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autoCompressPictures="0"/>
  <mc:AlternateContent xmlns:mc="http://schemas.openxmlformats.org/markup-compatibility/2006">
    <mc:Choice Requires="x15">
      <x15ac:absPath xmlns:x15ac="http://schemas.microsoft.com/office/spreadsheetml/2010/11/ac" url="C:\Users\eloza\Application Data\Box\ENGINEERING\WORK IN PROGRESS\EFRAIN\MPL's\"/>
    </mc:Choice>
  </mc:AlternateContent>
  <xr:revisionPtr revIDLastSave="0" documentId="13_ncr:1_{F735385B-16FF-4187-B078-6F4D6786979F}" xr6:coauthVersionLast="47" xr6:coauthVersionMax="47" xr10:uidLastSave="{00000000-0000-0000-0000-000000000000}"/>
  <bookViews>
    <workbookView xWindow="-120" yWindow="-120" windowWidth="29040" windowHeight="16440" tabRatio="800" xr2:uid="{00000000-000D-0000-FFFF-FFFF00000000}"/>
  </bookViews>
  <sheets>
    <sheet name="VERSION CONTROL" sheetId="1" r:id="rId1"/>
    <sheet name="WHEELS" sheetId="9" r:id="rId2"/>
    <sheet name="DISCONTINUED WHEELS" sheetId="11" r:id="rId3"/>
    <sheet name="TIRES " sheetId="17" r:id="rId4"/>
    <sheet name="DISCONTINUED TIRES" sheetId="18" r:id="rId5"/>
    <sheet name="ACCESSORIES" sheetId="15" r:id="rId6"/>
    <sheet name="DISCONTINUED ACCESSORIES" sheetId="19" r:id="rId7"/>
    <sheet name="WHEEL PART NUMBER GUIDE" sheetId="16" r:id="rId8"/>
    <sheet name="WHEEL DIMENSION REFERENCE" sheetId="10" r:id="rId9"/>
    <sheet name="INSTRUCTIONS FOR USE" sheetId="12" state="hidden" r:id="rId10"/>
    <sheet name="ACCESSORIES INST." sheetId="14" state="hidden" r:id="rId11"/>
  </sheets>
  <externalReferences>
    <externalReference r:id="rId12"/>
  </externalReferences>
  <definedNames>
    <definedName name="_xlnm._FilterDatabase" localSheetId="5" hidden="1">ACCESSORIES!$A$2:$AD$445</definedName>
    <definedName name="_xlnm._FilterDatabase" localSheetId="4" hidden="1">'DISCONTINUED TIRES'!$B$2:$AW$2</definedName>
    <definedName name="_xlnm._FilterDatabase" localSheetId="2" hidden="1">'DISCONTINUED WHEELS'!$A$3:$CG$1813</definedName>
    <definedName name="_xlnm._FilterDatabase" localSheetId="3" hidden="1">'TIRES '!$A$2:$AT$37</definedName>
    <definedName name="_xlnm._FilterDatabase" localSheetId="1" hidden="1">WHEELS!$A$2:$CG$1089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7" l="1"/>
  <c r="J19" i="17"/>
  <c r="J18" i="17"/>
  <c r="J17" i="17"/>
  <c r="J16" i="17"/>
  <c r="J15" i="17"/>
  <c r="J14" i="17"/>
  <c r="J13" i="17"/>
  <c r="J12" i="17"/>
  <c r="J11" i="17"/>
  <c r="J10" i="17"/>
  <c r="J9" i="17"/>
  <c r="J8" i="17"/>
  <c r="J7" i="17"/>
  <c r="J6" i="17"/>
  <c r="J5" i="17"/>
  <c r="J4" i="17"/>
  <c r="M560" i="9" l="1"/>
  <c r="M559" i="9"/>
  <c r="AD135" i="15" l="1"/>
  <c r="AD134" i="15"/>
  <c r="AD133" i="15"/>
  <c r="AD132" i="15"/>
  <c r="AD131" i="15"/>
  <c r="AD130" i="15"/>
  <c r="AD129" i="15"/>
  <c r="AD350" i="15"/>
  <c r="AD349" i="15"/>
  <c r="AD348" i="15"/>
  <c r="AD347" i="15"/>
  <c r="AD346" i="15"/>
  <c r="K60" i="15"/>
  <c r="K59" i="15"/>
  <c r="K58" i="15"/>
  <c r="K57" i="15"/>
  <c r="K56" i="15"/>
  <c r="K55" i="15"/>
  <c r="M770" i="9"/>
  <c r="M769" i="9"/>
  <c r="M768" i="9"/>
  <c r="M767" i="9"/>
  <c r="M766" i="9"/>
  <c r="M765" i="9"/>
  <c r="M764" i="9"/>
  <c r="M763" i="9"/>
  <c r="M762" i="9"/>
  <c r="M761" i="9"/>
  <c r="M760" i="9"/>
  <c r="M759" i="9"/>
  <c r="M758" i="9"/>
  <c r="M757" i="9"/>
  <c r="M756" i="9"/>
  <c r="M755" i="9"/>
  <c r="M754" i="9"/>
  <c r="M753" i="9"/>
  <c r="M752" i="9"/>
  <c r="M751" i="9"/>
  <c r="M750" i="9"/>
  <c r="M749" i="9"/>
  <c r="M748" i="9"/>
  <c r="M747" i="9"/>
  <c r="M746" i="9"/>
  <c r="M745" i="9"/>
  <c r="M744" i="9"/>
  <c r="M743" i="9"/>
  <c r="M742" i="9"/>
  <c r="M741" i="9"/>
  <c r="M740" i="9"/>
  <c r="M739" i="9"/>
  <c r="M738" i="9"/>
  <c r="M818" i="9" l="1"/>
  <c r="M817" i="9"/>
  <c r="M816" i="9"/>
  <c r="M815" i="9"/>
  <c r="M814" i="9"/>
  <c r="M813" i="9"/>
  <c r="M812" i="9"/>
  <c r="M811" i="9"/>
  <c r="M810" i="9"/>
  <c r="M809" i="9"/>
  <c r="M808" i="9"/>
  <c r="M807" i="9"/>
  <c r="M806" i="9"/>
  <c r="M805" i="9"/>
  <c r="M802" i="9"/>
  <c r="M801" i="9"/>
  <c r="M800" i="9"/>
  <c r="M799" i="9"/>
  <c r="M798" i="9"/>
  <c r="M797" i="9"/>
  <c r="M796" i="9"/>
  <c r="M795" i="9"/>
  <c r="M820" i="9"/>
  <c r="M819" i="9"/>
  <c r="M804" i="9"/>
  <c r="M803" i="9"/>
  <c r="A348" i="15"/>
  <c r="A88" i="19"/>
  <c r="A87" i="19"/>
  <c r="A86" i="19"/>
  <c r="A85" i="19"/>
  <c r="A84" i="19"/>
  <c r="A83" i="19"/>
  <c r="A82" i="19"/>
  <c r="A81" i="19"/>
  <c r="A80" i="19"/>
  <c r="A79" i="19"/>
  <c r="A78" i="19"/>
  <c r="A77" i="19"/>
  <c r="A76" i="19"/>
  <c r="A75" i="19"/>
  <c r="A74" i="19"/>
  <c r="A73" i="19"/>
  <c r="A72"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CD1888" i="11"/>
  <c r="CD1887" i="11"/>
  <c r="CD1886" i="11"/>
  <c r="CD1885" i="11"/>
  <c r="CD1884" i="11"/>
  <c r="CD1883" i="11"/>
  <c r="CD1882" i="11"/>
  <c r="CD1881" i="11"/>
  <c r="CD1880" i="11"/>
  <c r="CD1879" i="11"/>
  <c r="CD1878" i="11"/>
  <c r="CD1877" i="11"/>
  <c r="CD1876" i="11"/>
  <c r="CD1875" i="11"/>
  <c r="CD1874" i="11"/>
  <c r="CD1873" i="11"/>
  <c r="CD1872" i="11"/>
  <c r="CD1871" i="11"/>
  <c r="CD1870" i="11"/>
  <c r="A1888" i="11"/>
  <c r="A1887" i="11"/>
  <c r="A1886" i="11"/>
  <c r="A1885" i="11"/>
  <c r="A1884" i="11"/>
  <c r="A1883" i="11"/>
  <c r="A1882" i="11"/>
  <c r="A1881" i="11"/>
  <c r="A1880" i="11"/>
  <c r="A1879" i="11"/>
  <c r="A1878" i="11"/>
  <c r="A1877" i="11"/>
  <c r="A1876" i="11"/>
  <c r="A1875" i="11"/>
  <c r="A1874" i="11"/>
  <c r="A1873" i="11"/>
  <c r="A1872" i="11" l="1"/>
  <c r="A1871" i="11"/>
  <c r="A1870" i="11"/>
  <c r="A1869" i="11"/>
  <c r="A1868" i="11"/>
  <c r="A1867" i="11"/>
  <c r="A1866" i="11"/>
  <c r="A1865" i="11"/>
  <c r="A1864" i="11"/>
  <c r="A1863" i="11"/>
  <c r="A1862" i="11"/>
  <c r="A1861" i="11"/>
  <c r="A1860" i="11"/>
  <c r="A1859" i="11"/>
  <c r="A1858" i="11"/>
  <c r="A1857" i="11"/>
  <c r="A1856" i="11"/>
  <c r="A1855" i="11"/>
  <c r="A1854" i="11"/>
  <c r="A1853" i="11"/>
  <c r="A1852" i="11"/>
  <c r="A1851" i="11"/>
  <c r="A1850" i="11"/>
  <c r="A1849" i="11"/>
  <c r="A1848" i="11"/>
  <c r="A1847" i="11"/>
  <c r="A1846" i="11"/>
  <c r="A1845" i="11"/>
  <c r="A1844" i="11"/>
  <c r="A1843" i="11"/>
  <c r="A1842" i="11"/>
  <c r="A1841" i="11"/>
  <c r="A1840" i="11"/>
  <c r="A1839" i="11"/>
  <c r="A1838" i="11"/>
  <c r="A1837" i="11"/>
  <c r="A1836" i="11"/>
  <c r="A1835" i="11"/>
  <c r="A1834" i="11"/>
  <c r="A1833" i="11"/>
  <c r="A1832" i="11"/>
  <c r="A1831" i="11"/>
  <c r="A1830" i="11"/>
  <c r="A1829" i="11"/>
  <c r="A1828" i="11"/>
  <c r="A1827" i="11"/>
  <c r="A1826" i="11"/>
  <c r="A1825" i="11"/>
  <c r="A1824" i="11"/>
  <c r="A1823" i="11"/>
  <c r="A1822" i="11"/>
  <c r="A1821" i="11"/>
  <c r="A1820" i="11"/>
  <c r="A1819" i="11"/>
  <c r="A1818" i="11"/>
  <c r="A1817" i="11"/>
  <c r="A1816" i="11"/>
  <c r="A1815" i="11"/>
  <c r="A1814" i="11"/>
  <c r="A1813" i="11"/>
  <c r="A1812" i="11"/>
  <c r="A1811" i="11"/>
  <c r="A1810" i="11"/>
  <c r="A1809" i="11"/>
  <c r="A1808" i="11"/>
  <c r="A1807" i="11"/>
  <c r="A1806" i="11"/>
  <c r="A1805" i="11"/>
  <c r="A1804" i="11"/>
  <c r="A1803" i="11"/>
  <c r="A1802" i="11"/>
  <c r="A1801" i="11"/>
  <c r="A1800" i="11"/>
  <c r="A1799" i="11"/>
  <c r="A1798" i="11"/>
  <c r="A1797" i="11"/>
  <c r="A1796" i="11"/>
  <c r="A1795" i="11"/>
  <c r="A1794" i="11"/>
  <c r="A1793" i="11"/>
  <c r="A1792" i="11"/>
  <c r="A1791" i="11"/>
  <c r="A1790" i="11"/>
  <c r="A1789" i="11"/>
  <c r="A1788" i="11"/>
  <c r="A1787" i="11"/>
  <c r="A1786" i="11"/>
  <c r="A1785" i="11"/>
  <c r="A1784" i="11"/>
  <c r="A1783" i="11"/>
  <c r="A1782" i="11"/>
  <c r="A1781" i="11"/>
  <c r="A1780" i="11"/>
  <c r="A1779" i="11"/>
  <c r="A1778" i="11"/>
  <c r="A1777" i="11"/>
  <c r="A1776" i="11"/>
  <c r="A1775" i="11"/>
  <c r="A1774" i="11"/>
  <c r="A1773" i="11"/>
  <c r="A1772" i="11"/>
  <c r="A1771" i="11"/>
  <c r="A1770" i="11"/>
  <c r="A1769" i="11"/>
  <c r="A1768" i="11"/>
  <c r="A1767" i="11"/>
  <c r="A1766" i="11"/>
  <c r="A1765" i="11"/>
  <c r="A1764" i="11"/>
  <c r="A1763" i="11"/>
  <c r="A1762" i="11"/>
  <c r="A1761" i="11"/>
  <c r="A1760" i="11"/>
  <c r="A1759" i="11"/>
  <c r="A1758" i="11"/>
  <c r="A1757" i="11"/>
  <c r="A1756" i="11"/>
  <c r="A1755" i="11"/>
  <c r="A1754" i="11"/>
  <c r="A1753" i="11"/>
  <c r="A1752" i="11"/>
  <c r="A1751" i="11"/>
  <c r="A1750" i="11"/>
  <c r="A1749" i="11"/>
  <c r="A1748" i="11"/>
  <c r="A1747" i="11"/>
  <c r="A1746" i="11"/>
  <c r="A1745" i="11"/>
  <c r="A1744" i="11"/>
  <c r="A1743" i="11"/>
  <c r="A1742" i="11"/>
  <c r="A1741" i="11"/>
  <c r="A1740" i="11"/>
  <c r="A1739" i="11"/>
  <c r="A1738" i="11"/>
  <c r="A1737" i="11"/>
  <c r="A1736" i="11"/>
  <c r="A1735" i="11"/>
  <c r="A1734" i="11"/>
  <c r="A1733" i="11"/>
  <c r="A1732" i="11"/>
  <c r="A1731" i="11"/>
  <c r="A1730" i="11"/>
  <c r="A1729" i="11"/>
  <c r="A1728" i="11"/>
  <c r="A1727" i="11"/>
  <c r="A1726" i="11"/>
  <c r="A1725" i="11"/>
  <c r="A1724" i="11"/>
  <c r="A1723" i="11"/>
  <c r="A1722" i="11"/>
  <c r="A1721" i="11"/>
  <c r="A1720" i="11"/>
  <c r="A1719" i="11"/>
  <c r="A1718" i="11"/>
  <c r="A1717" i="11"/>
  <c r="A1716" i="11"/>
  <c r="A1715" i="11"/>
  <c r="A1714" i="11"/>
  <c r="A1713" i="11"/>
  <c r="A1712" i="11"/>
  <c r="A1711" i="11"/>
  <c r="A1710" i="11"/>
  <c r="A1709" i="11"/>
  <c r="A1708" i="11"/>
  <c r="A1707" i="11"/>
  <c r="A1706" i="11"/>
  <c r="A1705" i="11"/>
  <c r="A1704" i="11"/>
  <c r="A1703" i="11"/>
  <c r="A1702" i="11"/>
  <c r="A1701" i="11"/>
  <c r="A1700" i="11"/>
  <c r="A1699" i="11"/>
  <c r="A1698" i="11"/>
  <c r="A1697" i="11"/>
  <c r="A1696" i="11"/>
  <c r="A1695" i="11"/>
  <c r="A1694" i="11"/>
  <c r="A1693" i="11"/>
  <c r="A1692" i="11"/>
  <c r="A1691" i="11"/>
  <c r="A1690" i="11"/>
  <c r="A1689" i="11"/>
  <c r="A1688" i="11"/>
  <c r="A1687" i="11"/>
  <c r="A1686" i="11"/>
  <c r="A1685" i="11"/>
  <c r="A1684" i="11"/>
  <c r="A1683" i="11"/>
  <c r="A1682" i="11"/>
  <c r="A1681" i="11"/>
  <c r="A1680" i="11"/>
  <c r="A1679" i="11"/>
  <c r="A1678" i="11"/>
  <c r="A1677" i="11"/>
  <c r="A1676" i="11"/>
  <c r="A1675" i="11"/>
  <c r="A1674" i="11"/>
  <c r="A1673" i="11"/>
  <c r="A1672" i="11"/>
  <c r="A1671" i="11"/>
  <c r="A1670" i="11"/>
  <c r="A1669" i="11"/>
  <c r="A1668" i="11"/>
  <c r="A1667" i="11"/>
  <c r="A1666" i="11"/>
  <c r="A1665" i="11"/>
  <c r="A1664" i="11"/>
  <c r="A1663" i="11"/>
  <c r="A1662" i="11"/>
  <c r="A1661" i="11"/>
  <c r="A1660" i="11"/>
  <c r="A1659" i="11"/>
  <c r="A1658" i="11"/>
  <c r="A1657" i="11"/>
  <c r="A1656" i="11"/>
  <c r="A1655" i="11"/>
  <c r="A1654" i="11"/>
  <c r="A1653" i="11"/>
  <c r="A1652" i="11"/>
  <c r="A1651" i="11"/>
  <c r="A1650" i="11"/>
  <c r="A1649" i="11"/>
  <c r="A1648" i="11"/>
  <c r="A1647" i="11"/>
  <c r="A1646" i="11"/>
  <c r="A1645" i="11"/>
  <c r="A1644" i="11"/>
  <c r="A1643" i="11"/>
  <c r="A1642" i="11"/>
  <c r="A1641" i="11"/>
  <c r="A1640" i="11"/>
  <c r="A1639" i="11"/>
  <c r="A1638" i="11"/>
  <c r="A1637" i="11"/>
  <c r="A1636" i="11"/>
  <c r="A1635" i="11"/>
  <c r="A1634" i="11"/>
  <c r="A1633" i="11"/>
  <c r="A1632" i="11"/>
  <c r="A1631" i="11"/>
  <c r="A1630" i="11"/>
  <c r="A1629" i="11"/>
  <c r="A1628" i="11"/>
  <c r="A1627" i="11"/>
  <c r="A1626" i="11"/>
  <c r="A1625" i="11"/>
  <c r="A1624" i="11"/>
  <c r="A1623" i="11"/>
  <c r="A1622" i="11"/>
  <c r="A1621" i="11"/>
  <c r="A1620" i="11"/>
  <c r="A1619" i="11"/>
  <c r="A1618" i="11"/>
  <c r="A1617" i="11"/>
  <c r="A1616" i="11"/>
  <c r="A1615" i="11"/>
  <c r="A1614" i="11"/>
  <c r="A1613" i="11"/>
  <c r="A1612" i="11"/>
  <c r="A1611" i="11"/>
  <c r="A1610" i="11"/>
  <c r="A1609" i="11"/>
  <c r="A1608" i="11"/>
  <c r="A1607" i="11"/>
  <c r="A1606" i="11"/>
  <c r="A1605" i="11"/>
  <c r="A1604" i="11"/>
  <c r="A1603" i="11"/>
  <c r="A1602" i="11"/>
  <c r="A1601" i="11"/>
  <c r="A1600" i="11"/>
  <c r="A1599" i="11"/>
  <c r="A1598" i="11"/>
  <c r="A1597" i="11"/>
  <c r="A1596" i="11"/>
  <c r="A1595" i="11"/>
  <c r="A1594" i="11"/>
  <c r="A1593" i="11"/>
  <c r="A1592" i="11"/>
  <c r="A1591" i="11"/>
  <c r="A1590" i="11"/>
  <c r="A1589" i="11"/>
  <c r="A1588" i="11"/>
  <c r="A1587" i="11"/>
  <c r="A1586" i="11"/>
  <c r="A1585" i="11"/>
  <c r="A1584" i="11"/>
  <c r="A1583" i="11"/>
  <c r="A1582" i="11"/>
  <c r="A1581" i="11"/>
  <c r="A1580" i="11"/>
  <c r="A1579" i="11"/>
  <c r="A1578" i="11"/>
  <c r="A1577" i="11"/>
  <c r="A1576" i="11"/>
  <c r="A1575" i="11"/>
  <c r="A1574" i="11"/>
  <c r="A1573" i="11"/>
  <c r="A1572" i="11"/>
  <c r="A1571" i="11"/>
  <c r="A1570" i="11"/>
  <c r="A1569" i="11"/>
  <c r="A1568" i="11"/>
  <c r="A1567" i="11"/>
  <c r="A1566" i="11"/>
  <c r="A1565" i="11"/>
  <c r="A1564" i="11"/>
  <c r="A1563" i="11"/>
  <c r="A1562" i="11"/>
  <c r="A1561" i="11"/>
  <c r="A1560" i="11"/>
  <c r="A1559" i="11"/>
  <c r="A1558" i="11"/>
  <c r="A1557" i="11"/>
  <c r="A1556" i="11"/>
  <c r="A1555" i="11"/>
  <c r="A1554" i="11"/>
  <c r="A1553" i="11"/>
  <c r="A1552" i="11"/>
  <c r="A1551" i="11"/>
  <c r="A1550" i="11"/>
  <c r="A1549" i="11"/>
  <c r="A1548" i="11"/>
  <c r="A1547" i="11"/>
  <c r="A1546" i="11"/>
  <c r="A1545" i="11"/>
  <c r="A1544" i="11"/>
  <c r="A1543" i="11"/>
  <c r="A1542" i="11"/>
  <c r="A1541" i="11"/>
  <c r="A1540" i="11"/>
  <c r="A1539" i="11"/>
  <c r="A1538" i="11"/>
  <c r="A1537" i="11"/>
  <c r="A1536" i="11"/>
  <c r="A1535" i="11"/>
  <c r="A1534" i="11"/>
  <c r="A1533" i="11"/>
  <c r="A1532" i="11"/>
  <c r="A1531" i="11"/>
  <c r="A1530" i="11"/>
  <c r="A1529" i="11"/>
  <c r="A1528" i="11"/>
  <c r="A1527" i="11"/>
  <c r="A1526" i="11"/>
  <c r="A1525" i="11"/>
  <c r="A1524" i="11"/>
  <c r="A1523" i="11"/>
  <c r="A1522" i="11"/>
  <c r="A1521" i="11"/>
  <c r="A1520" i="11"/>
  <c r="A1519" i="11"/>
  <c r="A1518" i="11"/>
  <c r="A1517" i="11"/>
  <c r="A1516" i="11"/>
  <c r="A1515" i="11"/>
  <c r="A1514" i="11"/>
  <c r="A1513" i="11"/>
  <c r="A1512" i="11"/>
  <c r="A1511" i="11"/>
  <c r="A1510" i="11"/>
  <c r="A1509" i="11"/>
  <c r="A1508" i="11"/>
  <c r="A1507" i="11"/>
  <c r="A1506" i="11"/>
  <c r="A1505" i="11"/>
  <c r="A1504" i="11"/>
  <c r="A1503" i="11"/>
  <c r="A1502" i="11"/>
  <c r="A1501" i="11"/>
  <c r="A1500" i="11"/>
  <c r="A1499" i="11"/>
  <c r="A1498" i="11"/>
  <c r="A1497" i="11"/>
  <c r="A1496" i="11"/>
  <c r="A1495" i="11"/>
  <c r="A1494" i="11"/>
  <c r="A1493" i="11"/>
  <c r="A1492" i="11"/>
  <c r="A1491" i="11"/>
  <c r="A1490" i="11"/>
  <c r="A1489" i="11"/>
  <c r="A1488" i="11"/>
  <c r="A1487" i="11"/>
  <c r="A1486" i="11"/>
  <c r="A1485" i="11"/>
  <c r="A1484" i="11"/>
  <c r="A1483" i="11"/>
  <c r="A1482" i="11"/>
  <c r="A1481" i="11"/>
  <c r="A1480" i="11"/>
  <c r="A1479" i="11"/>
  <c r="A1478" i="11"/>
  <c r="A1477" i="11"/>
  <c r="A1476" i="11"/>
  <c r="A1475" i="11"/>
  <c r="A1474" i="11"/>
  <c r="A1473" i="11"/>
  <c r="A1472" i="11"/>
  <c r="A1471" i="11"/>
  <c r="A1470" i="11"/>
  <c r="A1469" i="11"/>
  <c r="A1468" i="11"/>
  <c r="A1467" i="11"/>
  <c r="A1466" i="11"/>
  <c r="A1465" i="11"/>
  <c r="A1464" i="11"/>
  <c r="A1463" i="11"/>
  <c r="A1462" i="11"/>
  <c r="A1461" i="11"/>
  <c r="A1460" i="11"/>
  <c r="A1459" i="11"/>
  <c r="A1458" i="11"/>
  <c r="A1457" i="11"/>
  <c r="A1456" i="11"/>
  <c r="A1455" i="11"/>
  <c r="A1454" i="11"/>
  <c r="A1453" i="11"/>
  <c r="A1452" i="11"/>
  <c r="A1451" i="11"/>
  <c r="A1450" i="11"/>
  <c r="A1449" i="11"/>
  <c r="A1448" i="11"/>
  <c r="A1447" i="11"/>
  <c r="A1446" i="11"/>
  <c r="A1445" i="11"/>
  <c r="A1444" i="11"/>
  <c r="A1443" i="11"/>
  <c r="A1442" i="11"/>
  <c r="A1441" i="11"/>
  <c r="A1440" i="11"/>
  <c r="A1439" i="11"/>
  <c r="A1438" i="11"/>
  <c r="A1437" i="11"/>
  <c r="A1436" i="11"/>
  <c r="A1435" i="11"/>
  <c r="A1434" i="11"/>
  <c r="A1433" i="11"/>
  <c r="A1432" i="11"/>
  <c r="A1431" i="11"/>
  <c r="A1430" i="11"/>
  <c r="A1429" i="11"/>
  <c r="A1428" i="11"/>
  <c r="A1427" i="11"/>
  <c r="A1426" i="11"/>
  <c r="A1425" i="11"/>
  <c r="A1424" i="11"/>
  <c r="A1423" i="11"/>
  <c r="A1422" i="11"/>
  <c r="A1421" i="11"/>
  <c r="A1420" i="11"/>
  <c r="A1419" i="11"/>
  <c r="A1418" i="11"/>
  <c r="A1417" i="11"/>
  <c r="A1416" i="11"/>
  <c r="A1415" i="11"/>
  <c r="A1414" i="11"/>
  <c r="A1413" i="11"/>
  <c r="A1412" i="11"/>
  <c r="A1411" i="11"/>
  <c r="A1410" i="11"/>
  <c r="A1409" i="11"/>
  <c r="A1408" i="11"/>
  <c r="A1407" i="11"/>
  <c r="A1406" i="11"/>
  <c r="A1405" i="11"/>
  <c r="A1404" i="11"/>
  <c r="A1403" i="11"/>
  <c r="A1402" i="11"/>
  <c r="A1401" i="11"/>
  <c r="A1400" i="11"/>
  <c r="A1399" i="11"/>
  <c r="A1398" i="11"/>
  <c r="A1397" i="11"/>
  <c r="A1396" i="11"/>
  <c r="A1395" i="11"/>
  <c r="A1394" i="11"/>
  <c r="A1393" i="11"/>
  <c r="A1392" i="11"/>
  <c r="A1391" i="11"/>
  <c r="A1390" i="11"/>
  <c r="A1389" i="11"/>
  <c r="A1388" i="11"/>
  <c r="A1387" i="11"/>
  <c r="A1386" i="11"/>
  <c r="A1385" i="11"/>
  <c r="A1384" i="11"/>
  <c r="A1383" i="11"/>
  <c r="A1382" i="11"/>
  <c r="A1381" i="11"/>
  <c r="A1380" i="11"/>
  <c r="A1379" i="11"/>
  <c r="A1378" i="11"/>
  <c r="A1377" i="11"/>
  <c r="A1376" i="11"/>
  <c r="A1375" i="11"/>
  <c r="A1374" i="11"/>
  <c r="A1373" i="11"/>
  <c r="A1372" i="11"/>
  <c r="A1371" i="11"/>
  <c r="A1370" i="11"/>
  <c r="A1369" i="11"/>
  <c r="A1368" i="11"/>
  <c r="A1367" i="11"/>
  <c r="A1366" i="11"/>
  <c r="A1365" i="11"/>
  <c r="A1364" i="11"/>
  <c r="A1363" i="11"/>
  <c r="A1362" i="11"/>
  <c r="A1361" i="11"/>
  <c r="A1360" i="11"/>
  <c r="A1359" i="11"/>
  <c r="A1358" i="11"/>
  <c r="A1357" i="11"/>
  <c r="A1356" i="11"/>
  <c r="A1355" i="11"/>
  <c r="A1354" i="11"/>
  <c r="A1353" i="11"/>
  <c r="A1352" i="11"/>
  <c r="A1351" i="11"/>
  <c r="A1350" i="11"/>
  <c r="A1349" i="11"/>
  <c r="A1348" i="11"/>
  <c r="A1347" i="11"/>
  <c r="A1346" i="11"/>
  <c r="A1345" i="11"/>
  <c r="A1344" i="11"/>
  <c r="A1343" i="11"/>
  <c r="A1342" i="11"/>
  <c r="A1341" i="11"/>
  <c r="A1340" i="11"/>
  <c r="A1339" i="11"/>
  <c r="A1338" i="11"/>
  <c r="A1337" i="11"/>
  <c r="A1336" i="11"/>
  <c r="A1335" i="11"/>
  <c r="A1334" i="11"/>
  <c r="A1333" i="11"/>
  <c r="A1332" i="11"/>
  <c r="A1331" i="11"/>
  <c r="A1330" i="11"/>
  <c r="A1329" i="11"/>
  <c r="A1328" i="11"/>
  <c r="A1327" i="11"/>
  <c r="A1326" i="11"/>
  <c r="A1325" i="11"/>
  <c r="A1324" i="11"/>
  <c r="A1323" i="11"/>
  <c r="A1322" i="11"/>
  <c r="A1321" i="11"/>
  <c r="A1320" i="11"/>
  <c r="A1319" i="11"/>
  <c r="A1318" i="11"/>
  <c r="A1317" i="11"/>
  <c r="A1316" i="11"/>
  <c r="A1315" i="11"/>
  <c r="A1314" i="11"/>
  <c r="A1313" i="11"/>
  <c r="A1312" i="11"/>
  <c r="A1311" i="11"/>
  <c r="A1310" i="11"/>
  <c r="A1309" i="11"/>
  <c r="A1308" i="11"/>
  <c r="A1307" i="11"/>
  <c r="A1306" i="11"/>
  <c r="A1305" i="11"/>
  <c r="A1304" i="11"/>
  <c r="A1303" i="11"/>
  <c r="A1302" i="11"/>
  <c r="A1301" i="11"/>
  <c r="A1300" i="11"/>
  <c r="A1299" i="11"/>
  <c r="A1298" i="11"/>
  <c r="A1297" i="11"/>
  <c r="A1296" i="11"/>
  <c r="A1295" i="11"/>
  <c r="A1294" i="11"/>
  <c r="A1293" i="11"/>
  <c r="A1292" i="11"/>
  <c r="A1291" i="11"/>
  <c r="A1290" i="11"/>
  <c r="A1289" i="11"/>
  <c r="A1288" i="11"/>
  <c r="A1287" i="11"/>
  <c r="A1286" i="11"/>
  <c r="A1285" i="11"/>
  <c r="A1284" i="11"/>
  <c r="A1283" i="11"/>
  <c r="A1282" i="11"/>
  <c r="A1281" i="11"/>
  <c r="A1280" i="11"/>
  <c r="A1279" i="11"/>
  <c r="A1278" i="11"/>
  <c r="A1277" i="11"/>
  <c r="A1276" i="11"/>
  <c r="A1275" i="11"/>
  <c r="A1274" i="11"/>
  <c r="A1273" i="11"/>
  <c r="A1272" i="11"/>
  <c r="A1271" i="11"/>
  <c r="A1270" i="11"/>
  <c r="A1269" i="11"/>
  <c r="A1268" i="11"/>
  <c r="A1267" i="11"/>
  <c r="A1266" i="11"/>
  <c r="A1265" i="11"/>
  <c r="A1264" i="11"/>
  <c r="A1263" i="11"/>
  <c r="A1262" i="11"/>
  <c r="A1261" i="11"/>
  <c r="A1260" i="11"/>
  <c r="A1259" i="11"/>
  <c r="A1258" i="11"/>
  <c r="A1257" i="11"/>
  <c r="A1256" i="11"/>
  <c r="A1255" i="11"/>
  <c r="A1254" i="11"/>
  <c r="A1253" i="11"/>
  <c r="A1252" i="11"/>
  <c r="A1251" i="11"/>
  <c r="A1250" i="11"/>
  <c r="A1249" i="11"/>
  <c r="A1248" i="11"/>
  <c r="A1247" i="11"/>
  <c r="A1246" i="11"/>
  <c r="A1245" i="11"/>
  <c r="A1244" i="11"/>
  <c r="A1243" i="11"/>
  <c r="A1242" i="11"/>
  <c r="A1241" i="11"/>
  <c r="A1240" i="11"/>
  <c r="A1239" i="11"/>
  <c r="A1238" i="11"/>
  <c r="A1237" i="11"/>
  <c r="A1236" i="11"/>
  <c r="A1235" i="11"/>
  <c r="A1234" i="11"/>
  <c r="A1233" i="11"/>
  <c r="A1232" i="11"/>
  <c r="A1231" i="11"/>
  <c r="A1230" i="11"/>
  <c r="A1229" i="11"/>
  <c r="A1228" i="11"/>
  <c r="A1227" i="11"/>
  <c r="A1226" i="11"/>
  <c r="A1225" i="11"/>
  <c r="A1224" i="11"/>
  <c r="A1223" i="11"/>
  <c r="A1222" i="11"/>
  <c r="A1221" i="11"/>
  <c r="A1220" i="11"/>
  <c r="A1219" i="11"/>
  <c r="A1218" i="11"/>
  <c r="A1217" i="11"/>
  <c r="A1216" i="11"/>
  <c r="A1215" i="11"/>
  <c r="A1214" i="11"/>
  <c r="A1213" i="11"/>
  <c r="A1212" i="11"/>
  <c r="A1211" i="11"/>
  <c r="A1210" i="11"/>
  <c r="A1209" i="11"/>
  <c r="A1208" i="11"/>
  <c r="A1207" i="11"/>
  <c r="A1206" i="11"/>
  <c r="A1205" i="11"/>
  <c r="A1204" i="11"/>
  <c r="A1203" i="11"/>
  <c r="A1202" i="11"/>
  <c r="A1201" i="11"/>
  <c r="A1200" i="11"/>
  <c r="A1199" i="11"/>
  <c r="A1198" i="11"/>
  <c r="A1197" i="11"/>
  <c r="A1196" i="11"/>
  <c r="A1195" i="11"/>
  <c r="A1194" i="11"/>
  <c r="A1193" i="11"/>
  <c r="A1192" i="11"/>
  <c r="A1191" i="11"/>
  <c r="A1190" i="11"/>
  <c r="A1189" i="11"/>
  <c r="A1188" i="11"/>
  <c r="A1187" i="11"/>
  <c r="A1186" i="11"/>
  <c r="A1185" i="11"/>
  <c r="A1184" i="11"/>
  <c r="A1183" i="11"/>
  <c r="A1182" i="11"/>
  <c r="A1181" i="11"/>
  <c r="A1180" i="11"/>
  <c r="A1179" i="11"/>
  <c r="A1178" i="11"/>
  <c r="A1177" i="11"/>
  <c r="A1176" i="11"/>
  <c r="A1175" i="11"/>
  <c r="A1174" i="11"/>
  <c r="A1173" i="11"/>
  <c r="A1172" i="11"/>
  <c r="A1171" i="11"/>
  <c r="A1170" i="11"/>
  <c r="A1169" i="11"/>
  <c r="A1168" i="11"/>
  <c r="A1167" i="11"/>
  <c r="A1166" i="11"/>
  <c r="A1165" i="11"/>
  <c r="A1164" i="11"/>
  <c r="A1163" i="11"/>
  <c r="A1162" i="11"/>
  <c r="A1161" i="11"/>
  <c r="A1160" i="11"/>
  <c r="A1159" i="11"/>
  <c r="A1158" i="11"/>
  <c r="A1157" i="11"/>
  <c r="A1156" i="11"/>
  <c r="A1155" i="11"/>
  <c r="A1154" i="11"/>
  <c r="A1153" i="11"/>
  <c r="A1152" i="11"/>
  <c r="A1151" i="11"/>
  <c r="A1150" i="11"/>
  <c r="A1149" i="11"/>
  <c r="A1148" i="11"/>
  <c r="A1147" i="11"/>
  <c r="A1146" i="11"/>
  <c r="A1145" i="11"/>
  <c r="A1144" i="11"/>
  <c r="A1143" i="11"/>
  <c r="A1142" i="11"/>
  <c r="A1141" i="11"/>
  <c r="A1140" i="11"/>
  <c r="A1139" i="11"/>
  <c r="A1138" i="11"/>
  <c r="A1137" i="11"/>
  <c r="A1136" i="11"/>
  <c r="A1135" i="11"/>
  <c r="A1134" i="11"/>
  <c r="A1133" i="11"/>
  <c r="A1132" i="11"/>
  <c r="A1131" i="11"/>
  <c r="A1130" i="11"/>
  <c r="A1129" i="11"/>
  <c r="A1128" i="11"/>
  <c r="A1127" i="11"/>
  <c r="A1126" i="11"/>
  <c r="A1125" i="11"/>
  <c r="A1124" i="11"/>
  <c r="A1123" i="11"/>
  <c r="A1122" i="11"/>
  <c r="A1121" i="11"/>
  <c r="A1120" i="11"/>
  <c r="A1119" i="11"/>
  <c r="A1118" i="11"/>
  <c r="A1117" i="11"/>
  <c r="A1116" i="11"/>
  <c r="A1115" i="11"/>
  <c r="A1114" i="11"/>
  <c r="A1113" i="11"/>
  <c r="A1112" i="11"/>
  <c r="A1111" i="11"/>
  <c r="A1110" i="11"/>
  <c r="A1109" i="11"/>
  <c r="A1108" i="11"/>
  <c r="A1107" i="11"/>
  <c r="A1106" i="11"/>
  <c r="A1105" i="11"/>
  <c r="A1104" i="11"/>
  <c r="A1103" i="11"/>
  <c r="A1102" i="11"/>
  <c r="A1101" i="11"/>
  <c r="A1100" i="11"/>
  <c r="A1099" i="11"/>
  <c r="A1098" i="11"/>
  <c r="A1097" i="11"/>
  <c r="A1096" i="11"/>
  <c r="A1095" i="11"/>
  <c r="A1094" i="11"/>
  <c r="A1093" i="11"/>
  <c r="A1092" i="11"/>
  <c r="A1091" i="11"/>
  <c r="A1090" i="11"/>
  <c r="A1089" i="11"/>
  <c r="A1088" i="11"/>
  <c r="A1087" i="11"/>
  <c r="A1086" i="11"/>
  <c r="A1085" i="11"/>
  <c r="A1084" i="11"/>
  <c r="A1083" i="11"/>
  <c r="A1082" i="11"/>
  <c r="A1081" i="11"/>
  <c r="A1080" i="11"/>
  <c r="A1079" i="11"/>
  <c r="A1078" i="11"/>
  <c r="A1077" i="11"/>
  <c r="A1076" i="11"/>
  <c r="A1075" i="11"/>
  <c r="A1074" i="11"/>
  <c r="A1073" i="11"/>
  <c r="A1072" i="11"/>
  <c r="A1071" i="11"/>
  <c r="A1070" i="11"/>
  <c r="A1069" i="11"/>
  <c r="A1068" i="11"/>
  <c r="A1067" i="11"/>
  <c r="A1066" i="11"/>
  <c r="A1065" i="11"/>
  <c r="A1064" i="11"/>
  <c r="A1063" i="11"/>
  <c r="A1062" i="11"/>
  <c r="A1061" i="11"/>
  <c r="A1060" i="11"/>
  <c r="A1059" i="11"/>
  <c r="A1058" i="11"/>
  <c r="A1057" i="11"/>
  <c r="A1056" i="11"/>
  <c r="A1055" i="11"/>
  <c r="A1054" i="11"/>
  <c r="A1053" i="11"/>
  <c r="A1052" i="11"/>
  <c r="A1051" i="11"/>
  <c r="A1050" i="11"/>
  <c r="A1049" i="11"/>
  <c r="A1048" i="11"/>
  <c r="A1047" i="11"/>
  <c r="A1046" i="11"/>
  <c r="A1045" i="11"/>
  <c r="A1044" i="11"/>
  <c r="A1043" i="11"/>
  <c r="A1042" i="11"/>
  <c r="A1041" i="11"/>
  <c r="A1040" i="11"/>
  <c r="A1039" i="11"/>
  <c r="A1038" i="11"/>
  <c r="A1037" i="11"/>
  <c r="A1036" i="11"/>
  <c r="A1035" i="11"/>
  <c r="A1034" i="11"/>
  <c r="A1033" i="11"/>
  <c r="A1032" i="11"/>
  <c r="A1031" i="11"/>
  <c r="A1030" i="11"/>
  <c r="A1029" i="11"/>
  <c r="A1028" i="11"/>
  <c r="A1027" i="11"/>
  <c r="A1026" i="11"/>
  <c r="A1025" i="11"/>
  <c r="A1024" i="11"/>
  <c r="A1023" i="11"/>
  <c r="A1022" i="11"/>
  <c r="A1021" i="11"/>
  <c r="A1020" i="11"/>
  <c r="A1019" i="11"/>
  <c r="A1018" i="11"/>
  <c r="A1017" i="11"/>
  <c r="A1016" i="11"/>
  <c r="A1015" i="11"/>
  <c r="A1014" i="11"/>
  <c r="A1013" i="11"/>
  <c r="A1012" i="11"/>
  <c r="A1011" i="11"/>
  <c r="A1010" i="11"/>
  <c r="A1009" i="11"/>
  <c r="A1008" i="11"/>
  <c r="A1007" i="11"/>
  <c r="A1006" i="11"/>
  <c r="A1005" i="11"/>
  <c r="A1004" i="11"/>
  <c r="A1003" i="11"/>
  <c r="A1002" i="11"/>
  <c r="A1001" i="11"/>
  <c r="A1000" i="11"/>
  <c r="A999" i="11"/>
  <c r="A998" i="11"/>
  <c r="A997" i="11"/>
  <c r="A996" i="11"/>
  <c r="A995" i="11"/>
  <c r="A994" i="11"/>
  <c r="A993" i="11"/>
  <c r="A992" i="11"/>
  <c r="A991" i="11"/>
  <c r="A990" i="11"/>
  <c r="A989" i="11"/>
  <c r="A988" i="11"/>
  <c r="A987" i="11"/>
  <c r="A986" i="11"/>
  <c r="A985" i="11"/>
  <c r="A984" i="11"/>
  <c r="A983" i="11"/>
  <c r="A982" i="11"/>
  <c r="A981" i="11"/>
  <c r="A980" i="11"/>
  <c r="A979" i="11"/>
  <c r="A978" i="11"/>
  <c r="A977" i="11"/>
  <c r="A976" i="11"/>
  <c r="A975" i="11"/>
  <c r="A974" i="11"/>
  <c r="A973" i="11"/>
  <c r="A972" i="11"/>
  <c r="A971" i="11"/>
  <c r="A970" i="11"/>
  <c r="A969" i="11"/>
  <c r="A968" i="11"/>
  <c r="A967" i="11"/>
  <c r="A966" i="11"/>
  <c r="A965" i="11"/>
  <c r="A964" i="11"/>
  <c r="A963" i="11"/>
  <c r="A962" i="11"/>
  <c r="A961" i="11"/>
  <c r="A960" i="11"/>
  <c r="A959" i="11"/>
  <c r="A958" i="11"/>
  <c r="A957" i="11"/>
  <c r="A956" i="11"/>
  <c r="A955" i="11"/>
  <c r="A954" i="11"/>
  <c r="A953" i="11"/>
  <c r="A952" i="11"/>
  <c r="A951" i="11"/>
  <c r="A950" i="11"/>
  <c r="A949" i="11"/>
  <c r="A948" i="11"/>
  <c r="A947" i="11"/>
  <c r="A946" i="11"/>
  <c r="A945" i="11"/>
  <c r="A944" i="11"/>
  <c r="A943" i="11"/>
  <c r="A942" i="11"/>
  <c r="A941" i="11"/>
  <c r="A940" i="11"/>
  <c r="A939" i="11"/>
  <c r="A938" i="11"/>
  <c r="A937" i="11"/>
  <c r="A936" i="11"/>
  <c r="A935" i="11"/>
  <c r="A934" i="11"/>
  <c r="A933" i="11"/>
  <c r="A932" i="11"/>
  <c r="A931" i="11"/>
  <c r="A930" i="11"/>
  <c r="A929" i="11"/>
  <c r="A928" i="11"/>
  <c r="A927" i="11"/>
  <c r="A926" i="11"/>
  <c r="A925" i="11"/>
  <c r="A924" i="11"/>
  <c r="A923" i="11"/>
  <c r="A922" i="11"/>
  <c r="A921" i="11"/>
  <c r="A920" i="11"/>
  <c r="A919" i="11"/>
  <c r="A918" i="11"/>
  <c r="A917" i="11"/>
  <c r="A916" i="11"/>
  <c r="A915" i="11"/>
  <c r="A914" i="11"/>
  <c r="A913" i="11"/>
  <c r="A912" i="11"/>
  <c r="A911" i="11"/>
  <c r="A910" i="11"/>
  <c r="A909" i="11"/>
  <c r="A908" i="11"/>
  <c r="A907" i="11"/>
  <c r="A906" i="11"/>
  <c r="A905" i="11"/>
  <c r="A904" i="11"/>
  <c r="A903" i="11"/>
  <c r="A902" i="11"/>
  <c r="A901" i="11"/>
  <c r="A900" i="11"/>
  <c r="A899" i="11"/>
  <c r="A898" i="11"/>
  <c r="A897" i="11"/>
  <c r="A896" i="11"/>
  <c r="A895" i="11"/>
  <c r="A894" i="11"/>
  <c r="A893" i="11"/>
  <c r="A892" i="11"/>
  <c r="A891" i="11"/>
  <c r="A890" i="11"/>
  <c r="A889" i="11"/>
  <c r="A888" i="11"/>
  <c r="A887" i="11"/>
  <c r="A886" i="11"/>
  <c r="A885" i="11"/>
  <c r="A884" i="11"/>
  <c r="A883" i="11"/>
  <c r="A882" i="11"/>
  <c r="A881" i="11"/>
  <c r="A880" i="11"/>
  <c r="A879" i="11"/>
  <c r="A878" i="11"/>
  <c r="A877" i="11"/>
  <c r="A876" i="11"/>
  <c r="A875" i="11"/>
  <c r="A874" i="11"/>
  <c r="A873" i="11"/>
  <c r="A872" i="11"/>
  <c r="A871" i="11"/>
  <c r="A870" i="11"/>
  <c r="A869" i="11"/>
  <c r="A868" i="11"/>
  <c r="A867" i="11"/>
  <c r="A866" i="11"/>
  <c r="A865" i="11"/>
  <c r="A864" i="11"/>
  <c r="A863" i="11"/>
  <c r="A862" i="11"/>
  <c r="A861" i="11"/>
  <c r="A860" i="11"/>
  <c r="A859" i="11"/>
  <c r="A858" i="11"/>
  <c r="A857" i="11"/>
  <c r="A856" i="11"/>
  <c r="A855" i="11"/>
  <c r="A854" i="11"/>
  <c r="A853" i="11"/>
  <c r="A852" i="11"/>
  <c r="A851" i="11"/>
  <c r="A850" i="11"/>
  <c r="A849" i="11"/>
  <c r="A848" i="11"/>
  <c r="A847" i="11"/>
  <c r="A846" i="11"/>
  <c r="A845" i="11"/>
  <c r="A844" i="11"/>
  <c r="A843" i="11"/>
  <c r="A842" i="11"/>
  <c r="A841" i="11"/>
  <c r="A840" i="11"/>
  <c r="A839" i="11"/>
  <c r="A838" i="11"/>
  <c r="A837" i="11"/>
  <c r="A836" i="11"/>
  <c r="A835" i="11"/>
  <c r="A834" i="11"/>
  <c r="A833" i="11"/>
  <c r="A832" i="11"/>
  <c r="A831" i="11"/>
  <c r="A830" i="11"/>
  <c r="A829" i="11"/>
  <c r="A828" i="11"/>
  <c r="A827" i="11"/>
  <c r="A826" i="11"/>
  <c r="A825" i="11"/>
  <c r="A824" i="11"/>
  <c r="A823" i="11"/>
  <c r="A822" i="11"/>
  <c r="A821" i="11"/>
  <c r="A820" i="11"/>
  <c r="A819" i="11"/>
  <c r="A818" i="11"/>
  <c r="A817" i="11"/>
  <c r="A816" i="11"/>
  <c r="A815" i="11"/>
  <c r="A814" i="11"/>
  <c r="A813" i="11"/>
  <c r="A812" i="11"/>
  <c r="A811" i="11"/>
  <c r="A810" i="11"/>
  <c r="A809" i="11"/>
  <c r="A808" i="11"/>
  <c r="A807" i="11"/>
  <c r="A806" i="11"/>
  <c r="A805" i="11"/>
  <c r="A804" i="11"/>
  <c r="A803" i="11"/>
  <c r="A802" i="11"/>
  <c r="A801" i="11"/>
  <c r="A800" i="11"/>
  <c r="A799" i="11"/>
  <c r="A798" i="11"/>
  <c r="A797" i="11"/>
  <c r="A796" i="11"/>
  <c r="A795" i="11"/>
  <c r="A794" i="11"/>
  <c r="A793" i="11"/>
  <c r="A792" i="11"/>
  <c r="A791" i="11"/>
  <c r="A790" i="11"/>
  <c r="A789" i="11"/>
  <c r="A788" i="11"/>
  <c r="A787" i="11"/>
  <c r="A786" i="11"/>
  <c r="A785" i="11"/>
  <c r="A784" i="11"/>
  <c r="A783" i="11"/>
  <c r="A782" i="11"/>
  <c r="A781" i="11"/>
  <c r="A780" i="11"/>
  <c r="A779" i="11"/>
  <c r="A778" i="11"/>
  <c r="A777" i="11"/>
  <c r="A776" i="11"/>
  <c r="A775" i="11"/>
  <c r="A774" i="11"/>
  <c r="A773" i="11"/>
  <c r="A772" i="11"/>
  <c r="A771" i="11"/>
  <c r="A770" i="11"/>
  <c r="A769" i="11"/>
  <c r="A768" i="11"/>
  <c r="A767" i="11"/>
  <c r="A766" i="11"/>
  <c r="A765" i="11"/>
  <c r="A764" i="11"/>
  <c r="A763" i="11"/>
  <c r="A762" i="11"/>
  <c r="A761" i="11"/>
  <c r="A760" i="11"/>
  <c r="A759" i="11"/>
  <c r="A758" i="11"/>
  <c r="A757" i="11"/>
  <c r="A756" i="11"/>
  <c r="A755" i="11"/>
  <c r="A754" i="11"/>
  <c r="A753" i="11"/>
  <c r="A752" i="11"/>
  <c r="A751" i="11"/>
  <c r="A750" i="11"/>
  <c r="A749" i="11"/>
  <c r="A748" i="11"/>
  <c r="A747" i="11"/>
  <c r="A746" i="11"/>
  <c r="A745" i="11"/>
  <c r="A744" i="11"/>
  <c r="A743" i="11"/>
  <c r="A742" i="11"/>
  <c r="A741" i="11"/>
  <c r="A740" i="11"/>
  <c r="A739" i="11"/>
  <c r="A738" i="11"/>
  <c r="A737" i="11"/>
  <c r="A736" i="11"/>
  <c r="A735" i="11"/>
  <c r="A734" i="11"/>
  <c r="A733" i="11"/>
  <c r="A732" i="11"/>
  <c r="A731" i="11"/>
  <c r="A730" i="11"/>
  <c r="A729" i="11"/>
  <c r="A728" i="11"/>
  <c r="A727" i="11"/>
  <c r="A726" i="11"/>
  <c r="A725" i="11"/>
  <c r="A724" i="11"/>
  <c r="A723" i="11"/>
  <c r="A722" i="11"/>
  <c r="A721" i="11"/>
  <c r="A720" i="11"/>
  <c r="A719" i="11"/>
  <c r="A718" i="11"/>
  <c r="A717" i="11"/>
  <c r="A716" i="11"/>
  <c r="A715" i="11"/>
  <c r="A714" i="11"/>
  <c r="A713" i="11"/>
  <c r="A712" i="11"/>
  <c r="A711" i="11"/>
  <c r="A710" i="11"/>
  <c r="A709" i="11"/>
  <c r="A708" i="11"/>
  <c r="A707" i="11"/>
  <c r="A706" i="11"/>
  <c r="A705" i="11"/>
  <c r="A704" i="11"/>
  <c r="A703" i="11"/>
  <c r="A702" i="11"/>
  <c r="A701" i="11"/>
  <c r="A700" i="11"/>
  <c r="A699" i="11"/>
  <c r="A698" i="11"/>
  <c r="A697" i="11"/>
  <c r="A696" i="11"/>
  <c r="A695" i="11"/>
  <c r="A694" i="11"/>
  <c r="A693" i="11"/>
  <c r="A692" i="11"/>
  <c r="A691" i="11"/>
  <c r="A690" i="11"/>
  <c r="A689" i="11"/>
  <c r="A688" i="11"/>
  <c r="A687" i="11"/>
  <c r="A686" i="11"/>
  <c r="A685" i="11"/>
  <c r="A684" i="11"/>
  <c r="A683" i="11"/>
  <c r="A682" i="11"/>
  <c r="A681" i="11"/>
  <c r="A680" i="11"/>
  <c r="A679" i="11"/>
  <c r="A678" i="11"/>
  <c r="A677" i="11"/>
  <c r="A676" i="11"/>
  <c r="A675" i="11"/>
  <c r="A674" i="11"/>
  <c r="A673" i="11"/>
  <c r="A672" i="11"/>
  <c r="A671" i="11"/>
  <c r="A670" i="11"/>
  <c r="A669" i="11"/>
  <c r="A668" i="11"/>
  <c r="A667" i="11"/>
  <c r="A666" i="11"/>
  <c r="A665" i="11"/>
  <c r="A664" i="11"/>
  <c r="A663" i="11"/>
  <c r="A662" i="11"/>
  <c r="A661" i="11"/>
  <c r="A660" i="11"/>
  <c r="A659" i="11"/>
  <c r="A658" i="11"/>
  <c r="A657" i="11"/>
  <c r="A656" i="11"/>
  <c r="A655" i="11"/>
  <c r="A654" i="11"/>
  <c r="A653" i="11"/>
  <c r="A652" i="11"/>
  <c r="A651" i="11"/>
  <c r="A650" i="11"/>
  <c r="A649" i="11"/>
  <c r="A648" i="11"/>
  <c r="A647" i="11"/>
  <c r="A646" i="11"/>
  <c r="A645" i="11"/>
  <c r="A644" i="11"/>
  <c r="A643" i="11"/>
  <c r="A642" i="11"/>
  <c r="A641" i="11"/>
  <c r="A640" i="11"/>
  <c r="A639" i="11"/>
  <c r="A638" i="11"/>
  <c r="A637" i="11"/>
  <c r="A636" i="11"/>
  <c r="A635" i="11"/>
  <c r="A634" i="11"/>
  <c r="A633" i="11"/>
  <c r="A632" i="11"/>
  <c r="A631" i="11"/>
  <c r="A630" i="11"/>
  <c r="A629" i="11"/>
  <c r="A628" i="11"/>
  <c r="A627" i="11"/>
  <c r="A626" i="11"/>
  <c r="A625" i="11"/>
  <c r="A624" i="11"/>
  <c r="A623" i="11"/>
  <c r="A622" i="11"/>
  <c r="A621" i="11"/>
  <c r="A620" i="11"/>
  <c r="A619" i="11"/>
  <c r="A618" i="11"/>
  <c r="A617" i="11"/>
  <c r="A616" i="11"/>
  <c r="A615" i="11"/>
  <c r="A614" i="11"/>
  <c r="A613" i="11"/>
  <c r="A612" i="11"/>
  <c r="A611" i="11"/>
  <c r="A610" i="11"/>
  <c r="A609" i="11"/>
  <c r="A608" i="11"/>
  <c r="A607" i="11"/>
  <c r="A606" i="11"/>
  <c r="A605" i="11"/>
  <c r="A604" i="11"/>
  <c r="A603" i="11"/>
  <c r="A602" i="11"/>
  <c r="A601" i="11"/>
  <c r="A600" i="11"/>
  <c r="A599" i="11"/>
  <c r="A598" i="11"/>
  <c r="A597" i="11"/>
  <c r="A596" i="11"/>
  <c r="A595" i="11"/>
  <c r="A594" i="11"/>
  <c r="A593" i="11"/>
  <c r="A592" i="11"/>
  <c r="A591" i="11"/>
  <c r="A590" i="11"/>
  <c r="A589" i="11"/>
  <c r="A588" i="11"/>
  <c r="A587" i="11"/>
  <c r="A586" i="11"/>
  <c r="A585" i="11"/>
  <c r="A584" i="11"/>
  <c r="A583" i="11"/>
  <c r="A582" i="11"/>
  <c r="A581" i="11"/>
  <c r="A580" i="11"/>
  <c r="A579" i="11"/>
  <c r="A578" i="11"/>
  <c r="A577" i="11"/>
  <c r="A576" i="11"/>
  <c r="A575" i="11"/>
  <c r="A574" i="11"/>
  <c r="A573" i="11"/>
  <c r="A572" i="11"/>
  <c r="A571" i="11"/>
  <c r="A570" i="11"/>
  <c r="A569" i="11"/>
  <c r="A568" i="11"/>
  <c r="A567" i="11"/>
  <c r="A566" i="11"/>
  <c r="A565" i="11"/>
  <c r="A564" i="11"/>
  <c r="A563" i="11"/>
  <c r="A562" i="11"/>
  <c r="A561" i="11"/>
  <c r="A560" i="11"/>
  <c r="A559" i="11"/>
  <c r="A558" i="11"/>
  <c r="A557" i="11"/>
  <c r="A556" i="11"/>
  <c r="A555" i="11"/>
  <c r="A554" i="11"/>
  <c r="A553" i="11"/>
  <c r="A552" i="11"/>
  <c r="A551" i="11"/>
  <c r="A550" i="11"/>
  <c r="A549" i="11"/>
  <c r="A548" i="11"/>
  <c r="A547" i="11"/>
  <c r="A546" i="11"/>
  <c r="A545" i="11"/>
  <c r="A544" i="11"/>
  <c r="A543" i="11"/>
  <c r="A542" i="11"/>
  <c r="A541" i="11"/>
  <c r="A540" i="11"/>
  <c r="A539" i="11"/>
  <c r="A538" i="11"/>
  <c r="A537" i="11"/>
  <c r="A536" i="11"/>
  <c r="A535" i="11"/>
  <c r="A534" i="11"/>
  <c r="A533" i="11"/>
  <c r="A532" i="11"/>
  <c r="A531" i="11"/>
  <c r="A530" i="11"/>
  <c r="A529" i="11"/>
  <c r="A528" i="11"/>
  <c r="A527" i="11"/>
  <c r="A526" i="11"/>
  <c r="A525" i="11"/>
  <c r="A524" i="11"/>
  <c r="A523" i="11"/>
  <c r="A522" i="11"/>
  <c r="A521" i="11"/>
  <c r="A520" i="11"/>
  <c r="A519" i="11"/>
  <c r="A518" i="11"/>
  <c r="A517" i="11"/>
  <c r="A516" i="11"/>
  <c r="A515" i="11"/>
  <c r="A514" i="11"/>
  <c r="A513" i="11"/>
  <c r="A512" i="11"/>
  <c r="A511" i="11"/>
  <c r="A510" i="11"/>
  <c r="A509" i="11"/>
  <c r="A508" i="11"/>
  <c r="A507" i="11"/>
  <c r="A506" i="11"/>
  <c r="A505" i="11"/>
  <c r="A504" i="11"/>
  <c r="A503" i="11"/>
  <c r="A502" i="11"/>
  <c r="A501" i="11"/>
  <c r="A500" i="11"/>
  <c r="A499" i="11"/>
  <c r="A498" i="11"/>
  <c r="A497" i="11"/>
  <c r="A496" i="11"/>
  <c r="A495" i="11"/>
  <c r="A494" i="11"/>
  <c r="A493" i="11"/>
  <c r="A492" i="11"/>
  <c r="A491" i="11"/>
  <c r="A490" i="11"/>
  <c r="A489" i="11"/>
  <c r="A488" i="11"/>
  <c r="A487" i="11"/>
  <c r="A486" i="11"/>
  <c r="A485" i="11"/>
  <c r="A484" i="11"/>
  <c r="A483" i="11"/>
  <c r="A482" i="11"/>
  <c r="A481" i="11"/>
  <c r="A480" i="11"/>
  <c r="A479" i="11"/>
  <c r="A478" i="11"/>
  <c r="A477" i="11"/>
  <c r="A476" i="11"/>
  <c r="A475" i="11"/>
  <c r="A474" i="11"/>
  <c r="A473" i="11"/>
  <c r="A472" i="11"/>
  <c r="A471" i="11"/>
  <c r="A470" i="11"/>
  <c r="A469" i="11"/>
  <c r="A468" i="11"/>
  <c r="A467" i="11"/>
  <c r="A466" i="11"/>
  <c r="A465" i="11"/>
  <c r="A464" i="11"/>
  <c r="A463" i="11"/>
  <c r="A462" i="11"/>
  <c r="A461" i="11"/>
  <c r="A460" i="11"/>
  <c r="A459" i="11"/>
  <c r="A458" i="11"/>
  <c r="A457" i="11"/>
  <c r="A456" i="11"/>
  <c r="A455" i="11"/>
  <c r="A454" i="11"/>
  <c r="A453" i="11"/>
  <c r="A452" i="11"/>
  <c r="A451" i="11"/>
  <c r="A450" i="11"/>
  <c r="A449" i="11"/>
  <c r="A448" i="11"/>
  <c r="A447" i="11"/>
  <c r="A446" i="11"/>
  <c r="A445" i="11"/>
  <c r="A444" i="11"/>
  <c r="A443" i="11"/>
  <c r="A442" i="11"/>
  <c r="A441" i="11"/>
  <c r="A440" i="11"/>
  <c r="A439" i="11"/>
  <c r="A438" i="11"/>
  <c r="A437" i="11"/>
  <c r="A436" i="11"/>
  <c r="A435" i="11"/>
  <c r="A434" i="11"/>
  <c r="A433" i="11"/>
  <c r="A432" i="11"/>
  <c r="A431" i="11"/>
  <c r="A430" i="11"/>
  <c r="A429" i="11"/>
  <c r="A428" i="11"/>
  <c r="A427" i="11"/>
  <c r="A426" i="11"/>
  <c r="A425" i="11"/>
  <c r="A424" i="11"/>
  <c r="A423" i="11"/>
  <c r="A422" i="11"/>
  <c r="A421" i="11"/>
  <c r="A420" i="11"/>
  <c r="A419" i="11"/>
  <c r="A418" i="11"/>
  <c r="A417" i="11"/>
  <c r="A416" i="11"/>
  <c r="A415" i="11"/>
  <c r="A414" i="11"/>
  <c r="A413" i="11"/>
  <c r="A412" i="11"/>
  <c r="A411" i="11"/>
  <c r="A410" i="11"/>
  <c r="A409" i="11"/>
  <c r="A408" i="11"/>
  <c r="A407" i="11"/>
  <c r="A406" i="11"/>
  <c r="A405" i="11"/>
  <c r="A404" i="11"/>
  <c r="A403" i="11"/>
  <c r="A402" i="11"/>
  <c r="A401" i="11"/>
  <c r="A400" i="11"/>
  <c r="A399" i="11"/>
  <c r="A398" i="11"/>
  <c r="A397" i="11"/>
  <c r="A396" i="11"/>
  <c r="A395" i="11"/>
  <c r="A394" i="11"/>
  <c r="A393" i="11"/>
  <c r="A392" i="11"/>
  <c r="A391" i="11"/>
  <c r="A390" i="11"/>
  <c r="A389" i="11"/>
  <c r="A388" i="11"/>
  <c r="A387" i="11"/>
  <c r="A386" i="11"/>
  <c r="A385" i="11"/>
  <c r="A384" i="11"/>
  <c r="A383" i="11"/>
  <c r="A382" i="11"/>
  <c r="A381" i="11"/>
  <c r="A380" i="11"/>
  <c r="A379" i="11"/>
  <c r="A378" i="11"/>
  <c r="A377" i="11"/>
  <c r="A376" i="11"/>
  <c r="A375" i="11"/>
  <c r="A374" i="11"/>
  <c r="A373" i="11"/>
  <c r="A372" i="11"/>
  <c r="A371" i="11"/>
  <c r="A370" i="11"/>
  <c r="A369" i="11"/>
  <c r="A368" i="11"/>
  <c r="A367" i="11"/>
  <c r="A366" i="11"/>
  <c r="A365" i="11"/>
  <c r="A364" i="11"/>
  <c r="A363" i="11"/>
  <c r="A362" i="11"/>
  <c r="A361" i="11"/>
  <c r="A360" i="11"/>
  <c r="A359" i="11"/>
  <c r="A358" i="11"/>
  <c r="A357" i="11"/>
  <c r="A356" i="11"/>
  <c r="A355" i="11"/>
  <c r="A354" i="11"/>
  <c r="A353" i="11"/>
  <c r="A352" i="11"/>
  <c r="A351" i="11"/>
  <c r="A350" i="11"/>
  <c r="A349" i="11"/>
  <c r="A348" i="11"/>
  <c r="A347" i="11"/>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7" i="11"/>
  <c r="A6" i="11"/>
  <c r="A5" i="11"/>
  <c r="CF1040" i="9" l="1"/>
  <c r="CC1040" i="9"/>
  <c r="BK1040" i="9"/>
  <c r="AE1040" i="9"/>
  <c r="AD1040" i="9"/>
  <c r="AB1040" i="9"/>
  <c r="M1040" i="9"/>
  <c r="F1040" i="9"/>
  <c r="A1040" i="9"/>
  <c r="CF1043" i="9"/>
  <c r="CC1043" i="9"/>
  <c r="BK1043" i="9"/>
  <c r="AE1043" i="9"/>
  <c r="AD1043" i="9"/>
  <c r="AB1043" i="9"/>
  <c r="M1043" i="9"/>
  <c r="F1043" i="9"/>
  <c r="A1043" i="9"/>
  <c r="CD1869" i="11"/>
  <c r="CD1868" i="11"/>
  <c r="CD1867" i="11"/>
  <c r="CD1866" i="11"/>
  <c r="CD1865" i="11"/>
  <c r="CD1864" i="11"/>
  <c r="CD1863" i="11"/>
  <c r="CD1862" i="11"/>
  <c r="CD1861" i="11"/>
  <c r="CD1860" i="11"/>
  <c r="CD1859" i="11"/>
  <c r="CD1858" i="11"/>
  <c r="CD1857" i="11"/>
  <c r="CD1856" i="11"/>
  <c r="CD1855" i="11"/>
  <c r="CD1854" i="11"/>
  <c r="CD1853" i="11"/>
  <c r="CD1852" i="11"/>
  <c r="CD1851" i="11"/>
  <c r="CD1850" i="11"/>
  <c r="CD1849" i="11"/>
  <c r="CD1848" i="11"/>
  <c r="CD1847" i="11"/>
  <c r="CD1846" i="11"/>
  <c r="CD1845" i="11"/>
  <c r="CD1844" i="11"/>
  <c r="CD1843" i="11"/>
  <c r="CD1842" i="11"/>
  <c r="CD1841" i="11"/>
  <c r="CD1840" i="11"/>
  <c r="CD1839" i="11"/>
  <c r="CD1838" i="11"/>
  <c r="CD1837" i="11"/>
  <c r="CD1836" i="11"/>
  <c r="CD1835" i="11"/>
  <c r="CD1834" i="11"/>
  <c r="CD1833" i="11"/>
  <c r="CD1832" i="11"/>
  <c r="CD1831" i="11"/>
  <c r="CD1830" i="11"/>
  <c r="CD1829" i="11"/>
  <c r="CD1828" i="11"/>
  <c r="CD1827" i="11"/>
  <c r="CD1826" i="11"/>
  <c r="CD1825" i="11"/>
  <c r="CD1824" i="11"/>
  <c r="CD1823" i="11"/>
  <c r="CD1822" i="11"/>
  <c r="CD1821" i="11"/>
  <c r="CD1820" i="11"/>
  <c r="CD1819" i="11"/>
  <c r="CD1818" i="11"/>
  <c r="CD1817" i="11"/>
  <c r="CD1816" i="11"/>
  <c r="CD1815" i="11"/>
  <c r="CD1814" i="11"/>
  <c r="BB821" i="9" l="1"/>
  <c r="BB820" i="9"/>
  <c r="BB819" i="9"/>
  <c r="BB818" i="9"/>
  <c r="BB817" i="9"/>
  <c r="BB816" i="9"/>
  <c r="BB815" i="9"/>
  <c r="BB814" i="9"/>
  <c r="BB813" i="9"/>
  <c r="BB812" i="9"/>
  <c r="BB811" i="9"/>
  <c r="BB810" i="9"/>
  <c r="BB809" i="9"/>
  <c r="BB808" i="9"/>
  <c r="BB807" i="9"/>
  <c r="BB806" i="9"/>
  <c r="BB805" i="9"/>
  <c r="BB804" i="9"/>
  <c r="BB803" i="9"/>
  <c r="BB802" i="9"/>
  <c r="BB801" i="9"/>
  <c r="BB800" i="9"/>
  <c r="BB799" i="9"/>
  <c r="BB798" i="9"/>
  <c r="BB797" i="9"/>
  <c r="BB796" i="9"/>
  <c r="BB795" i="9"/>
  <c r="A478" i="9"/>
  <c r="M478" i="9"/>
  <c r="Q478" i="9"/>
  <c r="E478" i="9" s="1"/>
  <c r="F478" i="9" s="1"/>
  <c r="AD478" i="9"/>
  <c r="AE478" i="9"/>
  <c r="BB478" i="9"/>
  <c r="BD478" i="9"/>
  <c r="BF478" i="9"/>
  <c r="BK478" i="9"/>
  <c r="CF478" i="9"/>
  <c r="CC478" i="9" l="1"/>
  <c r="AB478" i="9"/>
  <c r="BG560" i="9" l="1"/>
  <c r="BG559" i="9"/>
  <c r="CF560" i="9" l="1"/>
  <c r="CF559" i="9"/>
  <c r="BK560" i="9"/>
  <c r="BK559" i="9"/>
  <c r="BB560" i="9"/>
  <c r="BB559" i="9"/>
  <c r="AE560" i="9"/>
  <c r="AE559" i="9"/>
  <c r="A560" i="9"/>
  <c r="A559" i="9"/>
  <c r="AD560" i="9"/>
  <c r="AD559" i="9"/>
  <c r="Q560" i="9"/>
  <c r="CC560" i="9" s="1"/>
  <c r="Q559" i="9"/>
  <c r="CC559" i="9" s="1"/>
  <c r="Q558" i="9"/>
  <c r="AD1038" i="9"/>
  <c r="AD1041" i="9"/>
  <c r="AD1044" i="9"/>
  <c r="AD1046" i="9"/>
  <c r="E560" i="9" l="1"/>
  <c r="F560" i="9" s="1"/>
  <c r="AB560" i="9"/>
  <c r="E559" i="9"/>
  <c r="F559" i="9" s="1"/>
  <c r="AB559" i="9"/>
  <c r="A350" i="15"/>
  <c r="A349" i="15"/>
  <c r="A347" i="15"/>
  <c r="A346" i="15"/>
  <c r="CF804" i="9" l="1"/>
  <c r="BK804" i="9"/>
  <c r="BG804" i="9"/>
  <c r="AJ804" i="9"/>
  <c r="AG804" i="9"/>
  <c r="AE804" i="9"/>
  <c r="AD804" i="9"/>
  <c r="Q804" i="9"/>
  <c r="CC804" i="9" s="1"/>
  <c r="A804" i="9"/>
  <c r="CF803" i="9"/>
  <c r="BK803" i="9"/>
  <c r="BG803" i="9"/>
  <c r="AJ803" i="9"/>
  <c r="AG803" i="9"/>
  <c r="AE803" i="9"/>
  <c r="AD803" i="9"/>
  <c r="Q803" i="9"/>
  <c r="CC803" i="9" s="1"/>
  <c r="A803" i="9"/>
  <c r="CF802" i="9"/>
  <c r="BK802" i="9"/>
  <c r="BG802" i="9"/>
  <c r="AJ802" i="9"/>
  <c r="AG802" i="9"/>
  <c r="AE802" i="9"/>
  <c r="AD802" i="9"/>
  <c r="Q802" i="9"/>
  <c r="CC802" i="9" s="1"/>
  <c r="A802" i="9"/>
  <c r="CF801" i="9"/>
  <c r="BK801" i="9"/>
  <c r="BG801" i="9"/>
  <c r="AJ801" i="9"/>
  <c r="AG801" i="9"/>
  <c r="AE801" i="9"/>
  <c r="AD801" i="9"/>
  <c r="Q801" i="9"/>
  <c r="CC801" i="9" s="1"/>
  <c r="A801" i="9"/>
  <c r="AD60" i="15"/>
  <c r="A60" i="15"/>
  <c r="AD59" i="15"/>
  <c r="A59" i="15"/>
  <c r="AD58" i="15"/>
  <c r="A58" i="15"/>
  <c r="AD57" i="15"/>
  <c r="A57" i="15"/>
  <c r="AD56" i="15"/>
  <c r="A56" i="15"/>
  <c r="AD55" i="15"/>
  <c r="A55" i="15"/>
  <c r="BG820" i="9"/>
  <c r="BG819" i="9"/>
  <c r="BG818" i="9"/>
  <c r="BG817" i="9"/>
  <c r="BG816" i="9"/>
  <c r="BG815" i="9"/>
  <c r="BG814" i="9"/>
  <c r="BG813" i="9"/>
  <c r="BG812" i="9"/>
  <c r="BG811" i="9"/>
  <c r="BG810" i="9"/>
  <c r="BG809" i="9"/>
  <c r="BG808" i="9"/>
  <c r="BG807" i="9"/>
  <c r="BG806" i="9"/>
  <c r="BG805" i="9"/>
  <c r="BG800" i="9"/>
  <c r="BG799" i="9"/>
  <c r="BG798" i="9"/>
  <c r="BG797" i="9"/>
  <c r="BG796" i="9"/>
  <c r="BG795" i="9"/>
  <c r="CF820" i="9"/>
  <c r="CF819" i="9"/>
  <c r="CF818" i="9"/>
  <c r="CF817" i="9"/>
  <c r="CF816" i="9"/>
  <c r="CF815" i="9"/>
  <c r="CF814" i="9"/>
  <c r="CF813" i="9"/>
  <c r="CF812" i="9"/>
  <c r="CF811" i="9"/>
  <c r="CF810" i="9"/>
  <c r="CF809" i="9"/>
  <c r="CF808" i="9"/>
  <c r="CF807" i="9"/>
  <c r="CF806" i="9"/>
  <c r="CF805" i="9"/>
  <c r="CF800" i="9"/>
  <c r="CF799" i="9"/>
  <c r="CF798" i="9"/>
  <c r="CF797" i="9"/>
  <c r="CF796" i="9"/>
  <c r="CF795" i="9"/>
  <c r="BK822" i="9"/>
  <c r="BK821" i="9"/>
  <c r="BK820" i="9"/>
  <c r="BK819" i="9"/>
  <c r="BK818" i="9"/>
  <c r="BK817" i="9"/>
  <c r="BK816" i="9"/>
  <c r="BK815" i="9"/>
  <c r="BK814" i="9"/>
  <c r="BK813" i="9"/>
  <c r="BK812" i="9"/>
  <c r="BK811" i="9"/>
  <c r="BK810" i="9"/>
  <c r="BK809" i="9"/>
  <c r="BK808" i="9"/>
  <c r="BK807" i="9"/>
  <c r="BK806" i="9"/>
  <c r="BK805" i="9"/>
  <c r="BK800" i="9"/>
  <c r="BK799" i="9"/>
  <c r="BK798" i="9"/>
  <c r="BK797" i="9"/>
  <c r="BK796" i="9"/>
  <c r="BK795" i="9"/>
  <c r="AJ820" i="9"/>
  <c r="AG820" i="9"/>
  <c r="AJ819" i="9"/>
  <c r="AG819" i="9"/>
  <c r="AJ818" i="9"/>
  <c r="AG818" i="9"/>
  <c r="AJ817" i="9"/>
  <c r="AG817" i="9"/>
  <c r="AJ816" i="9"/>
  <c r="AG816" i="9"/>
  <c r="AJ815" i="9"/>
  <c r="AG815" i="9"/>
  <c r="AJ814" i="9"/>
  <c r="AG814" i="9"/>
  <c r="AJ813" i="9"/>
  <c r="AG813" i="9"/>
  <c r="AJ812" i="9"/>
  <c r="AG812" i="9"/>
  <c r="AJ811" i="9"/>
  <c r="AG811" i="9"/>
  <c r="AJ810" i="9"/>
  <c r="AG810" i="9"/>
  <c r="AJ809" i="9"/>
  <c r="AG809" i="9"/>
  <c r="AJ808" i="9"/>
  <c r="AG808" i="9"/>
  <c r="AJ807" i="9"/>
  <c r="AG807" i="9"/>
  <c r="AJ806" i="9"/>
  <c r="AG806" i="9"/>
  <c r="AJ805" i="9"/>
  <c r="AG805" i="9"/>
  <c r="AJ800" i="9"/>
  <c r="AG800" i="9"/>
  <c r="AJ799" i="9"/>
  <c r="AG799" i="9"/>
  <c r="AJ798" i="9"/>
  <c r="AG798" i="9"/>
  <c r="AJ797" i="9"/>
  <c r="AG797" i="9"/>
  <c r="AJ796" i="9"/>
  <c r="AG796" i="9"/>
  <c r="AJ795" i="9"/>
  <c r="AG795" i="9"/>
  <c r="AE820" i="9"/>
  <c r="AD820" i="9"/>
  <c r="AE819" i="9"/>
  <c r="AD819" i="9"/>
  <c r="AE818" i="9"/>
  <c r="AD818" i="9"/>
  <c r="AE817" i="9"/>
  <c r="AD817" i="9"/>
  <c r="AE816" i="9"/>
  <c r="AD816" i="9"/>
  <c r="AE815" i="9"/>
  <c r="AD815" i="9"/>
  <c r="AE814" i="9"/>
  <c r="AD814" i="9"/>
  <c r="AE813" i="9"/>
  <c r="AD813" i="9"/>
  <c r="AE812" i="9"/>
  <c r="AD812" i="9"/>
  <c r="AE811" i="9"/>
  <c r="AD811" i="9"/>
  <c r="AE810" i="9"/>
  <c r="AD810" i="9"/>
  <c r="AE809" i="9"/>
  <c r="AD809" i="9"/>
  <c r="AE808" i="9"/>
  <c r="AD808" i="9"/>
  <c r="AE807" i="9"/>
  <c r="AD807" i="9"/>
  <c r="AE806" i="9"/>
  <c r="AD806" i="9"/>
  <c r="AE805" i="9"/>
  <c r="AD805" i="9"/>
  <c r="AE800" i="9"/>
  <c r="AD800" i="9"/>
  <c r="AE799" i="9"/>
  <c r="AD799" i="9"/>
  <c r="AE798" i="9"/>
  <c r="AD798" i="9"/>
  <c r="AE797" i="9"/>
  <c r="AD797" i="9"/>
  <c r="AE796" i="9"/>
  <c r="AD796" i="9"/>
  <c r="AE795" i="9"/>
  <c r="AD795" i="9"/>
  <c r="Q820" i="9"/>
  <c r="AB820" i="9" s="1"/>
  <c r="Q819" i="9"/>
  <c r="AB819" i="9" s="1"/>
  <c r="Q818" i="9"/>
  <c r="E818" i="9" s="1"/>
  <c r="F818" i="9" s="1"/>
  <c r="Q817" i="9"/>
  <c r="AB817" i="9" s="1"/>
  <c r="Q816" i="9"/>
  <c r="E816" i="9" s="1"/>
  <c r="F816" i="9" s="1"/>
  <c r="Q815" i="9"/>
  <c r="E815" i="9" s="1"/>
  <c r="F815" i="9" s="1"/>
  <c r="Q814" i="9"/>
  <c r="E814" i="9" s="1"/>
  <c r="F814" i="9" s="1"/>
  <c r="Q813" i="9"/>
  <c r="E813" i="9" s="1"/>
  <c r="F813" i="9" s="1"/>
  <c r="Q812" i="9"/>
  <c r="E812" i="9" s="1"/>
  <c r="F812" i="9" s="1"/>
  <c r="Q811" i="9"/>
  <c r="E811" i="9" s="1"/>
  <c r="F811" i="9" s="1"/>
  <c r="Q810" i="9"/>
  <c r="E810" i="9" s="1"/>
  <c r="F810" i="9" s="1"/>
  <c r="Q809" i="9"/>
  <c r="E809" i="9" s="1"/>
  <c r="F809" i="9" s="1"/>
  <c r="Q808" i="9"/>
  <c r="AB808" i="9" s="1"/>
  <c r="Q807" i="9"/>
  <c r="E807" i="9" s="1"/>
  <c r="F807" i="9" s="1"/>
  <c r="Q806" i="9"/>
  <c r="E806" i="9" s="1"/>
  <c r="F806" i="9" s="1"/>
  <c r="Q805" i="9"/>
  <c r="E805" i="9" s="1"/>
  <c r="F805" i="9" s="1"/>
  <c r="Q800" i="9"/>
  <c r="AB800" i="9" s="1"/>
  <c r="Q799" i="9"/>
  <c r="AB799" i="9" s="1"/>
  <c r="Q798" i="9"/>
  <c r="AB798" i="9" s="1"/>
  <c r="Q797" i="9"/>
  <c r="AB797" i="9" s="1"/>
  <c r="Q796" i="9"/>
  <c r="E796" i="9" s="1"/>
  <c r="F796" i="9" s="1"/>
  <c r="Q795" i="9"/>
  <c r="E795" i="9" s="1"/>
  <c r="F795" i="9" s="1"/>
  <c r="Q793" i="9"/>
  <c r="Q792" i="9"/>
  <c r="A798" i="9"/>
  <c r="Q821" i="9"/>
  <c r="A799" i="9"/>
  <c r="A797" i="9"/>
  <c r="A796" i="9"/>
  <c r="A820" i="9"/>
  <c r="A819" i="9"/>
  <c r="A818" i="9"/>
  <c r="A817" i="9"/>
  <c r="A816" i="9"/>
  <c r="A815" i="9"/>
  <c r="A814" i="9"/>
  <c r="A813" i="9"/>
  <c r="A812" i="9"/>
  <c r="A811" i="9"/>
  <c r="A810" i="9"/>
  <c r="A809" i="9"/>
  <c r="A808" i="9"/>
  <c r="A807" i="9"/>
  <c r="A806" i="9"/>
  <c r="A805" i="9"/>
  <c r="A800" i="9"/>
  <c r="A795" i="9"/>
  <c r="E801" i="9" l="1"/>
  <c r="F801" i="9" s="1"/>
  <c r="E802" i="9"/>
  <c r="F802" i="9" s="1"/>
  <c r="E803" i="9"/>
  <c r="F803" i="9" s="1"/>
  <c r="E804" i="9"/>
  <c r="F804" i="9" s="1"/>
  <c r="CC809" i="9"/>
  <c r="AB801" i="9"/>
  <c r="AB803" i="9"/>
  <c r="AB804" i="9"/>
  <c r="AB802" i="9"/>
  <c r="CC819" i="9"/>
  <c r="CC808" i="9"/>
  <c r="CC817" i="9"/>
  <c r="CC810" i="9"/>
  <c r="CC811" i="9"/>
  <c r="CC818" i="9"/>
  <c r="CC797" i="9"/>
  <c r="CC796" i="9"/>
  <c r="AB818" i="9"/>
  <c r="CC798" i="9"/>
  <c r="CC799" i="9"/>
  <c r="CC816" i="9"/>
  <c r="E808" i="9"/>
  <c r="F808" i="9" s="1"/>
  <c r="E798" i="9"/>
  <c r="F798" i="9" s="1"/>
  <c r="CC800" i="9"/>
  <c r="CC812" i="9"/>
  <c r="CC820" i="9"/>
  <c r="E797" i="9"/>
  <c r="F797" i="9" s="1"/>
  <c r="CC805" i="9"/>
  <c r="CC813" i="9"/>
  <c r="AB806" i="9"/>
  <c r="CC806" i="9"/>
  <c r="CC814" i="9"/>
  <c r="AB805" i="9"/>
  <c r="AB812" i="9"/>
  <c r="E817" i="9"/>
  <c r="F817" i="9" s="1"/>
  <c r="AB807" i="9"/>
  <c r="AB809" i="9"/>
  <c r="CC795" i="9"/>
  <c r="CC807" i="9"/>
  <c r="CC815" i="9"/>
  <c r="AB811" i="9"/>
  <c r="E799" i="9"/>
  <c r="F799" i="9" s="1"/>
  <c r="E800" i="9"/>
  <c r="F800" i="9" s="1"/>
  <c r="AB810" i="9"/>
  <c r="AB813" i="9"/>
  <c r="E819" i="9"/>
  <c r="F819" i="9" s="1"/>
  <c r="AB815" i="9"/>
  <c r="AB816" i="9"/>
  <c r="AB795" i="9"/>
  <c r="AB796" i="9"/>
  <c r="AB814" i="9"/>
  <c r="E820" i="9"/>
  <c r="F820" i="9" s="1"/>
  <c r="A445" i="15" l="1"/>
  <c r="A444" i="15"/>
  <c r="A443" i="15"/>
  <c r="A442" i="15"/>
  <c r="A441" i="15"/>
  <c r="A440" i="15"/>
  <c r="A439" i="15"/>
  <c r="A438" i="15"/>
  <c r="A437" i="15"/>
  <c r="A436" i="15"/>
  <c r="A435" i="15"/>
  <c r="A434" i="15"/>
  <c r="A433" i="15"/>
  <c r="A432" i="15"/>
  <c r="A431" i="15"/>
  <c r="A430" i="15"/>
  <c r="A429" i="15"/>
  <c r="A428" i="15"/>
  <c r="A427" i="15"/>
  <c r="A426" i="15"/>
  <c r="A425" i="15"/>
  <c r="A424" i="15"/>
  <c r="A423" i="15"/>
  <c r="A422" i="15"/>
  <c r="A421" i="15"/>
  <c r="A420" i="15"/>
  <c r="A419" i="15"/>
  <c r="A418" i="15"/>
  <c r="A417" i="15"/>
  <c r="A416" i="15"/>
  <c r="A415" i="15"/>
  <c r="A414" i="15"/>
  <c r="A413" i="15"/>
  <c r="A412" i="15"/>
  <c r="A411" i="15"/>
  <c r="A410" i="15"/>
  <c r="A409" i="15"/>
  <c r="A408" i="15"/>
  <c r="A407" i="15"/>
  <c r="A406" i="15"/>
  <c r="A405" i="15"/>
  <c r="A404" i="15"/>
  <c r="A403" i="15"/>
  <c r="A402" i="15"/>
  <c r="A401" i="15"/>
  <c r="A400" i="15"/>
  <c r="A399" i="15"/>
  <c r="A398" i="15"/>
  <c r="A397" i="15"/>
  <c r="A396" i="15"/>
  <c r="A395" i="15"/>
  <c r="A394" i="15"/>
  <c r="A393" i="15"/>
  <c r="A392" i="15"/>
  <c r="A391" i="15"/>
  <c r="A390" i="15"/>
  <c r="A389" i="15"/>
  <c r="A388" i="15"/>
  <c r="A387" i="15"/>
  <c r="A386" i="15"/>
  <c r="A385" i="15"/>
  <c r="A384" i="15"/>
  <c r="A383" i="15"/>
  <c r="A382" i="15"/>
  <c r="A381" i="15"/>
  <c r="A380" i="15"/>
  <c r="A379" i="15"/>
  <c r="A378" i="15"/>
  <c r="A377" i="15"/>
  <c r="A376" i="15"/>
  <c r="A375" i="15"/>
  <c r="A374" i="15"/>
  <c r="A373" i="15"/>
  <c r="A372" i="15"/>
  <c r="A371" i="15"/>
  <c r="A370" i="15"/>
  <c r="A369" i="15"/>
  <c r="A368" i="15"/>
  <c r="A367" i="15"/>
  <c r="A366" i="15"/>
  <c r="A365" i="15"/>
  <c r="A364" i="15"/>
  <c r="A363" i="15"/>
  <c r="A362" i="15"/>
  <c r="A361" i="15"/>
  <c r="A360" i="15"/>
  <c r="A359" i="15"/>
  <c r="A358" i="15"/>
  <c r="A357" i="15"/>
  <c r="A356" i="15"/>
  <c r="A355" i="15"/>
  <c r="A354" i="15"/>
  <c r="A353" i="15"/>
  <c r="A352" i="15"/>
  <c r="A351" i="15"/>
  <c r="A345" i="15"/>
  <c r="A344" i="15"/>
  <c r="A343" i="15"/>
  <c r="A342" i="15"/>
  <c r="A341" i="15"/>
  <c r="A340" i="15"/>
  <c r="A339" i="15"/>
  <c r="A338" i="15"/>
  <c r="A337" i="15"/>
  <c r="A336" i="15"/>
  <c r="A335" i="15"/>
  <c r="A334" i="15"/>
  <c r="A333" i="15"/>
  <c r="A332" i="15"/>
  <c r="A331" i="15"/>
  <c r="A330" i="15"/>
  <c r="A329" i="15"/>
  <c r="A328" i="15"/>
  <c r="A327" i="15"/>
  <c r="A326" i="15"/>
  <c r="A325" i="15"/>
  <c r="A324" i="15"/>
  <c r="A323" i="15"/>
  <c r="A322" i="15"/>
  <c r="A321" i="15"/>
  <c r="A320" i="15"/>
  <c r="A319" i="15"/>
  <c r="A318" i="15"/>
  <c r="A317" i="15"/>
  <c r="A316" i="15"/>
  <c r="A315" i="15"/>
  <c r="A314" i="15"/>
  <c r="A313" i="15"/>
  <c r="A312" i="15"/>
  <c r="A311" i="15"/>
  <c r="A310" i="15"/>
  <c r="A309" i="15"/>
  <c r="A308" i="15"/>
  <c r="A307" i="15"/>
  <c r="A306" i="15"/>
  <c r="A305" i="15"/>
  <c r="A304" i="15"/>
  <c r="A303" i="15"/>
  <c r="A302" i="15"/>
  <c r="A301" i="15"/>
  <c r="A300" i="15"/>
  <c r="A299" i="15"/>
  <c r="A298" i="15"/>
  <c r="A297" i="15"/>
  <c r="A296" i="15"/>
  <c r="A295" i="15"/>
  <c r="A294" i="15"/>
  <c r="A293" i="15"/>
  <c r="A292" i="15"/>
  <c r="A291" i="15"/>
  <c r="A290" i="15"/>
  <c r="A289" i="15"/>
  <c r="A288" i="15"/>
  <c r="A287" i="15"/>
  <c r="A286" i="15"/>
  <c r="A285" i="15"/>
  <c r="A284" i="15"/>
  <c r="A283" i="15"/>
  <c r="A282" i="15"/>
  <c r="A281" i="15"/>
  <c r="A280" i="15"/>
  <c r="A279" i="15"/>
  <c r="A278" i="15"/>
  <c r="A277" i="15"/>
  <c r="A276" i="15"/>
  <c r="A275" i="15"/>
  <c r="A274" i="15"/>
  <c r="A273" i="15"/>
  <c r="A272" i="15"/>
  <c r="A271" i="15"/>
  <c r="A270" i="15"/>
  <c r="A269" i="15"/>
  <c r="A268" i="15"/>
  <c r="A267" i="15"/>
  <c r="A266" i="15"/>
  <c r="A265" i="15"/>
  <c r="A264" i="15"/>
  <c r="A263" i="15"/>
  <c r="A262" i="15"/>
  <c r="A261" i="15"/>
  <c r="A260" i="15"/>
  <c r="A259" i="15"/>
  <c r="A258" i="15"/>
  <c r="A257" i="15"/>
  <c r="A256" i="15"/>
  <c r="A255" i="15"/>
  <c r="A254" i="15"/>
  <c r="A253" i="15"/>
  <c r="A252" i="15"/>
  <c r="A251" i="15"/>
  <c r="A250" i="15"/>
  <c r="A249" i="15"/>
  <c r="A248" i="15"/>
  <c r="A247" i="15"/>
  <c r="A246" i="15"/>
  <c r="A245" i="15"/>
  <c r="A244" i="15"/>
  <c r="A243" i="15"/>
  <c r="A242" i="15"/>
  <c r="A241" i="15"/>
  <c r="A240" i="15"/>
  <c r="A239" i="15"/>
  <c r="A238" i="15"/>
  <c r="A237" i="15"/>
  <c r="A236" i="15"/>
  <c r="A235" i="15"/>
  <c r="A234" i="15"/>
  <c r="A233" i="15"/>
  <c r="A232" i="15"/>
  <c r="A231" i="15"/>
  <c r="A230" i="15"/>
  <c r="A229" i="15"/>
  <c r="A228" i="15"/>
  <c r="A227" i="15"/>
  <c r="A226" i="15"/>
  <c r="A225" i="15"/>
  <c r="A224" i="15"/>
  <c r="A223" i="15"/>
  <c r="A222" i="15"/>
  <c r="A221" i="15"/>
  <c r="A220" i="15"/>
  <c r="A219" i="15"/>
  <c r="A218" i="15"/>
  <c r="A217" i="15"/>
  <c r="A216" i="15"/>
  <c r="A215" i="15"/>
  <c r="A214" i="15"/>
  <c r="A213" i="15"/>
  <c r="A212" i="15"/>
  <c r="A211" i="15"/>
  <c r="A210" i="15"/>
  <c r="A209" i="15"/>
  <c r="A208" i="15"/>
  <c r="A207" i="15"/>
  <c r="A206" i="15"/>
  <c r="A205" i="15"/>
  <c r="A204" i="15"/>
  <c r="A203" i="15"/>
  <c r="A20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72" i="15"/>
  <c r="A171" i="15"/>
  <c r="A170" i="15"/>
  <c r="A169" i="15"/>
  <c r="A168" i="15"/>
  <c r="A16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A137" i="15"/>
  <c r="A136" i="15"/>
  <c r="A135" i="15"/>
  <c r="A134" i="15"/>
  <c r="A133" i="15"/>
  <c r="A132" i="15"/>
  <c r="A131" i="15"/>
  <c r="A130" i="15"/>
  <c r="A129" i="15"/>
  <c r="A128" i="15"/>
  <c r="A127" i="15"/>
  <c r="A126" i="15"/>
  <c r="A125" i="15"/>
  <c r="A124" i="15"/>
  <c r="A123" i="15"/>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X19" i="18" l="1"/>
  <c r="AG19" i="18"/>
  <c r="N19" i="18"/>
  <c r="K19" i="18"/>
  <c r="A19" i="18"/>
  <c r="CG1813" i="11"/>
  <c r="CD1813" i="11"/>
  <c r="CG1812" i="11"/>
  <c r="CD1812" i="11"/>
  <c r="CG1811" i="11"/>
  <c r="CD1811" i="11"/>
  <c r="CG1810" i="11"/>
  <c r="CD1810" i="11"/>
  <c r="CG1809" i="11"/>
  <c r="CD1809" i="11"/>
  <c r="CG1808" i="11"/>
  <c r="CD1808" i="11"/>
  <c r="CG1807" i="11"/>
  <c r="CD1807" i="11"/>
  <c r="CG1806" i="11"/>
  <c r="CD1806" i="11"/>
  <c r="CG1805" i="11"/>
  <c r="CD1805" i="11"/>
  <c r="CG1804" i="11"/>
  <c r="CD1804" i="11"/>
  <c r="CG1803" i="11"/>
  <c r="CD1803" i="11"/>
  <c r="CG1802" i="11"/>
  <c r="CD1802" i="11"/>
  <c r="CG1801" i="11"/>
  <c r="CD1801" i="11"/>
  <c r="CG1800" i="11"/>
  <c r="CD1800" i="11"/>
  <c r="CG1799" i="11"/>
  <c r="CD1799" i="11"/>
  <c r="CG1798" i="11"/>
  <c r="CD1798" i="11"/>
  <c r="CG1797" i="11"/>
  <c r="CD1797" i="11"/>
  <c r="CG1796" i="11"/>
  <c r="CD1796" i="11"/>
  <c r="CG1795" i="11"/>
  <c r="CD1795" i="11"/>
  <c r="CG1794" i="11"/>
  <c r="CD1794" i="11"/>
  <c r="CG1793" i="11"/>
  <c r="CD1793" i="11"/>
  <c r="CG1792" i="11"/>
  <c r="CD1792" i="11"/>
  <c r="CG1791" i="11"/>
  <c r="CD1791" i="11"/>
  <c r="CG1790" i="11"/>
  <c r="CD1790" i="11"/>
  <c r="CG1789" i="11"/>
  <c r="CD1789" i="11"/>
  <c r="CG1788" i="11"/>
  <c r="CD1788" i="11"/>
  <c r="CG1787" i="11"/>
  <c r="CD1787" i="11"/>
  <c r="CG1786" i="11"/>
  <c r="CD1786" i="11"/>
  <c r="CG1785" i="11"/>
  <c r="CD1785" i="11"/>
  <c r="CG1784" i="11"/>
  <c r="CD1784" i="11"/>
  <c r="CG1783" i="11"/>
  <c r="CD1783" i="11"/>
  <c r="CG1782" i="11"/>
  <c r="CD1782" i="11"/>
  <c r="CG1781" i="11"/>
  <c r="CD1781" i="11"/>
  <c r="CG1780" i="11"/>
  <c r="CD1780" i="11"/>
  <c r="CG1779" i="11"/>
  <c r="CD1779" i="11"/>
  <c r="CG1778" i="11"/>
  <c r="CD1778" i="11"/>
  <c r="M139" i="9" l="1"/>
  <c r="M140" i="9"/>
  <c r="CF641" i="9"/>
  <c r="BK641" i="9"/>
  <c r="BB641" i="9"/>
  <c r="AE641" i="9"/>
  <c r="AD641" i="9"/>
  <c r="Q641" i="9"/>
  <c r="CC641" i="9" s="1"/>
  <c r="M641" i="9"/>
  <c r="A641" i="9"/>
  <c r="E641" i="9" l="1"/>
  <c r="F641" i="9" s="1"/>
  <c r="AB641" i="9"/>
  <c r="AD408" i="15" l="1"/>
  <c r="CG1777" i="11"/>
  <c r="CD1777" i="11"/>
  <c r="CG1776" i="11"/>
  <c r="CD1776" i="11"/>
  <c r="CG1775" i="11"/>
  <c r="CD1775" i="11"/>
  <c r="CG1774" i="11"/>
  <c r="CD1774" i="11"/>
  <c r="CG1773" i="11"/>
  <c r="CD1773" i="11"/>
  <c r="CG1772" i="11"/>
  <c r="CD1772" i="11"/>
  <c r="CG1771" i="11"/>
  <c r="CD1771" i="11"/>
  <c r="CG1770" i="11"/>
  <c r="CD1770" i="11"/>
  <c r="CG1769" i="11"/>
  <c r="CD1769" i="11"/>
  <c r="CG1768" i="11"/>
  <c r="CD1768" i="11"/>
  <c r="CG1767" i="11"/>
  <c r="CD1767" i="11"/>
  <c r="CG1766" i="11"/>
  <c r="CD1766" i="11"/>
  <c r="CG1765" i="11"/>
  <c r="CD1765" i="11"/>
  <c r="CG1764" i="11"/>
  <c r="CD1764" i="11"/>
  <c r="CG1763" i="11"/>
  <c r="CD1763" i="11"/>
  <c r="CG1762" i="11"/>
  <c r="CD1762" i="11"/>
  <c r="CG1761" i="11"/>
  <c r="CD1761" i="11"/>
  <c r="CG1760" i="11"/>
  <c r="CD1760" i="11"/>
  <c r="CG1759" i="11"/>
  <c r="CD1759" i="11"/>
  <c r="CG1758" i="11"/>
  <c r="CD1758" i="11"/>
  <c r="CG1757" i="11"/>
  <c r="CD1757" i="11"/>
  <c r="CG1756" i="11"/>
  <c r="CD1756" i="11"/>
  <c r="CG1755" i="11"/>
  <c r="CD1755" i="11"/>
  <c r="CG1754" i="11"/>
  <c r="CD1754" i="11"/>
  <c r="CG1753" i="11"/>
  <c r="CD1753" i="11"/>
  <c r="CG1752" i="11"/>
  <c r="CD1752" i="11"/>
  <c r="CG1751" i="11"/>
  <c r="CD1751" i="11"/>
  <c r="CG1750" i="11"/>
  <c r="CD1750" i="11"/>
  <c r="CG1749" i="11"/>
  <c r="CD1749" i="11"/>
  <c r="CG1748" i="11"/>
  <c r="CD1748" i="11"/>
  <c r="CG1747" i="11"/>
  <c r="CD1747" i="11"/>
  <c r="CG1746" i="11"/>
  <c r="CD1746" i="11"/>
  <c r="CG1745" i="11"/>
  <c r="CD1745" i="11"/>
  <c r="CG1744" i="11"/>
  <c r="CD1744" i="11"/>
  <c r="CG1743" i="11"/>
  <c r="CD1743" i="11"/>
  <c r="CG1742" i="11"/>
  <c r="CD1742" i="11"/>
  <c r="CG1741" i="11"/>
  <c r="CD1741" i="11"/>
  <c r="CG1740" i="11"/>
  <c r="CD1740" i="11"/>
  <c r="CG1739" i="11"/>
  <c r="CD1739" i="11"/>
  <c r="CG1738" i="11"/>
  <c r="CD1738" i="11"/>
  <c r="CG1737" i="11"/>
  <c r="CD1737" i="11"/>
  <c r="CG1736" i="11"/>
  <c r="CD1736" i="11"/>
  <c r="CG1735" i="11"/>
  <c r="CD1735" i="11"/>
  <c r="CG1734" i="11"/>
  <c r="CD1734" i="11"/>
  <c r="CG1733" i="11"/>
  <c r="CD1733" i="11"/>
  <c r="CG1732" i="11"/>
  <c r="CD1732" i="11"/>
  <c r="CG1731" i="11"/>
  <c r="CD1731" i="11"/>
  <c r="CG1730" i="11"/>
  <c r="CD1730" i="11"/>
  <c r="AD324" i="15"/>
  <c r="K324" i="15"/>
  <c r="AD321" i="15"/>
  <c r="K321" i="15"/>
  <c r="AD318" i="15"/>
  <c r="K318" i="15"/>
  <c r="AD315" i="15"/>
  <c r="K315" i="15"/>
  <c r="M82" i="9"/>
  <c r="A82" i="9" l="1"/>
  <c r="E82" i="9"/>
  <c r="F82" i="9" s="1"/>
  <c r="CF82" i="9"/>
  <c r="CC82" i="9"/>
  <c r="BB82" i="9"/>
  <c r="BK82" i="9"/>
  <c r="AJ82" i="9"/>
  <c r="AE82" i="9"/>
  <c r="AD82" i="9"/>
  <c r="AB82" i="9"/>
  <c r="BG667" i="9" l="1"/>
  <c r="BG666" i="9"/>
  <c r="BG665" i="9"/>
  <c r="BG664" i="9"/>
  <c r="BG663" i="9"/>
  <c r="BG662" i="9"/>
  <c r="BG661" i="9"/>
  <c r="BG660" i="9"/>
  <c r="BG659" i="9"/>
  <c r="BG658" i="9"/>
  <c r="BG657" i="9"/>
  <c r="BG656" i="9"/>
  <c r="BG655" i="9"/>
  <c r="BG654" i="9"/>
  <c r="BG653" i="9"/>
  <c r="BG652" i="9"/>
  <c r="BG651" i="9"/>
  <c r="BG650" i="9"/>
  <c r="BG649" i="9"/>
  <c r="BG648" i="9"/>
  <c r="BG647" i="9"/>
  <c r="BG646" i="9"/>
  <c r="BG645" i="9"/>
  <c r="BG644" i="9"/>
  <c r="BG140" i="9"/>
  <c r="BG139" i="9"/>
  <c r="BK140" i="9" l="1"/>
  <c r="BK139" i="9"/>
  <c r="BB139" i="9" l="1"/>
  <c r="BB140" i="9"/>
  <c r="CF634" i="9" l="1"/>
  <c r="BK634" i="9"/>
  <c r="BB634" i="9"/>
  <c r="AE634" i="9"/>
  <c r="AD634" i="9"/>
  <c r="Q634" i="9"/>
  <c r="AB634" i="9" s="1"/>
  <c r="M634" i="9"/>
  <c r="A634" i="9"/>
  <c r="BB667" i="9"/>
  <c r="BB666" i="9"/>
  <c r="BB665" i="9"/>
  <c r="BB664" i="9"/>
  <c r="BB663" i="9"/>
  <c r="BB662" i="9"/>
  <c r="BB661" i="9"/>
  <c r="BB660" i="9"/>
  <c r="BB659" i="9"/>
  <c r="BB658" i="9"/>
  <c r="BB657" i="9"/>
  <c r="BB656" i="9"/>
  <c r="BB655" i="9"/>
  <c r="BB654" i="9"/>
  <c r="BB653" i="9"/>
  <c r="BB652" i="9"/>
  <c r="BB651" i="9"/>
  <c r="BB650" i="9"/>
  <c r="BB649" i="9"/>
  <c r="BB648" i="9"/>
  <c r="BB647" i="9"/>
  <c r="BB646" i="9"/>
  <c r="BB645" i="9"/>
  <c r="BB644" i="9"/>
  <c r="M589" i="9"/>
  <c r="E634" i="9" l="1"/>
  <c r="F634" i="9" s="1"/>
  <c r="CC634" i="9"/>
  <c r="CF589" i="9"/>
  <c r="BK589" i="9"/>
  <c r="BB589" i="9"/>
  <c r="AE589" i="9"/>
  <c r="AD589" i="9"/>
  <c r="Q589" i="9"/>
  <c r="AB589" i="9" s="1"/>
  <c r="A589" i="9"/>
  <c r="CG1729" i="11"/>
  <c r="CD1729" i="11"/>
  <c r="CG1728" i="11"/>
  <c r="CD1728" i="11"/>
  <c r="CG1727" i="11"/>
  <c r="CD1727" i="11"/>
  <c r="CG1726" i="11"/>
  <c r="CD1726" i="11"/>
  <c r="CG1725" i="11"/>
  <c r="CD1725" i="11"/>
  <c r="CG1724" i="11"/>
  <c r="CD1724" i="11"/>
  <c r="CG1723" i="11"/>
  <c r="CD1723" i="11"/>
  <c r="CG1722" i="11"/>
  <c r="CD1722" i="11"/>
  <c r="CG1721" i="11"/>
  <c r="CD1721" i="11"/>
  <c r="CG1720" i="11"/>
  <c r="CD1720" i="11"/>
  <c r="CG1719" i="11"/>
  <c r="CD1719" i="11"/>
  <c r="CG1718" i="11"/>
  <c r="CD1718" i="11"/>
  <c r="CG1717" i="11"/>
  <c r="CD1717" i="11"/>
  <c r="CG1716" i="11"/>
  <c r="CD1716" i="11"/>
  <c r="CG1715" i="11"/>
  <c r="CD1715" i="11"/>
  <c r="CG1714" i="11"/>
  <c r="CD1714" i="11"/>
  <c r="CG1713" i="11"/>
  <c r="CD1713" i="11"/>
  <c r="CG1712" i="11"/>
  <c r="CD1712" i="11"/>
  <c r="CG1711" i="11"/>
  <c r="CD1711" i="11"/>
  <c r="CG1710" i="11"/>
  <c r="CD1710" i="11"/>
  <c r="CG1709" i="11"/>
  <c r="CD1709" i="11"/>
  <c r="CG1708" i="11"/>
  <c r="CD1708" i="11"/>
  <c r="CG1707" i="11"/>
  <c r="CD1707" i="11"/>
  <c r="CG1706" i="11"/>
  <c r="CD1706" i="11"/>
  <c r="CG1705" i="11"/>
  <c r="CD1705" i="11"/>
  <c r="CG1704" i="11"/>
  <c r="CD1704" i="11"/>
  <c r="CG1703" i="11"/>
  <c r="CD1703" i="11"/>
  <c r="CG1702" i="11"/>
  <c r="CD1702" i="11"/>
  <c r="CG1701" i="11"/>
  <c r="CD1701" i="11"/>
  <c r="CG1700" i="11"/>
  <c r="CD1700" i="11"/>
  <c r="CG1699" i="11"/>
  <c r="CD1699" i="11"/>
  <c r="CG1698" i="11"/>
  <c r="CD1698" i="11"/>
  <c r="CG1697" i="11"/>
  <c r="CD1697" i="11"/>
  <c r="CG1696" i="11"/>
  <c r="CD1696" i="11"/>
  <c r="CG1695" i="11"/>
  <c r="CD1695" i="11"/>
  <c r="CG1694" i="11"/>
  <c r="CD1694" i="11"/>
  <c r="CG1693" i="11"/>
  <c r="CD1693" i="11"/>
  <c r="CG1692" i="11"/>
  <c r="CD1692" i="11"/>
  <c r="CG1691" i="11"/>
  <c r="CD1691" i="11"/>
  <c r="CG1690" i="11"/>
  <c r="CD1690" i="11"/>
  <c r="CG1689" i="11"/>
  <c r="CD1689" i="11"/>
  <c r="CG1688" i="11"/>
  <c r="CD1688" i="11"/>
  <c r="CG1687" i="11"/>
  <c r="CD1687" i="11"/>
  <c r="CG1686" i="11"/>
  <c r="CD1686" i="11"/>
  <c r="CG1685" i="11"/>
  <c r="CD1685" i="11"/>
  <c r="CG1684" i="11"/>
  <c r="CD1684" i="11"/>
  <c r="CG1683" i="11"/>
  <c r="CD1683" i="11"/>
  <c r="CG1682" i="11"/>
  <c r="CD1682" i="11"/>
  <c r="CG1681" i="11"/>
  <c r="CD1681" i="11"/>
  <c r="CG1680" i="11"/>
  <c r="CD1680" i="11"/>
  <c r="CG1679" i="11"/>
  <c r="CD1679" i="11"/>
  <c r="CG1678" i="11"/>
  <c r="CD1678" i="11"/>
  <c r="CG1677" i="11"/>
  <c r="CD1677" i="11"/>
  <c r="CG1676" i="11"/>
  <c r="CD1676" i="11"/>
  <c r="CG1675" i="11"/>
  <c r="CD1675" i="11"/>
  <c r="CG1674" i="11"/>
  <c r="CD1674" i="11"/>
  <c r="CG1673" i="11"/>
  <c r="CD1673" i="11"/>
  <c r="CG1672" i="11"/>
  <c r="CD1672" i="11"/>
  <c r="CG1671" i="11"/>
  <c r="CD1671" i="11"/>
  <c r="CG1670" i="11"/>
  <c r="CD1670" i="11"/>
  <c r="CG1669" i="11"/>
  <c r="CD1669" i="11"/>
  <c r="CG1668" i="11"/>
  <c r="CD1668" i="11"/>
  <c r="CG1667" i="11"/>
  <c r="CD1667" i="11"/>
  <c r="CG1666" i="11"/>
  <c r="CD1666" i="11"/>
  <c r="CG1665" i="11"/>
  <c r="CD1665" i="11"/>
  <c r="CG1664" i="11"/>
  <c r="CD1664" i="11"/>
  <c r="CG1663" i="11"/>
  <c r="CD1663" i="11"/>
  <c r="CG1662" i="11"/>
  <c r="CD1662" i="11"/>
  <c r="CG1661" i="11"/>
  <c r="CD1661" i="11"/>
  <c r="CG1660" i="11"/>
  <c r="CD1660" i="11"/>
  <c r="M1089" i="9"/>
  <c r="M1088" i="9"/>
  <c r="M1087" i="9"/>
  <c r="M1086" i="9"/>
  <c r="M1085" i="9"/>
  <c r="M1084" i="9"/>
  <c r="M1083" i="9"/>
  <c r="M1082" i="9"/>
  <c r="M1081" i="9"/>
  <c r="M1080" i="9"/>
  <c r="M1079" i="9"/>
  <c r="M1078" i="9"/>
  <c r="M1077" i="9"/>
  <c r="M1076" i="9"/>
  <c r="M1075" i="9"/>
  <c r="M1074" i="9"/>
  <c r="M1073" i="9"/>
  <c r="M1072" i="9"/>
  <c r="M1071" i="9"/>
  <c r="M1070" i="9"/>
  <c r="M1069" i="9"/>
  <c r="M1068" i="9"/>
  <c r="M1067" i="9"/>
  <c r="M1066" i="9"/>
  <c r="M1065" i="9"/>
  <c r="M1064" i="9"/>
  <c r="M1063" i="9"/>
  <c r="M1062" i="9"/>
  <c r="M1061" i="9"/>
  <c r="M1060" i="9"/>
  <c r="M1059" i="9"/>
  <c r="M1058" i="9"/>
  <c r="M1057" i="9"/>
  <c r="M1056" i="9"/>
  <c r="M1055" i="9"/>
  <c r="M1054" i="9"/>
  <c r="M1053" i="9"/>
  <c r="M1052" i="9"/>
  <c r="M1051" i="9"/>
  <c r="M1050" i="9"/>
  <c r="M1049" i="9"/>
  <c r="M1048" i="9"/>
  <c r="M1047" i="9"/>
  <c r="M1046" i="9"/>
  <c r="M1045" i="9"/>
  <c r="M1044" i="9"/>
  <c r="M1042" i="9"/>
  <c r="M1041" i="9"/>
  <c r="M1039" i="9"/>
  <c r="M1038" i="9"/>
  <c r="M1037" i="9"/>
  <c r="M1036" i="9"/>
  <c r="M1035" i="9"/>
  <c r="M1034" i="9"/>
  <c r="M1033" i="9"/>
  <c r="M1032" i="9"/>
  <c r="M1031" i="9"/>
  <c r="M1030" i="9"/>
  <c r="M1029" i="9"/>
  <c r="M1028" i="9"/>
  <c r="M1027" i="9"/>
  <c r="M1026" i="9"/>
  <c r="M1025" i="9"/>
  <c r="M1024" i="9"/>
  <c r="M1023" i="9"/>
  <c r="M1022" i="9"/>
  <c r="M1021" i="9"/>
  <c r="M1020" i="9"/>
  <c r="M1019" i="9"/>
  <c r="M1018" i="9"/>
  <c r="M1017" i="9"/>
  <c r="M1016" i="9"/>
  <c r="M1015" i="9"/>
  <c r="M1014" i="9"/>
  <c r="M1013" i="9"/>
  <c r="M1012" i="9"/>
  <c r="M1011" i="9"/>
  <c r="M1010" i="9"/>
  <c r="M1009" i="9"/>
  <c r="M1008" i="9"/>
  <c r="M1007" i="9"/>
  <c r="M1006" i="9"/>
  <c r="M1005" i="9"/>
  <c r="M1004" i="9"/>
  <c r="M1003" i="9"/>
  <c r="M1002" i="9"/>
  <c r="M1001" i="9"/>
  <c r="M1000" i="9"/>
  <c r="M999" i="9"/>
  <c r="M998" i="9"/>
  <c r="M997" i="9"/>
  <c r="M996" i="9"/>
  <c r="M995" i="9"/>
  <c r="M994" i="9"/>
  <c r="M993" i="9"/>
  <c r="M992" i="9"/>
  <c r="M991" i="9"/>
  <c r="M990" i="9"/>
  <c r="M989" i="9"/>
  <c r="M988" i="9"/>
  <c r="M987" i="9"/>
  <c r="M986" i="9"/>
  <c r="M985" i="9"/>
  <c r="M984" i="9"/>
  <c r="M983" i="9"/>
  <c r="M982" i="9"/>
  <c r="M981" i="9"/>
  <c r="M980" i="9"/>
  <c r="M979" i="9"/>
  <c r="M978" i="9"/>
  <c r="M977" i="9"/>
  <c r="M976" i="9"/>
  <c r="M975" i="9"/>
  <c r="M974" i="9"/>
  <c r="M973" i="9"/>
  <c r="M972" i="9"/>
  <c r="M971" i="9"/>
  <c r="M970" i="9"/>
  <c r="M969" i="9"/>
  <c r="M968" i="9"/>
  <c r="M967" i="9"/>
  <c r="M966" i="9"/>
  <c r="M965" i="9"/>
  <c r="M964" i="9"/>
  <c r="M963" i="9"/>
  <c r="M962" i="9"/>
  <c r="M961" i="9"/>
  <c r="M960" i="9"/>
  <c r="M959" i="9"/>
  <c r="M958" i="9"/>
  <c r="M957" i="9"/>
  <c r="M956" i="9"/>
  <c r="M955" i="9"/>
  <c r="M954" i="9"/>
  <c r="M953" i="9"/>
  <c r="M952" i="9"/>
  <c r="M951" i="9"/>
  <c r="M950" i="9"/>
  <c r="M949" i="9"/>
  <c r="M948" i="9"/>
  <c r="M947" i="9"/>
  <c r="M946" i="9"/>
  <c r="M945" i="9"/>
  <c r="M944" i="9"/>
  <c r="M943" i="9"/>
  <c r="M942" i="9"/>
  <c r="M941" i="9"/>
  <c r="M940" i="9"/>
  <c r="M939" i="9"/>
  <c r="M938" i="9"/>
  <c r="M937" i="9"/>
  <c r="M936" i="9"/>
  <c r="M935" i="9"/>
  <c r="M934" i="9"/>
  <c r="M933" i="9"/>
  <c r="M932" i="9"/>
  <c r="M931" i="9"/>
  <c r="M930" i="9"/>
  <c r="M929" i="9"/>
  <c r="M928" i="9"/>
  <c r="M927" i="9"/>
  <c r="M926" i="9"/>
  <c r="M925" i="9"/>
  <c r="M924" i="9"/>
  <c r="M923" i="9"/>
  <c r="M922" i="9"/>
  <c r="M921" i="9"/>
  <c r="M920" i="9"/>
  <c r="M919" i="9"/>
  <c r="M918" i="9"/>
  <c r="M917" i="9"/>
  <c r="M916" i="9"/>
  <c r="M915" i="9"/>
  <c r="M914" i="9"/>
  <c r="M913" i="9"/>
  <c r="M912" i="9"/>
  <c r="M911" i="9"/>
  <c r="M910" i="9"/>
  <c r="M909" i="9"/>
  <c r="M908" i="9"/>
  <c r="M907" i="9"/>
  <c r="M906" i="9"/>
  <c r="M905" i="9"/>
  <c r="M904" i="9"/>
  <c r="M903" i="9"/>
  <c r="M902" i="9"/>
  <c r="M901" i="9"/>
  <c r="M900" i="9"/>
  <c r="M899" i="9"/>
  <c r="M898" i="9"/>
  <c r="M897" i="9"/>
  <c r="M896" i="9"/>
  <c r="M895" i="9"/>
  <c r="M894" i="9"/>
  <c r="M893" i="9"/>
  <c r="M892" i="9"/>
  <c r="M891" i="9"/>
  <c r="M890" i="9"/>
  <c r="M889" i="9"/>
  <c r="M888" i="9"/>
  <c r="M887" i="9"/>
  <c r="M886" i="9"/>
  <c r="M885" i="9"/>
  <c r="M884" i="9"/>
  <c r="M883" i="9"/>
  <c r="M882" i="9"/>
  <c r="M881" i="9"/>
  <c r="M880" i="9"/>
  <c r="M879" i="9"/>
  <c r="M878" i="9"/>
  <c r="M877" i="9"/>
  <c r="M876" i="9"/>
  <c r="M875" i="9"/>
  <c r="M874" i="9"/>
  <c r="M873" i="9"/>
  <c r="M872" i="9"/>
  <c r="M871" i="9"/>
  <c r="M870" i="9"/>
  <c r="M869" i="9"/>
  <c r="M868" i="9"/>
  <c r="M867" i="9"/>
  <c r="M866" i="9"/>
  <c r="M865" i="9"/>
  <c r="M864" i="9"/>
  <c r="M863" i="9"/>
  <c r="M862" i="9"/>
  <c r="M861" i="9"/>
  <c r="M860" i="9"/>
  <c r="M859" i="9"/>
  <c r="M858" i="9"/>
  <c r="M857" i="9"/>
  <c r="M856" i="9"/>
  <c r="M855" i="9"/>
  <c r="M854" i="9"/>
  <c r="M853" i="9"/>
  <c r="M852" i="9"/>
  <c r="M851" i="9"/>
  <c r="M850" i="9"/>
  <c r="M849" i="9"/>
  <c r="M848" i="9"/>
  <c r="M847" i="9"/>
  <c r="M846" i="9"/>
  <c r="M845" i="9"/>
  <c r="M844" i="9"/>
  <c r="M843" i="9"/>
  <c r="M842" i="9"/>
  <c r="M841" i="9"/>
  <c r="M840" i="9"/>
  <c r="M839" i="9"/>
  <c r="M838" i="9"/>
  <c r="M837" i="9"/>
  <c r="M836" i="9"/>
  <c r="M835" i="9"/>
  <c r="M834" i="9"/>
  <c r="M833" i="9"/>
  <c r="M832" i="9"/>
  <c r="M831" i="9"/>
  <c r="M830" i="9"/>
  <c r="M829" i="9"/>
  <c r="M828" i="9"/>
  <c r="M827" i="9"/>
  <c r="M826" i="9"/>
  <c r="M825" i="9"/>
  <c r="M824" i="9"/>
  <c r="M823" i="9"/>
  <c r="M822" i="9"/>
  <c r="M821" i="9"/>
  <c r="M794" i="9"/>
  <c r="M793" i="9"/>
  <c r="M792" i="9"/>
  <c r="M791" i="9"/>
  <c r="M790" i="9"/>
  <c r="M789" i="9"/>
  <c r="M788" i="9"/>
  <c r="M787" i="9"/>
  <c r="M786" i="9"/>
  <c r="M785" i="9"/>
  <c r="M784" i="9"/>
  <c r="M783" i="9"/>
  <c r="M782" i="9"/>
  <c r="M781" i="9"/>
  <c r="M780" i="9"/>
  <c r="M779" i="9"/>
  <c r="M778" i="9"/>
  <c r="M777" i="9"/>
  <c r="M776" i="9"/>
  <c r="M775" i="9"/>
  <c r="M774" i="9"/>
  <c r="M773" i="9"/>
  <c r="M772" i="9"/>
  <c r="M771" i="9"/>
  <c r="M737" i="9"/>
  <c r="M736" i="9"/>
  <c r="M735" i="9"/>
  <c r="M734" i="9"/>
  <c r="M733" i="9"/>
  <c r="M732" i="9"/>
  <c r="M731" i="9"/>
  <c r="M730" i="9"/>
  <c r="M729" i="9"/>
  <c r="M728" i="9"/>
  <c r="M727" i="9"/>
  <c r="M726" i="9"/>
  <c r="M725" i="9"/>
  <c r="M724" i="9"/>
  <c r="M723" i="9"/>
  <c r="M722" i="9"/>
  <c r="M721" i="9"/>
  <c r="M720" i="9"/>
  <c r="M719" i="9"/>
  <c r="M718" i="9"/>
  <c r="M717" i="9"/>
  <c r="M716" i="9"/>
  <c r="M715" i="9"/>
  <c r="M714" i="9"/>
  <c r="M713" i="9"/>
  <c r="M712" i="9"/>
  <c r="M711" i="9"/>
  <c r="M710" i="9"/>
  <c r="M709" i="9"/>
  <c r="M708" i="9"/>
  <c r="M707" i="9"/>
  <c r="M706" i="9"/>
  <c r="M705" i="9"/>
  <c r="M704" i="9"/>
  <c r="M703" i="9"/>
  <c r="M702" i="9"/>
  <c r="M701" i="9"/>
  <c r="M700" i="9"/>
  <c r="M699" i="9"/>
  <c r="M698" i="9"/>
  <c r="M697" i="9"/>
  <c r="M696" i="9"/>
  <c r="M695" i="9"/>
  <c r="M694" i="9"/>
  <c r="M693" i="9"/>
  <c r="M692" i="9"/>
  <c r="M691" i="9"/>
  <c r="M690" i="9"/>
  <c r="M689" i="9"/>
  <c r="M688" i="9"/>
  <c r="M687" i="9"/>
  <c r="M686" i="9"/>
  <c r="M685" i="9"/>
  <c r="M684" i="9"/>
  <c r="M683" i="9"/>
  <c r="M682" i="9"/>
  <c r="M681" i="9"/>
  <c r="M680" i="9"/>
  <c r="M679" i="9"/>
  <c r="M678" i="9"/>
  <c r="M677" i="9"/>
  <c r="M676" i="9"/>
  <c r="M675" i="9"/>
  <c r="M674" i="9"/>
  <c r="M673" i="9"/>
  <c r="M672" i="9"/>
  <c r="M671" i="9"/>
  <c r="M670" i="9"/>
  <c r="M669" i="9"/>
  <c r="M668" i="9"/>
  <c r="M667" i="9"/>
  <c r="M666" i="9"/>
  <c r="M665" i="9"/>
  <c r="M664" i="9"/>
  <c r="M663" i="9"/>
  <c r="M662" i="9"/>
  <c r="M661" i="9"/>
  <c r="M660" i="9"/>
  <c r="M659" i="9"/>
  <c r="M658" i="9"/>
  <c r="M657" i="9"/>
  <c r="M656" i="9"/>
  <c r="M655" i="9"/>
  <c r="M654" i="9"/>
  <c r="M653" i="9"/>
  <c r="M652" i="9"/>
  <c r="M651" i="9"/>
  <c r="M650" i="9"/>
  <c r="M649" i="9"/>
  <c r="M648" i="9"/>
  <c r="M647" i="9"/>
  <c r="M646" i="9"/>
  <c r="M645" i="9"/>
  <c r="M644" i="9"/>
  <c r="M643" i="9"/>
  <c r="M642" i="9"/>
  <c r="M640" i="9"/>
  <c r="M639" i="9"/>
  <c r="M638" i="9"/>
  <c r="M637" i="9"/>
  <c r="M636" i="9"/>
  <c r="M635" i="9"/>
  <c r="M633" i="9"/>
  <c r="M632" i="9"/>
  <c r="M631" i="9"/>
  <c r="M630" i="9"/>
  <c r="M629" i="9"/>
  <c r="M628" i="9"/>
  <c r="M627" i="9"/>
  <c r="M626" i="9"/>
  <c r="M625" i="9"/>
  <c r="M624" i="9"/>
  <c r="M623" i="9"/>
  <c r="M622" i="9"/>
  <c r="M621" i="9"/>
  <c r="M620" i="9"/>
  <c r="M619" i="9"/>
  <c r="M618" i="9"/>
  <c r="M617" i="9"/>
  <c r="M616" i="9"/>
  <c r="M615" i="9"/>
  <c r="M614" i="9"/>
  <c r="M613" i="9"/>
  <c r="M612" i="9"/>
  <c r="M611" i="9"/>
  <c r="M610" i="9"/>
  <c r="M609" i="9"/>
  <c r="M608" i="9"/>
  <c r="M607" i="9"/>
  <c r="M606" i="9"/>
  <c r="M605" i="9"/>
  <c r="M604" i="9"/>
  <c r="M603" i="9"/>
  <c r="M602" i="9"/>
  <c r="M601" i="9"/>
  <c r="M600" i="9"/>
  <c r="M599" i="9"/>
  <c r="M598" i="9"/>
  <c r="M597" i="9"/>
  <c r="M596" i="9"/>
  <c r="M595" i="9"/>
  <c r="M594" i="9"/>
  <c r="M593" i="9"/>
  <c r="M592" i="9"/>
  <c r="M591" i="9"/>
  <c r="M590" i="9"/>
  <c r="M588" i="9"/>
  <c r="M587" i="9"/>
  <c r="M586" i="9"/>
  <c r="M585" i="9"/>
  <c r="M584" i="9"/>
  <c r="M583" i="9"/>
  <c r="M582" i="9"/>
  <c r="M581" i="9"/>
  <c r="M580" i="9"/>
  <c r="M579" i="9"/>
  <c r="M578" i="9"/>
  <c r="M577" i="9"/>
  <c r="M576" i="9"/>
  <c r="M575" i="9"/>
  <c r="M574" i="9"/>
  <c r="M573" i="9"/>
  <c r="M572" i="9"/>
  <c r="M571" i="9"/>
  <c r="M570" i="9"/>
  <c r="M569" i="9"/>
  <c r="M568" i="9"/>
  <c r="M567" i="9"/>
  <c r="M566" i="9"/>
  <c r="M565" i="9"/>
  <c r="M564" i="9"/>
  <c r="M563" i="9"/>
  <c r="M562" i="9"/>
  <c r="M561" i="9"/>
  <c r="M558" i="9"/>
  <c r="M557" i="9"/>
  <c r="M556" i="9"/>
  <c r="M555" i="9"/>
  <c r="M554" i="9"/>
  <c r="M553" i="9"/>
  <c r="M552" i="9"/>
  <c r="M551" i="9"/>
  <c r="M550" i="9"/>
  <c r="M549" i="9"/>
  <c r="M548" i="9"/>
  <c r="M547" i="9"/>
  <c r="M546" i="9"/>
  <c r="M545" i="9"/>
  <c r="M544" i="9"/>
  <c r="M543" i="9"/>
  <c r="M542" i="9"/>
  <c r="M541" i="9"/>
  <c r="M540" i="9"/>
  <c r="M539" i="9"/>
  <c r="M538" i="9"/>
  <c r="M537" i="9"/>
  <c r="M536" i="9"/>
  <c r="M535" i="9"/>
  <c r="M534" i="9"/>
  <c r="M533" i="9"/>
  <c r="M532" i="9"/>
  <c r="M531" i="9"/>
  <c r="M530" i="9"/>
  <c r="M529" i="9"/>
  <c r="M528" i="9"/>
  <c r="M527" i="9"/>
  <c r="M526" i="9"/>
  <c r="M525" i="9"/>
  <c r="M524" i="9"/>
  <c r="M523" i="9"/>
  <c r="M522" i="9"/>
  <c r="M521" i="9"/>
  <c r="M520" i="9"/>
  <c r="M519" i="9"/>
  <c r="M518" i="9"/>
  <c r="M517" i="9"/>
  <c r="M516" i="9"/>
  <c r="M515" i="9"/>
  <c r="M514" i="9"/>
  <c r="M513" i="9"/>
  <c r="M512" i="9"/>
  <c r="M511" i="9"/>
  <c r="M510" i="9"/>
  <c r="M509" i="9"/>
  <c r="M508" i="9"/>
  <c r="M507" i="9"/>
  <c r="M506" i="9"/>
  <c r="M505" i="9"/>
  <c r="M504" i="9"/>
  <c r="M503" i="9"/>
  <c r="M502" i="9"/>
  <c r="M501" i="9"/>
  <c r="M500" i="9"/>
  <c r="M499" i="9"/>
  <c r="M498" i="9"/>
  <c r="M497" i="9"/>
  <c r="M496" i="9"/>
  <c r="M495" i="9"/>
  <c r="M494" i="9"/>
  <c r="M493" i="9"/>
  <c r="M492" i="9"/>
  <c r="M491" i="9"/>
  <c r="M490" i="9"/>
  <c r="M489" i="9"/>
  <c r="M488" i="9"/>
  <c r="M487" i="9"/>
  <c r="M486" i="9"/>
  <c r="M485" i="9"/>
  <c r="M484" i="9"/>
  <c r="M483" i="9"/>
  <c r="M482" i="9"/>
  <c r="M481" i="9"/>
  <c r="M480" i="9"/>
  <c r="M479" i="9"/>
  <c r="M477" i="9"/>
  <c r="M476" i="9"/>
  <c r="M475" i="9"/>
  <c r="M474" i="9"/>
  <c r="M473" i="9"/>
  <c r="M472" i="9"/>
  <c r="M471" i="9"/>
  <c r="M470" i="9"/>
  <c r="M469" i="9"/>
  <c r="M468" i="9"/>
  <c r="M467" i="9"/>
  <c r="M466" i="9"/>
  <c r="M465" i="9"/>
  <c r="M464" i="9"/>
  <c r="M463" i="9"/>
  <c r="M462" i="9"/>
  <c r="M461" i="9"/>
  <c r="M460" i="9"/>
  <c r="M459" i="9"/>
  <c r="M458" i="9"/>
  <c r="M457" i="9"/>
  <c r="M456" i="9"/>
  <c r="M455" i="9"/>
  <c r="M454" i="9"/>
  <c r="M453" i="9"/>
  <c r="M452" i="9"/>
  <c r="M451" i="9"/>
  <c r="M450" i="9"/>
  <c r="M449" i="9"/>
  <c r="M448" i="9"/>
  <c r="M447" i="9"/>
  <c r="M446" i="9"/>
  <c r="M445" i="9"/>
  <c r="M444" i="9"/>
  <c r="M443" i="9"/>
  <c r="M442" i="9"/>
  <c r="M441" i="9"/>
  <c r="M440" i="9"/>
  <c r="M439" i="9"/>
  <c r="M438" i="9"/>
  <c r="M437" i="9"/>
  <c r="M436" i="9"/>
  <c r="M435" i="9"/>
  <c r="M434" i="9"/>
  <c r="M433" i="9"/>
  <c r="M432" i="9"/>
  <c r="M431" i="9"/>
  <c r="M430" i="9"/>
  <c r="M429" i="9"/>
  <c r="M428" i="9"/>
  <c r="M427" i="9"/>
  <c r="M426" i="9"/>
  <c r="M425" i="9"/>
  <c r="M424" i="9"/>
  <c r="M423" i="9"/>
  <c r="M422" i="9"/>
  <c r="M421" i="9"/>
  <c r="M420" i="9"/>
  <c r="M419" i="9"/>
  <c r="M418" i="9"/>
  <c r="M417" i="9"/>
  <c r="M416" i="9"/>
  <c r="M415" i="9"/>
  <c r="M414" i="9"/>
  <c r="M413" i="9"/>
  <c r="M412" i="9"/>
  <c r="M411" i="9"/>
  <c r="M410" i="9"/>
  <c r="M409" i="9"/>
  <c r="M408" i="9"/>
  <c r="M407" i="9"/>
  <c r="M406" i="9"/>
  <c r="M405" i="9"/>
  <c r="M404" i="9"/>
  <c r="M403" i="9"/>
  <c r="M402" i="9"/>
  <c r="M401" i="9"/>
  <c r="M400" i="9"/>
  <c r="M399" i="9"/>
  <c r="M398" i="9"/>
  <c r="M397" i="9"/>
  <c r="M396" i="9"/>
  <c r="M395" i="9"/>
  <c r="M394" i="9"/>
  <c r="M393" i="9"/>
  <c r="M392" i="9"/>
  <c r="M391" i="9"/>
  <c r="M390" i="9"/>
  <c r="M389" i="9"/>
  <c r="M388" i="9"/>
  <c r="M387" i="9"/>
  <c r="M386" i="9"/>
  <c r="M385" i="9"/>
  <c r="M384" i="9"/>
  <c r="M383" i="9"/>
  <c r="M382" i="9"/>
  <c r="M381" i="9"/>
  <c r="M380" i="9"/>
  <c r="M379" i="9"/>
  <c r="M378" i="9"/>
  <c r="M377" i="9"/>
  <c r="M376" i="9"/>
  <c r="M375" i="9"/>
  <c r="M374" i="9"/>
  <c r="M373" i="9"/>
  <c r="M372" i="9"/>
  <c r="M371" i="9"/>
  <c r="M370" i="9"/>
  <c r="M369" i="9"/>
  <c r="M368" i="9"/>
  <c r="M367" i="9"/>
  <c r="M366" i="9"/>
  <c r="M365" i="9"/>
  <c r="M364" i="9"/>
  <c r="M363" i="9"/>
  <c r="M362" i="9"/>
  <c r="M361" i="9"/>
  <c r="M360" i="9"/>
  <c r="M359" i="9"/>
  <c r="M358" i="9"/>
  <c r="M357" i="9"/>
  <c r="M356" i="9"/>
  <c r="M355" i="9"/>
  <c r="M354" i="9"/>
  <c r="M353" i="9"/>
  <c r="M352" i="9"/>
  <c r="M351" i="9"/>
  <c r="M350" i="9"/>
  <c r="M349" i="9"/>
  <c r="M348" i="9"/>
  <c r="M347" i="9"/>
  <c r="M346" i="9"/>
  <c r="M345" i="9"/>
  <c r="M344" i="9"/>
  <c r="M343" i="9"/>
  <c r="M342" i="9"/>
  <c r="M341" i="9"/>
  <c r="M340" i="9"/>
  <c r="M339" i="9"/>
  <c r="M338" i="9"/>
  <c r="M337" i="9"/>
  <c r="M336" i="9"/>
  <c r="M335" i="9"/>
  <c r="M334" i="9"/>
  <c r="M333" i="9"/>
  <c r="M332" i="9"/>
  <c r="M331" i="9"/>
  <c r="M330" i="9"/>
  <c r="M329" i="9"/>
  <c r="M328" i="9"/>
  <c r="M327" i="9"/>
  <c r="M326" i="9"/>
  <c r="M325" i="9"/>
  <c r="M324" i="9"/>
  <c r="M323" i="9"/>
  <c r="M322" i="9"/>
  <c r="M321" i="9"/>
  <c r="M320" i="9"/>
  <c r="M319" i="9"/>
  <c r="M318" i="9"/>
  <c r="M317" i="9"/>
  <c r="M316" i="9"/>
  <c r="M315" i="9"/>
  <c r="M314" i="9"/>
  <c r="M313" i="9"/>
  <c r="M312" i="9"/>
  <c r="M311" i="9"/>
  <c r="M310" i="9"/>
  <c r="M309" i="9"/>
  <c r="M308" i="9"/>
  <c r="M307" i="9"/>
  <c r="M306" i="9"/>
  <c r="M305" i="9"/>
  <c r="M304" i="9"/>
  <c r="M303" i="9"/>
  <c r="M302" i="9"/>
  <c r="M301" i="9"/>
  <c r="M300" i="9"/>
  <c r="M299" i="9"/>
  <c r="M298" i="9"/>
  <c r="M297" i="9"/>
  <c r="M296" i="9"/>
  <c r="M295" i="9"/>
  <c r="M294" i="9"/>
  <c r="M293" i="9"/>
  <c r="M292" i="9"/>
  <c r="M291" i="9"/>
  <c r="M290" i="9"/>
  <c r="M289" i="9"/>
  <c r="M288" i="9"/>
  <c r="M287" i="9"/>
  <c r="M286" i="9"/>
  <c r="M285" i="9"/>
  <c r="M284" i="9"/>
  <c r="M283" i="9"/>
  <c r="M282" i="9"/>
  <c r="M281" i="9"/>
  <c r="M280" i="9"/>
  <c r="M279" i="9"/>
  <c r="M278" i="9"/>
  <c r="M277" i="9"/>
  <c r="M276" i="9"/>
  <c r="M275" i="9"/>
  <c r="M274" i="9"/>
  <c r="M273" i="9"/>
  <c r="M272" i="9"/>
  <c r="M271" i="9"/>
  <c r="M270" i="9"/>
  <c r="M269" i="9"/>
  <c r="M268" i="9"/>
  <c r="M267" i="9"/>
  <c r="M266" i="9"/>
  <c r="M265" i="9"/>
  <c r="M264" i="9"/>
  <c r="M263" i="9"/>
  <c r="M262" i="9"/>
  <c r="M261" i="9"/>
  <c r="M260" i="9"/>
  <c r="M259" i="9"/>
  <c r="M258" i="9"/>
  <c r="M257" i="9"/>
  <c r="M256" i="9"/>
  <c r="M255" i="9"/>
  <c r="M254" i="9"/>
  <c r="M253" i="9"/>
  <c r="M252" i="9"/>
  <c r="M251" i="9"/>
  <c r="M250" i="9"/>
  <c r="M249" i="9"/>
  <c r="M248" i="9"/>
  <c r="M247" i="9"/>
  <c r="M246" i="9"/>
  <c r="M245" i="9"/>
  <c r="M244" i="9"/>
  <c r="M243" i="9"/>
  <c r="M242" i="9"/>
  <c r="M241" i="9"/>
  <c r="M240" i="9"/>
  <c r="M239" i="9"/>
  <c r="M238" i="9"/>
  <c r="M237" i="9"/>
  <c r="M236" i="9"/>
  <c r="M235" i="9"/>
  <c r="M234" i="9"/>
  <c r="M233" i="9"/>
  <c r="M232" i="9"/>
  <c r="M231" i="9"/>
  <c r="M230" i="9"/>
  <c r="M229" i="9"/>
  <c r="M228" i="9"/>
  <c r="M227" i="9"/>
  <c r="M226" i="9"/>
  <c r="M225" i="9"/>
  <c r="M224" i="9"/>
  <c r="M223" i="9"/>
  <c r="M222" i="9"/>
  <c r="M221" i="9"/>
  <c r="M220" i="9"/>
  <c r="M219" i="9"/>
  <c r="M218" i="9"/>
  <c r="M217" i="9"/>
  <c r="M216" i="9"/>
  <c r="M215" i="9"/>
  <c r="M214" i="9"/>
  <c r="M213" i="9"/>
  <c r="M212" i="9"/>
  <c r="M211" i="9"/>
  <c r="M210" i="9"/>
  <c r="M209" i="9"/>
  <c r="M208" i="9"/>
  <c r="M207" i="9"/>
  <c r="M206" i="9"/>
  <c r="M205" i="9"/>
  <c r="M204" i="9"/>
  <c r="M203" i="9"/>
  <c r="M202" i="9"/>
  <c r="M201" i="9"/>
  <c r="M200" i="9"/>
  <c r="M199" i="9"/>
  <c r="M198" i="9"/>
  <c r="M197" i="9"/>
  <c r="M196" i="9"/>
  <c r="M195" i="9"/>
  <c r="M194" i="9"/>
  <c r="M193" i="9"/>
  <c r="M192" i="9"/>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9" i="9"/>
  <c r="M158" i="9"/>
  <c r="M157" i="9"/>
  <c r="M156" i="9"/>
  <c r="M155" i="9"/>
  <c r="M154" i="9"/>
  <c r="M153" i="9"/>
  <c r="M152" i="9"/>
  <c r="M151" i="9"/>
  <c r="M150" i="9"/>
  <c r="M149" i="9"/>
  <c r="M148" i="9"/>
  <c r="M147" i="9"/>
  <c r="M146" i="9"/>
  <c r="M145" i="9"/>
  <c r="M144" i="9"/>
  <c r="M143" i="9"/>
  <c r="M142" i="9"/>
  <c r="M141"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9" i="9"/>
  <c r="M8" i="9"/>
  <c r="M7" i="9"/>
  <c r="M6" i="9"/>
  <c r="M5" i="9"/>
  <c r="M4" i="9"/>
  <c r="M3" i="9"/>
  <c r="CF794" i="9"/>
  <c r="CF793" i="9"/>
  <c r="CF792" i="9"/>
  <c r="CF791" i="9"/>
  <c r="CF790" i="9"/>
  <c r="CF789" i="9"/>
  <c r="CF788" i="9"/>
  <c r="CF787" i="9"/>
  <c r="CF786" i="9"/>
  <c r="CF785" i="9"/>
  <c r="CF784" i="9"/>
  <c r="CF783" i="9"/>
  <c r="CF782" i="9"/>
  <c r="CF781" i="9"/>
  <c r="CF780" i="9"/>
  <c r="CF779" i="9"/>
  <c r="CF778" i="9"/>
  <c r="CF777" i="9"/>
  <c r="CF776" i="9"/>
  <c r="CF775" i="9"/>
  <c r="CF774" i="9"/>
  <c r="CF773" i="9"/>
  <c r="CF772" i="9"/>
  <c r="CF771" i="9"/>
  <c r="E589" i="9" l="1"/>
  <c r="F589" i="9" s="1"/>
  <c r="CC589" i="9"/>
  <c r="BK778" i="9"/>
  <c r="BK777" i="9"/>
  <c r="BK776" i="9"/>
  <c r="BK775" i="9"/>
  <c r="BK774" i="9"/>
  <c r="BK773" i="9"/>
  <c r="BK772" i="9"/>
  <c r="BK771" i="9"/>
  <c r="BK788" i="9"/>
  <c r="BK787" i="9"/>
  <c r="BK786" i="9"/>
  <c r="BK785" i="9"/>
  <c r="BK784" i="9"/>
  <c r="BK783" i="9"/>
  <c r="BK782" i="9"/>
  <c r="BK781" i="9"/>
  <c r="BK780" i="9"/>
  <c r="BK779" i="9"/>
  <c r="BK794" i="9"/>
  <c r="BK793" i="9"/>
  <c r="BK792" i="9"/>
  <c r="BK791" i="9"/>
  <c r="BK790" i="9"/>
  <c r="BK789" i="9"/>
  <c r="AG794" i="9"/>
  <c r="AG793" i="9"/>
  <c r="AG792" i="9"/>
  <c r="AG791" i="9"/>
  <c r="AG790" i="9"/>
  <c r="AG789" i="9"/>
  <c r="AG788" i="9"/>
  <c r="AG787" i="9"/>
  <c r="AG786" i="9"/>
  <c r="AG785" i="9"/>
  <c r="AG784" i="9"/>
  <c r="AG783" i="9"/>
  <c r="AG782" i="9"/>
  <c r="AG781" i="9"/>
  <c r="AG780" i="9"/>
  <c r="AG779" i="9"/>
  <c r="AE821" i="9"/>
  <c r="AD821" i="9"/>
  <c r="AE794" i="9"/>
  <c r="AD794" i="9"/>
  <c r="AE792" i="9"/>
  <c r="AD792" i="9"/>
  <c r="AE790" i="9"/>
  <c r="AD790" i="9"/>
  <c r="AE788" i="9"/>
  <c r="AD788" i="9"/>
  <c r="AE786" i="9"/>
  <c r="AD786" i="9"/>
  <c r="AE784" i="9"/>
  <c r="AD784" i="9"/>
  <c r="AE782" i="9"/>
  <c r="AD782" i="9"/>
  <c r="AE780" i="9"/>
  <c r="AD780" i="9"/>
  <c r="AG778" i="9"/>
  <c r="AE778" i="9"/>
  <c r="AD778" i="9"/>
  <c r="AG777" i="9"/>
  <c r="AG776" i="9"/>
  <c r="AG775" i="9"/>
  <c r="AG774" i="9"/>
  <c r="AG773" i="9"/>
  <c r="AG772" i="9"/>
  <c r="AG771" i="9"/>
  <c r="AE776" i="9"/>
  <c r="AE774" i="9"/>
  <c r="AE772" i="9"/>
  <c r="AD776" i="9"/>
  <c r="AD774" i="9"/>
  <c r="AD772" i="9"/>
  <c r="Q794" i="9"/>
  <c r="E794" i="9" s="1"/>
  <c r="Q791" i="9"/>
  <c r="E791" i="9" s="1"/>
  <c r="Q790" i="9"/>
  <c r="E790" i="9" s="1"/>
  <c r="Q789" i="9"/>
  <c r="E789" i="9" s="1"/>
  <c r="Q788" i="9"/>
  <c r="E788" i="9" s="1"/>
  <c r="Q787" i="9"/>
  <c r="E787" i="9" s="1"/>
  <c r="Q786" i="9"/>
  <c r="E786" i="9" s="1"/>
  <c r="Q785" i="9"/>
  <c r="Q784" i="9"/>
  <c r="Q783" i="9"/>
  <c r="Q782" i="9"/>
  <c r="Q781" i="9"/>
  <c r="Q780" i="9"/>
  <c r="Q779" i="9"/>
  <c r="Q778" i="9"/>
  <c r="Q777" i="9"/>
  <c r="Q776" i="9"/>
  <c r="Q775" i="9"/>
  <c r="Q774" i="9"/>
  <c r="Q773" i="9"/>
  <c r="Q772" i="9"/>
  <c r="Q771" i="9"/>
  <c r="A794" i="9"/>
  <c r="A793" i="9"/>
  <c r="A792" i="9"/>
  <c r="A791" i="9"/>
  <c r="A790" i="9"/>
  <c r="A789" i="9"/>
  <c r="A788" i="9"/>
  <c r="A787" i="9"/>
  <c r="A786" i="9"/>
  <c r="A785" i="9"/>
  <c r="A784" i="9"/>
  <c r="A783" i="9"/>
  <c r="A782" i="9"/>
  <c r="A781" i="9"/>
  <c r="A780" i="9"/>
  <c r="A779" i="9"/>
  <c r="A778" i="9"/>
  <c r="A777" i="9"/>
  <c r="A776" i="9"/>
  <c r="A775" i="9"/>
  <c r="A774" i="9"/>
  <c r="A773" i="9"/>
  <c r="A772" i="9"/>
  <c r="A771" i="9"/>
  <c r="A821" i="9"/>
  <c r="F794" i="9" l="1"/>
  <c r="F787" i="9"/>
  <c r="F789" i="9"/>
  <c r="F791" i="9"/>
  <c r="F790" i="9"/>
  <c r="F788" i="9"/>
  <c r="F786" i="9"/>
  <c r="AB778" i="9"/>
  <c r="CC778" i="9"/>
  <c r="AB780" i="9"/>
  <c r="CC780" i="9"/>
  <c r="AB781" i="9"/>
  <c r="CC781" i="9"/>
  <c r="AB785" i="9"/>
  <c r="CC785" i="9"/>
  <c r="AB786" i="9"/>
  <c r="CC786" i="9"/>
  <c r="E771" i="9"/>
  <c r="CC771" i="9"/>
  <c r="AB787" i="9"/>
  <c r="CC787" i="9"/>
  <c r="AB792" i="9"/>
  <c r="CC792" i="9"/>
  <c r="E777" i="9"/>
  <c r="CC777" i="9"/>
  <c r="E782" i="9"/>
  <c r="CC782" i="9"/>
  <c r="AB783" i="9"/>
  <c r="CC783" i="9"/>
  <c r="AB784" i="9"/>
  <c r="CC784" i="9"/>
  <c r="AB772" i="9"/>
  <c r="CC772" i="9"/>
  <c r="AB788" i="9"/>
  <c r="CC788" i="9"/>
  <c r="E778" i="9"/>
  <c r="E792" i="9"/>
  <c r="E776" i="9"/>
  <c r="CC776" i="9"/>
  <c r="AB793" i="9"/>
  <c r="CC793" i="9"/>
  <c r="AB794" i="9"/>
  <c r="CC794" i="9"/>
  <c r="AB779" i="9"/>
  <c r="CC779" i="9"/>
  <c r="AB773" i="9"/>
  <c r="CC773" i="9"/>
  <c r="AB789" i="9"/>
  <c r="CC789" i="9"/>
  <c r="AB774" i="9"/>
  <c r="CC774" i="9"/>
  <c r="AB790" i="9"/>
  <c r="CC790" i="9"/>
  <c r="AB775" i="9"/>
  <c r="CC775" i="9"/>
  <c r="AB791" i="9"/>
  <c r="CC791" i="9"/>
  <c r="E793" i="9"/>
  <c r="AB782" i="9"/>
  <c r="E773" i="9"/>
  <c r="AB776" i="9"/>
  <c r="E774" i="9"/>
  <c r="E779" i="9"/>
  <c r="AB777" i="9"/>
  <c r="E775" i="9"/>
  <c r="E780" i="9"/>
  <c r="E781" i="9"/>
  <c r="E772" i="9"/>
  <c r="AB771" i="9"/>
  <c r="E783" i="9"/>
  <c r="E784" i="9"/>
  <c r="E785" i="9"/>
  <c r="BK1048" i="9"/>
  <c r="BK1047" i="9"/>
  <c r="BK1046" i="9"/>
  <c r="BK1045" i="9"/>
  <c r="BK1044" i="9"/>
  <c r="BK1042" i="9"/>
  <c r="BK1041" i="9"/>
  <c r="BK1039" i="9"/>
  <c r="BK1038" i="9"/>
  <c r="CF1047" i="9"/>
  <c r="CC1047" i="9"/>
  <c r="CF1046" i="9"/>
  <c r="CC1046" i="9"/>
  <c r="CF1045" i="9"/>
  <c r="CC1045" i="9"/>
  <c r="CF1044" i="9"/>
  <c r="CC1044" i="9"/>
  <c r="CF1042" i="9"/>
  <c r="CC1042" i="9"/>
  <c r="CF1041" i="9"/>
  <c r="CC1041" i="9"/>
  <c r="CF1039" i="9"/>
  <c r="CC1039" i="9"/>
  <c r="CF1038" i="9"/>
  <c r="CC1038" i="9"/>
  <c r="AE1048" i="9"/>
  <c r="AD1048" i="9"/>
  <c r="AB1048" i="9"/>
  <c r="AB1047" i="9"/>
  <c r="AB1046" i="9"/>
  <c r="AB1045" i="9"/>
  <c r="AB1044" i="9"/>
  <c r="AB1042" i="9"/>
  <c r="AB1041" i="9"/>
  <c r="AB1039" i="9"/>
  <c r="AB1038" i="9"/>
  <c r="F1047" i="9"/>
  <c r="F1046" i="9"/>
  <c r="F1045" i="9"/>
  <c r="F1044" i="9"/>
  <c r="F1042" i="9"/>
  <c r="F1041" i="9"/>
  <c r="F1039" i="9"/>
  <c r="F1038" i="9"/>
  <c r="A1047" i="9"/>
  <c r="A1046" i="9"/>
  <c r="A1045" i="9"/>
  <c r="A1044" i="9"/>
  <c r="A1042" i="9"/>
  <c r="A1041" i="9"/>
  <c r="A1039" i="9"/>
  <c r="A1038" i="9"/>
  <c r="F785" i="9" l="1"/>
  <c r="F777" i="9"/>
  <c r="F784" i="9"/>
  <c r="F783" i="9"/>
  <c r="F776" i="9"/>
  <c r="F779" i="9"/>
  <c r="F774" i="9"/>
  <c r="F792" i="9"/>
  <c r="F772" i="9"/>
  <c r="F778" i="9"/>
  <c r="F781" i="9"/>
  <c r="F780" i="9"/>
  <c r="F771" i="9"/>
  <c r="F775" i="9"/>
  <c r="F773" i="9"/>
  <c r="F793" i="9"/>
  <c r="F782" i="9"/>
  <c r="CG1659" i="11"/>
  <c r="CD1659" i="11"/>
  <c r="CG1658" i="11"/>
  <c r="CD1658" i="11"/>
  <c r="CG1657" i="11"/>
  <c r="CD1657" i="11"/>
  <c r="CG1656" i="11"/>
  <c r="CD1656" i="11"/>
  <c r="CG1655" i="11"/>
  <c r="CD1655" i="11"/>
  <c r="CG1654" i="11"/>
  <c r="CD1654" i="11"/>
  <c r="CG1653" i="11"/>
  <c r="CD1653" i="11"/>
  <c r="CG1652" i="11"/>
  <c r="CD1652" i="11"/>
  <c r="CG1651" i="11"/>
  <c r="CD1651" i="11"/>
  <c r="CG1650" i="11"/>
  <c r="CD1650" i="11"/>
  <c r="CG1649" i="11"/>
  <c r="CD1649" i="11"/>
  <c r="CG1648" i="11"/>
  <c r="CD1648" i="11"/>
  <c r="CG1647" i="11"/>
  <c r="CD1647" i="11"/>
  <c r="CG1646" i="11"/>
  <c r="CD1646" i="11"/>
  <c r="CG1645" i="11"/>
  <c r="CD1645" i="11"/>
  <c r="CG1644" i="11"/>
  <c r="CD1644" i="11"/>
  <c r="CG1643" i="11"/>
  <c r="CD1643" i="11"/>
  <c r="CG1642" i="11"/>
  <c r="CD1642" i="11"/>
  <c r="CG1641" i="11"/>
  <c r="CD1641" i="11"/>
  <c r="CG1640" i="11"/>
  <c r="CD1640" i="11"/>
  <c r="CG1639" i="11"/>
  <c r="CD1639" i="11"/>
  <c r="CG1638" i="11"/>
  <c r="CD1638" i="11"/>
  <c r="CG1637" i="11"/>
  <c r="CD1637" i="11"/>
  <c r="CG1636" i="11"/>
  <c r="CD1636" i="11"/>
  <c r="CG1635" i="11"/>
  <c r="CD1635" i="11"/>
  <c r="CF645" i="9"/>
  <c r="CC645" i="9"/>
  <c r="BK645" i="9"/>
  <c r="AE645" i="9"/>
  <c r="AD645" i="9"/>
  <c r="AB645" i="9"/>
  <c r="E645" i="9"/>
  <c r="A645" i="9"/>
  <c r="CF644" i="9"/>
  <c r="CC644" i="9"/>
  <c r="BK644" i="9"/>
  <c r="AE644" i="9"/>
  <c r="AD644" i="9"/>
  <c r="AB644" i="9"/>
  <c r="E644" i="9"/>
  <c r="A644" i="9"/>
  <c r="AL657" i="9"/>
  <c r="AL656" i="9"/>
  <c r="AL655" i="9"/>
  <c r="AL654" i="9"/>
  <c r="AL653" i="9"/>
  <c r="AL652" i="9"/>
  <c r="AL651" i="9"/>
  <c r="AL650" i="9"/>
  <c r="AL649" i="9"/>
  <c r="AL648" i="9"/>
  <c r="BK667" i="9"/>
  <c r="BK666" i="9"/>
  <c r="BK665" i="9"/>
  <c r="BK664" i="9"/>
  <c r="BK663" i="9"/>
  <c r="BK662" i="9"/>
  <c r="BK661" i="9"/>
  <c r="BK660" i="9"/>
  <c r="BK659" i="9"/>
  <c r="BK658" i="9"/>
  <c r="BK657" i="9"/>
  <c r="BK656" i="9"/>
  <c r="BK655" i="9"/>
  <c r="BK654" i="9"/>
  <c r="BK653" i="9"/>
  <c r="BK652" i="9"/>
  <c r="BK651" i="9"/>
  <c r="BK650" i="9"/>
  <c r="BK649" i="9"/>
  <c r="BK648" i="9"/>
  <c r="BK647" i="9"/>
  <c r="BK646" i="9"/>
  <c r="CF667" i="9"/>
  <c r="CC667" i="9"/>
  <c r="CF666" i="9"/>
  <c r="CC666" i="9"/>
  <c r="CF665" i="9"/>
  <c r="CC665" i="9"/>
  <c r="CF664" i="9"/>
  <c r="CC664" i="9"/>
  <c r="CF663" i="9"/>
  <c r="CC663" i="9"/>
  <c r="CF662" i="9"/>
  <c r="CC662" i="9"/>
  <c r="CF661" i="9"/>
  <c r="CC661" i="9"/>
  <c r="CF660" i="9"/>
  <c r="CC660" i="9"/>
  <c r="CF659" i="9"/>
  <c r="CC659" i="9"/>
  <c r="CF658" i="9"/>
  <c r="CC658" i="9"/>
  <c r="CF657" i="9"/>
  <c r="CC657" i="9"/>
  <c r="CF656" i="9"/>
  <c r="CC656" i="9"/>
  <c r="CF655" i="9"/>
  <c r="CC655" i="9"/>
  <c r="CF654" i="9"/>
  <c r="CC654" i="9"/>
  <c r="CF653" i="9"/>
  <c r="CC653" i="9"/>
  <c r="CF652" i="9"/>
  <c r="CC652" i="9"/>
  <c r="CF651" i="9"/>
  <c r="CC651" i="9"/>
  <c r="CF650" i="9"/>
  <c r="CC650" i="9"/>
  <c r="CF649" i="9"/>
  <c r="CC649" i="9"/>
  <c r="CF648" i="9"/>
  <c r="CC648" i="9"/>
  <c r="CF647" i="9"/>
  <c r="CC647" i="9"/>
  <c r="CF646" i="9"/>
  <c r="CC646" i="9"/>
  <c r="AB668" i="9"/>
  <c r="AB667" i="9"/>
  <c r="AB666" i="9"/>
  <c r="AB665" i="9"/>
  <c r="AB664" i="9"/>
  <c r="AB663" i="9"/>
  <c r="AB662" i="9"/>
  <c r="AB661" i="9"/>
  <c r="AB660" i="9"/>
  <c r="AB659" i="9"/>
  <c r="AB658" i="9"/>
  <c r="AB657" i="9"/>
  <c r="AB656" i="9"/>
  <c r="AB655" i="9"/>
  <c r="AB654" i="9"/>
  <c r="AB653" i="9"/>
  <c r="AB652" i="9"/>
  <c r="AB651" i="9"/>
  <c r="AB650" i="9"/>
  <c r="AB649" i="9"/>
  <c r="AB648" i="9"/>
  <c r="AB647" i="9"/>
  <c r="AB646" i="9"/>
  <c r="AE667" i="9"/>
  <c r="AE666" i="9"/>
  <c r="AE665" i="9"/>
  <c r="AE664" i="9"/>
  <c r="AE663" i="9"/>
  <c r="AE662" i="9"/>
  <c r="AE661" i="9"/>
  <c r="AE660" i="9"/>
  <c r="AE659" i="9"/>
  <c r="AE658" i="9"/>
  <c r="AE657" i="9"/>
  <c r="AE656" i="9"/>
  <c r="AE655" i="9"/>
  <c r="AE654" i="9"/>
  <c r="AE653" i="9"/>
  <c r="AE652" i="9"/>
  <c r="AE651" i="9"/>
  <c r="AE650" i="9"/>
  <c r="AE649" i="9"/>
  <c r="AE648" i="9"/>
  <c r="AE647" i="9"/>
  <c r="AE646" i="9"/>
  <c r="AD667" i="9"/>
  <c r="AD666" i="9"/>
  <c r="AD665" i="9"/>
  <c r="AD664" i="9"/>
  <c r="AD663" i="9"/>
  <c r="AD662" i="9"/>
  <c r="AD661" i="9"/>
  <c r="AD660" i="9"/>
  <c r="AD659" i="9"/>
  <c r="AD658" i="9"/>
  <c r="AD657" i="9"/>
  <c r="AD656" i="9"/>
  <c r="AD655" i="9"/>
  <c r="AD654" i="9"/>
  <c r="AD653" i="9"/>
  <c r="AD652" i="9"/>
  <c r="AD651" i="9"/>
  <c r="AD650" i="9"/>
  <c r="AD649" i="9"/>
  <c r="AD648" i="9"/>
  <c r="AD647" i="9"/>
  <c r="AD646" i="9"/>
  <c r="E667" i="9"/>
  <c r="E666" i="9"/>
  <c r="E665" i="9"/>
  <c r="E664" i="9"/>
  <c r="E663" i="9"/>
  <c r="E662" i="9"/>
  <c r="E661" i="9"/>
  <c r="E660" i="9"/>
  <c r="E659" i="9"/>
  <c r="E658" i="9"/>
  <c r="E657" i="9"/>
  <c r="E656" i="9"/>
  <c r="E655" i="9"/>
  <c r="E654" i="9"/>
  <c r="E653" i="9"/>
  <c r="E652" i="9"/>
  <c r="E651" i="9"/>
  <c r="E650" i="9"/>
  <c r="E649" i="9"/>
  <c r="E648" i="9"/>
  <c r="E647" i="9"/>
  <c r="E646" i="9"/>
  <c r="A667" i="9"/>
  <c r="A666" i="9"/>
  <c r="A665" i="9"/>
  <c r="A664" i="9"/>
  <c r="A663" i="9"/>
  <c r="A662" i="9"/>
  <c r="A661" i="9"/>
  <c r="A660" i="9"/>
  <c r="A659" i="9"/>
  <c r="A658" i="9"/>
  <c r="A657" i="9"/>
  <c r="A656" i="9"/>
  <c r="A655" i="9"/>
  <c r="A654" i="9"/>
  <c r="A653" i="9"/>
  <c r="A652" i="9"/>
  <c r="A651" i="9"/>
  <c r="A650" i="9"/>
  <c r="A649" i="9"/>
  <c r="A648" i="9"/>
  <c r="A647" i="9"/>
  <c r="A646" i="9"/>
  <c r="CG1634" i="11"/>
  <c r="CG1633" i="11"/>
  <c r="CG1632" i="11"/>
  <c r="CG1631" i="11"/>
  <c r="CG1630" i="11"/>
  <c r="CG1629" i="11"/>
  <c r="CG1628" i="11"/>
  <c r="CG1627" i="11"/>
  <c r="CG1626" i="11"/>
  <c r="CG1625" i="11"/>
  <c r="CG1624" i="11"/>
  <c r="CG1623" i="11"/>
  <c r="CG1622" i="11"/>
  <c r="CG1621" i="11"/>
  <c r="CG1620" i="11"/>
  <c r="CG1619" i="11"/>
  <c r="CG1618" i="11"/>
  <c r="CG1617" i="11"/>
  <c r="CG1616" i="11"/>
  <c r="CG1615" i="11"/>
  <c r="CG1614" i="11"/>
  <c r="CG1613" i="11"/>
  <c r="CG1612" i="11"/>
  <c r="CG1611" i="11"/>
  <c r="CG1610" i="11"/>
  <c r="CG1609" i="11"/>
  <c r="CG1608" i="11"/>
  <c r="CG1607" i="11"/>
  <c r="CG1606" i="11"/>
  <c r="CG1605" i="11"/>
  <c r="CG1604" i="11"/>
  <c r="CG1603" i="11"/>
  <c r="CG1602" i="11"/>
  <c r="CG1601" i="11"/>
  <c r="CG1600" i="11"/>
  <c r="CG1599" i="11"/>
  <c r="CG1598" i="11"/>
  <c r="CG1597" i="11"/>
  <c r="CG1596" i="11"/>
  <c r="CG1595" i="11"/>
  <c r="CG1594" i="11"/>
  <c r="CG1593" i="11"/>
  <c r="CG1592" i="11"/>
  <c r="CG1591" i="11"/>
  <c r="CG1590" i="11"/>
  <c r="CG1589" i="11"/>
  <c r="CG1588" i="11"/>
  <c r="CG1587" i="11"/>
  <c r="CG1586" i="11"/>
  <c r="CG1585" i="11"/>
  <c r="CG1584" i="11"/>
  <c r="CG1583" i="11"/>
  <c r="CG1582" i="11"/>
  <c r="CG1581" i="11"/>
  <c r="CG1580" i="11"/>
  <c r="CG1579" i="11"/>
  <c r="CG1578" i="11"/>
  <c r="CG1577" i="11"/>
  <c r="CG1576" i="11"/>
  <c r="CG1575" i="11"/>
  <c r="CG1574" i="11"/>
  <c r="CG1573" i="11"/>
  <c r="CG1572" i="11"/>
  <c r="CG1571" i="11"/>
  <c r="CG1570" i="11"/>
  <c r="CG1569" i="11"/>
  <c r="CG1568" i="11"/>
  <c r="CG1567" i="11"/>
  <c r="CG1566" i="11"/>
  <c r="CG1565" i="11"/>
  <c r="CG1564" i="11"/>
  <c r="CG1563" i="11"/>
  <c r="CG1562" i="11"/>
  <c r="CG1561" i="11"/>
  <c r="CG1560" i="11"/>
  <c r="CG1559" i="11"/>
  <c r="CG1558" i="11"/>
  <c r="CG1557" i="11"/>
  <c r="CG1556" i="11"/>
  <c r="CG1555" i="11"/>
  <c r="CG1554" i="11"/>
  <c r="CG1553" i="11"/>
  <c r="CG1552" i="11"/>
  <c r="CG1551" i="11"/>
  <c r="CG1550" i="11"/>
  <c r="CG1549" i="11"/>
  <c r="CG1548" i="11"/>
  <c r="CG1547" i="11"/>
  <c r="CG1546" i="11"/>
  <c r="CG1545" i="11"/>
  <c r="CG1544" i="11"/>
  <c r="CG1543" i="11"/>
  <c r="CG1542" i="11"/>
  <c r="CG1541" i="11"/>
  <c r="CG1540" i="11"/>
  <c r="CG1539" i="11"/>
  <c r="CG1538" i="11"/>
  <c r="CG1537" i="11"/>
  <c r="CG1536" i="11"/>
  <c r="CG1535" i="11"/>
  <c r="CG1534" i="11"/>
  <c r="CG1533" i="11"/>
  <c r="CG1532" i="11"/>
  <c r="CG1531" i="11"/>
  <c r="CG1530" i="11"/>
  <c r="CG1529" i="11"/>
  <c r="CG1528" i="11"/>
  <c r="CG1527" i="11"/>
  <c r="CG1526" i="11"/>
  <c r="CG1525" i="11"/>
  <c r="CG1524" i="11"/>
  <c r="CG1523" i="11"/>
  <c r="CG1522" i="11"/>
  <c r="CG1521" i="11"/>
  <c r="CG1520" i="11"/>
  <c r="CG1519" i="11"/>
  <c r="CG1518" i="11"/>
  <c r="CG1517" i="11"/>
  <c r="CG1516" i="11"/>
  <c r="CG1515" i="11"/>
  <c r="CG1514" i="11"/>
  <c r="CG1513" i="11"/>
  <c r="CG1512" i="11"/>
  <c r="CG1511" i="11"/>
  <c r="CG1510" i="11"/>
  <c r="CG1509" i="11"/>
  <c r="CG1508" i="11"/>
  <c r="CG1507" i="11"/>
  <c r="CG1506" i="11"/>
  <c r="CG1505" i="11"/>
  <c r="CG1504" i="11"/>
  <c r="CG1503" i="11"/>
  <c r="CG1502" i="11"/>
  <c r="CG1501" i="11"/>
  <c r="CG1500" i="11"/>
  <c r="CG1499" i="11"/>
  <c r="CG1498" i="11"/>
  <c r="CG1497" i="11"/>
  <c r="CG1496" i="11"/>
  <c r="CG1495" i="11"/>
  <c r="CG1494" i="11"/>
  <c r="CG1493" i="11"/>
  <c r="CG1492" i="11"/>
  <c r="CG1491" i="11"/>
  <c r="CG1490" i="11"/>
  <c r="CG1489" i="11"/>
  <c r="CG1488" i="11"/>
  <c r="CG1487" i="11"/>
  <c r="CG1486" i="11"/>
  <c r="CG1485" i="11"/>
  <c r="CG1484" i="11"/>
  <c r="CG1483" i="11"/>
  <c r="CG1482" i="11"/>
  <c r="CG1481" i="11"/>
  <c r="CG1480" i="11"/>
  <c r="CG1479" i="11"/>
  <c r="CG1478" i="11"/>
  <c r="CG1477" i="11"/>
  <c r="CG1476" i="11"/>
  <c r="CG1475" i="11"/>
  <c r="CG1474" i="11"/>
  <c r="CG1473" i="11"/>
  <c r="CG1472" i="11"/>
  <c r="CG1471" i="11"/>
  <c r="CG1470" i="11"/>
  <c r="CG1469" i="11"/>
  <c r="CG1468" i="11"/>
  <c r="CG1467" i="11"/>
  <c r="CG1466" i="11"/>
  <c r="CG1465" i="11"/>
  <c r="CG1464" i="11"/>
  <c r="CG1463" i="11"/>
  <c r="CG1462" i="11"/>
  <c r="CG1461" i="11"/>
  <c r="CG1460" i="11"/>
  <c r="CG1459" i="11"/>
  <c r="CG1458" i="11"/>
  <c r="CG1457" i="11"/>
  <c r="CG1456" i="11"/>
  <c r="CG1455" i="11"/>
  <c r="CG1454" i="11"/>
  <c r="CG1453" i="11"/>
  <c r="CG1452" i="11"/>
  <c r="CG1451" i="11"/>
  <c r="CG1450" i="11"/>
  <c r="CG1449" i="11"/>
  <c r="CG1448" i="11"/>
  <c r="CG1447" i="11"/>
  <c r="CG1446" i="11"/>
  <c r="CG1445" i="11"/>
  <c r="CG1444" i="11"/>
  <c r="CG1443" i="11"/>
  <c r="CG1442" i="11"/>
  <c r="CG1441" i="11"/>
  <c r="CG1440" i="11"/>
  <c r="CG1439" i="11"/>
  <c r="CG1438" i="11"/>
  <c r="CG1437" i="11"/>
  <c r="CG1436" i="11"/>
  <c r="CG1435" i="11"/>
  <c r="CG1434" i="11"/>
  <c r="CG1433" i="11"/>
  <c r="CG1432" i="11"/>
  <c r="CG1431" i="11"/>
  <c r="CG1430" i="11"/>
  <c r="CG1429" i="11"/>
  <c r="CG1428" i="11"/>
  <c r="CG1427" i="11"/>
  <c r="CG1426" i="11"/>
  <c r="CG1425" i="11"/>
  <c r="CG1424" i="11"/>
  <c r="CG1423" i="11"/>
  <c r="CG1422" i="11"/>
  <c r="CG1421" i="11"/>
  <c r="CG1420" i="11"/>
  <c r="CG1419" i="11"/>
  <c r="CG1418" i="11"/>
  <c r="CG1417" i="11"/>
  <c r="CG1416" i="11"/>
  <c r="CG1415" i="11"/>
  <c r="CG1414" i="11"/>
  <c r="CG1413" i="11"/>
  <c r="CG1412" i="11"/>
  <c r="CG1411" i="11"/>
  <c r="CG1410" i="11"/>
  <c r="CG1409" i="11"/>
  <c r="CG1408" i="11"/>
  <c r="CG1407" i="11"/>
  <c r="CG1406" i="11"/>
  <c r="CG1405" i="11"/>
  <c r="CG1404" i="11"/>
  <c r="CG1403" i="11"/>
  <c r="CG1402" i="11"/>
  <c r="CG1401" i="11"/>
  <c r="CG1400" i="11"/>
  <c r="CG1399" i="11"/>
  <c r="CG1398" i="11"/>
  <c r="CG1397" i="11"/>
  <c r="CG1396" i="11"/>
  <c r="CG1395" i="11"/>
  <c r="CG1394" i="11"/>
  <c r="CG1393" i="11"/>
  <c r="CG1392" i="11"/>
  <c r="CG1391" i="11"/>
  <c r="CG1390" i="11"/>
  <c r="CG1389" i="11"/>
  <c r="CG1388" i="11"/>
  <c r="CG1387" i="11"/>
  <c r="CG1386" i="11"/>
  <c r="CG1385" i="11"/>
  <c r="CG1384" i="11"/>
  <c r="CG1383" i="11"/>
  <c r="CG1382" i="11"/>
  <c r="CG1381" i="11"/>
  <c r="CG1380" i="11"/>
  <c r="CG1379" i="11"/>
  <c r="CG1378" i="11"/>
  <c r="CG1377" i="11"/>
  <c r="CG1376" i="11"/>
  <c r="CG1375" i="11"/>
  <c r="CG1374" i="11"/>
  <c r="CG1373" i="11"/>
  <c r="CG1372" i="11"/>
  <c r="CG1371" i="11"/>
  <c r="CG1370" i="11"/>
  <c r="CG1369" i="11"/>
  <c r="CG1368" i="11"/>
  <c r="CG1367" i="11"/>
  <c r="CG1366" i="11"/>
  <c r="CG1365" i="11"/>
  <c r="CG1364" i="11"/>
  <c r="CG1363" i="11"/>
  <c r="CG1362" i="11"/>
  <c r="CG1361" i="11"/>
  <c r="CG1360" i="11"/>
  <c r="CG1359" i="11"/>
  <c r="CG1358" i="11"/>
  <c r="CG1357" i="11"/>
  <c r="CG1356" i="11"/>
  <c r="CG1355" i="11"/>
  <c r="CG1354" i="11"/>
  <c r="CG1353" i="11"/>
  <c r="CG1352" i="11"/>
  <c r="CG1351" i="11"/>
  <c r="CG1350" i="11"/>
  <c r="CG1349" i="11"/>
  <c r="CG1348" i="11"/>
  <c r="CG1347" i="11"/>
  <c r="CG1346" i="11"/>
  <c r="CG1345" i="11"/>
  <c r="CG1344" i="11"/>
  <c r="CG1343" i="11"/>
  <c r="CG1342" i="11"/>
  <c r="CG1341" i="11"/>
  <c r="CG1340" i="11"/>
  <c r="CG1339" i="11"/>
  <c r="CG1338" i="11"/>
  <c r="CG1337" i="11"/>
  <c r="CG1336" i="11"/>
  <c r="CG1335" i="11"/>
  <c r="CG1334" i="11"/>
  <c r="CG1333" i="11"/>
  <c r="CG1332" i="11"/>
  <c r="CG1331" i="11"/>
  <c r="CG1330" i="11"/>
  <c r="CG1329" i="11"/>
  <c r="CG1328" i="11"/>
  <c r="CG1327" i="11"/>
  <c r="CG1326" i="11"/>
  <c r="CG1325" i="11"/>
  <c r="CG1324" i="11"/>
  <c r="CG1323" i="11"/>
  <c r="CG1322" i="11"/>
  <c r="CG1321" i="11"/>
  <c r="CG1320" i="11"/>
  <c r="CG1319" i="11"/>
  <c r="CG1318" i="11"/>
  <c r="CG1317" i="11"/>
  <c r="CG1316" i="11"/>
  <c r="CG1315" i="11"/>
  <c r="CG1314" i="11"/>
  <c r="CG1313" i="11"/>
  <c r="CG1312" i="11"/>
  <c r="CG1311" i="11"/>
  <c r="CG1310" i="11"/>
  <c r="CG1309" i="11"/>
  <c r="CG1308" i="11"/>
  <c r="CG1307" i="11"/>
  <c r="CG1306" i="11"/>
  <c r="CG1305" i="11"/>
  <c r="CG1304" i="11"/>
  <c r="CG1303" i="11"/>
  <c r="CG1302" i="11"/>
  <c r="CG1301" i="11"/>
  <c r="CG1300" i="11"/>
  <c r="CG1299" i="11"/>
  <c r="CG1298" i="11"/>
  <c r="CG1297" i="11"/>
  <c r="CG1296" i="11"/>
  <c r="CG1295" i="11"/>
  <c r="CG1294" i="11"/>
  <c r="CG1293" i="11"/>
  <c r="CG1292" i="11"/>
  <c r="CG1291" i="11"/>
  <c r="CG1290" i="11"/>
  <c r="CG1289" i="11"/>
  <c r="CG1288" i="11"/>
  <c r="CG1287" i="11"/>
  <c r="CG1286" i="11"/>
  <c r="CG1285" i="11"/>
  <c r="CG1284" i="11"/>
  <c r="CG1283" i="11"/>
  <c r="CG1282" i="11"/>
  <c r="CG1281" i="11"/>
  <c r="CG1280" i="11"/>
  <c r="CG1279" i="11"/>
  <c r="CG1278" i="11"/>
  <c r="CG1277" i="11"/>
  <c r="CG1276" i="11"/>
  <c r="CG1275" i="11"/>
  <c r="CG1274" i="11"/>
  <c r="CG1273" i="11"/>
  <c r="CG1272" i="11"/>
  <c r="CG1271" i="11"/>
  <c r="CG1270" i="11"/>
  <c r="CG1269" i="11"/>
  <c r="CG1268" i="11"/>
  <c r="CG1267" i="11"/>
  <c r="CG1266" i="11"/>
  <c r="CG1265" i="11"/>
  <c r="CG1264" i="11"/>
  <c r="CG1263" i="11"/>
  <c r="CG1262" i="11"/>
  <c r="CG1261" i="11"/>
  <c r="CG1260" i="11"/>
  <c r="CG1259" i="11"/>
  <c r="CG1258" i="11"/>
  <c r="CG1257" i="11"/>
  <c r="CG1256" i="11"/>
  <c r="CG1255" i="11"/>
  <c r="CG1254" i="11"/>
  <c r="CG1253" i="11"/>
  <c r="CG1252" i="11"/>
  <c r="CG1251" i="11"/>
  <c r="CG1250" i="11"/>
  <c r="CG1249" i="11"/>
  <c r="CG1248" i="11"/>
  <c r="CG1247" i="11"/>
  <c r="CG1246" i="11"/>
  <c r="CG1245" i="11"/>
  <c r="CG1244" i="11"/>
  <c r="CG1243" i="11"/>
  <c r="CG1242" i="11"/>
  <c r="CG1241" i="11"/>
  <c r="CG1240" i="11"/>
  <c r="CG1239" i="11"/>
  <c r="CG1238" i="11"/>
  <c r="CG1237" i="11"/>
  <c r="CG1236" i="11"/>
  <c r="CG1235" i="11"/>
  <c r="CG1234" i="11"/>
  <c r="CG1233" i="11"/>
  <c r="CG1232" i="11"/>
  <c r="CG1231" i="11"/>
  <c r="CG1230" i="11"/>
  <c r="CG1229" i="11"/>
  <c r="CG1228" i="11"/>
  <c r="CG1227" i="11"/>
  <c r="CG1226" i="11"/>
  <c r="CG1225" i="11"/>
  <c r="CG1224" i="11"/>
  <c r="CG1223" i="11"/>
  <c r="CG1222" i="11"/>
  <c r="CG1221" i="11"/>
  <c r="CG1220" i="11"/>
  <c r="CG1219" i="11"/>
  <c r="CG1218" i="11"/>
  <c r="CG1217" i="11"/>
  <c r="CG1216" i="11"/>
  <c r="CG1215" i="11"/>
  <c r="CG1214" i="11"/>
  <c r="CG1213" i="11"/>
  <c r="CG1212" i="11"/>
  <c r="CG1211" i="11"/>
  <c r="CG1210" i="11"/>
  <c r="CG1209" i="11"/>
  <c r="CG1208" i="11"/>
  <c r="CG1207" i="11"/>
  <c r="CG1206" i="11"/>
  <c r="CG1205" i="11"/>
  <c r="CG1204" i="11"/>
  <c r="CG1203" i="11"/>
  <c r="CG1202" i="11"/>
  <c r="CG1201" i="11"/>
  <c r="CG1200" i="11"/>
  <c r="CG1199" i="11"/>
  <c r="CG1198" i="11"/>
  <c r="CG1197" i="11"/>
  <c r="CG1196" i="11"/>
  <c r="CG1195" i="11"/>
  <c r="CG1194" i="11"/>
  <c r="CG1193" i="11"/>
  <c r="CG1192" i="11"/>
  <c r="CG1191" i="11"/>
  <c r="CG1190" i="11"/>
  <c r="CG1189" i="11"/>
  <c r="CG1188" i="11"/>
  <c r="CG1187" i="11"/>
  <c r="CG1186" i="11"/>
  <c r="CG1185" i="11"/>
  <c r="CG1184" i="11"/>
  <c r="CG1183" i="11"/>
  <c r="CG1182" i="11"/>
  <c r="CG1181" i="11"/>
  <c r="CG1180" i="11"/>
  <c r="CG1179" i="11"/>
  <c r="CG1178" i="11"/>
  <c r="CG1177" i="11"/>
  <c r="CG1176" i="11"/>
  <c r="CG1175" i="11"/>
  <c r="CG1174" i="11"/>
  <c r="CG1173" i="11"/>
  <c r="CG1172" i="11"/>
  <c r="CG1171" i="11"/>
  <c r="CG1170" i="11"/>
  <c r="CG1169" i="11"/>
  <c r="CG1168" i="11"/>
  <c r="CG1167" i="11"/>
  <c r="CG1166" i="11"/>
  <c r="CG1165" i="11"/>
  <c r="CG1164" i="11"/>
  <c r="CG1163" i="11"/>
  <c r="CG1162" i="11"/>
  <c r="CG1161" i="11"/>
  <c r="CG1160" i="11"/>
  <c r="CG1159" i="11"/>
  <c r="CG1158" i="11"/>
  <c r="CG1157" i="11"/>
  <c r="CG1156" i="11"/>
  <c r="CG1155" i="11"/>
  <c r="CG1154" i="11"/>
  <c r="CG1153" i="11"/>
  <c r="CG1152" i="11"/>
  <c r="CG1151" i="11"/>
  <c r="CG1150" i="11"/>
  <c r="CG1149" i="11"/>
  <c r="CG1148" i="11"/>
  <c r="CG1147" i="11"/>
  <c r="CG1146" i="11"/>
  <c r="CG1145" i="11"/>
  <c r="CG1144" i="11"/>
  <c r="CG1143" i="11"/>
  <c r="CG1142" i="11"/>
  <c r="CG1141" i="11"/>
  <c r="CG1140" i="11"/>
  <c r="CG1139" i="11"/>
  <c r="CG1138" i="11"/>
  <c r="CG1137" i="11"/>
  <c r="CG1136" i="11"/>
  <c r="CG1135" i="11"/>
  <c r="CG1134" i="11"/>
  <c r="CG1133" i="11"/>
  <c r="CG1132" i="11"/>
  <c r="CG1131" i="11"/>
  <c r="CG1130" i="11"/>
  <c r="CG1129" i="11"/>
  <c r="CG1128" i="11"/>
  <c r="CG1127" i="11"/>
  <c r="CG1126" i="11"/>
  <c r="CG1125" i="11"/>
  <c r="CG1124" i="11"/>
  <c r="CG1123" i="11"/>
  <c r="CG1122" i="11"/>
  <c r="CG1121" i="11"/>
  <c r="CG1120" i="11"/>
  <c r="CG1119" i="11"/>
  <c r="CG1118" i="11"/>
  <c r="CG1117" i="11"/>
  <c r="CG1116" i="11"/>
  <c r="CG1115" i="11"/>
  <c r="CG1114" i="11"/>
  <c r="CG1113" i="11"/>
  <c r="CG1112" i="11"/>
  <c r="CG1111" i="11"/>
  <c r="CG1110" i="11"/>
  <c r="CG1109" i="11"/>
  <c r="CG1108" i="11"/>
  <c r="CG1107" i="11"/>
  <c r="CG1106" i="11"/>
  <c r="CG1105" i="11"/>
  <c r="CG1104" i="11"/>
  <c r="CG1103" i="11"/>
  <c r="CG1102" i="11"/>
  <c r="CG1101" i="11"/>
  <c r="CG1100" i="11"/>
  <c r="CG1099" i="11"/>
  <c r="CG1098" i="11"/>
  <c r="CG1097" i="11"/>
  <c r="CG1096" i="11"/>
  <c r="CG1095" i="11"/>
  <c r="CG1094" i="11"/>
  <c r="CG1093" i="11"/>
  <c r="CG1092" i="11"/>
  <c r="CG1091" i="11"/>
  <c r="CG1090" i="11"/>
  <c r="CG1089" i="11"/>
  <c r="CG1088" i="11"/>
  <c r="CG1087" i="11"/>
  <c r="CG1086" i="11"/>
  <c r="CG1085" i="11"/>
  <c r="CG1084" i="11"/>
  <c r="CG1083" i="11"/>
  <c r="CG1082" i="11"/>
  <c r="CG1081" i="11"/>
  <c r="CG1080" i="11"/>
  <c r="CG1079" i="11"/>
  <c r="CG1078" i="11"/>
  <c r="CG1077" i="11"/>
  <c r="CG1076" i="11"/>
  <c r="CG1075" i="11"/>
  <c r="CG1074" i="11"/>
  <c r="CG1073" i="11"/>
  <c r="CG1072" i="11"/>
  <c r="CG1071" i="11"/>
  <c r="CG1070" i="11"/>
  <c r="CG1069" i="11"/>
  <c r="CG1068" i="11"/>
  <c r="CG1067" i="11"/>
  <c r="CG1066" i="11"/>
  <c r="CG1065" i="11"/>
  <c r="CG1064" i="11"/>
  <c r="CG1063" i="11"/>
  <c r="CG1062" i="11"/>
  <c r="CG1061" i="11"/>
  <c r="CG1060" i="11"/>
  <c r="CG1059" i="11"/>
  <c r="CG1058" i="11"/>
  <c r="CG1057" i="11"/>
  <c r="CG1056" i="11"/>
  <c r="CG1055" i="11"/>
  <c r="CG1054" i="11"/>
  <c r="CG1053" i="11"/>
  <c r="CG1052" i="11"/>
  <c r="CG1051" i="11"/>
  <c r="CG1050" i="11"/>
  <c r="CG1049" i="11"/>
  <c r="CG1048" i="11"/>
  <c r="CG1047" i="11"/>
  <c r="CG1046" i="11"/>
  <c r="CG1045" i="11"/>
  <c r="CG1044" i="11"/>
  <c r="CG1043" i="11"/>
  <c r="CG1042" i="11"/>
  <c r="CG1041" i="11"/>
  <c r="CG1040" i="11"/>
  <c r="CG1039" i="11"/>
  <c r="CG1038" i="11"/>
  <c r="CG1037" i="11"/>
  <c r="CG1036" i="11"/>
  <c r="CG1035" i="11"/>
  <c r="CG1034" i="11"/>
  <c r="CG1033" i="11"/>
  <c r="CG1032" i="11"/>
  <c r="CG1031" i="11"/>
  <c r="CG1030" i="11"/>
  <c r="CG1029" i="11"/>
  <c r="CG1028" i="11"/>
  <c r="CG1027" i="11"/>
  <c r="CG1026" i="11"/>
  <c r="CG1025" i="11"/>
  <c r="CG1024" i="11"/>
  <c r="CG1023" i="11"/>
  <c r="CG1022" i="11"/>
  <c r="CG1021" i="11"/>
  <c r="CG1020" i="11"/>
  <c r="CG1019" i="11"/>
  <c r="CG1018" i="11"/>
  <c r="CG1017" i="11"/>
  <c r="CG1016" i="11"/>
  <c r="CG1015" i="11"/>
  <c r="CG1014" i="11"/>
  <c r="CG1013" i="11"/>
  <c r="CG1012" i="11"/>
  <c r="CG1011" i="11"/>
  <c r="CG1010" i="11"/>
  <c r="CG1009" i="11"/>
  <c r="CG1008" i="11"/>
  <c r="CG1007" i="11"/>
  <c r="CG1006" i="11"/>
  <c r="CG1005" i="11"/>
  <c r="CG1004" i="11"/>
  <c r="CG1003" i="11"/>
  <c r="CG1002" i="11"/>
  <c r="CG1001" i="11"/>
  <c r="CG1000" i="11"/>
  <c r="CG999" i="11"/>
  <c r="CG998" i="11"/>
  <c r="CG997" i="11"/>
  <c r="CG996" i="11"/>
  <c r="CG995" i="11"/>
  <c r="CG994" i="11"/>
  <c r="CG993" i="11"/>
  <c r="CG992" i="11"/>
  <c r="CG991" i="11"/>
  <c r="CG990" i="11"/>
  <c r="CG989" i="11"/>
  <c r="CG988" i="11"/>
  <c r="CG987" i="11"/>
  <c r="CG986" i="11"/>
  <c r="CG985" i="11"/>
  <c r="CG984" i="11"/>
  <c r="CG983" i="11"/>
  <c r="CG982" i="11"/>
  <c r="CG981" i="11"/>
  <c r="CG980" i="11"/>
  <c r="CG979" i="11"/>
  <c r="CG978" i="11"/>
  <c r="CG977" i="11"/>
  <c r="CG976" i="11"/>
  <c r="CG975" i="11"/>
  <c r="CG974" i="11"/>
  <c r="CG973" i="11"/>
  <c r="CG972" i="11"/>
  <c r="CG971" i="11"/>
  <c r="CG970" i="11"/>
  <c r="CG969" i="11"/>
  <c r="CG968" i="11"/>
  <c r="CG967" i="11"/>
  <c r="CG966" i="11"/>
  <c r="CG965" i="11"/>
  <c r="CG964" i="11"/>
  <c r="CG963" i="11"/>
  <c r="CG962" i="11"/>
  <c r="CG961" i="11"/>
  <c r="CG960" i="11"/>
  <c r="CG959" i="11"/>
  <c r="CG958" i="11"/>
  <c r="CG957" i="11"/>
  <c r="CG956" i="11"/>
  <c r="CG955" i="11"/>
  <c r="CG954" i="11"/>
  <c r="CG953" i="11"/>
  <c r="CG952" i="11"/>
  <c r="CG951" i="11"/>
  <c r="CG950" i="11"/>
  <c r="CG949" i="11"/>
  <c r="CG948" i="11"/>
  <c r="CG947" i="11"/>
  <c r="CG946" i="11"/>
  <c r="CG945" i="11"/>
  <c r="CG944" i="11"/>
  <c r="CG943" i="11"/>
  <c r="CG942" i="11"/>
  <c r="CG941" i="11"/>
  <c r="CG940" i="11"/>
  <c r="CG939" i="11"/>
  <c r="CG938" i="11"/>
  <c r="CG937" i="11"/>
  <c r="CG936" i="11"/>
  <c r="CG935" i="11"/>
  <c r="CG934" i="11"/>
  <c r="CG933" i="11"/>
  <c r="CG932" i="11"/>
  <c r="CG931" i="11"/>
  <c r="CG930" i="11"/>
  <c r="CG929" i="11"/>
  <c r="CG928" i="11"/>
  <c r="CG927" i="11"/>
  <c r="CG926" i="11"/>
  <c r="CG925" i="11"/>
  <c r="CG924" i="11"/>
  <c r="CG923" i="11"/>
  <c r="CG922" i="11"/>
  <c r="CG921" i="11"/>
  <c r="CG920" i="11"/>
  <c r="CG919" i="11"/>
  <c r="CG918" i="11"/>
  <c r="CG917" i="11"/>
  <c r="CG916" i="11"/>
  <c r="CG915" i="11"/>
  <c r="CG914" i="11"/>
  <c r="CG913" i="11"/>
  <c r="CG912" i="11"/>
  <c r="CG911" i="11"/>
  <c r="CG910" i="11"/>
  <c r="CG909" i="11"/>
  <c r="CG908" i="11"/>
  <c r="CG907" i="11"/>
  <c r="CG906" i="11"/>
  <c r="CG905" i="11"/>
  <c r="CG904" i="11"/>
  <c r="CG903" i="11"/>
  <c r="CG902" i="11"/>
  <c r="CG901" i="11"/>
  <c r="CG900" i="11"/>
  <c r="CG899" i="11"/>
  <c r="CG898" i="11"/>
  <c r="CG897" i="11"/>
  <c r="CG896" i="11"/>
  <c r="CG895" i="11"/>
  <c r="CG894" i="11"/>
  <c r="CG893" i="11"/>
  <c r="CG892" i="11"/>
  <c r="CG891" i="11"/>
  <c r="CG890" i="11"/>
  <c r="CG889" i="11"/>
  <c r="CG888" i="11"/>
  <c r="CG887" i="11"/>
  <c r="CG886" i="11"/>
  <c r="CG885" i="11"/>
  <c r="CG884" i="11"/>
  <c r="CG883" i="11"/>
  <c r="CG882" i="11"/>
  <c r="CG881" i="11"/>
  <c r="CG880" i="11"/>
  <c r="CG879" i="11"/>
  <c r="CG878" i="11"/>
  <c r="CG877" i="11"/>
  <c r="CG876" i="11"/>
  <c r="CG875" i="11"/>
  <c r="CG874" i="11"/>
  <c r="CG873" i="11"/>
  <c r="CG872" i="11"/>
  <c r="CG871" i="11"/>
  <c r="CG870" i="11"/>
  <c r="CG869" i="11"/>
  <c r="CG868" i="11"/>
  <c r="CG867" i="11"/>
  <c r="CG866" i="11"/>
  <c r="CG865" i="11"/>
  <c r="CG864" i="11"/>
  <c r="CG863" i="11"/>
  <c r="CG862" i="11"/>
  <c r="CG861" i="11"/>
  <c r="CG860" i="11"/>
  <c r="CG859" i="11"/>
  <c r="CG858" i="11"/>
  <c r="CG857" i="11"/>
  <c r="CG856" i="11"/>
  <c r="CG855" i="11"/>
  <c r="CG854" i="11"/>
  <c r="CG853" i="11"/>
  <c r="CG852" i="11"/>
  <c r="CG851" i="11"/>
  <c r="CG850" i="11"/>
  <c r="CG849" i="11"/>
  <c r="CG848" i="11"/>
  <c r="CG847" i="11"/>
  <c r="CG846" i="11"/>
  <c r="CG845" i="11"/>
  <c r="CG844" i="11"/>
  <c r="CG843" i="11"/>
  <c r="CG842" i="11"/>
  <c r="CG841" i="11"/>
  <c r="CG840" i="11"/>
  <c r="CG839" i="11"/>
  <c r="CG838" i="11"/>
  <c r="CG837" i="11"/>
  <c r="CG836" i="11"/>
  <c r="CG835" i="11"/>
  <c r="CG834" i="11"/>
  <c r="CG833" i="11"/>
  <c r="CG832" i="11"/>
  <c r="CG831" i="11"/>
  <c r="CG830" i="11"/>
  <c r="CG829" i="11"/>
  <c r="CG828" i="11"/>
  <c r="CG827" i="11"/>
  <c r="CG826" i="11"/>
  <c r="CG825" i="11"/>
  <c r="CG824" i="11"/>
  <c r="CG823" i="11"/>
  <c r="CG822" i="11"/>
  <c r="CG821" i="11"/>
  <c r="CG820" i="11"/>
  <c r="CG819" i="11"/>
  <c r="CG818" i="11"/>
  <c r="CG817" i="11"/>
  <c r="CG816" i="11"/>
  <c r="CG815" i="11"/>
  <c r="CG814" i="11"/>
  <c r="CG813" i="11"/>
  <c r="CG812" i="11"/>
  <c r="CG811" i="11"/>
  <c r="CG810" i="11"/>
  <c r="CG809" i="11"/>
  <c r="CG808" i="11"/>
  <c r="CG807" i="11"/>
  <c r="CG806" i="11"/>
  <c r="CG805" i="11"/>
  <c r="CG804" i="11"/>
  <c r="CG803" i="11"/>
  <c r="CG802" i="11"/>
  <c r="CG801" i="11"/>
  <c r="CG800" i="11"/>
  <c r="CG799" i="11"/>
  <c r="CG798" i="11"/>
  <c r="CG797" i="11"/>
  <c r="CG796" i="11"/>
  <c r="CG795" i="11"/>
  <c r="CG794" i="11"/>
  <c r="CG793" i="11"/>
  <c r="CG792" i="11"/>
  <c r="CG791" i="11"/>
  <c r="CG790" i="11"/>
  <c r="CG789" i="11"/>
  <c r="CG788" i="11"/>
  <c r="CG787" i="11"/>
  <c r="CG786" i="11"/>
  <c r="CG785" i="11"/>
  <c r="CG784" i="11"/>
  <c r="CG783" i="11"/>
  <c r="CG782" i="11"/>
  <c r="CG781" i="11"/>
  <c r="CG780" i="11"/>
  <c r="CG779" i="11"/>
  <c r="CG778" i="11"/>
  <c r="CG777" i="11"/>
  <c r="CG776" i="11"/>
  <c r="CG775" i="11"/>
  <c r="CG774" i="11"/>
  <c r="CG773" i="11"/>
  <c r="CG772" i="11"/>
  <c r="CG771" i="11"/>
  <c r="CG770" i="11"/>
  <c r="CG769" i="11"/>
  <c r="CG768" i="11"/>
  <c r="CG767" i="11"/>
  <c r="CG766" i="11"/>
  <c r="CG765" i="11"/>
  <c r="CG764" i="11"/>
  <c r="CG763" i="11"/>
  <c r="CG762" i="11"/>
  <c r="CG761" i="11"/>
  <c r="CG760" i="11"/>
  <c r="CG759" i="11"/>
  <c r="CG758" i="11"/>
  <c r="CG757" i="11"/>
  <c r="CG756" i="11"/>
  <c r="CG755" i="11"/>
  <c r="CG754" i="11"/>
  <c r="CG753" i="11"/>
  <c r="CG752" i="11"/>
  <c r="CG751" i="11"/>
  <c r="CG750" i="11"/>
  <c r="CG749" i="11"/>
  <c r="CG748" i="11"/>
  <c r="CG747" i="11"/>
  <c r="CG746" i="11"/>
  <c r="CG745" i="11"/>
  <c r="CG744" i="11"/>
  <c r="CG743" i="11"/>
  <c r="CG742" i="11"/>
  <c r="CG741" i="11"/>
  <c r="CG740" i="11"/>
  <c r="CG739" i="11"/>
  <c r="CG738" i="11"/>
  <c r="CG737" i="11"/>
  <c r="CG736" i="11"/>
  <c r="CG735" i="11"/>
  <c r="CG734" i="11"/>
  <c r="CG733" i="11"/>
  <c r="CG732" i="11"/>
  <c r="CG731" i="11"/>
  <c r="CG730" i="11"/>
  <c r="CG729" i="11"/>
  <c r="CG728" i="11"/>
  <c r="CG727" i="11"/>
  <c r="CG726" i="11"/>
  <c r="CG725" i="11"/>
  <c r="CG724" i="11"/>
  <c r="CG723" i="11"/>
  <c r="CG722" i="11"/>
  <c r="CG721" i="11"/>
  <c r="CG720" i="11"/>
  <c r="CG719" i="11"/>
  <c r="CG718" i="11"/>
  <c r="CG717" i="11"/>
  <c r="CG716" i="11"/>
  <c r="CG715" i="11"/>
  <c r="CG714" i="11"/>
  <c r="CG713" i="11"/>
  <c r="CG712" i="11"/>
  <c r="CG711" i="11"/>
  <c r="CG710" i="11"/>
  <c r="CG709" i="11"/>
  <c r="CG708" i="11"/>
  <c r="CG707" i="11"/>
  <c r="CG706" i="11"/>
  <c r="CG705" i="11"/>
  <c r="CG704" i="11"/>
  <c r="CG703" i="11"/>
  <c r="CG702" i="11"/>
  <c r="CG701" i="11"/>
  <c r="CG700" i="11"/>
  <c r="CG699" i="11"/>
  <c r="CG698" i="11"/>
  <c r="CG697" i="11"/>
  <c r="CG696" i="11"/>
  <c r="CG695" i="11"/>
  <c r="CG694" i="11"/>
  <c r="CG693" i="11"/>
  <c r="CG692" i="11"/>
  <c r="CG691" i="11"/>
  <c r="CG690" i="11"/>
  <c r="CG689" i="11"/>
  <c r="CG688" i="11"/>
  <c r="CG687" i="11"/>
  <c r="CG686" i="11"/>
  <c r="CG685" i="11"/>
  <c r="CG684" i="11"/>
  <c r="CG683" i="11"/>
  <c r="CG682" i="11"/>
  <c r="CG681" i="11"/>
  <c r="CG680" i="11"/>
  <c r="CG679" i="11"/>
  <c r="CG678" i="11"/>
  <c r="CG677" i="11"/>
  <c r="CG676" i="11"/>
  <c r="CG675" i="11"/>
  <c r="CG674" i="11"/>
  <c r="CG673" i="11"/>
  <c r="CG672" i="11"/>
  <c r="CG671" i="11"/>
  <c r="CG670" i="11"/>
  <c r="CG669" i="11"/>
  <c r="CG668" i="11"/>
  <c r="CG667" i="11"/>
  <c r="CG666" i="11"/>
  <c r="CG665" i="11"/>
  <c r="CG664" i="11"/>
  <c r="CG663" i="11"/>
  <c r="CG662" i="11"/>
  <c r="CG661" i="11"/>
  <c r="CG660" i="11"/>
  <c r="CG659" i="11"/>
  <c r="CG658" i="11"/>
  <c r="CG657" i="11"/>
  <c r="CG656" i="11"/>
  <c r="CG655" i="11"/>
  <c r="CG654" i="11"/>
  <c r="CG653" i="11"/>
  <c r="CG652" i="11"/>
  <c r="CG651" i="11"/>
  <c r="CG650" i="11"/>
  <c r="CG649" i="11"/>
  <c r="CG648" i="11"/>
  <c r="CG647" i="11"/>
  <c r="CG646" i="11"/>
  <c r="CG645" i="11"/>
  <c r="CG644" i="11"/>
  <c r="CG643" i="11"/>
  <c r="CG642" i="11"/>
  <c r="CG641" i="11"/>
  <c r="CG640" i="11"/>
  <c r="CG639" i="11"/>
  <c r="CG638" i="11"/>
  <c r="CG637" i="11"/>
  <c r="CG636" i="11"/>
  <c r="CG635" i="11"/>
  <c r="CG634" i="11"/>
  <c r="CG633" i="11"/>
  <c r="CG632" i="11"/>
  <c r="CG631" i="11"/>
  <c r="CG630" i="11"/>
  <c r="CG629" i="11"/>
  <c r="CG628" i="11"/>
  <c r="CG627" i="11"/>
  <c r="CG626" i="11"/>
  <c r="CG625" i="11"/>
  <c r="CG624" i="11"/>
  <c r="CG623" i="11"/>
  <c r="CG622" i="11"/>
  <c r="CG621" i="11"/>
  <c r="CG620" i="11"/>
  <c r="CG619" i="11"/>
  <c r="CG618" i="11"/>
  <c r="CG617" i="11"/>
  <c r="CG616" i="11"/>
  <c r="CG615" i="11"/>
  <c r="CG614" i="11"/>
  <c r="CG613" i="11"/>
  <c r="CG612" i="11"/>
  <c r="CG611" i="11"/>
  <c r="CG610" i="11"/>
  <c r="CG609" i="11"/>
  <c r="CG608" i="11"/>
  <c r="CG607" i="11"/>
  <c r="CG606" i="11"/>
  <c r="CG605" i="11"/>
  <c r="CG604" i="11"/>
  <c r="CG603" i="11"/>
  <c r="CG602" i="11"/>
  <c r="CG601" i="11"/>
  <c r="CG600" i="11"/>
  <c r="CG599" i="11"/>
  <c r="CG598" i="11"/>
  <c r="CG597" i="11"/>
  <c r="CG596" i="11"/>
  <c r="CG595" i="11"/>
  <c r="CG594" i="11"/>
  <c r="CG593" i="11"/>
  <c r="CG592" i="11"/>
  <c r="CG591" i="11"/>
  <c r="CG590" i="11"/>
  <c r="CG589" i="11"/>
  <c r="CG588" i="11"/>
  <c r="CG587" i="11"/>
  <c r="CG586" i="11"/>
  <c r="CG585" i="11"/>
  <c r="CG584" i="11"/>
  <c r="CG583" i="11"/>
  <c r="CG582" i="11"/>
  <c r="CG581" i="11"/>
  <c r="CG580" i="11"/>
  <c r="CG579" i="11"/>
  <c r="CG578" i="11"/>
  <c r="CG577" i="11"/>
  <c r="CG576" i="11"/>
  <c r="CG575" i="11"/>
  <c r="CG574" i="11"/>
  <c r="CG573" i="11"/>
  <c r="CG572" i="11"/>
  <c r="CG571" i="11"/>
  <c r="CG570" i="11"/>
  <c r="CG569" i="11"/>
  <c r="CG568" i="11"/>
  <c r="CG567" i="11"/>
  <c r="CG566" i="11"/>
  <c r="CG565" i="11"/>
  <c r="CG564" i="11"/>
  <c r="CG563" i="11"/>
  <c r="CG562" i="11"/>
  <c r="CG561" i="11"/>
  <c r="CG560" i="11"/>
  <c r="CG559" i="11"/>
  <c r="CG558" i="11"/>
  <c r="CG557" i="11"/>
  <c r="CG556" i="11"/>
  <c r="CG555" i="11"/>
  <c r="CG554" i="11"/>
  <c r="CG553" i="11"/>
  <c r="CG552" i="11"/>
  <c r="CG551" i="11"/>
  <c r="CG550" i="11"/>
  <c r="CG549" i="11"/>
  <c r="CG548" i="11"/>
  <c r="CG547" i="11"/>
  <c r="CG546" i="11"/>
  <c r="CG545" i="11"/>
  <c r="CG544" i="11"/>
  <c r="CG543" i="11"/>
  <c r="CG542" i="11"/>
  <c r="CG541" i="11"/>
  <c r="CG540" i="11"/>
  <c r="CG539" i="11"/>
  <c r="CG538" i="11"/>
  <c r="CG537" i="11"/>
  <c r="CG536" i="11"/>
  <c r="CG535" i="11"/>
  <c r="CG534" i="11"/>
  <c r="CG533" i="11"/>
  <c r="CG532" i="11"/>
  <c r="CG531" i="11"/>
  <c r="CG530" i="11"/>
  <c r="CG529" i="11"/>
  <c r="CG528" i="11"/>
  <c r="CG527" i="11"/>
  <c r="CG526" i="11"/>
  <c r="CG525" i="11"/>
  <c r="CG524" i="11"/>
  <c r="CG523" i="11"/>
  <c r="CG522" i="11"/>
  <c r="CG521" i="11"/>
  <c r="CG520" i="11"/>
  <c r="CG519" i="11"/>
  <c r="CG518" i="11"/>
  <c r="CG517" i="11"/>
  <c r="CG516" i="11"/>
  <c r="CG515" i="11"/>
  <c r="CG514" i="11"/>
  <c r="CG513" i="11"/>
  <c r="CG512" i="11"/>
  <c r="CG511" i="11"/>
  <c r="CG510" i="11"/>
  <c r="CG509" i="11"/>
  <c r="CG508" i="11"/>
  <c r="CG507" i="11"/>
  <c r="CG506" i="11"/>
  <c r="CG505" i="11"/>
  <c r="CG504" i="11"/>
  <c r="CG503" i="11"/>
  <c r="CG502" i="11"/>
  <c r="CG501" i="11"/>
  <c r="CG500" i="11"/>
  <c r="CG499" i="11"/>
  <c r="CG498" i="11"/>
  <c r="CG497" i="11"/>
  <c r="CG496" i="11"/>
  <c r="CG495" i="11"/>
  <c r="CG494" i="11"/>
  <c r="CG493" i="11"/>
  <c r="CG492" i="11"/>
  <c r="CG491" i="11"/>
  <c r="CG490" i="11"/>
  <c r="CG489" i="11"/>
  <c r="CG488" i="11"/>
  <c r="CG487" i="11"/>
  <c r="CG486" i="11"/>
  <c r="CG485" i="11"/>
  <c r="CG484" i="11"/>
  <c r="CG483" i="11"/>
  <c r="CG482" i="11"/>
  <c r="CG481" i="11"/>
  <c r="CG480" i="11"/>
  <c r="CG479" i="11"/>
  <c r="CG478" i="11"/>
  <c r="CG477" i="11"/>
  <c r="CG476" i="11"/>
  <c r="CG475" i="11"/>
  <c r="CG474" i="11"/>
  <c r="CG473" i="11"/>
  <c r="CG472" i="11"/>
  <c r="CG471" i="11"/>
  <c r="CG470" i="11"/>
  <c r="CG469" i="11"/>
  <c r="CG468" i="11"/>
  <c r="CG467" i="11"/>
  <c r="CG466" i="11"/>
  <c r="CG465" i="11"/>
  <c r="CG464" i="11"/>
  <c r="CG463" i="11"/>
  <c r="CG462" i="11"/>
  <c r="CG461" i="11"/>
  <c r="CG460" i="11"/>
  <c r="CG459" i="11"/>
  <c r="CG458" i="11"/>
  <c r="CG457" i="11"/>
  <c r="CG456" i="11"/>
  <c r="CG455" i="11"/>
  <c r="CG454" i="11"/>
  <c r="CG453" i="11"/>
  <c r="CG452" i="11"/>
  <c r="CG451" i="11"/>
  <c r="CG450" i="11"/>
  <c r="CG449" i="11"/>
  <c r="CG448" i="11"/>
  <c r="CG447" i="11"/>
  <c r="CG446" i="11"/>
  <c r="CG445" i="11"/>
  <c r="CG444" i="11"/>
  <c r="CG443" i="11"/>
  <c r="CG442" i="11"/>
  <c r="CG441" i="11"/>
  <c r="CG440" i="11"/>
  <c r="CG439" i="11"/>
  <c r="CG438" i="11"/>
  <c r="CG437" i="11"/>
  <c r="CG436" i="11"/>
  <c r="CG435" i="11"/>
  <c r="CG434" i="11"/>
  <c r="CG433" i="11"/>
  <c r="CG432" i="11"/>
  <c r="CG431" i="11"/>
  <c r="CG430" i="11"/>
  <c r="CG429" i="11"/>
  <c r="CG428" i="11"/>
  <c r="CG427" i="11"/>
  <c r="CG426" i="11"/>
  <c r="CG425" i="11"/>
  <c r="CG424" i="11"/>
  <c r="CG423" i="11"/>
  <c r="CG422" i="11"/>
  <c r="CG421" i="11"/>
  <c r="CG420" i="11"/>
  <c r="CG419" i="11"/>
  <c r="CG418" i="11"/>
  <c r="CG417" i="11"/>
  <c r="CG416" i="11"/>
  <c r="CG415" i="11"/>
  <c r="CG414" i="11"/>
  <c r="CG413" i="11"/>
  <c r="CG412" i="11"/>
  <c r="CG411" i="11"/>
  <c r="CG410" i="11"/>
  <c r="CG409" i="11"/>
  <c r="CG408" i="11"/>
  <c r="CG407" i="11"/>
  <c r="CG406" i="11"/>
  <c r="CG405" i="11"/>
  <c r="CG404" i="11"/>
  <c r="CG403" i="11"/>
  <c r="CG402" i="11"/>
  <c r="CG401" i="11"/>
  <c r="CG400" i="11"/>
  <c r="CG399" i="11"/>
  <c r="CG398" i="11"/>
  <c r="CG397" i="11"/>
  <c r="CG396" i="11"/>
  <c r="CG395" i="11"/>
  <c r="CG394" i="11"/>
  <c r="CG393" i="11"/>
  <c r="CG392" i="11"/>
  <c r="CG391" i="11"/>
  <c r="CG390" i="11"/>
  <c r="CG389" i="11"/>
  <c r="CG388" i="11"/>
  <c r="CG387" i="11"/>
  <c r="CG386" i="11"/>
  <c r="CG385" i="11"/>
  <c r="CG384" i="11"/>
  <c r="CG383" i="11"/>
  <c r="CG382" i="11"/>
  <c r="CG381" i="11"/>
  <c r="CG380" i="11"/>
  <c r="CG379" i="11"/>
  <c r="CG378" i="11"/>
  <c r="CG377" i="11"/>
  <c r="CG376" i="11"/>
  <c r="CG375" i="11"/>
  <c r="CG374" i="11"/>
  <c r="CG373" i="11"/>
  <c r="CG372" i="11"/>
  <c r="CG371" i="11"/>
  <c r="CG370" i="11"/>
  <c r="CG369" i="11"/>
  <c r="CG368" i="11"/>
  <c r="CG367" i="11"/>
  <c r="CG366" i="11"/>
  <c r="CG365" i="11"/>
  <c r="CG364" i="11"/>
  <c r="CG363" i="11"/>
  <c r="CG362" i="11"/>
  <c r="CG361" i="11"/>
  <c r="CG360" i="11"/>
  <c r="CG359" i="11"/>
  <c r="CG358" i="11"/>
  <c r="CG357" i="11"/>
  <c r="CG356" i="11"/>
  <c r="CG355" i="11"/>
  <c r="CG354" i="11"/>
  <c r="CG353" i="11"/>
  <c r="CG352" i="11"/>
  <c r="CG351" i="11"/>
  <c r="CG350" i="11"/>
  <c r="CG349" i="11"/>
  <c r="CG348" i="11"/>
  <c r="CG347" i="11"/>
  <c r="CG346" i="11"/>
  <c r="CG345" i="11"/>
  <c r="CG344" i="11"/>
  <c r="CG343" i="11"/>
  <c r="CG342" i="11"/>
  <c r="CG341" i="11"/>
  <c r="CG340" i="11"/>
  <c r="CG339" i="11"/>
  <c r="CG338" i="11"/>
  <c r="CG337" i="11"/>
  <c r="CG336" i="11"/>
  <c r="CG335" i="11"/>
  <c r="CG334" i="11"/>
  <c r="CG333" i="11"/>
  <c r="CG332" i="11"/>
  <c r="CG331" i="11"/>
  <c r="CG330" i="11"/>
  <c r="CG329" i="11"/>
  <c r="CG328" i="11"/>
  <c r="CG327" i="11"/>
  <c r="CG326" i="11"/>
  <c r="CG325" i="11"/>
  <c r="CG324" i="11"/>
  <c r="CG323" i="11"/>
  <c r="CG322" i="11"/>
  <c r="CG321" i="11"/>
  <c r="CG320" i="11"/>
  <c r="CG319" i="11"/>
  <c r="CG318" i="11"/>
  <c r="CG317" i="11"/>
  <c r="CG316" i="11"/>
  <c r="CG315" i="11"/>
  <c r="CG314" i="11"/>
  <c r="CG313" i="11"/>
  <c r="CG312" i="11"/>
  <c r="CG311" i="11"/>
  <c r="CG310" i="11"/>
  <c r="CG309" i="11"/>
  <c r="CG308" i="11"/>
  <c r="CG307" i="11"/>
  <c r="CG306" i="11"/>
  <c r="CG305" i="11"/>
  <c r="CG304" i="11"/>
  <c r="CG303" i="11"/>
  <c r="CG302" i="11"/>
  <c r="CG301" i="11"/>
  <c r="CG300" i="11"/>
  <c r="CG299" i="11"/>
  <c r="CG298" i="11"/>
  <c r="CG297" i="11"/>
  <c r="CG296" i="11"/>
  <c r="CG295" i="11"/>
  <c r="CG294" i="11"/>
  <c r="CG293" i="11"/>
  <c r="CG292" i="11"/>
  <c r="CG291" i="11"/>
  <c r="CG290" i="11"/>
  <c r="CG289" i="11"/>
  <c r="CG288" i="11"/>
  <c r="CG287" i="11"/>
  <c r="CG286" i="11"/>
  <c r="CG285" i="11"/>
  <c r="CG284" i="11"/>
  <c r="CG283" i="11"/>
  <c r="CG282" i="11"/>
  <c r="CG281" i="11"/>
  <c r="CG280" i="11"/>
  <c r="CG279" i="11"/>
  <c r="CG278" i="11"/>
  <c r="CG277" i="11"/>
  <c r="CG276" i="11"/>
  <c r="CG275" i="11"/>
  <c r="CG274" i="11"/>
  <c r="CG273" i="11"/>
  <c r="CG272" i="11"/>
  <c r="CG271" i="11"/>
  <c r="CG270" i="11"/>
  <c r="CG269" i="11"/>
  <c r="CG268" i="11"/>
  <c r="CG267" i="11"/>
  <c r="CG266" i="11"/>
  <c r="CG265" i="11"/>
  <c r="CG264" i="11"/>
  <c r="CG263" i="11"/>
  <c r="CG262" i="11"/>
  <c r="CG261" i="11"/>
  <c r="CG260" i="11"/>
  <c r="CG259" i="11"/>
  <c r="CG258" i="11"/>
  <c r="CG257" i="11"/>
  <c r="CG256" i="11"/>
  <c r="CG255" i="11"/>
  <c r="CG254" i="11"/>
  <c r="CG253" i="11"/>
  <c r="CG252" i="11"/>
  <c r="CG251" i="11"/>
  <c r="CG250" i="11"/>
  <c r="CG249" i="11"/>
  <c r="CG248" i="11"/>
  <c r="CG247" i="11"/>
  <c r="CG246" i="11"/>
  <c r="CG245" i="11"/>
  <c r="CG244" i="11"/>
  <c r="CG243" i="11"/>
  <c r="CG242" i="11"/>
  <c r="CG241" i="11"/>
  <c r="CG240" i="11"/>
  <c r="CG239" i="11"/>
  <c r="CG238" i="11"/>
  <c r="CG237" i="11"/>
  <c r="CG236" i="11"/>
  <c r="CG235" i="11"/>
  <c r="CG234" i="11"/>
  <c r="CG233" i="11"/>
  <c r="CG232" i="11"/>
  <c r="CG231" i="11"/>
  <c r="CG230" i="11"/>
  <c r="CG229" i="11"/>
  <c r="CG228" i="11"/>
  <c r="CG227" i="11"/>
  <c r="CG226" i="11"/>
  <c r="CG225" i="11"/>
  <c r="CG224" i="11"/>
  <c r="CG223" i="11"/>
  <c r="CG222" i="11"/>
  <c r="CG221" i="11"/>
  <c r="CG220" i="11"/>
  <c r="CG219" i="11"/>
  <c r="CG218" i="11"/>
  <c r="CG217" i="11"/>
  <c r="CG216" i="11"/>
  <c r="CG215" i="11"/>
  <c r="CG214" i="11"/>
  <c r="CG213" i="11"/>
  <c r="CG212" i="11"/>
  <c r="CG211" i="11"/>
  <c r="CG210" i="11"/>
  <c r="CG209" i="11"/>
  <c r="CG208" i="11"/>
  <c r="CG207" i="11"/>
  <c r="CG206" i="11"/>
  <c r="CG205" i="11"/>
  <c r="CG204" i="11"/>
  <c r="CG203" i="11"/>
  <c r="CG202" i="11"/>
  <c r="CG201" i="11"/>
  <c r="CG200" i="11"/>
  <c r="CG199" i="11"/>
  <c r="CG198" i="11"/>
  <c r="CG197" i="11"/>
  <c r="CG196" i="11"/>
  <c r="CG195" i="11"/>
  <c r="CG194" i="11"/>
  <c r="CG193" i="11"/>
  <c r="CG192" i="11"/>
  <c r="CG191" i="11"/>
  <c r="CG190" i="11"/>
  <c r="CG189" i="11"/>
  <c r="CG188" i="11"/>
  <c r="CG187" i="11"/>
  <c r="CG186" i="11"/>
  <c r="CG185" i="11"/>
  <c r="CG184" i="11"/>
  <c r="CG183" i="11"/>
  <c r="CG182" i="11"/>
  <c r="CG181" i="11"/>
  <c r="CG180" i="11"/>
  <c r="CG179" i="11"/>
  <c r="CG178" i="11"/>
  <c r="CG177" i="11"/>
  <c r="CG176" i="11"/>
  <c r="CG175" i="11"/>
  <c r="CG174" i="11"/>
  <c r="CG173" i="11"/>
  <c r="CG172" i="11"/>
  <c r="CG171" i="11"/>
  <c r="CG170" i="11"/>
  <c r="CG169" i="11"/>
  <c r="CG168" i="11"/>
  <c r="CG167" i="11"/>
  <c r="CG166" i="11"/>
  <c r="CG165" i="11"/>
  <c r="CG164" i="11"/>
  <c r="CG163" i="11"/>
  <c r="CG162" i="11"/>
  <c r="CG161" i="11"/>
  <c r="CG160" i="11"/>
  <c r="CG159" i="11"/>
  <c r="CG158" i="11"/>
  <c r="CG157" i="11"/>
  <c r="CG156" i="11"/>
  <c r="CG155" i="11"/>
  <c r="CG154" i="11"/>
  <c r="CG153" i="11"/>
  <c r="CG152" i="11"/>
  <c r="CG151" i="11"/>
  <c r="CG150" i="11"/>
  <c r="CG149" i="11"/>
  <c r="CG148" i="11"/>
  <c r="CG147" i="11"/>
  <c r="CG146" i="11"/>
  <c r="CG145" i="11"/>
  <c r="CG144" i="11"/>
  <c r="CG143" i="11"/>
  <c r="CG142" i="11"/>
  <c r="CG141" i="11"/>
  <c r="CG140" i="11"/>
  <c r="CG139" i="11"/>
  <c r="CG138" i="11"/>
  <c r="CG137" i="11"/>
  <c r="CG136" i="11"/>
  <c r="CG135" i="11"/>
  <c r="CG134" i="11"/>
  <c r="CG133" i="11"/>
  <c r="CG132" i="11"/>
  <c r="CG131" i="11"/>
  <c r="CG130" i="11"/>
  <c r="CG129" i="11"/>
  <c r="CG128" i="11"/>
  <c r="CG127" i="11"/>
  <c r="CG126" i="11"/>
  <c r="CG125" i="11"/>
  <c r="CG124" i="11"/>
  <c r="CG123" i="11"/>
  <c r="CG122" i="11"/>
  <c r="CG121" i="11"/>
  <c r="CG120" i="11"/>
  <c r="CG119" i="11"/>
  <c r="CG118" i="11"/>
  <c r="CG117" i="11"/>
  <c r="CG116" i="11"/>
  <c r="CG115" i="11"/>
  <c r="CG114" i="11"/>
  <c r="CG113" i="11"/>
  <c r="CG112" i="11"/>
  <c r="CG111" i="11"/>
  <c r="CG110" i="11"/>
  <c r="CG109" i="11"/>
  <c r="CG108" i="11"/>
  <c r="CG107" i="11"/>
  <c r="CG106" i="11"/>
  <c r="CG105" i="11"/>
  <c r="CG104" i="11"/>
  <c r="CG103" i="11"/>
  <c r="CG102" i="11"/>
  <c r="CG101" i="11"/>
  <c r="CG100" i="11"/>
  <c r="CG99" i="11"/>
  <c r="CG98" i="11"/>
  <c r="CG97" i="11"/>
  <c r="CG96" i="11"/>
  <c r="CG95" i="11"/>
  <c r="CG94" i="11"/>
  <c r="CG93" i="11"/>
  <c r="CG92" i="11"/>
  <c r="CG91" i="11"/>
  <c r="CG90" i="11"/>
  <c r="CG89" i="11"/>
  <c r="CG88" i="11"/>
  <c r="CG87" i="11"/>
  <c r="CG86" i="11"/>
  <c r="CG85" i="11"/>
  <c r="CG84" i="11"/>
  <c r="CG83" i="11"/>
  <c r="CG82" i="11"/>
  <c r="CG81" i="11"/>
  <c r="CG80" i="11"/>
  <c r="CG79" i="11"/>
  <c r="CG78" i="11"/>
  <c r="CG77" i="11"/>
  <c r="CG76" i="11"/>
  <c r="CG75" i="11"/>
  <c r="CG74" i="11"/>
  <c r="CG73" i="11"/>
  <c r="CG72" i="11"/>
  <c r="CG71" i="11"/>
  <c r="CG70" i="11"/>
  <c r="CG69" i="11"/>
  <c r="CG68" i="11"/>
  <c r="CG67" i="11"/>
  <c r="CG66" i="11"/>
  <c r="CG65" i="11"/>
  <c r="CG64" i="11"/>
  <c r="CG63" i="11"/>
  <c r="CG62" i="11"/>
  <c r="CG61" i="11"/>
  <c r="CG60" i="11"/>
  <c r="CG59" i="11"/>
  <c r="CG58" i="11"/>
  <c r="CG57" i="11"/>
  <c r="CG56" i="11"/>
  <c r="CG55" i="11"/>
  <c r="CG54" i="11"/>
  <c r="CG53" i="11"/>
  <c r="CG52" i="11"/>
  <c r="CG51" i="11"/>
  <c r="CG50" i="11"/>
  <c r="CG49" i="11"/>
  <c r="CG48" i="11"/>
  <c r="CG47" i="11"/>
  <c r="CG46" i="11"/>
  <c r="CG45" i="11"/>
  <c r="CG44" i="11"/>
  <c r="CG43" i="11"/>
  <c r="CG42" i="11"/>
  <c r="CG41" i="11"/>
  <c r="CG40" i="11"/>
  <c r="CG39" i="11"/>
  <c r="CG38" i="11"/>
  <c r="CG37" i="11"/>
  <c r="CG36" i="11"/>
  <c r="CG35" i="11"/>
  <c r="CG34" i="11"/>
  <c r="CG33" i="11"/>
  <c r="CG32" i="11"/>
  <c r="CG31" i="11"/>
  <c r="CG30" i="11"/>
  <c r="CG29" i="11"/>
  <c r="CG28" i="11"/>
  <c r="CG27" i="11"/>
  <c r="CG26" i="11"/>
  <c r="CG25" i="11"/>
  <c r="CG24" i="11"/>
  <c r="CG23" i="11"/>
  <c r="CG22" i="11"/>
  <c r="CG21" i="11"/>
  <c r="CG20" i="11"/>
  <c r="CG19" i="11"/>
  <c r="CG18" i="11"/>
  <c r="CG17" i="11"/>
  <c r="CG16" i="11"/>
  <c r="CG15" i="11"/>
  <c r="CG14" i="11"/>
  <c r="CG13" i="11"/>
  <c r="CG12" i="11"/>
  <c r="CG11" i="11"/>
  <c r="CG10" i="11"/>
  <c r="CG9" i="11"/>
  <c r="CG8" i="11"/>
  <c r="CG7" i="11"/>
  <c r="CG6" i="11"/>
  <c r="CG5" i="11"/>
  <c r="CD1634" i="11"/>
  <c r="CD1633" i="11"/>
  <c r="CD1632" i="11"/>
  <c r="CD1631" i="11"/>
  <c r="CD1630" i="11"/>
  <c r="CD1629" i="11"/>
  <c r="CD1628" i="11"/>
  <c r="CD1627" i="11"/>
  <c r="CD1626" i="11"/>
  <c r="CD1625" i="11"/>
  <c r="CD1624" i="11"/>
  <c r="CD1623" i="11"/>
  <c r="CD1622" i="11"/>
  <c r="CD1621" i="11"/>
  <c r="CD1620" i="11"/>
  <c r="CD1619" i="11"/>
  <c r="CD1618" i="11"/>
  <c r="CD1617" i="11"/>
  <c r="CD1616" i="11"/>
  <c r="CD1615" i="11"/>
  <c r="CD1614" i="11"/>
  <c r="CD1613" i="11"/>
  <c r="CD1612" i="11"/>
  <c r="CD1611" i="11"/>
  <c r="CD1610" i="11"/>
  <c r="CD1609" i="11"/>
  <c r="CD1608" i="11"/>
  <c r="CD1607" i="11"/>
  <c r="CD1606" i="11"/>
  <c r="CD1605" i="11"/>
  <c r="CD1604" i="11"/>
  <c r="CD1603" i="11"/>
  <c r="CD1602" i="11"/>
  <c r="CD1601" i="11"/>
  <c r="CD1600" i="11"/>
  <c r="CD1599" i="11"/>
  <c r="CD1598" i="11"/>
  <c r="CD1597" i="11"/>
  <c r="CD1596" i="11"/>
  <c r="CD1595" i="11"/>
  <c r="CD1594" i="11"/>
  <c r="CD1593" i="11"/>
  <c r="CD1592" i="11"/>
  <c r="CD1591" i="11"/>
  <c r="CD1590" i="11"/>
  <c r="CD1589" i="11"/>
  <c r="F645" i="9" l="1"/>
  <c r="F662" i="9"/>
  <c r="F654" i="9"/>
  <c r="F655" i="9"/>
  <c r="F659" i="9"/>
  <c r="F660" i="9"/>
  <c r="F663" i="9"/>
  <c r="F656" i="9"/>
  <c r="F657" i="9"/>
  <c r="F649" i="9"/>
  <c r="F665" i="9"/>
  <c r="F648" i="9"/>
  <c r="F650" i="9"/>
  <c r="F666" i="9"/>
  <c r="F651" i="9"/>
  <c r="F667" i="9"/>
  <c r="F658" i="9"/>
  <c r="F661" i="9"/>
  <c r="F646" i="9"/>
  <c r="F647" i="9"/>
  <c r="F664" i="9"/>
  <c r="F652" i="9"/>
  <c r="F644" i="9"/>
  <c r="F653" i="9"/>
  <c r="A419" i="9"/>
  <c r="CF140" i="9"/>
  <c r="CF139" i="9"/>
  <c r="K129" i="15"/>
  <c r="K135" i="15"/>
  <c r="Q75" i="16"/>
  <c r="Q139" i="9"/>
  <c r="AB139" i="9" s="1"/>
  <c r="A139" i="9"/>
  <c r="Q140" i="9"/>
  <c r="AB140" i="9" s="1"/>
  <c r="A140" i="9"/>
  <c r="CD1588" i="11"/>
  <c r="CD1587" i="11"/>
  <c r="CC139" i="9" l="1"/>
  <c r="CC140" i="9"/>
  <c r="AE141" i="9"/>
  <c r="CF419" i="9"/>
  <c r="CC419" i="9"/>
  <c r="F419" i="9"/>
  <c r="CD1586" i="11"/>
  <c r="CD1585" i="11"/>
  <c r="CD1584" i="11"/>
  <c r="CD1583" i="11"/>
  <c r="CD1582" i="11"/>
  <c r="CD1581" i="11"/>
  <c r="CD1580" i="11"/>
  <c r="CD1579" i="11"/>
  <c r="CD1578" i="11"/>
  <c r="CD1577" i="11"/>
  <c r="CD1576" i="11" l="1"/>
  <c r="CD1575" i="11"/>
  <c r="CD1574" i="11"/>
  <c r="CD1573" i="11"/>
  <c r="CD1572" i="11"/>
  <c r="CD1571" i="11"/>
  <c r="AD445" i="15" l="1"/>
  <c r="AD444" i="15"/>
  <c r="AD443" i="15"/>
  <c r="AD442" i="15"/>
  <c r="AD441" i="15"/>
  <c r="AD440" i="15"/>
  <c r="AD439" i="15"/>
  <c r="AD438" i="15"/>
  <c r="AD437" i="15"/>
  <c r="AD436" i="15"/>
  <c r="AD435" i="15"/>
  <c r="AD434" i="15"/>
  <c r="AD433" i="15"/>
  <c r="AD432" i="15"/>
  <c r="AD431" i="15"/>
  <c r="AD430" i="15"/>
  <c r="AD429" i="15"/>
  <c r="AD428" i="15"/>
  <c r="AD427" i="15"/>
  <c r="AD426" i="15"/>
  <c r="AD425" i="15"/>
  <c r="AD424" i="15"/>
  <c r="AD423" i="15"/>
  <c r="AD422" i="15"/>
  <c r="AD421" i="15"/>
  <c r="AD420" i="15"/>
  <c r="AD419" i="15"/>
  <c r="AD418" i="15"/>
  <c r="AD417" i="15"/>
  <c r="AD416" i="15"/>
  <c r="AD415" i="15"/>
  <c r="AD414" i="15"/>
  <c r="AD413" i="15"/>
  <c r="AD412" i="15"/>
  <c r="AD411" i="15"/>
  <c r="AD410" i="15"/>
  <c r="AD409" i="15"/>
  <c r="AD407" i="15"/>
  <c r="AD406" i="15"/>
  <c r="AD405" i="15"/>
  <c r="AD404" i="15"/>
  <c r="AD403" i="15"/>
  <c r="AD402" i="15"/>
  <c r="AD401" i="15"/>
  <c r="AD400" i="15"/>
  <c r="AD399" i="15"/>
  <c r="AD398" i="15"/>
  <c r="AD397" i="15"/>
  <c r="AD396" i="15"/>
  <c r="AD395" i="15"/>
  <c r="AD394" i="15"/>
  <c r="AD393" i="15"/>
  <c r="AD392" i="15"/>
  <c r="AD391" i="15"/>
  <c r="AD390" i="15"/>
  <c r="AD389" i="15"/>
  <c r="AD388" i="15"/>
  <c r="AD387" i="15"/>
  <c r="AD386" i="15"/>
  <c r="AD385" i="15"/>
  <c r="AD384" i="15"/>
  <c r="AD383" i="15"/>
  <c r="AD382" i="15"/>
  <c r="AD381" i="15"/>
  <c r="AD380" i="15"/>
  <c r="AD379" i="15"/>
  <c r="AD378" i="15"/>
  <c r="AD377" i="15"/>
  <c r="AD376" i="15"/>
  <c r="AD375" i="15"/>
  <c r="AD374" i="15"/>
  <c r="AD373" i="15"/>
  <c r="AD372" i="15"/>
  <c r="AD371" i="15"/>
  <c r="AD370" i="15"/>
  <c r="AD369" i="15"/>
  <c r="AD368" i="15"/>
  <c r="AD367" i="15"/>
  <c r="AD366" i="15"/>
  <c r="AD365" i="15"/>
  <c r="AD364" i="15"/>
  <c r="AD363" i="15"/>
  <c r="AD362" i="15"/>
  <c r="AD361" i="15"/>
  <c r="AD360" i="15"/>
  <c r="AD359" i="15"/>
  <c r="AD358" i="15"/>
  <c r="AD357" i="15"/>
  <c r="AD356" i="15"/>
  <c r="AD355" i="15"/>
  <c r="AD354" i="15"/>
  <c r="AD353" i="15"/>
  <c r="AD352" i="15"/>
  <c r="AD351" i="15"/>
  <c r="AD345" i="15"/>
  <c r="AD344" i="15"/>
  <c r="AD343" i="15"/>
  <c r="AD342" i="15"/>
  <c r="AD341" i="15"/>
  <c r="AD340" i="15"/>
  <c r="AD339" i="15"/>
  <c r="AD338" i="15"/>
  <c r="AD337" i="15"/>
  <c r="AD336" i="15"/>
  <c r="AD335" i="15"/>
  <c r="AD334" i="15"/>
  <c r="AD333" i="15"/>
  <c r="AD332" i="15"/>
  <c r="AD331" i="15"/>
  <c r="AD330" i="15"/>
  <c r="AD329" i="15"/>
  <c r="AD328" i="15"/>
  <c r="AD327" i="15"/>
  <c r="AD326" i="15"/>
  <c r="AD325" i="15"/>
  <c r="AD323" i="15"/>
  <c r="AD322" i="15"/>
  <c r="AD320" i="15"/>
  <c r="AD319" i="15"/>
  <c r="AD317" i="15"/>
  <c r="AD316" i="15"/>
  <c r="AD314" i="15"/>
  <c r="AD313" i="15"/>
  <c r="AD312" i="15"/>
  <c r="AD311" i="15"/>
  <c r="AD310" i="15"/>
  <c r="AD309" i="15"/>
  <c r="AD308" i="15"/>
  <c r="AD307" i="15"/>
  <c r="AD306" i="15"/>
  <c r="AD305" i="15"/>
  <c r="AD304" i="15"/>
  <c r="AD303" i="15"/>
  <c r="AD302" i="15"/>
  <c r="AD301" i="15"/>
  <c r="AD300" i="15"/>
  <c r="AD299" i="15"/>
  <c r="AD298" i="15"/>
  <c r="AD297" i="15"/>
  <c r="AD296" i="15"/>
  <c r="AD295" i="15"/>
  <c r="AD294" i="15"/>
  <c r="AD293" i="15"/>
  <c r="AD292" i="15"/>
  <c r="AD291" i="15"/>
  <c r="AD290" i="15"/>
  <c r="AD289" i="15"/>
  <c r="AD288" i="15"/>
  <c r="AD287" i="15"/>
  <c r="AD286" i="15"/>
  <c r="AD285" i="15"/>
  <c r="AD284" i="15"/>
  <c r="AD283" i="15"/>
  <c r="AD282" i="15"/>
  <c r="AD281" i="15"/>
  <c r="AD280" i="15"/>
  <c r="AD279" i="15"/>
  <c r="AD278" i="15"/>
  <c r="AD277" i="15"/>
  <c r="AD276" i="15"/>
  <c r="AD275" i="15"/>
  <c r="AD274" i="15"/>
  <c r="AD273" i="15"/>
  <c r="AD272" i="15"/>
  <c r="AD271" i="15"/>
  <c r="AD270" i="15"/>
  <c r="AD269" i="15"/>
  <c r="AD268" i="15"/>
  <c r="AD267" i="15"/>
  <c r="AD266" i="15"/>
  <c r="AD265" i="15"/>
  <c r="AD264" i="15"/>
  <c r="AD263" i="15"/>
  <c r="AD262" i="15"/>
  <c r="AD261" i="15"/>
  <c r="AD260" i="15"/>
  <c r="AD259" i="15"/>
  <c r="AD258" i="15"/>
  <c r="AD257" i="15"/>
  <c r="AD256" i="15"/>
  <c r="AD255" i="15"/>
  <c r="AD254" i="15"/>
  <c r="AD253" i="15"/>
  <c r="AD252" i="15"/>
  <c r="AD251" i="15"/>
  <c r="AD250" i="15"/>
  <c r="AD249" i="15"/>
  <c r="AD248" i="15"/>
  <c r="AD247" i="15"/>
  <c r="AD246" i="15"/>
  <c r="AD245" i="15"/>
  <c r="AD244" i="15"/>
  <c r="AD243" i="15"/>
  <c r="AD242" i="15"/>
  <c r="AD241" i="15"/>
  <c r="AD240" i="15"/>
  <c r="AD239" i="15"/>
  <c r="AD238" i="15"/>
  <c r="AD237" i="15"/>
  <c r="AD236" i="15"/>
  <c r="AD235" i="15"/>
  <c r="AD234" i="15"/>
  <c r="AD233" i="15"/>
  <c r="AD232" i="15"/>
  <c r="AD231" i="15"/>
  <c r="AD230" i="15"/>
  <c r="AD229" i="15"/>
  <c r="AD228" i="15"/>
  <c r="AD227" i="15"/>
  <c r="AD226" i="15"/>
  <c r="AD225" i="15"/>
  <c r="AD224" i="15"/>
  <c r="AD223" i="15"/>
  <c r="AD222" i="15"/>
  <c r="AD221" i="15"/>
  <c r="AD220" i="15"/>
  <c r="AD219" i="15"/>
  <c r="AD218" i="15"/>
  <c r="AD217" i="15"/>
  <c r="AD216" i="15"/>
  <c r="AD215" i="15"/>
  <c r="AD214" i="15"/>
  <c r="AD213" i="15"/>
  <c r="AD212" i="15"/>
  <c r="AD211" i="15"/>
  <c r="AD210" i="15"/>
  <c r="AD209" i="15"/>
  <c r="AD208" i="15"/>
  <c r="AD207" i="15"/>
  <c r="AD206" i="15"/>
  <c r="AD205" i="15"/>
  <c r="AD204" i="15"/>
  <c r="AD203" i="15"/>
  <c r="AD202" i="15"/>
  <c r="AD201" i="15"/>
  <c r="AD200" i="15"/>
  <c r="AD199" i="15"/>
  <c r="AD198" i="15"/>
  <c r="AD197" i="15"/>
  <c r="AD196" i="15"/>
  <c r="AD195" i="15"/>
  <c r="AD194" i="15"/>
  <c r="AD193" i="15"/>
  <c r="AD192" i="15"/>
  <c r="AD191" i="15"/>
  <c r="AD190" i="15"/>
  <c r="AD189" i="15"/>
  <c r="AD188" i="15"/>
  <c r="AD187" i="15"/>
  <c r="AD186" i="15"/>
  <c r="AD185" i="15"/>
  <c r="AD184" i="15"/>
  <c r="AD183" i="15"/>
  <c r="AD182" i="15"/>
  <c r="AD181" i="15"/>
  <c r="AD180" i="15"/>
  <c r="AD179" i="15"/>
  <c r="AD178" i="15"/>
  <c r="AD177" i="15"/>
  <c r="AD176" i="15"/>
  <c r="AD175" i="15"/>
  <c r="AD174" i="15"/>
  <c r="AD173" i="15"/>
  <c r="AD172" i="15"/>
  <c r="AD171" i="15"/>
  <c r="AD170" i="15"/>
  <c r="AD169" i="15"/>
  <c r="AD168" i="15"/>
  <c r="AD167" i="15"/>
  <c r="AD166" i="15"/>
  <c r="AD165" i="15"/>
  <c r="AD164" i="15"/>
  <c r="AD163" i="15"/>
  <c r="AD162" i="15"/>
  <c r="AD161" i="15"/>
  <c r="AD160" i="15"/>
  <c r="AD159" i="15"/>
  <c r="AD158" i="15"/>
  <c r="AD157" i="15"/>
  <c r="AD156" i="15"/>
  <c r="AD155" i="15"/>
  <c r="AD154" i="15"/>
  <c r="AD153" i="15"/>
  <c r="AD152" i="15"/>
  <c r="AD151" i="15"/>
  <c r="AD150" i="15"/>
  <c r="AD149" i="15"/>
  <c r="AD148" i="15"/>
  <c r="AD147" i="15"/>
  <c r="AD146" i="15"/>
  <c r="AD145" i="15"/>
  <c r="AD144" i="15"/>
  <c r="AD143" i="15"/>
  <c r="AD142" i="15"/>
  <c r="AD141" i="15"/>
  <c r="AD140" i="15"/>
  <c r="AD139" i="15"/>
  <c r="AD138" i="15"/>
  <c r="AD137" i="15"/>
  <c r="AD136" i="15"/>
  <c r="AD128" i="15"/>
  <c r="AD127" i="15"/>
  <c r="AD126" i="15"/>
  <c r="AD125" i="15"/>
  <c r="AD124" i="15"/>
  <c r="AD123" i="15"/>
  <c r="AD122" i="15"/>
  <c r="AD121" i="15"/>
  <c r="AD120" i="15"/>
  <c r="AD119" i="15"/>
  <c r="AD118" i="15"/>
  <c r="AD117" i="15"/>
  <c r="AD116" i="15"/>
  <c r="AD115" i="15"/>
  <c r="AD114" i="15"/>
  <c r="AD113" i="15"/>
  <c r="AD112" i="15"/>
  <c r="AD111" i="15"/>
  <c r="AD110" i="15"/>
  <c r="AD109" i="15"/>
  <c r="AD108" i="15"/>
  <c r="AD107" i="15"/>
  <c r="AD106" i="15"/>
  <c r="AD105" i="15"/>
  <c r="AD104" i="15"/>
  <c r="AD103" i="15"/>
  <c r="AD102" i="15"/>
  <c r="AD101" i="15"/>
  <c r="AD100" i="15"/>
  <c r="AD99" i="15"/>
  <c r="AD98" i="15"/>
  <c r="AD97" i="15"/>
  <c r="AD96" i="15"/>
  <c r="AD95" i="15"/>
  <c r="AD94" i="15"/>
  <c r="AD93" i="15"/>
  <c r="AD92" i="15"/>
  <c r="AD91" i="15"/>
  <c r="AD90" i="15"/>
  <c r="AD89" i="15"/>
  <c r="AD88" i="15"/>
  <c r="AD87" i="15"/>
  <c r="AD86" i="15"/>
  <c r="AD85" i="15"/>
  <c r="AD84" i="15"/>
  <c r="AD83" i="15"/>
  <c r="AD82" i="15"/>
  <c r="AD81" i="15"/>
  <c r="AD80" i="15"/>
  <c r="AD79" i="15"/>
  <c r="AD78" i="15"/>
  <c r="AD77" i="15"/>
  <c r="AD76" i="15"/>
  <c r="AD75" i="15"/>
  <c r="AD74" i="15"/>
  <c r="AD73" i="15"/>
  <c r="AD72" i="15"/>
  <c r="AD71" i="15"/>
  <c r="AD70" i="15"/>
  <c r="AD69" i="15"/>
  <c r="AD68" i="15"/>
  <c r="AD67" i="15"/>
  <c r="AD66" i="15"/>
  <c r="AD65" i="15"/>
  <c r="AD64" i="15"/>
  <c r="AD63" i="15"/>
  <c r="AD62" i="15"/>
  <c r="AD61" i="15"/>
  <c r="AD54" i="15"/>
  <c r="AD53" i="15"/>
  <c r="AD52" i="15"/>
  <c r="AD51" i="15"/>
  <c r="AD50" i="15"/>
  <c r="AD49" i="15"/>
  <c r="AD48" i="15"/>
  <c r="AD47" i="15"/>
  <c r="AD46" i="15"/>
  <c r="AD45" i="15"/>
  <c r="AD44" i="15"/>
  <c r="AD43" i="15"/>
  <c r="AD42" i="15"/>
  <c r="AD41" i="15"/>
  <c r="AD40" i="15"/>
  <c r="AD39" i="15"/>
  <c r="AD38" i="15"/>
  <c r="AD37" i="15"/>
  <c r="AD36" i="15"/>
  <c r="AD35" i="15"/>
  <c r="AD34" i="15"/>
  <c r="AD33" i="15"/>
  <c r="AD32" i="15"/>
  <c r="AD31" i="15"/>
  <c r="AD30" i="15"/>
  <c r="AD29" i="15"/>
  <c r="AD28" i="15"/>
  <c r="AD27" i="15"/>
  <c r="AD26" i="15"/>
  <c r="AD25" i="15"/>
  <c r="AD24" i="15"/>
  <c r="AD23" i="15"/>
  <c r="AD22" i="15"/>
  <c r="AD21" i="15"/>
  <c r="AD20" i="15"/>
  <c r="AD19" i="15"/>
  <c r="AD18" i="15"/>
  <c r="AD17" i="15"/>
  <c r="Q48" i="16"/>
  <c r="CF704" i="9"/>
  <c r="BK704" i="9"/>
  <c r="BB704" i="9"/>
  <c r="AE704" i="9"/>
  <c r="AD704" i="9"/>
  <c r="Q704" i="9"/>
  <c r="CC704" i="9" s="1"/>
  <c r="A704" i="9"/>
  <c r="CF705" i="9"/>
  <c r="BK705" i="9"/>
  <c r="BB705" i="9"/>
  <c r="AE705" i="9"/>
  <c r="AD705" i="9"/>
  <c r="Q705" i="9"/>
  <c r="CC705" i="9" s="1"/>
  <c r="A705" i="9"/>
  <c r="CD1570" i="11"/>
  <c r="CD1569" i="11"/>
  <c r="CD1568" i="11"/>
  <c r="CD1567" i="11"/>
  <c r="CD1566" i="11"/>
  <c r="AB704" i="9" l="1"/>
  <c r="AB705" i="9"/>
  <c r="CD1565" i="11"/>
  <c r="CD1564" i="11"/>
  <c r="CD1563" i="11"/>
  <c r="CD1562" i="11"/>
  <c r="CD1561" i="11"/>
  <c r="CD1560" i="11"/>
  <c r="CD1559" i="11"/>
  <c r="CD1558" i="11"/>
  <c r="CD1557" i="11"/>
  <c r="CD1556" i="11"/>
  <c r="CD1555" i="11"/>
  <c r="CD1554" i="11"/>
  <c r="CD1553" i="11"/>
  <c r="K18" i="15" l="1"/>
  <c r="K17" i="15"/>
  <c r="K410" i="15" l="1"/>
  <c r="K412" i="15"/>
  <c r="A18" i="18"/>
  <c r="A17" i="18"/>
  <c r="A16" i="18"/>
  <c r="A15" i="18"/>
  <c r="A14" i="18"/>
  <c r="A13" i="18"/>
  <c r="A12" i="18"/>
  <c r="A11" i="18"/>
  <c r="A10" i="18"/>
  <c r="A9" i="18"/>
  <c r="A8" i="18"/>
  <c r="A7" i="18"/>
  <c r="A6" i="18"/>
  <c r="A5" i="18"/>
  <c r="A4" i="18"/>
  <c r="K325" i="15" l="1"/>
  <c r="K32" i="15"/>
  <c r="K31" i="15"/>
  <c r="K337" i="15"/>
  <c r="K336" i="15"/>
  <c r="K335" i="15"/>
  <c r="K334" i="15"/>
  <c r="K333" i="15"/>
  <c r="K332" i="15"/>
  <c r="K331" i="15"/>
  <c r="K330" i="15"/>
  <c r="K329" i="15"/>
  <c r="K328" i="15"/>
  <c r="K327" i="15"/>
  <c r="K326" i="15"/>
  <c r="CD1552" i="11" l="1"/>
  <c r="CD1551" i="11"/>
  <c r="CD1550" i="11"/>
  <c r="CD1549" i="11"/>
  <c r="CD1548" i="11"/>
  <c r="CD1547" i="11"/>
  <c r="CD1546" i="11"/>
  <c r="CD1545" i="11"/>
  <c r="CD1544" i="11"/>
  <c r="CD1543" i="11"/>
  <c r="CD1542" i="11"/>
  <c r="CD1541" i="11"/>
  <c r="CD1540" i="11"/>
  <c r="CD1539" i="11"/>
  <c r="CD1538" i="11"/>
  <c r="CD1537" i="11"/>
  <c r="CD1536" i="11"/>
  <c r="CD1535" i="11"/>
  <c r="CD1534" i="11"/>
  <c r="CD1533" i="11"/>
  <c r="CD1532" i="11"/>
  <c r="CD1531" i="11"/>
  <c r="CD1530" i="11"/>
  <c r="CD1529" i="11"/>
  <c r="CD1528" i="11"/>
  <c r="CD1527" i="11"/>
  <c r="CD1526" i="11"/>
  <c r="CD1525" i="11"/>
  <c r="CD1524" i="11"/>
  <c r="CD1523" i="11"/>
  <c r="CD1522" i="11"/>
  <c r="AE68" i="19" l="1"/>
  <c r="L68" i="19"/>
  <c r="CD1521" i="11"/>
  <c r="CD1520" i="11"/>
  <c r="CD1519" i="11"/>
  <c r="CD1518" i="11"/>
  <c r="CD1517" i="11"/>
  <c r="CD1516" i="11"/>
  <c r="CD1515" i="11"/>
  <c r="CD1514" i="11"/>
  <c r="CD1513" i="11"/>
  <c r="CD1512" i="11"/>
  <c r="CD1511" i="11"/>
  <c r="CD1510" i="11"/>
  <c r="CD1509" i="11"/>
  <c r="CD1508" i="11"/>
  <c r="CD1507" i="11"/>
  <c r="CD1506" i="11"/>
  <c r="CD1505" i="11"/>
  <c r="CD1504" i="11"/>
  <c r="CD1503" i="11"/>
  <c r="K239" i="15" l="1"/>
  <c r="K238" i="15"/>
  <c r="CD1502" i="11"/>
  <c r="CD1501" i="11"/>
  <c r="CD1500" i="11"/>
  <c r="CD1499" i="11"/>
  <c r="CD1498" i="11"/>
  <c r="CD1497" i="11"/>
  <c r="BB453" i="9"/>
  <c r="BB452" i="9"/>
  <c r="BB451" i="9"/>
  <c r="BB450" i="9"/>
  <c r="BB449" i="9"/>
  <c r="BB448" i="9"/>
  <c r="BB447" i="9"/>
  <c r="BB446" i="9"/>
  <c r="Q34" i="16"/>
  <c r="CF453" i="9"/>
  <c r="CF452" i="9"/>
  <c r="CF451" i="9"/>
  <c r="CF450" i="9"/>
  <c r="CF449" i="9"/>
  <c r="CF448" i="9"/>
  <c r="CF447" i="9"/>
  <c r="CF446" i="9"/>
  <c r="BK454" i="9"/>
  <c r="BK453" i="9"/>
  <c r="BK452" i="9"/>
  <c r="BK451" i="9"/>
  <c r="BK450" i="9"/>
  <c r="BK449" i="9"/>
  <c r="BK448" i="9"/>
  <c r="BK447" i="9"/>
  <c r="BK446" i="9"/>
  <c r="BF454" i="9"/>
  <c r="BD454" i="9"/>
  <c r="Q453" i="9"/>
  <c r="AB453" i="9" s="1"/>
  <c r="Q452" i="9"/>
  <c r="CC452" i="9" s="1"/>
  <c r="Q451" i="9"/>
  <c r="CC451" i="9" s="1"/>
  <c r="Q450" i="9"/>
  <c r="CC450" i="9" s="1"/>
  <c r="Q449" i="9"/>
  <c r="CC449" i="9" s="1"/>
  <c r="Q448" i="9"/>
  <c r="CC448" i="9" s="1"/>
  <c r="Q447" i="9"/>
  <c r="CC447" i="9" s="1"/>
  <c r="Q446" i="9"/>
  <c r="CC446" i="9" s="1"/>
  <c r="A449" i="9"/>
  <c r="A448" i="9"/>
  <c r="A453" i="9"/>
  <c r="A452" i="9"/>
  <c r="AB447" i="9" l="1"/>
  <c r="AB450" i="9"/>
  <c r="AB448" i="9"/>
  <c r="AB446" i="9"/>
  <c r="AB449" i="9"/>
  <c r="CC453" i="9"/>
  <c r="AB451" i="9"/>
  <c r="AB452" i="9"/>
  <c r="A451" i="9"/>
  <c r="A450" i="9"/>
  <c r="A447" i="9"/>
  <c r="A446" i="9"/>
  <c r="CD1496" i="11" l="1"/>
  <c r="CD1495" i="11"/>
  <c r="CD1494" i="11"/>
  <c r="CD1493" i="11"/>
  <c r="CD1492" i="11"/>
  <c r="CD1491" i="11"/>
  <c r="CF740" i="9"/>
  <c r="BK740" i="9"/>
  <c r="BB740" i="9"/>
  <c r="AJ740" i="9"/>
  <c r="AG740" i="9"/>
  <c r="Q740" i="9"/>
  <c r="CC740" i="9" s="1"/>
  <c r="A740" i="9"/>
  <c r="CF748" i="9"/>
  <c r="BK748" i="9"/>
  <c r="BB748" i="9"/>
  <c r="AJ748" i="9"/>
  <c r="AG748" i="9"/>
  <c r="Q748" i="9"/>
  <c r="AB748" i="9" s="1"/>
  <c r="A748" i="9"/>
  <c r="CD1490" i="11"/>
  <c r="CD1489" i="11"/>
  <c r="CD1488" i="11"/>
  <c r="CD1487" i="11"/>
  <c r="CD1486" i="11"/>
  <c r="CD1485" i="11"/>
  <c r="CD1484" i="11"/>
  <c r="CD1483" i="11"/>
  <c r="CD1482" i="11"/>
  <c r="CD1481" i="11"/>
  <c r="CD1480" i="11"/>
  <c r="CD1479" i="11"/>
  <c r="CD1478" i="11"/>
  <c r="CD1477" i="11"/>
  <c r="CD1476" i="11"/>
  <c r="CD1475" i="11"/>
  <c r="CD1474" i="11"/>
  <c r="CD1473" i="11"/>
  <c r="CD1472" i="11"/>
  <c r="CD1471" i="11"/>
  <c r="CD1470" i="11"/>
  <c r="CD1469" i="11"/>
  <c r="CD1468" i="11"/>
  <c r="CD1467" i="11"/>
  <c r="CD1466" i="11"/>
  <c r="CD1465" i="11"/>
  <c r="CD1464" i="11"/>
  <c r="CD1463" i="11"/>
  <c r="CD1462" i="11"/>
  <c r="CD1461" i="11"/>
  <c r="CD1460" i="11"/>
  <c r="CD1459" i="11"/>
  <c r="CD1458" i="11"/>
  <c r="CD1457" i="11"/>
  <c r="K270" i="15"/>
  <c r="K269" i="15"/>
  <c r="K268" i="15"/>
  <c r="K267" i="15"/>
  <c r="K266" i="15"/>
  <c r="AB740" i="9" l="1"/>
  <c r="CC748" i="9"/>
  <c r="Q36" i="16"/>
  <c r="CF513" i="9"/>
  <c r="CC513" i="9"/>
  <c r="CF512" i="9"/>
  <c r="CC512" i="9"/>
  <c r="CF511" i="9"/>
  <c r="CC511" i="9"/>
  <c r="CF510" i="9"/>
  <c r="CC510" i="9"/>
  <c r="CF509" i="9"/>
  <c r="CC509" i="9"/>
  <c r="CF508" i="9"/>
  <c r="CC508" i="9"/>
  <c r="CF507" i="9"/>
  <c r="CC507" i="9"/>
  <c r="CF506" i="9"/>
  <c r="CF505" i="9"/>
  <c r="CF504" i="9"/>
  <c r="CF503" i="9"/>
  <c r="CF502" i="9"/>
  <c r="CF501" i="9"/>
  <c r="CF500" i="9"/>
  <c r="CF499" i="9"/>
  <c r="BF516" i="9"/>
  <c r="BD516" i="9"/>
  <c r="AD515" i="9"/>
  <c r="AD514" i="9"/>
  <c r="BK513" i="9"/>
  <c r="BB513" i="9"/>
  <c r="AB513" i="9"/>
  <c r="BK512" i="9"/>
  <c r="BB512" i="9"/>
  <c r="AB512" i="9"/>
  <c r="BK511" i="9"/>
  <c r="BB511" i="9"/>
  <c r="AB511" i="9"/>
  <c r="BK510" i="9"/>
  <c r="BB510" i="9"/>
  <c r="AB510" i="9"/>
  <c r="BK509" i="9"/>
  <c r="BB509" i="9"/>
  <c r="AB509" i="9"/>
  <c r="BK508" i="9"/>
  <c r="BB508" i="9"/>
  <c r="AB508" i="9"/>
  <c r="BK507" i="9"/>
  <c r="BB507" i="9"/>
  <c r="AB507" i="9"/>
  <c r="BK506" i="9"/>
  <c r="BB506" i="9"/>
  <c r="Q506" i="9"/>
  <c r="CC506" i="9" s="1"/>
  <c r="BK505" i="9"/>
  <c r="BB505" i="9"/>
  <c r="Q505" i="9"/>
  <c r="CC505" i="9" s="1"/>
  <c r="BK504" i="9"/>
  <c r="BB504" i="9"/>
  <c r="Q504" i="9"/>
  <c r="CC504" i="9" s="1"/>
  <c r="BK503" i="9"/>
  <c r="BB503" i="9"/>
  <c r="Q503" i="9"/>
  <c r="CC503" i="9" s="1"/>
  <c r="BK502" i="9"/>
  <c r="BB502" i="9"/>
  <c r="Q502" i="9"/>
  <c r="AB502" i="9" s="1"/>
  <c r="BK501" i="9"/>
  <c r="BB501" i="9"/>
  <c r="Q501" i="9"/>
  <c r="AB501" i="9" s="1"/>
  <c r="BK500" i="9"/>
  <c r="BB500" i="9"/>
  <c r="Q500" i="9"/>
  <c r="CC500" i="9" s="1"/>
  <c r="BK499" i="9"/>
  <c r="BB499" i="9"/>
  <c r="Q499" i="9"/>
  <c r="AB499" i="9" s="1"/>
  <c r="A513" i="9"/>
  <c r="A512" i="9"/>
  <c r="A511" i="9"/>
  <c r="A510" i="9"/>
  <c r="A509" i="9"/>
  <c r="A508" i="9"/>
  <c r="A507" i="9"/>
  <c r="A506" i="9"/>
  <c r="A505" i="9"/>
  <c r="A504" i="9"/>
  <c r="A503" i="9"/>
  <c r="A502" i="9"/>
  <c r="A501" i="9"/>
  <c r="A500" i="9"/>
  <c r="A499" i="9"/>
  <c r="AB506" i="9" l="1"/>
  <c r="AB503" i="9"/>
  <c r="CC501" i="9"/>
  <c r="AB500" i="9"/>
  <c r="AB505" i="9"/>
  <c r="CC502" i="9"/>
  <c r="CC499" i="9"/>
  <c r="AB504" i="9"/>
  <c r="CD1456" i="11" l="1"/>
  <c r="CD1455" i="11"/>
  <c r="CD1454" i="11"/>
  <c r="CD1453" i="11"/>
  <c r="CD1452" i="11"/>
  <c r="CD1451" i="11" l="1"/>
  <c r="CD1450" i="11"/>
  <c r="CD1449" i="11"/>
  <c r="CD1448" i="11"/>
  <c r="CD1447" i="11"/>
  <c r="CD1446" i="11"/>
  <c r="CD1445" i="11"/>
  <c r="CD1444" i="11"/>
  <c r="CD1443" i="11"/>
  <c r="CD1442" i="11"/>
  <c r="CD1441" i="11"/>
  <c r="CD1440" i="11"/>
  <c r="CD1439" i="11"/>
  <c r="CD1438" i="11"/>
  <c r="CD1437" i="11"/>
  <c r="CD1436" i="11"/>
  <c r="CD1435" i="11"/>
  <c r="CD1434" i="11"/>
  <c r="CD1433" i="11"/>
  <c r="CD1432" i="11"/>
  <c r="CD1431" i="11"/>
  <c r="CD1430" i="11"/>
  <c r="CD1429" i="11"/>
  <c r="CD1428" i="11"/>
  <c r="CD1427" i="11"/>
  <c r="CD1426" i="11"/>
  <c r="CD1425" i="11"/>
  <c r="CD1424" i="11"/>
  <c r="CD1423" i="11"/>
  <c r="CD1422" i="11"/>
  <c r="CD1421" i="11"/>
  <c r="CD1420" i="11"/>
  <c r="CD1419" i="11"/>
  <c r="CD1418" i="11"/>
  <c r="CD1417" i="11"/>
  <c r="CD1416" i="11"/>
  <c r="CD1415" i="11"/>
  <c r="CD1414" i="11"/>
  <c r="CD1413" i="11"/>
  <c r="CD1412" i="11"/>
  <c r="CD1411" i="11"/>
  <c r="CD1410" i="11"/>
  <c r="CD1409" i="11"/>
  <c r="CD1408" i="11"/>
  <c r="CD1407" i="11"/>
  <c r="CD1406" i="11"/>
  <c r="CD1405" i="11"/>
  <c r="CD1404" i="11"/>
  <c r="CD1403" i="11"/>
  <c r="CD1402" i="11"/>
  <c r="CD1401" i="11"/>
  <c r="CD1400" i="11"/>
  <c r="CD1399" i="11"/>
  <c r="CD1398" i="11"/>
  <c r="CD1397" i="11"/>
  <c r="CD1396" i="11"/>
  <c r="CD1395" i="11"/>
  <c r="CD1394" i="11"/>
  <c r="CD1393" i="11"/>
  <c r="CD1392" i="11"/>
  <c r="CD1391" i="11"/>
  <c r="F11" i="11"/>
  <c r="CD1390" i="11"/>
  <c r="CD1389" i="11"/>
  <c r="CD1388" i="11"/>
  <c r="CD1387" i="11"/>
  <c r="CD1386" i="11"/>
  <c r="CD1385" i="11"/>
  <c r="CD1384" i="11"/>
  <c r="CD1383" i="11"/>
  <c r="CD1382" i="11"/>
  <c r="CD1381" i="11"/>
  <c r="CD1380" i="11"/>
  <c r="CD1379" i="11"/>
  <c r="CD1378" i="11"/>
  <c r="CD1377" i="11"/>
  <c r="CD1376" i="11"/>
  <c r="CD1375" i="11"/>
  <c r="CD1374" i="11"/>
  <c r="CD1373" i="11"/>
  <c r="CD1372" i="11"/>
  <c r="CD1371" i="11"/>
  <c r="CD1370" i="11"/>
  <c r="CD1369" i="11"/>
  <c r="CD1368" i="11"/>
  <c r="CD1367" i="11"/>
  <c r="CD1366" i="11"/>
  <c r="CD1365" i="11"/>
  <c r="CD1364" i="11"/>
  <c r="CD1363" i="11"/>
  <c r="CD1362" i="11"/>
  <c r="CD1361" i="11"/>
  <c r="K445" i="15" l="1"/>
  <c r="K444" i="15"/>
  <c r="K443" i="15"/>
  <c r="K442" i="15"/>
  <c r="K441" i="15"/>
  <c r="K440" i="15"/>
  <c r="K439" i="15"/>
  <c r="K438" i="15"/>
  <c r="K437" i="15"/>
  <c r="K436" i="15"/>
  <c r="K435" i="15"/>
  <c r="K434" i="15"/>
  <c r="K433" i="15"/>
  <c r="K432" i="15"/>
  <c r="K431" i="15"/>
  <c r="K430" i="15"/>
  <c r="K429" i="15"/>
  <c r="K428" i="15"/>
  <c r="K427" i="15"/>
  <c r="K426" i="15"/>
  <c r="K425" i="15"/>
  <c r="K424" i="15"/>
  <c r="K423" i="15"/>
  <c r="K422" i="15"/>
  <c r="K421" i="15"/>
  <c r="K420" i="15"/>
  <c r="K419" i="15"/>
  <c r="K418" i="15"/>
  <c r="K417" i="15"/>
  <c r="K416" i="15"/>
  <c r="K415" i="15"/>
  <c r="K414" i="15"/>
  <c r="K413" i="15"/>
  <c r="K409" i="15"/>
  <c r="K404" i="15"/>
  <c r="K403" i="15"/>
  <c r="K402" i="15"/>
  <c r="K401" i="15"/>
  <c r="K400" i="15"/>
  <c r="K399" i="15"/>
  <c r="K398" i="15"/>
  <c r="K397" i="15"/>
  <c r="K396" i="15"/>
  <c r="K395" i="15"/>
  <c r="K394" i="15"/>
  <c r="K393" i="15"/>
  <c r="K392" i="15"/>
  <c r="K391" i="15"/>
  <c r="K390" i="15"/>
  <c r="K389" i="15"/>
  <c r="K388" i="15"/>
  <c r="K387" i="15"/>
  <c r="K386" i="15"/>
  <c r="K385" i="15"/>
  <c r="K384" i="15"/>
  <c r="K383" i="15"/>
  <c r="K382" i="15"/>
  <c r="K381" i="15"/>
  <c r="K380" i="15"/>
  <c r="K379" i="15"/>
  <c r="K378" i="15"/>
  <c r="K377" i="15"/>
  <c r="K376" i="15"/>
  <c r="K375" i="15"/>
  <c r="K374" i="15"/>
  <c r="K373" i="15"/>
  <c r="K372" i="15"/>
  <c r="K371" i="15"/>
  <c r="K370" i="15"/>
  <c r="K369" i="15"/>
  <c r="K368" i="15"/>
  <c r="K367" i="15"/>
  <c r="K366" i="15"/>
  <c r="K365" i="15"/>
  <c r="K364" i="15"/>
  <c r="K363" i="15"/>
  <c r="K362" i="15"/>
  <c r="K361" i="15"/>
  <c r="K360" i="15"/>
  <c r="K359" i="15"/>
  <c r="K357" i="15"/>
  <c r="K356" i="15"/>
  <c r="K355" i="15"/>
  <c r="K354" i="15"/>
  <c r="K353" i="15"/>
  <c r="K352" i="15"/>
  <c r="K351" i="15"/>
  <c r="K345" i="15"/>
  <c r="K344" i="15"/>
  <c r="K343" i="15"/>
  <c r="K342" i="15"/>
  <c r="K341" i="15"/>
  <c r="K340" i="15"/>
  <c r="K339" i="15"/>
  <c r="K338" i="15"/>
  <c r="K323" i="15"/>
  <c r="K322" i="15"/>
  <c r="K320" i="15"/>
  <c r="K319" i="15"/>
  <c r="K317" i="15"/>
  <c r="K316" i="15"/>
  <c r="K314" i="15"/>
  <c r="K313" i="15"/>
  <c r="K312" i="15"/>
  <c r="K311" i="15"/>
  <c r="K310" i="15"/>
  <c r="K309" i="15"/>
  <c r="K308" i="15"/>
  <c r="K307" i="15"/>
  <c r="K306" i="15"/>
  <c r="K305" i="15"/>
  <c r="K304" i="15"/>
  <c r="K303" i="15"/>
  <c r="K302" i="15"/>
  <c r="K301" i="15"/>
  <c r="K300" i="15"/>
  <c r="K299" i="15"/>
  <c r="K298" i="15"/>
  <c r="K297" i="15"/>
  <c r="K296" i="15"/>
  <c r="K295" i="15"/>
  <c r="K294" i="15"/>
  <c r="K293" i="15"/>
  <c r="K292" i="15"/>
  <c r="K291" i="15"/>
  <c r="K290" i="15"/>
  <c r="K289" i="15"/>
  <c r="K288" i="15"/>
  <c r="K287" i="15"/>
  <c r="K286" i="15"/>
  <c r="K285" i="15"/>
  <c r="K284" i="15"/>
  <c r="K283" i="15"/>
  <c r="K282" i="15"/>
  <c r="K281" i="15"/>
  <c r="K280" i="15"/>
  <c r="K279" i="15"/>
  <c r="K278" i="15"/>
  <c r="K277" i="15"/>
  <c r="K276" i="15"/>
  <c r="K275" i="15"/>
  <c r="K274" i="15"/>
  <c r="K273" i="15"/>
  <c r="K272" i="15"/>
  <c r="K271" i="15"/>
  <c r="K265" i="15"/>
  <c r="K264" i="15"/>
  <c r="K263" i="15"/>
  <c r="K262" i="15"/>
  <c r="K261" i="15"/>
  <c r="K260" i="15"/>
  <c r="K259" i="15"/>
  <c r="K258" i="15"/>
  <c r="K257" i="15"/>
  <c r="K256" i="15"/>
  <c r="K255" i="15"/>
  <c r="K254" i="15"/>
  <c r="K253" i="15"/>
  <c r="K252" i="15"/>
  <c r="K251" i="15"/>
  <c r="K250" i="15"/>
  <c r="K249" i="15"/>
  <c r="K248" i="15"/>
  <c r="K247" i="15"/>
  <c r="K246" i="15"/>
  <c r="K245" i="15"/>
  <c r="K244" i="15"/>
  <c r="K243" i="15"/>
  <c r="K242" i="15"/>
  <c r="K241" i="15"/>
  <c r="K240" i="15"/>
  <c r="K237" i="15"/>
  <c r="K236" i="15"/>
  <c r="K235" i="15"/>
  <c r="K234" i="15"/>
  <c r="K233" i="15"/>
  <c r="K232" i="15"/>
  <c r="K231" i="15"/>
  <c r="K230" i="15"/>
  <c r="K229" i="15"/>
  <c r="K228" i="15"/>
  <c r="K227" i="15"/>
  <c r="K226" i="15"/>
  <c r="K225" i="15"/>
  <c r="K224" i="15"/>
  <c r="K223" i="15"/>
  <c r="K222" i="15"/>
  <c r="K221" i="15"/>
  <c r="K220" i="15"/>
  <c r="K219" i="15"/>
  <c r="K218" i="15"/>
  <c r="K217" i="15"/>
  <c r="K216" i="15"/>
  <c r="K215" i="15"/>
  <c r="K214" i="15"/>
  <c r="K213" i="15"/>
  <c r="K212" i="15"/>
  <c r="K211" i="15"/>
  <c r="K210" i="15"/>
  <c r="K209" i="15"/>
  <c r="K208" i="15"/>
  <c r="K207" i="15"/>
  <c r="K206" i="15"/>
  <c r="K205" i="15"/>
  <c r="K204" i="15"/>
  <c r="K203" i="15"/>
  <c r="K202" i="15"/>
  <c r="K201" i="15"/>
  <c r="K200" i="15"/>
  <c r="K199" i="15"/>
  <c r="K198" i="15"/>
  <c r="K197" i="15"/>
  <c r="K196" i="15"/>
  <c r="K195" i="15"/>
  <c r="K194" i="15"/>
  <c r="K193" i="15"/>
  <c r="K192" i="15"/>
  <c r="K191" i="15"/>
  <c r="K190" i="15"/>
  <c r="K189" i="15"/>
  <c r="K188" i="15"/>
  <c r="K187" i="15"/>
  <c r="K186" i="15"/>
  <c r="K185" i="15"/>
  <c r="K184" i="15"/>
  <c r="K183" i="15"/>
  <c r="K182" i="15"/>
  <c r="K181" i="15"/>
  <c r="K180" i="15"/>
  <c r="K179" i="15"/>
  <c r="K178" i="15"/>
  <c r="K177" i="15"/>
  <c r="K176" i="15"/>
  <c r="K175" i="15"/>
  <c r="K174" i="15"/>
  <c r="K173" i="15"/>
  <c r="K172" i="15"/>
  <c r="K171" i="15"/>
  <c r="K170" i="15"/>
  <c r="K169" i="15"/>
  <c r="K168" i="15"/>
  <c r="K167" i="15"/>
  <c r="K166" i="15"/>
  <c r="K165" i="15"/>
  <c r="K164" i="15"/>
  <c r="K163" i="15"/>
  <c r="K162" i="15"/>
  <c r="K161" i="15"/>
  <c r="K160" i="15"/>
  <c r="K159" i="15"/>
  <c r="K158" i="15"/>
  <c r="K157" i="15"/>
  <c r="K156" i="15"/>
  <c r="K155" i="15"/>
  <c r="K154" i="15"/>
  <c r="K153" i="15"/>
  <c r="K152" i="15"/>
  <c r="K151" i="15"/>
  <c r="K150" i="15"/>
  <c r="K149" i="15"/>
  <c r="K148" i="15"/>
  <c r="K147" i="15"/>
  <c r="K146" i="15"/>
  <c r="K145" i="15"/>
  <c r="K144" i="15"/>
  <c r="K143" i="15"/>
  <c r="K142" i="15"/>
  <c r="K141" i="15"/>
  <c r="K140" i="15"/>
  <c r="K139" i="15"/>
  <c r="K138" i="15"/>
  <c r="K137" i="15"/>
  <c r="K136" i="15"/>
  <c r="K134" i="15"/>
  <c r="K133" i="15"/>
  <c r="K132" i="15"/>
  <c r="K131" i="15"/>
  <c r="K130" i="15"/>
  <c r="K128" i="15"/>
  <c r="K127" i="15"/>
  <c r="K126" i="15"/>
  <c r="K125" i="15"/>
  <c r="K124" i="15"/>
  <c r="K123" i="15"/>
  <c r="K122" i="15"/>
  <c r="K121" i="15"/>
  <c r="K120" i="15"/>
  <c r="K119" i="15"/>
  <c r="K118" i="15"/>
  <c r="K117" i="15"/>
  <c r="K116" i="15"/>
  <c r="K115" i="15"/>
  <c r="K114" i="15"/>
  <c r="K113" i="15"/>
  <c r="K112" i="15"/>
  <c r="K111" i="15"/>
  <c r="K110" i="15"/>
  <c r="K109" i="15"/>
  <c r="K108" i="15"/>
  <c r="K107" i="15"/>
  <c r="K106" i="15"/>
  <c r="K105" i="15"/>
  <c r="K104" i="15"/>
  <c r="K103" i="15"/>
  <c r="K102" i="15"/>
  <c r="K101" i="15"/>
  <c r="K100" i="15"/>
  <c r="K99" i="15"/>
  <c r="K98" i="15"/>
  <c r="K97" i="15"/>
  <c r="K96" i="15"/>
  <c r="K95" i="15"/>
  <c r="K94" i="15"/>
  <c r="K93" i="15"/>
  <c r="K92" i="15"/>
  <c r="K91" i="15"/>
  <c r="K90" i="15"/>
  <c r="K89" i="15"/>
  <c r="K88" i="15"/>
  <c r="K87" i="15"/>
  <c r="K86" i="15"/>
  <c r="K85" i="15"/>
  <c r="K84" i="15"/>
  <c r="K83" i="15"/>
  <c r="K82" i="15"/>
  <c r="K81" i="15"/>
  <c r="K80" i="15"/>
  <c r="K79" i="15"/>
  <c r="K78" i="15"/>
  <c r="K77" i="15"/>
  <c r="K76" i="15"/>
  <c r="K75" i="15"/>
  <c r="K74" i="15"/>
  <c r="K73" i="15"/>
  <c r="K72" i="15"/>
  <c r="K71" i="15"/>
  <c r="K70" i="15"/>
  <c r="K69" i="15"/>
  <c r="K68" i="15"/>
  <c r="K67" i="15"/>
  <c r="K66" i="15"/>
  <c r="K65" i="15"/>
  <c r="K64" i="15"/>
  <c r="K63" i="15"/>
  <c r="K62" i="15"/>
  <c r="K61" i="15"/>
  <c r="K54" i="15"/>
  <c r="K53" i="15"/>
  <c r="K52" i="15"/>
  <c r="K51" i="15"/>
  <c r="K50" i="15"/>
  <c r="K49" i="15"/>
  <c r="K48" i="15"/>
  <c r="K47" i="15"/>
  <c r="K46" i="15"/>
  <c r="K45" i="15"/>
  <c r="K44" i="15"/>
  <c r="K43" i="15"/>
  <c r="K42" i="15"/>
  <c r="K41" i="15"/>
  <c r="K40" i="15"/>
  <c r="K39" i="15"/>
  <c r="K38" i="15"/>
  <c r="K37" i="15"/>
  <c r="K36" i="15"/>
  <c r="K35" i="15"/>
  <c r="K34" i="15"/>
  <c r="K33" i="15"/>
  <c r="K30" i="15"/>
  <c r="K29" i="15"/>
  <c r="K28" i="15"/>
  <c r="K27" i="15"/>
  <c r="K26" i="15"/>
  <c r="K25" i="15"/>
  <c r="K24" i="15"/>
  <c r="K23" i="15"/>
  <c r="K22" i="15"/>
  <c r="K21" i="15"/>
  <c r="K20" i="15"/>
  <c r="K19" i="15"/>
  <c r="K16" i="15"/>
  <c r="K15" i="15"/>
  <c r="K14" i="15"/>
  <c r="K13" i="15"/>
  <c r="K12" i="15"/>
  <c r="K11" i="15"/>
  <c r="K10" i="15"/>
  <c r="K9" i="15"/>
  <c r="K8" i="15"/>
  <c r="K7" i="15"/>
  <c r="K6" i="15"/>
  <c r="K5" i="15"/>
  <c r="K4" i="15"/>
  <c r="K3" i="15"/>
  <c r="J3" i="17"/>
  <c r="AB1089" i="9" l="1"/>
  <c r="AB1088" i="9"/>
  <c r="AB1087" i="9"/>
  <c r="AB1086" i="9"/>
  <c r="AB1085" i="9"/>
  <c r="AB1084" i="9"/>
  <c r="AB1083" i="9"/>
  <c r="AB1082" i="9"/>
  <c r="AB1081" i="9"/>
  <c r="AB1080" i="9"/>
  <c r="AB1079" i="9"/>
  <c r="AB1078" i="9"/>
  <c r="AB1077" i="9"/>
  <c r="AB1076" i="9"/>
  <c r="AB1075" i="9"/>
  <c r="AB1074" i="9"/>
  <c r="AB1073" i="9"/>
  <c r="AB1072" i="9"/>
  <c r="AB1071" i="9"/>
  <c r="AB1070" i="9"/>
  <c r="AB1069" i="9"/>
  <c r="AB1068" i="9"/>
  <c r="AB1067" i="9"/>
  <c r="AB1066" i="9"/>
  <c r="AB1065" i="9"/>
  <c r="AB1064" i="9"/>
  <c r="AB1063" i="9"/>
  <c r="AB1062" i="9"/>
  <c r="AB1061" i="9"/>
  <c r="AB1060" i="9"/>
  <c r="AB1059" i="9"/>
  <c r="AB1058" i="9"/>
  <c r="AB1057" i="9"/>
  <c r="AB1056" i="9"/>
  <c r="AB1055" i="9"/>
  <c r="AB1054" i="9"/>
  <c r="AB1053" i="9"/>
  <c r="AB1052" i="9"/>
  <c r="AB1051" i="9"/>
  <c r="AB1050" i="9"/>
  <c r="AB1049" i="9"/>
  <c r="AB1037" i="9"/>
  <c r="AB1036" i="9"/>
  <c r="AB1035" i="9"/>
  <c r="AB1034" i="9"/>
  <c r="AB1033" i="9"/>
  <c r="AB1032" i="9"/>
  <c r="AB1031" i="9"/>
  <c r="AB1030" i="9"/>
  <c r="AB1029" i="9"/>
  <c r="AB1028" i="9"/>
  <c r="AB1027" i="9"/>
  <c r="AB1026" i="9"/>
  <c r="AB1025" i="9"/>
  <c r="AB1024" i="9"/>
  <c r="AB670" i="9"/>
  <c r="AB669" i="9"/>
  <c r="CD1360" i="11"/>
  <c r="CD1359" i="11"/>
  <c r="CD1358" i="11"/>
  <c r="CD1357" i="11"/>
  <c r="CD1356" i="11"/>
  <c r="CD1355" i="11"/>
  <c r="CD1354" i="11"/>
  <c r="CD1353" i="11"/>
  <c r="CD1352" i="11"/>
  <c r="CD1351" i="11"/>
  <c r="F362" i="15" l="1"/>
  <c r="F363" i="15"/>
  <c r="F364" i="15"/>
  <c r="F365" i="15"/>
  <c r="F366" i="15"/>
  <c r="F367" i="15"/>
  <c r="F368" i="15"/>
  <c r="F369" i="15"/>
  <c r="F370" i="15"/>
  <c r="F371" i="15"/>
  <c r="F372" i="15"/>
  <c r="F373" i="15"/>
  <c r="F374" i="15"/>
  <c r="F375" i="15"/>
  <c r="F376" i="15"/>
  <c r="F377" i="15"/>
  <c r="F378" i="15"/>
  <c r="F379" i="15"/>
  <c r="F380" i="15"/>
  <c r="F381" i="15"/>
  <c r="F382" i="15"/>
  <c r="F383" i="15"/>
  <c r="F384" i="15"/>
  <c r="F385" i="15"/>
  <c r="F386" i="15"/>
  <c r="F387" i="15"/>
  <c r="F388" i="15"/>
  <c r="F389" i="15"/>
  <c r="F390" i="15"/>
  <c r="F391" i="15"/>
  <c r="F392" i="15"/>
  <c r="F393" i="15"/>
  <c r="F394" i="15"/>
  <c r="F395" i="15"/>
  <c r="F396" i="15"/>
  <c r="F397" i="15"/>
  <c r="F398" i="15"/>
  <c r="F399" i="15"/>
  <c r="F400" i="15"/>
  <c r="CD1350" i="11"/>
  <c r="CD1349" i="11"/>
  <c r="CD1348" i="11"/>
  <c r="CD1347" i="11"/>
  <c r="CD1346" i="11"/>
  <c r="CD1345" i="11"/>
  <c r="CD1344" i="11"/>
  <c r="CD1343" i="11"/>
  <c r="CD1342" i="11"/>
  <c r="CD1341" i="11"/>
  <c r="CD1340" i="11"/>
  <c r="CD1339" i="11"/>
  <c r="CD1338" i="11"/>
  <c r="CD1337" i="11"/>
  <c r="CD1336" i="11"/>
  <c r="CD1335" i="11"/>
  <c r="CD1334" i="11"/>
  <c r="CD1333" i="11"/>
  <c r="AD1039" i="9" l="1"/>
  <c r="AD1042" i="9"/>
  <c r="AD1047" i="9"/>
  <c r="AD1045" i="9"/>
  <c r="BF1040" i="9"/>
  <c r="BD1040" i="9"/>
  <c r="BD1043" i="9"/>
  <c r="BF1043" i="9"/>
  <c r="AJ478" i="9"/>
  <c r="AM478" i="9"/>
  <c r="AM560" i="9"/>
  <c r="AM559" i="9"/>
  <c r="AJ559" i="9"/>
  <c r="BD560" i="9"/>
  <c r="BD559" i="9"/>
  <c r="BF560" i="9"/>
  <c r="BF559" i="9"/>
  <c r="AJ560" i="9"/>
  <c r="BF803" i="9"/>
  <c r="AM804" i="9"/>
  <c r="AM802" i="9"/>
  <c r="BD803" i="9"/>
  <c r="AM801" i="9"/>
  <c r="BF802" i="9"/>
  <c r="AM803" i="9"/>
  <c r="BF804" i="9"/>
  <c r="BD804" i="9"/>
  <c r="BF801" i="9"/>
  <c r="BD801" i="9"/>
  <c r="BD802" i="9"/>
  <c r="BF800" i="9"/>
  <c r="BD819" i="9"/>
  <c r="BD811" i="9"/>
  <c r="AM805" i="9"/>
  <c r="BF818" i="9"/>
  <c r="AM796" i="9"/>
  <c r="BF816" i="9"/>
  <c r="BF809" i="9"/>
  <c r="AM817" i="9"/>
  <c r="AM799" i="9"/>
  <c r="BD797" i="9"/>
  <c r="AM811" i="9"/>
  <c r="BD806" i="9"/>
  <c r="BF812" i="9"/>
  <c r="BD820" i="9"/>
  <c r="BF819" i="9"/>
  <c r="BD800" i="9"/>
  <c r="BF810" i="9"/>
  <c r="BD813" i="9"/>
  <c r="AM810" i="9"/>
  <c r="BF799" i="9"/>
  <c r="BD818" i="9"/>
  <c r="BD810" i="9"/>
  <c r="AM795" i="9"/>
  <c r="AM800" i="9"/>
  <c r="BD816" i="9"/>
  <c r="AM816" i="9"/>
  <c r="BD795" i="9"/>
  <c r="AM806" i="9"/>
  <c r="BD799" i="9"/>
  <c r="BF817" i="9"/>
  <c r="AM820" i="9"/>
  <c r="AM808" i="9"/>
  <c r="AM818" i="9"/>
  <c r="BF797" i="9"/>
  <c r="AM798" i="9"/>
  <c r="BD807" i="9"/>
  <c r="BF798" i="9"/>
  <c r="BD817" i="9"/>
  <c r="AM819" i="9"/>
  <c r="AM807" i="9"/>
  <c r="BD798" i="9"/>
  <c r="AM812" i="9"/>
  <c r="BD809" i="9"/>
  <c r="AM809" i="9"/>
  <c r="BF815" i="9"/>
  <c r="BF805" i="9"/>
  <c r="BF811" i="9"/>
  <c r="BF808" i="9"/>
  <c r="BF796" i="9"/>
  <c r="BD815" i="9"/>
  <c r="AM815" i="9"/>
  <c r="AM797" i="9"/>
  <c r="BD808" i="9"/>
  <c r="BD796" i="9"/>
  <c r="BF814" i="9"/>
  <c r="AM814" i="9"/>
  <c r="BF807" i="9"/>
  <c r="BF795" i="9"/>
  <c r="BD814" i="9"/>
  <c r="AM813" i="9"/>
  <c r="BF813" i="9"/>
  <c r="BF806" i="9"/>
  <c r="BF820" i="9"/>
  <c r="BD812" i="9"/>
  <c r="BD805" i="9"/>
  <c r="BF641" i="9"/>
  <c r="AM641" i="9"/>
  <c r="BD641" i="9"/>
  <c r="AJ641" i="9"/>
  <c r="AM82" i="9"/>
  <c r="AM634" i="9"/>
  <c r="BF634" i="9"/>
  <c r="AJ634" i="9"/>
  <c r="BD634" i="9"/>
  <c r="AE777" i="9"/>
  <c r="AD789" i="9"/>
  <c r="AE771" i="9"/>
  <c r="AD785" i="9"/>
  <c r="AD777" i="9"/>
  <c r="AD773" i="9"/>
  <c r="AE781" i="9"/>
  <c r="AD781" i="9"/>
  <c r="AE775" i="9"/>
  <c r="AE779" i="9"/>
  <c r="AD787" i="9"/>
  <c r="AE773" i="9"/>
  <c r="AE793" i="9"/>
  <c r="AE791" i="9"/>
  <c r="AE783" i="9"/>
  <c r="AD793" i="9"/>
  <c r="AD775" i="9"/>
  <c r="AD791" i="9"/>
  <c r="AD783" i="9"/>
  <c r="AD771" i="9"/>
  <c r="AE789" i="9"/>
  <c r="AE787" i="9"/>
  <c r="AD779" i="9"/>
  <c r="AE785" i="9"/>
  <c r="AJ589" i="9"/>
  <c r="BF589" i="9"/>
  <c r="BD589" i="9"/>
  <c r="AM589" i="9"/>
  <c r="BD821" i="9"/>
  <c r="BD787" i="9"/>
  <c r="BD779" i="9"/>
  <c r="BD771" i="9"/>
  <c r="AM785" i="9"/>
  <c r="AJ789" i="9"/>
  <c r="AJ773" i="9"/>
  <c r="BF777" i="9"/>
  <c r="BD793" i="9"/>
  <c r="AM774" i="9"/>
  <c r="BF784" i="9"/>
  <c r="AM780" i="9"/>
  <c r="AM776" i="9"/>
  <c r="BF791" i="9"/>
  <c r="AM778" i="9"/>
  <c r="BD791" i="9"/>
  <c r="AM777" i="9"/>
  <c r="BF782" i="9"/>
  <c r="AJ780" i="9"/>
  <c r="BD774" i="9"/>
  <c r="AM790" i="9"/>
  <c r="AM789" i="9"/>
  <c r="BF772" i="9"/>
  <c r="BD788" i="9"/>
  <c r="AJ791" i="9"/>
  <c r="BF779" i="9"/>
  <c r="AJ790" i="9"/>
  <c r="BF794" i="9"/>
  <c r="BF786" i="9"/>
  <c r="BF778" i="9"/>
  <c r="AM784" i="9"/>
  <c r="AJ788" i="9"/>
  <c r="AJ772" i="9"/>
  <c r="AJ786" i="9"/>
  <c r="BD776" i="9"/>
  <c r="BF775" i="9"/>
  <c r="BD783" i="9"/>
  <c r="AJ781" i="9"/>
  <c r="BF774" i="9"/>
  <c r="AJ779" i="9"/>
  <c r="BF773" i="9"/>
  <c r="BD781" i="9"/>
  <c r="BF788" i="9"/>
  <c r="AJ792" i="9"/>
  <c r="BD772" i="9"/>
  <c r="BF821" i="9"/>
  <c r="AM786" i="9"/>
  <c r="BD794" i="9"/>
  <c r="BD786" i="9"/>
  <c r="BD778" i="9"/>
  <c r="AM783" i="9"/>
  <c r="AJ787" i="9"/>
  <c r="AJ771" i="9"/>
  <c r="BF785" i="9"/>
  <c r="AM773" i="9"/>
  <c r="BD777" i="9"/>
  <c r="AJ785" i="9"/>
  <c r="BF776" i="9"/>
  <c r="AJ784" i="9"/>
  <c r="BD792" i="9"/>
  <c r="AM779" i="9"/>
  <c r="BF783" i="9"/>
  <c r="AJ782" i="9"/>
  <c r="AM793" i="9"/>
  <c r="AM792" i="9"/>
  <c r="BD782" i="9"/>
  <c r="AM791" i="9"/>
  <c r="BF789" i="9"/>
  <c r="AJ794" i="9"/>
  <c r="BD773" i="9"/>
  <c r="AJ777" i="9"/>
  <c r="AM788" i="9"/>
  <c r="AM787" i="9"/>
  <c r="BF771" i="9"/>
  <c r="BF793" i="9"/>
  <c r="AM782" i="9"/>
  <c r="BD785" i="9"/>
  <c r="AM781" i="9"/>
  <c r="BF792" i="9"/>
  <c r="AM775" i="9"/>
  <c r="BD784" i="9"/>
  <c r="AJ783" i="9"/>
  <c r="AM794" i="9"/>
  <c r="BD775" i="9"/>
  <c r="BF790" i="9"/>
  <c r="AM772" i="9"/>
  <c r="BD790" i="9"/>
  <c r="AM771" i="9"/>
  <c r="BF781" i="9"/>
  <c r="AJ778" i="9"/>
  <c r="BD789" i="9"/>
  <c r="AJ793" i="9"/>
  <c r="BF780" i="9"/>
  <c r="AJ776" i="9"/>
  <c r="BD780" i="9"/>
  <c r="AJ775" i="9"/>
  <c r="BF787" i="9"/>
  <c r="AJ774" i="9"/>
  <c r="BF1047" i="9"/>
  <c r="AE1039" i="9"/>
  <c r="BF1044" i="9"/>
  <c r="BD1042" i="9"/>
  <c r="BD1041" i="9"/>
  <c r="BF1048" i="9"/>
  <c r="BD1048" i="9"/>
  <c r="BD1047" i="9"/>
  <c r="AE1038" i="9"/>
  <c r="BF1042" i="9"/>
  <c r="AE1047" i="9"/>
  <c r="AE1044" i="9"/>
  <c r="BD1038" i="9"/>
  <c r="BF1046" i="9"/>
  <c r="BF1039" i="9"/>
  <c r="BF1038" i="9"/>
  <c r="BD1046" i="9"/>
  <c r="BF1045" i="9"/>
  <c r="BD1045" i="9"/>
  <c r="BD1044" i="9"/>
  <c r="BF1041" i="9"/>
  <c r="AE1046" i="9"/>
  <c r="AE1045" i="9"/>
  <c r="BD1039" i="9"/>
  <c r="AE1042" i="9"/>
  <c r="AE1041" i="9"/>
  <c r="AM666" i="9"/>
  <c r="AN666" i="9" s="1"/>
  <c r="BD663" i="9"/>
  <c r="BD655" i="9"/>
  <c r="BD647" i="9"/>
  <c r="AJ664" i="9"/>
  <c r="AJ648" i="9"/>
  <c r="AJ663" i="9"/>
  <c r="AJ647" i="9"/>
  <c r="AM661" i="9"/>
  <c r="AN661" i="9" s="1"/>
  <c r="BF652" i="9"/>
  <c r="AM660" i="9"/>
  <c r="AN660" i="9" s="1"/>
  <c r="AJ658" i="9"/>
  <c r="BF667" i="9"/>
  <c r="BF651" i="9"/>
  <c r="AJ657" i="9"/>
  <c r="BD644" i="9"/>
  <c r="AJ655" i="9"/>
  <c r="AM644" i="9"/>
  <c r="BF665" i="9"/>
  <c r="AJ652" i="9"/>
  <c r="BF656" i="9"/>
  <c r="BD656" i="9"/>
  <c r="AJ645" i="9"/>
  <c r="AJ649" i="9"/>
  <c r="AM659" i="9"/>
  <c r="AM665" i="9"/>
  <c r="AN665" i="9" s="1"/>
  <c r="BF662" i="9"/>
  <c r="BF654" i="9"/>
  <c r="BF646" i="9"/>
  <c r="BF658" i="9"/>
  <c r="BD650" i="9"/>
  <c r="BD649" i="9"/>
  <c r="BD648" i="9"/>
  <c r="BF655" i="9"/>
  <c r="AM658" i="9"/>
  <c r="AM664" i="9"/>
  <c r="AN664" i="9" s="1"/>
  <c r="BD662" i="9"/>
  <c r="BD654" i="9"/>
  <c r="BD646" i="9"/>
  <c r="AJ662" i="9"/>
  <c r="AJ646" i="9"/>
  <c r="AM662" i="9"/>
  <c r="AN662" i="9" s="1"/>
  <c r="BD653" i="9"/>
  <c r="BF660" i="9"/>
  <c r="AJ659" i="9"/>
  <c r="BD660" i="9"/>
  <c r="BF650" i="9"/>
  <c r="AJ654" i="9"/>
  <c r="AJ644" i="9"/>
  <c r="BD665" i="9"/>
  <c r="BF647" i="9"/>
  <c r="AM647" i="9"/>
  <c r="AM663" i="9"/>
  <c r="AN663" i="9" s="1"/>
  <c r="BF661" i="9"/>
  <c r="BF653" i="9"/>
  <c r="AJ661" i="9"/>
  <c r="AM646" i="9"/>
  <c r="BD661" i="9"/>
  <c r="AJ660" i="9"/>
  <c r="BD667" i="9"/>
  <c r="AJ656" i="9"/>
  <c r="BD666" i="9"/>
  <c r="BF649" i="9"/>
  <c r="BF664" i="9"/>
  <c r="AJ651" i="9"/>
  <c r="AM645" i="9"/>
  <c r="AJ666" i="9"/>
  <c r="BF663" i="9"/>
  <c r="BD652" i="9"/>
  <c r="BF659" i="9"/>
  <c r="BF644" i="9"/>
  <c r="BD659" i="9"/>
  <c r="BF666" i="9"/>
  <c r="BD658" i="9"/>
  <c r="BF657" i="9"/>
  <c r="AJ653" i="9"/>
  <c r="BD657" i="9"/>
  <c r="BF648" i="9"/>
  <c r="AJ665" i="9"/>
  <c r="BD651" i="9"/>
  <c r="BF645" i="9"/>
  <c r="AJ668" i="9"/>
  <c r="BD645" i="9"/>
  <c r="AJ667" i="9"/>
  <c r="BD664" i="9"/>
  <c r="AJ650" i="9"/>
  <c r="AM667" i="9"/>
  <c r="AN667" i="9" s="1"/>
  <c r="AM652" i="9"/>
  <c r="AN652" i="9" s="1"/>
  <c r="AM657" i="9"/>
  <c r="AN657" i="9" s="1"/>
  <c r="AM654" i="9"/>
  <c r="AN654" i="9" s="1"/>
  <c r="AM648" i="9"/>
  <c r="AN648" i="9" s="1"/>
  <c r="AM649" i="9"/>
  <c r="AN649" i="9" s="1"/>
  <c r="AM650" i="9"/>
  <c r="AN650" i="9" s="1"/>
  <c r="AM653" i="9"/>
  <c r="AN653" i="9" s="1"/>
  <c r="AM655" i="9"/>
  <c r="AN655" i="9" s="1"/>
  <c r="AM656" i="9"/>
  <c r="AN656" i="9" s="1"/>
  <c r="AM651" i="9"/>
  <c r="AN651" i="9" s="1"/>
  <c r="BF141" i="9"/>
  <c r="BF140" i="9"/>
  <c r="BF139" i="9"/>
  <c r="BD140" i="9"/>
  <c r="BD141" i="9"/>
  <c r="BD139" i="9"/>
  <c r="AD140" i="9"/>
  <c r="AJ139" i="9"/>
  <c r="AM139" i="9"/>
  <c r="AE139" i="9"/>
  <c r="AM140" i="9"/>
  <c r="AJ140" i="9"/>
  <c r="AE140" i="9"/>
  <c r="AD139" i="9"/>
  <c r="AJ704" i="9"/>
  <c r="BF705" i="9"/>
  <c r="BF704" i="9"/>
  <c r="BD705" i="9"/>
  <c r="BD704" i="9"/>
  <c r="AM705" i="9"/>
  <c r="AM704" i="9"/>
  <c r="AJ705" i="9"/>
  <c r="AJ513" i="9"/>
  <c r="AJ512" i="9"/>
  <c r="AJ510" i="9"/>
  <c r="AJ511" i="9"/>
  <c r="BD452" i="9"/>
  <c r="AM449" i="9"/>
  <c r="AE453" i="9"/>
  <c r="AD449" i="9"/>
  <c r="BD451" i="9"/>
  <c r="AM448" i="9"/>
  <c r="AE452" i="9"/>
  <c r="AD448" i="9"/>
  <c r="BF453" i="9"/>
  <c r="BD450" i="9"/>
  <c r="AM447" i="9"/>
  <c r="AE451" i="9"/>
  <c r="AD447" i="9"/>
  <c r="BF452" i="9"/>
  <c r="BD449" i="9"/>
  <c r="AM446" i="9"/>
  <c r="AE450" i="9"/>
  <c r="AD446" i="9"/>
  <c r="BF451" i="9"/>
  <c r="BD448" i="9"/>
  <c r="AJ453" i="9"/>
  <c r="AE449" i="9"/>
  <c r="AJ447" i="9"/>
  <c r="BF450" i="9"/>
  <c r="BD447" i="9"/>
  <c r="AJ452" i="9"/>
  <c r="AE448" i="9"/>
  <c r="AM451" i="9"/>
  <c r="BF449" i="9"/>
  <c r="BD446" i="9"/>
  <c r="AJ451" i="9"/>
  <c r="AE447" i="9"/>
  <c r="BF448" i="9"/>
  <c r="AM454" i="9"/>
  <c r="AJ450" i="9"/>
  <c r="AE446" i="9"/>
  <c r="AD451" i="9"/>
  <c r="BF447" i="9"/>
  <c r="AM453" i="9"/>
  <c r="AJ449" i="9"/>
  <c r="AD453" i="9"/>
  <c r="BF446" i="9"/>
  <c r="AM452" i="9"/>
  <c r="AJ448" i="9"/>
  <c r="AD452" i="9"/>
  <c r="BD453" i="9"/>
  <c r="AM450" i="9"/>
  <c r="AJ446" i="9"/>
  <c r="AD450" i="9"/>
  <c r="AE748" i="9"/>
  <c r="AD748" i="9"/>
  <c r="BF740" i="9"/>
  <c r="BD740" i="9"/>
  <c r="BF748" i="9"/>
  <c r="BD748" i="9"/>
  <c r="AM740" i="9"/>
  <c r="AE740" i="9"/>
  <c r="AM748" i="9"/>
  <c r="AD740" i="9"/>
  <c r="BF511" i="9"/>
  <c r="BF499" i="9"/>
  <c r="BD506" i="9"/>
  <c r="AM517" i="9"/>
  <c r="AM506" i="9"/>
  <c r="AJ515" i="9"/>
  <c r="AJ504" i="9"/>
  <c r="AE508" i="9"/>
  <c r="AD502" i="9"/>
  <c r="AJ518" i="9"/>
  <c r="AM508" i="9"/>
  <c r="BF510" i="9"/>
  <c r="BD505" i="9"/>
  <c r="AM516" i="9"/>
  <c r="AM505" i="9"/>
  <c r="AJ514" i="9"/>
  <c r="AJ503" i="9"/>
  <c r="AE507" i="9"/>
  <c r="AD513" i="9"/>
  <c r="AD501" i="9"/>
  <c r="BD509" i="9"/>
  <c r="BD508" i="9"/>
  <c r="BF509" i="9"/>
  <c r="BD515" i="9"/>
  <c r="BD504" i="9"/>
  <c r="AM515" i="9"/>
  <c r="AM504" i="9"/>
  <c r="AJ502" i="9"/>
  <c r="AE506" i="9"/>
  <c r="AD512" i="9"/>
  <c r="AD500" i="9"/>
  <c r="AM509" i="9"/>
  <c r="BF513" i="9"/>
  <c r="AD504" i="9"/>
  <c r="BF508" i="9"/>
  <c r="BD514" i="9"/>
  <c r="BD503" i="9"/>
  <c r="AM514" i="9"/>
  <c r="AM503" i="9"/>
  <c r="AJ501" i="9"/>
  <c r="AE505" i="9"/>
  <c r="AD511" i="9"/>
  <c r="BF507" i="9"/>
  <c r="BD502" i="9"/>
  <c r="AM502" i="9"/>
  <c r="AJ500" i="9"/>
  <c r="AE504" i="9"/>
  <c r="AD510" i="9"/>
  <c r="AM519" i="9"/>
  <c r="BF506" i="9"/>
  <c r="BD513" i="9"/>
  <c r="BD501" i="9"/>
  <c r="AM513" i="9"/>
  <c r="AM501" i="9"/>
  <c r="AJ499" i="9"/>
  <c r="AE503" i="9"/>
  <c r="AD509" i="9"/>
  <c r="AE511" i="9"/>
  <c r="BF505" i="9"/>
  <c r="BD512" i="9"/>
  <c r="BD500" i="9"/>
  <c r="AM512" i="9"/>
  <c r="AM500" i="9"/>
  <c r="AE502" i="9"/>
  <c r="AD508" i="9"/>
  <c r="AE499" i="9"/>
  <c r="AE510" i="9"/>
  <c r="BF515" i="9"/>
  <c r="BF504" i="9"/>
  <c r="BD511" i="9"/>
  <c r="BD499" i="9"/>
  <c r="AM511" i="9"/>
  <c r="AM499" i="9"/>
  <c r="AJ509" i="9"/>
  <c r="AE513" i="9"/>
  <c r="AE501" i="9"/>
  <c r="AD507" i="9"/>
  <c r="AJ507" i="9"/>
  <c r="AJ517" i="9"/>
  <c r="BF514" i="9"/>
  <c r="BF503" i="9"/>
  <c r="BD510" i="9"/>
  <c r="AM520" i="9"/>
  <c r="AM510" i="9"/>
  <c r="AJ519" i="9"/>
  <c r="AJ508" i="9"/>
  <c r="AE512" i="9"/>
  <c r="AE500" i="9"/>
  <c r="AD506" i="9"/>
  <c r="BF502" i="9"/>
  <c r="BF501" i="9"/>
  <c r="BF512" i="9"/>
  <c r="BF500" i="9"/>
  <c r="BD507" i="9"/>
  <c r="AM518" i="9"/>
  <c r="AM507" i="9"/>
  <c r="AJ516" i="9"/>
  <c r="AJ505" i="9"/>
  <c r="AE509" i="9"/>
  <c r="AD503" i="9"/>
  <c r="AD499" i="9"/>
  <c r="AD505" i="9"/>
  <c r="AJ506" i="9"/>
  <c r="CD1332" i="11"/>
  <c r="CD1331" i="11"/>
  <c r="CD1330" i="11"/>
  <c r="CD1329" i="11"/>
  <c r="CD1328" i="11"/>
  <c r="CD1327" i="11"/>
  <c r="CD1326" i="11"/>
  <c r="CF670" i="9"/>
  <c r="CC670" i="9"/>
  <c r="CF669" i="9"/>
  <c r="CC669" i="9"/>
  <c r="CF668" i="9"/>
  <c r="CC668" i="9"/>
  <c r="BK670" i="9"/>
  <c r="BK669" i="9"/>
  <c r="BK668" i="9"/>
  <c r="BB670" i="9"/>
  <c r="BB669" i="9"/>
  <c r="BB668" i="9"/>
  <c r="AD670" i="9"/>
  <c r="AD669" i="9"/>
  <c r="AD668" i="9"/>
  <c r="AE670" i="9"/>
  <c r="AE669" i="9"/>
  <c r="AE668" i="9"/>
  <c r="A670" i="9"/>
  <c r="A669" i="9"/>
  <c r="A668" i="9"/>
  <c r="CD1325" i="11" l="1"/>
  <c r="CD1324" i="11"/>
  <c r="CD1323" i="11"/>
  <c r="CD1322" i="11"/>
  <c r="CD1321" i="11"/>
  <c r="CD1320" i="11"/>
  <c r="CD1319" i="11"/>
  <c r="CD1318" i="11"/>
  <c r="CD1317" i="11"/>
  <c r="CD1316" i="11"/>
  <c r="CD1315" i="11"/>
  <c r="CD1314" i="11"/>
  <c r="CD1313" i="11"/>
  <c r="CD1312" i="11"/>
  <c r="CD1311" i="11"/>
  <c r="CD1310" i="11"/>
  <c r="CD1309" i="11"/>
  <c r="A3" i="19" l="1"/>
  <c r="CD1308" i="11"/>
  <c r="CD1307" i="11"/>
  <c r="CD1306" i="11"/>
  <c r="CD1305" i="11"/>
  <c r="CD1304" i="11"/>
  <c r="CD1303" i="11"/>
  <c r="CD1302" i="11"/>
  <c r="CD1301" i="11"/>
  <c r="CD1300" i="11"/>
  <c r="CD1299" i="11"/>
  <c r="CD1298" i="11"/>
  <c r="CD1297" i="11"/>
  <c r="CD1296" i="11"/>
  <c r="CD1295" i="11"/>
  <c r="CD1294" i="11"/>
  <c r="CD1293" i="11"/>
  <c r="CD1292" i="11"/>
  <c r="CD1291" i="11"/>
  <c r="CD1290" i="11"/>
  <c r="CD1289" i="11"/>
  <c r="CD1288" i="11"/>
  <c r="CD1287" i="11"/>
  <c r="CD1286" i="11"/>
  <c r="CD1285" i="11"/>
  <c r="CD1284" i="11"/>
  <c r="CD1283" i="11"/>
  <c r="CD1282" i="11"/>
  <c r="CD1281" i="11"/>
  <c r="CD1280" i="11"/>
  <c r="CD1279" i="11"/>
  <c r="CD1278" i="11"/>
  <c r="CD1277" i="11"/>
  <c r="CD1276" i="11"/>
  <c r="CD1275" i="11"/>
  <c r="CD1274" i="11"/>
  <c r="CD1273" i="11"/>
  <c r="CD1272" i="11"/>
  <c r="CD1271" i="11"/>
  <c r="CD1270" i="11"/>
  <c r="CD1269" i="11"/>
  <c r="CD1268" i="11"/>
  <c r="CD1267" i="11"/>
  <c r="F1266" i="11"/>
  <c r="F1265" i="11"/>
  <c r="F1264" i="11"/>
  <c r="F1263" i="11"/>
  <c r="F1262" i="11"/>
  <c r="F1261" i="11"/>
  <c r="F1260" i="11"/>
  <c r="F1259" i="11"/>
  <c r="F1258" i="11"/>
  <c r="F1257" i="11"/>
  <c r="F1256" i="11"/>
  <c r="F1255" i="11"/>
  <c r="F1254" i="11"/>
  <c r="F1253" i="11"/>
  <c r="F1252" i="11"/>
  <c r="F1251" i="11"/>
  <c r="F1250" i="11"/>
  <c r="F1249" i="11"/>
  <c r="F1248" i="11"/>
  <c r="F1247" i="11"/>
  <c r="F1246" i="11"/>
  <c r="F1245" i="11"/>
  <c r="F1244" i="11"/>
  <c r="F1243" i="11"/>
  <c r="F1242" i="11"/>
  <c r="F1241" i="11"/>
  <c r="F1240" i="11"/>
  <c r="F1239" i="11"/>
  <c r="F1238" i="11"/>
  <c r="F1237" i="11"/>
  <c r="F1236" i="11"/>
  <c r="F1235" i="11"/>
  <c r="F1234" i="11"/>
  <c r="F1233" i="11"/>
  <c r="F1232" i="11"/>
  <c r="F1231" i="11"/>
  <c r="F1230" i="11"/>
  <c r="F1229" i="11"/>
  <c r="F1228" i="11"/>
  <c r="F1227" i="11"/>
  <c r="F1226" i="11"/>
  <c r="F1225" i="11"/>
  <c r="F1224" i="11"/>
  <c r="F1223" i="11"/>
  <c r="F1222" i="11"/>
  <c r="F1221" i="11"/>
  <c r="F1220" i="11"/>
  <c r="F1219" i="11"/>
  <c r="F1218" i="11"/>
  <c r="F1217" i="11"/>
  <c r="F1216" i="11"/>
  <c r="F1215" i="11"/>
  <c r="F1214" i="11"/>
  <c r="F1213" i="11"/>
  <c r="F1212" i="11"/>
  <c r="F1211" i="11"/>
  <c r="F1210" i="11"/>
  <c r="F1209" i="11"/>
  <c r="F1208" i="11"/>
  <c r="F1207" i="11"/>
  <c r="F1206" i="11"/>
  <c r="F1205" i="11"/>
  <c r="F1204" i="11"/>
  <c r="F1203" i="11"/>
  <c r="F1202" i="11"/>
  <c r="F1201" i="11"/>
  <c r="F1200" i="11"/>
  <c r="F1199" i="11"/>
  <c r="F1198" i="11"/>
  <c r="F1197" i="11"/>
  <c r="F1196" i="11"/>
  <c r="F1195" i="11"/>
  <c r="F1194" i="11"/>
  <c r="F1193" i="11"/>
  <c r="F1192" i="11"/>
  <c r="F1191" i="11"/>
  <c r="F1190" i="11"/>
  <c r="F1189" i="11"/>
  <c r="F1188" i="11"/>
  <c r="F1187" i="11"/>
  <c r="F1186" i="11"/>
  <c r="F1185" i="11"/>
  <c r="F1184" i="11"/>
  <c r="F1183" i="11"/>
  <c r="F1182" i="11"/>
  <c r="F1181" i="11"/>
  <c r="F1180" i="11"/>
  <c r="F1179" i="11"/>
  <c r="F1178" i="11"/>
  <c r="F1177" i="11"/>
  <c r="F1176" i="11"/>
  <c r="F1175" i="11"/>
  <c r="F1174" i="11"/>
  <c r="F1173" i="11"/>
  <c r="F1172" i="11"/>
  <c r="F1171" i="11"/>
  <c r="F1170" i="11"/>
  <c r="F1169" i="11"/>
  <c r="F1168" i="11"/>
  <c r="F1167" i="11"/>
  <c r="F1166" i="11"/>
  <c r="F1165" i="11"/>
  <c r="F1164" i="11"/>
  <c r="F1163" i="11"/>
  <c r="F1162" i="11"/>
  <c r="F1161" i="11"/>
  <c r="F1160" i="11"/>
  <c r="F1159" i="11"/>
  <c r="F1158" i="11"/>
  <c r="F1157" i="11"/>
  <c r="F1156" i="11"/>
  <c r="F1155" i="11"/>
  <c r="F1154" i="11"/>
  <c r="F1153" i="11"/>
  <c r="F1152" i="11"/>
  <c r="F1151" i="11"/>
  <c r="F1150" i="11"/>
  <c r="F1149" i="11"/>
  <c r="F1148" i="11"/>
  <c r="F1147" i="11"/>
  <c r="F1146" i="11"/>
  <c r="F1145" i="11"/>
  <c r="F1144" i="11"/>
  <c r="F1143" i="11"/>
  <c r="F1142" i="11"/>
  <c r="F1141" i="11"/>
  <c r="F1140" i="11"/>
  <c r="F1139" i="11"/>
  <c r="F1138" i="11"/>
  <c r="F1137" i="11"/>
  <c r="F1136" i="11"/>
  <c r="F1135" i="11"/>
  <c r="F1134" i="11"/>
  <c r="F1133" i="11"/>
  <c r="F1132" i="11"/>
  <c r="F1131" i="11"/>
  <c r="F1130" i="11"/>
  <c r="F1129" i="11"/>
  <c r="F1128" i="11"/>
  <c r="F1127" i="11"/>
  <c r="F1126" i="11"/>
  <c r="F1125" i="11"/>
  <c r="F1124" i="11"/>
  <c r="F1123" i="11"/>
  <c r="F1122" i="11"/>
  <c r="F1121" i="11"/>
  <c r="F1120" i="11"/>
  <c r="F1119" i="11"/>
  <c r="F1118" i="11"/>
  <c r="F1117" i="11"/>
  <c r="F1116" i="11"/>
  <c r="F1115" i="11"/>
  <c r="F1114" i="11"/>
  <c r="F1113" i="11"/>
  <c r="F1112" i="11"/>
  <c r="F1111" i="11"/>
  <c r="F1110" i="11"/>
  <c r="F1109" i="11"/>
  <c r="F1108" i="11"/>
  <c r="F1107" i="11"/>
  <c r="F1106" i="11"/>
  <c r="F1105" i="11"/>
  <c r="F1104" i="11"/>
  <c r="F1103" i="11"/>
  <c r="F1102" i="11"/>
  <c r="F1101" i="11"/>
  <c r="F1100" i="11"/>
  <c r="F1099" i="11"/>
  <c r="F1098" i="11"/>
  <c r="F1097" i="11"/>
  <c r="F1096" i="11"/>
  <c r="F1095" i="11"/>
  <c r="F1094" i="11"/>
  <c r="F1093" i="11"/>
  <c r="F1092" i="11"/>
  <c r="F1091" i="11"/>
  <c r="F1090" i="11"/>
  <c r="F1089" i="11"/>
  <c r="F1088" i="11"/>
  <c r="F1087" i="11"/>
  <c r="F1086" i="11"/>
  <c r="F1085" i="11"/>
  <c r="F1084" i="11"/>
  <c r="F1083" i="11"/>
  <c r="F1082" i="11"/>
  <c r="F1081" i="11"/>
  <c r="F1080" i="11"/>
  <c r="F1079" i="11"/>
  <c r="F1078" i="11"/>
  <c r="F1077" i="11"/>
  <c r="F1076" i="11"/>
  <c r="F1075" i="11"/>
  <c r="F1074" i="11"/>
  <c r="F1073" i="11"/>
  <c r="F1072" i="11"/>
  <c r="F1071" i="11"/>
  <c r="F1070" i="11"/>
  <c r="F1069" i="11"/>
  <c r="F1068" i="11"/>
  <c r="F1067" i="11"/>
  <c r="F1066" i="11"/>
  <c r="F1065" i="11"/>
  <c r="F1064" i="11"/>
  <c r="F1063" i="11"/>
  <c r="F1062" i="11"/>
  <c r="F1061" i="11"/>
  <c r="F1060" i="11"/>
  <c r="F1059" i="11"/>
  <c r="F1058" i="11"/>
  <c r="F1057" i="11"/>
  <c r="F1056" i="11"/>
  <c r="F1055" i="11"/>
  <c r="F1054" i="11"/>
  <c r="F1053" i="11"/>
  <c r="F1052" i="11"/>
  <c r="F1051" i="11"/>
  <c r="F1050" i="11"/>
  <c r="F1049" i="11"/>
  <c r="F1048" i="11"/>
  <c r="F1047" i="11"/>
  <c r="F1046" i="11"/>
  <c r="F1045" i="11"/>
  <c r="F1044" i="11"/>
  <c r="F1043" i="11"/>
  <c r="F1042" i="11"/>
  <c r="F1041" i="11"/>
  <c r="F1040" i="11"/>
  <c r="F1039" i="11"/>
  <c r="F1038" i="11"/>
  <c r="F1037" i="11"/>
  <c r="F1036" i="11"/>
  <c r="F1035" i="11"/>
  <c r="F1034" i="11"/>
  <c r="F1033" i="11"/>
  <c r="F1032" i="11"/>
  <c r="F1031" i="11"/>
  <c r="F1030" i="11"/>
  <c r="F1029" i="11"/>
  <c r="F1028" i="11"/>
  <c r="F1027" i="11"/>
  <c r="F1026" i="11"/>
  <c r="F1025" i="11"/>
  <c r="F1024" i="11"/>
  <c r="F1023" i="11"/>
  <c r="F1022" i="11"/>
  <c r="F1021" i="11"/>
  <c r="F1020" i="11"/>
  <c r="F1019" i="11"/>
  <c r="F1018" i="11"/>
  <c r="F1017" i="11"/>
  <c r="F1016" i="11"/>
  <c r="F1015" i="11"/>
  <c r="F1014" i="11"/>
  <c r="F1013" i="11"/>
  <c r="F1012" i="11"/>
  <c r="F1011" i="11"/>
  <c r="F1010" i="11"/>
  <c r="F1009" i="11"/>
  <c r="F1008" i="11"/>
  <c r="F1007" i="11"/>
  <c r="F1006" i="11"/>
  <c r="F1005" i="11"/>
  <c r="F1004" i="11"/>
  <c r="F1003" i="11"/>
  <c r="F1002" i="11"/>
  <c r="F1001" i="11"/>
  <c r="F1000" i="11"/>
  <c r="F999" i="11"/>
  <c r="F998" i="11"/>
  <c r="F997" i="11"/>
  <c r="F996" i="11"/>
  <c r="F995" i="11"/>
  <c r="F994" i="11"/>
  <c r="F993" i="11"/>
  <c r="F992" i="11"/>
  <c r="F991" i="11"/>
  <c r="F990" i="11"/>
  <c r="F989" i="11"/>
  <c r="F988" i="11"/>
  <c r="F987" i="11"/>
  <c r="F986" i="11"/>
  <c r="F985" i="11"/>
  <c r="F984" i="11"/>
  <c r="F983" i="11"/>
  <c r="F982" i="11"/>
  <c r="F981" i="11"/>
  <c r="F980" i="11"/>
  <c r="F979" i="11"/>
  <c r="F978" i="11"/>
  <c r="F977" i="11"/>
  <c r="F976" i="11"/>
  <c r="F975" i="11"/>
  <c r="F974" i="11"/>
  <c r="F973" i="11"/>
  <c r="F972" i="11"/>
  <c r="F971" i="11"/>
  <c r="F970" i="11"/>
  <c r="F969" i="11"/>
  <c r="F968" i="11"/>
  <c r="F967" i="11"/>
  <c r="F966" i="11"/>
  <c r="F965" i="11"/>
  <c r="F964" i="11"/>
  <c r="F963" i="11"/>
  <c r="F962" i="11"/>
  <c r="F961" i="11"/>
  <c r="F960" i="11"/>
  <c r="F959" i="11"/>
  <c r="F958" i="11"/>
  <c r="F957" i="11"/>
  <c r="F956" i="11"/>
  <c r="F955" i="11"/>
  <c r="F954" i="11"/>
  <c r="F953" i="11"/>
  <c r="F952" i="11"/>
  <c r="F951" i="11"/>
  <c r="F950" i="11"/>
  <c r="F949" i="11"/>
  <c r="F948" i="11"/>
  <c r="F947" i="11"/>
  <c r="F946" i="11"/>
  <c r="F945" i="11"/>
  <c r="F944" i="11"/>
  <c r="F943" i="11"/>
  <c r="F942" i="11"/>
  <c r="F941" i="11"/>
  <c r="F940" i="11"/>
  <c r="F939" i="11"/>
  <c r="F938" i="11"/>
  <c r="F937" i="11"/>
  <c r="F936" i="11"/>
  <c r="F935" i="11"/>
  <c r="F934" i="11"/>
  <c r="F933" i="11"/>
  <c r="F932" i="11"/>
  <c r="F931" i="11"/>
  <c r="F930" i="11"/>
  <c r="F929" i="11"/>
  <c r="F928" i="11"/>
  <c r="F927" i="11"/>
  <c r="F926" i="11"/>
  <c r="F925" i="11"/>
  <c r="F924" i="11"/>
  <c r="F923" i="11"/>
  <c r="F922" i="11"/>
  <c r="F921" i="11"/>
  <c r="F920" i="11"/>
  <c r="F919" i="11"/>
  <c r="F918" i="11"/>
  <c r="F917" i="11"/>
  <c r="F916" i="11"/>
  <c r="F915" i="11"/>
  <c r="F914" i="11"/>
  <c r="F913" i="11"/>
  <c r="F912" i="11"/>
  <c r="F911" i="11"/>
  <c r="F910" i="11"/>
  <c r="F909" i="11"/>
  <c r="F908" i="11"/>
  <c r="F907" i="11"/>
  <c r="F906" i="11"/>
  <c r="F905" i="11"/>
  <c r="F904" i="11"/>
  <c r="F903" i="11"/>
  <c r="F902" i="11"/>
  <c r="F901" i="11"/>
  <c r="F900" i="11"/>
  <c r="F899" i="11"/>
  <c r="F898" i="11"/>
  <c r="F897" i="11"/>
  <c r="F896" i="11"/>
  <c r="F895" i="11"/>
  <c r="F894" i="11"/>
  <c r="F893" i="11"/>
  <c r="F892" i="11"/>
  <c r="F891" i="11"/>
  <c r="F890" i="11"/>
  <c r="F889" i="11"/>
  <c r="F888" i="11"/>
  <c r="F887" i="11"/>
  <c r="F886" i="11"/>
  <c r="F885" i="11"/>
  <c r="F884" i="11"/>
  <c r="F883" i="11"/>
  <c r="F882" i="11"/>
  <c r="F881" i="11"/>
  <c r="F880" i="11"/>
  <c r="F879" i="11"/>
  <c r="F878" i="11"/>
  <c r="F877" i="11"/>
  <c r="F876" i="11"/>
  <c r="F875" i="11"/>
  <c r="F874" i="11"/>
  <c r="F873" i="11"/>
  <c r="F872" i="11"/>
  <c r="F871" i="11"/>
  <c r="F870" i="11"/>
  <c r="F869" i="11"/>
  <c r="F868" i="11"/>
  <c r="F867" i="11"/>
  <c r="F866" i="11"/>
  <c r="F865" i="11"/>
  <c r="F864" i="11"/>
  <c r="F863" i="11"/>
  <c r="F862" i="11"/>
  <c r="F861" i="11"/>
  <c r="F860" i="11"/>
  <c r="F859" i="11"/>
  <c r="F858" i="11"/>
  <c r="F857" i="11"/>
  <c r="F856" i="11"/>
  <c r="F855" i="11"/>
  <c r="F854" i="11"/>
  <c r="F853" i="11"/>
  <c r="F852" i="11"/>
  <c r="F851" i="11"/>
  <c r="F850" i="11"/>
  <c r="F849" i="11"/>
  <c r="F848" i="11"/>
  <c r="F847" i="11"/>
  <c r="F846" i="11"/>
  <c r="F845" i="11"/>
  <c r="F844" i="11"/>
  <c r="F843" i="11"/>
  <c r="F842" i="11"/>
  <c r="F841" i="11"/>
  <c r="F840" i="11"/>
  <c r="F839" i="11"/>
  <c r="F838" i="11"/>
  <c r="F837" i="11"/>
  <c r="F836" i="11"/>
  <c r="F835" i="11"/>
  <c r="F834" i="11"/>
  <c r="F833" i="11"/>
  <c r="F832" i="11"/>
  <c r="F831" i="11"/>
  <c r="F830" i="11"/>
  <c r="F829" i="11"/>
  <c r="F828" i="11"/>
  <c r="F827" i="11"/>
  <c r="F826" i="11"/>
  <c r="F825" i="11"/>
  <c r="F824" i="11"/>
  <c r="F823" i="11"/>
  <c r="F822" i="11"/>
  <c r="F821" i="11"/>
  <c r="F820" i="11"/>
  <c r="F819" i="11"/>
  <c r="F818" i="11"/>
  <c r="F817" i="11"/>
  <c r="F816" i="11"/>
  <c r="F815" i="11"/>
  <c r="F814" i="11"/>
  <c r="F813" i="11"/>
  <c r="F812" i="11"/>
  <c r="F811" i="11"/>
  <c r="F810" i="11"/>
  <c r="F809" i="11"/>
  <c r="F808" i="11"/>
  <c r="F807" i="11"/>
  <c r="F806" i="11"/>
  <c r="F805" i="11"/>
  <c r="F804" i="11"/>
  <c r="F803" i="11"/>
  <c r="F802" i="11"/>
  <c r="F801" i="11"/>
  <c r="F800" i="11"/>
  <c r="F799" i="11"/>
  <c r="F798" i="11"/>
  <c r="F797" i="11"/>
  <c r="F796" i="11"/>
  <c r="F795" i="11"/>
  <c r="F794" i="11"/>
  <c r="F793" i="11"/>
  <c r="F792" i="11"/>
  <c r="F791" i="11"/>
  <c r="F790" i="11"/>
  <c r="F789" i="11"/>
  <c r="F788" i="11"/>
  <c r="F787" i="11"/>
  <c r="F786" i="11"/>
  <c r="F785" i="11"/>
  <c r="F784" i="11"/>
  <c r="F783" i="11"/>
  <c r="F782" i="11"/>
  <c r="F781" i="11"/>
  <c r="F780" i="11"/>
  <c r="F779" i="11"/>
  <c r="F778" i="11"/>
  <c r="F777" i="11"/>
  <c r="F776" i="11"/>
  <c r="F775" i="11"/>
  <c r="F774" i="11"/>
  <c r="F773" i="11"/>
  <c r="F772" i="11"/>
  <c r="F771" i="11"/>
  <c r="F770" i="11"/>
  <c r="F769" i="11"/>
  <c r="F768" i="11"/>
  <c r="F767" i="11"/>
  <c r="F766" i="11"/>
  <c r="F765" i="11"/>
  <c r="F764" i="11"/>
  <c r="F763" i="11"/>
  <c r="F762" i="11"/>
  <c r="F761" i="11"/>
  <c r="F760" i="11"/>
  <c r="F759" i="11"/>
  <c r="F758" i="11"/>
  <c r="F757" i="11"/>
  <c r="F756" i="11"/>
  <c r="F755" i="11"/>
  <c r="F754" i="11"/>
  <c r="F753" i="11"/>
  <c r="F752" i="11"/>
  <c r="F751" i="11"/>
  <c r="F750" i="11"/>
  <c r="F749" i="11"/>
  <c r="F748" i="11"/>
  <c r="F747" i="11"/>
  <c r="F746" i="11"/>
  <c r="F745" i="11"/>
  <c r="F744" i="11"/>
  <c r="F743" i="11"/>
  <c r="F742" i="11"/>
  <c r="F741" i="11"/>
  <c r="F740" i="11"/>
  <c r="F739" i="11"/>
  <c r="F738" i="11"/>
  <c r="F737" i="11"/>
  <c r="F736" i="11"/>
  <c r="F735" i="11"/>
  <c r="F734" i="11"/>
  <c r="F733" i="11"/>
  <c r="F732" i="11"/>
  <c r="F731" i="11"/>
  <c r="F730" i="11"/>
  <c r="F729" i="11"/>
  <c r="F728" i="11"/>
  <c r="F727" i="11"/>
  <c r="F726" i="11"/>
  <c r="F725" i="11"/>
  <c r="F724" i="11"/>
  <c r="F723" i="11"/>
  <c r="F722" i="11"/>
  <c r="F721" i="11"/>
  <c r="F720" i="11"/>
  <c r="F719" i="11"/>
  <c r="F718" i="11"/>
  <c r="F717" i="11"/>
  <c r="F716" i="11"/>
  <c r="F715" i="11"/>
  <c r="F714" i="11"/>
  <c r="F713" i="11"/>
  <c r="F712" i="11"/>
  <c r="F711" i="11"/>
  <c r="F710" i="11"/>
  <c r="F709" i="11"/>
  <c r="F708" i="11"/>
  <c r="F707" i="11"/>
  <c r="F706" i="11"/>
  <c r="F705" i="11"/>
  <c r="F704" i="11"/>
  <c r="F703" i="11"/>
  <c r="F702" i="11"/>
  <c r="F701" i="11"/>
  <c r="F700" i="11"/>
  <c r="F699" i="11"/>
  <c r="F698" i="11"/>
  <c r="F697" i="11"/>
  <c r="F696" i="11"/>
  <c r="F695" i="11"/>
  <c r="F694" i="11"/>
  <c r="F693" i="11"/>
  <c r="F692" i="11"/>
  <c r="F691" i="11"/>
  <c r="F690" i="11"/>
  <c r="F689" i="11"/>
  <c r="F688" i="11"/>
  <c r="F687" i="11"/>
  <c r="F686" i="11"/>
  <c r="F685" i="11"/>
  <c r="F684" i="11"/>
  <c r="F683" i="11"/>
  <c r="F682" i="11"/>
  <c r="F681" i="11"/>
  <c r="F680" i="11"/>
  <c r="F679" i="11"/>
  <c r="F678" i="11"/>
  <c r="F677" i="11"/>
  <c r="F676" i="11"/>
  <c r="F675" i="11"/>
  <c r="F674" i="11"/>
  <c r="F673" i="11"/>
  <c r="F672" i="11"/>
  <c r="F671" i="11"/>
  <c r="F670" i="11"/>
  <c r="F669" i="11"/>
  <c r="F668" i="11"/>
  <c r="F667" i="11"/>
  <c r="F666" i="11"/>
  <c r="F665" i="11"/>
  <c r="F664" i="11"/>
  <c r="F663" i="11"/>
  <c r="F662" i="11"/>
  <c r="F661" i="11"/>
  <c r="F660" i="11"/>
  <c r="F659" i="11"/>
  <c r="F658" i="11"/>
  <c r="F657" i="11"/>
  <c r="F656" i="11"/>
  <c r="F655" i="11"/>
  <c r="F654" i="11"/>
  <c r="F653" i="11"/>
  <c r="F652" i="11"/>
  <c r="F651" i="11"/>
  <c r="F650" i="11"/>
  <c r="F649" i="11"/>
  <c r="F648" i="11"/>
  <c r="F647" i="11"/>
  <c r="F646" i="11"/>
  <c r="F645" i="11"/>
  <c r="F644" i="11"/>
  <c r="F643" i="11"/>
  <c r="F642" i="11"/>
  <c r="F641" i="11"/>
  <c r="F640" i="11"/>
  <c r="F639" i="11"/>
  <c r="F638" i="11"/>
  <c r="F637" i="11"/>
  <c r="F636" i="11"/>
  <c r="F635" i="11"/>
  <c r="F634" i="11"/>
  <c r="F633" i="11"/>
  <c r="F632" i="11"/>
  <c r="F631" i="11"/>
  <c r="F630" i="11"/>
  <c r="F629" i="11"/>
  <c r="F628" i="11"/>
  <c r="F627" i="11"/>
  <c r="F626" i="11"/>
  <c r="F625" i="11"/>
  <c r="F624" i="11"/>
  <c r="F623" i="11"/>
  <c r="F622" i="11"/>
  <c r="F621" i="11"/>
  <c r="F620" i="11"/>
  <c r="F619" i="11"/>
  <c r="F618" i="11"/>
  <c r="F617" i="11"/>
  <c r="F616" i="11"/>
  <c r="F615" i="11"/>
  <c r="F614" i="11"/>
  <c r="F613" i="11"/>
  <c r="F612" i="11"/>
  <c r="F611" i="11"/>
  <c r="F610" i="11"/>
  <c r="F609" i="11"/>
  <c r="F608" i="11"/>
  <c r="F607" i="11"/>
  <c r="F606" i="11"/>
  <c r="F605" i="11"/>
  <c r="F604" i="11"/>
  <c r="F603" i="11"/>
  <c r="F602" i="11"/>
  <c r="F601" i="11"/>
  <c r="F600" i="11"/>
  <c r="F599" i="11"/>
  <c r="F598" i="11"/>
  <c r="F597" i="11"/>
  <c r="F596" i="11"/>
  <c r="F595" i="11"/>
  <c r="F594" i="11"/>
  <c r="F593" i="11"/>
  <c r="F592" i="11"/>
  <c r="F591" i="11"/>
  <c r="F590" i="11"/>
  <c r="F589" i="11"/>
  <c r="F588" i="11"/>
  <c r="F587" i="11"/>
  <c r="F586" i="11"/>
  <c r="F585" i="11"/>
  <c r="F584" i="11"/>
  <c r="F583" i="11"/>
  <c r="F582" i="11"/>
  <c r="F581" i="11"/>
  <c r="F580" i="11"/>
  <c r="F579" i="11"/>
  <c r="F578" i="11"/>
  <c r="F577" i="11"/>
  <c r="F576" i="11"/>
  <c r="F575" i="11"/>
  <c r="F574" i="11"/>
  <c r="F573" i="11"/>
  <c r="F572" i="11"/>
  <c r="F571" i="11"/>
  <c r="F570" i="11"/>
  <c r="F569" i="11"/>
  <c r="F568" i="11"/>
  <c r="F567" i="11"/>
  <c r="F566" i="11"/>
  <c r="F565" i="11"/>
  <c r="F564" i="11"/>
  <c r="F563" i="11"/>
  <c r="F562" i="11"/>
  <c r="F561" i="11"/>
  <c r="F560" i="11"/>
  <c r="F559" i="11"/>
  <c r="F558" i="11"/>
  <c r="F557" i="11"/>
  <c r="F556" i="11"/>
  <c r="F555" i="11"/>
  <c r="F554" i="11"/>
  <c r="F553" i="11"/>
  <c r="F552" i="11"/>
  <c r="F551" i="11"/>
  <c r="F550" i="11"/>
  <c r="F549" i="11"/>
  <c r="F548" i="11"/>
  <c r="F547" i="11"/>
  <c r="F546" i="11"/>
  <c r="F545" i="11"/>
  <c r="F544" i="11"/>
  <c r="F543" i="11"/>
  <c r="F542" i="11"/>
  <c r="F541" i="11"/>
  <c r="F540" i="11"/>
  <c r="F539" i="11"/>
  <c r="F538" i="11"/>
  <c r="F537" i="11"/>
  <c r="F536" i="11"/>
  <c r="F535" i="11"/>
  <c r="F534" i="11"/>
  <c r="F533" i="11"/>
  <c r="F532" i="11"/>
  <c r="F531" i="11"/>
  <c r="F530" i="11"/>
  <c r="F529" i="11"/>
  <c r="F528" i="11"/>
  <c r="F527" i="11"/>
  <c r="F526" i="11"/>
  <c r="F525" i="11"/>
  <c r="F524" i="11"/>
  <c r="F523" i="11"/>
  <c r="F522" i="11"/>
  <c r="F521" i="11"/>
  <c r="F520" i="11"/>
  <c r="F519" i="11"/>
  <c r="F518" i="11"/>
  <c r="F517" i="11"/>
  <c r="F516" i="11"/>
  <c r="F515" i="11"/>
  <c r="F514" i="11"/>
  <c r="F513" i="11"/>
  <c r="F512" i="11"/>
  <c r="F511" i="11"/>
  <c r="F510" i="11"/>
  <c r="F509" i="11"/>
  <c r="F508" i="11"/>
  <c r="F507" i="11"/>
  <c r="F506" i="11"/>
  <c r="F505" i="11"/>
  <c r="F504" i="11"/>
  <c r="F503" i="11"/>
  <c r="F502" i="11"/>
  <c r="F501" i="11"/>
  <c r="F500" i="11"/>
  <c r="F499" i="11"/>
  <c r="F498" i="11"/>
  <c r="F497" i="11"/>
  <c r="F496" i="11"/>
  <c r="F495" i="11"/>
  <c r="F494" i="11"/>
  <c r="F493" i="11"/>
  <c r="F492" i="11"/>
  <c r="F491" i="11"/>
  <c r="F490" i="11"/>
  <c r="F489" i="11"/>
  <c r="F488" i="11"/>
  <c r="F487" i="11"/>
  <c r="F486" i="11"/>
  <c r="F485" i="11"/>
  <c r="F484" i="11"/>
  <c r="F483" i="11"/>
  <c r="F482" i="11"/>
  <c r="F481" i="11"/>
  <c r="F480" i="11"/>
  <c r="F479" i="11"/>
  <c r="F478" i="11"/>
  <c r="F477" i="11"/>
  <c r="F476" i="11"/>
  <c r="F475" i="11"/>
  <c r="F474" i="11"/>
  <c r="F473" i="11"/>
  <c r="F472" i="11"/>
  <c r="F471" i="11"/>
  <c r="F470" i="11"/>
  <c r="F469" i="11"/>
  <c r="F468" i="11"/>
  <c r="F467" i="11"/>
  <c r="F466" i="11"/>
  <c r="F465" i="11"/>
  <c r="F464" i="11"/>
  <c r="F463" i="11"/>
  <c r="F462" i="11"/>
  <c r="F461" i="11"/>
  <c r="F460" i="11"/>
  <c r="F459" i="11"/>
  <c r="F458" i="11"/>
  <c r="F457" i="11"/>
  <c r="F456" i="11"/>
  <c r="F455" i="11"/>
  <c r="F454" i="11"/>
  <c r="F453" i="11"/>
  <c r="F452" i="11"/>
  <c r="F451" i="11"/>
  <c r="F450" i="11"/>
  <c r="F449" i="11"/>
  <c r="F448" i="11"/>
  <c r="F447" i="11"/>
  <c r="F446" i="11"/>
  <c r="F445" i="11"/>
  <c r="F444" i="11"/>
  <c r="F443" i="11"/>
  <c r="F442" i="11"/>
  <c r="F441" i="11"/>
  <c r="F440" i="11"/>
  <c r="F439" i="11"/>
  <c r="F438" i="11"/>
  <c r="F437" i="11"/>
  <c r="F436" i="11"/>
  <c r="F435" i="11"/>
  <c r="F434" i="11"/>
  <c r="F433" i="11"/>
  <c r="F432" i="11"/>
  <c r="F431" i="11"/>
  <c r="F430" i="11"/>
  <c r="F429" i="11"/>
  <c r="F428" i="11"/>
  <c r="F427" i="11"/>
  <c r="F426" i="11"/>
  <c r="F425" i="11"/>
  <c r="F424" i="11"/>
  <c r="F423" i="11"/>
  <c r="F422" i="11"/>
  <c r="F421" i="11"/>
  <c r="F420" i="11"/>
  <c r="F419" i="11"/>
  <c r="F418" i="11"/>
  <c r="F417" i="11"/>
  <c r="F416" i="11"/>
  <c r="F415" i="11"/>
  <c r="F414" i="11"/>
  <c r="F413" i="11"/>
  <c r="F412" i="11"/>
  <c r="F411" i="11"/>
  <c r="F410" i="11"/>
  <c r="F409" i="11"/>
  <c r="F408" i="11"/>
  <c r="F407" i="11"/>
  <c r="F406" i="11"/>
  <c r="F405" i="11"/>
  <c r="F404" i="11"/>
  <c r="F403" i="11"/>
  <c r="F402" i="11"/>
  <c r="F401" i="11"/>
  <c r="F400" i="11"/>
  <c r="F399" i="11"/>
  <c r="F398" i="11"/>
  <c r="F397" i="11"/>
  <c r="F396" i="11"/>
  <c r="F395" i="11"/>
  <c r="F394" i="11"/>
  <c r="F393" i="11"/>
  <c r="F392" i="11"/>
  <c r="F391" i="11"/>
  <c r="F390" i="11"/>
  <c r="F389" i="11"/>
  <c r="F388" i="11"/>
  <c r="F387" i="11"/>
  <c r="F386" i="11"/>
  <c r="F385" i="11"/>
  <c r="F384" i="11"/>
  <c r="F383" i="11"/>
  <c r="F382" i="11"/>
  <c r="F381" i="11"/>
  <c r="F380" i="11"/>
  <c r="F379" i="11"/>
  <c r="F378" i="11"/>
  <c r="F377" i="11"/>
  <c r="F376" i="11"/>
  <c r="F375" i="11"/>
  <c r="F374" i="11"/>
  <c r="F373" i="11"/>
  <c r="F372" i="11"/>
  <c r="F371" i="11"/>
  <c r="F370" i="11"/>
  <c r="F369" i="11"/>
  <c r="F368" i="11"/>
  <c r="F367" i="11"/>
  <c r="F366" i="11"/>
  <c r="F365" i="11"/>
  <c r="F364" i="11"/>
  <c r="F363" i="11"/>
  <c r="F362" i="11"/>
  <c r="F361" i="11"/>
  <c r="F360" i="11"/>
  <c r="F359" i="11"/>
  <c r="F358" i="11"/>
  <c r="F357" i="11"/>
  <c r="F356" i="11"/>
  <c r="F355" i="11"/>
  <c r="F354" i="11"/>
  <c r="F353" i="11"/>
  <c r="F352" i="11"/>
  <c r="F351" i="11"/>
  <c r="F350" i="11"/>
  <c r="F349" i="11"/>
  <c r="F348" i="11"/>
  <c r="F347" i="11"/>
  <c r="F346" i="11"/>
  <c r="F345" i="11"/>
  <c r="F344" i="11"/>
  <c r="F343" i="11"/>
  <c r="F342" i="11"/>
  <c r="F341" i="11"/>
  <c r="F340" i="11"/>
  <c r="F339" i="11"/>
  <c r="F338" i="11"/>
  <c r="F337" i="11"/>
  <c r="F336" i="11"/>
  <c r="F335" i="11"/>
  <c r="F334" i="11"/>
  <c r="F333" i="11"/>
  <c r="F332" i="11"/>
  <c r="F331" i="11"/>
  <c r="F330" i="11"/>
  <c r="F329" i="11"/>
  <c r="F328" i="11"/>
  <c r="F327" i="11"/>
  <c r="F326" i="11"/>
  <c r="F325" i="11"/>
  <c r="F324" i="11"/>
  <c r="F323" i="11"/>
  <c r="F322" i="11"/>
  <c r="F321" i="11"/>
  <c r="F320" i="11"/>
  <c r="F319" i="11"/>
  <c r="F318" i="11"/>
  <c r="F317" i="11"/>
  <c r="F316" i="11"/>
  <c r="F315" i="11"/>
  <c r="F314" i="11"/>
  <c r="F313" i="11"/>
  <c r="F312" i="11"/>
  <c r="F311" i="11"/>
  <c r="F310" i="11"/>
  <c r="F309" i="11"/>
  <c r="F308" i="11"/>
  <c r="F307" i="11"/>
  <c r="F306" i="11"/>
  <c r="F305" i="11"/>
  <c r="F304" i="11"/>
  <c r="F303" i="11"/>
  <c r="F302" i="11"/>
  <c r="F301" i="11"/>
  <c r="F300" i="11"/>
  <c r="F299" i="11"/>
  <c r="F298" i="11"/>
  <c r="F297" i="11"/>
  <c r="F296" i="11"/>
  <c r="F295" i="11"/>
  <c r="F294" i="11"/>
  <c r="F293" i="11"/>
  <c r="F292" i="11"/>
  <c r="F291" i="11"/>
  <c r="F290" i="11"/>
  <c r="F289" i="11"/>
  <c r="F288" i="11"/>
  <c r="F287" i="11"/>
  <c r="F286" i="11"/>
  <c r="F285" i="11"/>
  <c r="F284" i="11"/>
  <c r="F283" i="11"/>
  <c r="F282" i="11"/>
  <c r="F281" i="11"/>
  <c r="F280" i="11"/>
  <c r="F279" i="11"/>
  <c r="F278" i="11"/>
  <c r="F277" i="11"/>
  <c r="F276" i="11"/>
  <c r="F275" i="11"/>
  <c r="F274" i="11"/>
  <c r="F273" i="11"/>
  <c r="F272" i="11"/>
  <c r="F271" i="11"/>
  <c r="F270" i="11"/>
  <c r="F269" i="11"/>
  <c r="F268" i="11"/>
  <c r="F267" i="11"/>
  <c r="F266" i="11"/>
  <c r="F265" i="11"/>
  <c r="F264" i="11"/>
  <c r="F263" i="11"/>
  <c r="F262" i="11"/>
  <c r="F261" i="11"/>
  <c r="F260" i="11"/>
  <c r="F259" i="11"/>
  <c r="F258" i="11"/>
  <c r="F257" i="11"/>
  <c r="F256" i="11"/>
  <c r="F255" i="11"/>
  <c r="F254" i="11"/>
  <c r="F253" i="11"/>
  <c r="F252" i="11"/>
  <c r="F251" i="11"/>
  <c r="F250" i="11"/>
  <c r="F249" i="11"/>
  <c r="F248" i="11"/>
  <c r="F247" i="11"/>
  <c r="F246" i="11"/>
  <c r="F245" i="11"/>
  <c r="F244" i="11"/>
  <c r="F243" i="11"/>
  <c r="F242" i="11"/>
  <c r="F241" i="11"/>
  <c r="F240" i="11"/>
  <c r="F239" i="11"/>
  <c r="F238" i="11"/>
  <c r="F237" i="11"/>
  <c r="F236" i="11"/>
  <c r="F235" i="11"/>
  <c r="F234" i="11"/>
  <c r="F233" i="11"/>
  <c r="F232" i="11"/>
  <c r="F231" i="11"/>
  <c r="F230" i="11"/>
  <c r="F229" i="11"/>
  <c r="F228" i="11"/>
  <c r="F227" i="11"/>
  <c r="F226" i="11"/>
  <c r="F225" i="11"/>
  <c r="F224" i="11"/>
  <c r="F223" i="11"/>
  <c r="F222" i="11"/>
  <c r="F221" i="11"/>
  <c r="F220" i="11"/>
  <c r="F219" i="11"/>
  <c r="F218" i="11"/>
  <c r="F217" i="11"/>
  <c r="F216" i="11"/>
  <c r="F215" i="11"/>
  <c r="F214" i="11"/>
  <c r="F213" i="11"/>
  <c r="F212" i="11"/>
  <c r="F211" i="11"/>
  <c r="F210" i="11"/>
  <c r="F209" i="11"/>
  <c r="F208" i="11"/>
  <c r="F207" i="11"/>
  <c r="F206" i="11"/>
  <c r="F205" i="11"/>
  <c r="F204" i="11"/>
  <c r="F203" i="11"/>
  <c r="F202" i="11"/>
  <c r="F201" i="11"/>
  <c r="F200" i="11"/>
  <c r="F199" i="11"/>
  <c r="F198" i="11"/>
  <c r="F197" i="11"/>
  <c r="F196" i="11"/>
  <c r="F195" i="11"/>
  <c r="F194" i="11"/>
  <c r="F193" i="11"/>
  <c r="F192" i="11"/>
  <c r="F191" i="11"/>
  <c r="F190" i="11"/>
  <c r="F189" i="11"/>
  <c r="F188" i="11"/>
  <c r="F187" i="11"/>
  <c r="F186" i="11"/>
  <c r="F185" i="11"/>
  <c r="F184" i="11"/>
  <c r="F183" i="11"/>
  <c r="F182" i="11"/>
  <c r="F181" i="11"/>
  <c r="F180" i="11"/>
  <c r="F179" i="11"/>
  <c r="F178" i="11"/>
  <c r="F177" i="11"/>
  <c r="F176" i="11"/>
  <c r="F175" i="11"/>
  <c r="F174" i="11"/>
  <c r="F173" i="11"/>
  <c r="F172" i="11"/>
  <c r="F171" i="11"/>
  <c r="F170" i="11"/>
  <c r="F169" i="11"/>
  <c r="F168" i="11"/>
  <c r="F167" i="11"/>
  <c r="F166" i="11"/>
  <c r="F165" i="11"/>
  <c r="F164" i="11"/>
  <c r="F163" i="11"/>
  <c r="F162" i="11"/>
  <c r="F161" i="11"/>
  <c r="F160" i="11"/>
  <c r="F159" i="11"/>
  <c r="F158" i="11"/>
  <c r="F157" i="11"/>
  <c r="F156" i="11"/>
  <c r="F155" i="11"/>
  <c r="F154" i="11"/>
  <c r="F153" i="11"/>
  <c r="F152" i="11"/>
  <c r="F151" i="11"/>
  <c r="F150" i="11"/>
  <c r="F149" i="11"/>
  <c r="F148" i="11"/>
  <c r="F147" i="11"/>
  <c r="F146" i="11"/>
  <c r="F145" i="11"/>
  <c r="F144" i="11"/>
  <c r="F143" i="11"/>
  <c r="F142" i="11"/>
  <c r="F141" i="11"/>
  <c r="F140" i="11"/>
  <c r="F139" i="11"/>
  <c r="F138" i="11"/>
  <c r="F137" i="11"/>
  <c r="F136" i="11"/>
  <c r="F135" i="11"/>
  <c r="F134" i="11"/>
  <c r="F133" i="11"/>
  <c r="F132" i="11"/>
  <c r="F131" i="11"/>
  <c r="F130" i="11"/>
  <c r="F129" i="11"/>
  <c r="F128" i="11"/>
  <c r="F127" i="11"/>
  <c r="F126" i="11"/>
  <c r="F125" i="11"/>
  <c r="F124" i="11"/>
  <c r="F123" i="11"/>
  <c r="F122" i="11"/>
  <c r="F121" i="11"/>
  <c r="F120" i="11"/>
  <c r="F119" i="11"/>
  <c r="F118" i="11"/>
  <c r="F117" i="11"/>
  <c r="F116" i="11"/>
  <c r="F115" i="11"/>
  <c r="F114" i="11"/>
  <c r="F113" i="11"/>
  <c r="F112" i="11"/>
  <c r="F111" i="11"/>
  <c r="F110" i="11"/>
  <c r="F109" i="11"/>
  <c r="F108" i="11"/>
  <c r="F107" i="11"/>
  <c r="F106" i="11"/>
  <c r="F105" i="11"/>
  <c r="F104" i="11"/>
  <c r="F103" i="11"/>
  <c r="F102" i="11"/>
  <c r="F101" i="11"/>
  <c r="F100" i="11"/>
  <c r="F99" i="11"/>
  <c r="F98" i="11"/>
  <c r="F97" i="11"/>
  <c r="F96" i="11"/>
  <c r="F95" i="11"/>
  <c r="F94" i="11"/>
  <c r="F93" i="11"/>
  <c r="F92" i="11"/>
  <c r="F91" i="11"/>
  <c r="F90" i="11"/>
  <c r="F89" i="11"/>
  <c r="F88" i="11"/>
  <c r="F87" i="11"/>
  <c r="F86" i="11"/>
  <c r="F85" i="11"/>
  <c r="F84" i="11"/>
  <c r="F83" i="11"/>
  <c r="F82" i="11"/>
  <c r="F81" i="11"/>
  <c r="F80" i="11"/>
  <c r="F79" i="11"/>
  <c r="F78" i="11"/>
  <c r="F77" i="11"/>
  <c r="F76" i="11"/>
  <c r="F75" i="11"/>
  <c r="F74" i="11"/>
  <c r="F73" i="11"/>
  <c r="F72" i="11"/>
  <c r="F71" i="11"/>
  <c r="F70" i="11"/>
  <c r="F69" i="11"/>
  <c r="F68" i="11"/>
  <c r="F67" i="11"/>
  <c r="F66" i="11"/>
  <c r="F65" i="11"/>
  <c r="F64" i="11"/>
  <c r="F63" i="11"/>
  <c r="F62" i="11"/>
  <c r="F61" i="11"/>
  <c r="F60" i="11"/>
  <c r="F59" i="11"/>
  <c r="F58" i="11"/>
  <c r="F57" i="11"/>
  <c r="F56" i="11"/>
  <c r="F55" i="11"/>
  <c r="F54" i="11"/>
  <c r="F53" i="11"/>
  <c r="F52" i="11"/>
  <c r="F51" i="11"/>
  <c r="F50" i="11"/>
  <c r="F49" i="11"/>
  <c r="F48" i="11"/>
  <c r="F47" i="11"/>
  <c r="F46" i="11"/>
  <c r="F45" i="11"/>
  <c r="F44" i="11"/>
  <c r="F43" i="11"/>
  <c r="F42" i="11"/>
  <c r="F41" i="11"/>
  <c r="F40" i="11"/>
  <c r="F39" i="11"/>
  <c r="F38" i="11"/>
  <c r="F37" i="11"/>
  <c r="F36" i="11"/>
  <c r="F35" i="11"/>
  <c r="F34" i="11"/>
  <c r="F33" i="11"/>
  <c r="F32" i="11"/>
  <c r="F31" i="11"/>
  <c r="F30" i="11"/>
  <c r="F29" i="11"/>
  <c r="F28" i="11"/>
  <c r="F27" i="11"/>
  <c r="F26" i="11"/>
  <c r="F25" i="11"/>
  <c r="F24" i="11"/>
  <c r="F23" i="11"/>
  <c r="F22" i="11"/>
  <c r="F21" i="11"/>
  <c r="F20" i="11"/>
  <c r="F19" i="11"/>
  <c r="F18" i="11"/>
  <c r="F17" i="11"/>
  <c r="F16" i="11"/>
  <c r="F15" i="11"/>
  <c r="F14" i="11"/>
  <c r="F13" i="11"/>
  <c r="F12" i="11"/>
  <c r="F10" i="11"/>
  <c r="F9" i="11"/>
  <c r="F8" i="11"/>
  <c r="F7" i="11"/>
  <c r="F6" i="11"/>
  <c r="F5" i="11"/>
  <c r="F4" i="11"/>
  <c r="CF1089" i="9"/>
  <c r="CC1089" i="9"/>
  <c r="CF1088" i="9"/>
  <c r="CC1088" i="9"/>
  <c r="CF1087" i="9"/>
  <c r="CC1087" i="9"/>
  <c r="CF1086" i="9"/>
  <c r="CC1086" i="9"/>
  <c r="CF1085" i="9"/>
  <c r="CC1085" i="9"/>
  <c r="CF1084" i="9"/>
  <c r="CC1084" i="9"/>
  <c r="CF1083" i="9"/>
  <c r="CC1083" i="9"/>
  <c r="CF1082" i="9"/>
  <c r="CC1082" i="9"/>
  <c r="CF1081" i="9"/>
  <c r="CC1081" i="9"/>
  <c r="CF1080" i="9"/>
  <c r="CC1080" i="9"/>
  <c r="CF1079" i="9"/>
  <c r="CC1079" i="9"/>
  <c r="CF1078" i="9"/>
  <c r="CC1078" i="9"/>
  <c r="CF1077" i="9"/>
  <c r="CC1077" i="9"/>
  <c r="CF1076" i="9"/>
  <c r="CC1076" i="9"/>
  <c r="CF1075" i="9"/>
  <c r="CC1075" i="9"/>
  <c r="CF1074" i="9"/>
  <c r="CC1074" i="9"/>
  <c r="CF1073" i="9"/>
  <c r="CC1073" i="9"/>
  <c r="CF1072" i="9"/>
  <c r="CC1072" i="9"/>
  <c r="CF1071" i="9"/>
  <c r="CC1071" i="9"/>
  <c r="CF1070" i="9"/>
  <c r="CC1070" i="9"/>
  <c r="CF1069" i="9"/>
  <c r="CC1069" i="9"/>
  <c r="CF1068" i="9"/>
  <c r="CC1068" i="9"/>
  <c r="CF1067" i="9"/>
  <c r="CC1067" i="9"/>
  <c r="CF1066" i="9"/>
  <c r="CC1066" i="9"/>
  <c r="CF1065" i="9"/>
  <c r="CC1065" i="9"/>
  <c r="CF1064" i="9"/>
  <c r="CC1064" i="9"/>
  <c r="CF1063" i="9"/>
  <c r="CC1063" i="9"/>
  <c r="CF1062" i="9"/>
  <c r="CC1062" i="9"/>
  <c r="CF1061" i="9"/>
  <c r="CC1061" i="9"/>
  <c r="CF1060" i="9"/>
  <c r="CC1060" i="9"/>
  <c r="CF1059" i="9"/>
  <c r="CC1059" i="9"/>
  <c r="CF1058" i="9"/>
  <c r="CC1058" i="9"/>
  <c r="CF1057" i="9"/>
  <c r="CC1057" i="9"/>
  <c r="CF1056" i="9"/>
  <c r="CC1056" i="9"/>
  <c r="CF1055" i="9"/>
  <c r="CC1055" i="9"/>
  <c r="CF1054" i="9"/>
  <c r="CC1054" i="9"/>
  <c r="CF1053" i="9"/>
  <c r="CC1053" i="9"/>
  <c r="CF1052" i="9"/>
  <c r="CC1052" i="9"/>
  <c r="CF1051" i="9"/>
  <c r="CC1051" i="9"/>
  <c r="CF1050" i="9"/>
  <c r="CC1050" i="9"/>
  <c r="CF1049" i="9"/>
  <c r="CC1049" i="9"/>
  <c r="CF1048" i="9"/>
  <c r="CC1048" i="9"/>
  <c r="CF1037" i="9"/>
  <c r="CC1037" i="9"/>
  <c r="CF1036" i="9"/>
  <c r="CC1036" i="9"/>
  <c r="CF1035" i="9"/>
  <c r="CC1035" i="9"/>
  <c r="CF1034" i="9"/>
  <c r="CC1034" i="9"/>
  <c r="CF1033" i="9"/>
  <c r="CC1033" i="9"/>
  <c r="CF1032" i="9"/>
  <c r="CC1032" i="9"/>
  <c r="CF1031" i="9"/>
  <c r="CC1031" i="9"/>
  <c r="CF1030" i="9"/>
  <c r="CC1030" i="9"/>
  <c r="CF1029" i="9"/>
  <c r="CC1029" i="9"/>
  <c r="CF1028" i="9"/>
  <c r="CC1028" i="9"/>
  <c r="CF1027" i="9"/>
  <c r="CC1027" i="9"/>
  <c r="CF1026" i="9"/>
  <c r="CC1026" i="9"/>
  <c r="CF1025" i="9"/>
  <c r="CC1025" i="9"/>
  <c r="BK1089" i="9"/>
  <c r="BK1088" i="9"/>
  <c r="BK1087" i="9"/>
  <c r="BK1086" i="9"/>
  <c r="BK1085" i="9"/>
  <c r="BK1084" i="9"/>
  <c r="BK1083" i="9"/>
  <c r="BK1082" i="9"/>
  <c r="BK1081" i="9"/>
  <c r="BK1080" i="9"/>
  <c r="BK1079" i="9"/>
  <c r="BK1078" i="9"/>
  <c r="BK1077" i="9"/>
  <c r="BK1076" i="9"/>
  <c r="BK1075" i="9"/>
  <c r="BK1074" i="9"/>
  <c r="BK1073" i="9"/>
  <c r="BK1072" i="9"/>
  <c r="BK1071" i="9"/>
  <c r="BK1070" i="9"/>
  <c r="BK1069" i="9"/>
  <c r="BK1068" i="9"/>
  <c r="BK1067" i="9"/>
  <c r="BK1066" i="9"/>
  <c r="BK1065" i="9"/>
  <c r="BK1064" i="9"/>
  <c r="BK1063" i="9"/>
  <c r="BK1062" i="9"/>
  <c r="BK1061" i="9"/>
  <c r="BK1060" i="9"/>
  <c r="BK1059" i="9"/>
  <c r="BK1058" i="9"/>
  <c r="BK1057" i="9"/>
  <c r="BK1056" i="9"/>
  <c r="BK1055" i="9"/>
  <c r="BK1054" i="9"/>
  <c r="BK1053" i="9"/>
  <c r="BK1052" i="9"/>
  <c r="BK1051" i="9"/>
  <c r="BK1050" i="9"/>
  <c r="BK1049" i="9"/>
  <c r="BK1037" i="9"/>
  <c r="BK1036" i="9"/>
  <c r="BK1035" i="9"/>
  <c r="BK1034" i="9"/>
  <c r="BK1033" i="9"/>
  <c r="BK1032" i="9"/>
  <c r="BK1031" i="9"/>
  <c r="BK1030" i="9"/>
  <c r="BK1029" i="9"/>
  <c r="BK1028" i="9"/>
  <c r="BK1027" i="9"/>
  <c r="BK1026" i="9"/>
  <c r="BK1025" i="9"/>
  <c r="BB1089" i="9"/>
  <c r="BB1088" i="9"/>
  <c r="BB1087" i="9"/>
  <c r="BB1086" i="9"/>
  <c r="BB1085" i="9"/>
  <c r="BB1084" i="9"/>
  <c r="BB1083" i="9"/>
  <c r="BB1082" i="9"/>
  <c r="BB1081" i="9"/>
  <c r="BB1080" i="9"/>
  <c r="BB1079" i="9"/>
  <c r="BB1078" i="9"/>
  <c r="BB1077" i="9"/>
  <c r="BB1076" i="9"/>
  <c r="BB1075" i="9"/>
  <c r="BB1074" i="9"/>
  <c r="BB1073" i="9"/>
  <c r="BB1072" i="9"/>
  <c r="BB1071" i="9"/>
  <c r="BB1070" i="9"/>
  <c r="BB1069" i="9"/>
  <c r="BB1068" i="9"/>
  <c r="BB1067" i="9"/>
  <c r="BB1066" i="9"/>
  <c r="BB1065" i="9"/>
  <c r="BB1064" i="9"/>
  <c r="BB1063" i="9"/>
  <c r="BB1062" i="9"/>
  <c r="BB1061" i="9"/>
  <c r="BB1060" i="9"/>
  <c r="BB1059" i="9"/>
  <c r="BB1058" i="9"/>
  <c r="BB1057" i="9"/>
  <c r="BB1056" i="9"/>
  <c r="BB1055" i="9"/>
  <c r="BB1054" i="9"/>
  <c r="BB1053" i="9"/>
  <c r="BB1052" i="9"/>
  <c r="BB1051" i="9"/>
  <c r="BB1050" i="9"/>
  <c r="BB1049" i="9"/>
  <c r="BB1048" i="9"/>
  <c r="BB1037" i="9"/>
  <c r="BB1036" i="9"/>
  <c r="BB1035" i="9"/>
  <c r="BB1034" i="9"/>
  <c r="BB1033" i="9"/>
  <c r="BB1032" i="9"/>
  <c r="BB1031" i="9"/>
  <c r="BB1030" i="9"/>
  <c r="BB1029" i="9"/>
  <c r="BB1028" i="9"/>
  <c r="BB1027" i="9"/>
  <c r="BB1026" i="9"/>
  <c r="BB1025" i="9"/>
  <c r="A1089" i="9"/>
  <c r="A1088" i="9"/>
  <c r="A1087" i="9"/>
  <c r="A1086" i="9"/>
  <c r="A1085" i="9"/>
  <c r="A1084" i="9"/>
  <c r="A1083" i="9"/>
  <c r="A1082" i="9"/>
  <c r="A1081" i="9"/>
  <c r="A1080" i="9"/>
  <c r="A1079" i="9"/>
  <c r="A1078" i="9"/>
  <c r="A1077" i="9"/>
  <c r="A1076" i="9"/>
  <c r="A1075" i="9"/>
  <c r="A1074" i="9"/>
  <c r="A1073" i="9"/>
  <c r="A1072" i="9"/>
  <c r="A1071" i="9"/>
  <c r="A1070" i="9"/>
  <c r="A1069" i="9"/>
  <c r="A1068" i="9"/>
  <c r="A1067" i="9"/>
  <c r="A1066" i="9"/>
  <c r="A1065" i="9"/>
  <c r="A1064" i="9"/>
  <c r="A1063" i="9"/>
  <c r="A1062" i="9"/>
  <c r="A1061" i="9"/>
  <c r="A1060" i="9"/>
  <c r="A1059" i="9"/>
  <c r="A1058" i="9"/>
  <c r="A1057" i="9"/>
  <c r="A1056" i="9"/>
  <c r="A1055" i="9"/>
  <c r="A1054" i="9"/>
  <c r="A1053" i="9"/>
  <c r="A1052" i="9"/>
  <c r="A1051" i="9"/>
  <c r="A1050" i="9"/>
  <c r="A1049" i="9"/>
  <c r="A1048" i="9"/>
  <c r="A1037" i="9"/>
  <c r="A1036" i="9"/>
  <c r="A1035" i="9"/>
  <c r="A1034" i="9"/>
  <c r="A1033" i="9"/>
  <c r="A1032" i="9"/>
  <c r="A1031" i="9"/>
  <c r="A1030" i="9"/>
  <c r="A1029" i="9"/>
  <c r="A1028" i="9"/>
  <c r="A1027" i="9"/>
  <c r="A1026" i="9"/>
  <c r="A1025" i="9"/>
  <c r="F1024" i="9"/>
  <c r="F516" i="9"/>
  <c r="F498" i="9"/>
  <c r="F497" i="9"/>
  <c r="F415" i="9"/>
  <c r="F414" i="9"/>
  <c r="F393" i="9"/>
  <c r="F392" i="9"/>
  <c r="F391" i="9"/>
  <c r="A3" i="18" l="1"/>
  <c r="AG3" i="18"/>
  <c r="AG4" i="18"/>
  <c r="AG5" i="18"/>
  <c r="AG6" i="18"/>
  <c r="AG7" i="18"/>
  <c r="AG8" i="18"/>
  <c r="AG9" i="18"/>
  <c r="AG10" i="18"/>
  <c r="AG11" i="18"/>
  <c r="AG12" i="18"/>
  <c r="AG13" i="18"/>
  <c r="AG14" i="18"/>
  <c r="AG15" i="18"/>
  <c r="AG16" i="18"/>
  <c r="AG17" i="18"/>
  <c r="AG18" i="18"/>
  <c r="A3" i="17"/>
  <c r="M3" i="17"/>
  <c r="AF3" i="17"/>
  <c r="AT3" i="17"/>
  <c r="A4" i="17"/>
  <c r="M4" i="17"/>
  <c r="AF4" i="17"/>
  <c r="AT4" i="17"/>
  <c r="A5" i="17"/>
  <c r="M5" i="17"/>
  <c r="AF5" i="17"/>
  <c r="AT5" i="17"/>
  <c r="A6" i="17"/>
  <c r="M6" i="17"/>
  <c r="AF6" i="17"/>
  <c r="AT6" i="17"/>
  <c r="A7" i="17"/>
  <c r="M7" i="17"/>
  <c r="AF7" i="17"/>
  <c r="AT7" i="17"/>
  <c r="A8" i="17"/>
  <c r="M8" i="17"/>
  <c r="AF8" i="17"/>
  <c r="AT8" i="17"/>
  <c r="A9" i="17"/>
  <c r="M9" i="17"/>
  <c r="AF9" i="17"/>
  <c r="AT9" i="17"/>
  <c r="AW9" i="17"/>
  <c r="A10" i="17"/>
  <c r="M10" i="17"/>
  <c r="AF10" i="17"/>
  <c r="AW10" i="17"/>
  <c r="A11" i="17"/>
  <c r="M11" i="17"/>
  <c r="AF11" i="17"/>
  <c r="AT11" i="17"/>
  <c r="AW11" i="17"/>
  <c r="A12" i="17"/>
  <c r="M12" i="17"/>
  <c r="AF12" i="17"/>
  <c r="AT12" i="17"/>
  <c r="AW12" i="17"/>
  <c r="A13" i="17"/>
  <c r="M13" i="17"/>
  <c r="AF13" i="17"/>
  <c r="AW13" i="17"/>
  <c r="A14" i="17"/>
  <c r="M14" i="17"/>
  <c r="AF14" i="17"/>
  <c r="AT14" i="17"/>
  <c r="AW14" i="17"/>
  <c r="A15" i="17"/>
  <c r="M15" i="17"/>
  <c r="AF15" i="17"/>
  <c r="AT15" i="17"/>
  <c r="AW15" i="17"/>
  <c r="A16" i="17"/>
  <c r="M16" i="17"/>
  <c r="AF16" i="17"/>
  <c r="AT16" i="17"/>
  <c r="AW16" i="17"/>
  <c r="A17" i="17"/>
  <c r="M17" i="17"/>
  <c r="AF17" i="17"/>
  <c r="AT17" i="17"/>
  <c r="AW17" i="17"/>
  <c r="A18" i="17"/>
  <c r="M18" i="17"/>
  <c r="AF18" i="17"/>
  <c r="AT18" i="17"/>
  <c r="AW18" i="17"/>
  <c r="A19" i="17"/>
  <c r="M19" i="17"/>
  <c r="AF19" i="17"/>
  <c r="AT19" i="17"/>
  <c r="AW19" i="17"/>
  <c r="A20" i="17"/>
  <c r="M20" i="17"/>
  <c r="AF20" i="17"/>
  <c r="AT20" i="17"/>
  <c r="AW20" i="17"/>
  <c r="A21" i="17"/>
  <c r="M21" i="17"/>
  <c r="AF21" i="17"/>
  <c r="AW21" i="17"/>
  <c r="A22" i="17"/>
  <c r="M22" i="17"/>
  <c r="AF22" i="17"/>
  <c r="AW22" i="17"/>
  <c r="A23" i="17"/>
  <c r="M23" i="17"/>
  <c r="AF23" i="17"/>
  <c r="AW23" i="17"/>
  <c r="A24" i="17"/>
  <c r="M24" i="17"/>
  <c r="AF24" i="17"/>
  <c r="AW24" i="17"/>
  <c r="A25" i="17"/>
  <c r="M25" i="17"/>
  <c r="AF25" i="17"/>
  <c r="AW25" i="17"/>
  <c r="A26" i="17"/>
  <c r="M26" i="17"/>
  <c r="AF26" i="17"/>
  <c r="AW26" i="17"/>
  <c r="A27" i="17"/>
  <c r="M27" i="17"/>
  <c r="AE27" i="17"/>
  <c r="W27" i="17" s="1"/>
  <c r="AW27" i="17"/>
  <c r="A28" i="17"/>
  <c r="M28" i="17"/>
  <c r="AE28" i="17"/>
  <c r="W28" i="17" s="1"/>
  <c r="AW28" i="17"/>
  <c r="A29" i="17"/>
  <c r="M29" i="17"/>
  <c r="AE29" i="17"/>
  <c r="W29" i="17" s="1"/>
  <c r="AW29" i="17"/>
  <c r="A30" i="17"/>
  <c r="M30" i="17"/>
  <c r="AE30" i="17"/>
  <c r="W30" i="17" s="1"/>
  <c r="AF30" i="17"/>
  <c r="AW30" i="17"/>
  <c r="A31" i="17"/>
  <c r="M31" i="17"/>
  <c r="AE31" i="17"/>
  <c r="W31" i="17" s="1"/>
  <c r="AW31" i="17"/>
  <c r="A32" i="17"/>
  <c r="M32" i="17"/>
  <c r="AE32" i="17"/>
  <c r="AF32" i="17" s="1"/>
  <c r="AW32" i="17"/>
  <c r="A33" i="17"/>
  <c r="M33" i="17"/>
  <c r="AE33" i="17"/>
  <c r="W33" i="17" s="1"/>
  <c r="AW33" i="17"/>
  <c r="A34" i="17"/>
  <c r="M34" i="17"/>
  <c r="AE34" i="17"/>
  <c r="W34" i="17" s="1"/>
  <c r="AF34" i="17"/>
  <c r="AW34" i="17"/>
  <c r="A35" i="17"/>
  <c r="M35" i="17"/>
  <c r="AE35" i="17"/>
  <c r="W35" i="17" s="1"/>
  <c r="AW35" i="17"/>
  <c r="A36" i="17"/>
  <c r="M36" i="17"/>
  <c r="AE36" i="17"/>
  <c r="W36" i="17" s="1"/>
  <c r="AW36" i="17"/>
  <c r="A37" i="17"/>
  <c r="M37" i="17"/>
  <c r="AE37" i="17"/>
  <c r="AF37" i="17" s="1"/>
  <c r="AW37" i="17"/>
  <c r="AF36" i="17" l="1"/>
  <c r="AF28" i="17"/>
  <c r="W32" i="17"/>
  <c r="W37" i="17"/>
  <c r="AF35" i="17"/>
  <c r="AF33" i="17"/>
  <c r="AF31" i="17"/>
  <c r="AF29" i="17"/>
  <c r="AF27" i="17"/>
  <c r="CF498" i="9" l="1"/>
  <c r="Q91" i="16"/>
  <c r="Q96" i="16"/>
  <c r="Q95" i="16"/>
  <c r="Q94" i="16"/>
  <c r="Q498" i="9" l="1"/>
  <c r="BB1024" i="9"/>
  <c r="BB1023" i="9"/>
  <c r="BB1022" i="9"/>
  <c r="BB1021" i="9"/>
  <c r="BB1020" i="9"/>
  <c r="BB1019" i="9"/>
  <c r="BB1018" i="9"/>
  <c r="BB1017" i="9"/>
  <c r="BB1016" i="9"/>
  <c r="BB1015" i="9"/>
  <c r="BB1014" i="9"/>
  <c r="BB1013" i="9"/>
  <c r="BB1012" i="9"/>
  <c r="BB1011" i="9"/>
  <c r="BB1010" i="9"/>
  <c r="BB1009" i="9"/>
  <c r="BB1008" i="9"/>
  <c r="BB1007" i="9"/>
  <c r="BB1006" i="9"/>
  <c r="BB1005" i="9"/>
  <c r="BB1004" i="9"/>
  <c r="BB1003" i="9"/>
  <c r="BB1002" i="9"/>
  <c r="BB1001" i="9"/>
  <c r="BB1000" i="9"/>
  <c r="BB999" i="9"/>
  <c r="BB998" i="9"/>
  <c r="BB997" i="9"/>
  <c r="BB996" i="9"/>
  <c r="BB995" i="9"/>
  <c r="BB994" i="9"/>
  <c r="BB993" i="9"/>
  <c r="BB992" i="9"/>
  <c r="BB991" i="9"/>
  <c r="BB990" i="9"/>
  <c r="BB989" i="9"/>
  <c r="BB988" i="9"/>
  <c r="BB987" i="9"/>
  <c r="BB986" i="9"/>
  <c r="BB985" i="9"/>
  <c r="BB984" i="9"/>
  <c r="BB983" i="9"/>
  <c r="BB982" i="9"/>
  <c r="BB981" i="9"/>
  <c r="BB980" i="9"/>
  <c r="BB979" i="9"/>
  <c r="BB978" i="9"/>
  <c r="BB977" i="9"/>
  <c r="BB976" i="9"/>
  <c r="BB975" i="9"/>
  <c r="BB974" i="9"/>
  <c r="BB973" i="9"/>
  <c r="BB972" i="9"/>
  <c r="BB971" i="9"/>
  <c r="BB970" i="9"/>
  <c r="BB969" i="9"/>
  <c r="BB968" i="9"/>
  <c r="BB967" i="9"/>
  <c r="BB966" i="9"/>
  <c r="BB965" i="9"/>
  <c r="BB964" i="9"/>
  <c r="BB963" i="9"/>
  <c r="BB962" i="9"/>
  <c r="BB961" i="9"/>
  <c r="BB960" i="9"/>
  <c r="BB959" i="9"/>
  <c r="BB958" i="9"/>
  <c r="BB957" i="9"/>
  <c r="BB956" i="9"/>
  <c r="BB955" i="9"/>
  <c r="BB954" i="9"/>
  <c r="BB953" i="9"/>
  <c r="BB952" i="9"/>
  <c r="BB951" i="9"/>
  <c r="BB950" i="9"/>
  <c r="BB949" i="9"/>
  <c r="BB948" i="9"/>
  <c r="BB947" i="9"/>
  <c r="BB946" i="9"/>
  <c r="BB945" i="9"/>
  <c r="BB944" i="9"/>
  <c r="BB943" i="9"/>
  <c r="BB942" i="9"/>
  <c r="BB941" i="9"/>
  <c r="BB940" i="9"/>
  <c r="BB939" i="9"/>
  <c r="BB938" i="9"/>
  <c r="BB937" i="9"/>
  <c r="BB936" i="9"/>
  <c r="BB935" i="9"/>
  <c r="BB934" i="9"/>
  <c r="BB933" i="9"/>
  <c r="BB932" i="9"/>
  <c r="BB931" i="9"/>
  <c r="BB930" i="9"/>
  <c r="BB929" i="9"/>
  <c r="BB928" i="9"/>
  <c r="BB927" i="9"/>
  <c r="BB926" i="9"/>
  <c r="BB925" i="9"/>
  <c r="BB924" i="9"/>
  <c r="BB923" i="9"/>
  <c r="BB922" i="9"/>
  <c r="BB921" i="9"/>
  <c r="BB920" i="9"/>
  <c r="BB919" i="9"/>
  <c r="BB918" i="9"/>
  <c r="BB917" i="9"/>
  <c r="BB916" i="9"/>
  <c r="BB915" i="9"/>
  <c r="BB914" i="9"/>
  <c r="BB913" i="9"/>
  <c r="BB912" i="9"/>
  <c r="BB911" i="9"/>
  <c r="BB910" i="9"/>
  <c r="BB909" i="9"/>
  <c r="BB908" i="9"/>
  <c r="BB907" i="9"/>
  <c r="BB906" i="9"/>
  <c r="BB905" i="9"/>
  <c r="BB904" i="9"/>
  <c r="BB903" i="9"/>
  <c r="BB902" i="9"/>
  <c r="BB901" i="9"/>
  <c r="BB900" i="9"/>
  <c r="BB899" i="9"/>
  <c r="BB898" i="9"/>
  <c r="BB897" i="9"/>
  <c r="BB896" i="9"/>
  <c r="BB895" i="9"/>
  <c r="BB894" i="9"/>
  <c r="BB893" i="9"/>
  <c r="BB892" i="9"/>
  <c r="BB891" i="9"/>
  <c r="BB890" i="9"/>
  <c r="BB889" i="9"/>
  <c r="BB888" i="9"/>
  <c r="BB887" i="9"/>
  <c r="BB886" i="9"/>
  <c r="BB885" i="9"/>
  <c r="BB884" i="9"/>
  <c r="BB883" i="9"/>
  <c r="BB882" i="9"/>
  <c r="BB881" i="9"/>
  <c r="BB880" i="9"/>
  <c r="BB879" i="9"/>
  <c r="BB878" i="9"/>
  <c r="BB877" i="9"/>
  <c r="BB876" i="9"/>
  <c r="BB875" i="9"/>
  <c r="BB874" i="9"/>
  <c r="BB873" i="9"/>
  <c r="BB872" i="9"/>
  <c r="BB871" i="9"/>
  <c r="BB870" i="9"/>
  <c r="BB869" i="9"/>
  <c r="BB868" i="9"/>
  <c r="BB867" i="9"/>
  <c r="BB866" i="9"/>
  <c r="BB865" i="9"/>
  <c r="BB864" i="9"/>
  <c r="BB863" i="9"/>
  <c r="BB862" i="9"/>
  <c r="BB861" i="9"/>
  <c r="BB860" i="9"/>
  <c r="BB859" i="9"/>
  <c r="BB858" i="9"/>
  <c r="BB857" i="9"/>
  <c r="BB856" i="9"/>
  <c r="BB855" i="9"/>
  <c r="BB854" i="9"/>
  <c r="BB853" i="9"/>
  <c r="BB852" i="9"/>
  <c r="BB851" i="9"/>
  <c r="BB850" i="9"/>
  <c r="BB849" i="9"/>
  <c r="BB848" i="9"/>
  <c r="BB847" i="9"/>
  <c r="BB846" i="9"/>
  <c r="BB845" i="9"/>
  <c r="BB844" i="9"/>
  <c r="BB843" i="9"/>
  <c r="BB842" i="9"/>
  <c r="BB841" i="9"/>
  <c r="BB840" i="9"/>
  <c r="BB839" i="9"/>
  <c r="BB838" i="9"/>
  <c r="BB837" i="9"/>
  <c r="BB836" i="9"/>
  <c r="BB835" i="9"/>
  <c r="BB834" i="9"/>
  <c r="BB833" i="9"/>
  <c r="BB832" i="9"/>
  <c r="BB831" i="9"/>
  <c r="BB830" i="9"/>
  <c r="BB829" i="9"/>
  <c r="BB828" i="9"/>
  <c r="BB827" i="9"/>
  <c r="BB826" i="9"/>
  <c r="BB825" i="9"/>
  <c r="BB824" i="9"/>
  <c r="BB823" i="9"/>
  <c r="BB822" i="9"/>
  <c r="BB770" i="9"/>
  <c r="BB769" i="9"/>
  <c r="BB768" i="9"/>
  <c r="BB767" i="9"/>
  <c r="BB766" i="9"/>
  <c r="BB765" i="9"/>
  <c r="BB764" i="9"/>
  <c r="BB763" i="9"/>
  <c r="BB762" i="9"/>
  <c r="BB761" i="9"/>
  <c r="BB760" i="9"/>
  <c r="BB759" i="9"/>
  <c r="BB758" i="9"/>
  <c r="BB757" i="9"/>
  <c r="BB756" i="9"/>
  <c r="BB755" i="9"/>
  <c r="BB754" i="9"/>
  <c r="BB753" i="9"/>
  <c r="BB752" i="9"/>
  <c r="BB751" i="9"/>
  <c r="BB750" i="9"/>
  <c r="BB749" i="9"/>
  <c r="BB747" i="9"/>
  <c r="BB746" i="9"/>
  <c r="BB745" i="9"/>
  <c r="BB744" i="9"/>
  <c r="BB743" i="9"/>
  <c r="BB742" i="9"/>
  <c r="BB741" i="9"/>
  <c r="BB739" i="9"/>
  <c r="BB738" i="9"/>
  <c r="BB737" i="9"/>
  <c r="BB736" i="9"/>
  <c r="BB735" i="9"/>
  <c r="BB734" i="9"/>
  <c r="BB733" i="9"/>
  <c r="BB732" i="9"/>
  <c r="BB731" i="9"/>
  <c r="BB730" i="9"/>
  <c r="BB729" i="9"/>
  <c r="BB728" i="9"/>
  <c r="BB727" i="9"/>
  <c r="BB726" i="9"/>
  <c r="BB725" i="9"/>
  <c r="BB724" i="9"/>
  <c r="BB723" i="9"/>
  <c r="BB722" i="9"/>
  <c r="BB721" i="9"/>
  <c r="BB720" i="9"/>
  <c r="BB719" i="9"/>
  <c r="BB718" i="9"/>
  <c r="BB717" i="9"/>
  <c r="BB716" i="9"/>
  <c r="BB715" i="9"/>
  <c r="BB714" i="9"/>
  <c r="BB713" i="9"/>
  <c r="BB712" i="9"/>
  <c r="BB711" i="9"/>
  <c r="BB710" i="9"/>
  <c r="BB709" i="9"/>
  <c r="BB708" i="9"/>
  <c r="BB707" i="9"/>
  <c r="BB706" i="9"/>
  <c r="BB703" i="9"/>
  <c r="BB702" i="9"/>
  <c r="BB701" i="9"/>
  <c r="BB700" i="9"/>
  <c r="BB699" i="9"/>
  <c r="BB698" i="9"/>
  <c r="BB697" i="9"/>
  <c r="BB696" i="9"/>
  <c r="BB695" i="9"/>
  <c r="BB694" i="9"/>
  <c r="BB693" i="9"/>
  <c r="BB692" i="9"/>
  <c r="BB691" i="9"/>
  <c r="BB690" i="9"/>
  <c r="BB689" i="9"/>
  <c r="BB688" i="9"/>
  <c r="BB687" i="9"/>
  <c r="BB686" i="9"/>
  <c r="BB685" i="9"/>
  <c r="BB684" i="9"/>
  <c r="BB683" i="9"/>
  <c r="BB682" i="9"/>
  <c r="BB681" i="9"/>
  <c r="BB680" i="9"/>
  <c r="BB679" i="9"/>
  <c r="BB678" i="9"/>
  <c r="BB677" i="9"/>
  <c r="BB676" i="9"/>
  <c r="BB675" i="9"/>
  <c r="BB674" i="9"/>
  <c r="BB673" i="9"/>
  <c r="BB672" i="9"/>
  <c r="BB671" i="9"/>
  <c r="BB643" i="9"/>
  <c r="BB642" i="9"/>
  <c r="BB640" i="9"/>
  <c r="BB639" i="9"/>
  <c r="BB638" i="9"/>
  <c r="BB637" i="9"/>
  <c r="BB636" i="9"/>
  <c r="BB635" i="9"/>
  <c r="BB633" i="9"/>
  <c r="BB632" i="9"/>
  <c r="BB631" i="9"/>
  <c r="BB630" i="9"/>
  <c r="BB629" i="9"/>
  <c r="BB628" i="9"/>
  <c r="BB627" i="9"/>
  <c r="BB626" i="9"/>
  <c r="BB625" i="9"/>
  <c r="BB624" i="9"/>
  <c r="BB623" i="9"/>
  <c r="BB622" i="9"/>
  <c r="BB621" i="9"/>
  <c r="BB620" i="9"/>
  <c r="BB619" i="9"/>
  <c r="BB618" i="9"/>
  <c r="BB617" i="9"/>
  <c r="BB616" i="9"/>
  <c r="BB615" i="9"/>
  <c r="BB614" i="9"/>
  <c r="BB613" i="9"/>
  <c r="BB612" i="9"/>
  <c r="BB611" i="9"/>
  <c r="BB610" i="9"/>
  <c r="BB609" i="9"/>
  <c r="BB608" i="9"/>
  <c r="BB607" i="9"/>
  <c r="BB606" i="9"/>
  <c r="BB605" i="9"/>
  <c r="BB604" i="9"/>
  <c r="BB603" i="9"/>
  <c r="BB602" i="9"/>
  <c r="BB601" i="9"/>
  <c r="BB600" i="9"/>
  <c r="BB599" i="9"/>
  <c r="BB598" i="9"/>
  <c r="BB597" i="9"/>
  <c r="BB596" i="9"/>
  <c r="BB595" i="9"/>
  <c r="BB594" i="9"/>
  <c r="BB593" i="9"/>
  <c r="BB592" i="9"/>
  <c r="BB591" i="9"/>
  <c r="BB590" i="9"/>
  <c r="BB588" i="9"/>
  <c r="BB587" i="9"/>
  <c r="BB586" i="9"/>
  <c r="BB585" i="9"/>
  <c r="BB584" i="9"/>
  <c r="BB583" i="9"/>
  <c r="BB582" i="9"/>
  <c r="BB581" i="9"/>
  <c r="BB580" i="9"/>
  <c r="BB579" i="9"/>
  <c r="BB578" i="9"/>
  <c r="BB577" i="9"/>
  <c r="BB576" i="9"/>
  <c r="BB575" i="9"/>
  <c r="BB574" i="9"/>
  <c r="BB573" i="9"/>
  <c r="BB572" i="9"/>
  <c r="BB571" i="9"/>
  <c r="BB570" i="9"/>
  <c r="BB569" i="9"/>
  <c r="BB568" i="9"/>
  <c r="BB567" i="9"/>
  <c r="BB566" i="9"/>
  <c r="BB565" i="9"/>
  <c r="BB564" i="9"/>
  <c r="BB563" i="9"/>
  <c r="BB562" i="9"/>
  <c r="BB561" i="9"/>
  <c r="BB558" i="9"/>
  <c r="BB557" i="9"/>
  <c r="BB556" i="9"/>
  <c r="BB555" i="9"/>
  <c r="BB554" i="9"/>
  <c r="BB553" i="9"/>
  <c r="BB552" i="9"/>
  <c r="BB551" i="9"/>
  <c r="BB550" i="9"/>
  <c r="BB549" i="9"/>
  <c r="BB548" i="9"/>
  <c r="BB547" i="9"/>
  <c r="BB546" i="9"/>
  <c r="BB545" i="9"/>
  <c r="BB544" i="9"/>
  <c r="BB543" i="9"/>
  <c r="BB542" i="9"/>
  <c r="BB541" i="9"/>
  <c r="BB540" i="9"/>
  <c r="BB539" i="9"/>
  <c r="BB538" i="9"/>
  <c r="BB537" i="9"/>
  <c r="BB536" i="9"/>
  <c r="BB535" i="9"/>
  <c r="BB534" i="9"/>
  <c r="BB533" i="9"/>
  <c r="BB532" i="9"/>
  <c r="BB531" i="9"/>
  <c r="BB530" i="9"/>
  <c r="BB529" i="9"/>
  <c r="BB528" i="9"/>
  <c r="BB527" i="9"/>
  <c r="BB526" i="9"/>
  <c r="BB525" i="9"/>
  <c r="BB524" i="9"/>
  <c r="BB523" i="9"/>
  <c r="BB522" i="9"/>
  <c r="BB521" i="9"/>
  <c r="BB520" i="9"/>
  <c r="BB519" i="9"/>
  <c r="BB518" i="9"/>
  <c r="BB517" i="9"/>
  <c r="BB516" i="9"/>
  <c r="BB515" i="9"/>
  <c r="BB514" i="9"/>
  <c r="BB498" i="9"/>
  <c r="BB497" i="9"/>
  <c r="BB496" i="9"/>
  <c r="BB495" i="9"/>
  <c r="BB494" i="9"/>
  <c r="BB493" i="9"/>
  <c r="BB492" i="9"/>
  <c r="BB491" i="9"/>
  <c r="BB490" i="9"/>
  <c r="BB489" i="9"/>
  <c r="BB488" i="9"/>
  <c r="BB487" i="9"/>
  <c r="BB486" i="9"/>
  <c r="BB485" i="9"/>
  <c r="BB484" i="9"/>
  <c r="BB483" i="9"/>
  <c r="BB482" i="9"/>
  <c r="BB481" i="9"/>
  <c r="BB480" i="9"/>
  <c r="BB479" i="9"/>
  <c r="BB477" i="9"/>
  <c r="BB476" i="9"/>
  <c r="BB475" i="9"/>
  <c r="BB474" i="9"/>
  <c r="BB473" i="9"/>
  <c r="BB472" i="9"/>
  <c r="BB471" i="9"/>
  <c r="BB470" i="9"/>
  <c r="BB469" i="9"/>
  <c r="BB468" i="9"/>
  <c r="BB467" i="9"/>
  <c r="BB466" i="9"/>
  <c r="BB465" i="9"/>
  <c r="BB464" i="9"/>
  <c r="BB463" i="9"/>
  <c r="BB462" i="9"/>
  <c r="BB461" i="9"/>
  <c r="BB460" i="9"/>
  <c r="BB459" i="9"/>
  <c r="BB458" i="9"/>
  <c r="BB457" i="9"/>
  <c r="BB456" i="9"/>
  <c r="BB455" i="9"/>
  <c r="BB454" i="9"/>
  <c r="BB445" i="9"/>
  <c r="BB444" i="9"/>
  <c r="BB443" i="9"/>
  <c r="BB442" i="9"/>
  <c r="BB441" i="9"/>
  <c r="BB440" i="9"/>
  <c r="BB439" i="9"/>
  <c r="BB438" i="9"/>
  <c r="BB437" i="9"/>
  <c r="BB436" i="9"/>
  <c r="BB435" i="9"/>
  <c r="BB434" i="9"/>
  <c r="BB433" i="9"/>
  <c r="BB432" i="9"/>
  <c r="BB431" i="9"/>
  <c r="BB430" i="9"/>
  <c r="BB429" i="9"/>
  <c r="BB428" i="9"/>
  <c r="BB427" i="9"/>
  <c r="BB426" i="9"/>
  <c r="BB425" i="9"/>
  <c r="BB424" i="9"/>
  <c r="BB423" i="9"/>
  <c r="BB422" i="9"/>
  <c r="BB421" i="9"/>
  <c r="BB420" i="9"/>
  <c r="BB418" i="9"/>
  <c r="BB417" i="9"/>
  <c r="BB416" i="9"/>
  <c r="BB415" i="9"/>
  <c r="BB414" i="9"/>
  <c r="BB413" i="9"/>
  <c r="BB412" i="9"/>
  <c r="BB411" i="9"/>
  <c r="BB410" i="9"/>
  <c r="BB409" i="9"/>
  <c r="BB408" i="9"/>
  <c r="BB407" i="9"/>
  <c r="BB406" i="9"/>
  <c r="BB405" i="9"/>
  <c r="BB404" i="9"/>
  <c r="BB403" i="9"/>
  <c r="BB402" i="9"/>
  <c r="BB401" i="9"/>
  <c r="BB400" i="9"/>
  <c r="BB399" i="9"/>
  <c r="BB398" i="9"/>
  <c r="BB397" i="9"/>
  <c r="BB396" i="9"/>
  <c r="BB395" i="9"/>
  <c r="BB394" i="9"/>
  <c r="BB393" i="9"/>
  <c r="BB392" i="9"/>
  <c r="BB391" i="9"/>
  <c r="BB390" i="9"/>
  <c r="BB389" i="9"/>
  <c r="BB388" i="9"/>
  <c r="BB387" i="9"/>
  <c r="BB386" i="9"/>
  <c r="BB385" i="9"/>
  <c r="BB384" i="9"/>
  <c r="BB383" i="9"/>
  <c r="BB382" i="9"/>
  <c r="BB381" i="9"/>
  <c r="BB380" i="9"/>
  <c r="BB379" i="9"/>
  <c r="BB378" i="9"/>
  <c r="BB377" i="9"/>
  <c r="BB376" i="9"/>
  <c r="BB375" i="9"/>
  <c r="BB374" i="9"/>
  <c r="BB373" i="9"/>
  <c r="BB372" i="9"/>
  <c r="BB371" i="9"/>
  <c r="BB370" i="9"/>
  <c r="BB369" i="9"/>
  <c r="BB368" i="9"/>
  <c r="BB367" i="9"/>
  <c r="BB366" i="9"/>
  <c r="BB365" i="9"/>
  <c r="BB364" i="9"/>
  <c r="BB363" i="9"/>
  <c r="BB362" i="9"/>
  <c r="BB361" i="9"/>
  <c r="BB360" i="9"/>
  <c r="BB359" i="9"/>
  <c r="BB358" i="9"/>
  <c r="BB357" i="9"/>
  <c r="BB356" i="9"/>
  <c r="BB355" i="9"/>
  <c r="BB354" i="9"/>
  <c r="BB353" i="9"/>
  <c r="BB352" i="9"/>
  <c r="BB351" i="9"/>
  <c r="BB350" i="9"/>
  <c r="BB349" i="9"/>
  <c r="BB348" i="9"/>
  <c r="BB347" i="9"/>
  <c r="BB346" i="9"/>
  <c r="BB345" i="9"/>
  <c r="BB344" i="9"/>
  <c r="BB343" i="9"/>
  <c r="BB342" i="9"/>
  <c r="BB341" i="9"/>
  <c r="BB340" i="9"/>
  <c r="BB339" i="9"/>
  <c r="BB338" i="9"/>
  <c r="BB337" i="9"/>
  <c r="BB336" i="9"/>
  <c r="BB335" i="9"/>
  <c r="BB334" i="9"/>
  <c r="BB333" i="9"/>
  <c r="BB332" i="9"/>
  <c r="BB331" i="9"/>
  <c r="BB330" i="9"/>
  <c r="BB329" i="9"/>
  <c r="BB328" i="9"/>
  <c r="BB327" i="9"/>
  <c r="BB326" i="9"/>
  <c r="BB325" i="9"/>
  <c r="BB324" i="9"/>
  <c r="BB323" i="9"/>
  <c r="BB322" i="9"/>
  <c r="BB321" i="9"/>
  <c r="BB320" i="9"/>
  <c r="BB319" i="9"/>
  <c r="BB318" i="9"/>
  <c r="BB317" i="9"/>
  <c r="BB316" i="9"/>
  <c r="BB315" i="9"/>
  <c r="BB314" i="9"/>
  <c r="BB313" i="9"/>
  <c r="BB312" i="9"/>
  <c r="BB311" i="9"/>
  <c r="BB310" i="9"/>
  <c r="BB309" i="9"/>
  <c r="BB308" i="9"/>
  <c r="BB307" i="9"/>
  <c r="BB306" i="9"/>
  <c r="BB305" i="9"/>
  <c r="BB304" i="9"/>
  <c r="BB303" i="9"/>
  <c r="BB302" i="9"/>
  <c r="BB301" i="9"/>
  <c r="BB300" i="9"/>
  <c r="BB299" i="9"/>
  <c r="BB298" i="9"/>
  <c r="BB297" i="9"/>
  <c r="BB296" i="9"/>
  <c r="BB295" i="9"/>
  <c r="BB294" i="9"/>
  <c r="BB293" i="9"/>
  <c r="BB292" i="9"/>
  <c r="BB291" i="9"/>
  <c r="BB290" i="9"/>
  <c r="BB289" i="9"/>
  <c r="BB288" i="9"/>
  <c r="BB287" i="9"/>
  <c r="BB286" i="9"/>
  <c r="BB285" i="9"/>
  <c r="BB284" i="9"/>
  <c r="BB283" i="9"/>
  <c r="BB282" i="9"/>
  <c r="BB281" i="9"/>
  <c r="BB280" i="9"/>
  <c r="BB279" i="9"/>
  <c r="BB278" i="9"/>
  <c r="BB277" i="9"/>
  <c r="BB276" i="9"/>
  <c r="BB275" i="9"/>
  <c r="BB274" i="9"/>
  <c r="BB273" i="9"/>
  <c r="BB272" i="9"/>
  <c r="BB271" i="9"/>
  <c r="BB270" i="9"/>
  <c r="BB269" i="9"/>
  <c r="BB268" i="9"/>
  <c r="BB267" i="9"/>
  <c r="BB266" i="9"/>
  <c r="BB265" i="9"/>
  <c r="BB264" i="9"/>
  <c r="BB263" i="9"/>
  <c r="BB262" i="9"/>
  <c r="BB261" i="9"/>
  <c r="BB260" i="9"/>
  <c r="BB259" i="9"/>
  <c r="BB258" i="9"/>
  <c r="BB257" i="9"/>
  <c r="BB256" i="9"/>
  <c r="BB255" i="9"/>
  <c r="BB254" i="9"/>
  <c r="BB253" i="9"/>
  <c r="BB252" i="9"/>
  <c r="BB251" i="9"/>
  <c r="BB250" i="9"/>
  <c r="BB249" i="9"/>
  <c r="BB248" i="9"/>
  <c r="BB247" i="9"/>
  <c r="BB246" i="9"/>
  <c r="BB245" i="9"/>
  <c r="BB244" i="9"/>
  <c r="BB243" i="9"/>
  <c r="BB242" i="9"/>
  <c r="BB241" i="9"/>
  <c r="BB240" i="9"/>
  <c r="BB239" i="9"/>
  <c r="BB238" i="9"/>
  <c r="BB237" i="9"/>
  <c r="BB236" i="9"/>
  <c r="BB235" i="9"/>
  <c r="BB234" i="9"/>
  <c r="BB233" i="9"/>
  <c r="BB232" i="9"/>
  <c r="BB231" i="9"/>
  <c r="BB230" i="9"/>
  <c r="BB229" i="9"/>
  <c r="BB228" i="9"/>
  <c r="BB227" i="9"/>
  <c r="BB226" i="9"/>
  <c r="BB225" i="9"/>
  <c r="BB224" i="9"/>
  <c r="BB223" i="9"/>
  <c r="BB222" i="9"/>
  <c r="BB221" i="9"/>
  <c r="BB220" i="9"/>
  <c r="BB219" i="9"/>
  <c r="BB218" i="9"/>
  <c r="BB217" i="9"/>
  <c r="BB216" i="9"/>
  <c r="BB215" i="9"/>
  <c r="BB214" i="9"/>
  <c r="BB213" i="9"/>
  <c r="BB212" i="9"/>
  <c r="BB211" i="9"/>
  <c r="BB210" i="9"/>
  <c r="BB209" i="9"/>
  <c r="BB208" i="9"/>
  <c r="BB207" i="9"/>
  <c r="BB206" i="9"/>
  <c r="BB205" i="9"/>
  <c r="BB204" i="9"/>
  <c r="BB203" i="9"/>
  <c r="BB202" i="9"/>
  <c r="BB201" i="9"/>
  <c r="BB200" i="9"/>
  <c r="BB199" i="9"/>
  <c r="BB198" i="9"/>
  <c r="BB197" i="9"/>
  <c r="BB196" i="9"/>
  <c r="BB195" i="9"/>
  <c r="BB194" i="9"/>
  <c r="BB193" i="9"/>
  <c r="BB192" i="9"/>
  <c r="BB191" i="9"/>
  <c r="BB190" i="9"/>
  <c r="BB189" i="9"/>
  <c r="BB188" i="9"/>
  <c r="BB187" i="9"/>
  <c r="BB186" i="9"/>
  <c r="BB185" i="9"/>
  <c r="BB184" i="9"/>
  <c r="BB183" i="9"/>
  <c r="BB182" i="9"/>
  <c r="BB181" i="9"/>
  <c r="BB180" i="9"/>
  <c r="BB179" i="9"/>
  <c r="BB178" i="9"/>
  <c r="BB177" i="9"/>
  <c r="BB176" i="9"/>
  <c r="BB175" i="9"/>
  <c r="BB174" i="9"/>
  <c r="BB173" i="9"/>
  <c r="BB172" i="9"/>
  <c r="BB171" i="9"/>
  <c r="BB170" i="9"/>
  <c r="BB169" i="9"/>
  <c r="BB168" i="9"/>
  <c r="BB167" i="9"/>
  <c r="BB166" i="9"/>
  <c r="BB165" i="9"/>
  <c r="BB164" i="9"/>
  <c r="BB163" i="9"/>
  <c r="BB162" i="9"/>
  <c r="BB161" i="9"/>
  <c r="BB160" i="9"/>
  <c r="BB159" i="9"/>
  <c r="BB158" i="9"/>
  <c r="BB157" i="9"/>
  <c r="BB156" i="9"/>
  <c r="BB155" i="9"/>
  <c r="BB154" i="9"/>
  <c r="BB153" i="9"/>
  <c r="BB152" i="9"/>
  <c r="BB151" i="9"/>
  <c r="BB150" i="9"/>
  <c r="BB149" i="9"/>
  <c r="BB148" i="9"/>
  <c r="BB147" i="9"/>
  <c r="BB146" i="9"/>
  <c r="BB145" i="9"/>
  <c r="BB144" i="9"/>
  <c r="BB143" i="9"/>
  <c r="BB142" i="9"/>
  <c r="BB141" i="9"/>
  <c r="BB138" i="9"/>
  <c r="BB137" i="9"/>
  <c r="BB136" i="9"/>
  <c r="BB135" i="9"/>
  <c r="BB134" i="9"/>
  <c r="BB133" i="9"/>
  <c r="BB132" i="9"/>
  <c r="BB131" i="9"/>
  <c r="BB130" i="9"/>
  <c r="BB129" i="9"/>
  <c r="BB128" i="9"/>
  <c r="BB127" i="9"/>
  <c r="BB126" i="9"/>
  <c r="BB125" i="9"/>
  <c r="BB124" i="9"/>
  <c r="BB123" i="9"/>
  <c r="BB122" i="9"/>
  <c r="BB121" i="9"/>
  <c r="BB120" i="9"/>
  <c r="BB119" i="9"/>
  <c r="BB118" i="9"/>
  <c r="BB117" i="9"/>
  <c r="BB116" i="9"/>
  <c r="BB115" i="9"/>
  <c r="BB114" i="9"/>
  <c r="BB113" i="9"/>
  <c r="BB112" i="9"/>
  <c r="BB111" i="9"/>
  <c r="BB110" i="9"/>
  <c r="BB109" i="9"/>
  <c r="BB108" i="9"/>
  <c r="BB107" i="9"/>
  <c r="BB106" i="9"/>
  <c r="BB105" i="9"/>
  <c r="BB104" i="9"/>
  <c r="BB103" i="9"/>
  <c r="BB102" i="9"/>
  <c r="BB101" i="9"/>
  <c r="BB100" i="9"/>
  <c r="BB99" i="9"/>
  <c r="BB98" i="9"/>
  <c r="BB97" i="9"/>
  <c r="BB96" i="9"/>
  <c r="BB95" i="9"/>
  <c r="BB94" i="9"/>
  <c r="BB93" i="9"/>
  <c r="BB92" i="9"/>
  <c r="BB91" i="9"/>
  <c r="BB90" i="9"/>
  <c r="BB89" i="9"/>
  <c r="BB88" i="9"/>
  <c r="BB87" i="9"/>
  <c r="BB86" i="9"/>
  <c r="BB85" i="9"/>
  <c r="BB84" i="9"/>
  <c r="BB83" i="9"/>
  <c r="BB81" i="9"/>
  <c r="BB80" i="9"/>
  <c r="BB79" i="9"/>
  <c r="BB78" i="9"/>
  <c r="BB77" i="9"/>
  <c r="BB76" i="9"/>
  <c r="BB75" i="9"/>
  <c r="BB74" i="9"/>
  <c r="BB73" i="9"/>
  <c r="BB72" i="9"/>
  <c r="BB71" i="9"/>
  <c r="BB70" i="9"/>
  <c r="BB69" i="9"/>
  <c r="BB68" i="9"/>
  <c r="BB67" i="9"/>
  <c r="BB66" i="9"/>
  <c r="BB65" i="9"/>
  <c r="BB64" i="9"/>
  <c r="BB63" i="9"/>
  <c r="BB62" i="9"/>
  <c r="BB61" i="9"/>
  <c r="BB60" i="9"/>
  <c r="BB59" i="9"/>
  <c r="BB58" i="9"/>
  <c r="BB57" i="9"/>
  <c r="BB56" i="9"/>
  <c r="BB55" i="9"/>
  <c r="BB54" i="9"/>
  <c r="BB53" i="9"/>
  <c r="BB52" i="9"/>
  <c r="BB51" i="9"/>
  <c r="BB50" i="9"/>
  <c r="BB49" i="9"/>
  <c r="BB48" i="9"/>
  <c r="BB47" i="9"/>
  <c r="BB46" i="9"/>
  <c r="BB45" i="9"/>
  <c r="BB44" i="9"/>
  <c r="BB43" i="9"/>
  <c r="BB42" i="9"/>
  <c r="BB41" i="9"/>
  <c r="BB40" i="9"/>
  <c r="BB39" i="9"/>
  <c r="BB38" i="9"/>
  <c r="BB37" i="9"/>
  <c r="BB36" i="9"/>
  <c r="BB35" i="9"/>
  <c r="BB34" i="9"/>
  <c r="BB33" i="9"/>
  <c r="BB32" i="9"/>
  <c r="BB31" i="9"/>
  <c r="BB30" i="9"/>
  <c r="BB29" i="9"/>
  <c r="BB28" i="9"/>
  <c r="BB27" i="9"/>
  <c r="BB26" i="9"/>
  <c r="BB25" i="9"/>
  <c r="BB24" i="9"/>
  <c r="BB23" i="9"/>
  <c r="BB22" i="9"/>
  <c r="BB21" i="9"/>
  <c r="BB20" i="9"/>
  <c r="BB19" i="9"/>
  <c r="BB18" i="9"/>
  <c r="BB17" i="9"/>
  <c r="BB16" i="9"/>
  <c r="BB15" i="9"/>
  <c r="BB14" i="9"/>
  <c r="BB13" i="9"/>
  <c r="BB12" i="9"/>
  <c r="BB11" i="9"/>
  <c r="BB10" i="9"/>
  <c r="BB9" i="9"/>
  <c r="BB8" i="9"/>
  <c r="BB7" i="9"/>
  <c r="BB6" i="9"/>
  <c r="BB5" i="9"/>
  <c r="BB4" i="9"/>
  <c r="BB3" i="9"/>
  <c r="CC498" i="9" l="1"/>
  <c r="AB498" i="9"/>
  <c r="BF517" i="9"/>
  <c r="BF498" i="9"/>
  <c r="BF497" i="9"/>
  <c r="BF496" i="9"/>
  <c r="BF495" i="9"/>
  <c r="BF494" i="9"/>
  <c r="BF493" i="9"/>
  <c r="BF492" i="9"/>
  <c r="BF491" i="9"/>
  <c r="BF490" i="9"/>
  <c r="BF489" i="9"/>
  <c r="BF487" i="9"/>
  <c r="BF486" i="9"/>
  <c r="BF485" i="9"/>
  <c r="BF484" i="9"/>
  <c r="BF483" i="9"/>
  <c r="BF482" i="9"/>
  <c r="BF481" i="9"/>
  <c r="BF480" i="9"/>
  <c r="BF479" i="9"/>
  <c r="BF477" i="9"/>
  <c r="BF476" i="9"/>
  <c r="BF475" i="9"/>
  <c r="BF474" i="9"/>
  <c r="BF473" i="9"/>
  <c r="BF472" i="9"/>
  <c r="BF471" i="9"/>
  <c r="BF470" i="9"/>
  <c r="BF469" i="9"/>
  <c r="BF468" i="9"/>
  <c r="BF467" i="9"/>
  <c r="BF466" i="9"/>
  <c r="BF465" i="9"/>
  <c r="BF464" i="9"/>
  <c r="BF463" i="9"/>
  <c r="BF462" i="9"/>
  <c r="BF461" i="9"/>
  <c r="BF460" i="9"/>
  <c r="BF459" i="9"/>
  <c r="BF458" i="9"/>
  <c r="BF457" i="9"/>
  <c r="BF456" i="9"/>
  <c r="BF455" i="9"/>
  <c r="BF445" i="9"/>
  <c r="BF444" i="9"/>
  <c r="BF443" i="9"/>
  <c r="BF442" i="9"/>
  <c r="BF441" i="9"/>
  <c r="BF440" i="9"/>
  <c r="BF439" i="9"/>
  <c r="BF438" i="9"/>
  <c r="BF424" i="9"/>
  <c r="BF423" i="9"/>
  <c r="BF422" i="9"/>
  <c r="BF421" i="9"/>
  <c r="BF420" i="9"/>
  <c r="BF416" i="9"/>
  <c r="BF415" i="9"/>
  <c r="BF414" i="9"/>
  <c r="BF394" i="9"/>
  <c r="BF393" i="9"/>
  <c r="BF392" i="9"/>
  <c r="BF391" i="9"/>
  <c r="BF390" i="9"/>
  <c r="BF389" i="9"/>
  <c r="BF388" i="9"/>
  <c r="BF387" i="9"/>
  <c r="BF386" i="9"/>
  <c r="BF385" i="9"/>
  <c r="BF384" i="9"/>
  <c r="BF383" i="9"/>
  <c r="BF382" i="9"/>
  <c r="BF381" i="9"/>
  <c r="BF380" i="9"/>
  <c r="BF379" i="9"/>
  <c r="BF378" i="9"/>
  <c r="BF377" i="9"/>
  <c r="BF376" i="9"/>
  <c r="BF375" i="9"/>
  <c r="BD517" i="9"/>
  <c r="BD498" i="9"/>
  <c r="BD497" i="9"/>
  <c r="BD496" i="9"/>
  <c r="BD495" i="9"/>
  <c r="BD494" i="9"/>
  <c r="BD493" i="9"/>
  <c r="BD492" i="9"/>
  <c r="BD491" i="9"/>
  <c r="BD490" i="9"/>
  <c r="BD489" i="9"/>
  <c r="BD487" i="9"/>
  <c r="BD486" i="9"/>
  <c r="BD485" i="9"/>
  <c r="BD484" i="9"/>
  <c r="BD483" i="9"/>
  <c r="BD482" i="9"/>
  <c r="BD481" i="9"/>
  <c r="BD480" i="9"/>
  <c r="BD479" i="9"/>
  <c r="BD477" i="9"/>
  <c r="BD476" i="9"/>
  <c r="BD475" i="9"/>
  <c r="BD474" i="9"/>
  <c r="BD473" i="9"/>
  <c r="BD472" i="9"/>
  <c r="BD471" i="9"/>
  <c r="BD470" i="9"/>
  <c r="BD469" i="9"/>
  <c r="BD468" i="9"/>
  <c r="BD467" i="9"/>
  <c r="BD466" i="9"/>
  <c r="BD465" i="9"/>
  <c r="BD464" i="9"/>
  <c r="BD463" i="9"/>
  <c r="BD462" i="9"/>
  <c r="BD461" i="9"/>
  <c r="BD460" i="9"/>
  <c r="BD459" i="9"/>
  <c r="BD458" i="9"/>
  <c r="BD457" i="9"/>
  <c r="BD456" i="9"/>
  <c r="BD455" i="9"/>
  <c r="BD445" i="9"/>
  <c r="BD444" i="9"/>
  <c r="BD443" i="9"/>
  <c r="BD442" i="9"/>
  <c r="BD441" i="9"/>
  <c r="BD440" i="9"/>
  <c r="BD439" i="9"/>
  <c r="BD438" i="9"/>
  <c r="BD424" i="9"/>
  <c r="BD423" i="9"/>
  <c r="BD422" i="9"/>
  <c r="BD421" i="9"/>
  <c r="BD420" i="9"/>
  <c r="BD416" i="9"/>
  <c r="BD415" i="9"/>
  <c r="BD414" i="9"/>
  <c r="BD394" i="9"/>
  <c r="BD393" i="9"/>
  <c r="BD392" i="9"/>
  <c r="BD391" i="9"/>
  <c r="BD390" i="9"/>
  <c r="BD389" i="9"/>
  <c r="BD388" i="9"/>
  <c r="BD387" i="9"/>
  <c r="BD386" i="9"/>
  <c r="BD385" i="9"/>
  <c r="BD384" i="9"/>
  <c r="BD383" i="9"/>
  <c r="BD382" i="9"/>
  <c r="BD381" i="9"/>
  <c r="BD380" i="9"/>
  <c r="BD379" i="9"/>
  <c r="BD378" i="9"/>
  <c r="BD377" i="9"/>
  <c r="BD376" i="9"/>
  <c r="BD375" i="9"/>
  <c r="AJ770" i="9"/>
  <c r="AJ769" i="9"/>
  <c r="AJ768" i="9"/>
  <c r="AJ767" i="9"/>
  <c r="AJ766" i="9"/>
  <c r="AJ765" i="9"/>
  <c r="AJ764" i="9"/>
  <c r="AJ763" i="9"/>
  <c r="AJ762" i="9"/>
  <c r="AJ761" i="9"/>
  <c r="AJ760" i="9"/>
  <c r="AJ759" i="9"/>
  <c r="AJ758" i="9"/>
  <c r="AJ757" i="9"/>
  <c r="AJ756" i="9"/>
  <c r="AJ755" i="9"/>
  <c r="AJ754" i="9"/>
  <c r="AJ753" i="9"/>
  <c r="AJ752" i="9"/>
  <c r="AJ751" i="9"/>
  <c r="AJ750" i="9"/>
  <c r="AJ749" i="9"/>
  <c r="AJ747" i="9"/>
  <c r="AJ746" i="9"/>
  <c r="AJ745" i="9"/>
  <c r="AJ744" i="9"/>
  <c r="AJ743" i="9"/>
  <c r="AJ742" i="9"/>
  <c r="AJ741" i="9"/>
  <c r="AJ739" i="9"/>
  <c r="AJ738" i="9"/>
  <c r="AJ551" i="9"/>
  <c r="AJ550" i="9"/>
  <c r="AJ549" i="9"/>
  <c r="AJ548" i="9"/>
  <c r="AJ547" i="9"/>
  <c r="AJ546" i="9"/>
  <c r="AJ545" i="9"/>
  <c r="AJ544" i="9"/>
  <c r="AJ543" i="9"/>
  <c r="AJ542" i="9"/>
  <c r="AJ541" i="9"/>
  <c r="AJ540" i="9"/>
  <c r="AJ539" i="9"/>
  <c r="AJ538" i="9"/>
  <c r="AJ537" i="9"/>
  <c r="AJ536" i="9"/>
  <c r="AJ535" i="9"/>
  <c r="AJ534" i="9"/>
  <c r="AJ533" i="9"/>
  <c r="AJ532" i="9"/>
  <c r="AJ531" i="9"/>
  <c r="AJ530" i="9"/>
  <c r="AJ529" i="9"/>
  <c r="AJ259" i="9"/>
  <c r="AJ258" i="9"/>
  <c r="AJ257" i="9"/>
  <c r="AJ256" i="9"/>
  <c r="AJ255" i="9"/>
  <c r="AJ234" i="9"/>
  <c r="AJ233" i="9"/>
  <c r="AJ232" i="9"/>
  <c r="AJ231" i="9"/>
  <c r="AJ230" i="9"/>
  <c r="AJ229" i="9"/>
  <c r="AJ228" i="9"/>
  <c r="AJ227" i="9"/>
  <c r="AJ226" i="9"/>
  <c r="AJ225" i="9"/>
  <c r="AJ224" i="9"/>
  <c r="AJ223" i="9"/>
  <c r="AJ222" i="9"/>
  <c r="AJ221" i="9"/>
  <c r="AJ220" i="9"/>
  <c r="AJ219" i="9"/>
  <c r="AJ218" i="9"/>
  <c r="AJ217" i="9"/>
  <c r="AJ216" i="9"/>
  <c r="AJ215" i="9"/>
  <c r="AJ214" i="9"/>
  <c r="AJ213" i="9"/>
  <c r="AJ212" i="9"/>
  <c r="AJ211" i="9"/>
  <c r="AJ210" i="9"/>
  <c r="AJ209" i="9"/>
  <c r="AJ208" i="9"/>
  <c r="AJ207" i="9"/>
  <c r="AJ206" i="9"/>
  <c r="AJ205" i="9"/>
  <c r="AJ204" i="9"/>
  <c r="AJ203" i="9"/>
  <c r="AJ202" i="9"/>
  <c r="AJ201" i="9"/>
  <c r="AJ200" i="9"/>
  <c r="AJ199" i="9"/>
  <c r="AJ198" i="9"/>
  <c r="AJ197" i="9"/>
  <c r="AJ196" i="9"/>
  <c r="AJ195" i="9"/>
  <c r="AJ194" i="9"/>
  <c r="AJ193" i="9"/>
  <c r="AJ192" i="9"/>
  <c r="AJ191" i="9"/>
  <c r="AJ190" i="9"/>
  <c r="AJ189" i="9"/>
  <c r="AJ188" i="9"/>
  <c r="AJ187" i="9"/>
  <c r="AJ186" i="9"/>
  <c r="AJ185" i="9"/>
  <c r="AJ184" i="9"/>
  <c r="AJ183" i="9"/>
  <c r="AJ182" i="9"/>
  <c r="AJ181" i="9"/>
  <c r="AJ180" i="9"/>
  <c r="AJ179" i="9"/>
  <c r="AJ178" i="9"/>
  <c r="AJ177" i="9"/>
  <c r="AJ176" i="9"/>
  <c r="AJ175" i="9"/>
  <c r="AJ174" i="9"/>
  <c r="AJ173" i="9"/>
  <c r="AJ161" i="9"/>
  <c r="AJ160" i="9"/>
  <c r="AJ159" i="9"/>
  <c r="AJ158" i="9"/>
  <c r="AJ157" i="9"/>
  <c r="AJ156" i="9"/>
  <c r="AJ155" i="9"/>
  <c r="AJ154" i="9"/>
  <c r="AJ153" i="9"/>
  <c r="AJ152" i="9"/>
  <c r="AJ151" i="9"/>
  <c r="AJ150" i="9"/>
  <c r="AJ149" i="9"/>
  <c r="AJ148" i="9"/>
  <c r="AJ147" i="9"/>
  <c r="AJ146" i="9"/>
  <c r="AJ145" i="9"/>
  <c r="AJ144" i="9"/>
  <c r="AJ143" i="9"/>
  <c r="AJ142" i="9"/>
  <c r="AJ141" i="9"/>
  <c r="AJ138" i="9"/>
  <c r="AJ137" i="9"/>
  <c r="AJ136" i="9"/>
  <c r="AJ135" i="9"/>
  <c r="AJ134" i="9"/>
  <c r="AJ133" i="9"/>
  <c r="AJ132" i="9"/>
  <c r="AJ131" i="9"/>
  <c r="AJ130" i="9"/>
  <c r="AJ129" i="9"/>
  <c r="AJ128" i="9"/>
  <c r="AJ127" i="9"/>
  <c r="AJ126" i="9"/>
  <c r="AJ125" i="9"/>
  <c r="AJ124" i="9"/>
  <c r="AJ123" i="9"/>
  <c r="AJ122" i="9"/>
  <c r="AJ121" i="9"/>
  <c r="AJ120" i="9"/>
  <c r="AJ119" i="9"/>
  <c r="AJ118" i="9"/>
  <c r="AJ117" i="9"/>
  <c r="AJ116" i="9"/>
  <c r="AJ115" i="9"/>
  <c r="AJ114" i="9"/>
  <c r="AJ113" i="9"/>
  <c r="AJ112" i="9"/>
  <c r="AJ111" i="9"/>
  <c r="AJ110" i="9"/>
  <c r="AJ109" i="9"/>
  <c r="AJ108" i="9"/>
  <c r="AJ107" i="9"/>
  <c r="AJ106" i="9"/>
  <c r="AJ105" i="9"/>
  <c r="AJ104" i="9"/>
  <c r="AJ103" i="9"/>
  <c r="AJ102" i="9"/>
  <c r="AJ101" i="9"/>
  <c r="AJ100" i="9"/>
  <c r="AJ99" i="9"/>
  <c r="AJ98" i="9"/>
  <c r="AJ97" i="9"/>
  <c r="AJ96" i="9"/>
  <c r="AJ95" i="9"/>
  <c r="AJ94" i="9"/>
  <c r="AJ93" i="9"/>
  <c r="AJ92" i="9"/>
  <c r="AJ91" i="9"/>
  <c r="AJ90" i="9"/>
  <c r="AJ89" i="9"/>
  <c r="AJ88" i="9"/>
  <c r="AJ87" i="9"/>
  <c r="AJ86" i="9"/>
  <c r="AJ85" i="9"/>
  <c r="AJ84" i="9"/>
  <c r="AJ83" i="9"/>
  <c r="AJ81" i="9"/>
  <c r="AJ80" i="9"/>
  <c r="AJ79" i="9"/>
  <c r="AJ78" i="9"/>
  <c r="AJ77" i="9"/>
  <c r="AJ76" i="9"/>
  <c r="AJ75" i="9"/>
  <c r="AJ74" i="9"/>
  <c r="AJ73" i="9"/>
  <c r="AJ72" i="9"/>
  <c r="AJ71" i="9"/>
  <c r="AJ70" i="9"/>
  <c r="AJ69" i="9"/>
  <c r="AJ68" i="9"/>
  <c r="AJ67" i="9"/>
  <c r="AJ66" i="9"/>
  <c r="AJ65" i="9"/>
  <c r="AJ64" i="9"/>
  <c r="AJ63" i="9"/>
  <c r="AJ62" i="9"/>
  <c r="AJ61" i="9"/>
  <c r="AJ60" i="9"/>
  <c r="AJ59" i="9"/>
  <c r="AJ58" i="9"/>
  <c r="AJ57" i="9"/>
  <c r="AJ56" i="9"/>
  <c r="AJ55" i="9"/>
  <c r="AJ54" i="9"/>
  <c r="AJ53" i="9"/>
  <c r="AJ52" i="9"/>
  <c r="AJ51" i="9"/>
  <c r="AJ50" i="9"/>
  <c r="AJ49" i="9"/>
  <c r="AJ48" i="9"/>
  <c r="AJ47" i="9"/>
  <c r="AJ46" i="9"/>
  <c r="AJ45" i="9"/>
  <c r="AJ44" i="9"/>
  <c r="AJ43" i="9"/>
  <c r="AJ42" i="9"/>
  <c r="AJ41" i="9"/>
  <c r="AJ40" i="9"/>
  <c r="AJ39" i="9"/>
  <c r="AJ38" i="9"/>
  <c r="AJ37" i="9"/>
  <c r="AJ36" i="9"/>
  <c r="AJ35" i="9"/>
  <c r="AJ34" i="9"/>
  <c r="AJ33" i="9"/>
  <c r="AJ32" i="9"/>
  <c r="AJ31" i="9"/>
  <c r="AJ30" i="9"/>
  <c r="AJ29" i="9"/>
  <c r="AJ28" i="9"/>
  <c r="AJ27" i="9"/>
  <c r="AJ26" i="9"/>
  <c r="AJ25" i="9"/>
  <c r="AJ24" i="9"/>
  <c r="AJ23" i="9"/>
  <c r="AJ22" i="9"/>
  <c r="AJ21" i="9"/>
  <c r="AJ20" i="9"/>
  <c r="AJ19" i="9"/>
  <c r="AJ18" i="9"/>
  <c r="AJ17" i="9"/>
  <c r="AJ16" i="9"/>
  <c r="AJ15" i="9"/>
  <c r="AJ14" i="9"/>
  <c r="AJ13" i="9"/>
  <c r="AJ12" i="9"/>
  <c r="AJ11" i="9"/>
  <c r="AJ10" i="9"/>
  <c r="AJ9" i="9"/>
  <c r="AJ8" i="9"/>
  <c r="AJ7" i="9"/>
  <c r="AJ6" i="9"/>
  <c r="AJ5" i="9"/>
  <c r="AJ4" i="9"/>
  <c r="AJ3" i="9"/>
  <c r="AE1024" i="9"/>
  <c r="AE1023" i="9"/>
  <c r="AE1022" i="9"/>
  <c r="AE1021" i="9"/>
  <c r="AE1020" i="9"/>
  <c r="AE1019" i="9"/>
  <c r="AE1018" i="9"/>
  <c r="AE1017" i="9"/>
  <c r="AE1016" i="9"/>
  <c r="AE1015" i="9"/>
  <c r="AE1014" i="9"/>
  <c r="AE1013" i="9"/>
  <c r="AE1012" i="9"/>
  <c r="AE1011" i="9"/>
  <c r="AE1010" i="9"/>
  <c r="AE1009" i="9"/>
  <c r="AE1008" i="9"/>
  <c r="AE1007" i="9"/>
  <c r="AE1006" i="9"/>
  <c r="AE1005" i="9"/>
  <c r="AE1004" i="9"/>
  <c r="AE1003" i="9"/>
  <c r="AE1002" i="9"/>
  <c r="AE1001" i="9"/>
  <c r="AE1000" i="9"/>
  <c r="AE999" i="9"/>
  <c r="AE998" i="9"/>
  <c r="AE997" i="9"/>
  <c r="AE996" i="9"/>
  <c r="AE995" i="9"/>
  <c r="AE994" i="9"/>
  <c r="AE993" i="9"/>
  <c r="AE992" i="9"/>
  <c r="AE991" i="9"/>
  <c r="AE990" i="9"/>
  <c r="AE989" i="9"/>
  <c r="AE988" i="9"/>
  <c r="AE987" i="9"/>
  <c r="AE986" i="9"/>
  <c r="AE985" i="9"/>
  <c r="AE984" i="9"/>
  <c r="AE983" i="9"/>
  <c r="AE982" i="9"/>
  <c r="AE981" i="9"/>
  <c r="AE980" i="9"/>
  <c r="AE979" i="9"/>
  <c r="AE978" i="9"/>
  <c r="AE977" i="9"/>
  <c r="AE976" i="9"/>
  <c r="AE975" i="9"/>
  <c r="AE974" i="9"/>
  <c r="AE973" i="9"/>
  <c r="AE972" i="9"/>
  <c r="AE971" i="9"/>
  <c r="AE970" i="9"/>
  <c r="AE969" i="9"/>
  <c r="AE968" i="9"/>
  <c r="AE967" i="9"/>
  <c r="AE966" i="9"/>
  <c r="AE965" i="9"/>
  <c r="AE964" i="9"/>
  <c r="AE963" i="9"/>
  <c r="AE962" i="9"/>
  <c r="AE961" i="9"/>
  <c r="AE960" i="9"/>
  <c r="AE959" i="9"/>
  <c r="AE958" i="9"/>
  <c r="AE957" i="9"/>
  <c r="AE956" i="9"/>
  <c r="AE955" i="9"/>
  <c r="AE954" i="9"/>
  <c r="AE953" i="9"/>
  <c r="AE952" i="9"/>
  <c r="AE951" i="9"/>
  <c r="AE950" i="9"/>
  <c r="AE949" i="9"/>
  <c r="AE948" i="9"/>
  <c r="AE947" i="9"/>
  <c r="AE946" i="9"/>
  <c r="AE945" i="9"/>
  <c r="AE944" i="9"/>
  <c r="AE943" i="9"/>
  <c r="AE942" i="9"/>
  <c r="AE941" i="9"/>
  <c r="AE940" i="9"/>
  <c r="AE939" i="9"/>
  <c r="AE938" i="9"/>
  <c r="AE937" i="9"/>
  <c r="AE936" i="9"/>
  <c r="AE935" i="9"/>
  <c r="AE934" i="9"/>
  <c r="AE933" i="9"/>
  <c r="AE932" i="9"/>
  <c r="AE931" i="9"/>
  <c r="AE930" i="9"/>
  <c r="AE929" i="9"/>
  <c r="AE928" i="9"/>
  <c r="AE927" i="9"/>
  <c r="AE926" i="9"/>
  <c r="AE925" i="9"/>
  <c r="AE924" i="9"/>
  <c r="AE923" i="9"/>
  <c r="AE922" i="9"/>
  <c r="AE921" i="9"/>
  <c r="AE920" i="9"/>
  <c r="AE919" i="9"/>
  <c r="AE918" i="9"/>
  <c r="AE917" i="9"/>
  <c r="AE916" i="9"/>
  <c r="AE915" i="9"/>
  <c r="AE914" i="9"/>
  <c r="AE913" i="9"/>
  <c r="AE912" i="9"/>
  <c r="AE911" i="9"/>
  <c r="AE910" i="9"/>
  <c r="AE909" i="9"/>
  <c r="AE908" i="9"/>
  <c r="AE907" i="9"/>
  <c r="AE906" i="9"/>
  <c r="AE905" i="9"/>
  <c r="AE904" i="9"/>
  <c r="AE903" i="9"/>
  <c r="AE902" i="9"/>
  <c r="AE901" i="9"/>
  <c r="AE900" i="9"/>
  <c r="AE899" i="9"/>
  <c r="AE898" i="9"/>
  <c r="AE897" i="9"/>
  <c r="AE896" i="9"/>
  <c r="AE895" i="9"/>
  <c r="AE894" i="9"/>
  <c r="AE893" i="9"/>
  <c r="AE892" i="9"/>
  <c r="AE891" i="9"/>
  <c r="AE890" i="9"/>
  <c r="AE889" i="9"/>
  <c r="AE888" i="9"/>
  <c r="AE887" i="9"/>
  <c r="AE886" i="9"/>
  <c r="AE885" i="9"/>
  <c r="AE884" i="9"/>
  <c r="AE883" i="9"/>
  <c r="AE882" i="9"/>
  <c r="AE881" i="9"/>
  <c r="AE880" i="9"/>
  <c r="AE879" i="9"/>
  <c r="AE878" i="9"/>
  <c r="AE877" i="9"/>
  <c r="AE876" i="9"/>
  <c r="AE875" i="9"/>
  <c r="AE874" i="9"/>
  <c r="AE873" i="9"/>
  <c r="AE872" i="9"/>
  <c r="AE871" i="9"/>
  <c r="AE870" i="9"/>
  <c r="AE869" i="9"/>
  <c r="AE868" i="9"/>
  <c r="AE867" i="9"/>
  <c r="AE866" i="9"/>
  <c r="AE865" i="9"/>
  <c r="AE864" i="9"/>
  <c r="AE863" i="9"/>
  <c r="AE862" i="9"/>
  <c r="AE861" i="9"/>
  <c r="AE860" i="9"/>
  <c r="AE859" i="9"/>
  <c r="AE858" i="9"/>
  <c r="AE857" i="9"/>
  <c r="AE856" i="9"/>
  <c r="AE855" i="9"/>
  <c r="AE854" i="9"/>
  <c r="AE853" i="9"/>
  <c r="AE852" i="9"/>
  <c r="AE851" i="9"/>
  <c r="AE850" i="9"/>
  <c r="AE849" i="9"/>
  <c r="AE848" i="9"/>
  <c r="AE847" i="9"/>
  <c r="AE846" i="9"/>
  <c r="AE845" i="9"/>
  <c r="AE844" i="9"/>
  <c r="AE843" i="9"/>
  <c r="AE842" i="9"/>
  <c r="AE841" i="9"/>
  <c r="AE840" i="9"/>
  <c r="AE839" i="9"/>
  <c r="AE838" i="9"/>
  <c r="AE837" i="9"/>
  <c r="AE836" i="9"/>
  <c r="AE835" i="9"/>
  <c r="AE834" i="9"/>
  <c r="AE833" i="9"/>
  <c r="AE832" i="9"/>
  <c r="AE831" i="9"/>
  <c r="AE830" i="9"/>
  <c r="AE829" i="9"/>
  <c r="AE828" i="9"/>
  <c r="AE827" i="9"/>
  <c r="AE826" i="9"/>
  <c r="AE825" i="9"/>
  <c r="AE824" i="9"/>
  <c r="AE823" i="9"/>
  <c r="AE822" i="9"/>
  <c r="AE770" i="9"/>
  <c r="AE769" i="9"/>
  <c r="AE768" i="9"/>
  <c r="AE767" i="9"/>
  <c r="AE766" i="9"/>
  <c r="AE765" i="9"/>
  <c r="AE764" i="9"/>
  <c r="AE763" i="9"/>
  <c r="AE762" i="9"/>
  <c r="AE761" i="9"/>
  <c r="AE760" i="9"/>
  <c r="AE759" i="9"/>
  <c r="AE758" i="9"/>
  <c r="AE757" i="9"/>
  <c r="AE756" i="9"/>
  <c r="AE755" i="9"/>
  <c r="AE754" i="9"/>
  <c r="AE753" i="9"/>
  <c r="AE752" i="9"/>
  <c r="AE751" i="9"/>
  <c r="AE750" i="9"/>
  <c r="AE749" i="9"/>
  <c r="AE747" i="9"/>
  <c r="AE746" i="9"/>
  <c r="AE745" i="9"/>
  <c r="AE744" i="9"/>
  <c r="AE743" i="9"/>
  <c r="AE742" i="9"/>
  <c r="AE741" i="9"/>
  <c r="AE739" i="9"/>
  <c r="AE738" i="9"/>
  <c r="AE737" i="9"/>
  <c r="AE736" i="9"/>
  <c r="AE735" i="9"/>
  <c r="AE734" i="9"/>
  <c r="AE733" i="9"/>
  <c r="AE732" i="9"/>
  <c r="AE731" i="9"/>
  <c r="AE730" i="9"/>
  <c r="AE729" i="9"/>
  <c r="AE728" i="9"/>
  <c r="AE727" i="9"/>
  <c r="AE726" i="9"/>
  <c r="AE725" i="9"/>
  <c r="AE724" i="9"/>
  <c r="AE723" i="9"/>
  <c r="AE722" i="9"/>
  <c r="AE721" i="9"/>
  <c r="AE720" i="9"/>
  <c r="AE719" i="9"/>
  <c r="AE718" i="9"/>
  <c r="AE717" i="9"/>
  <c r="AE716" i="9"/>
  <c r="AE715" i="9"/>
  <c r="AE714" i="9"/>
  <c r="AE713" i="9"/>
  <c r="AE712" i="9"/>
  <c r="AE711" i="9"/>
  <c r="AE710" i="9"/>
  <c r="AE709" i="9"/>
  <c r="AE708" i="9"/>
  <c r="AE707" i="9"/>
  <c r="AE706" i="9"/>
  <c r="AE703" i="9"/>
  <c r="AE702" i="9"/>
  <c r="AE701" i="9"/>
  <c r="AE700" i="9"/>
  <c r="AE699" i="9"/>
  <c r="AE698" i="9"/>
  <c r="AE697" i="9"/>
  <c r="AE696" i="9"/>
  <c r="AE695" i="9"/>
  <c r="AE694" i="9"/>
  <c r="AE693" i="9"/>
  <c r="AE692" i="9"/>
  <c r="AE691" i="9"/>
  <c r="AE690" i="9"/>
  <c r="AE689" i="9"/>
  <c r="AE688" i="9"/>
  <c r="AE687" i="9"/>
  <c r="AE686" i="9"/>
  <c r="AE685" i="9"/>
  <c r="AE684" i="9"/>
  <c r="AE683" i="9"/>
  <c r="AE682" i="9"/>
  <c r="AE681" i="9"/>
  <c r="AE680" i="9"/>
  <c r="AE679" i="9"/>
  <c r="AE678" i="9"/>
  <c r="AE677" i="9"/>
  <c r="AE676" i="9"/>
  <c r="AE675" i="9"/>
  <c r="AE674" i="9"/>
  <c r="AE673" i="9"/>
  <c r="AE672" i="9"/>
  <c r="AE671" i="9"/>
  <c r="AE643" i="9"/>
  <c r="AE642" i="9"/>
  <c r="AE640" i="9"/>
  <c r="AE639" i="9"/>
  <c r="AE638" i="9"/>
  <c r="AE637" i="9"/>
  <c r="AE636" i="9"/>
  <c r="AE635" i="9"/>
  <c r="AE633" i="9"/>
  <c r="AE632" i="9"/>
  <c r="AE631" i="9"/>
  <c r="AE630" i="9"/>
  <c r="AE629" i="9"/>
  <c r="AE628" i="9"/>
  <c r="AE627" i="9"/>
  <c r="AE626" i="9"/>
  <c r="AE625" i="9"/>
  <c r="AE624" i="9"/>
  <c r="AE623" i="9"/>
  <c r="AE622" i="9"/>
  <c r="AE621" i="9"/>
  <c r="AE620" i="9"/>
  <c r="AE619" i="9"/>
  <c r="AE618" i="9"/>
  <c r="AE617" i="9"/>
  <c r="AE616" i="9"/>
  <c r="AE615" i="9"/>
  <c r="AE614" i="9"/>
  <c r="AE613" i="9"/>
  <c r="AE612" i="9"/>
  <c r="AE611" i="9"/>
  <c r="AE610" i="9"/>
  <c r="AE609" i="9"/>
  <c r="AE608" i="9"/>
  <c r="AE607" i="9"/>
  <c r="AE606" i="9"/>
  <c r="AE605" i="9"/>
  <c r="AE604" i="9"/>
  <c r="AE603" i="9"/>
  <c r="AE602" i="9"/>
  <c r="AE601" i="9"/>
  <c r="AE600" i="9"/>
  <c r="AE599" i="9"/>
  <c r="AE598" i="9"/>
  <c r="AE597" i="9"/>
  <c r="AE596" i="9"/>
  <c r="AE595" i="9"/>
  <c r="AE594" i="9"/>
  <c r="AE593" i="9"/>
  <c r="AE592" i="9"/>
  <c r="AE591" i="9"/>
  <c r="AE590" i="9"/>
  <c r="AE588" i="9"/>
  <c r="AE587" i="9"/>
  <c r="AE586" i="9"/>
  <c r="AE585" i="9"/>
  <c r="AE584" i="9"/>
  <c r="AE583" i="9"/>
  <c r="AE582" i="9"/>
  <c r="AE581" i="9"/>
  <c r="AE580" i="9"/>
  <c r="AE579" i="9"/>
  <c r="AE578" i="9"/>
  <c r="AE577" i="9"/>
  <c r="AE576" i="9"/>
  <c r="AE575" i="9"/>
  <c r="AE574" i="9"/>
  <c r="AE573" i="9"/>
  <c r="AE572" i="9"/>
  <c r="AE571" i="9"/>
  <c r="AE570" i="9"/>
  <c r="AE569" i="9"/>
  <c r="AE568" i="9"/>
  <c r="AE567" i="9"/>
  <c r="AE566" i="9"/>
  <c r="AE565" i="9"/>
  <c r="AE564" i="9"/>
  <c r="AE563" i="9"/>
  <c r="AE562" i="9"/>
  <c r="AE561" i="9"/>
  <c r="AE558" i="9"/>
  <c r="AE557" i="9"/>
  <c r="AE556" i="9"/>
  <c r="AE555" i="9"/>
  <c r="AE554" i="9"/>
  <c r="AE553" i="9"/>
  <c r="AE552" i="9"/>
  <c r="AE551" i="9"/>
  <c r="AE550" i="9"/>
  <c r="AE549" i="9"/>
  <c r="AE548" i="9"/>
  <c r="AE547" i="9"/>
  <c r="AE546" i="9"/>
  <c r="AE545" i="9"/>
  <c r="AE544" i="9"/>
  <c r="AE543" i="9"/>
  <c r="AE542" i="9"/>
  <c r="AE541" i="9"/>
  <c r="AE540" i="9"/>
  <c r="AE539" i="9"/>
  <c r="AE538" i="9"/>
  <c r="AE537" i="9"/>
  <c r="AE536" i="9"/>
  <c r="AE535" i="9"/>
  <c r="AE534" i="9"/>
  <c r="AE533" i="9"/>
  <c r="AE532" i="9"/>
  <c r="AE531" i="9"/>
  <c r="AE530" i="9"/>
  <c r="AE529" i="9"/>
  <c r="AE528" i="9"/>
  <c r="AE527" i="9"/>
  <c r="AE526" i="9"/>
  <c r="AE525" i="9"/>
  <c r="AE524" i="9"/>
  <c r="AE523" i="9"/>
  <c r="AE522" i="9"/>
  <c r="AE521" i="9"/>
  <c r="AE520" i="9"/>
  <c r="AE519" i="9"/>
  <c r="AE518" i="9"/>
  <c r="AE496" i="9"/>
  <c r="AE495" i="9"/>
  <c r="AE494" i="9"/>
  <c r="AE493" i="9"/>
  <c r="AE492" i="9"/>
  <c r="AE491" i="9"/>
  <c r="AE490" i="9"/>
  <c r="AE489" i="9"/>
  <c r="AE487" i="9"/>
  <c r="AE486" i="9"/>
  <c r="AE485" i="9"/>
  <c r="AE484" i="9"/>
  <c r="AE483" i="9"/>
  <c r="AE482" i="9"/>
  <c r="AE481" i="9"/>
  <c r="AE480" i="9"/>
  <c r="AE479" i="9"/>
  <c r="AE477" i="9"/>
  <c r="AE476" i="9"/>
  <c r="AE475" i="9"/>
  <c r="AE474" i="9"/>
  <c r="AE473" i="9"/>
  <c r="AE472" i="9"/>
  <c r="AE471" i="9"/>
  <c r="AE445" i="9"/>
  <c r="AE444" i="9"/>
  <c r="AE443" i="9"/>
  <c r="AE442" i="9"/>
  <c r="AE441" i="9"/>
  <c r="AE440" i="9"/>
  <c r="AE439" i="9"/>
  <c r="AE438" i="9"/>
  <c r="AE437" i="9"/>
  <c r="AE436" i="9"/>
  <c r="AE435" i="9"/>
  <c r="AE434" i="9"/>
  <c r="AE433" i="9"/>
  <c r="AE432" i="9"/>
  <c r="AE431" i="9"/>
  <c r="AE430" i="9"/>
  <c r="AE429" i="9"/>
  <c r="AE428" i="9"/>
  <c r="AE427" i="9"/>
  <c r="AE426" i="9"/>
  <c r="AE425" i="9"/>
  <c r="AE413" i="9"/>
  <c r="AE412" i="9"/>
  <c r="AE411" i="9"/>
  <c r="AE410" i="9"/>
  <c r="AE409" i="9"/>
  <c r="AE408" i="9"/>
  <c r="AE407" i="9"/>
  <c r="AE406" i="9"/>
  <c r="AE405" i="9"/>
  <c r="AE404" i="9"/>
  <c r="AE403" i="9"/>
  <c r="AE402" i="9"/>
  <c r="AE401" i="9"/>
  <c r="AE400" i="9"/>
  <c r="AE399" i="9"/>
  <c r="AE394" i="9"/>
  <c r="AE390" i="9"/>
  <c r="AE389" i="9"/>
  <c r="AE388" i="9"/>
  <c r="AE387" i="9"/>
  <c r="AE386" i="9"/>
  <c r="AE385" i="9"/>
  <c r="AE384" i="9"/>
  <c r="AE383" i="9"/>
  <c r="AE382" i="9"/>
  <c r="AE381" i="9"/>
  <c r="AE380" i="9"/>
  <c r="AE379" i="9"/>
  <c r="AE378" i="9"/>
  <c r="AE377" i="9"/>
  <c r="AE376" i="9"/>
  <c r="AE375" i="9"/>
  <c r="AE374" i="9"/>
  <c r="AE373" i="9"/>
  <c r="AE372" i="9"/>
  <c r="AE371" i="9"/>
  <c r="AE370" i="9"/>
  <c r="AE369" i="9"/>
  <c r="AE368" i="9"/>
  <c r="AE367" i="9"/>
  <c r="AE366" i="9"/>
  <c r="AE365" i="9"/>
  <c r="AE364" i="9"/>
  <c r="AE363" i="9"/>
  <c r="AE362" i="9"/>
  <c r="AE361" i="9"/>
  <c r="AE360" i="9"/>
  <c r="AE359" i="9"/>
  <c r="AE358" i="9"/>
  <c r="AE357" i="9"/>
  <c r="AE356" i="9"/>
  <c r="AE355" i="9"/>
  <c r="AE354" i="9"/>
  <c r="AE353" i="9"/>
  <c r="AE352" i="9"/>
  <c r="AE351" i="9"/>
  <c r="AE350" i="9"/>
  <c r="AE349" i="9"/>
  <c r="AE348" i="9"/>
  <c r="AE347" i="9"/>
  <c r="AE346" i="9"/>
  <c r="AE345" i="9"/>
  <c r="AE344" i="9"/>
  <c r="AE343" i="9"/>
  <c r="AE342" i="9"/>
  <c r="AE341" i="9"/>
  <c r="AE340" i="9"/>
  <c r="AE339" i="9"/>
  <c r="AE338" i="9"/>
  <c r="AE337" i="9"/>
  <c r="AE336" i="9"/>
  <c r="AE335" i="9"/>
  <c r="AE334" i="9"/>
  <c r="AE333" i="9"/>
  <c r="AE332" i="9"/>
  <c r="AE331" i="9"/>
  <c r="AE330" i="9"/>
  <c r="AE329" i="9"/>
  <c r="AE328" i="9"/>
  <c r="AE327" i="9"/>
  <c r="AE326" i="9"/>
  <c r="AE325" i="9"/>
  <c r="AE324" i="9"/>
  <c r="AE323" i="9"/>
  <c r="AE322" i="9"/>
  <c r="AE321" i="9"/>
  <c r="AE320" i="9"/>
  <c r="AE319" i="9"/>
  <c r="AE318" i="9"/>
  <c r="AE317" i="9"/>
  <c r="AE316" i="9"/>
  <c r="AE315" i="9"/>
  <c r="AE314" i="9"/>
  <c r="AE313" i="9"/>
  <c r="AE312" i="9"/>
  <c r="AE311" i="9"/>
  <c r="AE310" i="9"/>
  <c r="AE309" i="9"/>
  <c r="AE308" i="9"/>
  <c r="AE307" i="9"/>
  <c r="AE306" i="9"/>
  <c r="AE305" i="9"/>
  <c r="AE304" i="9"/>
  <c r="AE303" i="9"/>
  <c r="AE302" i="9"/>
  <c r="AE301" i="9"/>
  <c r="AE300" i="9"/>
  <c r="AE299" i="9"/>
  <c r="AE298" i="9"/>
  <c r="AE297" i="9"/>
  <c r="AE296" i="9"/>
  <c r="AE295" i="9"/>
  <c r="AE294" i="9"/>
  <c r="AE293" i="9"/>
  <c r="AE292" i="9"/>
  <c r="AE291" i="9"/>
  <c r="AE290" i="9"/>
  <c r="AE289" i="9"/>
  <c r="AE288" i="9"/>
  <c r="AE287" i="9"/>
  <c r="AE286" i="9"/>
  <c r="AE285" i="9"/>
  <c r="AE284" i="9"/>
  <c r="AE283" i="9"/>
  <c r="AE282" i="9"/>
  <c r="AE281" i="9"/>
  <c r="AE280" i="9"/>
  <c r="AE279" i="9"/>
  <c r="AE278" i="9"/>
  <c r="AE277" i="9"/>
  <c r="AE276" i="9"/>
  <c r="AE275" i="9"/>
  <c r="AE274" i="9"/>
  <c r="AE273" i="9"/>
  <c r="AE272" i="9"/>
  <c r="AE271" i="9"/>
  <c r="AE270" i="9"/>
  <c r="AE269" i="9"/>
  <c r="AE268" i="9"/>
  <c r="AE267" i="9"/>
  <c r="AE266" i="9"/>
  <c r="AE265" i="9"/>
  <c r="AE264" i="9"/>
  <c r="AE263" i="9"/>
  <c r="AE262" i="9"/>
  <c r="AE261" i="9"/>
  <c r="AE260" i="9"/>
  <c r="AE259" i="9"/>
  <c r="AE258" i="9"/>
  <c r="AE257" i="9"/>
  <c r="AE256" i="9"/>
  <c r="AE255" i="9"/>
  <c r="AE254" i="9"/>
  <c r="AE253" i="9"/>
  <c r="AE252" i="9"/>
  <c r="AE251" i="9"/>
  <c r="AE250" i="9"/>
  <c r="AE249" i="9"/>
  <c r="AE248" i="9"/>
  <c r="AE247" i="9"/>
  <c r="AE246" i="9"/>
  <c r="AE245" i="9"/>
  <c r="AE244" i="9"/>
  <c r="AE243" i="9"/>
  <c r="AE242" i="9"/>
  <c r="AE241" i="9"/>
  <c r="AE240" i="9"/>
  <c r="AE239" i="9"/>
  <c r="AE238" i="9"/>
  <c r="AE237" i="9"/>
  <c r="AE236" i="9"/>
  <c r="AE235" i="9"/>
  <c r="AE234" i="9"/>
  <c r="AE233" i="9"/>
  <c r="AE232" i="9"/>
  <c r="AE231" i="9"/>
  <c r="AE230" i="9"/>
  <c r="AE229" i="9"/>
  <c r="AE228" i="9"/>
  <c r="AE227" i="9"/>
  <c r="AE226" i="9"/>
  <c r="AE225" i="9"/>
  <c r="AE224" i="9"/>
  <c r="AE223" i="9"/>
  <c r="AE222" i="9"/>
  <c r="AE221" i="9"/>
  <c r="AE220" i="9"/>
  <c r="AE219" i="9"/>
  <c r="AE218" i="9"/>
  <c r="AE217" i="9"/>
  <c r="AE216" i="9"/>
  <c r="AE215" i="9"/>
  <c r="AE214" i="9"/>
  <c r="AE213" i="9"/>
  <c r="AE212" i="9"/>
  <c r="AE211" i="9"/>
  <c r="AE210" i="9"/>
  <c r="AE209" i="9"/>
  <c r="AE208" i="9"/>
  <c r="AE207" i="9"/>
  <c r="AE206" i="9"/>
  <c r="AE205" i="9"/>
  <c r="AE204" i="9"/>
  <c r="AE203" i="9"/>
  <c r="AE202" i="9"/>
  <c r="AE201" i="9"/>
  <c r="AE200" i="9"/>
  <c r="AE199" i="9"/>
  <c r="AE198" i="9"/>
  <c r="AE197" i="9"/>
  <c r="AE196" i="9"/>
  <c r="AE195" i="9"/>
  <c r="AE194" i="9"/>
  <c r="AE193" i="9"/>
  <c r="AE192" i="9"/>
  <c r="AE191" i="9"/>
  <c r="AE190" i="9"/>
  <c r="AE189" i="9"/>
  <c r="AE188" i="9"/>
  <c r="AE187" i="9"/>
  <c r="AE186" i="9"/>
  <c r="AE185" i="9"/>
  <c r="AE184" i="9"/>
  <c r="AE183" i="9"/>
  <c r="AE182" i="9"/>
  <c r="AE181" i="9"/>
  <c r="AE180" i="9"/>
  <c r="AE179" i="9"/>
  <c r="AE178" i="9"/>
  <c r="AE177" i="9"/>
  <c r="AE176" i="9"/>
  <c r="AE175" i="9"/>
  <c r="AE174" i="9"/>
  <c r="AE173" i="9"/>
  <c r="AE172" i="9"/>
  <c r="AE171" i="9"/>
  <c r="AE170" i="9"/>
  <c r="AE169" i="9"/>
  <c r="AE168" i="9"/>
  <c r="AE167" i="9"/>
  <c r="AE166" i="9"/>
  <c r="AE165" i="9"/>
  <c r="AE164" i="9"/>
  <c r="AE163" i="9"/>
  <c r="AE162" i="9"/>
  <c r="AE161" i="9"/>
  <c r="AE160" i="9"/>
  <c r="AE159" i="9"/>
  <c r="AE158" i="9"/>
  <c r="AE157" i="9"/>
  <c r="AE156" i="9"/>
  <c r="AE155" i="9"/>
  <c r="AE154" i="9"/>
  <c r="AE153" i="9"/>
  <c r="AE152" i="9"/>
  <c r="AE151" i="9"/>
  <c r="AE150" i="9"/>
  <c r="AE149" i="9"/>
  <c r="AE148" i="9"/>
  <c r="AE147" i="9"/>
  <c r="AE146" i="9"/>
  <c r="AE145" i="9"/>
  <c r="AE144" i="9"/>
  <c r="AE143" i="9"/>
  <c r="AE142" i="9"/>
  <c r="AE138" i="9"/>
  <c r="AE137" i="9"/>
  <c r="AE136" i="9"/>
  <c r="AE135" i="9"/>
  <c r="AE134" i="9"/>
  <c r="AE133" i="9"/>
  <c r="AE132" i="9"/>
  <c r="AE131" i="9"/>
  <c r="AE130" i="9"/>
  <c r="AE129" i="9"/>
  <c r="AE128" i="9"/>
  <c r="AE127" i="9"/>
  <c r="AE126" i="9"/>
  <c r="AE125" i="9"/>
  <c r="AE124" i="9"/>
  <c r="AE123" i="9"/>
  <c r="AE122" i="9"/>
  <c r="AE121" i="9"/>
  <c r="AE120" i="9"/>
  <c r="AE119" i="9"/>
  <c r="AE118" i="9"/>
  <c r="AE117" i="9"/>
  <c r="AE116" i="9"/>
  <c r="AE115" i="9"/>
  <c r="AE114" i="9"/>
  <c r="AE113" i="9"/>
  <c r="AE112" i="9"/>
  <c r="AE111" i="9"/>
  <c r="AE110" i="9"/>
  <c r="AE109" i="9"/>
  <c r="AE108" i="9"/>
  <c r="AE107" i="9"/>
  <c r="AE106" i="9"/>
  <c r="AE105" i="9"/>
  <c r="AE104" i="9"/>
  <c r="AE103" i="9"/>
  <c r="AE102" i="9"/>
  <c r="AE101" i="9"/>
  <c r="AE100" i="9"/>
  <c r="AE99" i="9"/>
  <c r="AE98" i="9"/>
  <c r="AE97" i="9"/>
  <c r="AE96" i="9"/>
  <c r="AE95" i="9"/>
  <c r="AE94" i="9"/>
  <c r="AE93" i="9"/>
  <c r="AE92" i="9"/>
  <c r="AE91" i="9"/>
  <c r="AE90" i="9"/>
  <c r="AE89" i="9"/>
  <c r="AE88" i="9"/>
  <c r="AE87" i="9"/>
  <c r="AE86" i="9"/>
  <c r="AE85" i="9"/>
  <c r="AE84" i="9"/>
  <c r="AE83" i="9"/>
  <c r="AE81" i="9"/>
  <c r="AE80" i="9"/>
  <c r="AE79" i="9"/>
  <c r="AE78" i="9"/>
  <c r="AE77" i="9"/>
  <c r="AE76" i="9"/>
  <c r="AE75" i="9"/>
  <c r="AE74" i="9"/>
  <c r="AE73" i="9"/>
  <c r="AE72" i="9"/>
  <c r="AE71" i="9"/>
  <c r="AE70" i="9"/>
  <c r="AE69" i="9"/>
  <c r="AE68" i="9"/>
  <c r="AE67" i="9"/>
  <c r="AE66" i="9"/>
  <c r="AE65" i="9"/>
  <c r="AE64" i="9"/>
  <c r="AE63" i="9"/>
  <c r="AE62" i="9"/>
  <c r="AE61" i="9"/>
  <c r="AE60" i="9"/>
  <c r="AE59" i="9"/>
  <c r="AE58" i="9"/>
  <c r="AE57" i="9"/>
  <c r="AE56" i="9"/>
  <c r="AE55" i="9"/>
  <c r="AE54" i="9"/>
  <c r="AE53" i="9"/>
  <c r="AE52" i="9"/>
  <c r="AE51" i="9"/>
  <c r="AE50" i="9"/>
  <c r="AE49" i="9"/>
  <c r="AE48" i="9"/>
  <c r="AE47" i="9"/>
  <c r="AE46" i="9"/>
  <c r="AE45" i="9"/>
  <c r="AE44" i="9"/>
  <c r="AE43" i="9"/>
  <c r="AE42" i="9"/>
  <c r="AE41" i="9"/>
  <c r="AE40" i="9"/>
  <c r="AE39" i="9"/>
  <c r="AE38" i="9"/>
  <c r="AE37" i="9"/>
  <c r="AE36" i="9"/>
  <c r="AE35" i="9"/>
  <c r="AE34" i="9"/>
  <c r="AE33" i="9"/>
  <c r="AE32" i="9"/>
  <c r="AE31" i="9"/>
  <c r="AE30" i="9"/>
  <c r="AE29" i="9"/>
  <c r="AE28" i="9"/>
  <c r="AE27" i="9"/>
  <c r="AE26" i="9"/>
  <c r="AE25" i="9"/>
  <c r="AE24" i="9"/>
  <c r="AE23" i="9"/>
  <c r="AE22" i="9"/>
  <c r="AE21" i="9"/>
  <c r="AE20" i="9"/>
  <c r="AE19" i="9"/>
  <c r="AE18" i="9"/>
  <c r="AE17" i="9"/>
  <c r="AE16" i="9"/>
  <c r="AE15" i="9"/>
  <c r="AE14" i="9"/>
  <c r="AE13" i="9"/>
  <c r="AE12" i="9"/>
  <c r="AE11" i="9"/>
  <c r="AE10" i="9"/>
  <c r="AE9" i="9"/>
  <c r="AE8" i="9"/>
  <c r="AE7" i="9"/>
  <c r="AE6" i="9"/>
  <c r="AE5" i="9"/>
  <c r="AE4" i="9"/>
  <c r="AE3" i="9"/>
  <c r="CD1266" i="11"/>
  <c r="CD1265" i="11"/>
  <c r="CD1264" i="11"/>
  <c r="CD1263" i="11"/>
  <c r="CD1262" i="11"/>
  <c r="CD1261" i="11"/>
  <c r="CD1260" i="11"/>
  <c r="CD1259" i="11"/>
  <c r="CD1258" i="11"/>
  <c r="CD1257" i="11"/>
  <c r="CD1256" i="11"/>
  <c r="CD1255" i="11"/>
  <c r="CD1254" i="11"/>
  <c r="CD1253" i="11"/>
  <c r="CD1252" i="11"/>
  <c r="CD1251" i="11"/>
  <c r="CD1250" i="11"/>
  <c r="CD1249" i="11"/>
  <c r="CD1248" i="11"/>
  <c r="CD1247" i="11"/>
  <c r="CD1246" i="11"/>
  <c r="CD1245" i="11"/>
  <c r="CD1244" i="11"/>
  <c r="CD1243" i="11"/>
  <c r="CD1242" i="11"/>
  <c r="CD1241" i="11"/>
  <c r="CD1240" i="11"/>
  <c r="CD1239" i="11"/>
  <c r="CD1238" i="11"/>
  <c r="CD1237" i="11"/>
  <c r="CD1236" i="11"/>
  <c r="CD1235" i="11"/>
  <c r="CD1234" i="11"/>
  <c r="CD1233" i="11"/>
  <c r="CD1232" i="11"/>
  <c r="CD1231" i="11"/>
  <c r="AM669" i="9" l="1"/>
  <c r="BF670" i="9"/>
  <c r="AM668" i="9"/>
  <c r="AN668" i="9" s="1"/>
  <c r="BF669" i="9"/>
  <c r="BF668" i="9"/>
  <c r="AJ670" i="9"/>
  <c r="BD670" i="9"/>
  <c r="AJ669" i="9"/>
  <c r="BD669" i="9"/>
  <c r="BD668" i="9"/>
  <c r="AM670" i="9"/>
  <c r="BF1086" i="9"/>
  <c r="BF1075" i="9"/>
  <c r="BF1058" i="9"/>
  <c r="BD1085" i="9"/>
  <c r="BD1074" i="9"/>
  <c r="BD1068" i="9"/>
  <c r="BD1057" i="9"/>
  <c r="BD1037" i="9"/>
  <c r="BD1029" i="9"/>
  <c r="AE1080" i="9"/>
  <c r="AE1071" i="9"/>
  <c r="AE1063" i="9"/>
  <c r="AE1052" i="9"/>
  <c r="AD1088" i="9"/>
  <c r="AD1078" i="9"/>
  <c r="AD1069" i="9"/>
  <c r="AD1061" i="9"/>
  <c r="AD1050" i="9"/>
  <c r="AD1032" i="9"/>
  <c r="AE1053" i="9"/>
  <c r="BF1085" i="9"/>
  <c r="BF1074" i="9"/>
  <c r="BF1068" i="9"/>
  <c r="BF1057" i="9"/>
  <c r="BF1037" i="9"/>
  <c r="BF1029" i="9"/>
  <c r="BD1084" i="9"/>
  <c r="BD1073" i="9"/>
  <c r="BD1067" i="9"/>
  <c r="BD1056" i="9"/>
  <c r="BD1036" i="9"/>
  <c r="BD1028" i="9"/>
  <c r="AE1089" i="9"/>
  <c r="AE1079" i="9"/>
  <c r="AE1070" i="9"/>
  <c r="AE1062" i="9"/>
  <c r="AE1051" i="9"/>
  <c r="AD1087" i="9"/>
  <c r="AD1077" i="9"/>
  <c r="AD1060" i="9"/>
  <c r="AD1031" i="9"/>
  <c r="BD1076" i="9"/>
  <c r="AE1025" i="9"/>
  <c r="BF1084" i="9"/>
  <c r="BF1073" i="9"/>
  <c r="BF1067" i="9"/>
  <c r="BF1056" i="9"/>
  <c r="BF1036" i="9"/>
  <c r="BF1028" i="9"/>
  <c r="BD1083" i="9"/>
  <c r="BD1072" i="9"/>
  <c r="BD1066" i="9"/>
  <c r="BD1055" i="9"/>
  <c r="BD1035" i="9"/>
  <c r="BD1027" i="9"/>
  <c r="AE1088" i="9"/>
  <c r="AE1078" i="9"/>
  <c r="AE1069" i="9"/>
  <c r="AE1061" i="9"/>
  <c r="AE1050" i="9"/>
  <c r="AE1032" i="9"/>
  <c r="AD1076" i="9"/>
  <c r="AD1059" i="9"/>
  <c r="AD1049" i="9"/>
  <c r="AD1030" i="9"/>
  <c r="AD1063" i="9"/>
  <c r="BF1083" i="9"/>
  <c r="BF1072" i="9"/>
  <c r="BF1066" i="9"/>
  <c r="BF1055" i="9"/>
  <c r="BF1035" i="9"/>
  <c r="BF1027" i="9"/>
  <c r="BD1054" i="9"/>
  <c r="BD1034" i="9"/>
  <c r="BD1026" i="9"/>
  <c r="AE1087" i="9"/>
  <c r="AE1077" i="9"/>
  <c r="AE1060" i="9"/>
  <c r="AE1031" i="9"/>
  <c r="AD1086" i="9"/>
  <c r="AD1075" i="9"/>
  <c r="AD1058" i="9"/>
  <c r="AD1071" i="9"/>
  <c r="BF1054" i="9"/>
  <c r="BF1034" i="9"/>
  <c r="BF1026" i="9"/>
  <c r="BD1082" i="9"/>
  <c r="BD1065" i="9"/>
  <c r="BD1053" i="9"/>
  <c r="BD1033" i="9"/>
  <c r="BD1025" i="9"/>
  <c r="AE1076" i="9"/>
  <c r="AE1059" i="9"/>
  <c r="AE1049" i="9"/>
  <c r="AE1030" i="9"/>
  <c r="AD1085" i="9"/>
  <c r="AD1074" i="9"/>
  <c r="AD1068" i="9"/>
  <c r="AD1057" i="9"/>
  <c r="AD1037" i="9"/>
  <c r="AD1029" i="9"/>
  <c r="BF1031" i="9"/>
  <c r="AE1033" i="9"/>
  <c r="BF1082" i="9"/>
  <c r="BF1065" i="9"/>
  <c r="BF1053" i="9"/>
  <c r="BF1033" i="9"/>
  <c r="BF1025" i="9"/>
  <c r="BD1081" i="9"/>
  <c r="BD1064" i="9"/>
  <c r="AE1086" i="9"/>
  <c r="AE1075" i="9"/>
  <c r="AE1058" i="9"/>
  <c r="AD1084" i="9"/>
  <c r="AD1073" i="9"/>
  <c r="AD1067" i="9"/>
  <c r="AD1056" i="9"/>
  <c r="AD1036" i="9"/>
  <c r="AD1028" i="9"/>
  <c r="BD1049" i="9"/>
  <c r="BF1081" i="9"/>
  <c r="BF1064" i="9"/>
  <c r="BF1024" i="9"/>
  <c r="BD1080" i="9"/>
  <c r="BD1071" i="9"/>
  <c r="BD1063" i="9"/>
  <c r="BD1052" i="9"/>
  <c r="AE1085" i="9"/>
  <c r="AE1074" i="9"/>
  <c r="AE1068" i="9"/>
  <c r="AE1057" i="9"/>
  <c r="AE1037" i="9"/>
  <c r="AE1029" i="9"/>
  <c r="AD1083" i="9"/>
  <c r="AD1072" i="9"/>
  <c r="AD1066" i="9"/>
  <c r="AD1055" i="9"/>
  <c r="AD1035" i="9"/>
  <c r="AD1027" i="9"/>
  <c r="AE1082" i="9"/>
  <c r="BF1080" i="9"/>
  <c r="BF1071" i="9"/>
  <c r="BF1063" i="9"/>
  <c r="BF1052" i="9"/>
  <c r="BD1089" i="9"/>
  <c r="BD1079" i="9"/>
  <c r="BD1070" i="9"/>
  <c r="BD1062" i="9"/>
  <c r="BD1051" i="9"/>
  <c r="AE1084" i="9"/>
  <c r="AE1073" i="9"/>
  <c r="AE1067" i="9"/>
  <c r="AE1056" i="9"/>
  <c r="AE1036" i="9"/>
  <c r="AE1028" i="9"/>
  <c r="AD1054" i="9"/>
  <c r="AD1034" i="9"/>
  <c r="AD1026" i="9"/>
  <c r="BF1077" i="9"/>
  <c r="AD1052" i="9"/>
  <c r="BF1089" i="9"/>
  <c r="BF1079" i="9"/>
  <c r="BF1070" i="9"/>
  <c r="BF1062" i="9"/>
  <c r="BF1051" i="9"/>
  <c r="BD1088" i="9"/>
  <c r="BD1078" i="9"/>
  <c r="BD1069" i="9"/>
  <c r="BD1061" i="9"/>
  <c r="BD1050" i="9"/>
  <c r="BD1032" i="9"/>
  <c r="AE1083" i="9"/>
  <c r="AE1072" i="9"/>
  <c r="AE1066" i="9"/>
  <c r="AE1055" i="9"/>
  <c r="AE1035" i="9"/>
  <c r="AE1027" i="9"/>
  <c r="AD1082" i="9"/>
  <c r="AD1065" i="9"/>
  <c r="AD1053" i="9"/>
  <c r="AD1033" i="9"/>
  <c r="AD1025" i="9"/>
  <c r="BF1060" i="9"/>
  <c r="AE1065" i="9"/>
  <c r="BF1088" i="9"/>
  <c r="BF1078" i="9"/>
  <c r="BF1069" i="9"/>
  <c r="BF1061" i="9"/>
  <c r="BF1050" i="9"/>
  <c r="BF1032" i="9"/>
  <c r="BD1087" i="9"/>
  <c r="BD1077" i="9"/>
  <c r="BD1060" i="9"/>
  <c r="BD1031" i="9"/>
  <c r="AE1054" i="9"/>
  <c r="AE1034" i="9"/>
  <c r="AE1026" i="9"/>
  <c r="AD1081" i="9"/>
  <c r="AD1064" i="9"/>
  <c r="BF1087" i="9"/>
  <c r="BD1030" i="9"/>
  <c r="AD1080" i="9"/>
  <c r="BF1076" i="9"/>
  <c r="BF1059" i="9"/>
  <c r="BF1049" i="9"/>
  <c r="BF1030" i="9"/>
  <c r="BD1086" i="9"/>
  <c r="BD1075" i="9"/>
  <c r="BD1058" i="9"/>
  <c r="AE1081" i="9"/>
  <c r="AE1064" i="9"/>
  <c r="AD1089" i="9"/>
  <c r="AD1079" i="9"/>
  <c r="AD1070" i="9"/>
  <c r="AD1062" i="9"/>
  <c r="AD1051" i="9"/>
  <c r="BD1059" i="9"/>
  <c r="BF1015" i="9"/>
  <c r="BF994" i="9"/>
  <c r="BF962" i="9"/>
  <c r="BF955" i="9"/>
  <c r="BF940" i="9"/>
  <c r="BF907" i="9"/>
  <c r="BF899" i="9"/>
  <c r="BF892" i="9"/>
  <c r="BF884" i="9"/>
  <c r="BF876" i="9"/>
  <c r="BF865" i="9"/>
  <c r="BF855" i="9"/>
  <c r="BF844" i="9"/>
  <c r="BF834" i="9"/>
  <c r="BF824" i="9"/>
  <c r="BF763" i="9"/>
  <c r="BF751" i="9"/>
  <c r="BF738" i="9"/>
  <c r="BF731" i="9"/>
  <c r="BF712" i="9"/>
  <c r="BF701" i="9"/>
  <c r="BF688" i="9"/>
  <c r="BF681" i="9"/>
  <c r="BF639" i="9"/>
  <c r="BF626" i="9"/>
  <c r="BF616" i="9"/>
  <c r="BF605" i="9"/>
  <c r="BF596" i="9"/>
  <c r="BF581" i="9"/>
  <c r="BF570" i="9"/>
  <c r="BF562" i="9"/>
  <c r="BF550" i="9"/>
  <c r="BF538" i="9"/>
  <c r="BF413" i="9"/>
  <c r="BF397" i="9"/>
  <c r="BF369" i="9"/>
  <c r="BF361" i="9"/>
  <c r="BF354" i="9"/>
  <c r="BF346" i="9"/>
  <c r="BF337" i="9"/>
  <c r="BF333" i="9"/>
  <c r="BF330" i="9"/>
  <c r="BF326" i="9"/>
  <c r="BF317" i="9"/>
  <c r="BF307" i="9"/>
  <c r="BF301" i="9"/>
  <c r="BF288" i="9"/>
  <c r="BF263" i="9"/>
  <c r="BF258" i="9"/>
  <c r="BF231" i="9"/>
  <c r="BF1014" i="9"/>
  <c r="BF1005" i="9"/>
  <c r="BF993" i="9"/>
  <c r="BF984" i="9"/>
  <c r="BF976" i="9"/>
  <c r="BF954" i="9"/>
  <c r="BF939" i="9"/>
  <c r="BF930" i="9"/>
  <c r="BF922" i="9"/>
  <c r="BF915" i="9"/>
  <c r="BF898" i="9"/>
  <c r="BF875" i="9"/>
  <c r="BF864" i="9"/>
  <c r="BF854" i="9"/>
  <c r="BF833" i="9"/>
  <c r="BF762" i="9"/>
  <c r="BF750" i="9"/>
  <c r="BF737" i="9"/>
  <c r="BF711" i="9"/>
  <c r="BF700" i="9"/>
  <c r="BF687" i="9"/>
  <c r="BF680" i="9"/>
  <c r="BF638" i="9"/>
  <c r="BF625" i="9"/>
  <c r="BF604" i="9"/>
  <c r="BF595" i="9"/>
  <c r="BF592" i="9"/>
  <c r="BF580" i="9"/>
  <c r="BF569" i="9"/>
  <c r="BF553" i="9"/>
  <c r="BF549" i="9"/>
  <c r="BF528" i="9"/>
  <c r="BF432" i="9"/>
  <c r="BF404" i="9"/>
  <c r="BF368" i="9"/>
  <c r="BF360" i="9"/>
  <c r="BF306" i="9"/>
  <c r="BF262" i="9"/>
  <c r="BF1013" i="9"/>
  <c r="BF1004" i="9"/>
  <c r="BF992" i="9"/>
  <c r="BF975" i="9"/>
  <c r="BF969" i="9"/>
  <c r="BF961" i="9"/>
  <c r="BF948" i="9"/>
  <c r="BF938" i="9"/>
  <c r="BF929" i="9"/>
  <c r="BF921" i="9"/>
  <c r="BF906" i="9"/>
  <c r="BF897" i="9"/>
  <c r="BF891" i="9"/>
  <c r="BF883" i="9"/>
  <c r="BF874" i="9"/>
  <c r="BF863" i="9"/>
  <c r="BF853" i="9"/>
  <c r="BF843" i="9"/>
  <c r="BF832" i="9"/>
  <c r="BF823" i="9"/>
  <c r="BF761" i="9"/>
  <c r="BF749" i="9"/>
  <c r="BF725" i="9"/>
  <c r="BF710" i="9"/>
  <c r="BF699" i="9"/>
  <c r="BF1023" i="9"/>
  <c r="BF1012" i="9"/>
  <c r="BF1003" i="9"/>
  <c r="BF983" i="9"/>
  <c r="BF974" i="9"/>
  <c r="BF968" i="9"/>
  <c r="BF960" i="9"/>
  <c r="BF953" i="9"/>
  <c r="BF937" i="9"/>
  <c r="BF928" i="9"/>
  <c r="BF920" i="9"/>
  <c r="BF914" i="9"/>
  <c r="BF905" i="9"/>
  <c r="BF890" i="9"/>
  <c r="BF882" i="9"/>
  <c r="BF873" i="9"/>
  <c r="BF852" i="9"/>
  <c r="BF842" i="9"/>
  <c r="BF831" i="9"/>
  <c r="BF822" i="9"/>
  <c r="BF760" i="9"/>
  <c r="BF747" i="9"/>
  <c r="BF730" i="9"/>
  <c r="BF724" i="9"/>
  <c r="BF718" i="9"/>
  <c r="BF709" i="9"/>
  <c r="BF678" i="9"/>
  <c r="BF636" i="9"/>
  <c r="BF623" i="9"/>
  <c r="BF614" i="9"/>
  <c r="BF602" i="9"/>
  <c r="BF594" i="9"/>
  <c r="BF578" i="9"/>
  <c r="BF567" i="9"/>
  <c r="BF1022" i="9"/>
  <c r="BF1011" i="9"/>
  <c r="BF1002" i="9"/>
  <c r="BF991" i="9"/>
  <c r="BF973" i="9"/>
  <c r="BF936" i="9"/>
  <c r="BF927" i="9"/>
  <c r="BF904" i="9"/>
  <c r="BF896" i="9"/>
  <c r="BF889" i="9"/>
  <c r="BF872" i="9"/>
  <c r="BF851" i="9"/>
  <c r="BF841" i="9"/>
  <c r="BF830" i="9"/>
  <c r="BF759" i="9"/>
  <c r="BF729" i="9"/>
  <c r="BF723" i="9"/>
  <c r="BF717" i="9"/>
  <c r="BF708" i="9"/>
  <c r="BF698" i="9"/>
  <c r="BF693" i="9"/>
  <c r="BF677" i="9"/>
  <c r="BF671" i="9"/>
  <c r="BF635" i="9"/>
  <c r="BF622" i="9"/>
  <c r="BF613" i="9"/>
  <c r="BF601" i="9"/>
  <c r="BF590" i="9"/>
  <c r="BF577" i="9"/>
  <c r="BF558" i="9"/>
  <c r="BF546" i="9"/>
  <c r="BF536" i="9"/>
  <c r="BF525" i="9"/>
  <c r="BF429" i="9"/>
  <c r="BF417" i="9"/>
  <c r="BF410" i="9"/>
  <c r="BF402" i="9"/>
  <c r="BF400" i="9"/>
  <c r="BF395" i="9"/>
  <c r="BF365" i="9"/>
  <c r="BF357" i="9"/>
  <c r="BF352" i="9"/>
  <c r="BF343" i="9"/>
  <c r="BF324" i="9"/>
  <c r="BF1010" i="9"/>
  <c r="BF1001" i="9"/>
  <c r="BF972" i="9"/>
  <c r="BF967" i="9"/>
  <c r="BF959" i="9"/>
  <c r="BF952" i="9"/>
  <c r="BF947" i="9"/>
  <c r="BF935" i="9"/>
  <c r="BF926" i="9"/>
  <c r="BF913" i="9"/>
  <c r="BF903" i="9"/>
  <c r="BF871" i="9"/>
  <c r="BF862" i="9"/>
  <c r="BF850" i="9"/>
  <c r="BF840" i="9"/>
  <c r="BF770" i="9"/>
  <c r="BF758" i="9"/>
  <c r="BF746" i="9"/>
  <c r="BF722" i="9"/>
  <c r="BF716" i="9"/>
  <c r="BF692" i="9"/>
  <c r="BF633" i="9"/>
  <c r="BF621" i="9"/>
  <c r="BF612" i="9"/>
  <c r="BF588" i="9"/>
  <c r="BF576" i="9"/>
  <c r="BF557" i="9"/>
  <c r="BF545" i="9"/>
  <c r="BF535" i="9"/>
  <c r="BF524" i="9"/>
  <c r="BF409" i="9"/>
  <c r="BF399" i="9"/>
  <c r="BF351" i="9"/>
  <c r="BF335" i="9"/>
  <c r="BF314" i="9"/>
  <c r="BF303" i="9"/>
  <c r="BF284" i="9"/>
  <c r="BF275" i="9"/>
  <c r="BF268" i="9"/>
  <c r="BF260" i="9"/>
  <c r="BF254" i="9"/>
  <c r="BF249" i="9"/>
  <c r="BF238" i="9"/>
  <c r="BF234" i="9"/>
  <c r="BF1021" i="9"/>
  <c r="BF1009" i="9"/>
  <c r="BF1000" i="9"/>
  <c r="BF990" i="9"/>
  <c r="BF982" i="9"/>
  <c r="BF946" i="9"/>
  <c r="BF934" i="9"/>
  <c r="BF912" i="9"/>
  <c r="BF895" i="9"/>
  <c r="BF888" i="9"/>
  <c r="BF881" i="9"/>
  <c r="BF870" i="9"/>
  <c r="BF861" i="9"/>
  <c r="BF849" i="9"/>
  <c r="BF839" i="9"/>
  <c r="BF829" i="9"/>
  <c r="BF769" i="9"/>
  <c r="BF757" i="9"/>
  <c r="BF745" i="9"/>
  <c r="BF721" i="9"/>
  <c r="BF715" i="9"/>
  <c r="BF707" i="9"/>
  <c r="BF697" i="9"/>
  <c r="BF691" i="9"/>
  <c r="BF685" i="9"/>
  <c r="BF676" i="9"/>
  <c r="BF632" i="9"/>
  <c r="BF1020" i="9"/>
  <c r="BF999" i="9"/>
  <c r="BF989" i="9"/>
  <c r="BF981" i="9"/>
  <c r="BF958" i="9"/>
  <c r="BF951" i="9"/>
  <c r="BF945" i="9"/>
  <c r="BF933" i="9"/>
  <c r="BF925" i="9"/>
  <c r="BF911" i="9"/>
  <c r="BF902" i="9"/>
  <c r="BF887" i="9"/>
  <c r="BF860" i="9"/>
  <c r="BF848" i="9"/>
  <c r="BF838" i="9"/>
  <c r="BF828" i="9"/>
  <c r="BF768" i="9"/>
  <c r="BF756" i="9"/>
  <c r="BF744" i="9"/>
  <c r="BF736" i="9"/>
  <c r="BF728" i="9"/>
  <c r="BF720" i="9"/>
  <c r="BF696" i="9"/>
  <c r="BF690" i="9"/>
  <c r="BF684" i="9"/>
  <c r="BF631" i="9"/>
  <c r="BF619" i="9"/>
  <c r="BF610" i="9"/>
  <c r="BF599" i="9"/>
  <c r="BF586" i="9"/>
  <c r="BF574" i="9"/>
  <c r="BF565" i="9"/>
  <c r="BF543" i="9"/>
  <c r="BF533" i="9"/>
  <c r="BF522" i="9"/>
  <c r="BF520" i="9"/>
  <c r="BF437" i="9"/>
  <c r="BF407" i="9"/>
  <c r="BF373" i="9"/>
  <c r="BF356" i="9"/>
  <c r="BF349" i="9"/>
  <c r="BF341" i="9"/>
  <c r="BF327" i="9"/>
  <c r="BF322" i="9"/>
  <c r="BF312" i="9"/>
  <c r="BF298" i="9"/>
  <c r="BF295" i="9"/>
  <c r="BF292" i="9"/>
  <c r="BF283" i="9"/>
  <c r="BF1018" i="9"/>
  <c r="BF1008" i="9"/>
  <c r="BF997" i="9"/>
  <c r="BF987" i="9"/>
  <c r="BF979" i="9"/>
  <c r="BF1019" i="9"/>
  <c r="BF980" i="9"/>
  <c r="BF908" i="9"/>
  <c r="BF885" i="9"/>
  <c r="BF857" i="9"/>
  <c r="BF825" i="9"/>
  <c r="BF741" i="9"/>
  <c r="BF694" i="9"/>
  <c r="BF617" i="9"/>
  <c r="BF597" i="9"/>
  <c r="BF582" i="9"/>
  <c r="BF563" i="9"/>
  <c r="BF534" i="9"/>
  <c r="BF436" i="9"/>
  <c r="BF418" i="9"/>
  <c r="BF350" i="9"/>
  <c r="BF321" i="9"/>
  <c r="BF287" i="9"/>
  <c r="BF256" i="9"/>
  <c r="BF255" i="9"/>
  <c r="BF250" i="9"/>
  <c r="BF237" i="9"/>
  <c r="BF220" i="9"/>
  <c r="BF209" i="9"/>
  <c r="BF188" i="9"/>
  <c r="BF177" i="9"/>
  <c r="BF169" i="9"/>
  <c r="BF157" i="9"/>
  <c r="BF123" i="9"/>
  <c r="BF111" i="9"/>
  <c r="BF99" i="9"/>
  <c r="BF87" i="9"/>
  <c r="BF74" i="9"/>
  <c r="BF63" i="9"/>
  <c r="BF52" i="9"/>
  <c r="BF41" i="9"/>
  <c r="BF20" i="9"/>
  <c r="BF10" i="9"/>
  <c r="BF3" i="9"/>
  <c r="BD1020" i="9"/>
  <c r="BD999" i="9"/>
  <c r="BD989" i="9"/>
  <c r="BD981" i="9"/>
  <c r="BD958" i="9"/>
  <c r="BD951" i="9"/>
  <c r="BD945" i="9"/>
  <c r="BD933" i="9"/>
  <c r="BD925" i="9"/>
  <c r="BF1017" i="9"/>
  <c r="BF978" i="9"/>
  <c r="BF931" i="9"/>
  <c r="BF856" i="9"/>
  <c r="BF739" i="9"/>
  <c r="BF683" i="9"/>
  <c r="BF640" i="9"/>
  <c r="BF615" i="9"/>
  <c r="BF579" i="9"/>
  <c r="BF532" i="9"/>
  <c r="BF435" i="9"/>
  <c r="BF405" i="9"/>
  <c r="BF362" i="9"/>
  <c r="BF348" i="9"/>
  <c r="BF336" i="9"/>
  <c r="BF320" i="9"/>
  <c r="BF305" i="9"/>
  <c r="BF286" i="9"/>
  <c r="BF273" i="9"/>
  <c r="BF261" i="9"/>
  <c r="BF248" i="9"/>
  <c r="BF236" i="9"/>
  <c r="BF233" i="9"/>
  <c r="BF219" i="9"/>
  <c r="BF208" i="9"/>
  <c r="BF199" i="9"/>
  <c r="BF187" i="9"/>
  <c r="BF156" i="9"/>
  <c r="BF138" i="9"/>
  <c r="BF131" i="9"/>
  <c r="BF122" i="9"/>
  <c r="BF110" i="9"/>
  <c r="BF98" i="9"/>
  <c r="BF86" i="9"/>
  <c r="BF73" i="9"/>
  <c r="BF62" i="9"/>
  <c r="BF51" i="9"/>
  <c r="BF40" i="9"/>
  <c r="BF19" i="9"/>
  <c r="BF9" i="9"/>
  <c r="BD1019" i="9"/>
  <c r="BD998" i="9"/>
  <c r="BD988" i="9"/>
  <c r="BD980" i="9"/>
  <c r="BD966" i="9"/>
  <c r="BD957" i="9"/>
  <c r="BD944" i="9"/>
  <c r="BD919" i="9"/>
  <c r="BF1016" i="9"/>
  <c r="BF977" i="9"/>
  <c r="BF880" i="9"/>
  <c r="BF847" i="9"/>
  <c r="BF767" i="9"/>
  <c r="BF735" i="9"/>
  <c r="BF682" i="9"/>
  <c r="BF637" i="9"/>
  <c r="BF611" i="9"/>
  <c r="BF593" i="9"/>
  <c r="BF575" i="9"/>
  <c r="BF561" i="9"/>
  <c r="BF551" i="9"/>
  <c r="BF531" i="9"/>
  <c r="BF488" i="9"/>
  <c r="BF434" i="9"/>
  <c r="BF329" i="9"/>
  <c r="BF319" i="9"/>
  <c r="BF304" i="9"/>
  <c r="BF296" i="9"/>
  <c r="BF285" i="9"/>
  <c r="BF272" i="9"/>
  <c r="BF247" i="9"/>
  <c r="BF235" i="9"/>
  <c r="BF232" i="9"/>
  <c r="BF218" i="9"/>
  <c r="BF207" i="9"/>
  <c r="BF198" i="9"/>
  <c r="BF186" i="9"/>
  <c r="BF176" i="9"/>
  <c r="BF168" i="9"/>
  <c r="BF155" i="9"/>
  <c r="BF137" i="9"/>
  <c r="BF130" i="9"/>
  <c r="BF121" i="9"/>
  <c r="BF109" i="9"/>
  <c r="BF97" i="9"/>
  <c r="BF85" i="9"/>
  <c r="BF72" i="9"/>
  <c r="BF61" i="9"/>
  <c r="BF50" i="9"/>
  <c r="BF39" i="9"/>
  <c r="BF18" i="9"/>
  <c r="BF8" i="9"/>
  <c r="BD1018" i="9"/>
  <c r="BD1008" i="9"/>
  <c r="BD997" i="9"/>
  <c r="BD987" i="9"/>
  <c r="BD979" i="9"/>
  <c r="BD965" i="9"/>
  <c r="BD956" i="9"/>
  <c r="BD950" i="9"/>
  <c r="BD943" i="9"/>
  <c r="BD932" i="9"/>
  <c r="BD924" i="9"/>
  <c r="BD918" i="9"/>
  <c r="BD909" i="9"/>
  <c r="BF950" i="9"/>
  <c r="BF924" i="9"/>
  <c r="BF901" i="9"/>
  <c r="BF879" i="9"/>
  <c r="BF766" i="9"/>
  <c r="BF734" i="9"/>
  <c r="BF630" i="9"/>
  <c r="BF609" i="9"/>
  <c r="BF548" i="9"/>
  <c r="BF530" i="9"/>
  <c r="BF433" i="9"/>
  <c r="BF398" i="9"/>
  <c r="BF374" i="9"/>
  <c r="BF359" i="9"/>
  <c r="BF328" i="9"/>
  <c r="BF318" i="9"/>
  <c r="BF302" i="9"/>
  <c r="BF246" i="9"/>
  <c r="BF217" i="9"/>
  <c r="BF206" i="9"/>
  <c r="BF197" i="9"/>
  <c r="BF185" i="9"/>
  <c r="BF175" i="9"/>
  <c r="BF167" i="9"/>
  <c r="BF154" i="9"/>
  <c r="BF149" i="9"/>
  <c r="BF136" i="9"/>
  <c r="BF129" i="9"/>
  <c r="BF120" i="9"/>
  <c r="BF108" i="9"/>
  <c r="BF96" i="9"/>
  <c r="BF84" i="9"/>
  <c r="BF60" i="9"/>
  <c r="BF49" i="9"/>
  <c r="BF38" i="9"/>
  <c r="BF29" i="9"/>
  <c r="BF17" i="9"/>
  <c r="BF7" i="9"/>
  <c r="BD1017" i="9"/>
  <c r="BD1007" i="9"/>
  <c r="BD996" i="9"/>
  <c r="BD986" i="9"/>
  <c r="BD978" i="9"/>
  <c r="BD971" i="9"/>
  <c r="BD964" i="9"/>
  <c r="BD949" i="9"/>
  <c r="BD942" i="9"/>
  <c r="BD917" i="9"/>
  <c r="BD908" i="9"/>
  <c r="BF1007" i="9"/>
  <c r="BF971" i="9"/>
  <c r="BF949" i="9"/>
  <c r="BF900" i="9"/>
  <c r="BF878" i="9"/>
  <c r="BF846" i="9"/>
  <c r="BF765" i="9"/>
  <c r="BF733" i="9"/>
  <c r="BF714" i="9"/>
  <c r="BF679" i="9"/>
  <c r="BF629" i="9"/>
  <c r="BF608" i="9"/>
  <c r="BF573" i="9"/>
  <c r="BF556" i="9"/>
  <c r="BF547" i="9"/>
  <c r="BF529" i="9"/>
  <c r="BF519" i="9"/>
  <c r="BF431" i="9"/>
  <c r="BF403" i="9"/>
  <c r="BF372" i="9"/>
  <c r="BF358" i="9"/>
  <c r="BF347" i="9"/>
  <c r="BF316" i="9"/>
  <c r="BF300" i="9"/>
  <c r="BF282" i="9"/>
  <c r="BF271" i="9"/>
  <c r="BF245" i="9"/>
  <c r="BF216" i="9"/>
  <c r="BF205" i="9"/>
  <c r="BF196" i="9"/>
  <c r="BF184" i="9"/>
  <c r="BF174" i="9"/>
  <c r="BF166" i="9"/>
  <c r="BF153" i="9"/>
  <c r="BF148" i="9"/>
  <c r="BF119" i="9"/>
  <c r="BF107" i="9"/>
  <c r="BF95" i="9"/>
  <c r="BF83" i="9"/>
  <c r="BF71" i="9"/>
  <c r="BF59" i="9"/>
  <c r="BF48" i="9"/>
  <c r="BF37" i="9"/>
  <c r="BF28" i="9"/>
  <c r="BF6" i="9"/>
  <c r="BD1016" i="9"/>
  <c r="BD1006" i="9"/>
  <c r="BD995" i="9"/>
  <c r="BD985" i="9"/>
  <c r="BD977" i="9"/>
  <c r="BD970" i="9"/>
  <c r="BD963" i="9"/>
  <c r="BD941" i="9"/>
  <c r="BD931" i="9"/>
  <c r="BD923" i="9"/>
  <c r="BD916" i="9"/>
  <c r="BF1006" i="9"/>
  <c r="BF970" i="9"/>
  <c r="BF923" i="9"/>
  <c r="BF877" i="9"/>
  <c r="BF845" i="9"/>
  <c r="BF764" i="9"/>
  <c r="BF732" i="9"/>
  <c r="BF713" i="9"/>
  <c r="BF675" i="9"/>
  <c r="BF628" i="9"/>
  <c r="BF607" i="9"/>
  <c r="BF572" i="9"/>
  <c r="BF544" i="9"/>
  <c r="BF527" i="9"/>
  <c r="BF518" i="9"/>
  <c r="BF430" i="9"/>
  <c r="BF396" i="9"/>
  <c r="BF371" i="9"/>
  <c r="BF345" i="9"/>
  <c r="BF334" i="9"/>
  <c r="BF294" i="9"/>
  <c r="BF281" i="9"/>
  <c r="BF270" i="9"/>
  <c r="BF259" i="9"/>
  <c r="BF244" i="9"/>
  <c r="BF227" i="9"/>
  <c r="BF215" i="9"/>
  <c r="BF204" i="9"/>
  <c r="BF195" i="9"/>
  <c r="BF183" i="9"/>
  <c r="BF173" i="9"/>
  <c r="BF152" i="9"/>
  <c r="BF147" i="9"/>
  <c r="BF135" i="9"/>
  <c r="BF128" i="9"/>
  <c r="BF118" i="9"/>
  <c r="BF106" i="9"/>
  <c r="BF94" i="9"/>
  <c r="BF81" i="9"/>
  <c r="BF70" i="9"/>
  <c r="BF58" i="9"/>
  <c r="BF47" i="9"/>
  <c r="BF36" i="9"/>
  <c r="BF27" i="9"/>
  <c r="BF16" i="9"/>
  <c r="BD1024" i="9"/>
  <c r="BD1015" i="9"/>
  <c r="BD994" i="9"/>
  <c r="BD962" i="9"/>
  <c r="BD955" i="9"/>
  <c r="BD940" i="9"/>
  <c r="BD907" i="9"/>
  <c r="BF998" i="9"/>
  <c r="BF966" i="9"/>
  <c r="BF944" i="9"/>
  <c r="BF919" i="9"/>
  <c r="BF869" i="9"/>
  <c r="BF755" i="9"/>
  <c r="BF706" i="9"/>
  <c r="BF674" i="9"/>
  <c r="BF627" i="9"/>
  <c r="BF606" i="9"/>
  <c r="BF571" i="9"/>
  <c r="BF555" i="9"/>
  <c r="BF542" i="9"/>
  <c r="BF526" i="9"/>
  <c r="BF401" i="9"/>
  <c r="BF370" i="9"/>
  <c r="BF344" i="9"/>
  <c r="BF315" i="9"/>
  <c r="BF299" i="9"/>
  <c r="BF293" i="9"/>
  <c r="BF280" i="9"/>
  <c r="BF269" i="9"/>
  <c r="BF243" i="9"/>
  <c r="BF230" i="9"/>
  <c r="BF226" i="9"/>
  <c r="BF214" i="9"/>
  <c r="BF203" i="9"/>
  <c r="BF194" i="9"/>
  <c r="BF182" i="9"/>
  <c r="BF165" i="9"/>
  <c r="BF146" i="9"/>
  <c r="BF127" i="9"/>
  <c r="BF117" i="9"/>
  <c r="BF105" i="9"/>
  <c r="BF93" i="9"/>
  <c r="BF80" i="9"/>
  <c r="BF69" i="9"/>
  <c r="BF57" i="9"/>
  <c r="BF35" i="9"/>
  <c r="BF26" i="9"/>
  <c r="BD1014" i="9"/>
  <c r="BD1005" i="9"/>
  <c r="BD993" i="9"/>
  <c r="BD984" i="9"/>
  <c r="BD976" i="9"/>
  <c r="BD954" i="9"/>
  <c r="BD939" i="9"/>
  <c r="BD930" i="9"/>
  <c r="BD922" i="9"/>
  <c r="BF996" i="9"/>
  <c r="BF965" i="9"/>
  <c r="BF943" i="9"/>
  <c r="BF918" i="9"/>
  <c r="BF868" i="9"/>
  <c r="BF837" i="9"/>
  <c r="BF754" i="9"/>
  <c r="BF727" i="9"/>
  <c r="BF624" i="9"/>
  <c r="BF603" i="9"/>
  <c r="BF591" i="9"/>
  <c r="BF568" i="9"/>
  <c r="BF554" i="9"/>
  <c r="BF541" i="9"/>
  <c r="BF523" i="9"/>
  <c r="BF428" i="9"/>
  <c r="BF342" i="9"/>
  <c r="BF313" i="9"/>
  <c r="BF279" i="9"/>
  <c r="BF242" i="9"/>
  <c r="BF225" i="9"/>
  <c r="BF213" i="9"/>
  <c r="BF202" i="9"/>
  <c r="BF193" i="9"/>
  <c r="BF181" i="9"/>
  <c r="BF164" i="9"/>
  <c r="BF161" i="9"/>
  <c r="BF145" i="9"/>
  <c r="BF134" i="9"/>
  <c r="BF126" i="9"/>
  <c r="BF116" i="9"/>
  <c r="BF104" i="9"/>
  <c r="BF92" i="9"/>
  <c r="BF79" i="9"/>
  <c r="BF68" i="9"/>
  <c r="BF56" i="9"/>
  <c r="BF46" i="9"/>
  <c r="BF34" i="9"/>
  <c r="BF25" i="9"/>
  <c r="BF15" i="9"/>
  <c r="BD1013" i="9"/>
  <c r="BD1004" i="9"/>
  <c r="BD992" i="9"/>
  <c r="BD975" i="9"/>
  <c r="BD969" i="9"/>
  <c r="BD961" i="9"/>
  <c r="BD948" i="9"/>
  <c r="BD938" i="9"/>
  <c r="BD929" i="9"/>
  <c r="BD921" i="9"/>
  <c r="BD906" i="9"/>
  <c r="BD897" i="9"/>
  <c r="BF995" i="9"/>
  <c r="BF964" i="9"/>
  <c r="BF942" i="9"/>
  <c r="BF917" i="9"/>
  <c r="BF894" i="9"/>
  <c r="BF867" i="9"/>
  <c r="BF836" i="9"/>
  <c r="BF753" i="9"/>
  <c r="BF726" i="9"/>
  <c r="BF703" i="9"/>
  <c r="BF673" i="9"/>
  <c r="BF620" i="9"/>
  <c r="BF600" i="9"/>
  <c r="BF587" i="9"/>
  <c r="BF566" i="9"/>
  <c r="BF552" i="9"/>
  <c r="BF540" i="9"/>
  <c r="BF521" i="9"/>
  <c r="BF427" i="9"/>
  <c r="BF412" i="9"/>
  <c r="BF367" i="9"/>
  <c r="BF355" i="9"/>
  <c r="BF332" i="9"/>
  <c r="BF311" i="9"/>
  <c r="BF291" i="9"/>
  <c r="BF278" i="9"/>
  <c r="BF267" i="9"/>
  <c r="BF241" i="9"/>
  <c r="BF229" i="9"/>
  <c r="BF224" i="9"/>
  <c r="BF212" i="9"/>
  <c r="BF201" i="9"/>
  <c r="BF192" i="9"/>
  <c r="BF180" i="9"/>
  <c r="BF172" i="9"/>
  <c r="BF163" i="9"/>
  <c r="BF160" i="9"/>
  <c r="BF151" i="9"/>
  <c r="BF144" i="9"/>
  <c r="BF125" i="9"/>
  <c r="BF115" i="9"/>
  <c r="BF103" i="9"/>
  <c r="BF91" i="9"/>
  <c r="BF78" i="9"/>
  <c r="BF67" i="9"/>
  <c r="BF55" i="9"/>
  <c r="BF45" i="9"/>
  <c r="BF33" i="9"/>
  <c r="BF24" i="9"/>
  <c r="BF14" i="9"/>
  <c r="BF988" i="9"/>
  <c r="BF963" i="9"/>
  <c r="BF941" i="9"/>
  <c r="BF916" i="9"/>
  <c r="BF893" i="9"/>
  <c r="BF866" i="9"/>
  <c r="BF835" i="9"/>
  <c r="BF752" i="9"/>
  <c r="BF702" i="9"/>
  <c r="BF672" i="9"/>
  <c r="BF598" i="9"/>
  <c r="BF585" i="9"/>
  <c r="BF539" i="9"/>
  <c r="BF426" i="9"/>
  <c r="BF411" i="9"/>
  <c r="BF366" i="9"/>
  <c r="BF340" i="9"/>
  <c r="BF325" i="9"/>
  <c r="BF310" i="9"/>
  <c r="BF277" i="9"/>
  <c r="BF266" i="9"/>
  <c r="BF253" i="9"/>
  <c r="BF240" i="9"/>
  <c r="BF228" i="9"/>
  <c r="BF223" i="9"/>
  <c r="BF200" i="9"/>
  <c r="BF191" i="9"/>
  <c r="BF179" i="9"/>
  <c r="BF171" i="9"/>
  <c r="BF162" i="9"/>
  <c r="BF159" i="9"/>
  <c r="BF143" i="9"/>
  <c r="BF133" i="9"/>
  <c r="BF114" i="9"/>
  <c r="BF102" i="9"/>
  <c r="BF90" i="9"/>
  <c r="BF77" i="9"/>
  <c r="BF66" i="9"/>
  <c r="BF44" i="9"/>
  <c r="BF32" i="9"/>
  <c r="BF30" i="9"/>
  <c r="BF23" i="9"/>
  <c r="BF13" i="9"/>
  <c r="BD1022" i="9"/>
  <c r="BD1011" i="9"/>
  <c r="BD1002" i="9"/>
  <c r="BD991" i="9"/>
  <c r="BD973" i="9"/>
  <c r="BD936" i="9"/>
  <c r="BD927" i="9"/>
  <c r="BD904" i="9"/>
  <c r="BD896" i="9"/>
  <c r="BF986" i="9"/>
  <c r="BF957" i="9"/>
  <c r="BF910" i="9"/>
  <c r="BF886" i="9"/>
  <c r="BF859" i="9"/>
  <c r="BF827" i="9"/>
  <c r="BF743" i="9"/>
  <c r="BF719" i="9"/>
  <c r="BF695" i="9"/>
  <c r="BF689" i="9"/>
  <c r="BF643" i="9"/>
  <c r="BF618" i="9"/>
  <c r="BF584" i="9"/>
  <c r="BF425" i="9"/>
  <c r="BF408" i="9"/>
  <c r="BF364" i="9"/>
  <c r="BF353" i="9"/>
  <c r="BF339" i="9"/>
  <c r="BF309" i="9"/>
  <c r="BF290" i="9"/>
  <c r="BF276" i="9"/>
  <c r="BF265" i="9"/>
  <c r="BF257" i="9"/>
  <c r="BF252" i="9"/>
  <c r="BF239" i="9"/>
  <c r="BF222" i="9"/>
  <c r="BF211" i="9"/>
  <c r="BF190" i="9"/>
  <c r="BF178" i="9"/>
  <c r="BF170" i="9"/>
  <c r="BF158" i="9"/>
  <c r="BF150" i="9"/>
  <c r="BF142" i="9"/>
  <c r="BF985" i="9"/>
  <c r="BF406" i="9"/>
  <c r="BF308" i="9"/>
  <c r="BF65" i="9"/>
  <c r="BF12" i="9"/>
  <c r="BF4" i="9"/>
  <c r="BD990" i="9"/>
  <c r="BD905" i="9"/>
  <c r="BD895" i="9"/>
  <c r="BD888" i="9"/>
  <c r="BD881" i="9"/>
  <c r="BD870" i="9"/>
  <c r="BD861" i="9"/>
  <c r="BD849" i="9"/>
  <c r="BD839" i="9"/>
  <c r="BD829" i="9"/>
  <c r="BD769" i="9"/>
  <c r="BD757" i="9"/>
  <c r="BD745" i="9"/>
  <c r="BD721" i="9"/>
  <c r="BD715" i="9"/>
  <c r="BD707" i="9"/>
  <c r="BD697" i="9"/>
  <c r="BD691" i="9"/>
  <c r="BD685" i="9"/>
  <c r="BD676" i="9"/>
  <c r="BD632" i="9"/>
  <c r="BD620" i="9"/>
  <c r="BD611" i="9"/>
  <c r="BD600" i="9"/>
  <c r="BD593" i="9"/>
  <c r="BD587" i="9"/>
  <c r="BD575" i="9"/>
  <c r="BD566" i="9"/>
  <c r="BD544" i="9"/>
  <c r="BD534" i="9"/>
  <c r="BD523" i="9"/>
  <c r="BD408" i="9"/>
  <c r="BD374" i="9"/>
  <c r="BD364" i="9"/>
  <c r="BD350" i="9"/>
  <c r="BD342" i="9"/>
  <c r="BD323" i="9"/>
  <c r="BD313" i="9"/>
  <c r="BD302" i="9"/>
  <c r="BD274" i="9"/>
  <c r="BD256" i="9"/>
  <c r="BD248" i="9"/>
  <c r="BD229" i="9"/>
  <c r="BD224" i="9"/>
  <c r="BD212" i="9"/>
  <c r="BD201" i="9"/>
  <c r="BD192" i="9"/>
  <c r="BF956" i="9"/>
  <c r="BF132" i="9"/>
  <c r="BF64" i="9"/>
  <c r="BF11" i="9"/>
  <c r="BD1023" i="9"/>
  <c r="BD983" i="9"/>
  <c r="BD953" i="9"/>
  <c r="BD920" i="9"/>
  <c r="BD903" i="9"/>
  <c r="BD887" i="9"/>
  <c r="BD860" i="9"/>
  <c r="BD848" i="9"/>
  <c r="BD838" i="9"/>
  <c r="BD828" i="9"/>
  <c r="BD768" i="9"/>
  <c r="BD756" i="9"/>
  <c r="BD744" i="9"/>
  <c r="BD736" i="9"/>
  <c r="BD728" i="9"/>
  <c r="BD720" i="9"/>
  <c r="BD696" i="9"/>
  <c r="BD690" i="9"/>
  <c r="BD684" i="9"/>
  <c r="BD631" i="9"/>
  <c r="BD619" i="9"/>
  <c r="BD610" i="9"/>
  <c r="BD599" i="9"/>
  <c r="BD586" i="9"/>
  <c r="BD574" i="9"/>
  <c r="BD565" i="9"/>
  <c r="BD543" i="9"/>
  <c r="BD533" i="9"/>
  <c r="BD522" i="9"/>
  <c r="BD520" i="9"/>
  <c r="BD437" i="9"/>
  <c r="BD407" i="9"/>
  <c r="BD373" i="9"/>
  <c r="BD356" i="9"/>
  <c r="BD349" i="9"/>
  <c r="BD341" i="9"/>
  <c r="BD327" i="9"/>
  <c r="BD322" i="9"/>
  <c r="BD312" i="9"/>
  <c r="BD298" i="9"/>
  <c r="BD295" i="9"/>
  <c r="BD292" i="9"/>
  <c r="BD283" i="9"/>
  <c r="BF932" i="9"/>
  <c r="BF583" i="9"/>
  <c r="BF297" i="9"/>
  <c r="BF221" i="9"/>
  <c r="BF124" i="9"/>
  <c r="BF54" i="9"/>
  <c r="BD952" i="9"/>
  <c r="BD886" i="9"/>
  <c r="BD880" i="9"/>
  <c r="BD869" i="9"/>
  <c r="BD859" i="9"/>
  <c r="BD847" i="9"/>
  <c r="BD827" i="9"/>
  <c r="BD767" i="9"/>
  <c r="BD755" i="9"/>
  <c r="BD743" i="9"/>
  <c r="BD735" i="9"/>
  <c r="BD719" i="9"/>
  <c r="BD706" i="9"/>
  <c r="BD695" i="9"/>
  <c r="BD675" i="9"/>
  <c r="BD643" i="9"/>
  <c r="BD630" i="9"/>
  <c r="BD609" i="9"/>
  <c r="BD598" i="9"/>
  <c r="BD585" i="9"/>
  <c r="BD556" i="9"/>
  <c r="BD542" i="9"/>
  <c r="BD532" i="9"/>
  <c r="BD521" i="9"/>
  <c r="BD436" i="9"/>
  <c r="BD428" i="9"/>
  <c r="BD406" i="9"/>
  <c r="BD401" i="9"/>
  <c r="BD372" i="9"/>
  <c r="BD363" i="9"/>
  <c r="BD348" i="9"/>
  <c r="BD321" i="9"/>
  <c r="BD311" i="9"/>
  <c r="BD291" i="9"/>
  <c r="BD282" i="9"/>
  <c r="BD267" i="9"/>
  <c r="BD246" i="9"/>
  <c r="BD236" i="9"/>
  <c r="BD222" i="9"/>
  <c r="BD211" i="9"/>
  <c r="BF909" i="9"/>
  <c r="BF564" i="9"/>
  <c r="BF210" i="9"/>
  <c r="BF53" i="9"/>
  <c r="BD1021" i="9"/>
  <c r="BD982" i="9"/>
  <c r="BD902" i="9"/>
  <c r="BD879" i="9"/>
  <c r="BD868" i="9"/>
  <c r="BD858" i="9"/>
  <c r="BD837" i="9"/>
  <c r="BD826" i="9"/>
  <c r="BD766" i="9"/>
  <c r="BD754" i="9"/>
  <c r="BD742" i="9"/>
  <c r="BD734" i="9"/>
  <c r="BD727" i="9"/>
  <c r="BD683" i="9"/>
  <c r="BD674" i="9"/>
  <c r="BD642" i="9"/>
  <c r="BD629" i="9"/>
  <c r="BD618" i="9"/>
  <c r="BD608" i="9"/>
  <c r="BD584" i="9"/>
  <c r="BD573" i="9"/>
  <c r="BD541" i="9"/>
  <c r="BD531" i="9"/>
  <c r="BD519" i="9"/>
  <c r="BD488" i="9"/>
  <c r="BD435" i="9"/>
  <c r="BD427" i="9"/>
  <c r="BD371" i="9"/>
  <c r="BD340" i="9"/>
  <c r="BD331" i="9"/>
  <c r="BD320" i="9"/>
  <c r="BD310" i="9"/>
  <c r="BD294" i="9"/>
  <c r="BD281" i="9"/>
  <c r="BD273" i="9"/>
  <c r="BD266" i="9"/>
  <c r="BD259" i="9"/>
  <c r="BD245" i="9"/>
  <c r="BD235" i="9"/>
  <c r="BD221" i="9"/>
  <c r="BD210" i="9"/>
  <c r="BF289" i="9"/>
  <c r="BF113" i="9"/>
  <c r="BF43" i="9"/>
  <c r="BD1012" i="9"/>
  <c r="BD974" i="9"/>
  <c r="BD915" i="9"/>
  <c r="BD894" i="9"/>
  <c r="BD885" i="9"/>
  <c r="BD878" i="9"/>
  <c r="BD867" i="9"/>
  <c r="BD857" i="9"/>
  <c r="BD846" i="9"/>
  <c r="BD836" i="9"/>
  <c r="BD825" i="9"/>
  <c r="BD765" i="9"/>
  <c r="BD753" i="9"/>
  <c r="BD741" i="9"/>
  <c r="BD733" i="9"/>
  <c r="BD726" i="9"/>
  <c r="BD714" i="9"/>
  <c r="BD703" i="9"/>
  <c r="BD694" i="9"/>
  <c r="BD682" i="9"/>
  <c r="BD628" i="9"/>
  <c r="BD607" i="9"/>
  <c r="BD583" i="9"/>
  <c r="BD572" i="9"/>
  <c r="BD564" i="9"/>
  <c r="BD555" i="9"/>
  <c r="BD540" i="9"/>
  <c r="BD530" i="9"/>
  <c r="BD518" i="9"/>
  <c r="BF858" i="9"/>
  <c r="BF537" i="9"/>
  <c r="BF274" i="9"/>
  <c r="BF189" i="9"/>
  <c r="BF112" i="9"/>
  <c r="BF42" i="9"/>
  <c r="BD1010" i="9"/>
  <c r="BD972" i="9"/>
  <c r="BD947" i="9"/>
  <c r="BD914" i="9"/>
  <c r="BD901" i="9"/>
  <c r="BD893" i="9"/>
  <c r="BD877" i="9"/>
  <c r="BD866" i="9"/>
  <c r="BD856" i="9"/>
  <c r="BD845" i="9"/>
  <c r="BD835" i="9"/>
  <c r="BD764" i="9"/>
  <c r="BD752" i="9"/>
  <c r="BD739" i="9"/>
  <c r="BD732" i="9"/>
  <c r="BD713" i="9"/>
  <c r="BD702" i="9"/>
  <c r="BD689" i="9"/>
  <c r="BD673" i="9"/>
  <c r="BD640" i="9"/>
  <c r="BD627" i="9"/>
  <c r="BD617" i="9"/>
  <c r="BD606" i="9"/>
  <c r="BD597" i="9"/>
  <c r="BD582" i="9"/>
  <c r="BD571" i="9"/>
  <c r="BD563" i="9"/>
  <c r="BD554" i="9"/>
  <c r="BD551" i="9"/>
  <c r="BD539" i="9"/>
  <c r="BD529" i="9"/>
  <c r="BD433" i="9"/>
  <c r="BD425" i="9"/>
  <c r="BD347" i="9"/>
  <c r="BD338" i="9"/>
  <c r="BD318" i="9"/>
  <c r="BD308" i="9"/>
  <c r="BD297" i="9"/>
  <c r="BD289" i="9"/>
  <c r="BD279" i="9"/>
  <c r="BD264" i="9"/>
  <c r="BD243" i="9"/>
  <c r="BD232" i="9"/>
  <c r="BF826" i="9"/>
  <c r="BF264" i="9"/>
  <c r="BF101" i="9"/>
  <c r="BF31" i="9"/>
  <c r="BD1009" i="9"/>
  <c r="BD946" i="9"/>
  <c r="BD913" i="9"/>
  <c r="BD900" i="9"/>
  <c r="BD892" i="9"/>
  <c r="BD884" i="9"/>
  <c r="BD876" i="9"/>
  <c r="BD865" i="9"/>
  <c r="BD855" i="9"/>
  <c r="BD844" i="9"/>
  <c r="BD834" i="9"/>
  <c r="BD824" i="9"/>
  <c r="BD763" i="9"/>
  <c r="BD751" i="9"/>
  <c r="BD738" i="9"/>
  <c r="BD731" i="9"/>
  <c r="BD712" i="9"/>
  <c r="BD701" i="9"/>
  <c r="BD688" i="9"/>
  <c r="BD681" i="9"/>
  <c r="BD639" i="9"/>
  <c r="BD626" i="9"/>
  <c r="BD616" i="9"/>
  <c r="BD605" i="9"/>
  <c r="BD596" i="9"/>
  <c r="BD581" i="9"/>
  <c r="BD570" i="9"/>
  <c r="BD562" i="9"/>
  <c r="BD550" i="9"/>
  <c r="BD538" i="9"/>
  <c r="BD413" i="9"/>
  <c r="BD397" i="9"/>
  <c r="BD369" i="9"/>
  <c r="BD361" i="9"/>
  <c r="BD354" i="9"/>
  <c r="BD346" i="9"/>
  <c r="BD337" i="9"/>
  <c r="BD333" i="9"/>
  <c r="BD330" i="9"/>
  <c r="BD326" i="9"/>
  <c r="BD317" i="9"/>
  <c r="BD307" i="9"/>
  <c r="BD301" i="9"/>
  <c r="BD288" i="9"/>
  <c r="BD263" i="9"/>
  <c r="BD258" i="9"/>
  <c r="BD231" i="9"/>
  <c r="BD218" i="9"/>
  <c r="BD207" i="9"/>
  <c r="BF742" i="9"/>
  <c r="BF363" i="9"/>
  <c r="BF100" i="9"/>
  <c r="BD1003" i="9"/>
  <c r="BD968" i="9"/>
  <c r="BD937" i="9"/>
  <c r="BD912" i="9"/>
  <c r="BD875" i="9"/>
  <c r="BD864" i="9"/>
  <c r="BD854" i="9"/>
  <c r="BD833" i="9"/>
  <c r="BD762" i="9"/>
  <c r="BD750" i="9"/>
  <c r="BD737" i="9"/>
  <c r="BD711" i="9"/>
  <c r="BD700" i="9"/>
  <c r="BD687" i="9"/>
  <c r="BD680" i="9"/>
  <c r="BD638" i="9"/>
  <c r="BD625" i="9"/>
  <c r="BD604" i="9"/>
  <c r="BD595" i="9"/>
  <c r="BD592" i="9"/>
  <c r="BD580" i="9"/>
  <c r="BD569" i="9"/>
  <c r="BD553" i="9"/>
  <c r="BD549" i="9"/>
  <c r="BD528" i="9"/>
  <c r="BD432" i="9"/>
  <c r="BD404" i="9"/>
  <c r="BD368" i="9"/>
  <c r="BD360" i="9"/>
  <c r="BD306" i="9"/>
  <c r="BD262" i="9"/>
  <c r="BD253" i="9"/>
  <c r="BD242" i="9"/>
  <c r="BF89" i="9"/>
  <c r="BD1001" i="9"/>
  <c r="BD967" i="9"/>
  <c r="BD935" i="9"/>
  <c r="BD911" i="9"/>
  <c r="BD899" i="9"/>
  <c r="BD891" i="9"/>
  <c r="BD883" i="9"/>
  <c r="BD874" i="9"/>
  <c r="BD863" i="9"/>
  <c r="BD853" i="9"/>
  <c r="BD843" i="9"/>
  <c r="BD832" i="9"/>
  <c r="BD823" i="9"/>
  <c r="BD761" i="9"/>
  <c r="BD749" i="9"/>
  <c r="BD725" i="9"/>
  <c r="BD710" i="9"/>
  <c r="BD699" i="9"/>
  <c r="BD686" i="9"/>
  <c r="BD679" i="9"/>
  <c r="BD672" i="9"/>
  <c r="BD637" i="9"/>
  <c r="BD624" i="9"/>
  <c r="BD615" i="9"/>
  <c r="BD603" i="9"/>
  <c r="BD591" i="9"/>
  <c r="BD579" i="9"/>
  <c r="BD568" i="9"/>
  <c r="BD552" i="9"/>
  <c r="BD548" i="9"/>
  <c r="BD527" i="9"/>
  <c r="BF338" i="9"/>
  <c r="BF88" i="9"/>
  <c r="BD1000" i="9"/>
  <c r="BD934" i="9"/>
  <c r="BD910" i="9"/>
  <c r="BD898" i="9"/>
  <c r="BD890" i="9"/>
  <c r="BD882" i="9"/>
  <c r="BD873" i="9"/>
  <c r="BD852" i="9"/>
  <c r="BD842" i="9"/>
  <c r="BD831" i="9"/>
  <c r="BD822" i="9"/>
  <c r="BD760" i="9"/>
  <c r="BD747" i="9"/>
  <c r="BD730" i="9"/>
  <c r="BD724" i="9"/>
  <c r="BD718" i="9"/>
  <c r="BD709" i="9"/>
  <c r="BD678" i="9"/>
  <c r="BD636" i="9"/>
  <c r="BD623" i="9"/>
  <c r="BD614" i="9"/>
  <c r="BD602" i="9"/>
  <c r="BD594" i="9"/>
  <c r="BD578" i="9"/>
  <c r="BD567" i="9"/>
  <c r="BD561" i="9"/>
  <c r="BD547" i="9"/>
  <c r="BD537" i="9"/>
  <c r="BD526" i="9"/>
  <c r="BD430" i="9"/>
  <c r="BD418" i="9"/>
  <c r="BD411" i="9"/>
  <c r="BD403" i="9"/>
  <c r="BD366" i="9"/>
  <c r="BD358" i="9"/>
  <c r="BD344" i="9"/>
  <c r="BD336" i="9"/>
  <c r="BD332" i="9"/>
  <c r="BD328" i="9"/>
  <c r="BD305" i="9"/>
  <c r="BD286" i="9"/>
  <c r="BD277" i="9"/>
  <c r="BD270" i="9"/>
  <c r="BD261" i="9"/>
  <c r="BD257" i="9"/>
  <c r="BD251" i="9"/>
  <c r="BD240" i="9"/>
  <c r="BF642" i="9"/>
  <c r="BF323" i="9"/>
  <c r="BF75" i="9"/>
  <c r="BF21" i="9"/>
  <c r="BF5" i="9"/>
  <c r="BD959" i="9"/>
  <c r="BD926" i="9"/>
  <c r="BD871" i="9"/>
  <c r="BD862" i="9"/>
  <c r="BD850" i="9"/>
  <c r="BD840" i="9"/>
  <c r="BD770" i="9"/>
  <c r="BD758" i="9"/>
  <c r="BD746" i="9"/>
  <c r="BD722" i="9"/>
  <c r="BD716" i="9"/>
  <c r="BD692" i="9"/>
  <c r="BD633" i="9"/>
  <c r="BD621" i="9"/>
  <c r="BD612" i="9"/>
  <c r="BD588" i="9"/>
  <c r="BD576" i="9"/>
  <c r="BD557" i="9"/>
  <c r="BD545" i="9"/>
  <c r="BD535" i="9"/>
  <c r="BD524" i="9"/>
  <c r="BD409" i="9"/>
  <c r="BD399" i="9"/>
  <c r="BD351" i="9"/>
  <c r="BD335" i="9"/>
  <c r="BD314" i="9"/>
  <c r="BD303" i="9"/>
  <c r="BD284" i="9"/>
  <c r="BD275" i="9"/>
  <c r="BD268" i="9"/>
  <c r="BD260" i="9"/>
  <c r="BD254" i="9"/>
  <c r="BD249" i="9"/>
  <c r="BD238" i="9"/>
  <c r="BD234" i="9"/>
  <c r="BF686" i="9"/>
  <c r="BF76" i="9"/>
  <c r="BD851" i="9"/>
  <c r="BD343" i="9"/>
  <c r="BD324" i="9"/>
  <c r="BD299" i="9"/>
  <c r="BD285" i="9"/>
  <c r="BD250" i="9"/>
  <c r="BD217" i="9"/>
  <c r="BD202" i="9"/>
  <c r="BD189" i="9"/>
  <c r="BD132" i="9"/>
  <c r="BD112" i="9"/>
  <c r="BD100" i="9"/>
  <c r="BD88" i="9"/>
  <c r="BD75" i="9"/>
  <c r="BD64" i="9"/>
  <c r="BD53" i="9"/>
  <c r="BD42" i="9"/>
  <c r="BD21" i="9"/>
  <c r="BD11" i="9"/>
  <c r="BD4" i="9"/>
  <c r="AM1021" i="9"/>
  <c r="AM1009" i="9"/>
  <c r="AM1000" i="9"/>
  <c r="AM990" i="9"/>
  <c r="AM982" i="9"/>
  <c r="AM946" i="9"/>
  <c r="AM934" i="9"/>
  <c r="AM912" i="9"/>
  <c r="AM895" i="9"/>
  <c r="AM888" i="9"/>
  <c r="AM881" i="9"/>
  <c r="AM870" i="9"/>
  <c r="AM861" i="9"/>
  <c r="AM849" i="9"/>
  <c r="AM839" i="9"/>
  <c r="AM829" i="9"/>
  <c r="AM763" i="9"/>
  <c r="AM751" i="9"/>
  <c r="AM738" i="9"/>
  <c r="AM731" i="9"/>
  <c r="AM712" i="9"/>
  <c r="AM701" i="9"/>
  <c r="AM688" i="9"/>
  <c r="AM681" i="9"/>
  <c r="AM639" i="9"/>
  <c r="AM626" i="9"/>
  <c r="AM616" i="9"/>
  <c r="AM605" i="9"/>
  <c r="BF22" i="9"/>
  <c r="BD841" i="9"/>
  <c r="BD693" i="9"/>
  <c r="BD558" i="9"/>
  <c r="BD417" i="9"/>
  <c r="BD370" i="9"/>
  <c r="BD339" i="9"/>
  <c r="BD319" i="9"/>
  <c r="BD280" i="9"/>
  <c r="BD247" i="9"/>
  <c r="BD216" i="9"/>
  <c r="BD200" i="9"/>
  <c r="BD188" i="9"/>
  <c r="BD177" i="9"/>
  <c r="BD169" i="9"/>
  <c r="BD157" i="9"/>
  <c r="BD123" i="9"/>
  <c r="BD111" i="9"/>
  <c r="BD99" i="9"/>
  <c r="BD87" i="9"/>
  <c r="BD74" i="9"/>
  <c r="BD63" i="9"/>
  <c r="BD52" i="9"/>
  <c r="BD41" i="9"/>
  <c r="BD20" i="9"/>
  <c r="BD10" i="9"/>
  <c r="BD3" i="9"/>
  <c r="AM1020" i="9"/>
  <c r="AM999" i="9"/>
  <c r="AM989" i="9"/>
  <c r="AM981" i="9"/>
  <c r="AM958" i="9"/>
  <c r="AM951" i="9"/>
  <c r="AM945" i="9"/>
  <c r="AM933" i="9"/>
  <c r="AM925" i="9"/>
  <c r="AM911" i="9"/>
  <c r="AM902" i="9"/>
  <c r="AM887" i="9"/>
  <c r="AM860" i="9"/>
  <c r="AM848" i="9"/>
  <c r="AM838" i="9"/>
  <c r="AM828" i="9"/>
  <c r="AM762" i="9"/>
  <c r="AM750" i="9"/>
  <c r="AM737" i="9"/>
  <c r="AM711" i="9"/>
  <c r="AM700" i="9"/>
  <c r="AM687" i="9"/>
  <c r="AM680" i="9"/>
  <c r="AM638" i="9"/>
  <c r="AM625" i="9"/>
  <c r="AM604" i="9"/>
  <c r="AM595" i="9"/>
  <c r="AM592" i="9"/>
  <c r="AM580" i="9"/>
  <c r="AM569" i="9"/>
  <c r="BD830" i="9"/>
  <c r="BD400" i="9"/>
  <c r="BD367" i="9"/>
  <c r="BD316" i="9"/>
  <c r="BD278" i="9"/>
  <c r="BD244" i="9"/>
  <c r="BD230" i="9"/>
  <c r="BD215" i="9"/>
  <c r="BD187" i="9"/>
  <c r="BD156" i="9"/>
  <c r="BD138" i="9"/>
  <c r="BD131" i="9"/>
  <c r="BD122" i="9"/>
  <c r="BD110" i="9"/>
  <c r="BD98" i="9"/>
  <c r="BD86" i="9"/>
  <c r="BD73" i="9"/>
  <c r="BD62" i="9"/>
  <c r="BD51" i="9"/>
  <c r="BD40" i="9"/>
  <c r="BD19" i="9"/>
  <c r="BD9" i="9"/>
  <c r="AM1019" i="9"/>
  <c r="AM998" i="9"/>
  <c r="AM988" i="9"/>
  <c r="AM980" i="9"/>
  <c r="AM966" i="9"/>
  <c r="AM957" i="9"/>
  <c r="AM944" i="9"/>
  <c r="AM919" i="9"/>
  <c r="AM910" i="9"/>
  <c r="AM886" i="9"/>
  <c r="AM880" i="9"/>
  <c r="AM869" i="9"/>
  <c r="AM859" i="9"/>
  <c r="AM847" i="9"/>
  <c r="AM827" i="9"/>
  <c r="AM761" i="9"/>
  <c r="AM749" i="9"/>
  <c r="AM725" i="9"/>
  <c r="AM710" i="9"/>
  <c r="AM699" i="9"/>
  <c r="AM686" i="9"/>
  <c r="AM679" i="9"/>
  <c r="AM672" i="9"/>
  <c r="AM637" i="9"/>
  <c r="AM624" i="9"/>
  <c r="AM615" i="9"/>
  <c r="AM603" i="9"/>
  <c r="AM591" i="9"/>
  <c r="AM579" i="9"/>
  <c r="AM568" i="9"/>
  <c r="BD677" i="9"/>
  <c r="BD546" i="9"/>
  <c r="BD398" i="9"/>
  <c r="BD365" i="9"/>
  <c r="BD315" i="9"/>
  <c r="BD296" i="9"/>
  <c r="BD276" i="9"/>
  <c r="BD241" i="9"/>
  <c r="BD228" i="9"/>
  <c r="BD214" i="9"/>
  <c r="BD199" i="9"/>
  <c r="BD186" i="9"/>
  <c r="BD176" i="9"/>
  <c r="BD168" i="9"/>
  <c r="BD155" i="9"/>
  <c r="BD137" i="9"/>
  <c r="BD130" i="9"/>
  <c r="BD121" i="9"/>
  <c r="BD109" i="9"/>
  <c r="BD97" i="9"/>
  <c r="BD85" i="9"/>
  <c r="BD72" i="9"/>
  <c r="BD61" i="9"/>
  <c r="BD50" i="9"/>
  <c r="BD39" i="9"/>
  <c r="BD18" i="9"/>
  <c r="BD8" i="9"/>
  <c r="AM1018" i="9"/>
  <c r="AM1008" i="9"/>
  <c r="AM997" i="9"/>
  <c r="AM987" i="9"/>
  <c r="AM979" i="9"/>
  <c r="AM965" i="9"/>
  <c r="AM956" i="9"/>
  <c r="AM950" i="9"/>
  <c r="AM943" i="9"/>
  <c r="AM932" i="9"/>
  <c r="AM924" i="9"/>
  <c r="AM918" i="9"/>
  <c r="AM909" i="9"/>
  <c r="AM901" i="9"/>
  <c r="AM879" i="9"/>
  <c r="AM868" i="9"/>
  <c r="AM858" i="9"/>
  <c r="AM837" i="9"/>
  <c r="AM826" i="9"/>
  <c r="AM760" i="9"/>
  <c r="AM747" i="9"/>
  <c r="AM730" i="9"/>
  <c r="AM724" i="9"/>
  <c r="AM718" i="9"/>
  <c r="AM709" i="9"/>
  <c r="AM678" i="9"/>
  <c r="AM636" i="9"/>
  <c r="AM623" i="9"/>
  <c r="AM614" i="9"/>
  <c r="AM602" i="9"/>
  <c r="AM594" i="9"/>
  <c r="AM578" i="9"/>
  <c r="BD960" i="9"/>
  <c r="BD759" i="9"/>
  <c r="BD671" i="9"/>
  <c r="BD536" i="9"/>
  <c r="BD396" i="9"/>
  <c r="BD362" i="9"/>
  <c r="BD334" i="9"/>
  <c r="BD309" i="9"/>
  <c r="BD293" i="9"/>
  <c r="BD272" i="9"/>
  <c r="BD255" i="9"/>
  <c r="BD239" i="9"/>
  <c r="BD213" i="9"/>
  <c r="BD198" i="9"/>
  <c r="BD185" i="9"/>
  <c r="BD175" i="9"/>
  <c r="BD167" i="9"/>
  <c r="BD154" i="9"/>
  <c r="BD149" i="9"/>
  <c r="BD136" i="9"/>
  <c r="BD129" i="9"/>
  <c r="BD120" i="9"/>
  <c r="BD108" i="9"/>
  <c r="BD96" i="9"/>
  <c r="BD84" i="9"/>
  <c r="BD60" i="9"/>
  <c r="BD49" i="9"/>
  <c r="BD38" i="9"/>
  <c r="BD29" i="9"/>
  <c r="BD17" i="9"/>
  <c r="BD7" i="9"/>
  <c r="AM1017" i="9"/>
  <c r="AM1007" i="9"/>
  <c r="AM996" i="9"/>
  <c r="AM986" i="9"/>
  <c r="AM978" i="9"/>
  <c r="AM971" i="9"/>
  <c r="AM964" i="9"/>
  <c r="AM949" i="9"/>
  <c r="AM942" i="9"/>
  <c r="AM917" i="9"/>
  <c r="AM908" i="9"/>
  <c r="AM900" i="9"/>
  <c r="AM894" i="9"/>
  <c r="AM885" i="9"/>
  <c r="AM878" i="9"/>
  <c r="AM867" i="9"/>
  <c r="AM857" i="9"/>
  <c r="AM846" i="9"/>
  <c r="AM836" i="9"/>
  <c r="AM825" i="9"/>
  <c r="AM759" i="9"/>
  <c r="AM729" i="9"/>
  <c r="AM723" i="9"/>
  <c r="AM717" i="9"/>
  <c r="AM708" i="9"/>
  <c r="AM698" i="9"/>
  <c r="AM693" i="9"/>
  <c r="AM677" i="9"/>
  <c r="AM671" i="9"/>
  <c r="AM635" i="9"/>
  <c r="AM622" i="9"/>
  <c r="AM613" i="9"/>
  <c r="AM601" i="9"/>
  <c r="AM590" i="9"/>
  <c r="AM577" i="9"/>
  <c r="AM558" i="9"/>
  <c r="BD928" i="9"/>
  <c r="BD635" i="9"/>
  <c r="BD525" i="9"/>
  <c r="BD395" i="9"/>
  <c r="BD359" i="9"/>
  <c r="BD271" i="9"/>
  <c r="BD237" i="9"/>
  <c r="BD197" i="9"/>
  <c r="BD184" i="9"/>
  <c r="BD174" i="9"/>
  <c r="BD166" i="9"/>
  <c r="BD153" i="9"/>
  <c r="BD148" i="9"/>
  <c r="BD119" i="9"/>
  <c r="BD107" i="9"/>
  <c r="BD95" i="9"/>
  <c r="BD83" i="9"/>
  <c r="BD71" i="9"/>
  <c r="BD59" i="9"/>
  <c r="BD48" i="9"/>
  <c r="BD37" i="9"/>
  <c r="BD28" i="9"/>
  <c r="BD6" i="9"/>
  <c r="AM1016" i="9"/>
  <c r="AM1006" i="9"/>
  <c r="AM995" i="9"/>
  <c r="AM985" i="9"/>
  <c r="AM977" i="9"/>
  <c r="AM970" i="9"/>
  <c r="AM963" i="9"/>
  <c r="AM941" i="9"/>
  <c r="AM931" i="9"/>
  <c r="AM923" i="9"/>
  <c r="AM916" i="9"/>
  <c r="AM893" i="9"/>
  <c r="AM877" i="9"/>
  <c r="AM866" i="9"/>
  <c r="AM856" i="9"/>
  <c r="AM845" i="9"/>
  <c r="AM835" i="9"/>
  <c r="AM758" i="9"/>
  <c r="AM746" i="9"/>
  <c r="AM722" i="9"/>
  <c r="AM716" i="9"/>
  <c r="AM692" i="9"/>
  <c r="AM633" i="9"/>
  <c r="AM621" i="9"/>
  <c r="AM612" i="9"/>
  <c r="AM588" i="9"/>
  <c r="AM576" i="9"/>
  <c r="AM557" i="9"/>
  <c r="BD622" i="9"/>
  <c r="BD357" i="9"/>
  <c r="BD304" i="9"/>
  <c r="BD269" i="9"/>
  <c r="BD227" i="9"/>
  <c r="BD209" i="9"/>
  <c r="BD196" i="9"/>
  <c r="BD183" i="9"/>
  <c r="BD173" i="9"/>
  <c r="BD152" i="9"/>
  <c r="BD147" i="9"/>
  <c r="BD135" i="9"/>
  <c r="BD128" i="9"/>
  <c r="BD118" i="9"/>
  <c r="BD106" i="9"/>
  <c r="BD94" i="9"/>
  <c r="BD81" i="9"/>
  <c r="BD70" i="9"/>
  <c r="BD58" i="9"/>
  <c r="BD47" i="9"/>
  <c r="BD36" i="9"/>
  <c r="BD27" i="9"/>
  <c r="BD16" i="9"/>
  <c r="AM1024" i="9"/>
  <c r="AM1015" i="9"/>
  <c r="AM994" i="9"/>
  <c r="AM962" i="9"/>
  <c r="AM955" i="9"/>
  <c r="AM940" i="9"/>
  <c r="AM907" i="9"/>
  <c r="AM899" i="9"/>
  <c r="AM892" i="9"/>
  <c r="AM884" i="9"/>
  <c r="AM876" i="9"/>
  <c r="AM865" i="9"/>
  <c r="AM855" i="9"/>
  <c r="AM844" i="9"/>
  <c r="AM834" i="9"/>
  <c r="AM824" i="9"/>
  <c r="AM757" i="9"/>
  <c r="AM745" i="9"/>
  <c r="AM721" i="9"/>
  <c r="AM715" i="9"/>
  <c r="AM707" i="9"/>
  <c r="AM697" i="9"/>
  <c r="AM691" i="9"/>
  <c r="AM685" i="9"/>
  <c r="AM676" i="9"/>
  <c r="AM632" i="9"/>
  <c r="AM620" i="9"/>
  <c r="AM611" i="9"/>
  <c r="AM600" i="9"/>
  <c r="AM593" i="9"/>
  <c r="AM587" i="9"/>
  <c r="BD729" i="9"/>
  <c r="BD613" i="9"/>
  <c r="BD412" i="9"/>
  <c r="BD355" i="9"/>
  <c r="BD265" i="9"/>
  <c r="BD226" i="9"/>
  <c r="BD208" i="9"/>
  <c r="BD195" i="9"/>
  <c r="BD182" i="9"/>
  <c r="BD165" i="9"/>
  <c r="BD146" i="9"/>
  <c r="BD127" i="9"/>
  <c r="BD117" i="9"/>
  <c r="BD105" i="9"/>
  <c r="BD93" i="9"/>
  <c r="BD80" i="9"/>
  <c r="BD69" i="9"/>
  <c r="BD57" i="9"/>
  <c r="BD35" i="9"/>
  <c r="BD26" i="9"/>
  <c r="AM1014" i="9"/>
  <c r="AM1005" i="9"/>
  <c r="AM993" i="9"/>
  <c r="AM984" i="9"/>
  <c r="AM976" i="9"/>
  <c r="AM954" i="9"/>
  <c r="AM939" i="9"/>
  <c r="AM930" i="9"/>
  <c r="AM922" i="9"/>
  <c r="AM915" i="9"/>
  <c r="AM898" i="9"/>
  <c r="AM875" i="9"/>
  <c r="AM864" i="9"/>
  <c r="AM854" i="9"/>
  <c r="AM833" i="9"/>
  <c r="AM756" i="9"/>
  <c r="AM744" i="9"/>
  <c r="AM736" i="9"/>
  <c r="AM728" i="9"/>
  <c r="AM720" i="9"/>
  <c r="AM696" i="9"/>
  <c r="AM690" i="9"/>
  <c r="AM684" i="9"/>
  <c r="AM631" i="9"/>
  <c r="AM619" i="9"/>
  <c r="AM610" i="9"/>
  <c r="AM599" i="9"/>
  <c r="AM586" i="9"/>
  <c r="AM574" i="9"/>
  <c r="AM565" i="9"/>
  <c r="AM543" i="9"/>
  <c r="BD889" i="9"/>
  <c r="BD723" i="9"/>
  <c r="BD601" i="9"/>
  <c r="BD434" i="9"/>
  <c r="BD410" i="9"/>
  <c r="BD353" i="9"/>
  <c r="BD329" i="9"/>
  <c r="BD225" i="9"/>
  <c r="BD206" i="9"/>
  <c r="BD194" i="9"/>
  <c r="BD181" i="9"/>
  <c r="BD164" i="9"/>
  <c r="BD161" i="9"/>
  <c r="BD145" i="9"/>
  <c r="BD134" i="9"/>
  <c r="BD126" i="9"/>
  <c r="BD116" i="9"/>
  <c r="BD104" i="9"/>
  <c r="BD92" i="9"/>
  <c r="BD79" i="9"/>
  <c r="BD68" i="9"/>
  <c r="BD56" i="9"/>
  <c r="BD46" i="9"/>
  <c r="BD34" i="9"/>
  <c r="BD25" i="9"/>
  <c r="BD15" i="9"/>
  <c r="AM1013" i="9"/>
  <c r="AM1004" i="9"/>
  <c r="AM992" i="9"/>
  <c r="AM975" i="9"/>
  <c r="AM969" i="9"/>
  <c r="AM961" i="9"/>
  <c r="AM948" i="9"/>
  <c r="AM938" i="9"/>
  <c r="AM929" i="9"/>
  <c r="AM921" i="9"/>
  <c r="AM906" i="9"/>
  <c r="AM897" i="9"/>
  <c r="AM891" i="9"/>
  <c r="AM883" i="9"/>
  <c r="AM874" i="9"/>
  <c r="AM863" i="9"/>
  <c r="AM853" i="9"/>
  <c r="AM843" i="9"/>
  <c r="AM832" i="9"/>
  <c r="AM823" i="9"/>
  <c r="AM755" i="9"/>
  <c r="AM743" i="9"/>
  <c r="AM735" i="9"/>
  <c r="AM719" i="9"/>
  <c r="AM706" i="9"/>
  <c r="AM695" i="9"/>
  <c r="AM675" i="9"/>
  <c r="AM643" i="9"/>
  <c r="AM630" i="9"/>
  <c r="AM609" i="9"/>
  <c r="AM598" i="9"/>
  <c r="AM585" i="9"/>
  <c r="AM556" i="9"/>
  <c r="BF331" i="9"/>
  <c r="BD717" i="9"/>
  <c r="BD431" i="9"/>
  <c r="BD405" i="9"/>
  <c r="BD352" i="9"/>
  <c r="BD223" i="9"/>
  <c r="BD205" i="9"/>
  <c r="BD193" i="9"/>
  <c r="BD180" i="9"/>
  <c r="BD172" i="9"/>
  <c r="BD163" i="9"/>
  <c r="BD160" i="9"/>
  <c r="BD151" i="9"/>
  <c r="BD144" i="9"/>
  <c r="BD125" i="9"/>
  <c r="BD115" i="9"/>
  <c r="BD103" i="9"/>
  <c r="BD91" i="9"/>
  <c r="BD78" i="9"/>
  <c r="BD67" i="9"/>
  <c r="BD55" i="9"/>
  <c r="BD45" i="9"/>
  <c r="BD33" i="9"/>
  <c r="BD24" i="9"/>
  <c r="BD14" i="9"/>
  <c r="AM1023" i="9"/>
  <c r="AM1012" i="9"/>
  <c r="AM1003" i="9"/>
  <c r="AM983" i="9"/>
  <c r="AM974" i="9"/>
  <c r="AM968" i="9"/>
  <c r="AM960" i="9"/>
  <c r="BF251" i="9"/>
  <c r="BD872" i="9"/>
  <c r="BD708" i="9"/>
  <c r="BD590" i="9"/>
  <c r="BD429" i="9"/>
  <c r="BD290" i="9"/>
  <c r="BD220" i="9"/>
  <c r="BD204" i="9"/>
  <c r="BD191" i="9"/>
  <c r="BD179" i="9"/>
  <c r="BD171" i="9"/>
  <c r="BD162" i="9"/>
  <c r="BD159" i="9"/>
  <c r="BD143" i="9"/>
  <c r="BD133" i="9"/>
  <c r="BD114" i="9"/>
  <c r="BD102" i="9"/>
  <c r="BD90" i="9"/>
  <c r="BD77" i="9"/>
  <c r="BD66" i="9"/>
  <c r="BD44" i="9"/>
  <c r="BD32" i="9"/>
  <c r="BD30" i="9"/>
  <c r="BD23" i="9"/>
  <c r="BD13" i="9"/>
  <c r="AM1022" i="9"/>
  <c r="AM1011" i="9"/>
  <c r="AM1002" i="9"/>
  <c r="AM991" i="9"/>
  <c r="AM973" i="9"/>
  <c r="AM936" i="9"/>
  <c r="AM927" i="9"/>
  <c r="AM904" i="9"/>
  <c r="AM896" i="9"/>
  <c r="AM889" i="9"/>
  <c r="AM872" i="9"/>
  <c r="AM851" i="9"/>
  <c r="AM841" i="9"/>
  <c r="AM830" i="9"/>
  <c r="AM821" i="9"/>
  <c r="AM753" i="9"/>
  <c r="AM741" i="9"/>
  <c r="AM733" i="9"/>
  <c r="AM726" i="9"/>
  <c r="AM714" i="9"/>
  <c r="AM703" i="9"/>
  <c r="AM694" i="9"/>
  <c r="AM682" i="9"/>
  <c r="AM628" i="9"/>
  <c r="AM607" i="9"/>
  <c r="AM583" i="9"/>
  <c r="AM572" i="9"/>
  <c r="AM564" i="9"/>
  <c r="BD345" i="9"/>
  <c r="BD43" i="9"/>
  <c r="AM926" i="9"/>
  <c r="AM764" i="9"/>
  <c r="AM713" i="9"/>
  <c r="AM673" i="9"/>
  <c r="AM544" i="9"/>
  <c r="AM533" i="9"/>
  <c r="AM522" i="9"/>
  <c r="AM497" i="9"/>
  <c r="AM480" i="9"/>
  <c r="AM471" i="9"/>
  <c r="AM460" i="9"/>
  <c r="AM445" i="9"/>
  <c r="AM437" i="9"/>
  <c r="AM414" i="9"/>
  <c r="AM407" i="9"/>
  <c r="AM389" i="9"/>
  <c r="AM380" i="9"/>
  <c r="AM350" i="9"/>
  <c r="AM325" i="9"/>
  <c r="AM301" i="9"/>
  <c r="AM288" i="9"/>
  <c r="AM263" i="9"/>
  <c r="AM258" i="9"/>
  <c r="AM231" i="9"/>
  <c r="AM218" i="9"/>
  <c r="AM207" i="9"/>
  <c r="AM198" i="9"/>
  <c r="AM186" i="9"/>
  <c r="AM176" i="9"/>
  <c r="AM168" i="9"/>
  <c r="AM155" i="9"/>
  <c r="AM137" i="9"/>
  <c r="AM130" i="9"/>
  <c r="AM121" i="9"/>
  <c r="AM109" i="9"/>
  <c r="AM97" i="9"/>
  <c r="AM85" i="9"/>
  <c r="AM72" i="9"/>
  <c r="AM61" i="9"/>
  <c r="AM50" i="9"/>
  <c r="AM39" i="9"/>
  <c r="AM18" i="9"/>
  <c r="AM8" i="9"/>
  <c r="BD426" i="9"/>
  <c r="BD325" i="9"/>
  <c r="BD158" i="9"/>
  <c r="BD31" i="9"/>
  <c r="AM920" i="9"/>
  <c r="AM873" i="9"/>
  <c r="AM754" i="9"/>
  <c r="AM642" i="9"/>
  <c r="AM563" i="9"/>
  <c r="AM542" i="9"/>
  <c r="AM532" i="9"/>
  <c r="AM521" i="9"/>
  <c r="AM470" i="9"/>
  <c r="AM459" i="9"/>
  <c r="AM444" i="9"/>
  <c r="AM436" i="9"/>
  <c r="AM428" i="9"/>
  <c r="AM421" i="9"/>
  <c r="AM406" i="9"/>
  <c r="AM401" i="9"/>
  <c r="AM388" i="9"/>
  <c r="AM349" i="9"/>
  <c r="AM318" i="9"/>
  <c r="AM262" i="9"/>
  <c r="AM253" i="9"/>
  <c r="AM242" i="9"/>
  <c r="AM217" i="9"/>
  <c r="AM206" i="9"/>
  <c r="AM197" i="9"/>
  <c r="AM185" i="9"/>
  <c r="AM175" i="9"/>
  <c r="AM167" i="9"/>
  <c r="AM154" i="9"/>
  <c r="AM149" i="9"/>
  <c r="AM136" i="9"/>
  <c r="AM129" i="9"/>
  <c r="AM120" i="9"/>
  <c r="AM108" i="9"/>
  <c r="BD300" i="9"/>
  <c r="BD150" i="9"/>
  <c r="AM972" i="9"/>
  <c r="AM871" i="9"/>
  <c r="AM752" i="9"/>
  <c r="AM702" i="9"/>
  <c r="AM640" i="9"/>
  <c r="AM562" i="9"/>
  <c r="AM541" i="9"/>
  <c r="AM531" i="9"/>
  <c r="AM488" i="9"/>
  <c r="AM469" i="9"/>
  <c r="AM458" i="9"/>
  <c r="AM443" i="9"/>
  <c r="AM435" i="9"/>
  <c r="AM427" i="9"/>
  <c r="AM420" i="9"/>
  <c r="AM387" i="9"/>
  <c r="AM379" i="9"/>
  <c r="AM348" i="9"/>
  <c r="AM317" i="9"/>
  <c r="AM300" i="9"/>
  <c r="AM287" i="9"/>
  <c r="AM278" i="9"/>
  <c r="AM271" i="9"/>
  <c r="AM252" i="9"/>
  <c r="AM241" i="9"/>
  <c r="AM216" i="9"/>
  <c r="AM205" i="9"/>
  <c r="AM196" i="9"/>
  <c r="AM184" i="9"/>
  <c r="AM174" i="9"/>
  <c r="AM166" i="9"/>
  <c r="AM153" i="9"/>
  <c r="AM148" i="9"/>
  <c r="AM119" i="9"/>
  <c r="AM107" i="9"/>
  <c r="AM95" i="9"/>
  <c r="AM83" i="9"/>
  <c r="AM71" i="9"/>
  <c r="AM59" i="9"/>
  <c r="AM48" i="9"/>
  <c r="AM37" i="9"/>
  <c r="AM28" i="9"/>
  <c r="AM6" i="9"/>
  <c r="AJ1016" i="9"/>
  <c r="AJ1006" i="9"/>
  <c r="AJ995" i="9"/>
  <c r="AJ985" i="9"/>
  <c r="BD287" i="9"/>
  <c r="BD142" i="9"/>
  <c r="BD22" i="9"/>
  <c r="AM967" i="9"/>
  <c r="AM914" i="9"/>
  <c r="AM742" i="9"/>
  <c r="AM629" i="9"/>
  <c r="AM584" i="9"/>
  <c r="AM561" i="9"/>
  <c r="AM540" i="9"/>
  <c r="AM530" i="9"/>
  <c r="AM496" i="9"/>
  <c r="AM479" i="9"/>
  <c r="AM468" i="9"/>
  <c r="AM457" i="9"/>
  <c r="AM442" i="9"/>
  <c r="AM434" i="9"/>
  <c r="AM426" i="9"/>
  <c r="AM405" i="9"/>
  <c r="AM398" i="9"/>
  <c r="AM386" i="9"/>
  <c r="AM378" i="9"/>
  <c r="AM340" i="9"/>
  <c r="AM312" i="9"/>
  <c r="BD12" i="9"/>
  <c r="AM959" i="9"/>
  <c r="AM913" i="9"/>
  <c r="AM862" i="9"/>
  <c r="AM739" i="9"/>
  <c r="AM627" i="9"/>
  <c r="AM582" i="9"/>
  <c r="AM539" i="9"/>
  <c r="AM529" i="9"/>
  <c r="AM495" i="9"/>
  <c r="AM467" i="9"/>
  <c r="AM433" i="9"/>
  <c r="AM425" i="9"/>
  <c r="AM385" i="9"/>
  <c r="AM377" i="9"/>
  <c r="AM374" i="9"/>
  <c r="AM339" i="9"/>
  <c r="AM311" i="9"/>
  <c r="AM299" i="9"/>
  <c r="AM296" i="9"/>
  <c r="AM285" i="9"/>
  <c r="AM276" i="9"/>
  <c r="AM269" i="9"/>
  <c r="AM250" i="9"/>
  <c r="AM239" i="9"/>
  <c r="AM230" i="9"/>
  <c r="AM226" i="9"/>
  <c r="AM214" i="9"/>
  <c r="AM203" i="9"/>
  <c r="AM194" i="9"/>
  <c r="AM182" i="9"/>
  <c r="AM165" i="9"/>
  <c r="AM146" i="9"/>
  <c r="AM127" i="9"/>
  <c r="AM117" i="9"/>
  <c r="AM105" i="9"/>
  <c r="AM93" i="9"/>
  <c r="AM80" i="9"/>
  <c r="AM69" i="9"/>
  <c r="AM57" i="9"/>
  <c r="AM35" i="9"/>
  <c r="AM26" i="9"/>
  <c r="AJ1014" i="9"/>
  <c r="BD402" i="9"/>
  <c r="BD252" i="9"/>
  <c r="BD124" i="9"/>
  <c r="AM953" i="9"/>
  <c r="AM905" i="9"/>
  <c r="AM852" i="9"/>
  <c r="AM734" i="9"/>
  <c r="AM618" i="9"/>
  <c r="AM581" i="9"/>
  <c r="AM551" i="9"/>
  <c r="AM538" i="9"/>
  <c r="AM494" i="9"/>
  <c r="AM487" i="9"/>
  <c r="AM466" i="9"/>
  <c r="AM456" i="9"/>
  <c r="AM413" i="9"/>
  <c r="AM397" i="9"/>
  <c r="AM393" i="9"/>
  <c r="AM384" i="9"/>
  <c r="AM376" i="9"/>
  <c r="AM366" i="9"/>
  <c r="AM310" i="9"/>
  <c r="AM284" i="9"/>
  <c r="AM275" i="9"/>
  <c r="AM268" i="9"/>
  <c r="AM260" i="9"/>
  <c r="AM254" i="9"/>
  <c r="AM249" i="9"/>
  <c r="AM238" i="9"/>
  <c r="AM234" i="9"/>
  <c r="AM225" i="9"/>
  <c r="AM213" i="9"/>
  <c r="AM202" i="9"/>
  <c r="AM193" i="9"/>
  <c r="AM181" i="9"/>
  <c r="AM164" i="9"/>
  <c r="AM161" i="9"/>
  <c r="AM145" i="9"/>
  <c r="AM134" i="9"/>
  <c r="AM126" i="9"/>
  <c r="AM116" i="9"/>
  <c r="AM104" i="9"/>
  <c r="AM92" i="9"/>
  <c r="AM79" i="9"/>
  <c r="AM68" i="9"/>
  <c r="AM56" i="9"/>
  <c r="AM46" i="9"/>
  <c r="AM34" i="9"/>
  <c r="AM25" i="9"/>
  <c r="AM15" i="9"/>
  <c r="AJ1013" i="9"/>
  <c r="AJ1004" i="9"/>
  <c r="AJ992" i="9"/>
  <c r="AJ975" i="9"/>
  <c r="BD233" i="9"/>
  <c r="BD113" i="9"/>
  <c r="AM952" i="9"/>
  <c r="AM903" i="9"/>
  <c r="AM850" i="9"/>
  <c r="AM732" i="9"/>
  <c r="AM617" i="9"/>
  <c r="AM575" i="9"/>
  <c r="AM555" i="9"/>
  <c r="AM550" i="9"/>
  <c r="AM528" i="9"/>
  <c r="AM493" i="9"/>
  <c r="AM486" i="9"/>
  <c r="AM477" i="9"/>
  <c r="AM465" i="9"/>
  <c r="AM441" i="9"/>
  <c r="AM432" i="9"/>
  <c r="AM404" i="9"/>
  <c r="AM365" i="9"/>
  <c r="AM334" i="9"/>
  <c r="AM309" i="9"/>
  <c r="AM274" i="9"/>
  <c r="AM256" i="9"/>
  <c r="AM248" i="9"/>
  <c r="AM229" i="9"/>
  <c r="AM224" i="9"/>
  <c r="AM212" i="9"/>
  <c r="AM201" i="9"/>
  <c r="AM192" i="9"/>
  <c r="AM180" i="9"/>
  <c r="AM172" i="9"/>
  <c r="AM163" i="9"/>
  <c r="AM160" i="9"/>
  <c r="AM151" i="9"/>
  <c r="AM144" i="9"/>
  <c r="AM125" i="9"/>
  <c r="AM115" i="9"/>
  <c r="AM103" i="9"/>
  <c r="AM91" i="9"/>
  <c r="AM78" i="9"/>
  <c r="AM67" i="9"/>
  <c r="AM55" i="9"/>
  <c r="AM45" i="9"/>
  <c r="AM33" i="9"/>
  <c r="AM24" i="9"/>
  <c r="AM14" i="9"/>
  <c r="AJ1023" i="9"/>
  <c r="AJ1012" i="9"/>
  <c r="AJ1003" i="9"/>
  <c r="AJ983" i="9"/>
  <c r="AJ974" i="9"/>
  <c r="BD219" i="9"/>
  <c r="BD101" i="9"/>
  <c r="AM842" i="9"/>
  <c r="AM727" i="9"/>
  <c r="AM608" i="9"/>
  <c r="AM573" i="9"/>
  <c r="AM554" i="9"/>
  <c r="AM549" i="9"/>
  <c r="AM527" i="9"/>
  <c r="AM492" i="9"/>
  <c r="AM485" i="9"/>
  <c r="AM476" i="9"/>
  <c r="AM440" i="9"/>
  <c r="AM431" i="9"/>
  <c r="AM412" i="9"/>
  <c r="AM396" i="9"/>
  <c r="AM392" i="9"/>
  <c r="AM383" i="9"/>
  <c r="AM360" i="9"/>
  <c r="AM331" i="9"/>
  <c r="AM298" i="9"/>
  <c r="AM295" i="9"/>
  <c r="AM292" i="9"/>
  <c r="AM283" i="9"/>
  <c r="AM247" i="9"/>
  <c r="AM237" i="9"/>
  <c r="AM228" i="9"/>
  <c r="AM223" i="9"/>
  <c r="AM200" i="9"/>
  <c r="AM191" i="9"/>
  <c r="AM179" i="9"/>
  <c r="AM171" i="9"/>
  <c r="AM162" i="9"/>
  <c r="AM159" i="9"/>
  <c r="AM143" i="9"/>
  <c r="AM133" i="9"/>
  <c r="AM114" i="9"/>
  <c r="AM102" i="9"/>
  <c r="AM90" i="9"/>
  <c r="AM77" i="9"/>
  <c r="AM66" i="9"/>
  <c r="AM44" i="9"/>
  <c r="AM32" i="9"/>
  <c r="AM30" i="9"/>
  <c r="AM23" i="9"/>
  <c r="AM13" i="9"/>
  <c r="AJ1022" i="9"/>
  <c r="AJ1011" i="9"/>
  <c r="AJ1002" i="9"/>
  <c r="AJ991" i="9"/>
  <c r="BD203" i="9"/>
  <c r="BD89" i="9"/>
  <c r="BD5" i="9"/>
  <c r="AM947" i="9"/>
  <c r="AM840" i="9"/>
  <c r="AM689" i="9"/>
  <c r="AM606" i="9"/>
  <c r="AM571" i="9"/>
  <c r="AM548" i="9"/>
  <c r="AM537" i="9"/>
  <c r="AM526" i="9"/>
  <c r="AM491" i="9"/>
  <c r="AM484" i="9"/>
  <c r="AM475" i="9"/>
  <c r="AM464" i="9"/>
  <c r="AM439" i="9"/>
  <c r="AM430" i="9"/>
  <c r="AM424" i="9"/>
  <c r="AM418" i="9"/>
  <c r="AM411" i="9"/>
  <c r="AM403" i="9"/>
  <c r="AM391" i="9"/>
  <c r="AM375" i="9"/>
  <c r="AM359" i="9"/>
  <c r="AM291" i="9"/>
  <c r="AM282" i="9"/>
  <c r="AM267" i="9"/>
  <c r="AM246" i="9"/>
  <c r="AM236" i="9"/>
  <c r="AM222" i="9"/>
  <c r="AM211" i="9"/>
  <c r="AM190" i="9"/>
  <c r="AM178" i="9"/>
  <c r="AM170" i="9"/>
  <c r="AM158" i="9"/>
  <c r="AM150" i="9"/>
  <c r="AM142" i="9"/>
  <c r="AM124" i="9"/>
  <c r="AM113" i="9"/>
  <c r="AM101" i="9"/>
  <c r="AM89" i="9"/>
  <c r="AM76" i="9"/>
  <c r="AM65" i="9"/>
  <c r="AM54" i="9"/>
  <c r="AM43" i="9"/>
  <c r="AM31" i="9"/>
  <c r="AM22" i="9"/>
  <c r="BD190" i="9"/>
  <c r="BD76" i="9"/>
  <c r="AM937" i="9"/>
  <c r="AM890" i="9"/>
  <c r="AM831" i="9"/>
  <c r="AM683" i="9"/>
  <c r="AM570" i="9"/>
  <c r="AM553" i="9"/>
  <c r="AM547" i="9"/>
  <c r="AM536" i="9"/>
  <c r="AM525" i="9"/>
  <c r="AM498" i="9"/>
  <c r="AM490" i="9"/>
  <c r="AM483" i="9"/>
  <c r="AM474" i="9"/>
  <c r="AM463" i="9"/>
  <c r="AM438" i="9"/>
  <c r="AM429" i="9"/>
  <c r="AM423" i="9"/>
  <c r="AM417" i="9"/>
  <c r="AM410" i="9"/>
  <c r="AM402" i="9"/>
  <c r="AM400" i="9"/>
  <c r="AM395" i="9"/>
  <c r="AM382" i="9"/>
  <c r="AM294" i="9"/>
  <c r="AM281" i="9"/>
  <c r="AM273" i="9"/>
  <c r="AM266" i="9"/>
  <c r="AM259" i="9"/>
  <c r="AM245" i="9"/>
  <c r="AM235" i="9"/>
  <c r="AM221" i="9"/>
  <c r="AM210" i="9"/>
  <c r="AM189" i="9"/>
  <c r="AM141" i="9"/>
  <c r="AM132" i="9"/>
  <c r="AM112" i="9"/>
  <c r="AM100" i="9"/>
  <c r="AM88" i="9"/>
  <c r="AM75" i="9"/>
  <c r="AM64" i="9"/>
  <c r="AM53" i="9"/>
  <c r="AM42" i="9"/>
  <c r="AM21" i="9"/>
  <c r="AM11" i="9"/>
  <c r="BD698" i="9"/>
  <c r="BD178" i="9"/>
  <c r="BD65" i="9"/>
  <c r="AM1010" i="9"/>
  <c r="AM935" i="9"/>
  <c r="AM597" i="9"/>
  <c r="AM567" i="9"/>
  <c r="AM552" i="9"/>
  <c r="AM546" i="9"/>
  <c r="AM535" i="9"/>
  <c r="AM524" i="9"/>
  <c r="AM489" i="9"/>
  <c r="AM482" i="9"/>
  <c r="AM473" i="9"/>
  <c r="AM462" i="9"/>
  <c r="AM455" i="9"/>
  <c r="AM422" i="9"/>
  <c r="AM416" i="9"/>
  <c r="AM409" i="9"/>
  <c r="AM399" i="9"/>
  <c r="AM329" i="9"/>
  <c r="AM293" i="9"/>
  <c r="AM290" i="9"/>
  <c r="AM280" i="9"/>
  <c r="AM272" i="9"/>
  <c r="AM265" i="9"/>
  <c r="AM255" i="9"/>
  <c r="AM244" i="9"/>
  <c r="AM233" i="9"/>
  <c r="AM220" i="9"/>
  <c r="AM209" i="9"/>
  <c r="AM188" i="9"/>
  <c r="AM177" i="9"/>
  <c r="AM169" i="9"/>
  <c r="AM157" i="9"/>
  <c r="AM123" i="9"/>
  <c r="AM111" i="9"/>
  <c r="AM99" i="9"/>
  <c r="AM87" i="9"/>
  <c r="AM74" i="9"/>
  <c r="AM63" i="9"/>
  <c r="AM52" i="9"/>
  <c r="AM41" i="9"/>
  <c r="AM20" i="9"/>
  <c r="AM10" i="9"/>
  <c r="AM3" i="9"/>
  <c r="AJ1020" i="9"/>
  <c r="AJ999" i="9"/>
  <c r="BD577" i="9"/>
  <c r="BD170" i="9"/>
  <c r="BD54" i="9"/>
  <c r="AM1001" i="9"/>
  <c r="AM928" i="9"/>
  <c r="AM882" i="9"/>
  <c r="AM822" i="9"/>
  <c r="AM674" i="9"/>
  <c r="AM596" i="9"/>
  <c r="AM566" i="9"/>
  <c r="AM545" i="9"/>
  <c r="AM534" i="9"/>
  <c r="AM523" i="9"/>
  <c r="AM481" i="9"/>
  <c r="AM472" i="9"/>
  <c r="AM461" i="9"/>
  <c r="AM415" i="9"/>
  <c r="AM408" i="9"/>
  <c r="AM394" i="9"/>
  <c r="AM390" i="9"/>
  <c r="AM381" i="9"/>
  <c r="AM351" i="9"/>
  <c r="AM297" i="9"/>
  <c r="AM289" i="9"/>
  <c r="AM279" i="9"/>
  <c r="AM264" i="9"/>
  <c r="AM243" i="9"/>
  <c r="AM232" i="9"/>
  <c r="AM219" i="9"/>
  <c r="AM208" i="9"/>
  <c r="AM199" i="9"/>
  <c r="AM187" i="9"/>
  <c r="AM156" i="9"/>
  <c r="AM138" i="9"/>
  <c r="AM131" i="9"/>
  <c r="AM94" i="9"/>
  <c r="AM47" i="9"/>
  <c r="AM16" i="9"/>
  <c r="AJ979" i="9"/>
  <c r="AJ970" i="9"/>
  <c r="AJ963" i="9"/>
  <c r="AJ941" i="9"/>
  <c r="AJ931" i="9"/>
  <c r="AJ923" i="9"/>
  <c r="AJ916" i="9"/>
  <c r="AJ893" i="9"/>
  <c r="AJ877" i="9"/>
  <c r="AJ866" i="9"/>
  <c r="AJ856" i="9"/>
  <c r="AJ845" i="9"/>
  <c r="AJ835" i="9"/>
  <c r="AJ732" i="9"/>
  <c r="AJ713" i="9"/>
  <c r="AJ702" i="9"/>
  <c r="AJ689" i="9"/>
  <c r="AJ673" i="9"/>
  <c r="AJ640" i="9"/>
  <c r="AJ627" i="9"/>
  <c r="AJ617" i="9"/>
  <c r="AJ606" i="9"/>
  <c r="AJ597" i="9"/>
  <c r="AJ582" i="9"/>
  <c r="AJ571" i="9"/>
  <c r="AJ563" i="9"/>
  <c r="AJ554" i="9"/>
  <c r="AJ495" i="9"/>
  <c r="AJ467" i="9"/>
  <c r="AJ433" i="9"/>
  <c r="AJ425" i="9"/>
  <c r="AJ385" i="9"/>
  <c r="AJ377" i="9"/>
  <c r="AJ347" i="9"/>
  <c r="AJ338" i="9"/>
  <c r="AJ318" i="9"/>
  <c r="AJ308" i="9"/>
  <c r="AJ297" i="9"/>
  <c r="AJ289" i="9"/>
  <c r="AJ279" i="9"/>
  <c r="AM86" i="9"/>
  <c r="AM40" i="9"/>
  <c r="AM12" i="9"/>
  <c r="AJ1008" i="9"/>
  <c r="AJ990" i="9"/>
  <c r="AJ978" i="9"/>
  <c r="AJ962" i="9"/>
  <c r="AJ955" i="9"/>
  <c r="AJ940" i="9"/>
  <c r="AJ907" i="9"/>
  <c r="AJ899" i="9"/>
  <c r="AJ892" i="9"/>
  <c r="AJ884" i="9"/>
  <c r="AJ876" i="9"/>
  <c r="AJ865" i="9"/>
  <c r="AJ855" i="9"/>
  <c r="AJ844" i="9"/>
  <c r="AJ834" i="9"/>
  <c r="AJ824" i="9"/>
  <c r="AJ731" i="9"/>
  <c r="AJ712" i="9"/>
  <c r="AJ701" i="9"/>
  <c r="AJ688" i="9"/>
  <c r="AJ681" i="9"/>
  <c r="AJ639" i="9"/>
  <c r="AJ626" i="9"/>
  <c r="AJ616" i="9"/>
  <c r="AJ605" i="9"/>
  <c r="AJ596" i="9"/>
  <c r="AJ581" i="9"/>
  <c r="AJ570" i="9"/>
  <c r="AJ562" i="9"/>
  <c r="AJ494" i="9"/>
  <c r="AJ487" i="9"/>
  <c r="AJ466" i="9"/>
  <c r="AJ456" i="9"/>
  <c r="AJ413" i="9"/>
  <c r="AJ397" i="9"/>
  <c r="AJ393" i="9"/>
  <c r="AJ384" i="9"/>
  <c r="AJ376" i="9"/>
  <c r="AJ369" i="9"/>
  <c r="AJ361" i="9"/>
  <c r="AJ354" i="9"/>
  <c r="AM251" i="9"/>
  <c r="AM152" i="9"/>
  <c r="AM84" i="9"/>
  <c r="AM38" i="9"/>
  <c r="AM9" i="9"/>
  <c r="AJ1007" i="9"/>
  <c r="AJ989" i="9"/>
  <c r="AJ977" i="9"/>
  <c r="AJ954" i="9"/>
  <c r="AJ939" i="9"/>
  <c r="AJ930" i="9"/>
  <c r="AJ922" i="9"/>
  <c r="AJ915" i="9"/>
  <c r="AJ898" i="9"/>
  <c r="AJ875" i="9"/>
  <c r="AJ864" i="9"/>
  <c r="AJ854" i="9"/>
  <c r="AJ833" i="9"/>
  <c r="AJ737" i="9"/>
  <c r="AJ711" i="9"/>
  <c r="AJ700" i="9"/>
  <c r="AJ687" i="9"/>
  <c r="AJ680" i="9"/>
  <c r="AJ638" i="9"/>
  <c r="AJ625" i="9"/>
  <c r="AJ604" i="9"/>
  <c r="AJ595" i="9"/>
  <c r="AJ592" i="9"/>
  <c r="AJ580" i="9"/>
  <c r="AJ569" i="9"/>
  <c r="AJ553" i="9"/>
  <c r="AJ528" i="9"/>
  <c r="AJ493" i="9"/>
  <c r="AJ486" i="9"/>
  <c r="AJ477" i="9"/>
  <c r="AJ465" i="9"/>
  <c r="AJ441" i="9"/>
  <c r="AJ432" i="9"/>
  <c r="AJ404" i="9"/>
  <c r="AJ368" i="9"/>
  <c r="AJ360" i="9"/>
  <c r="AJ306" i="9"/>
  <c r="AM240" i="9"/>
  <c r="AM147" i="9"/>
  <c r="AM81" i="9"/>
  <c r="AM36" i="9"/>
  <c r="AM7" i="9"/>
  <c r="AJ1024" i="9"/>
  <c r="AJ988" i="9"/>
  <c r="AJ969" i="9"/>
  <c r="AJ961" i="9"/>
  <c r="AJ948" i="9"/>
  <c r="AJ938" i="9"/>
  <c r="AJ929" i="9"/>
  <c r="AJ921" i="9"/>
  <c r="AJ906" i="9"/>
  <c r="AJ897" i="9"/>
  <c r="AJ891" i="9"/>
  <c r="AJ883" i="9"/>
  <c r="AJ874" i="9"/>
  <c r="AJ863" i="9"/>
  <c r="AJ853" i="9"/>
  <c r="AJ843" i="9"/>
  <c r="AJ832" i="9"/>
  <c r="AJ823" i="9"/>
  <c r="AJ725" i="9"/>
  <c r="AJ710" i="9"/>
  <c r="AJ699" i="9"/>
  <c r="AJ686" i="9"/>
  <c r="AJ679" i="9"/>
  <c r="AJ672" i="9"/>
  <c r="AJ637" i="9"/>
  <c r="AJ624" i="9"/>
  <c r="AJ615" i="9"/>
  <c r="AJ603" i="9"/>
  <c r="AJ591" i="9"/>
  <c r="AJ579" i="9"/>
  <c r="AJ568" i="9"/>
  <c r="AJ552" i="9"/>
  <c r="AJ527" i="9"/>
  <c r="AJ492" i="9"/>
  <c r="AJ485" i="9"/>
  <c r="AJ476" i="9"/>
  <c r="AJ440" i="9"/>
  <c r="AJ431" i="9"/>
  <c r="AJ412" i="9"/>
  <c r="AJ396" i="9"/>
  <c r="AJ392" i="9"/>
  <c r="AJ383" i="9"/>
  <c r="AJ367" i="9"/>
  <c r="AJ359" i="9"/>
  <c r="AJ353" i="9"/>
  <c r="AJ345" i="9"/>
  <c r="AJ329" i="9"/>
  <c r="AJ325" i="9"/>
  <c r="AJ316" i="9"/>
  <c r="AJ300" i="9"/>
  <c r="AJ287" i="9"/>
  <c r="AM135" i="9"/>
  <c r="AM73" i="9"/>
  <c r="AJ1005" i="9"/>
  <c r="AJ987" i="9"/>
  <c r="AJ976" i="9"/>
  <c r="AJ968" i="9"/>
  <c r="AJ960" i="9"/>
  <c r="AJ953" i="9"/>
  <c r="AJ937" i="9"/>
  <c r="AJ928" i="9"/>
  <c r="AJ920" i="9"/>
  <c r="AJ914" i="9"/>
  <c r="AJ905" i="9"/>
  <c r="AJ890" i="9"/>
  <c r="AJ882" i="9"/>
  <c r="AJ873" i="9"/>
  <c r="AJ852" i="9"/>
  <c r="AJ842" i="9"/>
  <c r="AJ831" i="9"/>
  <c r="AJ822" i="9"/>
  <c r="AJ730" i="9"/>
  <c r="AJ724" i="9"/>
  <c r="AJ718" i="9"/>
  <c r="AJ709" i="9"/>
  <c r="AJ678" i="9"/>
  <c r="AJ636" i="9"/>
  <c r="AJ623" i="9"/>
  <c r="AJ614" i="9"/>
  <c r="AJ602" i="9"/>
  <c r="AJ594" i="9"/>
  <c r="AJ578" i="9"/>
  <c r="AJ567" i="9"/>
  <c r="AJ561" i="9"/>
  <c r="AJ526" i="9"/>
  <c r="AJ491" i="9"/>
  <c r="AJ484" i="9"/>
  <c r="AJ475" i="9"/>
  <c r="AJ464" i="9"/>
  <c r="AJ439" i="9"/>
  <c r="AJ430" i="9"/>
  <c r="AJ424" i="9"/>
  <c r="AJ418" i="9"/>
  <c r="AJ411" i="9"/>
  <c r="AJ403" i="9"/>
  <c r="AJ391" i="9"/>
  <c r="AJ375" i="9"/>
  <c r="AJ366" i="9"/>
  <c r="AJ358" i="9"/>
  <c r="AJ344" i="9"/>
  <c r="AJ336" i="9"/>
  <c r="AJ332" i="9"/>
  <c r="AJ328" i="9"/>
  <c r="AJ305" i="9"/>
  <c r="AM128" i="9"/>
  <c r="AJ1021" i="9"/>
  <c r="AJ1001" i="9"/>
  <c r="AJ986" i="9"/>
  <c r="AJ973" i="9"/>
  <c r="AJ936" i="9"/>
  <c r="AJ927" i="9"/>
  <c r="AJ904" i="9"/>
  <c r="AJ896" i="9"/>
  <c r="AJ889" i="9"/>
  <c r="AJ872" i="9"/>
  <c r="AJ851" i="9"/>
  <c r="AJ841" i="9"/>
  <c r="AJ830" i="9"/>
  <c r="AJ821" i="9"/>
  <c r="AJ729" i="9"/>
  <c r="AJ723" i="9"/>
  <c r="AJ717" i="9"/>
  <c r="AJ708" i="9"/>
  <c r="AJ698" i="9"/>
  <c r="AJ693" i="9"/>
  <c r="AJ677" i="9"/>
  <c r="AJ671" i="9"/>
  <c r="AJ635" i="9"/>
  <c r="AJ622" i="9"/>
  <c r="AJ613" i="9"/>
  <c r="AJ601" i="9"/>
  <c r="AJ590" i="9"/>
  <c r="AJ577" i="9"/>
  <c r="AJ558" i="9"/>
  <c r="AJ525" i="9"/>
  <c r="AJ498" i="9"/>
  <c r="AJ490" i="9"/>
  <c r="AJ483" i="9"/>
  <c r="AJ474" i="9"/>
  <c r="AJ463" i="9"/>
  <c r="AJ438" i="9"/>
  <c r="AJ429" i="9"/>
  <c r="AJ423" i="9"/>
  <c r="AJ417" i="9"/>
  <c r="AJ410" i="9"/>
  <c r="AJ402" i="9"/>
  <c r="AJ400" i="9"/>
  <c r="AJ395" i="9"/>
  <c r="AJ382" i="9"/>
  <c r="AJ365" i="9"/>
  <c r="AJ357" i="9"/>
  <c r="AJ352" i="9"/>
  <c r="AJ343" i="9"/>
  <c r="AJ324" i="9"/>
  <c r="AJ315" i="9"/>
  <c r="AJ304" i="9"/>
  <c r="AJ299" i="9"/>
  <c r="AJ296" i="9"/>
  <c r="AM286" i="9"/>
  <c r="AM227" i="9"/>
  <c r="AM122" i="9"/>
  <c r="AM70" i="9"/>
  <c r="AJ1019" i="9"/>
  <c r="AJ1000" i="9"/>
  <c r="AJ972" i="9"/>
  <c r="AJ967" i="9"/>
  <c r="AJ959" i="9"/>
  <c r="AJ952" i="9"/>
  <c r="AJ947" i="9"/>
  <c r="AJ935" i="9"/>
  <c r="AJ926" i="9"/>
  <c r="AJ913" i="9"/>
  <c r="AJ903" i="9"/>
  <c r="AJ871" i="9"/>
  <c r="AJ862" i="9"/>
  <c r="AJ850" i="9"/>
  <c r="AJ840" i="9"/>
  <c r="AJ722" i="9"/>
  <c r="AJ716" i="9"/>
  <c r="AJ692" i="9"/>
  <c r="AJ633" i="9"/>
  <c r="AJ621" i="9"/>
  <c r="AJ612" i="9"/>
  <c r="AJ588" i="9"/>
  <c r="AJ576" i="9"/>
  <c r="AJ557" i="9"/>
  <c r="AJ524" i="9"/>
  <c r="AJ489" i="9"/>
  <c r="AJ482" i="9"/>
  <c r="AJ473" i="9"/>
  <c r="AJ462" i="9"/>
  <c r="AJ455" i="9"/>
  <c r="AJ422" i="9"/>
  <c r="AJ416" i="9"/>
  <c r="AJ409" i="9"/>
  <c r="AJ399" i="9"/>
  <c r="AJ351" i="9"/>
  <c r="AJ335" i="9"/>
  <c r="AJ314" i="9"/>
  <c r="AJ303" i="9"/>
  <c r="AJ284" i="9"/>
  <c r="AJ275" i="9"/>
  <c r="AJ268" i="9"/>
  <c r="AM277" i="9"/>
  <c r="AM215" i="9"/>
  <c r="AM118" i="9"/>
  <c r="AM62" i="9"/>
  <c r="AJ1018" i="9"/>
  <c r="AJ998" i="9"/>
  <c r="AJ984" i="9"/>
  <c r="AJ946" i="9"/>
  <c r="AJ934" i="9"/>
  <c r="AJ912" i="9"/>
  <c r="AJ895" i="9"/>
  <c r="AJ888" i="9"/>
  <c r="AJ881" i="9"/>
  <c r="AJ870" i="9"/>
  <c r="AJ861" i="9"/>
  <c r="AJ849" i="9"/>
  <c r="AJ839" i="9"/>
  <c r="AJ829" i="9"/>
  <c r="AJ721" i="9"/>
  <c r="AJ715" i="9"/>
  <c r="AJ707" i="9"/>
  <c r="AJ697" i="9"/>
  <c r="AJ691" i="9"/>
  <c r="AJ685" i="9"/>
  <c r="AJ676" i="9"/>
  <c r="AJ632" i="9"/>
  <c r="AJ620" i="9"/>
  <c r="AJ611" i="9"/>
  <c r="AJ600" i="9"/>
  <c r="AJ593" i="9"/>
  <c r="AJ587" i="9"/>
  <c r="AJ575" i="9"/>
  <c r="AJ566" i="9"/>
  <c r="AJ523" i="9"/>
  <c r="AJ481" i="9"/>
  <c r="AJ472" i="9"/>
  <c r="AJ461" i="9"/>
  <c r="AJ454" i="9"/>
  <c r="AJ415" i="9"/>
  <c r="AJ408" i="9"/>
  <c r="AJ394" i="9"/>
  <c r="AJ390" i="9"/>
  <c r="AJ381" i="9"/>
  <c r="AJ374" i="9"/>
  <c r="AJ364" i="9"/>
  <c r="AJ350" i="9"/>
  <c r="AJ342" i="9"/>
  <c r="AM270" i="9"/>
  <c r="AM204" i="9"/>
  <c r="AM110" i="9"/>
  <c r="AM60" i="9"/>
  <c r="AM29" i="9"/>
  <c r="AJ1017" i="9"/>
  <c r="AJ997" i="9"/>
  <c r="AJ958" i="9"/>
  <c r="AJ951" i="9"/>
  <c r="AJ945" i="9"/>
  <c r="AJ933" i="9"/>
  <c r="AJ925" i="9"/>
  <c r="AJ911" i="9"/>
  <c r="AJ902" i="9"/>
  <c r="AJ887" i="9"/>
  <c r="AJ860" i="9"/>
  <c r="AJ848" i="9"/>
  <c r="AJ838" i="9"/>
  <c r="AJ828" i="9"/>
  <c r="AJ736" i="9"/>
  <c r="AJ728" i="9"/>
  <c r="AJ720" i="9"/>
  <c r="AJ696" i="9"/>
  <c r="AJ690" i="9"/>
  <c r="AJ684" i="9"/>
  <c r="AJ631" i="9"/>
  <c r="AJ619" i="9"/>
  <c r="AJ610" i="9"/>
  <c r="AJ599" i="9"/>
  <c r="AJ586" i="9"/>
  <c r="AJ574" i="9"/>
  <c r="AJ565" i="9"/>
  <c r="AJ522" i="9"/>
  <c r="AJ520" i="9"/>
  <c r="AJ497" i="9"/>
  <c r="AJ480" i="9"/>
  <c r="AJ471" i="9"/>
  <c r="AJ460" i="9"/>
  <c r="AJ445" i="9"/>
  <c r="AJ437" i="9"/>
  <c r="AJ414" i="9"/>
  <c r="AJ407" i="9"/>
  <c r="AJ389" i="9"/>
  <c r="AJ380" i="9"/>
  <c r="AJ373" i="9"/>
  <c r="AJ356" i="9"/>
  <c r="AJ349" i="9"/>
  <c r="AJ341" i="9"/>
  <c r="AJ327" i="9"/>
  <c r="AJ322" i="9"/>
  <c r="AJ312" i="9"/>
  <c r="AJ298" i="9"/>
  <c r="AJ295" i="9"/>
  <c r="AJ292" i="9"/>
  <c r="AM261" i="9"/>
  <c r="AM195" i="9"/>
  <c r="AM106" i="9"/>
  <c r="AM58" i="9"/>
  <c r="AM27" i="9"/>
  <c r="AJ1015" i="9"/>
  <c r="AJ996" i="9"/>
  <c r="AJ982" i="9"/>
  <c r="AJ966" i="9"/>
  <c r="AJ957" i="9"/>
  <c r="AJ944" i="9"/>
  <c r="AJ919" i="9"/>
  <c r="AJ910" i="9"/>
  <c r="AJ886" i="9"/>
  <c r="AJ880" i="9"/>
  <c r="AJ869" i="9"/>
  <c r="AJ859" i="9"/>
  <c r="AJ847" i="9"/>
  <c r="AJ827" i="9"/>
  <c r="AJ735" i="9"/>
  <c r="AJ719" i="9"/>
  <c r="AJ706" i="9"/>
  <c r="AJ695" i="9"/>
  <c r="AJ675" i="9"/>
  <c r="AJ643" i="9"/>
  <c r="AJ630" i="9"/>
  <c r="AJ609" i="9"/>
  <c r="AJ598" i="9"/>
  <c r="AJ585" i="9"/>
  <c r="AJ556" i="9"/>
  <c r="AJ521" i="9"/>
  <c r="AJ470" i="9"/>
  <c r="AJ459" i="9"/>
  <c r="AJ444" i="9"/>
  <c r="AJ436" i="9"/>
  <c r="AJ428" i="9"/>
  <c r="AJ421" i="9"/>
  <c r="AJ406" i="9"/>
  <c r="AJ401" i="9"/>
  <c r="AJ388" i="9"/>
  <c r="AJ372" i="9"/>
  <c r="AJ363" i="9"/>
  <c r="AJ348" i="9"/>
  <c r="AJ321" i="9"/>
  <c r="AJ311" i="9"/>
  <c r="AJ291" i="9"/>
  <c r="AM257" i="9"/>
  <c r="AM183" i="9"/>
  <c r="AM98" i="9"/>
  <c r="AM51" i="9"/>
  <c r="AM19" i="9"/>
  <c r="AM5" i="9"/>
  <c r="AJ1010" i="9"/>
  <c r="AJ994" i="9"/>
  <c r="AJ981" i="9"/>
  <c r="AJ965" i="9"/>
  <c r="AJ956" i="9"/>
  <c r="AJ950" i="9"/>
  <c r="AJ943" i="9"/>
  <c r="AJ932" i="9"/>
  <c r="AJ924" i="9"/>
  <c r="AJ918" i="9"/>
  <c r="AJ909" i="9"/>
  <c r="AJ901" i="9"/>
  <c r="AJ879" i="9"/>
  <c r="AJ868" i="9"/>
  <c r="AJ858" i="9"/>
  <c r="AJ837" i="9"/>
  <c r="AJ826" i="9"/>
  <c r="AJ734" i="9"/>
  <c r="AJ727" i="9"/>
  <c r="AJ683" i="9"/>
  <c r="AJ674" i="9"/>
  <c r="AJ642" i="9"/>
  <c r="AJ629" i="9"/>
  <c r="AJ618" i="9"/>
  <c r="AJ608" i="9"/>
  <c r="AJ584" i="9"/>
  <c r="AJ573" i="9"/>
  <c r="AJ488" i="9"/>
  <c r="AJ469" i="9"/>
  <c r="AJ458" i="9"/>
  <c r="AJ443" i="9"/>
  <c r="AJ435" i="9"/>
  <c r="AJ427" i="9"/>
  <c r="AJ420" i="9"/>
  <c r="AJ387" i="9"/>
  <c r="AJ379" i="9"/>
  <c r="AJ371" i="9"/>
  <c r="AJ340" i="9"/>
  <c r="AJ331" i="9"/>
  <c r="AJ320" i="9"/>
  <c r="AJ310" i="9"/>
  <c r="AJ294" i="9"/>
  <c r="AM173" i="9"/>
  <c r="AM96" i="9"/>
  <c r="AM49" i="9"/>
  <c r="AM17" i="9"/>
  <c r="AM4" i="9"/>
  <c r="AJ1009" i="9"/>
  <c r="AJ993" i="9"/>
  <c r="AJ980" i="9"/>
  <c r="AJ971" i="9"/>
  <c r="AJ964" i="9"/>
  <c r="AJ949" i="9"/>
  <c r="AJ942" i="9"/>
  <c r="AJ917" i="9"/>
  <c r="AJ908" i="9"/>
  <c r="AJ900" i="9"/>
  <c r="AJ894" i="9"/>
  <c r="AJ885" i="9"/>
  <c r="AJ878" i="9"/>
  <c r="AJ867" i="9"/>
  <c r="AJ857" i="9"/>
  <c r="AJ846" i="9"/>
  <c r="AJ836" i="9"/>
  <c r="AJ825" i="9"/>
  <c r="AJ733" i="9"/>
  <c r="AJ726" i="9"/>
  <c r="AJ714" i="9"/>
  <c r="AJ703" i="9"/>
  <c r="AJ694" i="9"/>
  <c r="AJ682" i="9"/>
  <c r="AJ628" i="9"/>
  <c r="AJ607" i="9"/>
  <c r="AJ583" i="9"/>
  <c r="AJ572" i="9"/>
  <c r="AJ564" i="9"/>
  <c r="AJ555" i="9"/>
  <c r="AJ496" i="9"/>
  <c r="AJ479" i="9"/>
  <c r="AJ468" i="9"/>
  <c r="AJ457" i="9"/>
  <c r="AJ442" i="9"/>
  <c r="AJ434" i="9"/>
  <c r="AJ426" i="9"/>
  <c r="AJ405" i="9"/>
  <c r="AJ398" i="9"/>
  <c r="AJ386" i="9"/>
  <c r="AJ378" i="9"/>
  <c r="AJ370" i="9"/>
  <c r="AJ362" i="9"/>
  <c r="AJ355" i="9"/>
  <c r="AJ339" i="9"/>
  <c r="AJ334" i="9"/>
  <c r="AJ319" i="9"/>
  <c r="AJ309" i="9"/>
  <c r="AJ293" i="9"/>
  <c r="AJ290" i="9"/>
  <c r="AJ280" i="9"/>
  <c r="AJ272" i="9"/>
  <c r="AJ330" i="9"/>
  <c r="AJ285" i="9"/>
  <c r="AJ264" i="9"/>
  <c r="AJ243" i="9"/>
  <c r="AE470" i="9"/>
  <c r="AE459" i="9"/>
  <c r="AE421" i="9"/>
  <c r="AE417" i="9"/>
  <c r="AJ273" i="9"/>
  <c r="AJ263" i="9"/>
  <c r="AJ168" i="9"/>
  <c r="AE488" i="9"/>
  <c r="AE469" i="9"/>
  <c r="AE458" i="9"/>
  <c r="AE420" i="9"/>
  <c r="AJ326" i="9"/>
  <c r="AJ283" i="9"/>
  <c r="AJ262" i="9"/>
  <c r="AJ253" i="9"/>
  <c r="AJ242" i="9"/>
  <c r="AJ167" i="9"/>
  <c r="AE468" i="9"/>
  <c r="AE457" i="9"/>
  <c r="AE398" i="9"/>
  <c r="AJ162" i="9"/>
  <c r="AE395" i="9"/>
  <c r="AJ323" i="9"/>
  <c r="AJ282" i="9"/>
  <c r="AJ252" i="9"/>
  <c r="AJ241" i="9"/>
  <c r="AJ166" i="9"/>
  <c r="AE517" i="9"/>
  <c r="AE467" i="9"/>
  <c r="AJ171" i="9"/>
  <c r="AJ317" i="9"/>
  <c r="AJ281" i="9"/>
  <c r="AJ271" i="9"/>
  <c r="AJ261" i="9"/>
  <c r="AJ251" i="9"/>
  <c r="AJ240" i="9"/>
  <c r="AE516" i="9"/>
  <c r="AE466" i="9"/>
  <c r="AE456" i="9"/>
  <c r="AE397" i="9"/>
  <c r="AE393" i="9"/>
  <c r="AE423" i="9"/>
  <c r="AJ313" i="9"/>
  <c r="AJ270" i="9"/>
  <c r="AJ250" i="9"/>
  <c r="AJ239" i="9"/>
  <c r="AJ165" i="9"/>
  <c r="AE515" i="9"/>
  <c r="AE465" i="9"/>
  <c r="AE463" i="9"/>
  <c r="AJ307" i="9"/>
  <c r="AJ269" i="9"/>
  <c r="AJ260" i="9"/>
  <c r="AJ254" i="9"/>
  <c r="AJ249" i="9"/>
  <c r="AJ238" i="9"/>
  <c r="AJ164" i="9"/>
  <c r="AE514" i="9"/>
  <c r="AE396" i="9"/>
  <c r="AE392" i="9"/>
  <c r="AJ346" i="9"/>
  <c r="AJ302" i="9"/>
  <c r="AJ278" i="9"/>
  <c r="AJ248" i="9"/>
  <c r="AJ172" i="9"/>
  <c r="AJ163" i="9"/>
  <c r="AE464" i="9"/>
  <c r="AE424" i="9"/>
  <c r="AE418" i="9"/>
  <c r="AE391" i="9"/>
  <c r="AJ337" i="9"/>
  <c r="AE498" i="9"/>
  <c r="AJ288" i="9"/>
  <c r="AJ276" i="9"/>
  <c r="AJ267" i="9"/>
  <c r="AJ246" i="9"/>
  <c r="AJ236" i="9"/>
  <c r="AJ170" i="9"/>
  <c r="AE462" i="9"/>
  <c r="AE455" i="9"/>
  <c r="AE422" i="9"/>
  <c r="AE416" i="9"/>
  <c r="AJ247" i="9"/>
  <c r="AJ333" i="9"/>
  <c r="AJ301" i="9"/>
  <c r="AJ274" i="9"/>
  <c r="AJ266" i="9"/>
  <c r="AJ245" i="9"/>
  <c r="AJ235" i="9"/>
  <c r="AE461" i="9"/>
  <c r="AE454" i="9"/>
  <c r="AE415" i="9"/>
  <c r="AJ237" i="9"/>
  <c r="AJ286" i="9"/>
  <c r="AJ265" i="9"/>
  <c r="AJ244" i="9"/>
  <c r="AJ169" i="9"/>
  <c r="AE497" i="9"/>
  <c r="AE460" i="9"/>
  <c r="AE414" i="9"/>
  <c r="AJ277" i="9"/>
  <c r="CD1230" i="11"/>
  <c r="CD1229" i="11"/>
  <c r="CD1228" i="11"/>
  <c r="CD1227" i="11"/>
  <c r="CD1226" i="11"/>
  <c r="CD1225" i="11"/>
  <c r="CD1224" i="11"/>
  <c r="CD1223" i="11"/>
  <c r="CD1222" i="11"/>
  <c r="CD1221" i="11"/>
  <c r="CD1220" i="11"/>
  <c r="CD1219" i="11"/>
  <c r="CD1218" i="11"/>
  <c r="CD1217" i="11"/>
  <c r="CD1216" i="11"/>
  <c r="CD1215" i="11"/>
  <c r="CD1214" i="11"/>
  <c r="CD1213" i="11"/>
  <c r="CD1212" i="11"/>
  <c r="CD1211" i="11"/>
  <c r="CD1210" i="11"/>
  <c r="CD1209" i="11"/>
  <c r="CD1208" i="11"/>
  <c r="CD1207" i="11"/>
  <c r="CD1206" i="11"/>
  <c r="CD1205" i="11"/>
  <c r="CD1204" i="11"/>
  <c r="CD1203" i="11"/>
  <c r="CD1202" i="11"/>
  <c r="CD1201" i="11"/>
  <c r="CD1200" i="11"/>
  <c r="CD1199" i="11"/>
  <c r="CD1198" i="11"/>
  <c r="CD1197" i="11"/>
  <c r="CD1196" i="11"/>
  <c r="CD1195" i="11"/>
  <c r="CD1194" i="11"/>
  <c r="CD1193" i="11"/>
  <c r="CD1192" i="11"/>
  <c r="CD1191" i="11"/>
  <c r="CD1190" i="11"/>
  <c r="CD1189" i="11"/>
  <c r="CD1188" i="11"/>
  <c r="CD1187" i="11"/>
  <c r="CF224" i="9" l="1"/>
  <c r="BK224" i="9"/>
  <c r="AD224" i="9"/>
  <c r="Q224" i="9"/>
  <c r="AB224" i="9" s="1"/>
  <c r="A224" i="9"/>
  <c r="CF199" i="9"/>
  <c r="BK199" i="9"/>
  <c r="AD199" i="9"/>
  <c r="Q199" i="9"/>
  <c r="AB199" i="9" s="1"/>
  <c r="A199" i="9"/>
  <c r="CF186" i="9"/>
  <c r="BK186" i="9"/>
  <c r="AD186" i="9"/>
  <c r="Q186" i="9"/>
  <c r="AB186" i="9" s="1"/>
  <c r="A186" i="9"/>
  <c r="CF181" i="9"/>
  <c r="BK181" i="9"/>
  <c r="AD181" i="9"/>
  <c r="Q181" i="9"/>
  <c r="A181" i="9"/>
  <c r="AD1024" i="9"/>
  <c r="AD1023" i="9"/>
  <c r="AD1022" i="9"/>
  <c r="AD1021" i="9"/>
  <c r="AD1020" i="9"/>
  <c r="AD1019" i="9"/>
  <c r="AD1018" i="9"/>
  <c r="AD1017" i="9"/>
  <c r="AD1016" i="9"/>
  <c r="AD1015" i="9"/>
  <c r="AD1014" i="9"/>
  <c r="AD1013" i="9"/>
  <c r="AD1012" i="9"/>
  <c r="AD1011" i="9"/>
  <c r="AD1010" i="9"/>
  <c r="AD1009" i="9"/>
  <c r="AD1008" i="9"/>
  <c r="AD1007" i="9"/>
  <c r="AD1006" i="9"/>
  <c r="AD1005" i="9"/>
  <c r="AD1004" i="9"/>
  <c r="AD1003" i="9"/>
  <c r="AD1002" i="9"/>
  <c r="AD1001" i="9"/>
  <c r="AD1000" i="9"/>
  <c r="AD999" i="9"/>
  <c r="AD998" i="9"/>
  <c r="AD997" i="9"/>
  <c r="AD996" i="9"/>
  <c r="AD995" i="9"/>
  <c r="AD994" i="9"/>
  <c r="AD993" i="9"/>
  <c r="AD992" i="9"/>
  <c r="AD991" i="9"/>
  <c r="AD990" i="9"/>
  <c r="AD989" i="9"/>
  <c r="AD988" i="9"/>
  <c r="AD987" i="9"/>
  <c r="AD986" i="9"/>
  <c r="AD985" i="9"/>
  <c r="AD984" i="9"/>
  <c r="AD983" i="9"/>
  <c r="AD982" i="9"/>
  <c r="AD981" i="9"/>
  <c r="AD980" i="9"/>
  <c r="AD979" i="9"/>
  <c r="AD978" i="9"/>
  <c r="AD977" i="9"/>
  <c r="AD976" i="9"/>
  <c r="AD975" i="9"/>
  <c r="AD974" i="9"/>
  <c r="AD973" i="9"/>
  <c r="AD972" i="9"/>
  <c r="AD971" i="9"/>
  <c r="AD970" i="9"/>
  <c r="AD969" i="9"/>
  <c r="AD968" i="9"/>
  <c r="AD967" i="9"/>
  <c r="AD966" i="9"/>
  <c r="AD965" i="9"/>
  <c r="AD964" i="9"/>
  <c r="AD963" i="9"/>
  <c r="AD962" i="9"/>
  <c r="AD961" i="9"/>
  <c r="AD960" i="9"/>
  <c r="AD959" i="9"/>
  <c r="AD958" i="9"/>
  <c r="AD957" i="9"/>
  <c r="AD956" i="9"/>
  <c r="AD955" i="9"/>
  <c r="AD954" i="9"/>
  <c r="AD953" i="9"/>
  <c r="AD952" i="9"/>
  <c r="AD951" i="9"/>
  <c r="AD950" i="9"/>
  <c r="AD949" i="9"/>
  <c r="AD948" i="9"/>
  <c r="AD947" i="9"/>
  <c r="AD946" i="9"/>
  <c r="AD945" i="9"/>
  <c r="AD944" i="9"/>
  <c r="AD943" i="9"/>
  <c r="AD942" i="9"/>
  <c r="AD941" i="9"/>
  <c r="AD940" i="9"/>
  <c r="AD939" i="9"/>
  <c r="AD938" i="9"/>
  <c r="AD937" i="9"/>
  <c r="AD936" i="9"/>
  <c r="AD935" i="9"/>
  <c r="AD934" i="9"/>
  <c r="AD933" i="9"/>
  <c r="AD932" i="9"/>
  <c r="AD931" i="9"/>
  <c r="AD930" i="9"/>
  <c r="AD929" i="9"/>
  <c r="AD928" i="9"/>
  <c r="AD927" i="9"/>
  <c r="AD926" i="9"/>
  <c r="AD925" i="9"/>
  <c r="AD924" i="9"/>
  <c r="AD923" i="9"/>
  <c r="AD922" i="9"/>
  <c r="AD921" i="9"/>
  <c r="AD920" i="9"/>
  <c r="AD919" i="9"/>
  <c r="AD918" i="9"/>
  <c r="AD917" i="9"/>
  <c r="AD916" i="9"/>
  <c r="AD915" i="9"/>
  <c r="AD914" i="9"/>
  <c r="AD913" i="9"/>
  <c r="AD912" i="9"/>
  <c r="AD911" i="9"/>
  <c r="AD910" i="9"/>
  <c r="AD909" i="9"/>
  <c r="AD908" i="9"/>
  <c r="AD907" i="9"/>
  <c r="AD906" i="9"/>
  <c r="AD905" i="9"/>
  <c r="AD904" i="9"/>
  <c r="AD903" i="9"/>
  <c r="AD902" i="9"/>
  <c r="AD901" i="9"/>
  <c r="AD900" i="9"/>
  <c r="AD899" i="9"/>
  <c r="AD898" i="9"/>
  <c r="AD897" i="9"/>
  <c r="AD896" i="9"/>
  <c r="AD895" i="9"/>
  <c r="AD894" i="9"/>
  <c r="AD893" i="9"/>
  <c r="AD892" i="9"/>
  <c r="AD891" i="9"/>
  <c r="AD890" i="9"/>
  <c r="AD889" i="9"/>
  <c r="AD888" i="9"/>
  <c r="AD887" i="9"/>
  <c r="AD886" i="9"/>
  <c r="AD885" i="9"/>
  <c r="AD884" i="9"/>
  <c r="AD883" i="9"/>
  <c r="AD882" i="9"/>
  <c r="AD881" i="9"/>
  <c r="AD880" i="9"/>
  <c r="AD879" i="9"/>
  <c r="AD878" i="9"/>
  <c r="AD877" i="9"/>
  <c r="AD876" i="9"/>
  <c r="AD875" i="9"/>
  <c r="AD874" i="9"/>
  <c r="AD873" i="9"/>
  <c r="AD872" i="9"/>
  <c r="AD871" i="9"/>
  <c r="AD870" i="9"/>
  <c r="AD869" i="9"/>
  <c r="AD868" i="9"/>
  <c r="AD867" i="9"/>
  <c r="AD866" i="9"/>
  <c r="AD865" i="9"/>
  <c r="AD864" i="9"/>
  <c r="AD863" i="9"/>
  <c r="AD862" i="9"/>
  <c r="AD861" i="9"/>
  <c r="AD860" i="9"/>
  <c r="AD859" i="9"/>
  <c r="AD858" i="9"/>
  <c r="AD857" i="9"/>
  <c r="AD856" i="9"/>
  <c r="AD855" i="9"/>
  <c r="AD854" i="9"/>
  <c r="AD853" i="9"/>
  <c r="AD852" i="9"/>
  <c r="AD851" i="9"/>
  <c r="AD850" i="9"/>
  <c r="AD849" i="9"/>
  <c r="AD848" i="9"/>
  <c r="AD847" i="9"/>
  <c r="AD846" i="9"/>
  <c r="AD845" i="9"/>
  <c r="AD844" i="9"/>
  <c r="AD843" i="9"/>
  <c r="AD842" i="9"/>
  <c r="AD841" i="9"/>
  <c r="AD840" i="9"/>
  <c r="AD839" i="9"/>
  <c r="AD838" i="9"/>
  <c r="AD837" i="9"/>
  <c r="AD836" i="9"/>
  <c r="AD835" i="9"/>
  <c r="AD834" i="9"/>
  <c r="AD833" i="9"/>
  <c r="AD832" i="9"/>
  <c r="AD831" i="9"/>
  <c r="AD830" i="9"/>
  <c r="AD829" i="9"/>
  <c r="AD828" i="9"/>
  <c r="AD827" i="9"/>
  <c r="AD826" i="9"/>
  <c r="AD825" i="9"/>
  <c r="AD824" i="9"/>
  <c r="AD823" i="9"/>
  <c r="AD822" i="9"/>
  <c r="AD770" i="9"/>
  <c r="AD769" i="9"/>
  <c r="AD768" i="9"/>
  <c r="AD767" i="9"/>
  <c r="AD766" i="9"/>
  <c r="AD765" i="9"/>
  <c r="AD764" i="9"/>
  <c r="AD763" i="9"/>
  <c r="AD762" i="9"/>
  <c r="AD761" i="9"/>
  <c r="AD760" i="9"/>
  <c r="AD759" i="9"/>
  <c r="AD758" i="9"/>
  <c r="AD757" i="9"/>
  <c r="AD756" i="9"/>
  <c r="AD755" i="9"/>
  <c r="AD754" i="9"/>
  <c r="AD753" i="9"/>
  <c r="AD752" i="9"/>
  <c r="AD751" i="9"/>
  <c r="AD750" i="9"/>
  <c r="AD749" i="9"/>
  <c r="AD747" i="9"/>
  <c r="AD746" i="9"/>
  <c r="AD745" i="9"/>
  <c r="AD744" i="9"/>
  <c r="AD743" i="9"/>
  <c r="AD742" i="9"/>
  <c r="AD741" i="9"/>
  <c r="AD739" i="9"/>
  <c r="AD738" i="9"/>
  <c r="AD737" i="9"/>
  <c r="AD736" i="9"/>
  <c r="AD735" i="9"/>
  <c r="AD734" i="9"/>
  <c r="AD733" i="9"/>
  <c r="AD732" i="9"/>
  <c r="AD731" i="9"/>
  <c r="AD730" i="9"/>
  <c r="AD729" i="9"/>
  <c r="AD728" i="9"/>
  <c r="AD727" i="9"/>
  <c r="AD726" i="9"/>
  <c r="AD725" i="9"/>
  <c r="AD724" i="9"/>
  <c r="AD723" i="9"/>
  <c r="AD722" i="9"/>
  <c r="AD721" i="9"/>
  <c r="AD720" i="9"/>
  <c r="AD719" i="9"/>
  <c r="AD718" i="9"/>
  <c r="AD717" i="9"/>
  <c r="AD716" i="9"/>
  <c r="AD715" i="9"/>
  <c r="AD714" i="9"/>
  <c r="AD713" i="9"/>
  <c r="AD712" i="9"/>
  <c r="AD711" i="9"/>
  <c r="AD710" i="9"/>
  <c r="AD709" i="9"/>
  <c r="AD708" i="9"/>
  <c r="AD707" i="9"/>
  <c r="AD706" i="9"/>
  <c r="AD703" i="9"/>
  <c r="AD702" i="9"/>
  <c r="AD701" i="9"/>
  <c r="AD700" i="9"/>
  <c r="AD699" i="9"/>
  <c r="AD698" i="9"/>
  <c r="AD697" i="9"/>
  <c r="AD696" i="9"/>
  <c r="AD695" i="9"/>
  <c r="AD694" i="9"/>
  <c r="AD693" i="9"/>
  <c r="AD692" i="9"/>
  <c r="AD691" i="9"/>
  <c r="AD690" i="9"/>
  <c r="AD689" i="9"/>
  <c r="AD688" i="9"/>
  <c r="AD687" i="9"/>
  <c r="AD686" i="9"/>
  <c r="AD685" i="9"/>
  <c r="AD684" i="9"/>
  <c r="AD683" i="9"/>
  <c r="AD682" i="9"/>
  <c r="AD681" i="9"/>
  <c r="AD680" i="9"/>
  <c r="AD679" i="9"/>
  <c r="AD678" i="9"/>
  <c r="AD677" i="9"/>
  <c r="AD676" i="9"/>
  <c r="AD675" i="9"/>
  <c r="AD674" i="9"/>
  <c r="AD673" i="9"/>
  <c r="AD672" i="9"/>
  <c r="AD671" i="9"/>
  <c r="AD643" i="9"/>
  <c r="AD642" i="9"/>
  <c r="AD640" i="9"/>
  <c r="AD639" i="9"/>
  <c r="AD638" i="9"/>
  <c r="AD637" i="9"/>
  <c r="AD636" i="9"/>
  <c r="AD635" i="9"/>
  <c r="AD633" i="9"/>
  <c r="AD632" i="9"/>
  <c r="AD631" i="9"/>
  <c r="AD630" i="9"/>
  <c r="AD629" i="9"/>
  <c r="AD628" i="9"/>
  <c r="AD627" i="9"/>
  <c r="AD626" i="9"/>
  <c r="AD625" i="9"/>
  <c r="AD624" i="9"/>
  <c r="AD623" i="9"/>
  <c r="AD622" i="9"/>
  <c r="AD621" i="9"/>
  <c r="AD620" i="9"/>
  <c r="AD619" i="9"/>
  <c r="AD618" i="9"/>
  <c r="AD617" i="9"/>
  <c r="AD616" i="9"/>
  <c r="AD615" i="9"/>
  <c r="AD614" i="9"/>
  <c r="AD613" i="9"/>
  <c r="AD612" i="9"/>
  <c r="AD611" i="9"/>
  <c r="AD610" i="9"/>
  <c r="AD609" i="9"/>
  <c r="AD608" i="9"/>
  <c r="AD607" i="9"/>
  <c r="AD606" i="9"/>
  <c r="AD605" i="9"/>
  <c r="AD604" i="9"/>
  <c r="AD603" i="9"/>
  <c r="AD602" i="9"/>
  <c r="AD601" i="9"/>
  <c r="AD600" i="9"/>
  <c r="AD599" i="9"/>
  <c r="AD598" i="9"/>
  <c r="AD597" i="9"/>
  <c r="AD596" i="9"/>
  <c r="AD595" i="9"/>
  <c r="AD594" i="9"/>
  <c r="AD593" i="9"/>
  <c r="AD592" i="9"/>
  <c r="AD591" i="9"/>
  <c r="AD590" i="9"/>
  <c r="AD588" i="9"/>
  <c r="AD587" i="9"/>
  <c r="AD586" i="9"/>
  <c r="AD585" i="9"/>
  <c r="AD584" i="9"/>
  <c r="AD583" i="9"/>
  <c r="AD582" i="9"/>
  <c r="AD581" i="9"/>
  <c r="AD580" i="9"/>
  <c r="AD579" i="9"/>
  <c r="AD578" i="9"/>
  <c r="AD577" i="9"/>
  <c r="AD576" i="9"/>
  <c r="AD575" i="9"/>
  <c r="AD574" i="9"/>
  <c r="AD573" i="9"/>
  <c r="AD572" i="9"/>
  <c r="AD571" i="9"/>
  <c r="AD570" i="9"/>
  <c r="AD569" i="9"/>
  <c r="AD568" i="9"/>
  <c r="AD567" i="9"/>
  <c r="AD566" i="9"/>
  <c r="AD565" i="9"/>
  <c r="AD564" i="9"/>
  <c r="AD563" i="9"/>
  <c r="AD562" i="9"/>
  <c r="AD561" i="9"/>
  <c r="AD558" i="9"/>
  <c r="AD557" i="9"/>
  <c r="AD556" i="9"/>
  <c r="AD555" i="9"/>
  <c r="AD554" i="9"/>
  <c r="AD553" i="9"/>
  <c r="AD552" i="9"/>
  <c r="AD551" i="9"/>
  <c r="AD550" i="9"/>
  <c r="AD549" i="9"/>
  <c r="AD548" i="9"/>
  <c r="AD547" i="9"/>
  <c r="AD546" i="9"/>
  <c r="AD545" i="9"/>
  <c r="AD544" i="9"/>
  <c r="AD543" i="9"/>
  <c r="AD542" i="9"/>
  <c r="AD541" i="9"/>
  <c r="AD540" i="9"/>
  <c r="AD539" i="9"/>
  <c r="AD538" i="9"/>
  <c r="AD537" i="9"/>
  <c r="AD536" i="9"/>
  <c r="AD535" i="9"/>
  <c r="AD534" i="9"/>
  <c r="AD533" i="9"/>
  <c r="AD532" i="9"/>
  <c r="AD531" i="9"/>
  <c r="AD530" i="9"/>
  <c r="AD529" i="9"/>
  <c r="AD528" i="9"/>
  <c r="AD527" i="9"/>
  <c r="AD526" i="9"/>
  <c r="AD525" i="9"/>
  <c r="AD524" i="9"/>
  <c r="AD523" i="9"/>
  <c r="AD522" i="9"/>
  <c r="AD521" i="9"/>
  <c r="AD520" i="9"/>
  <c r="AD519" i="9"/>
  <c r="AD518" i="9"/>
  <c r="AD517" i="9"/>
  <c r="AD516" i="9"/>
  <c r="AD498" i="9"/>
  <c r="AD497" i="9"/>
  <c r="AD496" i="9"/>
  <c r="AD495" i="9"/>
  <c r="AD494" i="9"/>
  <c r="AD493" i="9"/>
  <c r="AD492" i="9"/>
  <c r="AD491" i="9"/>
  <c r="AD490" i="9"/>
  <c r="AD489" i="9"/>
  <c r="AD488" i="9"/>
  <c r="AD487" i="9"/>
  <c r="AD486" i="9"/>
  <c r="AD485" i="9"/>
  <c r="AD484" i="9"/>
  <c r="AD483" i="9"/>
  <c r="AD482" i="9"/>
  <c r="AD481" i="9"/>
  <c r="AD480" i="9"/>
  <c r="AD479" i="9"/>
  <c r="AD477" i="9"/>
  <c r="AD476" i="9"/>
  <c r="AD475" i="9"/>
  <c r="AD474" i="9"/>
  <c r="AD473" i="9"/>
  <c r="AD472" i="9"/>
  <c r="AD471" i="9"/>
  <c r="AD470" i="9"/>
  <c r="AD469" i="9"/>
  <c r="AD468" i="9"/>
  <c r="AD467" i="9"/>
  <c r="AD466" i="9"/>
  <c r="AD465" i="9"/>
  <c r="AD464" i="9"/>
  <c r="AD463" i="9"/>
  <c r="AD462" i="9"/>
  <c r="AD461" i="9"/>
  <c r="AD460" i="9"/>
  <c r="AD459" i="9"/>
  <c r="AD458" i="9"/>
  <c r="AD457" i="9"/>
  <c r="AD456" i="9"/>
  <c r="AD455" i="9"/>
  <c r="AD454" i="9"/>
  <c r="AD445" i="9"/>
  <c r="AD444" i="9"/>
  <c r="AD443" i="9"/>
  <c r="AD442" i="9"/>
  <c r="AD441" i="9"/>
  <c r="AD440" i="9"/>
  <c r="AD439" i="9"/>
  <c r="AD438" i="9"/>
  <c r="AD437" i="9"/>
  <c r="AD436" i="9"/>
  <c r="AD435" i="9"/>
  <c r="AD434" i="9"/>
  <c r="AD433" i="9"/>
  <c r="AD432" i="9"/>
  <c r="AD431" i="9"/>
  <c r="AD430" i="9"/>
  <c r="AD429" i="9"/>
  <c r="AD428" i="9"/>
  <c r="AD427" i="9"/>
  <c r="AD426" i="9"/>
  <c r="AD425" i="9"/>
  <c r="AD424" i="9"/>
  <c r="AD423" i="9"/>
  <c r="AD422" i="9"/>
  <c r="AD421" i="9"/>
  <c r="AD420" i="9"/>
  <c r="AD418" i="9"/>
  <c r="AD417" i="9"/>
  <c r="AD416" i="9"/>
  <c r="AD415" i="9"/>
  <c r="AD414" i="9"/>
  <c r="AD413" i="9"/>
  <c r="AD412" i="9"/>
  <c r="AD411" i="9"/>
  <c r="AD410" i="9"/>
  <c r="AD409" i="9"/>
  <c r="AD408" i="9"/>
  <c r="AD407" i="9"/>
  <c r="AD406" i="9"/>
  <c r="AD405" i="9"/>
  <c r="AD404" i="9"/>
  <c r="AD403" i="9"/>
  <c r="AD402" i="9"/>
  <c r="AD401" i="9"/>
  <c r="AD400" i="9"/>
  <c r="AD399" i="9"/>
  <c r="AD398" i="9"/>
  <c r="AD397" i="9"/>
  <c r="AD396" i="9"/>
  <c r="AD395" i="9"/>
  <c r="AD394" i="9"/>
  <c r="AD393" i="9"/>
  <c r="AD392" i="9"/>
  <c r="AD391" i="9"/>
  <c r="AD390" i="9"/>
  <c r="AD389" i="9"/>
  <c r="AD388" i="9"/>
  <c r="AD387" i="9"/>
  <c r="AD386" i="9"/>
  <c r="AD385" i="9"/>
  <c r="AD384" i="9"/>
  <c r="AD383" i="9"/>
  <c r="AD382" i="9"/>
  <c r="AD381" i="9"/>
  <c r="AD380" i="9"/>
  <c r="AD379" i="9"/>
  <c r="AD378" i="9"/>
  <c r="AD377" i="9"/>
  <c r="AD376" i="9"/>
  <c r="AD375" i="9"/>
  <c r="AD374" i="9"/>
  <c r="AD373" i="9"/>
  <c r="AD372" i="9"/>
  <c r="AD371" i="9"/>
  <c r="AD370" i="9"/>
  <c r="AD369" i="9"/>
  <c r="AD368" i="9"/>
  <c r="AD367" i="9"/>
  <c r="AD366" i="9"/>
  <c r="AD365" i="9"/>
  <c r="AD364" i="9"/>
  <c r="AD363" i="9"/>
  <c r="AD362" i="9"/>
  <c r="AD361" i="9"/>
  <c r="AD360" i="9"/>
  <c r="AD359" i="9"/>
  <c r="AD358" i="9"/>
  <c r="AD357" i="9"/>
  <c r="AD356" i="9"/>
  <c r="AD355" i="9"/>
  <c r="AD354" i="9"/>
  <c r="AD353" i="9"/>
  <c r="AD352" i="9"/>
  <c r="AD351" i="9"/>
  <c r="AD350" i="9"/>
  <c r="AD349" i="9"/>
  <c r="AD348" i="9"/>
  <c r="AD347" i="9"/>
  <c r="AD346" i="9"/>
  <c r="AD345" i="9"/>
  <c r="AD344" i="9"/>
  <c r="AD343" i="9"/>
  <c r="AD342" i="9"/>
  <c r="AD341" i="9"/>
  <c r="AD340" i="9"/>
  <c r="AD339" i="9"/>
  <c r="AD338" i="9"/>
  <c r="AD337" i="9"/>
  <c r="AD336" i="9"/>
  <c r="AD335" i="9"/>
  <c r="AD334" i="9"/>
  <c r="AD333" i="9"/>
  <c r="AD332" i="9"/>
  <c r="AD331" i="9"/>
  <c r="AD330" i="9"/>
  <c r="AD329" i="9"/>
  <c r="AD328" i="9"/>
  <c r="AD327" i="9"/>
  <c r="AD326" i="9"/>
  <c r="AD325" i="9"/>
  <c r="AD324" i="9"/>
  <c r="AD323" i="9"/>
  <c r="AD322" i="9"/>
  <c r="AD321" i="9"/>
  <c r="AD320" i="9"/>
  <c r="AD319" i="9"/>
  <c r="AD318" i="9"/>
  <c r="AD317" i="9"/>
  <c r="AD316" i="9"/>
  <c r="AD315" i="9"/>
  <c r="AD314" i="9"/>
  <c r="AD313" i="9"/>
  <c r="AD312" i="9"/>
  <c r="AD311" i="9"/>
  <c r="AD310" i="9"/>
  <c r="AD309" i="9"/>
  <c r="AD308" i="9"/>
  <c r="AD307" i="9"/>
  <c r="AD306" i="9"/>
  <c r="AD305" i="9"/>
  <c r="AD304" i="9"/>
  <c r="AD303" i="9"/>
  <c r="AD302" i="9"/>
  <c r="AD301" i="9"/>
  <c r="AD300" i="9"/>
  <c r="AD299" i="9"/>
  <c r="AD298" i="9"/>
  <c r="AD297" i="9"/>
  <c r="AD296" i="9"/>
  <c r="AD295" i="9"/>
  <c r="AD294" i="9"/>
  <c r="AD293" i="9"/>
  <c r="AD292" i="9"/>
  <c r="AD291" i="9"/>
  <c r="AD290" i="9"/>
  <c r="AD289" i="9"/>
  <c r="AD288" i="9"/>
  <c r="AD287" i="9"/>
  <c r="AD286" i="9"/>
  <c r="AD285" i="9"/>
  <c r="AD284" i="9"/>
  <c r="AD283" i="9"/>
  <c r="AD282" i="9"/>
  <c r="AD281" i="9"/>
  <c r="AD280" i="9"/>
  <c r="AD279" i="9"/>
  <c r="AD278" i="9"/>
  <c r="AD277" i="9"/>
  <c r="AD276" i="9"/>
  <c r="AD275" i="9"/>
  <c r="AD274" i="9"/>
  <c r="AD273" i="9"/>
  <c r="AD272" i="9"/>
  <c r="AD271" i="9"/>
  <c r="AD270" i="9"/>
  <c r="AD269" i="9"/>
  <c r="AD268" i="9"/>
  <c r="AD267" i="9"/>
  <c r="AD266" i="9"/>
  <c r="AD265" i="9"/>
  <c r="AD264" i="9"/>
  <c r="AD263" i="9"/>
  <c r="AD262" i="9"/>
  <c r="AD261" i="9"/>
  <c r="AD260" i="9"/>
  <c r="AD259" i="9"/>
  <c r="AD258" i="9"/>
  <c r="AD257" i="9"/>
  <c r="AD256" i="9"/>
  <c r="AD255" i="9"/>
  <c r="AD254" i="9"/>
  <c r="AD253" i="9"/>
  <c r="AD252" i="9"/>
  <c r="AD251" i="9"/>
  <c r="AD250" i="9"/>
  <c r="AD249" i="9"/>
  <c r="AD248" i="9"/>
  <c r="AD247" i="9"/>
  <c r="AD246" i="9"/>
  <c r="AD245" i="9"/>
  <c r="AD244" i="9"/>
  <c r="AD243" i="9"/>
  <c r="AD242" i="9"/>
  <c r="AD241" i="9"/>
  <c r="AD240" i="9"/>
  <c r="AD239" i="9"/>
  <c r="AD238" i="9"/>
  <c r="AD237" i="9"/>
  <c r="AD236" i="9"/>
  <c r="AD235" i="9"/>
  <c r="AD234" i="9"/>
  <c r="AD233" i="9"/>
  <c r="AD232" i="9"/>
  <c r="AD231" i="9"/>
  <c r="AD230" i="9"/>
  <c r="AD229" i="9"/>
  <c r="AD228" i="9"/>
  <c r="AD227" i="9"/>
  <c r="AD226" i="9"/>
  <c r="AD225" i="9"/>
  <c r="AD223" i="9"/>
  <c r="AD222" i="9"/>
  <c r="AD221" i="9"/>
  <c r="AD220" i="9"/>
  <c r="AD219" i="9"/>
  <c r="AD218" i="9"/>
  <c r="AD217" i="9"/>
  <c r="AD216" i="9"/>
  <c r="AD215" i="9"/>
  <c r="AD214" i="9"/>
  <c r="AD213" i="9"/>
  <c r="AD212" i="9"/>
  <c r="AD211" i="9"/>
  <c r="AD210" i="9"/>
  <c r="AD209" i="9"/>
  <c r="AD208" i="9"/>
  <c r="AD207" i="9"/>
  <c r="AD206" i="9"/>
  <c r="AD205" i="9"/>
  <c r="AD204" i="9"/>
  <c r="AD203" i="9"/>
  <c r="AD202" i="9"/>
  <c r="AD201" i="9"/>
  <c r="AD200" i="9"/>
  <c r="AD198" i="9"/>
  <c r="AD197" i="9"/>
  <c r="AD196" i="9"/>
  <c r="AD195" i="9"/>
  <c r="AD194" i="9"/>
  <c r="AD193" i="9"/>
  <c r="AD192" i="9"/>
  <c r="AD191" i="9"/>
  <c r="AD190" i="9"/>
  <c r="AD189" i="9"/>
  <c r="AD188" i="9"/>
  <c r="AD187" i="9"/>
  <c r="AD185" i="9"/>
  <c r="AD184" i="9"/>
  <c r="AD183" i="9"/>
  <c r="AD182" i="9"/>
  <c r="AD180" i="9"/>
  <c r="AD179" i="9"/>
  <c r="AD178" i="9"/>
  <c r="AD177" i="9"/>
  <c r="AD176" i="9"/>
  <c r="AD175" i="9"/>
  <c r="AD174" i="9"/>
  <c r="AD173" i="9"/>
  <c r="AD172" i="9"/>
  <c r="AD171" i="9"/>
  <c r="AD170" i="9"/>
  <c r="AD169" i="9"/>
  <c r="AD168" i="9"/>
  <c r="AD167" i="9"/>
  <c r="AD166" i="9"/>
  <c r="AD165" i="9"/>
  <c r="AD164" i="9"/>
  <c r="AD163" i="9"/>
  <c r="AD162" i="9"/>
  <c r="AD161" i="9"/>
  <c r="AD160" i="9"/>
  <c r="AD159" i="9"/>
  <c r="AD158" i="9"/>
  <c r="AD157" i="9"/>
  <c r="AD156" i="9"/>
  <c r="AD155" i="9"/>
  <c r="AD154" i="9"/>
  <c r="AD153" i="9"/>
  <c r="AD152" i="9"/>
  <c r="AD151" i="9"/>
  <c r="AD150" i="9"/>
  <c r="AD149" i="9"/>
  <c r="AD148" i="9"/>
  <c r="AD147" i="9"/>
  <c r="AD146" i="9"/>
  <c r="AD145" i="9"/>
  <c r="AD144" i="9"/>
  <c r="AD143" i="9"/>
  <c r="AD142" i="9"/>
  <c r="AD141" i="9"/>
  <c r="AD138" i="9"/>
  <c r="AD137" i="9"/>
  <c r="AD136" i="9"/>
  <c r="AD135" i="9"/>
  <c r="AD134" i="9"/>
  <c r="AD133" i="9"/>
  <c r="AD132" i="9"/>
  <c r="AD131" i="9"/>
  <c r="AD130" i="9"/>
  <c r="AD129" i="9"/>
  <c r="AD128" i="9"/>
  <c r="AD127" i="9"/>
  <c r="AD126" i="9"/>
  <c r="AD125" i="9"/>
  <c r="AD124" i="9"/>
  <c r="AD123" i="9"/>
  <c r="AD122" i="9"/>
  <c r="AD121" i="9"/>
  <c r="AD120" i="9"/>
  <c r="AD119" i="9"/>
  <c r="AD118" i="9"/>
  <c r="AD117" i="9"/>
  <c r="AD116" i="9"/>
  <c r="AD115" i="9"/>
  <c r="AD114" i="9"/>
  <c r="AD113" i="9"/>
  <c r="AD112" i="9"/>
  <c r="AD111" i="9"/>
  <c r="AD110" i="9"/>
  <c r="AD109" i="9"/>
  <c r="AD108" i="9"/>
  <c r="AD107" i="9"/>
  <c r="AD106" i="9"/>
  <c r="AD105" i="9"/>
  <c r="AD104" i="9"/>
  <c r="AD103" i="9"/>
  <c r="AD102" i="9"/>
  <c r="AD101" i="9"/>
  <c r="AD100" i="9"/>
  <c r="AD99" i="9"/>
  <c r="AD98" i="9"/>
  <c r="AD97" i="9"/>
  <c r="AD96" i="9"/>
  <c r="AD95" i="9"/>
  <c r="AD94" i="9"/>
  <c r="AD93" i="9"/>
  <c r="AD92" i="9"/>
  <c r="AD91" i="9"/>
  <c r="AD90" i="9"/>
  <c r="AD89" i="9"/>
  <c r="AD88" i="9"/>
  <c r="AD87" i="9"/>
  <c r="AD86" i="9"/>
  <c r="AD85" i="9"/>
  <c r="AD84" i="9"/>
  <c r="AD83" i="9"/>
  <c r="AD81" i="9"/>
  <c r="AD80" i="9"/>
  <c r="AD79" i="9"/>
  <c r="AD78" i="9"/>
  <c r="AD77" i="9"/>
  <c r="AD76" i="9"/>
  <c r="AD75" i="9"/>
  <c r="AD74" i="9"/>
  <c r="AD73" i="9"/>
  <c r="AD72" i="9"/>
  <c r="AD71" i="9"/>
  <c r="AD70" i="9"/>
  <c r="AD69" i="9"/>
  <c r="AD68" i="9"/>
  <c r="AD67" i="9"/>
  <c r="AD66" i="9"/>
  <c r="AD65" i="9"/>
  <c r="AD64" i="9"/>
  <c r="AD63" i="9"/>
  <c r="AD62" i="9"/>
  <c r="AD61" i="9"/>
  <c r="AD60" i="9"/>
  <c r="AD59" i="9"/>
  <c r="AD58" i="9"/>
  <c r="AD57" i="9"/>
  <c r="AD56" i="9"/>
  <c r="AD55" i="9"/>
  <c r="AD54" i="9"/>
  <c r="AD53" i="9"/>
  <c r="AD52" i="9"/>
  <c r="AD51" i="9"/>
  <c r="AD50" i="9"/>
  <c r="AD49" i="9"/>
  <c r="AD48" i="9"/>
  <c r="AD47" i="9"/>
  <c r="AD46" i="9"/>
  <c r="AD45" i="9"/>
  <c r="AD44" i="9"/>
  <c r="AD43" i="9"/>
  <c r="AD42" i="9"/>
  <c r="AD41" i="9"/>
  <c r="AD40" i="9"/>
  <c r="AD39" i="9"/>
  <c r="AD38" i="9"/>
  <c r="AD37" i="9"/>
  <c r="AD36" i="9"/>
  <c r="AD35" i="9"/>
  <c r="AD34" i="9"/>
  <c r="AD33" i="9"/>
  <c r="AD32" i="9"/>
  <c r="AD31" i="9"/>
  <c r="AD30" i="9"/>
  <c r="AD29" i="9"/>
  <c r="AD28" i="9"/>
  <c r="AD27" i="9"/>
  <c r="AD26" i="9"/>
  <c r="AD25" i="9"/>
  <c r="AD24" i="9"/>
  <c r="AD23" i="9"/>
  <c r="AD22" i="9"/>
  <c r="AD21" i="9"/>
  <c r="AD20" i="9"/>
  <c r="AD19" i="9"/>
  <c r="AD18" i="9"/>
  <c r="AD17" i="9"/>
  <c r="AD16" i="9"/>
  <c r="AD15" i="9"/>
  <c r="AD14" i="9"/>
  <c r="AD13" i="9"/>
  <c r="AD12" i="9"/>
  <c r="AD11" i="9"/>
  <c r="AD10" i="9"/>
  <c r="AD9" i="9"/>
  <c r="AD8" i="9"/>
  <c r="AD7" i="9"/>
  <c r="AD6" i="9"/>
  <c r="AD5" i="9"/>
  <c r="AD4" i="9"/>
  <c r="AD3" i="9"/>
  <c r="CC181" i="9" l="1"/>
  <c r="AB181" i="9"/>
  <c r="CC224" i="9"/>
  <c r="CC199" i="9"/>
  <c r="CC186" i="9"/>
  <c r="AK770" i="9" l="1"/>
  <c r="AL770" i="9" s="1"/>
  <c r="AK769" i="9"/>
  <c r="AL769" i="9" s="1"/>
  <c r="AK768" i="9"/>
  <c r="AL768" i="9" s="1"/>
  <c r="AK767" i="9"/>
  <c r="AL767" i="9" s="1"/>
  <c r="AK766" i="9"/>
  <c r="AL766" i="9" s="1"/>
  <c r="CF769" i="9"/>
  <c r="BK769" i="9"/>
  <c r="AG769" i="9"/>
  <c r="Q769" i="9"/>
  <c r="A769" i="9"/>
  <c r="CF770" i="9"/>
  <c r="BK770" i="9"/>
  <c r="AG770" i="9"/>
  <c r="Q770" i="9"/>
  <c r="A770" i="9"/>
  <c r="CF768" i="9"/>
  <c r="BK768" i="9"/>
  <c r="AG768" i="9"/>
  <c r="Q768" i="9"/>
  <c r="A768" i="9"/>
  <c r="CF767" i="9"/>
  <c r="BK767" i="9"/>
  <c r="AG767" i="9"/>
  <c r="Q767" i="9"/>
  <c r="A767" i="9"/>
  <c r="CF766" i="9"/>
  <c r="BK766" i="9"/>
  <c r="AG766" i="9"/>
  <c r="Q766" i="9"/>
  <c r="A766" i="9"/>
  <c r="CF765" i="9"/>
  <c r="BK765" i="9"/>
  <c r="AK765" i="9"/>
  <c r="AL765" i="9" s="1"/>
  <c r="AG765" i="9"/>
  <c r="Q765" i="9"/>
  <c r="A765" i="9"/>
  <c r="CF758" i="9"/>
  <c r="BK758" i="9"/>
  <c r="AG758" i="9"/>
  <c r="Q758" i="9"/>
  <c r="A758" i="9"/>
  <c r="CF757" i="9"/>
  <c r="BK757" i="9"/>
  <c r="AG757" i="9"/>
  <c r="Q757" i="9"/>
  <c r="AB757" i="9" s="1"/>
  <c r="A757" i="9"/>
  <c r="CF756" i="9"/>
  <c r="BK756" i="9"/>
  <c r="AG756" i="9"/>
  <c r="Q756" i="9"/>
  <c r="A756" i="9"/>
  <c r="CF755" i="9"/>
  <c r="BK755" i="9"/>
  <c r="AG755" i="9"/>
  <c r="Q755" i="9"/>
  <c r="AB755" i="9" s="1"/>
  <c r="A755" i="9"/>
  <c r="CF754" i="9"/>
  <c r="BK754" i="9"/>
  <c r="AG754" i="9"/>
  <c r="Q754" i="9"/>
  <c r="A754" i="9"/>
  <c r="CF753" i="9"/>
  <c r="BK753" i="9"/>
  <c r="AG753" i="9"/>
  <c r="Q753" i="9"/>
  <c r="AB753" i="9" s="1"/>
  <c r="A753" i="9"/>
  <c r="CF764" i="9"/>
  <c r="BK764" i="9"/>
  <c r="AG764" i="9"/>
  <c r="Q764" i="9"/>
  <c r="A764" i="9"/>
  <c r="CF762" i="9"/>
  <c r="BK762" i="9"/>
  <c r="AG762" i="9"/>
  <c r="Q762" i="9"/>
  <c r="A762" i="9"/>
  <c r="CF760" i="9"/>
  <c r="BK760" i="9"/>
  <c r="AG760" i="9"/>
  <c r="Q760" i="9"/>
  <c r="A760" i="9"/>
  <c r="CF752" i="9"/>
  <c r="BK752" i="9"/>
  <c r="AG752" i="9"/>
  <c r="Q752" i="9"/>
  <c r="A752" i="9"/>
  <c r="CF750" i="9"/>
  <c r="BK750" i="9"/>
  <c r="AG750" i="9"/>
  <c r="Q750" i="9"/>
  <c r="A750" i="9"/>
  <c r="CF747" i="9"/>
  <c r="BK747" i="9"/>
  <c r="AG747" i="9"/>
  <c r="Q747" i="9"/>
  <c r="A747" i="9"/>
  <c r="CF746" i="9"/>
  <c r="BK746" i="9"/>
  <c r="AG746" i="9"/>
  <c r="Q746" i="9"/>
  <c r="A746" i="9"/>
  <c r="CF744" i="9"/>
  <c r="BK744" i="9"/>
  <c r="AG744" i="9"/>
  <c r="Q744" i="9"/>
  <c r="A744" i="9"/>
  <c r="CF742" i="9"/>
  <c r="BK742" i="9"/>
  <c r="AG742" i="9"/>
  <c r="Q742" i="9"/>
  <c r="AB742" i="9" s="1"/>
  <c r="A742" i="9"/>
  <c r="CF739" i="9"/>
  <c r="BK739" i="9"/>
  <c r="AG739" i="9"/>
  <c r="Q739" i="9"/>
  <c r="A739" i="9"/>
  <c r="CF763" i="9"/>
  <c r="BK763" i="9"/>
  <c r="AG763" i="9"/>
  <c r="Q763" i="9"/>
  <c r="A763" i="9"/>
  <c r="CF761" i="9"/>
  <c r="BK761" i="9"/>
  <c r="AG761" i="9"/>
  <c r="Q761" i="9"/>
  <c r="A761" i="9"/>
  <c r="CF759" i="9"/>
  <c r="BK759" i="9"/>
  <c r="AG759" i="9"/>
  <c r="Q759" i="9"/>
  <c r="A759" i="9"/>
  <c r="CF751" i="9"/>
  <c r="BK751" i="9"/>
  <c r="AG751" i="9"/>
  <c r="Q751" i="9"/>
  <c r="A751" i="9"/>
  <c r="AG749" i="9"/>
  <c r="AG745" i="9"/>
  <c r="AG743" i="9"/>
  <c r="AG741" i="9"/>
  <c r="AG738" i="9"/>
  <c r="CF821" i="9"/>
  <c r="CF749" i="9"/>
  <c r="CF745" i="9"/>
  <c r="CF743" i="9"/>
  <c r="CF741" i="9"/>
  <c r="CF738" i="9"/>
  <c r="BK749" i="9"/>
  <c r="BK745" i="9"/>
  <c r="BK743" i="9"/>
  <c r="BK741" i="9"/>
  <c r="BK738" i="9"/>
  <c r="AB821" i="9"/>
  <c r="Q749" i="9"/>
  <c r="Q745" i="9"/>
  <c r="Q743" i="9"/>
  <c r="Q741" i="9"/>
  <c r="Q738" i="9"/>
  <c r="A749" i="9"/>
  <c r="A745" i="9"/>
  <c r="A743" i="9"/>
  <c r="A741" i="9"/>
  <c r="A738" i="9"/>
  <c r="AB756" i="9" l="1"/>
  <c r="CC739" i="9"/>
  <c r="AB739" i="9"/>
  <c r="CC738" i="9"/>
  <c r="AB738" i="9"/>
  <c r="CC751" i="9"/>
  <c r="AB751" i="9"/>
  <c r="CC761" i="9"/>
  <c r="AB761" i="9"/>
  <c r="CC744" i="9"/>
  <c r="AB744" i="9"/>
  <c r="CC768" i="9"/>
  <c r="AB768" i="9"/>
  <c r="CC745" i="9"/>
  <c r="AB745" i="9"/>
  <c r="CC760" i="9"/>
  <c r="AB760" i="9"/>
  <c r="CC741" i="9"/>
  <c r="AB741" i="9"/>
  <c r="CC750" i="9"/>
  <c r="AB750" i="9"/>
  <c r="CC764" i="9"/>
  <c r="AB764" i="9"/>
  <c r="CC743" i="9"/>
  <c r="AB743" i="9"/>
  <c r="CC747" i="9"/>
  <c r="AB747" i="9"/>
  <c r="CC765" i="9"/>
  <c r="AB765" i="9"/>
  <c r="CC769" i="9"/>
  <c r="AB769" i="9"/>
  <c r="CC754" i="9"/>
  <c r="AB754" i="9"/>
  <c r="CC752" i="9"/>
  <c r="AB752" i="9"/>
  <c r="CC767" i="9"/>
  <c r="AB767" i="9"/>
  <c r="CC821" i="9"/>
  <c r="CC759" i="9"/>
  <c r="AB759" i="9"/>
  <c r="CC763" i="9"/>
  <c r="AB763" i="9"/>
  <c r="CC762" i="9"/>
  <c r="AB762" i="9"/>
  <c r="CC749" i="9"/>
  <c r="AB749" i="9"/>
  <c r="CC746" i="9"/>
  <c r="AB746" i="9"/>
  <c r="CC758" i="9"/>
  <c r="AB758" i="9"/>
  <c r="CC770" i="9"/>
  <c r="AB770" i="9"/>
  <c r="CC766" i="9"/>
  <c r="AB766" i="9"/>
  <c r="AM765" i="9"/>
  <c r="AN765" i="9" s="1"/>
  <c r="AM766" i="9"/>
  <c r="AN766" i="9" s="1"/>
  <c r="AM767" i="9"/>
  <c r="AN767" i="9" s="1"/>
  <c r="AM768" i="9"/>
  <c r="AN768" i="9" s="1"/>
  <c r="AM769" i="9"/>
  <c r="AN769" i="9" s="1"/>
  <c r="AM770" i="9"/>
  <c r="AN770" i="9" s="1"/>
  <c r="CC742" i="9"/>
  <c r="CC757" i="9"/>
  <c r="CC753" i="9"/>
  <c r="CC755" i="9"/>
  <c r="CC756" i="9"/>
  <c r="CF220" i="9"/>
  <c r="BK220" i="9"/>
  <c r="Q220" i="9"/>
  <c r="A220" i="9"/>
  <c r="CF223" i="9"/>
  <c r="BK223" i="9"/>
  <c r="Q223" i="9"/>
  <c r="A223" i="9"/>
  <c r="CF227" i="9"/>
  <c r="BK227" i="9"/>
  <c r="Q227" i="9"/>
  <c r="A227" i="9"/>
  <c r="CF217" i="9"/>
  <c r="BK217" i="9"/>
  <c r="Q217" i="9"/>
  <c r="AB217" i="9" s="1"/>
  <c r="A217" i="9"/>
  <c r="CF214" i="9"/>
  <c r="BK214" i="9"/>
  <c r="Q214" i="9"/>
  <c r="A214" i="9"/>
  <c r="CF206" i="9"/>
  <c r="BK206" i="9"/>
  <c r="Q206" i="9"/>
  <c r="A206" i="9"/>
  <c r="CF209" i="9"/>
  <c r="BK209" i="9"/>
  <c r="Q209" i="9"/>
  <c r="AB209" i="9" s="1"/>
  <c r="A209" i="9"/>
  <c r="CF203" i="9"/>
  <c r="BK203" i="9"/>
  <c r="Q203" i="9"/>
  <c r="A203" i="9"/>
  <c r="CF198" i="9"/>
  <c r="BK198" i="9"/>
  <c r="Q198" i="9"/>
  <c r="AB198" i="9" s="1"/>
  <c r="A198" i="9"/>
  <c r="CF200" i="9"/>
  <c r="BK200" i="9"/>
  <c r="Q200" i="9"/>
  <c r="AB200" i="9" s="1"/>
  <c r="A200" i="9"/>
  <c r="CF190" i="9"/>
  <c r="BK190" i="9"/>
  <c r="Q190" i="9"/>
  <c r="A190" i="9"/>
  <c r="CF193" i="9"/>
  <c r="BK193" i="9"/>
  <c r="Q193" i="9"/>
  <c r="AB193" i="9" s="1"/>
  <c r="A193" i="9"/>
  <c r="CF185" i="9"/>
  <c r="BK185" i="9"/>
  <c r="Q185" i="9"/>
  <c r="AB185" i="9" s="1"/>
  <c r="A185" i="9"/>
  <c r="CF180" i="9"/>
  <c r="BK180" i="9"/>
  <c r="Q180" i="9"/>
  <c r="A180" i="9"/>
  <c r="CF175" i="9"/>
  <c r="BK175" i="9"/>
  <c r="Q175" i="9"/>
  <c r="A175" i="9"/>
  <c r="CC220" i="9" l="1"/>
  <c r="AB220" i="9"/>
  <c r="CC206" i="9"/>
  <c r="AB206" i="9"/>
  <c r="CC175" i="9"/>
  <c r="AB175" i="9"/>
  <c r="CC227" i="9"/>
  <c r="AB227" i="9"/>
  <c r="CC180" i="9"/>
  <c r="AB180" i="9"/>
  <c r="CC190" i="9"/>
  <c r="AB190" i="9"/>
  <c r="CC203" i="9"/>
  <c r="AB203" i="9"/>
  <c r="CC214" i="9"/>
  <c r="AB214" i="9"/>
  <c r="CC223" i="9"/>
  <c r="AB223" i="9"/>
  <c r="CC217" i="9"/>
  <c r="CC209" i="9"/>
  <c r="CC198" i="9"/>
  <c r="CC200" i="9"/>
  <c r="CC193" i="9"/>
  <c r="CC185" i="9"/>
  <c r="CF496" i="9"/>
  <c r="BK496" i="9"/>
  <c r="Q496" i="9"/>
  <c r="AB496" i="9" s="1"/>
  <c r="A496" i="9"/>
  <c r="CF495" i="9"/>
  <c r="BK495" i="9"/>
  <c r="Q495" i="9"/>
  <c r="AB495" i="9" s="1"/>
  <c r="A495" i="9"/>
  <c r="CC496" i="9" l="1"/>
  <c r="CC495" i="9"/>
  <c r="CF142" i="9"/>
  <c r="BK142" i="9"/>
  <c r="Q142" i="9"/>
  <c r="A142" i="9"/>
  <c r="CF117" i="9"/>
  <c r="BK117" i="9"/>
  <c r="Q117" i="9"/>
  <c r="A117" i="9"/>
  <c r="CF123" i="9"/>
  <c r="BK123" i="9"/>
  <c r="Q123" i="9"/>
  <c r="AB123" i="9" s="1"/>
  <c r="A123" i="9"/>
  <c r="CF128" i="9"/>
  <c r="BK128" i="9"/>
  <c r="Q128" i="9"/>
  <c r="A128" i="9"/>
  <c r="CF131" i="9"/>
  <c r="BK131" i="9"/>
  <c r="Q131" i="9"/>
  <c r="A131" i="9"/>
  <c r="CF92" i="9"/>
  <c r="BK92" i="9"/>
  <c r="Q92" i="9"/>
  <c r="AB92" i="9" s="1"/>
  <c r="A92" i="9"/>
  <c r="G126" i="16"/>
  <c r="CD1186" i="11"/>
  <c r="CD1185" i="11"/>
  <c r="CD1184" i="11"/>
  <c r="CD1183" i="11"/>
  <c r="CD1182" i="11"/>
  <c r="CD1181" i="11"/>
  <c r="CD1180" i="11"/>
  <c r="CD1179" i="11"/>
  <c r="CD1178" i="11"/>
  <c r="CD1177" i="11"/>
  <c r="CD1176" i="11"/>
  <c r="CD1175" i="11"/>
  <c r="CD1174" i="11"/>
  <c r="CD1173" i="11"/>
  <c r="CD1172" i="11"/>
  <c r="CD1171" i="11"/>
  <c r="CD1170" i="11"/>
  <c r="CD1169" i="11"/>
  <c r="CD1168" i="11"/>
  <c r="CD1167" i="11"/>
  <c r="CD1166" i="11"/>
  <c r="CD1165" i="11"/>
  <c r="CD1164" i="11"/>
  <c r="CD1163" i="11"/>
  <c r="CD1162" i="11"/>
  <c r="CD1161" i="11"/>
  <c r="CD1160" i="11"/>
  <c r="CD1159" i="11"/>
  <c r="CD1158" i="11"/>
  <c r="CD1157" i="11"/>
  <c r="CD1156" i="11"/>
  <c r="CD1155" i="11"/>
  <c r="CC117" i="9" l="1"/>
  <c r="AB117" i="9"/>
  <c r="CC128" i="9"/>
  <c r="AB128" i="9"/>
  <c r="CC131" i="9"/>
  <c r="AB131" i="9"/>
  <c r="CC142" i="9"/>
  <c r="AB142" i="9"/>
  <c r="CC123" i="9"/>
  <c r="CC92" i="9"/>
  <c r="AG821" i="9"/>
  <c r="CD1154" i="11" l="1"/>
  <c r="CD1153" i="11"/>
  <c r="CD1152" i="11"/>
  <c r="CD1151" i="11"/>
  <c r="CD1150" i="11"/>
  <c r="CD1149" i="11"/>
  <c r="CD1148" i="11"/>
  <c r="CD1147" i="11"/>
  <c r="CD1146" i="11"/>
  <c r="CD1145" i="11"/>
  <c r="CD1144" i="11"/>
  <c r="CD1143" i="11"/>
  <c r="CD1142" i="11"/>
  <c r="CD1141" i="11"/>
  <c r="CD1140" i="11"/>
  <c r="CD1139" i="11"/>
  <c r="CD1138" i="11"/>
  <c r="CD1137" i="11"/>
  <c r="CD1136" i="11"/>
  <c r="CD1135" i="11"/>
  <c r="CD1134" i="11"/>
  <c r="CD1133" i="11"/>
  <c r="CD1132" i="11"/>
  <c r="CD1131" i="11"/>
  <c r="CD1130" i="11"/>
  <c r="CD1129" i="11"/>
  <c r="CD1128" i="11"/>
  <c r="CD1127" i="11"/>
  <c r="CD1126" i="11"/>
  <c r="CF275" i="9" l="1"/>
  <c r="BK275" i="9"/>
  <c r="Q275" i="9"/>
  <c r="A275" i="9"/>
  <c r="CF274" i="9"/>
  <c r="BK274" i="9"/>
  <c r="Q274" i="9"/>
  <c r="AB274" i="9" s="1"/>
  <c r="A274" i="9"/>
  <c r="CF630" i="9"/>
  <c r="BK630" i="9"/>
  <c r="Q630" i="9"/>
  <c r="A630" i="9"/>
  <c r="CF626" i="9"/>
  <c r="BK626" i="9"/>
  <c r="Q626" i="9"/>
  <c r="A626" i="9"/>
  <c r="CF623" i="9"/>
  <c r="BK623" i="9"/>
  <c r="Q623" i="9"/>
  <c r="AB623" i="9" s="1"/>
  <c r="A623" i="9"/>
  <c r="CF619" i="9"/>
  <c r="BK619" i="9"/>
  <c r="Q619" i="9"/>
  <c r="A619" i="9"/>
  <c r="CC619" i="9" l="1"/>
  <c r="AB619" i="9"/>
  <c r="CC630" i="9"/>
  <c r="AB630" i="9"/>
  <c r="CC626" i="9"/>
  <c r="AB626" i="9"/>
  <c r="CC275" i="9"/>
  <c r="AB275" i="9"/>
  <c r="CC623" i="9"/>
  <c r="CC274" i="9"/>
  <c r="CF278" i="9" l="1"/>
  <c r="BK278" i="9"/>
  <c r="Q278" i="9"/>
  <c r="A278" i="9"/>
  <c r="CF286" i="9"/>
  <c r="BK286" i="9"/>
  <c r="Q286" i="9"/>
  <c r="A286" i="9"/>
  <c r="CF289" i="9"/>
  <c r="BK289" i="9"/>
  <c r="Q289" i="9"/>
  <c r="A289" i="9"/>
  <c r="CF271" i="9"/>
  <c r="BK271" i="9"/>
  <c r="Q271" i="9"/>
  <c r="A271" i="9"/>
  <c r="CF261" i="9"/>
  <c r="BK261" i="9"/>
  <c r="Q261" i="9"/>
  <c r="A261" i="9"/>
  <c r="CF264" i="9"/>
  <c r="BK264" i="9"/>
  <c r="Q264" i="9"/>
  <c r="A264" i="9"/>
  <c r="CF267" i="9"/>
  <c r="BK267" i="9"/>
  <c r="Q267" i="9"/>
  <c r="A267" i="9"/>
  <c r="CC286" i="9" l="1"/>
  <c r="AB286" i="9"/>
  <c r="CC264" i="9"/>
  <c r="AB264" i="9"/>
  <c r="CC271" i="9"/>
  <c r="AB271" i="9"/>
  <c r="CC261" i="9"/>
  <c r="AB261" i="9"/>
  <c r="CC267" i="9"/>
  <c r="AB267" i="9"/>
  <c r="CC278" i="9"/>
  <c r="AB278" i="9"/>
  <c r="CC289" i="9"/>
  <c r="AB289" i="9"/>
  <c r="CD1125" i="11"/>
  <c r="CD1124" i="11"/>
  <c r="CD1123" i="11"/>
  <c r="CD1122" i="11"/>
  <c r="CD1121" i="11"/>
  <c r="CD1120" i="11" l="1"/>
  <c r="CD1119" i="11"/>
  <c r="CD1118" i="11"/>
  <c r="CD1117" i="11"/>
  <c r="CD1116" i="11"/>
  <c r="CD1115" i="11"/>
  <c r="CD5" i="11"/>
  <c r="CD6" i="11"/>
  <c r="CD7" i="11"/>
  <c r="CD8" i="11"/>
  <c r="CD9" i="11"/>
  <c r="CD10" i="11"/>
  <c r="CD11" i="11"/>
  <c r="CF1024" i="9" l="1"/>
  <c r="BK1024" i="9"/>
  <c r="A1024" i="9"/>
  <c r="CF351" i="9" l="1"/>
  <c r="BK351" i="9"/>
  <c r="Q351" i="9"/>
  <c r="A351" i="9"/>
  <c r="CF350" i="9"/>
  <c r="BK350" i="9"/>
  <c r="Q350" i="9"/>
  <c r="A350" i="9"/>
  <c r="CC351" i="9" l="1"/>
  <c r="AB351" i="9"/>
  <c r="CC350" i="9"/>
  <c r="AB350" i="9"/>
  <c r="BK718" i="9" l="1"/>
  <c r="BK717" i="9"/>
  <c r="BK715" i="9"/>
  <c r="BK714" i="9"/>
  <c r="CF718" i="9"/>
  <c r="CF717" i="9"/>
  <c r="CF714" i="9"/>
  <c r="CF713" i="9"/>
  <c r="AG718" i="9"/>
  <c r="AH718" i="9" s="1"/>
  <c r="AG717" i="9"/>
  <c r="AH717" i="9" s="1"/>
  <c r="AG714" i="9"/>
  <c r="AH714" i="9" s="1"/>
  <c r="Q714" i="9"/>
  <c r="Q718" i="9"/>
  <c r="AB718" i="9" s="1"/>
  <c r="Q717" i="9"/>
  <c r="A718" i="9"/>
  <c r="A717" i="9"/>
  <c r="A716" i="9"/>
  <c r="A715" i="9"/>
  <c r="A713" i="9"/>
  <c r="CD1114" i="11"/>
  <c r="CD1113" i="11"/>
  <c r="CC717" i="9" l="1"/>
  <c r="AB717" i="9"/>
  <c r="CC714" i="9"/>
  <c r="AB714" i="9"/>
  <c r="CC718" i="9"/>
  <c r="CD1112" i="11"/>
  <c r="CD1111" i="11"/>
  <c r="CD1110" i="11"/>
  <c r="CD1109" i="11"/>
  <c r="CD1108" i="11"/>
  <c r="CF315" i="9" l="1"/>
  <c r="CF314" i="9"/>
  <c r="CF313" i="9"/>
  <c r="CF312" i="9"/>
  <c r="CF311" i="9"/>
  <c r="BK314" i="9" l="1"/>
  <c r="BK313" i="9"/>
  <c r="BK312" i="9"/>
  <c r="BK311" i="9"/>
  <c r="Q314" i="9" l="1"/>
  <c r="AB314" i="9" s="1"/>
  <c r="Q313" i="9"/>
  <c r="AB313" i="9" s="1"/>
  <c r="Q312" i="9"/>
  <c r="AB312" i="9" s="1"/>
  <c r="Q311" i="9"/>
  <c r="AB311" i="9" s="1"/>
  <c r="Q310" i="9"/>
  <c r="AB310" i="9" s="1"/>
  <c r="AL314" i="9"/>
  <c r="AM314" i="9" s="1"/>
  <c r="AL313" i="9"/>
  <c r="AM313" i="9" s="1"/>
  <c r="A314" i="9"/>
  <c r="A313" i="9"/>
  <c r="A312" i="9"/>
  <c r="A311" i="9"/>
  <c r="CD1107" i="11"/>
  <c r="CD1106" i="11"/>
  <c r="CD1105" i="11"/>
  <c r="CD1104" i="11"/>
  <c r="CD1103" i="11"/>
  <c r="CC311" i="9" l="1"/>
  <c r="CC312" i="9"/>
  <c r="CC313" i="9"/>
  <c r="CC314" i="9"/>
  <c r="CD1102" i="11"/>
  <c r="CD1101" i="11"/>
  <c r="CD1100" i="11"/>
  <c r="CD1099" i="11"/>
  <c r="CD1098" i="11"/>
  <c r="CD1097" i="11"/>
  <c r="CD1096" i="11"/>
  <c r="CD1095" i="11"/>
  <c r="CD1094" i="11"/>
  <c r="CD1093" i="11"/>
  <c r="CD1092" i="11"/>
  <c r="Q50" i="16" l="1"/>
  <c r="CD1091" i="11"/>
  <c r="CD1090" i="11"/>
  <c r="CF724" i="9"/>
  <c r="BK724" i="9"/>
  <c r="AG724" i="9"/>
  <c r="AH724" i="9" s="1"/>
  <c r="Q724" i="9"/>
  <c r="AB724" i="9" s="1"/>
  <c r="A724" i="9"/>
  <c r="CF723" i="9"/>
  <c r="BK723" i="9"/>
  <c r="AG723" i="9"/>
  <c r="AH723" i="9" s="1"/>
  <c r="Q723" i="9"/>
  <c r="A723" i="9"/>
  <c r="CD1089" i="11"/>
  <c r="CD1088" i="11"/>
  <c r="CD1087" i="11"/>
  <c r="CD1086" i="11"/>
  <c r="CD1085" i="11"/>
  <c r="CC723" i="9" l="1"/>
  <c r="AB723" i="9"/>
  <c r="CC724" i="9"/>
  <c r="CD1084" i="11"/>
  <c r="CD1083" i="11"/>
  <c r="CD1082" i="11"/>
  <c r="CD1081" i="11"/>
  <c r="CD1080" i="11"/>
  <c r="CD1079" i="11"/>
  <c r="CD1078" i="11"/>
  <c r="CD1077" i="11"/>
  <c r="CD1076" i="11"/>
  <c r="CD1075" i="11"/>
  <c r="CD1074" i="11"/>
  <c r="CD1073" i="11"/>
  <c r="CD1072" i="11"/>
  <c r="CD1071" i="11"/>
  <c r="Q92" i="16" l="1"/>
  <c r="CD1070" i="11" l="1"/>
  <c r="CD1069" i="11"/>
  <c r="CD1068" i="11"/>
  <c r="CD1067" i="11"/>
  <c r="CD1066" i="11"/>
  <c r="CD1065" i="11"/>
  <c r="CD1064" i="11"/>
  <c r="CD1063" i="11"/>
  <c r="CD1062" i="11"/>
  <c r="CD1061" i="11"/>
  <c r="CD1060" i="11"/>
  <c r="CD1059" i="11"/>
  <c r="CD1058" i="11"/>
  <c r="CD1057" i="11"/>
  <c r="CD1056" i="11"/>
  <c r="CD1055" i="11"/>
  <c r="CD1054" i="11"/>
  <c r="CD1053" i="11"/>
  <c r="CD1052" i="11"/>
  <c r="CD1051" i="11"/>
  <c r="CD1050" i="11"/>
  <c r="CD1049" i="11"/>
  <c r="CD1048" i="11"/>
  <c r="CD1047" i="11"/>
  <c r="CD1046" i="11"/>
  <c r="CD1045" i="11"/>
  <c r="CD1044" i="11"/>
  <c r="CD1043" i="11"/>
  <c r="CD1042" i="11"/>
  <c r="CD1041" i="11"/>
  <c r="CF987" i="9"/>
  <c r="CF986" i="9"/>
  <c r="BK987" i="9"/>
  <c r="BK986" i="9"/>
  <c r="AG987" i="9"/>
  <c r="AG986" i="9"/>
  <c r="Q987" i="9"/>
  <c r="Q986" i="9"/>
  <c r="A987" i="9"/>
  <c r="A986" i="9"/>
  <c r="A885" i="9"/>
  <c r="CF885" i="9"/>
  <c r="BK885" i="9"/>
  <c r="AG885" i="9"/>
  <c r="AH885" i="9" s="1"/>
  <c r="Q885" i="9"/>
  <c r="AB885" i="9" s="1"/>
  <c r="CC987" i="9" l="1"/>
  <c r="AB987" i="9"/>
  <c r="CC986" i="9"/>
  <c r="AB986" i="9"/>
  <c r="CC885" i="9"/>
  <c r="CD1040" i="11"/>
  <c r="CD1039" i="11"/>
  <c r="CD1038" i="11"/>
  <c r="CD1037" i="11"/>
  <c r="CD1036" i="11"/>
  <c r="CD1035" i="11"/>
  <c r="CD1034" i="11"/>
  <c r="CD1033" i="11"/>
  <c r="CD1032" i="11"/>
  <c r="BK1020" i="9" l="1"/>
  <c r="BK1019" i="9"/>
  <c r="BK1018" i="9"/>
  <c r="BK1017" i="9"/>
  <c r="BK1016" i="9"/>
  <c r="BK1015" i="9"/>
  <c r="BK1014" i="9"/>
  <c r="BK1013" i="9"/>
  <c r="BK1012" i="9"/>
  <c r="BK1011" i="9"/>
  <c r="BK1010" i="9"/>
  <c r="BK1009" i="9"/>
  <c r="BK1008" i="9"/>
  <c r="BK1007" i="9"/>
  <c r="BK1006" i="9"/>
  <c r="BK1005" i="9"/>
  <c r="BK1004" i="9"/>
  <c r="BK1003" i="9"/>
  <c r="BK1002" i="9"/>
  <c r="BK1001" i="9"/>
  <c r="BK1000" i="9"/>
  <c r="BK999" i="9"/>
  <c r="BK998" i="9"/>
  <c r="BK997" i="9"/>
  <c r="BK996" i="9"/>
  <c r="BK960" i="9"/>
  <c r="BK959" i="9"/>
  <c r="BK958" i="9"/>
  <c r="BK957" i="9"/>
  <c r="BK956" i="9"/>
  <c r="BK955" i="9"/>
  <c r="BK954" i="9"/>
  <c r="BK953" i="9"/>
  <c r="BK952" i="9"/>
  <c r="BK951" i="9"/>
  <c r="BK950" i="9"/>
  <c r="BK949" i="9"/>
  <c r="BK948" i="9"/>
  <c r="BK947" i="9"/>
  <c r="BK946" i="9"/>
  <c r="BK911" i="9"/>
  <c r="BK910" i="9"/>
  <c r="BK909" i="9"/>
  <c r="BK908" i="9"/>
  <c r="BK907" i="9"/>
  <c r="BK906" i="9"/>
  <c r="BK905" i="9"/>
  <c r="BK904" i="9"/>
  <c r="BK903" i="9"/>
  <c r="BK902" i="9"/>
  <c r="BK901" i="9"/>
  <c r="BK900" i="9"/>
  <c r="BK899" i="9"/>
  <c r="BK898" i="9"/>
  <c r="BK897" i="9"/>
  <c r="BK896" i="9"/>
  <c r="BK895" i="9"/>
  <c r="BK894" i="9"/>
  <c r="BK853" i="9"/>
  <c r="BK852" i="9"/>
  <c r="BK851" i="9"/>
  <c r="BK850" i="9"/>
  <c r="BK849" i="9"/>
  <c r="BK848" i="9"/>
  <c r="BK847" i="9"/>
  <c r="BK846" i="9"/>
  <c r="BK845" i="9"/>
  <c r="BK844" i="9"/>
  <c r="BK843" i="9"/>
  <c r="BK842" i="9"/>
  <c r="BK841" i="9"/>
  <c r="BK995" i="9" l="1"/>
  <c r="BK994" i="9"/>
  <c r="BK993" i="9"/>
  <c r="BK992" i="9"/>
  <c r="BK991" i="9"/>
  <c r="BK990" i="9"/>
  <c r="BK989" i="9"/>
  <c r="BK988" i="9"/>
  <c r="BK945" i="9"/>
  <c r="BK944" i="9"/>
  <c r="BK943" i="9"/>
  <c r="BK942" i="9"/>
  <c r="BK941" i="9"/>
  <c r="BK940" i="9"/>
  <c r="BK939" i="9"/>
  <c r="BK938" i="9"/>
  <c r="BK937" i="9"/>
  <c r="BK936" i="9"/>
  <c r="BK893" i="9"/>
  <c r="BK892" i="9"/>
  <c r="BK891" i="9"/>
  <c r="BK890" i="9"/>
  <c r="BK889" i="9"/>
  <c r="BK888" i="9"/>
  <c r="BK887" i="9"/>
  <c r="BK886" i="9"/>
  <c r="BK840" i="9"/>
  <c r="BK839" i="9"/>
  <c r="BK838" i="9"/>
  <c r="BK837" i="9"/>
  <c r="BK985" i="9"/>
  <c r="BK984" i="9"/>
  <c r="BK983" i="9"/>
  <c r="BK982" i="9"/>
  <c r="BK981" i="9"/>
  <c r="BK980" i="9"/>
  <c r="BK979" i="9"/>
  <c r="BK978" i="9"/>
  <c r="BK977" i="9"/>
  <c r="BK976" i="9"/>
  <c r="BK975" i="9"/>
  <c r="BK935" i="9"/>
  <c r="BK934" i="9"/>
  <c r="BK933" i="9"/>
  <c r="BK932" i="9"/>
  <c r="BK931" i="9"/>
  <c r="BK930" i="9"/>
  <c r="BK929" i="9"/>
  <c r="BK928" i="9"/>
  <c r="BK927" i="9"/>
  <c r="BK926" i="9"/>
  <c r="BK884" i="9"/>
  <c r="BK883" i="9"/>
  <c r="BK882" i="9"/>
  <c r="BK881" i="9"/>
  <c r="BK880" i="9"/>
  <c r="BK879" i="9"/>
  <c r="BK878" i="9"/>
  <c r="BK877" i="9"/>
  <c r="BK876" i="9"/>
  <c r="BK875" i="9"/>
  <c r="BK874" i="9"/>
  <c r="BK836" i="9"/>
  <c r="BK835" i="9"/>
  <c r="BK834" i="9"/>
  <c r="BK833" i="9"/>
  <c r="BK832" i="9"/>
  <c r="BK831" i="9"/>
  <c r="BK830" i="9"/>
  <c r="BK974" i="9"/>
  <c r="BK973" i="9"/>
  <c r="BK972" i="9"/>
  <c r="BK971" i="9"/>
  <c r="BK970" i="9"/>
  <c r="BK969" i="9"/>
  <c r="BK968" i="9"/>
  <c r="BK967" i="9"/>
  <c r="BK966" i="9"/>
  <c r="BK965" i="9"/>
  <c r="BK964" i="9"/>
  <c r="BK963" i="9"/>
  <c r="BK962" i="9"/>
  <c r="BK961" i="9"/>
  <c r="BK925" i="9"/>
  <c r="BK924" i="9"/>
  <c r="BK923" i="9"/>
  <c r="BK922" i="9"/>
  <c r="BK921" i="9"/>
  <c r="BK920" i="9"/>
  <c r="BK919" i="9"/>
  <c r="BK918" i="9"/>
  <c r="BK917" i="9"/>
  <c r="BK916" i="9"/>
  <c r="BK915" i="9"/>
  <c r="BK914" i="9"/>
  <c r="BK913" i="9"/>
  <c r="BK912" i="9"/>
  <c r="BK873" i="9"/>
  <c r="BK872" i="9"/>
  <c r="BK871" i="9"/>
  <c r="BK870" i="9"/>
  <c r="BK869" i="9"/>
  <c r="BK868" i="9"/>
  <c r="BK867" i="9"/>
  <c r="BK866" i="9"/>
  <c r="BK865" i="9"/>
  <c r="BK864" i="9"/>
  <c r="BK863" i="9"/>
  <c r="BK862" i="9"/>
  <c r="BK861" i="9"/>
  <c r="BK860" i="9"/>
  <c r="BK859" i="9"/>
  <c r="BK858" i="9"/>
  <c r="BK857" i="9"/>
  <c r="BK856" i="9"/>
  <c r="BK855" i="9"/>
  <c r="BK854" i="9"/>
  <c r="BK829" i="9"/>
  <c r="BK828" i="9"/>
  <c r="BK827" i="9"/>
  <c r="BK826" i="9"/>
  <c r="BK825" i="9"/>
  <c r="BK824" i="9"/>
  <c r="BK823" i="9"/>
  <c r="CF1020" i="9" l="1"/>
  <c r="AG1020" i="9"/>
  <c r="AH1020" i="9" s="1"/>
  <c r="Q1020" i="9"/>
  <c r="AB1020" i="9" s="1"/>
  <c r="A1020" i="9"/>
  <c r="CF1018" i="9"/>
  <c r="AG1018" i="9"/>
  <c r="AH1018" i="9" s="1"/>
  <c r="Q1018" i="9"/>
  <c r="AB1018" i="9" s="1"/>
  <c r="A1018" i="9"/>
  <c r="CF1016" i="9"/>
  <c r="AG1016" i="9"/>
  <c r="AH1016" i="9" s="1"/>
  <c r="Q1016" i="9"/>
  <c r="AB1016" i="9" s="1"/>
  <c r="A1016" i="9"/>
  <c r="CF1014" i="9"/>
  <c r="AG1014" i="9"/>
  <c r="Q1014" i="9"/>
  <c r="AB1014" i="9" s="1"/>
  <c r="A1014" i="9"/>
  <c r="CF1012" i="9"/>
  <c r="AG1012" i="9"/>
  <c r="Q1012" i="9"/>
  <c r="AB1012" i="9" s="1"/>
  <c r="A1012" i="9"/>
  <c r="CF1010" i="9"/>
  <c r="AG1010" i="9"/>
  <c r="AH1010" i="9" s="1"/>
  <c r="Q1010" i="9"/>
  <c r="A1010" i="9"/>
  <c r="CF1008" i="9"/>
  <c r="AG1008" i="9"/>
  <c r="AH1008" i="9" s="1"/>
  <c r="Q1008" i="9"/>
  <c r="AB1008" i="9" s="1"/>
  <c r="A1008" i="9"/>
  <c r="CF1006" i="9"/>
  <c r="AG1006" i="9"/>
  <c r="Q1006" i="9"/>
  <c r="AB1006" i="9" s="1"/>
  <c r="A1006" i="9"/>
  <c r="CF1005" i="9"/>
  <c r="AG1005" i="9"/>
  <c r="Q1005" i="9"/>
  <c r="AB1005" i="9" s="1"/>
  <c r="A1005" i="9"/>
  <c r="CF1003" i="9"/>
  <c r="AG1003" i="9"/>
  <c r="Q1003" i="9"/>
  <c r="AB1003" i="9" s="1"/>
  <c r="A1003" i="9"/>
  <c r="CF1001" i="9"/>
  <c r="AG1001" i="9"/>
  <c r="Q1001" i="9"/>
  <c r="AB1001" i="9" s="1"/>
  <c r="A1001" i="9"/>
  <c r="CF999" i="9"/>
  <c r="AG999" i="9"/>
  <c r="Q999" i="9"/>
  <c r="AB999" i="9" s="1"/>
  <c r="A999" i="9"/>
  <c r="CF997" i="9"/>
  <c r="AG997" i="9"/>
  <c r="Q997" i="9"/>
  <c r="AB997" i="9" s="1"/>
  <c r="A997" i="9"/>
  <c r="CF995" i="9"/>
  <c r="AG995" i="9"/>
  <c r="AH995" i="9" s="1"/>
  <c r="Q995" i="9"/>
  <c r="AB995" i="9" s="1"/>
  <c r="A995" i="9"/>
  <c r="CF993" i="9"/>
  <c r="AG993" i="9"/>
  <c r="AH993" i="9" s="1"/>
  <c r="Q993" i="9"/>
  <c r="AB993" i="9" s="1"/>
  <c r="A993" i="9"/>
  <c r="CF989" i="9"/>
  <c r="AG989" i="9"/>
  <c r="Q989" i="9"/>
  <c r="AB989" i="9" s="1"/>
  <c r="A989" i="9"/>
  <c r="CF985" i="9"/>
  <c r="AG985" i="9"/>
  <c r="AH985" i="9" s="1"/>
  <c r="Q985" i="9"/>
  <c r="A985" i="9"/>
  <c r="CF984" i="9"/>
  <c r="AG984" i="9"/>
  <c r="AH984" i="9" s="1"/>
  <c r="Q984" i="9"/>
  <c r="AB984" i="9" s="1"/>
  <c r="A984" i="9"/>
  <c r="CF983" i="9"/>
  <c r="AG983" i="9"/>
  <c r="AH983" i="9" s="1"/>
  <c r="Q983" i="9"/>
  <c r="AB983" i="9" s="1"/>
  <c r="A983" i="9"/>
  <c r="CF981" i="9"/>
  <c r="AG981" i="9"/>
  <c r="Q981" i="9"/>
  <c r="AB981" i="9" s="1"/>
  <c r="A981" i="9"/>
  <c r="CF979" i="9"/>
  <c r="AG979" i="9"/>
  <c r="Q979" i="9"/>
  <c r="AB979" i="9" s="1"/>
  <c r="A979" i="9"/>
  <c r="CF977" i="9"/>
  <c r="AG977" i="9"/>
  <c r="Q977" i="9"/>
  <c r="AB977" i="9" s="1"/>
  <c r="A977" i="9"/>
  <c r="CF976" i="9"/>
  <c r="AG976" i="9"/>
  <c r="Q976" i="9"/>
  <c r="A976" i="9"/>
  <c r="CF974" i="9"/>
  <c r="AG974" i="9"/>
  <c r="AH974" i="9" s="1"/>
  <c r="Q974" i="9"/>
  <c r="A974" i="9"/>
  <c r="CF972" i="9"/>
  <c r="AG972" i="9"/>
  <c r="AH972" i="9" s="1"/>
  <c r="Q972" i="9"/>
  <c r="AB972" i="9" s="1"/>
  <c r="A972" i="9"/>
  <c r="CF970" i="9"/>
  <c r="AG970" i="9"/>
  <c r="AH970" i="9" s="1"/>
  <c r="Q970" i="9"/>
  <c r="AB970" i="9" s="1"/>
  <c r="A970" i="9"/>
  <c r="CF968" i="9"/>
  <c r="AG968" i="9"/>
  <c r="Q968" i="9"/>
  <c r="AB968" i="9" s="1"/>
  <c r="A968" i="9"/>
  <c r="CF967" i="9"/>
  <c r="AG967" i="9"/>
  <c r="Q967" i="9"/>
  <c r="AB967" i="9" s="1"/>
  <c r="A967" i="9"/>
  <c r="CF965" i="9"/>
  <c r="AG965" i="9"/>
  <c r="Q965" i="9"/>
  <c r="A965" i="9"/>
  <c r="CF963" i="9"/>
  <c r="AG963" i="9"/>
  <c r="Q963" i="9"/>
  <c r="A963" i="9"/>
  <c r="CF960" i="9"/>
  <c r="AG960" i="9"/>
  <c r="AH960" i="9" s="1"/>
  <c r="Q960" i="9"/>
  <c r="AB960" i="9" s="1"/>
  <c r="A960" i="9"/>
  <c r="CF959" i="9"/>
  <c r="AG959" i="9"/>
  <c r="AH959" i="9" s="1"/>
  <c r="Q959" i="9"/>
  <c r="AB959" i="9" s="1"/>
  <c r="A959" i="9"/>
  <c r="CF958" i="9"/>
  <c r="AG958" i="9"/>
  <c r="AH958" i="9" s="1"/>
  <c r="Q958" i="9"/>
  <c r="AB958" i="9" s="1"/>
  <c r="A958" i="9"/>
  <c r="CF956" i="9"/>
  <c r="AG956" i="9"/>
  <c r="AH956" i="9" s="1"/>
  <c r="Q956" i="9"/>
  <c r="A956" i="9"/>
  <c r="CF954" i="9"/>
  <c r="AG954" i="9"/>
  <c r="AH954" i="9" s="1"/>
  <c r="Q954" i="9"/>
  <c r="AB954" i="9" s="1"/>
  <c r="A954" i="9"/>
  <c r="CF953" i="9"/>
  <c r="AG953" i="9"/>
  <c r="AH953" i="9" s="1"/>
  <c r="Q953" i="9"/>
  <c r="AB953" i="9" s="1"/>
  <c r="A953" i="9"/>
  <c r="CF952" i="9"/>
  <c r="AG952" i="9"/>
  <c r="AH952" i="9" s="1"/>
  <c r="Q952" i="9"/>
  <c r="AB952" i="9" s="1"/>
  <c r="A952" i="9"/>
  <c r="CF951" i="9"/>
  <c r="AG951" i="9"/>
  <c r="AH951" i="9" s="1"/>
  <c r="Q951" i="9"/>
  <c r="A951" i="9"/>
  <c r="CF950" i="9"/>
  <c r="AG950" i="9"/>
  <c r="AH950" i="9" s="1"/>
  <c r="Q950" i="9"/>
  <c r="AB950" i="9" s="1"/>
  <c r="A950" i="9"/>
  <c r="CF947" i="9"/>
  <c r="AG947" i="9"/>
  <c r="AH947" i="9" s="1"/>
  <c r="Q947" i="9"/>
  <c r="AB947" i="9" s="1"/>
  <c r="A947" i="9"/>
  <c r="CF945" i="9"/>
  <c r="AG945" i="9"/>
  <c r="AH945" i="9" s="1"/>
  <c r="Q945" i="9"/>
  <c r="AB945" i="9" s="1"/>
  <c r="A945" i="9"/>
  <c r="CF943" i="9"/>
  <c r="AG943" i="9"/>
  <c r="AH943" i="9" s="1"/>
  <c r="Q943" i="9"/>
  <c r="AB943" i="9" s="1"/>
  <c r="A943" i="9"/>
  <c r="CF941" i="9"/>
  <c r="AG941" i="9"/>
  <c r="AH941" i="9" s="1"/>
  <c r="Q941" i="9"/>
  <c r="A941" i="9"/>
  <c r="CF939" i="9"/>
  <c r="AG939" i="9"/>
  <c r="AH939" i="9" s="1"/>
  <c r="Q939" i="9"/>
  <c r="AB939" i="9" s="1"/>
  <c r="A939" i="9"/>
  <c r="A940" i="9"/>
  <c r="Q940" i="9"/>
  <c r="AB940" i="9" s="1"/>
  <c r="AG940" i="9"/>
  <c r="AH940" i="9" s="1"/>
  <c r="CF940" i="9"/>
  <c r="CF937" i="9"/>
  <c r="AG937" i="9"/>
  <c r="AH937" i="9" s="1"/>
  <c r="Q937" i="9"/>
  <c r="AB937" i="9" s="1"/>
  <c r="A937" i="9"/>
  <c r="CF935" i="9"/>
  <c r="AG935" i="9"/>
  <c r="AH935" i="9" s="1"/>
  <c r="Q935" i="9"/>
  <c r="AB935" i="9" s="1"/>
  <c r="A935" i="9"/>
  <c r="CF933" i="9"/>
  <c r="AG933" i="9"/>
  <c r="AH933" i="9" s="1"/>
  <c r="Q933" i="9"/>
  <c r="AB933" i="9" s="1"/>
  <c r="A933" i="9"/>
  <c r="CF932" i="9"/>
  <c r="AG932" i="9"/>
  <c r="AH932" i="9" s="1"/>
  <c r="Q932" i="9"/>
  <c r="A932" i="9"/>
  <c r="CF931" i="9"/>
  <c r="AG931" i="9"/>
  <c r="AH931" i="9" s="1"/>
  <c r="Q931" i="9"/>
  <c r="AB931" i="9" s="1"/>
  <c r="A931" i="9"/>
  <c r="CF930" i="9"/>
  <c r="AG930" i="9"/>
  <c r="AH930" i="9" s="1"/>
  <c r="Q930" i="9"/>
  <c r="AB930" i="9" s="1"/>
  <c r="A930" i="9"/>
  <c r="CF928" i="9"/>
  <c r="AG928" i="9"/>
  <c r="AH928" i="9" s="1"/>
  <c r="Q928" i="9"/>
  <c r="AB928" i="9" s="1"/>
  <c r="A928" i="9"/>
  <c r="CF926" i="9"/>
  <c r="AG926" i="9"/>
  <c r="AH926" i="9" s="1"/>
  <c r="Q926" i="9"/>
  <c r="AB926" i="9" s="1"/>
  <c r="A926" i="9"/>
  <c r="CF925" i="9"/>
  <c r="AG925" i="9"/>
  <c r="AH925" i="9" s="1"/>
  <c r="Q925" i="9"/>
  <c r="AB925" i="9" s="1"/>
  <c r="A925" i="9"/>
  <c r="CF924" i="9"/>
  <c r="AG924" i="9"/>
  <c r="AH924" i="9" s="1"/>
  <c r="Q924" i="9"/>
  <c r="AB924" i="9" s="1"/>
  <c r="A924" i="9"/>
  <c r="CF923" i="9"/>
  <c r="AG923" i="9"/>
  <c r="AH923" i="9" s="1"/>
  <c r="Q923" i="9"/>
  <c r="AB923" i="9" s="1"/>
  <c r="A923" i="9"/>
  <c r="CF922" i="9"/>
  <c r="AG922" i="9"/>
  <c r="AH922" i="9" s="1"/>
  <c r="Q922" i="9"/>
  <c r="AB922" i="9" s="1"/>
  <c r="A922" i="9"/>
  <c r="CF920" i="9"/>
  <c r="AG920" i="9"/>
  <c r="AH920" i="9" s="1"/>
  <c r="Q920" i="9"/>
  <c r="AB920" i="9" s="1"/>
  <c r="A920" i="9"/>
  <c r="CF918" i="9"/>
  <c r="AG918" i="9"/>
  <c r="AH918" i="9" s="1"/>
  <c r="Q918" i="9"/>
  <c r="AB918" i="9" s="1"/>
  <c r="A918" i="9"/>
  <c r="CF916" i="9"/>
  <c r="AG916" i="9"/>
  <c r="AH916" i="9" s="1"/>
  <c r="Q916" i="9"/>
  <c r="AB916" i="9" s="1"/>
  <c r="A916" i="9"/>
  <c r="CF915" i="9"/>
  <c r="AG915" i="9"/>
  <c r="AH915" i="9" s="1"/>
  <c r="Q915" i="9"/>
  <c r="AB915" i="9" s="1"/>
  <c r="A915" i="9"/>
  <c r="CF914" i="9"/>
  <c r="AG914" i="9"/>
  <c r="AH914" i="9" s="1"/>
  <c r="Q914" i="9"/>
  <c r="AB914" i="9" s="1"/>
  <c r="A914" i="9"/>
  <c r="CF913" i="9"/>
  <c r="AG913" i="9"/>
  <c r="AH913" i="9" s="1"/>
  <c r="Q913" i="9"/>
  <c r="AB913" i="9" s="1"/>
  <c r="A913" i="9"/>
  <c r="CF911" i="9"/>
  <c r="AG911" i="9"/>
  <c r="AH911" i="9" s="1"/>
  <c r="Q911" i="9"/>
  <c r="AB911" i="9" s="1"/>
  <c r="A911" i="9"/>
  <c r="CF909" i="9"/>
  <c r="AG909" i="9"/>
  <c r="AH909" i="9" s="1"/>
  <c r="Q909" i="9"/>
  <c r="AB909" i="9" s="1"/>
  <c r="A909" i="9"/>
  <c r="CF905" i="9"/>
  <c r="AG905" i="9"/>
  <c r="AH905" i="9" s="1"/>
  <c r="Q905" i="9"/>
  <c r="AB905" i="9" s="1"/>
  <c r="A905" i="9"/>
  <c r="A906" i="9"/>
  <c r="Q906" i="9"/>
  <c r="AB906" i="9" s="1"/>
  <c r="AG906" i="9"/>
  <c r="AH906" i="9" s="1"/>
  <c r="CF906" i="9"/>
  <c r="CF903" i="9"/>
  <c r="AG903" i="9"/>
  <c r="AH903" i="9" s="1"/>
  <c r="Q903" i="9"/>
  <c r="AB903" i="9" s="1"/>
  <c r="A903" i="9"/>
  <c r="CF902" i="9"/>
  <c r="AG902" i="9"/>
  <c r="AH902" i="9" s="1"/>
  <c r="Q902" i="9"/>
  <c r="AB902" i="9" s="1"/>
  <c r="A902" i="9"/>
  <c r="CF901" i="9"/>
  <c r="AG901" i="9"/>
  <c r="AH901" i="9" s="1"/>
  <c r="Q901" i="9"/>
  <c r="AB901" i="9" s="1"/>
  <c r="A901" i="9"/>
  <c r="CF898" i="9"/>
  <c r="AG898" i="9"/>
  <c r="AH898" i="9" s="1"/>
  <c r="Q898" i="9"/>
  <c r="AB898" i="9" s="1"/>
  <c r="A898" i="9"/>
  <c r="CF893" i="9"/>
  <c r="AG893" i="9"/>
  <c r="AH893" i="9" s="1"/>
  <c r="Q893" i="9"/>
  <c r="AB893" i="9" s="1"/>
  <c r="A893" i="9"/>
  <c r="CF890" i="9"/>
  <c r="AG890" i="9"/>
  <c r="AH890" i="9" s="1"/>
  <c r="Q890" i="9"/>
  <c r="AB890" i="9" s="1"/>
  <c r="A890" i="9"/>
  <c r="CF887" i="9"/>
  <c r="AG887" i="9"/>
  <c r="AH887" i="9" s="1"/>
  <c r="Q887" i="9"/>
  <c r="AB887" i="9" s="1"/>
  <c r="A887" i="9"/>
  <c r="CF882" i="9"/>
  <c r="AG882" i="9"/>
  <c r="AH882" i="9" s="1"/>
  <c r="Q882" i="9"/>
  <c r="AB882" i="9" s="1"/>
  <c r="A882" i="9"/>
  <c r="CF879" i="9"/>
  <c r="AG879" i="9"/>
  <c r="AH879" i="9" s="1"/>
  <c r="Q879" i="9"/>
  <c r="AB879" i="9" s="1"/>
  <c r="A879" i="9"/>
  <c r="CF877" i="9"/>
  <c r="AG877" i="9"/>
  <c r="AH877" i="9" s="1"/>
  <c r="Q877" i="9"/>
  <c r="AB877" i="9" s="1"/>
  <c r="A877" i="9"/>
  <c r="CF875" i="9"/>
  <c r="AG875" i="9"/>
  <c r="AH875" i="9" s="1"/>
  <c r="Q875" i="9"/>
  <c r="A875" i="9"/>
  <c r="CF873" i="9"/>
  <c r="AG873" i="9"/>
  <c r="AH873" i="9" s="1"/>
  <c r="Q873" i="9"/>
  <c r="AB873" i="9" s="1"/>
  <c r="A873" i="9"/>
  <c r="CF871" i="9"/>
  <c r="AG871" i="9"/>
  <c r="AH871" i="9" s="1"/>
  <c r="Q871" i="9"/>
  <c r="AB871" i="9" s="1"/>
  <c r="A871" i="9"/>
  <c r="CF868" i="9"/>
  <c r="AG868" i="9"/>
  <c r="AH868" i="9" s="1"/>
  <c r="Q868" i="9"/>
  <c r="AB868" i="9" s="1"/>
  <c r="A868" i="9"/>
  <c r="CF866" i="9"/>
  <c r="AG866" i="9"/>
  <c r="AH866" i="9" s="1"/>
  <c r="Q866" i="9"/>
  <c r="AB866" i="9" s="1"/>
  <c r="A866" i="9"/>
  <c r="CF864" i="9"/>
  <c r="AG864" i="9"/>
  <c r="AH864" i="9" s="1"/>
  <c r="Q864" i="9"/>
  <c r="AB864" i="9" s="1"/>
  <c r="A864" i="9"/>
  <c r="CF862" i="9"/>
  <c r="AG862" i="9"/>
  <c r="AH862" i="9" s="1"/>
  <c r="Q862" i="9"/>
  <c r="AB862" i="9" s="1"/>
  <c r="A862" i="9"/>
  <c r="CF860" i="9"/>
  <c r="AG860" i="9"/>
  <c r="AH860" i="9" s="1"/>
  <c r="Q860" i="9"/>
  <c r="AB860" i="9" s="1"/>
  <c r="A860" i="9"/>
  <c r="CF858" i="9"/>
  <c r="AG858" i="9"/>
  <c r="AH858" i="9" s="1"/>
  <c r="Q858" i="9"/>
  <c r="AB858" i="9" s="1"/>
  <c r="A858" i="9"/>
  <c r="CF856" i="9"/>
  <c r="AG856" i="9"/>
  <c r="AH856" i="9" s="1"/>
  <c r="Q856" i="9"/>
  <c r="AB856" i="9" s="1"/>
  <c r="A856" i="9"/>
  <c r="CF854" i="9"/>
  <c r="AG854" i="9"/>
  <c r="AH854" i="9" s="1"/>
  <c r="Q854" i="9"/>
  <c r="AB854" i="9" s="1"/>
  <c r="A854" i="9"/>
  <c r="CF1019" i="9"/>
  <c r="AG1019" i="9"/>
  <c r="AH1019" i="9" s="1"/>
  <c r="CF1017" i="9"/>
  <c r="AG1017" i="9"/>
  <c r="AH1017" i="9" s="1"/>
  <c r="CF1015" i="9"/>
  <c r="AG1015" i="9"/>
  <c r="AH1015" i="9" s="1"/>
  <c r="CF1013" i="9"/>
  <c r="AG1013" i="9"/>
  <c r="CF1011" i="9"/>
  <c r="AG1011" i="9"/>
  <c r="CF1009" i="9"/>
  <c r="AG1009" i="9"/>
  <c r="AH1009" i="9" s="1"/>
  <c r="CF1007" i="9"/>
  <c r="AG1007" i="9"/>
  <c r="AH1007" i="9" s="1"/>
  <c r="CF1004" i="9"/>
  <c r="AG1004" i="9"/>
  <c r="CF1002" i="9"/>
  <c r="AG1002" i="9"/>
  <c r="CF1000" i="9"/>
  <c r="AG1000" i="9"/>
  <c r="CF998" i="9"/>
  <c r="AG998" i="9"/>
  <c r="CF996" i="9"/>
  <c r="AG996" i="9"/>
  <c r="CF994" i="9"/>
  <c r="AG994" i="9"/>
  <c r="AH994" i="9" s="1"/>
  <c r="CF992" i="9"/>
  <c r="AG992" i="9"/>
  <c r="AH992" i="9" s="1"/>
  <c r="CF991" i="9"/>
  <c r="AG991" i="9"/>
  <c r="AH991" i="9" s="1"/>
  <c r="CF990" i="9"/>
  <c r="AG990" i="9"/>
  <c r="CF988" i="9"/>
  <c r="AG988" i="9"/>
  <c r="CF982" i="9"/>
  <c r="AG982" i="9"/>
  <c r="CF980" i="9"/>
  <c r="AG980" i="9"/>
  <c r="CF978" i="9"/>
  <c r="AG978" i="9"/>
  <c r="CF975" i="9"/>
  <c r="AG975" i="9"/>
  <c r="CF973" i="9"/>
  <c r="AG973" i="9"/>
  <c r="AH973" i="9" s="1"/>
  <c r="CF971" i="9"/>
  <c r="AG971" i="9"/>
  <c r="AH971" i="9" s="1"/>
  <c r="CF969" i="9"/>
  <c r="AG969" i="9"/>
  <c r="AH969" i="9" s="1"/>
  <c r="CF966" i="9"/>
  <c r="AG966" i="9"/>
  <c r="CF964" i="9"/>
  <c r="AG964" i="9"/>
  <c r="CF962" i="9"/>
  <c r="AG962" i="9"/>
  <c r="CF961" i="9"/>
  <c r="AG961" i="9"/>
  <c r="Q1019" i="9"/>
  <c r="Q1017" i="9"/>
  <c r="AB1017" i="9" s="1"/>
  <c r="Q1015" i="9"/>
  <c r="Q1013" i="9"/>
  <c r="AB1013" i="9" s="1"/>
  <c r="Q1011" i="9"/>
  <c r="AB1011" i="9" s="1"/>
  <c r="Q1009" i="9"/>
  <c r="AB1009" i="9" s="1"/>
  <c r="Q1007" i="9"/>
  <c r="Q1004" i="9"/>
  <c r="Q1002" i="9"/>
  <c r="AB1002" i="9" s="1"/>
  <c r="Q1000" i="9"/>
  <c r="AB1000" i="9" s="1"/>
  <c r="Q998" i="9"/>
  <c r="Q996" i="9"/>
  <c r="Q994" i="9"/>
  <c r="Q992" i="9"/>
  <c r="AB992" i="9" s="1"/>
  <c r="Q991" i="9"/>
  <c r="Q990" i="9"/>
  <c r="AB990" i="9" s="1"/>
  <c r="Q988" i="9"/>
  <c r="Q982" i="9"/>
  <c r="AB982" i="9" s="1"/>
  <c r="Q980" i="9"/>
  <c r="AB980" i="9" s="1"/>
  <c r="Q978" i="9"/>
  <c r="AB978" i="9" s="1"/>
  <c r="Q975" i="9"/>
  <c r="Q973" i="9"/>
  <c r="AB973" i="9" s="1"/>
  <c r="Q971" i="9"/>
  <c r="AB971" i="9" s="1"/>
  <c r="Q969" i="9"/>
  <c r="AB969" i="9" s="1"/>
  <c r="Q966" i="9"/>
  <c r="AB966" i="9" s="1"/>
  <c r="Q964" i="9"/>
  <c r="AB964" i="9" s="1"/>
  <c r="Q962" i="9"/>
  <c r="Q961" i="9"/>
  <c r="CF957" i="9"/>
  <c r="AG957" i="9"/>
  <c r="AH957" i="9" s="1"/>
  <c r="CF955" i="9"/>
  <c r="AG955" i="9"/>
  <c r="AH955" i="9" s="1"/>
  <c r="CF949" i="9"/>
  <c r="AG949" i="9"/>
  <c r="AH949" i="9" s="1"/>
  <c r="CF948" i="9"/>
  <c r="AG948" i="9"/>
  <c r="AH948" i="9" s="1"/>
  <c r="CF946" i="9"/>
  <c r="AG946" i="9"/>
  <c r="AH946" i="9" s="1"/>
  <c r="CF944" i="9"/>
  <c r="AG944" i="9"/>
  <c r="AH944" i="9" s="1"/>
  <c r="CF942" i="9"/>
  <c r="AG942" i="9"/>
  <c r="AH942" i="9" s="1"/>
  <c r="CF938" i="9"/>
  <c r="AG938" i="9"/>
  <c r="AH938" i="9" s="1"/>
  <c r="CF936" i="9"/>
  <c r="AG936" i="9"/>
  <c r="AH936" i="9" s="1"/>
  <c r="CF934" i="9"/>
  <c r="AG934" i="9"/>
  <c r="AH934" i="9" s="1"/>
  <c r="CF929" i="9"/>
  <c r="AG929" i="9"/>
  <c r="AH929" i="9" s="1"/>
  <c r="CF927" i="9"/>
  <c r="AG927" i="9"/>
  <c r="AH927" i="9" s="1"/>
  <c r="CF921" i="9"/>
  <c r="AG921" i="9"/>
  <c r="AH921" i="9" s="1"/>
  <c r="CF919" i="9"/>
  <c r="AG919" i="9"/>
  <c r="AH919" i="9" s="1"/>
  <c r="CF917" i="9"/>
  <c r="AG917" i="9"/>
  <c r="AH917" i="9" s="1"/>
  <c r="CF912" i="9"/>
  <c r="AG912" i="9"/>
  <c r="AH912" i="9" s="1"/>
  <c r="Q957" i="9"/>
  <c r="Q955" i="9"/>
  <c r="AB955" i="9" s="1"/>
  <c r="Q949" i="9"/>
  <c r="Q948" i="9"/>
  <c r="Q946" i="9"/>
  <c r="AB946" i="9" s="1"/>
  <c r="Q944" i="9"/>
  <c r="AB944" i="9" s="1"/>
  <c r="Q942" i="9"/>
  <c r="AB942" i="9" s="1"/>
  <c r="Q938" i="9"/>
  <c r="AB938" i="9" s="1"/>
  <c r="Q936" i="9"/>
  <c r="AB936" i="9" s="1"/>
  <c r="Q934" i="9"/>
  <c r="AB934" i="9" s="1"/>
  <c r="Q929" i="9"/>
  <c r="AB929" i="9" s="1"/>
  <c r="Q927" i="9"/>
  <c r="Q921" i="9"/>
  <c r="AB921" i="9" s="1"/>
  <c r="Q919" i="9"/>
  <c r="AB919" i="9" s="1"/>
  <c r="Q917" i="9"/>
  <c r="AB917" i="9" s="1"/>
  <c r="Q912" i="9"/>
  <c r="AB912" i="9" s="1"/>
  <c r="CF910" i="9"/>
  <c r="CF908" i="9"/>
  <c r="CF907" i="9"/>
  <c r="CF904" i="9"/>
  <c r="CF900" i="9"/>
  <c r="CF899" i="9"/>
  <c r="CF897" i="9"/>
  <c r="CF896" i="9"/>
  <c r="CF895" i="9"/>
  <c r="CF894" i="9"/>
  <c r="CF892" i="9"/>
  <c r="CF891" i="9"/>
  <c r="CF889" i="9"/>
  <c r="CF888" i="9"/>
  <c r="CF886" i="9"/>
  <c r="CF884" i="9"/>
  <c r="CF883" i="9"/>
  <c r="CF881" i="9"/>
  <c r="CF880" i="9"/>
  <c r="CF878" i="9"/>
  <c r="CF876" i="9"/>
  <c r="CF874" i="9"/>
  <c r="CF872" i="9"/>
  <c r="CF870" i="9"/>
  <c r="CF869" i="9"/>
  <c r="CF867" i="9"/>
  <c r="CF865" i="9"/>
  <c r="CF863" i="9"/>
  <c r="CF861" i="9"/>
  <c r="CF859" i="9"/>
  <c r="CF857" i="9"/>
  <c r="CF855" i="9"/>
  <c r="CF853" i="9"/>
  <c r="AG910" i="9"/>
  <c r="AH910" i="9" s="1"/>
  <c r="AG908" i="9"/>
  <c r="AH908" i="9" s="1"/>
  <c r="AG907" i="9"/>
  <c r="AH907" i="9" s="1"/>
  <c r="AG904" i="9"/>
  <c r="AH904" i="9" s="1"/>
  <c r="AG900" i="9"/>
  <c r="AH900" i="9" s="1"/>
  <c r="AG899" i="9"/>
  <c r="AH899" i="9" s="1"/>
  <c r="AG897" i="9"/>
  <c r="AH897" i="9" s="1"/>
  <c r="AG896" i="9"/>
  <c r="AH896" i="9" s="1"/>
  <c r="AG895" i="9"/>
  <c r="AH895" i="9" s="1"/>
  <c r="AG894" i="9"/>
  <c r="AH894" i="9" s="1"/>
  <c r="AG892" i="9"/>
  <c r="AH892" i="9" s="1"/>
  <c r="AG891" i="9"/>
  <c r="AH891" i="9" s="1"/>
  <c r="AG889" i="9"/>
  <c r="AH889" i="9" s="1"/>
  <c r="AG888" i="9"/>
  <c r="AH888" i="9" s="1"/>
  <c r="AG886" i="9"/>
  <c r="AH886" i="9" s="1"/>
  <c r="AG884" i="9"/>
  <c r="AH884" i="9" s="1"/>
  <c r="AG883" i="9"/>
  <c r="AH883" i="9" s="1"/>
  <c r="AG881" i="9"/>
  <c r="AH881" i="9" s="1"/>
  <c r="AG880" i="9"/>
  <c r="AH880" i="9" s="1"/>
  <c r="AG878" i="9"/>
  <c r="AH878" i="9" s="1"/>
  <c r="AG876" i="9"/>
  <c r="AH876" i="9" s="1"/>
  <c r="AG874" i="9"/>
  <c r="AH874" i="9" s="1"/>
  <c r="AG872" i="9"/>
  <c r="AH872" i="9" s="1"/>
  <c r="AG870" i="9"/>
  <c r="AH870" i="9" s="1"/>
  <c r="AG869" i="9"/>
  <c r="AH869" i="9" s="1"/>
  <c r="AG867" i="9"/>
  <c r="AH867" i="9" s="1"/>
  <c r="AG865" i="9"/>
  <c r="AH865" i="9" s="1"/>
  <c r="AG863" i="9"/>
  <c r="AH863" i="9" s="1"/>
  <c r="AG861" i="9"/>
  <c r="AH861" i="9" s="1"/>
  <c r="AG859" i="9"/>
  <c r="AH859" i="9" s="1"/>
  <c r="AG857" i="9"/>
  <c r="AH857" i="9" s="1"/>
  <c r="AG855" i="9"/>
  <c r="AH855" i="9" s="1"/>
  <c r="AG853" i="9"/>
  <c r="AH853" i="9" s="1"/>
  <c r="Q910" i="9"/>
  <c r="AB910" i="9" s="1"/>
  <c r="Q908" i="9"/>
  <c r="AB908" i="9" s="1"/>
  <c r="Q907" i="9"/>
  <c r="AB907" i="9" s="1"/>
  <c r="Q904" i="9"/>
  <c r="Q900" i="9"/>
  <c r="AB900" i="9" s="1"/>
  <c r="Q899" i="9"/>
  <c r="AB899" i="9" s="1"/>
  <c r="Q897" i="9"/>
  <c r="AB897" i="9" s="1"/>
  <c r="Q896" i="9"/>
  <c r="Q895" i="9"/>
  <c r="AB895" i="9" s="1"/>
  <c r="Q894" i="9"/>
  <c r="Q892" i="9"/>
  <c r="AB892" i="9" s="1"/>
  <c r="Q891" i="9"/>
  <c r="AB891" i="9" s="1"/>
  <c r="Q889" i="9"/>
  <c r="Q888" i="9"/>
  <c r="AB888" i="9" s="1"/>
  <c r="Q886" i="9"/>
  <c r="AB886" i="9" s="1"/>
  <c r="Q884" i="9"/>
  <c r="Q883" i="9"/>
  <c r="AB883" i="9" s="1"/>
  <c r="Q881" i="9"/>
  <c r="Q880" i="9"/>
  <c r="AB880" i="9" s="1"/>
  <c r="Q878" i="9"/>
  <c r="AB878" i="9" s="1"/>
  <c r="Q876" i="9"/>
  <c r="Q874" i="9"/>
  <c r="AB874" i="9" s="1"/>
  <c r="Q872" i="9"/>
  <c r="AB872" i="9" s="1"/>
  <c r="Q870" i="9"/>
  <c r="AB870" i="9" s="1"/>
  <c r="Q869" i="9"/>
  <c r="AB869" i="9" s="1"/>
  <c r="Q867" i="9"/>
  <c r="AB867" i="9" s="1"/>
  <c r="Q865" i="9"/>
  <c r="AB865" i="9" s="1"/>
  <c r="Q863" i="9"/>
  <c r="AB863" i="9" s="1"/>
  <c r="Q861" i="9"/>
  <c r="Q859" i="9"/>
  <c r="AB859" i="9" s="1"/>
  <c r="Q857" i="9"/>
  <c r="AB857" i="9" s="1"/>
  <c r="Q855" i="9"/>
  <c r="Q853" i="9"/>
  <c r="AB853" i="9" s="1"/>
  <c r="CC889" i="9" l="1"/>
  <c r="AB889" i="9"/>
  <c r="CC904" i="9"/>
  <c r="AB904" i="9"/>
  <c r="CC962" i="9"/>
  <c r="AB962" i="9"/>
  <c r="CC996" i="9"/>
  <c r="AB996" i="9"/>
  <c r="CC998" i="9"/>
  <c r="AB998" i="9"/>
  <c r="CC1019" i="9"/>
  <c r="AB1019" i="9"/>
  <c r="CC951" i="9"/>
  <c r="AB951" i="9"/>
  <c r="CC976" i="9"/>
  <c r="AB976" i="9"/>
  <c r="CC1010" i="9"/>
  <c r="AB1010" i="9"/>
  <c r="CC855" i="9"/>
  <c r="AB855" i="9"/>
  <c r="CC876" i="9"/>
  <c r="AB876" i="9"/>
  <c r="CC894" i="9"/>
  <c r="AB894" i="9"/>
  <c r="CC1004" i="9"/>
  <c r="AB1004" i="9"/>
  <c r="CC861" i="9"/>
  <c r="AB861" i="9"/>
  <c r="CC881" i="9"/>
  <c r="AB881" i="9"/>
  <c r="CC896" i="9"/>
  <c r="AB896" i="9"/>
  <c r="CC932" i="9"/>
  <c r="AB932" i="9"/>
  <c r="CC941" i="9"/>
  <c r="AB941" i="9"/>
  <c r="CC963" i="9"/>
  <c r="AB963" i="9"/>
  <c r="CC985" i="9"/>
  <c r="AB985" i="9"/>
  <c r="CC988" i="9"/>
  <c r="AB988" i="9"/>
  <c r="CC957" i="9"/>
  <c r="AB957" i="9"/>
  <c r="CC1007" i="9"/>
  <c r="AB1007" i="9"/>
  <c r="CC884" i="9"/>
  <c r="AB884" i="9"/>
  <c r="CC927" i="9"/>
  <c r="AB927" i="9"/>
  <c r="CC948" i="9"/>
  <c r="AB948" i="9"/>
  <c r="CC991" i="9"/>
  <c r="AB991" i="9"/>
  <c r="CC875" i="9"/>
  <c r="AB875" i="9"/>
  <c r="CC956" i="9"/>
  <c r="AB956" i="9"/>
  <c r="CC965" i="9"/>
  <c r="AB965" i="9"/>
  <c r="CC974" i="9"/>
  <c r="AB974" i="9"/>
  <c r="CC949" i="9"/>
  <c r="AB949" i="9"/>
  <c r="CC961" i="9"/>
  <c r="AB961" i="9"/>
  <c r="CC975" i="9"/>
  <c r="AB975" i="9"/>
  <c r="CC994" i="9"/>
  <c r="AB994" i="9"/>
  <c r="CC1015" i="9"/>
  <c r="AB1015" i="9"/>
  <c r="CC953" i="9"/>
  <c r="CC933" i="9"/>
  <c r="CC870" i="9"/>
  <c r="CC908" i="9"/>
  <c r="CC865" i="9"/>
  <c r="CC1017" i="9"/>
  <c r="CC942" i="9"/>
  <c r="CC1020" i="9"/>
  <c r="CC1018" i="9"/>
  <c r="CC1016" i="9"/>
  <c r="CC1014" i="9"/>
  <c r="CC1012" i="9"/>
  <c r="CC1008" i="9"/>
  <c r="CC1006" i="9"/>
  <c r="CC1005" i="9"/>
  <c r="CC1003" i="9"/>
  <c r="CC1001" i="9"/>
  <c r="CC999" i="9"/>
  <c r="CC997" i="9"/>
  <c r="CC995" i="9"/>
  <c r="CC993" i="9"/>
  <c r="CC989" i="9"/>
  <c r="CC984" i="9"/>
  <c r="CC983" i="9"/>
  <c r="CC981" i="9"/>
  <c r="CC979" i="9"/>
  <c r="CC977" i="9"/>
  <c r="CC972" i="9"/>
  <c r="CC970" i="9"/>
  <c r="CC968" i="9"/>
  <c r="CC967" i="9"/>
  <c r="CC940" i="9"/>
  <c r="CC960" i="9"/>
  <c r="CC959" i="9"/>
  <c r="CC958" i="9"/>
  <c r="CC954" i="9"/>
  <c r="CC952" i="9"/>
  <c r="CC950" i="9"/>
  <c r="CC947" i="9"/>
  <c r="CC945" i="9"/>
  <c r="CC943" i="9"/>
  <c r="CC939" i="9"/>
  <c r="CC937" i="9"/>
  <c r="CC935" i="9"/>
  <c r="CC931" i="9"/>
  <c r="CC930" i="9"/>
  <c r="CC928" i="9"/>
  <c r="CC926" i="9"/>
  <c r="CC925" i="9"/>
  <c r="CC924" i="9"/>
  <c r="CC923" i="9"/>
  <c r="CC922" i="9"/>
  <c r="CC920" i="9"/>
  <c r="CC918" i="9"/>
  <c r="CC916" i="9"/>
  <c r="CC915" i="9"/>
  <c r="CC914" i="9"/>
  <c r="CC913" i="9"/>
  <c r="CC906" i="9"/>
  <c r="CC911" i="9"/>
  <c r="CC909" i="9"/>
  <c r="CC905" i="9"/>
  <c r="CC903" i="9"/>
  <c r="CC902" i="9"/>
  <c r="CC901" i="9"/>
  <c r="CC898" i="9"/>
  <c r="CC893" i="9"/>
  <c r="CC890" i="9"/>
  <c r="CC887" i="9"/>
  <c r="CC882" i="9"/>
  <c r="CC879" i="9"/>
  <c r="CC877" i="9"/>
  <c r="CC873" i="9"/>
  <c r="CC871" i="9"/>
  <c r="CC868" i="9"/>
  <c r="CC866" i="9"/>
  <c r="CC864" i="9"/>
  <c r="CC862" i="9"/>
  <c r="CC860" i="9"/>
  <c r="CC858" i="9"/>
  <c r="CC856" i="9"/>
  <c r="CC854" i="9"/>
  <c r="CC857" i="9"/>
  <c r="CC936" i="9"/>
  <c r="CC878" i="9"/>
  <c r="CC964" i="9"/>
  <c r="CC917" i="9"/>
  <c r="CC971" i="9"/>
  <c r="CC869" i="9"/>
  <c r="CC978" i="9"/>
  <c r="CC888" i="9"/>
  <c r="CC912" i="9"/>
  <c r="CC919" i="9"/>
  <c r="CC921" i="9"/>
  <c r="CC929" i="9"/>
  <c r="CC934" i="9"/>
  <c r="CC938" i="9"/>
  <c r="CC944" i="9"/>
  <c r="CC946" i="9"/>
  <c r="CC955" i="9"/>
  <c r="CC867" i="9"/>
  <c r="CC886" i="9"/>
  <c r="CC859" i="9"/>
  <c r="CC880" i="9"/>
  <c r="CC895" i="9"/>
  <c r="CC853" i="9"/>
  <c r="CC874" i="9"/>
  <c r="CC892" i="9"/>
  <c r="CC863" i="9"/>
  <c r="CC883" i="9"/>
  <c r="CC966" i="9"/>
  <c r="CC969" i="9"/>
  <c r="CC973" i="9"/>
  <c r="CC980" i="9"/>
  <c r="CC982" i="9"/>
  <c r="CC990" i="9"/>
  <c r="CC992" i="9"/>
  <c r="CC1000" i="9"/>
  <c r="CC1002" i="9"/>
  <c r="CC1009" i="9"/>
  <c r="CC1011" i="9"/>
  <c r="CC1013" i="9"/>
  <c r="CC899" i="9"/>
  <c r="CC907" i="9"/>
  <c r="CC897" i="9"/>
  <c r="CC910" i="9"/>
  <c r="CC872" i="9"/>
  <c r="CC891" i="9"/>
  <c r="CC900" i="9"/>
  <c r="CF852" i="9"/>
  <c r="CF851" i="9"/>
  <c r="CF850" i="9"/>
  <c r="CF849" i="9"/>
  <c r="CF848" i="9"/>
  <c r="CF847" i="9"/>
  <c r="CF846" i="9"/>
  <c r="CF845" i="9"/>
  <c r="CF844" i="9"/>
  <c r="CF843" i="9"/>
  <c r="CF842" i="9"/>
  <c r="CF841" i="9"/>
  <c r="CF840" i="9"/>
  <c r="CF839" i="9"/>
  <c r="CF838" i="9"/>
  <c r="CF837" i="9"/>
  <c r="CF836" i="9"/>
  <c r="CF835" i="9"/>
  <c r="CF834" i="9"/>
  <c r="CF833" i="9"/>
  <c r="CF832" i="9"/>
  <c r="CF831" i="9"/>
  <c r="CF830" i="9"/>
  <c r="CF829" i="9"/>
  <c r="CF828" i="9"/>
  <c r="CF827" i="9"/>
  <c r="CF826" i="9"/>
  <c r="CF825" i="9"/>
  <c r="CF824" i="9"/>
  <c r="CF823" i="9"/>
  <c r="CF822" i="9"/>
  <c r="Q852" i="9"/>
  <c r="Q851" i="9"/>
  <c r="AB851" i="9" s="1"/>
  <c r="Q850" i="9"/>
  <c r="Q849" i="9"/>
  <c r="Q848" i="9"/>
  <c r="Q847" i="9"/>
  <c r="Q846" i="9"/>
  <c r="Q845" i="9"/>
  <c r="Q844" i="9"/>
  <c r="Q843" i="9"/>
  <c r="AB843" i="9" s="1"/>
  <c r="Q842" i="9"/>
  <c r="AB842" i="9" s="1"/>
  <c r="Q841" i="9"/>
  <c r="AB841" i="9" s="1"/>
  <c r="Q840" i="9"/>
  <c r="AB840" i="9" s="1"/>
  <c r="Q839" i="9"/>
  <c r="AB839" i="9" s="1"/>
  <c r="Q838" i="9"/>
  <c r="AB838" i="9" s="1"/>
  <c r="Q837" i="9"/>
  <c r="AB837" i="9" s="1"/>
  <c r="Q836" i="9"/>
  <c r="AB836" i="9" s="1"/>
  <c r="Q835" i="9"/>
  <c r="AB835" i="9" s="1"/>
  <c r="Q834" i="9"/>
  <c r="AB834" i="9" s="1"/>
  <c r="Q833" i="9"/>
  <c r="AB833" i="9" s="1"/>
  <c r="Q832" i="9"/>
  <c r="Q831" i="9"/>
  <c r="Q830" i="9"/>
  <c r="Q829" i="9"/>
  <c r="AB829" i="9" s="1"/>
  <c r="Q828" i="9"/>
  <c r="Q827" i="9"/>
  <c r="Q826" i="9"/>
  <c r="AB826" i="9" s="1"/>
  <c r="Q825" i="9"/>
  <c r="Q824" i="9"/>
  <c r="Q823" i="9"/>
  <c r="Q822" i="9"/>
  <c r="AG852" i="9"/>
  <c r="AG851" i="9"/>
  <c r="AG850" i="9"/>
  <c r="AG849" i="9"/>
  <c r="AG848" i="9"/>
  <c r="AG847" i="9"/>
  <c r="AG846" i="9"/>
  <c r="AG845" i="9"/>
  <c r="AG844" i="9"/>
  <c r="AG843" i="9"/>
  <c r="AG842" i="9"/>
  <c r="AG841" i="9"/>
  <c r="AG840" i="9"/>
  <c r="AG839" i="9"/>
  <c r="AG838" i="9"/>
  <c r="AG837" i="9"/>
  <c r="AG836" i="9"/>
  <c r="AG835" i="9"/>
  <c r="AG834" i="9"/>
  <c r="AG833" i="9"/>
  <c r="AG832" i="9"/>
  <c r="AG831" i="9"/>
  <c r="AG830" i="9"/>
  <c r="AG829" i="9"/>
  <c r="AG828" i="9"/>
  <c r="AG827" i="9"/>
  <c r="AG826" i="9"/>
  <c r="AG825" i="9"/>
  <c r="AG824" i="9"/>
  <c r="AG823" i="9"/>
  <c r="AG822" i="9"/>
  <c r="CC848" i="9" l="1"/>
  <c r="AB848" i="9"/>
  <c r="CC850" i="9"/>
  <c r="AB850" i="9"/>
  <c r="CC830" i="9"/>
  <c r="AB830" i="9"/>
  <c r="CC822" i="9"/>
  <c r="AB822" i="9"/>
  <c r="CC831" i="9"/>
  <c r="AB831" i="9"/>
  <c r="CC852" i="9"/>
  <c r="AB852" i="9"/>
  <c r="CC823" i="9"/>
  <c r="AB823" i="9"/>
  <c r="CC832" i="9"/>
  <c r="AB832" i="9"/>
  <c r="CC824" i="9"/>
  <c r="AB824" i="9"/>
  <c r="CC844" i="9"/>
  <c r="AB844" i="9"/>
  <c r="CC845" i="9"/>
  <c r="AB845" i="9"/>
  <c r="CC825" i="9"/>
  <c r="AB825" i="9"/>
  <c r="CC846" i="9"/>
  <c r="AB846" i="9"/>
  <c r="CC827" i="9"/>
  <c r="AB827" i="9"/>
  <c r="CC847" i="9"/>
  <c r="AB847" i="9"/>
  <c r="CC849" i="9"/>
  <c r="AB849" i="9"/>
  <c r="CC828" i="9"/>
  <c r="AB828" i="9"/>
  <c r="CC826" i="9"/>
  <c r="CC829" i="9"/>
  <c r="CC851" i="9"/>
  <c r="CC833" i="9"/>
  <c r="CC836" i="9"/>
  <c r="CC839" i="9"/>
  <c r="CC842" i="9"/>
  <c r="CC834" i="9"/>
  <c r="CC840" i="9"/>
  <c r="CC843" i="9"/>
  <c r="CC835" i="9"/>
  <c r="CC838" i="9"/>
  <c r="CC841" i="9"/>
  <c r="CC837" i="9"/>
  <c r="A938" i="9" l="1"/>
  <c r="A936" i="9"/>
  <c r="A934" i="9"/>
  <c r="A929" i="9"/>
  <c r="A927" i="9"/>
  <c r="A921" i="9"/>
  <c r="A919" i="9"/>
  <c r="A917" i="9"/>
  <c r="A912" i="9"/>
  <c r="A910" i="9"/>
  <c r="A908" i="9"/>
  <c r="A907" i="9"/>
  <c r="A904" i="9"/>
  <c r="A900" i="9"/>
  <c r="A899" i="9"/>
  <c r="A897" i="9"/>
  <c r="A896" i="9"/>
  <c r="A895" i="9"/>
  <c r="A894" i="9"/>
  <c r="A892" i="9"/>
  <c r="A891" i="9"/>
  <c r="A889" i="9"/>
  <c r="A888" i="9"/>
  <c r="A886" i="9"/>
  <c r="A884" i="9"/>
  <c r="A883" i="9"/>
  <c r="A881" i="9"/>
  <c r="A880" i="9"/>
  <c r="A878" i="9"/>
  <c r="A876" i="9"/>
  <c r="A874" i="9"/>
  <c r="A872" i="9"/>
  <c r="A870" i="9"/>
  <c r="A869" i="9"/>
  <c r="A867" i="9"/>
  <c r="A865" i="9"/>
  <c r="A863" i="9"/>
  <c r="A861" i="9"/>
  <c r="A859" i="9"/>
  <c r="A857" i="9"/>
  <c r="A855" i="9"/>
  <c r="A853" i="9"/>
  <c r="A852" i="9"/>
  <c r="A851" i="9"/>
  <c r="A850" i="9"/>
  <c r="A849" i="9"/>
  <c r="A848" i="9"/>
  <c r="A847" i="9"/>
  <c r="A846" i="9"/>
  <c r="A845" i="9"/>
  <c r="A844" i="9"/>
  <c r="A843" i="9"/>
  <c r="A842" i="9"/>
  <c r="A841" i="9"/>
  <c r="A840" i="9"/>
  <c r="A839" i="9"/>
  <c r="A838" i="9"/>
  <c r="A837" i="9"/>
  <c r="A836" i="9"/>
  <c r="A835" i="9"/>
  <c r="A834" i="9"/>
  <c r="A833" i="9"/>
  <c r="A832" i="9"/>
  <c r="A831" i="9"/>
  <c r="A830" i="9"/>
  <c r="A829" i="9"/>
  <c r="A828" i="9"/>
  <c r="A827" i="9"/>
  <c r="A826" i="9"/>
  <c r="A825" i="9"/>
  <c r="A824" i="9"/>
  <c r="A823" i="9"/>
  <c r="A822" i="9"/>
  <c r="A1007" i="9"/>
  <c r="A1004" i="9"/>
  <c r="A1002" i="9"/>
  <c r="A1000" i="9"/>
  <c r="A998" i="9"/>
  <c r="A996" i="9"/>
  <c r="A994" i="9"/>
  <c r="A992" i="9"/>
  <c r="A991" i="9"/>
  <c r="A990" i="9"/>
  <c r="A988" i="9"/>
  <c r="A982" i="9"/>
  <c r="A980" i="9"/>
  <c r="A978" i="9"/>
  <c r="A975" i="9"/>
  <c r="A973" i="9"/>
  <c r="A971" i="9"/>
  <c r="A969" i="9"/>
  <c r="A966" i="9"/>
  <c r="A964" i="9"/>
  <c r="A962" i="9"/>
  <c r="A961" i="9"/>
  <c r="A957" i="9"/>
  <c r="A955" i="9"/>
  <c r="A949" i="9"/>
  <c r="A948" i="9"/>
  <c r="A946" i="9"/>
  <c r="A944" i="9"/>
  <c r="A942" i="9"/>
  <c r="A1019" i="9"/>
  <c r="A1017" i="9"/>
  <c r="A1015" i="9"/>
  <c r="A1013" i="9"/>
  <c r="A1011" i="9"/>
  <c r="A1009" i="9"/>
  <c r="CD1031" i="11"/>
  <c r="CD1030" i="11"/>
  <c r="CD1029" i="11"/>
  <c r="CD1028" i="11"/>
  <c r="CD1027" i="11"/>
  <c r="CF355" i="9"/>
  <c r="CF354" i="9"/>
  <c r="CF353" i="9"/>
  <c r="CF352" i="9"/>
  <c r="BK354" i="9" l="1"/>
  <c r="BK353" i="9"/>
  <c r="BK352" i="9"/>
  <c r="AL354" i="9"/>
  <c r="AL353" i="9"/>
  <c r="AL352" i="9"/>
  <c r="Q354" i="9"/>
  <c r="Q353" i="9"/>
  <c r="AB353" i="9" s="1"/>
  <c r="Q352" i="9"/>
  <c r="AB352" i="9" s="1"/>
  <c r="A354" i="9"/>
  <c r="A353" i="9"/>
  <c r="A352" i="9"/>
  <c r="CC354" i="9" l="1"/>
  <c r="AB354" i="9"/>
  <c r="AM352" i="9"/>
  <c r="AN352" i="9" s="1"/>
  <c r="AM353" i="9"/>
  <c r="AN353" i="9" s="1"/>
  <c r="AM354" i="9"/>
  <c r="AN354" i="9" s="1"/>
  <c r="CC352" i="9"/>
  <c r="CC353" i="9"/>
  <c r="CD1026" i="11"/>
  <c r="CD1025" i="11"/>
  <c r="CD1024" i="11"/>
  <c r="CD1023" i="11"/>
  <c r="CD1022" i="11"/>
  <c r="CD1021" i="11"/>
  <c r="CD1020" i="11"/>
  <c r="CD1019" i="11"/>
  <c r="CD1018" i="11"/>
  <c r="CD1017" i="11"/>
  <c r="CD1016" i="11"/>
  <c r="CD1015" i="11"/>
  <c r="CD1014" i="11"/>
  <c r="CD1013" i="11"/>
  <c r="CD1012" i="11"/>
  <c r="CD1011" i="11"/>
  <c r="CD1010" i="11" l="1"/>
  <c r="CD1009" i="11"/>
  <c r="CD1008" i="11"/>
  <c r="CD1007" i="11"/>
  <c r="CD1002" i="11" l="1"/>
  <c r="CD1006" i="11"/>
  <c r="CD1005" i="11"/>
  <c r="CD1004" i="11"/>
  <c r="CD1003" i="11"/>
  <c r="CD1001" i="11"/>
  <c r="CD1000" i="11"/>
  <c r="CD999" i="11"/>
  <c r="CD998" i="11"/>
  <c r="CD997" i="11"/>
  <c r="CD996" i="11"/>
  <c r="CD995" i="11" l="1"/>
  <c r="CD994" i="11"/>
  <c r="CD993" i="11"/>
  <c r="CD992" i="11"/>
  <c r="CD991" i="11"/>
  <c r="CD990" i="11"/>
  <c r="CD989" i="11"/>
  <c r="CD988" i="11"/>
  <c r="CD987" i="11"/>
  <c r="CD986" i="11"/>
  <c r="CD985" i="11"/>
  <c r="CD984" i="11"/>
  <c r="CD983" i="11"/>
  <c r="CD982" i="11"/>
  <c r="CD981" i="11"/>
  <c r="CD980" i="11"/>
  <c r="CD979" i="11"/>
  <c r="CD978" i="11"/>
  <c r="CD977" i="11"/>
  <c r="Q71" i="16"/>
  <c r="CD976" i="11" l="1"/>
  <c r="CD975" i="11"/>
  <c r="CD974" i="11"/>
  <c r="CD973" i="11"/>
  <c r="CD972" i="11"/>
  <c r="CD971" i="11"/>
  <c r="CD970" i="11"/>
  <c r="CD969" i="11"/>
  <c r="CD968" i="11"/>
  <c r="CD967" i="11"/>
  <c r="CD966" i="11"/>
  <c r="CD965" i="11"/>
  <c r="CD964" i="11"/>
  <c r="CD963" i="11"/>
  <c r="CD962" i="11"/>
  <c r="CD961" i="11"/>
  <c r="CD960" i="11"/>
  <c r="CD959" i="11"/>
  <c r="CD958" i="11"/>
  <c r="CD957" i="11"/>
  <c r="CD956" i="11"/>
  <c r="CD955" i="11" l="1"/>
  <c r="CD954" i="11"/>
  <c r="CD953" i="11" l="1"/>
  <c r="CD952" i="11"/>
  <c r="CD951" i="11"/>
  <c r="CF373" i="9" l="1"/>
  <c r="BK373" i="9"/>
  <c r="AL373" i="9"/>
  <c r="Q373" i="9"/>
  <c r="A373" i="9"/>
  <c r="CF371" i="9"/>
  <c r="BK371" i="9"/>
  <c r="AL371" i="9"/>
  <c r="Q371" i="9"/>
  <c r="A371" i="9"/>
  <c r="CF368" i="9"/>
  <c r="BK368" i="9"/>
  <c r="AL368" i="9"/>
  <c r="Q368" i="9"/>
  <c r="A368" i="9"/>
  <c r="CF366" i="9"/>
  <c r="BK366" i="9"/>
  <c r="Q366" i="9"/>
  <c r="A366" i="9"/>
  <c r="CF360" i="9"/>
  <c r="BK360" i="9"/>
  <c r="Q360" i="9"/>
  <c r="A360" i="9"/>
  <c r="CF358" i="9"/>
  <c r="BK358" i="9"/>
  <c r="AL358" i="9"/>
  <c r="Q358" i="9"/>
  <c r="A358" i="9"/>
  <c r="CF356" i="9"/>
  <c r="BK356" i="9"/>
  <c r="AL356" i="9"/>
  <c r="Q356" i="9"/>
  <c r="A356" i="9"/>
  <c r="CF349" i="9"/>
  <c r="BK349" i="9"/>
  <c r="Q349" i="9"/>
  <c r="A349" i="9"/>
  <c r="CF347" i="9"/>
  <c r="BK347" i="9"/>
  <c r="AL347" i="9"/>
  <c r="Q347" i="9"/>
  <c r="A347" i="9"/>
  <c r="CF344" i="9"/>
  <c r="BK344" i="9"/>
  <c r="AL344" i="9"/>
  <c r="AM344" i="9" s="1"/>
  <c r="Q344" i="9"/>
  <c r="A344" i="9"/>
  <c r="CF341" i="9"/>
  <c r="BK341" i="9"/>
  <c r="AL341" i="9"/>
  <c r="AM341" i="9" s="1"/>
  <c r="Q341" i="9"/>
  <c r="A341" i="9"/>
  <c r="CF340" i="9"/>
  <c r="BK340" i="9"/>
  <c r="Q340" i="9"/>
  <c r="A340" i="9"/>
  <c r="CF338" i="9"/>
  <c r="BK338" i="9"/>
  <c r="AL338" i="9"/>
  <c r="AM338" i="9" s="1"/>
  <c r="Q338" i="9"/>
  <c r="AB338" i="9" s="1"/>
  <c r="A338" i="9"/>
  <c r="CF336" i="9"/>
  <c r="BK336" i="9"/>
  <c r="AL336" i="9"/>
  <c r="AM336" i="9" s="1"/>
  <c r="Q336" i="9"/>
  <c r="AB336" i="9" s="1"/>
  <c r="A336" i="9"/>
  <c r="CF335" i="9"/>
  <c r="BK335" i="9"/>
  <c r="AL335" i="9"/>
  <c r="AM335" i="9" s="1"/>
  <c r="Q335" i="9"/>
  <c r="A335" i="9"/>
  <c r="CF332" i="9"/>
  <c r="BK332" i="9"/>
  <c r="AL332" i="9"/>
  <c r="AM332" i="9" s="1"/>
  <c r="Q332" i="9"/>
  <c r="AB332" i="9" s="1"/>
  <c r="A332" i="9"/>
  <c r="CF331" i="9"/>
  <c r="BK331" i="9"/>
  <c r="Q331" i="9"/>
  <c r="A331" i="9"/>
  <c r="CF328" i="9"/>
  <c r="BK328" i="9"/>
  <c r="AL328" i="9"/>
  <c r="AM328" i="9" s="1"/>
  <c r="Q328" i="9"/>
  <c r="AB328" i="9" s="1"/>
  <c r="A328" i="9"/>
  <c r="CC331" i="9" l="1"/>
  <c r="AB331" i="9"/>
  <c r="CC356" i="9"/>
  <c r="AB356" i="9"/>
  <c r="CC349" i="9"/>
  <c r="AB349" i="9"/>
  <c r="CC371" i="9"/>
  <c r="AB371" i="9"/>
  <c r="CC368" i="9"/>
  <c r="AB368" i="9"/>
  <c r="CC360" i="9"/>
  <c r="AB360" i="9"/>
  <c r="CC335" i="9"/>
  <c r="AB335" i="9"/>
  <c r="CC340" i="9"/>
  <c r="AB340" i="9"/>
  <c r="CC347" i="9"/>
  <c r="AB347" i="9"/>
  <c r="CC366" i="9"/>
  <c r="AB366" i="9"/>
  <c r="CC373" i="9"/>
  <c r="AB373" i="9"/>
  <c r="CC341" i="9"/>
  <c r="AB341" i="9"/>
  <c r="CC344" i="9"/>
  <c r="AB344" i="9"/>
  <c r="CC358" i="9"/>
  <c r="AB358" i="9"/>
  <c r="AM358" i="9"/>
  <c r="AN358" i="9" s="1"/>
  <c r="AM356" i="9"/>
  <c r="AN356" i="9" s="1"/>
  <c r="AM368" i="9"/>
  <c r="AN368" i="9" s="1"/>
  <c r="AM371" i="9"/>
  <c r="AN371" i="9" s="1"/>
  <c r="AM347" i="9"/>
  <c r="AN347" i="9" s="1"/>
  <c r="AM373" i="9"/>
  <c r="AN373" i="9" s="1"/>
  <c r="CC332" i="9"/>
  <c r="CC336" i="9"/>
  <c r="CC328" i="9"/>
  <c r="CC338" i="9"/>
  <c r="BK374" i="9"/>
  <c r="BK372" i="9"/>
  <c r="BK370" i="9"/>
  <c r="BK369" i="9"/>
  <c r="BK367" i="9"/>
  <c r="BK365" i="9"/>
  <c r="BK364" i="9"/>
  <c r="BK363" i="9"/>
  <c r="BK362" i="9"/>
  <c r="BK361" i="9"/>
  <c r="BK359" i="9"/>
  <c r="BK357" i="9"/>
  <c r="BK355" i="9"/>
  <c r="BK348" i="9"/>
  <c r="BK346" i="9"/>
  <c r="BK345" i="9"/>
  <c r="CF374" i="9"/>
  <c r="CF372" i="9"/>
  <c r="CF370" i="9"/>
  <c r="CF369" i="9"/>
  <c r="CF367" i="9"/>
  <c r="CF365" i="9"/>
  <c r="CF364" i="9"/>
  <c r="CF363" i="9"/>
  <c r="CF362" i="9"/>
  <c r="CF361" i="9"/>
  <c r="CF359" i="9"/>
  <c r="CF357" i="9"/>
  <c r="CF348" i="9"/>
  <c r="CF346" i="9"/>
  <c r="CF345" i="9"/>
  <c r="AL363" i="9"/>
  <c r="Q363" i="9"/>
  <c r="AB363" i="9" s="1"/>
  <c r="A363" i="9"/>
  <c r="AL362" i="9"/>
  <c r="Q362" i="9"/>
  <c r="AB362" i="9" s="1"/>
  <c r="A362" i="9"/>
  <c r="AL361" i="9"/>
  <c r="Q361" i="9"/>
  <c r="A361" i="9"/>
  <c r="AL345" i="9"/>
  <c r="AL346" i="9"/>
  <c r="AL355" i="9"/>
  <c r="AL357" i="9"/>
  <c r="AL364" i="9"/>
  <c r="AL372" i="9"/>
  <c r="AL370" i="9"/>
  <c r="AL369" i="9"/>
  <c r="AL367" i="9"/>
  <c r="Q374" i="9"/>
  <c r="AB374" i="9" s="1"/>
  <c r="Q372" i="9"/>
  <c r="AB372" i="9" s="1"/>
  <c r="Q370" i="9"/>
  <c r="AB370" i="9" s="1"/>
  <c r="Q369" i="9"/>
  <c r="AB369" i="9" s="1"/>
  <c r="Q367" i="9"/>
  <c r="AB367" i="9" s="1"/>
  <c r="Q365" i="9"/>
  <c r="AB365" i="9" s="1"/>
  <c r="Q364" i="9"/>
  <c r="AB364" i="9" s="1"/>
  <c r="Q359" i="9"/>
  <c r="AB359" i="9" s="1"/>
  <c r="Q357" i="9"/>
  <c r="AB357" i="9" s="1"/>
  <c r="Q355" i="9"/>
  <c r="AB355" i="9" s="1"/>
  <c r="Q348" i="9"/>
  <c r="AB348" i="9" s="1"/>
  <c r="Q346" i="9"/>
  <c r="AB346" i="9" s="1"/>
  <c r="Q345" i="9"/>
  <c r="AB345" i="9" s="1"/>
  <c r="A374" i="9"/>
  <c r="A372" i="9"/>
  <c r="A370" i="9"/>
  <c r="A369" i="9"/>
  <c r="A367" i="9"/>
  <c r="A365" i="9"/>
  <c r="A364" i="9"/>
  <c r="A359" i="9"/>
  <c r="A357" i="9"/>
  <c r="A355" i="9"/>
  <c r="A348" i="9"/>
  <c r="A346" i="9"/>
  <c r="A345" i="9"/>
  <c r="CC361" i="9" l="1"/>
  <c r="AB361" i="9"/>
  <c r="AM363" i="9"/>
  <c r="AN363" i="9" s="1"/>
  <c r="AM355" i="9"/>
  <c r="AN355" i="9" s="1"/>
  <c r="AM345" i="9"/>
  <c r="AN345" i="9" s="1"/>
  <c r="AM361" i="9"/>
  <c r="AN361" i="9" s="1"/>
  <c r="AM367" i="9"/>
  <c r="AN367" i="9" s="1"/>
  <c r="AM369" i="9"/>
  <c r="AN369" i="9" s="1"/>
  <c r="AM370" i="9"/>
  <c r="AN370" i="9" s="1"/>
  <c r="AM362" i="9"/>
  <c r="AN362" i="9" s="1"/>
  <c r="AM372" i="9"/>
  <c r="AN372" i="9" s="1"/>
  <c r="AM364" i="9"/>
  <c r="AN364" i="9" s="1"/>
  <c r="AM357" i="9"/>
  <c r="AN357" i="9" s="1"/>
  <c r="AM346" i="9"/>
  <c r="AN346" i="9" s="1"/>
  <c r="CC355" i="9"/>
  <c r="CC348" i="9"/>
  <c r="CC364" i="9"/>
  <c r="CC369" i="9"/>
  <c r="CC374" i="9"/>
  <c r="CC345" i="9"/>
  <c r="CC357" i="9"/>
  <c r="CC362" i="9"/>
  <c r="CC365" i="9"/>
  <c r="CC370" i="9"/>
  <c r="CC346" i="9"/>
  <c r="CC359" i="9"/>
  <c r="CC363" i="9"/>
  <c r="CC367" i="9"/>
  <c r="CC372" i="9"/>
  <c r="CF437" i="9" l="1"/>
  <c r="BK437" i="9"/>
  <c r="Q437" i="9"/>
  <c r="AB437" i="9" s="1"/>
  <c r="A437" i="9"/>
  <c r="CF431" i="9"/>
  <c r="BK431" i="9"/>
  <c r="Q431" i="9"/>
  <c r="AB431" i="9" s="1"/>
  <c r="A431" i="9"/>
  <c r="A422" i="9"/>
  <c r="Q422" i="9"/>
  <c r="AB422" i="9" s="1"/>
  <c r="BK422" i="9"/>
  <c r="CF422" i="9"/>
  <c r="A420" i="9"/>
  <c r="Q420" i="9"/>
  <c r="BK420" i="9"/>
  <c r="CF420" i="9"/>
  <c r="CF416" i="9"/>
  <c r="BK416" i="9"/>
  <c r="Q416" i="9"/>
  <c r="AB416" i="9" s="1"/>
  <c r="A416" i="9"/>
  <c r="CF413" i="9"/>
  <c r="BK413" i="9"/>
  <c r="Q413" i="9"/>
  <c r="AB413" i="9" s="1"/>
  <c r="A413" i="9"/>
  <c r="CF401" i="9"/>
  <c r="BK401" i="9"/>
  <c r="Q401" i="9"/>
  <c r="AB401" i="9" s="1"/>
  <c r="A401" i="9"/>
  <c r="CF404" i="9"/>
  <c r="BK404" i="9"/>
  <c r="Q404" i="9"/>
  <c r="A404" i="9"/>
  <c r="CF398" i="9"/>
  <c r="BK398" i="9"/>
  <c r="Q398" i="9"/>
  <c r="A398" i="9"/>
  <c r="CF388" i="9"/>
  <c r="BK388" i="9"/>
  <c r="Q388" i="9"/>
  <c r="A388" i="9"/>
  <c r="CF387" i="9"/>
  <c r="BK387" i="9"/>
  <c r="Q387" i="9"/>
  <c r="AB387" i="9" s="1"/>
  <c r="A387" i="9"/>
  <c r="CC420" i="9" l="1"/>
  <c r="AB420" i="9"/>
  <c r="CC388" i="9"/>
  <c r="AB388" i="9"/>
  <c r="CC398" i="9"/>
  <c r="AB398" i="9"/>
  <c r="CC404" i="9"/>
  <c r="AB404" i="9"/>
  <c r="CC422" i="9"/>
  <c r="CC437" i="9"/>
  <c r="CC431" i="9"/>
  <c r="CC416" i="9"/>
  <c r="CC413" i="9"/>
  <c r="CC401" i="9"/>
  <c r="CC387" i="9"/>
  <c r="CD950" i="11"/>
  <c r="CD949" i="11"/>
  <c r="CD948" i="11"/>
  <c r="CF719" i="9" l="1"/>
  <c r="CF720" i="9"/>
  <c r="CF721" i="9"/>
  <c r="CF722" i="9"/>
  <c r="CF725" i="9"/>
  <c r="CF726" i="9"/>
  <c r="CF727" i="9"/>
  <c r="CF728" i="9"/>
  <c r="BK726" i="9"/>
  <c r="BK727" i="9"/>
  <c r="BK728" i="9"/>
  <c r="AG719" i="9"/>
  <c r="AG720" i="9"/>
  <c r="AG721" i="9"/>
  <c r="AG722" i="9"/>
  <c r="AG725" i="9"/>
  <c r="AG726" i="9"/>
  <c r="AG727" i="9"/>
  <c r="AG728" i="9"/>
  <c r="Q727" i="9"/>
  <c r="AB727" i="9" s="1"/>
  <c r="Q728" i="9"/>
  <c r="AB728" i="9" s="1"/>
  <c r="Q726" i="9"/>
  <c r="AB726" i="9" s="1"/>
  <c r="Q725" i="9"/>
  <c r="AB725" i="9" s="1"/>
  <c r="Q722" i="9"/>
  <c r="AB722" i="9" s="1"/>
  <c r="Q721" i="9"/>
  <c r="AB721" i="9" s="1"/>
  <c r="Q720" i="9"/>
  <c r="AB720" i="9" s="1"/>
  <c r="Q719" i="9"/>
  <c r="AB719" i="9" s="1"/>
  <c r="A728" i="9"/>
  <c r="A727" i="9"/>
  <c r="A726" i="9"/>
  <c r="CC721" i="9" l="1"/>
  <c r="CC728" i="9"/>
  <c r="CC726" i="9"/>
  <c r="CC725" i="9"/>
  <c r="CC720" i="9"/>
  <c r="CC727" i="9"/>
  <c r="CC722" i="9"/>
  <c r="CC719" i="9"/>
  <c r="CD947" i="11" l="1"/>
  <c r="CF737" i="9" l="1"/>
  <c r="BK737" i="9"/>
  <c r="AG737" i="9"/>
  <c r="Q737" i="9"/>
  <c r="AB737" i="9" s="1"/>
  <c r="A737" i="9"/>
  <c r="CF736" i="9"/>
  <c r="BK736" i="9"/>
  <c r="AG736" i="9"/>
  <c r="AH736" i="9" s="1"/>
  <c r="Q736" i="9"/>
  <c r="AB736" i="9" s="1"/>
  <c r="A736" i="9"/>
  <c r="CF734" i="9"/>
  <c r="BK734" i="9"/>
  <c r="AG734" i="9"/>
  <c r="AH734" i="9" s="1"/>
  <c r="Q734" i="9"/>
  <c r="A734" i="9"/>
  <c r="CF732" i="9"/>
  <c r="BK732" i="9"/>
  <c r="AG732" i="9"/>
  <c r="AH732" i="9" s="1"/>
  <c r="Q732" i="9"/>
  <c r="A732" i="9"/>
  <c r="CF730" i="9"/>
  <c r="BK730" i="9"/>
  <c r="AG730" i="9"/>
  <c r="AH730" i="9" s="1"/>
  <c r="Q730" i="9"/>
  <c r="A730" i="9"/>
  <c r="BK722" i="9"/>
  <c r="AH722" i="9"/>
  <c r="A722" i="9"/>
  <c r="BK720" i="9"/>
  <c r="AH720" i="9"/>
  <c r="A720" i="9"/>
  <c r="CF716" i="9"/>
  <c r="BK716" i="9"/>
  <c r="AG716" i="9"/>
  <c r="AH716" i="9" s="1"/>
  <c r="Q716" i="9"/>
  <c r="AB716" i="9" s="1"/>
  <c r="BK713" i="9"/>
  <c r="AG713" i="9"/>
  <c r="AH713" i="9" s="1"/>
  <c r="Q713" i="9"/>
  <c r="CC732" i="9" l="1"/>
  <c r="AB732" i="9"/>
  <c r="CC713" i="9"/>
  <c r="AB713" i="9"/>
  <c r="CC730" i="9"/>
  <c r="AB730" i="9"/>
  <c r="CC734" i="9"/>
  <c r="AB734" i="9"/>
  <c r="CC716" i="9"/>
  <c r="CC736" i="9"/>
  <c r="CC737" i="9"/>
  <c r="Q70" i="16" l="1"/>
  <c r="CD946" i="11" l="1"/>
  <c r="CD945" i="11"/>
  <c r="CD944" i="11"/>
  <c r="CD943" i="11"/>
  <c r="CD942" i="11"/>
  <c r="CD941" i="11"/>
  <c r="Q735" i="9" l="1"/>
  <c r="AB735" i="9" s="1"/>
  <c r="Q733" i="9"/>
  <c r="AB733" i="9" s="1"/>
  <c r="Q731" i="9"/>
  <c r="AB731" i="9" s="1"/>
  <c r="Q729" i="9"/>
  <c r="AB729" i="9" s="1"/>
  <c r="Q715" i="9"/>
  <c r="AB715" i="9" s="1"/>
  <c r="Q712" i="9"/>
  <c r="AB712" i="9" s="1"/>
  <c r="Q709" i="9"/>
  <c r="AB709" i="9" s="1"/>
  <c r="Q710" i="9"/>
  <c r="AB710" i="9" s="1"/>
  <c r="Q711" i="9"/>
  <c r="AB711" i="9" s="1"/>
  <c r="CF735" i="9" l="1"/>
  <c r="CC735" i="9"/>
  <c r="CF733" i="9"/>
  <c r="CC733" i="9"/>
  <c r="CF731" i="9"/>
  <c r="CC731" i="9"/>
  <c r="CF729" i="9"/>
  <c r="CC729" i="9"/>
  <c r="CF715" i="9"/>
  <c r="CC715" i="9"/>
  <c r="CF712" i="9"/>
  <c r="CC712" i="9"/>
  <c r="BK725" i="9"/>
  <c r="BK721" i="9"/>
  <c r="BK719" i="9"/>
  <c r="BK712" i="9"/>
  <c r="BK731" i="9"/>
  <c r="BK729" i="9"/>
  <c r="BK735" i="9"/>
  <c r="BK733" i="9"/>
  <c r="AG735" i="9"/>
  <c r="AH735" i="9" s="1"/>
  <c r="AG733" i="9"/>
  <c r="AH733" i="9" s="1"/>
  <c r="AG731" i="9"/>
  <c r="AH731" i="9" s="1"/>
  <c r="AG729" i="9"/>
  <c r="AH729" i="9" s="1"/>
  <c r="AH725" i="9"/>
  <c r="AH721" i="9"/>
  <c r="AH719" i="9"/>
  <c r="AG715" i="9"/>
  <c r="AH715" i="9" s="1"/>
  <c r="AG712" i="9"/>
  <c r="AH712" i="9" s="1"/>
  <c r="A735" i="9"/>
  <c r="A733" i="9"/>
  <c r="A731" i="9"/>
  <c r="A729" i="9"/>
  <c r="A725" i="9"/>
  <c r="A721" i="9"/>
  <c r="A719" i="9"/>
  <c r="A714" i="9"/>
  <c r="A712" i="9"/>
  <c r="CF616" i="9"/>
  <c r="BK616" i="9"/>
  <c r="Q616" i="9"/>
  <c r="A616" i="9"/>
  <c r="CC616" i="9" l="1"/>
  <c r="AB616" i="9"/>
  <c r="CD940" i="11"/>
  <c r="CD939" i="11" l="1"/>
  <c r="CF572" i="9" l="1"/>
  <c r="BK572" i="9"/>
  <c r="Q572" i="9"/>
  <c r="A572" i="9"/>
  <c r="CF568" i="9"/>
  <c r="BK568" i="9"/>
  <c r="Q568" i="9"/>
  <c r="AB568" i="9" s="1"/>
  <c r="A568" i="9"/>
  <c r="CF563" i="9"/>
  <c r="BK563" i="9"/>
  <c r="Q563" i="9"/>
  <c r="A563" i="9"/>
  <c r="CC563" i="9" l="1"/>
  <c r="AB563" i="9"/>
  <c r="CC572" i="9"/>
  <c r="AB572" i="9"/>
  <c r="CC568" i="9"/>
  <c r="CD938" i="11"/>
  <c r="CD937" i="11"/>
  <c r="CD936" i="11"/>
  <c r="CD935" i="11"/>
  <c r="CD934" i="11"/>
  <c r="CD933" i="11"/>
  <c r="CD932" i="11"/>
  <c r="CD931" i="11"/>
  <c r="CD930" i="11"/>
  <c r="CD929" i="11"/>
  <c r="CD928" i="11"/>
  <c r="CD927" i="11"/>
  <c r="CD926" i="11"/>
  <c r="CD925" i="11"/>
  <c r="CD924" i="11"/>
  <c r="CD923" i="11"/>
  <c r="CD922" i="11"/>
  <c r="CD921" i="11"/>
  <c r="CD920" i="11"/>
  <c r="CD919" i="11"/>
  <c r="CD918" i="11"/>
  <c r="CD917" i="11"/>
  <c r="CD916" i="11"/>
  <c r="CD915" i="11"/>
  <c r="CD914" i="11"/>
  <c r="CD913" i="11"/>
  <c r="CD912" i="11"/>
  <c r="CD911" i="11"/>
  <c r="CD910" i="11"/>
  <c r="CD909" i="11"/>
  <c r="CD908" i="11"/>
  <c r="CD907" i="11"/>
  <c r="CD906" i="11"/>
  <c r="CD905" i="11"/>
  <c r="CD904" i="11"/>
  <c r="CD903" i="11"/>
  <c r="CD902" i="11"/>
  <c r="CD901" i="11"/>
  <c r="CD900" i="11"/>
  <c r="CD899" i="11"/>
  <c r="CD898" i="11"/>
  <c r="CD897" i="11"/>
  <c r="Q343" i="9"/>
  <c r="AB343" i="9" s="1"/>
  <c r="Q342" i="9"/>
  <c r="AB342" i="9" s="1"/>
  <c r="Q339" i="9"/>
  <c r="AB339" i="9" s="1"/>
  <c r="Q337" i="9"/>
  <c r="AB337" i="9" s="1"/>
  <c r="Q334" i="9"/>
  <c r="AB334" i="9" s="1"/>
  <c r="Q333" i="9"/>
  <c r="AB333" i="9" s="1"/>
  <c r="Q330" i="9"/>
  <c r="AB330" i="9" s="1"/>
  <c r="Q329" i="9"/>
  <c r="AB329" i="9" s="1"/>
  <c r="CF343" i="9" l="1"/>
  <c r="CC343" i="9"/>
  <c r="CF342" i="9"/>
  <c r="CC342" i="9"/>
  <c r="CF339" i="9"/>
  <c r="CC339" i="9"/>
  <c r="CF337" i="9"/>
  <c r="CC337" i="9"/>
  <c r="CF334" i="9"/>
  <c r="CC334" i="9"/>
  <c r="CF333" i="9"/>
  <c r="CC333" i="9"/>
  <c r="CF330" i="9"/>
  <c r="CC330" i="9"/>
  <c r="CF329" i="9"/>
  <c r="CC329" i="9"/>
  <c r="BK339" i="9"/>
  <c r="BK337" i="9"/>
  <c r="BK334" i="9"/>
  <c r="BK333" i="9"/>
  <c r="BK343" i="9"/>
  <c r="BK342" i="9"/>
  <c r="BK330" i="9"/>
  <c r="BK329" i="9"/>
  <c r="AL343" i="9"/>
  <c r="AM343" i="9" s="1"/>
  <c r="AL342" i="9"/>
  <c r="AM342" i="9" s="1"/>
  <c r="AL337" i="9"/>
  <c r="AM337" i="9" s="1"/>
  <c r="AL333" i="9"/>
  <c r="AM333" i="9" s="1"/>
  <c r="AL330" i="9"/>
  <c r="AM330" i="9" s="1"/>
  <c r="AL327" i="9"/>
  <c r="AM327" i="9" s="1"/>
  <c r="A343" i="9"/>
  <c r="A342" i="9"/>
  <c r="A339" i="9"/>
  <c r="A337" i="9"/>
  <c r="A334" i="9"/>
  <c r="A333" i="9"/>
  <c r="A330" i="9"/>
  <c r="A329" i="9"/>
  <c r="CF516" i="9" l="1"/>
  <c r="BK516" i="9" l="1"/>
  <c r="Q516" i="9" l="1"/>
  <c r="AB516" i="9" s="1"/>
  <c r="A516" i="9"/>
  <c r="CD896" i="11" l="1"/>
  <c r="Q77" i="16"/>
  <c r="CD895" i="11"/>
  <c r="CD894" i="11"/>
  <c r="CD893" i="11"/>
  <c r="CD892" i="11"/>
  <c r="CD891" i="11"/>
  <c r="BK327" i="9" l="1"/>
  <c r="BK325" i="9"/>
  <c r="BK322" i="9"/>
  <c r="BK320" i="9"/>
  <c r="BK318" i="9"/>
  <c r="BK310" i="9"/>
  <c r="BK308" i="9"/>
  <c r="BK306" i="9"/>
  <c r="BK305" i="9"/>
  <c r="BK303" i="9"/>
  <c r="CF327" i="9"/>
  <c r="CF326" i="9"/>
  <c r="CF325" i="9"/>
  <c r="CF324" i="9"/>
  <c r="CF323" i="9"/>
  <c r="CF322" i="9"/>
  <c r="CF321" i="9"/>
  <c r="CF320" i="9"/>
  <c r="CF319" i="9"/>
  <c r="CF318" i="9"/>
  <c r="CF317" i="9"/>
  <c r="CF316" i="9"/>
  <c r="CF310" i="9"/>
  <c r="CF309" i="9"/>
  <c r="CF308" i="9"/>
  <c r="CF307" i="9"/>
  <c r="CF306" i="9"/>
  <c r="CF305" i="9"/>
  <c r="CF304" i="9"/>
  <c r="CF303" i="9"/>
  <c r="A303" i="9"/>
  <c r="A305" i="9"/>
  <c r="A306" i="9"/>
  <c r="A308" i="9"/>
  <c r="A310" i="9"/>
  <c r="A318" i="9"/>
  <c r="A320" i="9"/>
  <c r="A322" i="9"/>
  <c r="A327" i="9"/>
  <c r="Q303" i="9"/>
  <c r="AB303" i="9" s="1"/>
  <c r="Q305" i="9"/>
  <c r="AB305" i="9" s="1"/>
  <c r="Q306" i="9"/>
  <c r="AB306" i="9" s="1"/>
  <c r="Q308" i="9"/>
  <c r="AB308" i="9" s="1"/>
  <c r="Q318" i="9"/>
  <c r="AB318" i="9" s="1"/>
  <c r="Q320" i="9"/>
  <c r="Q322" i="9"/>
  <c r="AB322" i="9" s="1"/>
  <c r="Q327" i="9"/>
  <c r="AL308" i="9"/>
  <c r="AM308" i="9" s="1"/>
  <c r="AL307" i="9"/>
  <c r="AM307" i="9" s="1"/>
  <c r="AL306" i="9"/>
  <c r="AM306" i="9" s="1"/>
  <c r="AL305" i="9"/>
  <c r="AM305" i="9" s="1"/>
  <c r="AL304" i="9"/>
  <c r="AM304" i="9" s="1"/>
  <c r="AL303" i="9"/>
  <c r="AM303" i="9" s="1"/>
  <c r="AL302" i="9"/>
  <c r="AM302" i="9" s="1"/>
  <c r="AL316" i="9"/>
  <c r="AM316" i="9" s="1"/>
  <c r="AL324" i="9"/>
  <c r="AM324" i="9" s="1"/>
  <c r="AL323" i="9"/>
  <c r="AM323" i="9" s="1"/>
  <c r="AL322" i="9"/>
  <c r="AM322" i="9" s="1"/>
  <c r="AL321" i="9"/>
  <c r="AM321" i="9" s="1"/>
  <c r="AL320" i="9"/>
  <c r="AM320" i="9" s="1"/>
  <c r="AL326" i="9"/>
  <c r="AM326" i="9" s="1"/>
  <c r="CD890" i="11"/>
  <c r="CD889" i="11"/>
  <c r="CD888" i="11"/>
  <c r="CD887" i="11"/>
  <c r="CD886" i="11"/>
  <c r="CD885" i="11"/>
  <c r="CD884" i="11"/>
  <c r="CD883" i="11"/>
  <c r="CD882" i="11"/>
  <c r="CC327" i="9" l="1"/>
  <c r="AB327" i="9"/>
  <c r="CC320" i="9"/>
  <c r="AB320" i="9"/>
  <c r="CC310" i="9"/>
  <c r="CC306" i="9"/>
  <c r="CC318" i="9"/>
  <c r="CC305" i="9"/>
  <c r="CC308" i="9"/>
  <c r="CC322" i="9"/>
  <c r="CC303" i="9"/>
  <c r="CD881" i="11"/>
  <c r="CD880" i="11"/>
  <c r="CD879" i="11"/>
  <c r="Q412" i="9" l="1"/>
  <c r="AB412" i="9" s="1"/>
  <c r="A412" i="9"/>
  <c r="CF412" i="9"/>
  <c r="BK412" i="9"/>
  <c r="CF709" i="9"/>
  <c r="A709" i="9"/>
  <c r="BK709" i="9"/>
  <c r="Q386" i="9"/>
  <c r="AB386" i="9" s="1"/>
  <c r="A386" i="9"/>
  <c r="Q385" i="9"/>
  <c r="A385" i="9"/>
  <c r="Q384" i="9"/>
  <c r="AB384" i="9" s="1"/>
  <c r="A384" i="9"/>
  <c r="CF386" i="9"/>
  <c r="CF385" i="9"/>
  <c r="CF384" i="9"/>
  <c r="BK386" i="9"/>
  <c r="BK385" i="9"/>
  <c r="BK384" i="9"/>
  <c r="Q389" i="9"/>
  <c r="AB389" i="9" s="1"/>
  <c r="A162" i="9"/>
  <c r="Q162" i="9"/>
  <c r="CF162" i="9"/>
  <c r="Q614" i="9"/>
  <c r="AB614" i="9" s="1"/>
  <c r="Q610" i="9"/>
  <c r="AB610" i="9" s="1"/>
  <c r="Q604" i="9"/>
  <c r="AB604" i="9" s="1"/>
  <c r="Q524" i="9"/>
  <c r="Q521" i="9"/>
  <c r="AB521" i="9" s="1"/>
  <c r="Q445" i="9"/>
  <c r="AB445" i="9" s="1"/>
  <c r="Q444" i="9"/>
  <c r="AB444" i="9" s="1"/>
  <c r="Q443" i="9"/>
  <c r="AB443" i="9" s="1"/>
  <c r="Q442" i="9"/>
  <c r="Q441" i="9"/>
  <c r="AB441" i="9" s="1"/>
  <c r="Q440" i="9"/>
  <c r="Q439" i="9"/>
  <c r="AB439" i="9" s="1"/>
  <c r="Q438" i="9"/>
  <c r="Q390" i="9"/>
  <c r="AB390" i="9" s="1"/>
  <c r="Q326" i="9"/>
  <c r="AB326" i="9" s="1"/>
  <c r="Q325" i="9"/>
  <c r="AB325" i="9" s="1"/>
  <c r="Q324" i="9"/>
  <c r="AB324" i="9" s="1"/>
  <c r="Q323" i="9"/>
  <c r="AB323" i="9" s="1"/>
  <c r="Q321" i="9"/>
  <c r="AB321" i="9" s="1"/>
  <c r="Q319" i="9"/>
  <c r="AB319" i="9" s="1"/>
  <c r="Q317" i="9"/>
  <c r="AB317" i="9" s="1"/>
  <c r="Q316" i="9"/>
  <c r="AB316" i="9" s="1"/>
  <c r="Q315" i="9"/>
  <c r="AB315" i="9" s="1"/>
  <c r="Q309" i="9"/>
  <c r="AB309" i="9" s="1"/>
  <c r="Q307" i="9"/>
  <c r="AB307" i="9" s="1"/>
  <c r="Q304" i="9"/>
  <c r="AB304" i="9" s="1"/>
  <c r="Q302" i="9"/>
  <c r="AB302" i="9" s="1"/>
  <c r="Q301" i="9"/>
  <c r="Q300" i="9"/>
  <c r="AB300" i="9" s="1"/>
  <c r="Q299" i="9"/>
  <c r="AB299" i="9" s="1"/>
  <c r="Q298" i="9"/>
  <c r="AB298" i="9" s="1"/>
  <c r="Q297" i="9"/>
  <c r="AB297" i="9" s="1"/>
  <c r="Q296" i="9"/>
  <c r="AB296" i="9" s="1"/>
  <c r="Q295" i="9"/>
  <c r="AB295" i="9" s="1"/>
  <c r="Q294" i="9"/>
  <c r="AB294" i="9" s="1"/>
  <c r="Q293" i="9"/>
  <c r="AB293" i="9" s="1"/>
  <c r="Q292" i="9"/>
  <c r="AB292" i="9" s="1"/>
  <c r="Q254" i="9"/>
  <c r="AB254" i="9" s="1"/>
  <c r="CD878" i="11"/>
  <c r="Q3" i="9"/>
  <c r="AB3" i="9" s="1"/>
  <c r="Q4" i="9"/>
  <c r="AB4" i="9" s="1"/>
  <c r="Q5" i="9"/>
  <c r="AB5" i="9" s="1"/>
  <c r="Q6" i="9"/>
  <c r="AB6" i="9" s="1"/>
  <c r="Q7" i="9"/>
  <c r="Q8" i="9"/>
  <c r="AB8" i="9" s="1"/>
  <c r="Q9" i="9"/>
  <c r="AB9" i="9" s="1"/>
  <c r="Q10" i="9"/>
  <c r="AB10" i="9" s="1"/>
  <c r="Q11" i="9"/>
  <c r="AB11" i="9" s="1"/>
  <c r="Q12" i="9"/>
  <c r="AB12" i="9" s="1"/>
  <c r="Q13" i="9"/>
  <c r="AB13" i="9" s="1"/>
  <c r="Q14" i="9"/>
  <c r="AB14" i="9" s="1"/>
  <c r="Q15" i="9"/>
  <c r="Q16" i="9"/>
  <c r="AB16" i="9" s="1"/>
  <c r="Q17" i="9"/>
  <c r="AB17" i="9" s="1"/>
  <c r="Q18" i="9"/>
  <c r="AB18" i="9" s="1"/>
  <c r="Q19" i="9"/>
  <c r="AB19" i="9" s="1"/>
  <c r="Q20" i="9"/>
  <c r="AB20" i="9" s="1"/>
  <c r="Q21" i="9"/>
  <c r="AB21" i="9" s="1"/>
  <c r="Q22" i="9"/>
  <c r="AB22" i="9" s="1"/>
  <c r="Q23" i="9"/>
  <c r="AB23" i="9" s="1"/>
  <c r="Q24" i="9"/>
  <c r="Q25" i="9"/>
  <c r="AB25" i="9" s="1"/>
  <c r="Q26" i="9"/>
  <c r="AB26" i="9" s="1"/>
  <c r="Q27" i="9"/>
  <c r="AB27" i="9" s="1"/>
  <c r="Q28" i="9"/>
  <c r="AB28" i="9" s="1"/>
  <c r="Q29" i="9"/>
  <c r="AB29" i="9" s="1"/>
  <c r="Q30" i="9"/>
  <c r="AB30" i="9" s="1"/>
  <c r="Q31" i="9"/>
  <c r="AB31" i="9" s="1"/>
  <c r="Q32" i="9"/>
  <c r="AB32" i="9" s="1"/>
  <c r="Q33" i="9"/>
  <c r="AB33" i="9" s="1"/>
  <c r="Q34" i="9"/>
  <c r="AB34" i="9" s="1"/>
  <c r="Q35" i="9"/>
  <c r="Q36" i="9"/>
  <c r="AB36" i="9" s="1"/>
  <c r="Q37" i="9"/>
  <c r="AB37" i="9" s="1"/>
  <c r="Q38" i="9"/>
  <c r="AB38" i="9" s="1"/>
  <c r="Q39" i="9"/>
  <c r="AB39" i="9" s="1"/>
  <c r="Q40" i="9"/>
  <c r="AB40" i="9" s="1"/>
  <c r="Q41" i="9"/>
  <c r="AB41" i="9" s="1"/>
  <c r="Q42" i="9"/>
  <c r="AB42" i="9" s="1"/>
  <c r="Q43" i="9"/>
  <c r="Q44" i="9"/>
  <c r="AB44" i="9" s="1"/>
  <c r="Q45" i="9"/>
  <c r="AB45" i="9" s="1"/>
  <c r="Q46" i="9"/>
  <c r="AB46" i="9" s="1"/>
  <c r="Q47" i="9"/>
  <c r="Q48" i="9"/>
  <c r="AB48" i="9" s="1"/>
  <c r="Q49" i="9"/>
  <c r="AB49" i="9" s="1"/>
  <c r="Q50" i="9"/>
  <c r="AB50" i="9" s="1"/>
  <c r="Q51" i="9"/>
  <c r="AB51" i="9" s="1"/>
  <c r="Q52" i="9"/>
  <c r="AB52" i="9" s="1"/>
  <c r="Q53" i="9"/>
  <c r="AB53" i="9" s="1"/>
  <c r="Q54" i="9"/>
  <c r="AB54" i="9" s="1"/>
  <c r="Q55" i="9"/>
  <c r="AB55" i="9" s="1"/>
  <c r="Q56" i="9"/>
  <c r="AB56" i="9" s="1"/>
  <c r="Q57" i="9"/>
  <c r="AB57" i="9" s="1"/>
  <c r="Q58" i="9"/>
  <c r="Q59" i="9"/>
  <c r="AB59" i="9" s="1"/>
  <c r="Q60" i="9"/>
  <c r="AB60" i="9" s="1"/>
  <c r="Q61" i="9"/>
  <c r="AB61" i="9" s="1"/>
  <c r="Q62" i="9"/>
  <c r="AB62" i="9" s="1"/>
  <c r="Q63" i="9"/>
  <c r="AB63" i="9" s="1"/>
  <c r="Q64" i="9"/>
  <c r="AB64" i="9" s="1"/>
  <c r="Q65" i="9"/>
  <c r="AB65" i="9" s="1"/>
  <c r="Q66" i="9"/>
  <c r="AB66" i="9" s="1"/>
  <c r="Q67" i="9"/>
  <c r="AB67" i="9" s="1"/>
  <c r="Q68" i="9"/>
  <c r="Q69" i="9"/>
  <c r="AB69" i="9" s="1"/>
  <c r="Q70" i="9"/>
  <c r="AB70" i="9" s="1"/>
  <c r="Q71" i="9"/>
  <c r="AB71" i="9" s="1"/>
  <c r="Q72" i="9"/>
  <c r="Q73" i="9"/>
  <c r="AB73" i="9" s="1"/>
  <c r="Q74" i="9"/>
  <c r="Q75" i="9"/>
  <c r="Q76" i="9"/>
  <c r="AB76" i="9" s="1"/>
  <c r="Q77" i="9"/>
  <c r="AB77" i="9" s="1"/>
  <c r="Q78" i="9"/>
  <c r="AB78" i="9" s="1"/>
  <c r="Q79" i="9"/>
  <c r="AB79" i="9" s="1"/>
  <c r="Q80" i="9"/>
  <c r="AB80" i="9" s="1"/>
  <c r="Q81" i="9"/>
  <c r="AB81" i="9" s="1"/>
  <c r="Q83" i="9"/>
  <c r="AB83" i="9" s="1"/>
  <c r="Q84" i="9"/>
  <c r="AB84" i="9" s="1"/>
  <c r="Q85" i="9"/>
  <c r="Q86" i="9"/>
  <c r="AB86" i="9" s="1"/>
  <c r="Q87" i="9"/>
  <c r="AB87" i="9" s="1"/>
  <c r="Q88" i="9"/>
  <c r="Q89" i="9"/>
  <c r="Q90" i="9"/>
  <c r="AB90" i="9" s="1"/>
  <c r="Q91" i="9"/>
  <c r="AB91" i="9" s="1"/>
  <c r="Q93" i="9"/>
  <c r="AB93" i="9" s="1"/>
  <c r="Q94" i="9"/>
  <c r="AB94" i="9" s="1"/>
  <c r="Q95" i="9"/>
  <c r="AB95" i="9" s="1"/>
  <c r="Q96" i="9"/>
  <c r="AB96" i="9" s="1"/>
  <c r="Q97" i="9"/>
  <c r="AB97" i="9" s="1"/>
  <c r="Q98" i="9"/>
  <c r="AB98" i="9" s="1"/>
  <c r="Q99" i="9"/>
  <c r="AB99" i="9" s="1"/>
  <c r="Q100" i="9"/>
  <c r="AB100" i="9" s="1"/>
  <c r="Q101" i="9"/>
  <c r="AB101" i="9" s="1"/>
  <c r="Q102" i="9"/>
  <c r="AB102" i="9" s="1"/>
  <c r="Q103" i="9"/>
  <c r="AB103" i="9" s="1"/>
  <c r="Q104" i="9"/>
  <c r="AB104" i="9" s="1"/>
  <c r="Q105" i="9"/>
  <c r="AB105" i="9" s="1"/>
  <c r="Q106" i="9"/>
  <c r="AB106" i="9" s="1"/>
  <c r="Q107" i="9"/>
  <c r="Q108" i="9"/>
  <c r="AB108" i="9" s="1"/>
  <c r="Q109" i="9"/>
  <c r="AB109" i="9" s="1"/>
  <c r="Q110" i="9"/>
  <c r="AB110" i="9" s="1"/>
  <c r="Q111" i="9"/>
  <c r="Q112" i="9"/>
  <c r="AB112" i="9" s="1"/>
  <c r="Q113" i="9"/>
  <c r="AB113" i="9" s="1"/>
  <c r="Q114" i="9"/>
  <c r="AB114" i="9" s="1"/>
  <c r="Q115" i="9"/>
  <c r="AB115" i="9" s="1"/>
  <c r="Q116" i="9"/>
  <c r="Q118" i="9"/>
  <c r="AB118" i="9" s="1"/>
  <c r="Q119" i="9"/>
  <c r="AB119" i="9" s="1"/>
  <c r="Q120" i="9"/>
  <c r="AB120" i="9" s="1"/>
  <c r="Q121" i="9"/>
  <c r="AB121" i="9" s="1"/>
  <c r="Q122" i="9"/>
  <c r="AB122" i="9" s="1"/>
  <c r="Q124" i="9"/>
  <c r="AB124" i="9" s="1"/>
  <c r="Q125" i="9"/>
  <c r="AB125" i="9" s="1"/>
  <c r="Q126" i="9"/>
  <c r="AB126" i="9" s="1"/>
  <c r="Q127" i="9"/>
  <c r="AB127" i="9" s="1"/>
  <c r="Q129" i="9"/>
  <c r="AB129" i="9" s="1"/>
  <c r="Q130" i="9"/>
  <c r="AB130" i="9" s="1"/>
  <c r="Q132" i="9"/>
  <c r="AB132" i="9" s="1"/>
  <c r="Q133" i="9"/>
  <c r="Q134" i="9"/>
  <c r="AB134" i="9" s="1"/>
  <c r="Q135" i="9"/>
  <c r="AB135" i="9" s="1"/>
  <c r="Q136" i="9"/>
  <c r="AB136" i="9" s="1"/>
  <c r="Q137" i="9"/>
  <c r="AB137" i="9" s="1"/>
  <c r="Q138" i="9"/>
  <c r="Q141" i="9"/>
  <c r="AB141" i="9" s="1"/>
  <c r="Q143" i="9"/>
  <c r="AB143" i="9" s="1"/>
  <c r="Q144" i="9"/>
  <c r="AB144" i="9" s="1"/>
  <c r="Q145" i="9"/>
  <c r="Q146" i="9"/>
  <c r="AB146" i="9" s="1"/>
  <c r="Q147" i="9"/>
  <c r="Q148" i="9"/>
  <c r="Q149" i="9"/>
  <c r="AB149" i="9" s="1"/>
  <c r="Q150" i="9"/>
  <c r="AB150" i="9" s="1"/>
  <c r="Q151" i="9"/>
  <c r="AB151" i="9" s="1"/>
  <c r="Q152" i="9"/>
  <c r="Q153" i="9"/>
  <c r="AB153" i="9" s="1"/>
  <c r="Q154" i="9"/>
  <c r="AB154" i="9" s="1"/>
  <c r="Q155" i="9"/>
  <c r="Q156" i="9"/>
  <c r="AB156" i="9" s="1"/>
  <c r="Q157" i="9"/>
  <c r="AB157" i="9" s="1"/>
  <c r="Q158" i="9"/>
  <c r="AB158" i="9" s="1"/>
  <c r="Q159" i="9"/>
  <c r="AB159" i="9" s="1"/>
  <c r="Q160" i="9"/>
  <c r="Q161" i="9"/>
  <c r="AB161" i="9" s="1"/>
  <c r="Q163" i="9"/>
  <c r="AB163" i="9" s="1"/>
  <c r="Q164" i="9"/>
  <c r="AB164" i="9" s="1"/>
  <c r="Q165" i="9"/>
  <c r="AB165" i="9" s="1"/>
  <c r="Q166" i="9"/>
  <c r="AB166" i="9" s="1"/>
  <c r="Q167" i="9"/>
  <c r="AB167" i="9" s="1"/>
  <c r="Q168" i="9"/>
  <c r="AB168" i="9" s="1"/>
  <c r="Q169" i="9"/>
  <c r="AB169" i="9" s="1"/>
  <c r="Q170" i="9"/>
  <c r="AB170" i="9" s="1"/>
  <c r="Q171" i="9"/>
  <c r="AB171" i="9" s="1"/>
  <c r="Q172" i="9"/>
  <c r="Q173" i="9"/>
  <c r="AB173" i="9" s="1"/>
  <c r="Q174" i="9"/>
  <c r="Q176" i="9"/>
  <c r="AB176" i="9" s="1"/>
  <c r="Q177" i="9"/>
  <c r="AB177" i="9" s="1"/>
  <c r="Q178" i="9"/>
  <c r="AB178" i="9" s="1"/>
  <c r="Q179" i="9"/>
  <c r="AB179" i="9" s="1"/>
  <c r="Q182" i="9"/>
  <c r="AB182" i="9" s="1"/>
  <c r="Q183" i="9"/>
  <c r="AB183" i="9" s="1"/>
  <c r="Q184" i="9"/>
  <c r="Q187" i="9"/>
  <c r="AB187" i="9" s="1"/>
  <c r="Q188" i="9"/>
  <c r="AB188" i="9" s="1"/>
  <c r="Q189" i="9"/>
  <c r="AB189" i="9" s="1"/>
  <c r="Q191" i="9"/>
  <c r="AB191" i="9" s="1"/>
  <c r="Q192" i="9"/>
  <c r="Q194" i="9"/>
  <c r="AB194" i="9" s="1"/>
  <c r="Q195" i="9"/>
  <c r="AB195" i="9" s="1"/>
  <c r="Q196" i="9"/>
  <c r="AB196" i="9" s="1"/>
  <c r="Q197" i="9"/>
  <c r="AB197" i="9" s="1"/>
  <c r="Q201" i="9"/>
  <c r="AB201" i="9" s="1"/>
  <c r="Q202" i="9"/>
  <c r="AB202" i="9" s="1"/>
  <c r="Q204" i="9"/>
  <c r="AB204" i="9" s="1"/>
  <c r="Q205" i="9"/>
  <c r="AB205" i="9" s="1"/>
  <c r="Q207" i="9"/>
  <c r="AB207" i="9" s="1"/>
  <c r="Q208" i="9"/>
  <c r="AB208" i="9" s="1"/>
  <c r="Q210" i="9"/>
  <c r="AB210" i="9" s="1"/>
  <c r="Q211" i="9"/>
  <c r="AB211" i="9" s="1"/>
  <c r="Q212" i="9"/>
  <c r="AB212" i="9" s="1"/>
  <c r="Q213" i="9"/>
  <c r="AB213" i="9" s="1"/>
  <c r="Q215" i="9"/>
  <c r="AB215" i="9" s="1"/>
  <c r="Q216" i="9"/>
  <c r="AB216" i="9" s="1"/>
  <c r="Q218" i="9"/>
  <c r="Q219" i="9"/>
  <c r="AB219" i="9" s="1"/>
  <c r="Q221" i="9"/>
  <c r="AB221" i="9" s="1"/>
  <c r="Q222" i="9"/>
  <c r="AB222" i="9" s="1"/>
  <c r="Q225" i="9"/>
  <c r="AB225" i="9" s="1"/>
  <c r="Q226" i="9"/>
  <c r="AB226" i="9" s="1"/>
  <c r="Q228" i="9"/>
  <c r="AB228" i="9" s="1"/>
  <c r="Q229" i="9"/>
  <c r="Q230" i="9"/>
  <c r="AB230" i="9" s="1"/>
  <c r="Q231" i="9"/>
  <c r="AB231" i="9" s="1"/>
  <c r="Q232" i="9"/>
  <c r="AB232" i="9" s="1"/>
  <c r="Q233" i="9"/>
  <c r="AB233" i="9" s="1"/>
  <c r="Q234" i="9"/>
  <c r="AB234" i="9" s="1"/>
  <c r="Q235" i="9"/>
  <c r="AB235" i="9" s="1"/>
  <c r="Q236" i="9"/>
  <c r="AB236" i="9" s="1"/>
  <c r="Q237" i="9"/>
  <c r="AB237" i="9" s="1"/>
  <c r="Q238" i="9"/>
  <c r="AB238" i="9" s="1"/>
  <c r="Q239" i="9"/>
  <c r="AB239" i="9" s="1"/>
  <c r="Q240" i="9"/>
  <c r="AB240" i="9" s="1"/>
  <c r="Q241" i="9"/>
  <c r="AB241" i="9" s="1"/>
  <c r="Q242" i="9"/>
  <c r="AB242" i="9" s="1"/>
  <c r="Q243" i="9"/>
  <c r="AB243" i="9" s="1"/>
  <c r="Q244" i="9"/>
  <c r="AB244" i="9" s="1"/>
  <c r="Q245" i="9"/>
  <c r="AB245" i="9" s="1"/>
  <c r="Q246" i="9"/>
  <c r="AB246" i="9" s="1"/>
  <c r="Q247" i="9"/>
  <c r="AB247" i="9" s="1"/>
  <c r="Q248" i="9"/>
  <c r="AB248" i="9" s="1"/>
  <c r="Q249" i="9"/>
  <c r="AB249" i="9" s="1"/>
  <c r="Q250" i="9"/>
  <c r="AB250" i="9" s="1"/>
  <c r="Q251" i="9"/>
  <c r="Q252" i="9"/>
  <c r="Q253" i="9"/>
  <c r="AB253" i="9" s="1"/>
  <c r="Q255" i="9"/>
  <c r="AB255" i="9" s="1"/>
  <c r="Q256" i="9"/>
  <c r="AB256" i="9" s="1"/>
  <c r="Q257" i="9"/>
  <c r="AB257" i="9" s="1"/>
  <c r="Q258" i="9"/>
  <c r="AB258" i="9" s="1"/>
  <c r="Q259" i="9"/>
  <c r="AB259" i="9" s="1"/>
  <c r="Q260" i="9"/>
  <c r="Q262" i="9"/>
  <c r="AB262" i="9" s="1"/>
  <c r="Q263" i="9"/>
  <c r="Q265" i="9"/>
  <c r="AB265" i="9" s="1"/>
  <c r="Q266" i="9"/>
  <c r="AB266" i="9" s="1"/>
  <c r="Q268" i="9"/>
  <c r="AB268" i="9" s="1"/>
  <c r="Q269" i="9"/>
  <c r="AB269" i="9" s="1"/>
  <c r="Q270" i="9"/>
  <c r="AB270" i="9" s="1"/>
  <c r="Q272" i="9"/>
  <c r="AB272" i="9" s="1"/>
  <c r="Q273" i="9"/>
  <c r="AB273" i="9" s="1"/>
  <c r="Q276" i="9"/>
  <c r="AB276" i="9" s="1"/>
  <c r="Q277" i="9"/>
  <c r="AB277" i="9" s="1"/>
  <c r="Q279" i="9"/>
  <c r="AB279" i="9" s="1"/>
  <c r="Q280" i="9"/>
  <c r="AB280" i="9" s="1"/>
  <c r="Q281" i="9"/>
  <c r="Q282" i="9"/>
  <c r="AB282" i="9" s="1"/>
  <c r="Q283" i="9"/>
  <c r="AB283" i="9" s="1"/>
  <c r="Q284" i="9"/>
  <c r="AB284" i="9" s="1"/>
  <c r="Q285" i="9"/>
  <c r="AB285" i="9" s="1"/>
  <c r="Q287" i="9"/>
  <c r="AB287" i="9" s="1"/>
  <c r="Q288" i="9"/>
  <c r="AB288" i="9" s="1"/>
  <c r="Q290" i="9"/>
  <c r="Q291" i="9"/>
  <c r="AB291" i="9" s="1"/>
  <c r="Q375" i="9"/>
  <c r="Q376" i="9"/>
  <c r="AB376" i="9" s="1"/>
  <c r="Q377" i="9"/>
  <c r="Q378" i="9"/>
  <c r="Q379" i="9"/>
  <c r="AB379" i="9" s="1"/>
  <c r="Q380" i="9"/>
  <c r="AB380" i="9" s="1"/>
  <c r="Q381" i="9"/>
  <c r="AB381" i="9" s="1"/>
  <c r="Q382" i="9"/>
  <c r="Q383" i="9"/>
  <c r="AB383" i="9" s="1"/>
  <c r="Q391" i="9"/>
  <c r="AB391" i="9" s="1"/>
  <c r="Q392" i="9"/>
  <c r="AB392" i="9" s="1"/>
  <c r="Q393" i="9"/>
  <c r="AB393" i="9" s="1"/>
  <c r="Q394" i="9"/>
  <c r="AB394" i="9" s="1"/>
  <c r="Q395" i="9"/>
  <c r="AB395" i="9" s="1"/>
  <c r="Q396" i="9"/>
  <c r="Q397" i="9"/>
  <c r="AB397" i="9" s="1"/>
  <c r="Q399" i="9"/>
  <c r="AB399" i="9" s="1"/>
  <c r="Q400" i="9"/>
  <c r="AB400" i="9" s="1"/>
  <c r="Q402" i="9"/>
  <c r="AB402" i="9" s="1"/>
  <c r="Q403" i="9"/>
  <c r="AB403" i="9" s="1"/>
  <c r="Q405" i="9"/>
  <c r="AB405" i="9" s="1"/>
  <c r="Q406" i="9"/>
  <c r="AB406" i="9" s="1"/>
  <c r="Q407" i="9"/>
  <c r="AB407" i="9" s="1"/>
  <c r="Q408" i="9"/>
  <c r="AB408" i="9" s="1"/>
  <c r="Q409" i="9"/>
  <c r="Q410" i="9"/>
  <c r="AB410" i="9" s="1"/>
  <c r="Q411" i="9"/>
  <c r="Q414" i="9"/>
  <c r="AB414" i="9" s="1"/>
  <c r="Q415" i="9"/>
  <c r="Q417" i="9"/>
  <c r="AB417" i="9" s="1"/>
  <c r="Q418" i="9"/>
  <c r="Q421" i="9"/>
  <c r="Q423" i="9"/>
  <c r="AB423" i="9" s="1"/>
  <c r="Q424" i="9"/>
  <c r="AB424" i="9" s="1"/>
  <c r="Q425" i="9"/>
  <c r="AB425" i="9" s="1"/>
  <c r="Q426" i="9"/>
  <c r="AB426" i="9" s="1"/>
  <c r="Q427" i="9"/>
  <c r="AB427" i="9" s="1"/>
  <c r="Q428" i="9"/>
  <c r="AB428" i="9" s="1"/>
  <c r="Q429" i="9"/>
  <c r="Q430" i="9"/>
  <c r="AB430" i="9" s="1"/>
  <c r="Q432" i="9"/>
  <c r="AB432" i="9" s="1"/>
  <c r="Q433" i="9"/>
  <c r="AB433" i="9" s="1"/>
  <c r="Q434" i="9"/>
  <c r="AB434" i="9" s="1"/>
  <c r="Q435" i="9"/>
  <c r="AB435" i="9" s="1"/>
  <c r="Q436" i="9"/>
  <c r="AB436" i="9" s="1"/>
  <c r="Q454" i="9"/>
  <c r="AB454" i="9" s="1"/>
  <c r="Q455" i="9"/>
  <c r="AB455" i="9" s="1"/>
  <c r="Q456" i="9"/>
  <c r="AB456" i="9" s="1"/>
  <c r="Q457" i="9"/>
  <c r="AB457" i="9" s="1"/>
  <c r="Q458" i="9"/>
  <c r="AB458" i="9" s="1"/>
  <c r="Q459" i="9"/>
  <c r="AB459" i="9" s="1"/>
  <c r="Q460" i="9"/>
  <c r="Q461" i="9"/>
  <c r="AB461" i="9" s="1"/>
  <c r="Q462" i="9"/>
  <c r="Q463" i="9"/>
  <c r="AB463" i="9" s="1"/>
  <c r="Q464" i="9"/>
  <c r="AB464" i="9" s="1"/>
  <c r="Q465" i="9"/>
  <c r="Q466" i="9"/>
  <c r="AB466" i="9" s="1"/>
  <c r="Q467" i="9"/>
  <c r="AB467" i="9" s="1"/>
  <c r="Q468" i="9"/>
  <c r="Q469" i="9"/>
  <c r="AB469" i="9" s="1"/>
  <c r="Q470" i="9"/>
  <c r="AB470" i="9" s="1"/>
  <c r="Q471" i="9"/>
  <c r="AB471" i="9" s="1"/>
  <c r="Q472" i="9"/>
  <c r="AB472" i="9" s="1"/>
  <c r="Q473" i="9"/>
  <c r="AB473" i="9" s="1"/>
  <c r="Q474" i="9"/>
  <c r="Q475" i="9"/>
  <c r="AB475" i="9" s="1"/>
  <c r="Q476" i="9"/>
  <c r="AB476" i="9" s="1"/>
  <c r="Q477" i="9"/>
  <c r="Q479" i="9"/>
  <c r="AB479" i="9" s="1"/>
  <c r="Q480" i="9"/>
  <c r="AB480" i="9" s="1"/>
  <c r="Q481" i="9"/>
  <c r="AB481" i="9" s="1"/>
  <c r="Q482" i="9"/>
  <c r="AB482" i="9" s="1"/>
  <c r="Q483" i="9"/>
  <c r="AB483" i="9" s="1"/>
  <c r="Q484" i="9"/>
  <c r="AB484" i="9" s="1"/>
  <c r="Q485" i="9"/>
  <c r="AB485" i="9" s="1"/>
  <c r="Q486" i="9"/>
  <c r="AB486" i="9" s="1"/>
  <c r="Q487" i="9"/>
  <c r="AB487" i="9" s="1"/>
  <c r="Q488" i="9"/>
  <c r="AB488" i="9" s="1"/>
  <c r="Q489" i="9"/>
  <c r="AB489" i="9" s="1"/>
  <c r="Q490" i="9"/>
  <c r="AB490" i="9" s="1"/>
  <c r="Q491" i="9"/>
  <c r="AB491" i="9" s="1"/>
  <c r="Q492" i="9"/>
  <c r="AB492" i="9" s="1"/>
  <c r="Q493" i="9"/>
  <c r="AB493" i="9" s="1"/>
  <c r="Q494" i="9"/>
  <c r="AB494" i="9" s="1"/>
  <c r="Q497" i="9"/>
  <c r="AB497" i="9" s="1"/>
  <c r="Q514" i="9"/>
  <c r="AB514" i="9" s="1"/>
  <c r="Q515" i="9"/>
  <c r="AB515" i="9" s="1"/>
  <c r="Q517" i="9"/>
  <c r="AB517" i="9" s="1"/>
  <c r="Q518" i="9"/>
  <c r="AB518" i="9" s="1"/>
  <c r="Q519" i="9"/>
  <c r="AB519" i="9" s="1"/>
  <c r="Q520" i="9"/>
  <c r="AB520" i="9" s="1"/>
  <c r="Q522" i="9"/>
  <c r="AB522" i="9" s="1"/>
  <c r="Q523" i="9"/>
  <c r="AB523" i="9" s="1"/>
  <c r="Q525" i="9"/>
  <c r="AB525" i="9" s="1"/>
  <c r="Q526" i="9"/>
  <c r="AB526" i="9" s="1"/>
  <c r="Q527" i="9"/>
  <c r="AB527" i="9" s="1"/>
  <c r="Q528" i="9"/>
  <c r="Q529" i="9"/>
  <c r="Q530" i="9"/>
  <c r="AB530" i="9" s="1"/>
  <c r="Q531" i="9"/>
  <c r="AB531" i="9" s="1"/>
  <c r="Q532" i="9"/>
  <c r="AB532" i="9" s="1"/>
  <c r="Q533" i="9"/>
  <c r="AB533" i="9" s="1"/>
  <c r="Q534" i="9"/>
  <c r="AB534" i="9" s="1"/>
  <c r="Q535" i="9"/>
  <c r="AB535" i="9" s="1"/>
  <c r="Q536" i="9"/>
  <c r="AB536" i="9" s="1"/>
  <c r="Q537" i="9"/>
  <c r="AB537" i="9" s="1"/>
  <c r="Q538" i="9"/>
  <c r="AB538" i="9" s="1"/>
  <c r="Q539" i="9"/>
  <c r="Q540" i="9"/>
  <c r="AB540" i="9" s="1"/>
  <c r="Q541" i="9"/>
  <c r="AB541" i="9" s="1"/>
  <c r="Q542" i="9"/>
  <c r="Q543" i="9"/>
  <c r="AB543" i="9" s="1"/>
  <c r="Q544" i="9"/>
  <c r="AB544" i="9" s="1"/>
  <c r="Q545" i="9"/>
  <c r="Q546" i="9"/>
  <c r="AB546" i="9" s="1"/>
  <c r="Q547" i="9"/>
  <c r="AB547" i="9" s="1"/>
  <c r="Q548" i="9"/>
  <c r="AB548" i="9" s="1"/>
  <c r="Q549" i="9"/>
  <c r="AB549" i="9" s="1"/>
  <c r="Q550" i="9"/>
  <c r="AB550" i="9" s="1"/>
  <c r="Q551" i="9"/>
  <c r="AB551" i="9" s="1"/>
  <c r="Q552" i="9"/>
  <c r="AB552" i="9" s="1"/>
  <c r="Q553" i="9"/>
  <c r="AB553" i="9" s="1"/>
  <c r="Q554" i="9"/>
  <c r="AB554" i="9" s="1"/>
  <c r="Q555" i="9"/>
  <c r="AB555" i="9" s="1"/>
  <c r="Q556" i="9"/>
  <c r="AB556" i="9" s="1"/>
  <c r="Q557" i="9"/>
  <c r="AB558" i="9"/>
  <c r="Q561" i="9"/>
  <c r="AB561" i="9" s="1"/>
  <c r="Q562" i="9"/>
  <c r="AB562" i="9" s="1"/>
  <c r="Q564" i="9"/>
  <c r="AB564" i="9" s="1"/>
  <c r="Q565" i="9"/>
  <c r="Q566" i="9"/>
  <c r="AB566" i="9" s="1"/>
  <c r="Q567" i="9"/>
  <c r="AB567" i="9" s="1"/>
  <c r="Q569" i="9"/>
  <c r="AB569" i="9" s="1"/>
  <c r="Q570" i="9"/>
  <c r="AB570" i="9" s="1"/>
  <c r="Q571" i="9"/>
  <c r="Q573" i="9"/>
  <c r="AB573" i="9" s="1"/>
  <c r="Q574" i="9"/>
  <c r="AB574" i="9" s="1"/>
  <c r="Q575" i="9"/>
  <c r="AB575" i="9" s="1"/>
  <c r="Q576" i="9"/>
  <c r="AB576" i="9" s="1"/>
  <c r="Q577" i="9"/>
  <c r="AB577" i="9" s="1"/>
  <c r="Q578" i="9"/>
  <c r="AB578" i="9" s="1"/>
  <c r="Q579" i="9"/>
  <c r="AB579" i="9" s="1"/>
  <c r="Q580" i="9"/>
  <c r="AB580" i="9" s="1"/>
  <c r="Q581" i="9"/>
  <c r="AB581" i="9" s="1"/>
  <c r="Q582" i="9"/>
  <c r="AB582" i="9" s="1"/>
  <c r="Q583" i="9"/>
  <c r="AB583" i="9" s="1"/>
  <c r="Q584" i="9"/>
  <c r="AB584" i="9" s="1"/>
  <c r="Q585" i="9"/>
  <c r="AB585" i="9" s="1"/>
  <c r="Q586" i="9"/>
  <c r="AB586" i="9" s="1"/>
  <c r="Q587" i="9"/>
  <c r="AB587" i="9" s="1"/>
  <c r="Q588" i="9"/>
  <c r="AB588" i="9" s="1"/>
  <c r="Q590" i="9"/>
  <c r="AB590" i="9" s="1"/>
  <c r="Q591" i="9"/>
  <c r="AB591" i="9" s="1"/>
  <c r="Q592" i="9"/>
  <c r="AB592" i="9" s="1"/>
  <c r="Q593" i="9"/>
  <c r="AB593" i="9" s="1"/>
  <c r="Q594" i="9"/>
  <c r="AB594" i="9" s="1"/>
  <c r="Q595" i="9"/>
  <c r="AB595" i="9" s="1"/>
  <c r="Q596" i="9"/>
  <c r="AB596" i="9" s="1"/>
  <c r="Q597" i="9"/>
  <c r="Q598" i="9"/>
  <c r="AB598" i="9" s="1"/>
  <c r="Q599" i="9"/>
  <c r="AB599" i="9" s="1"/>
  <c r="Q600" i="9"/>
  <c r="AB600" i="9" s="1"/>
  <c r="Q601" i="9"/>
  <c r="AB601" i="9" s="1"/>
  <c r="Q602" i="9"/>
  <c r="AB602" i="9" s="1"/>
  <c r="Q603" i="9"/>
  <c r="Q605" i="9"/>
  <c r="AB605" i="9" s="1"/>
  <c r="Q606" i="9"/>
  <c r="AB606" i="9" s="1"/>
  <c r="Q607" i="9"/>
  <c r="AB607" i="9" s="1"/>
  <c r="Q608" i="9"/>
  <c r="AB608" i="9" s="1"/>
  <c r="Q609" i="9"/>
  <c r="Q611" i="9"/>
  <c r="AB611" i="9" s="1"/>
  <c r="Q612" i="9"/>
  <c r="AB612" i="9" s="1"/>
  <c r="Q613" i="9"/>
  <c r="AB613" i="9" s="1"/>
  <c r="Q615" i="9"/>
  <c r="AB615" i="9" s="1"/>
  <c r="Q617" i="9"/>
  <c r="AB617" i="9" s="1"/>
  <c r="Q618" i="9"/>
  <c r="AB618" i="9" s="1"/>
  <c r="Q620" i="9"/>
  <c r="AB620" i="9" s="1"/>
  <c r="Q621" i="9"/>
  <c r="AB621" i="9" s="1"/>
  <c r="Q622" i="9"/>
  <c r="AB622" i="9" s="1"/>
  <c r="Q624" i="9"/>
  <c r="AB624" i="9" s="1"/>
  <c r="Q625" i="9"/>
  <c r="AB625" i="9" s="1"/>
  <c r="Q627" i="9"/>
  <c r="AB627" i="9" s="1"/>
  <c r="Q628" i="9"/>
  <c r="AB628" i="9" s="1"/>
  <c r="Q629" i="9"/>
  <c r="AB629" i="9" s="1"/>
  <c r="Q631" i="9"/>
  <c r="AB631" i="9" s="1"/>
  <c r="Q632" i="9"/>
  <c r="AB632" i="9" s="1"/>
  <c r="Q633" i="9"/>
  <c r="AB633" i="9" s="1"/>
  <c r="Q635" i="9"/>
  <c r="AB635" i="9" s="1"/>
  <c r="Q636" i="9"/>
  <c r="AB636" i="9" s="1"/>
  <c r="Q637" i="9"/>
  <c r="AB637" i="9" s="1"/>
  <c r="Q638" i="9"/>
  <c r="Q639" i="9"/>
  <c r="AB639" i="9" s="1"/>
  <c r="Q640" i="9"/>
  <c r="AB640" i="9" s="1"/>
  <c r="Q642" i="9"/>
  <c r="AB642" i="9" s="1"/>
  <c r="Q643" i="9"/>
  <c r="AB643" i="9" s="1"/>
  <c r="Q671" i="9"/>
  <c r="Q672" i="9"/>
  <c r="AB672" i="9" s="1"/>
  <c r="Q673" i="9"/>
  <c r="AB673" i="9" s="1"/>
  <c r="Q674" i="9"/>
  <c r="AB674" i="9" s="1"/>
  <c r="Q675" i="9"/>
  <c r="AB675" i="9" s="1"/>
  <c r="Q676" i="9"/>
  <c r="AB676" i="9" s="1"/>
  <c r="Q677" i="9"/>
  <c r="AB677" i="9" s="1"/>
  <c r="Q678" i="9"/>
  <c r="AB678" i="9" s="1"/>
  <c r="Q679" i="9"/>
  <c r="AB679" i="9" s="1"/>
  <c r="Q680" i="9"/>
  <c r="Q681" i="9"/>
  <c r="AB681" i="9" s="1"/>
  <c r="Q682" i="9"/>
  <c r="AB682" i="9" s="1"/>
  <c r="Q683" i="9"/>
  <c r="AB683" i="9" s="1"/>
  <c r="Q684" i="9"/>
  <c r="AB684" i="9" s="1"/>
  <c r="Q685" i="9"/>
  <c r="AB685" i="9" s="1"/>
  <c r="Q686" i="9"/>
  <c r="AB686" i="9" s="1"/>
  <c r="Q687" i="9"/>
  <c r="AB687" i="9" s="1"/>
  <c r="Q688" i="9"/>
  <c r="AB688" i="9" s="1"/>
  <c r="Q689" i="9"/>
  <c r="AB689" i="9" s="1"/>
  <c r="Q690" i="9"/>
  <c r="Q691" i="9"/>
  <c r="AB691" i="9" s="1"/>
  <c r="Q692" i="9"/>
  <c r="AB692" i="9" s="1"/>
  <c r="Q693" i="9"/>
  <c r="AB693" i="9" s="1"/>
  <c r="Q694" i="9"/>
  <c r="Q695" i="9"/>
  <c r="AB695" i="9" s="1"/>
  <c r="Q696" i="9"/>
  <c r="AB696" i="9" s="1"/>
  <c r="Q697" i="9"/>
  <c r="AB697" i="9" s="1"/>
  <c r="Q698" i="9"/>
  <c r="AB698" i="9" s="1"/>
  <c r="Q699" i="9"/>
  <c r="AB699" i="9" s="1"/>
  <c r="Q700" i="9"/>
  <c r="AB700" i="9" s="1"/>
  <c r="Q701" i="9"/>
  <c r="AB701" i="9" s="1"/>
  <c r="Q702" i="9"/>
  <c r="AB702" i="9" s="1"/>
  <c r="Q703" i="9"/>
  <c r="AB703" i="9" s="1"/>
  <c r="Q706" i="9"/>
  <c r="AB706" i="9" s="1"/>
  <c r="Q707" i="9"/>
  <c r="AB707" i="9" s="1"/>
  <c r="Q708" i="9"/>
  <c r="AB708" i="9" s="1"/>
  <c r="Q1021" i="9"/>
  <c r="AB1021" i="9" s="1"/>
  <c r="Q1022" i="9"/>
  <c r="AB1022" i="9" s="1"/>
  <c r="Q1023" i="9"/>
  <c r="AB1023" i="9" s="1"/>
  <c r="BK391" i="9"/>
  <c r="BK390" i="9"/>
  <c r="BK389" i="9"/>
  <c r="CF390" i="9"/>
  <c r="CF389" i="9"/>
  <c r="A390" i="9"/>
  <c r="A389" i="9"/>
  <c r="CF640" i="9"/>
  <c r="CF639" i="9"/>
  <c r="CF638" i="9"/>
  <c r="CF637" i="9"/>
  <c r="CF636" i="9"/>
  <c r="CF635" i="9"/>
  <c r="CF633" i="9"/>
  <c r="CF632" i="9"/>
  <c r="CF631" i="9"/>
  <c r="CF629" i="9"/>
  <c r="CF628" i="9"/>
  <c r="CF627" i="9"/>
  <c r="CF625" i="9"/>
  <c r="CF624" i="9"/>
  <c r="CF622" i="9"/>
  <c r="CF621" i="9"/>
  <c r="CF620" i="9"/>
  <c r="CF618" i="9"/>
  <c r="CF617" i="9"/>
  <c r="CF615" i="9"/>
  <c r="CF614" i="9"/>
  <c r="CF613" i="9"/>
  <c r="CF610" i="9"/>
  <c r="CF604" i="9"/>
  <c r="A604" i="9"/>
  <c r="A610" i="9"/>
  <c r="A614" i="9"/>
  <c r="BK610" i="9"/>
  <c r="BK614" i="9"/>
  <c r="BK604" i="9"/>
  <c r="CF391" i="9"/>
  <c r="CD877" i="11"/>
  <c r="CD876" i="11"/>
  <c r="AD7" i="15"/>
  <c r="AD6" i="15"/>
  <c r="AD5" i="15"/>
  <c r="AD4" i="15"/>
  <c r="CD875" i="11"/>
  <c r="CD4" i="11"/>
  <c r="CG4" i="11"/>
  <c r="CD12" i="11"/>
  <c r="CD13" i="11"/>
  <c r="CD14" i="11"/>
  <c r="CD15" i="11"/>
  <c r="CD16" i="11"/>
  <c r="CD17" i="11"/>
  <c r="CD18" i="11"/>
  <c r="CD19" i="11"/>
  <c r="CD20" i="11"/>
  <c r="CD21" i="11"/>
  <c r="CD22" i="11"/>
  <c r="CD23" i="11"/>
  <c r="CD24" i="11"/>
  <c r="CD25" i="11"/>
  <c r="CD26" i="11"/>
  <c r="CD27" i="11"/>
  <c r="CD28" i="11"/>
  <c r="CD29" i="11"/>
  <c r="CD30" i="11"/>
  <c r="CD31" i="11"/>
  <c r="CD32" i="11"/>
  <c r="CD33" i="11"/>
  <c r="CD34" i="11"/>
  <c r="CD35" i="11"/>
  <c r="CD36" i="11"/>
  <c r="CD37" i="11"/>
  <c r="CD38" i="11"/>
  <c r="CD39" i="11"/>
  <c r="CD40" i="11"/>
  <c r="CD41" i="11"/>
  <c r="CD42" i="11"/>
  <c r="CD43" i="11"/>
  <c r="CD44" i="11"/>
  <c r="CD45" i="11"/>
  <c r="CD46" i="11"/>
  <c r="CD47" i="11"/>
  <c r="CD48" i="11"/>
  <c r="CD49" i="11"/>
  <c r="CD50" i="11"/>
  <c r="CD51" i="11"/>
  <c r="CD52" i="11"/>
  <c r="CD53" i="11"/>
  <c r="CD54" i="11"/>
  <c r="CD55" i="11"/>
  <c r="CD56" i="11"/>
  <c r="CD57" i="11"/>
  <c r="CD58" i="11"/>
  <c r="CD59" i="11"/>
  <c r="CD60" i="11"/>
  <c r="CD61" i="11"/>
  <c r="CD62" i="11"/>
  <c r="CD63" i="11"/>
  <c r="CD64" i="11"/>
  <c r="CD65" i="11"/>
  <c r="CD66" i="11"/>
  <c r="CD67" i="11"/>
  <c r="CD68" i="11"/>
  <c r="CD69" i="11"/>
  <c r="CD70" i="11"/>
  <c r="CD71" i="11"/>
  <c r="CD72" i="11"/>
  <c r="CD73" i="11"/>
  <c r="CD74" i="11"/>
  <c r="CD75" i="11"/>
  <c r="CD76" i="11"/>
  <c r="CD77" i="11"/>
  <c r="CD78" i="11"/>
  <c r="CD79" i="11"/>
  <c r="CD80" i="11"/>
  <c r="CD81" i="11"/>
  <c r="CD82" i="11"/>
  <c r="CD83" i="11"/>
  <c r="CD84" i="11"/>
  <c r="CD85" i="11"/>
  <c r="CD86" i="11"/>
  <c r="CD87" i="11"/>
  <c r="CD88" i="11"/>
  <c r="CD89" i="11"/>
  <c r="CD90" i="11"/>
  <c r="CD91" i="11"/>
  <c r="CD92" i="11"/>
  <c r="CD93" i="11"/>
  <c r="CD94" i="11"/>
  <c r="CD95" i="11"/>
  <c r="CD96" i="11"/>
  <c r="CD97" i="11"/>
  <c r="CD98" i="11"/>
  <c r="CD99" i="11"/>
  <c r="CD100" i="11"/>
  <c r="CD101" i="11"/>
  <c r="CD102" i="11"/>
  <c r="CD103" i="11"/>
  <c r="CD104" i="11"/>
  <c r="CD105" i="11"/>
  <c r="CD106" i="11"/>
  <c r="CD107" i="11"/>
  <c r="CD108" i="11"/>
  <c r="CD109" i="11"/>
  <c r="CD110" i="11"/>
  <c r="CD111" i="11"/>
  <c r="CD112" i="11"/>
  <c r="CD113" i="11"/>
  <c r="CD114" i="11"/>
  <c r="CD115" i="11"/>
  <c r="CD116" i="11"/>
  <c r="CD117" i="11"/>
  <c r="CD118" i="11"/>
  <c r="CD119" i="11"/>
  <c r="CD120" i="11"/>
  <c r="CD121" i="11"/>
  <c r="CD122" i="11"/>
  <c r="CD123" i="11"/>
  <c r="CD124" i="11"/>
  <c r="CD125" i="11"/>
  <c r="CD126" i="11"/>
  <c r="CD127" i="11"/>
  <c r="CD128" i="11"/>
  <c r="CD129" i="11"/>
  <c r="CD130" i="11"/>
  <c r="CD131" i="11"/>
  <c r="CD132" i="11"/>
  <c r="CD133" i="11"/>
  <c r="CD134" i="11"/>
  <c r="CD135" i="11"/>
  <c r="CD136" i="11"/>
  <c r="CD137" i="11"/>
  <c r="CD138" i="11"/>
  <c r="CD139" i="11"/>
  <c r="CD140" i="11"/>
  <c r="CD141" i="11"/>
  <c r="CD142" i="11"/>
  <c r="CD143" i="11"/>
  <c r="CD144" i="11"/>
  <c r="CD145" i="11"/>
  <c r="CD146" i="11"/>
  <c r="CD147" i="11"/>
  <c r="CD148" i="11"/>
  <c r="CD149" i="11"/>
  <c r="CD150" i="11"/>
  <c r="CD151" i="11"/>
  <c r="CD152" i="11"/>
  <c r="CD153" i="11"/>
  <c r="CD154" i="11"/>
  <c r="CD155" i="11"/>
  <c r="CD156" i="11"/>
  <c r="CD157" i="11"/>
  <c r="CD158" i="11"/>
  <c r="CD159" i="11"/>
  <c r="CD160" i="11"/>
  <c r="CD161" i="11"/>
  <c r="CD162" i="11"/>
  <c r="CD163" i="11"/>
  <c r="CD164" i="11"/>
  <c r="CD165" i="11"/>
  <c r="CD166" i="11"/>
  <c r="CD167" i="11"/>
  <c r="CD168" i="11"/>
  <c r="CD169" i="11"/>
  <c r="CD170" i="11"/>
  <c r="CD171" i="11"/>
  <c r="CD172" i="11"/>
  <c r="CD173" i="11"/>
  <c r="CD174" i="11"/>
  <c r="CD175" i="11"/>
  <c r="CD176" i="11"/>
  <c r="CD177" i="11"/>
  <c r="CD178" i="11"/>
  <c r="CD179" i="11"/>
  <c r="CD180" i="11"/>
  <c r="CD181" i="11"/>
  <c r="CD182" i="11"/>
  <c r="CD183" i="11"/>
  <c r="CD184" i="11"/>
  <c r="CD185" i="11"/>
  <c r="CD186" i="11"/>
  <c r="CD187" i="11"/>
  <c r="CD188" i="11"/>
  <c r="CD189" i="11"/>
  <c r="CD190" i="11"/>
  <c r="CD191" i="11"/>
  <c r="CD192" i="11"/>
  <c r="CD193" i="11"/>
  <c r="CD194" i="11"/>
  <c r="CD195" i="11"/>
  <c r="CD196" i="11"/>
  <c r="CD197" i="11"/>
  <c r="CD198" i="11"/>
  <c r="CD199" i="11"/>
  <c r="CD200" i="11"/>
  <c r="CD201" i="11"/>
  <c r="CD202" i="11"/>
  <c r="CD203" i="11"/>
  <c r="CD204" i="11"/>
  <c r="CD205" i="11"/>
  <c r="CD206" i="11"/>
  <c r="CD207" i="11"/>
  <c r="CD208" i="11"/>
  <c r="CD209" i="11"/>
  <c r="CD210" i="11"/>
  <c r="CD211" i="11"/>
  <c r="CD212" i="11"/>
  <c r="CD213" i="11"/>
  <c r="CD214" i="11"/>
  <c r="CD215" i="11"/>
  <c r="CD216" i="11"/>
  <c r="CD217" i="11"/>
  <c r="CD218" i="11"/>
  <c r="CD219" i="11"/>
  <c r="CD220" i="11"/>
  <c r="CD221" i="11"/>
  <c r="CD222" i="11"/>
  <c r="CD223" i="11"/>
  <c r="CD224" i="11"/>
  <c r="CD225" i="11"/>
  <c r="CD226" i="11"/>
  <c r="CD227" i="11"/>
  <c r="CD228" i="11"/>
  <c r="CD229" i="11"/>
  <c r="CD230" i="11"/>
  <c r="CD231" i="11"/>
  <c r="CD232" i="11"/>
  <c r="CD233" i="11"/>
  <c r="CD240" i="11"/>
  <c r="CD241" i="11"/>
  <c r="CD242" i="11"/>
  <c r="CD243" i="11"/>
  <c r="CD244" i="11"/>
  <c r="CD245" i="11"/>
  <c r="CD246" i="11"/>
  <c r="CD247" i="11"/>
  <c r="CD248" i="11"/>
  <c r="CD249" i="11"/>
  <c r="CD250" i="11"/>
  <c r="CD251" i="11"/>
  <c r="CD252" i="11"/>
  <c r="CD253" i="11"/>
  <c r="CD254" i="11"/>
  <c r="CD255" i="11"/>
  <c r="CD256" i="11"/>
  <c r="CD257" i="11"/>
  <c r="CD258" i="11"/>
  <c r="CD259" i="11"/>
  <c r="CD260" i="11"/>
  <c r="CD261" i="11"/>
  <c r="CD262" i="11"/>
  <c r="CD263" i="11"/>
  <c r="CD264" i="11"/>
  <c r="CD265" i="11"/>
  <c r="CD266" i="11"/>
  <c r="CD267" i="11"/>
  <c r="CD268" i="11"/>
  <c r="CD269" i="11"/>
  <c r="CD270" i="11"/>
  <c r="CD271" i="11"/>
  <c r="CD272" i="11"/>
  <c r="CD273" i="11"/>
  <c r="CD274" i="11"/>
  <c r="CD275" i="11"/>
  <c r="CD276" i="11"/>
  <c r="CD277" i="11"/>
  <c r="CD278" i="11"/>
  <c r="CD279" i="11"/>
  <c r="CD280" i="11"/>
  <c r="CD281" i="11"/>
  <c r="CD282" i="11"/>
  <c r="CD283" i="11"/>
  <c r="CD284" i="11"/>
  <c r="CD285" i="11"/>
  <c r="CD286" i="11"/>
  <c r="CD287" i="11"/>
  <c r="CD288" i="11"/>
  <c r="CD289" i="11"/>
  <c r="CD290" i="11"/>
  <c r="CD291" i="11"/>
  <c r="CD292" i="11"/>
  <c r="CD293" i="11"/>
  <c r="CD294" i="11"/>
  <c r="CD295" i="11"/>
  <c r="CD296" i="11"/>
  <c r="CD297" i="11"/>
  <c r="CD298" i="11"/>
  <c r="CD299" i="11"/>
  <c r="CD300" i="11"/>
  <c r="CD301" i="11"/>
  <c r="CD302" i="11"/>
  <c r="CD303" i="11"/>
  <c r="CD304" i="11"/>
  <c r="CD305" i="11"/>
  <c r="CD306" i="11"/>
  <c r="CD307" i="11"/>
  <c r="CD308" i="11"/>
  <c r="CD309" i="11"/>
  <c r="CD310" i="11"/>
  <c r="CD311" i="11"/>
  <c r="CD312" i="11"/>
  <c r="CD313" i="11"/>
  <c r="CD314" i="11"/>
  <c r="CD315" i="11"/>
  <c r="CD316" i="11"/>
  <c r="CD317" i="11"/>
  <c r="CD318" i="11"/>
  <c r="AF319" i="11"/>
  <c r="AK319" i="11"/>
  <c r="AN319" i="11"/>
  <c r="BE319" i="11"/>
  <c r="BG319" i="11"/>
  <c r="BL319" i="11"/>
  <c r="CD319" i="11"/>
  <c r="AF320" i="11"/>
  <c r="AK320" i="11"/>
  <c r="AN320" i="11"/>
  <c r="BE320" i="11"/>
  <c r="BG320" i="11"/>
  <c r="BL320" i="11"/>
  <c r="CD320" i="11"/>
  <c r="AF321" i="11"/>
  <c r="AK321" i="11"/>
  <c r="AN321" i="11"/>
  <c r="BE321" i="11"/>
  <c r="BG321" i="11"/>
  <c r="BL321" i="11"/>
  <c r="CD321" i="11"/>
  <c r="AF322" i="11"/>
  <c r="AK322" i="11"/>
  <c r="AN322" i="11"/>
  <c r="BE322" i="11"/>
  <c r="BG322" i="11"/>
  <c r="BL322" i="11"/>
  <c r="CD322" i="11"/>
  <c r="AF323" i="11"/>
  <c r="AK323" i="11"/>
  <c r="AN323" i="11"/>
  <c r="BE323" i="11"/>
  <c r="BG323" i="11"/>
  <c r="BL323" i="11"/>
  <c r="CD323" i="11"/>
  <c r="AF324" i="11"/>
  <c r="AK324" i="11"/>
  <c r="AN324" i="11"/>
  <c r="BE324" i="11"/>
  <c r="BG324" i="11"/>
  <c r="BL324" i="11"/>
  <c r="CD324" i="11"/>
  <c r="AF325" i="11"/>
  <c r="AK325" i="11"/>
  <c r="AN325" i="11"/>
  <c r="BE325" i="11"/>
  <c r="BG325" i="11"/>
  <c r="BL325" i="11"/>
  <c r="CD325" i="11"/>
  <c r="AF326" i="11"/>
  <c r="AK326" i="11"/>
  <c r="AN326" i="11"/>
  <c r="BE326" i="11"/>
  <c r="BG326" i="11"/>
  <c r="BL326" i="11"/>
  <c r="CD326" i="11"/>
  <c r="AF327" i="11"/>
  <c r="AK327" i="11"/>
  <c r="AN327" i="11"/>
  <c r="BE327" i="11"/>
  <c r="BG327" i="11"/>
  <c r="BL327" i="11"/>
  <c r="CD327" i="11"/>
  <c r="AF328" i="11"/>
  <c r="AK328" i="11"/>
  <c r="AN328" i="11"/>
  <c r="BE328" i="11"/>
  <c r="BG328" i="11"/>
  <c r="BL328" i="11"/>
  <c r="CD328" i="11"/>
  <c r="AF329" i="11"/>
  <c r="AK329" i="11"/>
  <c r="AN329" i="11"/>
  <c r="BE329" i="11"/>
  <c r="BG329" i="11"/>
  <c r="BL329" i="11"/>
  <c r="CD329" i="11"/>
  <c r="AF330" i="11"/>
  <c r="AK330" i="11"/>
  <c r="AN330" i="11"/>
  <c r="BE330" i="11"/>
  <c r="BG330" i="11"/>
  <c r="BL330" i="11"/>
  <c r="CD330" i="11"/>
  <c r="AF331" i="11"/>
  <c r="AK331" i="11"/>
  <c r="AN331" i="11"/>
  <c r="BE331" i="11"/>
  <c r="BG331" i="11"/>
  <c r="BL331" i="11"/>
  <c r="CD331" i="11"/>
  <c r="AF332" i="11"/>
  <c r="AK332" i="11"/>
  <c r="AN332" i="11"/>
  <c r="BE332" i="11"/>
  <c r="BG332" i="11"/>
  <c r="BL332" i="11"/>
  <c r="CD332" i="11"/>
  <c r="AF333" i="11"/>
  <c r="AK333" i="11"/>
  <c r="AN333" i="11"/>
  <c r="BE333" i="11"/>
  <c r="BG333" i="11"/>
  <c r="BL333" i="11"/>
  <c r="CD333" i="11"/>
  <c r="AF334" i="11"/>
  <c r="AK334" i="11"/>
  <c r="AN334" i="11"/>
  <c r="BE334" i="11"/>
  <c r="BG334" i="11"/>
  <c r="BL334" i="11"/>
  <c r="CD334" i="11"/>
  <c r="AF335" i="11"/>
  <c r="AK335" i="11"/>
  <c r="AN335" i="11"/>
  <c r="BE335" i="11"/>
  <c r="BG335" i="11"/>
  <c r="BL335" i="11"/>
  <c r="CD335" i="11"/>
  <c r="AF336" i="11"/>
  <c r="AK336" i="11"/>
  <c r="AN336" i="11"/>
  <c r="BE336" i="11"/>
  <c r="BG336" i="11"/>
  <c r="BL336" i="11"/>
  <c r="CD336" i="11"/>
  <c r="AF337" i="11"/>
  <c r="AK337" i="11"/>
  <c r="AN337" i="11"/>
  <c r="BE337" i="11"/>
  <c r="BG337" i="11"/>
  <c r="BL337" i="11"/>
  <c r="CD337" i="11"/>
  <c r="AF338" i="11"/>
  <c r="AK338" i="11"/>
  <c r="AN338" i="11"/>
  <c r="BE338" i="11"/>
  <c r="BG338" i="11"/>
  <c r="BL338" i="11"/>
  <c r="CD338" i="11"/>
  <c r="AF339" i="11"/>
  <c r="AK339" i="11"/>
  <c r="AN339" i="11"/>
  <c r="BE339" i="11"/>
  <c r="BG339" i="11"/>
  <c r="BL339" i="11"/>
  <c r="CD339" i="11"/>
  <c r="AF340" i="11"/>
  <c r="AK340" i="11"/>
  <c r="AN340" i="11"/>
  <c r="BE340" i="11"/>
  <c r="BG340" i="11"/>
  <c r="BL340" i="11"/>
  <c r="CD340" i="11"/>
  <c r="AF341" i="11"/>
  <c r="AK341" i="11"/>
  <c r="AN341" i="11"/>
  <c r="BE341" i="11"/>
  <c r="BG341" i="11"/>
  <c r="BL341" i="11"/>
  <c r="CD341" i="11"/>
  <c r="AF342" i="11"/>
  <c r="AK342" i="11"/>
  <c r="AN342" i="11"/>
  <c r="BE342" i="11"/>
  <c r="BG342" i="11"/>
  <c r="BL342" i="11"/>
  <c r="CD342" i="11"/>
  <c r="AF343" i="11"/>
  <c r="AK343" i="11"/>
  <c r="AN343" i="11"/>
  <c r="BE343" i="11"/>
  <c r="BG343" i="11"/>
  <c r="BL343" i="11"/>
  <c r="CD343" i="11"/>
  <c r="AF344" i="11"/>
  <c r="AK344" i="11"/>
  <c r="AN344" i="11"/>
  <c r="BE344" i="11"/>
  <c r="BG344" i="11"/>
  <c r="BL344" i="11"/>
  <c r="CD344" i="11"/>
  <c r="AF345" i="11"/>
  <c r="AK345" i="11"/>
  <c r="AN345" i="11"/>
  <c r="BE345" i="11"/>
  <c r="BG345" i="11"/>
  <c r="BL345" i="11"/>
  <c r="CD345" i="11"/>
  <c r="AF346" i="11"/>
  <c r="AK346" i="11"/>
  <c r="AN346" i="11"/>
  <c r="BE346" i="11"/>
  <c r="BG346" i="11"/>
  <c r="BL346" i="11"/>
  <c r="CD346" i="11"/>
  <c r="AF347" i="11"/>
  <c r="AK347" i="11"/>
  <c r="AN347" i="11"/>
  <c r="BE347" i="11"/>
  <c r="BG347" i="11"/>
  <c r="BL347" i="11"/>
  <c r="CD347" i="11"/>
  <c r="AF348" i="11"/>
  <c r="AK348" i="11"/>
  <c r="AN348" i="11"/>
  <c r="BE348" i="11"/>
  <c r="BG348" i="11"/>
  <c r="BL348" i="11"/>
  <c r="CD348" i="11"/>
  <c r="AF349" i="11"/>
  <c r="AK349" i="11"/>
  <c r="AN349" i="11"/>
  <c r="BE349" i="11"/>
  <c r="BG349" i="11"/>
  <c r="BL349" i="11"/>
  <c r="CD349" i="11"/>
  <c r="AF350" i="11"/>
  <c r="AK350" i="11"/>
  <c r="AN350" i="11"/>
  <c r="BE350" i="11"/>
  <c r="BG350" i="11"/>
  <c r="BL350" i="11"/>
  <c r="CD350" i="11"/>
  <c r="AF351" i="11"/>
  <c r="AK351" i="11"/>
  <c r="AN351" i="11"/>
  <c r="BE351" i="11"/>
  <c r="BG351" i="11"/>
  <c r="BL351" i="11"/>
  <c r="CD351" i="11"/>
  <c r="AF352" i="11"/>
  <c r="AK352" i="11"/>
  <c r="AN352" i="11"/>
  <c r="BE352" i="11"/>
  <c r="BG352" i="11"/>
  <c r="BL352" i="11"/>
  <c r="CD352" i="11"/>
  <c r="AF353" i="11"/>
  <c r="AK353" i="11"/>
  <c r="AN353" i="11"/>
  <c r="BE353" i="11"/>
  <c r="BG353" i="11"/>
  <c r="BL353" i="11"/>
  <c r="CD353" i="11"/>
  <c r="AF354" i="11"/>
  <c r="AK354" i="11"/>
  <c r="AN354" i="11"/>
  <c r="BE354" i="11"/>
  <c r="BG354" i="11"/>
  <c r="BL354" i="11"/>
  <c r="CD354" i="11"/>
  <c r="AF355" i="11"/>
  <c r="AK355" i="11"/>
  <c r="AN355" i="11"/>
  <c r="BE355" i="11"/>
  <c r="BG355" i="11"/>
  <c r="BL355" i="11"/>
  <c r="CD355" i="11"/>
  <c r="AF356" i="11"/>
  <c r="AK356" i="11"/>
  <c r="AN356" i="11"/>
  <c r="BE356" i="11"/>
  <c r="BG356" i="11"/>
  <c r="BL356" i="11"/>
  <c r="CD356" i="11"/>
  <c r="AF357" i="11"/>
  <c r="AK357" i="11"/>
  <c r="AN357" i="11"/>
  <c r="BE357" i="11"/>
  <c r="BG357" i="11"/>
  <c r="BL357" i="11"/>
  <c r="CD357" i="11"/>
  <c r="AF358" i="11"/>
  <c r="AK358" i="11"/>
  <c r="AN358" i="11"/>
  <c r="BE358" i="11"/>
  <c r="BG358" i="11"/>
  <c r="BL358" i="11"/>
  <c r="CD358" i="11"/>
  <c r="AF359" i="11"/>
  <c r="AK359" i="11"/>
  <c r="AN359" i="11"/>
  <c r="BE359" i="11"/>
  <c r="BG359" i="11"/>
  <c r="BL359" i="11"/>
  <c r="CD359" i="11"/>
  <c r="AF360" i="11"/>
  <c r="AK360" i="11"/>
  <c r="AN360" i="11"/>
  <c r="BE360" i="11"/>
  <c r="BG360" i="11"/>
  <c r="BL360" i="11"/>
  <c r="CD360" i="11"/>
  <c r="AF361" i="11"/>
  <c r="AK361" i="11"/>
  <c r="AN361" i="11"/>
  <c r="BE361" i="11"/>
  <c r="BG361" i="11"/>
  <c r="BL361" i="11"/>
  <c r="CD361" i="11"/>
  <c r="AF362" i="11"/>
  <c r="AK362" i="11"/>
  <c r="AN362" i="11"/>
  <c r="BE362" i="11"/>
  <c r="BG362" i="11"/>
  <c r="BL362" i="11"/>
  <c r="CD362" i="11"/>
  <c r="AF363" i="11"/>
  <c r="AK363" i="11"/>
  <c r="AN363" i="11"/>
  <c r="BE363" i="11"/>
  <c r="BG363" i="11"/>
  <c r="BL363" i="11"/>
  <c r="CD363" i="11"/>
  <c r="AF364" i="11"/>
  <c r="AK364" i="11"/>
  <c r="AN364" i="11"/>
  <c r="BE364" i="11"/>
  <c r="BG364" i="11"/>
  <c r="BL364" i="11"/>
  <c r="CD364" i="11"/>
  <c r="AF365" i="11"/>
  <c r="AK365" i="11"/>
  <c r="AN365" i="11"/>
  <c r="BE365" i="11"/>
  <c r="BG365" i="11"/>
  <c r="BL365" i="11"/>
  <c r="CD365" i="11"/>
  <c r="AF366" i="11"/>
  <c r="AK366" i="11"/>
  <c r="AN366" i="11"/>
  <c r="BE366" i="11"/>
  <c r="BG366" i="11"/>
  <c r="BL366" i="11"/>
  <c r="CD366" i="11"/>
  <c r="AF367" i="11"/>
  <c r="AK367" i="11"/>
  <c r="AN367" i="11"/>
  <c r="BE367" i="11"/>
  <c r="BG367" i="11"/>
  <c r="BL367" i="11"/>
  <c r="CD367" i="11"/>
  <c r="AF368" i="11"/>
  <c r="AK368" i="11"/>
  <c r="AN368" i="11"/>
  <c r="BE368" i="11"/>
  <c r="BG368" i="11"/>
  <c r="BL368" i="11"/>
  <c r="CD368" i="11"/>
  <c r="AF369" i="11"/>
  <c r="AK369" i="11"/>
  <c r="AN369" i="11"/>
  <c r="BE369" i="11"/>
  <c r="BG369" i="11"/>
  <c r="BL369" i="11"/>
  <c r="CD369" i="11"/>
  <c r="AF370" i="11"/>
  <c r="AK370" i="11"/>
  <c r="AN370" i="11"/>
  <c r="BE370" i="11"/>
  <c r="BG370" i="11"/>
  <c r="BL370" i="11"/>
  <c r="CD370" i="11"/>
  <c r="AF371" i="11"/>
  <c r="AK371" i="11"/>
  <c r="AN371" i="11"/>
  <c r="BE371" i="11"/>
  <c r="BG371" i="11"/>
  <c r="BL371" i="11"/>
  <c r="CD371" i="11"/>
  <c r="AF372" i="11"/>
  <c r="AK372" i="11"/>
  <c r="AN372" i="11"/>
  <c r="BE372" i="11"/>
  <c r="BG372" i="11"/>
  <c r="BL372" i="11"/>
  <c r="CD372" i="11"/>
  <c r="AF373" i="11"/>
  <c r="AK373" i="11"/>
  <c r="AN373" i="11"/>
  <c r="BE373" i="11"/>
  <c r="BG373" i="11"/>
  <c r="BL373" i="11"/>
  <c r="CD373" i="11"/>
  <c r="AF374" i="11"/>
  <c r="AK374" i="11"/>
  <c r="AN374" i="11"/>
  <c r="BE374" i="11"/>
  <c r="BG374" i="11"/>
  <c r="BL374" i="11"/>
  <c r="CD374" i="11"/>
  <c r="AF375" i="11"/>
  <c r="AK375" i="11"/>
  <c r="AN375" i="11"/>
  <c r="BE375" i="11"/>
  <c r="BG375" i="11"/>
  <c r="BL375" i="11"/>
  <c r="CD375" i="11"/>
  <c r="AF376" i="11"/>
  <c r="AK376" i="11"/>
  <c r="AN376" i="11"/>
  <c r="BE376" i="11"/>
  <c r="BG376" i="11"/>
  <c r="BL376" i="11"/>
  <c r="CD376" i="11"/>
  <c r="AF377" i="11"/>
  <c r="AK377" i="11"/>
  <c r="AN377" i="11"/>
  <c r="BE377" i="11"/>
  <c r="BG377" i="11"/>
  <c r="BL377" i="11"/>
  <c r="CD377" i="11"/>
  <c r="AF378" i="11"/>
  <c r="AK378" i="11"/>
  <c r="AN378" i="11"/>
  <c r="BE378" i="11"/>
  <c r="BG378" i="11"/>
  <c r="BL378" i="11"/>
  <c r="CD378" i="11"/>
  <c r="AF379" i="11"/>
  <c r="AK379" i="11"/>
  <c r="AN379" i="11"/>
  <c r="BE379" i="11"/>
  <c r="BG379" i="11"/>
  <c r="BL379" i="11"/>
  <c r="CD379" i="11"/>
  <c r="AF380" i="11"/>
  <c r="AK380" i="11"/>
  <c r="AN380" i="11"/>
  <c r="BE380" i="11"/>
  <c r="BG380" i="11"/>
  <c r="BL380" i="11"/>
  <c r="CD380" i="11"/>
  <c r="AF381" i="11"/>
  <c r="AK381" i="11"/>
  <c r="AN381" i="11"/>
  <c r="BE381" i="11"/>
  <c r="BG381" i="11"/>
  <c r="BL381" i="11"/>
  <c r="CD381" i="11"/>
  <c r="AF382" i="11"/>
  <c r="AK382" i="11"/>
  <c r="AN382" i="11"/>
  <c r="BE382" i="11"/>
  <c r="BG382" i="11"/>
  <c r="BL382" i="11"/>
  <c r="CD382" i="11"/>
  <c r="AF383" i="11"/>
  <c r="AK383" i="11"/>
  <c r="AN383" i="11"/>
  <c r="BE383" i="11"/>
  <c r="BG383" i="11"/>
  <c r="BL383" i="11"/>
  <c r="CD383" i="11"/>
  <c r="AF384" i="11"/>
  <c r="AK384" i="11"/>
  <c r="AN384" i="11"/>
  <c r="BE384" i="11"/>
  <c r="BG384" i="11"/>
  <c r="BL384" i="11"/>
  <c r="CD384" i="11"/>
  <c r="AF385" i="11"/>
  <c r="AK385" i="11"/>
  <c r="AN385" i="11"/>
  <c r="BE385" i="11"/>
  <c r="BG385" i="11"/>
  <c r="BL385" i="11"/>
  <c r="CD385" i="11"/>
  <c r="AF386" i="11"/>
  <c r="AK386" i="11"/>
  <c r="AN386" i="11"/>
  <c r="BE386" i="11"/>
  <c r="BG386" i="11"/>
  <c r="BL386" i="11"/>
  <c r="CD386" i="11"/>
  <c r="AF387" i="11"/>
  <c r="AK387" i="11"/>
  <c r="AN387" i="11"/>
  <c r="BE387" i="11"/>
  <c r="BG387" i="11"/>
  <c r="BL387" i="11"/>
  <c r="CD387" i="11"/>
  <c r="AF388" i="11"/>
  <c r="AK388" i="11"/>
  <c r="AN388" i="11"/>
  <c r="BE388" i="11"/>
  <c r="BG388" i="11"/>
  <c r="BL388" i="11"/>
  <c r="CD388" i="11"/>
  <c r="AF389" i="11"/>
  <c r="AK389" i="11"/>
  <c r="AN389" i="11"/>
  <c r="BE389" i="11"/>
  <c r="BG389" i="11"/>
  <c r="BL389" i="11"/>
  <c r="CD389" i="11"/>
  <c r="AF390" i="11"/>
  <c r="AK390" i="11"/>
  <c r="AN390" i="11"/>
  <c r="BE390" i="11"/>
  <c r="BG390" i="11"/>
  <c r="BL390" i="11"/>
  <c r="CD390" i="11"/>
  <c r="AF391" i="11"/>
  <c r="AK391" i="11"/>
  <c r="AN391" i="11"/>
  <c r="BE391" i="11"/>
  <c r="BG391" i="11"/>
  <c r="BL391" i="11"/>
  <c r="CD391" i="11"/>
  <c r="AF392" i="11"/>
  <c r="AK392" i="11"/>
  <c r="AN392" i="11"/>
  <c r="BE392" i="11"/>
  <c r="BG392" i="11"/>
  <c r="BL392" i="11"/>
  <c r="CD392" i="11"/>
  <c r="AF393" i="11"/>
  <c r="AK393" i="11"/>
  <c r="AN393" i="11"/>
  <c r="BE393" i="11"/>
  <c r="BG393" i="11"/>
  <c r="BL393" i="11"/>
  <c r="CD393" i="11"/>
  <c r="AF394" i="11"/>
  <c r="AK394" i="11"/>
  <c r="AN394" i="11"/>
  <c r="BE394" i="11"/>
  <c r="BG394" i="11"/>
  <c r="BL394" i="11"/>
  <c r="CD394" i="11"/>
  <c r="AF395" i="11"/>
  <c r="AK395" i="11"/>
  <c r="AN395" i="11"/>
  <c r="BE395" i="11"/>
  <c r="BG395" i="11"/>
  <c r="BL395" i="11"/>
  <c r="CD395" i="11"/>
  <c r="AF396" i="11"/>
  <c r="AK396" i="11"/>
  <c r="AN396" i="11"/>
  <c r="BE396" i="11"/>
  <c r="BG396" i="11"/>
  <c r="BL396" i="11"/>
  <c r="CD396" i="11"/>
  <c r="AF397" i="11"/>
  <c r="AK397" i="11"/>
  <c r="AN397" i="11"/>
  <c r="BE397" i="11"/>
  <c r="BG397" i="11"/>
  <c r="BL397" i="11"/>
  <c r="CD397" i="11"/>
  <c r="AF398" i="11"/>
  <c r="AK398" i="11"/>
  <c r="AN398" i="11"/>
  <c r="BE398" i="11"/>
  <c r="BG398" i="11"/>
  <c r="BL398" i="11"/>
  <c r="CD398" i="11"/>
  <c r="AF399" i="11"/>
  <c r="AK399" i="11"/>
  <c r="AN399" i="11"/>
  <c r="BE399" i="11"/>
  <c r="BG399" i="11"/>
  <c r="BL399" i="11"/>
  <c r="CD399" i="11"/>
  <c r="AF400" i="11"/>
  <c r="AK400" i="11"/>
  <c r="AN400" i="11"/>
  <c r="BE400" i="11"/>
  <c r="BG400" i="11"/>
  <c r="BL400" i="11"/>
  <c r="CD400" i="11"/>
  <c r="AF401" i="11"/>
  <c r="AK401" i="11"/>
  <c r="AN401" i="11"/>
  <c r="BE401" i="11"/>
  <c r="BG401" i="11"/>
  <c r="BL401" i="11"/>
  <c r="CD401" i="11"/>
  <c r="AF402" i="11"/>
  <c r="AK402" i="11"/>
  <c r="AN402" i="11"/>
  <c r="BE402" i="11"/>
  <c r="BG402" i="11"/>
  <c r="BL402" i="11"/>
  <c r="CD402" i="11"/>
  <c r="AF403" i="11"/>
  <c r="AK403" i="11"/>
  <c r="AN403" i="11"/>
  <c r="BE403" i="11"/>
  <c r="BG403" i="11"/>
  <c r="BL403" i="11"/>
  <c r="CD403" i="11"/>
  <c r="AF404" i="11"/>
  <c r="AK404" i="11"/>
  <c r="AN404" i="11"/>
  <c r="BE404" i="11"/>
  <c r="BG404" i="11"/>
  <c r="BL404" i="11"/>
  <c r="CD404" i="11"/>
  <c r="AF405" i="11"/>
  <c r="AK405" i="11"/>
  <c r="AN405" i="11"/>
  <c r="BE405" i="11"/>
  <c r="BG405" i="11"/>
  <c r="BL405" i="11"/>
  <c r="CD405" i="11"/>
  <c r="AF406" i="11"/>
  <c r="AK406" i="11"/>
  <c r="AN406" i="11"/>
  <c r="BE406" i="11"/>
  <c r="BG406" i="11"/>
  <c r="BL406" i="11"/>
  <c r="CD406" i="11"/>
  <c r="AF407" i="11"/>
  <c r="AK407" i="11"/>
  <c r="AN407" i="11"/>
  <c r="BE407" i="11"/>
  <c r="BG407" i="11"/>
  <c r="BL407" i="11"/>
  <c r="CD407" i="11"/>
  <c r="AF408" i="11"/>
  <c r="AK408" i="11"/>
  <c r="AN408" i="11"/>
  <c r="BE408" i="11"/>
  <c r="BG408" i="11"/>
  <c r="BL408" i="11"/>
  <c r="CD408" i="11"/>
  <c r="AF409" i="11"/>
  <c r="AK409" i="11"/>
  <c r="AN409" i="11"/>
  <c r="BE409" i="11"/>
  <c r="BG409" i="11"/>
  <c r="BL409" i="11"/>
  <c r="CD409" i="11"/>
  <c r="AF410" i="11"/>
  <c r="AK410" i="11"/>
  <c r="AN410" i="11"/>
  <c r="BE410" i="11"/>
  <c r="BG410" i="11"/>
  <c r="BL410" i="11"/>
  <c r="CD410" i="11"/>
  <c r="AF411" i="11"/>
  <c r="AK411" i="11"/>
  <c r="AN411" i="11"/>
  <c r="BE411" i="11"/>
  <c r="BG411" i="11"/>
  <c r="BL411" i="11"/>
  <c r="CD411" i="11"/>
  <c r="AF412" i="11"/>
  <c r="AK412" i="11"/>
  <c r="AN412" i="11"/>
  <c r="BE412" i="11"/>
  <c r="BG412" i="11"/>
  <c r="BL412" i="11"/>
  <c r="CD412" i="11"/>
  <c r="AF413" i="11"/>
  <c r="AK413" i="11"/>
  <c r="AN413" i="11"/>
  <c r="BE413" i="11"/>
  <c r="BG413" i="11"/>
  <c r="BL413" i="11"/>
  <c r="CD413" i="11"/>
  <c r="AF414" i="11"/>
  <c r="AK414" i="11"/>
  <c r="AN414" i="11"/>
  <c r="BE414" i="11"/>
  <c r="BG414" i="11"/>
  <c r="BL414" i="11"/>
  <c r="CD414" i="11"/>
  <c r="AF415" i="11"/>
  <c r="AK415" i="11"/>
  <c r="AN415" i="11"/>
  <c r="BE415" i="11"/>
  <c r="BG415" i="11"/>
  <c r="BL415" i="11"/>
  <c r="CD415" i="11"/>
  <c r="AF416" i="11"/>
  <c r="AK416" i="11"/>
  <c r="AN416" i="11"/>
  <c r="BE416" i="11"/>
  <c r="BG416" i="11"/>
  <c r="BL416" i="11"/>
  <c r="CD416" i="11"/>
  <c r="AF417" i="11"/>
  <c r="AK417" i="11"/>
  <c r="AN417" i="11"/>
  <c r="BE417" i="11"/>
  <c r="BG417" i="11"/>
  <c r="BL417" i="11"/>
  <c r="CD417" i="11"/>
  <c r="AF418" i="11"/>
  <c r="AK418" i="11"/>
  <c r="AN418" i="11"/>
  <c r="BE418" i="11"/>
  <c r="BG418" i="11"/>
  <c r="BL418" i="11"/>
  <c r="CD418" i="11"/>
  <c r="AF419" i="11"/>
  <c r="AK419" i="11"/>
  <c r="AN419" i="11"/>
  <c r="BE419" i="11"/>
  <c r="BG419" i="11"/>
  <c r="BL419" i="11"/>
  <c r="CD419" i="11"/>
  <c r="AF420" i="11"/>
  <c r="AK420" i="11"/>
  <c r="AN420" i="11"/>
  <c r="BE420" i="11"/>
  <c r="BG420" i="11"/>
  <c r="BL420" i="11"/>
  <c r="CD420" i="11"/>
  <c r="AF421" i="11"/>
  <c r="AK421" i="11"/>
  <c r="AN421" i="11"/>
  <c r="BE421" i="11"/>
  <c r="BG421" i="11"/>
  <c r="BL421" i="11"/>
  <c r="CD421" i="11"/>
  <c r="AF422" i="11"/>
  <c r="AK422" i="11"/>
  <c r="AN422" i="11"/>
  <c r="BE422" i="11"/>
  <c r="BG422" i="11"/>
  <c r="BL422" i="11"/>
  <c r="CD422" i="11"/>
  <c r="AF423" i="11"/>
  <c r="AK423" i="11"/>
  <c r="AN423" i="11"/>
  <c r="BE423" i="11"/>
  <c r="BG423" i="11"/>
  <c r="BL423" i="11"/>
  <c r="CD423" i="11"/>
  <c r="AF424" i="11"/>
  <c r="AK424" i="11"/>
  <c r="AN424" i="11"/>
  <c r="BE424" i="11"/>
  <c r="BG424" i="11"/>
  <c r="BL424" i="11"/>
  <c r="CD424" i="11"/>
  <c r="AF425" i="11"/>
  <c r="AK425" i="11"/>
  <c r="AN425" i="11"/>
  <c r="BE425" i="11"/>
  <c r="BG425" i="11"/>
  <c r="BL425" i="11"/>
  <c r="CD425" i="11"/>
  <c r="AF426" i="11"/>
  <c r="AK426" i="11"/>
  <c r="AN426" i="11"/>
  <c r="BE426" i="11"/>
  <c r="BG426" i="11"/>
  <c r="BL426" i="11"/>
  <c r="CD426" i="11"/>
  <c r="AF427" i="11"/>
  <c r="AK427" i="11"/>
  <c r="AN427" i="11"/>
  <c r="BE427" i="11"/>
  <c r="BG427" i="11"/>
  <c r="BL427" i="11"/>
  <c r="CD427" i="11"/>
  <c r="AF428" i="11"/>
  <c r="AK428" i="11"/>
  <c r="AN428" i="11"/>
  <c r="BE428" i="11"/>
  <c r="BG428" i="11"/>
  <c r="BL428" i="11"/>
  <c r="CD428" i="11"/>
  <c r="AF429" i="11"/>
  <c r="AK429" i="11"/>
  <c r="AN429" i="11"/>
  <c r="BE429" i="11"/>
  <c r="BG429" i="11"/>
  <c r="BL429" i="11"/>
  <c r="CD429" i="11"/>
  <c r="AF430" i="11"/>
  <c r="AK430" i="11"/>
  <c r="AN430" i="11"/>
  <c r="BE430" i="11"/>
  <c r="BG430" i="11"/>
  <c r="BL430" i="11"/>
  <c r="CD430" i="11"/>
  <c r="AF431" i="11"/>
  <c r="AK431" i="11"/>
  <c r="AN431" i="11"/>
  <c r="BE431" i="11"/>
  <c r="BG431" i="11"/>
  <c r="BL431" i="11"/>
  <c r="CD431" i="11"/>
  <c r="AF432" i="11"/>
  <c r="AK432" i="11"/>
  <c r="AN432" i="11"/>
  <c r="BE432" i="11"/>
  <c r="BG432" i="11"/>
  <c r="BL432" i="11"/>
  <c r="CD432" i="11"/>
  <c r="AF433" i="11"/>
  <c r="AK433" i="11"/>
  <c r="AN433" i="11"/>
  <c r="BE433" i="11"/>
  <c r="BG433" i="11"/>
  <c r="BL433" i="11"/>
  <c r="CD433" i="11"/>
  <c r="AF434" i="11"/>
  <c r="AK434" i="11"/>
  <c r="AN434" i="11"/>
  <c r="BE434" i="11"/>
  <c r="BG434" i="11"/>
  <c r="BL434" i="11"/>
  <c r="CD434" i="11"/>
  <c r="AF435" i="11"/>
  <c r="AK435" i="11"/>
  <c r="AN435" i="11"/>
  <c r="BE435" i="11"/>
  <c r="BG435" i="11"/>
  <c r="BL435" i="11"/>
  <c r="CD435" i="11"/>
  <c r="AF436" i="11"/>
  <c r="AK436" i="11"/>
  <c r="AN436" i="11"/>
  <c r="BE436" i="11"/>
  <c r="BG436" i="11"/>
  <c r="BL436" i="11"/>
  <c r="CD436" i="11"/>
  <c r="AF437" i="11"/>
  <c r="AK437" i="11"/>
  <c r="AN437" i="11"/>
  <c r="BE437" i="11"/>
  <c r="BG437" i="11"/>
  <c r="BL437" i="11"/>
  <c r="CD437" i="11"/>
  <c r="AF438" i="11"/>
  <c r="AK438" i="11"/>
  <c r="AN438" i="11"/>
  <c r="BE438" i="11"/>
  <c r="BG438" i="11"/>
  <c r="BL438" i="11"/>
  <c r="CD438" i="11"/>
  <c r="AF439" i="11"/>
  <c r="AK439" i="11"/>
  <c r="AN439" i="11"/>
  <c r="BE439" i="11"/>
  <c r="BG439" i="11"/>
  <c r="BL439" i="11"/>
  <c r="CD439" i="11"/>
  <c r="AF440" i="11"/>
  <c r="AK440" i="11"/>
  <c r="AN440" i="11"/>
  <c r="BE440" i="11"/>
  <c r="BG440" i="11"/>
  <c r="BL440" i="11"/>
  <c r="CD440" i="11"/>
  <c r="AF441" i="11"/>
  <c r="AK441" i="11"/>
  <c r="AN441" i="11"/>
  <c r="BE441" i="11"/>
  <c r="BG441" i="11"/>
  <c r="BL441" i="11"/>
  <c r="CD441" i="11"/>
  <c r="AF442" i="11"/>
  <c r="AK442" i="11"/>
  <c r="AN442" i="11"/>
  <c r="BE442" i="11"/>
  <c r="BG442" i="11"/>
  <c r="BL442" i="11"/>
  <c r="CD442" i="11"/>
  <c r="AF443" i="11"/>
  <c r="AK443" i="11"/>
  <c r="AN443" i="11"/>
  <c r="BE443" i="11"/>
  <c r="BG443" i="11"/>
  <c r="BL443" i="11"/>
  <c r="CD443" i="11"/>
  <c r="AF444" i="11"/>
  <c r="AK444" i="11"/>
  <c r="AN444" i="11"/>
  <c r="BE444" i="11"/>
  <c r="BG444" i="11"/>
  <c r="BL444" i="11"/>
  <c r="CD444" i="11"/>
  <c r="AF445" i="11"/>
  <c r="AK445" i="11"/>
  <c r="AN445" i="11"/>
  <c r="BE445" i="11"/>
  <c r="BG445" i="11"/>
  <c r="BL445" i="11"/>
  <c r="CD445" i="11"/>
  <c r="AF446" i="11"/>
  <c r="AK446" i="11"/>
  <c r="AN446" i="11"/>
  <c r="BE446" i="11"/>
  <c r="BG446" i="11"/>
  <c r="BL446" i="11"/>
  <c r="CD446" i="11"/>
  <c r="AF447" i="11"/>
  <c r="AK447" i="11"/>
  <c r="AN447" i="11"/>
  <c r="BE447" i="11"/>
  <c r="BG447" i="11"/>
  <c r="BL447" i="11"/>
  <c r="CD447" i="11"/>
  <c r="AF448" i="11"/>
  <c r="AK448" i="11"/>
  <c r="AN448" i="11"/>
  <c r="BE448" i="11"/>
  <c r="BG448" i="11"/>
  <c r="BL448" i="11"/>
  <c r="CD448" i="11"/>
  <c r="AF449" i="11"/>
  <c r="AK449" i="11"/>
  <c r="AN449" i="11"/>
  <c r="BE449" i="11"/>
  <c r="BG449" i="11"/>
  <c r="BL449" i="11"/>
  <c r="CD449" i="11"/>
  <c r="AF450" i="11"/>
  <c r="AK450" i="11"/>
  <c r="AN450" i="11"/>
  <c r="BE450" i="11"/>
  <c r="BG450" i="11"/>
  <c r="BL450" i="11"/>
  <c r="CD450" i="11"/>
  <c r="AF451" i="11"/>
  <c r="AK451" i="11"/>
  <c r="AN451" i="11"/>
  <c r="BE451" i="11"/>
  <c r="BG451" i="11"/>
  <c r="BL451" i="11"/>
  <c r="CD451" i="11"/>
  <c r="AF452" i="11"/>
  <c r="AK452" i="11"/>
  <c r="AN452" i="11"/>
  <c r="BE452" i="11"/>
  <c r="BG452" i="11"/>
  <c r="BL452" i="11"/>
  <c r="CD452" i="11"/>
  <c r="AF453" i="11"/>
  <c r="AK453" i="11"/>
  <c r="AN453" i="11"/>
  <c r="BE453" i="11"/>
  <c r="BG453" i="11"/>
  <c r="BL453" i="11"/>
  <c r="CD453" i="11"/>
  <c r="AF454" i="11"/>
  <c r="AK454" i="11"/>
  <c r="AN454" i="11"/>
  <c r="BE454" i="11"/>
  <c r="BG454" i="11"/>
  <c r="BL454" i="11"/>
  <c r="CD454" i="11"/>
  <c r="AF455" i="11"/>
  <c r="AK455" i="11"/>
  <c r="AN455" i="11"/>
  <c r="BE455" i="11"/>
  <c r="BG455" i="11"/>
  <c r="BL455" i="11"/>
  <c r="CD455" i="11"/>
  <c r="AF456" i="11"/>
  <c r="AK456" i="11"/>
  <c r="AN456" i="11"/>
  <c r="BE456" i="11"/>
  <c r="BG456" i="11"/>
  <c r="BL456" i="11"/>
  <c r="CD456" i="11"/>
  <c r="AF457" i="11"/>
  <c r="AK457" i="11"/>
  <c r="AN457" i="11"/>
  <c r="BE457" i="11"/>
  <c r="BG457" i="11"/>
  <c r="BL457" i="11"/>
  <c r="CD457" i="11"/>
  <c r="AF458" i="11"/>
  <c r="AK458" i="11"/>
  <c r="AN458" i="11"/>
  <c r="BE458" i="11"/>
  <c r="BG458" i="11"/>
  <c r="BL458" i="11"/>
  <c r="CD458" i="11"/>
  <c r="AF459" i="11"/>
  <c r="AK459" i="11"/>
  <c r="AN459" i="11"/>
  <c r="BE459" i="11"/>
  <c r="BG459" i="11"/>
  <c r="BL459" i="11"/>
  <c r="CD459" i="11"/>
  <c r="AF460" i="11"/>
  <c r="AK460" i="11"/>
  <c r="AN460" i="11"/>
  <c r="BE460" i="11"/>
  <c r="BG460" i="11"/>
  <c r="BL460" i="11"/>
  <c r="CD460" i="11"/>
  <c r="AF461" i="11"/>
  <c r="AK461" i="11"/>
  <c r="AN461" i="11"/>
  <c r="BE461" i="11"/>
  <c r="BG461" i="11"/>
  <c r="BL461" i="11"/>
  <c r="CD461" i="11"/>
  <c r="AF462" i="11"/>
  <c r="AK462" i="11"/>
  <c r="AN462" i="11"/>
  <c r="BE462" i="11"/>
  <c r="BG462" i="11"/>
  <c r="BL462" i="11"/>
  <c r="CD462" i="11"/>
  <c r="AF463" i="11"/>
  <c r="AK463" i="11"/>
  <c r="AN463" i="11"/>
  <c r="BE463" i="11"/>
  <c r="BG463" i="11"/>
  <c r="BL463" i="11"/>
  <c r="CD463" i="11"/>
  <c r="AF464" i="11"/>
  <c r="AK464" i="11"/>
  <c r="AN464" i="11"/>
  <c r="BE464" i="11"/>
  <c r="BG464" i="11"/>
  <c r="BL464" i="11"/>
  <c r="CD464" i="11"/>
  <c r="AF465" i="11"/>
  <c r="AK465" i="11"/>
  <c r="AN465" i="11"/>
  <c r="BE465" i="11"/>
  <c r="BG465" i="11"/>
  <c r="BL465" i="11"/>
  <c r="CD465" i="11"/>
  <c r="AF466" i="11"/>
  <c r="AK466" i="11"/>
  <c r="AN466" i="11"/>
  <c r="BE466" i="11"/>
  <c r="BG466" i="11"/>
  <c r="BL466" i="11"/>
  <c r="CD466" i="11"/>
  <c r="AF467" i="11"/>
  <c r="AK467" i="11"/>
  <c r="AN467" i="11"/>
  <c r="BE467" i="11"/>
  <c r="BG467" i="11"/>
  <c r="BL467" i="11"/>
  <c r="CD467" i="11"/>
  <c r="AF468" i="11"/>
  <c r="AK468" i="11"/>
  <c r="AN468" i="11"/>
  <c r="BE468" i="11"/>
  <c r="BG468" i="11"/>
  <c r="BL468" i="11"/>
  <c r="AF469" i="11"/>
  <c r="AK469" i="11"/>
  <c r="AN469" i="11"/>
  <c r="BE469" i="11"/>
  <c r="BG469" i="11"/>
  <c r="BL469" i="11"/>
  <c r="AF470" i="11"/>
  <c r="AK470" i="11"/>
  <c r="AN470" i="11"/>
  <c r="BE470" i="11"/>
  <c r="BG470" i="11"/>
  <c r="BL470" i="11"/>
  <c r="AF471" i="11"/>
  <c r="AK471" i="11"/>
  <c r="AN471" i="11"/>
  <c r="BE471" i="11"/>
  <c r="BG471" i="11"/>
  <c r="BL471" i="11"/>
  <c r="AF472" i="11"/>
  <c r="AK472" i="11"/>
  <c r="AN472" i="11"/>
  <c r="BE472" i="11"/>
  <c r="BG472" i="11"/>
  <c r="BL472" i="11"/>
  <c r="AF473" i="11"/>
  <c r="AK473" i="11"/>
  <c r="AN473" i="11"/>
  <c r="BE473" i="11"/>
  <c r="BG473" i="11"/>
  <c r="BL473" i="11"/>
  <c r="AF474" i="11"/>
  <c r="AK474" i="11"/>
  <c r="AN474" i="11"/>
  <c r="BE474" i="11"/>
  <c r="BG474" i="11"/>
  <c r="BL474" i="11"/>
  <c r="AF475" i="11"/>
  <c r="AK475" i="11"/>
  <c r="AN475" i="11"/>
  <c r="BE475" i="11"/>
  <c r="BG475" i="11"/>
  <c r="BL475" i="11"/>
  <c r="AF476" i="11"/>
  <c r="AK476" i="11"/>
  <c r="AN476" i="11"/>
  <c r="BE476" i="11"/>
  <c r="BG476" i="11"/>
  <c r="BL476" i="11"/>
  <c r="AF477" i="11"/>
  <c r="AK477" i="11"/>
  <c r="AN477" i="11"/>
  <c r="BE477" i="11"/>
  <c r="BG477" i="11"/>
  <c r="BL477" i="11"/>
  <c r="BG873" i="11"/>
  <c r="BG872" i="11"/>
  <c r="BG871" i="11"/>
  <c r="BG870" i="11"/>
  <c r="BG869" i="11"/>
  <c r="BG868" i="11"/>
  <c r="BG867" i="11"/>
  <c r="BG866" i="11"/>
  <c r="BG865" i="11"/>
  <c r="BG864" i="11"/>
  <c r="BG863" i="11"/>
  <c r="BG862" i="11"/>
  <c r="BG861" i="11"/>
  <c r="BG860" i="11"/>
  <c r="BG859" i="11"/>
  <c r="BG858" i="11"/>
  <c r="BG857" i="11"/>
  <c r="BG856" i="11"/>
  <c r="BG855" i="11"/>
  <c r="BG854" i="11"/>
  <c r="BG853" i="11"/>
  <c r="BG852" i="11"/>
  <c r="BG851" i="11"/>
  <c r="BG850" i="11"/>
  <c r="BG849" i="11"/>
  <c r="BG848" i="11"/>
  <c r="BG847" i="11"/>
  <c r="BG846" i="11"/>
  <c r="BG845" i="11"/>
  <c r="BG844" i="11"/>
  <c r="BG843" i="11"/>
  <c r="BG842" i="11"/>
  <c r="BG841" i="11"/>
  <c r="BG840" i="11"/>
  <c r="BG839" i="11"/>
  <c r="BG838" i="11"/>
  <c r="BG837" i="11"/>
  <c r="BG836" i="11"/>
  <c r="BG835" i="11"/>
  <c r="BG834" i="11"/>
  <c r="BG833" i="11"/>
  <c r="BG832" i="11"/>
  <c r="BG831" i="11"/>
  <c r="BG830" i="11"/>
  <c r="BG829" i="11"/>
  <c r="BG828" i="11"/>
  <c r="BG827" i="11"/>
  <c r="BG826" i="11"/>
  <c r="BG825" i="11"/>
  <c r="BG824" i="11"/>
  <c r="BG823" i="11"/>
  <c r="BG822" i="11"/>
  <c r="BG821" i="11"/>
  <c r="BG820" i="11"/>
  <c r="BG819" i="11"/>
  <c r="BG818" i="11"/>
  <c r="BG817" i="11"/>
  <c r="BG816" i="11"/>
  <c r="BG815" i="11"/>
  <c r="BG814" i="11"/>
  <c r="BG813" i="11"/>
  <c r="BG812" i="11"/>
  <c r="BG811" i="11"/>
  <c r="BG810" i="11"/>
  <c r="BG809" i="11"/>
  <c r="BG808" i="11"/>
  <c r="BG807" i="11"/>
  <c r="BG806" i="11"/>
  <c r="BG805" i="11"/>
  <c r="BG804" i="11"/>
  <c r="BG803" i="11"/>
  <c r="BG802" i="11"/>
  <c r="BG801" i="11"/>
  <c r="BG800" i="11"/>
  <c r="BG799" i="11"/>
  <c r="BG798" i="11"/>
  <c r="BG797" i="11"/>
  <c r="BG796" i="11"/>
  <c r="BG795" i="11"/>
  <c r="BG794" i="11"/>
  <c r="BG793" i="11"/>
  <c r="BG792" i="11"/>
  <c r="BG791" i="11"/>
  <c r="BG790" i="11"/>
  <c r="BG789" i="11"/>
  <c r="BG788" i="11"/>
  <c r="BG787" i="11"/>
  <c r="BG786" i="11"/>
  <c r="BG785" i="11"/>
  <c r="BG784" i="11"/>
  <c r="BG783" i="11"/>
  <c r="BG782" i="11"/>
  <c r="BG781" i="11"/>
  <c r="BG780" i="11"/>
  <c r="BG779" i="11"/>
  <c r="BG778" i="11"/>
  <c r="BG777" i="11"/>
  <c r="BG776" i="11"/>
  <c r="BG775" i="11"/>
  <c r="BG774" i="11"/>
  <c r="BG773" i="11"/>
  <c r="BG772" i="11"/>
  <c r="BG771" i="11"/>
  <c r="BG770" i="11"/>
  <c r="BG769" i="11"/>
  <c r="BG768" i="11"/>
  <c r="BG767" i="11"/>
  <c r="BG766" i="11"/>
  <c r="BG765" i="11"/>
  <c r="BG764" i="11"/>
  <c r="BG763" i="11"/>
  <c r="BG762" i="11"/>
  <c r="BG761" i="11"/>
  <c r="BG760" i="11"/>
  <c r="BG759" i="11"/>
  <c r="BG758" i="11"/>
  <c r="BG757" i="11"/>
  <c r="BG756" i="11"/>
  <c r="BG755" i="11"/>
  <c r="BG754" i="11"/>
  <c r="BG753" i="11"/>
  <c r="BG752" i="11"/>
  <c r="BG751" i="11"/>
  <c r="BG750" i="11"/>
  <c r="BG749" i="11"/>
  <c r="BG748" i="11"/>
  <c r="BG747" i="11"/>
  <c r="BG746" i="11"/>
  <c r="BG745" i="11"/>
  <c r="BG744" i="11"/>
  <c r="BG743" i="11"/>
  <c r="BG742" i="11"/>
  <c r="BG741" i="11"/>
  <c r="BG740" i="11"/>
  <c r="BG739" i="11"/>
  <c r="BG738" i="11"/>
  <c r="BG737" i="11"/>
  <c r="BG736" i="11"/>
  <c r="BG735" i="11"/>
  <c r="BG734" i="11"/>
  <c r="BG733" i="11"/>
  <c r="BG732" i="11"/>
  <c r="BG731" i="11"/>
  <c r="BG730" i="11"/>
  <c r="BG729" i="11"/>
  <c r="BG728" i="11"/>
  <c r="BG727" i="11"/>
  <c r="BG726" i="11"/>
  <c r="BG725" i="11"/>
  <c r="BG724" i="11"/>
  <c r="BG723" i="11"/>
  <c r="BG722" i="11"/>
  <c r="BG721" i="11"/>
  <c r="BG720" i="11"/>
  <c r="BG719" i="11"/>
  <c r="BG718" i="11"/>
  <c r="BG717" i="11"/>
  <c r="BG716" i="11"/>
  <c r="BG715" i="11"/>
  <c r="BG714" i="11"/>
  <c r="BG713" i="11"/>
  <c r="BG712" i="11"/>
  <c r="BG711" i="11"/>
  <c r="BG710" i="11"/>
  <c r="BG709" i="11"/>
  <c r="BG708" i="11"/>
  <c r="BG707" i="11"/>
  <c r="BG706" i="11"/>
  <c r="BG705" i="11"/>
  <c r="BG704" i="11"/>
  <c r="BG703" i="11"/>
  <c r="BG702" i="11"/>
  <c r="BG701" i="11"/>
  <c r="BG700" i="11"/>
  <c r="BG699" i="11"/>
  <c r="BG698" i="11"/>
  <c r="BG697" i="11"/>
  <c r="BG696" i="11"/>
  <c r="BG695" i="11"/>
  <c r="BG694" i="11"/>
  <c r="BG693" i="11"/>
  <c r="BG692" i="11"/>
  <c r="BG691" i="11"/>
  <c r="BG690" i="11"/>
  <c r="BG689" i="11"/>
  <c r="BG688" i="11"/>
  <c r="BG687" i="11"/>
  <c r="BG686" i="11"/>
  <c r="BG685" i="11"/>
  <c r="BG684" i="11"/>
  <c r="BG683" i="11"/>
  <c r="BG682" i="11"/>
  <c r="BG681" i="11"/>
  <c r="BG680" i="11"/>
  <c r="BG679" i="11"/>
  <c r="BG678" i="11"/>
  <c r="BG677" i="11"/>
  <c r="BG676" i="11"/>
  <c r="BG675" i="11"/>
  <c r="BG674" i="11"/>
  <c r="BG673" i="11"/>
  <c r="BG672" i="11"/>
  <c r="BG671" i="11"/>
  <c r="BG670" i="11"/>
  <c r="BG669" i="11"/>
  <c r="BG668" i="11"/>
  <c r="BG667" i="11"/>
  <c r="BG666" i="11"/>
  <c r="BG665" i="11"/>
  <c r="BG664" i="11"/>
  <c r="BG663" i="11"/>
  <c r="BG662" i="11"/>
  <c r="BG661" i="11"/>
  <c r="BG660" i="11"/>
  <c r="BG659" i="11"/>
  <c r="BG658" i="11"/>
  <c r="BG657" i="11"/>
  <c r="BG656" i="11"/>
  <c r="BG655" i="11"/>
  <c r="BG654" i="11"/>
  <c r="BG653" i="11"/>
  <c r="BG652" i="11"/>
  <c r="BG651" i="11"/>
  <c r="BG650" i="11"/>
  <c r="BG649" i="11"/>
  <c r="BG648" i="11"/>
  <c r="BG647" i="11"/>
  <c r="BG646" i="11"/>
  <c r="BG645" i="11"/>
  <c r="BG644" i="11"/>
  <c r="BG643" i="11"/>
  <c r="BG642" i="11"/>
  <c r="BG641" i="11"/>
  <c r="BG640" i="11"/>
  <c r="BG639" i="11"/>
  <c r="BG638" i="11"/>
  <c r="BG637" i="11"/>
  <c r="BG636" i="11"/>
  <c r="BG635" i="11"/>
  <c r="BG634" i="11"/>
  <c r="BG633" i="11"/>
  <c r="BG632" i="11"/>
  <c r="BG631" i="11"/>
  <c r="BG630" i="11"/>
  <c r="BG629" i="11"/>
  <c r="BG628" i="11"/>
  <c r="BG627" i="11"/>
  <c r="BG626" i="11"/>
  <c r="BG625" i="11"/>
  <c r="BG624" i="11"/>
  <c r="BG623" i="11"/>
  <c r="BG622" i="11"/>
  <c r="BG621" i="11"/>
  <c r="BG620" i="11"/>
  <c r="BG619" i="11"/>
  <c r="BG618" i="11"/>
  <c r="BG617" i="11"/>
  <c r="BG616" i="11"/>
  <c r="BG615" i="11"/>
  <c r="BG614" i="11"/>
  <c r="BG613" i="11"/>
  <c r="BG612" i="11"/>
  <c r="BG611" i="11"/>
  <c r="BG610" i="11"/>
  <c r="BG609" i="11"/>
  <c r="BG608" i="11"/>
  <c r="BG607" i="11"/>
  <c r="BG606" i="11"/>
  <c r="BG605" i="11"/>
  <c r="BG604" i="11"/>
  <c r="BG603" i="11"/>
  <c r="BG602" i="11"/>
  <c r="BG601" i="11"/>
  <c r="BG600" i="11"/>
  <c r="BG599" i="11"/>
  <c r="BG598" i="11"/>
  <c r="BG597" i="11"/>
  <c r="BG596" i="11"/>
  <c r="BG595" i="11"/>
  <c r="BG594" i="11"/>
  <c r="BG593" i="11"/>
  <c r="BG592" i="11"/>
  <c r="BG591" i="11"/>
  <c r="BG590" i="11"/>
  <c r="BG589" i="11"/>
  <c r="BG588" i="11"/>
  <c r="BG587" i="11"/>
  <c r="BG586" i="11"/>
  <c r="BG585" i="11"/>
  <c r="BG584" i="11"/>
  <c r="BG583" i="11"/>
  <c r="BG582" i="11"/>
  <c r="BG581" i="11"/>
  <c r="BG580" i="11"/>
  <c r="BG579" i="11"/>
  <c r="BG578" i="11"/>
  <c r="BG577" i="11"/>
  <c r="BG576" i="11"/>
  <c r="BG575" i="11"/>
  <c r="BG574" i="11"/>
  <c r="BG573" i="11"/>
  <c r="BG572" i="11"/>
  <c r="BG571" i="11"/>
  <c r="BG570" i="11"/>
  <c r="BG569" i="11"/>
  <c r="BG568" i="11"/>
  <c r="BG567" i="11"/>
  <c r="BG566" i="11"/>
  <c r="BG565" i="11"/>
  <c r="BG564" i="11"/>
  <c r="BG563" i="11"/>
  <c r="BG562" i="11"/>
  <c r="BG561" i="11"/>
  <c r="BG560" i="11"/>
  <c r="BG559" i="11"/>
  <c r="BG558" i="11"/>
  <c r="BG557" i="11"/>
  <c r="BG556" i="11"/>
  <c r="BG555" i="11"/>
  <c r="BG554" i="11"/>
  <c r="BG553" i="11"/>
  <c r="BG552" i="11"/>
  <c r="BG551" i="11"/>
  <c r="BG550" i="11"/>
  <c r="BG549" i="11"/>
  <c r="BG548" i="11"/>
  <c r="BG547" i="11"/>
  <c r="BG546" i="11"/>
  <c r="BG545" i="11"/>
  <c r="BG544" i="11"/>
  <c r="BG543" i="11"/>
  <c r="BG542" i="11"/>
  <c r="BG541" i="11"/>
  <c r="BG540" i="11"/>
  <c r="BG539" i="11"/>
  <c r="BG538" i="11"/>
  <c r="BG537" i="11"/>
  <c r="BG536" i="11"/>
  <c r="BG535" i="11"/>
  <c r="BG534" i="11"/>
  <c r="BG533" i="11"/>
  <c r="BG532" i="11"/>
  <c r="BG531" i="11"/>
  <c r="BG530" i="11"/>
  <c r="BG529" i="11"/>
  <c r="BG528" i="11"/>
  <c r="BG527" i="11"/>
  <c r="BG526" i="11"/>
  <c r="BG525" i="11"/>
  <c r="BG524" i="11"/>
  <c r="BG523" i="11"/>
  <c r="BG522" i="11"/>
  <c r="BG521" i="11"/>
  <c r="BG520" i="11"/>
  <c r="BG519" i="11"/>
  <c r="BG518" i="11"/>
  <c r="BG517" i="11"/>
  <c r="BG516" i="11"/>
  <c r="BG515" i="11"/>
  <c r="BG514" i="11"/>
  <c r="BG513" i="11"/>
  <c r="BG512" i="11"/>
  <c r="BG511" i="11"/>
  <c r="BG510" i="11"/>
  <c r="BG509" i="11"/>
  <c r="BG508" i="11"/>
  <c r="BG507" i="11"/>
  <c r="BG506" i="11"/>
  <c r="BG505" i="11"/>
  <c r="BG504" i="11"/>
  <c r="BG503" i="11"/>
  <c r="BG502" i="11"/>
  <c r="BG501" i="11"/>
  <c r="BG500" i="11"/>
  <c r="BG499" i="11"/>
  <c r="BG498" i="11"/>
  <c r="BG497" i="11"/>
  <c r="BG496" i="11"/>
  <c r="BG495" i="11"/>
  <c r="BG494" i="11"/>
  <c r="BG493" i="11"/>
  <c r="BG492" i="11"/>
  <c r="BG491" i="11"/>
  <c r="BG490" i="11"/>
  <c r="BG489" i="11"/>
  <c r="BG488" i="11"/>
  <c r="BG487" i="11"/>
  <c r="BG486" i="11"/>
  <c r="BG485" i="11"/>
  <c r="BG484" i="11"/>
  <c r="BG483" i="11"/>
  <c r="BG482" i="11"/>
  <c r="BG481" i="11"/>
  <c r="BG480" i="11"/>
  <c r="BG479" i="11"/>
  <c r="BG478" i="11"/>
  <c r="BG874" i="11"/>
  <c r="BE873" i="11"/>
  <c r="BE872" i="11"/>
  <c r="BE871" i="11"/>
  <c r="BE870" i="11"/>
  <c r="BE869" i="11"/>
  <c r="BE868" i="11"/>
  <c r="BE867" i="11"/>
  <c r="BE866" i="11"/>
  <c r="BE865" i="11"/>
  <c r="BE864" i="11"/>
  <c r="BE863" i="11"/>
  <c r="BE862" i="11"/>
  <c r="BE861" i="11"/>
  <c r="BE860" i="11"/>
  <c r="BE859" i="11"/>
  <c r="BE858" i="11"/>
  <c r="BE857" i="11"/>
  <c r="BE856" i="11"/>
  <c r="BE855" i="11"/>
  <c r="BE854" i="11"/>
  <c r="BE853" i="11"/>
  <c r="BE852" i="11"/>
  <c r="BE851" i="11"/>
  <c r="BE850" i="11"/>
  <c r="BE849" i="11"/>
  <c r="BE848" i="11"/>
  <c r="BE847" i="11"/>
  <c r="BE846" i="11"/>
  <c r="BE845" i="11"/>
  <c r="BE844" i="11"/>
  <c r="BE843" i="11"/>
  <c r="BE842" i="11"/>
  <c r="BE841" i="11"/>
  <c r="BE840" i="11"/>
  <c r="BE839" i="11"/>
  <c r="BE838" i="11"/>
  <c r="BE837" i="11"/>
  <c r="BE836" i="11"/>
  <c r="BE835" i="11"/>
  <c r="BE834" i="11"/>
  <c r="BE833" i="11"/>
  <c r="BE832" i="11"/>
  <c r="BE831" i="11"/>
  <c r="BE830" i="11"/>
  <c r="BE829" i="11"/>
  <c r="BE828" i="11"/>
  <c r="BE827" i="11"/>
  <c r="BE826" i="11"/>
  <c r="BE825" i="11"/>
  <c r="BE824" i="11"/>
  <c r="BE823" i="11"/>
  <c r="BE822" i="11"/>
  <c r="BE821" i="11"/>
  <c r="BE820" i="11"/>
  <c r="BE819" i="11"/>
  <c r="BE818" i="11"/>
  <c r="BE817" i="11"/>
  <c r="BE816" i="11"/>
  <c r="BE815" i="11"/>
  <c r="BE814" i="11"/>
  <c r="BE813" i="11"/>
  <c r="BE812" i="11"/>
  <c r="BE811" i="11"/>
  <c r="BE810" i="11"/>
  <c r="BE809" i="11"/>
  <c r="BE808" i="11"/>
  <c r="BE807" i="11"/>
  <c r="BE806" i="11"/>
  <c r="BE805" i="11"/>
  <c r="BE804" i="11"/>
  <c r="BE803" i="11"/>
  <c r="BE802" i="11"/>
  <c r="BE801" i="11"/>
  <c r="BE800" i="11"/>
  <c r="BE799" i="11"/>
  <c r="BE798" i="11"/>
  <c r="BE797" i="11"/>
  <c r="BE796" i="11"/>
  <c r="BE795" i="11"/>
  <c r="BE794" i="11"/>
  <c r="BE793" i="11"/>
  <c r="BE792" i="11"/>
  <c r="BE791" i="11"/>
  <c r="BE790" i="11"/>
  <c r="BE789" i="11"/>
  <c r="BE788" i="11"/>
  <c r="BE787" i="11"/>
  <c r="BE786" i="11"/>
  <c r="BE785" i="11"/>
  <c r="BE784" i="11"/>
  <c r="BE783" i="11"/>
  <c r="BE782" i="11"/>
  <c r="BE781" i="11"/>
  <c r="BE780" i="11"/>
  <c r="BE779" i="11"/>
  <c r="BE778" i="11"/>
  <c r="BE777" i="11"/>
  <c r="BE776" i="11"/>
  <c r="BE775" i="11"/>
  <c r="BE774" i="11"/>
  <c r="BE773" i="11"/>
  <c r="BE772" i="11"/>
  <c r="BE771" i="11"/>
  <c r="BE770" i="11"/>
  <c r="BE769" i="11"/>
  <c r="BE768" i="11"/>
  <c r="BE767" i="11"/>
  <c r="BE766" i="11"/>
  <c r="BE765" i="11"/>
  <c r="BE764" i="11"/>
  <c r="BE763" i="11"/>
  <c r="BE762" i="11"/>
  <c r="BE761" i="11"/>
  <c r="BE760" i="11"/>
  <c r="BE759" i="11"/>
  <c r="BE758" i="11"/>
  <c r="BE757" i="11"/>
  <c r="BE756" i="11"/>
  <c r="BE755" i="11"/>
  <c r="BE754" i="11"/>
  <c r="BE753" i="11"/>
  <c r="BE752" i="11"/>
  <c r="BE751" i="11"/>
  <c r="BE750" i="11"/>
  <c r="BE749" i="11"/>
  <c r="BE748" i="11"/>
  <c r="BE747" i="11"/>
  <c r="BE746" i="11"/>
  <c r="BE745" i="11"/>
  <c r="BE744" i="11"/>
  <c r="BE743" i="11"/>
  <c r="BE742" i="11"/>
  <c r="BE741" i="11"/>
  <c r="BE740" i="11"/>
  <c r="BE739" i="11"/>
  <c r="BE738" i="11"/>
  <c r="BE737" i="11"/>
  <c r="BE736" i="11"/>
  <c r="BE735" i="11"/>
  <c r="BE734" i="11"/>
  <c r="BE733" i="11"/>
  <c r="BE732" i="11"/>
  <c r="BE731" i="11"/>
  <c r="BE730" i="11"/>
  <c r="BE729" i="11"/>
  <c r="BE728" i="11"/>
  <c r="BE727" i="11"/>
  <c r="BE726" i="11"/>
  <c r="BE725" i="11"/>
  <c r="BE724" i="11"/>
  <c r="BE723" i="11"/>
  <c r="BE722" i="11"/>
  <c r="BE721" i="11"/>
  <c r="BE720" i="11"/>
  <c r="BE719" i="11"/>
  <c r="BE718" i="11"/>
  <c r="BE717" i="11"/>
  <c r="BE716" i="11"/>
  <c r="BE715" i="11"/>
  <c r="BE714" i="11"/>
  <c r="BE713" i="11"/>
  <c r="BE712" i="11"/>
  <c r="BE711" i="11"/>
  <c r="BE710" i="11"/>
  <c r="BE709" i="11"/>
  <c r="BE708" i="11"/>
  <c r="BE707" i="11"/>
  <c r="BE706" i="11"/>
  <c r="BE705" i="11"/>
  <c r="BE704" i="11"/>
  <c r="BE703" i="11"/>
  <c r="BE702" i="11"/>
  <c r="BE701" i="11"/>
  <c r="BE700" i="11"/>
  <c r="BE699" i="11"/>
  <c r="BE698" i="11"/>
  <c r="BE697" i="11"/>
  <c r="BE696" i="11"/>
  <c r="BE695" i="11"/>
  <c r="BE694" i="11"/>
  <c r="BE693" i="11"/>
  <c r="BE692" i="11"/>
  <c r="BE691" i="11"/>
  <c r="BE690" i="11"/>
  <c r="BE689" i="11"/>
  <c r="BE688" i="11"/>
  <c r="BE687" i="11"/>
  <c r="BE686" i="11"/>
  <c r="BE685" i="11"/>
  <c r="BE684" i="11"/>
  <c r="BE683" i="11"/>
  <c r="BE682" i="11"/>
  <c r="BE681" i="11"/>
  <c r="BE680" i="11"/>
  <c r="BE679" i="11"/>
  <c r="BE678" i="11"/>
  <c r="BE677" i="11"/>
  <c r="BE676" i="11"/>
  <c r="BE675" i="11"/>
  <c r="BE674" i="11"/>
  <c r="BE673" i="11"/>
  <c r="BE672" i="11"/>
  <c r="BE671" i="11"/>
  <c r="BE670" i="11"/>
  <c r="BE669" i="11"/>
  <c r="BE668" i="11"/>
  <c r="BE667" i="11"/>
  <c r="BE666" i="11"/>
  <c r="BE665" i="11"/>
  <c r="BE664" i="11"/>
  <c r="BE663" i="11"/>
  <c r="BE662" i="11"/>
  <c r="BE661" i="11"/>
  <c r="BE660" i="11"/>
  <c r="BE659" i="11"/>
  <c r="BE658" i="11"/>
  <c r="BE657" i="11"/>
  <c r="BE656" i="11"/>
  <c r="BE655" i="11"/>
  <c r="BE654" i="11"/>
  <c r="BE653" i="11"/>
  <c r="BE652" i="11"/>
  <c r="BE651" i="11"/>
  <c r="BE650" i="11"/>
  <c r="BE649" i="11"/>
  <c r="BE648" i="11"/>
  <c r="BE647" i="11"/>
  <c r="BE646" i="11"/>
  <c r="BE645" i="11"/>
  <c r="BE644" i="11"/>
  <c r="BE643" i="11"/>
  <c r="BE642" i="11"/>
  <c r="BE641" i="11"/>
  <c r="BE640" i="11"/>
  <c r="BE639" i="11"/>
  <c r="BE638" i="11"/>
  <c r="BE637" i="11"/>
  <c r="BE636" i="11"/>
  <c r="BE635" i="11"/>
  <c r="BE634" i="11"/>
  <c r="BE633" i="11"/>
  <c r="BE632" i="11"/>
  <c r="BE631" i="11"/>
  <c r="BE630" i="11"/>
  <c r="BE629" i="11"/>
  <c r="BE628" i="11"/>
  <c r="BE627" i="11"/>
  <c r="BE626" i="11"/>
  <c r="BE625" i="11"/>
  <c r="BE624" i="11"/>
  <c r="BE623" i="11"/>
  <c r="BE622" i="11"/>
  <c r="BE621" i="11"/>
  <c r="BE620" i="11"/>
  <c r="BE619" i="11"/>
  <c r="BE618" i="11"/>
  <c r="BE617" i="11"/>
  <c r="BE616" i="11"/>
  <c r="BE615" i="11"/>
  <c r="BE614" i="11"/>
  <c r="BE613" i="11"/>
  <c r="BE612" i="11"/>
  <c r="BE611" i="11"/>
  <c r="BE610" i="11"/>
  <c r="BE609" i="11"/>
  <c r="BE608" i="11"/>
  <c r="BE607" i="11"/>
  <c r="BE606" i="11"/>
  <c r="BE605" i="11"/>
  <c r="BE604" i="11"/>
  <c r="BE603" i="11"/>
  <c r="BE602" i="11"/>
  <c r="BE601" i="11"/>
  <c r="BE600" i="11"/>
  <c r="BE599" i="11"/>
  <c r="BE598" i="11"/>
  <c r="BE597" i="11"/>
  <c r="BE596" i="11"/>
  <c r="BE595" i="11"/>
  <c r="BE594" i="11"/>
  <c r="BE593" i="11"/>
  <c r="BE592" i="11"/>
  <c r="BE591" i="11"/>
  <c r="BE590" i="11"/>
  <c r="BE589" i="11"/>
  <c r="BE588" i="11"/>
  <c r="BE587" i="11"/>
  <c r="BE586" i="11"/>
  <c r="BE585" i="11"/>
  <c r="BE584" i="11"/>
  <c r="BE583" i="11"/>
  <c r="BE582" i="11"/>
  <c r="BE581" i="11"/>
  <c r="BE580" i="11"/>
  <c r="BE579" i="11"/>
  <c r="BE578" i="11"/>
  <c r="BE577" i="11"/>
  <c r="BE576" i="11"/>
  <c r="BE575" i="11"/>
  <c r="BE574" i="11"/>
  <c r="BE573" i="11"/>
  <c r="BE572" i="11"/>
  <c r="BE571" i="11"/>
  <c r="BE570" i="11"/>
  <c r="BE569" i="11"/>
  <c r="BE568" i="11"/>
  <c r="BE567" i="11"/>
  <c r="BE566" i="11"/>
  <c r="BE565" i="11"/>
  <c r="BE564" i="11"/>
  <c r="BE563" i="11"/>
  <c r="BE562" i="11"/>
  <c r="BE561" i="11"/>
  <c r="BE560" i="11"/>
  <c r="BE559" i="11"/>
  <c r="BE558" i="11"/>
  <c r="BE557" i="11"/>
  <c r="BE556" i="11"/>
  <c r="BE555" i="11"/>
  <c r="BE554" i="11"/>
  <c r="BE553" i="11"/>
  <c r="BE552" i="11"/>
  <c r="BE551" i="11"/>
  <c r="BE550" i="11"/>
  <c r="BE549" i="11"/>
  <c r="BE548" i="11"/>
  <c r="BE547" i="11"/>
  <c r="BE546" i="11"/>
  <c r="BE545" i="11"/>
  <c r="BE544" i="11"/>
  <c r="BE543" i="11"/>
  <c r="BE542" i="11"/>
  <c r="BE541" i="11"/>
  <c r="BE540" i="11"/>
  <c r="BE539" i="11"/>
  <c r="BE538" i="11"/>
  <c r="BE537" i="11"/>
  <c r="BE536" i="11"/>
  <c r="BE535" i="11"/>
  <c r="BE534" i="11"/>
  <c r="BE533" i="11"/>
  <c r="BE532" i="11"/>
  <c r="BE531" i="11"/>
  <c r="BE530" i="11"/>
  <c r="BE529" i="11"/>
  <c r="BE528" i="11"/>
  <c r="BE527" i="11"/>
  <c r="BE526" i="11"/>
  <c r="BE525" i="11"/>
  <c r="BE524" i="11"/>
  <c r="BE523" i="11"/>
  <c r="BE522" i="11"/>
  <c r="BE521" i="11"/>
  <c r="BE520" i="11"/>
  <c r="BE519" i="11"/>
  <c r="BE518" i="11"/>
  <c r="BE517" i="11"/>
  <c r="BE516" i="11"/>
  <c r="BE515" i="11"/>
  <c r="BE514" i="11"/>
  <c r="BE513" i="11"/>
  <c r="BE512" i="11"/>
  <c r="BE511" i="11"/>
  <c r="BE510" i="11"/>
  <c r="BE509" i="11"/>
  <c r="BE508" i="11"/>
  <c r="BE507" i="11"/>
  <c r="BE506" i="11"/>
  <c r="BE505" i="11"/>
  <c r="BE504" i="11"/>
  <c r="BE503" i="11"/>
  <c r="BE502" i="11"/>
  <c r="BE501" i="11"/>
  <c r="BE500" i="11"/>
  <c r="BE499" i="11"/>
  <c r="BE498" i="11"/>
  <c r="BE497" i="11"/>
  <c r="BE496" i="11"/>
  <c r="BE495" i="11"/>
  <c r="BE494" i="11"/>
  <c r="BE493" i="11"/>
  <c r="BE492" i="11"/>
  <c r="BE491" i="11"/>
  <c r="BE490" i="11"/>
  <c r="BE489" i="11"/>
  <c r="BE488" i="11"/>
  <c r="BE487" i="11"/>
  <c r="BE486" i="11"/>
  <c r="BE485" i="11"/>
  <c r="BE484" i="11"/>
  <c r="BE483" i="11"/>
  <c r="BE482" i="11"/>
  <c r="BE481" i="11"/>
  <c r="BE480" i="11"/>
  <c r="BE479" i="11"/>
  <c r="BE478" i="11"/>
  <c r="BE874" i="11"/>
  <c r="AN873" i="11"/>
  <c r="AN872" i="11"/>
  <c r="AN871" i="11"/>
  <c r="AN870" i="11"/>
  <c r="AN869" i="11"/>
  <c r="AN868" i="11"/>
  <c r="AN867" i="11"/>
  <c r="AN866" i="11"/>
  <c r="AN865" i="11"/>
  <c r="AN864" i="11"/>
  <c r="AN863" i="11"/>
  <c r="AN862" i="11"/>
  <c r="AN861" i="11"/>
  <c r="AN860" i="11"/>
  <c r="AN859" i="11"/>
  <c r="AN858" i="11"/>
  <c r="AN857" i="11"/>
  <c r="AN856" i="11"/>
  <c r="AN855" i="11"/>
  <c r="AN854" i="11"/>
  <c r="AN853" i="11"/>
  <c r="AN852" i="11"/>
  <c r="AN851" i="11"/>
  <c r="AN850" i="11"/>
  <c r="AN849" i="11"/>
  <c r="AN848" i="11"/>
  <c r="AN847" i="11"/>
  <c r="AN846" i="11"/>
  <c r="AN845" i="11"/>
  <c r="AN844" i="11"/>
  <c r="AN843" i="11"/>
  <c r="AN842" i="11"/>
  <c r="AN841" i="11"/>
  <c r="AN840" i="11"/>
  <c r="AN839" i="11"/>
  <c r="AN838" i="11"/>
  <c r="AN837" i="11"/>
  <c r="AN836" i="11"/>
  <c r="AN835" i="11"/>
  <c r="AN834" i="11"/>
  <c r="AN833" i="11"/>
  <c r="AN832" i="11"/>
  <c r="AN831" i="11"/>
  <c r="AN830" i="11"/>
  <c r="AN829" i="11"/>
  <c r="AN828" i="11"/>
  <c r="AN827" i="11"/>
  <c r="AN826" i="11"/>
  <c r="AN825" i="11"/>
  <c r="AN824" i="11"/>
  <c r="AN823" i="11"/>
  <c r="AN822" i="11"/>
  <c r="AN821" i="11"/>
  <c r="AN820" i="11"/>
  <c r="AN819" i="11"/>
  <c r="AN818" i="11"/>
  <c r="AN817" i="11"/>
  <c r="AN816" i="11"/>
  <c r="AN815" i="11"/>
  <c r="AN814" i="11"/>
  <c r="AN813" i="11"/>
  <c r="AN812" i="11"/>
  <c r="AN811" i="11"/>
  <c r="AN810" i="11"/>
  <c r="AN809" i="11"/>
  <c r="AN808" i="11"/>
  <c r="AN807" i="11"/>
  <c r="AN806" i="11"/>
  <c r="AN805" i="11"/>
  <c r="AN804" i="11"/>
  <c r="AN803" i="11"/>
  <c r="AN802" i="11"/>
  <c r="AN801" i="11"/>
  <c r="AN800" i="11"/>
  <c r="AN799" i="11"/>
  <c r="AN798" i="11"/>
  <c r="AN797" i="11"/>
  <c r="AN796" i="11"/>
  <c r="AN795" i="11"/>
  <c r="AN794" i="11"/>
  <c r="AN793" i="11"/>
  <c r="AN792" i="11"/>
  <c r="AN791" i="11"/>
  <c r="AN790" i="11"/>
  <c r="AN789" i="11"/>
  <c r="AN788" i="11"/>
  <c r="AN787" i="11"/>
  <c r="AN786" i="11"/>
  <c r="AN785" i="11"/>
  <c r="AN784" i="11"/>
  <c r="AN783" i="11"/>
  <c r="AN782" i="11"/>
  <c r="AN781" i="11"/>
  <c r="AN780" i="11"/>
  <c r="AN779" i="11"/>
  <c r="AN778" i="11"/>
  <c r="AN777" i="11"/>
  <c r="AN776" i="11"/>
  <c r="AN775" i="11"/>
  <c r="AN774" i="11"/>
  <c r="AN773" i="11"/>
  <c r="AN772" i="11"/>
  <c r="AN771" i="11"/>
  <c r="AN770" i="11"/>
  <c r="AN769" i="11"/>
  <c r="AN768" i="11"/>
  <c r="AN767" i="11"/>
  <c r="AN766" i="11"/>
  <c r="AN765" i="11"/>
  <c r="AN764" i="11"/>
  <c r="AN763" i="11"/>
  <c r="AN762" i="11"/>
  <c r="AN761" i="11"/>
  <c r="AN760" i="11"/>
  <c r="AN759" i="11"/>
  <c r="AN758" i="11"/>
  <c r="AN757" i="11"/>
  <c r="AN756" i="11"/>
  <c r="AN755" i="11"/>
  <c r="AN754" i="11"/>
  <c r="AN753" i="11"/>
  <c r="AN752" i="11"/>
  <c r="AN751" i="11"/>
  <c r="AN750" i="11"/>
  <c r="AN749" i="11"/>
  <c r="AN748" i="11"/>
  <c r="AN747" i="11"/>
  <c r="AN746" i="11"/>
  <c r="AN745" i="11"/>
  <c r="AN744" i="11"/>
  <c r="AN743" i="11"/>
  <c r="AN742" i="11"/>
  <c r="AN741" i="11"/>
  <c r="AN740" i="11"/>
  <c r="AN739" i="11"/>
  <c r="AN738" i="11"/>
  <c r="AN737" i="11"/>
  <c r="AN736" i="11"/>
  <c r="AN735" i="11"/>
  <c r="AN734" i="11"/>
  <c r="AN733" i="11"/>
  <c r="AN732" i="11"/>
  <c r="AN731" i="11"/>
  <c r="AN730" i="11"/>
  <c r="AN729" i="11"/>
  <c r="AN728" i="11"/>
  <c r="AN727" i="11"/>
  <c r="AN726" i="11"/>
  <c r="AN725" i="11"/>
  <c r="AN724" i="11"/>
  <c r="AN723" i="11"/>
  <c r="AN722" i="11"/>
  <c r="AN721" i="11"/>
  <c r="AN720" i="11"/>
  <c r="AN719" i="11"/>
  <c r="AN718" i="11"/>
  <c r="AN717" i="11"/>
  <c r="AN716" i="11"/>
  <c r="AN715" i="11"/>
  <c r="AN714" i="11"/>
  <c r="AN713" i="11"/>
  <c r="AN712" i="11"/>
  <c r="AN711" i="11"/>
  <c r="AN710" i="11"/>
  <c r="AN709" i="11"/>
  <c r="AN708" i="11"/>
  <c r="AN707" i="11"/>
  <c r="AN706" i="11"/>
  <c r="AN705" i="11"/>
  <c r="AN704" i="11"/>
  <c r="AN703" i="11"/>
  <c r="AN702" i="11"/>
  <c r="AN701" i="11"/>
  <c r="AN700" i="11"/>
  <c r="AN699" i="11"/>
  <c r="AN698" i="11"/>
  <c r="AN697" i="11"/>
  <c r="AN696" i="11"/>
  <c r="AN695" i="11"/>
  <c r="AN694" i="11"/>
  <c r="AN693" i="11"/>
  <c r="AN692" i="11"/>
  <c r="AN691" i="11"/>
  <c r="AN690" i="11"/>
  <c r="AN689" i="11"/>
  <c r="AN688" i="11"/>
  <c r="AN687" i="11"/>
  <c r="AN686" i="11"/>
  <c r="AN685" i="11"/>
  <c r="AN684" i="11"/>
  <c r="AN683" i="11"/>
  <c r="AN682" i="11"/>
  <c r="AN681" i="11"/>
  <c r="AN680" i="11"/>
  <c r="AN679" i="11"/>
  <c r="AN678" i="11"/>
  <c r="AN677" i="11"/>
  <c r="AN676" i="11"/>
  <c r="AN675" i="11"/>
  <c r="AN674" i="11"/>
  <c r="AN673" i="11"/>
  <c r="AN672" i="11"/>
  <c r="AN671" i="11"/>
  <c r="AN670" i="11"/>
  <c r="AN669" i="11"/>
  <c r="AN668" i="11"/>
  <c r="AN667" i="11"/>
  <c r="AN666" i="11"/>
  <c r="AN665" i="11"/>
  <c r="AN664" i="11"/>
  <c r="AN663" i="11"/>
  <c r="AN662" i="11"/>
  <c r="AN661" i="11"/>
  <c r="AN660" i="11"/>
  <c r="AN659" i="11"/>
  <c r="AN658" i="11"/>
  <c r="AN657" i="11"/>
  <c r="AN656" i="11"/>
  <c r="AN655" i="11"/>
  <c r="AN654" i="11"/>
  <c r="AN653" i="11"/>
  <c r="AN652" i="11"/>
  <c r="AN651" i="11"/>
  <c r="AN650" i="11"/>
  <c r="AN649" i="11"/>
  <c r="AN648" i="11"/>
  <c r="AN647" i="11"/>
  <c r="AN646" i="11"/>
  <c r="AN645" i="11"/>
  <c r="AN644" i="11"/>
  <c r="AN643" i="11"/>
  <c r="AN642" i="11"/>
  <c r="AN641" i="11"/>
  <c r="AN640" i="11"/>
  <c r="AN639" i="11"/>
  <c r="AN638" i="11"/>
  <c r="AN637" i="11"/>
  <c r="AN636" i="11"/>
  <c r="AN635" i="11"/>
  <c r="AN634" i="11"/>
  <c r="AN633" i="11"/>
  <c r="AN632" i="11"/>
  <c r="AN631" i="11"/>
  <c r="AN630" i="11"/>
  <c r="AN629" i="11"/>
  <c r="AN628" i="11"/>
  <c r="AN627" i="11"/>
  <c r="AN626" i="11"/>
  <c r="AN625" i="11"/>
  <c r="AN624" i="11"/>
  <c r="AN623" i="11"/>
  <c r="AN622" i="11"/>
  <c r="AN621" i="11"/>
  <c r="AN620" i="11"/>
  <c r="AN619" i="11"/>
  <c r="AN618" i="11"/>
  <c r="AN617" i="11"/>
  <c r="AN616" i="11"/>
  <c r="AN615" i="11"/>
  <c r="AN614" i="11"/>
  <c r="AN613" i="11"/>
  <c r="AN612" i="11"/>
  <c r="AN611" i="11"/>
  <c r="AN610" i="11"/>
  <c r="AN609" i="11"/>
  <c r="AN608" i="11"/>
  <c r="AN607" i="11"/>
  <c r="AN606" i="11"/>
  <c r="AN605" i="11"/>
  <c r="AN604" i="11"/>
  <c r="AN603" i="11"/>
  <c r="AN602" i="11"/>
  <c r="AN601" i="11"/>
  <c r="AN600" i="11"/>
  <c r="AN599" i="11"/>
  <c r="AN598" i="11"/>
  <c r="AN597" i="11"/>
  <c r="AN596" i="11"/>
  <c r="AN595" i="11"/>
  <c r="AN594" i="11"/>
  <c r="AN593" i="11"/>
  <c r="AN592" i="11"/>
  <c r="AN591" i="11"/>
  <c r="AN590" i="11"/>
  <c r="AN589" i="11"/>
  <c r="AN588" i="11"/>
  <c r="AN587" i="11"/>
  <c r="AN586" i="11"/>
  <c r="AN585" i="11"/>
  <c r="AN584" i="11"/>
  <c r="AN583" i="11"/>
  <c r="AN582" i="11"/>
  <c r="AN581" i="11"/>
  <c r="AN580" i="11"/>
  <c r="AN579" i="11"/>
  <c r="AN578" i="11"/>
  <c r="AN577" i="11"/>
  <c r="AN576" i="11"/>
  <c r="AN575" i="11"/>
  <c r="AN574" i="11"/>
  <c r="AN573" i="11"/>
  <c r="AN572" i="11"/>
  <c r="AN571" i="11"/>
  <c r="AN570" i="11"/>
  <c r="AN569" i="11"/>
  <c r="AN568" i="11"/>
  <c r="AN567" i="11"/>
  <c r="AN566" i="11"/>
  <c r="AN565" i="11"/>
  <c r="AN564" i="11"/>
  <c r="AN563" i="11"/>
  <c r="AN562" i="11"/>
  <c r="AN561" i="11"/>
  <c r="AN560" i="11"/>
  <c r="AN559" i="11"/>
  <c r="AN558" i="11"/>
  <c r="AN557" i="11"/>
  <c r="AN556" i="11"/>
  <c r="AN555" i="11"/>
  <c r="AN554" i="11"/>
  <c r="AN553" i="11"/>
  <c r="AN552" i="11"/>
  <c r="AN551" i="11"/>
  <c r="AN550" i="11"/>
  <c r="AN549" i="11"/>
  <c r="AN548" i="11"/>
  <c r="AN547" i="11"/>
  <c r="AN546" i="11"/>
  <c r="AN545" i="11"/>
  <c r="AN544" i="11"/>
  <c r="AN543" i="11"/>
  <c r="AN542" i="11"/>
  <c r="AN541" i="11"/>
  <c r="AN540" i="11"/>
  <c r="AN539" i="11"/>
  <c r="AN538" i="11"/>
  <c r="AN537" i="11"/>
  <c r="AN536" i="11"/>
  <c r="AN535" i="11"/>
  <c r="AN534" i="11"/>
  <c r="AN533" i="11"/>
  <c r="AN532" i="11"/>
  <c r="AN531" i="11"/>
  <c r="AN530" i="11"/>
  <c r="AN529" i="11"/>
  <c r="AN528" i="11"/>
  <c r="AN527" i="11"/>
  <c r="AN526" i="11"/>
  <c r="AN525" i="11"/>
  <c r="AN524" i="11"/>
  <c r="AN523" i="11"/>
  <c r="AN522" i="11"/>
  <c r="AN521" i="11"/>
  <c r="AN520" i="11"/>
  <c r="AN519" i="11"/>
  <c r="AN518" i="11"/>
  <c r="AN517" i="11"/>
  <c r="AN516" i="11"/>
  <c r="AN515" i="11"/>
  <c r="AN514" i="11"/>
  <c r="AN513" i="11"/>
  <c r="AN512" i="11"/>
  <c r="AN511" i="11"/>
  <c r="AN510" i="11"/>
  <c r="AN509" i="11"/>
  <c r="AN508" i="11"/>
  <c r="AN507" i="11"/>
  <c r="AN506" i="11"/>
  <c r="AN505" i="11"/>
  <c r="AN504" i="11"/>
  <c r="AN503" i="11"/>
  <c r="AN502" i="11"/>
  <c r="AN501" i="11"/>
  <c r="AN500" i="11"/>
  <c r="AN499" i="11"/>
  <c r="AN498" i="11"/>
  <c r="AN497" i="11"/>
  <c r="AN496" i="11"/>
  <c r="AN495" i="11"/>
  <c r="AN494" i="11"/>
  <c r="AN493" i="11"/>
  <c r="AN492" i="11"/>
  <c r="AN491" i="11"/>
  <c r="AN490" i="11"/>
  <c r="AN489" i="11"/>
  <c r="AN488" i="11"/>
  <c r="AN487" i="11"/>
  <c r="AN486" i="11"/>
  <c r="AN485" i="11"/>
  <c r="AN484" i="11"/>
  <c r="AN483" i="11"/>
  <c r="AN482" i="11"/>
  <c r="AN481" i="11"/>
  <c r="AN480" i="11"/>
  <c r="AN479" i="11"/>
  <c r="AN478" i="11"/>
  <c r="AN874" i="11"/>
  <c r="AK873" i="11"/>
  <c r="AK872" i="11"/>
  <c r="AK871" i="11"/>
  <c r="AK870" i="11"/>
  <c r="AK869" i="11"/>
  <c r="AK868" i="11"/>
  <c r="AK867" i="11"/>
  <c r="AK866" i="11"/>
  <c r="AK865" i="11"/>
  <c r="AK864" i="11"/>
  <c r="AK863" i="11"/>
  <c r="AK862" i="11"/>
  <c r="AK861" i="11"/>
  <c r="AK860" i="11"/>
  <c r="AK859" i="11"/>
  <c r="AK858" i="11"/>
  <c r="AK857" i="11"/>
  <c r="AK856" i="11"/>
  <c r="AK855" i="11"/>
  <c r="AK854" i="11"/>
  <c r="AK853" i="11"/>
  <c r="AK852" i="11"/>
  <c r="AK851" i="11"/>
  <c r="AK850" i="11"/>
  <c r="AK849" i="11"/>
  <c r="AK848" i="11"/>
  <c r="AK847" i="11"/>
  <c r="AK846" i="11"/>
  <c r="AK845" i="11"/>
  <c r="AK844" i="11"/>
  <c r="AK843" i="11"/>
  <c r="AK842" i="11"/>
  <c r="AK841" i="11"/>
  <c r="AK840" i="11"/>
  <c r="AK839" i="11"/>
  <c r="AK838" i="11"/>
  <c r="AK837" i="11"/>
  <c r="AK836" i="11"/>
  <c r="AK835" i="11"/>
  <c r="AK834" i="11"/>
  <c r="AK833" i="11"/>
  <c r="AK832" i="11"/>
  <c r="AK831" i="11"/>
  <c r="AK830" i="11"/>
  <c r="AK829" i="11"/>
  <c r="AK828" i="11"/>
  <c r="AK827" i="11"/>
  <c r="AK826" i="11"/>
  <c r="AK825" i="11"/>
  <c r="AK824" i="11"/>
  <c r="AK823" i="11"/>
  <c r="AK822" i="11"/>
  <c r="AK821" i="11"/>
  <c r="AK820" i="11"/>
  <c r="AK819" i="11"/>
  <c r="AK818" i="11"/>
  <c r="AK817" i="11"/>
  <c r="AK816" i="11"/>
  <c r="AK815" i="11"/>
  <c r="AK814" i="11"/>
  <c r="AK813" i="11"/>
  <c r="AK812" i="11"/>
  <c r="AK811" i="11"/>
  <c r="AK810" i="11"/>
  <c r="AK809" i="11"/>
  <c r="AK808" i="11"/>
  <c r="AK807" i="11"/>
  <c r="AK806" i="11"/>
  <c r="AK805" i="11"/>
  <c r="AK804" i="11"/>
  <c r="AK803" i="11"/>
  <c r="AK802" i="11"/>
  <c r="AK801" i="11"/>
  <c r="AK800" i="11"/>
  <c r="AK799" i="11"/>
  <c r="AK798" i="11"/>
  <c r="AK797" i="11"/>
  <c r="AK796" i="11"/>
  <c r="AK795" i="11"/>
  <c r="AK794" i="11"/>
  <c r="AK793" i="11"/>
  <c r="AK792" i="11"/>
  <c r="AK791" i="11"/>
  <c r="AK790" i="11"/>
  <c r="AK789" i="11"/>
  <c r="AK788" i="11"/>
  <c r="AK787" i="11"/>
  <c r="AK786" i="11"/>
  <c r="AK785" i="11"/>
  <c r="AK784" i="11"/>
  <c r="AK783" i="11"/>
  <c r="AK782" i="11"/>
  <c r="AK781" i="11"/>
  <c r="AK780" i="11"/>
  <c r="AK779" i="11"/>
  <c r="AK778" i="11"/>
  <c r="AK777" i="11"/>
  <c r="AK776" i="11"/>
  <c r="AK775" i="11"/>
  <c r="AK774" i="11"/>
  <c r="AK773" i="11"/>
  <c r="AK772" i="11"/>
  <c r="AK771" i="11"/>
  <c r="AK770" i="11"/>
  <c r="AK769" i="11"/>
  <c r="AK768" i="11"/>
  <c r="AK767" i="11"/>
  <c r="AK766" i="11"/>
  <c r="AK765" i="11"/>
  <c r="AK764" i="11"/>
  <c r="AK763" i="11"/>
  <c r="AK762" i="11"/>
  <c r="AK761" i="11"/>
  <c r="AK760" i="11"/>
  <c r="AK759" i="11"/>
  <c r="AK758" i="11"/>
  <c r="AK757" i="11"/>
  <c r="AK756" i="11"/>
  <c r="AK755" i="11"/>
  <c r="AK754" i="11"/>
  <c r="AK753" i="11"/>
  <c r="AK752" i="11"/>
  <c r="AK751" i="11"/>
  <c r="AK750" i="11"/>
  <c r="AK749" i="11"/>
  <c r="AK748" i="11"/>
  <c r="AK747" i="11"/>
  <c r="AK746" i="11"/>
  <c r="AK745" i="11"/>
  <c r="AK744" i="11"/>
  <c r="AK743" i="11"/>
  <c r="AK742" i="11"/>
  <c r="AK741" i="11"/>
  <c r="AK740" i="11"/>
  <c r="AK739" i="11"/>
  <c r="AK738" i="11"/>
  <c r="AK737" i="11"/>
  <c r="AK736" i="11"/>
  <c r="AK735" i="11"/>
  <c r="AK734" i="11"/>
  <c r="AK733" i="11"/>
  <c r="AK732" i="11"/>
  <c r="AK731" i="11"/>
  <c r="AK730" i="11"/>
  <c r="AK729" i="11"/>
  <c r="AK728" i="11"/>
  <c r="AK727" i="11"/>
  <c r="AK726" i="11"/>
  <c r="AK725" i="11"/>
  <c r="AK724" i="11"/>
  <c r="AK723" i="11"/>
  <c r="AK722" i="11"/>
  <c r="AK721" i="11"/>
  <c r="AK720" i="11"/>
  <c r="AK719" i="11"/>
  <c r="AK718" i="11"/>
  <c r="AK717" i="11"/>
  <c r="AK716" i="11"/>
  <c r="AK715" i="11"/>
  <c r="AK714" i="11"/>
  <c r="AK713" i="11"/>
  <c r="AK712" i="11"/>
  <c r="AK711" i="11"/>
  <c r="AK710" i="11"/>
  <c r="AK709" i="11"/>
  <c r="AK708" i="11"/>
  <c r="AK707" i="11"/>
  <c r="AK706" i="11"/>
  <c r="AK705" i="11"/>
  <c r="AK704" i="11"/>
  <c r="AK703" i="11"/>
  <c r="AK702" i="11"/>
  <c r="AK701" i="11"/>
  <c r="AK700" i="11"/>
  <c r="AK699" i="11"/>
  <c r="AK698" i="11"/>
  <c r="AK697" i="11"/>
  <c r="AK696" i="11"/>
  <c r="AK695" i="11"/>
  <c r="AK694" i="11"/>
  <c r="AK693" i="11"/>
  <c r="AK692" i="11"/>
  <c r="AK691" i="11"/>
  <c r="AK690" i="11"/>
  <c r="AK689" i="11"/>
  <c r="AK688" i="11"/>
  <c r="AK687" i="11"/>
  <c r="AK686" i="11"/>
  <c r="AK685" i="11"/>
  <c r="AK684" i="11"/>
  <c r="AK683" i="11"/>
  <c r="AK682" i="11"/>
  <c r="AK681" i="11"/>
  <c r="AK680" i="11"/>
  <c r="AK679" i="11"/>
  <c r="AK678" i="11"/>
  <c r="AK677" i="11"/>
  <c r="AK676" i="11"/>
  <c r="AK675" i="11"/>
  <c r="AK674" i="11"/>
  <c r="AK673" i="11"/>
  <c r="AK672" i="11"/>
  <c r="AK671" i="11"/>
  <c r="AK670" i="11"/>
  <c r="AK669" i="11"/>
  <c r="AK668" i="11"/>
  <c r="AK667" i="11"/>
  <c r="AK666" i="11"/>
  <c r="AK665" i="11"/>
  <c r="AK664" i="11"/>
  <c r="AK663" i="11"/>
  <c r="AK662" i="11"/>
  <c r="AK661" i="11"/>
  <c r="AK660" i="11"/>
  <c r="AK659" i="11"/>
  <c r="AK658" i="11"/>
  <c r="AK657" i="11"/>
  <c r="AK656" i="11"/>
  <c r="AK655" i="11"/>
  <c r="AK654" i="11"/>
  <c r="AK653" i="11"/>
  <c r="AK652" i="11"/>
  <c r="AK651" i="11"/>
  <c r="AK650" i="11"/>
  <c r="AK649" i="11"/>
  <c r="AK648" i="11"/>
  <c r="AK647" i="11"/>
  <c r="AK646" i="11"/>
  <c r="AK645" i="11"/>
  <c r="AK644" i="11"/>
  <c r="AK643" i="11"/>
  <c r="AK642" i="11"/>
  <c r="AK641" i="11"/>
  <c r="AK640" i="11"/>
  <c r="AK639" i="11"/>
  <c r="AK638" i="11"/>
  <c r="AK637" i="11"/>
  <c r="AK636" i="11"/>
  <c r="AK635" i="11"/>
  <c r="AK634" i="11"/>
  <c r="AK633" i="11"/>
  <c r="AK632" i="11"/>
  <c r="AK631" i="11"/>
  <c r="AK630" i="11"/>
  <c r="AK629" i="11"/>
  <c r="AK628" i="11"/>
  <c r="AK627" i="11"/>
  <c r="AK626" i="11"/>
  <c r="AK625" i="11"/>
  <c r="AK624" i="11"/>
  <c r="AK623" i="11"/>
  <c r="AK622" i="11"/>
  <c r="AK621" i="11"/>
  <c r="AK620" i="11"/>
  <c r="AK619" i="11"/>
  <c r="AK618" i="11"/>
  <c r="AK617" i="11"/>
  <c r="AK616" i="11"/>
  <c r="AK615" i="11"/>
  <c r="AK614" i="11"/>
  <c r="AK613" i="11"/>
  <c r="AK612" i="11"/>
  <c r="AK611" i="11"/>
  <c r="AK610" i="11"/>
  <c r="AK609" i="11"/>
  <c r="AK608" i="11"/>
  <c r="AK607" i="11"/>
  <c r="AK606" i="11"/>
  <c r="AK605" i="11"/>
  <c r="AK604" i="11"/>
  <c r="AK603" i="11"/>
  <c r="AK602" i="11"/>
  <c r="AK601" i="11"/>
  <c r="AK600" i="11"/>
  <c r="AK599" i="11"/>
  <c r="AK598" i="11"/>
  <c r="AK597" i="11"/>
  <c r="AK596" i="11"/>
  <c r="AK595" i="11"/>
  <c r="AK594" i="11"/>
  <c r="AK593" i="11"/>
  <c r="AK592" i="11"/>
  <c r="AK591" i="11"/>
  <c r="AK590" i="11"/>
  <c r="AK589" i="11"/>
  <c r="AK588" i="11"/>
  <c r="AK587" i="11"/>
  <c r="AK586" i="11"/>
  <c r="AK585" i="11"/>
  <c r="AK584" i="11"/>
  <c r="AK583" i="11"/>
  <c r="AK582" i="11"/>
  <c r="AK581" i="11"/>
  <c r="AK580" i="11"/>
  <c r="AK579" i="11"/>
  <c r="AK578" i="11"/>
  <c r="AK577" i="11"/>
  <c r="AK576" i="11"/>
  <c r="AK575" i="11"/>
  <c r="AK574" i="11"/>
  <c r="AK573" i="11"/>
  <c r="AK572" i="11"/>
  <c r="AK571" i="11"/>
  <c r="AK570" i="11"/>
  <c r="AK569" i="11"/>
  <c r="AK568" i="11"/>
  <c r="AK567" i="11"/>
  <c r="AK566" i="11"/>
  <c r="AK565" i="11"/>
  <c r="AK564" i="11"/>
  <c r="AK563" i="11"/>
  <c r="AK562" i="11"/>
  <c r="AK561" i="11"/>
  <c r="AK560" i="11"/>
  <c r="AK559" i="11"/>
  <c r="AK558" i="11"/>
  <c r="AK557" i="11"/>
  <c r="AK556" i="11"/>
  <c r="AK555" i="11"/>
  <c r="AK554" i="11"/>
  <c r="AK553" i="11"/>
  <c r="AK552" i="11"/>
  <c r="AK551" i="11"/>
  <c r="AK550" i="11"/>
  <c r="AK549" i="11"/>
  <c r="AK548" i="11"/>
  <c r="AK547" i="11"/>
  <c r="AK546" i="11"/>
  <c r="AK545" i="11"/>
  <c r="AK544" i="11"/>
  <c r="AK543" i="11"/>
  <c r="AK542" i="11"/>
  <c r="AK541" i="11"/>
  <c r="AK540" i="11"/>
  <c r="AK539" i="11"/>
  <c r="AK538" i="11"/>
  <c r="AK537" i="11"/>
  <c r="AK536" i="11"/>
  <c r="AK535" i="11"/>
  <c r="AK534" i="11"/>
  <c r="AK533" i="11"/>
  <c r="AK532" i="11"/>
  <c r="AK531" i="11"/>
  <c r="AK530" i="11"/>
  <c r="AK529" i="11"/>
  <c r="AK528" i="11"/>
  <c r="AK527" i="11"/>
  <c r="AK526" i="11"/>
  <c r="AK525" i="11"/>
  <c r="AK524" i="11"/>
  <c r="AK523" i="11"/>
  <c r="AK522" i="11"/>
  <c r="AK521" i="11"/>
  <c r="AK520" i="11"/>
  <c r="AK519" i="11"/>
  <c r="AK518" i="11"/>
  <c r="AK517" i="11"/>
  <c r="AK516" i="11"/>
  <c r="AK515" i="11"/>
  <c r="AK514" i="11"/>
  <c r="AK513" i="11"/>
  <c r="AK512" i="11"/>
  <c r="AK511" i="11"/>
  <c r="AK510" i="11"/>
  <c r="AK509" i="11"/>
  <c r="AK508" i="11"/>
  <c r="AK507" i="11"/>
  <c r="AK506" i="11"/>
  <c r="AK505" i="11"/>
  <c r="AK504" i="11"/>
  <c r="AK503" i="11"/>
  <c r="AK502" i="11"/>
  <c r="AK501" i="11"/>
  <c r="AK500" i="11"/>
  <c r="AK499" i="11"/>
  <c r="AK498" i="11"/>
  <c r="AK497" i="11"/>
  <c r="AK496" i="11"/>
  <c r="AK495" i="11"/>
  <c r="AK494" i="11"/>
  <c r="AK493" i="11"/>
  <c r="AK492" i="11"/>
  <c r="AK491" i="11"/>
  <c r="AK490" i="11"/>
  <c r="AK489" i="11"/>
  <c r="AK488" i="11"/>
  <c r="AK487" i="11"/>
  <c r="AK486" i="11"/>
  <c r="AK485" i="11"/>
  <c r="AK484" i="11"/>
  <c r="AK483" i="11"/>
  <c r="AK482" i="11"/>
  <c r="AK481" i="11"/>
  <c r="AK480" i="11"/>
  <c r="AK479" i="11"/>
  <c r="AK478" i="11"/>
  <c r="AK874" i="11"/>
  <c r="AF874" i="11"/>
  <c r="AF873" i="11"/>
  <c r="AF872" i="11"/>
  <c r="AF871" i="11"/>
  <c r="AF870" i="11"/>
  <c r="AF869" i="11"/>
  <c r="AF868" i="11"/>
  <c r="AF867" i="11"/>
  <c r="AF866" i="11"/>
  <c r="AF865" i="11"/>
  <c r="AF864" i="11"/>
  <c r="AF863" i="11"/>
  <c r="AF862" i="11"/>
  <c r="AF861" i="11"/>
  <c r="AF860" i="11"/>
  <c r="AF859" i="11"/>
  <c r="AF858" i="11"/>
  <c r="AF857" i="11"/>
  <c r="AF856" i="11"/>
  <c r="AF855" i="11"/>
  <c r="AF854" i="11"/>
  <c r="AF853" i="11"/>
  <c r="AF852" i="11"/>
  <c r="AF851" i="11"/>
  <c r="AF850" i="11"/>
  <c r="AF849" i="11"/>
  <c r="AF848" i="11"/>
  <c r="AF847" i="11"/>
  <c r="AF846" i="11"/>
  <c r="AF845" i="11"/>
  <c r="AF844" i="11"/>
  <c r="AF843" i="11"/>
  <c r="AF842" i="11"/>
  <c r="AF841" i="11"/>
  <c r="AF840" i="11"/>
  <c r="AF839" i="11"/>
  <c r="AF838" i="11"/>
  <c r="AF837" i="11"/>
  <c r="AF836" i="11"/>
  <c r="AF835" i="11"/>
  <c r="AF834" i="11"/>
  <c r="AF833" i="11"/>
  <c r="AF832" i="11"/>
  <c r="AF831" i="11"/>
  <c r="AF830" i="11"/>
  <c r="AF829" i="11"/>
  <c r="AF828" i="11"/>
  <c r="AF827" i="11"/>
  <c r="AF826" i="11"/>
  <c r="AF825" i="11"/>
  <c r="AF824" i="11"/>
  <c r="AF823" i="11"/>
  <c r="AF822" i="11"/>
  <c r="AF821" i="11"/>
  <c r="AF820" i="11"/>
  <c r="AF819" i="11"/>
  <c r="AF818" i="11"/>
  <c r="AF817" i="11"/>
  <c r="AF816" i="11"/>
  <c r="AF815" i="11"/>
  <c r="AF814" i="11"/>
  <c r="AF813" i="11"/>
  <c r="AF812" i="11"/>
  <c r="AF811" i="11"/>
  <c r="AF810" i="11"/>
  <c r="AF809" i="11"/>
  <c r="AF808" i="11"/>
  <c r="AF807" i="11"/>
  <c r="AF806" i="11"/>
  <c r="AF805" i="11"/>
  <c r="AF804" i="11"/>
  <c r="AF803" i="11"/>
  <c r="AF802" i="11"/>
  <c r="AF801" i="11"/>
  <c r="AF800" i="11"/>
  <c r="AF799" i="11"/>
  <c r="AF798" i="11"/>
  <c r="AF797" i="11"/>
  <c r="AF796" i="11"/>
  <c r="AF795" i="11"/>
  <c r="AF794" i="11"/>
  <c r="AF793" i="11"/>
  <c r="AF792" i="11"/>
  <c r="AF791" i="11"/>
  <c r="AF790" i="11"/>
  <c r="AF789" i="11"/>
  <c r="AF788" i="11"/>
  <c r="AF787" i="11"/>
  <c r="AF786" i="11"/>
  <c r="AF785" i="11"/>
  <c r="AF784" i="11"/>
  <c r="AF783" i="11"/>
  <c r="AF782" i="11"/>
  <c r="AF781" i="11"/>
  <c r="AF780" i="11"/>
  <c r="AF779" i="11"/>
  <c r="AF778" i="11"/>
  <c r="AF777" i="11"/>
  <c r="AF776" i="11"/>
  <c r="AF775" i="11"/>
  <c r="AF774" i="11"/>
  <c r="AF773" i="11"/>
  <c r="AF772" i="11"/>
  <c r="AF771" i="11"/>
  <c r="AF770" i="11"/>
  <c r="AF769" i="11"/>
  <c r="AF768" i="11"/>
  <c r="AF767" i="11"/>
  <c r="AF766" i="11"/>
  <c r="AF765" i="11"/>
  <c r="AF764" i="11"/>
  <c r="AF763" i="11"/>
  <c r="AF762" i="11"/>
  <c r="AF761" i="11"/>
  <c r="AF760" i="11"/>
  <c r="AF759" i="11"/>
  <c r="AF758" i="11"/>
  <c r="AF757" i="11"/>
  <c r="AF756" i="11"/>
  <c r="AF755" i="11"/>
  <c r="AF754" i="11"/>
  <c r="AF753" i="11"/>
  <c r="AF752" i="11"/>
  <c r="AF751" i="11"/>
  <c r="AF750" i="11"/>
  <c r="AF749" i="11"/>
  <c r="AF748" i="11"/>
  <c r="AF747" i="11"/>
  <c r="AF746" i="11"/>
  <c r="AF745" i="11"/>
  <c r="AF744" i="11"/>
  <c r="AF743" i="11"/>
  <c r="AF742" i="11"/>
  <c r="AF741" i="11"/>
  <c r="AF740" i="11"/>
  <c r="AF739" i="11"/>
  <c r="AF738" i="11"/>
  <c r="AF737" i="11"/>
  <c r="AF736" i="11"/>
  <c r="AF735" i="11"/>
  <c r="AF734" i="11"/>
  <c r="AF733" i="11"/>
  <c r="AF732" i="11"/>
  <c r="AF731" i="11"/>
  <c r="AF730" i="11"/>
  <c r="AF729" i="11"/>
  <c r="AF728" i="11"/>
  <c r="AF727" i="11"/>
  <c r="AF726" i="11"/>
  <c r="AF725" i="11"/>
  <c r="AF724" i="11"/>
  <c r="AF723" i="11"/>
  <c r="AF722" i="11"/>
  <c r="AF721" i="11"/>
  <c r="AF720" i="11"/>
  <c r="AF719" i="11"/>
  <c r="AF718" i="11"/>
  <c r="AF717" i="11"/>
  <c r="AF716" i="11"/>
  <c r="AF715" i="11"/>
  <c r="AF714" i="11"/>
  <c r="AF713" i="11"/>
  <c r="AF712" i="11"/>
  <c r="AF711" i="11"/>
  <c r="AF710" i="11"/>
  <c r="AF709" i="11"/>
  <c r="AF708" i="11"/>
  <c r="AF707" i="11"/>
  <c r="AF706" i="11"/>
  <c r="AF705" i="11"/>
  <c r="AF704" i="11"/>
  <c r="AF703" i="11"/>
  <c r="AF702" i="11"/>
  <c r="AF701" i="11"/>
  <c r="AF700" i="11"/>
  <c r="AF699" i="11"/>
  <c r="AF698" i="11"/>
  <c r="AF697" i="11"/>
  <c r="AF696" i="11"/>
  <c r="AF695" i="11"/>
  <c r="AF694" i="11"/>
  <c r="AF693" i="11"/>
  <c r="AF692" i="11"/>
  <c r="AF691" i="11"/>
  <c r="AF690" i="11"/>
  <c r="AF689" i="11"/>
  <c r="AF688" i="11"/>
  <c r="AF687" i="11"/>
  <c r="AF686" i="11"/>
  <c r="AF685" i="11"/>
  <c r="AF684" i="11"/>
  <c r="AF683" i="11"/>
  <c r="AF682" i="11"/>
  <c r="AF681" i="11"/>
  <c r="AF680" i="11"/>
  <c r="AF679" i="11"/>
  <c r="AF678" i="11"/>
  <c r="AF677" i="11"/>
  <c r="AF676" i="11"/>
  <c r="AF675" i="11"/>
  <c r="AF674" i="11"/>
  <c r="AF673" i="11"/>
  <c r="AF672" i="11"/>
  <c r="AF671" i="11"/>
  <c r="AF670" i="11"/>
  <c r="AF669" i="11"/>
  <c r="AF668" i="11"/>
  <c r="AF667" i="11"/>
  <c r="AF666" i="11"/>
  <c r="AF665" i="11"/>
  <c r="AF664" i="11"/>
  <c r="AF663" i="11"/>
  <c r="AF662" i="11"/>
  <c r="AF661" i="11"/>
  <c r="AF660" i="11"/>
  <c r="AF659" i="11"/>
  <c r="AF658" i="11"/>
  <c r="AF657" i="11"/>
  <c r="AF656" i="11"/>
  <c r="AF655" i="11"/>
  <c r="AF654" i="11"/>
  <c r="AF653" i="11"/>
  <c r="AF652" i="11"/>
  <c r="AF651" i="11"/>
  <c r="AF650" i="11"/>
  <c r="AF649" i="11"/>
  <c r="AF648" i="11"/>
  <c r="AF647" i="11"/>
  <c r="AF646" i="11"/>
  <c r="AF645" i="11"/>
  <c r="AF644" i="11"/>
  <c r="AF643" i="11"/>
  <c r="AF642" i="11"/>
  <c r="AF641" i="11"/>
  <c r="AF640" i="11"/>
  <c r="AF639" i="11"/>
  <c r="AF638" i="11"/>
  <c r="AF637" i="11"/>
  <c r="AF636" i="11"/>
  <c r="AF635" i="11"/>
  <c r="AF634" i="11"/>
  <c r="AF633" i="11"/>
  <c r="AF632" i="11"/>
  <c r="AF631" i="11"/>
  <c r="AF630" i="11"/>
  <c r="AF629" i="11"/>
  <c r="AF628" i="11"/>
  <c r="AF627" i="11"/>
  <c r="AF626" i="11"/>
  <c r="AF625" i="11"/>
  <c r="AF624" i="11"/>
  <c r="AF623" i="11"/>
  <c r="AF622" i="11"/>
  <c r="AF621" i="11"/>
  <c r="AF620" i="11"/>
  <c r="AF619" i="11"/>
  <c r="AF618" i="11"/>
  <c r="AF617" i="11"/>
  <c r="AF616" i="11"/>
  <c r="AF615" i="11"/>
  <c r="AF614" i="11"/>
  <c r="AF613" i="11"/>
  <c r="AF612" i="11"/>
  <c r="AF611" i="11"/>
  <c r="AF610" i="11"/>
  <c r="AF609" i="11"/>
  <c r="AF608" i="11"/>
  <c r="AF607" i="11"/>
  <c r="AF606" i="11"/>
  <c r="AF605" i="11"/>
  <c r="AF604" i="11"/>
  <c r="AF603" i="11"/>
  <c r="AF602" i="11"/>
  <c r="AF601" i="11"/>
  <c r="AF600" i="11"/>
  <c r="AF599" i="11"/>
  <c r="AF598" i="11"/>
  <c r="AF597" i="11"/>
  <c r="AF596" i="11"/>
  <c r="AF595" i="11"/>
  <c r="AF594" i="11"/>
  <c r="AF593" i="11"/>
  <c r="AF592" i="11"/>
  <c r="AF591" i="11"/>
  <c r="AF590" i="11"/>
  <c r="AF589" i="11"/>
  <c r="AF588" i="11"/>
  <c r="AF587" i="11"/>
  <c r="AF586" i="11"/>
  <c r="AF585" i="11"/>
  <c r="AF584" i="11"/>
  <c r="AF583" i="11"/>
  <c r="AF582" i="11"/>
  <c r="AF581" i="11"/>
  <c r="AF580" i="11"/>
  <c r="AF579" i="11"/>
  <c r="AF578" i="11"/>
  <c r="AF577" i="11"/>
  <c r="AF576" i="11"/>
  <c r="AF575" i="11"/>
  <c r="AF574" i="11"/>
  <c r="AF573" i="11"/>
  <c r="AF572" i="11"/>
  <c r="AF571" i="11"/>
  <c r="AF570" i="11"/>
  <c r="AF569" i="11"/>
  <c r="AF568" i="11"/>
  <c r="AF567" i="11"/>
  <c r="AF566" i="11"/>
  <c r="AF565" i="11"/>
  <c r="AF564" i="11"/>
  <c r="AF563" i="11"/>
  <c r="AF562" i="11"/>
  <c r="AF561" i="11"/>
  <c r="AF560" i="11"/>
  <c r="AF559" i="11"/>
  <c r="AF558" i="11"/>
  <c r="AF557" i="11"/>
  <c r="AF556" i="11"/>
  <c r="AF555" i="11"/>
  <c r="AF554" i="11"/>
  <c r="AF553" i="11"/>
  <c r="AF552" i="11"/>
  <c r="AF551" i="11"/>
  <c r="AF550" i="11"/>
  <c r="AF549" i="11"/>
  <c r="AF548" i="11"/>
  <c r="AF547" i="11"/>
  <c r="AF546" i="11"/>
  <c r="AF545" i="11"/>
  <c r="AF544" i="11"/>
  <c r="AF543" i="11"/>
  <c r="AF542" i="11"/>
  <c r="AF541" i="11"/>
  <c r="AF540" i="11"/>
  <c r="AF539" i="11"/>
  <c r="AF538" i="11"/>
  <c r="AF537" i="11"/>
  <c r="AF536" i="11"/>
  <c r="AF535" i="11"/>
  <c r="AF534" i="11"/>
  <c r="AF533" i="11"/>
  <c r="AF532" i="11"/>
  <c r="AF531" i="11"/>
  <c r="AF530" i="11"/>
  <c r="AF529" i="11"/>
  <c r="AF528" i="11"/>
  <c r="AF527" i="11"/>
  <c r="AF526" i="11"/>
  <c r="AF525" i="11"/>
  <c r="AF524" i="11"/>
  <c r="AF523" i="11"/>
  <c r="AF522" i="11"/>
  <c r="AF521" i="11"/>
  <c r="AF520" i="11"/>
  <c r="AF519" i="11"/>
  <c r="AF518" i="11"/>
  <c r="AF517" i="11"/>
  <c r="AF516" i="11"/>
  <c r="AF515" i="11"/>
  <c r="AF514" i="11"/>
  <c r="AF513" i="11"/>
  <c r="AF512" i="11"/>
  <c r="AF511" i="11"/>
  <c r="AF510" i="11"/>
  <c r="AF509" i="11"/>
  <c r="AF508" i="11"/>
  <c r="AF507" i="11"/>
  <c r="AF506" i="11"/>
  <c r="AF505" i="11"/>
  <c r="AF504" i="11"/>
  <c r="AF503" i="11"/>
  <c r="AF502" i="11"/>
  <c r="AF501" i="11"/>
  <c r="AF500" i="11"/>
  <c r="AF499" i="11"/>
  <c r="AF498" i="11"/>
  <c r="AF497" i="11"/>
  <c r="AF496" i="11"/>
  <c r="AF495" i="11"/>
  <c r="AF494" i="11"/>
  <c r="AF493" i="11"/>
  <c r="AF492" i="11"/>
  <c r="AF491" i="11"/>
  <c r="AF490" i="11"/>
  <c r="AF489" i="11"/>
  <c r="AF488" i="11"/>
  <c r="AF487" i="11"/>
  <c r="AF486" i="11"/>
  <c r="AF485" i="11"/>
  <c r="AF484" i="11"/>
  <c r="AF483" i="11"/>
  <c r="AF482" i="11"/>
  <c r="AF481" i="11"/>
  <c r="AF480" i="11"/>
  <c r="AF479" i="11"/>
  <c r="AF478" i="11"/>
  <c r="AL319" i="9"/>
  <c r="AM319" i="9" s="1"/>
  <c r="AL315" i="9"/>
  <c r="AM315" i="9" s="1"/>
  <c r="A302" i="9"/>
  <c r="A304" i="9"/>
  <c r="A307" i="9"/>
  <c r="A309" i="9"/>
  <c r="A315" i="9"/>
  <c r="A316" i="9"/>
  <c r="A317" i="9"/>
  <c r="A319" i="9"/>
  <c r="A321" i="9"/>
  <c r="A323" i="9"/>
  <c r="A324" i="9"/>
  <c r="A325" i="9"/>
  <c r="A326" i="9"/>
  <c r="BK302" i="9"/>
  <c r="CF302" i="9"/>
  <c r="BK304" i="9"/>
  <c r="BK307" i="9"/>
  <c r="BK309" i="9"/>
  <c r="BK315" i="9"/>
  <c r="BK316" i="9"/>
  <c r="BK317" i="9"/>
  <c r="BK319" i="9"/>
  <c r="BK321" i="9"/>
  <c r="BK323" i="9"/>
  <c r="BK324" i="9"/>
  <c r="BK326" i="9"/>
  <c r="BL874" i="11"/>
  <c r="BL873" i="11"/>
  <c r="BL872" i="11"/>
  <c r="BL871" i="11"/>
  <c r="BL870" i="11"/>
  <c r="BL869" i="11"/>
  <c r="BL868" i="11"/>
  <c r="BL867" i="11"/>
  <c r="BL866" i="11"/>
  <c r="BL865" i="11"/>
  <c r="BL864" i="11"/>
  <c r="BL863" i="11"/>
  <c r="BL862" i="11"/>
  <c r="BL861" i="11"/>
  <c r="BL860" i="11"/>
  <c r="BL859" i="11"/>
  <c r="BL858" i="11"/>
  <c r="BL857" i="11"/>
  <c r="BL856" i="11"/>
  <c r="BL855" i="11"/>
  <c r="BL854" i="11"/>
  <c r="BL853" i="11"/>
  <c r="BL852" i="11"/>
  <c r="BL851" i="11"/>
  <c r="BL850" i="11"/>
  <c r="BL849" i="11"/>
  <c r="BL848" i="11"/>
  <c r="BL847" i="11"/>
  <c r="BL846" i="11"/>
  <c r="BL845" i="11"/>
  <c r="BL844" i="11"/>
  <c r="BL843" i="11"/>
  <c r="BL842" i="11"/>
  <c r="BL841" i="11"/>
  <c r="BL840" i="11"/>
  <c r="BL839" i="11"/>
  <c r="BL838" i="11"/>
  <c r="BL837" i="11"/>
  <c r="BL836" i="11"/>
  <c r="BL835" i="11"/>
  <c r="BL834" i="11"/>
  <c r="BL833" i="11"/>
  <c r="BL832" i="11"/>
  <c r="BL831" i="11"/>
  <c r="BL830" i="11"/>
  <c r="BL829" i="11"/>
  <c r="BL828" i="11"/>
  <c r="BL827" i="11"/>
  <c r="BL826" i="11"/>
  <c r="BL825" i="11"/>
  <c r="BL824" i="11"/>
  <c r="BL823" i="11"/>
  <c r="BL822" i="11"/>
  <c r="BL821" i="11"/>
  <c r="BL820" i="11"/>
  <c r="BL819" i="11"/>
  <c r="BL818" i="11"/>
  <c r="BL817" i="11"/>
  <c r="BL816" i="11"/>
  <c r="BL815" i="11"/>
  <c r="BL814" i="11"/>
  <c r="BL813" i="11"/>
  <c r="BL812" i="11"/>
  <c r="BL811" i="11"/>
  <c r="BL810" i="11"/>
  <c r="BL809" i="11"/>
  <c r="BL808" i="11"/>
  <c r="BL807" i="11"/>
  <c r="BL806" i="11"/>
  <c r="BL805" i="11"/>
  <c r="BL804" i="11"/>
  <c r="BL803" i="11"/>
  <c r="BL802" i="11"/>
  <c r="BL801" i="11"/>
  <c r="BL800" i="11"/>
  <c r="BL799" i="11"/>
  <c r="BL798" i="11"/>
  <c r="BL797" i="11"/>
  <c r="BL796" i="11"/>
  <c r="BL795" i="11"/>
  <c r="BL794" i="11"/>
  <c r="BL793" i="11"/>
  <c r="BL792" i="11"/>
  <c r="BL791" i="11"/>
  <c r="BL790" i="11"/>
  <c r="BL789" i="11"/>
  <c r="BL788" i="11"/>
  <c r="BL787" i="11"/>
  <c r="BL786" i="11"/>
  <c r="BL785" i="11"/>
  <c r="BL784" i="11"/>
  <c r="BL783" i="11"/>
  <c r="BL782" i="11"/>
  <c r="BL781" i="11"/>
  <c r="BL780" i="11"/>
  <c r="BL779" i="11"/>
  <c r="BL778" i="11"/>
  <c r="BL777" i="11"/>
  <c r="BL776" i="11"/>
  <c r="BL775" i="11"/>
  <c r="BL774" i="11"/>
  <c r="BL773" i="11"/>
  <c r="BL772" i="11"/>
  <c r="BL771" i="11"/>
  <c r="BL770" i="11"/>
  <c r="BL769" i="11"/>
  <c r="BL768" i="11"/>
  <c r="BL767" i="11"/>
  <c r="BL766" i="11"/>
  <c r="BL765" i="11"/>
  <c r="BL764" i="11"/>
  <c r="BL763" i="11"/>
  <c r="BL762" i="11"/>
  <c r="BL761" i="11"/>
  <c r="BL760" i="11"/>
  <c r="BL759" i="11"/>
  <c r="BL758" i="11"/>
  <c r="BL757" i="11"/>
  <c r="BL756" i="11"/>
  <c r="BL755" i="11"/>
  <c r="BL754" i="11"/>
  <c r="BL753" i="11"/>
  <c r="BL752" i="11"/>
  <c r="BL751" i="11"/>
  <c r="BL750" i="11"/>
  <c r="BL749" i="11"/>
  <c r="BL748" i="11"/>
  <c r="BL747" i="11"/>
  <c r="BL746" i="11"/>
  <c r="BL745" i="11"/>
  <c r="BL744" i="11"/>
  <c r="BL743" i="11"/>
  <c r="BL742" i="11"/>
  <c r="BL741" i="11"/>
  <c r="BL740" i="11"/>
  <c r="BL739" i="11"/>
  <c r="BL738" i="11"/>
  <c r="BL737" i="11"/>
  <c r="BL736" i="11"/>
  <c r="BL735" i="11"/>
  <c r="BL734" i="11"/>
  <c r="BL733" i="11"/>
  <c r="BL732" i="11"/>
  <c r="BL731" i="11"/>
  <c r="BL730" i="11"/>
  <c r="BL729" i="11"/>
  <c r="BL728" i="11"/>
  <c r="BL727" i="11"/>
  <c r="BL726" i="11"/>
  <c r="BL725" i="11"/>
  <c r="BL724" i="11"/>
  <c r="BL723" i="11"/>
  <c r="BL722" i="11"/>
  <c r="BL721" i="11"/>
  <c r="BL720" i="11"/>
  <c r="BL719" i="11"/>
  <c r="BL718" i="11"/>
  <c r="BL717" i="11"/>
  <c r="BL716" i="11"/>
  <c r="BL715" i="11"/>
  <c r="BL714" i="11"/>
  <c r="BL713" i="11"/>
  <c r="BL712" i="11"/>
  <c r="BL711" i="11"/>
  <c r="BL710" i="11"/>
  <c r="BL709" i="11"/>
  <c r="BL708" i="11"/>
  <c r="BL707" i="11"/>
  <c r="BL706" i="11"/>
  <c r="BL705" i="11"/>
  <c r="BL704" i="11"/>
  <c r="BL703" i="11"/>
  <c r="BL702" i="11"/>
  <c r="BL701" i="11"/>
  <c r="BL700" i="11"/>
  <c r="BL699" i="11"/>
  <c r="BL698" i="11"/>
  <c r="BL697" i="11"/>
  <c r="BL696" i="11"/>
  <c r="BL695" i="11"/>
  <c r="BL694" i="11"/>
  <c r="BL693" i="11"/>
  <c r="BL692" i="11"/>
  <c r="BL691" i="11"/>
  <c r="BL690" i="11"/>
  <c r="BL689" i="11"/>
  <c r="BL688" i="11"/>
  <c r="BL687" i="11"/>
  <c r="BL686" i="11"/>
  <c r="BL685" i="11"/>
  <c r="BL684" i="11"/>
  <c r="BL683" i="11"/>
  <c r="BL682" i="11"/>
  <c r="BL681" i="11"/>
  <c r="BL680" i="11"/>
  <c r="BL679" i="11"/>
  <c r="BL678" i="11"/>
  <c r="BL677" i="11"/>
  <c r="BL676" i="11"/>
  <c r="BL675" i="11"/>
  <c r="BL674" i="11"/>
  <c r="BL673" i="11"/>
  <c r="BL672" i="11"/>
  <c r="BL671" i="11"/>
  <c r="BL670" i="11"/>
  <c r="BL669" i="11"/>
  <c r="BL668" i="11"/>
  <c r="BL667" i="11"/>
  <c r="BL666" i="11"/>
  <c r="BL665" i="11"/>
  <c r="BL664" i="11"/>
  <c r="BL663" i="11"/>
  <c r="BL662" i="11"/>
  <c r="BL661" i="11"/>
  <c r="BL660" i="11"/>
  <c r="BL659" i="11"/>
  <c r="BL658" i="11"/>
  <c r="BL657" i="11"/>
  <c r="BL656" i="11"/>
  <c r="BL655" i="11"/>
  <c r="BL654" i="11"/>
  <c r="BL653" i="11"/>
  <c r="BL652" i="11"/>
  <c r="BL651" i="11"/>
  <c r="BL650" i="11"/>
  <c r="BL649" i="11"/>
  <c r="BL648" i="11"/>
  <c r="BL647" i="11"/>
  <c r="BL646" i="11"/>
  <c r="BL645" i="11"/>
  <c r="BL644" i="11"/>
  <c r="BL643" i="11"/>
  <c r="BL642" i="11"/>
  <c r="BL641" i="11"/>
  <c r="BL640" i="11"/>
  <c r="BL639" i="11"/>
  <c r="BL638" i="11"/>
  <c r="BL637" i="11"/>
  <c r="BL636" i="11"/>
  <c r="BL635" i="11"/>
  <c r="BL634" i="11"/>
  <c r="BL633" i="11"/>
  <c r="BL632" i="11"/>
  <c r="BL631" i="11"/>
  <c r="BL630" i="11"/>
  <c r="BL629" i="11"/>
  <c r="BL628" i="11"/>
  <c r="BL627" i="11"/>
  <c r="BL626" i="11"/>
  <c r="BL625" i="11"/>
  <c r="BL624" i="11"/>
  <c r="BL623" i="11"/>
  <c r="BL622" i="11"/>
  <c r="BL621" i="11"/>
  <c r="BL620" i="11"/>
  <c r="BL619" i="11"/>
  <c r="BL618" i="11"/>
  <c r="BL617" i="11"/>
  <c r="BL616" i="11"/>
  <c r="BL615" i="11"/>
  <c r="BL614" i="11"/>
  <c r="BL613" i="11"/>
  <c r="BL612" i="11"/>
  <c r="BL611" i="11"/>
  <c r="BL610" i="11"/>
  <c r="BL609" i="11"/>
  <c r="BL608" i="11"/>
  <c r="BL607" i="11"/>
  <c r="BL606" i="11"/>
  <c r="BL605" i="11"/>
  <c r="BL604" i="11"/>
  <c r="BL603" i="11"/>
  <c r="BL602" i="11"/>
  <c r="BL601" i="11"/>
  <c r="BL600" i="11"/>
  <c r="BL599" i="11"/>
  <c r="BL598" i="11"/>
  <c r="BL597" i="11"/>
  <c r="BL596" i="11"/>
  <c r="BL595" i="11"/>
  <c r="BL594" i="11"/>
  <c r="BL593" i="11"/>
  <c r="BL592" i="11"/>
  <c r="BL591" i="11"/>
  <c r="BL590" i="11"/>
  <c r="BL589" i="11"/>
  <c r="BL588" i="11"/>
  <c r="BL587" i="11"/>
  <c r="BL586" i="11"/>
  <c r="BL585" i="11"/>
  <c r="BL584" i="11"/>
  <c r="BL583" i="11"/>
  <c r="BL582" i="11"/>
  <c r="BL581" i="11"/>
  <c r="BL580" i="11"/>
  <c r="BL579" i="11"/>
  <c r="BL578" i="11"/>
  <c r="BL577" i="11"/>
  <c r="BL576" i="11"/>
  <c r="BL575" i="11"/>
  <c r="BL574" i="11"/>
  <c r="BL573" i="11"/>
  <c r="BL572" i="11"/>
  <c r="BL571" i="11"/>
  <c r="BL570" i="11"/>
  <c r="BL569" i="11"/>
  <c r="BL568" i="11"/>
  <c r="BL567" i="11"/>
  <c r="BL566" i="11"/>
  <c r="BL565" i="11"/>
  <c r="BL564" i="11"/>
  <c r="BL563" i="11"/>
  <c r="BL562" i="11"/>
  <c r="BL561" i="11"/>
  <c r="BL560" i="11"/>
  <c r="BL559" i="11"/>
  <c r="BL558" i="11"/>
  <c r="BL557" i="11"/>
  <c r="BL556" i="11"/>
  <c r="BL555" i="11"/>
  <c r="BL554" i="11"/>
  <c r="BL553" i="11"/>
  <c r="BL552" i="11"/>
  <c r="BL551" i="11"/>
  <c r="BL550" i="11"/>
  <c r="BL549" i="11"/>
  <c r="BL548" i="11"/>
  <c r="BL547" i="11"/>
  <c r="BL546" i="11"/>
  <c r="BL545" i="11"/>
  <c r="BL544" i="11"/>
  <c r="BL543" i="11"/>
  <c r="BL542" i="11"/>
  <c r="BL541" i="11"/>
  <c r="BL540" i="11"/>
  <c r="BL539" i="11"/>
  <c r="BL538" i="11"/>
  <c r="BL537" i="11"/>
  <c r="BL536" i="11"/>
  <c r="BL535" i="11"/>
  <c r="BL534" i="11"/>
  <c r="BL533" i="11"/>
  <c r="BL532" i="11"/>
  <c r="BL531" i="11"/>
  <c r="BL530" i="11"/>
  <c r="BL529" i="11"/>
  <c r="BL528" i="11"/>
  <c r="BL527" i="11"/>
  <c r="BL526" i="11"/>
  <c r="BL525" i="11"/>
  <c r="BL524" i="11"/>
  <c r="BL523" i="11"/>
  <c r="BL522" i="11"/>
  <c r="BL521" i="11"/>
  <c r="BL520" i="11"/>
  <c r="BL519" i="11"/>
  <c r="BL518" i="11"/>
  <c r="BL517" i="11"/>
  <c r="BL516" i="11"/>
  <c r="BL515" i="11"/>
  <c r="BL514" i="11"/>
  <c r="BL513" i="11"/>
  <c r="BL512" i="11"/>
  <c r="BL511" i="11"/>
  <c r="BL510" i="11"/>
  <c r="BL509" i="11"/>
  <c r="BL508" i="11"/>
  <c r="BL507" i="11"/>
  <c r="BL506" i="11"/>
  <c r="BL505" i="11"/>
  <c r="BL504" i="11"/>
  <c r="BL503" i="11"/>
  <c r="BL502" i="11"/>
  <c r="BL501" i="11"/>
  <c r="BL500" i="11"/>
  <c r="BL499" i="11"/>
  <c r="BL498" i="11"/>
  <c r="BL497" i="11"/>
  <c r="BL496" i="11"/>
  <c r="BL495" i="11"/>
  <c r="BL494" i="11"/>
  <c r="BL493" i="11"/>
  <c r="BL492" i="11"/>
  <c r="BL491" i="11"/>
  <c r="BL490" i="11"/>
  <c r="BL489" i="11"/>
  <c r="BL488" i="11"/>
  <c r="BL487" i="11"/>
  <c r="BL486" i="11"/>
  <c r="BL485" i="11"/>
  <c r="BL484" i="11"/>
  <c r="BL483" i="11"/>
  <c r="BL482" i="11"/>
  <c r="BL481" i="11"/>
  <c r="BL480" i="11"/>
  <c r="BL479" i="11"/>
  <c r="BL478" i="11"/>
  <c r="CD874" i="11"/>
  <c r="CD873" i="11"/>
  <c r="BK1023" i="9"/>
  <c r="BK1022" i="9"/>
  <c r="BK1021" i="9"/>
  <c r="BK711" i="9"/>
  <c r="BK710" i="9"/>
  <c r="BK708" i="9"/>
  <c r="BK707" i="9"/>
  <c r="BK706" i="9"/>
  <c r="BK703" i="9"/>
  <c r="BK702" i="9"/>
  <c r="BK701" i="9"/>
  <c r="BK700" i="9"/>
  <c r="BK699" i="9"/>
  <c r="BK698" i="9"/>
  <c r="BK697" i="9"/>
  <c r="BK696" i="9"/>
  <c r="BK695" i="9"/>
  <c r="BK694" i="9"/>
  <c r="BK693" i="9"/>
  <c r="BK692" i="9"/>
  <c r="BK691" i="9"/>
  <c r="BK690" i="9"/>
  <c r="BK689" i="9"/>
  <c r="BK688" i="9"/>
  <c r="BK687" i="9"/>
  <c r="BK686" i="9"/>
  <c r="BK685" i="9"/>
  <c r="BK684" i="9"/>
  <c r="BK683" i="9"/>
  <c r="BK682" i="9"/>
  <c r="BK681" i="9"/>
  <c r="BK680" i="9"/>
  <c r="BK679" i="9"/>
  <c r="BK678" i="9"/>
  <c r="BK677" i="9"/>
  <c r="BK676" i="9"/>
  <c r="BK675" i="9"/>
  <c r="BK674" i="9"/>
  <c r="BK673" i="9"/>
  <c r="BK672" i="9"/>
  <c r="BK671" i="9"/>
  <c r="BK593" i="9"/>
  <c r="BK592" i="9"/>
  <c r="BK591" i="9"/>
  <c r="BK590" i="9"/>
  <c r="BK588" i="9"/>
  <c r="BK587" i="9"/>
  <c r="BK586" i="9"/>
  <c r="BK585" i="9"/>
  <c r="BK584" i="9"/>
  <c r="BK583" i="9"/>
  <c r="BK582" i="9"/>
  <c r="BK581" i="9"/>
  <c r="BK580" i="9"/>
  <c r="BK579" i="9"/>
  <c r="BK578" i="9"/>
  <c r="BK577" i="9"/>
  <c r="BK576" i="9"/>
  <c r="BK575" i="9"/>
  <c r="BK574" i="9"/>
  <c r="BK573" i="9"/>
  <c r="BK571" i="9"/>
  <c r="BK570" i="9"/>
  <c r="BK569" i="9"/>
  <c r="BK567" i="9"/>
  <c r="BK566" i="9"/>
  <c r="BK565" i="9"/>
  <c r="BK564" i="9"/>
  <c r="BK562" i="9"/>
  <c r="BK561" i="9"/>
  <c r="BK558" i="9"/>
  <c r="BK557" i="9"/>
  <c r="BK556" i="9"/>
  <c r="BK555" i="9"/>
  <c r="BK554" i="9"/>
  <c r="BK553" i="9"/>
  <c r="BK552" i="9"/>
  <c r="BK551" i="9"/>
  <c r="BK550" i="9"/>
  <c r="BK549" i="9"/>
  <c r="BK548" i="9"/>
  <c r="BK547" i="9"/>
  <c r="BK546" i="9"/>
  <c r="BK545" i="9"/>
  <c r="BK544" i="9"/>
  <c r="BK543" i="9"/>
  <c r="BK542" i="9"/>
  <c r="BK541" i="9"/>
  <c r="BK540" i="9"/>
  <c r="BK539" i="9"/>
  <c r="BK538" i="9"/>
  <c r="BK537" i="9"/>
  <c r="BK536" i="9"/>
  <c r="BK535" i="9"/>
  <c r="BK534" i="9"/>
  <c r="BK533" i="9"/>
  <c r="BK532" i="9"/>
  <c r="BK531" i="9"/>
  <c r="BK530" i="9"/>
  <c r="BK529" i="9"/>
  <c r="BK528" i="9"/>
  <c r="BK527" i="9"/>
  <c r="BK526" i="9"/>
  <c r="BK525" i="9"/>
  <c r="BK524" i="9"/>
  <c r="BK523" i="9"/>
  <c r="BK522" i="9"/>
  <c r="BK521" i="9"/>
  <c r="BK520" i="9"/>
  <c r="BK519" i="9"/>
  <c r="BK518" i="9"/>
  <c r="BK498" i="9"/>
  <c r="BK497" i="9"/>
  <c r="BK494" i="9"/>
  <c r="BK493" i="9"/>
  <c r="BK492" i="9"/>
  <c r="BK491" i="9"/>
  <c r="BK490" i="9"/>
  <c r="BK489" i="9"/>
  <c r="BK488" i="9"/>
  <c r="BK487" i="9"/>
  <c r="BK486" i="9"/>
  <c r="BK485" i="9"/>
  <c r="BK484" i="9"/>
  <c r="BK483" i="9"/>
  <c r="BK482" i="9"/>
  <c r="BK481" i="9"/>
  <c r="BK480" i="9"/>
  <c r="BK479" i="9"/>
  <c r="BK477" i="9"/>
  <c r="BK476" i="9"/>
  <c r="BK475" i="9"/>
  <c r="BK474" i="9"/>
  <c r="BK473" i="9"/>
  <c r="BK472" i="9"/>
  <c r="BK471" i="9"/>
  <c r="BK470" i="9"/>
  <c r="BK469" i="9"/>
  <c r="BK468" i="9"/>
  <c r="BK467" i="9"/>
  <c r="BK466" i="9"/>
  <c r="BK465" i="9"/>
  <c r="BK464" i="9"/>
  <c r="BK463" i="9"/>
  <c r="BK462" i="9"/>
  <c r="BK461" i="9"/>
  <c r="BK460" i="9"/>
  <c r="BK459" i="9"/>
  <c r="BK458" i="9"/>
  <c r="BK457" i="9"/>
  <c r="BK456" i="9"/>
  <c r="BK455" i="9"/>
  <c r="BK445" i="9"/>
  <c r="BK444" i="9"/>
  <c r="BK443" i="9"/>
  <c r="BK442" i="9"/>
  <c r="BK441" i="9"/>
  <c r="BK440" i="9"/>
  <c r="BK439" i="9"/>
  <c r="BK438" i="9"/>
  <c r="BK436" i="9"/>
  <c r="BK435" i="9"/>
  <c r="BK434" i="9"/>
  <c r="BK433" i="9"/>
  <c r="BK432" i="9"/>
  <c r="BK430" i="9"/>
  <c r="BK429" i="9"/>
  <c r="BK428" i="9"/>
  <c r="BK427" i="9"/>
  <c r="BK426" i="9"/>
  <c r="BK425" i="9"/>
  <c r="BK415" i="9"/>
  <c r="BK414" i="9"/>
  <c r="BK411" i="9"/>
  <c r="BK410" i="9"/>
  <c r="BK409" i="9"/>
  <c r="BK408" i="9"/>
  <c r="BK407" i="9"/>
  <c r="BK406" i="9"/>
  <c r="BK405" i="9"/>
  <c r="BK403" i="9"/>
  <c r="BK402" i="9"/>
  <c r="BK400" i="9"/>
  <c r="BK399" i="9"/>
  <c r="BK397" i="9"/>
  <c r="BK396" i="9"/>
  <c r="BK395" i="9"/>
  <c r="BK394" i="9"/>
  <c r="BK393" i="9"/>
  <c r="BK392" i="9"/>
  <c r="BK383" i="9"/>
  <c r="BK382" i="9"/>
  <c r="BK381" i="9"/>
  <c r="BK380" i="9"/>
  <c r="BK379" i="9"/>
  <c r="BK378" i="9"/>
  <c r="BK377" i="9"/>
  <c r="BK376" i="9"/>
  <c r="BK375" i="9"/>
  <c r="BK301" i="9"/>
  <c r="BK300" i="9"/>
  <c r="BK299" i="9"/>
  <c r="BK298" i="9"/>
  <c r="BK297" i="9"/>
  <c r="BK296" i="9"/>
  <c r="BK295" i="9"/>
  <c r="BK294" i="9"/>
  <c r="BK293" i="9"/>
  <c r="BK292" i="9"/>
  <c r="BK291" i="9"/>
  <c r="BK290" i="9"/>
  <c r="BK288" i="9"/>
  <c r="BK287" i="9"/>
  <c r="BK285" i="9"/>
  <c r="BK284" i="9"/>
  <c r="BK283" i="9"/>
  <c r="BK282" i="9"/>
  <c r="BK281" i="9"/>
  <c r="BK280" i="9"/>
  <c r="BK279" i="9"/>
  <c r="BK277" i="9"/>
  <c r="BK276" i="9"/>
  <c r="BK273" i="9"/>
  <c r="BK272" i="9"/>
  <c r="BK270" i="9"/>
  <c r="BK269" i="9"/>
  <c r="BK268" i="9"/>
  <c r="BK266" i="9"/>
  <c r="BK265" i="9"/>
  <c r="BK263" i="9"/>
  <c r="BK262" i="9"/>
  <c r="BK260" i="9"/>
  <c r="BK259" i="9"/>
  <c r="BK258" i="9"/>
  <c r="BK257" i="9"/>
  <c r="BK256" i="9"/>
  <c r="BK255" i="9"/>
  <c r="BK240" i="9"/>
  <c r="BK239" i="9"/>
  <c r="BK238" i="9"/>
  <c r="BK237" i="9"/>
  <c r="BK236" i="9"/>
  <c r="BK235" i="9"/>
  <c r="BK161" i="9"/>
  <c r="BK160" i="9"/>
  <c r="BK159" i="9"/>
  <c r="BK158" i="9"/>
  <c r="BK157" i="9"/>
  <c r="BK156" i="9"/>
  <c r="BK155" i="9"/>
  <c r="BK154" i="9"/>
  <c r="BK153" i="9"/>
  <c r="BK152" i="9"/>
  <c r="BK151" i="9"/>
  <c r="BK150" i="9"/>
  <c r="BK149" i="9"/>
  <c r="BK148" i="9"/>
  <c r="BK147" i="9"/>
  <c r="BK146" i="9"/>
  <c r="BK145" i="9"/>
  <c r="BK144" i="9"/>
  <c r="BK143" i="9"/>
  <c r="BK141" i="9"/>
  <c r="BK138" i="9"/>
  <c r="BK137" i="9"/>
  <c r="BK136" i="9"/>
  <c r="BK135" i="9"/>
  <c r="BK134" i="9"/>
  <c r="BK133" i="9"/>
  <c r="BK132" i="9"/>
  <c r="BK130" i="9"/>
  <c r="BK129" i="9"/>
  <c r="BK127" i="9"/>
  <c r="BK126" i="9"/>
  <c r="BK125" i="9"/>
  <c r="BK124" i="9"/>
  <c r="BK122" i="9"/>
  <c r="BK121" i="9"/>
  <c r="BK120" i="9"/>
  <c r="BK119" i="9"/>
  <c r="BK118" i="9"/>
  <c r="BK116" i="9"/>
  <c r="BK115" i="9"/>
  <c r="BK114" i="9"/>
  <c r="BK113" i="9"/>
  <c r="BK112" i="9"/>
  <c r="BK111" i="9"/>
  <c r="BK110" i="9"/>
  <c r="BK109" i="9"/>
  <c r="BK108" i="9"/>
  <c r="BK107" i="9"/>
  <c r="BK106" i="9"/>
  <c r="BK105" i="9"/>
  <c r="BK104" i="9"/>
  <c r="BK103" i="9"/>
  <c r="BK102" i="9"/>
  <c r="BK101" i="9"/>
  <c r="BK100" i="9"/>
  <c r="BK99" i="9"/>
  <c r="BK98" i="9"/>
  <c r="BK97" i="9"/>
  <c r="BK96" i="9"/>
  <c r="BK95" i="9"/>
  <c r="BK94" i="9"/>
  <c r="BK93" i="9"/>
  <c r="BK91" i="9"/>
  <c r="BK90" i="9"/>
  <c r="BK89" i="9"/>
  <c r="BK88" i="9"/>
  <c r="BK87" i="9"/>
  <c r="BK86" i="9"/>
  <c r="BK85" i="9"/>
  <c r="BK84" i="9"/>
  <c r="BK83" i="9"/>
  <c r="BK81" i="9"/>
  <c r="BK80" i="9"/>
  <c r="BK79" i="9"/>
  <c r="BK78" i="9"/>
  <c r="BK77" i="9"/>
  <c r="BK76" i="9"/>
  <c r="BK75" i="9"/>
  <c r="BK74" i="9"/>
  <c r="BK73" i="9"/>
  <c r="BK72" i="9"/>
  <c r="BK71" i="9"/>
  <c r="BK70" i="9"/>
  <c r="BK69" i="9"/>
  <c r="BK68" i="9"/>
  <c r="BK67" i="9"/>
  <c r="BK66" i="9"/>
  <c r="BK65" i="9"/>
  <c r="BK64" i="9"/>
  <c r="BK63" i="9"/>
  <c r="BK62" i="9"/>
  <c r="BK61" i="9"/>
  <c r="BK60" i="9"/>
  <c r="BK59" i="9"/>
  <c r="BK58" i="9"/>
  <c r="BK57" i="9"/>
  <c r="BK56" i="9"/>
  <c r="BK55" i="9"/>
  <c r="BK54" i="9"/>
  <c r="BK53" i="9"/>
  <c r="BK52" i="9"/>
  <c r="BK51" i="9"/>
  <c r="BK50" i="9"/>
  <c r="BK49" i="9"/>
  <c r="BK48" i="9"/>
  <c r="BK47" i="9"/>
  <c r="BK46" i="9"/>
  <c r="BK45" i="9"/>
  <c r="BK44" i="9"/>
  <c r="BK43" i="9"/>
  <c r="BK42" i="9"/>
  <c r="BK41" i="9"/>
  <c r="BK40" i="9"/>
  <c r="BK39" i="9"/>
  <c r="BK38" i="9"/>
  <c r="BK37" i="9"/>
  <c r="BK36" i="9"/>
  <c r="BK35" i="9"/>
  <c r="BK34" i="9"/>
  <c r="BK33" i="9"/>
  <c r="BK32" i="9"/>
  <c r="BK31" i="9"/>
  <c r="BK30" i="9"/>
  <c r="BK29" i="9"/>
  <c r="BK28" i="9"/>
  <c r="BK27" i="9"/>
  <c r="BK26" i="9"/>
  <c r="BK25" i="9"/>
  <c r="BK24" i="9"/>
  <c r="BK23" i="9"/>
  <c r="BK22" i="9"/>
  <c r="BK21" i="9"/>
  <c r="BK20" i="9"/>
  <c r="BK19" i="9"/>
  <c r="BK18" i="9"/>
  <c r="BK17" i="9"/>
  <c r="BK16" i="9"/>
  <c r="BK15" i="9"/>
  <c r="BK14" i="9"/>
  <c r="BK13" i="9"/>
  <c r="BK12" i="9"/>
  <c r="BK11" i="9"/>
  <c r="BK10" i="9"/>
  <c r="BK9" i="9"/>
  <c r="BK8" i="9"/>
  <c r="BK7" i="9"/>
  <c r="BK6" i="9"/>
  <c r="BK5" i="9"/>
  <c r="BK4" i="9"/>
  <c r="BK3" i="9"/>
  <c r="AD15" i="15"/>
  <c r="AD14" i="15"/>
  <c r="AD13" i="15"/>
  <c r="AD12" i="15"/>
  <c r="AD11" i="15"/>
  <c r="AD10" i="15"/>
  <c r="AD9" i="15"/>
  <c r="AD8" i="15"/>
  <c r="CD872" i="11"/>
  <c r="CD871" i="11"/>
  <c r="CD870" i="11"/>
  <c r="CD869" i="11"/>
  <c r="CD868" i="11"/>
  <c r="CD867" i="11"/>
  <c r="CD866" i="11"/>
  <c r="CD865" i="11"/>
  <c r="CD864" i="11"/>
  <c r="CD863" i="11"/>
  <c r="CD862" i="11"/>
  <c r="CD861" i="11"/>
  <c r="CD860" i="11"/>
  <c r="CD859" i="11"/>
  <c r="CD858" i="11"/>
  <c r="CD857" i="11"/>
  <c r="CD856" i="11"/>
  <c r="CD855" i="11"/>
  <c r="Q73" i="16"/>
  <c r="Q86" i="16"/>
  <c r="CF517" i="9"/>
  <c r="A517" i="9"/>
  <c r="CD854" i="11"/>
  <c r="CD853" i="11"/>
  <c r="CD852" i="11"/>
  <c r="CD851" i="11"/>
  <c r="CD850" i="11"/>
  <c r="CD849" i="11"/>
  <c r="CD848" i="11"/>
  <c r="CD847" i="11"/>
  <c r="CD846" i="11"/>
  <c r="CF254" i="9"/>
  <c r="A254" i="9"/>
  <c r="CD845" i="11"/>
  <c r="CD844" i="11"/>
  <c r="CD843" i="11"/>
  <c r="CD842" i="11"/>
  <c r="CD841" i="11"/>
  <c r="CD840" i="11"/>
  <c r="CD839" i="11"/>
  <c r="CD838" i="11"/>
  <c r="A438" i="9"/>
  <c r="CF438" i="9"/>
  <c r="A439" i="9"/>
  <c r="CF439" i="9"/>
  <c r="A440" i="9"/>
  <c r="CF440" i="9"/>
  <c r="A441" i="9"/>
  <c r="CF441" i="9"/>
  <c r="A442" i="9"/>
  <c r="CF442" i="9"/>
  <c r="A443" i="9"/>
  <c r="CF443" i="9"/>
  <c r="A444" i="9"/>
  <c r="CF444" i="9"/>
  <c r="A445" i="9"/>
  <c r="CF445" i="9"/>
  <c r="CD837" i="11"/>
  <c r="CD836" i="11"/>
  <c r="CD835" i="11"/>
  <c r="CD834" i="11"/>
  <c r="CD833" i="11"/>
  <c r="CD832" i="11"/>
  <c r="CD831" i="11"/>
  <c r="CD830" i="11"/>
  <c r="CD829" i="11"/>
  <c r="CD828" i="11"/>
  <c r="CD827" i="11"/>
  <c r="CD826" i="11"/>
  <c r="CD825" i="11"/>
  <c r="CD824" i="11"/>
  <c r="CD823" i="11"/>
  <c r="CD822" i="11"/>
  <c r="CD821" i="11"/>
  <c r="CD820" i="11"/>
  <c r="CD819" i="11"/>
  <c r="CD818" i="11"/>
  <c r="CD817" i="11"/>
  <c r="CD816" i="11"/>
  <c r="CD815" i="11"/>
  <c r="CD814" i="11"/>
  <c r="CD813" i="11"/>
  <c r="CD812" i="11"/>
  <c r="CD811" i="11"/>
  <c r="CD810" i="11"/>
  <c r="Q72" i="16"/>
  <c r="CD809" i="11"/>
  <c r="CD808" i="11"/>
  <c r="CD807" i="11"/>
  <c r="CD806" i="11"/>
  <c r="CD805" i="11"/>
  <c r="CD804" i="11"/>
  <c r="CD803" i="11"/>
  <c r="CD802" i="11"/>
  <c r="CD801" i="11"/>
  <c r="CD800" i="11"/>
  <c r="CD799" i="11"/>
  <c r="CD798" i="11"/>
  <c r="CF710" i="9"/>
  <c r="A710" i="9"/>
  <c r="CD797" i="11"/>
  <c r="CD796" i="11"/>
  <c r="CD795" i="11"/>
  <c r="CD794" i="11"/>
  <c r="CD793" i="11"/>
  <c r="CD792" i="11"/>
  <c r="CD791" i="11"/>
  <c r="CD790" i="11"/>
  <c r="CD789" i="11"/>
  <c r="CD788" i="11"/>
  <c r="CD787" i="11"/>
  <c r="CD786" i="11"/>
  <c r="CD785" i="11"/>
  <c r="CD784" i="11"/>
  <c r="CD783" i="11"/>
  <c r="CD782" i="11"/>
  <c r="CD781" i="11"/>
  <c r="CD780" i="11"/>
  <c r="CD779" i="11"/>
  <c r="CD778" i="11"/>
  <c r="CD777" i="11"/>
  <c r="CD776" i="11"/>
  <c r="CF711" i="9"/>
  <c r="CF1021" i="9"/>
  <c r="CF1022" i="9"/>
  <c r="CF708" i="9"/>
  <c r="CF707" i="9"/>
  <c r="CF706" i="9"/>
  <c r="CF703" i="9"/>
  <c r="CF702" i="9"/>
  <c r="CF701" i="9"/>
  <c r="CF700" i="9"/>
  <c r="CF699" i="9"/>
  <c r="CF698" i="9"/>
  <c r="CF697" i="9"/>
  <c r="CF696" i="9"/>
  <c r="CF695" i="9"/>
  <c r="CF694" i="9"/>
  <c r="CF693" i="9"/>
  <c r="CF692" i="9"/>
  <c r="CF691" i="9"/>
  <c r="CF690" i="9"/>
  <c r="CF689" i="9"/>
  <c r="CF688" i="9"/>
  <c r="CF687" i="9"/>
  <c r="CF686" i="9"/>
  <c r="CF685" i="9"/>
  <c r="CF684" i="9"/>
  <c r="CF683" i="9"/>
  <c r="CF682" i="9"/>
  <c r="CF681" i="9"/>
  <c r="CF680" i="9"/>
  <c r="CF679" i="9"/>
  <c r="CF678" i="9"/>
  <c r="CF677" i="9"/>
  <c r="CF676" i="9"/>
  <c r="CF675" i="9"/>
  <c r="CF674" i="9"/>
  <c r="CF673" i="9"/>
  <c r="CF672" i="9"/>
  <c r="CF671" i="9"/>
  <c r="CF643" i="9"/>
  <c r="CF642" i="9"/>
  <c r="CF612" i="9"/>
  <c r="CF611" i="9"/>
  <c r="CF609" i="9"/>
  <c r="CF608" i="9"/>
  <c r="CF607" i="9"/>
  <c r="CF606" i="9"/>
  <c r="CF605" i="9"/>
  <c r="CF603" i="9"/>
  <c r="CF602" i="9"/>
  <c r="CF601" i="9"/>
  <c r="CF600" i="9"/>
  <c r="CF599" i="9"/>
  <c r="CF598" i="9"/>
  <c r="CF597" i="9"/>
  <c r="CF596" i="9"/>
  <c r="CF595" i="9"/>
  <c r="CF594" i="9"/>
  <c r="CF593" i="9"/>
  <c r="CF592" i="9"/>
  <c r="CF591" i="9"/>
  <c r="CF590" i="9"/>
  <c r="CF588" i="9"/>
  <c r="CF587" i="9"/>
  <c r="CF586" i="9"/>
  <c r="CF585" i="9"/>
  <c r="CF584" i="9"/>
  <c r="CF583" i="9"/>
  <c r="CF582" i="9"/>
  <c r="CF581" i="9"/>
  <c r="CF580" i="9"/>
  <c r="CF579" i="9"/>
  <c r="CF578" i="9"/>
  <c r="CF577" i="9"/>
  <c r="CF576" i="9"/>
  <c r="CF575" i="9"/>
  <c r="CF574" i="9"/>
  <c r="CF573" i="9"/>
  <c r="CF571" i="9"/>
  <c r="CF570" i="9"/>
  <c r="CF569" i="9"/>
  <c r="CF567" i="9"/>
  <c r="CF566" i="9"/>
  <c r="CF565" i="9"/>
  <c r="CF564" i="9"/>
  <c r="CF562" i="9"/>
  <c r="CF561" i="9"/>
  <c r="CF558" i="9"/>
  <c r="CF557" i="9"/>
  <c r="CF556" i="9"/>
  <c r="CF555" i="9"/>
  <c r="CF554" i="9"/>
  <c r="CF553" i="9"/>
  <c r="CF552" i="9"/>
  <c r="CF551" i="9"/>
  <c r="CF550" i="9"/>
  <c r="CF549" i="9"/>
  <c r="CF548" i="9"/>
  <c r="CF547" i="9"/>
  <c r="CF546" i="9"/>
  <c r="CF545" i="9"/>
  <c r="CF544" i="9"/>
  <c r="CF543" i="9"/>
  <c r="CF542" i="9"/>
  <c r="CF541" i="9"/>
  <c r="CF540" i="9"/>
  <c r="CF539" i="9"/>
  <c r="CF538" i="9"/>
  <c r="CF537" i="9"/>
  <c r="CF536" i="9"/>
  <c r="CF535" i="9"/>
  <c r="CF534" i="9"/>
  <c r="CF533" i="9"/>
  <c r="CF532" i="9"/>
  <c r="CF531" i="9"/>
  <c r="CF530" i="9"/>
  <c r="CF529" i="9"/>
  <c r="CF528" i="9"/>
  <c r="CF527" i="9"/>
  <c r="CF526" i="9"/>
  <c r="CF525" i="9"/>
  <c r="CF524" i="9"/>
  <c r="CF523" i="9"/>
  <c r="CF522" i="9"/>
  <c r="CF521" i="9"/>
  <c r="CF520" i="9"/>
  <c r="CF519" i="9"/>
  <c r="CF518" i="9"/>
  <c r="CF515" i="9"/>
  <c r="CF514" i="9"/>
  <c r="CF497" i="9"/>
  <c r="CF494" i="9"/>
  <c r="CF493" i="9"/>
  <c r="CF492" i="9"/>
  <c r="CF491" i="9"/>
  <c r="CF490" i="9"/>
  <c r="CF489" i="9"/>
  <c r="CF488" i="9"/>
  <c r="CF487" i="9"/>
  <c r="CF486" i="9"/>
  <c r="CF485" i="9"/>
  <c r="CF484" i="9"/>
  <c r="CF483" i="9"/>
  <c r="CF482" i="9"/>
  <c r="CF481" i="9"/>
  <c r="CF480" i="9"/>
  <c r="CF479" i="9"/>
  <c r="CF477" i="9"/>
  <c r="CF476" i="9"/>
  <c r="CF475" i="9"/>
  <c r="CF474" i="9"/>
  <c r="CF473" i="9"/>
  <c r="CF472" i="9"/>
  <c r="CF471" i="9"/>
  <c r="CF470" i="9"/>
  <c r="CF469" i="9"/>
  <c r="CF468" i="9"/>
  <c r="CF467" i="9"/>
  <c r="CF466" i="9"/>
  <c r="CF465" i="9"/>
  <c r="CF464" i="9"/>
  <c r="CF463" i="9"/>
  <c r="CF462" i="9"/>
  <c r="CF461" i="9"/>
  <c r="CF460" i="9"/>
  <c r="CF459" i="9"/>
  <c r="CF458" i="9"/>
  <c r="CF457" i="9"/>
  <c r="CF456" i="9"/>
  <c r="CF455" i="9"/>
  <c r="CF454" i="9"/>
  <c r="CF436" i="9"/>
  <c r="CF435" i="9"/>
  <c r="CF434" i="9"/>
  <c r="CF433" i="9"/>
  <c r="CF432" i="9"/>
  <c r="CF430" i="9"/>
  <c r="CF429" i="9"/>
  <c r="CF428" i="9"/>
  <c r="CF427" i="9"/>
  <c r="CF426" i="9"/>
  <c r="CF425" i="9"/>
  <c r="CF424" i="9"/>
  <c r="CF423" i="9"/>
  <c r="CF421" i="9"/>
  <c r="CF418" i="9"/>
  <c r="CF417" i="9"/>
  <c r="CF415" i="9"/>
  <c r="CF414" i="9"/>
  <c r="CF411" i="9"/>
  <c r="CF410" i="9"/>
  <c r="CF409" i="9"/>
  <c r="CF408" i="9"/>
  <c r="CF407" i="9"/>
  <c r="CF406" i="9"/>
  <c r="CF405" i="9"/>
  <c r="CF403" i="9"/>
  <c r="CF402" i="9"/>
  <c r="CF400" i="9"/>
  <c r="CF399" i="9"/>
  <c r="CF397" i="9"/>
  <c r="CF396" i="9"/>
  <c r="CF395" i="9"/>
  <c r="CF394" i="9"/>
  <c r="CF393" i="9"/>
  <c r="CF392" i="9"/>
  <c r="CF383" i="9"/>
  <c r="CF382" i="9"/>
  <c r="CF381" i="9"/>
  <c r="CF380" i="9"/>
  <c r="CF379" i="9"/>
  <c r="CF378" i="9"/>
  <c r="CF377" i="9"/>
  <c r="CF376" i="9"/>
  <c r="CF375" i="9"/>
  <c r="CF291" i="9"/>
  <c r="CF290" i="9"/>
  <c r="CF288" i="9"/>
  <c r="CF287" i="9"/>
  <c r="CF285" i="9"/>
  <c r="CF284" i="9"/>
  <c r="CF283" i="9"/>
  <c r="CF282" i="9"/>
  <c r="CF281" i="9"/>
  <c r="CF280" i="9"/>
  <c r="CF279" i="9"/>
  <c r="CF277" i="9"/>
  <c r="CF276" i="9"/>
  <c r="CF273" i="9"/>
  <c r="CF272" i="9"/>
  <c r="CF270" i="9"/>
  <c r="CF269" i="9"/>
  <c r="CF268" i="9"/>
  <c r="CF266" i="9"/>
  <c r="CF265" i="9"/>
  <c r="CF263" i="9"/>
  <c r="CF262" i="9"/>
  <c r="CF260" i="9"/>
  <c r="CF259" i="9"/>
  <c r="CF258" i="9"/>
  <c r="CF257" i="9"/>
  <c r="CF256" i="9"/>
  <c r="CF255" i="9"/>
  <c r="CF253" i="9"/>
  <c r="CF252" i="9"/>
  <c r="CF251" i="9"/>
  <c r="CF250" i="9"/>
  <c r="CF249" i="9"/>
  <c r="CF248" i="9"/>
  <c r="CF247" i="9"/>
  <c r="CF246" i="9"/>
  <c r="CF245" i="9"/>
  <c r="CF244" i="9"/>
  <c r="CF243" i="9"/>
  <c r="CF242" i="9"/>
  <c r="CF241" i="9"/>
  <c r="CF240" i="9"/>
  <c r="CF239" i="9"/>
  <c r="CF238" i="9"/>
  <c r="CF237" i="9"/>
  <c r="CF236" i="9"/>
  <c r="CF235" i="9"/>
  <c r="CF234" i="9"/>
  <c r="CF233" i="9"/>
  <c r="CF232" i="9"/>
  <c r="CF231" i="9"/>
  <c r="CF230" i="9"/>
  <c r="CF229" i="9"/>
  <c r="CF228" i="9"/>
  <c r="CF226" i="9"/>
  <c r="CF225" i="9"/>
  <c r="CF222" i="9"/>
  <c r="CF221" i="9"/>
  <c r="CF219" i="9"/>
  <c r="CF218" i="9"/>
  <c r="CF216" i="9"/>
  <c r="CF215" i="9"/>
  <c r="CF213" i="9"/>
  <c r="CF212" i="9"/>
  <c r="CF211" i="9"/>
  <c r="CF210" i="9"/>
  <c r="CF208" i="9"/>
  <c r="CF207" i="9"/>
  <c r="CF205" i="9"/>
  <c r="CF204" i="9"/>
  <c r="CF202" i="9"/>
  <c r="CF201" i="9"/>
  <c r="CF197" i="9"/>
  <c r="CF196" i="9"/>
  <c r="CF195" i="9"/>
  <c r="CF194" i="9"/>
  <c r="CF192" i="9"/>
  <c r="CF191" i="9"/>
  <c r="CF189" i="9"/>
  <c r="CF188" i="9"/>
  <c r="CF187" i="9"/>
  <c r="CF184" i="9"/>
  <c r="CF183" i="9"/>
  <c r="CF182" i="9"/>
  <c r="CF179" i="9"/>
  <c r="CF178" i="9"/>
  <c r="CF177" i="9"/>
  <c r="CF176" i="9"/>
  <c r="CF174" i="9"/>
  <c r="CF173" i="9"/>
  <c r="CF172" i="9"/>
  <c r="CF171" i="9"/>
  <c r="CF170" i="9"/>
  <c r="CF169" i="9"/>
  <c r="CF168" i="9"/>
  <c r="CF167" i="9"/>
  <c r="CF166" i="9"/>
  <c r="CF165" i="9"/>
  <c r="CF164" i="9"/>
  <c r="CF163" i="9"/>
  <c r="CF161" i="9"/>
  <c r="CF160" i="9"/>
  <c r="CF159" i="9"/>
  <c r="CF158" i="9"/>
  <c r="CF157" i="9"/>
  <c r="CF156" i="9"/>
  <c r="CF155" i="9"/>
  <c r="CF154" i="9"/>
  <c r="CF153" i="9"/>
  <c r="CF152" i="9"/>
  <c r="CF151" i="9"/>
  <c r="CF150" i="9"/>
  <c r="CF149" i="9"/>
  <c r="CF148" i="9"/>
  <c r="CF147" i="9"/>
  <c r="CF146" i="9"/>
  <c r="CF145" i="9"/>
  <c r="CF144" i="9"/>
  <c r="CF143" i="9"/>
  <c r="CF141" i="9"/>
  <c r="CF138" i="9"/>
  <c r="CF137" i="9"/>
  <c r="CF136" i="9"/>
  <c r="CF135" i="9"/>
  <c r="CF134" i="9"/>
  <c r="CF133" i="9"/>
  <c r="CF132" i="9"/>
  <c r="CF130" i="9"/>
  <c r="CF129" i="9"/>
  <c r="CF127" i="9"/>
  <c r="CF126" i="9"/>
  <c r="CF125" i="9"/>
  <c r="CF124" i="9"/>
  <c r="CF122" i="9"/>
  <c r="CF121" i="9"/>
  <c r="CF120" i="9"/>
  <c r="CF119" i="9"/>
  <c r="CF118" i="9"/>
  <c r="CF116" i="9"/>
  <c r="CF115" i="9"/>
  <c r="CF114" i="9"/>
  <c r="CF113" i="9"/>
  <c r="CF112" i="9"/>
  <c r="CF111" i="9"/>
  <c r="CF110" i="9"/>
  <c r="CF109" i="9"/>
  <c r="CF108" i="9"/>
  <c r="CF107" i="9"/>
  <c r="CF106" i="9"/>
  <c r="CF105" i="9"/>
  <c r="CF104" i="9"/>
  <c r="CF103" i="9"/>
  <c r="CF102" i="9"/>
  <c r="CF101" i="9"/>
  <c r="CF100" i="9"/>
  <c r="CF99" i="9"/>
  <c r="CF98" i="9"/>
  <c r="CF97" i="9"/>
  <c r="CF96" i="9"/>
  <c r="CF95" i="9"/>
  <c r="CF94" i="9"/>
  <c r="CF93" i="9"/>
  <c r="CF91" i="9"/>
  <c r="CF90" i="9"/>
  <c r="CF89" i="9"/>
  <c r="CF88" i="9"/>
  <c r="CF87" i="9"/>
  <c r="CF86" i="9"/>
  <c r="CF85" i="9"/>
  <c r="CF84" i="9"/>
  <c r="CF83" i="9"/>
  <c r="CF81" i="9"/>
  <c r="CF80" i="9"/>
  <c r="CF79" i="9"/>
  <c r="CF78" i="9"/>
  <c r="CF77" i="9"/>
  <c r="CF76" i="9"/>
  <c r="CF75" i="9"/>
  <c r="CF74" i="9"/>
  <c r="CF73" i="9"/>
  <c r="CF72" i="9"/>
  <c r="CF71" i="9"/>
  <c r="CF70" i="9"/>
  <c r="CF69" i="9"/>
  <c r="CF68" i="9"/>
  <c r="CF67" i="9"/>
  <c r="CF66" i="9"/>
  <c r="CF65" i="9"/>
  <c r="CF64" i="9"/>
  <c r="CF63" i="9"/>
  <c r="CF62" i="9"/>
  <c r="CF61" i="9"/>
  <c r="CF60" i="9"/>
  <c r="CF59" i="9"/>
  <c r="CF58" i="9"/>
  <c r="CF57" i="9"/>
  <c r="CF56" i="9"/>
  <c r="CF55" i="9"/>
  <c r="CF54" i="9"/>
  <c r="CF53" i="9"/>
  <c r="CF52" i="9"/>
  <c r="CF51" i="9"/>
  <c r="CF50" i="9"/>
  <c r="CF49" i="9"/>
  <c r="CF48" i="9"/>
  <c r="CF47" i="9"/>
  <c r="CF46" i="9"/>
  <c r="CF45" i="9"/>
  <c r="CF44" i="9"/>
  <c r="CF43" i="9"/>
  <c r="CF42" i="9"/>
  <c r="CF41" i="9"/>
  <c r="CF40" i="9"/>
  <c r="CF39" i="9"/>
  <c r="CF38" i="9"/>
  <c r="CF37" i="9"/>
  <c r="CF36" i="9"/>
  <c r="CF35" i="9"/>
  <c r="CF34" i="9"/>
  <c r="CF33" i="9"/>
  <c r="CF32" i="9"/>
  <c r="CF31" i="9"/>
  <c r="CF30" i="9"/>
  <c r="CF29" i="9"/>
  <c r="CF28" i="9"/>
  <c r="CF27" i="9"/>
  <c r="CF26" i="9"/>
  <c r="CF25" i="9"/>
  <c r="CF24" i="9"/>
  <c r="CF23" i="9"/>
  <c r="CF22" i="9"/>
  <c r="CF21" i="9"/>
  <c r="CF20" i="9"/>
  <c r="CF19" i="9"/>
  <c r="CF18" i="9"/>
  <c r="CF17" i="9"/>
  <c r="CF16" i="9"/>
  <c r="CF15" i="9"/>
  <c r="CF14" i="9"/>
  <c r="CF13" i="9"/>
  <c r="CF12" i="9"/>
  <c r="CF11" i="9"/>
  <c r="CF10" i="9"/>
  <c r="CF9" i="9"/>
  <c r="CF8" i="9"/>
  <c r="CF7" i="9"/>
  <c r="CF6" i="9"/>
  <c r="CF5" i="9"/>
  <c r="CF4" i="9"/>
  <c r="CF3" i="9"/>
  <c r="Q74" i="16"/>
  <c r="CD758" i="11"/>
  <c r="CD757" i="11"/>
  <c r="CD756" i="11"/>
  <c r="CD755" i="11"/>
  <c r="CD754" i="11"/>
  <c r="CD753" i="11"/>
  <c r="CD752" i="11"/>
  <c r="CD751" i="11"/>
  <c r="CD750" i="11"/>
  <c r="CD749" i="11"/>
  <c r="CD748" i="11"/>
  <c r="A515" i="9"/>
  <c r="A514" i="9"/>
  <c r="CD747" i="11"/>
  <c r="CD746" i="11"/>
  <c r="CD745" i="11"/>
  <c r="CD744" i="11"/>
  <c r="CD743" i="11"/>
  <c r="CD742" i="11"/>
  <c r="CD741" i="11"/>
  <c r="CD740" i="11"/>
  <c r="CD739" i="11"/>
  <c r="CD738" i="11"/>
  <c r="CD737" i="11"/>
  <c r="CD736" i="11"/>
  <c r="CD735" i="11"/>
  <c r="CD734" i="11"/>
  <c r="CD733" i="11"/>
  <c r="CD732" i="11"/>
  <c r="CD731" i="11"/>
  <c r="CD730" i="11"/>
  <c r="CD729" i="11"/>
  <c r="CD728" i="11"/>
  <c r="CD727" i="11"/>
  <c r="CD726" i="11"/>
  <c r="A291" i="9"/>
  <c r="A290" i="9"/>
  <c r="A288" i="9"/>
  <c r="A287" i="9"/>
  <c r="A285" i="9"/>
  <c r="A284" i="9"/>
  <c r="A283" i="9"/>
  <c r="A282" i="9"/>
  <c r="A281" i="9"/>
  <c r="A280" i="9"/>
  <c r="A279" i="9"/>
  <c r="A277" i="9"/>
  <c r="A276" i="9"/>
  <c r="A273" i="9"/>
  <c r="A272" i="9"/>
  <c r="A270" i="9"/>
  <c r="A269" i="9"/>
  <c r="A268" i="9"/>
  <c r="A266" i="9"/>
  <c r="A265" i="9"/>
  <c r="A263" i="9"/>
  <c r="A262" i="9"/>
  <c r="A260" i="9"/>
  <c r="CD725" i="11"/>
  <c r="CD724" i="11"/>
  <c r="CD723" i="11"/>
  <c r="CD722" i="11"/>
  <c r="CD721" i="11"/>
  <c r="CD720" i="11"/>
  <c r="CD719" i="11"/>
  <c r="CD718" i="11"/>
  <c r="CD717" i="11"/>
  <c r="CD716" i="11"/>
  <c r="CD715" i="11"/>
  <c r="CD714" i="11"/>
  <c r="CD713" i="11"/>
  <c r="CD712" i="11"/>
  <c r="CD711" i="11"/>
  <c r="CD710" i="11"/>
  <c r="CD709" i="11"/>
  <c r="CD708" i="11"/>
  <c r="CD707" i="11"/>
  <c r="CD706" i="11"/>
  <c r="CD705" i="11"/>
  <c r="CD704" i="11"/>
  <c r="CD703" i="11"/>
  <c r="A528" i="9"/>
  <c r="A527" i="9"/>
  <c r="A526" i="9"/>
  <c r="A525" i="9"/>
  <c r="A524" i="9"/>
  <c r="A523" i="9"/>
  <c r="A522" i="9"/>
  <c r="A521" i="9"/>
  <c r="A57" i="9"/>
  <c r="A113" i="9"/>
  <c r="A118" i="9"/>
  <c r="A108" i="9"/>
  <c r="A103" i="9"/>
  <c r="A98" i="9"/>
  <c r="A93" i="9"/>
  <c r="A76" i="9"/>
  <c r="A67" i="9"/>
  <c r="A51" i="9"/>
  <c r="A44" i="9"/>
  <c r="A35" i="9"/>
  <c r="A436" i="9"/>
  <c r="A435" i="9"/>
  <c r="A434" i="9"/>
  <c r="A433" i="9"/>
  <c r="A432" i="9"/>
  <c r="A430" i="9"/>
  <c r="A429" i="9"/>
  <c r="A428" i="9"/>
  <c r="A427" i="9"/>
  <c r="A426" i="9"/>
  <c r="A425" i="9"/>
  <c r="CD702" i="11"/>
  <c r="CD701" i="11"/>
  <c r="CD700" i="11"/>
  <c r="CD699" i="11"/>
  <c r="A643" i="9"/>
  <c r="A642" i="9"/>
  <c r="A640" i="9"/>
  <c r="A639" i="9"/>
  <c r="A638" i="9"/>
  <c r="A637" i="9"/>
  <c r="A636" i="9"/>
  <c r="A635" i="9"/>
  <c r="A633" i="9"/>
  <c r="A632" i="9"/>
  <c r="A631" i="9"/>
  <c r="CD698" i="11"/>
  <c r="CD697" i="11"/>
  <c r="A708" i="9"/>
  <c r="A707" i="9"/>
  <c r="A706" i="9"/>
  <c r="A703" i="9"/>
  <c r="A702" i="9"/>
  <c r="A701" i="9"/>
  <c r="A700" i="9"/>
  <c r="A699" i="9"/>
  <c r="A698" i="9"/>
  <c r="A697" i="9"/>
  <c r="A696" i="9"/>
  <c r="A695" i="9"/>
  <c r="A694" i="9"/>
  <c r="CD696" i="11"/>
  <c r="A417" i="9"/>
  <c r="A418" i="9"/>
  <c r="A415" i="9"/>
  <c r="A414" i="9"/>
  <c r="A424" i="9"/>
  <c r="Q40" i="16"/>
  <c r="CD693" i="11"/>
  <c r="CD694" i="11"/>
  <c r="CD695" i="11"/>
  <c r="A40" i="9"/>
  <c r="A41" i="9"/>
  <c r="A47" i="9"/>
  <c r="A48" i="9"/>
  <c r="A54" i="9"/>
  <c r="A62" i="9"/>
  <c r="A63" i="9"/>
  <c r="A64" i="9"/>
  <c r="A70" i="9"/>
  <c r="A71" i="9"/>
  <c r="A72" i="9"/>
  <c r="A73" i="9"/>
  <c r="A78" i="9"/>
  <c r="A100" i="9"/>
  <c r="A110" i="9"/>
  <c r="A114" i="9"/>
  <c r="A228" i="9"/>
  <c r="A229" i="9"/>
  <c r="A230" i="9"/>
  <c r="A231" i="9"/>
  <c r="A232" i="9"/>
  <c r="A233" i="9"/>
  <c r="A234" i="9"/>
  <c r="A235" i="9"/>
  <c r="A236" i="9"/>
  <c r="A237" i="9"/>
  <c r="A238" i="9"/>
  <c r="A239" i="9"/>
  <c r="A240" i="9"/>
  <c r="A421" i="9"/>
  <c r="A423" i="9"/>
  <c r="A544" i="9"/>
  <c r="A548" i="9"/>
  <c r="A550" i="9"/>
  <c r="A594" i="9"/>
  <c r="A629" i="9"/>
  <c r="A253" i="9"/>
  <c r="CD692" i="11"/>
  <c r="CD691" i="11"/>
  <c r="CD690" i="11"/>
  <c r="A4" i="11"/>
  <c r="CD689" i="11"/>
  <c r="CD688" i="11"/>
  <c r="CD687" i="11"/>
  <c r="CD686" i="11"/>
  <c r="CD685" i="11"/>
  <c r="CD684" i="11"/>
  <c r="CD683" i="11"/>
  <c r="CD682" i="11"/>
  <c r="CD681" i="11"/>
  <c r="CD680" i="11"/>
  <c r="CD679" i="11"/>
  <c r="CD678" i="11"/>
  <c r="CD677" i="11"/>
  <c r="CD676" i="11"/>
  <c r="CD675" i="11"/>
  <c r="CD674" i="11"/>
  <c r="CD673" i="11"/>
  <c r="CD672" i="11"/>
  <c r="CD671" i="11"/>
  <c r="CD670" i="11"/>
  <c r="CD669" i="11"/>
  <c r="CD668" i="11"/>
  <c r="CD667" i="11"/>
  <c r="CD666" i="11"/>
  <c r="CD665" i="11"/>
  <c r="CD664" i="11"/>
  <c r="CD663" i="11"/>
  <c r="CD662" i="11"/>
  <c r="CD661" i="11"/>
  <c r="CD660" i="11"/>
  <c r="CD659" i="11"/>
  <c r="CD658" i="11"/>
  <c r="CD657" i="11"/>
  <c r="CD656" i="11"/>
  <c r="CD655" i="11"/>
  <c r="CD654" i="11"/>
  <c r="CD653" i="11"/>
  <c r="CD652" i="11"/>
  <c r="CD651" i="11"/>
  <c r="CD650" i="11"/>
  <c r="CD649" i="11"/>
  <c r="CD648" i="11"/>
  <c r="CD647" i="11"/>
  <c r="CD646" i="11"/>
  <c r="CD645" i="11"/>
  <c r="CD644" i="11"/>
  <c r="CD643" i="11"/>
  <c r="CD642" i="11"/>
  <c r="CD641" i="11"/>
  <c r="CD640" i="11"/>
  <c r="CD639" i="11"/>
  <c r="CD638" i="11"/>
  <c r="CD637" i="11"/>
  <c r="CD636" i="11"/>
  <c r="CD635" i="11"/>
  <c r="CD634" i="11"/>
  <c r="CD633" i="11"/>
  <c r="CD632" i="11"/>
  <c r="CD631" i="11"/>
  <c r="CD630" i="11"/>
  <c r="CD629" i="11"/>
  <c r="CD628" i="11"/>
  <c r="CD627" i="11"/>
  <c r="CD626" i="11"/>
  <c r="A454" i="9"/>
  <c r="CD625" i="11"/>
  <c r="CD624" i="11"/>
  <c r="A105" i="9"/>
  <c r="A37" i="9"/>
  <c r="A46" i="9"/>
  <c r="A53" i="9"/>
  <c r="A69" i="9"/>
  <c r="CD623" i="11"/>
  <c r="CD622" i="11"/>
  <c r="CD621" i="11"/>
  <c r="Q42" i="16"/>
  <c r="Q38" i="16"/>
  <c r="Q26" i="16"/>
  <c r="Q35" i="16"/>
  <c r="Q15" i="16"/>
  <c r="CD620" i="11"/>
  <c r="CD619" i="11"/>
  <c r="CD618" i="11"/>
  <c r="CD617" i="11"/>
  <c r="CD616" i="11"/>
  <c r="CD615" i="11"/>
  <c r="CD614" i="11"/>
  <c r="CD613" i="11"/>
  <c r="CD612" i="11"/>
  <c r="CD611" i="11"/>
  <c r="CD610" i="11"/>
  <c r="CD609" i="11"/>
  <c r="AD16" i="15"/>
  <c r="AD3" i="15"/>
  <c r="CD607" i="11"/>
  <c r="CD606" i="11"/>
  <c r="CD605" i="11"/>
  <c r="CD604" i="11"/>
  <c r="CD603" i="11"/>
  <c r="R608" i="11"/>
  <c r="CD608" i="11" s="1"/>
  <c r="CD602" i="11"/>
  <c r="CD601" i="11"/>
  <c r="CD600" i="11"/>
  <c r="CD599" i="11"/>
  <c r="A593" i="9"/>
  <c r="A42" i="9"/>
  <c r="A552" i="9"/>
  <c r="A538" i="9"/>
  <c r="A691" i="9"/>
  <c r="A1023" i="9"/>
  <c r="A1022" i="9"/>
  <c r="A711" i="9"/>
  <c r="A1021" i="9"/>
  <c r="A693" i="9"/>
  <c r="A692" i="9"/>
  <c r="A690" i="9"/>
  <c r="A689" i="9"/>
  <c r="A688" i="9"/>
  <c r="A687" i="9"/>
  <c r="A686" i="9"/>
  <c r="A685" i="9"/>
  <c r="A684" i="9"/>
  <c r="A683" i="9"/>
  <c r="A682" i="9"/>
  <c r="A681" i="9"/>
  <c r="A680" i="9"/>
  <c r="A679" i="9"/>
  <c r="A678" i="9"/>
  <c r="A677" i="9"/>
  <c r="A676" i="9"/>
  <c r="A675" i="9"/>
  <c r="A674" i="9"/>
  <c r="A673" i="9"/>
  <c r="A672" i="9"/>
  <c r="A671" i="9"/>
  <c r="A628" i="9"/>
  <c r="A627" i="9"/>
  <c r="A625" i="9"/>
  <c r="A624" i="9"/>
  <c r="A622" i="9"/>
  <c r="A621" i="9"/>
  <c r="A620" i="9"/>
  <c r="A618" i="9"/>
  <c r="A617" i="9"/>
  <c r="A615" i="9"/>
  <c r="A613" i="9"/>
  <c r="A612" i="9"/>
  <c r="A611" i="9"/>
  <c r="A609" i="9"/>
  <c r="A608" i="9"/>
  <c r="A607" i="9"/>
  <c r="A606" i="9"/>
  <c r="A605" i="9"/>
  <c r="A603" i="9"/>
  <c r="A602" i="9"/>
  <c r="A601" i="9"/>
  <c r="A600" i="9"/>
  <c r="A599" i="9"/>
  <c r="A598" i="9"/>
  <c r="A597" i="9"/>
  <c r="A596" i="9"/>
  <c r="A595" i="9"/>
  <c r="A592" i="9"/>
  <c r="A591" i="9"/>
  <c r="A590" i="9"/>
  <c r="A588" i="9"/>
  <c r="A587" i="9"/>
  <c r="A586" i="9"/>
  <c r="A585" i="9"/>
  <c r="A584" i="9"/>
  <c r="A583" i="9"/>
  <c r="A582" i="9"/>
  <c r="A581" i="9"/>
  <c r="A580" i="9"/>
  <c r="A579" i="9"/>
  <c r="A578" i="9"/>
  <c r="A577" i="9"/>
  <c r="A576" i="9"/>
  <c r="A575" i="9"/>
  <c r="A574" i="9"/>
  <c r="A573" i="9"/>
  <c r="A571" i="9"/>
  <c r="A570" i="9"/>
  <c r="A569" i="9"/>
  <c r="A567" i="9"/>
  <c r="A566" i="9"/>
  <c r="A565" i="9"/>
  <c r="A564" i="9"/>
  <c r="A562" i="9"/>
  <c r="A561" i="9"/>
  <c r="A558" i="9"/>
  <c r="A557" i="9"/>
  <c r="A556" i="9"/>
  <c r="A555" i="9"/>
  <c r="A554" i="9"/>
  <c r="A553" i="9"/>
  <c r="A551" i="9"/>
  <c r="A549" i="9"/>
  <c r="A547" i="9"/>
  <c r="A546" i="9"/>
  <c r="A545" i="9"/>
  <c r="A543" i="9"/>
  <c r="A542" i="9"/>
  <c r="A541" i="9"/>
  <c r="A540" i="9"/>
  <c r="A539" i="9"/>
  <c r="A537" i="9"/>
  <c r="A536" i="9"/>
  <c r="A535" i="9"/>
  <c r="A534" i="9"/>
  <c r="A533" i="9"/>
  <c r="A532" i="9"/>
  <c r="A531" i="9"/>
  <c r="A530" i="9"/>
  <c r="A529" i="9"/>
  <c r="A520" i="9"/>
  <c r="A519" i="9"/>
  <c r="A518" i="9"/>
  <c r="A498" i="9"/>
  <c r="A497" i="9"/>
  <c r="A494" i="9"/>
  <c r="A493" i="9"/>
  <c r="A492" i="9"/>
  <c r="A491" i="9"/>
  <c r="A490" i="9"/>
  <c r="A489" i="9"/>
  <c r="A488" i="9"/>
  <c r="A487" i="9"/>
  <c r="A486" i="9"/>
  <c r="A485" i="9"/>
  <c r="A484" i="9"/>
  <c r="A483" i="9"/>
  <c r="A482" i="9"/>
  <c r="A481" i="9"/>
  <c r="A480" i="9"/>
  <c r="A479" i="9"/>
  <c r="A477" i="9"/>
  <c r="A476" i="9"/>
  <c r="A475" i="9"/>
  <c r="A474" i="9"/>
  <c r="A473" i="9"/>
  <c r="A472" i="9"/>
  <c r="A471" i="9"/>
  <c r="A470" i="9"/>
  <c r="A469" i="9"/>
  <c r="A468" i="9"/>
  <c r="A467" i="9"/>
  <c r="A466" i="9"/>
  <c r="A465" i="9"/>
  <c r="A464" i="9"/>
  <c r="A463" i="9"/>
  <c r="A462" i="9"/>
  <c r="A461" i="9"/>
  <c r="A460" i="9"/>
  <c r="A459" i="9"/>
  <c r="A458" i="9"/>
  <c r="A457" i="9"/>
  <c r="A456" i="9"/>
  <c r="A455" i="9"/>
  <c r="A411" i="9"/>
  <c r="A410" i="9"/>
  <c r="A409" i="9"/>
  <c r="A408" i="9"/>
  <c r="A407" i="9"/>
  <c r="A406" i="9"/>
  <c r="A405" i="9"/>
  <c r="A403" i="9"/>
  <c r="A402" i="9"/>
  <c r="A400" i="9"/>
  <c r="A399" i="9"/>
  <c r="A397" i="9"/>
  <c r="A396" i="9"/>
  <c r="A395" i="9"/>
  <c r="A394" i="9"/>
  <c r="A393" i="9"/>
  <c r="A392" i="9"/>
  <c r="A391" i="9"/>
  <c r="A383" i="9"/>
  <c r="A382" i="9"/>
  <c r="A381" i="9"/>
  <c r="A380" i="9"/>
  <c r="A379" i="9"/>
  <c r="A378" i="9"/>
  <c r="A377" i="9"/>
  <c r="A376" i="9"/>
  <c r="A375" i="9"/>
  <c r="A259" i="9"/>
  <c r="A258" i="9"/>
  <c r="A257" i="9"/>
  <c r="A256" i="9"/>
  <c r="A255" i="9"/>
  <c r="A252" i="9"/>
  <c r="A251" i="9"/>
  <c r="A250" i="9"/>
  <c r="A249" i="9"/>
  <c r="A248" i="9"/>
  <c r="A247" i="9"/>
  <c r="A246" i="9"/>
  <c r="A245" i="9"/>
  <c r="A244" i="9"/>
  <c r="A243" i="9"/>
  <c r="A242" i="9"/>
  <c r="A241" i="9"/>
  <c r="A226" i="9"/>
  <c r="A225" i="9"/>
  <c r="A222" i="9"/>
  <c r="A221" i="9"/>
  <c r="A219" i="9"/>
  <c r="A218" i="9"/>
  <c r="A216" i="9"/>
  <c r="A215" i="9"/>
  <c r="A213" i="9"/>
  <c r="A212" i="9"/>
  <c r="A211" i="9"/>
  <c r="A210" i="9"/>
  <c r="A208" i="9"/>
  <c r="A207" i="9"/>
  <c r="A205" i="9"/>
  <c r="A204" i="9"/>
  <c r="A202" i="9"/>
  <c r="A201" i="9"/>
  <c r="A197" i="9"/>
  <c r="A196" i="9"/>
  <c r="A195" i="9"/>
  <c r="A194" i="9"/>
  <c r="A192" i="9"/>
  <c r="A191" i="9"/>
  <c r="A189" i="9"/>
  <c r="A188" i="9"/>
  <c r="A187" i="9"/>
  <c r="A184" i="9"/>
  <c r="A183" i="9"/>
  <c r="A182" i="9"/>
  <c r="A179" i="9"/>
  <c r="A178" i="9"/>
  <c r="A177" i="9"/>
  <c r="A176" i="9"/>
  <c r="A174" i="9"/>
  <c r="A173" i="9"/>
  <c r="A172" i="9"/>
  <c r="A171" i="9"/>
  <c r="A170" i="9"/>
  <c r="A169" i="9"/>
  <c r="A168" i="9"/>
  <c r="A167" i="9"/>
  <c r="A166" i="9"/>
  <c r="A165" i="9"/>
  <c r="A164" i="9"/>
  <c r="A163" i="9"/>
  <c r="A161" i="9"/>
  <c r="A160" i="9"/>
  <c r="A159" i="9"/>
  <c r="A158" i="9"/>
  <c r="A157" i="9"/>
  <c r="A156" i="9"/>
  <c r="A155" i="9"/>
  <c r="A154" i="9"/>
  <c r="A153" i="9"/>
  <c r="A152" i="9"/>
  <c r="A151" i="9"/>
  <c r="A150" i="9"/>
  <c r="A149" i="9"/>
  <c r="A148" i="9"/>
  <c r="A147" i="9"/>
  <c r="A146" i="9"/>
  <c r="A145" i="9"/>
  <c r="A144" i="9"/>
  <c r="A143" i="9"/>
  <c r="A141" i="9"/>
  <c r="A138" i="9"/>
  <c r="A137" i="9"/>
  <c r="A136" i="9"/>
  <c r="A135" i="9"/>
  <c r="A134" i="9"/>
  <c r="A133" i="9"/>
  <c r="A132" i="9"/>
  <c r="A130" i="9"/>
  <c r="A129" i="9"/>
  <c r="A127" i="9"/>
  <c r="A126" i="9"/>
  <c r="A125" i="9"/>
  <c r="A124" i="9"/>
  <c r="A122" i="9"/>
  <c r="A121" i="9"/>
  <c r="A120" i="9"/>
  <c r="A119" i="9"/>
  <c r="A116" i="9"/>
  <c r="A115" i="9"/>
  <c r="A112" i="9"/>
  <c r="A111" i="9"/>
  <c r="A109" i="9"/>
  <c r="A107" i="9"/>
  <c r="A106" i="9"/>
  <c r="A104" i="9"/>
  <c r="A102" i="9"/>
  <c r="A101" i="9"/>
  <c r="A99" i="9"/>
  <c r="A97" i="9"/>
  <c r="A96" i="9"/>
  <c r="A95" i="9"/>
  <c r="A94" i="9"/>
  <c r="A91" i="9"/>
  <c r="A90" i="9"/>
  <c r="A89" i="9"/>
  <c r="A88" i="9"/>
  <c r="A87" i="9"/>
  <c r="A86" i="9"/>
  <c r="A85" i="9"/>
  <c r="A84" i="9"/>
  <c r="A83" i="9"/>
  <c r="A81" i="9"/>
  <c r="A80" i="9"/>
  <c r="A79" i="9"/>
  <c r="A77" i="9"/>
  <c r="A75" i="9"/>
  <c r="A74" i="9"/>
  <c r="A68" i="9"/>
  <c r="A66" i="9"/>
  <c r="A65" i="9"/>
  <c r="A61" i="9"/>
  <c r="A60" i="9"/>
  <c r="A59" i="9"/>
  <c r="A58" i="9"/>
  <c r="A56" i="9"/>
  <c r="A55" i="9"/>
  <c r="A52" i="9"/>
  <c r="A50" i="9"/>
  <c r="A49" i="9"/>
  <c r="A45" i="9"/>
  <c r="A43" i="9"/>
  <c r="A39" i="9"/>
  <c r="A38" i="9"/>
  <c r="A36"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CD598" i="11"/>
  <c r="CD597" i="11"/>
  <c r="CD596" i="11"/>
  <c r="CD595" i="11"/>
  <c r="CD594" i="11"/>
  <c r="CD593" i="11"/>
  <c r="CD592" i="11"/>
  <c r="CD591" i="11"/>
  <c r="CD590" i="11"/>
  <c r="CD589" i="11"/>
  <c r="CD588" i="11"/>
  <c r="CD587" i="11"/>
  <c r="CD586" i="11"/>
  <c r="CD585" i="11"/>
  <c r="CD584" i="11"/>
  <c r="CD583" i="11"/>
  <c r="CD582" i="11"/>
  <c r="CD581" i="11"/>
  <c r="CD580" i="11"/>
  <c r="CD579" i="11"/>
  <c r="CD578" i="11"/>
  <c r="CD577" i="11"/>
  <c r="CD575" i="11"/>
  <c r="CD576" i="11"/>
  <c r="CD574" i="11"/>
  <c r="CD573" i="11"/>
  <c r="CD572" i="11"/>
  <c r="CD571" i="11"/>
  <c r="CD570" i="11"/>
  <c r="CD569" i="11"/>
  <c r="CD568" i="11"/>
  <c r="CD567" i="11"/>
  <c r="CD566" i="11"/>
  <c r="CD565" i="11"/>
  <c r="CD564" i="11"/>
  <c r="CD563" i="11"/>
  <c r="CD562" i="11"/>
  <c r="CD561" i="11"/>
  <c r="CD560" i="11"/>
  <c r="CD559" i="11"/>
  <c r="CD558" i="11"/>
  <c r="CD557" i="11"/>
  <c r="CD556" i="11"/>
  <c r="CD555" i="11"/>
  <c r="CD554" i="11"/>
  <c r="CD553" i="11"/>
  <c r="CD552" i="11"/>
  <c r="CD551" i="11"/>
  <c r="CD550" i="11"/>
  <c r="CD549" i="11"/>
  <c r="CD548" i="11"/>
  <c r="CD547" i="11"/>
  <c r="CD546" i="11"/>
  <c r="CD545" i="11"/>
  <c r="Q39" i="16"/>
  <c r="Q83" i="16"/>
  <c r="Q64" i="16"/>
  <c r="Q47" i="16"/>
  <c r="Q16" i="16"/>
  <c r="Q41" i="16"/>
  <c r="CD544" i="11"/>
  <c r="CD543" i="11"/>
  <c r="CD542" i="11"/>
  <c r="CD541" i="11"/>
  <c r="CD540" i="11"/>
  <c r="CD539" i="11"/>
  <c r="CD538" i="11"/>
  <c r="CD537" i="11"/>
  <c r="CD536" i="11"/>
  <c r="CD535" i="11"/>
  <c r="CD534" i="11"/>
  <c r="CD533" i="11"/>
  <c r="CD532" i="11"/>
  <c r="CD531" i="11"/>
  <c r="CD530" i="11"/>
  <c r="CD529" i="11"/>
  <c r="CD528" i="11"/>
  <c r="CD527" i="11"/>
  <c r="CD526" i="11"/>
  <c r="CD525" i="11"/>
  <c r="CD524" i="11"/>
  <c r="CD523" i="11"/>
  <c r="CD522" i="11"/>
  <c r="CD521" i="11"/>
  <c r="CD520" i="11"/>
  <c r="CD519" i="11"/>
  <c r="CD518" i="11"/>
  <c r="CD517" i="11"/>
  <c r="CD516" i="11"/>
  <c r="CD515" i="11"/>
  <c r="CD514" i="11"/>
  <c r="CD513" i="11"/>
  <c r="CD512" i="11"/>
  <c r="CD511" i="11"/>
  <c r="CD510" i="11"/>
  <c r="CD509" i="11"/>
  <c r="CD508" i="11"/>
  <c r="CD507" i="11"/>
  <c r="CD506" i="11"/>
  <c r="CD505" i="11"/>
  <c r="CD504" i="11"/>
  <c r="CD503" i="11"/>
  <c r="CD502" i="11"/>
  <c r="CD501" i="11"/>
  <c r="CD500" i="11"/>
  <c r="CD499" i="11"/>
  <c r="CD498" i="11"/>
  <c r="CD497" i="11"/>
  <c r="CD496" i="11"/>
  <c r="CD495" i="11"/>
  <c r="CD494" i="11"/>
  <c r="CD493" i="11"/>
  <c r="CD492" i="11"/>
  <c r="CD491" i="11"/>
  <c r="CD490" i="11"/>
  <c r="CD489" i="11"/>
  <c r="CD488" i="11"/>
  <c r="CD487" i="11"/>
  <c r="CD486" i="11"/>
  <c r="CD485" i="11"/>
  <c r="CD484" i="11"/>
  <c r="CD483" i="11"/>
  <c r="CD482" i="11"/>
  <c r="CD481" i="11"/>
  <c r="CD480" i="11"/>
  <c r="CD479" i="11"/>
  <c r="CD478" i="11"/>
  <c r="Q20" i="16"/>
  <c r="A3" i="15"/>
  <c r="Q6" i="16"/>
  <c r="Q7" i="16"/>
  <c r="Q8" i="16"/>
  <c r="Q9" i="16"/>
  <c r="Q10" i="16"/>
  <c r="Q11" i="16"/>
  <c r="Q12" i="16"/>
  <c r="Q13" i="16"/>
  <c r="Q14" i="16"/>
  <c r="Q17" i="16"/>
  <c r="Q18" i="16"/>
  <c r="Q19" i="16"/>
  <c r="Q21" i="16"/>
  <c r="Q22" i="16"/>
  <c r="Q23" i="16"/>
  <c r="Q24" i="16"/>
  <c r="Q25" i="16"/>
  <c r="Q27" i="16"/>
  <c r="Q28" i="16"/>
  <c r="Q29" i="16"/>
  <c r="Q30" i="16"/>
  <c r="Q31" i="16"/>
  <c r="Q32" i="16"/>
  <c r="Q33" i="16"/>
  <c r="Q37" i="16"/>
  <c r="Q43" i="16"/>
  <c r="Q45" i="16"/>
  <c r="Q46" i="16"/>
  <c r="Q49" i="16"/>
  <c r="Q51" i="16"/>
  <c r="Q52" i="16"/>
  <c r="Q53" i="16"/>
  <c r="Q54" i="16"/>
  <c r="Q55" i="16"/>
  <c r="Q56" i="16"/>
  <c r="Q57" i="16"/>
  <c r="Q58" i="16"/>
  <c r="Q59" i="16"/>
  <c r="Q60" i="16"/>
  <c r="Q61" i="16"/>
  <c r="Q62" i="16"/>
  <c r="Q63" i="16"/>
  <c r="Q65" i="16"/>
  <c r="Q66" i="16"/>
  <c r="Q67" i="16"/>
  <c r="Q68" i="16"/>
  <c r="Q69" i="16"/>
  <c r="Q76" i="16"/>
  <c r="Q78" i="16"/>
  <c r="Q79" i="16"/>
  <c r="Q80" i="16"/>
  <c r="Q81" i="16"/>
  <c r="Q82" i="16"/>
  <c r="Q84" i="16"/>
  <c r="Q85" i="16"/>
  <c r="Q87" i="16"/>
  <c r="Q88" i="16"/>
  <c r="Q89" i="16"/>
  <c r="Q90" i="16"/>
  <c r="Q93" i="16"/>
  <c r="Q97" i="16"/>
  <c r="Q98" i="16"/>
  <c r="G3" i="16"/>
  <c r="CD775" i="11"/>
  <c r="CD774" i="11"/>
  <c r="CD773" i="11"/>
  <c r="CD772" i="11"/>
  <c r="CD771" i="11"/>
  <c r="CD770" i="11"/>
  <c r="CD769" i="11"/>
  <c r="CD768" i="11"/>
  <c r="Q44" i="16"/>
  <c r="CF298" i="9"/>
  <c r="A298" i="9"/>
  <c r="CF299" i="9"/>
  <c r="A299" i="9"/>
  <c r="CF300" i="9"/>
  <c r="A300" i="9"/>
  <c r="CF301" i="9"/>
  <c r="A301" i="9"/>
  <c r="CF297" i="9"/>
  <c r="CF296" i="9"/>
  <c r="CF295" i="9"/>
  <c r="CF294" i="9"/>
  <c r="CF293" i="9"/>
  <c r="CF292" i="9"/>
  <c r="A297" i="9"/>
  <c r="A296" i="9"/>
  <c r="A295" i="9"/>
  <c r="A294" i="9"/>
  <c r="A293" i="9"/>
  <c r="A292" i="9"/>
  <c r="CD767" i="11"/>
  <c r="CD766" i="11"/>
  <c r="CD765" i="11"/>
  <c r="CD764" i="11"/>
  <c r="CD763" i="11"/>
  <c r="CD762" i="11"/>
  <c r="CD761" i="11"/>
  <c r="CD760" i="11"/>
  <c r="CD759" i="11"/>
  <c r="CF1023" i="9"/>
  <c r="E140" i="9" l="1"/>
  <c r="E139" i="9"/>
  <c r="E704" i="9"/>
  <c r="E705" i="9"/>
  <c r="E449" i="9"/>
  <c r="E448" i="9"/>
  <c r="E453" i="9"/>
  <c r="E447" i="9"/>
  <c r="E451" i="9"/>
  <c r="E450" i="9"/>
  <c r="E446" i="9"/>
  <c r="E452" i="9"/>
  <c r="E748" i="9"/>
  <c r="E740" i="9"/>
  <c r="E756" i="9"/>
  <c r="E503" i="9"/>
  <c r="E502" i="9"/>
  <c r="E513" i="9"/>
  <c r="E501" i="9"/>
  <c r="E506" i="9"/>
  <c r="E512" i="9"/>
  <c r="E500" i="9"/>
  <c r="E511" i="9"/>
  <c r="E499" i="9"/>
  <c r="E510" i="9"/>
  <c r="E509" i="9"/>
  <c r="E508" i="9"/>
  <c r="E507" i="9"/>
  <c r="E505" i="9"/>
  <c r="E504" i="9"/>
  <c r="E669" i="9"/>
  <c r="E668" i="9"/>
  <c r="E670" i="9"/>
  <c r="CC155" i="9"/>
  <c r="AB155" i="9"/>
  <c r="CC85" i="9"/>
  <c r="AB85" i="9"/>
  <c r="CC75" i="9"/>
  <c r="AB75" i="9"/>
  <c r="CC15" i="9"/>
  <c r="AB15" i="9"/>
  <c r="CC440" i="9"/>
  <c r="AB440" i="9"/>
  <c r="CC162" i="9"/>
  <c r="AB162" i="9"/>
  <c r="CC385" i="9"/>
  <c r="AB385" i="9"/>
  <c r="CC690" i="9"/>
  <c r="AB690" i="9"/>
  <c r="CC609" i="9"/>
  <c r="AB609" i="9"/>
  <c r="CC477" i="9"/>
  <c r="AB477" i="9"/>
  <c r="CC462" i="9"/>
  <c r="AB462" i="9"/>
  <c r="CC375" i="9"/>
  <c r="AB375" i="9"/>
  <c r="CC263" i="9"/>
  <c r="AB263" i="9"/>
  <c r="CC138" i="9"/>
  <c r="AB138" i="9"/>
  <c r="CC74" i="9"/>
  <c r="AB74" i="9"/>
  <c r="CC43" i="9"/>
  <c r="AB43" i="9"/>
  <c r="CC301" i="9"/>
  <c r="AB301" i="9"/>
  <c r="CC539" i="9"/>
  <c r="AB539" i="9"/>
  <c r="CC468" i="9"/>
  <c r="AB468" i="9"/>
  <c r="CC421" i="9"/>
  <c r="AB421" i="9"/>
  <c r="CC411" i="9"/>
  <c r="AB411" i="9"/>
  <c r="CC382" i="9"/>
  <c r="AB382" i="9"/>
  <c r="CC192" i="9"/>
  <c r="AB192" i="9"/>
  <c r="CC638" i="9"/>
  <c r="AB638" i="9"/>
  <c r="CC597" i="9"/>
  <c r="AB597" i="9"/>
  <c r="CC565" i="9"/>
  <c r="AB565" i="9"/>
  <c r="CC557" i="9"/>
  <c r="AB557" i="9"/>
  <c r="CC460" i="9"/>
  <c r="AB460" i="9"/>
  <c r="CC218" i="9"/>
  <c r="AB218" i="9"/>
  <c r="CC152" i="9"/>
  <c r="AB152" i="9"/>
  <c r="CC116" i="9"/>
  <c r="AB116" i="9"/>
  <c r="CC529" i="9"/>
  <c r="AB529" i="9"/>
  <c r="CC409" i="9"/>
  <c r="AB409" i="9"/>
  <c r="CC148" i="9"/>
  <c r="AB148" i="9"/>
  <c r="CC72" i="9"/>
  <c r="AB72" i="9"/>
  <c r="CC442" i="9"/>
  <c r="AB442" i="9"/>
  <c r="CC671" i="9"/>
  <c r="AB671" i="9"/>
  <c r="CC474" i="9"/>
  <c r="AB474" i="9"/>
  <c r="CC418" i="9"/>
  <c r="AB418" i="9"/>
  <c r="CC281" i="9"/>
  <c r="AB281" i="9"/>
  <c r="CC260" i="9"/>
  <c r="AB260" i="9"/>
  <c r="CC174" i="9"/>
  <c r="AB174" i="9"/>
  <c r="CC147" i="9"/>
  <c r="AB147" i="9"/>
  <c r="CC694" i="9"/>
  <c r="AB694" i="9"/>
  <c r="CC603" i="9"/>
  <c r="AB603" i="9"/>
  <c r="CC528" i="9"/>
  <c r="AB528" i="9"/>
  <c r="CC160" i="9"/>
  <c r="AB160" i="9"/>
  <c r="CC107" i="9"/>
  <c r="AB107" i="9"/>
  <c r="CC89" i="9"/>
  <c r="AB89" i="9"/>
  <c r="CC571" i="9"/>
  <c r="AB571" i="9"/>
  <c r="CC465" i="9"/>
  <c r="AB465" i="9"/>
  <c r="CC415" i="9"/>
  <c r="AB415" i="9"/>
  <c r="CC88" i="9"/>
  <c r="AB88" i="9"/>
  <c r="CC524" i="9"/>
  <c r="AB524" i="9"/>
  <c r="CC545" i="9"/>
  <c r="AB545" i="9"/>
  <c r="CC396" i="9"/>
  <c r="AB396" i="9"/>
  <c r="CC378" i="9"/>
  <c r="AB378" i="9"/>
  <c r="CC252" i="9"/>
  <c r="AB252" i="9"/>
  <c r="CC184" i="9"/>
  <c r="AB184" i="9"/>
  <c r="CC172" i="9"/>
  <c r="AB172" i="9"/>
  <c r="CC145" i="9"/>
  <c r="AB145" i="9"/>
  <c r="CC429" i="9"/>
  <c r="AB429" i="9"/>
  <c r="CC377" i="9"/>
  <c r="AB377" i="9"/>
  <c r="CC251" i="9"/>
  <c r="AB251" i="9"/>
  <c r="CC68" i="9"/>
  <c r="AB68" i="9"/>
  <c r="CC58" i="9"/>
  <c r="AB58" i="9"/>
  <c r="CC47" i="9"/>
  <c r="AB47" i="9"/>
  <c r="CC7" i="9"/>
  <c r="AB7" i="9"/>
  <c r="CC680" i="9"/>
  <c r="AB680" i="9"/>
  <c r="CC290" i="9"/>
  <c r="AB290" i="9"/>
  <c r="CC438" i="9"/>
  <c r="AB438" i="9"/>
  <c r="CC542" i="9"/>
  <c r="AB542" i="9"/>
  <c r="CC229" i="9"/>
  <c r="AB229" i="9"/>
  <c r="CC133" i="9"/>
  <c r="AB133" i="9"/>
  <c r="CC111" i="9"/>
  <c r="AB111" i="9"/>
  <c r="CC35" i="9"/>
  <c r="AB35" i="9"/>
  <c r="CC24" i="9"/>
  <c r="AB24" i="9"/>
  <c r="E224" i="9"/>
  <c r="E199" i="9"/>
  <c r="E181" i="9"/>
  <c r="E186" i="9"/>
  <c r="E744" i="9"/>
  <c r="E745" i="9"/>
  <c r="E764" i="9"/>
  <c r="E753" i="9"/>
  <c r="E739" i="9"/>
  <c r="E738" i="9"/>
  <c r="E770" i="9"/>
  <c r="E762" i="9"/>
  <c r="E751" i="9"/>
  <c r="E759" i="9"/>
  <c r="E755" i="9"/>
  <c r="E763" i="9"/>
  <c r="E769" i="9"/>
  <c r="E761" i="9"/>
  <c r="E750" i="9"/>
  <c r="E767" i="9"/>
  <c r="E749" i="9"/>
  <c r="E746" i="9"/>
  <c r="E766" i="9"/>
  <c r="E752" i="9"/>
  <c r="E760" i="9"/>
  <c r="E768" i="9"/>
  <c r="E765" i="9"/>
  <c r="E741" i="9"/>
  <c r="E747" i="9"/>
  <c r="E758" i="9"/>
  <c r="E754" i="9"/>
  <c r="E743" i="9"/>
  <c r="E742" i="9"/>
  <c r="E757" i="9"/>
  <c r="E227" i="9"/>
  <c r="E223" i="9"/>
  <c r="E206" i="9"/>
  <c r="E209" i="9"/>
  <c r="E203" i="9"/>
  <c r="E220" i="9"/>
  <c r="E180" i="9"/>
  <c r="E198" i="9"/>
  <c r="E175" i="9"/>
  <c r="E190" i="9"/>
  <c r="E217" i="9"/>
  <c r="E193" i="9"/>
  <c r="E214" i="9"/>
  <c r="E200" i="9"/>
  <c r="E185" i="9"/>
  <c r="E623" i="9"/>
  <c r="E296" i="9"/>
  <c r="E293" i="9"/>
  <c r="E294" i="9"/>
  <c r="E496" i="9"/>
  <c r="E495" i="9"/>
  <c r="E123" i="9"/>
  <c r="E131" i="9"/>
  <c r="E128" i="9"/>
  <c r="E92" i="9"/>
  <c r="E142" i="9"/>
  <c r="E117" i="9"/>
  <c r="E630" i="9"/>
  <c r="E275" i="9"/>
  <c r="E626" i="9"/>
  <c r="E619" i="9"/>
  <c r="E274" i="9"/>
  <c r="E264" i="9"/>
  <c r="E261" i="9"/>
  <c r="E271" i="9"/>
  <c r="E267" i="9"/>
  <c r="E286" i="9"/>
  <c r="E289" i="9"/>
  <c r="E278" i="9"/>
  <c r="E350" i="9"/>
  <c r="E351" i="9"/>
  <c r="E718" i="9"/>
  <c r="E717" i="9"/>
  <c r="E310" i="9"/>
  <c r="E314" i="9"/>
  <c r="E311" i="9"/>
  <c r="E313" i="9"/>
  <c r="E312" i="9"/>
  <c r="E292" i="9"/>
  <c r="E297" i="9"/>
  <c r="E295" i="9"/>
  <c r="CC315" i="9"/>
  <c r="E724" i="9"/>
  <c r="E723" i="9"/>
  <c r="E885" i="9"/>
  <c r="E986" i="9"/>
  <c r="E987" i="9"/>
  <c r="E880" i="9"/>
  <c r="E972" i="9"/>
  <c r="E983" i="9"/>
  <c r="E952" i="9"/>
  <c r="E935" i="9"/>
  <c r="E950" i="9"/>
  <c r="E893" i="9"/>
  <c r="E882" i="9"/>
  <c r="E881" i="9"/>
  <c r="E861" i="9"/>
  <c r="E934" i="9"/>
  <c r="E912" i="9"/>
  <c r="E872" i="9"/>
  <c r="E929" i="9"/>
  <c r="E891" i="9"/>
  <c r="E857" i="9"/>
  <c r="E863" i="9"/>
  <c r="E895" i="9"/>
  <c r="E976" i="9"/>
  <c r="E914" i="9"/>
  <c r="E951" i="9"/>
  <c r="E958" i="9"/>
  <c r="E956" i="9"/>
  <c r="E906" i="9"/>
  <c r="E887" i="9"/>
  <c r="E1002" i="9"/>
  <c r="E1015" i="9"/>
  <c r="E938" i="9"/>
  <c r="E899" i="9"/>
  <c r="E910" i="9"/>
  <c r="E900" i="9"/>
  <c r="E965" i="9"/>
  <c r="E1012" i="9"/>
  <c r="E984" i="9"/>
  <c r="E945" i="9"/>
  <c r="E913" i="9"/>
  <c r="E871" i="9"/>
  <c r="E898" i="9"/>
  <c r="E948" i="9"/>
  <c r="E908" i="9"/>
  <c r="E936" i="9"/>
  <c r="E990" i="9"/>
  <c r="E1018" i="9"/>
  <c r="E932" i="9"/>
  <c r="E916" i="9"/>
  <c r="E902" i="9"/>
  <c r="E911" i="9"/>
  <c r="E889" i="9"/>
  <c r="E978" i="9"/>
  <c r="E962" i="9"/>
  <c r="E964" i="9"/>
  <c r="E996" i="9"/>
  <c r="E1014" i="9"/>
  <c r="E985" i="9"/>
  <c r="E963" i="9"/>
  <c r="E953" i="9"/>
  <c r="E860" i="9"/>
  <c r="E904" i="9"/>
  <c r="E992" i="9"/>
  <c r="E988" i="9"/>
  <c r="E865" i="9"/>
  <c r="E921" i="9"/>
  <c r="E869" i="9"/>
  <c r="E966" i="9"/>
  <c r="E1001" i="9"/>
  <c r="E1016" i="9"/>
  <c r="E915" i="9"/>
  <c r="E923" i="9"/>
  <c r="E875" i="9"/>
  <c r="E868" i="9"/>
  <c r="E1013" i="9"/>
  <c r="E896" i="9"/>
  <c r="E1017" i="9"/>
  <c r="E1019" i="9"/>
  <c r="E991" i="9"/>
  <c r="E884" i="9"/>
  <c r="E888" i="9"/>
  <c r="E974" i="9"/>
  <c r="E981" i="9"/>
  <c r="E968" i="9"/>
  <c r="E959" i="9"/>
  <c r="E926" i="9"/>
  <c r="E873" i="9"/>
  <c r="E1007" i="9"/>
  <c r="E897" i="9"/>
  <c r="E919" i="9"/>
  <c r="E980" i="9"/>
  <c r="E1010" i="9"/>
  <c r="E995" i="9"/>
  <c r="E1003" i="9"/>
  <c r="E979" i="9"/>
  <c r="E930" i="9"/>
  <c r="E928" i="9"/>
  <c r="E922" i="9"/>
  <c r="E931" i="9"/>
  <c r="E901" i="9"/>
  <c r="E854" i="9"/>
  <c r="E890" i="9"/>
  <c r="E946" i="9"/>
  <c r="E973" i="9"/>
  <c r="E917" i="9"/>
  <c r="E874" i="9"/>
  <c r="E961" i="9"/>
  <c r="E853" i="9"/>
  <c r="E1006" i="9"/>
  <c r="E997" i="9"/>
  <c r="E1008" i="9"/>
  <c r="E989" i="9"/>
  <c r="E937" i="9"/>
  <c r="E933" i="9"/>
  <c r="E909" i="9"/>
  <c r="E864" i="9"/>
  <c r="E878" i="9"/>
  <c r="E1004" i="9"/>
  <c r="E886" i="9"/>
  <c r="E969" i="9"/>
  <c r="E1000" i="9"/>
  <c r="E907" i="9"/>
  <c r="E892" i="9"/>
  <c r="E977" i="9"/>
  <c r="E1020" i="9"/>
  <c r="E993" i="9"/>
  <c r="E940" i="9"/>
  <c r="E918" i="9"/>
  <c r="E941" i="9"/>
  <c r="E954" i="9"/>
  <c r="E943" i="9"/>
  <c r="E877" i="9"/>
  <c r="E927" i="9"/>
  <c r="E955" i="9"/>
  <c r="E982" i="9"/>
  <c r="E870" i="9"/>
  <c r="E975" i="9"/>
  <c r="E1009" i="9"/>
  <c r="E867" i="9"/>
  <c r="E971" i="9"/>
  <c r="E967" i="9"/>
  <c r="E999" i="9"/>
  <c r="E925" i="9"/>
  <c r="E920" i="9"/>
  <c r="E947" i="9"/>
  <c r="E960" i="9"/>
  <c r="E905" i="9"/>
  <c r="E856" i="9"/>
  <c r="E903" i="9"/>
  <c r="E942" i="9"/>
  <c r="E894" i="9"/>
  <c r="E876" i="9"/>
  <c r="E998" i="9"/>
  <c r="E855" i="9"/>
  <c r="E1011" i="9"/>
  <c r="E949" i="9"/>
  <c r="E883" i="9"/>
  <c r="E994" i="9"/>
  <c r="E859" i="9"/>
  <c r="E970" i="9"/>
  <c r="E1005" i="9"/>
  <c r="E924" i="9"/>
  <c r="E939" i="9"/>
  <c r="E862" i="9"/>
  <c r="E866" i="9"/>
  <c r="E879" i="9"/>
  <c r="E858" i="9"/>
  <c r="E957" i="9"/>
  <c r="E944" i="9"/>
  <c r="E840" i="9"/>
  <c r="E841" i="9"/>
  <c r="E839" i="9"/>
  <c r="E842" i="9"/>
  <c r="E843" i="9"/>
  <c r="E833" i="9"/>
  <c r="E834" i="9"/>
  <c r="E835" i="9"/>
  <c r="E836" i="9"/>
  <c r="E838" i="9"/>
  <c r="E837" i="9"/>
  <c r="E852" i="9"/>
  <c r="E831" i="9"/>
  <c r="E826" i="9"/>
  <c r="E822" i="9"/>
  <c r="E851" i="9"/>
  <c r="E846" i="9"/>
  <c r="E830" i="9"/>
  <c r="E825" i="9"/>
  <c r="E821" i="9"/>
  <c r="E827" i="9"/>
  <c r="E823" i="9"/>
  <c r="E850" i="9"/>
  <c r="E845" i="9"/>
  <c r="E832" i="9"/>
  <c r="E849" i="9"/>
  <c r="E844" i="9"/>
  <c r="E829" i="9"/>
  <c r="E824" i="9"/>
  <c r="E848" i="9"/>
  <c r="E828" i="9"/>
  <c r="E847" i="9"/>
  <c r="E354" i="9"/>
  <c r="E352" i="9"/>
  <c r="E353" i="9"/>
  <c r="E332" i="9"/>
  <c r="E358" i="9"/>
  <c r="E347" i="9"/>
  <c r="E331" i="9"/>
  <c r="E335" i="9"/>
  <c r="E340" i="9"/>
  <c r="E328" i="9"/>
  <c r="E349" i="9"/>
  <c r="E344" i="9"/>
  <c r="E368" i="9"/>
  <c r="E366" i="9"/>
  <c r="E356" i="9"/>
  <c r="E338" i="9"/>
  <c r="E336" i="9"/>
  <c r="E360" i="9"/>
  <c r="E371" i="9"/>
  <c r="E341" i="9"/>
  <c r="E373" i="9"/>
  <c r="E367" i="9"/>
  <c r="E364" i="9"/>
  <c r="E357" i="9"/>
  <c r="E369" i="9"/>
  <c r="E362" i="9"/>
  <c r="E348" i="9"/>
  <c r="E372" i="9"/>
  <c r="E355" i="9"/>
  <c r="E345" i="9"/>
  <c r="E346" i="9"/>
  <c r="E374" i="9"/>
  <c r="E370" i="9"/>
  <c r="E363" i="9"/>
  <c r="E365" i="9"/>
  <c r="E361" i="9"/>
  <c r="E359" i="9"/>
  <c r="E388" i="9"/>
  <c r="E416" i="9"/>
  <c r="E422" i="9"/>
  <c r="E437" i="9"/>
  <c r="E420" i="9"/>
  <c r="E431" i="9"/>
  <c r="E404" i="9"/>
  <c r="E387" i="9"/>
  <c r="E398" i="9"/>
  <c r="E401" i="9"/>
  <c r="E413" i="9"/>
  <c r="E727" i="9"/>
  <c r="E726" i="9"/>
  <c r="E728" i="9"/>
  <c r="E734" i="9"/>
  <c r="E730" i="9"/>
  <c r="E716" i="9"/>
  <c r="E737" i="9"/>
  <c r="E732" i="9"/>
  <c r="E736" i="9"/>
  <c r="E722" i="9"/>
  <c r="E720" i="9"/>
  <c r="E713" i="9"/>
  <c r="CC212" i="9"/>
  <c r="CC386" i="9"/>
  <c r="E386" i="9"/>
  <c r="CC397" i="9"/>
  <c r="CC445" i="9"/>
  <c r="CC441" i="9"/>
  <c r="E519" i="9"/>
  <c r="E248" i="9"/>
  <c r="E239" i="9"/>
  <c r="E236" i="9"/>
  <c r="E234" i="9"/>
  <c r="E26" i="9"/>
  <c r="E19" i="9"/>
  <c r="E709" i="9"/>
  <c r="E457" i="9"/>
  <c r="E622" i="9"/>
  <c r="E608" i="9"/>
  <c r="E546" i="9"/>
  <c r="E536" i="9"/>
  <c r="E530" i="9"/>
  <c r="E696" i="9"/>
  <c r="E733" i="9"/>
  <c r="E721" i="9"/>
  <c r="E616" i="9"/>
  <c r="E731" i="9"/>
  <c r="E719" i="9"/>
  <c r="E715" i="9"/>
  <c r="E729" i="9"/>
  <c r="E714" i="9"/>
  <c r="E735" i="9"/>
  <c r="E712" i="9"/>
  <c r="E725" i="9"/>
  <c r="E568" i="9"/>
  <c r="E572" i="9"/>
  <c r="E563" i="9"/>
  <c r="E343" i="9"/>
  <c r="E339" i="9"/>
  <c r="E334" i="9"/>
  <c r="E329" i="9"/>
  <c r="E342" i="9"/>
  <c r="E337" i="9"/>
  <c r="E333" i="9"/>
  <c r="E330" i="9"/>
  <c r="E435" i="9"/>
  <c r="E432" i="9"/>
  <c r="E417" i="9"/>
  <c r="E410" i="9"/>
  <c r="E405" i="9"/>
  <c r="E288" i="9"/>
  <c r="E283" i="9"/>
  <c r="E197" i="9"/>
  <c r="E176" i="9"/>
  <c r="E171" i="9"/>
  <c r="E130" i="9"/>
  <c r="E115" i="9"/>
  <c r="E104" i="9"/>
  <c r="E95" i="9"/>
  <c r="E90" i="9"/>
  <c r="E62" i="9"/>
  <c r="E706" i="9"/>
  <c r="E675" i="9"/>
  <c r="E552" i="9"/>
  <c r="E394" i="9"/>
  <c r="E159" i="9"/>
  <c r="E5" i="9"/>
  <c r="E521" i="9"/>
  <c r="E710" i="9"/>
  <c r="E485" i="9"/>
  <c r="E581" i="9"/>
  <c r="E527" i="9"/>
  <c r="E525" i="9"/>
  <c r="E475" i="9"/>
  <c r="E471" i="9"/>
  <c r="E467" i="9"/>
  <c r="CC297" i="9"/>
  <c r="CC591" i="9"/>
  <c r="E687" i="9"/>
  <c r="E676" i="9"/>
  <c r="E674" i="9"/>
  <c r="E643" i="9"/>
  <c r="E637" i="9"/>
  <c r="E629" i="9"/>
  <c r="E621" i="9"/>
  <c r="E615" i="9"/>
  <c r="E607" i="9"/>
  <c r="E602" i="9"/>
  <c r="E598" i="9"/>
  <c r="E595" i="9"/>
  <c r="E594" i="9"/>
  <c r="E590" i="9"/>
  <c r="E585" i="9"/>
  <c r="E580" i="9"/>
  <c r="E575" i="9"/>
  <c r="E570" i="9"/>
  <c r="E555" i="9"/>
  <c r="E1023" i="9"/>
  <c r="E550" i="9"/>
  <c r="E494" i="9"/>
  <c r="E489" i="9"/>
  <c r="E481" i="9"/>
  <c r="E474" i="9"/>
  <c r="E470" i="9"/>
  <c r="E460" i="9"/>
  <c r="E428" i="9"/>
  <c r="E423" i="9"/>
  <c r="E380" i="9"/>
  <c r="E272" i="9"/>
  <c r="E269" i="9"/>
  <c r="E259" i="9"/>
  <c r="E242" i="9"/>
  <c r="E212" i="9"/>
  <c r="E179" i="9"/>
  <c r="E168" i="9"/>
  <c r="E154" i="9"/>
  <c r="E148" i="9"/>
  <c r="E143" i="9"/>
  <c r="E138" i="9"/>
  <c r="E126" i="9"/>
  <c r="E107" i="9"/>
  <c r="E85" i="9"/>
  <c r="E70" i="9"/>
  <c r="E57" i="9"/>
  <c r="E47" i="9"/>
  <c r="E524" i="9"/>
  <c r="E1022" i="9"/>
  <c r="E701" i="9"/>
  <c r="E693" i="9"/>
  <c r="E685" i="9"/>
  <c r="E642" i="9"/>
  <c r="E628" i="9"/>
  <c r="E620" i="9"/>
  <c r="E613" i="9"/>
  <c r="E584" i="9"/>
  <c r="E574" i="9"/>
  <c r="E565" i="9"/>
  <c r="E561" i="9"/>
  <c r="E553" i="9"/>
  <c r="E545" i="9"/>
  <c r="E540" i="9"/>
  <c r="E526" i="9"/>
  <c r="E518" i="9"/>
  <c r="E703" i="9"/>
  <c r="E700" i="9"/>
  <c r="E684" i="9"/>
  <c r="E673" i="9"/>
  <c r="E635" i="9"/>
  <c r="E627" i="9"/>
  <c r="E612" i="9"/>
  <c r="E606" i="9"/>
  <c r="E592" i="9"/>
  <c r="E586" i="9"/>
  <c r="E578" i="9"/>
  <c r="E562" i="9"/>
  <c r="E558" i="9"/>
  <c r="E549" i="9"/>
  <c r="E533" i="9"/>
  <c r="E520" i="9"/>
  <c r="E517" i="9"/>
  <c r="E1021" i="9"/>
  <c r="E683" i="9"/>
  <c r="E633" i="9"/>
  <c r="E625" i="9"/>
  <c r="E618" i="9"/>
  <c r="E611" i="9"/>
  <c r="E587" i="9"/>
  <c r="E583" i="9"/>
  <c r="E573" i="9"/>
  <c r="E548" i="9"/>
  <c r="E538" i="9"/>
  <c r="E537" i="9"/>
  <c r="E522" i="9"/>
  <c r="E492" i="9"/>
  <c r="E487" i="9"/>
  <c r="E458" i="9"/>
  <c r="E426" i="9"/>
  <c r="E421" i="9"/>
  <c r="E399" i="9"/>
  <c r="E396" i="9"/>
  <c r="E382" i="9"/>
  <c r="E378" i="9"/>
  <c r="E284" i="9"/>
  <c r="E279" i="9"/>
  <c r="E263" i="9"/>
  <c r="E305" i="9"/>
  <c r="E303" i="9"/>
  <c r="E322" i="9"/>
  <c r="E306" i="9"/>
  <c r="E327" i="9"/>
  <c r="E308" i="9"/>
  <c r="E320" i="9"/>
  <c r="E318" i="9"/>
  <c r="E711" i="9"/>
  <c r="E699" i="9"/>
  <c r="E697" i="9"/>
  <c r="E689" i="9"/>
  <c r="E682" i="9"/>
  <c r="E677" i="9"/>
  <c r="E639" i="9"/>
  <c r="E632" i="9"/>
  <c r="E624" i="9"/>
  <c r="E599" i="9"/>
  <c r="E596" i="9"/>
  <c r="E593" i="9"/>
  <c r="E591" i="9"/>
  <c r="E577" i="9"/>
  <c r="E557" i="9"/>
  <c r="E551" i="9"/>
  <c r="E542" i="9"/>
  <c r="E515" i="9"/>
  <c r="E491" i="9"/>
  <c r="E488" i="9"/>
  <c r="E486" i="9"/>
  <c r="E482" i="9"/>
  <c r="E484" i="9"/>
  <c r="E466" i="9"/>
  <c r="E456" i="9"/>
  <c r="E434" i="9"/>
  <c r="E408" i="9"/>
  <c r="E397" i="9"/>
  <c r="E281" i="9"/>
  <c r="E277" i="9"/>
  <c r="E251" i="9"/>
  <c r="E238" i="9"/>
  <c r="E228" i="9"/>
  <c r="E226" i="9"/>
  <c r="E204" i="9"/>
  <c r="E187" i="9"/>
  <c r="E178" i="9"/>
  <c r="E164" i="9"/>
  <c r="E150" i="9"/>
  <c r="E118" i="9"/>
  <c r="E61" i="9"/>
  <c r="E42" i="9"/>
  <c r="E30" i="9"/>
  <c r="E438" i="9"/>
  <c r="E442" i="9"/>
  <c r="E412" i="9"/>
  <c r="E493" i="9"/>
  <c r="E473" i="9"/>
  <c r="E469" i="9"/>
  <c r="E463" i="9"/>
  <c r="E455" i="9"/>
  <c r="E427" i="9"/>
  <c r="E407" i="9"/>
  <c r="E402" i="9"/>
  <c r="E291" i="9"/>
  <c r="E285" i="9"/>
  <c r="E280" i="9"/>
  <c r="E276" i="9"/>
  <c r="E265" i="9"/>
  <c r="E257" i="9"/>
  <c r="E245" i="9"/>
  <c r="E232" i="9"/>
  <c r="E211" i="9"/>
  <c r="E202" i="9"/>
  <c r="E194" i="9"/>
  <c r="E163" i="9"/>
  <c r="E157" i="9"/>
  <c r="E146" i="9"/>
  <c r="E132" i="9"/>
  <c r="E113" i="9"/>
  <c r="E109" i="9"/>
  <c r="E106" i="9"/>
  <c r="E102" i="9"/>
  <c r="E78" i="9"/>
  <c r="E69" i="9"/>
  <c r="E51" i="9"/>
  <c r="E29" i="9"/>
  <c r="E23" i="9"/>
  <c r="E14" i="9"/>
  <c r="E8" i="9"/>
  <c r="E299" i="9"/>
  <c r="E439" i="9"/>
  <c r="E443" i="9"/>
  <c r="E385" i="9"/>
  <c r="E244" i="9"/>
  <c r="E241" i="9"/>
  <c r="E201" i="9"/>
  <c r="E184" i="9"/>
  <c r="E177" i="9"/>
  <c r="E153" i="9"/>
  <c r="E151" i="9"/>
  <c r="E125" i="9"/>
  <c r="E121" i="9"/>
  <c r="E116" i="9"/>
  <c r="E91" i="9"/>
  <c r="E87" i="9"/>
  <c r="E63" i="9"/>
  <c r="E60" i="9"/>
  <c r="E50" i="9"/>
  <c r="E46" i="9"/>
  <c r="E41" i="9"/>
  <c r="E31" i="9"/>
  <c r="E444" i="9"/>
  <c r="E610" i="9"/>
  <c r="E472" i="9"/>
  <c r="E462" i="9"/>
  <c r="E454" i="9"/>
  <c r="E411" i="9"/>
  <c r="E262" i="9"/>
  <c r="E240" i="9"/>
  <c r="E230" i="9"/>
  <c r="E221" i="9"/>
  <c r="E169" i="9"/>
  <c r="E145" i="9"/>
  <c r="E127" i="9"/>
  <c r="E112" i="9"/>
  <c r="E108" i="9"/>
  <c r="E101" i="9"/>
  <c r="E81" i="9"/>
  <c r="E77" i="9"/>
  <c r="E72" i="9"/>
  <c r="E67" i="9"/>
  <c r="E45" i="9"/>
  <c r="E40" i="9"/>
  <c r="E36" i="9"/>
  <c r="E16" i="9"/>
  <c r="E7" i="9"/>
  <c r="E254" i="9"/>
  <c r="E441" i="9"/>
  <c r="E445" i="9"/>
  <c r="E614" i="9"/>
  <c r="CC245" i="9"/>
  <c r="CC29" i="9"/>
  <c r="CC285" i="9"/>
  <c r="CC265" i="9"/>
  <c r="CC113" i="9"/>
  <c r="CC291" i="9"/>
  <c r="CC8" i="9"/>
  <c r="CC280" i="9"/>
  <c r="CC517" i="9"/>
  <c r="CC475" i="9"/>
  <c r="CC583" i="9"/>
  <c r="CC625" i="9"/>
  <c r="CC633" i="9"/>
  <c r="CC484" i="9"/>
  <c r="CC159" i="9"/>
  <c r="CC130" i="9"/>
  <c r="CC176" i="9"/>
  <c r="CC95" i="9"/>
  <c r="CC248" i="9"/>
  <c r="CC288" i="9"/>
  <c r="CC104" i="9"/>
  <c r="CC283" i="9"/>
  <c r="CC540" i="9"/>
  <c r="CC574" i="9"/>
  <c r="CC624" i="9"/>
  <c r="CC211" i="9"/>
  <c r="CC294" i="9"/>
  <c r="CC299" i="9"/>
  <c r="CC163" i="9"/>
  <c r="CC380" i="9"/>
  <c r="CC132" i="9"/>
  <c r="CC472" i="9"/>
  <c r="CC527" i="9"/>
  <c r="CC469" i="9"/>
  <c r="CC427" i="9"/>
  <c r="CC78" i="9"/>
  <c r="CC259" i="9"/>
  <c r="CC533" i="9"/>
  <c r="CC269" i="9"/>
  <c r="CC272" i="9"/>
  <c r="CC226" i="9"/>
  <c r="CC466" i="9"/>
  <c r="CC244" i="9"/>
  <c r="CC241" i="9"/>
  <c r="CC487" i="9"/>
  <c r="CC399" i="9"/>
  <c r="CC489" i="9"/>
  <c r="CC394" i="9"/>
  <c r="CC492" i="9"/>
  <c r="CC457" i="9"/>
  <c r="CC530" i="9"/>
  <c r="CC435" i="9"/>
  <c r="CC595" i="9"/>
  <c r="CC486" i="9"/>
  <c r="E304" i="9"/>
  <c r="CC304" i="9"/>
  <c r="E316" i="9"/>
  <c r="CC316" i="9"/>
  <c r="E324" i="9"/>
  <c r="CC324" i="9"/>
  <c r="E317" i="9"/>
  <c r="CC317" i="9"/>
  <c r="E325" i="9"/>
  <c r="CC325" i="9"/>
  <c r="CC319" i="9"/>
  <c r="E326" i="9"/>
  <c r="CC326" i="9"/>
  <c r="E307" i="9"/>
  <c r="CC307" i="9"/>
  <c r="E321" i="9"/>
  <c r="CC321" i="9"/>
  <c r="E309" i="9"/>
  <c r="CC309" i="9"/>
  <c r="CC323" i="9"/>
  <c r="CC127" i="9"/>
  <c r="CC570" i="9"/>
  <c r="CC537" i="9"/>
  <c r="CC423" i="9"/>
  <c r="CC525" i="9"/>
  <c r="CC580" i="9"/>
  <c r="CC488" i="9"/>
  <c r="CC585" i="9"/>
  <c r="CC555" i="9"/>
  <c r="CC550" i="9"/>
  <c r="CC471" i="9"/>
  <c r="CC676" i="9"/>
  <c r="CC455" i="9"/>
  <c r="CC481" i="9"/>
  <c r="CC577" i="9"/>
  <c r="CC146" i="9"/>
  <c r="CC627" i="9"/>
  <c r="CC612" i="9"/>
  <c r="CC239" i="9"/>
  <c r="CC121" i="9"/>
  <c r="CC118" i="9"/>
  <c r="CC598" i="9"/>
  <c r="CC154" i="9"/>
  <c r="CC439" i="9"/>
  <c r="CC443" i="9"/>
  <c r="CC389" i="9"/>
  <c r="CC699" i="9"/>
  <c r="CC611" i="9"/>
  <c r="CC696" i="9"/>
  <c r="CC618" i="9"/>
  <c r="CC519" i="9"/>
  <c r="CC689" i="9"/>
  <c r="CC701" i="9"/>
  <c r="CC277" i="9"/>
  <c r="CC675" i="9"/>
  <c r="CC673" i="9"/>
  <c r="CC639" i="9"/>
  <c r="CC643" i="9"/>
  <c r="CC632" i="9"/>
  <c r="CC685" i="9"/>
  <c r="CC606" i="9"/>
  <c r="E64" i="9"/>
  <c r="CC64" i="9"/>
  <c r="E53" i="9"/>
  <c r="CC53" i="9"/>
  <c r="E37" i="9"/>
  <c r="E34" i="9"/>
  <c r="CC34" i="9"/>
  <c r="E21" i="9"/>
  <c r="CC21" i="9"/>
  <c r="E20" i="9"/>
  <c r="CC20" i="9"/>
  <c r="E17" i="9"/>
  <c r="CC17" i="9"/>
  <c r="E11" i="9"/>
  <c r="CC11" i="9"/>
  <c r="E3" i="9"/>
  <c r="CC3" i="9"/>
  <c r="E534" i="9"/>
  <c r="CC578" i="9"/>
  <c r="CC551" i="9"/>
  <c r="CC57" i="9"/>
  <c r="E617" i="9"/>
  <c r="CC617" i="9"/>
  <c r="E605" i="9"/>
  <c r="CC605" i="9"/>
  <c r="E600" i="9"/>
  <c r="CC600" i="9"/>
  <c r="E579" i="9"/>
  <c r="CC579" i="9"/>
  <c r="E576" i="9"/>
  <c r="CC576" i="9"/>
  <c r="E567" i="9"/>
  <c r="CC567" i="9"/>
  <c r="E556" i="9"/>
  <c r="CC556" i="9"/>
  <c r="E554" i="9"/>
  <c r="CC554" i="9"/>
  <c r="E547" i="9"/>
  <c r="CC547" i="9"/>
  <c r="E539" i="9"/>
  <c r="E535" i="9"/>
  <c r="E528" i="9"/>
  <c r="E480" i="9"/>
  <c r="CC480" i="9"/>
  <c r="E461" i="9"/>
  <c r="CC461" i="9"/>
  <c r="CC392" i="9"/>
  <c r="E55" i="9"/>
  <c r="CC55" i="9"/>
  <c r="E32" i="9"/>
  <c r="CC32" i="9"/>
  <c r="E12" i="9"/>
  <c r="CC12" i="9"/>
  <c r="E195" i="9"/>
  <c r="E152" i="9"/>
  <c r="E136" i="9"/>
  <c r="E114" i="9"/>
  <c r="CC114" i="9"/>
  <c r="E440" i="9"/>
  <c r="E425" i="9"/>
  <c r="E424" i="9"/>
  <c r="CC424" i="9"/>
  <c r="E379" i="9"/>
  <c r="CC379" i="9"/>
  <c r="E273" i="9"/>
  <c r="E216" i="9"/>
  <c r="CC216" i="9"/>
  <c r="E189" i="9"/>
  <c r="E173" i="9"/>
  <c r="E134" i="9"/>
  <c r="CC134" i="9"/>
  <c r="E120" i="9"/>
  <c r="CC120" i="9"/>
  <c r="E110" i="9"/>
  <c r="CC110" i="9"/>
  <c r="E98" i="9"/>
  <c r="CC98" i="9"/>
  <c r="E88" i="9"/>
  <c r="E75" i="9"/>
  <c r="E301" i="9"/>
  <c r="E323" i="9"/>
  <c r="CC425" i="9"/>
  <c r="CC151" i="9"/>
  <c r="CC189" i="9"/>
  <c r="CC179" i="9"/>
  <c r="CC273" i="9"/>
  <c r="CC173" i="9"/>
  <c r="CC150" i="9"/>
  <c r="CC221" i="9"/>
  <c r="CC81" i="9"/>
  <c r="CC125" i="9"/>
  <c r="CC171" i="9"/>
  <c r="CC197" i="9"/>
  <c r="CC91" i="9"/>
  <c r="E290" i="9"/>
  <c r="E258" i="9"/>
  <c r="CC258" i="9"/>
  <c r="E255" i="9"/>
  <c r="E249" i="9"/>
  <c r="E246" i="9"/>
  <c r="CC246" i="9"/>
  <c r="E243" i="9"/>
  <c r="CC243" i="9"/>
  <c r="E233" i="9"/>
  <c r="CC233" i="9"/>
  <c r="E222" i="9"/>
  <c r="CC222" i="9"/>
  <c r="E218" i="9"/>
  <c r="E213" i="9"/>
  <c r="E208" i="9"/>
  <c r="CC208" i="9"/>
  <c r="E191" i="9"/>
  <c r="E182" i="9"/>
  <c r="CC182" i="9"/>
  <c r="E172" i="9"/>
  <c r="E170" i="9"/>
  <c r="CC170" i="9"/>
  <c r="E167" i="9"/>
  <c r="CC167" i="9"/>
  <c r="E156" i="9"/>
  <c r="CC156" i="9"/>
  <c r="E149" i="9"/>
  <c r="CC149" i="9"/>
  <c r="E133" i="9"/>
  <c r="E124" i="9"/>
  <c r="CC124" i="9"/>
  <c r="E111" i="9"/>
  <c r="E105" i="9"/>
  <c r="CC105" i="9"/>
  <c r="E73" i="9"/>
  <c r="CC295" i="9"/>
  <c r="E298" i="9"/>
  <c r="E300" i="9"/>
  <c r="CC300" i="9"/>
  <c r="E319" i="9"/>
  <c r="E604" i="9"/>
  <c r="E395" i="9"/>
  <c r="CC410" i="9"/>
  <c r="CC604" i="9"/>
  <c r="E708" i="9"/>
  <c r="CC708" i="9"/>
  <c r="E698" i="9"/>
  <c r="E514" i="9"/>
  <c r="CC514" i="9"/>
  <c r="E490" i="9"/>
  <c r="CC490" i="9"/>
  <c r="E436" i="9"/>
  <c r="CC436" i="9"/>
  <c r="E418" i="9"/>
  <c r="E409" i="9"/>
  <c r="E403" i="9"/>
  <c r="CC403" i="9"/>
  <c r="E376" i="9"/>
  <c r="CC376" i="9"/>
  <c r="E287" i="9"/>
  <c r="CC287" i="9"/>
  <c r="E270" i="9"/>
  <c r="CC270" i="9"/>
  <c r="E268" i="9"/>
  <c r="CC268" i="9"/>
  <c r="E260" i="9"/>
  <c r="CC682" i="9"/>
  <c r="CC249" i="9"/>
  <c r="CC102" i="9"/>
  <c r="CC417" i="9"/>
  <c r="CC637" i="9"/>
  <c r="CC187" i="9"/>
  <c r="CC213" i="9"/>
  <c r="CC407" i="9"/>
  <c r="CC204" i="9"/>
  <c r="CC254" i="9"/>
  <c r="CC108" i="9"/>
  <c r="CC257" i="9"/>
  <c r="CC164" i="9"/>
  <c r="CC402" i="9"/>
  <c r="CC169" i="9"/>
  <c r="CC191" i="9"/>
  <c r="CC255" i="9"/>
  <c r="CC262" i="9"/>
  <c r="CC677" i="9"/>
  <c r="CC136" i="9"/>
  <c r="CC700" i="9"/>
  <c r="CC195" i="9"/>
  <c r="CC298" i="9"/>
  <c r="CC73" i="9"/>
  <c r="CC236" i="9"/>
  <c r="CC143" i="9"/>
  <c r="CC561" i="9"/>
  <c r="CC391" i="9"/>
  <c r="CC23" i="9"/>
  <c r="CC67" i="9"/>
  <c r="CC37" i="9"/>
  <c r="CC26" i="9"/>
  <c r="CC62" i="9"/>
  <c r="CC586" i="9"/>
  <c r="CC31" i="9"/>
  <c r="CC536" i="9"/>
  <c r="CC552" i="9"/>
  <c r="CC50" i="9"/>
  <c r="CC60" i="9"/>
  <c r="CC553" i="9"/>
  <c r="CC710" i="9"/>
  <c r="CC284" i="9"/>
  <c r="CC684" i="9"/>
  <c r="CC428" i="9"/>
  <c r="E636" i="9"/>
  <c r="CC636" i="9"/>
  <c r="E603" i="9"/>
  <c r="E571" i="9"/>
  <c r="E543" i="9"/>
  <c r="CC543" i="9"/>
  <c r="E531" i="9"/>
  <c r="CC531" i="9"/>
  <c r="E476" i="9"/>
  <c r="CC476" i="9"/>
  <c r="E690" i="9"/>
  <c r="E679" i="9"/>
  <c r="CC679" i="9"/>
  <c r="E523" i="9"/>
  <c r="CC523" i="9"/>
  <c r="E433" i="9"/>
  <c r="CC433" i="9"/>
  <c r="E430" i="9"/>
  <c r="CC430" i="9"/>
  <c r="E406" i="9"/>
  <c r="CC406" i="9"/>
  <c r="E381" i="9"/>
  <c r="CC381" i="9"/>
  <c r="E375" i="9"/>
  <c r="E256" i="9"/>
  <c r="CC256" i="9"/>
  <c r="CC613" i="9"/>
  <c r="CC628" i="9"/>
  <c r="E707" i="9"/>
  <c r="CC707" i="9"/>
  <c r="E688" i="9"/>
  <c r="CC688" i="9"/>
  <c r="E680" i="9"/>
  <c r="E672" i="9"/>
  <c r="CC672" i="9"/>
  <c r="CC232" i="9"/>
  <c r="CC405" i="9"/>
  <c r="CC395" i="9"/>
  <c r="CC202" i="9"/>
  <c r="CC194" i="9"/>
  <c r="CC14" i="9"/>
  <c r="CC101" i="9"/>
  <c r="CC687" i="9"/>
  <c r="CC1023" i="9"/>
  <c r="CC493" i="9"/>
  <c r="CC393" i="9"/>
  <c r="CC534" i="9"/>
  <c r="CC615" i="9"/>
  <c r="CC518" i="9"/>
  <c r="CC581" i="9"/>
  <c r="CC538" i="9"/>
  <c r="CC42" i="9"/>
  <c r="CC70" i="9"/>
  <c r="CC602" i="9"/>
  <c r="CC444" i="9"/>
  <c r="CC698" i="9"/>
  <c r="CC697" i="9"/>
  <c r="CC607" i="9"/>
  <c r="CC45" i="9"/>
  <c r="CC620" i="9"/>
  <c r="CC575" i="9"/>
  <c r="CC276" i="9"/>
  <c r="BK643" i="9"/>
  <c r="BK639" i="9"/>
  <c r="BK632" i="9"/>
  <c r="BK625" i="9"/>
  <c r="BK618" i="9"/>
  <c r="BK611" i="9"/>
  <c r="BK606" i="9"/>
  <c r="BK517" i="9"/>
  <c r="BK423" i="9"/>
  <c r="BK421" i="9"/>
  <c r="BK244" i="9"/>
  <c r="BK242" i="9"/>
  <c r="BK230" i="9"/>
  <c r="BK228" i="9"/>
  <c r="BK212" i="9"/>
  <c r="BK201" i="9"/>
  <c r="BK178" i="9"/>
  <c r="BK177" i="9"/>
  <c r="BK168" i="9"/>
  <c r="BK624" i="9"/>
  <c r="BK617" i="9"/>
  <c r="BK605" i="9"/>
  <c r="BK600" i="9"/>
  <c r="BK642" i="9"/>
  <c r="BK637" i="9"/>
  <c r="BK622" i="9"/>
  <c r="BK608" i="9"/>
  <c r="BK599" i="9"/>
  <c r="BK515" i="9"/>
  <c r="BK417" i="9"/>
  <c r="BK249" i="9"/>
  <c r="BK246" i="9"/>
  <c r="BK243" i="9"/>
  <c r="BK233" i="9"/>
  <c r="BK222" i="9"/>
  <c r="BK218" i="9"/>
  <c r="BK213" i="9"/>
  <c r="BK208" i="9"/>
  <c r="BK204" i="9"/>
  <c r="BK195" i="9"/>
  <c r="BK191" i="9"/>
  <c r="BK187" i="9"/>
  <c r="BK182" i="9"/>
  <c r="BK172" i="9"/>
  <c r="BK170" i="9"/>
  <c r="BK169" i="9"/>
  <c r="CC683" i="9"/>
  <c r="E231" i="9"/>
  <c r="CC231" i="9"/>
  <c r="E225" i="9"/>
  <c r="E210" i="9"/>
  <c r="E144" i="9"/>
  <c r="CC144" i="9"/>
  <c r="E141" i="9"/>
  <c r="CC141" i="9"/>
  <c r="E137" i="9"/>
  <c r="E135" i="9"/>
  <c r="CC135" i="9"/>
  <c r="E129" i="9"/>
  <c r="CC129" i="9"/>
  <c r="E122" i="9"/>
  <c r="CC122" i="9"/>
  <c r="E119" i="9"/>
  <c r="CC119" i="9"/>
  <c r="E103" i="9"/>
  <c r="CC103" i="9"/>
  <c r="E100" i="9"/>
  <c r="E97" i="9"/>
  <c r="CC97" i="9"/>
  <c r="E94" i="9"/>
  <c r="CC94" i="9"/>
  <c r="E84" i="9"/>
  <c r="CC84" i="9"/>
  <c r="E80" i="9"/>
  <c r="E74" i="9"/>
  <c r="E66" i="9"/>
  <c r="CC66" i="9"/>
  <c r="E59" i="9"/>
  <c r="CC59" i="9"/>
  <c r="E56" i="9"/>
  <c r="CC56" i="9"/>
  <c r="E54" i="9"/>
  <c r="CC54" i="9"/>
  <c r="E52" i="9"/>
  <c r="CC52" i="9"/>
  <c r="E49" i="9"/>
  <c r="E44" i="9"/>
  <c r="CC44" i="9"/>
  <c r="E39" i="9"/>
  <c r="CC39" i="9"/>
  <c r="E33" i="9"/>
  <c r="CC33" i="9"/>
  <c r="E15" i="9"/>
  <c r="E13" i="9"/>
  <c r="E10" i="9"/>
  <c r="CC292" i="9"/>
  <c r="CC296" i="9"/>
  <c r="CC36" i="9"/>
  <c r="CC242" i="9"/>
  <c r="CC240" i="9"/>
  <c r="CC210" i="9"/>
  <c r="CC178" i="9"/>
  <c r="E695" i="9"/>
  <c r="CC695" i="9"/>
  <c r="E694" i="9"/>
  <c r="E692" i="9"/>
  <c r="CC692" i="9"/>
  <c r="E691" i="9"/>
  <c r="CC691" i="9"/>
  <c r="E638" i="9"/>
  <c r="E631" i="9"/>
  <c r="CC631" i="9"/>
  <c r="E609" i="9"/>
  <c r="E597" i="9"/>
  <c r="E588" i="9"/>
  <c r="CC588" i="9"/>
  <c r="E582" i="9"/>
  <c r="CC582" i="9"/>
  <c r="E569" i="9"/>
  <c r="E564" i="9"/>
  <c r="CC564" i="9"/>
  <c r="E544" i="9"/>
  <c r="CC544" i="9"/>
  <c r="E541" i="9"/>
  <c r="CC541" i="9"/>
  <c r="E464" i="9"/>
  <c r="CC464" i="9"/>
  <c r="E253" i="9"/>
  <c r="CC253" i="9"/>
  <c r="E247" i="9"/>
  <c r="CC247" i="9"/>
  <c r="E196" i="9"/>
  <c r="CC196" i="9"/>
  <c r="E183" i="9"/>
  <c r="CC183" i="9"/>
  <c r="E160" i="9"/>
  <c r="E158" i="9"/>
  <c r="E155" i="9"/>
  <c r="E22" i="9"/>
  <c r="CC22" i="9"/>
  <c r="CC153" i="9"/>
  <c r="E235" i="9"/>
  <c r="CC235" i="9"/>
  <c r="E174" i="9"/>
  <c r="CC63" i="9"/>
  <c r="CC126" i="9"/>
  <c r="CC168" i="9"/>
  <c r="CC41" i="9"/>
  <c r="CC87" i="9"/>
  <c r="CC106" i="9"/>
  <c r="CC234" i="9"/>
  <c r="CC230" i="9"/>
  <c r="E219" i="9"/>
  <c r="CC219" i="9"/>
  <c r="E205" i="9"/>
  <c r="CC205" i="9"/>
  <c r="E192" i="9"/>
  <c r="E165" i="9"/>
  <c r="CC165" i="9"/>
  <c r="E28" i="9"/>
  <c r="CC28" i="9"/>
  <c r="CC49" i="9"/>
  <c r="CC61" i="9"/>
  <c r="CC80" i="9"/>
  <c r="CC100" i="9"/>
  <c r="CC10" i="9"/>
  <c r="CC157" i="9"/>
  <c r="CC109" i="9"/>
  <c r="CC115" i="9"/>
  <c r="CC19" i="9"/>
  <c r="E250" i="9"/>
  <c r="CC250" i="9"/>
  <c r="E237" i="9"/>
  <c r="CC237" i="9"/>
  <c r="E25" i="9"/>
  <c r="CC25" i="9"/>
  <c r="CC112" i="9"/>
  <c r="CC228" i="9"/>
  <c r="CC69" i="9"/>
  <c r="CC158" i="9"/>
  <c r="CC521" i="9"/>
  <c r="CC5" i="9"/>
  <c r="CC13" i="9"/>
  <c r="CC77" i="9"/>
  <c r="CC137" i="9"/>
  <c r="CC90" i="9"/>
  <c r="CC177" i="9"/>
  <c r="CC238" i="9"/>
  <c r="CC293" i="9"/>
  <c r="CC674" i="9"/>
  <c r="CC456" i="9"/>
  <c r="CC494" i="9"/>
  <c r="CC706" i="9"/>
  <c r="CC434" i="9"/>
  <c r="CC491" i="9"/>
  <c r="CC522" i="9"/>
  <c r="CC279" i="9"/>
  <c r="CC225" i="9"/>
  <c r="CC201" i="9"/>
  <c r="CC642" i="9"/>
  <c r="CC703" i="9"/>
  <c r="CC515" i="9"/>
  <c r="CC599" i="9"/>
  <c r="CC432" i="9"/>
  <c r="CC693" i="9"/>
  <c r="CC614" i="9"/>
  <c r="CC30" i="9"/>
  <c r="E702" i="9"/>
  <c r="CC702" i="9"/>
  <c r="E383" i="9"/>
  <c r="CC383" i="9"/>
  <c r="E377" i="9"/>
  <c r="E147" i="9"/>
  <c r="E99" i="9"/>
  <c r="E96" i="9"/>
  <c r="E93" i="9"/>
  <c r="E86" i="9"/>
  <c r="E83" i="9"/>
  <c r="CC83" i="9"/>
  <c r="E79" i="9"/>
  <c r="CC79" i="9"/>
  <c r="E76" i="9"/>
  <c r="E68" i="9"/>
  <c r="E48" i="9"/>
  <c r="CC48" i="9"/>
  <c r="E24" i="9"/>
  <c r="E18" i="9"/>
  <c r="CC18" i="9"/>
  <c r="E315" i="9"/>
  <c r="E390" i="9"/>
  <c r="CC390" i="9"/>
  <c r="CC51" i="9"/>
  <c r="CC76" i="9"/>
  <c r="E400" i="9"/>
  <c r="CC400" i="9"/>
  <c r="E188" i="9"/>
  <c r="CC188" i="9"/>
  <c r="E686" i="9"/>
  <c r="CC686" i="9"/>
  <c r="E671" i="9"/>
  <c r="E229" i="9"/>
  <c r="E71" i="9"/>
  <c r="CC71" i="9"/>
  <c r="E65" i="9"/>
  <c r="CC65" i="9"/>
  <c r="E58" i="9"/>
  <c r="E27" i="9"/>
  <c r="CC27" i="9"/>
  <c r="CC46" i="9"/>
  <c r="CC16" i="9"/>
  <c r="CC93" i="9"/>
  <c r="CC86" i="9"/>
  <c r="E681" i="9"/>
  <c r="CC681" i="9"/>
  <c r="E678" i="9"/>
  <c r="CC678" i="9"/>
  <c r="E429" i="9"/>
  <c r="CC414" i="9"/>
  <c r="E252" i="9"/>
  <c r="E161" i="9"/>
  <c r="CC161" i="9"/>
  <c r="E89" i="9"/>
  <c r="E43" i="9"/>
  <c r="E38" i="9"/>
  <c r="CC38" i="9"/>
  <c r="E35" i="9"/>
  <c r="E9" i="9"/>
  <c r="CC9" i="9"/>
  <c r="E6" i="9"/>
  <c r="CC6" i="9"/>
  <c r="E4" i="9"/>
  <c r="CC4" i="9"/>
  <c r="E302" i="9"/>
  <c r="CC302" i="9"/>
  <c r="CC99" i="9"/>
  <c r="CC40" i="9"/>
  <c r="CC96" i="9"/>
  <c r="E532" i="9"/>
  <c r="CC532" i="9"/>
  <c r="E529" i="9"/>
  <c r="E483" i="9"/>
  <c r="CC483" i="9"/>
  <c r="E479" i="9"/>
  <c r="CC479" i="9"/>
  <c r="E477" i="9"/>
  <c r="E468" i="9"/>
  <c r="E465" i="9"/>
  <c r="E459" i="9"/>
  <c r="CC459" i="9"/>
  <c r="E282" i="9"/>
  <c r="CC282" i="9"/>
  <c r="E266" i="9"/>
  <c r="CC266" i="9"/>
  <c r="E215" i="9"/>
  <c r="CC215" i="9"/>
  <c r="E207" i="9"/>
  <c r="CC207" i="9"/>
  <c r="E566" i="9"/>
  <c r="CC566" i="9"/>
  <c r="E166" i="9"/>
  <c r="CC166" i="9"/>
  <c r="CC569" i="9"/>
  <c r="CC546" i="9"/>
  <c r="CC573" i="9"/>
  <c r="CC549" i="9"/>
  <c r="CC463" i="9"/>
  <c r="CC467" i="9"/>
  <c r="CC482" i="9"/>
  <c r="CC408" i="9"/>
  <c r="CC562" i="9"/>
  <c r="CC590" i="9"/>
  <c r="CC485" i="9"/>
  <c r="CC473" i="9"/>
  <c r="CC629" i="9"/>
  <c r="CC520" i="9"/>
  <c r="CC426" i="9"/>
  <c r="CC592" i="9"/>
  <c r="CC535" i="9"/>
  <c r="CC593" i="9"/>
  <c r="CC558" i="9"/>
  <c r="CC526" i="9"/>
  <c r="CC412" i="9"/>
  <c r="CC454" i="9"/>
  <c r="CC548" i="9"/>
  <c r="CC640" i="9"/>
  <c r="CC635" i="9"/>
  <c r="CC608" i="9"/>
  <c r="CC596" i="9"/>
  <c r="CC470" i="9"/>
  <c r="CC1022" i="9"/>
  <c r="CC458" i="9"/>
  <c r="CC594" i="9"/>
  <c r="CC587" i="9"/>
  <c r="CC584" i="9"/>
  <c r="CC711" i="9"/>
  <c r="CC610" i="9"/>
  <c r="E162" i="9"/>
  <c r="CC621" i="9"/>
  <c r="CC709" i="9"/>
  <c r="CC1021" i="9"/>
  <c r="CC622" i="9"/>
  <c r="E640" i="9"/>
  <c r="E601" i="9"/>
  <c r="E384" i="9"/>
  <c r="CC384" i="9"/>
  <c r="CC601" i="9"/>
  <c r="E389" i="9"/>
  <c r="F705" i="9" l="1"/>
  <c r="F704" i="9"/>
  <c r="F139" i="9"/>
  <c r="F140" i="9"/>
  <c r="F756" i="9"/>
  <c r="F389" i="9"/>
  <c r="F384" i="9"/>
  <c r="F601" i="9"/>
  <c r="F640" i="9"/>
  <c r="F162" i="9"/>
  <c r="F166" i="9"/>
  <c r="F566" i="9"/>
  <c r="F207" i="9"/>
  <c r="F215" i="9"/>
  <c r="F266" i="9"/>
  <c r="F282" i="9"/>
  <c r="F459" i="9"/>
  <c r="F465" i="9"/>
  <c r="F468" i="9"/>
  <c r="F477" i="9"/>
  <c r="F479" i="9"/>
  <c r="F483" i="9"/>
  <c r="F529" i="9"/>
  <c r="F532" i="9"/>
  <c r="F302" i="9"/>
  <c r="F9" i="9"/>
  <c r="F35" i="9"/>
  <c r="F38" i="9"/>
  <c r="F43" i="9"/>
  <c r="F89" i="9"/>
  <c r="F161" i="9"/>
  <c r="F252" i="9"/>
  <c r="F429" i="9"/>
  <c r="F678" i="9"/>
  <c r="F681" i="9"/>
  <c r="F27" i="9"/>
  <c r="F58" i="9"/>
  <c r="F65" i="9"/>
  <c r="F71" i="9"/>
  <c r="F229" i="9"/>
  <c r="F671" i="9"/>
  <c r="F686" i="9"/>
  <c r="F188" i="9"/>
  <c r="F400" i="9"/>
  <c r="F390" i="9"/>
  <c r="F315" i="9"/>
  <c r="F18" i="9"/>
  <c r="F24" i="9"/>
  <c r="F48" i="9"/>
  <c r="F68" i="9"/>
  <c r="F76" i="9"/>
  <c r="F79" i="9"/>
  <c r="F83" i="9"/>
  <c r="F86" i="9"/>
  <c r="F93" i="9"/>
  <c r="F96" i="9"/>
  <c r="F99" i="9"/>
  <c r="F147" i="9"/>
  <c r="F377" i="9"/>
  <c r="F383" i="9"/>
  <c r="F702" i="9"/>
  <c r="F25" i="9"/>
  <c r="F237" i="9"/>
  <c r="F250" i="9"/>
  <c r="F28" i="9"/>
  <c r="F165" i="9"/>
  <c r="F192" i="9"/>
  <c r="F205" i="9"/>
  <c r="F219" i="9"/>
  <c r="F174" i="9"/>
  <c r="F235" i="9"/>
  <c r="F22" i="9"/>
  <c r="F155" i="9"/>
  <c r="F158" i="9"/>
  <c r="F160" i="9"/>
  <c r="F183" i="9"/>
  <c r="F196" i="9"/>
  <c r="F247" i="9"/>
  <c r="F253" i="9"/>
  <c r="F464" i="9"/>
  <c r="F541" i="9"/>
  <c r="F544" i="9"/>
  <c r="F564" i="9"/>
  <c r="F569" i="9"/>
  <c r="F582" i="9"/>
  <c r="F588" i="9"/>
  <c r="F597" i="9"/>
  <c r="F609" i="9"/>
  <c r="F631" i="9"/>
  <c r="F638" i="9"/>
  <c r="F691" i="9"/>
  <c r="F692" i="9"/>
  <c r="F694" i="9"/>
  <c r="F695" i="9"/>
  <c r="F10" i="9"/>
  <c r="F13" i="9"/>
  <c r="F15" i="9"/>
  <c r="F33" i="9"/>
  <c r="F39" i="9"/>
  <c r="F44" i="9"/>
  <c r="F49" i="9"/>
  <c r="F52" i="9"/>
  <c r="F54" i="9"/>
  <c r="F56" i="9"/>
  <c r="F59" i="9"/>
  <c r="F66" i="9"/>
  <c r="F74" i="9"/>
  <c r="F80" i="9"/>
  <c r="F84" i="9"/>
  <c r="F94" i="9"/>
  <c r="F97" i="9"/>
  <c r="F100" i="9"/>
  <c r="F103" i="9"/>
  <c r="F119" i="9"/>
  <c r="F122" i="9"/>
  <c r="F129" i="9"/>
  <c r="F135" i="9"/>
  <c r="F137" i="9"/>
  <c r="F141" i="9"/>
  <c r="F144" i="9"/>
  <c r="F210" i="9"/>
  <c r="F225" i="9"/>
  <c r="F231" i="9"/>
  <c r="F672" i="9"/>
  <c r="F680" i="9"/>
  <c r="F688" i="9"/>
  <c r="F707" i="9"/>
  <c r="F256" i="9"/>
  <c r="F375" i="9"/>
  <c r="F381" i="9"/>
  <c r="F406" i="9"/>
  <c r="F430" i="9"/>
  <c r="F433" i="9"/>
  <c r="F523" i="9"/>
  <c r="F679" i="9"/>
  <c r="F690" i="9"/>
  <c r="F476" i="9"/>
  <c r="F531" i="9"/>
  <c r="F543" i="9"/>
  <c r="F571" i="9"/>
  <c r="F603" i="9"/>
  <c r="F636" i="9"/>
  <c r="F260" i="9"/>
  <c r="F268" i="9"/>
  <c r="F270" i="9"/>
  <c r="F287" i="9"/>
  <c r="F376" i="9"/>
  <c r="F403" i="9"/>
  <c r="F409" i="9"/>
  <c r="F418" i="9"/>
  <c r="F436" i="9"/>
  <c r="F490" i="9"/>
  <c r="F514" i="9"/>
  <c r="F698" i="9"/>
  <c r="F708" i="9"/>
  <c r="F395" i="9"/>
  <c r="F604" i="9"/>
  <c r="F319" i="9"/>
  <c r="F73" i="9"/>
  <c r="F105" i="9"/>
  <c r="F111" i="9"/>
  <c r="F124" i="9"/>
  <c r="F133" i="9"/>
  <c r="F149" i="9"/>
  <c r="F156" i="9"/>
  <c r="F167" i="9"/>
  <c r="F170" i="9"/>
  <c r="F172" i="9"/>
  <c r="F182" i="9"/>
  <c r="F191" i="9"/>
  <c r="F208" i="9"/>
  <c r="F213" i="9"/>
  <c r="F218" i="9"/>
  <c r="F222" i="9"/>
  <c r="F233" i="9"/>
  <c r="F243" i="9"/>
  <c r="F246" i="9"/>
  <c r="F249" i="9"/>
  <c r="F255" i="9"/>
  <c r="F258" i="9"/>
  <c r="F290" i="9"/>
  <c r="F323" i="9"/>
  <c r="F75" i="9"/>
  <c r="F88" i="9"/>
  <c r="F98" i="9"/>
  <c r="F110" i="9"/>
  <c r="F120" i="9"/>
  <c r="F134" i="9"/>
  <c r="F173" i="9"/>
  <c r="F189" i="9"/>
  <c r="F216" i="9"/>
  <c r="F273" i="9"/>
  <c r="F379" i="9"/>
  <c r="F424" i="9"/>
  <c r="F425" i="9"/>
  <c r="F440" i="9"/>
  <c r="F114" i="9"/>
  <c r="F136" i="9"/>
  <c r="F152" i="9"/>
  <c r="F195" i="9"/>
  <c r="F12" i="9"/>
  <c r="F32" i="9"/>
  <c r="F55" i="9"/>
  <c r="F461" i="9"/>
  <c r="F480" i="9"/>
  <c r="F528" i="9"/>
  <c r="F535" i="9"/>
  <c r="F539" i="9"/>
  <c r="F547" i="9"/>
  <c r="F554" i="9"/>
  <c r="F556" i="9"/>
  <c r="F567" i="9"/>
  <c r="F576" i="9"/>
  <c r="F579" i="9"/>
  <c r="F600" i="9"/>
  <c r="F605" i="9"/>
  <c r="F617" i="9"/>
  <c r="F534" i="9"/>
  <c r="F11" i="9"/>
  <c r="F17" i="9"/>
  <c r="F20" i="9"/>
  <c r="F21" i="9"/>
  <c r="F34" i="9"/>
  <c r="F37" i="9"/>
  <c r="F53" i="9"/>
  <c r="F64" i="9"/>
  <c r="F309" i="9"/>
  <c r="F321" i="9"/>
  <c r="F307" i="9"/>
  <c r="F326" i="9"/>
  <c r="F325" i="9"/>
  <c r="F317" i="9"/>
  <c r="F324" i="9"/>
  <c r="F316" i="9"/>
  <c r="F304" i="9"/>
  <c r="F614" i="9"/>
  <c r="F445" i="9"/>
  <c r="F441" i="9"/>
  <c r="F7" i="9"/>
  <c r="F16" i="9"/>
  <c r="F36" i="9"/>
  <c r="F40" i="9"/>
  <c r="F45" i="9"/>
  <c r="F67" i="9"/>
  <c r="F72" i="9"/>
  <c r="F77" i="9"/>
  <c r="F81" i="9"/>
  <c r="F101" i="9"/>
  <c r="F108" i="9"/>
  <c r="F112" i="9"/>
  <c r="F127" i="9"/>
  <c r="F145" i="9"/>
  <c r="F169" i="9"/>
  <c r="F221" i="9"/>
  <c r="F230" i="9"/>
  <c r="F240" i="9"/>
  <c r="F262" i="9"/>
  <c r="F411" i="9"/>
  <c r="F454" i="9"/>
  <c r="F462" i="9"/>
  <c r="F472" i="9"/>
  <c r="F610" i="9"/>
  <c r="F31" i="9"/>
  <c r="F41" i="9"/>
  <c r="F46" i="9"/>
  <c r="F50" i="9"/>
  <c r="F60" i="9"/>
  <c r="F63" i="9"/>
  <c r="F87" i="9"/>
  <c r="F91" i="9"/>
  <c r="F116" i="9"/>
  <c r="F121" i="9"/>
  <c r="F125" i="9"/>
  <c r="F151" i="9"/>
  <c r="F153" i="9"/>
  <c r="F177" i="9"/>
  <c r="F184" i="9"/>
  <c r="F201" i="9"/>
  <c r="F241" i="9"/>
  <c r="F244" i="9"/>
  <c r="F385" i="9"/>
  <c r="F8" i="9"/>
  <c r="F14" i="9"/>
  <c r="F23" i="9"/>
  <c r="F29" i="9"/>
  <c r="F51" i="9"/>
  <c r="F69" i="9"/>
  <c r="F78" i="9"/>
  <c r="F102" i="9"/>
  <c r="F106" i="9"/>
  <c r="F109" i="9"/>
  <c r="F113" i="9"/>
  <c r="F132" i="9"/>
  <c r="F146" i="9"/>
  <c r="F157" i="9"/>
  <c r="F163" i="9"/>
  <c r="F194" i="9"/>
  <c r="F202" i="9"/>
  <c r="F211" i="9"/>
  <c r="F232" i="9"/>
  <c r="F245" i="9"/>
  <c r="F257" i="9"/>
  <c r="F265" i="9"/>
  <c r="F276" i="9"/>
  <c r="F280" i="9"/>
  <c r="F285" i="9"/>
  <c r="F291" i="9"/>
  <c r="F402" i="9"/>
  <c r="F407" i="9"/>
  <c r="F427" i="9"/>
  <c r="F455" i="9"/>
  <c r="F463" i="9"/>
  <c r="F469" i="9"/>
  <c r="F473" i="9"/>
  <c r="F493" i="9"/>
  <c r="F412" i="9"/>
  <c r="F438" i="9"/>
  <c r="F30" i="9"/>
  <c r="F42" i="9"/>
  <c r="F61" i="9"/>
  <c r="F118" i="9"/>
  <c r="F150" i="9"/>
  <c r="F164" i="9"/>
  <c r="F178" i="9"/>
  <c r="F187" i="9"/>
  <c r="F204" i="9"/>
  <c r="F226" i="9"/>
  <c r="F228" i="9"/>
  <c r="F238" i="9"/>
  <c r="F251" i="9"/>
  <c r="F277" i="9"/>
  <c r="F281" i="9"/>
  <c r="F397" i="9"/>
  <c r="F408" i="9"/>
  <c r="F456" i="9"/>
  <c r="F466" i="9"/>
  <c r="F484" i="9"/>
  <c r="F482" i="9"/>
  <c r="F486" i="9"/>
  <c r="F491" i="9"/>
  <c r="F515" i="9"/>
  <c r="F542" i="9"/>
  <c r="F551" i="9"/>
  <c r="F557" i="9"/>
  <c r="F577" i="9"/>
  <c r="F591" i="9"/>
  <c r="F593" i="9"/>
  <c r="F596" i="9"/>
  <c r="F599" i="9"/>
  <c r="F624" i="9"/>
  <c r="F632" i="9"/>
  <c r="F639" i="9"/>
  <c r="F677" i="9"/>
  <c r="F682" i="9"/>
  <c r="F689" i="9"/>
  <c r="F697" i="9"/>
  <c r="F699" i="9"/>
  <c r="F711" i="9"/>
  <c r="F318" i="9"/>
  <c r="F320" i="9"/>
  <c r="F308" i="9"/>
  <c r="F327" i="9"/>
  <c r="F306" i="9"/>
  <c r="F322" i="9"/>
  <c r="F303" i="9"/>
  <c r="F305" i="9"/>
  <c r="F263" i="9"/>
  <c r="F279" i="9"/>
  <c r="F284" i="9"/>
  <c r="F378" i="9"/>
  <c r="F382" i="9"/>
  <c r="F396" i="9"/>
  <c r="F399" i="9"/>
  <c r="F426" i="9"/>
  <c r="F458" i="9"/>
  <c r="F487" i="9"/>
  <c r="F492" i="9"/>
  <c r="F522" i="9"/>
  <c r="F537" i="9"/>
  <c r="F538" i="9"/>
  <c r="F548" i="9"/>
  <c r="F573" i="9"/>
  <c r="F583" i="9"/>
  <c r="F587" i="9"/>
  <c r="F611" i="9"/>
  <c r="F618" i="9"/>
  <c r="F625" i="9"/>
  <c r="F633" i="9"/>
  <c r="F683" i="9"/>
  <c r="F517" i="9"/>
  <c r="F520" i="9"/>
  <c r="F533" i="9"/>
  <c r="F549" i="9"/>
  <c r="F558" i="9"/>
  <c r="F562" i="9"/>
  <c r="F578" i="9"/>
  <c r="F586" i="9"/>
  <c r="F592" i="9"/>
  <c r="F606" i="9"/>
  <c r="F612" i="9"/>
  <c r="F627" i="9"/>
  <c r="F635" i="9"/>
  <c r="F673" i="9"/>
  <c r="F684" i="9"/>
  <c r="F700" i="9"/>
  <c r="F703" i="9"/>
  <c r="F518" i="9"/>
  <c r="F526" i="9"/>
  <c r="F540" i="9"/>
  <c r="F545" i="9"/>
  <c r="F553" i="9"/>
  <c r="F561" i="9"/>
  <c r="F565" i="9"/>
  <c r="F574" i="9"/>
  <c r="F584" i="9"/>
  <c r="F613" i="9"/>
  <c r="F620" i="9"/>
  <c r="F628" i="9"/>
  <c r="F642" i="9"/>
  <c r="F685" i="9"/>
  <c r="F693" i="9"/>
  <c r="F701" i="9"/>
  <c r="F1022" i="9"/>
  <c r="F524" i="9"/>
  <c r="F47" i="9"/>
  <c r="F57" i="9"/>
  <c r="F70" i="9"/>
  <c r="F85" i="9"/>
  <c r="F107" i="9"/>
  <c r="F126" i="9"/>
  <c r="F138" i="9"/>
  <c r="F143" i="9"/>
  <c r="F148" i="9"/>
  <c r="F154" i="9"/>
  <c r="F168" i="9"/>
  <c r="F179" i="9"/>
  <c r="F212" i="9"/>
  <c r="F242" i="9"/>
  <c r="F259" i="9"/>
  <c r="F269" i="9"/>
  <c r="F272" i="9"/>
  <c r="F380" i="9"/>
  <c r="F428" i="9"/>
  <c r="F460" i="9"/>
  <c r="F470" i="9"/>
  <c r="F474" i="9"/>
  <c r="F481" i="9"/>
  <c r="F489" i="9"/>
  <c r="F494" i="9"/>
  <c r="F550" i="9"/>
  <c r="F1023" i="9"/>
  <c r="F555" i="9"/>
  <c r="F570" i="9"/>
  <c r="F575" i="9"/>
  <c r="F580" i="9"/>
  <c r="F585" i="9"/>
  <c r="F590" i="9"/>
  <c r="F594" i="9"/>
  <c r="F595" i="9"/>
  <c r="F598" i="9"/>
  <c r="F602" i="9"/>
  <c r="F607" i="9"/>
  <c r="F615" i="9"/>
  <c r="F621" i="9"/>
  <c r="F629" i="9"/>
  <c r="F637" i="9"/>
  <c r="F643" i="9"/>
  <c r="F674" i="9"/>
  <c r="F676" i="9"/>
  <c r="F687" i="9"/>
  <c r="F467" i="9"/>
  <c r="F471" i="9"/>
  <c r="F475" i="9"/>
  <c r="F525" i="9"/>
  <c r="F527" i="9"/>
  <c r="F581" i="9"/>
  <c r="F485" i="9"/>
  <c r="F710" i="9"/>
  <c r="F521" i="9"/>
  <c r="F159" i="9"/>
  <c r="F552" i="9"/>
  <c r="F675" i="9"/>
  <c r="F706" i="9"/>
  <c r="F62" i="9"/>
  <c r="F90" i="9"/>
  <c r="F95" i="9"/>
  <c r="F104" i="9"/>
  <c r="F115" i="9"/>
  <c r="F130" i="9"/>
  <c r="F171" i="9"/>
  <c r="F176" i="9"/>
  <c r="F197" i="9"/>
  <c r="F283" i="9"/>
  <c r="F288" i="9"/>
  <c r="F405" i="9"/>
  <c r="F410" i="9"/>
  <c r="F432" i="9"/>
  <c r="F435" i="9"/>
  <c r="F330" i="9"/>
  <c r="F333" i="9"/>
  <c r="F337" i="9"/>
  <c r="F342" i="9"/>
  <c r="F329" i="9"/>
  <c r="F334" i="9"/>
  <c r="F339" i="9"/>
  <c r="F343" i="9"/>
  <c r="F563" i="9"/>
  <c r="F572" i="9"/>
  <c r="F568" i="9"/>
  <c r="F725" i="9"/>
  <c r="F712" i="9"/>
  <c r="F735" i="9"/>
  <c r="F714" i="9"/>
  <c r="F729" i="9"/>
  <c r="F715" i="9"/>
  <c r="F719" i="9"/>
  <c r="F731" i="9"/>
  <c r="F616" i="9"/>
  <c r="F721" i="9"/>
  <c r="F733" i="9"/>
  <c r="F696" i="9"/>
  <c r="F530" i="9"/>
  <c r="F536" i="9"/>
  <c r="F546" i="9"/>
  <c r="F608" i="9"/>
  <c r="F622" i="9"/>
  <c r="F457" i="9"/>
  <c r="F709" i="9"/>
  <c r="F19" i="9"/>
  <c r="F26" i="9"/>
  <c r="F236" i="9"/>
  <c r="F239" i="9"/>
  <c r="F248" i="9"/>
  <c r="F519" i="9"/>
  <c r="F386" i="9"/>
  <c r="F713" i="9"/>
  <c r="F720" i="9"/>
  <c r="F722" i="9"/>
  <c r="F736" i="9"/>
  <c r="F732" i="9"/>
  <c r="F737" i="9"/>
  <c r="F716" i="9"/>
  <c r="F730" i="9"/>
  <c r="F734" i="9"/>
  <c r="F728" i="9"/>
  <c r="F726" i="9"/>
  <c r="F727" i="9"/>
  <c r="F413" i="9"/>
  <c r="F401" i="9"/>
  <c r="F398" i="9"/>
  <c r="F387" i="9"/>
  <c r="F404" i="9"/>
  <c r="F431" i="9"/>
  <c r="F437" i="9"/>
  <c r="F416" i="9"/>
  <c r="F388" i="9"/>
  <c r="F359" i="9"/>
  <c r="F361" i="9"/>
  <c r="F365" i="9"/>
  <c r="F363" i="9"/>
  <c r="F370" i="9"/>
  <c r="F374" i="9"/>
  <c r="F346" i="9"/>
  <c r="F345" i="9"/>
  <c r="F355" i="9"/>
  <c r="F372" i="9"/>
  <c r="F348" i="9"/>
  <c r="F362" i="9"/>
  <c r="F369" i="9"/>
  <c r="F357" i="9"/>
  <c r="F364" i="9"/>
  <c r="F367" i="9"/>
  <c r="F373" i="9"/>
  <c r="F341" i="9"/>
  <c r="F371" i="9"/>
  <c r="F360" i="9"/>
  <c r="F336" i="9"/>
  <c r="F338" i="9"/>
  <c r="F356" i="9"/>
  <c r="F366" i="9"/>
  <c r="F368" i="9"/>
  <c r="F344" i="9"/>
  <c r="F349" i="9"/>
  <c r="F328" i="9"/>
  <c r="F340" i="9"/>
  <c r="F335" i="9"/>
  <c r="F331" i="9"/>
  <c r="F347" i="9"/>
  <c r="F358" i="9"/>
  <c r="F332" i="9"/>
  <c r="F353" i="9"/>
  <c r="F352" i="9"/>
  <c r="F354" i="9"/>
  <c r="F944" i="9"/>
  <c r="F957" i="9"/>
  <c r="F858" i="9"/>
  <c r="F879" i="9"/>
  <c r="F866" i="9"/>
  <c r="F862" i="9"/>
  <c r="F939" i="9"/>
  <c r="F924" i="9"/>
  <c r="F1005" i="9"/>
  <c r="F970" i="9"/>
  <c r="F859" i="9"/>
  <c r="F994" i="9"/>
  <c r="F883" i="9"/>
  <c r="F949" i="9"/>
  <c r="F1011" i="9"/>
  <c r="F855" i="9"/>
  <c r="F998" i="9"/>
  <c r="F876" i="9"/>
  <c r="F894" i="9"/>
  <c r="F942" i="9"/>
  <c r="F903" i="9"/>
  <c r="F856" i="9"/>
  <c r="F905" i="9"/>
  <c r="F960" i="9"/>
  <c r="F947" i="9"/>
  <c r="F920" i="9"/>
  <c r="F925" i="9"/>
  <c r="F999" i="9"/>
  <c r="F967" i="9"/>
  <c r="F971" i="9"/>
  <c r="F867" i="9"/>
  <c r="F1009" i="9"/>
  <c r="F975" i="9"/>
  <c r="F870" i="9"/>
  <c r="F982" i="9"/>
  <c r="F955" i="9"/>
  <c r="F927" i="9"/>
  <c r="F877" i="9"/>
  <c r="F943" i="9"/>
  <c r="F954" i="9"/>
  <c r="F941" i="9"/>
  <c r="F918" i="9"/>
  <c r="F940" i="9"/>
  <c r="F993" i="9"/>
  <c r="F1020" i="9"/>
  <c r="F977" i="9"/>
  <c r="F892" i="9"/>
  <c r="F907" i="9"/>
  <c r="F1000" i="9"/>
  <c r="F969" i="9"/>
  <c r="F886" i="9"/>
  <c r="F1004" i="9"/>
  <c r="F878" i="9"/>
  <c r="F864" i="9"/>
  <c r="F909" i="9"/>
  <c r="F933" i="9"/>
  <c r="F937" i="9"/>
  <c r="F989" i="9"/>
  <c r="F1008" i="9"/>
  <c r="F997" i="9"/>
  <c r="F1006" i="9"/>
  <c r="F853" i="9"/>
  <c r="F961" i="9"/>
  <c r="F874" i="9"/>
  <c r="F917" i="9"/>
  <c r="F973" i="9"/>
  <c r="F946" i="9"/>
  <c r="F890" i="9"/>
  <c r="F854" i="9"/>
  <c r="F901" i="9"/>
  <c r="F931" i="9"/>
  <c r="F922" i="9"/>
  <c r="F928" i="9"/>
  <c r="F930" i="9"/>
  <c r="F979" i="9"/>
  <c r="F1003" i="9"/>
  <c r="F995" i="9"/>
  <c r="F1010" i="9"/>
  <c r="F980" i="9"/>
  <c r="F919" i="9"/>
  <c r="F897" i="9"/>
  <c r="F1007" i="9"/>
  <c r="F873" i="9"/>
  <c r="F926" i="9"/>
  <c r="F959" i="9"/>
  <c r="F968" i="9"/>
  <c r="F981" i="9"/>
  <c r="F974" i="9"/>
  <c r="F888" i="9"/>
  <c r="F884" i="9"/>
  <c r="F991" i="9"/>
  <c r="F1019" i="9"/>
  <c r="F1017" i="9"/>
  <c r="F896" i="9"/>
  <c r="F1013" i="9"/>
  <c r="F868" i="9"/>
  <c r="F875" i="9"/>
  <c r="F923" i="9"/>
  <c r="F915" i="9"/>
  <c r="F1016" i="9"/>
  <c r="F1001" i="9"/>
  <c r="F966" i="9"/>
  <c r="F869" i="9"/>
  <c r="F921" i="9"/>
  <c r="F865" i="9"/>
  <c r="F988" i="9"/>
  <c r="F992" i="9"/>
  <c r="F904" i="9"/>
  <c r="F860" i="9"/>
  <c r="F953" i="9"/>
  <c r="F963" i="9"/>
  <c r="F985" i="9"/>
  <c r="F1014" i="9"/>
  <c r="F996" i="9"/>
  <c r="F964" i="9"/>
  <c r="F962" i="9"/>
  <c r="F978" i="9"/>
  <c r="F889" i="9"/>
  <c r="F911" i="9"/>
  <c r="F902" i="9"/>
  <c r="F916" i="9"/>
  <c r="F932" i="9"/>
  <c r="F1018" i="9"/>
  <c r="F990" i="9"/>
  <c r="F936" i="9"/>
  <c r="F908" i="9"/>
  <c r="F948" i="9"/>
  <c r="F898" i="9"/>
  <c r="F871" i="9"/>
  <c r="F913" i="9"/>
  <c r="F945" i="9"/>
  <c r="F984" i="9"/>
  <c r="F1012" i="9"/>
  <c r="F965" i="9"/>
  <c r="F900" i="9"/>
  <c r="F910" i="9"/>
  <c r="F899" i="9"/>
  <c r="F938" i="9"/>
  <c r="F1015" i="9"/>
  <c r="F1002" i="9"/>
  <c r="F887" i="9"/>
  <c r="F906" i="9"/>
  <c r="F956" i="9"/>
  <c r="F958" i="9"/>
  <c r="F951" i="9"/>
  <c r="F914" i="9"/>
  <c r="F976" i="9"/>
  <c r="F895" i="9"/>
  <c r="F863" i="9"/>
  <c r="F857" i="9"/>
  <c r="F891" i="9"/>
  <c r="F929" i="9"/>
  <c r="F872" i="9"/>
  <c r="F912" i="9"/>
  <c r="F934" i="9"/>
  <c r="F861" i="9"/>
  <c r="F881" i="9"/>
  <c r="F882" i="9"/>
  <c r="F893" i="9"/>
  <c r="F950" i="9"/>
  <c r="F935" i="9"/>
  <c r="F952" i="9"/>
  <c r="F983" i="9"/>
  <c r="F972" i="9"/>
  <c r="F880" i="9"/>
  <c r="F987" i="9"/>
  <c r="F986" i="9"/>
  <c r="F885" i="9"/>
  <c r="F723" i="9"/>
  <c r="F724" i="9"/>
  <c r="F312" i="9"/>
  <c r="F313" i="9"/>
  <c r="F311" i="9"/>
  <c r="F314" i="9"/>
  <c r="F310" i="9"/>
  <c r="F717" i="9"/>
  <c r="F718" i="9"/>
  <c r="F351" i="9"/>
  <c r="F350" i="9"/>
  <c r="F278" i="9"/>
  <c r="F289" i="9"/>
  <c r="F286" i="9"/>
  <c r="F267" i="9"/>
  <c r="F271" i="9"/>
  <c r="F261" i="9"/>
  <c r="F264" i="9"/>
  <c r="F274" i="9"/>
  <c r="F619" i="9"/>
  <c r="F626" i="9"/>
  <c r="F275" i="9"/>
  <c r="F630" i="9"/>
  <c r="F117" i="9"/>
  <c r="F142" i="9"/>
  <c r="F92" i="9"/>
  <c r="F128" i="9"/>
  <c r="F131" i="9"/>
  <c r="F123" i="9"/>
  <c r="F495" i="9"/>
  <c r="F496" i="9"/>
  <c r="F623" i="9"/>
  <c r="F185" i="9"/>
  <c r="F200" i="9"/>
  <c r="F214" i="9"/>
  <c r="F193" i="9"/>
  <c r="F217" i="9"/>
  <c r="F190" i="9"/>
  <c r="F175" i="9"/>
  <c r="F198" i="9"/>
  <c r="F180" i="9"/>
  <c r="F220" i="9"/>
  <c r="F203" i="9"/>
  <c r="F209" i="9"/>
  <c r="F206" i="9"/>
  <c r="F223" i="9"/>
  <c r="F227" i="9"/>
  <c r="F757" i="9"/>
  <c r="F742" i="9"/>
  <c r="F743" i="9"/>
  <c r="F754" i="9"/>
  <c r="F758" i="9"/>
  <c r="F747" i="9"/>
  <c r="F741" i="9"/>
  <c r="F765" i="9"/>
  <c r="F768" i="9"/>
  <c r="F760" i="9"/>
  <c r="F752" i="9"/>
  <c r="F766" i="9"/>
  <c r="F746" i="9"/>
  <c r="F749" i="9"/>
  <c r="F767" i="9"/>
  <c r="F750" i="9"/>
  <c r="F761" i="9"/>
  <c r="F769" i="9"/>
  <c r="F763" i="9"/>
  <c r="F755" i="9"/>
  <c r="F759" i="9"/>
  <c r="F751" i="9"/>
  <c r="F762" i="9"/>
  <c r="F770" i="9"/>
  <c r="F738" i="9"/>
  <c r="F739" i="9"/>
  <c r="F753" i="9"/>
  <c r="F764" i="9"/>
  <c r="F745" i="9"/>
  <c r="F744" i="9"/>
  <c r="F186" i="9"/>
  <c r="F181" i="9"/>
  <c r="F199" i="9"/>
  <c r="F224" i="9"/>
  <c r="F670" i="9"/>
  <c r="F668" i="9"/>
  <c r="F669" i="9"/>
  <c r="F504" i="9"/>
  <c r="F505" i="9"/>
  <c r="F507" i="9"/>
  <c r="F508" i="9"/>
  <c r="F509" i="9"/>
  <c r="F510" i="9"/>
  <c r="F499" i="9"/>
  <c r="F511" i="9"/>
  <c r="F500" i="9"/>
  <c r="F512" i="9"/>
  <c r="F506" i="9"/>
  <c r="F501" i="9"/>
  <c r="F513" i="9"/>
  <c r="F502" i="9"/>
  <c r="F503" i="9"/>
  <c r="F740" i="9"/>
  <c r="F748" i="9"/>
  <c r="F452" i="9"/>
  <c r="F446" i="9"/>
  <c r="F450" i="9"/>
  <c r="F451" i="9"/>
  <c r="F447" i="9"/>
  <c r="F453" i="9"/>
  <c r="F448" i="9"/>
  <c r="F449" i="9"/>
  <c r="F4" i="9"/>
  <c r="F826" i="9"/>
  <c r="F842" i="9"/>
  <c r="F831" i="9"/>
  <c r="F839" i="9"/>
  <c r="F847" i="9"/>
  <c r="F845" i="9"/>
  <c r="F841" i="9"/>
  <c r="F850" i="9"/>
  <c r="F852" i="9"/>
  <c r="F840" i="9"/>
  <c r="F5" i="9"/>
  <c r="F828" i="9"/>
  <c r="F823" i="9"/>
  <c r="F837" i="9"/>
  <c r="F827" i="9"/>
  <c r="F838" i="9"/>
  <c r="F6" i="9"/>
  <c r="F848" i="9"/>
  <c r="F821" i="9"/>
  <c r="F836" i="9"/>
  <c r="F824" i="9"/>
  <c r="F825" i="9"/>
  <c r="F835" i="9"/>
  <c r="F3" i="9"/>
  <c r="F829" i="9"/>
  <c r="F830" i="9"/>
  <c r="F844" i="9"/>
  <c r="F846" i="9"/>
  <c r="F834" i="9"/>
  <c r="F849" i="9"/>
  <c r="F851" i="9"/>
  <c r="F833" i="9"/>
  <c r="F832" i="9"/>
  <c r="F822" i="9"/>
  <c r="F843" i="9"/>
  <c r="F444" i="9"/>
  <c r="F488" i="9"/>
  <c r="F442" i="9"/>
  <c r="F443" i="9"/>
  <c r="F434" i="9"/>
  <c r="F439" i="9"/>
  <c r="F394" i="9"/>
  <c r="F297" i="9"/>
  <c r="F234" i="9"/>
  <c r="F293" i="9"/>
  <c r="F298" i="9"/>
  <c r="F1021" i="9"/>
  <c r="F421" i="9"/>
  <c r="F254" i="9"/>
  <c r="F299" i="9"/>
  <c r="F295" i="9"/>
  <c r="F296" i="9"/>
  <c r="F294" i="9"/>
  <c r="F420" i="9"/>
  <c r="F292" i="9"/>
  <c r="F300" i="9"/>
  <c r="F423" i="9"/>
  <c r="F301" i="9"/>
  <c r="F417" i="9"/>
  <c r="F422" i="9"/>
  <c r="M10" i="9"/>
  <c r="BK252" i="9"/>
  <c r="BK219" i="9"/>
  <c r="BK196" i="9"/>
  <c r="BK631" i="9"/>
  <c r="BK225" i="9"/>
  <c r="BK253" i="9"/>
  <c r="BK601" i="9"/>
  <c r="BK215" i="9"/>
  <c r="BK192" i="9"/>
  <c r="BK597" i="9"/>
  <c r="BK595" i="9"/>
  <c r="BK633" i="9"/>
  <c r="BK163" i="9"/>
  <c r="BK176" i="9"/>
  <c r="BK179" i="9"/>
  <c r="BK189" i="9"/>
  <c r="BK197" i="9"/>
  <c r="BK202" i="9"/>
  <c r="BK221" i="9"/>
  <c r="BK232" i="9"/>
  <c r="BK241" i="9"/>
  <c r="BK245" i="9"/>
  <c r="BK251" i="9"/>
  <c r="BK418" i="9"/>
  <c r="BK598" i="9"/>
  <c r="BK620" i="9"/>
  <c r="BK635" i="9"/>
  <c r="BK254" i="9"/>
  <c r="BK607" i="9"/>
  <c r="BK621" i="9"/>
  <c r="BK636" i="9"/>
  <c r="BK166" i="9"/>
  <c r="BK188" i="9"/>
  <c r="BK638" i="9"/>
  <c r="BK234" i="9"/>
  <c r="BK164" i="9"/>
  <c r="BK167" i="9"/>
  <c r="BK162" i="9"/>
  <c r="BK210" i="9"/>
  <c r="BK612" i="9"/>
  <c r="BK627" i="9"/>
  <c r="BK171" i="9"/>
  <c r="BK173" i="9"/>
  <c r="BK184" i="9"/>
  <c r="BK194" i="9"/>
  <c r="BK211" i="9"/>
  <c r="BK216" i="9"/>
  <c r="BK226" i="9"/>
  <c r="BK248" i="9"/>
  <c r="BK424" i="9"/>
  <c r="BK514" i="9"/>
  <c r="BK602" i="9"/>
  <c r="BK613" i="9"/>
  <c r="BK628" i="9"/>
  <c r="BK594" i="9"/>
  <c r="BK596" i="9"/>
  <c r="BK603" i="9"/>
  <c r="BK615" i="9"/>
  <c r="BK629" i="9"/>
  <c r="BK231" i="9" l="1"/>
  <c r="BK183" i="9"/>
  <c r="BK205" i="9"/>
  <c r="BK207" i="9"/>
  <c r="BK174" i="9"/>
  <c r="BK229" i="9"/>
  <c r="BK609" i="9"/>
  <c r="BK247" i="9"/>
  <c r="BK250" i="9"/>
  <c r="BK640" i="9"/>
  <c r="BK16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tc={25F84AEA-F19C-40EA-8C63-03857738CAB3}</author>
    <author>tc={5A1F284E-E70C-4C92-A701-F404ACE7E346}</author>
    <author>tc={9B3DC372-097D-41DB-920D-34073B113DCD}</author>
    <author>tc={4703A23B-BDD9-461D-8E01-B9F1DCFA0802}</author>
    <author>tc={46E0AB7C-8275-4D79-B207-5C6ECDE802F2}</author>
    <author>tc={49DC9ED3-B9B1-4897-9813-BAE3D14B594D}</author>
    <author>tc={468B57AB-74D1-400B-90B2-191B04DB6C77}</author>
    <author>tc={D33FB14F-0706-4D17-971E-E4C86E45AE86}</author>
    <author>Efrain Loza.</author>
    <author>tc={46F711FF-6B26-42E0-A9B1-A728E9A95928}</author>
    <author>tc={AEC7394A-B71E-4258-90EC-90C614184359}</author>
    <author>tc={4D20DB1D-6FE9-4C87-B900-211C3D763266}</author>
    <author>tc={39A6628F-0771-4AF4-98D4-412005A97156}</author>
    <author>tc={467005AA-2E32-4BE6-9982-B065AF3D9D21}</author>
    <author>tc={27600E34-B818-4D3B-866D-E52ECB21AD7A}</author>
  </authors>
  <commentList>
    <comment ref="B598" authorId="0" shapeId="0" xr:uid="{25F84AEA-F19C-40EA-8C63-03857738CAB3}">
      <text>
        <t>[Threaded comment]
Your version of Excel allows you to read this threaded comment; however, any edits to it will get removed if the file is opened in a newer version of Excel. Learn more: https://go.microsoft.com/fwlink/?linkid=870924
Comment:
    MR30451012750N
MR30458012724N
MR30468060700
MR30478516700
MR30478550700
MR30478558700
MR30478560700
MR30489058725
MR30978562800
MR31078562900
MR31078558535
MR31078558935
MR31078516535
MR31078516935
MR31078560535
MR31078560935
MR31089016918
MR31029058518
MR31029058918
MR31029016518
MR31029016918
MR31029060518
MR31029060918
MR31029080518
MR31029080918
MR31278588900
MR31378550800
MR31378558500
MR31378562500
MR31378562800
MR31378516500
MR31378516800
MR31378550525
MR31378550825
MR31378562525
MR31378562825
MR31378516525
MR31378516825
MR31378560525
MR31378560825
MR31329552540
MR31329566545
MR31329565545
MR31329558825
MR31329516812
MR31329560812
MR31477596525
MR31477596825
MR31478562800
MR31568062100
MR40148046844B
MR40141046855B
MR10379070312BLR
MR50378051542
MR50378051142
MR50388051542
MR50388051142
MR50388049542
MR50388049142
MR50389512540
MR50389512140
MR60621050824N
MR60621050524N
MR60621060824N
MR60621060524N
MR60621087824N
MR60621087524N
MR60621088824N
MR60621088524N
MR60621080824N
MR60621080524N
MR60621250852N
MR60621250552N
MR60621260852N
MR60621260552N
MR60621280852N
MR60621280552N
MR60621287852N
MR60621287552N
MR60621288852N
MR60621288552N
MR61021050924N
MR61021050524N
MR61021060924N
MR61021060524N
MR61021080924N
MR61021087924N
MR61021087524N
MR61021088924N
MR61021088524N
MR61021250952N
MR61021250552N
MR61021260952N
MR61021260552N
MR61021280952N
MR61021280552N
MR61021287952N</t>
      </text>
    </comment>
    <comment ref="B694" authorId="1" shapeId="0" xr:uid="{5A1F284E-E70C-4C92-A701-F404ACE7E346}">
      <text>
        <t>[Threaded comment]
Your version of Excel allows you to read this threaded comment; however, any edits to it will get removed if the file is opened in a newer version of Excel. Learn more: https://go.microsoft.com/fwlink/?linkid=870924
Comment:
    MR30478555900, MR30478580900, MR30478587900, MR30489058925, MR30489060912N, MR40157047552B, MR40157047852B, MR40157046552B, MR40157046852B, AND MR40155012340B</t>
      </text>
    </comment>
    <comment ref="B699" authorId="2" shapeId="0" xr:uid="{9B3DC372-097D-41DB-920D-34073B113DCD}">
      <text>
        <t>[Threaded comment]
Your version of Excel allows you to read this threaded comment; however, any edits to it will get removed if the file is opened in a newer version of Excel. Learn more: https://go.microsoft.com/fwlink/?linkid=870924
Comment:
    MR704HD, MR31477564524, MR31477564824, MR10358055324BR, MR10358060324BR, MR10379060312B, MR10379060312BR, MR10379080312B, MR10379087312B, MR20279080312BV, MR31477560525, MR40156012551B, MR40156012851B, MR70166568990, BT-BOLT MATTE RED KIT, BT-BOLT MATTE BLUE KIT, TOPO/BAJA CAPS AND CP-1717L108</t>
      </text>
    </comment>
    <comment ref="B711" authorId="3" shapeId="0" xr:uid="{4703A23B-BDD9-461D-8E01-B9F1DCFA0802}">
      <text>
        <t>[Threaded comment]
Your version of Excel allows you to read this threaded comment; however, any edits to it will get removed if the file is opened in a newer version of Excel. Learn more: https://go.microsoft.com/fwlink/?linkid=870924
Comment:
    MR10879050544B, MR10879060544B, MR10378019300B, MR10767060825, MR10879050844B, MR10879060844B, MR10879080544B, MR10879080844B,  MR70578550500, MR70578550800, MR70578550525, MR70578550825, MR70578558500, MR70578562500, MR70578562520, MR70578516500, MR70578516800, MR70578516525, MR70578560500, MR70578560800, MR70578560535, MR70589058525, MR70589016518, MR70589060518, MR70578558800, MR70578562800, MR70578562820, MR70578560835, MR70589058825, MR70589016818, MR70589060800, MR70589060818</t>
      </text>
    </comment>
    <comment ref="B716" authorId="4" shapeId="0" xr:uid="{46E0AB7C-8275-4D79-B207-5C6ECDE802F2}">
      <text>
        <t>[Threaded comment]
Your version of Excel allows you to read this threaded comment; however, any edits to it will get removed if the file is opened in a newer version of Excel. Learn more: https://go.microsoft.com/fwlink/?linkid=870924
Comment:
    MR31477512530, MR31477512830, MR31477554530, MR31477554830, MR60521050824N,
MR60521016824N, MR60521055824N, MR60521060824N, MR60521080824N,
MR60521087824N, MR60521088824N, MR70378558835, MR70578558535, MR70578558835, MR70578580500, MR70578580800, MR70578587500, MR70578587800,
MR70578588500, MR70578588800, MR70589080518, MR70589080818, MR70589087818, MR70589088518, MR70589088818</t>
      </text>
    </comment>
    <comment ref="B727" authorId="5" shapeId="0" xr:uid="{49DC9ED3-B9B1-4897-9813-BAE3D14B594D}">
      <text>
        <t>[Threaded comment]
Your version of Excel allows you to read this threaded comment; however, any edits to it will get removed if the file is opened in a newer version of Excel. Learn more: https://go.microsoft.com/fwlink/?linkid=870924
Comment:
    MR30578562325, MR30578562525, MR30578562925, MR30578516325, MR30578516525, MR30578516925, MR30578550325, MR30578550525, MR30578550925, MR30578558925, MR30578560325, MR30578560525, MR30578560925, MR31678050525, MR31678050825, MR31678058525, MR31678058825, MR31678062525, MR31678062825, MR31678016525, MR31678016825, MR31678060525, MR31678060825, MR70378560835, MH-VSC1, MH-VSC2, MH-VSC3, MR30678587500, MR40756012551 AND MR40756012651</t>
      </text>
    </comment>
    <comment ref="B744" authorId="6" shapeId="0" xr:uid="{468B57AB-74D1-400B-90B2-191B04DB6C77}">
      <text>
        <t>[Threaded comment]
Your version of Excel allows you to read this threaded comment; however, any edits to it will get removed if the file is opened in a newer version of Excel. Learn more: https://go.microsoft.com/fwlink/?linkid=870924
Comment:
    MR30478516700, MR30478560700, MR31378550800, MR30589016300, MR30678580500, MR10358000324B, MR31178560500, MR41057046152 AND MR70179087912N</t>
      </text>
    </comment>
    <comment ref="B770" authorId="7" shapeId="0" xr:uid="{D33FB14F-0706-4D17-971E-E4C86E45AE86}">
      <text>
        <t>[Threaded comment]
Your version of Excel allows you to read this threaded comment; however, any edits to it will get removed if the file is opened in a newer version of Excel. Learn more: https://go.microsoft.com/fwlink/?linkid=870924
Comment:
    MR41057046143, BR-GZ14, CP-VNC, CP-1524B140-5-C1, CP-1524B140-5-S1, MR40148046544B, MR40947047452, MR41047046543, MR41057047543, MR41057047152, GZ80141046855B, MR30421050518N, MR30889060918, MR30989087518, MR31078580500, MR60521088924N, MR60521250952N, MR70179080912N,MR30978588800, MR31578562300, MR61021060924N</t>
      </text>
    </comment>
    <comment ref="B794" authorId="8" shapeId="0" xr:uid="{A6E476DE-A6A4-4A35-8B7E-B6D176000829}">
      <text>
        <r>
          <rPr>
            <b/>
            <sz val="9"/>
            <color indexed="81"/>
            <rFont val="Tahoma"/>
            <family val="2"/>
          </rPr>
          <t>Efrain Loza.:</t>
        </r>
        <r>
          <rPr>
            <sz val="9"/>
            <color indexed="81"/>
            <rFont val="Tahoma"/>
            <family val="2"/>
          </rPr>
          <t xml:space="preserve">
MR31529050518 , MR31529050318 , MR31529050118 , MR31529055518 , MR31529055318 , MR31529055118 , MR31529016518 , MR31529016118 , MR31529060518 , MR31529060118 , MR31529060500 , MR31529060300 , MR31529060100 , MR31521050518N , MR31521050318N , MR31521050118N , MR31521055518N , MR31521055318N , MR31521055118N , MR31521016518N , MR31521016118N , MR31521060518N , MR31521060318N , MR31521060118N , MR31521080518N , MR31521080318N , MR31521080118N , MR31521087518N , MR70379050812N , MR70379050912N , MR70379055512N , MR70379055912N , MR70379060812N , MR70379060512N , MR70379060912N , MR70379080812N , MR70379080512N , MR70379080912N , MR70757051515 , MR70767051515 , MR70767049515 , MR70767012515 , MR70767051530 , MR70767049530 , MR70767057530 , MR70767012530 , MR70778551538 , MR70778512538 , MR70778550500 , MR70778550600 , MR70778555500 , MR70778558500 , MR70778516500 , MR70778516600 , MR70778560500 , MR70778560600 , MR70778560525 , MR70778560625 , MR70789016518 , MR70789060518 , MR70789060500 , MR70789080518 , MR70789087518 , MR70789088518
</t>
        </r>
      </text>
    </comment>
    <comment ref="B795" authorId="8" shapeId="0" xr:uid="{D28B935B-86BE-454A-8401-69FBCBABE5E3}">
      <text>
        <r>
          <rPr>
            <b/>
            <sz val="9"/>
            <color indexed="81"/>
            <rFont val="Tahoma"/>
            <family val="2"/>
          </rPr>
          <t>Efrain Loza.:</t>
        </r>
        <r>
          <rPr>
            <sz val="9"/>
            <color indexed="81"/>
            <rFont val="Tahoma"/>
            <family val="2"/>
          </rPr>
          <t xml:space="preserve">
MR30889016918 , MR31078550500 , MR31078558500 , MR31078560900 , MR31278587900 , MR31478562800 , MR31478587500 , MR31489087818 , MR70178587900 , MR70189088918H , MR70257051515 , MR70268060530 , MR70278562900 , MR70378562500 , MR70468062500 , MR70478562800 , MR31078516900 , MR31278588500 , MR10579080138B
</t>
        </r>
      </text>
    </comment>
    <comment ref="B833" authorId="9" shapeId="0" xr:uid="{46F711FF-6B26-42E0-A9B1-A728E9A95928}">
      <text>
        <t xml:space="preserve">[Threaded comment]
Your version of Excel allows you to read this threaded comment; however, any edits to it will get removed if the file is opened in a newer version of Excel. Learn more: https://go.microsoft.com/fwlink/?linkid=870924
Comment:
    MR318570511315
MR31857051915
MR318785621300
MR318785161300
MR318785601300
MR31878560900
MR318785601300T
MR318785501325
MR31878550925
MR318785161325
MR31878516925
MR318785601325
MR31878560925
MR318890161300
MR31889016900
MR318890581318
MR31889058918
MR31889016918
MR318890601318
MR31889060918
MR20789570320B
MR50178012842-2
MR50278051838-2
</t>
      </text>
    </comment>
    <comment ref="B844" authorId="10" shapeId="0" xr:uid="{AEC7394A-B71E-4258-90EC-90C614184359}">
      <text>
        <t>[Threaded comment]
Your version of Excel allows you to read this threaded comment; however, any edits to it will get removed if the file is opened in a newer version of Excel. Learn more: https://go.microsoft.com/fwlink/?linkid=870924
Comment:
    MR318785501300, MR31878550900, MR31878562900, MR31878516900, MR318785801300, MR31878580900, MR318785871300, MR31878587900, MR318885581340, MR31888558940, MR318885161340, MR31888516940, MR318885601340, MR31888560940, MR318890601300, MR31889060900, MR318890161318, MR318890801318, MR318890871318, MR50178012542-2, MR50178049542-2, MR50278012138-2, MR70777563550, MR70777563650</t>
      </text>
    </comment>
    <comment ref="B849" authorId="11" shapeId="0" xr:uid="{4D20DB1D-6FE9-4C87-B900-211C3D763266}">
      <text>
        <t>[Threaded comment]
Your version of Excel allows you to read this threaded comment; however, any edits to it will get removed if the file is opened in a newer version of Excel. Learn more: https://go.microsoft.com/fwlink/?linkid=870924
Comment:
    MR31889080918, MR31889087918, MR318890881318, MR31889088918</t>
      </text>
    </comment>
    <comment ref="B868" authorId="12" shapeId="0" xr:uid="{39A6628F-0771-4AF4-98D4-412005A97156}">
      <text>
        <t>[Threaded comment]
Your version of Excel allows you to read this threaded comment; however, any edits to it will get removed if the file is opened in a newer version of Excel. Learn more: https://go.microsoft.com/fwlink/?linkid=870924
Comment:
    MR319785501300, MR31978550900, MR319785581300, MR31978558900, MR319785551300, MR319785621300, MR31978562900, MR319785161300, MR319785601300, MR319785801300, MR31978580900, MR319785871300, MR31978587900, MR319790121312N, MR319790501312N, MR319790601312N, MR31979060912N, MR319885581340, MR31988558940, MR319885601340, MR31988560940, MR319885161340, MR319890161318, MR31989016918, MR319890601318, MR31989060918, MR319890801318, MR31989080918, MR319890881318, MR31989088918, MR319890871318, MR31989087918, MR319290551318, MR31929055918, MR319290161318, MR31929016918, MR319290601318, MR319290871318, MR31929087918, MR319290881318, MR31929088918, MR319290801318, MR414470471243, MR414470461243, MR414470471252, MR414470461252, MR415570471052B, MR415570471252B, MR415570461252B, MR415570121052B, MR50178012942-2, MR50267012515-2, MR50267057530-2, MR50267012530-2, MR50278051938-2, MR50278012938-2</t>
      </text>
    </comment>
    <comment ref="B869" authorId="13" shapeId="0" xr:uid="{467005AA-2E32-4BE6-9982-B065AF3D9D21}">
      <text>
        <t>[Threaded comment]
Your version of Excel allows you to read this threaded comment; however, any edits to it will get removed if the file is opened in a newer version of Excel. Learn more: https://go.microsoft.com/fwlink/?linkid=870924
Comment:
    MR50267051515, MR50267051530, MR31478516800, MR31568062500, MR31578562100, MR31789088818, MR40641046955B, MR41057047552, MR70368062900, MR70378562900, MR70378562920</t>
      </text>
    </comment>
    <comment ref="B924" authorId="8" shapeId="0" xr:uid="{339C7125-249E-4F10-AF5F-69A6CB52DF16}">
      <text>
        <r>
          <rPr>
            <b/>
            <sz val="9"/>
            <color indexed="81"/>
            <rFont val="Tahoma"/>
            <family val="2"/>
          </rPr>
          <t>MR304 17X8.5, 5/6, +0
MR305 16X8, 5/6/8, +0
MR305 17X8.5, 5/6, +0
MR305 18X9, 5/6, +25/18/0
MR305 20X9, 5/6, +18</t>
        </r>
      </text>
    </comment>
    <comment ref="B974" authorId="14" shapeId="0" xr:uid="{27600E34-B818-4D3B-866D-E52ECB21AD7A}">
      <text>
        <t>[Threaded comment]
Your version of Excel allows you to read this threaded comment; however, any edits to it will get removed if the file is opened in a newer version of Excel. Learn more: https://go.microsoft.com/fwlink/?linkid=870924
Comment:
    MR32229080812, MR70878550800, MR708785801300, MR70878580800, MR708785871300, MR70878587800, MR708790121338N, MR708790501338N, MR70879050838N, MR80129080512N, MR80129087512N, MR80129088512N, MR80129080500, MR80129087500, MR80129088500, MR80121016510, MR80121080518N, MR80121087518N, MR80121088518N, MR803290161312N, MR80329016812N, MR803290601312N, MR80329060812N, MR803290161300, MR80329016800, MR803290601300, MR80329060800, MR80329016812, MR803290601312, MR80329060812, MR803210161310, MR80321016810, MR803210601310, MR80321060810, MR803210161318N, MR80321016818N, MR803210601318N, MR803212161340N, MR803212601340N, MR803212801340N, MR803212871340N, MR803212881340N, MR803310801318N, MR803310881318N, MR80331088818N, MR803312161340N, MR803312601340N, MR804290161312N, MR80429016312N, MR804290601312N, MR80429060312N, MR804290161300, MR80429016300, MR804290601300, MR80429060300, MR804290161312, MR804290601312, MR804290801312N, MR804290871312N, MR804290881312N, MR804290801300, MR804290871300, MR804290881300, MR804210161310, MR804210601310, MR80421060310, MR804210501318N, MR80421050318N, MR804210161318N, MR80421016318N, MR804210601318N, MR80421060318N, MR804210801318N, MR804210871318N, MR804210881318N, MR804212501340N, MR804212161340N, MR804212601340N, MR804212801340N, MR804212871340N, MR804309161320, MR80430916320, MR804309601320, MR804310161310, MR80431016310, MR804310601310, MR80431060310, MR804310161318N, MR80431016318N, MR804310601318N, MR80431060318N, MR804310801318N, MR804312161340N, MR804312601340N, MR804312801340N, MR804312871340N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Max</author>
  </authors>
  <commentList>
    <comment ref="E132" authorId="0" shapeId="0" xr:uid="{7CBA2AF7-F087-47F8-9BD7-E86B532ED540}">
      <text>
        <r>
          <rPr>
            <b/>
            <sz val="9"/>
            <color indexed="81"/>
            <rFont val="Tahoma"/>
            <family val="2"/>
          </rPr>
          <t>Max:</t>
        </r>
        <r>
          <rPr>
            <sz val="9"/>
            <color indexed="81"/>
            <rFont val="Tahoma"/>
            <family val="2"/>
          </rPr>
          <t xml:space="preserve">
Missing from this sheet but found in DCT sheet</t>
        </r>
      </text>
    </comment>
  </commentList>
</comments>
</file>

<file path=xl/sharedStrings.xml><?xml version="1.0" encoding="utf-8"?>
<sst xmlns="http://schemas.openxmlformats.org/spreadsheetml/2006/main" count="113651" uniqueCount="11086">
  <si>
    <t>CHANGE</t>
  </si>
  <si>
    <t>DESCRIPTION</t>
  </si>
  <si>
    <t>DATE</t>
  </si>
  <si>
    <t>REVISED BEADLOCK HW KIT P/Ns</t>
  </si>
  <si>
    <t>REVIEWED MSRP FOR 2015, ADDED 16x7 TRAILER MR301, 14x10 and 14x8 MR401</t>
  </si>
  <si>
    <t>ADDED NOTE TO RALLY TAB ABOUT 15" GRAVEL WHEELS ON RACE TAB</t>
  </si>
  <si>
    <t>15X7</t>
  </si>
  <si>
    <t>CORRECTED MR308 HUB BORES AND CAP PART NUMBERS</t>
  </si>
  <si>
    <t>UPDATED 2015 STYLE WEIGHTS</t>
  </si>
  <si>
    <t>ADDED TENSOR TIRE TAB</t>
  </si>
  <si>
    <t>ADDED MR308 17X8.5 5X4.5 WHEELS</t>
  </si>
  <si>
    <t>REVISED TENSOR TIRE RIM WIDTHS AND MAX INFLATION</t>
  </si>
  <si>
    <t>ADDED MR30229016518</t>
  </si>
  <si>
    <t>REVISED 4X136 UTV HUB BORES</t>
  </si>
  <si>
    <t>CORRECTED MR308 20X9 OFFSETS FROM 0 TO 18</t>
  </si>
  <si>
    <t>CORRECTED MR307 5X5.0 HUB BORES</t>
  </si>
  <si>
    <t>ADDED MR40651047555B, MR40147045543B, MR40658046544B, MR40658047544B</t>
  </si>
  <si>
    <t>CORRECTED UTV MR401 4X110 HUB BORES</t>
  </si>
  <si>
    <t>CORRECTED MR30177512535 CBORE FROM 90 TO 83MM</t>
  </si>
  <si>
    <t>CORRECTED TENSOR TIRE ACTUAL WEIGHTS</t>
  </si>
  <si>
    <t>CHANGED MR406 FROM SATIN BLACK TO MATTE BLACK</t>
  </si>
  <si>
    <t>EDITED AUTHOR AND COMPANY INFORMATION THAT SHOWS WHEN PRINTING</t>
  </si>
  <si>
    <t>ADDED MR40147045343B, MR40147045543B, MR40247045543</t>
  </si>
  <si>
    <t>MR301 17X7.5 5X130 AND 6X130 SPRINTER WHEELS CHANGED TO 84.1MM HUB CENTRIC BORE</t>
  </si>
  <si>
    <t>ADDED MR401 CENTER CAPS</t>
  </si>
  <si>
    <t>ADDED MR10155519315B</t>
  </si>
  <si>
    <t>ADDED MR50157051548S AND MR50157012548S</t>
  </si>
  <si>
    <t>ADDED YAMAHA YXZ MR401 AND MR406 4X110 PART NUMBERS</t>
  </si>
  <si>
    <t>CORRECTED 28" TENSOR TIRE WEIGHTS</t>
  </si>
  <si>
    <t>REVISED MR304 CAP PART NUMBERS TO MR305 CAPS</t>
  </si>
  <si>
    <t>CORRECTED RACE WHEEL LOAD RATING ERRORS</t>
  </si>
  <si>
    <t>REVISED MR406 4X110 HUB BORE DIAMETERS</t>
  </si>
  <si>
    <t>REVISED MR307 15x8 BACKSPACE FROM 3.75 TO 3.5</t>
  </si>
  <si>
    <t>CORRECT MR308 AND MR501 AND MR502 CAP NUMBERS FOR ASSEMBLIES</t>
  </si>
  <si>
    <t>REMOVED DUPLICATE MR30177512535</t>
  </si>
  <si>
    <t>ADDED MR304 MACHINED FINISH PART NUMBERS</t>
  </si>
  <si>
    <t>ADDED MR501 AND MR502 15X7 SILVER FINISH PART NUMBERS</t>
  </si>
  <si>
    <t>ADDED MR502 15X7 MITSUBISHI 67.1MM BORE PART NUMBERS</t>
  </si>
  <si>
    <t>ADDED MR309 PART NUMBERS</t>
  </si>
  <si>
    <t>REMOVED MR30177552535</t>
  </si>
  <si>
    <t>REVISED 17 AND UP MR304 MR307 8 LUG LOAD RATINGS TO 3640</t>
  </si>
  <si>
    <t>ADDED MR501570 4X108 PART NUMBERS FORD FITMENT</t>
  </si>
  <si>
    <t>ADDED 32" TENSOR TIRES</t>
  </si>
  <si>
    <t>REMOVED MR403 14x7 4+3 OFFSET WHEELS</t>
  </si>
  <si>
    <t>ADD MR2XX FORGED PART TAB</t>
  </si>
  <si>
    <t>ADDED MR406 4X110 CAP SPACER P/N</t>
  </si>
  <si>
    <t>PART NUMBER CLEAN UP 2016 REMOVALS AND ADDITIONS</t>
  </si>
  <si>
    <t>UPDATED MR304 BRUSHED CAP PART NUMBERS</t>
  </si>
  <si>
    <t>CORRECTED MR304 BRUSHED 89MM CAP PART NUMBER</t>
  </si>
  <si>
    <t>UPDATED ACTUAL 32" TENSOR WEIGHTS</t>
  </si>
  <si>
    <t>UPDATED MR301 8 LUG CAPS TO REV 9, TALLEST VERSION</t>
  </si>
  <si>
    <t>ADDED MR408 PARTS, ADDED MR40128046544B</t>
  </si>
  <si>
    <t>ADDED MR40347046552</t>
  </si>
  <si>
    <t>CORRECTED GRID, NV, MESH  5X150 HUB BORES FROM 110 TO 116.5</t>
  </si>
  <si>
    <t>CORRECTED GRID 5/6 LUG LOAD RATING FROM 2500 TO 2650</t>
  </si>
  <si>
    <t>ADDED TENSOR TIRE SPEED RATINGS</t>
  </si>
  <si>
    <t>REVISED 32IN TENSOR WEIGHTS</t>
  </si>
  <si>
    <t>ADD MR30589060512N, REMOVE 30167012500, 30167012300, 30167060300, 30167080300, 30489050718</t>
  </si>
  <si>
    <t>CORRECTED MR40658046543B TO MR40658046544B</t>
  </si>
  <si>
    <t>ADDED MR408 WEIGHTS, CORRECTED 5+2 OFFSET FROM 36 TO 38</t>
  </si>
  <si>
    <t>ADDED MR408 CENTER CAP PART NUMBERS</t>
  </si>
  <si>
    <t>ADDED MR30578558500 AND MR30578558300</t>
  </si>
  <si>
    <t>ADDED MR40148046844B AND MR40141046855B</t>
  </si>
  <si>
    <t>ADDED MR40648046944B AND MR40641046955B</t>
  </si>
  <si>
    <t>ADDED BRONZE/BLACK STREET LOC FINISH MR305 WHEELS (18 PART NUMBERS)</t>
  </si>
  <si>
    <t>CORRECTED 32 INCH TENSOR TIRE MSRP</t>
  </si>
  <si>
    <t>CORRECTED MR301 17X7.5 SPRINTER WHEEL BOLT ON CAP P/N</t>
  </si>
  <si>
    <t>ADDED TENSOR DS RACE TIRE, TT321015DS60</t>
  </si>
  <si>
    <t>REVISED MR304 MACHINED FINISH AND MR307 MAGNESIUM FINISH CAP PART NUMBERS TO 1717BXXX-C1 SCHEME</t>
  </si>
  <si>
    <t>CORRECTED 8X180 17X8.5 8X180 MR301 PRICE FROM 200.50 TO 195.50</t>
  </si>
  <si>
    <t>DELETE ALL MR307 MAGNESIUM FINISH</t>
  </si>
  <si>
    <t>DELETE ALL 15 INCH MR105</t>
  </si>
  <si>
    <t>ADDED 2017 PRODUCT/ MR310, MR311</t>
  </si>
  <si>
    <t xml:space="preserve">ADDED MR30177556750, MR30177556550, MR30578580500H, MR30578588500H,MR30589080518H, MR30589088518H  </t>
  </si>
  <si>
    <t>ADDED MR50178058842, MR50178058942, MR50188058842, MR50188058942, MR50278058838, MR50278058938</t>
  </si>
  <si>
    <t>MR50288058838, MR50288058938</t>
  </si>
  <si>
    <t>ADDED PN# CAPS USED FOR MR310 BRONZE AND MR311 TITANIUM</t>
  </si>
  <si>
    <t>CHANGED ORIGINAL PN# OF BEADLOCK RINGS TO MAKE EASIER TO IDENTIFY ON NEW LABELS</t>
  </si>
  <si>
    <t>CORRECTED MR40157040343B, MR40157040543  ATV OFFSET FROM 5+2 (38MM) TO 4+3 (13MM)</t>
  </si>
  <si>
    <t>ADDED NEGATIVE OFFSET MODIFIER CODE TO MR101 NON BEADLOCK WHEELS</t>
  </si>
  <si>
    <t>ADDED MR30177553350</t>
  </si>
  <si>
    <t>REMOVED MR305 NV HD IN MACHINED/BLACK AND BRONZE/BLACK FINISH</t>
  </si>
  <si>
    <t>CORRECTED LINE# 380 PART NUMBER 30178555500 TO 31078555500</t>
  </si>
  <si>
    <t>ADDED MR30578587500H, MR305890875018H</t>
  </si>
  <si>
    <t>Method Race Wheels</t>
  </si>
  <si>
    <t>N/A</t>
  </si>
  <si>
    <t>BOLT 301</t>
  </si>
  <si>
    <t>Matte Black</t>
  </si>
  <si>
    <t>MR30168055300</t>
  </si>
  <si>
    <t>MR30168055500</t>
  </si>
  <si>
    <t>MR30168087300</t>
  </si>
  <si>
    <t>MR30168087500</t>
  </si>
  <si>
    <t>MR30177553550</t>
  </si>
  <si>
    <t>MR30177556350</t>
  </si>
  <si>
    <t>MR30177556550</t>
  </si>
  <si>
    <t>MR30177563350</t>
  </si>
  <si>
    <t xml:space="preserve">Matte Black </t>
  </si>
  <si>
    <t>MR30178558300</t>
  </si>
  <si>
    <t>MR30178580300</t>
  </si>
  <si>
    <t>MR30178587300</t>
  </si>
  <si>
    <t>MR30189055318</t>
  </si>
  <si>
    <t>MR30189080312N</t>
  </si>
  <si>
    <t>MR30177512335</t>
  </si>
  <si>
    <t>MR30129088518</t>
  </si>
  <si>
    <t>MR30278580500</t>
  </si>
  <si>
    <t>MR30278587500</t>
  </si>
  <si>
    <t>BOLT 304/305</t>
  </si>
  <si>
    <t>MR30451055750N</t>
  </si>
  <si>
    <t>MR30451060750N</t>
  </si>
  <si>
    <t>MR30458055724N</t>
  </si>
  <si>
    <t>MR30458060724N</t>
  </si>
  <si>
    <t>MR30468012300</t>
  </si>
  <si>
    <t>MR30468050700</t>
  </si>
  <si>
    <t>MR30468080700</t>
  </si>
  <si>
    <t>MR30468080300</t>
  </si>
  <si>
    <t>MR30468087500</t>
  </si>
  <si>
    <t>MR30468087700</t>
  </si>
  <si>
    <t>MR30489016718</t>
  </si>
  <si>
    <t>MR30489016318</t>
  </si>
  <si>
    <t>MR30489050518</t>
  </si>
  <si>
    <t>MR30489050712N</t>
  </si>
  <si>
    <t>MR30489050312N</t>
  </si>
  <si>
    <t>MR30489087718</t>
  </si>
  <si>
    <t>MR30529016318</t>
  </si>
  <si>
    <t>MR30568087300</t>
  </si>
  <si>
    <t>MR30589055318</t>
  </si>
  <si>
    <t>MR30629080518</t>
  </si>
  <si>
    <t>MR30668012500</t>
  </si>
  <si>
    <t>MR30668050500</t>
  </si>
  <si>
    <t>MR30668060500</t>
  </si>
  <si>
    <t>MR30668080500</t>
  </si>
  <si>
    <t>MR30668087500</t>
  </si>
  <si>
    <t>MR30789087512N</t>
  </si>
  <si>
    <t>MR30789080512N</t>
  </si>
  <si>
    <t>MR30789060512N</t>
  </si>
  <si>
    <t>MR30789050512N</t>
  </si>
  <si>
    <t>MR30768087500</t>
  </si>
  <si>
    <t>MR30768080500</t>
  </si>
  <si>
    <t>MR30768060500</t>
  </si>
  <si>
    <t>MR30768012500</t>
  </si>
  <si>
    <t>91290A224</t>
  </si>
  <si>
    <t>MR30878555500</t>
  </si>
  <si>
    <t>MR30878512500</t>
  </si>
  <si>
    <t>MR30878512900</t>
  </si>
  <si>
    <t>MR30889050512N</t>
  </si>
  <si>
    <t>MR30889060912N</t>
  </si>
  <si>
    <t>MR30889060512N</t>
  </si>
  <si>
    <t>MR30829050500</t>
  </si>
  <si>
    <t>MR30829058518</t>
  </si>
  <si>
    <t>MR30829060500</t>
  </si>
  <si>
    <t>MR30968012500</t>
  </si>
  <si>
    <t>MR30968012800</t>
  </si>
  <si>
    <t>MR30968080500</t>
  </si>
  <si>
    <t>MR30968080800</t>
  </si>
  <si>
    <t>MR30968087500</t>
  </si>
  <si>
    <t>MR30968087800</t>
  </si>
  <si>
    <t>MR30989087812N</t>
  </si>
  <si>
    <t>MR30989080812N</t>
  </si>
  <si>
    <t>MR31089055912N</t>
  </si>
  <si>
    <t>MR31089087518</t>
  </si>
  <si>
    <t>MR31029080500</t>
  </si>
  <si>
    <t>MR31029087900</t>
  </si>
  <si>
    <t>MR31029088900</t>
  </si>
  <si>
    <t>MR31168012800</t>
  </si>
  <si>
    <t>MR40127045552B</t>
  </si>
  <si>
    <t>H20875</t>
  </si>
  <si>
    <t>5+2</t>
  </si>
  <si>
    <t>MR40127046543B</t>
  </si>
  <si>
    <t>4+3</t>
  </si>
  <si>
    <t>MR40127047552B</t>
  </si>
  <si>
    <t>MR40128046544B</t>
  </si>
  <si>
    <t>4+4</t>
  </si>
  <si>
    <t>MR40147040352B</t>
  </si>
  <si>
    <t>Machined</t>
  </si>
  <si>
    <t>MR40147045352B</t>
  </si>
  <si>
    <t>MR40147045552B</t>
  </si>
  <si>
    <t>MR40147045343B</t>
  </si>
  <si>
    <t>MR40147045543B</t>
  </si>
  <si>
    <t>5+5</t>
  </si>
  <si>
    <t>2.5+2.5</t>
  </si>
  <si>
    <t>DB15-1-B</t>
  </si>
  <si>
    <t>MR40157045543B</t>
  </si>
  <si>
    <t>MR40157045343B</t>
  </si>
  <si>
    <t>MR40157040343B</t>
  </si>
  <si>
    <t>MR40227046343</t>
  </si>
  <si>
    <t>MD-S125</t>
  </si>
  <si>
    <t>Machined/Black</t>
  </si>
  <si>
    <t>MR40227046543</t>
  </si>
  <si>
    <t>MR40227047352</t>
  </si>
  <si>
    <t>MR40227047552</t>
  </si>
  <si>
    <t>MR40247045543</t>
  </si>
  <si>
    <t>MR40247040352</t>
  </si>
  <si>
    <t>MR40247040552</t>
  </si>
  <si>
    <t>MR40247045552</t>
  </si>
  <si>
    <t>MR40247047352</t>
  </si>
  <si>
    <t>MR40247047552</t>
  </si>
  <si>
    <t>MR40327046543</t>
  </si>
  <si>
    <t>MR40328046544</t>
  </si>
  <si>
    <t>MR40547040543B</t>
  </si>
  <si>
    <t>MR40547040943B</t>
  </si>
  <si>
    <t>MR40547040552B</t>
  </si>
  <si>
    <t>MR40547040952B</t>
  </si>
  <si>
    <t>MR40557040543B</t>
  </si>
  <si>
    <t>MR40557040943B</t>
  </si>
  <si>
    <t>MR40621046555B</t>
  </si>
  <si>
    <t>MR40621047555B</t>
  </si>
  <si>
    <t>MR40628047544B</t>
  </si>
  <si>
    <t>MR40641045555B</t>
  </si>
  <si>
    <t>MR40847040443</t>
  </si>
  <si>
    <t>T600H77</t>
  </si>
  <si>
    <t>Silver</t>
  </si>
  <si>
    <t>MR40847040452</t>
  </si>
  <si>
    <t>MR40847040543</t>
  </si>
  <si>
    <t>MR40847040552</t>
  </si>
  <si>
    <t>MR40847046443</t>
  </si>
  <si>
    <t>MR40847046452</t>
  </si>
  <si>
    <t>MR40847046543</t>
  </si>
  <si>
    <t>MR40847046552</t>
  </si>
  <si>
    <t>MR10158012324B</t>
  </si>
  <si>
    <t>MR10158055324B</t>
  </si>
  <si>
    <t>MR10158047324B</t>
  </si>
  <si>
    <t>BLANK</t>
  </si>
  <si>
    <t>MR10168012344B</t>
  </si>
  <si>
    <t>MR10529050512B</t>
  </si>
  <si>
    <t>MR10529060512B</t>
  </si>
  <si>
    <t>MR10529080512B</t>
  </si>
  <si>
    <t>MR10529000312B</t>
  </si>
  <si>
    <t>MR10578560300B</t>
  </si>
  <si>
    <t>MR50157051548S</t>
  </si>
  <si>
    <t>MR501 VT-SPEC</t>
  </si>
  <si>
    <t>MR50257051515S</t>
  </si>
  <si>
    <t>MR502 VT-SPEC</t>
  </si>
  <si>
    <t>MR50257012515S</t>
  </si>
  <si>
    <t>MR501 RALLY</t>
  </si>
  <si>
    <t>MR502 RALLY</t>
  </si>
  <si>
    <t>MR50288012938</t>
  </si>
  <si>
    <t>YES</t>
  </si>
  <si>
    <t>NO</t>
  </si>
  <si>
    <t>CORRECTED MR101 BLANK WHEEL HUB BORE FROM 108MM TO 83MM FOR SIZES 15X8, 16X8, &amp; 17X9</t>
  </si>
  <si>
    <t>ADDED HUB CENTRIC WHEEL/ HUB CENTRIC RING COLUMN ON STREET SERIES TAB</t>
  </si>
  <si>
    <t>ADDED 2017 PRODUCT/ MR310, MR311,MR405 WHEEL</t>
  </si>
  <si>
    <t>191682002267</t>
  </si>
  <si>
    <t>191682002274</t>
  </si>
  <si>
    <t>191682002281</t>
  </si>
  <si>
    <t>191682002298</t>
  </si>
  <si>
    <t>191682002304</t>
  </si>
  <si>
    <t>191682002311</t>
  </si>
  <si>
    <t>191682002328</t>
  </si>
  <si>
    <t>191682002335</t>
  </si>
  <si>
    <t>191682002342</t>
  </si>
  <si>
    <t>191682002359</t>
  </si>
  <si>
    <t>191682002373</t>
  </si>
  <si>
    <t>191682002380</t>
  </si>
  <si>
    <t>191682002397</t>
  </si>
  <si>
    <t>191682002403</t>
  </si>
  <si>
    <t>191682002410</t>
  </si>
  <si>
    <t>191682002427</t>
  </si>
  <si>
    <t>191682002465</t>
  </si>
  <si>
    <t>191682002489</t>
  </si>
  <si>
    <t>191682002496</t>
  </si>
  <si>
    <t>191682002502</t>
  </si>
  <si>
    <t>191682002519</t>
  </si>
  <si>
    <t>191682002526</t>
  </si>
  <si>
    <t>191682002533</t>
  </si>
  <si>
    <t>191682002540</t>
  </si>
  <si>
    <t>191682002557</t>
  </si>
  <si>
    <t>191682002564</t>
  </si>
  <si>
    <t>191682002571</t>
  </si>
  <si>
    <t>191682002595</t>
  </si>
  <si>
    <t>191682002618</t>
  </si>
  <si>
    <t>191682002625</t>
  </si>
  <si>
    <t>191682002632</t>
  </si>
  <si>
    <t>191682002649</t>
  </si>
  <si>
    <t>191682002656</t>
  </si>
  <si>
    <t>191682002663</t>
  </si>
  <si>
    <t>191682002694</t>
  </si>
  <si>
    <t>191682002700</t>
  </si>
  <si>
    <t>191682002717</t>
  </si>
  <si>
    <t>191682002724</t>
  </si>
  <si>
    <t>191682002731</t>
  </si>
  <si>
    <t>191682002748</t>
  </si>
  <si>
    <t>191682002779</t>
  </si>
  <si>
    <t>191682002786</t>
  </si>
  <si>
    <t>191682002755</t>
  </si>
  <si>
    <t>191682002762</t>
  </si>
  <si>
    <t>191682002793</t>
  </si>
  <si>
    <t>191682002816</t>
  </si>
  <si>
    <t>191682002854</t>
  </si>
  <si>
    <t>191682002878</t>
  </si>
  <si>
    <t>191682002892</t>
  </si>
  <si>
    <t>191682002908</t>
  </si>
  <si>
    <t>191682002922</t>
  </si>
  <si>
    <t>191682002939</t>
  </si>
  <si>
    <t>191682002946</t>
  </si>
  <si>
    <t>191682002953</t>
  </si>
  <si>
    <t>191682002960</t>
  </si>
  <si>
    <t>191682002977</t>
  </si>
  <si>
    <t>191682002984</t>
  </si>
  <si>
    <t>191682002991</t>
  </si>
  <si>
    <t>191682003004</t>
  </si>
  <si>
    <t>191682003011</t>
  </si>
  <si>
    <t>191682003028</t>
  </si>
  <si>
    <t>191682003059</t>
  </si>
  <si>
    <t>191682003066</t>
  </si>
  <si>
    <t>191682003073</t>
  </si>
  <si>
    <t>191682003097</t>
  </si>
  <si>
    <t>191682003103</t>
  </si>
  <si>
    <t>191682003110</t>
  </si>
  <si>
    <t>191682003127</t>
  </si>
  <si>
    <t>191682003158</t>
  </si>
  <si>
    <t>191682003165</t>
  </si>
  <si>
    <t>191682003172</t>
  </si>
  <si>
    <t>191682003189</t>
  </si>
  <si>
    <t>191682003196</t>
  </si>
  <si>
    <t>191682003202</t>
  </si>
  <si>
    <t>191682003219</t>
  </si>
  <si>
    <t>191682003226</t>
  </si>
  <si>
    <t>191682003233</t>
  </si>
  <si>
    <t>191682003240</t>
  </si>
  <si>
    <t>191682003257</t>
  </si>
  <si>
    <t>191682003264</t>
  </si>
  <si>
    <t>191682003134</t>
  </si>
  <si>
    <t>191682003141</t>
  </si>
  <si>
    <t>191682003271</t>
  </si>
  <si>
    <t>191682003288</t>
  </si>
  <si>
    <t>191682002588</t>
  </si>
  <si>
    <t>191682002809</t>
  </si>
  <si>
    <t>191682002823</t>
  </si>
  <si>
    <t>191682002830</t>
  </si>
  <si>
    <t>191682002847</t>
  </si>
  <si>
    <t>191682002861</t>
  </si>
  <si>
    <t>191682002885</t>
  </si>
  <si>
    <t>191682002915</t>
  </si>
  <si>
    <t>191682002434</t>
  </si>
  <si>
    <t>191682002441</t>
  </si>
  <si>
    <t>191682003295</t>
  </si>
  <si>
    <t>191682003301</t>
  </si>
  <si>
    <t>191682003318</t>
  </si>
  <si>
    <t>191682003325</t>
  </si>
  <si>
    <t>191682003332</t>
  </si>
  <si>
    <t>191682003349</t>
  </si>
  <si>
    <t>191682003356</t>
  </si>
  <si>
    <t>191682003363</t>
  </si>
  <si>
    <t>191682003370</t>
  </si>
  <si>
    <t>191682003387</t>
  </si>
  <si>
    <t>191682003394</t>
  </si>
  <si>
    <t>191682003400</t>
  </si>
  <si>
    <t>191682003417</t>
  </si>
  <si>
    <t>191682003424</t>
  </si>
  <si>
    <t>191682003431</t>
  </si>
  <si>
    <t>191682003448</t>
  </si>
  <si>
    <t>191682003455</t>
  </si>
  <si>
    <t>191682003462</t>
  </si>
  <si>
    <t>191682003479</t>
  </si>
  <si>
    <t>191682003486</t>
  </si>
  <si>
    <t>191682003493</t>
  </si>
  <si>
    <t>191682003509</t>
  </si>
  <si>
    <t>191682003516</t>
  </si>
  <si>
    <t>191682003523</t>
  </si>
  <si>
    <t>191682003530</t>
  </si>
  <si>
    <t>191682003547</t>
  </si>
  <si>
    <t>191682003554</t>
  </si>
  <si>
    <t>191682003561</t>
  </si>
  <si>
    <t>191682003578</t>
  </si>
  <si>
    <t>191682003585</t>
  </si>
  <si>
    <t>191682003592</t>
  </si>
  <si>
    <t>191682003608</t>
  </si>
  <si>
    <t>191682003615</t>
  </si>
  <si>
    <t>191682003622</t>
  </si>
  <si>
    <t>191682003639</t>
  </si>
  <si>
    <t>191682003646</t>
  </si>
  <si>
    <t>191682003653</t>
  </si>
  <si>
    <t>191682003660</t>
  </si>
  <si>
    <t>191682003677</t>
  </si>
  <si>
    <t>191682003684</t>
  </si>
  <si>
    <t>191682003691</t>
  </si>
  <si>
    <t>191682003707</t>
  </si>
  <si>
    <t>191682003714</t>
  </si>
  <si>
    <t>191682003721</t>
  </si>
  <si>
    <t>191682003738</t>
  </si>
  <si>
    <t>191682003745</t>
  </si>
  <si>
    <t>191682003752</t>
  </si>
  <si>
    <t>191682003769</t>
  </si>
  <si>
    <t>191682003776</t>
  </si>
  <si>
    <t>191682003783</t>
  </si>
  <si>
    <t>191682003790</t>
  </si>
  <si>
    <t>191682003806</t>
  </si>
  <si>
    <t>191682003813</t>
  </si>
  <si>
    <t>191682003820</t>
  </si>
  <si>
    <t>191682003837</t>
  </si>
  <si>
    <t>191682003844</t>
  </si>
  <si>
    <t>191682003851</t>
  </si>
  <si>
    <t>191682003868</t>
  </si>
  <si>
    <t>191682003875</t>
  </si>
  <si>
    <t>191682003899</t>
  </si>
  <si>
    <t>191682003905</t>
  </si>
  <si>
    <t>191682003912</t>
  </si>
  <si>
    <t>191682003943</t>
  </si>
  <si>
    <t>191682003950</t>
  </si>
  <si>
    <t>191682003967</t>
  </si>
  <si>
    <t>191682003974</t>
  </si>
  <si>
    <t>191682003929</t>
  </si>
  <si>
    <t>191682003936</t>
  </si>
  <si>
    <t>191682003981</t>
  </si>
  <si>
    <t>191682003998</t>
  </si>
  <si>
    <t>191682004001</t>
  </si>
  <si>
    <t>191682004018</t>
  </si>
  <si>
    <t>191682004025</t>
  </si>
  <si>
    <t>191682004032</t>
  </si>
  <si>
    <t>191682004049</t>
  </si>
  <si>
    <t>191682004056</t>
  </si>
  <si>
    <t>191682004063</t>
  </si>
  <si>
    <t>191682004070</t>
  </si>
  <si>
    <t>191682004087</t>
  </si>
  <si>
    <t>191682004094</t>
  </si>
  <si>
    <t>191682004100</t>
  </si>
  <si>
    <t>191682004117</t>
  </si>
  <si>
    <t>191682004124</t>
  </si>
  <si>
    <t>191682004131</t>
  </si>
  <si>
    <t>191682004148</t>
  </si>
  <si>
    <t>191682004155</t>
  </si>
  <si>
    <t>191682004162</t>
  </si>
  <si>
    <t>191682004179</t>
  </si>
  <si>
    <t>191682004186</t>
  </si>
  <si>
    <t>191682004193</t>
  </si>
  <si>
    <t>191682004209</t>
  </si>
  <si>
    <t>191682004216</t>
  </si>
  <si>
    <t>191682004223</t>
  </si>
  <si>
    <t>191682004230</t>
  </si>
  <si>
    <t>191682004247</t>
  </si>
  <si>
    <t>191682004254</t>
  </si>
  <si>
    <t>191682004261</t>
  </si>
  <si>
    <t>191682004278</t>
  </si>
  <si>
    <t>191682004285</t>
  </si>
  <si>
    <t>191682004292</t>
  </si>
  <si>
    <t>191682004308</t>
  </si>
  <si>
    <t>191682004315</t>
  </si>
  <si>
    <t>191682004322</t>
  </si>
  <si>
    <t>191682004339</t>
  </si>
  <si>
    <t>191682004346</t>
  </si>
  <si>
    <t>191682004353</t>
  </si>
  <si>
    <t>191682004360</t>
  </si>
  <si>
    <t>191682004377</t>
  </si>
  <si>
    <t>191682004384</t>
  </si>
  <si>
    <t>191682004391</t>
  </si>
  <si>
    <t>191682004407</t>
  </si>
  <si>
    <t>191682004414</t>
  </si>
  <si>
    <t>191682004421</t>
  </si>
  <si>
    <t>191682004438</t>
  </si>
  <si>
    <t>191682004445</t>
  </si>
  <si>
    <t>191682004452</t>
  </si>
  <si>
    <t>191682004476</t>
  </si>
  <si>
    <t>191682004483</t>
  </si>
  <si>
    <t>191682004490</t>
  </si>
  <si>
    <t>191682004513</t>
  </si>
  <si>
    <t>191682004469</t>
  </si>
  <si>
    <t>191682004506</t>
  </si>
  <si>
    <t>191682004520</t>
  </si>
  <si>
    <t>191682004537</t>
  </si>
  <si>
    <t>191682004544</t>
  </si>
  <si>
    <t>191682004551</t>
  </si>
  <si>
    <t>191682004568</t>
  </si>
  <si>
    <t>191682004575</t>
  </si>
  <si>
    <t>191682004582</t>
  </si>
  <si>
    <t>191682004599</t>
  </si>
  <si>
    <t>191682004605</t>
  </si>
  <si>
    <t>191682004612</t>
  </si>
  <si>
    <t>191682004636</t>
  </si>
  <si>
    <t>191682004650</t>
  </si>
  <si>
    <t>191682004629</t>
  </si>
  <si>
    <t>191682004643</t>
  </si>
  <si>
    <t>191682004667</t>
  </si>
  <si>
    <t>191682004674</t>
  </si>
  <si>
    <t>191682004681</t>
  </si>
  <si>
    <t>191682004704</t>
  </si>
  <si>
    <t>191682004711</t>
  </si>
  <si>
    <t>191682004728</t>
  </si>
  <si>
    <t>191682004698</t>
  </si>
  <si>
    <t>191682004735</t>
  </si>
  <si>
    <t>191682004759</t>
  </si>
  <si>
    <t>191682004766</t>
  </si>
  <si>
    <t>191682004773</t>
  </si>
  <si>
    <t>191682004780</t>
  </si>
  <si>
    <t>191682004797</t>
  </si>
  <si>
    <t>191682004803</t>
  </si>
  <si>
    <t>191682004810</t>
  </si>
  <si>
    <t>191682004827</t>
  </si>
  <si>
    <t>191682004834</t>
  </si>
  <si>
    <t>191682004841</t>
  </si>
  <si>
    <t>191682004858</t>
  </si>
  <si>
    <t>191682004865</t>
  </si>
  <si>
    <t>191682004872</t>
  </si>
  <si>
    <t>191682004889</t>
  </si>
  <si>
    <t>191682004896</t>
  </si>
  <si>
    <t>191682004902</t>
  </si>
  <si>
    <t>191682004919</t>
  </si>
  <si>
    <t>191682004926</t>
  </si>
  <si>
    <t>191682004933</t>
  </si>
  <si>
    <t>191682004940</t>
  </si>
  <si>
    <t>191682004957</t>
  </si>
  <si>
    <t>191682004964</t>
  </si>
  <si>
    <t>191682004971</t>
  </si>
  <si>
    <t>191682004988</t>
  </si>
  <si>
    <t>191682004995</t>
  </si>
  <si>
    <t>191682005008</t>
  </si>
  <si>
    <t>191682005015</t>
  </si>
  <si>
    <t>191682005060</t>
  </si>
  <si>
    <t>191682005046</t>
  </si>
  <si>
    <t>191682005022</t>
  </si>
  <si>
    <t>191682005305</t>
  </si>
  <si>
    <t>191682005299</t>
  </si>
  <si>
    <t>191682005275</t>
  </si>
  <si>
    <t>191682005268</t>
  </si>
  <si>
    <t>191682005251</t>
  </si>
  <si>
    <t>191682005237</t>
  </si>
  <si>
    <t>191682005213</t>
  </si>
  <si>
    <t>191682005190</t>
  </si>
  <si>
    <t>191682005145</t>
  </si>
  <si>
    <t>191682005169</t>
  </si>
  <si>
    <t>191682005183</t>
  </si>
  <si>
    <t>191682005077</t>
  </si>
  <si>
    <t>191682005091</t>
  </si>
  <si>
    <t>191682005114</t>
  </si>
  <si>
    <t>191682005138</t>
  </si>
  <si>
    <t>191682005404</t>
  </si>
  <si>
    <t>191682005398</t>
  </si>
  <si>
    <t>191682005428</t>
  </si>
  <si>
    <t>191682005411</t>
  </si>
  <si>
    <t>191682005435</t>
  </si>
  <si>
    <t>191682005459</t>
  </si>
  <si>
    <t>191682005442</t>
  </si>
  <si>
    <t>191682005381</t>
  </si>
  <si>
    <t>191682005473</t>
  </si>
  <si>
    <t>191682005466</t>
  </si>
  <si>
    <t>191682005503</t>
  </si>
  <si>
    <t>191682005497</t>
  </si>
  <si>
    <t>191682005541</t>
  </si>
  <si>
    <t>191682005527</t>
  </si>
  <si>
    <t>191682005480</t>
  </si>
  <si>
    <t>191682005534</t>
  </si>
  <si>
    <t>191682005510</t>
  </si>
  <si>
    <t>191682005329</t>
  </si>
  <si>
    <t>191682005312</t>
  </si>
  <si>
    <t>191682005336</t>
  </si>
  <si>
    <t>191682005343</t>
  </si>
  <si>
    <t>191682005350</t>
  </si>
  <si>
    <t>191682005374</t>
  </si>
  <si>
    <t>191682005367</t>
  </si>
  <si>
    <t>191682005671</t>
  </si>
  <si>
    <t>191682005688</t>
  </si>
  <si>
    <t>191682005695</t>
  </si>
  <si>
    <t>191682005701</t>
  </si>
  <si>
    <t>191682005718</t>
  </si>
  <si>
    <t>191682005725</t>
  </si>
  <si>
    <t>191682005732</t>
  </si>
  <si>
    <t>191682005749</t>
  </si>
  <si>
    <t>191682005817</t>
  </si>
  <si>
    <t>191682005824</t>
  </si>
  <si>
    <t>191682005770</t>
  </si>
  <si>
    <t>191682005787</t>
  </si>
  <si>
    <t>191682005794</t>
  </si>
  <si>
    <t>191682005800</t>
  </si>
  <si>
    <t>191682005855</t>
  </si>
  <si>
    <t>191682005862</t>
  </si>
  <si>
    <t>191682005756</t>
  </si>
  <si>
    <t>191682005763</t>
  </si>
  <si>
    <t>191682005831</t>
  </si>
  <si>
    <t>191682005848</t>
  </si>
  <si>
    <t>191682005879</t>
  </si>
  <si>
    <t>191682005886</t>
  </si>
  <si>
    <t>191682005916</t>
  </si>
  <si>
    <t>191682005923</t>
  </si>
  <si>
    <t>191682005893</t>
  </si>
  <si>
    <t>191682005909</t>
  </si>
  <si>
    <t>191682005954</t>
  </si>
  <si>
    <t>191682005961</t>
  </si>
  <si>
    <t>191682006029</t>
  </si>
  <si>
    <t>191682006050</t>
  </si>
  <si>
    <t>191682006074</t>
  </si>
  <si>
    <t>191682006098</t>
  </si>
  <si>
    <t>191682006111</t>
  </si>
  <si>
    <t>191682006135</t>
  </si>
  <si>
    <t>191682006012</t>
  </si>
  <si>
    <t>191682006043</t>
  </si>
  <si>
    <t>191682005978</t>
  </si>
  <si>
    <t>191682005992</t>
  </si>
  <si>
    <t>191682006159</t>
  </si>
  <si>
    <t>191682006173</t>
  </si>
  <si>
    <t>191682005930</t>
  </si>
  <si>
    <t>191682005947</t>
  </si>
  <si>
    <t>191682005985</t>
  </si>
  <si>
    <t>191682006005</t>
  </si>
  <si>
    <t>191682006036</t>
  </si>
  <si>
    <t>191682006067</t>
  </si>
  <si>
    <t>191682006081</t>
  </si>
  <si>
    <t>191682006104</t>
  </si>
  <si>
    <t>191682006128</t>
  </si>
  <si>
    <t>191682006142</t>
  </si>
  <si>
    <t>191682006166</t>
  </si>
  <si>
    <t>191682006180</t>
  </si>
  <si>
    <t>191682005558</t>
  </si>
  <si>
    <t>191682005565</t>
  </si>
  <si>
    <t>191682005572</t>
  </si>
  <si>
    <t>191682005589</t>
  </si>
  <si>
    <t>191682005596</t>
  </si>
  <si>
    <t>191682005602</t>
  </si>
  <si>
    <t>191682005619</t>
  </si>
  <si>
    <t>191682005626</t>
  </si>
  <si>
    <t>191682005633</t>
  </si>
  <si>
    <t>191682005640</t>
  </si>
  <si>
    <t>191682005657</t>
  </si>
  <si>
    <t>191682005664</t>
  </si>
  <si>
    <t>191682006210</t>
  </si>
  <si>
    <t>191682006234</t>
  </si>
  <si>
    <t>191682006258</t>
  </si>
  <si>
    <t>191682006272</t>
  </si>
  <si>
    <t>191682006296</t>
  </si>
  <si>
    <t>191682006319</t>
  </si>
  <si>
    <t>191682006333</t>
  </si>
  <si>
    <t>191682006340</t>
  </si>
  <si>
    <t>191682006357</t>
  </si>
  <si>
    <t>191682006364</t>
  </si>
  <si>
    <t>191682006227</t>
  </si>
  <si>
    <t>191682006241</t>
  </si>
  <si>
    <t>191682006197</t>
  </si>
  <si>
    <t>191682006203</t>
  </si>
  <si>
    <t>191682006265</t>
  </si>
  <si>
    <t>191682006289</t>
  </si>
  <si>
    <t>191682006302</t>
  </si>
  <si>
    <t>191682006326</t>
  </si>
  <si>
    <t>191682006395</t>
  </si>
  <si>
    <t>191682006401</t>
  </si>
  <si>
    <t>191682006418</t>
  </si>
  <si>
    <t>191682006425</t>
  </si>
  <si>
    <t>191682006432</t>
  </si>
  <si>
    <t>191682006449</t>
  </si>
  <si>
    <t>191682006371</t>
  </si>
  <si>
    <t>191682006388</t>
  </si>
  <si>
    <t>191682006456</t>
  </si>
  <si>
    <t>191682006463</t>
  </si>
  <si>
    <t>191682006470</t>
  </si>
  <si>
    <t>191682006487</t>
  </si>
  <si>
    <t>191682006494</t>
  </si>
  <si>
    <t>191682006500</t>
  </si>
  <si>
    <t>191682006517</t>
  </si>
  <si>
    <t>191682006524</t>
  </si>
  <si>
    <t>191682006555</t>
  </si>
  <si>
    <t>191682006562</t>
  </si>
  <si>
    <t>191682006579</t>
  </si>
  <si>
    <t>191682006593</t>
  </si>
  <si>
    <t>191682006630</t>
  </si>
  <si>
    <t>191682006654</t>
  </si>
  <si>
    <t>191682006678</t>
  </si>
  <si>
    <t>191682006692</t>
  </si>
  <si>
    <t>191682006739</t>
  </si>
  <si>
    <t>191682006753</t>
  </si>
  <si>
    <t>191682006531</t>
  </si>
  <si>
    <t>191682006548</t>
  </si>
  <si>
    <t>191682006586</t>
  </si>
  <si>
    <t>191682006609</t>
  </si>
  <si>
    <t>191682006616</t>
  </si>
  <si>
    <t>191682006623</t>
  </si>
  <si>
    <t>191682006647</t>
  </si>
  <si>
    <t>191682006661</t>
  </si>
  <si>
    <t>191682006685</t>
  </si>
  <si>
    <t>191682006708</t>
  </si>
  <si>
    <t>191682006715</t>
  </si>
  <si>
    <t>191682006722</t>
  </si>
  <si>
    <t>191682006746</t>
  </si>
  <si>
    <t>191682006760</t>
  </si>
  <si>
    <t>191682006777</t>
  </si>
  <si>
    <t>191682006784</t>
  </si>
  <si>
    <t>191682006791</t>
  </si>
  <si>
    <t>191682006807</t>
  </si>
  <si>
    <t>191682006814</t>
  </si>
  <si>
    <t>191682006821</t>
  </si>
  <si>
    <t>191682006890</t>
  </si>
  <si>
    <t>191682006906</t>
  </si>
  <si>
    <t>191682006913</t>
  </si>
  <si>
    <t>191682006920</t>
  </si>
  <si>
    <t>191682006876</t>
  </si>
  <si>
    <t>191682006883</t>
  </si>
  <si>
    <t>191682006852</t>
  </si>
  <si>
    <t>191682006869</t>
  </si>
  <si>
    <t>191682006937</t>
  </si>
  <si>
    <t>191682006944</t>
  </si>
  <si>
    <t>191682006999</t>
  </si>
  <si>
    <t>191682007002</t>
  </si>
  <si>
    <t>191682006975</t>
  </si>
  <si>
    <t>191682006982</t>
  </si>
  <si>
    <t>191682006951</t>
  </si>
  <si>
    <t>191682006968</t>
  </si>
  <si>
    <t>191682007095</t>
  </si>
  <si>
    <t>191682007118</t>
  </si>
  <si>
    <t>191682007132</t>
  </si>
  <si>
    <t>191682007156</t>
  </si>
  <si>
    <t>191682007170</t>
  </si>
  <si>
    <t>191682007194</t>
  </si>
  <si>
    <t>191682007217</t>
  </si>
  <si>
    <t>191682007231</t>
  </si>
  <si>
    <t>191682007057</t>
  </si>
  <si>
    <t>191682007064</t>
  </si>
  <si>
    <t>191682007071</t>
  </si>
  <si>
    <t>191682007088</t>
  </si>
  <si>
    <t>191682007019</t>
  </si>
  <si>
    <t>191682007026</t>
  </si>
  <si>
    <t>191682007101</t>
  </si>
  <si>
    <t>191682007125</t>
  </si>
  <si>
    <t>191682007149</t>
  </si>
  <si>
    <t>191682007163</t>
  </si>
  <si>
    <t>191682007187</t>
  </si>
  <si>
    <t>191682007200</t>
  </si>
  <si>
    <t>191682007224</t>
  </si>
  <si>
    <t>191682007248</t>
  </si>
  <si>
    <t>191682007255</t>
  </si>
  <si>
    <t>191682007262</t>
  </si>
  <si>
    <t>191682007279</t>
  </si>
  <si>
    <t>191682007286</t>
  </si>
  <si>
    <t>191682007293</t>
  </si>
  <si>
    <t>191682007309</t>
  </si>
  <si>
    <t>191682007330</t>
  </si>
  <si>
    <t>191682007347</t>
  </si>
  <si>
    <t>191682007354</t>
  </si>
  <si>
    <t>191682007361</t>
  </si>
  <si>
    <t>191682007378</t>
  </si>
  <si>
    <t>191682007385</t>
  </si>
  <si>
    <t>191682007392</t>
  </si>
  <si>
    <t>191682007408</t>
  </si>
  <si>
    <t>191682007415</t>
  </si>
  <si>
    <t>191682007422</t>
  </si>
  <si>
    <t>191682007439</t>
  </si>
  <si>
    <t>191682007446</t>
  </si>
  <si>
    <t>191682007453</t>
  </si>
  <si>
    <t>191682007460</t>
  </si>
  <si>
    <t>191682007477</t>
  </si>
  <si>
    <t>191682007484</t>
  </si>
  <si>
    <t>191682007491</t>
  </si>
  <si>
    <t>191682007507</t>
  </si>
  <si>
    <t>191682007514</t>
  </si>
  <si>
    <t>191682007538</t>
  </si>
  <si>
    <t>191682007545</t>
  </si>
  <si>
    <t>191682007552</t>
  </si>
  <si>
    <t>191682007569</t>
  </si>
  <si>
    <t>191682007576</t>
  </si>
  <si>
    <t>191682007583</t>
  </si>
  <si>
    <t>191682007590</t>
  </si>
  <si>
    <t>191682007620</t>
  </si>
  <si>
    <t>191682007637</t>
  </si>
  <si>
    <t>191682007644</t>
  </si>
  <si>
    <t>191682007651</t>
  </si>
  <si>
    <t>191682007668</t>
  </si>
  <si>
    <t>191682007675</t>
  </si>
  <si>
    <t>191682007682</t>
  </si>
  <si>
    <t>191682007699</t>
  </si>
  <si>
    <t>191682007705</t>
  </si>
  <si>
    <t>191682007712</t>
  </si>
  <si>
    <t>191682007729</t>
  </si>
  <si>
    <t>191682007736</t>
  </si>
  <si>
    <t>191682007743</t>
  </si>
  <si>
    <t>191682007750</t>
  </si>
  <si>
    <t>191682007767</t>
  </si>
  <si>
    <t>191682007774</t>
  </si>
  <si>
    <t>191682007798</t>
  </si>
  <si>
    <t>191682007859</t>
  </si>
  <si>
    <t>191682007873</t>
  </si>
  <si>
    <t>191682007811</t>
  </si>
  <si>
    <t>191682007835</t>
  </si>
  <si>
    <t>191682007781</t>
  </si>
  <si>
    <t>191682007804</t>
  </si>
  <si>
    <t>191682007866</t>
  </si>
  <si>
    <t>191682007880</t>
  </si>
  <si>
    <t>191682007828</t>
  </si>
  <si>
    <t>191682007842</t>
  </si>
  <si>
    <t>191682007897</t>
  </si>
  <si>
    <t>191682007903</t>
  </si>
  <si>
    <t>191682007958</t>
  </si>
  <si>
    <t>191682007965</t>
  </si>
  <si>
    <t>191682007910</t>
  </si>
  <si>
    <t>191682007934</t>
  </si>
  <si>
    <t>191682007927</t>
  </si>
  <si>
    <t>191682007941</t>
  </si>
  <si>
    <t>191682007972</t>
  </si>
  <si>
    <t>191682007989</t>
  </si>
  <si>
    <t>191682007996</t>
  </si>
  <si>
    <t>191682008009</t>
  </si>
  <si>
    <t>191682008054</t>
  </si>
  <si>
    <t>191682008016</t>
  </si>
  <si>
    <t>191682008023</t>
  </si>
  <si>
    <t>191682008030</t>
  </si>
  <si>
    <t>191682008047</t>
  </si>
  <si>
    <t>191682008061</t>
  </si>
  <si>
    <t>191682008078</t>
  </si>
  <si>
    <t>191682008085</t>
  </si>
  <si>
    <t>191682008092</t>
  </si>
  <si>
    <t>191682008108</t>
  </si>
  <si>
    <t>191682008122</t>
  </si>
  <si>
    <t>191682008139</t>
  </si>
  <si>
    <t>191682008115</t>
  </si>
  <si>
    <t>191682008153</t>
  </si>
  <si>
    <t>191682008160</t>
  </si>
  <si>
    <t>191682008146</t>
  </si>
  <si>
    <t>191682008177</t>
  </si>
  <si>
    <t>191682008184</t>
  </si>
  <si>
    <t>191682008191</t>
  </si>
  <si>
    <t>191682008207</t>
  </si>
  <si>
    <t>191682008214</t>
  </si>
  <si>
    <t>191682008221</t>
  </si>
  <si>
    <t>191682008252</t>
  </si>
  <si>
    <t>191682008269</t>
  </si>
  <si>
    <t>191682001611</t>
  </si>
  <si>
    <t>191682001628</t>
  </si>
  <si>
    <t>191682001635</t>
  </si>
  <si>
    <t>191682001642</t>
  </si>
  <si>
    <t>191682001659</t>
  </si>
  <si>
    <t>191682001666</t>
  </si>
  <si>
    <t>191682001680</t>
  </si>
  <si>
    <t>191682001703</t>
  </si>
  <si>
    <t>191682001697</t>
  </si>
  <si>
    <t>191682001673</t>
  </si>
  <si>
    <t>191682001727</t>
  </si>
  <si>
    <t>191682001734</t>
  </si>
  <si>
    <t>191682001741</t>
  </si>
  <si>
    <t>191682001758</t>
  </si>
  <si>
    <t>191682001765</t>
  </si>
  <si>
    <t>191682001772</t>
  </si>
  <si>
    <t>191682001789</t>
  </si>
  <si>
    <t>191682001796</t>
  </si>
  <si>
    <t>191682001888</t>
  </si>
  <si>
    <t>191682001925</t>
  </si>
  <si>
    <t>191682001857</t>
  </si>
  <si>
    <t>191682001864</t>
  </si>
  <si>
    <t>191682001833</t>
  </si>
  <si>
    <t>191682001949</t>
  </si>
  <si>
    <t>191682001932</t>
  </si>
  <si>
    <t>191682001963</t>
  </si>
  <si>
    <t>191682001970</t>
  </si>
  <si>
    <t>191682001987</t>
  </si>
  <si>
    <t>191682001994</t>
  </si>
  <si>
    <t>191682002007</t>
  </si>
  <si>
    <t>191682001956</t>
  </si>
  <si>
    <t>191682002014</t>
  </si>
  <si>
    <t>191682002021</t>
  </si>
  <si>
    <t>191682002038</t>
  </si>
  <si>
    <t>191682002045</t>
  </si>
  <si>
    <t>191682002052</t>
  </si>
  <si>
    <t>191682002069</t>
  </si>
  <si>
    <t>191682002076</t>
  </si>
  <si>
    <t>191682002083</t>
  </si>
  <si>
    <t>191682002090</t>
  </si>
  <si>
    <t>191682002106</t>
  </si>
  <si>
    <t>191682002113</t>
  </si>
  <si>
    <t>191682002120</t>
  </si>
  <si>
    <t>191682002137</t>
  </si>
  <si>
    <t>191682008283</t>
  </si>
  <si>
    <t>191682008306</t>
  </si>
  <si>
    <t>191682008320</t>
  </si>
  <si>
    <t>191682008481</t>
  </si>
  <si>
    <t>191682008511</t>
  </si>
  <si>
    <t>191682002144</t>
  </si>
  <si>
    <t>191682002151</t>
  </si>
  <si>
    <t>191682002205</t>
  </si>
  <si>
    <t>191682002229</t>
  </si>
  <si>
    <t>191682008337</t>
  </si>
  <si>
    <t>191682008344</t>
  </si>
  <si>
    <t>191682008351</t>
  </si>
  <si>
    <t>191682008368</t>
  </si>
  <si>
    <t>191682008375</t>
  </si>
  <si>
    <t>191682008382</t>
  </si>
  <si>
    <t>191682008399</t>
  </si>
  <si>
    <t>191682008405</t>
  </si>
  <si>
    <t>191682008412</t>
  </si>
  <si>
    <t>191682008429</t>
  </si>
  <si>
    <t>191682008436</t>
  </si>
  <si>
    <t>191682008443</t>
  </si>
  <si>
    <t>191682008528</t>
  </si>
  <si>
    <t>191682008535</t>
  </si>
  <si>
    <t>191682008542</t>
  </si>
  <si>
    <t>191682008559</t>
  </si>
  <si>
    <t>191682008566</t>
  </si>
  <si>
    <t>191682008573</t>
  </si>
  <si>
    <t>191682008580</t>
  </si>
  <si>
    <t>191682008597</t>
  </si>
  <si>
    <t>191682008603</t>
  </si>
  <si>
    <t>191682008610</t>
  </si>
  <si>
    <t>191685008627</t>
  </si>
  <si>
    <t>191682008634</t>
  </si>
  <si>
    <t>191682006838</t>
  </si>
  <si>
    <t>191682006845</t>
  </si>
  <si>
    <t>191682009433</t>
  </si>
  <si>
    <t>191682009440</t>
  </si>
  <si>
    <t>191682009389</t>
  </si>
  <si>
    <t>191682009396</t>
  </si>
  <si>
    <t>191682009402</t>
  </si>
  <si>
    <t>191682009419</t>
  </si>
  <si>
    <t>ADDED NEW UPC # TO ALL WHEELS &amp; TIRES</t>
  </si>
  <si>
    <t>MR31029016518 &amp; MR31029016918 CAPS WERE T077136-B AND HUB BORE WAS 110.5, CORRECTED TO T077122-B AND 87</t>
  </si>
  <si>
    <t>MR31029060500 &amp; MR31029060900 CAPS WERE T077131-B AND HUB BORE WAS 108, CORRECTED TO T077131-1-B AND 106.25</t>
  </si>
  <si>
    <t xml:space="preserve">REMOVED LINE 30 OF UTV (4XX) TAB, DUPLICATE PART # MR40147045543B </t>
  </si>
  <si>
    <t>ADD MR40557047552B AND MR40557047952B TO UTV(4XX) TAB</t>
  </si>
  <si>
    <t>MR31189055518 &amp; MR31189055818 CAPS WERE T077131-B AND HUB BORE WAS 108, CORRECTED TO T077116-B AND 71.5</t>
  </si>
  <si>
    <t>UTV (4XX) 4X110 402, 403, 405, 406 CAPS CHANGED TO T082L81-H41</t>
  </si>
  <si>
    <t>UTV (4XX) 4X136 &amp; 4X156 402, 403, 405, 406 CAPS CHANGED TO T082L90-H48</t>
  </si>
  <si>
    <t>ADDED MR503 WHEELS TO RALLY TAB</t>
  </si>
  <si>
    <t>MR503 RALLY</t>
  </si>
  <si>
    <t>MR308 6X5.5 ONLY, CHANGED CAP FROM T077L131-1 TO T077L131-2</t>
  </si>
  <si>
    <t>MR310 AND MR311 CHANGED CAP FROM T077131-1-B TO T077L131-2-B</t>
  </si>
  <si>
    <t>ADDED MR6XX TAB AND INFORMATION</t>
  </si>
  <si>
    <t>MR605 NV</t>
  </si>
  <si>
    <t>MR606 Mesh</t>
  </si>
  <si>
    <t>MR610 Con 6</t>
  </si>
  <si>
    <t>191682009532</t>
  </si>
  <si>
    <t>191682009549</t>
  </si>
  <si>
    <t>191682009518</t>
  </si>
  <si>
    <t>191682009525</t>
  </si>
  <si>
    <t>191682009594</t>
  </si>
  <si>
    <t>191682009600</t>
  </si>
  <si>
    <t>191682009570</t>
  </si>
  <si>
    <t>191682009587</t>
  </si>
  <si>
    <t>191682009556</t>
  </si>
  <si>
    <t>191682009563</t>
  </si>
  <si>
    <t>ADDED MR106 WHEELS</t>
  </si>
  <si>
    <t>191682009617</t>
  </si>
  <si>
    <t>191682009631</t>
  </si>
  <si>
    <t>191682009662</t>
  </si>
  <si>
    <t>191682009679</t>
  </si>
  <si>
    <t>191682009624</t>
  </si>
  <si>
    <t>191682009723</t>
  </si>
  <si>
    <t>PRICING FOR MR106 WAS $385.00</t>
  </si>
  <si>
    <t>WEIGHTS FOR 17" &amp; 18" MR503 WERE 15.8LBS AND 18LBS</t>
  </si>
  <si>
    <t>ADDED MR40155047346B &amp; MR40155046346B TO UTV (4XX) TAB</t>
  </si>
  <si>
    <t>5+0</t>
  </si>
  <si>
    <t>191682009730</t>
  </si>
  <si>
    <t>191682009747</t>
  </si>
  <si>
    <t>191682009754</t>
  </si>
  <si>
    <t>191682009761</t>
  </si>
  <si>
    <t>191682009778</t>
  </si>
  <si>
    <t>191682009785</t>
  </si>
  <si>
    <t>191682009792</t>
  </si>
  <si>
    <t>191682009808</t>
  </si>
  <si>
    <t>191682009815</t>
  </si>
  <si>
    <t>191682009822</t>
  </si>
  <si>
    <t>191682009839</t>
  </si>
  <si>
    <t>191682009846</t>
  </si>
  <si>
    <t>191682009853</t>
  </si>
  <si>
    <t>191682009860</t>
  </si>
  <si>
    <t>191682009877</t>
  </si>
  <si>
    <t>191682009884</t>
  </si>
  <si>
    <t>191682009891</t>
  </si>
  <si>
    <t>191682009907</t>
  </si>
  <si>
    <t>191682009914</t>
  </si>
  <si>
    <t>191682009921</t>
  </si>
  <si>
    <t>191682009938</t>
  </si>
  <si>
    <t>191682009945</t>
  </si>
  <si>
    <t>191682009952</t>
  </si>
  <si>
    <t>191682009969</t>
  </si>
  <si>
    <t>191682009976</t>
  </si>
  <si>
    <t>191682009983</t>
  </si>
  <si>
    <t>191682009990</t>
  </si>
  <si>
    <t>191682010002</t>
  </si>
  <si>
    <t>191682010019</t>
  </si>
  <si>
    <t>191682010026</t>
  </si>
  <si>
    <t>191682010033</t>
  </si>
  <si>
    <t>191682010040</t>
  </si>
  <si>
    <t>191682010057</t>
  </si>
  <si>
    <t>191682010064</t>
  </si>
  <si>
    <t>191682010071</t>
  </si>
  <si>
    <t>191682010088</t>
  </si>
  <si>
    <t>191682010095</t>
  </si>
  <si>
    <t>191682010101</t>
  </si>
  <si>
    <t>191682010118</t>
  </si>
  <si>
    <t>191682010125</t>
  </si>
  <si>
    <t>191682010132</t>
  </si>
  <si>
    <t>191682010149</t>
  </si>
  <si>
    <t>191682010156</t>
  </si>
  <si>
    <t>191682010163</t>
  </si>
  <si>
    <t>191682010170</t>
  </si>
  <si>
    <t>191682010187</t>
  </si>
  <si>
    <t>191682010194</t>
  </si>
  <si>
    <t>191682010200</t>
  </si>
  <si>
    <t>191682010217</t>
  </si>
  <si>
    <t>191682010224</t>
  </si>
  <si>
    <t>191682010231</t>
  </si>
  <si>
    <t>191682010248</t>
  </si>
  <si>
    <t>191682010255</t>
  </si>
  <si>
    <t>191682010262</t>
  </si>
  <si>
    <t>191682010279</t>
  </si>
  <si>
    <t>191682010286</t>
  </si>
  <si>
    <t>191682010293</t>
  </si>
  <si>
    <t>191682010309</t>
  </si>
  <si>
    <t>191682010316</t>
  </si>
  <si>
    <t>191682010323</t>
  </si>
  <si>
    <t>MR106 PN CORRECTED TO END WITH 'B', WAS 'N'</t>
  </si>
  <si>
    <t>ADDED HUB RING BORE TO STREET (3XX) AND RALLY (5XX) TABS</t>
  </si>
  <si>
    <t>REMOVED CENTRIC HUB RING FROM 5X108 RALLY WHEELS, COPY &amp; PASTE ERROR</t>
  </si>
  <si>
    <t>ADDED CAP BORE TO STREET (3XX) TAB</t>
  </si>
  <si>
    <t>REMOVED MR106 IN THE FOLLOWING BCD: 8X165.1, 8X170, 6X135, 5X4.5,  ADDED MR10679050544B &amp; MR10679050944B</t>
  </si>
  <si>
    <t>191682010330</t>
  </si>
  <si>
    <t>191682010347</t>
  </si>
  <si>
    <t>MR31168062500</t>
  </si>
  <si>
    <t>MR31168062800</t>
  </si>
  <si>
    <t>ADDED PART NUMBERS TO STREET(3XX) TAB: MR30878562900, MR30878562500, MR31078562500, MR31087562900</t>
  </si>
  <si>
    <t>ADDED PART NUMBERS TO STREET(3XX) TAB: MR31168062500, MR31168062800, MR31178562500, MR31178562800</t>
  </si>
  <si>
    <t>ADDED TT351015DS60 TO TENSOR TIRE TAB</t>
  </si>
  <si>
    <t>ADDED MR30529055518 TO STREET(3XX) TAB</t>
  </si>
  <si>
    <t>191682010354</t>
  </si>
  <si>
    <t>191682010361</t>
  </si>
  <si>
    <t>191682010378</t>
  </si>
  <si>
    <t>191682010385</t>
  </si>
  <si>
    <t>191682010392</t>
  </si>
  <si>
    <t>191682010408</t>
  </si>
  <si>
    <t>191682010415</t>
  </si>
  <si>
    <t>191682010422</t>
  </si>
  <si>
    <t>191682010446</t>
  </si>
  <si>
    <t xml:space="preserve">YES </t>
  </si>
  <si>
    <t>CORRECTED WEIGHT OF MR31168062500 &amp; MR31168062800, WAS 25.4LBS</t>
  </si>
  <si>
    <t>ADDED ZH-109 &amp; ZH-110 HUB RINGS TO DISCO (6XX) SHEET</t>
  </si>
  <si>
    <t>CHANGED 8 LUG CAP PART NUMBER ON DISCO (6XX) SHEET, WAS 2168L164</t>
  </si>
  <si>
    <t>SHEET REFORMAT, ALL WHEEL TABS COMBINED INTO ONE, TIRES SPLIT INTO SEPARATE SHEET</t>
  </si>
  <si>
    <t>SERIES</t>
  </si>
  <si>
    <t>BOLT PATTERN</t>
  </si>
  <si>
    <t>ATV OFFSET B+F</t>
  </si>
  <si>
    <t>CAP MSRP</t>
  </si>
  <si>
    <t>BOLT MSRP</t>
  </si>
  <si>
    <t>HUB RING MSRP</t>
  </si>
  <si>
    <t>BEADLOCK RING PN</t>
  </si>
  <si>
    <t>BEADLOCK RING MSRP</t>
  </si>
  <si>
    <t>HARDWARE KIT PN</t>
  </si>
  <si>
    <t>HARDWARE KIT MSRP</t>
  </si>
  <si>
    <t>BOX L (IN)</t>
  </si>
  <si>
    <t>BOX W (IN)</t>
  </si>
  <si>
    <t>BOX H (IN)</t>
  </si>
  <si>
    <t>FEATURE 1</t>
  </si>
  <si>
    <t>FEATURE 2</t>
  </si>
  <si>
    <t>FEATURE 3</t>
  </si>
  <si>
    <t>FEATURE 4</t>
  </si>
  <si>
    <t>FEATURE 5</t>
  </si>
  <si>
    <t>IMAGE 1</t>
  </si>
  <si>
    <t>IMAGE 2</t>
  </si>
  <si>
    <t>STREET (3XX)</t>
  </si>
  <si>
    <t xml:space="preserve">BRAND  </t>
  </si>
  <si>
    <t xml:space="preserve"> MODEL </t>
  </si>
  <si>
    <t xml:space="preserve"> PART NUMBER </t>
  </si>
  <si>
    <t xml:space="preserve"> UPC </t>
  </si>
  <si>
    <t xml:space="preserve"> MSRP </t>
  </si>
  <si>
    <t xml:space="preserve">BOLT HOLE </t>
  </si>
  <si>
    <t xml:space="preserve">BOLT DIAMETER </t>
  </si>
  <si>
    <t xml:space="preserve"> OFFSET (MM)</t>
  </si>
  <si>
    <t>BACKSIDE SPACING (IN)</t>
  </si>
  <si>
    <t xml:space="preserve"> COLOR/FINISH </t>
  </si>
  <si>
    <t xml:space="preserve"> CAP PART </t>
  </si>
  <si>
    <t xml:space="preserve">CAP SCREW </t>
  </si>
  <si>
    <t xml:space="preserve">HUB CENTRIC YES/NO </t>
  </si>
  <si>
    <t xml:space="preserve">HUB CENTRIC RING P/N </t>
  </si>
  <si>
    <t>HUB RING BORE (MM)</t>
  </si>
  <si>
    <t xml:space="preserve">PALLET  QUANTITY </t>
  </si>
  <si>
    <t>UTV (4XX)</t>
  </si>
  <si>
    <t>RACE (1XX)</t>
  </si>
  <si>
    <t>ACCESSORY BOLT PN</t>
  </si>
  <si>
    <t>FORGED (2XX)</t>
  </si>
  <si>
    <t>RALLY (5XX)</t>
  </si>
  <si>
    <t>DISCO (6XX)</t>
  </si>
  <si>
    <t>191682007040</t>
  </si>
  <si>
    <t>191682007033</t>
  </si>
  <si>
    <t>191682008238</t>
  </si>
  <si>
    <t>191682008245</t>
  </si>
  <si>
    <t xml:space="preserve"> HUB BORE (MM)</t>
  </si>
  <si>
    <t>WHEEL WEIGHT (LBS)</t>
  </si>
  <si>
    <t>MAX LOAD  (LBS)</t>
  </si>
  <si>
    <t>WHEEL DIAMETER (IN)</t>
  </si>
  <si>
    <t>WHEEL WIDTH (IN)</t>
  </si>
  <si>
    <t>FREIGHT WEIGHT (LBS)</t>
  </si>
  <si>
    <t>MR101 Beadlock</t>
  </si>
  <si>
    <t>MR405 UTV Beadlock</t>
  </si>
  <si>
    <t xml:space="preserve"> MR406 UTV Beadlock</t>
  </si>
  <si>
    <t>MR105 Beadlock</t>
  </si>
  <si>
    <t>MR106 Beadlock</t>
  </si>
  <si>
    <t>MR101 Buggy</t>
  </si>
  <si>
    <t>MR101 Buggy Beadlock</t>
  </si>
  <si>
    <t>MR201 Forged</t>
  </si>
  <si>
    <t>MR202 Forged</t>
  </si>
  <si>
    <t>MR301 The Standard</t>
  </si>
  <si>
    <t>MR302 Fat Five</t>
  </si>
  <si>
    <t>MR304 Double Standard</t>
  </si>
  <si>
    <t>MR305 NV HD</t>
  </si>
  <si>
    <t>MR307 Hole</t>
  </si>
  <si>
    <t>MR308 Roost</t>
  </si>
  <si>
    <t>MR309 Grid</t>
  </si>
  <si>
    <t>MR310 Con6</t>
  </si>
  <si>
    <t>MR311 Vex</t>
  </si>
  <si>
    <t>6x5.5</t>
  </si>
  <si>
    <t>OUTPUT VALUE</t>
  </si>
  <si>
    <t>PURPOSE</t>
  </si>
  <si>
    <t>A</t>
  </si>
  <si>
    <t xml:space="preserve">Spoke depth (from mounting pad plane) at 90mm from center. </t>
  </si>
  <si>
    <t>In MM.  Round to nearest whole #</t>
  </si>
  <si>
    <t>B</t>
  </si>
  <si>
    <t>Spoke depth (from mounting pad plane) at 100mm from center.</t>
  </si>
  <si>
    <t>C</t>
  </si>
  <si>
    <t>Spoke depth (from mounting pad plane) at 160mm from center.</t>
  </si>
  <si>
    <t>D</t>
  </si>
  <si>
    <t>Wheel inner radius (on mounting pad plane) from center.</t>
  </si>
  <si>
    <t>Used to verify brake caliper clearance to wheel inner barrel.</t>
  </si>
  <si>
    <t>[A] SPOKE DEPTH AT 90MM</t>
  </si>
  <si>
    <t xml:space="preserve">[B] SPOKE DEPTH AT 100MM </t>
  </si>
  <si>
    <t xml:space="preserve">[C] SPOKE DEPTH AT 160MM </t>
  </si>
  <si>
    <t xml:space="preserve">[D] INNER WHEEL RADIUS </t>
  </si>
  <si>
    <t>[E] CAP BORE (MM)</t>
  </si>
  <si>
    <t>Used to determine correct hub ring.</t>
  </si>
  <si>
    <t>E</t>
  </si>
  <si>
    <t>I</t>
  </si>
  <si>
    <t>Hub Clearance - Depth (from mounting pad plane) at the center of wheel, to back of cap (first obstruction)</t>
  </si>
  <si>
    <t>Used to verify stub axle, hub, or dust cap clearance.</t>
  </si>
  <si>
    <t>ADDED WHEEL DIMENSIONS TAB FOR CLEARANCES</t>
  </si>
  <si>
    <t>MR401 UTV Beadlock</t>
  </si>
  <si>
    <t>MR401-R UTV Beadlock</t>
  </si>
  <si>
    <t>MR402 The Standard UTV</t>
  </si>
  <si>
    <t>MR408 Roost UTV</t>
  </si>
  <si>
    <t>ADDED MR40147046843B, MR40647046852B, MR40147047843B, MR40157046843B, MR40157047843B</t>
  </si>
  <si>
    <t>CAP ON MR3087855500 WAS T077L131-1</t>
  </si>
  <si>
    <t>CAP ON MR10578560338B, MR10578560538B, MR10579060300B, MR10579060500B WAS C-MR304-108-C</t>
  </si>
  <si>
    <t>Matte black paint</t>
  </si>
  <si>
    <t>Stainless steel bolts around lip</t>
  </si>
  <si>
    <t>Push-through center cap</t>
  </si>
  <si>
    <t>MR301_The_Standard_Matte_Black.jpg</t>
  </si>
  <si>
    <t>MR301_The_Standard_Matte_Black_Head_On.jpg</t>
  </si>
  <si>
    <t>Diamond cut machined finish with clear coat</t>
  </si>
  <si>
    <t>MR301_The_Standard_Diamond_Cut_Machined.jpg</t>
  </si>
  <si>
    <t>MR301_The_Standard_Diamond_Cut_Machined_Head_On.jpg</t>
  </si>
  <si>
    <t>MR302_Fat_Five_Matte_Black.jpg</t>
  </si>
  <si>
    <t>MR302_Fat_Five_Matte_Black_Head_On.jpg</t>
  </si>
  <si>
    <t>Matte black paint with 'Street-Loc' lip</t>
  </si>
  <si>
    <t>Removable zinc plated bolts around lip</t>
  </si>
  <si>
    <t>MR304_Double_Standard_Matte_Black.jpg</t>
  </si>
  <si>
    <t>MR304_Double_Standard_Matte_Black_Head_On.jpg</t>
  </si>
  <si>
    <t>Matte black paint with machined 'Street-Loc'  lip</t>
  </si>
  <si>
    <t>MR304_Double_Standard_Machined_Lip.jpg</t>
  </si>
  <si>
    <t>MR304_Double_Standard_Machined_Lip_Head_On.jpg</t>
  </si>
  <si>
    <t>Machined finish with clear coat</t>
  </si>
  <si>
    <t>Street-Loc' lip</t>
  </si>
  <si>
    <t>MR304_Double_Standard_Machined.jpg</t>
  </si>
  <si>
    <t>MR304_Double_Standard_Machined_Head_On.jpg</t>
  </si>
  <si>
    <t>Machined face with matte black 'Street-Loc' lip</t>
  </si>
  <si>
    <t>MR305_NV_Matte_Black_Machined_Face.jpg</t>
  </si>
  <si>
    <t>MR305_NV_Matte_Black_Machined_Face_Head_On.jpg</t>
  </si>
  <si>
    <t>MR306_Mesh_Matte_Black.jpg</t>
  </si>
  <si>
    <t>MR306_Mesh_Matte_Black_Head_On.jpg</t>
  </si>
  <si>
    <t>Removable stainless steel bolts around lip</t>
  </si>
  <si>
    <t>MR307_Hole_Matte_Black.jpg</t>
  </si>
  <si>
    <t>MR307_Hole_Matte_Black_Head_On.jpg</t>
  </si>
  <si>
    <t>Bronze paint</t>
  </si>
  <si>
    <t>Weight saving pockets around wheel face</t>
  </si>
  <si>
    <t>Bolt-on billet center cap</t>
  </si>
  <si>
    <t>Concave face design</t>
  </si>
  <si>
    <t>MR308_Roost_Bronze.jpg</t>
  </si>
  <si>
    <t>MR308_Roost_Bronze_Head_On.jpg</t>
  </si>
  <si>
    <t>MR308_Roost_Matte_Black.jpg</t>
  </si>
  <si>
    <t>MR308_Roost_Matte_Black_Head_On.jpg</t>
  </si>
  <si>
    <t>MR309_Grid_Matte_Black.jpg</t>
  </si>
  <si>
    <t>MR309_Grid_Matte_Black_Head_On.jpg</t>
  </si>
  <si>
    <t>Titanium finish with matte black 'Street-Loc' lip</t>
  </si>
  <si>
    <t>MR309_Grid_Titanium.jpg</t>
  </si>
  <si>
    <t>MR309_Grid_Titanium_Head_On.jpg</t>
  </si>
  <si>
    <t>Matte black paint with V.2 'Street-Loc' lip</t>
  </si>
  <si>
    <t>MR310_Con6_Matte_Black.jpg</t>
  </si>
  <si>
    <t>MR310_Con6_Matte_Black_Head_On.jpg</t>
  </si>
  <si>
    <t>Bronze paint with matte black V.2 'Street-Loc' lip</t>
  </si>
  <si>
    <t>MR310_Con6_Bronze.jpg</t>
  </si>
  <si>
    <t>MR310_Con6_Bronze_Head_On.jpg</t>
  </si>
  <si>
    <t>Convex face shape</t>
  </si>
  <si>
    <t>MR311_Vex_Matte_Black.jpg</t>
  </si>
  <si>
    <t>MR311_Vex_Matte_Black_Head_On.jpg</t>
  </si>
  <si>
    <t>MR311_Vex_Titanium.jpg</t>
  </si>
  <si>
    <t>MR311_Vex_Titanium_Head_On.jpg</t>
  </si>
  <si>
    <t>Forged 6061 ring with Grade 8 zinc plated hardware</t>
  </si>
  <si>
    <t>1600 lb load rating</t>
  </si>
  <si>
    <t>MR401_UTV_Beadlock_Matte_Black.jpg</t>
  </si>
  <si>
    <t>MR401_UTV_Beadlock_Matte_Black_Head_On.jpg</t>
  </si>
  <si>
    <t>MR401_UTV_Beadlock_Machined.jpg</t>
  </si>
  <si>
    <t>MR401_UTV_Beadlock_Machined_Head_On.jpg</t>
  </si>
  <si>
    <t>Race specific evolution of 401 Beadlock</t>
  </si>
  <si>
    <t>Width and offset provide optimal handling and feedback for the driver</t>
  </si>
  <si>
    <t>Forged 6061 v.2 ring includes Grade 8 zinc plated hardware</t>
  </si>
  <si>
    <t>v.2 ring offers greater strength, less deflection and easier installation</t>
  </si>
  <si>
    <t>Matte black paint with machined face</t>
  </si>
  <si>
    <t>Bolt-on center cap</t>
  </si>
  <si>
    <t>MR402_The_Standard_UTV_Matte_Black_Machined.jpg</t>
  </si>
  <si>
    <t>MR402_The_Standard_UTV_Matte_Black_Machined_Face_Head_On.jpg</t>
  </si>
  <si>
    <t>MR402_The_Standard_UTV_Matte_Black.jpg</t>
  </si>
  <si>
    <t>MR402_The_Standard_UTV_Matte_Black_Head_On.jpg</t>
  </si>
  <si>
    <t>MR403_Mesh_UTV_Matte_Black.jpg</t>
  </si>
  <si>
    <t>MR403_Mesh_UTV_Matte_Black_Head_On.jpg</t>
  </si>
  <si>
    <t>MR405_UTV_Beadlock_Matte_Black.jpg</t>
  </si>
  <si>
    <t>MR405_UTV_Beadlock_Matte_Black_Head_On.jpg</t>
  </si>
  <si>
    <t>MR405_UTV_Beadlock_Bronze.jpg</t>
  </si>
  <si>
    <t>MR405_UTV_Beadlock_Bronze_Head_On.jpg</t>
  </si>
  <si>
    <t xml:space="preserve">Offsets designed for sand setups </t>
  </si>
  <si>
    <t>MR406_UTV_Beadlock_Matte_Black.jpg</t>
  </si>
  <si>
    <t>Influenced by highly successful 502 VT-Spec wheel</t>
  </si>
  <si>
    <t>Bolt on billet center cap</t>
  </si>
  <si>
    <t>MR408_Roost_UTV_Silver.jpg</t>
  </si>
  <si>
    <t>MR408_Roost_UTV_Silver_Head_On.jpg</t>
  </si>
  <si>
    <t>MR408_Roost_UTV_Matte_Black.jpg</t>
  </si>
  <si>
    <t>MR408_Roost_UTV_Matte_Black_Head_On.jpg</t>
  </si>
  <si>
    <t>Forged 6061 ring with American made Grade 8 zinc plated hardware</t>
  </si>
  <si>
    <t>Beefed up inner lip provides extreme durability</t>
  </si>
  <si>
    <t>Trusted by some of the most successful names in off road racing</t>
  </si>
  <si>
    <t>MR101_Beadlock_Machined.jpg</t>
  </si>
  <si>
    <t>Increased room for brake caliper clearance</t>
  </si>
  <si>
    <t>Optimized fitments for prerunners and Jeeps</t>
  </si>
  <si>
    <t>MR105_Beadlock_Matte_Black_and_Machined.jpg</t>
  </si>
  <si>
    <t>MR105_Beadlock_Matte_Black.jpg</t>
  </si>
  <si>
    <t>High offset gravel rally wheel</t>
  </si>
  <si>
    <t xml:space="preserve">1900 lb load rating </t>
  </si>
  <si>
    <t>Weight reduction pockets around face of wheel</t>
  </si>
  <si>
    <t>MR501_VT_Spec_Matte_Black.jpg</t>
  </si>
  <si>
    <t>MR501_VT_Spec_Matte_Black_Head_On.jpg</t>
  </si>
  <si>
    <t>Low offset gravel rally race wheel</t>
  </si>
  <si>
    <t>2100 lb load rating</t>
  </si>
  <si>
    <t>MR502_VT_Spec_Matte_Black.jpg</t>
  </si>
  <si>
    <t>MR502_VT_Spec_Matte_Black_Head_On.jpg</t>
  </si>
  <si>
    <t>Optimized for short course off road racing</t>
  </si>
  <si>
    <t>Ultimate off road wheel optimized for desert racing and rock crawling</t>
  </si>
  <si>
    <t>1850 lb load rating</t>
  </si>
  <si>
    <t>Debossed Method logo on spoke</t>
  </si>
  <si>
    <t>MR501_Rally_Bronze.jpg</t>
  </si>
  <si>
    <t>MR501_Rally_Bronze_Head_On.jpg</t>
  </si>
  <si>
    <t>Debossed Method logo around lug circle</t>
  </si>
  <si>
    <t>MR_502_Rally_Bronze.jpg</t>
  </si>
  <si>
    <t>MR502_Rally_Bronze_Head_On.jpg</t>
  </si>
  <si>
    <t>Method Bronze</t>
  </si>
  <si>
    <t>Active</t>
  </si>
  <si>
    <t>Coming Soon</t>
  </si>
  <si>
    <t>23</t>
  </si>
  <si>
    <t>26</t>
  </si>
  <si>
    <t>3</t>
  </si>
  <si>
    <t>15</t>
  </si>
  <si>
    <t>20</t>
  </si>
  <si>
    <t>27</t>
  </si>
  <si>
    <t>16</t>
  </si>
  <si>
    <t>Discontinued</t>
  </si>
  <si>
    <t>ON MR105 ONLY CAP WAS T0829L90</t>
  </si>
  <si>
    <t>ADDED STATUS COLUMN</t>
  </si>
  <si>
    <t>ADDED SPOKE DIMENSIONS</t>
  </si>
  <si>
    <t>DISCONTINUED ALL MR203</t>
  </si>
  <si>
    <t>ADDED MR312 AND MR7XX SERIES</t>
  </si>
  <si>
    <t>ADDED DISCONTINUED AND INSTRUCTIONS TAB</t>
  </si>
  <si>
    <t>MR312</t>
  </si>
  <si>
    <t>TRAIL (7XX)</t>
  </si>
  <si>
    <t>MR701</t>
  </si>
  <si>
    <t>191682010897</t>
  </si>
  <si>
    <t>191682010903</t>
  </si>
  <si>
    <t>191682010910</t>
  </si>
  <si>
    <t>191682010927</t>
  </si>
  <si>
    <t>191682010934</t>
  </si>
  <si>
    <t>MR105</t>
  </si>
  <si>
    <t>MR30121060324N</t>
  </si>
  <si>
    <t>MR30121060524N</t>
  </si>
  <si>
    <t>MR30121080324N</t>
  </si>
  <si>
    <t>MR30121080524N</t>
  </si>
  <si>
    <t>MR30121087324N</t>
  </si>
  <si>
    <t>MR30121087524N</t>
  </si>
  <si>
    <t>MR30189050518</t>
  </si>
  <si>
    <t>MR30177556300</t>
  </si>
  <si>
    <t>MR30229058518</t>
  </si>
  <si>
    <t>MR30229060518</t>
  </si>
  <si>
    <t>MR30229016518</t>
  </si>
  <si>
    <t>MR30229080518</t>
  </si>
  <si>
    <t>MR30229087518</t>
  </si>
  <si>
    <t>MR30289016518</t>
  </si>
  <si>
    <t>MR30289050512N</t>
  </si>
  <si>
    <t>MR30289050518</t>
  </si>
  <si>
    <t>MR30289055512N</t>
  </si>
  <si>
    <t>MR30289058518</t>
  </si>
  <si>
    <t>MR30289060512N</t>
  </si>
  <si>
    <t>MR30289060518</t>
  </si>
  <si>
    <t>MR30289080512N</t>
  </si>
  <si>
    <t>MR30289080518</t>
  </si>
  <si>
    <t>MR30289087512N</t>
  </si>
  <si>
    <t>MR30289087518</t>
  </si>
  <si>
    <t>MR30478564500</t>
  </si>
  <si>
    <t>MR30629016318</t>
  </si>
  <si>
    <t>MR30629058318</t>
  </si>
  <si>
    <t>MR30629060318</t>
  </si>
  <si>
    <t>MR30629080318</t>
  </si>
  <si>
    <t>MR30629087318</t>
  </si>
  <si>
    <t>MR30668012300</t>
  </si>
  <si>
    <t>MR30668050300</t>
  </si>
  <si>
    <t>MR30668060300</t>
  </si>
  <si>
    <t>MR30668080300</t>
  </si>
  <si>
    <t>MR30668087300</t>
  </si>
  <si>
    <t>MR30678516300</t>
  </si>
  <si>
    <t>MR30678550300</t>
  </si>
  <si>
    <t>MR30678555300</t>
  </si>
  <si>
    <t>MR30678560300</t>
  </si>
  <si>
    <t>MR30678580300</t>
  </si>
  <si>
    <t>MR30678587300</t>
  </si>
  <si>
    <t>MR30689016318</t>
  </si>
  <si>
    <t>MR30689050312N</t>
  </si>
  <si>
    <t>MR30689058318</t>
  </si>
  <si>
    <t>MR30689060312N</t>
  </si>
  <si>
    <t>MR30689060318</t>
  </si>
  <si>
    <t>MR30689080312N</t>
  </si>
  <si>
    <t>MR30689080318</t>
  </si>
  <si>
    <t>MR30689087312N</t>
  </si>
  <si>
    <t>MR30689087318</t>
  </si>
  <si>
    <t>MR40227040352</t>
  </si>
  <si>
    <t>MR40227040552</t>
  </si>
  <si>
    <t>MR40227045352</t>
  </si>
  <si>
    <t>MR40227045552</t>
  </si>
  <si>
    <t>MR40227047343</t>
  </si>
  <si>
    <t>MR40227047543</t>
  </si>
  <si>
    <t>MR40327040552</t>
  </si>
  <si>
    <t>MR40327045552</t>
  </si>
  <si>
    <t>MR40327047552</t>
  </si>
  <si>
    <t>MR40327047543</t>
  </si>
  <si>
    <t>MR40347040552</t>
  </si>
  <si>
    <t>MR40347045552</t>
  </si>
  <si>
    <t>MR40347047552</t>
  </si>
  <si>
    <t>MR40127045352B</t>
  </si>
  <si>
    <t>MR40127040552B</t>
  </si>
  <si>
    <t>MR40127046343B</t>
  </si>
  <si>
    <t>MR40127047352B</t>
  </si>
  <si>
    <t>MR40127047343B</t>
  </si>
  <si>
    <t>MR40127047543B</t>
  </si>
  <si>
    <t>MR40157047343B</t>
  </si>
  <si>
    <t>MR40141047555B</t>
  </si>
  <si>
    <t>MR40141047355B</t>
  </si>
  <si>
    <t>MR40148047555B</t>
  </si>
  <si>
    <t>MR40148047355B</t>
  </si>
  <si>
    <t>MR40621040355B</t>
  </si>
  <si>
    <t xml:space="preserve">MR40621045555B </t>
  </si>
  <si>
    <t xml:space="preserve">MR40621045355B </t>
  </si>
  <si>
    <t>MR40621046355B</t>
  </si>
  <si>
    <t>MR40621047355B</t>
  </si>
  <si>
    <t>MR40628040555B</t>
  </si>
  <si>
    <t>MR40628040344B</t>
  </si>
  <si>
    <t>MR40628045544B</t>
  </si>
  <si>
    <t>MR40628045344B</t>
  </si>
  <si>
    <t>MR40628046344B</t>
  </si>
  <si>
    <t>MR40628047344B</t>
  </si>
  <si>
    <t>MR40641047355B</t>
  </si>
  <si>
    <t>MR40641040352B</t>
  </si>
  <si>
    <t>MR40641046355B</t>
  </si>
  <si>
    <t>MR40648040344B</t>
  </si>
  <si>
    <t>MR40648045344B</t>
  </si>
  <si>
    <t>MR40648046344B</t>
  </si>
  <si>
    <t>MR40648047344B</t>
  </si>
  <si>
    <t>MR50157051541S</t>
  </si>
  <si>
    <t>MR50157012541S</t>
  </si>
  <si>
    <t>MR30167012300</t>
  </si>
  <si>
    <t>MR30167060300</t>
  </si>
  <si>
    <t>MR30167080300</t>
  </si>
  <si>
    <t>MR30489050718</t>
  </si>
  <si>
    <t>MR30578580300H</t>
  </si>
  <si>
    <t>MR30578580900H</t>
  </si>
  <si>
    <t>MR30578588300H</t>
  </si>
  <si>
    <t>MR30578588900H</t>
  </si>
  <si>
    <t>MR30589080318H</t>
  </si>
  <si>
    <t>MR30589088318H</t>
  </si>
  <si>
    <t>MR10558012324B</t>
  </si>
  <si>
    <t>MR10558012524B</t>
  </si>
  <si>
    <t>MR10558055324B</t>
  </si>
  <si>
    <t>MR10558055524B</t>
  </si>
  <si>
    <t>MR10558060324B</t>
  </si>
  <si>
    <t>MR10558060524B</t>
  </si>
  <si>
    <t>MR10558000324B</t>
  </si>
  <si>
    <t>MR10558000524B</t>
  </si>
  <si>
    <t>MR30789060712N</t>
  </si>
  <si>
    <t>MR30778587700</t>
  </si>
  <si>
    <t>MR30778580700</t>
  </si>
  <si>
    <t>MR30778560700</t>
  </si>
  <si>
    <t>MR30778516700</t>
  </si>
  <si>
    <t>MR30778550700</t>
  </si>
  <si>
    <t>MR30768080700</t>
  </si>
  <si>
    <t>MR30768060700</t>
  </si>
  <si>
    <t>MR30768012700</t>
  </si>
  <si>
    <t>MR30758055724N</t>
  </si>
  <si>
    <t>MR30758012724N</t>
  </si>
  <si>
    <t>MR40347047543</t>
  </si>
  <si>
    <t>MR30229050518</t>
  </si>
  <si>
    <t>MR40621040555B</t>
  </si>
  <si>
    <t>MR40641045355B</t>
  </si>
  <si>
    <t>Bronze/Black Street Loc</t>
  </si>
  <si>
    <t>Magnesium Grey/Machined Street Lock</t>
  </si>
  <si>
    <t>MR402-4x110/115-FB</t>
  </si>
  <si>
    <t>MR402-4x156/136-FB</t>
  </si>
  <si>
    <t>H-MR402-4X156/137</t>
  </si>
  <si>
    <t>T082H80</t>
  </si>
  <si>
    <t>DB12</t>
  </si>
  <si>
    <t>DB12B</t>
  </si>
  <si>
    <t>DB14B</t>
  </si>
  <si>
    <t>DB15B</t>
  </si>
  <si>
    <t>CHANGED ALL HUB RINGS TO $2.50 COST</t>
  </si>
  <si>
    <t>1) When saving file, make sure all filters are turned off, sheets are scrolled to the top left and save is done while on the version control tab.</t>
  </si>
  <si>
    <t>2) All changes must be documented on the version control tab</t>
  </si>
  <si>
    <t>3) 'Coming Soon' status transistions to 'Active' for entire style when 1st PO ships</t>
  </si>
  <si>
    <t>THIS TAB IS DISCONTINUED ONLY, PART NUMBERS WILL BE MOVED HERE FROM 'WHEELS' TAB ON A YEARLY BASIS</t>
  </si>
  <si>
    <t>Example: MR312 is added after MR311 in street series and before UTV</t>
  </si>
  <si>
    <t>Note: Cut and Paste the entire row when moving from 'WHEELS' tab to 'DISCONTINUED' tab</t>
  </si>
  <si>
    <t>Note: When adding new part numbers the number column (Column A) must be reset.</t>
  </si>
  <si>
    <t>4) When saving a file with revisions change the file name to the new save date and move the old version into the obsolete folder.</t>
  </si>
  <si>
    <t>6) New part numbers in a series get added by next consecutive number and remains in each series section</t>
  </si>
  <si>
    <t>7) Defualt priority sorting for new part number additions is as follows: Series, wheel diameter, wheel width, offset, lug pattern, finish</t>
  </si>
  <si>
    <t>8) If unsure of sorting/filtering order, column A can be used to reset</t>
  </si>
  <si>
    <t>9) Blank cells will show up as higlighted to show data gaps, discontinued part numbers can have blank cells ignored</t>
  </si>
  <si>
    <t>CHANGED MR30878512900 TO DISCONTINUED</t>
  </si>
  <si>
    <t>CORRECTED UTV WHEEL WEIGHTS</t>
  </si>
  <si>
    <t>MR502 VT-SPEC 2</t>
  </si>
  <si>
    <t>191682010941</t>
  </si>
  <si>
    <t>191682010958</t>
  </si>
  <si>
    <t>ADDED NEW MR502 VT-SPEC 2 PART NUMBERS FOR CAP REVISION MR50257051515SC, MR50257012515SC</t>
  </si>
  <si>
    <t>List for Status Drop Down</t>
  </si>
  <si>
    <t>ADDED MR20279070325B</t>
  </si>
  <si>
    <t>6x6.5</t>
  </si>
  <si>
    <t>191682010965</t>
  </si>
  <si>
    <t>ADDED MR501 VT-SPEC 2 PART NUMBERS</t>
  </si>
  <si>
    <t>ADDED MR502 VT-SPEC 2 PART NUMBERS</t>
  </si>
  <si>
    <t>DISCONTINUED ALL SILVER FINISH MR501 VT-SPEC &amp; MR502 VT-SPEC</t>
  </si>
  <si>
    <t>MR501 VT-SPEC 2</t>
  </si>
  <si>
    <t>191682010972</t>
  </si>
  <si>
    <t>191682010989</t>
  </si>
  <si>
    <t>191682010996</t>
  </si>
  <si>
    <t>191682011009</t>
  </si>
  <si>
    <t>191682011016</t>
  </si>
  <si>
    <t>191682011023</t>
  </si>
  <si>
    <t>ADDED MR10279070312BL AND MR10279000312B</t>
  </si>
  <si>
    <t>191682011030</t>
  </si>
  <si>
    <t>191682011047</t>
  </si>
  <si>
    <t>ADDED MR312 PRICING AND MR701 CAPS</t>
  </si>
  <si>
    <t>ALL MACHINED/CLEAR COAT MR304 WHEEL CAPS PREVIOUSLY ENDED IN -S1, CHANGED TO C1</t>
  </si>
  <si>
    <t>MR40155047346B &amp; MR40155046346B HARDWARE KIT WAS H24100</t>
  </si>
  <si>
    <t>ALL ZH-043 REPLACED WITH ZH-110</t>
  </si>
  <si>
    <t>CATEGORY</t>
  </si>
  <si>
    <t>CODE</t>
  </si>
  <si>
    <t>DESCRIPTION GUIDELINE</t>
  </si>
  <si>
    <t>APPAREL</t>
  </si>
  <si>
    <t>APPAREL, DESIGN NAME, SIZE, COLOR</t>
  </si>
  <si>
    <t>BEADLOCK HARDWARE</t>
  </si>
  <si>
    <t>BH-</t>
  </si>
  <si>
    <t>BEADLOCK HARDWARE KIT, BOLT SIZE, # OF PIECES</t>
  </si>
  <si>
    <t>BEADLOCK RING</t>
  </si>
  <si>
    <t>BR-</t>
  </si>
  <si>
    <t>BEADLOCK RING, SIZE, STYLE, COLOR</t>
  </si>
  <si>
    <t>BOLT</t>
  </si>
  <si>
    <t>BT-</t>
  </si>
  <si>
    <t>LIP BOLT, FINISH, APPLICATION, QTY</t>
  </si>
  <si>
    <t>BOX</t>
  </si>
  <si>
    <t>BX-</t>
  </si>
  <si>
    <t>BOX, WIDTH X HEIGHT</t>
  </si>
  <si>
    <t>CAP</t>
  </si>
  <si>
    <t>CP-</t>
  </si>
  <si>
    <t>FORGING</t>
  </si>
  <si>
    <t>FG-</t>
  </si>
  <si>
    <t>FORGING BLANK, STYLE, SIZE (DIA. X WIDTH), BACKSPACE, FACTORY, FINISH</t>
  </si>
  <si>
    <t>LUG KIT</t>
  </si>
  <si>
    <t>LK-</t>
  </si>
  <si>
    <t>LUG NUT</t>
  </si>
  <si>
    <t>LN-</t>
  </si>
  <si>
    <t>LUG NUT/BOLT, TYPE, THREAD SIZE, FINISH (APPLICATION)</t>
  </si>
  <si>
    <t>MISC HARDWARE</t>
  </si>
  <si>
    <t>MH-</t>
  </si>
  <si>
    <t>BEST FIT</t>
  </si>
  <si>
    <t>SPACER KIT</t>
  </si>
  <si>
    <t>SK-</t>
  </si>
  <si>
    <t>BEADLOCK SPACER KIT, WHEEL DIA, THICKNESS, MATERIAL</t>
  </si>
  <si>
    <t>CURRENT NAME</t>
  </si>
  <si>
    <t>NEW NAME</t>
  </si>
  <si>
    <t>CURRENT PN</t>
  </si>
  <si>
    <t>MR301</t>
  </si>
  <si>
    <t>1524XXX</t>
  </si>
  <si>
    <t>1717BXXX</t>
  </si>
  <si>
    <t>MR306</t>
  </si>
  <si>
    <t>1922XXX</t>
  </si>
  <si>
    <t>MR401</t>
  </si>
  <si>
    <t>MR408</t>
  </si>
  <si>
    <t>MR503</t>
  </si>
  <si>
    <t>9230XXX</t>
  </si>
  <si>
    <t>STATUS</t>
  </si>
  <si>
    <t>BH-H20875</t>
  </si>
  <si>
    <t>BH-H24100</t>
  </si>
  <si>
    <t>BH-H24125</t>
  </si>
  <si>
    <t>BH-H24155</t>
  </si>
  <si>
    <t>BR-DB12-1-A</t>
  </si>
  <si>
    <t>BR-DB12-1-B</t>
  </si>
  <si>
    <t>BR-DB14-1-A</t>
  </si>
  <si>
    <t>BR-DB14-1-B</t>
  </si>
  <si>
    <t>BR-DB14-2-A</t>
  </si>
  <si>
    <t>BR-DB14-2-B</t>
  </si>
  <si>
    <t>BR-DB15-1-A</t>
  </si>
  <si>
    <t>BR-DB15-2-A</t>
  </si>
  <si>
    <t>BR-DB15-2-B</t>
  </si>
  <si>
    <t>BR-DB15-1-B</t>
  </si>
  <si>
    <t>BR-DB17-1-B</t>
  </si>
  <si>
    <t>BR-DB17-3-A</t>
  </si>
  <si>
    <t>BEADLOCK RING, 17" FORGED, STYLE 3, MACHINED</t>
  </si>
  <si>
    <t>BR-DB17-3-B</t>
  </si>
  <si>
    <t>BEADLOCK RING, 17" FORGED, STYLE 3, MATTE BLACK</t>
  </si>
  <si>
    <t>BT-BOLT BLACK</t>
  </si>
  <si>
    <t>BT-BOLT BLACK KIT</t>
  </si>
  <si>
    <t>BT-BOLT SS KIT</t>
  </si>
  <si>
    <t>BT-BOLT UTV SS</t>
  </si>
  <si>
    <t>BT-BOLT ZINC KIT</t>
  </si>
  <si>
    <t>BX-BOX 14X10</t>
  </si>
  <si>
    <t>BOX, 14X10</t>
  </si>
  <si>
    <t>BX-BOX 14x7</t>
  </si>
  <si>
    <t>BOX, 14x7</t>
  </si>
  <si>
    <t>BX-BOX 14X8</t>
  </si>
  <si>
    <t>BOX, 14X8</t>
  </si>
  <si>
    <t>BX-BOX 15X10</t>
  </si>
  <si>
    <t>BOX, 15X10</t>
  </si>
  <si>
    <t>BX-BOX 15X4.5</t>
  </si>
  <si>
    <t>BOX, 15X4.5</t>
  </si>
  <si>
    <t>BX-BOX 15X5</t>
  </si>
  <si>
    <t>BOX, 15X5</t>
  </si>
  <si>
    <t>BX-BOX 15X7</t>
  </si>
  <si>
    <t>BOX, 15X7</t>
  </si>
  <si>
    <t>BX-BOX 15X8</t>
  </si>
  <si>
    <t>BOX, 15X8</t>
  </si>
  <si>
    <t>BX-BOX 16X4.5</t>
  </si>
  <si>
    <t>BOX, 16X4.5</t>
  </si>
  <si>
    <t>BX-BOX 16X8</t>
  </si>
  <si>
    <t>BOX, 16X8</t>
  </si>
  <si>
    <t>BX-BOX 17X8.5</t>
  </si>
  <si>
    <t>BOX, 17X8.5</t>
  </si>
  <si>
    <t>BX-BOX 17X9</t>
  </si>
  <si>
    <t>BOX, 17X9</t>
  </si>
  <si>
    <t>BX-BOX 18X9</t>
  </si>
  <si>
    <t>BOX, 18X9</t>
  </si>
  <si>
    <t>BX-BOX 20X10</t>
  </si>
  <si>
    <t>BOX, 20X10</t>
  </si>
  <si>
    <t>BX-BOX 20X12</t>
  </si>
  <si>
    <t>BOX, 20X12</t>
  </si>
  <si>
    <t>BX-BOX 20X9</t>
  </si>
  <si>
    <t>BOX, 20X9</t>
  </si>
  <si>
    <t>CP-1524B100-C1</t>
  </si>
  <si>
    <t>CAP, 1524, 94MM, CHROME, PUSH THRU</t>
  </si>
  <si>
    <t>CP-1524B114-C1</t>
  </si>
  <si>
    <t>CAP, 1524, 108MM, BLACK, PUSH THRU</t>
  </si>
  <si>
    <t>CP-1524B114-S1</t>
  </si>
  <si>
    <t>CAP, 1524, 108MM, CHROME, PUSH THRU</t>
  </si>
  <si>
    <t>CP-1524B127-C1</t>
  </si>
  <si>
    <t>CAP, 1524, 110MM, CHROME, PUSH THRU</t>
  </si>
  <si>
    <t>CP-1524B127-S1</t>
  </si>
  <si>
    <t>CAP, 1524, 110MM, BLACK, PUSH THRU</t>
  </si>
  <si>
    <t>CP-1524B140-3-S1</t>
  </si>
  <si>
    <t>CP-1524B89-C1</t>
  </si>
  <si>
    <t>CAP, 1524, 83MM, CHROME, PUSH THRU</t>
  </si>
  <si>
    <t>CP-1524B89-S1</t>
  </si>
  <si>
    <t>CAP, 1524, 83MM, BLACK, PUSH THRU</t>
  </si>
  <si>
    <t>CP-1524L100-1-C1</t>
  </si>
  <si>
    <t>CP-1524L100-1-S1</t>
  </si>
  <si>
    <t>CP-1717B100-C1</t>
  </si>
  <si>
    <t>CP-1717B100-S1</t>
  </si>
  <si>
    <t>CAP, 1717, 94MM, BLACK, PUSH THRU</t>
  </si>
  <si>
    <t>CP-1717B114-C1</t>
  </si>
  <si>
    <t>CAP, 1717, 108MM, BRUSHED, PUSH THRU</t>
  </si>
  <si>
    <t>CP-1717B114-S1</t>
  </si>
  <si>
    <t>CP-1717B127-C1</t>
  </si>
  <si>
    <t>CAP, 1717, 110MM, BRUSHED, PUSH THRU</t>
  </si>
  <si>
    <t>CP-1717B127-S1</t>
  </si>
  <si>
    <t>CAP, 1717, 110MM, BLACK, PUSH THRU</t>
  </si>
  <si>
    <t>CP-1717B140-C1</t>
  </si>
  <si>
    <t>CP-1717B140-S1</t>
  </si>
  <si>
    <t>CAP, 1717, 130MM, BLACK, PUSH THRU</t>
  </si>
  <si>
    <t>CP-1717B89-C1</t>
  </si>
  <si>
    <t>CP-1717B89-S1</t>
  </si>
  <si>
    <t>CAP, 1717, 83MM, BLACK, PUSH THRU</t>
  </si>
  <si>
    <t>CP-1922B100-S1</t>
  </si>
  <si>
    <t>CAP, 1922, 94MM, BLACK, PUSH THRU</t>
  </si>
  <si>
    <t>CP-1922B114-S1</t>
  </si>
  <si>
    <t>CAP, 1922, 108MM, BLACK, PUSH THRU</t>
  </si>
  <si>
    <t>CP-1922B117-S1</t>
  </si>
  <si>
    <t>CAP, 1922, 110MM, BLACK, PUSH THRU</t>
  </si>
  <si>
    <t>CP-1922B140-S1</t>
  </si>
  <si>
    <t>CAP, 1922, 130MM, BLACK, PUSH THRU</t>
  </si>
  <si>
    <t>CP-1922B89-S1</t>
  </si>
  <si>
    <t>CAP, 1922, 83MM, BLACK, PUSH THRU</t>
  </si>
  <si>
    <t>CP-2168L179</t>
  </si>
  <si>
    <t>CP-9230K62</t>
  </si>
  <si>
    <t>CP-S128T080</t>
  </si>
  <si>
    <t>CP-S128T085</t>
  </si>
  <si>
    <t>CP-S128T106</t>
  </si>
  <si>
    <t>CP-S128T131</t>
  </si>
  <si>
    <t>CP-T074L86</t>
  </si>
  <si>
    <t>CP-T076B140</t>
  </si>
  <si>
    <t>CP-T077L110</t>
  </si>
  <si>
    <t>CP-T077L110-B</t>
  </si>
  <si>
    <t>CP-T077L116</t>
  </si>
  <si>
    <t>CP-T077L116-B</t>
  </si>
  <si>
    <t>CP-T077L122</t>
  </si>
  <si>
    <t>CP-T077L122-B</t>
  </si>
  <si>
    <t>CP-T077L131</t>
  </si>
  <si>
    <t>CP-T077L131-2</t>
  </si>
  <si>
    <t>CP-T077L131-2-B</t>
  </si>
  <si>
    <t>CP-T077L131-B</t>
  </si>
  <si>
    <t>CP-T077L136</t>
  </si>
  <si>
    <t>CP-T077L136-B</t>
  </si>
  <si>
    <t>CP-T078B140-1</t>
  </si>
  <si>
    <t>CP-T078K107</t>
  </si>
  <si>
    <t>CP-T078K123</t>
  </si>
  <si>
    <t>CP-T078K86</t>
  </si>
  <si>
    <t xml:space="preserve">CP-T082L81 </t>
  </si>
  <si>
    <t>CP-T082L81-H41</t>
  </si>
  <si>
    <t>CP-T600H116</t>
  </si>
  <si>
    <t>LK-DF-54010SEB</t>
  </si>
  <si>
    <t>LK-DF-54015B</t>
  </si>
  <si>
    <t>LK-DF-54038B</t>
  </si>
  <si>
    <t>LK-DF-54125B</t>
  </si>
  <si>
    <t>LK-W56012SB</t>
  </si>
  <si>
    <t>LK-W56015SB</t>
  </si>
  <si>
    <t>LK-W56015SEB</t>
  </si>
  <si>
    <t>LK-W56125SB</t>
  </si>
  <si>
    <t>LK-W5614STB</t>
  </si>
  <si>
    <t>LK-W5642STB</t>
  </si>
  <si>
    <t>LK-W5814STB</t>
  </si>
  <si>
    <t>LK-W5842STB</t>
  </si>
  <si>
    <t>LK-W5896STB</t>
  </si>
  <si>
    <t>LN-40574LS</t>
  </si>
  <si>
    <t>LUG BOLT, M14x1.5, 33MM, CHROME (SPRINTER)</t>
  </si>
  <si>
    <t>LN-40574LSK</t>
  </si>
  <si>
    <t>LUG BOLT, M14x1.5, 33MM, BLACK (SPRINTER)</t>
  </si>
  <si>
    <t>LN-40576L</t>
  </si>
  <si>
    <t>LUG BOLT, M14x1.5, 39MM, CHROME (SPRINTER)</t>
  </si>
  <si>
    <t>LN-40576LK</t>
  </si>
  <si>
    <t>LUG BOLT, M14x1.5, 39MM, BLACK (SPRINTER)</t>
  </si>
  <si>
    <t>MH-V101</t>
  </si>
  <si>
    <t>MISC HARDWARE, TANK VALVE, 1/8" PIPE THREAD, .859", NICKEL PLATE</t>
  </si>
  <si>
    <t>MH-WSKEY-C</t>
  </si>
  <si>
    <t>MISC HARDWARE, SPLINE LUG KEY, 6 POINT, CAR</t>
  </si>
  <si>
    <t>MH-WSLTK-C</t>
  </si>
  <si>
    <t>MISC HARDWARE, SPLINE LUG KEY, 6 POINT, TRUCK</t>
  </si>
  <si>
    <t>MH-ZH-101</t>
  </si>
  <si>
    <t>MISC HARDWARE, HUB RING, 67-56.1mm</t>
  </si>
  <si>
    <t>MH-ZH-109</t>
  </si>
  <si>
    <t>MISC HARDWARE, HUB RING, 121.1-116.7mm</t>
  </si>
  <si>
    <t>SK-SPC1218</t>
  </si>
  <si>
    <t>SK-SPC1418-H</t>
  </si>
  <si>
    <t>SK-SPC15316</t>
  </si>
  <si>
    <t>SK-SPC17316</t>
  </si>
  <si>
    <t>PART NUMBER</t>
  </si>
  <si>
    <t>BEADLOCK SPACER KIT, 14", 1/8" ALUM. 6061 W/ H20100 HARDWARE KIT</t>
  </si>
  <si>
    <t>BEADLOCK SPACER KIT, 15" 3/16" ALUM. 6061</t>
  </si>
  <si>
    <t>BEADLOCK SPACER KIT, 17" 3/16" ALUM. 6061, 4 PIECE KIT</t>
  </si>
  <si>
    <t>BR-DB17-1-A</t>
  </si>
  <si>
    <t>BT-BOLT 301</t>
  </si>
  <si>
    <t>BT-BOLT 304/305</t>
  </si>
  <si>
    <t>CAP, 1524, 130MM, BLACK, PUSH THRU</t>
  </si>
  <si>
    <t>1) All Accessories will follow the category/code/description guideline above.</t>
  </si>
  <si>
    <t>BR-DB17-2-A</t>
  </si>
  <si>
    <t>MH-ZH-043</t>
  </si>
  <si>
    <t>MISC HARDWARE, HUB RING, 106.25-78.3mm</t>
  </si>
  <si>
    <t>BR-DB15-20-A</t>
  </si>
  <si>
    <t>List for Wheel Series Drop Down</t>
  </si>
  <si>
    <t>ADDED DROP DOWN MENU TO WHEEL SERIES, ADDED CONDINTIONAL FORMATTING FOR SERIES COLORS IN COLUMN A</t>
  </si>
  <si>
    <t>CHANGED STATUS OF MR401-R HIGH OFFSET AND MR6XX SERIES TO "ACTIVE"</t>
  </si>
  <si>
    <t>LUG HOLE DIAMETER (MM)</t>
  </si>
  <si>
    <t>ADDED COLUMN 'AD' FOR LUG HOLE DIAMETER</t>
  </si>
  <si>
    <t>2) Any new caps that are added to the list must be added to the cap list table. The naming convnetion will follow the first 4 digits of the cap</t>
  </si>
  <si>
    <t>CHANGED MR503 WHEELS TO ACTIVE</t>
  </si>
  <si>
    <t>ADDED MR312 FEATURES AND IMAGES</t>
  </si>
  <si>
    <t>MR301_The_Standard_High_Offset_Matte_Black.jpg</t>
  </si>
  <si>
    <t>CHANGED IMAGES FOR HIGH OFFSET MR301</t>
  </si>
  <si>
    <t>CP-1524B100-S1</t>
  </si>
  <si>
    <t>CAP, 1524, 94MM, BLACK, PUSH THRU</t>
  </si>
  <si>
    <t>CP-1524B140-C1</t>
  </si>
  <si>
    <t>CAP, 1524, 130MM, CHROME, PUSH THRU</t>
  </si>
  <si>
    <t>BX-ACC-10X10X10</t>
  </si>
  <si>
    <t>BOX, 10X10X10, ACCESSORIES</t>
  </si>
  <si>
    <t>SK-T082L90</t>
  </si>
  <si>
    <t>SPACER, CAP, 15MM (402,405,406)</t>
  </si>
  <si>
    <t>BH-H20100</t>
  </si>
  <si>
    <t>LK-W56012B</t>
  </si>
  <si>
    <t>LK-W56015B</t>
  </si>
  <si>
    <t>LK-W56125B</t>
  </si>
  <si>
    <t>CP-1717B140A-S1</t>
  </si>
  <si>
    <t>CP-T074K54-S1</t>
  </si>
  <si>
    <t>LUG KIT, TYPE, THREAD SIZE, NUMBER OF LUGS, FINISH (APPLICATION)</t>
  </si>
  <si>
    <t>ADDED ACCESSORIES TAB AND INFO</t>
  </si>
  <si>
    <t>CAP, STYLE, HUB BORE, LUG PATTERN, FINISH</t>
  </si>
  <si>
    <t>4x108</t>
  </si>
  <si>
    <t>4x110</t>
  </si>
  <si>
    <t>4x115</t>
  </si>
  <si>
    <t>4x136</t>
  </si>
  <si>
    <t>4x156</t>
  </si>
  <si>
    <t>5x100</t>
  </si>
  <si>
    <t>5x108</t>
  </si>
  <si>
    <t>5x120</t>
  </si>
  <si>
    <t>5x130</t>
  </si>
  <si>
    <t>5x150</t>
  </si>
  <si>
    <t>5x160</t>
  </si>
  <si>
    <t>5x205</t>
  </si>
  <si>
    <t>5x4.75</t>
  </si>
  <si>
    <t>5x5</t>
  </si>
  <si>
    <t>5x5.5</t>
  </si>
  <si>
    <t>5x6.5</t>
  </si>
  <si>
    <t>6x120</t>
  </si>
  <si>
    <t>6x130</t>
  </si>
  <si>
    <t>6x135</t>
  </si>
  <si>
    <t>6x4.5</t>
  </si>
  <si>
    <t>8x6.5</t>
  </si>
  <si>
    <t>8x170</t>
  </si>
  <si>
    <t>8x180</t>
  </si>
  <si>
    <t>LUG PATTERN/HUB BORE TABLE TO ACCESSORIES TAB</t>
  </si>
  <si>
    <t>ADDED MR60521016524N, MR60521016924N, MR60521055924N, MR60521055524N</t>
  </si>
  <si>
    <t>1/11/208</t>
  </si>
  <si>
    <t>191682011238</t>
  </si>
  <si>
    <t>191682011245</t>
  </si>
  <si>
    <t>191682011252</t>
  </si>
  <si>
    <t>191682011269</t>
  </si>
  <si>
    <t>BR-DB16-1-A</t>
  </si>
  <si>
    <t>MR605 ADDITIONS HAD INCORRECT LUG PATTERN LISTED FOR GIVEN PART NUMBER</t>
  </si>
  <si>
    <t>CAP, 1717, 108MM, BLACK, PUSH THRU</t>
  </si>
  <si>
    <t>CAP, 2168, 130MM, BLACK, SCREW ON</t>
  </si>
  <si>
    <t>CAP, T074, 67MM, SCREW ON</t>
  </si>
  <si>
    <t>CAP, T077, 71.5MM BRUSHED, SCREW ON</t>
  </si>
  <si>
    <t>CAP, T077, 71.5MM BLACK, SCREW ON</t>
  </si>
  <si>
    <t>CAP, T077, 87MM, BRUSHED, SCREW ON</t>
  </si>
  <si>
    <t>CAP, T077, 87MM, BLACK, SCREW ON</t>
  </si>
  <si>
    <t>CAP, T077, 108MM, BRUSHED, SCREW ON</t>
  </si>
  <si>
    <t>CAP, T077, 106.25MM, BRUSHED, SCREW ON</t>
  </si>
  <si>
    <t>CAP, T077, 106.25MM, BLACK, SCREW ON</t>
  </si>
  <si>
    <t>CAP, T077, 108MM, BLACK, SCREW ON</t>
  </si>
  <si>
    <t>CAP, T078, 107MM, SNAP IN</t>
  </si>
  <si>
    <t>CAP, T078, 86MM, SNAP IN</t>
  </si>
  <si>
    <t>CAP, S128, 106MM, BLACK, PUSH THRU</t>
  </si>
  <si>
    <t>CAP, S128, 132MM, BLACK, PUSH THRU</t>
  </si>
  <si>
    <t>CAP, 501 502, BUTTON ONLY</t>
  </si>
  <si>
    <t>T077K65-S1</t>
  </si>
  <si>
    <t>T077K55-S1</t>
  </si>
  <si>
    <t>T077K87-S1</t>
  </si>
  <si>
    <t>T077K92-S1</t>
  </si>
  <si>
    <t>CP-T077K65-S1</t>
  </si>
  <si>
    <t>CP-T077K55-S1</t>
  </si>
  <si>
    <t>CP-T077K78-S1</t>
  </si>
  <si>
    <t>CP-T077K87-S1</t>
  </si>
  <si>
    <t>CP-T077K92-S1</t>
  </si>
  <si>
    <t>CP-T077L111-6</t>
  </si>
  <si>
    <t>CP-T077L111-6-B</t>
  </si>
  <si>
    <t>CP-T082L90-H48</t>
  </si>
  <si>
    <t>CAP, T082, 71.5MM 87MM 106MM 132MM CB, SCREW ON</t>
  </si>
  <si>
    <t>ADDED CP-T077 BUTTON CAPS TO ACCESSORY TAB FOR ROOST STYLE CAPS</t>
  </si>
  <si>
    <t>CAP, T077, 71.5MM CB, BUTTON ONLY</t>
  </si>
  <si>
    <t>CAP, T077, 87MM CB, BUTTON ONLY</t>
  </si>
  <si>
    <t>CAP, T077, 106.25MM OR 108MM CB, BUTTON ONLY</t>
  </si>
  <si>
    <t>CAP, T077, 110.5MM CB, BUTTON ONLY</t>
  </si>
  <si>
    <t>MR106 MOVED TO ACTIVE STATUS</t>
  </si>
  <si>
    <t>CP-T078B140</t>
  </si>
  <si>
    <t>ON WHEELS TAB UPDATED CAP PART NUMBERS TO INCLUDE CP-, UPDATED BOLT PART NUMBERS TO INCLUDE BT-</t>
  </si>
  <si>
    <t>CORRECTED MR701 LOAD RATINGS</t>
  </si>
  <si>
    <t>CORRECTED BEADLOCK RING PART NUMBERS TO INCLUDE BR-</t>
  </si>
  <si>
    <t>CORRECTED BEADLOCK HARDWARE KIT PART NUMBERS TO INCLUDE BH-</t>
  </si>
  <si>
    <t>BR-DB20-1-A</t>
  </si>
  <si>
    <t>BR-DB20-1-B</t>
  </si>
  <si>
    <t>ADDED BR-DB20-1-A AND BR-DB20-1-B TO ACCESSORY LIST</t>
  </si>
  <si>
    <t>ADDED MFG P/NS FOR LUG KITS</t>
  </si>
  <si>
    <t>REMOVED ALL INDIVIDUAL LUG NUTS EXCEPT SPRINTER P/NS</t>
  </si>
  <si>
    <t>5x4.5</t>
  </si>
  <si>
    <t>MOVED ALL DISCONTINUED ITEMS FROM WHEELS TAB TO DISCONTINUED TAB (96 ITEMS)</t>
  </si>
  <si>
    <t>ADDED ACCESSORY PRICES</t>
  </si>
  <si>
    <t>CP-T076B140-1</t>
  </si>
  <si>
    <t>CORRECTED MACHINED 304 8X170 CENTER CAP PART NUMBER</t>
  </si>
  <si>
    <t>CAP, 1717, 94MM, BRUSHED, PUSH THRU</t>
  </si>
  <si>
    <t>CAP, 1717, 130MM, BRUSHED, PUSH THRU</t>
  </si>
  <si>
    <t>CAP, 1717, 83MM, BRUSHED, PUSH THRU</t>
  </si>
  <si>
    <t>CAP, T076, 130MM, BRUSHED, 2 PIECE, PUSH THRU</t>
  </si>
  <si>
    <t>UPDATED ACCESSORY PRICES</t>
  </si>
  <si>
    <t>ADD CP-T077L111-6</t>
  </si>
  <si>
    <t>MR106 6X5.5 HUB BORE CHANGE FROM 106.25MM TO 108MM</t>
  </si>
  <si>
    <t>MAKE MR401 TITANIUM ACTIVE STATUS</t>
  </si>
  <si>
    <t>CAP, T077, 67MM BLACK, SCREW ON</t>
  </si>
  <si>
    <t>CAP, T077, 67MM BRUSHED, SCREW ON</t>
  </si>
  <si>
    <t>CORRECTED DESCRIPTION OF LK-DF-54015B FROM 12X1.25 TO 12X1.5</t>
  </si>
  <si>
    <t>CHANGE CP-T077L111-B TO CPT077L111-6-B, CHANGED 66.9 TO 67MM</t>
  </si>
  <si>
    <t>ADDED MR30589087918</t>
  </si>
  <si>
    <t>MOVED MR10178500306N TO DISCONTINUED TAB</t>
  </si>
  <si>
    <t>ADDED MR701 17X7.5 5X130 AND 5X160, AND 6X130 BRONZE</t>
  </si>
  <si>
    <t>CP-T078K64</t>
  </si>
  <si>
    <t>ADDED CP-T078K64 CAP TO ACCESSORY TAB</t>
  </si>
  <si>
    <t>CHANGED LK-W56015HB TO LK-WZ56015BB</t>
  </si>
  <si>
    <t>LK-DF-54010B</t>
  </si>
  <si>
    <t>LK-WZ56015BB</t>
  </si>
  <si>
    <t>REMOVED LK-W1014SEB AND LK-W1015SEB</t>
  </si>
  <si>
    <t>MH-TAHR7356</t>
  </si>
  <si>
    <t>MISC HARDWARE, HUB RING, 73-56.1mm</t>
  </si>
  <si>
    <t>ADDED MR503 HUB RING PART NUMBERS TO WHEELS AND ACCESSORIES TABS MH-TAHR7356</t>
  </si>
  <si>
    <t>CAP SCREW, M5X0.8MM THREAD, 10MM LONG, BLACK OXIDE FINISH</t>
  </si>
  <si>
    <t>BT-91290A224</t>
  </si>
  <si>
    <t>BT-91290A231</t>
  </si>
  <si>
    <t>CAP SCREW, M5X0.8MM THREAD, 15MM LONG, BLACK OXIDE FINISH</t>
  </si>
  <si>
    <t>ADDED ROOST STYLE CAP SCREWS, UPDATED PNS ON WHEELS TAB BT-91290A224 AND BT-91290A231</t>
  </si>
  <si>
    <t>MADE MR312 PARTS ACTIVE STATUS, EXCEPT 6X120</t>
  </si>
  <si>
    <t>CAP SCREW, M6X1.0MM THREAD, 8MM LONG, STAINLESS STEEL FINISH</t>
  </si>
  <si>
    <t>BT-91292A201</t>
  </si>
  <si>
    <t>BT-91290A195</t>
  </si>
  <si>
    <t>BT-91292A138</t>
  </si>
  <si>
    <t>ADDED CAP SCREWS BT-91292A201, BT-91292A138, BT-91290A194, BT-91290A195, UPDATED WHEELS TAB</t>
  </si>
  <si>
    <t>CORRECTED HUB CENTRIC RING PART NUMBERS ON WHEELS TAB</t>
  </si>
  <si>
    <t>ADDED CP-1524B140-5-C1 AND CP-1524B140-5-S1 MOLDED ONE PIECE 1524 8 LUG CAPS</t>
  </si>
  <si>
    <t>CORRECTED CP-1524B140-3-S1 TO CP-1524B140-9-S1 2 PIECE 8 LUG (8X170 CAP)</t>
  </si>
  <si>
    <t>CP-1524B140-9-C1</t>
  </si>
  <si>
    <t>CP-1524B140-9-S1</t>
  </si>
  <si>
    <t>CP-1524B140-5-C1</t>
  </si>
  <si>
    <t>CP-1524B140-5-S1</t>
  </si>
  <si>
    <t>CORRECTED WHEELS TAB FOR ABOVE CAPS</t>
  </si>
  <si>
    <t>REMOVED DISCONTINUED APPAREL, ADDED IMAGE FILE COLUMN TO ACCESSORIES TAB</t>
  </si>
  <si>
    <t>ADDED MR30589080918H, MR30589087918H, MR30598088918H</t>
  </si>
  <si>
    <t>191682011337</t>
  </si>
  <si>
    <t>191682011344</t>
  </si>
  <si>
    <t>191682011351</t>
  </si>
  <si>
    <t>REVISED MR10179050312B AND MR10179016312B FROM R1 LUG HOLE TO STREET LUG HOLE</t>
  </si>
  <si>
    <t>ADDED MR10179080312B, MR10179060312B</t>
  </si>
  <si>
    <t>CAP, 1524, SPRINTER, CHROME, SCREW ON</t>
  </si>
  <si>
    <t>CAP, 1524, SPRINTER, BLACK, SCREW ON</t>
  </si>
  <si>
    <t>CORRECTED DESCRIPTION OF PUSH THRU TO SCREW ON FOR CP-1524L100-1-C1 AND CP-1524L100-1-S1</t>
  </si>
  <si>
    <t>CORRECTED BLACK LUG KIT PART NUMBERS FROM ENDING IN L TO LB</t>
  </si>
  <si>
    <t>LK-W56014LB</t>
  </si>
  <si>
    <t>LK-W56042LB</t>
  </si>
  <si>
    <t>LK-W58014LB</t>
  </si>
  <si>
    <t>LK-W58042LB</t>
  </si>
  <si>
    <t>LK-W58096LB</t>
  </si>
  <si>
    <t>REVISED MR101790 STREET DRILL WHEEL HUB BORES</t>
  </si>
  <si>
    <t>CORRECTED MR10158012324B HUB BORE FROM 108 TO 83MM</t>
  </si>
  <si>
    <t>CORRECTED FREIGHT WEIGHT ON MULTIPLE WHEELS</t>
  </si>
  <si>
    <t>CORRECTED ACCESSORY BOLT KIT PRICES</t>
  </si>
  <si>
    <t>ADDED MR701 PRICING</t>
  </si>
  <si>
    <t>REMOVED MR70178563950</t>
  </si>
  <si>
    <t>BT-BOLT SS</t>
  </si>
  <si>
    <t>BT-BOLT ZINC</t>
  </si>
  <si>
    <t>CHANGED BT-BOLT 301 TO BT-BOLT SS, BT-BOLT 304/305 TO BT-BOLT ZINC</t>
  </si>
  <si>
    <t>MR31189055518 &amp; MR31189055818 PART NUMBERS HAD LUG PATTERN INFO LISTED AS 5X5, CAP WAS T077L116-B, HUB BORE WAS 71.5</t>
  </si>
  <si>
    <t>CHANGED PUSH THROUGH CAP DIMENSIONS TO BE CONSISTENT FOR A GIVEN CAP PART NUMBER</t>
  </si>
  <si>
    <t>MR40157047843B CAP WAS S128T131</t>
  </si>
  <si>
    <t>MR10578555500B CAP WAS CP-1717B89</t>
  </si>
  <si>
    <t>UPC</t>
  </si>
  <si>
    <t>ADDED UPC COLUMN AND UPC NUMBERS TO ACCESSORIES TAB</t>
  </si>
  <si>
    <t>UPDATED MR701 WHEEL WEIGHTS/FREIGHT WEIGHTS</t>
  </si>
  <si>
    <t>FILLED IN REMAINING INFO ON 701 SERIES SPOKE DEPTH</t>
  </si>
  <si>
    <t>FILLED IN SPOKE DEPTH INFO ON MR605 5X5.5 AND 6X135 BOLT PATTERNS</t>
  </si>
  <si>
    <t>MR503 LOAD RATINGS WERE 1600</t>
  </si>
  <si>
    <t>ADDED PASSWORD PROTECTION</t>
  </si>
  <si>
    <t>ADDED MR701 BOX DIMENSIONS</t>
  </si>
  <si>
    <t>STATUS CHANGED FROM "COMING SOON" TO "ACTIVE" ON THE FOLLOWING PN: MR31278562900, MR10179016312B, MR10179050312B</t>
  </si>
  <si>
    <t>ADDED UPC CODES TO APPAREL ITEMS ON ACCESSORIES TAB</t>
  </si>
  <si>
    <t>MR103 Beadlock</t>
  </si>
  <si>
    <t>MR103 LW Beadlock</t>
  </si>
  <si>
    <t>(CONTINUED FROM ABOVE): MR10179080312B, MR10179060312B, MR50257051915SC, MR10379070312BL, MR10379000312B</t>
  </si>
  <si>
    <t>ALL MR102 WHEELS CHANGED NAME TO MR103</t>
  </si>
  <si>
    <t>MR40347046552 HUB BORE WAS 132, OFFSET WAS 38</t>
  </si>
  <si>
    <t>MR40247046543, MR40247046343 HUB BORE WAS 132, OFFSET WAS 13</t>
  </si>
  <si>
    <t>MR40341046555, MR40348046544 HUB BORE WAS 132</t>
  </si>
  <si>
    <t>5) 'Discontinued' status items will have no new PO's placed. These will be moved to the DISCONTINUED tab when inventory runs out and they will be marked as DISCONTINUED NO INVENTORY</t>
  </si>
  <si>
    <t>CHANGED ACCESSORIES STATUS TO DROP DOWN SELECTION TO MATCH WHEELS TAB</t>
  </si>
  <si>
    <t>ADDED "DISCONTINUED NO INVENTORY" SELECTION TO STATUS</t>
  </si>
  <si>
    <t>SEVERAL PART NUMBERS STATUS CHANGED TO DISCONTINUED</t>
  </si>
  <si>
    <t>ADDED MR701 FEATURES &amp; IMAGES</t>
  </si>
  <si>
    <t>MOVED ALL MR102 PARTS TO DISCONTINUED TAB</t>
  </si>
  <si>
    <t>ADDED MR31078516535, MR31078516935, MR31078560535, MR31078560935, MR31078558535, MR31078558935</t>
  </si>
  <si>
    <t>191682002472</t>
  </si>
  <si>
    <t>191682004742</t>
  </si>
  <si>
    <t>191682010453</t>
  </si>
  <si>
    <t>191682010460</t>
  </si>
  <si>
    <t>191682010477</t>
  </si>
  <si>
    <t>191682010484</t>
  </si>
  <si>
    <t>191682010514</t>
  </si>
  <si>
    <t>191682010521</t>
  </si>
  <si>
    <t>191682010538</t>
  </si>
  <si>
    <t>191682010545</t>
  </si>
  <si>
    <t>191682010491</t>
  </si>
  <si>
    <t>191682010507</t>
  </si>
  <si>
    <t>191682010552</t>
  </si>
  <si>
    <t>191682010569</t>
  </si>
  <si>
    <t>191682010576</t>
  </si>
  <si>
    <t>191682010583</t>
  </si>
  <si>
    <t>191682010590</t>
  </si>
  <si>
    <t>191682010606</t>
  </si>
  <si>
    <t>191682010613</t>
  </si>
  <si>
    <t>191682010620</t>
  </si>
  <si>
    <t>191682010637</t>
  </si>
  <si>
    <t>191682010644</t>
  </si>
  <si>
    <t>191682010651</t>
  </si>
  <si>
    <t>191682010668</t>
  </si>
  <si>
    <t>191682010675</t>
  </si>
  <si>
    <t>191682010682</t>
  </si>
  <si>
    <t>191682010699</t>
  </si>
  <si>
    <t>191682010705</t>
  </si>
  <si>
    <t>191682010712</t>
  </si>
  <si>
    <t>191682010729</t>
  </si>
  <si>
    <t>191682010736</t>
  </si>
  <si>
    <t>191682010743</t>
  </si>
  <si>
    <t>191682010750</t>
  </si>
  <si>
    <t>191682010767</t>
  </si>
  <si>
    <t>191682010774</t>
  </si>
  <si>
    <t>191682010781</t>
  </si>
  <si>
    <t>191682011368</t>
  </si>
  <si>
    <t>191682011375</t>
  </si>
  <si>
    <t>191682010798</t>
  </si>
  <si>
    <t>191682011054</t>
  </si>
  <si>
    <t>191682010804</t>
  </si>
  <si>
    <t>191682011061</t>
  </si>
  <si>
    <t>191682010811</t>
  </si>
  <si>
    <t>191682011078</t>
  </si>
  <si>
    <t>191682010828</t>
  </si>
  <si>
    <t>191682011085</t>
  </si>
  <si>
    <t>191682010835</t>
  </si>
  <si>
    <t>191682011092</t>
  </si>
  <si>
    <t>191682010842</t>
  </si>
  <si>
    <t>191682011276</t>
  </si>
  <si>
    <t>191682011283</t>
  </si>
  <si>
    <t>191682011290</t>
  </si>
  <si>
    <t>191682011306</t>
  </si>
  <si>
    <t>191682011313</t>
  </si>
  <si>
    <t>191682010859</t>
  </si>
  <si>
    <t>191682011115</t>
  </si>
  <si>
    <t>191682011184</t>
  </si>
  <si>
    <t>191682011221</t>
  </si>
  <si>
    <t>191682011153</t>
  </si>
  <si>
    <t>191682011191</t>
  </si>
  <si>
    <t>191682011177</t>
  </si>
  <si>
    <t>191682011214</t>
  </si>
  <si>
    <t>191682010866</t>
  </si>
  <si>
    <t>191682011122</t>
  </si>
  <si>
    <t>191682010873</t>
  </si>
  <si>
    <t>191682011139</t>
  </si>
  <si>
    <t>191682010880</t>
  </si>
  <si>
    <t>191682011146</t>
  </si>
  <si>
    <t>191682011160</t>
  </si>
  <si>
    <t>191682011207</t>
  </si>
  <si>
    <t>ADDED MR40155046300B2, MR40155046346B2, MR40155047346B2</t>
  </si>
  <si>
    <t>191682012211</t>
  </si>
  <si>
    <t>191682012228</t>
  </si>
  <si>
    <t>191682012235</t>
  </si>
  <si>
    <t>191682012242</t>
  </si>
  <si>
    <t>191682012259</t>
  </si>
  <si>
    <t>191682012266</t>
  </si>
  <si>
    <t>191682012273</t>
  </si>
  <si>
    <t>191682012280</t>
  </si>
  <si>
    <t>191682012297</t>
  </si>
  <si>
    <t>ADDED MISSING IMAGES ON ACCESSORIES TAB</t>
  </si>
  <si>
    <t>ADDED THE FOLLOWING PART NUMBERS TO ACCESSORIES TAB: B077K65-S1, B077K66-S1, B077K55-S1, B077K78-S1, B077K87-S1</t>
  </si>
  <si>
    <t>ADDITIONAL PART NUMBERS CONT.: B077K92-S1, T078K64-R, T078K80-R, T078K86-R, T078K107-R, T078K123-R, T078B140-1-R, T078B140-R</t>
  </si>
  <si>
    <t>CP-B077K65-S1</t>
  </si>
  <si>
    <t>CP-B077K66-S1</t>
  </si>
  <si>
    <t>CP-B077K55-S1</t>
  </si>
  <si>
    <t>CP-B077K78-S1</t>
  </si>
  <si>
    <t>CP-B077K92-S1</t>
  </si>
  <si>
    <t>CP-T078K64-R</t>
  </si>
  <si>
    <t>CP-T078K86-R</t>
  </si>
  <si>
    <t>CP-T078K123-R</t>
  </si>
  <si>
    <t>CP-T078K107-R</t>
  </si>
  <si>
    <t>CP-T078B140-1-R</t>
  </si>
  <si>
    <t>CP-T078B140-R</t>
  </si>
  <si>
    <t>CP-B077K87-S1</t>
  </si>
  <si>
    <t>CAP, B077, 110.5MM CB, BUTTON ONLY, NO LOGO</t>
  </si>
  <si>
    <t>CAP, B077, 106.25MM OR 108MM CB, BUTTON ONLY, NO LOGO</t>
  </si>
  <si>
    <t>CAP, B077, 71.5MM CB, BUTTON ONLY,  NO LOGO</t>
  </si>
  <si>
    <t>CAP, B077, 87MM CB, BUTTON ONLY, NO LOGO</t>
  </si>
  <si>
    <t>CAP, B077, 67MM CB, BUTTON ONLY,  NO LOGO</t>
  </si>
  <si>
    <t>CAP, T078, 107MM, SNAP IN, RED LOGO</t>
  </si>
  <si>
    <t>CAP, T078, 86MM, SNAP IN, RED LOGO</t>
  </si>
  <si>
    <t>CAP, T078, 130.8MM, PUSH THRU, RED LOGO</t>
  </si>
  <si>
    <t>MR30878562500 &amp; MR30878562900 WEIGHT WAS 28.5</t>
  </si>
  <si>
    <t>ADDED T077K66-S1 PART NUMBER TO ACCESSORIES TAB</t>
  </si>
  <si>
    <t>CP-T077K66-S1</t>
  </si>
  <si>
    <t>CAP, T077, 67MM CB, BUTTON ONLY</t>
  </si>
  <si>
    <t>T077K66-S1</t>
  </si>
  <si>
    <t>ADDED CAP BUTTON COLUMN TO WHEELS TAB</t>
  </si>
  <si>
    <t xml:space="preserve">REPLACEMENT CAP BUTTON </t>
  </si>
  <si>
    <t>CHANGED STATUS OF SEVERAL PART NUMBERS FROM "COMING SOON" TO "ACTIVE"</t>
  </si>
  <si>
    <t>MOVED DISCONTINUED ITEMS WITH ZERO QUANTITY FROM WHEELS TAB TO DISCONTINUED TAB</t>
  </si>
  <si>
    <t>8708.70.35.00</t>
  </si>
  <si>
    <t>ADDED NAFTA CODE COLUMN ON WHEELS TAB</t>
  </si>
  <si>
    <t>ADDED NAFTA CODE COLUMN ON ACCESSORIES TAB</t>
  </si>
  <si>
    <t>ADDED MR313, MR314, MR315 &amp; MR702 SERIES</t>
  </si>
  <si>
    <t>MR702</t>
  </si>
  <si>
    <t>MR313</t>
  </si>
  <si>
    <t>MR314</t>
  </si>
  <si>
    <t>MR315</t>
  </si>
  <si>
    <t>191682012440</t>
  </si>
  <si>
    <t>191682012457</t>
  </si>
  <si>
    <t>191682012464</t>
  </si>
  <si>
    <t>191682012471</t>
  </si>
  <si>
    <t>191682012488</t>
  </si>
  <si>
    <t>191682012495</t>
  </si>
  <si>
    <t>191682012501</t>
  </si>
  <si>
    <t>191682012518</t>
  </si>
  <si>
    <t>191682012525</t>
  </si>
  <si>
    <t>191682012532</t>
  </si>
  <si>
    <t>191682012549</t>
  </si>
  <si>
    <t>191682012556</t>
  </si>
  <si>
    <t>191682012563</t>
  </si>
  <si>
    <t>191682012570</t>
  </si>
  <si>
    <t>191682012587</t>
  </si>
  <si>
    <t>191682012594</t>
  </si>
  <si>
    <t>191682012600</t>
  </si>
  <si>
    <t>191682012617</t>
  </si>
  <si>
    <t>191682012624</t>
  </si>
  <si>
    <t>191682012631</t>
  </si>
  <si>
    <t>191682012655</t>
  </si>
  <si>
    <t>191682012662</t>
  </si>
  <si>
    <t>191682012679</t>
  </si>
  <si>
    <t>191682012686</t>
  </si>
  <si>
    <t>191682012716</t>
  </si>
  <si>
    <t>191682012723</t>
  </si>
  <si>
    <t>191682012730</t>
  </si>
  <si>
    <t>191682012747</t>
  </si>
  <si>
    <t>191682012754</t>
  </si>
  <si>
    <t>191682012761</t>
  </si>
  <si>
    <t>191682012778</t>
  </si>
  <si>
    <t>191682012785</t>
  </si>
  <si>
    <t>191682012792</t>
  </si>
  <si>
    <t>191682012808</t>
  </si>
  <si>
    <t>191682012815</t>
  </si>
  <si>
    <t>191682012822</t>
  </si>
  <si>
    <t>191682012846</t>
  </si>
  <si>
    <t>191682012853</t>
  </si>
  <si>
    <t>191682012860</t>
  </si>
  <si>
    <t>191682012877</t>
  </si>
  <si>
    <t>191682012884</t>
  </si>
  <si>
    <t>191682012891</t>
  </si>
  <si>
    <t>191682012907</t>
  </si>
  <si>
    <t>191682012914</t>
  </si>
  <si>
    <t>191682012921</t>
  </si>
  <si>
    <t>191682012952</t>
  </si>
  <si>
    <t>191682012969</t>
  </si>
  <si>
    <t>191682012976</t>
  </si>
  <si>
    <t>191682012983</t>
  </si>
  <si>
    <t>191682012990</t>
  </si>
  <si>
    <t>191682013003</t>
  </si>
  <si>
    <t>191682013010</t>
  </si>
  <si>
    <t>191682013027</t>
  </si>
  <si>
    <t>191682013034</t>
  </si>
  <si>
    <t>191682013041</t>
  </si>
  <si>
    <t>191682013058</t>
  </si>
  <si>
    <t>191682013065</t>
  </si>
  <si>
    <t>191682013072</t>
  </si>
  <si>
    <t>191682013089</t>
  </si>
  <si>
    <t>191682013096</t>
  </si>
  <si>
    <t>191682013102</t>
  </si>
  <si>
    <t>5+1</t>
  </si>
  <si>
    <t>191682013119</t>
  </si>
  <si>
    <t>191682013126</t>
  </si>
  <si>
    <t>ALL 15" MR501 AND MR502 CHANGED FROM RACE SERIES TO RALLY SERIES</t>
  </si>
  <si>
    <t>T079L111-01</t>
  </si>
  <si>
    <t>ADDED T079 CAPS TO ACCESSORIES TAB</t>
  </si>
  <si>
    <t>T079L116-01</t>
  </si>
  <si>
    <t>T079L139-01</t>
  </si>
  <si>
    <t>T079L136-01</t>
  </si>
  <si>
    <t>T079L122-01</t>
  </si>
  <si>
    <t>CP-T079L111-01</t>
  </si>
  <si>
    <t>CP-T079L116-01</t>
  </si>
  <si>
    <t>CP-T079L122-01</t>
  </si>
  <si>
    <t>CP-T079L136-01</t>
  </si>
  <si>
    <t>CP-T079L139-01</t>
  </si>
  <si>
    <t>CAP, T079, 67MM, BLACK, ONE PIECE SCREW ON</t>
  </si>
  <si>
    <t>CAP, T079, 87MM, BLACK, ONE PIECE SCREW ON</t>
  </si>
  <si>
    <t>CAP, T077, 110.5MM, BRUSHED, SCREW ON</t>
  </si>
  <si>
    <t>CAP, T077, 110.5MM, BLACK, SCREW ON</t>
  </si>
  <si>
    <t>CAP, T079, 110.5MM, BLACK, ONE PIECE SCREW ON</t>
  </si>
  <si>
    <t>CAP, T079, 106.25MM, BLACK, ONE PIECE SCREW ON</t>
  </si>
  <si>
    <t>CAP, T079, 71.5MM, BLACK, ONE PIECE SCREW ON</t>
  </si>
  <si>
    <t>191682013195</t>
  </si>
  <si>
    <t>191682013201</t>
  </si>
  <si>
    <t>191682013218</t>
  </si>
  <si>
    <t>191682013225</t>
  </si>
  <si>
    <t>191682013232</t>
  </si>
  <si>
    <t>191682013249</t>
  </si>
  <si>
    <t>191682013256</t>
  </si>
  <si>
    <t>191682013263</t>
  </si>
  <si>
    <t>191682013270</t>
  </si>
  <si>
    <t>191682013287</t>
  </si>
  <si>
    <t>191682013294</t>
  </si>
  <si>
    <t>191682013300</t>
  </si>
  <si>
    <t>191682013317</t>
  </si>
  <si>
    <t>191682013324</t>
  </si>
  <si>
    <t>191682013331</t>
  </si>
  <si>
    <t>ADDED MR105 &amp; MR605 20X9 SIZES TO WHEELS TAB</t>
  </si>
  <si>
    <t>191682013348</t>
  </si>
  <si>
    <t>191682013355</t>
  </si>
  <si>
    <t>METHOD RACE WHEELS PART NUMBER GUIDE</t>
  </si>
  <si>
    <t>PART NUMBER EXAMPLE:</t>
  </si>
  <si>
    <t>SIZE</t>
  </si>
  <si>
    <t>FINISH</t>
  </si>
  <si>
    <t>OFFSET</t>
  </si>
  <si>
    <t>MODIFIER #1</t>
  </si>
  <si>
    <t>MODIFIER #2</t>
  </si>
  <si>
    <t>MR501</t>
  </si>
  <si>
    <t>48</t>
  </si>
  <si>
    <t>S</t>
  </si>
  <si>
    <t>SIZES</t>
  </si>
  <si>
    <t>BOLT CODES</t>
  </si>
  <si>
    <t>00</t>
  </si>
  <si>
    <t>SILVER</t>
  </si>
  <si>
    <t>4X108</t>
  </si>
  <si>
    <t>TITANIUM</t>
  </si>
  <si>
    <t>NEGATIVE OFFSET</t>
  </si>
  <si>
    <t>N</t>
  </si>
  <si>
    <t>BEADLOCK WHEEL</t>
  </si>
  <si>
    <t>B2</t>
  </si>
  <si>
    <t>STEEL LUG INSERT</t>
  </si>
  <si>
    <t>HEAVY DUTY</t>
  </si>
  <si>
    <t>H</t>
  </si>
  <si>
    <t>SUBARU CAP MOD</t>
  </si>
  <si>
    <t>16x4.5</t>
  </si>
  <si>
    <t>NOT USED</t>
  </si>
  <si>
    <t>17x7.5</t>
  </si>
  <si>
    <t>17x8.5</t>
  </si>
  <si>
    <t>18x8</t>
  </si>
  <si>
    <t>SERIES DESCRIPTIONS</t>
  </si>
  <si>
    <t>MR101</t>
  </si>
  <si>
    <t>BEADLOCK AND NON BEADLOCK RACE WHEELS</t>
  </si>
  <si>
    <t>MR102</t>
  </si>
  <si>
    <t>BEADLOCK RACE WHEEL, GEN 2</t>
  </si>
  <si>
    <t>MR103</t>
  </si>
  <si>
    <t>BEADLOCK RACE WHEEL, GEN 3</t>
  </si>
  <si>
    <t>MR106</t>
  </si>
  <si>
    <t>BEADLOCK STYLE 3</t>
  </si>
  <si>
    <t>MR201</t>
  </si>
  <si>
    <t>FORGED BEADLOCK (SHORT COURSE AND 5 LUG APPS)</t>
  </si>
  <si>
    <t>MR202</t>
  </si>
  <si>
    <t>FORGED DESERT/ROCK CRAWLER BEADLOCK (6 LUG)</t>
  </si>
  <si>
    <t>MR203</t>
  </si>
  <si>
    <t>FORGED RALLYCROSS/TARMAC</t>
  </si>
  <si>
    <t>THE STANDARD</t>
  </si>
  <si>
    <t>MR302</t>
  </si>
  <si>
    <t>FAT FIVE</t>
  </si>
  <si>
    <t>MR304</t>
  </si>
  <si>
    <t>DOUBLE STANDARD</t>
  </si>
  <si>
    <t>MR305</t>
  </si>
  <si>
    <t>NV</t>
  </si>
  <si>
    <t>MESH</t>
  </si>
  <si>
    <t>MR307</t>
  </si>
  <si>
    <t>HOLE</t>
  </si>
  <si>
    <t>MR308</t>
  </si>
  <si>
    <t>ROOST</t>
  </si>
  <si>
    <t>MR309</t>
  </si>
  <si>
    <t>GRID</t>
  </si>
  <si>
    <t>MR310</t>
  </si>
  <si>
    <t>CON 6</t>
  </si>
  <si>
    <t>MR311</t>
  </si>
  <si>
    <t>VEX</t>
  </si>
  <si>
    <t>MR402</t>
  </si>
  <si>
    <t>UTV STANDARD</t>
  </si>
  <si>
    <t>MR403</t>
  </si>
  <si>
    <t>UTV MESH</t>
  </si>
  <si>
    <t>MR405</t>
  </si>
  <si>
    <t>UTV BEADLOCK</t>
  </si>
  <si>
    <t>MR406</t>
  </si>
  <si>
    <t>UTV ROOST</t>
  </si>
  <si>
    <t>RALLY STYLE 1</t>
  </si>
  <si>
    <t>MR502</t>
  </si>
  <si>
    <t>RALLY STYLE 2</t>
  </si>
  <si>
    <t>RALLY STYLE 3</t>
  </si>
  <si>
    <t>RALLY HIGH OFFSET GRAVEL</t>
  </si>
  <si>
    <t>RALLY LOW OFFSET GRAVEL</t>
  </si>
  <si>
    <t>RALLY HIGH OFFSET GRAVEL, CAP</t>
  </si>
  <si>
    <t>RALLY LOW OFFSET GRAVEL, CAP</t>
  </si>
  <si>
    <t>MR605</t>
  </si>
  <si>
    <t>NV DISCO</t>
  </si>
  <si>
    <t>MR606</t>
  </si>
  <si>
    <t>MESH DISCO</t>
  </si>
  <si>
    <t>MR610</t>
  </si>
  <si>
    <t>CON6 DISCO</t>
  </si>
  <si>
    <t>*ALL BEADLOCK WHEELS END IN 'B', EVEN IF OTHER MODIFIER CODES ARE APPLICABLE</t>
  </si>
  <si>
    <t>6X6.5</t>
  </si>
  <si>
    <t>MR401 CHANGED FROM MACHINED TO RAW MACHINED</t>
  </si>
  <si>
    <t>MATTE BLACK</t>
  </si>
  <si>
    <t>FINISH CODES (FACE/LIP)</t>
  </si>
  <si>
    <t>MACHINED/BLACK</t>
  </si>
  <si>
    <t>METHOD BRONZE</t>
  </si>
  <si>
    <t>GOLD</t>
  </si>
  <si>
    <t>12x7</t>
  </si>
  <si>
    <t>12x8</t>
  </si>
  <si>
    <t>14x7</t>
  </si>
  <si>
    <t>14x8</t>
  </si>
  <si>
    <t>14x10</t>
  </si>
  <si>
    <t>15x4</t>
  </si>
  <si>
    <t>15x5</t>
  </si>
  <si>
    <t>15x6</t>
  </si>
  <si>
    <t>15x7</t>
  </si>
  <si>
    <t>15x8</t>
  </si>
  <si>
    <t>15x10</t>
  </si>
  <si>
    <t>16x4</t>
  </si>
  <si>
    <t>16x7</t>
  </si>
  <si>
    <t>16x8</t>
  </si>
  <si>
    <t>17x8</t>
  </si>
  <si>
    <t>17x9</t>
  </si>
  <si>
    <t>18x9</t>
  </si>
  <si>
    <t>20x9</t>
  </si>
  <si>
    <t>20x10</t>
  </si>
  <si>
    <t>20x12</t>
  </si>
  <si>
    <t>MODIFIER DESCRIPTION</t>
  </si>
  <si>
    <t>3XX</t>
  </si>
  <si>
    <t>1XX, 4XX</t>
  </si>
  <si>
    <t>5XX</t>
  </si>
  <si>
    <t>MATTE BLACK paint</t>
  </si>
  <si>
    <t>MR301_The_Standard_Diamond_Cut_MACHINED.jpg</t>
  </si>
  <si>
    <t>MR301_The_Standard_Diamond_Cut_MACHINED_Head_On.jpg</t>
  </si>
  <si>
    <t>MR304_Double_Standard_MACHINED_Lip.jpg</t>
  </si>
  <si>
    <t>MR304_Double_Standard_MACHINED_Lip_Head_On.jpg</t>
  </si>
  <si>
    <t>MR105_Beadlock_Matte_Black_and_MACHINED.jpg</t>
  </si>
  <si>
    <t>MR309_Grid_TITANIUM.jpg</t>
  </si>
  <si>
    <t>MR309_Grid_TITANIUM_Head_On.jpg</t>
  </si>
  <si>
    <t>MR311_Vex_TITANIUM.jpg</t>
  </si>
  <si>
    <t>MR311_Vex_TITANIUM_Head_On.jpg</t>
  </si>
  <si>
    <t>MR502_Rally_TITANIUM.jpg</t>
  </si>
  <si>
    <t>MR502_Rally_TITANIUM_Head_On.jpg</t>
  </si>
  <si>
    <t>Forged 6061 v.2 RING includes Grade 8 zinc plated hardware</t>
  </si>
  <si>
    <t>v.2 RING offers greater strength, less deflection and easier installation</t>
  </si>
  <si>
    <t>Improved steeRING feel while staying closer to factory track width</t>
  </si>
  <si>
    <t>Forged 6061 v.2 RING includes American made  Grade 8 zinc plated hardware</t>
  </si>
  <si>
    <t>Diamond cut MACHINED finish WITH clear coat</t>
  </si>
  <si>
    <t>MATTE BLACK paint WITH 'Street-Loc' lip</t>
  </si>
  <si>
    <t>MATTE BLACK paint WITH MACHINED 'Street-Loc'  lip</t>
  </si>
  <si>
    <t>MACHINED finish WITH clear coat</t>
  </si>
  <si>
    <t>MACHINED face WITH MATTE BLACK 'Street-Loc' lip</t>
  </si>
  <si>
    <t>TITANIUM finish WITH MATTE BLACK 'Street-Loc' lip</t>
  </si>
  <si>
    <t>MATTE BLACK paint WITH V.2 'Street-Loc' lip</t>
  </si>
  <si>
    <t>Bronze paint WITH MATTE BLACK V.2 'Street-Loc' lip</t>
  </si>
  <si>
    <t>Forged 6061 RING WITH Grade 8 zinc plated hardware</t>
  </si>
  <si>
    <t>Substantial weight savings WITHout any loss in strength</t>
  </si>
  <si>
    <t>Forged 6061 RING WITH American made Grade 8 zinc plated hardware</t>
  </si>
  <si>
    <t>MR408_Roost_UTV_SILVER.jpg</t>
  </si>
  <si>
    <t>MR408_Roost_UTV_SILVER_Head_On.jpg</t>
  </si>
  <si>
    <t>MR403 Mesh UTV</t>
  </si>
  <si>
    <t>MR406 UTV Beadlock</t>
  </si>
  <si>
    <t>MR305 NV</t>
  </si>
  <si>
    <t>15x6.5</t>
  </si>
  <si>
    <t>15x4.5</t>
  </si>
  <si>
    <t>15x5.5</t>
  </si>
  <si>
    <t>17x6.5</t>
  </si>
  <si>
    <t>ALL</t>
  </si>
  <si>
    <t>MODIFIER CODE 1 (HIDDEN CELL)</t>
  </si>
  <si>
    <t>MODIFIER CODE 2 (HIDDEN CELL)</t>
  </si>
  <si>
    <t>LIGHTWEIGHT</t>
  </si>
  <si>
    <t>L</t>
  </si>
  <si>
    <t xml:space="preserve">1XX </t>
  </si>
  <si>
    <t>BCD</t>
  </si>
  <si>
    <t>Code</t>
  </si>
  <si>
    <t>Hub Bore</t>
  </si>
  <si>
    <t>No hub ring</t>
  </si>
  <si>
    <t>Use with Hub ring MH-ZH-101</t>
  </si>
  <si>
    <t>Use wth Hub ring MH-TAHR7356</t>
  </si>
  <si>
    <t>Notes</t>
  </si>
  <si>
    <t>Hub Centric (Bolt-on or Snap-in Cap)</t>
  </si>
  <si>
    <t>Non-hub Centric (Push through Cap)</t>
  </si>
  <si>
    <t>1XX ONLY</t>
  </si>
  <si>
    <t>ALL 6XX SERIES 6X5.5 BCD HUB BORE CHANGED TO 106.3</t>
  </si>
  <si>
    <t>NISSAN PATROL ONLY</t>
  </si>
  <si>
    <t>MR101 ONLY</t>
  </si>
  <si>
    <t>MR103 ONLY</t>
  </si>
  <si>
    <t>MR105, MR106 ONLY</t>
  </si>
  <si>
    <t>BCDxHub Bore</t>
  </si>
  <si>
    <t>ADDED PART NUMBER GUIDE TAB</t>
  </si>
  <si>
    <t>SWITCHED STATUS OF SEVERAL PART NUMBER FROM "COMING SOON" TO "ACTIVE"</t>
  </si>
  <si>
    <t>ADDED MR40156046551B, MR40156047551B</t>
  </si>
  <si>
    <t>MR50188058942</t>
  </si>
  <si>
    <t>CHANGED ALL 8 LUG 131MM AND 130.80MM HUB BORES TO 130.81MM</t>
  </si>
  <si>
    <t>ADDED BLANK BCD MR2XX SERIES PART NUMBERS</t>
  </si>
  <si>
    <t>191682009457</t>
  </si>
  <si>
    <t>191682002168</t>
  </si>
  <si>
    <t>191682002175</t>
  </si>
  <si>
    <t>MR201 ONLY</t>
  </si>
  <si>
    <t>ADDED BT-92210A194 TO ACCESSORIES TAB</t>
  </si>
  <si>
    <t>BT-92210A194</t>
  </si>
  <si>
    <t>MISC HARDWARE, TANK VALVE GUARD</t>
  </si>
  <si>
    <t>MH-VGV101</t>
  </si>
  <si>
    <t>18x9.5</t>
  </si>
  <si>
    <t>191682013386</t>
  </si>
  <si>
    <t>191682013393</t>
  </si>
  <si>
    <t>ADDED MR50389512540 &amp; MR50389512940</t>
  </si>
  <si>
    <t>ADDED 18X9.5 SIZE TO PART NUMBER GUIDE</t>
  </si>
  <si>
    <t>4X156</t>
  </si>
  <si>
    <t>MR402 ONLY</t>
  </si>
  <si>
    <t>MR401-R ONLY</t>
  </si>
  <si>
    <t>CHANGED STATUS OF PART NUMBERS FROM "COMING SOON" TO "ACTIVE"</t>
  </si>
  <si>
    <t>MR30157055306N</t>
  </si>
  <si>
    <t>MR30178555300</t>
  </si>
  <si>
    <t>MR30179087312N</t>
  </si>
  <si>
    <t>MR30189055312N</t>
  </si>
  <si>
    <t>MR30189087312N</t>
  </si>
  <si>
    <t>MR30189087512N</t>
  </si>
  <si>
    <t>MR30468012700</t>
  </si>
  <si>
    <t>MR30478580700</t>
  </si>
  <si>
    <t>MR30489080718</t>
  </si>
  <si>
    <t>MR30489087512N</t>
  </si>
  <si>
    <t>MR30758012524N</t>
  </si>
  <si>
    <t>MR30778587500</t>
  </si>
  <si>
    <t>MR30829060900</t>
  </si>
  <si>
    <t>MR30978555800</t>
  </si>
  <si>
    <t>MR30978587800</t>
  </si>
  <si>
    <t>MR30989050512N</t>
  </si>
  <si>
    <t>MR31089050512N</t>
  </si>
  <si>
    <t>MR31089080912N</t>
  </si>
  <si>
    <t>MR31089080918</t>
  </si>
  <si>
    <t>MR31029060900</t>
  </si>
  <si>
    <t>MR31189087512N</t>
  </si>
  <si>
    <t>MR31189087812N</t>
  </si>
  <si>
    <t>MR31189080518</t>
  </si>
  <si>
    <t>MR31189087518</t>
  </si>
  <si>
    <t>MR40857046452</t>
  </si>
  <si>
    <t>MR10156519319N</t>
  </si>
  <si>
    <t>MR10164019319N</t>
  </si>
  <si>
    <t>MR10578516300B</t>
  </si>
  <si>
    <t>MR50157012548S</t>
  </si>
  <si>
    <t>MR50157041548S</t>
  </si>
  <si>
    <t>MR50288051838</t>
  </si>
  <si>
    <t>MR50288051938</t>
  </si>
  <si>
    <t>5x110</t>
  </si>
  <si>
    <t>ADDED 5X110 BOLT CODE (54) TO PART NUMBER GUIDE TAB</t>
  </si>
  <si>
    <t>DISCONTINUED</t>
  </si>
  <si>
    <t>CP-T082L90</t>
  </si>
  <si>
    <t>CAP, T082, 106MM 132MM, SHORT, SCREW ON</t>
  </si>
  <si>
    <t>LK-W55014SEB</t>
  </si>
  <si>
    <t>ADDED LK-W55014SEB TO ACCESSORIES TAB</t>
  </si>
  <si>
    <t>191682013416</t>
  </si>
  <si>
    <t>191682013423</t>
  </si>
  <si>
    <t>ADDED MR7017755430 &amp; MR70177554930</t>
  </si>
  <si>
    <t>ADDED MR50178051542, MR50178012542, MR50278051538, MR50278012538, MR50288012538</t>
  </si>
  <si>
    <t>191682013447</t>
  </si>
  <si>
    <t>191682013454</t>
  </si>
  <si>
    <t>191682013461</t>
  </si>
  <si>
    <t>191682013478</t>
  </si>
  <si>
    <t>191682013485</t>
  </si>
  <si>
    <t>MR501 &amp; MR502 17" &amp; 18" LUG HOLE SIZE WAS 14.9mm</t>
  </si>
  <si>
    <t>https://www.dropbox.com/s/ogcqzwm51srenwg/MR301_The_Standard_Diamond_Cut_Machined_5_Lug.jpg?dl=0</t>
  </si>
  <si>
    <t>https://www.dropbox.com/s/of6go6x2bbcunyj/MR301_The_Standard_Diamond_Cut_Machined_5_Lug_Head_On.jpg?dl=0</t>
  </si>
  <si>
    <t>https://www.dropbox.com/s/frpa4vxoxshjvnu/MR301_The_Standard_Matte_Black_5_Lug.jpg?dl=0</t>
  </si>
  <si>
    <t>https://www.dropbox.com/s/qifchwaf0imnvbt/MR301_The_Standard_Matte_Black_Head_On_5_Lug.jpg?dl=0</t>
  </si>
  <si>
    <t>https://www.dropbox.com/s/erta3s6aap3h0nd/MR301_The_Standard_Diamond_Cut_Machined_6_Lug.jpg?dl=0</t>
  </si>
  <si>
    <t>https://www.dropbox.com/s/qlwdnxyq0wji261/MR301_The_Standard_Diamond_Cut_Machined_Head_On_6_Lug.jpg?dl=0</t>
  </si>
  <si>
    <t>https://www.dropbox.com/s/pjeynes0x3vn6hh/MR301_The_Standard_Matte_Black_8_Lug.jpg?dl=0</t>
  </si>
  <si>
    <t>https://www.dropbox.com/s/lpv7ui2r104cr4k/MR301_The_Standard_Matte_Black_Head_On_8_Lug.jpg?dl=0</t>
  </si>
  <si>
    <t>https://www.dropbox.com/s/icwv5udt86v4ida/MR301_The_Standard_Diamond_Cut_Machined_8_Lug.jpg?dl=0</t>
  </si>
  <si>
    <t>https://www.dropbox.com/s/3vohaosrzkez6dr/MR301_The_Standard_Diamond_Cut_Machined_Head_On_8_Lug.jpg?dl=0</t>
  </si>
  <si>
    <t>https://www.dropbox.com/s/jzrsq9ibhatluol/MR301_The_Standard_High_Offset_Matte_Black.jpg?dl=0</t>
  </si>
  <si>
    <t>https://www.dropbox.com/s/btvajum3h5qzj9s/MR304_Double_Standard_Matte_Black_5_Lug.jpg?dl=0</t>
  </si>
  <si>
    <t>https://www.dropbox.com/s/ea4tw3hvl53wyjn/MR304_Double_Standard_Machined_Lip_5_Lug.jpg?dl=0</t>
  </si>
  <si>
    <t>https://www.dropbox.com/s/87v075f2708b2ys/MR304_Double_Standard_Machined_Lip.jpg?dl=0</t>
  </si>
  <si>
    <t>https://www.dropbox.com/s/cfyhoh8j93u1fct/MR304_Double_Standard_Machined_Lip_Head_On.jpg?dl=0</t>
  </si>
  <si>
    <t>https://www.dropbox.com/s/0j8ha4zz2wioo10/MR304_Double_Standard_Machined_6_Lug.jpg?dl=0</t>
  </si>
  <si>
    <t>https://www.dropbox.com/s/4bmkmzysa0e2rsy/MR304_Double_Standard_Machined_Head_On_6_Lug.jpg?dl=0</t>
  </si>
  <si>
    <t>https://www.dropbox.com/s/cdxk0hjjm1teudz/MR304_Double_Standard_Matte_Black_8_Lug.jpg?dl=0</t>
  </si>
  <si>
    <t>https://www.dropbox.com/s/hwym9dzo1ffv1rc/MR304_Double_Standard_Machined_5_Lug.jpg?dl=0</t>
  </si>
  <si>
    <t>https://www.dropbox.com/s/a6ooxmehomi67sy/MR304_Double_Standard_Machined_Head_On_5_Lug.jpg?dl=0</t>
  </si>
  <si>
    <t>https://www.dropbox.com/s/qgqzy0wfcfbdjmu/MR304_Double_Standard_Machined_Lip_8_Lug.jpg?dl=0</t>
  </si>
  <si>
    <t>https://www.dropbox.com/s/ovwnfxfuyxf6w94/MR305_NV_Matte_Black_Machined_Face_5_Lug.jpg?dl=0</t>
  </si>
  <si>
    <t>https://www.dropbox.com/s/95jr9ikfen52ht0/MR305_NV_Matte_Black_Machined_Face_Head_On_5_Lug.jpg?dl=0</t>
  </si>
  <si>
    <t>https://www.dropbox.com/s/0sb6i01p1amtazj/MR305_NV_Matte_Black_Machined_Face_6_Lug.jpg?dl=0</t>
  </si>
  <si>
    <t>https://www.dropbox.com/s/73nzncstrns8omh/MR305_NV_Matte_Black_Machined_Face_Head_On_6_Lug.jpg?dl=0</t>
  </si>
  <si>
    <t>https://www.dropbox.com/s/gx5phuxxo3a5031/MR305_NV_Matte_Black_Machined_Face_8_Lug.jpg?dl=0</t>
  </si>
  <si>
    <t>https://www.dropbox.com/s/4t99a4sgubw8pww/MR305_NV_Matte_Black_Machined_Face_Head_On_8_Lug.jpg?dl=0</t>
  </si>
  <si>
    <t>https://www.dropbox.com/s/ycb0rca49ohxptl/MR305_NV_Matte_Black_8_Lug.jpg?dl=0</t>
  </si>
  <si>
    <t>https://www.dropbox.com/s/79ki3rulreo23a6/MR305_NV_Matte_Black_Head_On_8_Lug.jpg?dl=0</t>
  </si>
  <si>
    <t>https://www.dropbox.com/s/fa2jyzb7xb7iu92/MR307_Hole_Matte_Black_6_Lug.jpg?dl=0</t>
  </si>
  <si>
    <t>https://www.dropbox.com/s/rc4bwma28n1w3zq/MR307_Hole_Matte_Black_Head_On_6_Lug.jpg?dl=0</t>
  </si>
  <si>
    <t>https://www.dropbox.com/s/3k52p5n0gg26hpm/MR307_Hole_Matte_Black_5_Lug.jpg?dl=0</t>
  </si>
  <si>
    <t>https://www.dropbox.com/s/xgghkretftipcc9/MR307_Hole_Matte_Black_Head_On_5_Lug.jpg?dl=0</t>
  </si>
  <si>
    <t>https://www.dropbox.com/s/udn5ar3v8et9u64/MR307_Hole_Matte_Black_8_Lug.jpg?dl=0</t>
  </si>
  <si>
    <t>https://www.dropbox.com/s/vh1y6vq7cqqt8n1/MR307_Hole_Matte_Black_Head_On_8_Lug.jpg?dl=0</t>
  </si>
  <si>
    <t>https://www.dropbox.com/s/ly00p8hyfl8bce9/MR308_Roost_Bronze_6_Lug.jpg?dl=0</t>
  </si>
  <si>
    <t>https://www.dropbox.com/s/fuhkco8rl9fbne1/MR308_Roost_Bronze_Head_On_6_Lug.jpg?dl=0</t>
  </si>
  <si>
    <t>https://www.dropbox.com/s/7t3hz034k5tssj2/MR308_Roost_Matte_Black.jpg?dl=0</t>
  </si>
  <si>
    <t>https://www.dropbox.com/s/6jjzxskyr7mzrto/MR308_Roost_Matte_Black_Head_On.jpg?dl=0</t>
  </si>
  <si>
    <t>https://www.dropbox.com/s/70dlungyr4qrgi2/MR308_Roost_Bronze_5_Lug.jpg?dl=0</t>
  </si>
  <si>
    <t>https://www.dropbox.com/s/5ckbj5mt9u2ukhn/MR308_Roost_Bronze_Head_On_5_Lug.jpg?dl=0</t>
  </si>
  <si>
    <t>https://www.dropbox.com/s/eeyuhgzxt5ez2hf/MR309_Grid_Matte_Black_6_Lug.jpg?dl=0</t>
  </si>
  <si>
    <t>https://www.dropbox.com/s/vf4t0eujjzc4zig/MR309_Grid_Matte_Black_Head_On_6_Lug.jpg?dl=0</t>
  </si>
  <si>
    <t>https://www.dropbox.com/s/2fmqfqjrf62tti4/MR309_Grid_Titanium_6_Lug.jpg?dl=0</t>
  </si>
  <si>
    <t>https://www.dropbox.com/s/jngau5zrqu4n16n/MR309_Grid_Titanium_Head_On_6_Lug.jpg?dl=0</t>
  </si>
  <si>
    <t>https://www.dropbox.com/s/wemwmba4hfhqac9/MR309_Grid_Titanium_5_Lug.jpg?dl=0</t>
  </si>
  <si>
    <t>https://www.dropbox.com/s/z05wx05lsf8sfry/MR309_Grid_Titanium_Head_On_5_Lug.jpg?dl=0</t>
  </si>
  <si>
    <t>https://www.dropbox.com/s/hwifkpoowq2mz3t/MR309_Grid_Matte_Black_8_Lug.jpg?dl=0</t>
  </si>
  <si>
    <t>https://www.dropbox.com/s/7ow0fcm0jzzqclr/MR309_Grid_Matte_Black_Head_On_8_Lug.jpg?dl=0</t>
  </si>
  <si>
    <t>https://www.dropbox.com/s/2c92ki6il7lr1am/MR309_Grid_Titanium_8_Lug.jpg?dl=0</t>
  </si>
  <si>
    <t>https://www.dropbox.com/s/s13qdxza4h7ge8f/MR309_Grid_Titanium_Head_On_8_Lug.jpg?dl=0</t>
  </si>
  <si>
    <t>https://www.dropbox.com/s/5jiwxsimrko9hgt/MR310_Con6_Matte_Black_5_Lug.jpg?dl=0</t>
  </si>
  <si>
    <t>https://www.dropbox.com/s/czbtiungwc1fskn/MR310_Con6_Matte_BlackHead_On_5_Lug.png?dl=0</t>
  </si>
  <si>
    <t>https://www.dropbox.com/s/9i362jfz85ymyzd/MR310_Con6_Bronze_5_Lug.jpg?dl=0</t>
  </si>
  <si>
    <t>https://www.dropbox.com/s/ztztt386rjp8g6j/MR310_Con6_Bronze_Head_On_5_Lug.jpg?dl=0</t>
  </si>
  <si>
    <t>https://www.dropbox.com/s/q63z55ly67vhv5g/MR310_Con6_Matte_Black_6_Lug.jpg?dl=0</t>
  </si>
  <si>
    <t>https://www.dropbox.com/s/zss5yuxoxlvyiav/MR310_Con6_Matte_Black_Head_On_6_Lug.jpg?dl=0</t>
  </si>
  <si>
    <t>https://www.dropbox.com/s/to2hkkf9hblinym/MR310_Con6_Bronze_6_Lug.jpg?dl=0</t>
  </si>
  <si>
    <t>https://www.dropbox.com/s/aa1rv9imn1smwru/MR310_Con6_Bronze_Head_On_6_Lug.jpg?dl=0</t>
  </si>
  <si>
    <t>https://www.dropbox.com/s/4vc5swbkn7l2wjs/MR310_Con6_Matte_Black_8_Lug.jpg?dl=0</t>
  </si>
  <si>
    <t>https://www.dropbox.com/s/7nh128bf68ipx2d/MR310_Con6_Matte_Black_Head_On_8_Lug.jpg?dl=0</t>
  </si>
  <si>
    <t>https://www.dropbox.com/s/3cqx6nnl47yt1eg/MR310_Con6_Bronze_8_Lug.jpg?dl=0</t>
  </si>
  <si>
    <t>https://www.dropbox.com/s/2s74nyu3w0nslof/MR310_Con6_Bronze_Head_On_8_Lug.jpg?dl=0</t>
  </si>
  <si>
    <t>https://www.dropbox.com/s/zrvqloonlt6i7cz/MR311_Vex_Matte_Black_5_Lug.jpg?dl=0</t>
  </si>
  <si>
    <t>https://www.dropbox.com/s/587kbgmm8g1ni4e/MR311_Vex_Matte_Black_Head_On_5_Lug.jpg?dl=0</t>
  </si>
  <si>
    <t>https://www.dropbox.com/s/771k294tmvwk8eq/MR311_Vex_Matte_Black_6_Lug.jpg?dl=0</t>
  </si>
  <si>
    <t>https://www.dropbox.com/s/1jow678dqa18tsh/MR311_Vex_Matte_Black_Head_On_6_Lug.jpg?dl=0</t>
  </si>
  <si>
    <t>https://www.dropbox.com/s/2xopt0m1fk6z6yr/MR311_Vex_Titanium_6_Lug.jpg?dl=0</t>
  </si>
  <si>
    <t>https://www.dropbox.com/s/4u235va1y06y3ak/MR311_Vex_Titanium_Head_On_6_Lug.jpg?dl=0</t>
  </si>
  <si>
    <t>https://www.dropbox.com/s/n9uhhisorb7t6kg/MR311_Vex_Matte_Black_8_Lug.jpg?dl=0</t>
  </si>
  <si>
    <t>https://www.dropbox.com/s/4zb8n2csxkp8wpf/MR311_Vex_Matte_Black_Head_On_8_Lug.jpg?dl=0</t>
  </si>
  <si>
    <t>https://www.dropbox.com/s/kz7yxakgpo5om6t/MR311_Vex_Titanium_8_Lug.jpg?dl=0</t>
  </si>
  <si>
    <t>https://www.dropbox.com/s/g7hqmq0p82p4z5p/MR311_Vex_Titanium_Head_On_8_Lug.jpg?dl=0</t>
  </si>
  <si>
    <t>https://www.dropbox.com/s/s2z0zqme47qqzib/MR311_Vex_Titanium_5_Lug.jpg?dl=0</t>
  </si>
  <si>
    <t>https://www.dropbox.com/s/htyz7fesm2wc5td/MR311_Vex_Titanium_Head_On_5_Lug.jpg?dl=0</t>
  </si>
  <si>
    <t>https://www.dropbox.com/s/wozhut4dufuhaqg/MR401_UTV_Beadlock_Matte_Black.jpg?dl=0</t>
  </si>
  <si>
    <t>https://www.dropbox.com/s/bn8ad0ptw056dv8/MR401_UTV_Beadlock_Matte_Black_Head_On.jpg?dl=0</t>
  </si>
  <si>
    <t>https://www.dropbox.com/s/fnuq9j2tx887te9/MR401_UTV_Beadlock_Machined.jpg?dl=0</t>
  </si>
  <si>
    <t>https://www.dropbox.com/s/o3rkkh1qpbqnm8t/MR401_UTV_Beadlock_Machined_Head_On.jpg?dl=0</t>
  </si>
  <si>
    <t>https://www.dropbox.com/s/8epde3ciwg0xm9t/MR401R_Low_Offset_Machined.jpg?dl=0</t>
  </si>
  <si>
    <t>https://www.dropbox.com/s/t2t5vnub5eru61u/MR401R_Low_Offset_Machined_Head_On.jpg?dl=0</t>
  </si>
  <si>
    <t>https://www.dropbox.com/s/fheb4x54abyly8i/MR401R_High_Offset_Machined.jpg?dl=0</t>
  </si>
  <si>
    <t>https://www.dropbox.com/s/q5m3eokr8r40c9o/MR401R_High_Offset_Machined_Head_On.jpg?dl=0</t>
  </si>
  <si>
    <t>https://www.dropbox.com/s/olsgwwsb41uq4aw/MR402_The_Standard_UTV_Matte_Black_Machined.jpg?dl=0</t>
  </si>
  <si>
    <t>https://www.dropbox.com/s/wb2gc104arouy8w/MR402_The_Standard_UTV_Matte_Black_Machined_Face_Head_On.jpg?dl=0</t>
  </si>
  <si>
    <t>https://www.dropbox.com/s/ckyzeh5e1utcbmc/MR402_The_Standard_UTV_Matte_Black.jpg?dl=0</t>
  </si>
  <si>
    <t>https://www.dropbox.com/s/9bb3ik2yhkcvmsj/MR402_The_Standard_UTV_Matte_Black_Head_On.jpg?dl=0</t>
  </si>
  <si>
    <t>https://www.dropbox.com/s/34rvma2chsv34rh/MR403_Mesh_UTV_Matte_Black.jpg?dl=0</t>
  </si>
  <si>
    <t>https://www.dropbox.com/s/scdhndebxqdp9x9/MR403_Mesh_UTV_Matte_Black_Head_On.jpg?dl=0</t>
  </si>
  <si>
    <t>https://www.dropbox.com/s/78fypexdo875crg/MR405_UTV_Beadlock_Matte_Black.jpg?dl=0</t>
  </si>
  <si>
    <t>https://www.dropbox.com/s/py2si9m6li12xkk/MR405_UTV_Beadlock_Matte_Black_Head_On.jpg?dl=0</t>
  </si>
  <si>
    <t>https://www.dropbox.com/s/z6vx0uq4j2c84f7/MR405_UTV_Beadlock_Bronze.jpg?dl=0</t>
  </si>
  <si>
    <t>https://www.dropbox.com/s/rspim3zcwouv2ob/MR405_UTV_Beadlock_Bronze_Head_On.jpg?dl=0</t>
  </si>
  <si>
    <t>https://www.dropbox.com/s/9vhvkzogqmczt23/MR406_UTV_Beadlock_Matte_Black.jpg?dl=0</t>
  </si>
  <si>
    <t>https://www.dropbox.com/s/wfrof1d4xycdvn5/MR406_UTV_Beadlock_Matte_Black_Head_On.jpg?dl=0</t>
  </si>
  <si>
    <t>https://www.dropbox.com/s/yx80kuvn55esexc/MR101_Buggy_Beadlock_Machined.jpg?dl=0</t>
  </si>
  <si>
    <t>https://www.dropbox.com/s/d4k2wrq96mg4ify/MR101_Beadlock_Machined.jpg?dl=0</t>
  </si>
  <si>
    <t>https://www.dropbox.com/s/4hdn9sdl1nbiztl/MR105_Beadlock_Matte_Black.jpg?dl=0</t>
  </si>
  <si>
    <t>https://www.dropbox.com/s/pbpwaxmlafcv4c3/MR105_Beadlock_Matte_Black_and_Machined.jpg?dl=0</t>
  </si>
  <si>
    <t>https://www.dropbox.com/s/cuasufpymd4ma99/MR501_VT_Spec_Bronze.jpg?dl=0</t>
  </si>
  <si>
    <t>https://www.dropbox.com/s/f327c3844xexrm3/MR501_VT_Spec_Bronze_Head_On.jpg?dl=0</t>
  </si>
  <si>
    <t>https://www.dropbox.com/s/mfhrd3wxsmpynvq/MR_501_Titanium.jpg?dl=0</t>
  </si>
  <si>
    <t>https://www.dropbox.com/s/4k453a45sr8drje/MR501_Rally_Titanium_Head_On.jpg?dl=0</t>
  </si>
  <si>
    <t>https://www.dropbox.com/s/b3b81uyvvnw3bfm/MR501_Rally_Bronze.jpg?dl=0</t>
  </si>
  <si>
    <t>https://www.dropbox.com/s/r23g0xjce51eft9/MR501_Rally_Bronze_Head_On.jpg?dl=0</t>
  </si>
  <si>
    <t>https://www.dropbox.com/s/qtisre37dq7yxul/MR502_Rally_Titanium.jpg?dl=0</t>
  </si>
  <si>
    <t>https://www.dropbox.com/s/g5lcnhzeq2plegb/MR502_Rally_Titanium_Head_On.jpg?dl=0</t>
  </si>
  <si>
    <t>https://www.dropbox.com/s/k3dyf1yzn7meve8/MR_502_Rally_Bronze.jpg?dl=0</t>
  </si>
  <si>
    <t>https://www.dropbox.com/s/z86kgurp8lmpmbu/MR502_Rally_Bronze_Head_On.jpg?dl=0</t>
  </si>
  <si>
    <t>https://www.dropbox.com/s/xnf2p0ef1upiivm/MR610_Bronze_8_Lug.jpg?dl=0</t>
  </si>
  <si>
    <t>https://www.dropbox.com/s/r07o125duykc151/MR610_Bronze_Head_On_8_Lug.jpg?dl=0</t>
  </si>
  <si>
    <t>https://www.dropbox.com/s/y0n3mpf44pjkp0u/MR610_Matte_Black_8_Lug.jpg?dl=0</t>
  </si>
  <si>
    <t>https://www.dropbox.com/s/urep1s8pu8v7oh6/MR610_Matte_Black_Head_On_8_Lug.jpg?dl=0</t>
  </si>
  <si>
    <t>ADDED DROPBOX LINKS FOR IMAGES ON WHEELS TAB</t>
  </si>
  <si>
    <t>REVISED MR405 SPOKE DIMENSIONS</t>
  </si>
  <si>
    <t>CHANGED STATUS OF MR40155046300B2 FROM "COMING SOON" TO "ACTIVE"</t>
  </si>
  <si>
    <t>MR30168050300</t>
  </si>
  <si>
    <t>MR30168080300</t>
  </si>
  <si>
    <t>MR30178512300</t>
  </si>
  <si>
    <t>MR30178587500</t>
  </si>
  <si>
    <t>MR30189080512N</t>
  </si>
  <si>
    <t>MR30278516500</t>
  </si>
  <si>
    <t>MR30278550500</t>
  </si>
  <si>
    <t>MR30278555500</t>
  </si>
  <si>
    <t>MR30278560500</t>
  </si>
  <si>
    <t>MR30478555700</t>
  </si>
  <si>
    <t>MR30568080300</t>
  </si>
  <si>
    <t>MR30758055524N</t>
  </si>
  <si>
    <t>MR30829016900</t>
  </si>
  <si>
    <t>MR30989060512N</t>
  </si>
  <si>
    <t>MR31089060512N</t>
  </si>
  <si>
    <t>MR31168060500</t>
  </si>
  <si>
    <t>MR31168080800</t>
  </si>
  <si>
    <t>MR31189050512N</t>
  </si>
  <si>
    <t>MR31189050812N</t>
  </si>
  <si>
    <t>MR31189060812N</t>
  </si>
  <si>
    <t>MR31189080812N</t>
  </si>
  <si>
    <t>MR40147040343B</t>
  </si>
  <si>
    <t>MR10154019319N</t>
  </si>
  <si>
    <t>MR10529070312B</t>
  </si>
  <si>
    <t>MR50188051842</t>
  </si>
  <si>
    <t>MR50188012842</t>
  </si>
  <si>
    <t>MOVED 26 PART NUMBERS FROM WHEELS TAB TO DISCONTINUED TAB</t>
  </si>
  <si>
    <t>ADDED PRICING FOR MR313, MR314, MR315, MR702, MR605 20x9, MR401 15x6 &amp; MR503 18x9</t>
  </si>
  <si>
    <t>MR31568062900</t>
  </si>
  <si>
    <t>MR31568060900</t>
  </si>
  <si>
    <t>MR31578550900</t>
  </si>
  <si>
    <t>MR31578558900</t>
  </si>
  <si>
    <t>MR31578562900</t>
  </si>
  <si>
    <t>MR31578516900</t>
  </si>
  <si>
    <t>MR31578560900</t>
  </si>
  <si>
    <t>MR31578596900</t>
  </si>
  <si>
    <t>MR31578580900</t>
  </si>
  <si>
    <t>MR31578587900</t>
  </si>
  <si>
    <t>MR31578588900</t>
  </si>
  <si>
    <t>MR31579050912N</t>
  </si>
  <si>
    <t>MR31579060912N</t>
  </si>
  <si>
    <t>MR31579080912N</t>
  </si>
  <si>
    <t>MR31579087912N</t>
  </si>
  <si>
    <t>DISCONTINUED BRONZE MR315 PART NUMBERS</t>
  </si>
  <si>
    <t>BT-BOLT SS MRW</t>
  </si>
  <si>
    <t>191682013591</t>
  </si>
  <si>
    <t>191682013607</t>
  </si>
  <si>
    <t>191682013614</t>
  </si>
  <si>
    <t>191682013621</t>
  </si>
  <si>
    <t>191682013638</t>
  </si>
  <si>
    <t>191682013645</t>
  </si>
  <si>
    <t>191682013652</t>
  </si>
  <si>
    <t>191682013676</t>
  </si>
  <si>
    <t>191682013683</t>
  </si>
  <si>
    <t>191682013690</t>
  </si>
  <si>
    <t>191682013706</t>
  </si>
  <si>
    <t>191682013713</t>
  </si>
  <si>
    <t>191682013720</t>
  </si>
  <si>
    <t>191682013737</t>
  </si>
  <si>
    <t>ADDED GOLD MR315 AND MR315 MACHINED PART NUMBERS TO WHEELS TAB</t>
  </si>
  <si>
    <t>191682013744</t>
  </si>
  <si>
    <t>191682013751</t>
  </si>
  <si>
    <t>191682013768</t>
  </si>
  <si>
    <t>191682013775</t>
  </si>
  <si>
    <t>191682013782</t>
  </si>
  <si>
    <t>191682013799</t>
  </si>
  <si>
    <t>191682013805</t>
  </si>
  <si>
    <t>191682013812</t>
  </si>
  <si>
    <t>191682013829</t>
  </si>
  <si>
    <t>191682013836</t>
  </si>
  <si>
    <t>191682013843</t>
  </si>
  <si>
    <t>191682013850</t>
  </si>
  <si>
    <t>191682013867</t>
  </si>
  <si>
    <t>BT-BOLT SS MRW KIT</t>
  </si>
  <si>
    <t>ADDED GOLD/BLACK STREET LOC FINISH CODE "1" TO PART NUMBER GUIDE</t>
  </si>
  <si>
    <t>ADDED BT-BOLT SS MRW AND BT-BOLT SS MRW KIT TO ACCESSORIES TAB</t>
  </si>
  <si>
    <t>GLOSS TITANIUM</t>
  </si>
  <si>
    <t>ADDED GLOSS TITANIUM MR314 PART NUMBERS</t>
  </si>
  <si>
    <t>191682013898</t>
  </si>
  <si>
    <t>191682013904</t>
  </si>
  <si>
    <t>191682013911</t>
  </si>
  <si>
    <t>191682013928</t>
  </si>
  <si>
    <t>191682013935</t>
  </si>
  <si>
    <t>191682013942</t>
  </si>
  <si>
    <t>191682013959</t>
  </si>
  <si>
    <t>191682013966</t>
  </si>
  <si>
    <t>191682013973</t>
  </si>
  <si>
    <t>191682013980</t>
  </si>
  <si>
    <t>191682013997</t>
  </si>
  <si>
    <t>191682014000</t>
  </si>
  <si>
    <t>191682014017</t>
  </si>
  <si>
    <t>191682014024</t>
  </si>
  <si>
    <t>REVISED PRICING ON BEAD LOCK SPACER KITS</t>
  </si>
  <si>
    <t>ADDED CP-CWHXXX CAP PART NUMBERS TO ACCESSORIES TAB</t>
  </si>
  <si>
    <t>ADDED CP-T079L SERIES OF CAP PART NUMBERS TO ACCESSORIES TAB</t>
  </si>
  <si>
    <t>CHANGED MR315 WHEELS WITH 106.25MM HUB BORE FROM CAP CP-T079L139-01 TO CP-T079L131-6H-01</t>
  </si>
  <si>
    <t>MR315 CAP PART NUMBERS WERE MISSING "CP" IN PART NUMBER ON WHEELS TAB</t>
  </si>
  <si>
    <t>CP-T079L131-6H-01</t>
  </si>
  <si>
    <t>CAP, T079, 110MM, BLACK, TALL, ONE PIECE SCREW ON</t>
  </si>
  <si>
    <t>CP-CWHB89</t>
  </si>
  <si>
    <t>CP-CWHB93</t>
  </si>
  <si>
    <t>CP-CWHB108</t>
  </si>
  <si>
    <t>CAP, CWHB, 108MM, PUSH THRU FLAT CAP</t>
  </si>
  <si>
    <t>MR40155046300B</t>
  </si>
  <si>
    <t>MR40155046346B</t>
  </si>
  <si>
    <t>MR40155047346B</t>
  </si>
  <si>
    <t>MR50188051942</t>
  </si>
  <si>
    <t>MR30189060312N</t>
  </si>
  <si>
    <t>MR30189058318</t>
  </si>
  <si>
    <t>MR30468012500</t>
  </si>
  <si>
    <t>MR30489060318</t>
  </si>
  <si>
    <t>MR30489060712N</t>
  </si>
  <si>
    <t>MR30758060524N</t>
  </si>
  <si>
    <t>MR30929080818</t>
  </si>
  <si>
    <t>MR30829016500</t>
  </si>
  <si>
    <t>MR30989050812N</t>
  </si>
  <si>
    <t>MR31029060500</t>
  </si>
  <si>
    <t>MR31089080512N</t>
  </si>
  <si>
    <t>MR31168060800</t>
  </si>
  <si>
    <t>MOVED MR40155046300B, MR40155046346B, MR40155047346B FROM WHEELS TAB TO DISCONTINUED TAB</t>
  </si>
  <si>
    <t>LATHE BLANK</t>
  </si>
  <si>
    <t>ADDED MR20078500300</t>
  </si>
  <si>
    <t>191682014062</t>
  </si>
  <si>
    <t>CHANGED SPOKE DIMENSIONS ON MR30568060500 &amp; MR30568060900</t>
  </si>
  <si>
    <t>ADDED GLOSS TITANIUM MR313 PART NUMBERS</t>
  </si>
  <si>
    <t>191682014079</t>
  </si>
  <si>
    <t>191682014086</t>
  </si>
  <si>
    <t>191682014093</t>
  </si>
  <si>
    <t>191682014109</t>
  </si>
  <si>
    <t>191682014116</t>
  </si>
  <si>
    <t>191682014123</t>
  </si>
  <si>
    <t>191682014130</t>
  </si>
  <si>
    <t>191682014147</t>
  </si>
  <si>
    <t>191682014154</t>
  </si>
  <si>
    <t>191682014161</t>
  </si>
  <si>
    <t>BR-DB17-4-A</t>
  </si>
  <si>
    <t>BEADLOCK RING, 17" FORGED, STYLE 4, MACHINED</t>
  </si>
  <si>
    <t>ADDED BR-DB17-4-A TO ACCESSORIES TAB</t>
  </si>
  <si>
    <t>CHANGED ALL FORGED WHEELS TO USE BR-DB17-4-A BEAD LOCK RING</t>
  </si>
  <si>
    <t>CHANGED MR103 WHEELS TO USE BR-DB17-4-A BEAD LOCK RING</t>
  </si>
  <si>
    <t>MR70178555500 &amp; MR70178555900 CAPS WERE CP-T078K86</t>
  </si>
  <si>
    <t>MOVED 18 PART NUMBERS TO DISCONTINUED TAB</t>
  </si>
  <si>
    <t>MR30478558300</t>
  </si>
  <si>
    <t>MR30529058325</t>
  </si>
  <si>
    <t>MR30529087318</t>
  </si>
  <si>
    <t>MR31029058500</t>
  </si>
  <si>
    <t>MR31029087500</t>
  </si>
  <si>
    <t>MR31089088918</t>
  </si>
  <si>
    <t>MR31178587500</t>
  </si>
  <si>
    <t>MR31178588500</t>
  </si>
  <si>
    <t>MR31189016518</t>
  </si>
  <si>
    <t>MR31189016818</t>
  </si>
  <si>
    <t>MR31189060818</t>
  </si>
  <si>
    <t>MR31189087818</t>
  </si>
  <si>
    <t>MR31189088818</t>
  </si>
  <si>
    <t>MR50188012942</t>
  </si>
  <si>
    <t>MR409</t>
  </si>
  <si>
    <t>STEEL GREY</t>
  </si>
  <si>
    <t>ADDED MR409 PART NUMBERS TO WHEELS TAB</t>
  </si>
  <si>
    <t>ADDED T078K104 CAP TO ACCESSORIES TAB</t>
  </si>
  <si>
    <t>CP-T078K104</t>
  </si>
  <si>
    <t>191682014192</t>
  </si>
  <si>
    <t>191682014208</t>
  </si>
  <si>
    <t>191682014215</t>
  </si>
  <si>
    <t>191682014222</t>
  </si>
  <si>
    <t>191682014239</t>
  </si>
  <si>
    <t>191682014246</t>
  </si>
  <si>
    <t>191682014253</t>
  </si>
  <si>
    <t>191682014260</t>
  </si>
  <si>
    <t>191682014277</t>
  </si>
  <si>
    <t>191682014284</t>
  </si>
  <si>
    <t>191682014291</t>
  </si>
  <si>
    <t>191682014307</t>
  </si>
  <si>
    <t>191682014314</t>
  </si>
  <si>
    <t>191682014321</t>
  </si>
  <si>
    <t>191682014338</t>
  </si>
  <si>
    <t>191682014345</t>
  </si>
  <si>
    <t>191682014352</t>
  </si>
  <si>
    <t>191682014369</t>
  </si>
  <si>
    <t>191682014376</t>
  </si>
  <si>
    <t>191682014383</t>
  </si>
  <si>
    <t>191682014390</t>
  </si>
  <si>
    <t>191682014406</t>
  </si>
  <si>
    <t>191682014413</t>
  </si>
  <si>
    <t>191682014420</t>
  </si>
  <si>
    <t>MR40348046544 OFFSET WAS 0</t>
  </si>
  <si>
    <t>MR401 14X8 &amp; 14X10 SIZE OFFSET WAS -2</t>
  </si>
  <si>
    <t>MR10578580300B</t>
  </si>
  <si>
    <t>MR30129016318</t>
  </si>
  <si>
    <t>MR30177580520</t>
  </si>
  <si>
    <t>MR30178564325</t>
  </si>
  <si>
    <t>MR30178580325</t>
  </si>
  <si>
    <t>MR30189060318</t>
  </si>
  <si>
    <t>MR30478587700</t>
  </si>
  <si>
    <t>MR30529080318</t>
  </si>
  <si>
    <t>MR30568087500</t>
  </si>
  <si>
    <t>MR30829058918</t>
  </si>
  <si>
    <t>MR30929080518</t>
  </si>
  <si>
    <t>MR31029058900</t>
  </si>
  <si>
    <t>MR31029088500</t>
  </si>
  <si>
    <t>MR31078587900</t>
  </si>
  <si>
    <t>MR31089055518</t>
  </si>
  <si>
    <t>MR31089055918</t>
  </si>
  <si>
    <t>MR31089080518</t>
  </si>
  <si>
    <t>MR31089087918</t>
  </si>
  <si>
    <t>MR31089088512N</t>
  </si>
  <si>
    <t>MR31089088518</t>
  </si>
  <si>
    <t>MR31089088912N</t>
  </si>
  <si>
    <t>MR31168012500</t>
  </si>
  <si>
    <t>MR31168087500</t>
  </si>
  <si>
    <t>MR31168087800</t>
  </si>
  <si>
    <t>MR31178558800</t>
  </si>
  <si>
    <t>MR31178587800</t>
  </si>
  <si>
    <t>MR31189058818</t>
  </si>
  <si>
    <t>MR31189060518</t>
  </si>
  <si>
    <t>MR31189080512N</t>
  </si>
  <si>
    <t>MR31189088512N</t>
  </si>
  <si>
    <t>MR31189088518</t>
  </si>
  <si>
    <t>MR50288012838</t>
  </si>
  <si>
    <t>CHANGED 3 PART NUMBERS FROM COMING SOON TO ACTIVE</t>
  </si>
  <si>
    <t>MOVED 32 PART NUMBERS FROM WHEELS TAB TO DISCONTINUED TAB</t>
  </si>
  <si>
    <t>CHANGED MR409 PRICING</t>
  </si>
  <si>
    <t>ADDED MR31578596300</t>
  </si>
  <si>
    <t>CP-T079L165-01</t>
  </si>
  <si>
    <t>CAP, T078, 123MM, TALL, SNAP IN</t>
  </si>
  <si>
    <t>CAP, T078, 123MM, SNAP IN</t>
  </si>
  <si>
    <t>CP-T078K123-T</t>
  </si>
  <si>
    <t>CP-T078K123-T-R</t>
  </si>
  <si>
    <t>CAP, T078, 123MM, SNAP IN, RED LOGO</t>
  </si>
  <si>
    <t>CAP, T078, 123MM, TALL, SNAP IN, RED LOGO</t>
  </si>
  <si>
    <t>CP-T079L165-T</t>
  </si>
  <si>
    <t>ADDED CAP PART NUMBERS: CP-T078K123-T, CP-T079L165-01, CP-T079L165-T, CP-T078K123-T-R</t>
  </si>
  <si>
    <t>CHANGED MR409 4X136 HUB BORE TO 106.25MM</t>
  </si>
  <si>
    <t>UPC FOR MR30189058518 WAS 191682003134</t>
  </si>
  <si>
    <t>WEIGHT OF MR105 20X9 WAS 45.7</t>
  </si>
  <si>
    <t>CAP FOR MR10529060520B WAS T082L90-H48</t>
  </si>
  <si>
    <t>WEIGHT OF MR40156046551B WAS 18.9</t>
  </si>
  <si>
    <t>UTV BEADGRIP</t>
  </si>
  <si>
    <t>FEATURE 6</t>
  </si>
  <si>
    <t>FEATURE 7</t>
  </si>
  <si>
    <t>One-piece 356 aluminum construction w/ T6 heat treatment</t>
  </si>
  <si>
    <t>Replaceable stainless steel bolts around lip</t>
  </si>
  <si>
    <t>Specific applications for trailer wheels and cargo vans with increased load ratings (3000lbs per wheel)</t>
  </si>
  <si>
    <t>Load ratings range from 2100lbs to 3600lbs based on wheel size &amp; lug count</t>
  </si>
  <si>
    <t>V.1 Street-Loc lip with undercut simulates beadlock wheel</t>
  </si>
  <si>
    <t>Load ratings range from 2100lbs to 3640lbs based on wheel size &amp; lug count</t>
  </si>
  <si>
    <t>Replaceable zinc-plated bolts around lip</t>
  </si>
  <si>
    <t>Load Rating: 5&amp;6 lug – 2500lbs / 8 lug – 3640</t>
  </si>
  <si>
    <t>Load Rating: 5 &amp; 6 lug – 2,500lbs / 8 lug – 3600lbs</t>
  </si>
  <si>
    <t>Load Rating: 5 &amp; 6 lug – 2500lbs / 8 lug – 3640lbs</t>
  </si>
  <si>
    <t>Bolt-on billet center cap included</t>
  </si>
  <si>
    <t>Load Rating: 5&amp;6 lug – 2500lbs</t>
  </si>
  <si>
    <t>Load Rating: 5&amp;6 lug – 2650lbs / 8 lug – 3640lbs</t>
  </si>
  <si>
    <t>V.2 Street-Loc lip with undercut simulates beadlock wheel</t>
  </si>
  <si>
    <t>Includes black bolt-on billet center cap for 5 &amp; 6 lug or a push-through cap for 8 lug</t>
  </si>
  <si>
    <t>V.3 Street-Loc lip with undercut simulates beadlock wheel</t>
  </si>
  <si>
    <t>Flow Form construction is lighter while maintaining overall strength</t>
  </si>
  <si>
    <t>Barrel Strengthening Ribs (BSR) increases radial rigidity</t>
  </si>
  <si>
    <t>Pockets machined out of spoke windows for further weight savings</t>
  </si>
  <si>
    <t>Knurled bead seat keeps tire bead seated under extreme forces</t>
  </si>
  <si>
    <t>Carbon fiber snap-in center cap</t>
  </si>
  <si>
    <t>17" hub centric fitments for common 5 and 6 lug applications</t>
  </si>
  <si>
    <t>Dakar Rally inspired 16 spoke design</t>
  </si>
  <si>
    <t>Pockets machined in wheel face for further weight savings</t>
  </si>
  <si>
    <t>Method logo debossed on outer lip</t>
  </si>
  <si>
    <t>Snap-in center cap</t>
  </si>
  <si>
    <t>17" &amp; 18" hub centric fitments for common 5, 6 and 8 lug applications</t>
  </si>
  <si>
    <t>Street legal version of the 103 Beadlock race wheel</t>
  </si>
  <si>
    <t xml:space="preserve">Replaceable stainless steel MRW Street Loc bolts </t>
  </si>
  <si>
    <t>Machined pockets in outer lip for weight savings</t>
  </si>
  <si>
    <t>Method logo debossed on wheel spoke</t>
  </si>
  <si>
    <t xml:space="preserve">Screw-on center cap </t>
  </si>
  <si>
    <t>16" &amp; 17" hub centric fitments for common 5, 6 and 8 lug applications</t>
  </si>
  <si>
    <t>356 aluminum wheel construction w/ proprietary heat treatment</t>
  </si>
  <si>
    <t>V.1 forged 6061 aluminum beadlock ring</t>
  </si>
  <si>
    <t>Includes American made Grade 8 zinc-plated hardware kit</t>
  </si>
  <si>
    <t>Two sets of beadlock assembly holes in wheel</t>
  </si>
  <si>
    <t>Reinforced inner lip provides extreme durability</t>
  </si>
  <si>
    <t>Developed for the amateur racer and serious enthusiast</t>
  </si>
  <si>
    <t>One-piece cast 356 aluminum construction w/ T6 heat treatment</t>
  </si>
  <si>
    <t>V.1 forged 6061 aluminum beadlock ring with matte black E-coating</t>
  </si>
  <si>
    <t>V.3 ring 53% thicker than original 101 ring greatly reduces deflection</t>
  </si>
  <si>
    <t>Recessed hardware has 360 degree protection to prevent bolt head shearing</t>
  </si>
  <si>
    <t>17% wider bead seat to accommodate larger tires</t>
  </si>
  <si>
    <t>1600lb load rating</t>
  </si>
  <si>
    <t>V.1 Forged 6061 aluminum beadlock ring w/ matte black E-coating</t>
  </si>
  <si>
    <t>Includes push-through center cap</t>
  </si>
  <si>
    <t>Engineered to SAE 2530 Specifications</t>
  </si>
  <si>
    <t>Includes screw on center cap</t>
  </si>
  <si>
    <t>1000lb load rating</t>
  </si>
  <si>
    <t>1600 lbs load rating</t>
  </si>
  <si>
    <t>Offsets optimized for staggered fitments when running paddle tires</t>
  </si>
  <si>
    <t>ADDED FEATURES AND IMAGES FOR MR313, MR314, MR315, MR409, MR702</t>
  </si>
  <si>
    <t>Patented Bead Grip® technology engages tire bead for increased grip at low air pressures</t>
  </si>
  <si>
    <t>Aggressive safety hump on bead seats further prevents de-beading</t>
  </si>
  <si>
    <t>Reinforced inner lip taken from MRW race wheel design</t>
  </si>
  <si>
    <t>One-piece 356 aluminum construction with T6 heat treatment</t>
  </si>
  <si>
    <t>Cast 356 aluminum construction w/ T6 heat treatment</t>
  </si>
  <si>
    <t>Method debossed on spoke</t>
  </si>
  <si>
    <t>1850lb load rating</t>
  </si>
  <si>
    <t>Bolt-on aluminum center cap</t>
  </si>
  <si>
    <t>15x7 et48 wheel developed for Subaru Rally Team USA</t>
  </si>
  <si>
    <t>Stainless steel lug hold inserts for increased durability against marring during repeated mounting/dismounting in race</t>
  </si>
  <si>
    <t>1900 lb load rating</t>
  </si>
  <si>
    <t>No center cap included, however wheel will accept factory Subaru snap-in center cap</t>
  </si>
  <si>
    <t>Flow Form construction keeps weight down while maintaining strength</t>
  </si>
  <si>
    <t>Cast 356 aluminum w/ T6 heat treatment</t>
  </si>
  <si>
    <t>Knurling on inner and outer beat seats keep tire bead secure against changes in air pressure or extreme forces</t>
  </si>
  <si>
    <t>Snap-in carbon fiber center cap</t>
  </si>
  <si>
    <t>Method embossed in between spokes</t>
  </si>
  <si>
    <t>Includes black bolt-on billet center cap for 5 &amp; 6 lug or a bolt-on plastic cap for 8 lug</t>
  </si>
  <si>
    <t>Load Rating: 5 &amp; 6 lug – 2650lbs / 8 lug – 3640lbs</t>
  </si>
  <si>
    <t>V.2 Street-Loc with undercut simulates beadlock wheel</t>
  </si>
  <si>
    <t>Includes bolt-on billet center cap for 5 &amp; 6 lug or a bolt-on plastic cap for 8 lug</t>
  </si>
  <si>
    <t>MR30178588500</t>
  </si>
  <si>
    <t>MR31089055512N</t>
  </si>
  <si>
    <t>MR31029080900</t>
  </si>
  <si>
    <t>MR31189080818</t>
  </si>
  <si>
    <t>MR30468050500</t>
  </si>
  <si>
    <t>MR30989080512N</t>
  </si>
  <si>
    <t>MR30489060718</t>
  </si>
  <si>
    <t>MR31189058518</t>
  </si>
  <si>
    <t>MR40857046552</t>
  </si>
  <si>
    <t>MR31189055518</t>
  </si>
  <si>
    <t>MR10529016512B</t>
  </si>
  <si>
    <t>MR30778555500</t>
  </si>
  <si>
    <t>MR31168080500</t>
  </si>
  <si>
    <t>MR30189055518</t>
  </si>
  <si>
    <t>MR30177512535</t>
  </si>
  <si>
    <t>MR30529060318</t>
  </si>
  <si>
    <t>MR40247047343</t>
  </si>
  <si>
    <t>MR31178555500</t>
  </si>
  <si>
    <t>MR31178555800</t>
  </si>
  <si>
    <t>MR31189060512N</t>
  </si>
  <si>
    <t>MR30989087512N</t>
  </si>
  <si>
    <t>MR30129058318</t>
  </si>
  <si>
    <t>MR40648045544B</t>
  </si>
  <si>
    <t>MR40658040544B</t>
  </si>
  <si>
    <t>MR40651040555B</t>
  </si>
  <si>
    <t>MOVED DISCONTINUED APPAREL FROM ACCESSORIES TAB AND TO DISCONTINUED TAB</t>
  </si>
  <si>
    <t>ADDED FEATURE 6 AND FEATURE 7 COLUMNS TO WHEELS TAB</t>
  </si>
  <si>
    <t>REVISED FEATURES &amp; IMAGE LINKS ON WHEELS TAB</t>
  </si>
  <si>
    <t>MOVED 25 PART NUMBER FROM WHEELS TAB TO DISCONTINUED TAB</t>
  </si>
  <si>
    <t>AP-</t>
  </si>
  <si>
    <t>CHANGED STATUS OF 55 PART NUMBERS FROM "COMING SOON" TO "ACTIVE"</t>
  </si>
  <si>
    <t>CHANGED STATUS OF 28 PART NUMBERS FROM "COMING SOON" TO "ACTIVE"</t>
  </si>
  <si>
    <t>ADDED 16X7 MR502 PART NUMBERS</t>
  </si>
  <si>
    <t>ADDED 5X112 BOLT CODE "57"</t>
  </si>
  <si>
    <t>5x112</t>
  </si>
  <si>
    <t>191682014499</t>
  </si>
  <si>
    <t>191682014505</t>
  </si>
  <si>
    <t>191682014512</t>
  </si>
  <si>
    <t>191682014529</t>
  </si>
  <si>
    <t>191682014536</t>
  </si>
  <si>
    <t>191682014543</t>
  </si>
  <si>
    <t>191682014550</t>
  </si>
  <si>
    <t>UPC FOR MR40557047552B WAS 191682009495</t>
  </si>
  <si>
    <t>UPC FOR MR40557047952B WAS 191682009501</t>
  </si>
  <si>
    <t>191682009471</t>
  </si>
  <si>
    <t>191682009488</t>
  </si>
  <si>
    <t>MR401-R</t>
  </si>
  <si>
    <t>PURCHASE PRICE</t>
  </si>
  <si>
    <t>CHANGED DESCRIPTION ON CHWHB89 FROM "89MM" TO "83MM"</t>
  </si>
  <si>
    <t>CAP, CWHB, 83MM, PUSH THRU FLAT CAP</t>
  </si>
  <si>
    <t>CAP, CWHB, 94MM, PUSH THRU FLAT CAP</t>
  </si>
  <si>
    <t>CP-CWHB89, CP-CWHB93, CP-CWHB108 STATUS CHANGED FROM "COMING SOON" TO "ACTIVE"</t>
  </si>
  <si>
    <t>ADDED PURCHASE PRICE COLUMN TO WHEELS TAB</t>
  </si>
  <si>
    <t>10% PRICE INCREASE MSRP EFFECTIVE 1-1-2019</t>
  </si>
  <si>
    <t>CHANGED DESCRIPTION ON CHWHB93 FROM "94MM" TO "93MM"</t>
  </si>
  <si>
    <t>BR-DB12-1-A &amp; BR-DB-12-1-B STATUS CHANGED FROM "ACTIVE" TO "DISCONTINUED" ON ACCESSORIES TAB</t>
  </si>
  <si>
    <t>CP-9230K86</t>
  </si>
  <si>
    <t>ADDED CP-9230K86 &amp; CP-9230K107 TO ACCESSORIES TAB</t>
  </si>
  <si>
    <t>CHANGED MR313 CAPS TO CP-9230K86 &amp; CP-9230K107</t>
  </si>
  <si>
    <t>ADDED BX-BOX 15X6 TO ACCESSORIES TAB</t>
  </si>
  <si>
    <t>BX-BOX 15X6</t>
  </si>
  <si>
    <t>BOX, 15X6</t>
  </si>
  <si>
    <t>5X6.5 LUG HOLE DIAMETER WAS 16.1</t>
  </si>
  <si>
    <t>ADDED PIT PULL OVER HOODIE V2 AND SCRIPT ZIPPER HOODIE TO ACCESSORIES TAB</t>
  </si>
  <si>
    <t>MR31089050912N</t>
  </si>
  <si>
    <t>MR31089060912N</t>
  </si>
  <si>
    <t>MR31189088812N</t>
  </si>
  <si>
    <t>UPDATED MR409 WEIGHTS</t>
  </si>
  <si>
    <t>CORRECTED MR409 BACKSPACING</t>
  </si>
  <si>
    <t>UNLOCKED COLUMN WIDTH FORMAT</t>
  </si>
  <si>
    <t>HARDWARE FOR MR40156047551B &amp; MR40156046551B WAS BH-H20875</t>
  </si>
  <si>
    <t>MR30489087518</t>
  </si>
  <si>
    <t>MR30778588500</t>
  </si>
  <si>
    <t>MR30989060812N</t>
  </si>
  <si>
    <t>MR31078587500</t>
  </si>
  <si>
    <t>MR31078588500</t>
  </si>
  <si>
    <t>MR31078588900</t>
  </si>
  <si>
    <t>MR31178588800</t>
  </si>
  <si>
    <t>MR31189055818</t>
  </si>
  <si>
    <t>MR50178049842</t>
  </si>
  <si>
    <t>MR50178049942</t>
  </si>
  <si>
    <t>MR50188049842</t>
  </si>
  <si>
    <t>MR50278049838</t>
  </si>
  <si>
    <t>MR50278049938</t>
  </si>
  <si>
    <t>MR50288049838</t>
  </si>
  <si>
    <t>MR50288049938</t>
  </si>
  <si>
    <t>MOVED ALL DISCONTINUED ITEMS FROM WHEELS TAB TO DISCONTINUED TAB (15 ITEMS)</t>
  </si>
  <si>
    <t>SWITCHED STATUS OF 28 PART NUMBERS FROM "COMING SOON" TO "ACTIVE"</t>
  </si>
  <si>
    <t>LK-W55125SB</t>
  </si>
  <si>
    <t>COLOR FOR WEB SELECTION</t>
  </si>
  <si>
    <t>ADDED "COLOR FOR WEB SELECTION" COLUMN ON WHEELS TAB</t>
  </si>
  <si>
    <t>Black</t>
  </si>
  <si>
    <t>Bronze</t>
  </si>
  <si>
    <t>Gold</t>
  </si>
  <si>
    <t>Machined With Black</t>
  </si>
  <si>
    <t>Steel</t>
  </si>
  <si>
    <t>Titanium</t>
  </si>
  <si>
    <t>BH-H36125</t>
  </si>
  <si>
    <t>ADDED BH-H36125 BOLT KIT TO ACCESSORIES TAB</t>
  </si>
  <si>
    <t>ADDED O-RING PART NUMBERS TO ACCESSORIES TAB</t>
  </si>
  <si>
    <t>O-RING</t>
  </si>
  <si>
    <t>OR-</t>
  </si>
  <si>
    <t>O-RING DASH NUMBER, HUB BORE</t>
  </si>
  <si>
    <t>OR-035</t>
  </si>
  <si>
    <t>OR-043</t>
  </si>
  <si>
    <t>OR-044</t>
  </si>
  <si>
    <t>OR-042</t>
  </si>
  <si>
    <t>OR-046</t>
  </si>
  <si>
    <t>OR-047</t>
  </si>
  <si>
    <t>OR-049</t>
  </si>
  <si>
    <t>O-RING, -043, 94MM HUB BORE</t>
  </si>
  <si>
    <t>O-RING, -046, 116.5MM HUB BORE</t>
  </si>
  <si>
    <t>O-RING, -047, 132MM HUB BORE</t>
  </si>
  <si>
    <t>O-RING, -049, 130.8MM HUB BORE</t>
  </si>
  <si>
    <t>ADDED LK-W55125SB LUG KIT TO ACCESSORIES TAB</t>
  </si>
  <si>
    <t>LK-W55165B</t>
  </si>
  <si>
    <t>ADDED CAP SCREWS TO MR315 PN'S WITH SCREW ON CAPS</t>
  </si>
  <si>
    <t>CHANGED STATUS OF 21 PART NUMBERS FROM "COMING SOON" TO "ACTIVE" ON WHEELS TAB</t>
  </si>
  <si>
    <t>CHANGED STATUS OF 7 PART NUMBERS FROM "COMING SOON" TO "ACTIVE" ON ACCESSORIES TAB</t>
  </si>
  <si>
    <t>CORRECTED MR313 WEIGHTS</t>
  </si>
  <si>
    <t>GZ801</t>
  </si>
  <si>
    <t>GZ802</t>
  </si>
  <si>
    <t>GZ803</t>
  </si>
  <si>
    <t>GZ804</t>
  </si>
  <si>
    <t>LITE LOC</t>
  </si>
  <si>
    <t>CASINO BEAD LOCK</t>
  </si>
  <si>
    <t>GUNSLINGER BEAD LOCK</t>
  </si>
  <si>
    <t xml:space="preserve">CASINO  </t>
  </si>
  <si>
    <t>UTV MESH BEAD LOCK</t>
  </si>
  <si>
    <t>UTV BEAD LOCK</t>
  </si>
  <si>
    <t>UTV RACE BEAD LOCK</t>
  </si>
  <si>
    <t>NV STYLE BEAD LOCK</t>
  </si>
  <si>
    <t>4+3</t>
    <phoneticPr fontId="18" type="noConversion"/>
  </si>
  <si>
    <t>NO</t>
    <phoneticPr fontId="18" type="noConversion"/>
  </si>
  <si>
    <t>N/A</t>
    <phoneticPr fontId="18" type="noConversion"/>
  </si>
  <si>
    <t>x</t>
    <phoneticPr fontId="18" type="noConversion"/>
  </si>
  <si>
    <t>5+5</t>
    <phoneticPr fontId="18" type="noConversion"/>
  </si>
  <si>
    <t>5+2</t>
    <phoneticPr fontId="18" type="noConversion"/>
  </si>
  <si>
    <t>4+4</t>
    <phoneticPr fontId="18" type="noConversion"/>
  </si>
  <si>
    <t>GMZ (8XX)</t>
  </si>
  <si>
    <t>GZ801 LiteLoc</t>
  </si>
  <si>
    <t>GZ802 Gunslinger Beadlock</t>
  </si>
  <si>
    <t>GZ803 Casino Beadlock</t>
  </si>
  <si>
    <t>GZ804 Casino</t>
  </si>
  <si>
    <t xml:space="preserve">GMZ </t>
  </si>
  <si>
    <t>BH-H2020M</t>
  </si>
  <si>
    <t>BR-GZ14</t>
  </si>
  <si>
    <t>BR-GZ15</t>
  </si>
  <si>
    <t>CP-CS84B</t>
  </si>
  <si>
    <t>CP-CS104B</t>
  </si>
  <si>
    <t>CAP SCREW, M6X1.00MM THREAD, 16MM LONG, BLACK OXIDE FINISH</t>
  </si>
  <si>
    <t>BT-91290A321</t>
  </si>
  <si>
    <t>CP-VNC</t>
  </si>
  <si>
    <t>BH2020M</t>
  </si>
  <si>
    <t>191682014758</t>
  </si>
  <si>
    <t>GMZ Race Products</t>
  </si>
  <si>
    <t>191682014765</t>
  </si>
  <si>
    <t>191682014772</t>
  </si>
  <si>
    <t>191682014802</t>
  </si>
  <si>
    <t>191682014819</t>
  </si>
  <si>
    <t>191682014826</t>
  </si>
  <si>
    <t>191682014833</t>
  </si>
  <si>
    <t>191682014840</t>
  </si>
  <si>
    <t>191682014857</t>
  </si>
  <si>
    <t>191682014864</t>
  </si>
  <si>
    <t>191682014871</t>
  </si>
  <si>
    <t>191682014888</t>
  </si>
  <si>
    <t>191682014895</t>
  </si>
  <si>
    <t>191682014901</t>
  </si>
  <si>
    <t>191682014918</t>
  </si>
  <si>
    <t>191682014925</t>
  </si>
  <si>
    <t>191682014932</t>
  </si>
  <si>
    <t>191682014949</t>
  </si>
  <si>
    <t>191682014956</t>
  </si>
  <si>
    <t>191682014963</t>
  </si>
  <si>
    <t>191682014970</t>
  </si>
  <si>
    <t>ADDED CAP O-RING COLUMN TO WHEELS TAB</t>
  </si>
  <si>
    <t>LK-W27025DCBB</t>
  </si>
  <si>
    <t>ADDDED BT-91290A321, BH-H2020M, BR-GZ14, BR-GZ15, CP-VNC, CP-CS84B, CP-CS104B TO ACCESSORIES TAB (GMZ ACCESSORIES)</t>
  </si>
  <si>
    <t>ADDED LK-W27025DCBB TO ACCESSORIES TAB</t>
  </si>
  <si>
    <t>REPLACEMENT CAP O-RING</t>
  </si>
  <si>
    <t>ADDED AP-H0001 THRU AP-H0009 TO ACCESSORIES TAB</t>
  </si>
  <si>
    <t>PRICE ON MR50288012538 WAS $233.75</t>
  </si>
  <si>
    <t>ADDED BT-91292A201 TO MR30177563550 ON WHEELS TAB</t>
  </si>
  <si>
    <t>OR-036</t>
  </si>
  <si>
    <t>O-RING, -036, 80.3MM HUB BORE</t>
  </si>
  <si>
    <t>OR-041</t>
  </si>
  <si>
    <t>O-RING, -041, 83MM HUB BORE</t>
  </si>
  <si>
    <t>O-RING, -044, 106 &amp; 108MM HUB BORE</t>
  </si>
  <si>
    <t>*OFFSET IS IN MM EXCEPT FOR MR4XX &amp; GZ8XX SERIES WHICH IS ATV OFFSET (FRONT SPACE + BACK SPACE, IN INCHES), EXCEPTION IS MR401-R SERIES</t>
  </si>
  <si>
    <t>3+2</t>
  </si>
  <si>
    <t>4+1</t>
  </si>
  <si>
    <t>10x5</t>
  </si>
  <si>
    <t>GZ805 Sportech</t>
  </si>
  <si>
    <t>GZ805</t>
  </si>
  <si>
    <t>SPORTECH</t>
  </si>
  <si>
    <t>191682015632</t>
  </si>
  <si>
    <t>191682015649</t>
  </si>
  <si>
    <t>GZ80347045552B</t>
  </si>
  <si>
    <t>ADDED GMZ RACING PRODUCTS (8XX SERIES) TO WHEELS TAB</t>
  </si>
  <si>
    <t>ADDED GMZ PRODUCT FEATURES</t>
  </si>
  <si>
    <t>Special centered offset for sand tire application</t>
  </si>
  <si>
    <t xml:space="preserve">Made of .125 thickness High Grade Aircraft Aluminum </t>
  </si>
  <si>
    <t>Light weight for low horsepower youth vehicles</t>
  </si>
  <si>
    <t>Rolled Lip for extra strength at the edge of wheel</t>
  </si>
  <si>
    <t>MISC HARDWARE, TANK VALVE KIT</t>
  </si>
  <si>
    <t>MH-TVK</t>
  </si>
  <si>
    <t>MISC HARDWARE, TANK VALVE PLUG</t>
  </si>
  <si>
    <t>MH-50785K112</t>
  </si>
  <si>
    <t>ADDED MH-TVK AND MH-50785K112 TO ACCESSORIES TAB</t>
  </si>
  <si>
    <t>*ALL 8X170 CAPS SHOULD BE 2-PIECES</t>
  </si>
  <si>
    <t>CHANGED STATUS OF 16 PART NUMBERS FROM "COMING SOON" TO "ACTIVE"</t>
  </si>
  <si>
    <t>CHANGED STATUS OF BH-H36125 FROM "COMING SOON" TO "ACTIVE"</t>
  </si>
  <si>
    <t>MR10529080520B CAP WAS CP-T076B140-1</t>
  </si>
  <si>
    <t>CAP, T076, 130MM, BLACK, 2 PIECE, PUSH THRU</t>
  </si>
  <si>
    <t>x</t>
  </si>
  <si>
    <t>191682015670</t>
  </si>
  <si>
    <t>191682015687</t>
  </si>
  <si>
    <t>191682015694</t>
  </si>
  <si>
    <t>191682015700</t>
  </si>
  <si>
    <t>191682015717</t>
  </si>
  <si>
    <t>191682015724</t>
  </si>
  <si>
    <t>191682015731</t>
  </si>
  <si>
    <t>191682015748</t>
  </si>
  <si>
    <t>191682015755</t>
  </si>
  <si>
    <t>191682015762</t>
  </si>
  <si>
    <t>191682015779</t>
  </si>
  <si>
    <t>191682015786</t>
  </si>
  <si>
    <t>191682015793</t>
  </si>
  <si>
    <t>191682015809</t>
  </si>
  <si>
    <t>191682015816</t>
  </si>
  <si>
    <t>191682015823</t>
  </si>
  <si>
    <t>191682015830</t>
  </si>
  <si>
    <t>191682015847</t>
  </si>
  <si>
    <t>191682015854</t>
  </si>
  <si>
    <t>MR103 HD Beadlock</t>
  </si>
  <si>
    <t>BEAD LOCK, HEAVY DUTY</t>
  </si>
  <si>
    <t>BEAD LOCK WHEEL, REV 2</t>
  </si>
  <si>
    <t>HB</t>
  </si>
  <si>
    <t>1XX</t>
  </si>
  <si>
    <t>191682015861</t>
  </si>
  <si>
    <t>20X9 MR105 HARDWARE WAS BH-H24125 ON WHEELS TAB</t>
  </si>
  <si>
    <t>ADDED GMZ CASINO BRONZE, CASINO BEAD LOCK BRONZE AND LITELOC GLOSS TITANIUM PART NUMBERS TO WHEELS TAB</t>
  </si>
  <si>
    <t>ADDED MR10379070312HB TO WHEELS TAB</t>
  </si>
  <si>
    <t>BACKSPACE ON MR31478588500 &amp; MR31478588800 WAS 5.75</t>
  </si>
  <si>
    <t xml:space="preserve">BRONZE  </t>
  </si>
  <si>
    <t>Bonze</t>
  </si>
  <si>
    <t>GZ804 CASINO NON-BEAD LOCK "BRONZE" COLOR WAS "BRONZE WITH MATTE BLACK RING"</t>
  </si>
  <si>
    <t>GZ801 LITELOC COLOR WAS "GLOSS TITANIUM"</t>
  </si>
  <si>
    <t>LK-GZ12150H</t>
  </si>
  <si>
    <t>LK-GZ12150S</t>
  </si>
  <si>
    <t>CHANGED GMZ WHEEL WEIGHTS BASED ON ACTUAL MEASUREMENTS</t>
  </si>
  <si>
    <t>MR50267057530 CENTERBORE WAS 66.6</t>
  </si>
  <si>
    <t>GMZ 4X135/4X156 CAPS CP-CS104B WAS LISTED FOR USE WITH 4X110 WHEELS AND VICE VERSA</t>
  </si>
  <si>
    <t>ADDED MSRP TO MR502 16X7 BOTH OFFSETS</t>
  </si>
  <si>
    <t>MR105 17x8.5 &amp; 17x9 WHEELS WITH 6X135 AND 5X5 BCD LISTED CP-T082L90-H48 AS CAP</t>
  </si>
  <si>
    <t>REMOVED APPAREL FROM ACCESSORIES TAB</t>
  </si>
  <si>
    <t>LK-W55165OE</t>
  </si>
  <si>
    <t>LK-W55012SB</t>
  </si>
  <si>
    <t>LK-W5596STB</t>
  </si>
  <si>
    <t>ADDED LK-W551650E, LK-W55012SB &amp; LK-W5596STB TO ACCESSORIES TAB</t>
  </si>
  <si>
    <t>ADDED MR313 20X9.5 PART NUMBERS</t>
  </si>
  <si>
    <t>20x9.5</t>
  </si>
  <si>
    <t>HUB BORE (MM)</t>
  </si>
  <si>
    <t>DIA X WIDTH (IN)</t>
  </si>
  <si>
    <t>ADDED 295 (20x9.5) SIZE CODE, 5X130 84.1 (65) &amp; 5x130 71.6 (66) BOLT CODES TO PART NUMBER GUIDE</t>
  </si>
  <si>
    <t>191682015908</t>
  </si>
  <si>
    <t>191682015915</t>
  </si>
  <si>
    <t>191682015922</t>
  </si>
  <si>
    <t>191682015939</t>
  </si>
  <si>
    <t>191682015946</t>
  </si>
  <si>
    <t>191682015953</t>
  </si>
  <si>
    <t>191682015960</t>
  </si>
  <si>
    <t>191682015977</t>
  </si>
  <si>
    <t>191682015984</t>
  </si>
  <si>
    <t>191682015991</t>
  </si>
  <si>
    <t>191682016004</t>
  </si>
  <si>
    <t>191682016011</t>
  </si>
  <si>
    <t>NOTES</t>
  </si>
  <si>
    <t>PATROL</t>
  </si>
  <si>
    <t>LR3, LR4</t>
  </si>
  <si>
    <t>CAYENNE</t>
  </si>
  <si>
    <t>PROMASTER</t>
  </si>
  <si>
    <t>ADDED NOTES TO BOLT CODES ON PART NUMBER GUIDE TAB</t>
  </si>
  <si>
    <t>CHANGED STATUS OF 4 PART NUMBERS FROM COMING SOON TO ACTIVE ON WHEELS TAB</t>
  </si>
  <si>
    <t>DEFENDER</t>
  </si>
  <si>
    <t>FRONTIER</t>
  </si>
  <si>
    <t>TT</t>
  </si>
  <si>
    <t>ADDED MR701 18 INCH PART NUMBERS</t>
  </si>
  <si>
    <t>191682016028</t>
  </si>
  <si>
    <t>191682016035</t>
  </si>
  <si>
    <t>191682016042</t>
  </si>
  <si>
    <t>191682016059</t>
  </si>
  <si>
    <t>191682016066</t>
  </si>
  <si>
    <t>191682016073</t>
  </si>
  <si>
    <t>191682016080</t>
  </si>
  <si>
    <t>191682016097</t>
  </si>
  <si>
    <t>191682016103</t>
  </si>
  <si>
    <t>191682016110</t>
  </si>
  <si>
    <t>191682016127</t>
  </si>
  <si>
    <t>191682016134</t>
  </si>
  <si>
    <t>191682016141</t>
  </si>
  <si>
    <t>191682016158</t>
  </si>
  <si>
    <t>191682016165</t>
  </si>
  <si>
    <t>191682016172</t>
  </si>
  <si>
    <t>191682016189</t>
  </si>
  <si>
    <t>191682016196</t>
  </si>
  <si>
    <t>191682016202</t>
  </si>
  <si>
    <t>191682016219</t>
  </si>
  <si>
    <t>191682016226</t>
  </si>
  <si>
    <t>191682016233</t>
  </si>
  <si>
    <t>191682016240</t>
  </si>
  <si>
    <t>191682016257</t>
  </si>
  <si>
    <t>191682016264</t>
  </si>
  <si>
    <t>191682016271</t>
  </si>
  <si>
    <t>191682016288</t>
  </si>
  <si>
    <t>191682016295</t>
  </si>
  <si>
    <t>191682016301</t>
  </si>
  <si>
    <t>191682016318</t>
  </si>
  <si>
    <t>191682016325</t>
  </si>
  <si>
    <t>191682016332</t>
  </si>
  <si>
    <t>191682016349</t>
  </si>
  <si>
    <t>191682016356</t>
  </si>
  <si>
    <t>191682016363</t>
  </si>
  <si>
    <t>191682016370</t>
  </si>
  <si>
    <t>MOVED GZ805 TO DISCONTINUED TAB</t>
  </si>
  <si>
    <t>GZ80510540532</t>
  </si>
  <si>
    <t>GZ80510540541</t>
  </si>
  <si>
    <t>ADDED 15", 16" AND 17X7.5" MR702 PART NUMBERS</t>
  </si>
  <si>
    <t>REMOVED  MR315 WHEELS WITH 96 BOLT CODE FROM WHEELS TAB</t>
  </si>
  <si>
    <t>CHANGED MR701 18X9 8 LUG DESCRIPTION TO MR701 HD</t>
  </si>
  <si>
    <t>ADDED MAP PRICE COLUMN TO WHEELS TAB AND ACCESSORIES TAB</t>
  </si>
  <si>
    <t>GZ806</t>
  </si>
  <si>
    <t>GZ807</t>
  </si>
  <si>
    <t>191682016455</t>
  </si>
  <si>
    <t>191682016462</t>
  </si>
  <si>
    <t>191682016479</t>
  </si>
  <si>
    <t>191682016486</t>
  </si>
  <si>
    <t>191682016493</t>
  </si>
  <si>
    <t>191682016509</t>
  </si>
  <si>
    <t>191682016523</t>
  </si>
  <si>
    <t>191682016530</t>
  </si>
  <si>
    <t>191682016547</t>
  </si>
  <si>
    <t>191682016554</t>
  </si>
  <si>
    <t>191682016561</t>
  </si>
  <si>
    <t>191682016578</t>
  </si>
  <si>
    <t>191682016585</t>
  </si>
  <si>
    <t>191682016592</t>
  </si>
  <si>
    <t>191682016608</t>
  </si>
  <si>
    <t>191682016615</t>
  </si>
  <si>
    <t>ADDED  GZ806 AND GZ807 PART NUMBERS TO WHEELS TAB AND PART NUMBER GUIDE TAB</t>
  </si>
  <si>
    <t>10% PRICE INCREASE ON WHEELS AND ACCESSORIES MSRP EFFECTIVE 6-1-2019</t>
  </si>
  <si>
    <t>ADDED MR315 17X8.5, +25 &amp; MR315 18" SIZES</t>
  </si>
  <si>
    <t>ADDED MR314 15X7</t>
  </si>
  <si>
    <t>iMAP PRICE</t>
  </si>
  <si>
    <t>MAP PRICE COLUMN CHANGED TO iMAP PRICING</t>
  </si>
  <si>
    <t>MR31589050518</t>
  </si>
  <si>
    <t>MR31589050318</t>
  </si>
  <si>
    <t>MR31589050118</t>
  </si>
  <si>
    <t>MR70189050518</t>
  </si>
  <si>
    <t>MR70189050918</t>
  </si>
  <si>
    <t>PRICE ADJUSTMENT ON GMZ SERIES (8XX)</t>
  </si>
  <si>
    <t>MOVED 18X9, +18, 5x5 MR701 AND MR315 PART NUMBERS TO DISCONTINUED TAB</t>
  </si>
  <si>
    <t>191682016646</t>
  </si>
  <si>
    <t>191682016653</t>
  </si>
  <si>
    <t>191682016677</t>
  </si>
  <si>
    <t>191682016684</t>
  </si>
  <si>
    <t>191682016691</t>
  </si>
  <si>
    <t>191682016707</t>
  </si>
  <si>
    <t>191682016714</t>
  </si>
  <si>
    <t>191682016721</t>
  </si>
  <si>
    <t>191682016738</t>
  </si>
  <si>
    <t>191682016745</t>
  </si>
  <si>
    <t>191682016752</t>
  </si>
  <si>
    <t>191682016769</t>
  </si>
  <si>
    <t>191682016776</t>
  </si>
  <si>
    <t>191682016783</t>
  </si>
  <si>
    <t>191682016790</t>
  </si>
  <si>
    <t>191682016806</t>
  </si>
  <si>
    <t>191682016813</t>
  </si>
  <si>
    <t>191682016820</t>
  </si>
  <si>
    <t>191682016837</t>
  </si>
  <si>
    <t>191682016844</t>
  </si>
  <si>
    <t>191682016851</t>
  </si>
  <si>
    <t>191682016868</t>
  </si>
  <si>
    <t>191682016875</t>
  </si>
  <si>
    <t>191682016882</t>
  </si>
  <si>
    <t>191682016899</t>
  </si>
  <si>
    <t>191682016905</t>
  </si>
  <si>
    <t>191682016912</t>
  </si>
  <si>
    <t>191682016929</t>
  </si>
  <si>
    <t>ADDED MSRP TO MR313 20", MR701 18" AND MR702 SERIES</t>
  </si>
  <si>
    <t>MOVED MR701 18X9, +18 TO DISCONTINUED TAB</t>
  </si>
  <si>
    <t>MR70189058518</t>
  </si>
  <si>
    <t>MR70189058918</t>
  </si>
  <si>
    <t>ADDED PRICING FOR MR314 15X7 AND 18" MR315</t>
  </si>
  <si>
    <t>BACKSPACE ON GZ802 WAS 4.00</t>
  </si>
  <si>
    <t>5x6.5 CENTER BORE WAS 114.00</t>
  </si>
  <si>
    <t>RENEGADE/ L8M CHEROKEE</t>
  </si>
  <si>
    <t>07+ SPRINTER</t>
  </si>
  <si>
    <t>MB G-CLASS/EARLY SPRINTER</t>
  </si>
  <si>
    <t>MB METRIS</t>
  </si>
  <si>
    <t>VW BEETLE BASED</t>
  </si>
  <si>
    <t>FOCUS/TRANSIT CONNECT</t>
  </si>
  <si>
    <t>MOVED 315 17X8.5, +25 8X170 AND 8X6.5 PART NUMBERS TO DISCONTINUED TAB</t>
  </si>
  <si>
    <t>MR31578587525</t>
  </si>
  <si>
    <t>MR31578587325</t>
  </si>
  <si>
    <t>MR31578587125</t>
  </si>
  <si>
    <t>CHANGED MR502 16X7 PART NUMBERS FROM COMING SOON TO ACTIVE</t>
  </si>
  <si>
    <t>CORRECTED MSRP TO 2 DECIMAL PLACES WHERE APPLICABLE</t>
  </si>
  <si>
    <t>CHANGED NAFTA CODE COLUMN TO HS CODE COLUMN ON WHEELS AND ACCESSORIES TAB</t>
  </si>
  <si>
    <t>HS CODE</t>
  </si>
  <si>
    <t>ADDED MOUNT PAD DIAMETER COLUMN TO WHEELS TAB</t>
  </si>
  <si>
    <t>MOUNT PAD DIAMETER (MM)</t>
  </si>
  <si>
    <t>ADDED WHEEL NAMES TO GZ806 &amp; GZ807</t>
  </si>
  <si>
    <t>GZ806 Tilt</t>
  </si>
  <si>
    <t>GZ807 Podium</t>
  </si>
  <si>
    <t>DISCONTINUED BR-DB20-1-A &amp; BR-DB16-1-A</t>
  </si>
  <si>
    <t>CP-CS-DCL</t>
  </si>
  <si>
    <t>ADDED CP-CS-DCL, GMZ CASION CAP DECAL TO ACCESSORIES TAB</t>
  </si>
  <si>
    <t>CHANGED STATUS OF GZ80441047955 FROM COMING SOON TO ACTIVE</t>
  </si>
  <si>
    <t>MR103 Buggy Beadlock</t>
  </si>
  <si>
    <t>BR-DB15-4-A</t>
  </si>
  <si>
    <t>ADDED BR-DB15-4-A TO ACCESSORIES TAB</t>
  </si>
  <si>
    <t>BEADLOCK RING, 15" FORGED, STYLE 4, MACHINED</t>
  </si>
  <si>
    <t>191682017087</t>
  </si>
  <si>
    <t>191682017094</t>
  </si>
  <si>
    <t>191682017100</t>
  </si>
  <si>
    <t>191682017117</t>
  </si>
  <si>
    <t>CREATED DATE</t>
  </si>
  <si>
    <t>ADDED STYLE X.2 BEADLOCK RINGS TO ACCESSORIES TAB</t>
  </si>
  <si>
    <t>BR-DB14-1.2-B</t>
  </si>
  <si>
    <t>BR-DB14-2.2-A</t>
  </si>
  <si>
    <t>BR-DB14-2.2-B</t>
  </si>
  <si>
    <t>BR-DB15-1.2-A</t>
  </si>
  <si>
    <t>BR-DB15-1.2-B</t>
  </si>
  <si>
    <t>BR-DB15-2.2-A</t>
  </si>
  <si>
    <t>BR-DB15-2.2-B</t>
  </si>
  <si>
    <t>BR-DB15-20.2-A</t>
  </si>
  <si>
    <t>BR-DB17-1.2-A</t>
  </si>
  <si>
    <t>BR-DB17-1.2-B</t>
  </si>
  <si>
    <t>BR-DB20-1.2-A</t>
  </si>
  <si>
    <t>BR-DB20-1.2-B</t>
  </si>
  <si>
    <t>BEADLOCK RING, 14" FORGED, STYLE 1.2, MATTE BLACK</t>
  </si>
  <si>
    <t>BEADLOCK RING, 15" FORGED, STYLE 1.2, MACHINED</t>
  </si>
  <si>
    <t>BEADLOCK RING, 15" FORGED, STYLE 1.2, MATTE BLACK</t>
  </si>
  <si>
    <t>BEADLOCK RING, 15" FORGED, STYLE 2.2, MACHINED</t>
  </si>
  <si>
    <t>BEADLOCK RING, 15" FORGED, STYLE 2.2, MATTE BLACK</t>
  </si>
  <si>
    <t>BEADLOCK RING, 15" FORGED, STYLE 20.2 (VALVE HOLE), MACHINED</t>
  </si>
  <si>
    <t>BEADLOCK RING, 17" FORGED, STYLE 1.2, MACHINED</t>
  </si>
  <si>
    <t>BEADLOCK RING, 17" FORGED, STYLE 1.2, MATTE BLACK</t>
  </si>
  <si>
    <t>BEADLOCK RING, 20" FORGED, STYLE 1.2, MATTE BLACK</t>
  </si>
  <si>
    <t>5X6.5</t>
  </si>
  <si>
    <t>191682017254</t>
  </si>
  <si>
    <t>191682017261</t>
  </si>
  <si>
    <t>191682017278</t>
  </si>
  <si>
    <t>ADDED MR10358000324B, MR10354519325B, MR10357019325B, MR10357019345B, MR10379070325B TO WHEELS TAB</t>
  </si>
  <si>
    <t>191682017315</t>
  </si>
  <si>
    <t>ADDED "CREATED DATE" TO WHEELS TAB AND ACCESSORIES TAB</t>
  </si>
  <si>
    <t>BR-DB14-1.2-A</t>
  </si>
  <si>
    <t>BEADLOCK RING, 14" FORGED, STYLE 1.2, MACHINED</t>
  </si>
  <si>
    <t>CHANGED ALL BEAD LOCK WHEELS TO USE X.2 BEADLOCK RINGS</t>
  </si>
  <si>
    <t>ADDED MR10367000345, MR10367000325, MR10367060345, MR10367059325, MR10367058330 &amp; MR10367052345 TO WHEELS TAB</t>
  </si>
  <si>
    <t>MOVED BR-DB17-2-A, BR-DB14-2-A, BR-DB12-1-B &amp; BR-DB12-A TO DISCONTINUED TAB</t>
  </si>
  <si>
    <t>ADDED GZ806 WEIGHTS</t>
  </si>
  <si>
    <t>ADDED MR313 20" WEIGHTS</t>
  </si>
  <si>
    <t>MR901</t>
  </si>
  <si>
    <t>DUALLY SERIES 1</t>
  </si>
  <si>
    <t>TILT</t>
  </si>
  <si>
    <t>PODIUM</t>
  </si>
  <si>
    <t>6x205</t>
  </si>
  <si>
    <t>SPRINTER DUALLY</t>
  </si>
  <si>
    <t>INTERNATIONAL TOYOTA</t>
  </si>
  <si>
    <t xml:space="preserve">INTERNATIONAL MITSUBISHI </t>
  </si>
  <si>
    <t>ADDED 90, 91 &amp; 92 BOLT CODES TO PART NUMBER GUIDE</t>
  </si>
  <si>
    <t>ADDED LOAD RATING TO MR313 20"</t>
  </si>
  <si>
    <t>ADDED MR103 17X6.5 SIZES</t>
  </si>
  <si>
    <t>ADDED MR702 WEIGHTS</t>
  </si>
  <si>
    <t>191682017346</t>
  </si>
  <si>
    <t>191682017353</t>
  </si>
  <si>
    <t>191682017360</t>
  </si>
  <si>
    <t>REV S</t>
  </si>
  <si>
    <t>REMOVED iMAP PRICING FROM GMZ RACE PRODUCTS</t>
  </si>
  <si>
    <t>ADDED MR9XX SERIES WHEELS</t>
  </si>
  <si>
    <t>DUALLY (9XX)</t>
  </si>
  <si>
    <t>MR901 - FRONT</t>
  </si>
  <si>
    <t>MR901 - REAR</t>
  </si>
  <si>
    <t>16x5.5</t>
  </si>
  <si>
    <t>MR410</t>
  </si>
  <si>
    <t>6+4</t>
  </si>
  <si>
    <t>191682017377</t>
  </si>
  <si>
    <t>191682017384</t>
  </si>
  <si>
    <t>191682017391</t>
  </si>
  <si>
    <t>191682017407</t>
  </si>
  <si>
    <t>191682017414</t>
  </si>
  <si>
    <t>191682017421</t>
  </si>
  <si>
    <t>191682017438</t>
  </si>
  <si>
    <t>191682017445</t>
  </si>
  <si>
    <t>191682017452</t>
  </si>
  <si>
    <t>191682017469</t>
  </si>
  <si>
    <t>191682017476</t>
  </si>
  <si>
    <t>191682017483</t>
  </si>
  <si>
    <t>191682017537</t>
  </si>
  <si>
    <t>191682017544</t>
  </si>
  <si>
    <t>191682017551</t>
  </si>
  <si>
    <t>191682017568</t>
  </si>
  <si>
    <t>191682017810</t>
  </si>
  <si>
    <t>191682017827</t>
  </si>
  <si>
    <t>CHANGED GZ801 LITELOC WHEELS TO USE GZ803 CASINO CAP</t>
  </si>
  <si>
    <t>ADDED MR315 17X8.5, +25 WEIGHT</t>
  </si>
  <si>
    <t>REMOVED CAP FROM MR10579000538B</t>
  </si>
  <si>
    <t>MOVED CP-T082L90 FROM DISCONTINUED TAB TO ACCESSORIES TAB</t>
  </si>
  <si>
    <t>MR40155046300B2</t>
  </si>
  <si>
    <t>MR40155047346B2</t>
  </si>
  <si>
    <t>MR40155046346B2</t>
  </si>
  <si>
    <t>CP-1717B138-B</t>
  </si>
  <si>
    <t>CP-1717B150-B</t>
  </si>
  <si>
    <t>CAP, 1717, 138MM, BLACK, SCREW ON</t>
  </si>
  <si>
    <t>CAP, 1717, 150MM, BLACK, PUSH THRU</t>
  </si>
  <si>
    <t>ADDED CP-1717B138-B &amp; CP-1717B150-B TO ACCESSORIES TAB</t>
  </si>
  <si>
    <t>ADDED 703 AND 410 PART NUMBERS TO WHEELS TAB</t>
  </si>
  <si>
    <t>MR20078500300</t>
  </si>
  <si>
    <t>ADDED MR70378588500, MR70378588400 TO WHEELS TAB</t>
  </si>
  <si>
    <t>191682016622</t>
  </si>
  <si>
    <t>CP-3012K44</t>
  </si>
  <si>
    <t>191682016660</t>
  </si>
  <si>
    <t xml:space="preserve">ADDED CP-3012K44 AND CP-9234K70 TO THE ACCESSORIES TAB </t>
  </si>
  <si>
    <t>MOVED BR-DB16-1-A TO DISCONTINUED TAB</t>
  </si>
  <si>
    <t>CP-9230K70</t>
  </si>
  <si>
    <t>DISPLAY</t>
  </si>
  <si>
    <t>DP-</t>
  </si>
  <si>
    <t>DP-2WHLD</t>
  </si>
  <si>
    <t xml:space="preserve"> 2 WHEEL DISPLAY RACK WITH COVER (WHEELS NOT INCLUDED)</t>
  </si>
  <si>
    <t>REMOVED MR41058047544, MR41058047944, MR41058046544, MR41058046944</t>
  </si>
  <si>
    <t>CHANGED CAP PN FOR MR405/406 4X136 FROM CP-T082L90-H48 TO CP-T082L90</t>
  </si>
  <si>
    <t>191682017988</t>
  </si>
  <si>
    <t>191682017995</t>
  </si>
  <si>
    <t>191682018008</t>
  </si>
  <si>
    <t>191682018015</t>
  </si>
  <si>
    <t>191682018022</t>
  </si>
  <si>
    <t>191682018039</t>
  </si>
  <si>
    <t>191682018046</t>
  </si>
  <si>
    <t>191682018053</t>
  </si>
  <si>
    <t>191682018060</t>
  </si>
  <si>
    <t>191682018077</t>
  </si>
  <si>
    <t>ADDED DP-2WHLD TO ACCESSORIES</t>
  </si>
  <si>
    <t>UPDATED BOX SIZES</t>
  </si>
  <si>
    <t xml:space="preserve">CHANGED 312 17X9 MAX LOAD TO 2650 </t>
  </si>
  <si>
    <t>ADDED MR701 17X9 -12</t>
  </si>
  <si>
    <t>MOVED MR31578588525, MR31578588325, MR31578588125 FROM DISCONTINUED TO WHEELS TAB</t>
  </si>
  <si>
    <t>MR50157012948SC</t>
  </si>
  <si>
    <t>MR61021288952N</t>
  </si>
  <si>
    <t>MR61021288552N</t>
  </si>
  <si>
    <t>GZ80147040843B</t>
  </si>
  <si>
    <t>GZ80347040952B</t>
  </si>
  <si>
    <t>GZ80448040944</t>
  </si>
  <si>
    <t>GZ80441040955</t>
  </si>
  <si>
    <t xml:space="preserve">OFFSET FOR MR315 18X9 5X150 WAS CHANGED FROM 25 TO 18 </t>
  </si>
  <si>
    <t>UPDATED LOADS FOR MR304 16x8 TO BE 3200lbs</t>
  </si>
  <si>
    <t>CHANGED GOLD FINISH CODE FROM 9 TO 1, SUBSEQUENTLY CHANGING 503&amp;410 GOLD PART NUMBERS</t>
  </si>
  <si>
    <t xml:space="preserve">ADDED MSRP PRICING FOR MR701, 17x9 </t>
  </si>
  <si>
    <t>191682018121</t>
  </si>
  <si>
    <t>191682018138</t>
  </si>
  <si>
    <t>MR411</t>
  </si>
  <si>
    <t>191682018145</t>
  </si>
  <si>
    <t>191682018152</t>
  </si>
  <si>
    <t>191682018169</t>
  </si>
  <si>
    <t>191682018176</t>
  </si>
  <si>
    <t>191682018183</t>
  </si>
  <si>
    <t>191682018190</t>
  </si>
  <si>
    <t>191682018206</t>
  </si>
  <si>
    <t>191682018213</t>
  </si>
  <si>
    <t>191682018220</t>
  </si>
  <si>
    <t>191682018237</t>
  </si>
  <si>
    <t>191682018244</t>
  </si>
  <si>
    <t>191682018251</t>
  </si>
  <si>
    <t>191682018268</t>
  </si>
  <si>
    <t>191682018275</t>
  </si>
  <si>
    <t>191682018282</t>
  </si>
  <si>
    <t>191682018299</t>
  </si>
  <si>
    <t>MR704</t>
  </si>
  <si>
    <t xml:space="preserve">N/A </t>
  </si>
  <si>
    <t>191682018305</t>
  </si>
  <si>
    <t>191682018312</t>
  </si>
  <si>
    <t>191682018329</t>
  </si>
  <si>
    <t>191682018336</t>
  </si>
  <si>
    <t>191682018343</t>
  </si>
  <si>
    <t>191682018350</t>
  </si>
  <si>
    <t>191682018367</t>
  </si>
  <si>
    <t>191682018374</t>
  </si>
  <si>
    <t>191682018381</t>
  </si>
  <si>
    <t>191682018404</t>
  </si>
  <si>
    <t>191682018411</t>
  </si>
  <si>
    <t>191682018428</t>
  </si>
  <si>
    <t>191682018435</t>
  </si>
  <si>
    <t>191682018442</t>
  </si>
  <si>
    <t>191682018459</t>
  </si>
  <si>
    <t>191682018466</t>
  </si>
  <si>
    <t>191682018473</t>
  </si>
  <si>
    <t>191682018480</t>
  </si>
  <si>
    <t>191682018497</t>
  </si>
  <si>
    <t>191682018503</t>
  </si>
  <si>
    <t>191682018510</t>
  </si>
  <si>
    <t>191682018527</t>
  </si>
  <si>
    <t>191682018534</t>
  </si>
  <si>
    <t>ADDED MR411, MR704, MR70177512930,MR70177512530, AND MR10367060825 AND   TO WHEELS TAB</t>
  </si>
  <si>
    <t>191682018541</t>
  </si>
  <si>
    <t>CHANGED MR103 16X7 FINISH TO GLOSS TITANIUM, UPDATED WEIGHTS AND BACKSPACING. HUB BORE ON MR10367091345 WAS CHANGED TO 106.25 FROM 67.1</t>
  </si>
  <si>
    <t>UPDATED STATUS OF VARIOUS PARTS TO DISCONTINUED IN WHEELS TAB</t>
  </si>
  <si>
    <t xml:space="preserve">ADDED MATTE TITANIUM AS A FINISH OPTION </t>
  </si>
  <si>
    <t>MR10154519325B</t>
  </si>
  <si>
    <t>MR10157019325B</t>
  </si>
  <si>
    <t>MR10157019345B</t>
  </si>
  <si>
    <t>MR10164519325B</t>
  </si>
  <si>
    <t>MR10176519325B</t>
  </si>
  <si>
    <t>MR10176519338B</t>
  </si>
  <si>
    <t>MR10158000324B</t>
  </si>
  <si>
    <t>MR10168000344B</t>
  </si>
  <si>
    <t>MOVED MR30778580500, MR50157012948SC, MR61021288952N, GZ80147040843B, GZ80347040952B, GZ80448040944, GZ80441040955,  MR10154519325B, MR10157019325B, MR10157019345B, MR10164519325B, MR10176519325B, MR10176519338B, MR10158000324B, MR10168000344B TO DISCONTINUED TAB</t>
  </si>
  <si>
    <t>COUNTY OF ORIGIN</t>
  </si>
  <si>
    <t>China</t>
  </si>
  <si>
    <t>MSRP PRICE</t>
  </si>
  <si>
    <t>ADJUSTED WEIGHTS FOR BEADLOCKS WHEELS</t>
  </si>
  <si>
    <t>ADDED COUNTRY OF ORIGIN AND LIP SIZE TO WHEELS TAB</t>
  </si>
  <si>
    <t>CHANGED MR10367060845 TO MR10367060825</t>
  </si>
  <si>
    <t>ADDED MSRP PRICES FOR ACCESSORIES</t>
  </si>
  <si>
    <t>IMAGE 1 LINK</t>
  </si>
  <si>
    <t>IMAGE 2 LINK</t>
  </si>
  <si>
    <t>MRW_052318_301-Black_5Lug</t>
  </si>
  <si>
    <t>https://customwheelhousellc.box.com/s/rkteyv8bzqni03fcn4f65zvsuy7r4u7l</t>
  </si>
  <si>
    <t>MRW_052318_301-Black_Head-On_5Lug</t>
  </si>
  <si>
    <t>https://customwheelhousellc.box.com/s/1quchxpqhw3fusbn74aak8kg89g0mse6</t>
  </si>
  <si>
    <t>MRW_01818_301-Black_6Lug</t>
  </si>
  <si>
    <t>https://customwheelhousellc.box.com/s/33mwz6y7dhwduz46lbg8kz16u7m5lc7g</t>
  </si>
  <si>
    <t>MRW_051618_301-Black_Head-On_6Lug</t>
  </si>
  <si>
    <t>https://customwheelhousellc.box.com/s/y1kpn1wem4lg4arq1xbesu5hx134rwyu</t>
  </si>
  <si>
    <t>MRW_052318_301-Black_8Lug</t>
  </si>
  <si>
    <t>https://customwheelhousellc.box.com/s/kyzykqg3nt6i6xq6gfma32cqroo5xqb2</t>
  </si>
  <si>
    <t>MRW_052318_301-Black_Head-On_8Lug</t>
  </si>
  <si>
    <t>https://customwheelhousellc.box.com/s/x9srlh34etsgkwq7tv3335bg3q777am9</t>
  </si>
  <si>
    <t>MRW_052318_304-Black_5Lug</t>
  </si>
  <si>
    <t>https://customwheelhousellc.box.com/s/ooeo3vk7jpbdjzoja4h70mnwge3oaa31</t>
  </si>
  <si>
    <t>MRW_052318_304-Black_5Lug-Font</t>
  </si>
  <si>
    <t>https://customwheelhousellc.box.com/s/wmvsbdmw2gefqw814a09fsvkd8uzopro</t>
  </si>
  <si>
    <t>MRW_052318_304-Black-Machined-Lip_5Lug</t>
  </si>
  <si>
    <t>https://customwheelhousellc.box.com/s/5vnhcq908fd1ld6ho91zcihbui2bmzyj</t>
  </si>
  <si>
    <t>MRW_052318_304-Black-Machined-Lip_5Lug-Front</t>
  </si>
  <si>
    <t>https://customwheelhousellc.box.com/s/jgcn13uokl4inzkshubf41rovq630vx8</t>
  </si>
  <si>
    <t>MRW_01818_304-Black-Machined-Lip_6Lug</t>
  </si>
  <si>
    <t>https://customwheelhousellc.box.com/s/2s7pbeklf1esxz4o82poeampx6mpc1eg</t>
  </si>
  <si>
    <t>MRW_01818_304-Black-Machined-Lip_Head-On_6Lug</t>
  </si>
  <si>
    <t>https://customwheelhousellc.box.com/s/vsalkgptuhibc41frudazuioyqt7dd1k</t>
  </si>
  <si>
    <t>MRW_052318_304-Black_8Lug</t>
  </si>
  <si>
    <t>https://customwheelhousellc.box.com/s/htk4iog9pqqc2c4f2go2vbpprd1nkkkn</t>
  </si>
  <si>
    <t>MRW_052318_304-Black_8Lug-Front</t>
  </si>
  <si>
    <t>https://customwheelhousellc.box.com/s/f7uoqhiwefhgojh9l87ijoo6no5t53bi</t>
  </si>
  <si>
    <t>MRW_052318_304-Machined_5-Lug</t>
  </si>
  <si>
    <t>https://customwheelhousellc.box.com/s/n0oyfjy03472m6losvgzap556bsiig7n</t>
  </si>
  <si>
    <t>MRW_052318_304 Machined_Head_On_5_Lug</t>
  </si>
  <si>
    <t>https://customwheelhousellc.box.com/s/6zy0vhygsphyyrmqo17s26u0amxgodzp</t>
  </si>
  <si>
    <t>MRW_052418_305-Black-Machined-Face_5Lug</t>
  </si>
  <si>
    <t>https://customwheelhousellc.box.com/s/b5l7hl84d636dr2i14kkj697nb136rr0</t>
  </si>
  <si>
    <t>MRW_052418_305-Black-Machined-Face_Head-On_5Lug</t>
  </si>
  <si>
    <t>https://customwheelhousellc.box.com/s/a6t274a71xov2fpamgl2kpv9chbq6h1n</t>
  </si>
  <si>
    <t>MRW_052418_305-Black_5Lug</t>
  </si>
  <si>
    <t>https://customwheelhousellc.box.com/s/24pf2hqxgc66eo5x4uo7mbnk44a2xkmw</t>
  </si>
  <si>
    <t>MRW_052418_305-Black_Head-On_5Lug</t>
  </si>
  <si>
    <t>https://customwheelhousellc.box.com/s/2nx8f0pfvstsv4y3y74nesoe27imgusu</t>
  </si>
  <si>
    <t>MRW_01818_305-Black-Machined-Face_6Lug</t>
  </si>
  <si>
    <t>https://customwheelhousellc.box.com/s/tqerj10x3usyu644om6ycq6ju9pof1jb</t>
  </si>
  <si>
    <t>MRW_01818_305-Black-Machined-Face_Head-On_6Lug</t>
  </si>
  <si>
    <t>https://customwheelhousellc.box.com/s/ntikn80dofm7vfw9zl718rfghmsvfbg4</t>
  </si>
  <si>
    <t>MRW_052418_305-Bronze_5Lug</t>
  </si>
  <si>
    <t>https://customwheelhousellc.box.com/s/dyuto939cd7yarlf6ara7bnio12yr4y0</t>
  </si>
  <si>
    <t>MRW_052418_305-Bronze_Head-On_5Lug</t>
  </si>
  <si>
    <t>https://customwheelhousellc.box.com/s/m8lkgeo4wuzjz9ur2z3kkosn6xkwvj3q</t>
  </si>
  <si>
    <t>MRW_01818_308-Bronze_6Lug</t>
  </si>
  <si>
    <t>https://customwheelhousellc.box.com/s/l0jt09osq02u1jdsih7o196zcf2m82rg</t>
  </si>
  <si>
    <t>MRW_01818_308-Bronze_Head-On_6Lug</t>
  </si>
  <si>
    <t>https://customwheelhousellc.box.com/s/w74k3jqdxkdou19x0c5867nzzr4pzhhu</t>
  </si>
  <si>
    <t>MRW_01818_308-Black_6Lug</t>
  </si>
  <si>
    <t>https://customwheelhousellc.box.com/s/y78j5xyzs08wc60plmo67t7ocahpt1mi</t>
  </si>
  <si>
    <t>MRW_01818_308-Black_Head-On_6Lug</t>
  </si>
  <si>
    <t>https://customwheelhousellc.box.com/s/dc5oqt975wsv1bxkzi6ikt70nm6kgtk6</t>
  </si>
  <si>
    <t>MRW_05818_308-Bronze_5Lug</t>
  </si>
  <si>
    <t>https://customwheelhousellc.box.com/s/cqi2hp3sbhkdmhlhz4kdvzpj3fph2s1z</t>
  </si>
  <si>
    <t>MRW_05818_308-Bronze_Head-On_5Lug</t>
  </si>
  <si>
    <t>https://customwheelhousellc.box.com/s/hz0h0h9dg1jywwc5ccovd57hd5kgizti</t>
  </si>
  <si>
    <t>MRW_05818_309-Black_5Lug</t>
  </si>
  <si>
    <t>https://customwheelhousellc.box.com/s/a9ryprhoadc2qwahzcl03zd1ky7f3j96</t>
  </si>
  <si>
    <t>MRW_05818_309-Black_Head-On_5Lug</t>
  </si>
  <si>
    <t>https://customwheelhousellc.box.com/s/d0uvxaykwjupd214hqo24ppo02165wz0</t>
  </si>
  <si>
    <t>MRW_05818_309-Titanium_5Lug</t>
  </si>
  <si>
    <t>https://customwheelhousellc.box.com/s/sz1rr0xt72le1a72y2n3p428fmd98cr3</t>
  </si>
  <si>
    <t>MRW_05818_309-Titanium_Head-On_5Lug</t>
  </si>
  <si>
    <t>https://customwheelhousellc.box.com/s/e5rkxdczl6hebhf8ue071lhghwf5mex9</t>
  </si>
  <si>
    <t>MRW_05818_309-Titanium_6Lug</t>
  </si>
  <si>
    <t>https://customwheelhousellc.box.com/s/6ypk544m8u3tx7zg3n370di9mmpcf69a</t>
  </si>
  <si>
    <t>MRW_05818_309-Titanium_Head-On_6Lug</t>
  </si>
  <si>
    <t>https://customwheelhousellc.box.com/s/jdrbselhj6vlx5qwkmd748gilc7ccm4w</t>
  </si>
  <si>
    <t>MRW_05818_309-Black_8Lug</t>
  </si>
  <si>
    <t>https://customwheelhousellc.box.com/s/jftv6bwr7cuo2mict6hoimink9kkxljh</t>
  </si>
  <si>
    <t>MRW_05818_309-Black_Head-On_8Lug</t>
  </si>
  <si>
    <t>https://customwheelhousellc.box.com/s/w6r55qb2o7o27ujf8zmulq36phdanjhw</t>
  </si>
  <si>
    <t>MRW_05818_309-Titanium_8Lug</t>
  </si>
  <si>
    <t>https://customwheelhousellc.box.com/s/gcagxugwcsuyhtktbp92sn0cf0e51r3x</t>
  </si>
  <si>
    <t>MRW_05818_309-Titanium_Head-On_8Lug</t>
  </si>
  <si>
    <t>https://customwheelhousellc.box.com/s/sh5oi3roz8bfgs7eexzubew549txskh4</t>
  </si>
  <si>
    <t>MRW_052418_310-Black_5Lug</t>
  </si>
  <si>
    <t>https://customwheelhousellc.box.com/s/svra03mem7u4ili73wd9ml47b8loqd6i</t>
  </si>
  <si>
    <t>MRW_052418_310_Black_Head-On_5Lug</t>
  </si>
  <si>
    <t>https://customwheelhousellc.box.com/s/a3u1cu5aq5o59y9qwcmbxubeyhvwv0z3</t>
  </si>
  <si>
    <t>MRW_052418_310-Bronze_5Lug</t>
  </si>
  <si>
    <t>https://customwheelhousellc.box.com/s/bxe945yul690l09504nn4co83nbwwg20</t>
  </si>
  <si>
    <t>MRW_052418_310_Bronze_Head-On_5Lug</t>
  </si>
  <si>
    <t>https://customwheelhousellc.box.com/s/bdiyz27z2lp5u8v5finu2e1mx9fx4g0r</t>
  </si>
  <si>
    <t>MRW_01818_310-Black_6Lug</t>
  </si>
  <si>
    <t>https://customwheelhousellc.box.com/s/582ysp5r6c2lqp87ecwu4m51dulw3la5</t>
  </si>
  <si>
    <t>MRW_052418_310-Black_Head-On_6Lug</t>
  </si>
  <si>
    <t>https://customwheelhousellc.box.com/s/005c6gky7r01fo1q8tsqx6xifkvuau97</t>
  </si>
  <si>
    <t>MRW_01818_310-Bronze_6Lug</t>
  </si>
  <si>
    <t>https://customwheelhousellc.box.com/s/zqjhojz8r6aj0ikz2i5am4bd0k1vh7hr</t>
  </si>
  <si>
    <t>MRW_01818_310-Bronze_Head-On_6Lug</t>
  </si>
  <si>
    <t>https://customwheelhousellc.box.com/s/5hzqglh9s2cm0aao0ac3ok3sx1l1886g</t>
  </si>
  <si>
    <t>MRW_05818_310-Black_8Lug</t>
  </si>
  <si>
    <t>https://customwheelhousellc.box.com/s/izry1c5ixmc9djwl1gj47mczqduf3wzj</t>
  </si>
  <si>
    <t>MRW_05818_310-Black_Head-On_8Lug</t>
  </si>
  <si>
    <t>https://customwheelhousellc.box.com/s/r9wtbg3ial5cd4oiohd5g2th9ks0sf36</t>
  </si>
  <si>
    <t>MRW_05818_310-Bronze_8Lug</t>
  </si>
  <si>
    <t>https://customwheelhousellc.box.com/s/wxv4v0ozrgzq8vftq699epfracbamhnq</t>
  </si>
  <si>
    <t>MRW_05818_310-Bronze_Head-On_8Lug</t>
  </si>
  <si>
    <t>https://customwheelhousellc.box.com/s/86c2nsu0gtgk45u0z0lknmhk7lq5ipn6</t>
  </si>
  <si>
    <t>MRW_05818_311-Black_5Lug</t>
  </si>
  <si>
    <t>https://customwheelhousellc.box.com/s/s1l6n0oq0jg8d4lk6yxplcswtou3ayjw</t>
  </si>
  <si>
    <t>MRW_311-Black_Head-On_5Lug</t>
  </si>
  <si>
    <t>https://customwheelhousellc.box.com/s/wt37evauamelbqg4u8ge4wpdz1hcj1j8</t>
  </si>
  <si>
    <t>MRW_01518_311-Black_6-Lug</t>
  </si>
  <si>
    <t>https://customwheelhousellc.box.com/s/o01gqep4rpf9cha6l8qw4sjvdndd1zmv</t>
  </si>
  <si>
    <t>MRW_052418_311-Black_Head-On_6Lug</t>
  </si>
  <si>
    <t>https://customwheelhousellc.box.com/s/t5pgoa2uav7j0jkvw1p7lkoq60yrodna</t>
  </si>
  <si>
    <t>MRW_05818_311-Black_8Lug</t>
  </si>
  <si>
    <t>https://customwheelhousellc.box.com/s/dne7fz7u3k8mfrbzuakwedk23l0cxxw2</t>
  </si>
  <si>
    <t>MRW_05818_311-Black_Head-On_8Lug</t>
  </si>
  <si>
    <t>https://customwheelhousellc.box.com/s/iljxfgfkrsrwledwkt2po3473qnt9mb4</t>
  </si>
  <si>
    <t>MRW_01518_312-Bronze_6Lug</t>
  </si>
  <si>
    <t>https://customwheelhousellc.box.com/s/ljsx6sh5bz1hhqarogy5mlfoqs8x94id</t>
  </si>
  <si>
    <t>MRW_01518_312-Bronze_Head-On_6Lug</t>
  </si>
  <si>
    <t>https://customwheelhousellc.box.com/s/215uxlkp7qkb153lgoorf8fs4kaf34d7</t>
  </si>
  <si>
    <t>MRW_072418_312-Black_8Lug</t>
  </si>
  <si>
    <t>https://customwheelhousellc.box.com/s/hopzj2usrizcl37g1sl0jgv0dgra6dll</t>
  </si>
  <si>
    <t>MRW_072418_312-Black_Head-On_8Lug</t>
  </si>
  <si>
    <t>https://customwheelhousellc.box.com/s/vmfv13w1jfz457jybm9quy6gob44wtma</t>
  </si>
  <si>
    <t>MRW_312-Bronze_8Lug</t>
  </si>
  <si>
    <t>https://customwheelhousellc.box.com/s/awyyxum0bqs5he3orwrpdc6rlr06uux5</t>
  </si>
  <si>
    <t>MRW_312-Bronze_Head-On_8Lug</t>
  </si>
  <si>
    <t>https://customwheelhousellc.box.com/s/i72pdrj109fogbe73fh3a7amt7nqjnsp</t>
  </si>
  <si>
    <t>MRW_102518_313-Black_5Lug</t>
  </si>
  <si>
    <t>https://customwheelhousellc.box.com/s/0vpvbgyz5ytdi7humfxys5hctwnxqev5</t>
  </si>
  <si>
    <t>MRW_102518_313-Black_Head-On-5Lug</t>
  </si>
  <si>
    <t>https://customwheelhousellc.box.com/s/i8sjv3hzrr3a7rzn981g77muo28cjs94</t>
  </si>
  <si>
    <t>MRW_102518_313-Titanium_5Lug</t>
  </si>
  <si>
    <t>https://customwheelhousellc.box.com/s/bzqhbxeizybh15lhr2gmv3zuxz8al6lh</t>
  </si>
  <si>
    <t>MRW_102518_313-Titanium_Head-On_5Lug.jpg</t>
  </si>
  <si>
    <t>https://customwheelhousellc.box.com/s/xtas50g291zsjocdnffz8d5dlpyc3klx</t>
  </si>
  <si>
    <t>MRW_102518_313-Black_6Lug</t>
  </si>
  <si>
    <t>https://customwheelhousellc.box.com/s/i5px4tzen8jjmk3kact3jaswkxj26ghn</t>
  </si>
  <si>
    <t>MRW_102518_313-Black_Head-On_6Lug</t>
  </si>
  <si>
    <t>https://customwheelhousellc.box.com/s/lr0i17laumjdzk3bg6wbz75saqmp4wyv</t>
  </si>
  <si>
    <t>MRW_102518_313-Titanium_6Lug</t>
  </si>
  <si>
    <t>https://customwheelhousellc.box.com/s/j2xmrulsp2t14rszvg3xzdg0jpzvs4ul</t>
  </si>
  <si>
    <t>MRW_102518_313-Titanium_Head-On_6Lug.jpg</t>
  </si>
  <si>
    <t>https://customwheelhousellc.box.com/s/kv5bvhnxccrudsui8gbbkofk5nqkuwlf</t>
  </si>
  <si>
    <t>MRW_102518_314-Black_5Lug</t>
  </si>
  <si>
    <t>https://customwheelhousellc.box.com/s/butad84b4v03tkamvl11zw6h52lpk47u</t>
  </si>
  <si>
    <t>MRW_102518_314-Black_Head-On_5Lug</t>
  </si>
  <si>
    <t>https://customwheelhousellc.box.com/s/ljmnb4blgk73o2vb9yj6s98a2h8gn4yt</t>
  </si>
  <si>
    <t>MRW_102518_314-Gloss-Titanium_5Lug</t>
  </si>
  <si>
    <t>https://customwheelhousellc.box.com/s/0djaa7da2e01inipqiq03t85h0tftijl</t>
  </si>
  <si>
    <t>MRW_102518_314-Gloss-Titanium_Head-On_5Lug</t>
  </si>
  <si>
    <t>https://customwheelhousellc.box.com/s/vojznl0zlzr1jdnew6dygavqc538xhyu</t>
  </si>
  <si>
    <t>MRW_101718_314-Black_6Lug</t>
  </si>
  <si>
    <t>https://customwheelhousellc.box.com/s/d6y5vuz7kao5hb7yq4uof5uz7v08fhs5</t>
  </si>
  <si>
    <t>MRW_112018_314-Black_Head-On_6Lug</t>
  </si>
  <si>
    <t>https://customwheelhousellc.box.com/s/4i3sywkwrkbp8tfxnql84svo8u4ce6cr</t>
  </si>
  <si>
    <t>MRW_101718_314_Gloss-Titanium_6Lug</t>
  </si>
  <si>
    <t>https://customwheelhousellc.box.com/s/6tqwu5a3hm1smelk9gzw71fu6e6hpx64</t>
  </si>
  <si>
    <t>MRW_101718_314_Gloss-Titanium_Head-On_6Lug</t>
  </si>
  <si>
    <t>https://customwheelhousellc.box.com/s/qaqzz4zz9q8issjhszm87ktr19bgsisf</t>
  </si>
  <si>
    <t>MRW_102518_314-Black_8Lug</t>
  </si>
  <si>
    <t>https://customwheelhousellc.box.com/s/1cioxf2dhl35snha7ksu4jayg3afuowo</t>
  </si>
  <si>
    <t>MRW_102518_314-Black_Head-On_8Lug</t>
  </si>
  <si>
    <t>https://customwheelhousellc.box.com/s/ac9h0g0gzirf7lx0cnibk8hjz32j7me0</t>
  </si>
  <si>
    <t>MRW_101718_314-Gloss-Titanium_8Lug</t>
  </si>
  <si>
    <t>https://customwheelhousellc.box.com/s/yi9r7ua7rx0wl2g40fn0smaoob4r4ry2</t>
  </si>
  <si>
    <t>MRW_101718_314-Gloss-Titanium_Head-On_8Lug</t>
  </si>
  <si>
    <t>https://customwheelhousellc.box.com/s/edqdve9hk09uzbflxgsm9y52tns4xg72</t>
  </si>
  <si>
    <t>MRW_101718_315-Black_6Lug</t>
  </si>
  <si>
    <t>https://customwheelhousellc.box.com/s/eajy264kqxygyfh0tfznb5rmhhdwaj9o</t>
  </si>
  <si>
    <t>MRW_101718_315-Black_Head-On_6Lug</t>
  </si>
  <si>
    <t>https://customwheelhousellc.box.com/s/jxtmrvzbesrx6rz5oppprsw9ucukt8gc</t>
  </si>
  <si>
    <t>MRW_101718_315-Gold_6Lug</t>
  </si>
  <si>
    <t>https://customwheelhousellc.box.com/s/codw9fwhfmyuh824isbhy2tjqi0v43oz</t>
  </si>
  <si>
    <t>MRW_101718_315-Gold_Head-On_6Lug</t>
  </si>
  <si>
    <t>https://customwheelhousellc.box.com/s/j8am95j6fcrf3iqmryqe8sd6hh8tkupg</t>
  </si>
  <si>
    <t>MRW_102218_315-Machined_6Lug</t>
  </si>
  <si>
    <t>https://customwheelhousellc.box.com/s/sljauue1nxayiq5v5p1f9gik6ahmnfpc</t>
  </si>
  <si>
    <t>MRW_102218_315-Machined_Head-On_6Lug</t>
  </si>
  <si>
    <t>https://customwheelhousellc.box.com/s/o9afcs1ax4rfv10y6f6kaqzqaemp273q</t>
  </si>
  <si>
    <t>MRW_101718_315-Gold_5Lug</t>
  </si>
  <si>
    <t>https://customwheelhousellc.box.com/s/ex5i6ad8pb63hi46f472r6p2f1rv54cb</t>
  </si>
  <si>
    <t>MRW_101718_315-Gold_Head-On_5Lug</t>
  </si>
  <si>
    <t>https://customwheelhousellc.box.com/s/ax6gok5p17gymw4kba58no78nmdysgsu</t>
  </si>
  <si>
    <t>MRW_101718_315-Gold_8Lug</t>
  </si>
  <si>
    <t>https://customwheelhousellc.box.com/s/2powtrrfdc31fp8ytyifq8u9t4y2p5db</t>
  </si>
  <si>
    <t>MRW_101718_315-Gold_Head-On_8Lug</t>
  </si>
  <si>
    <t>https://customwheelhousellc.box.com/s/7gm90hjxt63rcmz1rcu0b9ectqq7thm9</t>
  </si>
  <si>
    <t>MRW_012418_401-Black-Beadlock</t>
  </si>
  <si>
    <t>https://customwheelhousellc.box.com/s/smwegamf1wo0byy0rv0juc1cas8w01ts</t>
  </si>
  <si>
    <t>MRW_012418_401-Black-Beadlock_Head-On</t>
  </si>
  <si>
    <t>https://customwheelhousellc.box.com/s/ut14co9rtrmaka9a5mkw4df1991u1fab</t>
  </si>
  <si>
    <t>MRW_012418_401-Titanium-Beadlock</t>
  </si>
  <si>
    <t>https://customwheelhousellc.box.com/s/yb4p3hh2lm9c1zwlhbfuozhva41qabom</t>
  </si>
  <si>
    <t>MRW_012418_401-Titanium-Beadlock_Head-On</t>
  </si>
  <si>
    <t>https://customwheelhousellc.box.com/s/gsahqgi3rse2kki44xcl25rwrz7ixzc5</t>
  </si>
  <si>
    <t>MRW_012418_405-Black_Beadlock</t>
  </si>
  <si>
    <t>https://customwheelhousellc.box.com/s/kbsc0gi97j4vryw7qjrxze5r0miu02zg</t>
  </si>
  <si>
    <t>MRW_012418_405-Black_Beadlock_Head-On</t>
  </si>
  <si>
    <t>https://customwheelhousellc.box.com/s/dyczdy8gz84hv4kqcdqu7z40e7bxps3c</t>
  </si>
  <si>
    <t>MRW_012418_405_Bronze_Beadlock</t>
  </si>
  <si>
    <t>https://customwheelhousellc.box.com/s/of5cl0nugfi9b2wwd81wl7rg29lam19y</t>
  </si>
  <si>
    <t>MRW_012418_405_Bronze_Beadlock_Head-On</t>
  </si>
  <si>
    <t>https://customwheelhousellc.box.com/s/5yckfs08w2apl042ylqmjfarsp8ggsmq</t>
  </si>
  <si>
    <t>MRW_05818_406-Black-Beadlock</t>
  </si>
  <si>
    <t>https://customwheelhousellc.box.com/s/dzhxozevgzx9mmwjxlarax72ytx82c99</t>
  </si>
  <si>
    <t>MRW_05818_406-Black-Beadlock_Head-On</t>
  </si>
  <si>
    <t>https://customwheelhousellc.box.com/s/0orluys95z38u3txdbt7bauj7alp6405</t>
  </si>
  <si>
    <t>MRW_012418_406-Bronze_Beadlock</t>
  </si>
  <si>
    <t>https://customwheelhousellc.box.com/s/lq1i828ivnltp0ofqrrciq7m91t8sd5c</t>
  </si>
  <si>
    <t>MRW_012418_406-Bronze-Beadlock_Head-On</t>
  </si>
  <si>
    <t>https://customwheelhousellc.box.com/s/8g2x654kwyn948c3nwiu2f3rst8tb8xd</t>
  </si>
  <si>
    <t>MRW_012418_101-Beadlock-Machined</t>
  </si>
  <si>
    <t>https://customwheelhousellc.box.com/s/0wni7egitofpl77v9cub6wazbkr4b56m</t>
  </si>
  <si>
    <t>MRW_013018_103-Beadlock-6Lug</t>
  </si>
  <si>
    <t>https://customwheelhousellc.box.com/s/nbjkgipfofl06lnnrwzciql9fa1a8gtd</t>
  </si>
  <si>
    <t>MRW_111418_103-Beadlock-Head-On-6Lug</t>
  </si>
  <si>
    <t>https://customwheelhousellc.box.com/s/xyy6ib7yzsep9x4nwjfv69ozjv2qs7q7</t>
  </si>
  <si>
    <t>MRW_012418_105_Beadlock_Matte_Black</t>
  </si>
  <si>
    <t>https://customwheelhousellc.box.com/s/841nnx14qw0tj5vetctqclkp99uuwpll</t>
  </si>
  <si>
    <t>MRW_011718_106-Beadlock-Bronze</t>
  </si>
  <si>
    <t>https://customwheelhousellc.box.com/s/2lg2kr9pizjb5ag1yuup0uvbhyfyr7ar</t>
  </si>
  <si>
    <t>MRW_011718_106-Beadlock-Bronze-Head-On</t>
  </si>
  <si>
    <t>https://customwheelhousellc.box.com/s/z641e7l7zmtz38sanfk0aatiy91qxns1</t>
  </si>
  <si>
    <t>MRW_012418_201-Raw-Machined</t>
  </si>
  <si>
    <t>https://customwheelhousellc.box.com/s/589qmw11pyyg3e7c90g9ehglks9ydzz3</t>
  </si>
  <si>
    <t>MRW_012418_202-Raw-Machined</t>
  </si>
  <si>
    <t>https://customwheelhousellc.box.com/s/4s1sb9jqvh9ts59xq567jvmmw8hoahz5</t>
  </si>
  <si>
    <t>MRW_012418_501-Titanium-5Lug</t>
  </si>
  <si>
    <t>https://customwheelhousellc.box.com/s/8w468tzzpn5k9hw27s3k9nux9nhcdqtc</t>
  </si>
  <si>
    <t>MRW_012418_501-Rally-Titanium-Head-On-5Lug</t>
  </si>
  <si>
    <t>https://customwheelhousellc.box.com/s/345w6oyptv9025z10049mvc1j0uinq4u</t>
  </si>
  <si>
    <t>MRW_012418_502-Rally-Bronze</t>
  </si>
  <si>
    <t>https://customwheelhousellc.box.com/s/s2f5dy9iyiqx3wyhppwk586liimpe47n</t>
  </si>
  <si>
    <t>MRW_012418_502-Rally-Bronze-Head-On</t>
  </si>
  <si>
    <t>https://customwheelhousellc.box.com/s/01n0z7j01bxgd8zft0o697hhsgjfqads</t>
  </si>
  <si>
    <t>MRW_012418_503-Rally-Matte-Black</t>
  </si>
  <si>
    <t>https://customwheelhousellc.box.com/s/cfq2l9w6ntd4wjavjzu37ybfrz7mux6u</t>
  </si>
  <si>
    <t>MRW_012418_503-Rally-Black-Head-On</t>
  </si>
  <si>
    <t>https://customwheelhousellc.box.com/s/4yt5lqwumlu33mnrtga32iy0y2qivdkb</t>
  </si>
  <si>
    <t>MRW_012418_503-Rally-Gold</t>
  </si>
  <si>
    <t>https://customwheelhousellc.box.com/s/rgz76nqhw86eqor28ebuan3s2m5y67fy</t>
  </si>
  <si>
    <t>MRW_012418_503-Rally-Gold-Head-On</t>
  </si>
  <si>
    <t>https://customwheelhousellc.box.com/s/e376nrjzak326gcd04bfi2ymuydoptxp</t>
  </si>
  <si>
    <t>MRW_10218_605-Matte-Black-5Lug</t>
  </si>
  <si>
    <t>https://customwheelhousellc.box.com/s/pju5lc0euepxu2faq6g1v2hdw2suwnxs</t>
  </si>
  <si>
    <t>MRW_10218_605-Matte-Black-Head-On-5Lug</t>
  </si>
  <si>
    <t>https://customwheelhousellc.box.com/s/c4wtyoyxgqhsg1pbqrurixcdogwkmj15</t>
  </si>
  <si>
    <t>MRW_10218_605-Bronze-5Lug</t>
  </si>
  <si>
    <t>https://customwheelhousellc.box.com/s/iov21qr0irybgl0zag7nvmmnc5t5r01r</t>
  </si>
  <si>
    <t>MRW_10218_605-Bronze-Head-On-5Lug</t>
  </si>
  <si>
    <t>https://customwheelhousellc.box.com/s/pf87b6pj7veh6ebfuvy1zw52bt54lfy3</t>
  </si>
  <si>
    <t>MRW_10218_605_Bronze-8Lug</t>
  </si>
  <si>
    <t>https://customwheelhousellc.box.com/s/bda6a91sbl1bvioipjula9t4y09fp94x</t>
  </si>
  <si>
    <t>MRW_10218_605-Bronze-Head-On-8Lug</t>
  </si>
  <si>
    <t>https://customwheelhousellc.box.com/s/uujrykw7ep8d3zhbxzzmh1au1xc4asgi</t>
  </si>
  <si>
    <t>MRW_05818_606-Titanium-5Lug</t>
  </si>
  <si>
    <t>https://customwheelhousellc.box.com/s/w4ack6b2zr5blieg4pxdu8kzwvn7u6mn</t>
  </si>
  <si>
    <t>MRW_05818_606-Titanium-Head-On-5Lug</t>
  </si>
  <si>
    <t>https://customwheelhousellc.box.com/s/syh2ng21tw1dxvevn3gbrtqbn6stsgi2</t>
  </si>
  <si>
    <t>MRW_05818_606-Black-5Lug</t>
  </si>
  <si>
    <t>https://customwheelhousellc.box.com/s/nglu3ut4wk5csd7uh7usd8uzyxi1ioj5</t>
  </si>
  <si>
    <t>MRW_052518_606-Head-On-Black-5Lug</t>
  </si>
  <si>
    <t>https://customwheelhousellc.box.com/s/vpsf8qttmzpfrickuvawu31yw7rcj5wo</t>
  </si>
  <si>
    <t>MRW_012218_606-Titanium-6Lug</t>
  </si>
  <si>
    <t>https://customwheelhousellc.box.com/s/crscsstcpz5d0y6vsvg74dbmoxsfssz7</t>
  </si>
  <si>
    <t>MRW_012218_606-Titanium-Head-On-6Lug</t>
  </si>
  <si>
    <t>https://customwheelhousellc.box.com/s/cung1eenuseylbffy1tikjwv9ueagn7b</t>
  </si>
  <si>
    <t>MRW_012218_606-Black-6Lug</t>
  </si>
  <si>
    <t>https://customwheelhousellc.box.com/s/w4u147qhv716qckuc7yv1gdkdgr7umei</t>
  </si>
  <si>
    <t>MRW_012218_606-Black-Head-On-6Lug</t>
  </si>
  <si>
    <t>https://customwheelhousellc.box.com/s/k7o5hmj58pde9i7ssja4bmxk9xodxqn3</t>
  </si>
  <si>
    <t>MRW_012218_606-Titanium-8Lug</t>
  </si>
  <si>
    <t>https://customwheelhousellc.box.com/s/6ngf534itxos2kx2okdzem4d6jx8wiry</t>
  </si>
  <si>
    <t>MRW_012218_606-Titanium-Head-On-8-Lug</t>
  </si>
  <si>
    <t>https://customwheelhousellc.box.com/s/oe2uyttk0h8vzdwf0fawo1651gsfovds</t>
  </si>
  <si>
    <t>MRW_012218_606-Black-8Lug</t>
  </si>
  <si>
    <t>https://customwheelhousellc.box.com/s/91ao0n5x21zncb1lixjs70j10pnrhsdf</t>
  </si>
  <si>
    <t>MRW_012218_606-Black-Head-On-8Lug</t>
  </si>
  <si>
    <t>https://customwheelhousellc.box.com/s/r74jpwhsmttnzp8wvm482xyki45vt6p8</t>
  </si>
  <si>
    <t>MRW_05818_610-Bronze-5Lug</t>
  </si>
  <si>
    <t>https://customwheelhousellc.box.com/s/4c61ypz1bew8s1x19i9jcazvde6eq8zq</t>
  </si>
  <si>
    <t>MRW_05818_610-Bronze-Head-On-5Lug</t>
  </si>
  <si>
    <t>https://customwheelhousellc.box.com/s/uf8h40s5wdbt26bswewtgi16b1tbouz4</t>
  </si>
  <si>
    <t>MRW_05818_610-Black-5Lug</t>
  </si>
  <si>
    <t>https://customwheelhousellc.box.com/s/6buvunwp3wn1vwzq384dxt0vc6onqmia</t>
  </si>
  <si>
    <t>MRW_05818_610_Black-Head-On-5Lug</t>
  </si>
  <si>
    <t>https://customwheelhousellc.box.com/s/eeq4g9jvuiq4baw2hht6fc90keh4dmt2</t>
  </si>
  <si>
    <t>MRW_012418_610-Bronze-6Lug</t>
  </si>
  <si>
    <t>https://customwheelhousellc.box.com/s/zphy8whjhdwqj938o86zb0lb4zd1a5bc</t>
  </si>
  <si>
    <t>MRW_012418_610-Bronze-Head-On-6Lug</t>
  </si>
  <si>
    <t>https://customwheelhousellc.box.com/s/zqlfa6mgt4e1cceazjagjlvxvhpczmlx</t>
  </si>
  <si>
    <t>MRW_012218_610-Black-6Lug</t>
  </si>
  <si>
    <t>https://customwheelhousellc.box.com/s/79x782vn9fx16ce3x0ogt5fm5tzahgt0</t>
  </si>
  <si>
    <t>MRW_012218_610-Black-Head-On-6Lug</t>
  </si>
  <si>
    <t>https://customwheelhousellc.box.com/s/gl92jrhrt20xhns64nz5q3au502d2384</t>
  </si>
  <si>
    <t>MRW_12517_610-Bronze-8Lug</t>
  </si>
  <si>
    <t>https://customwheelhousellc.box.com/s/dy5iz5ahsz3mw9q1q4rtfniuz413ung8</t>
  </si>
  <si>
    <t>MRW_12517_610-Bronze-Head-On-8Lug</t>
  </si>
  <si>
    <t>https://customwheelhousellc.box.com/s/x2zkyuv5hzxalkzx445w341fdwnl32ym</t>
  </si>
  <si>
    <t>MRW_012218_610-Matte-Black-8Lug</t>
  </si>
  <si>
    <t>https://customwheelhousellc.box.com/s/8mgzyegf3tv9rg8r1n3ie9du1s0b0qio</t>
  </si>
  <si>
    <t>MRW_012218_610-Matte-Black-Head-On-8Lug</t>
  </si>
  <si>
    <t>https://customwheelhousellc.box.com/s/flyg8o3vuyyzsmjl6n3v8c8bcllcc646</t>
  </si>
  <si>
    <t>UPDATED IMAGE LINKS AND FEATURES</t>
  </si>
  <si>
    <t>MR30629016518</t>
  </si>
  <si>
    <t>MR30629060518</t>
  </si>
  <si>
    <t>MR30629087518</t>
  </si>
  <si>
    <t>MR30878562900</t>
  </si>
  <si>
    <t>MR30878562500</t>
  </si>
  <si>
    <t>MR30968060800</t>
  </si>
  <si>
    <t>MR30929016518</t>
  </si>
  <si>
    <t>MR30929058818</t>
  </si>
  <si>
    <t>MR30929060518</t>
  </si>
  <si>
    <t>MR30929060818</t>
  </si>
  <si>
    <t>MR30929087518</t>
  </si>
  <si>
    <t>MR30929087818</t>
  </si>
  <si>
    <t>MR30929088818</t>
  </si>
  <si>
    <t>MR31178550800</t>
  </si>
  <si>
    <t>MR31178516800</t>
  </si>
  <si>
    <t>MR31178580800</t>
  </si>
  <si>
    <t>MR31178562500</t>
  </si>
  <si>
    <t>MR31178562800</t>
  </si>
  <si>
    <t>MR40247046343</t>
  </si>
  <si>
    <t>MR40348046544</t>
  </si>
  <si>
    <t>MR40341046555</t>
  </si>
  <si>
    <t>MR40547046543B</t>
  </si>
  <si>
    <t>MR40547046943B</t>
  </si>
  <si>
    <t>MR40547047552B</t>
  </si>
  <si>
    <t>GZ80141040855B</t>
  </si>
  <si>
    <t>VARIOUS PARTS MOVED TO DISCONTINUED TAB</t>
  </si>
  <si>
    <t>Closeout</t>
  </si>
  <si>
    <t>STATUS OPTIONS ARE NOW: ACTIVE, CLOSEOUT, COMING SOON, AND DISCONTINUED</t>
  </si>
  <si>
    <t>ADDED  CP-T074K54-S1 FOR 501/502 REPLACEMENT CAP BUTTON</t>
  </si>
  <si>
    <t>CATEGORY (MAIN)</t>
  </si>
  <si>
    <t>CATERGORY (SUB1)</t>
  </si>
  <si>
    <t>CATEGORY (SUB2)</t>
  </si>
  <si>
    <t>PRODUCTS</t>
  </si>
  <si>
    <t xml:space="preserve">WHEELS </t>
  </si>
  <si>
    <t xml:space="preserve">PRODUCTS </t>
  </si>
  <si>
    <t>ACCESSORIES</t>
  </si>
  <si>
    <t>BRAND</t>
  </si>
  <si>
    <t>MR50157051448S</t>
  </si>
  <si>
    <t>191682008313</t>
  </si>
  <si>
    <t>MR501_VT_Spec_Silver.jpg</t>
  </si>
  <si>
    <t>MR501_VT_Spec_Silver_Head_On.jpg</t>
  </si>
  <si>
    <t>MR50157012448S</t>
  </si>
  <si>
    <t>191682008276</t>
  </si>
  <si>
    <t>MR50157041448S</t>
  </si>
  <si>
    <t>191682008290</t>
  </si>
  <si>
    <t>MR50257051415S</t>
  </si>
  <si>
    <t>191682008504</t>
  </si>
  <si>
    <t>MR502_VT_Spec_Silver.jpg</t>
  </si>
  <si>
    <t>MR502_VT_Spec_Silver_Head_On.jpg</t>
  </si>
  <si>
    <t>MR50257012415S</t>
  </si>
  <si>
    <t>191682008450</t>
  </si>
  <si>
    <t>MR50257012515SM</t>
  </si>
  <si>
    <t>191682008498</t>
  </si>
  <si>
    <t>MR50257012415SM</t>
  </si>
  <si>
    <t>191682008467</t>
  </si>
  <si>
    <t>MR203 Rally Forged</t>
  </si>
  <si>
    <t>MR20378012348</t>
  </si>
  <si>
    <t>191682009426</t>
  </si>
  <si>
    <t>Developed for Subaru Global Rallycross competition</t>
  </si>
  <si>
    <t>MR203_Raw_Machined.jpg</t>
  </si>
  <si>
    <t>MR20378051325</t>
  </si>
  <si>
    <t>191682002243</t>
  </si>
  <si>
    <t>MR20378052348</t>
  </si>
  <si>
    <t>191682002250</t>
  </si>
  <si>
    <t>MR10178500306N</t>
  </si>
  <si>
    <t>191682001802</t>
  </si>
  <si>
    <t>MR102 Beadlock</t>
  </si>
  <si>
    <t>MR10279070312B</t>
  </si>
  <si>
    <t>Evolution of the highly successful 101 Beadlock</t>
  </si>
  <si>
    <t>4000LB Load Rating</t>
  </si>
  <si>
    <t>Forged 6061 v.2 ring includes American made Grade 8 zinc plated hardware</t>
  </si>
  <si>
    <t>MR102_Beadlock_Machined.jpg</t>
  </si>
  <si>
    <t>MR10279055312B</t>
  </si>
  <si>
    <t>MR102 LW Beadlock</t>
  </si>
  <si>
    <t>MR10279070312BL</t>
  </si>
  <si>
    <t>MR10279000312B</t>
  </si>
  <si>
    <t>MR201 BEADLOCK</t>
  </si>
  <si>
    <t>MR20121000300R</t>
  </si>
  <si>
    <t>MR202 BEADLOCK</t>
  </si>
  <si>
    <t>MR20251019370N</t>
  </si>
  <si>
    <t>MR10158055324B-A</t>
  </si>
  <si>
    <t>MR10179050312B-A</t>
  </si>
  <si>
    <t>MR10179055312B-A</t>
  </si>
  <si>
    <t>MR10179060312B-A</t>
  </si>
  <si>
    <t>CHINA</t>
  </si>
  <si>
    <t>CP-1524B140-S1</t>
  </si>
  <si>
    <t>CP-171B140-S1</t>
  </si>
  <si>
    <t>REARRANGED ACCESSORIES TAB AND DISCONTINUED TAB</t>
  </si>
  <si>
    <t>ADDED CATEGORY COLUMNS TO WHEELS/ACCESSORIES/DISCONTINUED TABS</t>
  </si>
  <si>
    <t>ADDED MR411/MR704 MSRP</t>
  </si>
  <si>
    <t>UPDATED MR410/MR703 WEIGHTS</t>
  </si>
  <si>
    <t>MR30629058518</t>
  </si>
  <si>
    <t>MR30968060500</t>
  </si>
  <si>
    <t>MR30929058518</t>
  </si>
  <si>
    <t>191682018398</t>
  </si>
  <si>
    <t>UPC CODE FOR MR70478555800 WAS UPDATED</t>
  </si>
  <si>
    <t>MR40247046543</t>
  </si>
  <si>
    <t>MR40247047543</t>
  </si>
  <si>
    <t>K</t>
  </si>
  <si>
    <t>M</t>
  </si>
  <si>
    <t>UPDATED LUG HOLE DIAMETER FOR ALL UTV (4XX)</t>
  </si>
  <si>
    <t>MR30929016818</t>
  </si>
  <si>
    <t xml:space="preserve">REMOVED HUB RING ON MR701 5X5.5 </t>
  </si>
  <si>
    <t>CHANGED BACKSPACING ON MR702 16" +30 FROM 4.50 TO 5.60</t>
  </si>
  <si>
    <t>MR31457051515, MR31457051815, MR70257051915 WERE CHANGED TO ACTIVE</t>
  </si>
  <si>
    <t>MR30929088518</t>
  </si>
  <si>
    <t>SPOKE DIMENSIONS FOR MR704 WERE UPDATED</t>
  </si>
  <si>
    <t>MR30629058518, MR30968060500, MR30929058518, MR40247046543, MR40247047543, MR30929016818, MR30929088518 MOVED TO DISCONTINUED TAB</t>
  </si>
  <si>
    <t>Push Thru center cap</t>
  </si>
  <si>
    <t>CHANGED MR1037654630B MODEL TO BUGGY BEADLOCK</t>
  </si>
  <si>
    <t>ADDED MSRP FOR CP-CS-DCL</t>
  </si>
  <si>
    <t>MR40547046952B</t>
  </si>
  <si>
    <t>MR40547046552B</t>
  </si>
  <si>
    <t>MR40547047952B</t>
  </si>
  <si>
    <t>DATE ADDED</t>
  </si>
  <si>
    <t>https://customwheelhousellc.box.com/s/vrhdsz0e0fhgn1icwfmpt6y5d3ycqon2</t>
  </si>
  <si>
    <t>GMZ_060319_801_14x7_gloss-titanium-face.jpg</t>
  </si>
  <si>
    <t>https://customwheelhousellc.box.com/s/glogbvr8fm90br7f3p0hxot5yrn3c490</t>
  </si>
  <si>
    <t>GMZ_060319_801_14x7_matte_black-main.jpg</t>
  </si>
  <si>
    <t>https://customwheelhousellc.box.com/s/zmwcivcg3ldruu5nflam50g9rl6y0tg5</t>
  </si>
  <si>
    <t>GMZ_060319_801_14x7_matte_black-face.png</t>
  </si>
  <si>
    <t>https://customwheelhousellc.box.com/s/zmjd4i1kre7llnehxumngk3od3cqo09y</t>
  </si>
  <si>
    <t>GMZ_060319_801_14x7_gloss-titanium-main.jpg</t>
  </si>
  <si>
    <t>https://customwheelhousellc.box.com/s/8txokzckexkpjl31s19st6v85lrscpcx</t>
  </si>
  <si>
    <t>GMZ_060319_801_802_beadlock_15x7_matte_black-face.png</t>
  </si>
  <si>
    <t>https://customwheelhousellc.box.com/s/m1tggzc5p8igm0x9g0tcomy1qsupe4fd</t>
  </si>
  <si>
    <t>GMZ_060319_801_802_beadlock_15x7_matte_black-main.jpg</t>
  </si>
  <si>
    <t>https://customwheelhousellc.box.com/s/3oaffp4kpvrv2za5n9mxwf64wl00nu4d</t>
  </si>
  <si>
    <t>GMZ_062019_803_14x7_matte_black-face.png</t>
  </si>
  <si>
    <t>https://customwheelhousellc.box.com/s/h2c5uhutolnfss4m24ynj9hk1qtn4707</t>
  </si>
  <si>
    <t>GMZ_062019_803_14x7_matte_black-main.jpg</t>
  </si>
  <si>
    <t>https://customwheelhousellc.box.com/s/q0bj15gtvgr2kl6wts6wqqi6x1k6tmnn</t>
  </si>
  <si>
    <t>GMZ_062019_803_15x8_bronze-face.jpg</t>
  </si>
  <si>
    <t>https://customwheelhousellc.box.com/s/c6b1fokdn6vz411ipc5cixps4vayycc9</t>
  </si>
  <si>
    <t>GMZ_062019_803_15x8_bronze-main.jpg</t>
  </si>
  <si>
    <t>https://customwheelhousellc.box.com/s/fp0fgy3iof720vj2wi28eazco0qjrfx4</t>
  </si>
  <si>
    <t>GMZ_062019_803_15x8_matte_black-face.png</t>
  </si>
  <si>
    <t>https://customwheelhousellc.box.com/s/7h6jg50ebrl4okb7xw3e60b979371tf2</t>
  </si>
  <si>
    <t>GMZ_062019_803_15x8_matte_black-main.png</t>
  </si>
  <si>
    <t>https://customwheelhousellc.box.com/s/ky371j263eb63rappwdg4hwv53yl5gny</t>
  </si>
  <si>
    <t>GMZ_060319_804_14x8_bronze-face.jpg</t>
  </si>
  <si>
    <t>https://customwheelhousellc.box.com/s/263hmebqfufqzoxzxwuo90ivxhect8ny</t>
  </si>
  <si>
    <t>GMZ_060319_804_14x8_bronze-main.jpg</t>
  </si>
  <si>
    <t>https://customwheelhousellc.box.com/s/g59s9e1cvgr2epbmpxcvtl80uw79isgh</t>
  </si>
  <si>
    <t>GMZ_060319_804_14x8_matte_black-face.jpg</t>
  </si>
  <si>
    <t>https://customwheelhousellc.box.com/s/eofa2cogo68e6lo8ag7ffuoetf41sesx</t>
  </si>
  <si>
    <t>GMZ_060319_804_14x8_matte_black-main.jpg</t>
  </si>
  <si>
    <t>MR40157040543B</t>
  </si>
  <si>
    <t>MR40347046552</t>
  </si>
  <si>
    <t>MOVED MR40547046952B, MR40547046552B, MR40547047952B, MR40157040543B, MR40347046552 TO DISCONTINUED TAB</t>
  </si>
  <si>
    <t>UPDATED MSRP FOR CP-B077 CAPS FROM $22 TO $11</t>
  </si>
  <si>
    <t>UPDATED MSRP FOR MR30589087918 FROM $286.17 TO $305.53</t>
  </si>
  <si>
    <t>REMOVED MR703'S</t>
  </si>
  <si>
    <t xml:space="preserve">8708.70.6060 </t>
  </si>
  <si>
    <t>UPDATED MR10376546320B'S LOAD RATING TO 1600</t>
  </si>
  <si>
    <t>191682018718</t>
  </si>
  <si>
    <t>191682018725</t>
  </si>
  <si>
    <t>191682018732</t>
  </si>
  <si>
    <t>191682018749</t>
  </si>
  <si>
    <t>191682018756</t>
  </si>
  <si>
    <t>191682018763</t>
  </si>
  <si>
    <t>ADDED MR314 17X7.5 TO WHEELS TAB</t>
  </si>
  <si>
    <t xml:space="preserve"> </t>
  </si>
  <si>
    <t>UPDATED STATUS OF MR315'S 18X9 TO ACTIVE AND ADDED WEIGHTS</t>
  </si>
  <si>
    <t xml:space="preserve">UPDATED NAFTA CODE FOR ACCESSORIES </t>
  </si>
  <si>
    <t>MOVED VARIOUS HEX LUG KITS TO DISCONTINUED TAB AND CHANGED STATUS OF LK-W55165OE, LK-WZ56015BB, LK-W58042LB TO CLOSEOUT</t>
  </si>
  <si>
    <t>191682016516</t>
  </si>
  <si>
    <t>UPDATED WEIGHTS FOR VARIOUS PARTS</t>
  </si>
  <si>
    <t>https://customwheelhousellc.box.com/s/38b1ph44cyrn0pnx5nb1bdd09a11v3v7</t>
  </si>
  <si>
    <t>MRW_01518_311-Titanium_Head-On_6Lug.jpg</t>
  </si>
  <si>
    <t>https://customwheelhousellc.box.com/s/9fvafbkfm4almbz3jukeyl0bnqivfq8y</t>
  </si>
  <si>
    <t>MRW_01818_311-Titanium_6Lug.png</t>
  </si>
  <si>
    <t>method-mr410-wheel-4lug-matte-black-15x7.jpg</t>
  </si>
  <si>
    <t>method-mr410-wheel-4lug-matte-black-15x7-face.jpg</t>
  </si>
  <si>
    <t>method-mr410-wheel-4lug-gold-15x7.jpg</t>
  </si>
  <si>
    <t>https://customwheelhousellc.box.com/s/1cfqx1h6de404icqtpbnh17rafrk6ng2</t>
  </si>
  <si>
    <t>MRW_012418_106-Beadlock_Black.jpg</t>
  </si>
  <si>
    <t>https://customwheelhousellc.box.com/s/p88d9elkmfaf6k9yo1dehctszr20fsgz</t>
  </si>
  <si>
    <t>MRW_011718_106-Beadlock-Black-Head-On.jpg</t>
  </si>
  <si>
    <t xml:space="preserve">REARRANGED MR103's IN WHEELS TAB </t>
  </si>
  <si>
    <t>MR316</t>
  </si>
  <si>
    <t>191682018817</t>
  </si>
  <si>
    <t>191682018824</t>
  </si>
  <si>
    <t>191682018831</t>
  </si>
  <si>
    <t>191682018848</t>
  </si>
  <si>
    <t>191682018855</t>
  </si>
  <si>
    <t>191682018862</t>
  </si>
  <si>
    <t>191682018879</t>
  </si>
  <si>
    <t>191682018886</t>
  </si>
  <si>
    <t>191682018893</t>
  </si>
  <si>
    <t>191682018909</t>
  </si>
  <si>
    <t>ADDED MR316 TO WHEELS TAB</t>
  </si>
  <si>
    <t>MOVED MR30778580500 FROM DISCONTINUED TO WHEELS TAB</t>
  </si>
  <si>
    <t>MR103 UTV Beadlock</t>
  </si>
  <si>
    <t>COLOR TINTED/CLEAR COAT</t>
  </si>
  <si>
    <t xml:space="preserve">ADDED "COLOR TINTED/CLEAR COAT" TO PART NUMBER GUIDE </t>
  </si>
  <si>
    <t>UPDATED MOUNT PAD DIAMETER FOR MR309 8X180, MR314/315 17x8.5 +25</t>
  </si>
  <si>
    <t>RENAMED MR103 4X156 SERIES TO "MR103 UTV BEADLOCK"</t>
  </si>
  <si>
    <t>MOVED BR-DB20-1-A AND LK-W58042LB TO DISCONTINUED TAB</t>
  </si>
  <si>
    <t>MR410 STATUS CHANGE TO "ACTIVE"</t>
  </si>
  <si>
    <t>MR40648040544B</t>
  </si>
  <si>
    <t>CHANGED STATUS OF STYLE 1&amp;2 BEADLOCK RINGS TO CLOSEOUT</t>
  </si>
  <si>
    <t>MOVED MR40648040544B, BR-DB14-1-A, AND BR-DB14-1-B TO DISCONTINUED TAB</t>
  </si>
  <si>
    <t>ADDED MR314 17X7.5 AND MR316 WEIGHTS AND UPDATED WEIGHTS FOR VARIOUS OTHER PARTS</t>
  </si>
  <si>
    <t>8708.70.45.48</t>
  </si>
  <si>
    <t>UPDATED HS CODE</t>
  </si>
  <si>
    <t>UPDATED MSRP/IMAP FOR MR4XX, MR6XX, AND GZXX</t>
  </si>
  <si>
    <t>Durable 1200 lbs. load rating</t>
  </si>
  <si>
    <t>True Beadlock Technology (TBT) firmly clamps tire bead to wheel</t>
  </si>
  <si>
    <t>Rugged 8 spoke design is complements the look of modern machines</t>
  </si>
  <si>
    <t xml:space="preserve">Ring Centric Positioning (RCP) beadlock ring for quick hassle-free assembly </t>
  </si>
  <si>
    <t>Made with heat treated castaluminum for extra strength</t>
  </si>
  <si>
    <t>Replaceable screw-on center capsecurely fastens to wheel</t>
  </si>
  <si>
    <t>Unique open 8 spoke design provides strength and style</t>
  </si>
  <si>
    <t>Flush snap-in center cap matches contours of wheel design</t>
  </si>
  <si>
    <t>Super lightweight design decreases power loss</t>
  </si>
  <si>
    <t>Durable 1000 lbs. load rating</t>
  </si>
  <si>
    <t xml:space="preserve">Cast aluminum Ring Centric Positioning (RCP) beadlock ring for quick hassle-free assembly </t>
  </si>
  <si>
    <t>Super strong 1400 lbs. load rating</t>
  </si>
  <si>
    <t>Super strong1400 lbs. load rating</t>
  </si>
  <si>
    <t>Solid A356 aluminum with T6 heat treatment construction</t>
  </si>
  <si>
    <t>Iconic 12windowdesign with debossed METHOD logos</t>
  </si>
  <si>
    <t>Industry’s best lifetime structural warranty</t>
  </si>
  <si>
    <t>LINER VALVE CAPABLE</t>
  </si>
  <si>
    <t>V</t>
  </si>
  <si>
    <t>1XX, 2XX</t>
  </si>
  <si>
    <t>191682019074</t>
  </si>
  <si>
    <t>ADDED MR20279070325BV TO WHEELS TAB</t>
  </si>
  <si>
    <t>ADDED LINER VALVE CAPABLE (V) MODIFIER TO PART NUMBER GUIDE</t>
  </si>
  <si>
    <t>J</t>
  </si>
  <si>
    <t>Wheel Lug Type - lug nut bore (Acorn,Small dia.)</t>
  </si>
  <si>
    <t>Lug Hold Diameter - stud bore</t>
  </si>
  <si>
    <t>In MM.  1 decimal place allowed.</t>
  </si>
  <si>
    <t>Mounting Pad Thickness - depth from mounting pad plane, to beginning of lug seat.</t>
  </si>
  <si>
    <t>Wheel Lip Depth - depth from outer flange to beginning of spoke. (in MM)</t>
  </si>
  <si>
    <t>Used to market specific this design feature</t>
  </si>
  <si>
    <t>Cavity Backed - Do pockets exist between lug holes? (Y/N)</t>
  </si>
  <si>
    <t>(Y,N)</t>
  </si>
  <si>
    <t>O</t>
  </si>
  <si>
    <t>P</t>
  </si>
  <si>
    <t>TPMS Ready - Is valve hole at a TPMS friendly angle? (Y/N) 
(20 to 50 degree angle from valve hole and base of drop center)</t>
  </si>
  <si>
    <t>MR107</t>
  </si>
  <si>
    <t>RENAMED MR103 16X7 TO MR107</t>
  </si>
  <si>
    <t>Patent pending Bead Grip® technology engages tire bead for increased grip at low tire pressures</t>
  </si>
  <si>
    <t>Solid A356 aluminum construction with proprietary heat treatment</t>
  </si>
  <si>
    <t>Reinforced inner lip provides extreme strength and durability</t>
  </si>
  <si>
    <t>Increased room for clearance of larger brake calipers</t>
  </si>
  <si>
    <t>Mega strong 4000 lbs. load rating</t>
  </si>
  <si>
    <t xml:space="preserve">ADDED MISSING WHEEL/ACCESSORY IMAGE LINKS </t>
  </si>
  <si>
    <t>CHANGED THE OFFSET FOR MR901 FRONT TO 117 AND THE MOUNTING PAD DIAMETER TO 250</t>
  </si>
  <si>
    <t>PART NUMBER FOR MR901 FRONT CHANGED TO MR901655925117</t>
  </si>
  <si>
    <t>CP-3004K59</t>
  </si>
  <si>
    <t>CP-T080K64</t>
  </si>
  <si>
    <t>CP-T080K86</t>
  </si>
  <si>
    <t>CP-T080K107</t>
  </si>
  <si>
    <t>CP-T080K123</t>
  </si>
  <si>
    <t>CP-T080B140</t>
  </si>
  <si>
    <t>CP-T080B140-1</t>
  </si>
  <si>
    <t>CP-T080K104</t>
  </si>
  <si>
    <t>CAP, T078, 63.5MM, SNAP IN</t>
  </si>
  <si>
    <t>CAP, T078, 104MM, SNAP IN</t>
  </si>
  <si>
    <t>CP-T080K123-T</t>
  </si>
  <si>
    <t>UPDATED CAPS FOR WHEELS WITH BEADGRIP (7XX,409,410,411) WITH NEW T080 STYLE</t>
  </si>
  <si>
    <t>GZ80347046952B</t>
  </si>
  <si>
    <t>GZ80347047952B</t>
  </si>
  <si>
    <t>MOVED GZ80347046952B AND GZ80347047952B TO DISCONTINUED TAB</t>
  </si>
  <si>
    <t xml:space="preserve">ADDED CP-3004K59 &amp; CP-T080(XXX) TO ACCESSORIES TAB </t>
  </si>
  <si>
    <t xml:space="preserve">ADDED CP-3004K59 TO MR502 VT-SPEC CAP COLUMN </t>
  </si>
  <si>
    <t>Second valve allows tire liner to be used</t>
  </si>
  <si>
    <t>MOVED BT-91290A195 AND BT-91292A138 TO DISCONTINUED TAB</t>
  </si>
  <si>
    <t>REMOVED HARDWARE KIT FROM GZ804 &amp;GZ806</t>
  </si>
  <si>
    <t>UPDATED CAP CLEARANCE HEIGHT FOR MR316 &amp; MR704</t>
  </si>
  <si>
    <t xml:space="preserve">UPDATED STATUS FOR VARIOUS 411 / 701 -12 / 704 TO ACTIVE </t>
  </si>
  <si>
    <t>ADDED VALVE CAPABLE MODIFIER (V) TO MR20179055312BV, MR20279000325BV</t>
  </si>
  <si>
    <t>REVISED OFFSET FOR MR101 17x8 FROM -52 TO -51</t>
  </si>
  <si>
    <t>MOVED SK-SPC1218 TO DISCONTINUED TAB</t>
  </si>
  <si>
    <t>MR40127040352B</t>
  </si>
  <si>
    <t>UPDATED STATUS FOR MR40947047552 &amp; MR40947047452 TO CLOSEOUT</t>
  </si>
  <si>
    <t>ADDED LN-W6014DMB TO ACCESSORIES TAB</t>
  </si>
  <si>
    <t>LN-W6014DMB</t>
  </si>
  <si>
    <t>REMOVED CAP SCREW OPTIONS FOR GZ806</t>
  </si>
  <si>
    <t xml:space="preserve">REPLACED O-RINGS OR-040/OR-035 WITH OR-041/OR-036 IN THE WHEELS TAB </t>
  </si>
  <si>
    <t>MR703</t>
  </si>
  <si>
    <t>191682019203</t>
  </si>
  <si>
    <t>191682019210</t>
  </si>
  <si>
    <t>191682019227</t>
  </si>
  <si>
    <t>191682019234</t>
  </si>
  <si>
    <t>191682019241</t>
  </si>
  <si>
    <t>191682019258</t>
  </si>
  <si>
    <t>191682019265</t>
  </si>
  <si>
    <t>191682019272</t>
  </si>
  <si>
    <t>191682019289</t>
  </si>
  <si>
    <t>191682019296</t>
  </si>
  <si>
    <t>191682019302</t>
  </si>
  <si>
    <t>191682019319</t>
  </si>
  <si>
    <t>191682019326</t>
  </si>
  <si>
    <t>191682019333</t>
  </si>
  <si>
    <t>191682019340</t>
  </si>
  <si>
    <t>191682019357</t>
  </si>
  <si>
    <t>191682019364</t>
  </si>
  <si>
    <t>191682019371</t>
  </si>
  <si>
    <t>191682019388</t>
  </si>
  <si>
    <t>191682019395</t>
  </si>
  <si>
    <t>191682019401</t>
  </si>
  <si>
    <t>191682019418</t>
  </si>
  <si>
    <t>191682019425</t>
  </si>
  <si>
    <t>191682019432</t>
  </si>
  <si>
    <t>191682019449</t>
  </si>
  <si>
    <t>191682019456</t>
  </si>
  <si>
    <t>ADDED MR703 TO WHEELS TAB</t>
  </si>
  <si>
    <t>191682019470</t>
  </si>
  <si>
    <t>191682019487</t>
  </si>
  <si>
    <t>191682019494</t>
  </si>
  <si>
    <t>191682019500</t>
  </si>
  <si>
    <t>191682019517</t>
  </si>
  <si>
    <t>ADDED MR316 18X9 TO WHEELS TAB</t>
  </si>
  <si>
    <t>ADDED CP-3004K59 TO 501 VT-SPEC</t>
  </si>
  <si>
    <t>CAP, 3004, 58.5MM, BLACK, SNAP IN (MR501/MR502 VT)</t>
  </si>
  <si>
    <t>https://customwheelhousellc.box.com/s/jty6xrgimw6ysv9zhte0r3omjm8eqduz</t>
  </si>
  <si>
    <t>method-mr701-wheel-5lug-bronze-17x8-5-face.jpg</t>
  </si>
  <si>
    <t>https://customwheelhousellc.box.com/s/m8dddx0oahcrneo38r97vvdzszc7hh87</t>
  </si>
  <si>
    <t>method-mr701-wheel-5lug-bronze-17x8-5.jpg</t>
  </si>
  <si>
    <t>https://customwheelhousellc.box.com/s/gl2dygcangpo7aeldcvbf5lps28ozey2</t>
  </si>
  <si>
    <t>method-mr701-wheel-8lug-bronze-17x8-5.jpg</t>
  </si>
  <si>
    <t>https://customwheelhousellc.box.com/s/683qc4dkjhasi62xtcaffjo2lc2e2qp4</t>
  </si>
  <si>
    <t>method-mr701-wheel-8lug-bronze-17x8-5-face.jpg</t>
  </si>
  <si>
    <t>https://customwheelhousellc.box.com/s/ttirpybk5o4fo428ck45fvq4l5un93p7</t>
  </si>
  <si>
    <t>method-mr702-wheel-6lug-bronze-17x8-5-face.jpg</t>
  </si>
  <si>
    <t>https://customwheelhousellc.box.com/s/m1d6jzpgjd7bml5kd839ex54cr4n5cq7</t>
  </si>
  <si>
    <t>method-mr702-wheel-6lug-bronze-17x8-5.jpg</t>
  </si>
  <si>
    <t>https://customwheelhousellc.box.com/s/no967xvllta5v0icycahc2318ny1hv3t</t>
  </si>
  <si>
    <t>method-mr702-wheel-5lug-bronze-17x8-5-face.jpg</t>
  </si>
  <si>
    <t>https://customwheelhousellc.box.com/s/imy948g0m50e1893kdq970aruztqqlj6</t>
  </si>
  <si>
    <t>method-mr702-wheel-5lug-bronze-17x8-5.jpg</t>
  </si>
  <si>
    <t>https://customwheelhousellc.box.com/s/31ed4ts95pjr8h11t6v9di5k1gbpazdi</t>
  </si>
  <si>
    <t>method-mr702-wheel-5lug-matte-black-17x8-5-face.jpg</t>
  </si>
  <si>
    <t>method-mr702-wheel-5lug-matte-black-17x8-5.jpg</t>
  </si>
  <si>
    <t>https://customwheelhousellc.box.com/s/rxjpashn260qwcxw8mjowngye0t7zecv</t>
  </si>
  <si>
    <t>https://customwheelhousellc.box.com/s/kv19thyrh0tvmbd4rck4ff2phwxrq8av</t>
  </si>
  <si>
    <t>method-mr702-wheel-6lug-matte-black-17x8-5-face.jpg</t>
  </si>
  <si>
    <t>method-mr702-wheel-6lug-matte-black-17x8-5.jpg</t>
  </si>
  <si>
    <t>https://customwheelhousellc.box.com/s/ek3xz9cymb2s69ruywt6xost7yhmp22h</t>
  </si>
  <si>
    <t>https://customwheelhousellc.box.com/s/it8iu5uxrl64a5k90otb9wcyrdn3a90h</t>
  </si>
  <si>
    <t>method-mr704-wheel-6lug-titanium-17x8-5-face.jpg</t>
  </si>
  <si>
    <t>method-mr704-wheel-6lug-titanium-17x8-5.jpg</t>
  </si>
  <si>
    <t>https://customwheelhousellc.box.com/s/leug3o26518lt1lag2vrx76hsk8du0od</t>
  </si>
  <si>
    <t>method-mr704-wheel-6lug-matte-black-17x8-5-face.jpg</t>
  </si>
  <si>
    <t>https://customwheelhousellc.box.com/s/tn4u4bttu5oq0ybmu78ymibh72z3t05j</t>
  </si>
  <si>
    <t>method-mr704-wheel-6lug-matte-black-17x8-5.jpg</t>
  </si>
  <si>
    <t>https://customwheelhousellc.box.com/s/wmdilrk7ypl4dwz965qntiicnogudze2</t>
  </si>
  <si>
    <t>https://customwheelhousellc.box.com/s/u8l9t0mgt3cakxpyu24pavd10y38voat</t>
  </si>
  <si>
    <t>method-mr411-wheel-4lug-gloss-titanium-15x10-face.jpg</t>
  </si>
  <si>
    <t>method-mr411-wheel-4lug-gloss-titanium-15x10.jpg</t>
  </si>
  <si>
    <t>https://customwheelhousellc.box.com/s/1ipcz8nr91wihffiqak3rv0dt6a40ep0</t>
  </si>
  <si>
    <t>https://customwheelhousellc.box.com/s/ennn70c47gis1ukwzoiiijujaubx1ub5</t>
  </si>
  <si>
    <t>GMZ_806_14x8_matte_black-face.jpg</t>
  </si>
  <si>
    <t>GMZ_806_14x8_matte_black-main.jpg</t>
  </si>
  <si>
    <t>https://customwheelhousellc.box.com/s/q4m34ztw6kq8s44rmv2clk1yk66mmx2c</t>
  </si>
  <si>
    <t>https://customwheelhousellc.box.com/s/gxrzbqmgv54nj89braj2q2mcqnyhys4g</t>
  </si>
  <si>
    <t>GMZ_060319_807_14x8_matte_black-face.jpg</t>
  </si>
  <si>
    <t>GMZ_060319_807_14x8_matte_black-main.jpg</t>
  </si>
  <si>
    <t>https://customwheelhousellc.box.com/s/fhfxtpo0ecfdfwqae8opji9tsuzjmesx</t>
  </si>
  <si>
    <t>GMZ_060319_807_15x8_matte_black-face.jpg</t>
  </si>
  <si>
    <t>https://customwheelhousellc.box.com/s/p0cqonop7xlh7vc5jjz9wzjy9od0y3e2</t>
  </si>
  <si>
    <t>GMZ_060319_807_15x8_matte_black-main.jpg</t>
  </si>
  <si>
    <t>https://customwheelhousellc.box.com/s/5dlhjt7sgyo5r25mdbgelua3uvj36otk</t>
  </si>
  <si>
    <t>UPDATED LOAD RATING FOR MR31278560900 FROM 3640 TO 2650</t>
  </si>
  <si>
    <t>https://customwheelhousellc.box.com/s/ef4f6q0hjyl8onzvoir186ovbzknlmba</t>
  </si>
  <si>
    <t>method-mr410-wheel-4lug-gold-15x7-face.jpg</t>
  </si>
  <si>
    <t>https://customwheelhousellc.box.com/s/p0u8sd3sg0eac1xf02iu0hmg6qq2bav0</t>
  </si>
  <si>
    <t>https://customwheelhousellc.box.com/s/lujqudrtmwvzuedck879q8zet4c9d9v6</t>
  </si>
  <si>
    <t>https://customwheelhousellc.box.com/s/trc3o267oby3b51v67txkpns5ltyjoyn</t>
  </si>
  <si>
    <t>https://customwheelhousellc.box.com/s/2eo8ol773hfbmy217bz5n1erv5mhqjh5</t>
  </si>
  <si>
    <t>method-mr409-wheel-4lug-steel-grey-15x7-face.jpg</t>
  </si>
  <si>
    <t>https://customwheelhousellc.box.com/s/xzq7eyzcmtn8pxypmqa62rseaczqxtuc</t>
  </si>
  <si>
    <t>method-mr409-wheel-4lug-steel-grey-15x7.jpg</t>
  </si>
  <si>
    <t>CHANGED DESCRIPTION FOR MR704s FROM MATTE TITANTIUM TO TITANIUM</t>
  </si>
  <si>
    <t>UPDATED IMAGE LINKS FOR BEADGRIP WHEELS WITH NEW CENTER CAP</t>
  </si>
  <si>
    <t>ADDED MISSING DIMENSIONS FOR MR316 18X9</t>
  </si>
  <si>
    <t>ADDED MR305 AND MR304 20X10 -18 PARTS</t>
  </si>
  <si>
    <t>CORRECTED PRICE OF MR60529016512N</t>
  </si>
  <si>
    <t>191682019579</t>
  </si>
  <si>
    <t>191682019586</t>
  </si>
  <si>
    <t>191682019593</t>
  </si>
  <si>
    <t>191682019609</t>
  </si>
  <si>
    <t>191682019616</t>
  </si>
  <si>
    <t>191682019623</t>
  </si>
  <si>
    <t>191682019630</t>
  </si>
  <si>
    <t>191682019647</t>
  </si>
  <si>
    <t>191682019654</t>
  </si>
  <si>
    <t>191682019661</t>
  </si>
  <si>
    <t>191682019678</t>
  </si>
  <si>
    <t>191682019685</t>
  </si>
  <si>
    <t>191682019692</t>
  </si>
  <si>
    <t>191682019708</t>
  </si>
  <si>
    <t>191682019715</t>
  </si>
  <si>
    <t>191682019722</t>
  </si>
  <si>
    <t>191682019739</t>
  </si>
  <si>
    <t>191682019746</t>
  </si>
  <si>
    <t>191682019753</t>
  </si>
  <si>
    <t>191682019760</t>
  </si>
  <si>
    <t>191682019777</t>
  </si>
  <si>
    <t>191682019784</t>
  </si>
  <si>
    <t>191682019791</t>
  </si>
  <si>
    <t>191682019807</t>
  </si>
  <si>
    <t>191682019814</t>
  </si>
  <si>
    <t>191682019821</t>
  </si>
  <si>
    <t>191682019838</t>
  </si>
  <si>
    <t>191682019845</t>
  </si>
  <si>
    <t>CORRECTED MR704 8 LUG PRICES</t>
  </si>
  <si>
    <t xml:space="preserve">UDATED STATUS ON VARIOUS WHEELS/ACCESSORIES TO ACTIVE </t>
  </si>
  <si>
    <t>UPDATED WEIGHTS FOR VARIOUS WHEELS</t>
  </si>
  <si>
    <t>191682019463</t>
  </si>
  <si>
    <t>CORRECTED UPC CODE FOR MR31689058518</t>
  </si>
  <si>
    <t>Hub centric fitments for common applications</t>
  </si>
  <si>
    <t>UPDATED HS CODES</t>
  </si>
  <si>
    <t xml:space="preserve">ADDED IMAGE LINKS FOR CP-T080(XXX) CAPS AND BEADLOCK RINGS </t>
  </si>
  <si>
    <t>191682019944</t>
  </si>
  <si>
    <t>191682019951</t>
  </si>
  <si>
    <t>191682019968</t>
  </si>
  <si>
    <t>191682019975</t>
  </si>
  <si>
    <t>191682019982</t>
  </si>
  <si>
    <t>191682019999</t>
  </si>
  <si>
    <t>191682020001</t>
  </si>
  <si>
    <t>191682020018</t>
  </si>
  <si>
    <t>ADDED SPOKE DIMENSIONS FOR MR305/MR304 20X10 -18 PARTS AND MR703's</t>
  </si>
  <si>
    <t>ADDED MR10579080538B AND MR301 20x10 -18's TO WHEELS TAB</t>
  </si>
  <si>
    <t>ADDED SPOKE DIMENSIONS FOR MR301 20X10</t>
  </si>
  <si>
    <t>UPDATED LUG HOLE DIAMETER FOR MR70277553550, MR70277553950</t>
  </si>
  <si>
    <t>Reinforced inner lip taken from MRW race wheel increases strength</t>
  </si>
  <si>
    <t>CHANGED LOAD RATING FOR MR31477596525 AND MR31477596825  TO 3000LBS</t>
  </si>
  <si>
    <t>https://customwheelhousellc.box.com/s/2w8ql5oi2imuyio2dij2fa0is4a5puvc</t>
  </si>
  <si>
    <t>method-mr701-HD-wheel-8lug-bronze-18x9-face.jpg</t>
  </si>
  <si>
    <t>method-mr701-HD-wheel-8lug-bronze-18x9-lay.jpg</t>
  </si>
  <si>
    <t>https://customwheelhousellc.box.com/s/oq7bvs1xj1qot65o9u9k6znp2qu1suwr</t>
  </si>
  <si>
    <t>GLOSS BLACK</t>
  </si>
  <si>
    <t>GLOSS BLACK MILLED</t>
  </si>
  <si>
    <t>GZ808</t>
  </si>
  <si>
    <t>GZ809</t>
  </si>
  <si>
    <t>GZ810</t>
  </si>
  <si>
    <t>20x7</t>
  </si>
  <si>
    <t>BR-DB17-1.3-A</t>
  </si>
  <si>
    <t>BEADLOCK RING, 17" FORGED, STYLE 1.3, MACHINED</t>
  </si>
  <si>
    <t>UPDATED SPOKE DIMENSION FOR 314 15X7</t>
  </si>
  <si>
    <t>UPDATED CAP FOR 304 8X170 MACHINED, MR30421016318N AND MR30121016518N</t>
  </si>
  <si>
    <t>UPDATED UPC CODE FOR CP-T076B140-1</t>
  </si>
  <si>
    <t>Lug Nut, M14x1.5, Mag Shank, Black, Dually (SPRINTER)</t>
  </si>
  <si>
    <t>MR316-wheel-5lug-gloss-titanium-17x8-5-face.jpg</t>
  </si>
  <si>
    <t>https://customwheelhousellc.box.com/s/f2ndrlbad9ossg1f6c59jt183onwwg1w</t>
  </si>
  <si>
    <t>https://customwheelhousellc.box.com/s/m51ona0296bbql205b6rfz7od5tuowvh</t>
  </si>
  <si>
    <t>MR316-wheel-5lug-gloss-titanium-17x8-5.jpg</t>
  </si>
  <si>
    <t>https://customwheelhousellc.box.com/s/wfc72he5tdx4mzur32w15feczrmptf4n</t>
  </si>
  <si>
    <t>MR316-wheel-5lug-matte-black-17x8-5-face.jpg</t>
  </si>
  <si>
    <t>https://customwheelhousellc.box.com/s/kxs687yadimmsjr6f8nqx6k2h8kns2gr</t>
  </si>
  <si>
    <t>MR316-wheel-5lug-matte-black-17x8-5.jpg</t>
  </si>
  <si>
    <t>MR316-wheel-6lug-gloss-titanium-17x8-5-face.jpg</t>
  </si>
  <si>
    <t>https://customwheelhousellc.box.com/s/61csywhr4sz7r4g8e6i1hzuoxnb9yzv4</t>
  </si>
  <si>
    <t>MR316-wheel-6lug-gloss-titanium-17x8-5.jpg</t>
  </si>
  <si>
    <t>https://customwheelhousellc.box.com/s/4l9lbug0w6xtcllxmf8zani5beq1x083</t>
  </si>
  <si>
    <t>UPDATED FEATURES FOR MR105 AND MR106</t>
  </si>
  <si>
    <t>BR-DB17-1.3 TO ACCESSORIES TAB</t>
  </si>
  <si>
    <t xml:space="preserve">CHANGED MSRP FOR LN-W6014DMB FROM 4.50 TO 3.00 AND ADDED "(SPRINTER)" TO THE DESCRIPTION </t>
  </si>
  <si>
    <t xml:space="preserve">UPDATED VARIOUS WHEEL WEIGHTS </t>
  </si>
  <si>
    <t>Bolt-on front center cap with embossed METHOD logo</t>
  </si>
  <si>
    <t>Push through rear center cap with embossed METHOD logo</t>
  </si>
  <si>
    <t>Industry's best lifetime structural warranty</t>
  </si>
  <si>
    <t>MH-9907</t>
  </si>
  <si>
    <t>MISC HARDWARE, 13/16 SOCKET WITH 7/8-13/16 HEAD</t>
  </si>
  <si>
    <t>MIS HARDWARE, 3/4 SOCKET WITH 7/8-13/16 HEAD</t>
  </si>
  <si>
    <t>MH-9909</t>
  </si>
  <si>
    <t>ADDED LN-W1014LB, LN-W3414B, MH-9907, MH-9909 TO ACCESSORIES TAB</t>
  </si>
  <si>
    <t xml:space="preserve">CHANGED STATUS OF BH-20100 TO ACTIVE </t>
  </si>
  <si>
    <t>CORRECTED CAPS FOR  MR301 20X10</t>
  </si>
  <si>
    <t>MH-VH515S7CSP</t>
  </si>
  <si>
    <t>ADDED MH-VH515S7CSP TO ACCESSORIES TAB</t>
  </si>
  <si>
    <t>MR40147040552B</t>
  </si>
  <si>
    <t>MR30778580500</t>
  </si>
  <si>
    <t>MOVED MR40147040552B AND MR30778580500 TO DISCONTINUED TAB</t>
  </si>
  <si>
    <t>REMOVED LN-W1014LB AND LN-W3414B FROM ACCESSORIES TAB</t>
  </si>
  <si>
    <t>ADDED MR703 15X7 TO WHEELS TAB</t>
  </si>
  <si>
    <t>191682020186</t>
  </si>
  <si>
    <t>191682020193</t>
  </si>
  <si>
    <t>CORRECTED HTS CODES IN DISCONTINUED TAB</t>
  </si>
  <si>
    <t>https://customwheelhousellc.box.com/s/k7l10e1yi8l6inc8cv1rjrbvqog6pnl9</t>
  </si>
  <si>
    <t>method-mr103-utv-wheel-4lug-machined-17x6-5-face.jpg</t>
  </si>
  <si>
    <t>https://customwheelhousellc.box.com/s/09iekuxsh12uuok62aezebsczg4g423q</t>
  </si>
  <si>
    <t>method-mr103-utv-wheel-4lug-machined-17x6-5.jpg</t>
  </si>
  <si>
    <t>https://customwheelhousellc.box.com/s/5qydq3dlh10v77oci5ygu882hoau4nwd</t>
  </si>
  <si>
    <t>method-mr703-wheel-6lug-matte-black-17x8-5-face-1000.png</t>
  </si>
  <si>
    <t>https://customwheelhousellc.box.com/s/r34k4lackqqpvino7hyfjnknnbpjgwqw</t>
  </si>
  <si>
    <t>method-mr703-wheel-6lug-matte-black-17x8-5-1000.png</t>
  </si>
  <si>
    <t>https://customwheelhousellc.box.com/s/ozkmv1mw5c3b0wtayktin4wht1cybrez</t>
  </si>
  <si>
    <t>method-mr703-wheel-8lug-matte-black-17x8-5-face-1000.png</t>
  </si>
  <si>
    <t>https://customwheelhousellc.box.com/s/0uvym07bb18t7pd3rufyz4085okz3g0k</t>
  </si>
  <si>
    <t>method-mr703-wheel-8lug-matte-black-17x8-5-lay-1000.png</t>
  </si>
  <si>
    <t>https://customwheelhousellc.box.com/s/naq51xtr6vcavfc5m68ma1k50u6mg6yv</t>
  </si>
  <si>
    <t>method-mr703-wheel-8lug-bronze-17x8-5-face-1000.png</t>
  </si>
  <si>
    <t>https://customwheelhousellc.box.com/s/vj5q5aikoj33vnrcm1m9dds9agv6cr6j</t>
  </si>
  <si>
    <t>method-mr703-wheel-8lug-bronze-17x8-5-1000.png</t>
  </si>
  <si>
    <t>ADDED IMAGE LINKS FOR VARIOUS ACCESSORIES AND WHEELS</t>
  </si>
  <si>
    <t>GZ80448040544</t>
  </si>
  <si>
    <t>MOVED GZ80448040544 TO DISCONTINUED TAB</t>
  </si>
  <si>
    <t>191682020209</t>
  </si>
  <si>
    <t>191682020216</t>
  </si>
  <si>
    <t>191682020223</t>
  </si>
  <si>
    <t>191682020230</t>
  </si>
  <si>
    <t>191682020247</t>
  </si>
  <si>
    <t>191682020254</t>
  </si>
  <si>
    <t>191682020261</t>
  </si>
  <si>
    <t>191682020278</t>
  </si>
  <si>
    <t>191682020285</t>
  </si>
  <si>
    <t>191682020292</t>
  </si>
  <si>
    <t>ADDED 703 17X8.5 POSITIVE OFFSET TO WHEELS TAB</t>
  </si>
  <si>
    <t xml:space="preserve">CHANGED STATUS OF BR-DB15-4-A, CP-1717B138-B, CP-1717B150-B, AND CP-T078K104 TO ACTIVE </t>
  </si>
  <si>
    <t>ADDED MSRP FOR LK-W55012SB, LK-W5596STB, LK-W27025DCBB, MH-TVK</t>
  </si>
  <si>
    <t>MR40641040555B</t>
  </si>
  <si>
    <t>MR40147040543B</t>
  </si>
  <si>
    <t>MR40547047543B</t>
  </si>
  <si>
    <t>MOVED MR40641040555B, MR40147040543B, AND MR40547047543B TO DISCONTINUED TAB</t>
  </si>
  <si>
    <t xml:space="preserve">CHANGED STATUS OF MH-VH515S7CSP TO ACTIVE </t>
  </si>
  <si>
    <t>ADDED MR317 TO WHEELS TAB</t>
  </si>
  <si>
    <t>MR317</t>
  </si>
  <si>
    <t>191682020308</t>
  </si>
  <si>
    <t>191682020315</t>
  </si>
  <si>
    <t>191682020322</t>
  </si>
  <si>
    <t>191682020339</t>
  </si>
  <si>
    <t>191682020346</t>
  </si>
  <si>
    <t>191682020353</t>
  </si>
  <si>
    <t>191682020360</t>
  </si>
  <si>
    <t>191682020377</t>
  </si>
  <si>
    <t>191682020384</t>
  </si>
  <si>
    <t>191682020391</t>
  </si>
  <si>
    <t>191682020407</t>
  </si>
  <si>
    <t>191682020414</t>
  </si>
  <si>
    <t>191682020421</t>
  </si>
  <si>
    <t>191682020438</t>
  </si>
  <si>
    <t>191682020445</t>
  </si>
  <si>
    <t>191682020452</t>
  </si>
  <si>
    <t>191682020469</t>
  </si>
  <si>
    <t>191682020476</t>
  </si>
  <si>
    <t>191682020483</t>
  </si>
  <si>
    <t>191682020490</t>
  </si>
  <si>
    <t>191682020506</t>
  </si>
  <si>
    <t>191682020513</t>
  </si>
  <si>
    <t>191682020520</t>
  </si>
  <si>
    <t>191682020537</t>
  </si>
  <si>
    <t>191682020544</t>
  </si>
  <si>
    <t>191682020551</t>
  </si>
  <si>
    <t>191682020568</t>
  </si>
  <si>
    <t>191682020575</t>
  </si>
  <si>
    <t>191682020582</t>
  </si>
  <si>
    <t>191682020599</t>
  </si>
  <si>
    <t>191682020605</t>
  </si>
  <si>
    <t>191682020612</t>
  </si>
  <si>
    <t>191682020629</t>
  </si>
  <si>
    <t>191682020636</t>
  </si>
  <si>
    <t>191682020643</t>
  </si>
  <si>
    <t>191682020650</t>
  </si>
  <si>
    <t>191682020667</t>
  </si>
  <si>
    <t>191682020674</t>
  </si>
  <si>
    <t>191682020681</t>
  </si>
  <si>
    <t>191682020698</t>
  </si>
  <si>
    <t>191682020711</t>
  </si>
  <si>
    <t>CHANGED STATUS OF VARIOUS WHEELS TO ACTIVE</t>
  </si>
  <si>
    <t>UPDATED WHEEL WEIGHTS</t>
  </si>
  <si>
    <t>UPDATED MR317/MR703 SPOKE DIMENSIONS</t>
  </si>
  <si>
    <t>https://customwheelhousellc.box.com/s/a1b20z6l7xywdmwew85rcv4ylt6j1mmw</t>
  </si>
  <si>
    <t>method_mr306_18x9_8x170_-12mm_1605-943-00-1000.png</t>
  </si>
  <si>
    <t>https://customwheelhousellc.box.com/s/p59yj2l2su4lb1mu42pgsdbgo7zckmlh</t>
  </si>
  <si>
    <t>method_mr306_18x9_8x170_-12mm_1605-943-00-face-1000.png</t>
  </si>
  <si>
    <t>APPLICATION</t>
  </si>
  <si>
    <t>MR31329552840</t>
  </si>
  <si>
    <t>MR31329566845</t>
  </si>
  <si>
    <t>MR31329565845</t>
  </si>
  <si>
    <t>MOVED MR31329552840, MR31329566845, MR31329565845 TO DISCONTINUED TAB</t>
  </si>
  <si>
    <t>ADDED MR305 18X9 0/+3 OS TO WHEELS TAB</t>
  </si>
  <si>
    <t>191682020810</t>
  </si>
  <si>
    <t>191682020827</t>
  </si>
  <si>
    <t>191682020834</t>
  </si>
  <si>
    <t>191682020841</t>
  </si>
  <si>
    <t>191682020858</t>
  </si>
  <si>
    <t>191682020865</t>
  </si>
  <si>
    <t>191682020872</t>
  </si>
  <si>
    <t>191682020889</t>
  </si>
  <si>
    <t>191682020896</t>
  </si>
  <si>
    <t>ADDED APPLICATION COLUMN TO WHEELS / DISCONTINUED TAB</t>
  </si>
  <si>
    <t>UPDATED WHEELS HTS CODES TO: 8708.70.45.48</t>
  </si>
  <si>
    <t>BRONZE</t>
  </si>
  <si>
    <t>(GMZ)</t>
  </si>
  <si>
    <t>191682020902</t>
  </si>
  <si>
    <t>191682020919</t>
  </si>
  <si>
    <t>191682020926</t>
  </si>
  <si>
    <t>191682020933</t>
  </si>
  <si>
    <t>191682020940</t>
  </si>
  <si>
    <t>191682020957</t>
  </si>
  <si>
    <t>191682020964</t>
  </si>
  <si>
    <t>191682020971</t>
  </si>
  <si>
    <t>191682020988</t>
  </si>
  <si>
    <t>191682020995</t>
  </si>
  <si>
    <t>191682021008</t>
  </si>
  <si>
    <t xml:space="preserve"> MR10679080544B, MR10679080944B</t>
  </si>
  <si>
    <t>MR50257051115SC, MR50278012138, MR50278051138, MR10579050138B, MR10579060138B, MR10579080138B, MR10679050344B, MR10679060344B, MR10679080344B</t>
  </si>
  <si>
    <t>ADDED THE FOLLOWING PARTS TO WHEELS TAB:</t>
  </si>
  <si>
    <t xml:space="preserve">UPDATED FORMATING FOR "CREATED DATE" COLUMNS </t>
  </si>
  <si>
    <t>UPDATED IMAGE LINKS FOR MR40156047551B, MR40156046551B</t>
  </si>
  <si>
    <t>GZ80347040552B</t>
  </si>
  <si>
    <t>MR40547047943B</t>
  </si>
  <si>
    <t>MR31178560800</t>
  </si>
  <si>
    <t>MOVED GZ80347040552B, MR40547047943B, MR31178560800 TO DISCONTINUED TAB</t>
  </si>
  <si>
    <t>CORRECTED MAX LOAD FOR MR60621087824N</t>
  </si>
  <si>
    <t>CHANGED STATUS OF BR-DB17-1.3-A TO  "ACTIVE"</t>
  </si>
  <si>
    <t>ADDED MISSING SPOKE DIMENSIONS FOR MR317's</t>
  </si>
  <si>
    <t>191682020704</t>
  </si>
  <si>
    <t>CORRECTED UPC CODE FOR MR31729060500</t>
  </si>
  <si>
    <t>MH-BLG-1</t>
  </si>
  <si>
    <t>MH-BLG-2</t>
  </si>
  <si>
    <t>MH-BLG-3</t>
  </si>
  <si>
    <t>MH-BLGSET</t>
  </si>
  <si>
    <t>BEADLOCK GAUGE 1, UTV WHEEL TIRE BEAD GAUGE FOR MR4XX AND GZ8XX WHEELS</t>
  </si>
  <si>
    <t>BEADLOCK GAUGE 2, TRUCK WHEEL TIRE BEAD GAUGE FOR MR101, MR103 BUGGY, MR105, MR106, MR2XX</t>
  </si>
  <si>
    <t>BEADLOCK GAUGE 3, TRUCK WHEEL TIRE BEAD GAUGE FOR MR103 TRUCK, MR105 20IN</t>
  </si>
  <si>
    <t>BEADLOCK GAUGE SET, ALL BEADLOCK GAUGES 1, 2, 3 ON RING</t>
  </si>
  <si>
    <t>DISCONTINUED - MR315, 18x9, +18mm Offset, 5x5, 71.5mm Centerbore, Matte Black</t>
  </si>
  <si>
    <t>DISCONTINUED - MR315, 18x9, +18mm Offset, 5x5, 71.5mm Centerbore, Machined/Clear Coat</t>
  </si>
  <si>
    <t>DISCONTINUED - MR315, 18x9, +18mm Offset, 5x5, 71.5mm Centerbore, Gold/Black Street Loc</t>
  </si>
  <si>
    <t>DISCONTINUED - MR701, 18x9, +18mm Offset, 5x5, 71.5mm Centerbore, Matte Black</t>
  </si>
  <si>
    <t>DISCONTINUED - MR701, 18x9, +18mm Offset, 5x5, 71.5mm Centerbore, Method Bronze</t>
  </si>
  <si>
    <t>DISCONTINUED - MR701, 18x9, +18mm Offset, 5x150, 110.5mm Centerbore, Matte Black</t>
  </si>
  <si>
    <t>DISCONTINUED - MR701, 18x9, +18mm Offset, 5x150, 110.5mm Centerbore, Method Bronze</t>
  </si>
  <si>
    <t>DISCONTINUED - MR315, 17x8.5, +25mm Offset, 8x170, 130.81mm Centerbore, Matte Black</t>
  </si>
  <si>
    <t>DISCONTINUED - MR315, 17x8.5, +25mm Offset, 8x170, 130.81mm Centerbore, Machined/Clear Coat</t>
  </si>
  <si>
    <t>DISCONTINUED - MR315, 17x8.5, +25mm Offset, 8x170, 130.81mm Centerbore, Gold/Black Street Loc</t>
  </si>
  <si>
    <t>DISCONTINUED - BEADLOCK SPACER KIT, 12", 1/8" ALUM. 6061</t>
  </si>
  <si>
    <t>DISCONTINUED - CAP SCREW, M6X1.0MM THREAD, 25MM LONG, STAINLESS STEEL FINISH</t>
  </si>
  <si>
    <t>DISCONTINUED - CAP SCREW, M5X0.8MM THREAD, 35MM LONG, BLACK OXIDE FINISH</t>
  </si>
  <si>
    <t>DISCONTINUED - BEADLOCK RING, 14" FORGED, STYLE 1, MACHINED</t>
  </si>
  <si>
    <t>DISCONTINUED - BEADLOCK RING, 14" FORGED, STYLE 1, MATTE BLACK</t>
  </si>
  <si>
    <t>DISCONTINUED - BEADLOCK RING, 20" FORGED, STYLE 1, MACHINED</t>
  </si>
  <si>
    <t>DISCONTINUED - BEADLOCK RING, 12" FORGED, STYLE 1, MACHINED</t>
  </si>
  <si>
    <t>DISCONTINUED - BEADLOCK RING, 12" FORGED, STYLE 1, MATTE BLACK</t>
  </si>
  <si>
    <t>DISCONTINUED - BEADLOCK RING, 14" FORGED, STYLE 2, MACHINED</t>
  </si>
  <si>
    <t>DISCONTINUED - BEADLOCK RING, 17" FORGED, STYLE 2, MACHINED</t>
  </si>
  <si>
    <t>DISCONTINUED - BEADLOCK RING, 16" FORGED, STYLE 1, MACHINED</t>
  </si>
  <si>
    <t>CAP, T080, 130.8MM, BLACK, PUSH THRU 2 PIECE</t>
  </si>
  <si>
    <t>CAP, T080, 130.8MM, BLACK, PUSH THRU</t>
  </si>
  <si>
    <t>CAP, T080, 123MM, BLACK, TALL, SNAP IN</t>
  </si>
  <si>
    <t>CAP, T080, 123MM, BLACK, SNAP IN</t>
  </si>
  <si>
    <t>CAP, T080, 107MM, BLACK, SNAP IN</t>
  </si>
  <si>
    <t>CAP, T080, 104MM, BLACK, SNAP IN</t>
  </si>
  <si>
    <t>CAP, T080, 86MM, BLACK, SNAP IN</t>
  </si>
  <si>
    <t>CAP, T080, 63.5MM, BLACK, SNAP IN</t>
  </si>
  <si>
    <t>2 WHEEL DISPLAY RACK WITH COVER (WHEELS NOT INCLUDED)</t>
  </si>
  <si>
    <t>FLAT HEAD SCREW, HEX DRIVE, 8-32 THREAD, 0.5 IN, SS</t>
  </si>
  <si>
    <t>CAP, T078, 130.8MM, PUSH THRU 2 PIECE, RED LOGO</t>
  </si>
  <si>
    <t>CAP, T078, 63.5MM, SNAP IN, RED LOGO</t>
  </si>
  <si>
    <t>MR306 Mesh</t>
  </si>
  <si>
    <t>CP-T082L90-G</t>
  </si>
  <si>
    <t>CAP, 1717, 108MM, GOLD, PUSH THRU</t>
  </si>
  <si>
    <t>CAP, T082, 106MM 132MM, SHORT, GOLD, SCREW ON</t>
  </si>
  <si>
    <t>CP-1717B114-G</t>
  </si>
  <si>
    <t>CAP, 1717, 130MM, GOLD, PUSH THRU</t>
  </si>
  <si>
    <t>CP-1717B140-G</t>
  </si>
  <si>
    <t>ADDED MH-BLG-1, MH-BLG-2, MH-BLG-3, MH-BLGSET, CP-1717B114-G, CP-1717B140-G AND CP-T082L90-G TO ACCESSORIES TAB</t>
  </si>
  <si>
    <t>CHANGED OFFSET FOR 305 18X9 6X5.5 TO 0</t>
  </si>
  <si>
    <t xml:space="preserve">PRICE INCREASE ON SELECT WHEELS </t>
  </si>
  <si>
    <t>MR105 V3</t>
  </si>
  <si>
    <t>MR40947047552 AND  MR40947047452 RETURNED TO ACTIVE STATUS</t>
  </si>
  <si>
    <t>REVISED MR105 GOLD FINISH WHEEL CENTER CAPS</t>
  </si>
  <si>
    <t>REVISED MR106 MACHINED FINISH CENTER CAPS, REVISED COST FOR MR10679080344B</t>
  </si>
  <si>
    <t xml:space="preserve">Used to verify brake caliper clearance to wheel spoke. For wheels that do not have a 90mm value, default to 3.       </t>
  </si>
  <si>
    <t xml:space="preserve">Used to verify brake caliper clearance to wheel spoke. For wheels that do not have a 100mm value, default to 3.       </t>
  </si>
  <si>
    <t>Used to verify brake caliper clearance to wheel spoke. For wheels that do not have a 160mm value, default to 3.</t>
  </si>
  <si>
    <t>Hub Step Diameter - First step down diameter in wheel centerbore.</t>
  </si>
  <si>
    <t>F</t>
  </si>
  <si>
    <t>In MM.  2 decimal places allowed.  At least 1 decimal place recommended.</t>
  </si>
  <si>
    <t>G</t>
  </si>
  <si>
    <t>Mounting Pad Diameter</t>
  </si>
  <si>
    <t>Used to verify brake caliper clearance to wheel spoke/mounting pad.</t>
  </si>
  <si>
    <t>Hub Depth (from mounting pad plane) to first step down (defined above) in wheel centerbore</t>
  </si>
  <si>
    <t>Used to verify vehicle hub bore clearance to wheel bore.</t>
  </si>
  <si>
    <t>(A,S,OA,OS)</t>
  </si>
  <si>
    <t xml:space="preserve">Used to determine correct lug nut size.       
For bores &lt;25mm, "S" should be entered.      
For bores &gt;=25mm, "A" should be entered.          
If open end is required, choose the "OS" or "OA".          
List only the worst case scenario.    </t>
  </si>
  <si>
    <t>Used to determine stud diameter clearance and application of et lugs if needed. 
List only the worst case scenario</t>
  </si>
  <si>
    <t>Used to determine length of nut or bolt needed for correct engagement.
List only the worst case scenario</t>
  </si>
  <si>
    <t>Used to determine fitment to vehicles that have bolt heads on the mounting pad that are not recommended to be removed. 
Dual drill wheels are always "N"</t>
  </si>
  <si>
    <t>Wheel Lug Seat Type - Cone, Ball, Short Shank.</t>
  </si>
  <si>
    <t>(A,B,SS)</t>
  </si>
  <si>
    <t>Used to determine lug nut seat type.
Cone seat = A
Ball seat = B 
Short shank = SS</t>
  </si>
  <si>
    <t>Used to determine if wheel will properly place TPMS sensor in drop center.
Valve holes that are at 20-50 deg. = Y</t>
  </si>
  <si>
    <t>Q</t>
  </si>
  <si>
    <t>Spoke depth (from mounting pad plane) at 120mm from center.</t>
  </si>
  <si>
    <t>Used to verify brake caliper clearance to wheel spoke. For wheels that do not have a 120mm value, default to 3.</t>
  </si>
  <si>
    <t>R</t>
  </si>
  <si>
    <t>R  - Wheel inner radius (measured 50mm behind mounting pad plane) from center.</t>
  </si>
  <si>
    <t>UPDATED WHEEL DIMENSION REFERENCE TAB</t>
  </si>
  <si>
    <t xml:space="preserve">[Q] SPOKE DEPTH AT 120MM </t>
  </si>
  <si>
    <t xml:space="preserve">[R] INNER WHEEL RADIUS AT 50MM  </t>
  </si>
  <si>
    <t xml:space="preserve">ADDED TWO NEW COLUMNS TO WHEELS TAB: [Q] SPOKE DEPTH AT 120MM  /  [R] INNER WHEEL RADIUS AT 50MM  </t>
  </si>
  <si>
    <t xml:space="preserve">REFERENCE POINT 
ON ILLUSTRATION </t>
  </si>
  <si>
    <t>BEADLOCK HARDWARE KIT, 5/16-18 X 1", 24 PIECES, INCLUDES V101 VALVE</t>
  </si>
  <si>
    <t>BEADLOCK HARDWARE KIT, 5/16-18 X 1.25" , 36 PIECES</t>
  </si>
  <si>
    <t>BEADLOCK HARDWARE KIT, 5/16-18" X 1.25", 24 PIECES</t>
  </si>
  <si>
    <t>BEADLOCK HARDWARE KIT, 5/16-18 X 1", 24 PIECES</t>
  </si>
  <si>
    <t>BEADLOCK HARDWARE KIT, 1/4-20 X 7/8", 20 PIECES</t>
  </si>
  <si>
    <t>BEADLOCK HARDWARE KIT, 1/4-20 X 1", 20 PIECES</t>
  </si>
  <si>
    <t>DISCONTINUED - LUG KIT, CLOSED HEX, M16x1.5, 5 LUG KIT, BLACK</t>
  </si>
  <si>
    <t>DISCONTINUED - LUG KIT, CLOSED HEX, M14X1.5, 6 LUG KIT, BLACK</t>
  </si>
  <si>
    <t>DISCONTINUED - LUG KIT, EXTENDED THREAD HEX, M12x1.5, 6 LUG KIT, BLACK</t>
  </si>
  <si>
    <t>DISCONTINUED - LUG KIT, CLOSED HEX, M14x2.0, 6 LUG KIT, BLACK</t>
  </si>
  <si>
    <t>DISCONTINUED - LUG KIT, CLOSED HEX, M12x1.25, 6 LUG KIT, BLACK</t>
  </si>
  <si>
    <t>DISCONTINUED - LUG KIT, CLOSED HEX, M14x1.5, 8 LUG KIT, BLACK</t>
  </si>
  <si>
    <t>DISCONTINUED - LUG KIT, OPEN HEX, M16x1.5, 5 LUG KIT, MACHINED</t>
  </si>
  <si>
    <t>DISCONTINUED - LUG KIT, CLOSED HEX, 9/16-18, 8 LUG KIT, BLACK</t>
  </si>
  <si>
    <t>DISCONTINUED - LUG KIT, CLOSED HEX, 1/2-20, 6 LUG KIT, BLACK</t>
  </si>
  <si>
    <t>DISCONTINUED - LUG KIT, CLOSED HEX, M14x2.0, 8 LUG KIT, BLACK</t>
  </si>
  <si>
    <t>UPDATED DESCRIPTIONS FOR VARIOUS ACCESSORIES</t>
  </si>
  <si>
    <t>LK-W566014DMB</t>
  </si>
  <si>
    <t>UPDATED MSRP FOR LN-W6014DMB FROM $3 TO $4.50</t>
  </si>
  <si>
    <t>ADDED LK-W566014DMB TO ACCESSORIES TAB</t>
  </si>
  <si>
    <t>ADDED MISSING SPOKE DIMENSIONS FOR VARIOUS WHEELS</t>
  </si>
  <si>
    <t>REVERTED MSRP FOR LN-W6014DMB FROM $4.50 TO $3</t>
  </si>
  <si>
    <t>UPDATED MSRP TO FOR LK-W566014DMB FROM $108 TO $72</t>
  </si>
  <si>
    <t>MR407</t>
  </si>
  <si>
    <t>MATTE TITANIUM</t>
  </si>
  <si>
    <t>UPDATED FINISH FOR MR317 GLOSS TITANIUM TO MATTE TITANIUM</t>
  </si>
  <si>
    <t>MH-TPMS-2-331</t>
  </si>
  <si>
    <t>MISC HARDWARE, TPMS WASHER, 3MM THICK, 10.1MM ID 17.5MM OD</t>
  </si>
  <si>
    <t>ADDED MH-TPMS-2-331 TO ACCESSORIES TAB</t>
  </si>
  <si>
    <t>Polaris UTV</t>
  </si>
  <si>
    <t>191682021091</t>
  </si>
  <si>
    <t>191682021107</t>
  </si>
  <si>
    <t>191682021114</t>
  </si>
  <si>
    <t>191682021121</t>
  </si>
  <si>
    <t>191682021138</t>
  </si>
  <si>
    <t>ADDED IMAGE LINKS FOR GOLD 502's</t>
  </si>
  <si>
    <t>UPDATED DESCRIPTION FOR CP-CS-DCL</t>
  </si>
  <si>
    <t>ADDED/UPDATED SPOKE DIMENSIONS FOR VARIOUS WHEELS</t>
  </si>
  <si>
    <t>REMOVED HUB RING (MH-ZH-043) FROM 5x150 WHEELS</t>
  </si>
  <si>
    <t>CORRECTED BEADLOCK RING FOR MR40156047551B AND MR40156046551B</t>
  </si>
  <si>
    <t>BAHIA BLUE</t>
  </si>
  <si>
    <t>Blue</t>
  </si>
  <si>
    <t>191682021145</t>
  </si>
  <si>
    <t>191682021152</t>
  </si>
  <si>
    <t>191682021169</t>
  </si>
  <si>
    <t>191682021176</t>
  </si>
  <si>
    <t>191682021183</t>
  </si>
  <si>
    <t>191682021190</t>
  </si>
  <si>
    <t>191682021206</t>
  </si>
  <si>
    <t>191682021213</t>
  </si>
  <si>
    <t>191682021220</t>
  </si>
  <si>
    <t>191682021237</t>
  </si>
  <si>
    <t>191682021244</t>
  </si>
  <si>
    <t>191682021251</t>
  </si>
  <si>
    <t>191682021268</t>
  </si>
  <si>
    <t>191682021275</t>
  </si>
  <si>
    <t>ADDED MR407</t>
  </si>
  <si>
    <t>ADDED MR701 BLUE PARTS</t>
  </si>
  <si>
    <t>ADDED MR401 15X6 TITANIUM FINISH PARTS</t>
  </si>
  <si>
    <t>VW AMAROK</t>
  </si>
  <si>
    <t>191682021282</t>
  </si>
  <si>
    <t>191682021299</t>
  </si>
  <si>
    <t>191682021305</t>
  </si>
  <si>
    <t>191682021312</t>
  </si>
  <si>
    <t>NISSAN FRONTIER 2005+ / NAVARA</t>
  </si>
  <si>
    <t>Bolt-on center cap with embossed METHOD logo</t>
  </si>
  <si>
    <t>method-mr701-wheel-5lug-blue-17x8-5-face-1000.png</t>
  </si>
  <si>
    <t>https://customwheelhousellc.box.com/s/9hrzay3hi7zq5ly2szk0pmyx7videw6u</t>
  </si>
  <si>
    <t>https://customwheelhousellc.box.com/s/wow1onm2tjde69y1hulgkofhrqvgvkct</t>
  </si>
  <si>
    <t>method-mr701-wheel-5lug-blue-17x8-5-1000.png</t>
  </si>
  <si>
    <t>191682021329</t>
  </si>
  <si>
    <t>191682021336</t>
  </si>
  <si>
    <t>191682021343</t>
  </si>
  <si>
    <t>191682021350</t>
  </si>
  <si>
    <t>191682021367</t>
  </si>
  <si>
    <t>191682021374</t>
  </si>
  <si>
    <t>191682021381</t>
  </si>
  <si>
    <t>191682021398</t>
  </si>
  <si>
    <t>191682021404</t>
  </si>
  <si>
    <t>191682021411</t>
  </si>
  <si>
    <t>191682021428</t>
  </si>
  <si>
    <t>191682021435</t>
  </si>
  <si>
    <t>191682021442</t>
  </si>
  <si>
    <t>191682021459</t>
  </si>
  <si>
    <t>191682021473</t>
  </si>
  <si>
    <t>191682021480</t>
  </si>
  <si>
    <t>191682021497</t>
  </si>
  <si>
    <t>191682021503</t>
  </si>
  <si>
    <t>ADDED PRE DRILLED MR103 PARTS</t>
  </si>
  <si>
    <t>ADDED MR401 15X7 5+2 WHEELS</t>
  </si>
  <si>
    <t>ADDED MR703 GLOSS TITANIUM PARTS AND 17X8 5X5.5</t>
  </si>
  <si>
    <t>191682021534</t>
  </si>
  <si>
    <t>191682017674</t>
  </si>
  <si>
    <t xml:space="preserve">ADDED MR31477564824, MR31477564524, MR31477552525, AND MR31477552825 </t>
  </si>
  <si>
    <t>CORRECTED LUG HOLE FOR MR10529070520B, MR10529080520B, AND MR10379070312HB</t>
  </si>
  <si>
    <t>CORRECTED CAP PN FOR MR30421016518N</t>
  </si>
  <si>
    <t xml:space="preserve">MR10579080538B, MR10579080138B, MR10579060138B, MR10579050138B, MR50278012138, MR50278051138, MR50257051115SC </t>
  </si>
  <si>
    <t>UPDATED DESCRIPTION FOR LUG KITS</t>
  </si>
  <si>
    <t>LUG KIT, SPLINE, 1/2-20, 6 LUG KIT, BLACK, 24 NUTS</t>
  </si>
  <si>
    <t>LUG KIT, SPLINE, 1/2-20, 5 LUG KIT, BLACK, 20 NUTS</t>
  </si>
  <si>
    <t>LUG KIT, SPLINE, 9/16-18, 5 LUG KIT, BLACK, 20 NUTS</t>
  </si>
  <si>
    <t>LUG KIT, SPLINE, M12x1.25, 6 LUG KIT, BLACK, 24 NUTS</t>
  </si>
  <si>
    <t>LUG KIT, SPLINE, M14x1.5, 6 LUG KIT, BLACK, 24 NUTS</t>
  </si>
  <si>
    <t>LUG KIT, SPLINE BOLT, M12x1.25, 5 LUG KIT, BLACK, 20 NUTS</t>
  </si>
  <si>
    <t>LUG KIT, SPLINE, M12x1.25, 4 LUG KIT, BLACK (TERYX), 16 NUTS</t>
  </si>
  <si>
    <t>LUG KIT, SPLINE, 3/8-24, 4 LUG KIT, BLACK (RZR 800/900), 16 NUTS</t>
  </si>
  <si>
    <t>LUG KIT, EXTENDED THREAD SPLINE, M10x1.25, 4 LUG KIT, BLACK (WILDCAT), 16 NUTS</t>
  </si>
  <si>
    <t>CORRECTED BACKSPACING FOR 703 +50 OPTIONS</t>
  </si>
  <si>
    <t>RACE DRILL</t>
  </si>
  <si>
    <t>XXX</t>
  </si>
  <si>
    <t>CORRECTED CAPBORE (AU) FOR VARIOUS MR701/702</t>
  </si>
  <si>
    <t>191682021466</t>
  </si>
  <si>
    <t xml:space="preserve">CORRECTED UPC CODE FOR MR70378562800 </t>
  </si>
  <si>
    <t xml:space="preserve">UPDATED STATUS TO ACTIVE FOR THE FOLLOWING WHEELS: </t>
  </si>
  <si>
    <t>DATE CREATED</t>
  </si>
  <si>
    <t>ADDED MISSING CREATED DATES IN WHEELS/DISCONTINUED TAB</t>
  </si>
  <si>
    <t>16X6</t>
  </si>
  <si>
    <t>16X6.5</t>
  </si>
  <si>
    <t>6X180</t>
  </si>
  <si>
    <t>Transit Dually</t>
  </si>
  <si>
    <t>6x180</t>
  </si>
  <si>
    <t>Tranist Dually</t>
  </si>
  <si>
    <t>LN-M1615N</t>
  </si>
  <si>
    <t>LUG NUT, M16X1.5, 60* TAPER, OPEN ENDED</t>
  </si>
  <si>
    <t>T</t>
  </si>
  <si>
    <t>ADDED RACE DRILL (R) MODIFIER TO THE FOLLOWING WHEELS:</t>
  </si>
  <si>
    <t>MR10379070312BLR</t>
  </si>
  <si>
    <t>DISCONTINUED - CAP, T079, 114MM, BLACK, TALL, ONE PIECE SCREW ON</t>
  </si>
  <si>
    <t>MOVED CP-T079L165-T TO DISCONTINUED TAB</t>
  </si>
  <si>
    <t>UPDATED STATUS OF CP-T079L165-01 TO CLOSEOUT</t>
  </si>
  <si>
    <t>UDPATED STATUS TO ACTIVE FOR THE FOLLOWING WHEEELS:</t>
  </si>
  <si>
    <t>MR31729060818, MR31778562500, MR31778580500, MR31778560500, MR31729060800, MR31778587500, MR31778562800, MR31778560800, MR31729060500</t>
  </si>
  <si>
    <t xml:space="preserve">MR30589016300, MR30589016500, MR30589058500, MR30589060500, MR70378558935, MR70378558535, MR70378560800, MR31729058818, MR31778516800, </t>
  </si>
  <si>
    <t>MR10179070312B, MR10179055312B, MR10358055324B, MR10379070312B, MR10379055312B, MR10379070312HB, MR10379070312BL</t>
  </si>
  <si>
    <t>MR31029016918</t>
  </si>
  <si>
    <t>MR31477596525</t>
  </si>
  <si>
    <t>MR31477596825</t>
  </si>
  <si>
    <t>MR50388051542</t>
  </si>
  <si>
    <t>MR61021050924N</t>
  </si>
  <si>
    <t>MR61021050524N</t>
  </si>
  <si>
    <t>MR61021060524N</t>
  </si>
  <si>
    <t>MR61021087524N</t>
  </si>
  <si>
    <t>MR61021088524N</t>
  </si>
  <si>
    <t>MR61021250952N</t>
  </si>
  <si>
    <t>MR61021250552N</t>
  </si>
  <si>
    <t>MR61021260952N</t>
  </si>
  <si>
    <t>MR61021280952N</t>
  </si>
  <si>
    <t>MR61021287552N</t>
  </si>
  <si>
    <t>UPDATED VARIOUS WHEELS STATUS TO CLOSEOUT (SEE COMMENT)</t>
  </si>
  <si>
    <t>MOVED THE FOLLOWING WHEELS TO DISCONTINUED TAB:</t>
  </si>
  <si>
    <t>GZ80147040543B</t>
  </si>
  <si>
    <t>GZ80141046555B</t>
  </si>
  <si>
    <t>GZ80347047552B</t>
  </si>
  <si>
    <t>GZ80347046552B</t>
  </si>
  <si>
    <t xml:space="preserve">MR31029016918, MR31477596525, MR31477596825, MR50388051542, MR61021050924N, MR61021050524N, MR61021060524N, MR61021087524N, MR61021088524N, </t>
  </si>
  <si>
    <t>MR705</t>
  </si>
  <si>
    <t>MR40155012340B</t>
  </si>
  <si>
    <t>4.25+0.75</t>
  </si>
  <si>
    <t>ADDED MR401-R 5X4.5</t>
  </si>
  <si>
    <t>ADDED MR401 15X6 5X4.5</t>
  </si>
  <si>
    <t>ADDED MR901 6X180</t>
  </si>
  <si>
    <t>ADDED MR314 5X108</t>
  </si>
  <si>
    <t>MR61021250952N, MR61021250552N, MR61021260952N, MR61021280952N, MR61021287552N, GZ80147040543B, GZ80141046555B, GZ80347047552B, GZ80347046552B</t>
  </si>
  <si>
    <t>191682021619</t>
  </si>
  <si>
    <t>191682021626</t>
  </si>
  <si>
    <t>191682021633</t>
  </si>
  <si>
    <t>191682021640</t>
  </si>
  <si>
    <t>191682021657</t>
  </si>
  <si>
    <t>191682021664</t>
  </si>
  <si>
    <t>191682021671</t>
  </si>
  <si>
    <t>191682021688</t>
  </si>
  <si>
    <t>191682021695</t>
  </si>
  <si>
    <t>191682021701</t>
  </si>
  <si>
    <t>191682021718</t>
  </si>
  <si>
    <t>191682021725</t>
  </si>
  <si>
    <t>191682021732</t>
  </si>
  <si>
    <t>191682021749</t>
  </si>
  <si>
    <t>191682021756</t>
  </si>
  <si>
    <t>191682021763</t>
  </si>
  <si>
    <t>191682021770</t>
  </si>
  <si>
    <t>191682021787</t>
  </si>
  <si>
    <t>191682021794</t>
  </si>
  <si>
    <t>191682021800</t>
  </si>
  <si>
    <t>191682021817</t>
  </si>
  <si>
    <t>191682021824</t>
  </si>
  <si>
    <t>191682021831</t>
  </si>
  <si>
    <t>191682021848</t>
  </si>
  <si>
    <t>191682021855</t>
  </si>
  <si>
    <t>191682021862</t>
  </si>
  <si>
    <t>191682021886</t>
  </si>
  <si>
    <t>191682021879</t>
  </si>
  <si>
    <t>191682021893</t>
  </si>
  <si>
    <t>191682021909</t>
  </si>
  <si>
    <t>191682021916</t>
  </si>
  <si>
    <t>191682021923</t>
  </si>
  <si>
    <t>191682021930</t>
  </si>
  <si>
    <t>191682021947</t>
  </si>
  <si>
    <t>191682021954</t>
  </si>
  <si>
    <t>191682021961</t>
  </si>
  <si>
    <t>191682021978</t>
  </si>
  <si>
    <t>191682021985</t>
  </si>
  <si>
    <t>191682021992</t>
  </si>
  <si>
    <t>CP-1717L108</t>
  </si>
  <si>
    <t xml:space="preserve">ADDED MR501 / MR502 17X8 5X108 </t>
  </si>
  <si>
    <t>ADDED MR701 17X7.5 5X108</t>
  </si>
  <si>
    <t>ADDED MR304 BRONZE FINISH</t>
  </si>
  <si>
    <t xml:space="preserve">ADDED MR705 BLACK FINISH </t>
  </si>
  <si>
    <t>CP-9234K70</t>
  </si>
  <si>
    <t>CP-9234K86</t>
  </si>
  <si>
    <t>CP-9234K107</t>
  </si>
  <si>
    <t>LN-W3016CBH</t>
  </si>
  <si>
    <t>ADDED CP-1717L108, CP-ST128T170, LN-M1615N, AND LN-W3016CBH TO ACCESSORIES TAB</t>
  </si>
  <si>
    <t>191682022067</t>
  </si>
  <si>
    <t>ADDED MR10379060312BR &amp; MR70378558835</t>
  </si>
  <si>
    <t>CORRECTED MR313 CAP PNS FROM CP-9230K TO CP-9234K</t>
  </si>
  <si>
    <t>UPDATED MR31078560 +35s AND GZ802's FROM CLOSEOUT TO ACTIVE</t>
  </si>
  <si>
    <t>ADDED MR407 BLUE PARTS</t>
  </si>
  <si>
    <t>ADDED MR703 16X6.5</t>
  </si>
  <si>
    <t>191682022074</t>
  </si>
  <si>
    <t>191682022081</t>
  </si>
  <si>
    <t>191682022098</t>
  </si>
  <si>
    <t>191682022104</t>
  </si>
  <si>
    <t>191682022111</t>
  </si>
  <si>
    <t>191682022128</t>
  </si>
  <si>
    <t>CORRECTED UPC CODE FOR MR10379060312BR</t>
  </si>
  <si>
    <t>ADDED RACE DRILL (R) MODIFIER TO MR10379070325B</t>
  </si>
  <si>
    <t>UPDATED STATUS OF ALL BLANKS TO CLOSEOUT</t>
  </si>
  <si>
    <t>ADDED HUB RING TO MR312 6X5.5 WHEELS</t>
  </si>
  <si>
    <t>Tough 9 spoke design with debossed METHOD logo on spoke</t>
  </si>
  <si>
    <t>Iconic 12 window design with debossed METHOD logos</t>
  </si>
  <si>
    <t>Grade 8 zinc-plated beadlock hardware kit included</t>
  </si>
  <si>
    <t>ADDED FEATURES FOR MR317 AND MR105 V3</t>
  </si>
  <si>
    <t>191682022135</t>
  </si>
  <si>
    <t>191682022142</t>
  </si>
  <si>
    <t>191682022159</t>
  </si>
  <si>
    <t>UPDATED FINISH FOR MR317 MATTE TITANIUM TO TITANIUM</t>
  </si>
  <si>
    <t>191682022166</t>
  </si>
  <si>
    <t>ADDED MR10358060324BR</t>
  </si>
  <si>
    <t>CORRECTED PRICE FOR MR407S</t>
  </si>
  <si>
    <t>UPDATED VARIOUS PARTS FROM COMING SOON TO ACTIVE</t>
  </si>
  <si>
    <t>MR10529000512B</t>
  </si>
  <si>
    <t>MR10679000944B</t>
  </si>
  <si>
    <t>MR10767000845</t>
  </si>
  <si>
    <t>MR10767000825</t>
  </si>
  <si>
    <t>MR20279000312B</t>
  </si>
  <si>
    <t>MR20279000325BV</t>
  </si>
  <si>
    <t>MR20279070325BVR</t>
  </si>
  <si>
    <t>ADDED RACE DRILL (R) MODIFIER TO FORGED (2XX) WHEELS</t>
  </si>
  <si>
    <t>MR10529000512B, MR10679000944B, MR10767000845, MR10767000825, MR20279000312B, MR20279000325BV</t>
  </si>
  <si>
    <t>CORRECTED 503 CAP PN</t>
  </si>
  <si>
    <t>MR31078516535</t>
  </si>
  <si>
    <t>MR31029080518</t>
  </si>
  <si>
    <t>MR31029080918</t>
  </si>
  <si>
    <t>MR31378550525</t>
  </si>
  <si>
    <t>MR50389512140</t>
  </si>
  <si>
    <t>MR61021087924N</t>
  </si>
  <si>
    <t>MR31078516535, MR31029080518, MR31029080918, MR31378550525, MR50389512140, MR61021087924N, BR-DB15-1-A</t>
  </si>
  <si>
    <t>DISCONTINUED - BEADLOCK RING, 15" FORGED, STYLE 1, MACHINED</t>
  </si>
  <si>
    <t>MR20179055325BVR</t>
  </si>
  <si>
    <t>MR20279070312BVR</t>
  </si>
  <si>
    <t>MR20279060312BVR</t>
  </si>
  <si>
    <t>MR31029058918</t>
  </si>
  <si>
    <t>MR31378516500</t>
  </si>
  <si>
    <t>MR61021280552N</t>
  </si>
  <si>
    <t>MOVED MR31029058918, MR31378516500, MR61021280552N TO DISCONTINUED TAB</t>
  </si>
  <si>
    <t>method-mr317-wheel-8lug-matte-black-17x8-5-face-1000.png</t>
  </si>
  <si>
    <t>https://customwheelhousellc.box.com/s/7t594m6njqa97433ojqqylgvf0spw3f3</t>
  </si>
  <si>
    <t>method-mr317-wheel-8lug-matte-black-17x8-5-1000.png</t>
  </si>
  <si>
    <t>https://customwheelhousellc.box.com/s/1oatyx48onmsdhqtg04zzszdb7r0lc08</t>
  </si>
  <si>
    <t>method-mr317-wheel-8lug-matte-titanium-17x8-5-face-1000.png</t>
  </si>
  <si>
    <t>https://customwheelhousellc.box.com/s/484h3g7yl3hsdega19huu2tm09dzwxfe</t>
  </si>
  <si>
    <t>method-mr317-wheel-8lug-matte-titanium-17x8-5-1000.png</t>
  </si>
  <si>
    <t>https://customwheelhousellc.box.com/s/dwdl45b3fxupssrm9z6va42lv3mda8ou</t>
  </si>
  <si>
    <t>ADDED MR317 / 701 BLUE IMAGE LINKS</t>
  </si>
  <si>
    <t>MR108</t>
  </si>
  <si>
    <t>BH-H24125-38</t>
  </si>
  <si>
    <t>BR-DB17-5-B</t>
  </si>
  <si>
    <t>BR-DB17-5-T</t>
  </si>
  <si>
    <t>BEADLOCK RING, 17" FORGED, STYLE 5, MATTE BLACK</t>
  </si>
  <si>
    <t>BEADLOCK RING, 17" FORGED, STYLE 5, GLOSS TITANIUM</t>
  </si>
  <si>
    <t>BR-DB17-5-B, BR-DB17-5-T AND BH-H24125-38 TO ACCESSORIES TAB</t>
  </si>
  <si>
    <t>CORRECTED CAP PN FOR MR304 BRONZE PARTS</t>
  </si>
  <si>
    <t>191682022210</t>
  </si>
  <si>
    <t>191682022227</t>
  </si>
  <si>
    <t>191682022234</t>
  </si>
  <si>
    <t>191682022241</t>
  </si>
  <si>
    <t>191682022258</t>
  </si>
  <si>
    <t>191682022265</t>
  </si>
  <si>
    <t>191682022272</t>
  </si>
  <si>
    <t>191682022289</t>
  </si>
  <si>
    <t>191682022296</t>
  </si>
  <si>
    <t>191682022302</t>
  </si>
  <si>
    <t>191682022319</t>
  </si>
  <si>
    <t>191682022326</t>
  </si>
  <si>
    <t>191682022333</t>
  </si>
  <si>
    <t>191682022340</t>
  </si>
  <si>
    <t>ADDED MR305 GLOSS/MATTE BLACK PARTS</t>
  </si>
  <si>
    <t>ADDED MR30489058925, MR30489060912N</t>
  </si>
  <si>
    <t>ADDED MR108 BEADLOCK PARTS</t>
  </si>
  <si>
    <t>ADDED MR704 HD 17X9 +18</t>
  </si>
  <si>
    <t xml:space="preserve">BEADLOCK HARDWARE KIT, 3/8-16 X 1.25", 24 PIECES  </t>
  </si>
  <si>
    <t xml:space="preserve">UPDATED STATUS OF MR701 BLUE WHEELS TO ACTIVE </t>
  </si>
  <si>
    <t>MR50378051542</t>
  </si>
  <si>
    <t>MR60621060824N</t>
  </si>
  <si>
    <t>MOVED MR50378051542 AND MR60621060824N TO DISCONTINUED TAB</t>
  </si>
  <si>
    <t>Indonesia</t>
  </si>
  <si>
    <t>CORRECTED COUNTRY OF ORIGIN FOR MR705 TO INDONESIA</t>
  </si>
  <si>
    <t>MR20179055312BVR</t>
  </si>
  <si>
    <t>ADDED RACE DRILLED MODIFIER TO MR20179055312BV</t>
  </si>
  <si>
    <t xml:space="preserve">UDPATED STATUS OF MR20279070325BR TO CLOSEOUT </t>
  </si>
  <si>
    <t>CORRECTED CAP CLEARANCE HEIGHT FOR MR310 20X9</t>
  </si>
  <si>
    <t xml:space="preserve">CORRECTED CAP BORE AND CAP CLEARANCE HEIGHT FOR WHEELS WITH PUSH THROUGH CAPS </t>
  </si>
  <si>
    <t>MR40621045355B</t>
  </si>
  <si>
    <t>MR40621045555B</t>
  </si>
  <si>
    <t>MR40628046544B</t>
  </si>
  <si>
    <t>MR20179000325B</t>
  </si>
  <si>
    <t>MR20279070325BR</t>
  </si>
  <si>
    <t>UPDATED HUBBORE FOR 201/202 WHEELS TO 108mm</t>
  </si>
  <si>
    <t>ADDED HUB RING TO MR317, 18X9, 6X5.5 +3 AND MR106 17X9, 6X5.5, -44</t>
  </si>
  <si>
    <t>ADDED MR20279080312BV TO WHEELS TAB</t>
  </si>
  <si>
    <t>191682022432</t>
  </si>
  <si>
    <t>BH-H24125-V</t>
  </si>
  <si>
    <t>ADDED BH-H24125-V TO ACCESSORIES TAB</t>
  </si>
  <si>
    <t>CAP, S128, 72MM, BLACK, PUSH THRU</t>
  </si>
  <si>
    <t>UPDATED MR201 AND MR202 BEADLOCK HARDWARE</t>
  </si>
  <si>
    <t>ADDED MSRP FOR BR-DB17-5-T</t>
  </si>
  <si>
    <t>CORRECTED MR40156012551B AND MR40156012851B CAP PART NUMBERS TO CP-S128T72</t>
  </si>
  <si>
    <t>UPDATED MSRP/MAP FOR ALL WHEELS</t>
  </si>
  <si>
    <t>https://customwheelhousellc.box.com/s/7j36r9uffl7d38wk9s2leakx4pvsk45c</t>
  </si>
  <si>
    <t>method-mr703-wheel-8lug-gloss-titanium-17x8-5-face-1000.png</t>
  </si>
  <si>
    <t>https://customwheelhousellc.box.com/s/za76vglpc6syn2v2q3554pa3xhhv32zb</t>
  </si>
  <si>
    <t>method-mr703-wheel-8lug-gloss-titanium-17x8-5-1000.png</t>
  </si>
  <si>
    <t>https://customwheelhousellc.box.com/s/ramskkcfx3lp8v26jkvupvaj5j71umhw</t>
  </si>
  <si>
    <t>method-mr105-wheel-6lug-gold-17x9-face-1000.png</t>
  </si>
  <si>
    <t>https://customwheelhousellc.box.com/s/73gj4foap5mtvpfaxma3p0mb9krr57tj</t>
  </si>
  <si>
    <t>method-mr105-wheel-6lug-gold-17x9-1000.png</t>
  </si>
  <si>
    <t>MR31078562900</t>
  </si>
  <si>
    <t>MR50388049542</t>
  </si>
  <si>
    <t>MOVED MR31078562900 AND MR50388049542 TO DISCONTINUED TAB</t>
  </si>
  <si>
    <t>UPDATED STATUS OF CP-3012K44 TO ACTIVE</t>
  </si>
  <si>
    <t>DISCONTINUED - BEADLOCK RING, 17" FORGED, STYLE 1, MATTE BLACK</t>
  </si>
  <si>
    <t>ADDED MR40155047343B2 AND MR40155046343B2 TO WHEELS TAB</t>
  </si>
  <si>
    <t>CORRECTED BACKSPACING FOR MR40155047346B2 AND MR40155046346B2</t>
  </si>
  <si>
    <t>CP-S128T72</t>
  </si>
  <si>
    <t>Patented Bead Grip® technology engages tire bead for increased grip at low tire pressures</t>
  </si>
  <si>
    <t>REMOVED MR40155047343B2 AND MR40155046343B2 FROM WHEELS TAB</t>
  </si>
  <si>
    <t>MR30451012750N</t>
  </si>
  <si>
    <t>GZ80358046944B</t>
  </si>
  <si>
    <t>GZ80351047955B</t>
  </si>
  <si>
    <t>GZ80448047944</t>
  </si>
  <si>
    <t>GZ80448046944</t>
  </si>
  <si>
    <t>GZ80748047544B</t>
  </si>
  <si>
    <t>GZ80741047555B</t>
  </si>
  <si>
    <t>UPDATED VARIOUS WHEELS STATUS TO ACTIVE</t>
  </si>
  <si>
    <t>191682019883</t>
  </si>
  <si>
    <t>191682022494</t>
  </si>
  <si>
    <t>191682022500</t>
  </si>
  <si>
    <t>191682022517</t>
  </si>
  <si>
    <t>191682022524</t>
  </si>
  <si>
    <t>191682022531</t>
  </si>
  <si>
    <t>MR31477551530, MR31477551830, MR31477512530, MR31477512830, MR31477554530, MR31477554830</t>
  </si>
  <si>
    <t>ADDED THE FOLLOWING TO WHEELS TAB:</t>
  </si>
  <si>
    <t>MR31378516525</t>
  </si>
  <si>
    <t>GZ80147047843B</t>
  </si>
  <si>
    <t>GZ80358047944B</t>
  </si>
  <si>
    <t>MR30451012750N, MR31378516525, GZ80358046944B, GZ80351047955B, GZ80448047944, GZ80448046944, GZ80748047544B, GZ80741047555B, GZ80147047843B, GZ80358047944B</t>
  </si>
  <si>
    <t>MR61021080524N</t>
  </si>
  <si>
    <t>MR60621050524N</t>
  </si>
  <si>
    <t>ADDED MR40155047343B2, MR40155046343B2, MR10378019300B AND TO WHEELS TAB</t>
  </si>
  <si>
    <t>191682022548</t>
  </si>
  <si>
    <t>CHANGED BEADLOCK RING INCLUDED WITH MR20279070325BVR TO BR-DB17-1.3-A</t>
  </si>
  <si>
    <t>MR10379070312HBVR</t>
  </si>
  <si>
    <t>UPDATED STATUS OF MR70177549930 TO ACTIVE</t>
  </si>
  <si>
    <t>MR10168055344B</t>
  </si>
  <si>
    <t>MR10179055312BR</t>
  </si>
  <si>
    <t>CORRECTED CAP BORE FOR WHEELS WITH CP-CWHB108 AND CP-T076B140</t>
  </si>
  <si>
    <t>UPDATED MODEL FOR MR10378019300B TO MR103 BUGGY BEADLOCK</t>
  </si>
  <si>
    <t>MR31029060918</t>
  </si>
  <si>
    <t>MR31378560525</t>
  </si>
  <si>
    <t>MR50388049142</t>
  </si>
  <si>
    <t>191682022555</t>
  </si>
  <si>
    <t>191682022562</t>
  </si>
  <si>
    <t>191682022579</t>
  </si>
  <si>
    <t>191682022586</t>
  </si>
  <si>
    <t>191682022593</t>
  </si>
  <si>
    <t>191682022609</t>
  </si>
  <si>
    <t>191682022616</t>
  </si>
  <si>
    <t>ADDED MR605 20X10 GLOSS TITANIUM PARTS</t>
  </si>
  <si>
    <t>MODEL</t>
  </si>
  <si>
    <t>ADDED MODEL COLUMN TO ACCESSORIES TAB</t>
  </si>
  <si>
    <t>Lug Nut</t>
  </si>
  <si>
    <t>Lug Bolt</t>
  </si>
  <si>
    <t>Tank Valve</t>
  </si>
  <si>
    <t>Tank Valve Guard</t>
  </si>
  <si>
    <t>Spline Lug Key</t>
  </si>
  <si>
    <t>Hub Ring</t>
  </si>
  <si>
    <t>Tank Valve Kit</t>
  </si>
  <si>
    <t>Tank Valve Plug</t>
  </si>
  <si>
    <t>Socket</t>
  </si>
  <si>
    <t>Dually Valve Extension</t>
  </si>
  <si>
    <t>Beadlock Gauge</t>
  </si>
  <si>
    <t>TPMS Washer</t>
  </si>
  <si>
    <t>O-Ring</t>
  </si>
  <si>
    <t>Spacer Kit</t>
  </si>
  <si>
    <t>Display</t>
  </si>
  <si>
    <t>MR31378562500</t>
  </si>
  <si>
    <t>MOVED MR10179055312BR, MR31029060918, MR31378560525, MR31378562500, AND MR50388049142 TO DISCONTINUED TAB</t>
  </si>
  <si>
    <t>BT-BOLT MATTE BLUE KIT</t>
  </si>
  <si>
    <t>BT-BOLT MATTE RED KIT</t>
  </si>
  <si>
    <t>ADDED MATTE RED/BLUE LIP BOLT KITS TO ACCESSRIES TAB</t>
  </si>
  <si>
    <t>REMOVED MR305 GLOSS/MATTE BLACK PARTS</t>
  </si>
  <si>
    <t>Beadlock Hardware Kit</t>
  </si>
  <si>
    <t>Lip Bolt SS</t>
  </si>
  <si>
    <t>Lip Bolt Zinc MRW</t>
  </si>
  <si>
    <t>Lip Bolt Black MRW</t>
  </si>
  <si>
    <t>Lip Bolt SS MRW</t>
  </si>
  <si>
    <t>Lip Bolt Kit Black MRW</t>
  </si>
  <si>
    <t>Lip Bolt Kit SS</t>
  </si>
  <si>
    <t>Lip Bolt SS UTV</t>
  </si>
  <si>
    <t>Lip Bolt Kit Zinc MRW</t>
  </si>
  <si>
    <t>Lip Bolt Kit SS MRW</t>
  </si>
  <si>
    <t>Lip Bolt Kit Red MRW</t>
  </si>
  <si>
    <t>Lip Bolt Kit Blue MRW</t>
  </si>
  <si>
    <t>Cap Screw Black</t>
  </si>
  <si>
    <t>Cap Screw SS</t>
  </si>
  <si>
    <t>Valve Guard Screw</t>
  </si>
  <si>
    <t>Box</t>
  </si>
  <si>
    <t>Casino Cap</t>
  </si>
  <si>
    <t>Casino Cap Decal</t>
  </si>
  <si>
    <t>3012 Cap Black</t>
  </si>
  <si>
    <t>9234 Cap</t>
  </si>
  <si>
    <t>S128 Cap</t>
  </si>
  <si>
    <t>T074 Cap</t>
  </si>
  <si>
    <t>T077 Cap Black</t>
  </si>
  <si>
    <t>T082 Cap</t>
  </si>
  <si>
    <t>T600 Cap</t>
  </si>
  <si>
    <t>T074 Center Button</t>
  </si>
  <si>
    <t>T077 Center Button</t>
  </si>
  <si>
    <t>CWH Flat Cap</t>
  </si>
  <si>
    <t>Spline Lug Kit</t>
  </si>
  <si>
    <t>ET Spline Kit</t>
  </si>
  <si>
    <t>Hex Lug Kit</t>
  </si>
  <si>
    <t>ET Spline Lug Kit</t>
  </si>
  <si>
    <t>Mag Shank Lug Kit</t>
  </si>
  <si>
    <t>Mag Shank Lug Nut</t>
  </si>
  <si>
    <t>UPDATED STATUS OF MH-BLGSET AND MH-TPMS-2-331 TO ACTIVE</t>
  </si>
  <si>
    <t xml:space="preserve">MOVED BR-DB17-1-A TO DISCONTINUED TAB </t>
  </si>
  <si>
    <t>DISCONTINUED - BEADLOCK RING, 17" FORGED, STYLE 1, MACHINED</t>
  </si>
  <si>
    <t>191682022623</t>
  </si>
  <si>
    <t>191682022630</t>
  </si>
  <si>
    <t>191682022647</t>
  </si>
  <si>
    <t>191682022654</t>
  </si>
  <si>
    <t>191682022661</t>
  </si>
  <si>
    <t>191682022678</t>
  </si>
  <si>
    <t>191682022685</t>
  </si>
  <si>
    <t>191682022692</t>
  </si>
  <si>
    <t>191682022708</t>
  </si>
  <si>
    <t>191682022715</t>
  </si>
  <si>
    <t>191682022722</t>
  </si>
  <si>
    <t>191682022739</t>
  </si>
  <si>
    <t>191682022746</t>
  </si>
  <si>
    <t>191682022753</t>
  </si>
  <si>
    <t>191682022777</t>
  </si>
  <si>
    <t>191682022760</t>
  </si>
  <si>
    <t>191682022784</t>
  </si>
  <si>
    <t>191682022791</t>
  </si>
  <si>
    <t>191682022807</t>
  </si>
  <si>
    <t>191682022814</t>
  </si>
  <si>
    <t>ADDED MR705 MATTE TITANIUM FINISH</t>
  </si>
  <si>
    <t>ADDED MR701 6X180 PARTS</t>
  </si>
  <si>
    <t>ADDED MR305 17X8.5 +25 PARTS</t>
  </si>
  <si>
    <t>ADDED MR316 17X8 PARTS</t>
  </si>
  <si>
    <t>ADDED MR703 16X6 PARTS</t>
  </si>
  <si>
    <t>ADDED MR605 20X10 MACHINED FINISH PARTS</t>
  </si>
  <si>
    <t>191682023217</t>
  </si>
  <si>
    <t>191682023200</t>
  </si>
  <si>
    <t>191682023194</t>
  </si>
  <si>
    <t>191682023187</t>
  </si>
  <si>
    <t>191682023170</t>
  </si>
  <si>
    <t>191682023163</t>
  </si>
  <si>
    <t>191682023156</t>
  </si>
  <si>
    <t>191682023149</t>
  </si>
  <si>
    <t>191682023132</t>
  </si>
  <si>
    <t>191682023125</t>
  </si>
  <si>
    <t>191682023118</t>
  </si>
  <si>
    <t>191682023095</t>
  </si>
  <si>
    <t>191682023101</t>
  </si>
  <si>
    <t>191682023088</t>
  </si>
  <si>
    <t>191682023071</t>
  </si>
  <si>
    <t>191682023064</t>
  </si>
  <si>
    <t>191682023057</t>
  </si>
  <si>
    <t>191682023040</t>
  </si>
  <si>
    <t>191682023033</t>
  </si>
  <si>
    <t>191682023026</t>
  </si>
  <si>
    <t>191682023019</t>
  </si>
  <si>
    <t>191682023002</t>
  </si>
  <si>
    <t>191682022999</t>
  </si>
  <si>
    <t>191682022982</t>
  </si>
  <si>
    <t>191682022975</t>
  </si>
  <si>
    <t>191682022968</t>
  </si>
  <si>
    <t>191682022951</t>
  </si>
  <si>
    <t>191682022944</t>
  </si>
  <si>
    <t>191682022937</t>
  </si>
  <si>
    <t>191682022920</t>
  </si>
  <si>
    <t>191682022913</t>
  </si>
  <si>
    <t>191682022906</t>
  </si>
  <si>
    <t>191682022890</t>
  </si>
  <si>
    <t>191682022883</t>
  </si>
  <si>
    <t>191682022876</t>
  </si>
  <si>
    <t>191682022869</t>
  </si>
  <si>
    <t>191682022852</t>
  </si>
  <si>
    <t>191682022845</t>
  </si>
  <si>
    <t>14x6</t>
  </si>
  <si>
    <t>191682023224</t>
  </si>
  <si>
    <t>191682023231</t>
  </si>
  <si>
    <t>191682023248</t>
  </si>
  <si>
    <t>191682023255</t>
  </si>
  <si>
    <t xml:space="preserve">ADDED MR407 14X6 PARTS </t>
  </si>
  <si>
    <t>MR40747047552</t>
  </si>
  <si>
    <t>MR40747047652</t>
  </si>
  <si>
    <t>MR40747046552</t>
  </si>
  <si>
    <t>MR40747046652</t>
  </si>
  <si>
    <t>MR30478550700</t>
  </si>
  <si>
    <t>MR60621060524N</t>
  </si>
  <si>
    <t>MR60621080824N</t>
  </si>
  <si>
    <t>GZ80647047552</t>
  </si>
  <si>
    <t>MOVED MR407 14X7, MR30478550700, MR20279070325BR, MR60621060524N, MR60621080824N, GZ80647047552, GZ80648047544 TO DISCONTINUED TAB</t>
  </si>
  <si>
    <t>CP-BAJA64S-B</t>
  </si>
  <si>
    <t>CP-BAJA86S-B</t>
  </si>
  <si>
    <t>CP-BAJA89P-B</t>
  </si>
  <si>
    <t>CP-BAJA93P-B</t>
  </si>
  <si>
    <t>CP-BAJA107S-B</t>
  </si>
  <si>
    <t>CP-BAJA108P-B</t>
  </si>
  <si>
    <t>CP-BAJA130-P-B</t>
  </si>
  <si>
    <t>CP-TOPO64S-B</t>
  </si>
  <si>
    <t>CP-TOPO86S-B</t>
  </si>
  <si>
    <t>CP-TOPO89P-B</t>
  </si>
  <si>
    <t>CP-TOPO93P-B</t>
  </si>
  <si>
    <t>CP-TOPO107S-B</t>
  </si>
  <si>
    <t>CP-TOPO108P-B</t>
  </si>
  <si>
    <t>CP-TOPO130-P-B</t>
  </si>
  <si>
    <t>Topo Cap</t>
  </si>
  <si>
    <t>Baja Cap</t>
  </si>
  <si>
    <t>CAP, TOPO, 64MM SNAP IN, BLACK</t>
  </si>
  <si>
    <t>CAP, TOPO, 86MM SNAP IN, BLACK</t>
  </si>
  <si>
    <t>CAP, TOPO, 107MM SNAP IN, BLACK</t>
  </si>
  <si>
    <t>CAP, TOPO, 108MM, PUSH THRU CAP, BLACK</t>
  </si>
  <si>
    <t>CAP, TOPO, 130MM, PUSH THRU CAP, BLACK</t>
  </si>
  <si>
    <t>CAP, BAJA, 64MM SNAP IN, BLACK</t>
  </si>
  <si>
    <t>CAP, BAJA, 86MM SNAP IN, BLACK</t>
  </si>
  <si>
    <t>CAP, BAJA, 107MM SNAP IN, BLACK</t>
  </si>
  <si>
    <t>CAP, BAJA, 108MM, PUSH THRU CAP, BLACK</t>
  </si>
  <si>
    <t>CAP, BAJA, 130MM, PUSH THRU CAP, BLACK</t>
  </si>
  <si>
    <t>CAP, TOPO, 89MM, PUSH THRU CAP, BLACK</t>
  </si>
  <si>
    <t>CAP, TOPO, 93MM, PUSH THRU CAP, BLACK</t>
  </si>
  <si>
    <t>CAP, BAJA, 89MM, PUSH THRU CAP, BLACK</t>
  </si>
  <si>
    <t>CAP, BAJA, 93MM, PUSH THRU CAP, BLACK</t>
  </si>
  <si>
    <t xml:space="preserve">ADDED BAJA/TOPO CAPS </t>
  </si>
  <si>
    <t>UPDATED COSTS FOR 704 HD</t>
  </si>
  <si>
    <t>UPDATED STATUS OF VARIOUS 304 BRONZE, MR901660685110 AND MR901660685134N TO ACTIVE</t>
  </si>
  <si>
    <t>ADDED MISSING SPOKE DIMENSIONS</t>
  </si>
  <si>
    <t>UPDATED FINISH OF MR705 MATTE TITANIUM TO TITANIUM</t>
  </si>
  <si>
    <t>CORRECTED MSRP/MAP FOR 16X6 703</t>
  </si>
  <si>
    <t xml:space="preserve">Accepts OEM/stock Lugs </t>
  </si>
  <si>
    <t>MR31029016518</t>
  </si>
  <si>
    <t>MR31378560825</t>
  </si>
  <si>
    <t>MR60621260852N</t>
  </si>
  <si>
    <t>UPDATED STATUS OF VARIOUS PARTS TO ACTIVE</t>
  </si>
  <si>
    <t>191682023422</t>
  </si>
  <si>
    <t>ADDED MR70378560835 TO WHEELS TAB</t>
  </si>
  <si>
    <t>MR50389512540</t>
  </si>
  <si>
    <t>MOVED MR31029016518, MR31378560825, MR50389512540, AND MR60621260852N TO DISCONTINUED TAB</t>
  </si>
  <si>
    <t>MR31089016918</t>
  </si>
  <si>
    <t>MR31378558500</t>
  </si>
  <si>
    <t>MR31378562825</t>
  </si>
  <si>
    <t>GZ80641047555</t>
  </si>
  <si>
    <t>ADDED MISSING 703 SPOKE DIMENSIONS</t>
  </si>
  <si>
    <t>MH-VSC1</t>
  </si>
  <si>
    <t>MH-VSC2</t>
  </si>
  <si>
    <t>MH-VSC3</t>
  </si>
  <si>
    <t>Valve Stem Cap</t>
  </si>
  <si>
    <t>MISC HARDWARE, VALVE STEM CAP, 5PC KIT, BLACK</t>
  </si>
  <si>
    <t>MISC HARDWARE, VALVE STEM CAP, 5PC KIT, RED</t>
  </si>
  <si>
    <t>MISC HARDWARE, VALVE STEM CAP, 5PC KIT, ORANGE</t>
  </si>
  <si>
    <t>ADDED MH-VSC1, MH-VSC2, AND MH-VSC3 TO ACCESSORIES TAB</t>
  </si>
  <si>
    <t>CORRECTED BACKSPACING FOR MR703 16X6</t>
  </si>
  <si>
    <t>116.7</t>
  </si>
  <si>
    <t>MR30458012724N</t>
  </si>
  <si>
    <t>MR31278588900</t>
  </si>
  <si>
    <t>MR10529000520B</t>
  </si>
  <si>
    <t>GZ80641046555</t>
  </si>
  <si>
    <t>MOVED THE FOLLOWING TO THE DISCONTINUED TAB:</t>
  </si>
  <si>
    <t>MR30458012724N, MR31278588900, MR10529000520B, GZ80641046555, MR31089016918, MR31378558500, MR31378562825, AND GZ80641047555</t>
  </si>
  <si>
    <t>CP-1524</t>
  </si>
  <si>
    <t>CP-1717</t>
  </si>
  <si>
    <t>CP-1922</t>
  </si>
  <si>
    <t>CP-2168</t>
  </si>
  <si>
    <t>CP-3004</t>
  </si>
  <si>
    <t>CP-3012</t>
  </si>
  <si>
    <t>CP-9230</t>
  </si>
  <si>
    <t>CP-9234</t>
  </si>
  <si>
    <t>CP-CS</t>
  </si>
  <si>
    <t>CP-S128</t>
  </si>
  <si>
    <t>CP-T074</t>
  </si>
  <si>
    <t>CP-T076</t>
  </si>
  <si>
    <t>CP-T077</t>
  </si>
  <si>
    <t>CP-T078</t>
  </si>
  <si>
    <t>CP-T079</t>
  </si>
  <si>
    <t>CP-T080</t>
  </si>
  <si>
    <t>CP-T082</t>
  </si>
  <si>
    <t>304/305/305 HD/307/309/310/311/312/105/105 V3/106/901</t>
  </si>
  <si>
    <t>605/606/610</t>
  </si>
  <si>
    <t>2168XXX</t>
  </si>
  <si>
    <t>502 VT-SPEC 2 / 501 VT-SPEC 2</t>
  </si>
  <si>
    <t>3004XXX</t>
  </si>
  <si>
    <t>3012XXX</t>
  </si>
  <si>
    <t>9234XXX</t>
  </si>
  <si>
    <t>GZ801/GZ802/GZ803/GZ804/GZ807</t>
  </si>
  <si>
    <t>CSXXX</t>
  </si>
  <si>
    <t>S128XXX</t>
  </si>
  <si>
    <t>501/502</t>
  </si>
  <si>
    <t>T074XXX</t>
  </si>
  <si>
    <t>304/305/305 HD/309/312</t>
  </si>
  <si>
    <t>T076XXX</t>
  </si>
  <si>
    <t>308/310/311/312/106/605/606/610</t>
  </si>
  <si>
    <t>T077XXX</t>
  </si>
  <si>
    <t>314/315/316/317/108</t>
  </si>
  <si>
    <t>T078XXX</t>
  </si>
  <si>
    <t>T079XXX</t>
  </si>
  <si>
    <t>409/410/411/701/701 HD/702/703/704/704 HD/705</t>
  </si>
  <si>
    <t>T080XXX</t>
  </si>
  <si>
    <t>405/406/105/105 V3</t>
  </si>
  <si>
    <t>T082XXX</t>
  </si>
  <si>
    <t>MR31378550825</t>
  </si>
  <si>
    <t>MR40148046844B</t>
  </si>
  <si>
    <t>MR60621087824N</t>
  </si>
  <si>
    <t>MOVED MR31378550825, MR40148046844B, AND MR60621087824N TO DISCONTINUED TAB</t>
  </si>
  <si>
    <t>191682022395</t>
  </si>
  <si>
    <t>191682022357</t>
  </si>
  <si>
    <t>191682022364</t>
  </si>
  <si>
    <t>191682022371</t>
  </si>
  <si>
    <t>191682022388</t>
  </si>
  <si>
    <t>ADDED 305 GLOSS/MATTE BLACK TO WHEELS TAB</t>
  </si>
  <si>
    <t>191682023538</t>
  </si>
  <si>
    <t>Push through center cap with embossed METHOD Bead Grip® logo</t>
  </si>
  <si>
    <t>Split 5-Spoke, 10 windowed design with debossed METHOD logo on face</t>
  </si>
  <si>
    <t>Redundant sets of threaded beadlock hardware holes machined into wheel</t>
  </si>
  <si>
    <t>ADDED MR305785601025 TO WHEELS TAB</t>
  </si>
  <si>
    <t xml:space="preserve">Rear valve extension not required </t>
  </si>
  <si>
    <t>LAND CRUISER / LX</t>
  </si>
  <si>
    <t>MR30978562800</t>
  </si>
  <si>
    <t>CORRECT MAX LOAD FOR MR30989088500 AND MR30989088800</t>
  </si>
  <si>
    <t>MR30478558700</t>
  </si>
  <si>
    <t>MOVED MR30978562800 AND MR30478558700 TO DISCONTINUED TAB</t>
  </si>
  <si>
    <t>UPDATED STATUS OF VARIOUS WHEELS TO ACTIVE</t>
  </si>
  <si>
    <t>UPDATED CAP FOR 301 8 LUG</t>
  </si>
  <si>
    <t xml:space="preserve">UPDATED STATUS OF BH-H24125-38, BR-DB17-5-B, BR-DB17-5-T CP-S128T72 TO ACTIVE </t>
  </si>
  <si>
    <t>POLISHED</t>
  </si>
  <si>
    <t>191682023545</t>
  </si>
  <si>
    <t>191682023552</t>
  </si>
  <si>
    <t>191682023576</t>
  </si>
  <si>
    <t>191682023583</t>
  </si>
  <si>
    <t>191682023637</t>
  </si>
  <si>
    <t>191682023644</t>
  </si>
  <si>
    <t>BR-DB15-7-A</t>
  </si>
  <si>
    <t>BEADLOCK RING, 15" FORGED, STYLE 7, MACHINED</t>
  </si>
  <si>
    <t>Polished</t>
  </si>
  <si>
    <t>CP-CWHB127</t>
  </si>
  <si>
    <t>CAP, CWHB, 127MM, PUSH THRU FLAT CAP</t>
  </si>
  <si>
    <t>191682023682</t>
  </si>
  <si>
    <t>191682023699</t>
  </si>
  <si>
    <t>191682023705</t>
  </si>
  <si>
    <t>191682023712</t>
  </si>
  <si>
    <t>191682023729</t>
  </si>
  <si>
    <t>ADDED 305 GLOSS/MATTE BLACK VARIANTS AND 413 PARTS TO WHEELS TAB</t>
  </si>
  <si>
    <t>CP-TOPO127P-B</t>
  </si>
  <si>
    <t>CP-BAJA127P-B</t>
  </si>
  <si>
    <t>CAP, TOPO, 127MM, PUSH THRU CAP, BLACK</t>
  </si>
  <si>
    <t>CAP, BAJA, 127MM, PUSH THRU CAP, BLACK</t>
  </si>
  <si>
    <t>ADDED BR-DB15-7-A, CP-TOPO127P-B, CP-BAJA127P-B AND CP-CWHB127 TO ACCESSORIES TAB</t>
  </si>
  <si>
    <t>MR60621080524N</t>
  </si>
  <si>
    <t>MR50388051142</t>
  </si>
  <si>
    <t>UPDATED STATUS OF VARIOUS WHEELS TO CLOSEOUT</t>
  </si>
  <si>
    <t>GZ80647047543</t>
  </si>
  <si>
    <t>GZ80647046543</t>
  </si>
  <si>
    <t>GZ80647046552</t>
  </si>
  <si>
    <t>GZ80648046544</t>
  </si>
  <si>
    <t>GZ80748046544B</t>
  </si>
  <si>
    <t>GZ80741046555B</t>
  </si>
  <si>
    <t>GZ80757047543B</t>
  </si>
  <si>
    <t>GZ80757046543B</t>
  </si>
  <si>
    <t>GZ80758047544B</t>
  </si>
  <si>
    <t>GZ80758046544B</t>
  </si>
  <si>
    <t>GZ80751047555B</t>
  </si>
  <si>
    <t>GZ80751046555B</t>
  </si>
  <si>
    <t>GZ80441046555</t>
  </si>
  <si>
    <t>GZ80448047544</t>
  </si>
  <si>
    <t>GZ80448046544</t>
  </si>
  <si>
    <t>GZ80441040555</t>
  </si>
  <si>
    <t>GZ80257047543B</t>
  </si>
  <si>
    <t>GZ80257046543B</t>
  </si>
  <si>
    <t>GZ80358047544B</t>
  </si>
  <si>
    <t>GZ80358046544B</t>
  </si>
  <si>
    <t>GZ80351047555B</t>
  </si>
  <si>
    <t>GZ80351046555B</t>
  </si>
  <si>
    <t>GZ80147047543B</t>
  </si>
  <si>
    <t>GZ80147046543B</t>
  </si>
  <si>
    <t>GZ80147046843B</t>
  </si>
  <si>
    <t>MR70478588800</t>
  </si>
  <si>
    <t>MR61021080924N</t>
  </si>
  <si>
    <t>MR61021088924N</t>
  </si>
  <si>
    <t>MR61021260552N</t>
  </si>
  <si>
    <t>MR61021287952N</t>
  </si>
  <si>
    <t>MR60621250552N</t>
  </si>
  <si>
    <t>MR60621260552N</t>
  </si>
  <si>
    <t>MR60621280852N</t>
  </si>
  <si>
    <t>MR60621280552N</t>
  </si>
  <si>
    <t>MR60621287852N</t>
  </si>
  <si>
    <t>MR60621287552N</t>
  </si>
  <si>
    <t>MR60621288852N</t>
  </si>
  <si>
    <t>MR60621288552N</t>
  </si>
  <si>
    <t>MR60621088824N</t>
  </si>
  <si>
    <t>MR60621050824N</t>
  </si>
  <si>
    <t>MR50378012142</t>
  </si>
  <si>
    <t>MR50378051142</t>
  </si>
  <si>
    <t>MR10529070520B</t>
  </si>
  <si>
    <t>MR10179000312B</t>
  </si>
  <si>
    <t>MR31568062100</t>
  </si>
  <si>
    <t>MR31329560512</t>
  </si>
  <si>
    <t>MR31329516812</t>
  </si>
  <si>
    <t>MR31329558825</t>
  </si>
  <si>
    <t>MR31329565545</t>
  </si>
  <si>
    <t>MR31329552540</t>
  </si>
  <si>
    <t>MR31378562525</t>
  </si>
  <si>
    <t>MR31378560800</t>
  </si>
  <si>
    <t>MR31378558525</t>
  </si>
  <si>
    <t>MR31378562800</t>
  </si>
  <si>
    <t>MR31078558935</t>
  </si>
  <si>
    <t>MR31078516935</t>
  </si>
  <si>
    <t>MR30489058725</t>
  </si>
  <si>
    <t xml:space="preserve">Snap-in center cap with embossed METHOD Bead Grip® logo. </t>
  </si>
  <si>
    <t>Push through center cap with embossed METHOD Bead Grip® logo for 8 lug applications</t>
  </si>
  <si>
    <t>FEATURE 8</t>
  </si>
  <si>
    <t>FEATURE 9</t>
  </si>
  <si>
    <t>DISCONTINUED - BEADLOCK RING, 14" FORGED, STYLE 2, MATTE BLACK</t>
  </si>
  <si>
    <t>DISCONTINUED - BEADLOCK RING, 14" FORGED, STYLE 2.2, MACHINED</t>
  </si>
  <si>
    <t>DISCONTINUED - BEADLOCK RING, 14" FORGED, STYLE 2.2, MATTE BLACK</t>
  </si>
  <si>
    <t>DISCONTINUED - BEADLOCK RING, 15" FORGED, STYLE 1, MATTE BLACK</t>
  </si>
  <si>
    <t>DISCONTINUED - BEADLOCK RING, 15" FORGED, STYLE 2, MACHINED</t>
  </si>
  <si>
    <t>DISCONTINUED - BEADLOCK RING, 15" FORGED, STYLE 2, MATTE BLACK</t>
  </si>
  <si>
    <t>DISCONTINUED - BEADLOCK RING, 15" FORGED, STYLE 2.2 (VALVE HOLE), MACHINED</t>
  </si>
  <si>
    <t>DISCONTINUED - BEADLOCK RING, 20" FORGED, STYLE 1, MATTE BLACK</t>
  </si>
  <si>
    <t>DISCONTINUED - BEADLOCK RING, 20" FORGED, STYLE 1.2, MACHINED</t>
  </si>
  <si>
    <t>Classic 8 window design with debossed METHOD logo on face</t>
  </si>
  <si>
    <t xml:space="preserve">Reinforced inner lip taken from MRW race wheel increases strength </t>
  </si>
  <si>
    <t>Snap-in center cap with embossed METHOD Bead Grip® logo</t>
  </si>
  <si>
    <t>Debossed METHOD logo on outer lip</t>
  </si>
  <si>
    <t>Legendary 12 spoke design with debossed METHOD logo</t>
  </si>
  <si>
    <t>MOVED VARIOUS WHEELS/ACCESSORIES TO DISCONTINUED TAB</t>
  </si>
  <si>
    <t>MR30121087518N</t>
  </si>
  <si>
    <t>MR30121088518N</t>
  </si>
  <si>
    <t>MACHINED - CLEAR COAT</t>
  </si>
  <si>
    <t>MACHINED - MATTE BLACK RING</t>
  </si>
  <si>
    <t>MACHINED - MATTE BLACK LIP</t>
  </si>
  <si>
    <t>MATTE BLACK - MACHINED LIP</t>
  </si>
  <si>
    <t>GLOSS TITANIUM - MATTE BLACK RING</t>
  </si>
  <si>
    <t>TITANIUM - MATTE BLACK RING</t>
  </si>
  <si>
    <t>TITANIUM - MATTE BLACK  LIP</t>
  </si>
  <si>
    <t>BRONZE - MATTE BLACK RING</t>
  </si>
  <si>
    <t>METHOD BRONZE - MATTE BLACK RING</t>
  </si>
  <si>
    <t>METHOD BRONZE - MATTE BLACK LIP</t>
  </si>
  <si>
    <t>MATTE BLACK - GLOSS BLACK LIP</t>
  </si>
  <si>
    <t>UPDATED VARIOUS COLOR/FINISH NAMES</t>
  </si>
  <si>
    <t>MACHINED - RAW</t>
  </si>
  <si>
    <t>GOLD - BLACK LIP</t>
  </si>
  <si>
    <t>Iconic rally inspired multi-spoke design with debossed METHOD logo on outer lip</t>
  </si>
  <si>
    <t>Simple 8 Spoke design with smooth transitions into lip with debossed METHOD logo on outer lip</t>
  </si>
  <si>
    <t xml:space="preserve">Rally inspired multi-spoke design with debossed METHOD logo on outer lip </t>
  </si>
  <si>
    <t xml:space="preserve">Forged 6061 aluminum V.2 beadlock ring for greater strength and less deflection </t>
  </si>
  <si>
    <t>Tough 6 windowed point design with debossed METHOD logos</t>
  </si>
  <si>
    <t>Clean 8 windowed spoke design with debossed METHOD logo</t>
  </si>
  <si>
    <t xml:space="preserve">Protected Schrader valve place between wheel spokes  </t>
  </si>
  <si>
    <t xml:space="preserve">Forged 6061 aluminum V.1 beadlock ring </t>
  </si>
  <si>
    <t>Push through center cap with embossed METHOD logo</t>
  </si>
  <si>
    <t>Over engineered to exceed SAE 2530 specifications</t>
  </si>
  <si>
    <t>UPDATED STATUS OF ALL GMZ ACCESSORIES TO CLOSEOUT</t>
  </si>
  <si>
    <t xml:space="preserve">MACHINED - RAW </t>
  </si>
  <si>
    <t>Rally inspired, 12 window design with debossed METHOD logos</t>
  </si>
  <si>
    <t>Wide 5x205 bolt pattern variant of 101 Beadlock</t>
  </si>
  <si>
    <t>Firm 12 spoke design with debossed METHOD logo</t>
  </si>
  <si>
    <t xml:space="preserve">Forged 6061 aluminum V.4 beadlock ring </t>
  </si>
  <si>
    <t>Second Valve Stem for 6100 trucks who want to run an inner liner</t>
  </si>
  <si>
    <t>Shorter spoke with a wide-five bolt pattern</t>
  </si>
  <si>
    <t>Material reduction in hub to reduce overall weight</t>
  </si>
  <si>
    <t xml:space="preserve">Forged 6061-T6 aluminum V.3 beadlock ring </t>
  </si>
  <si>
    <t>Forged 6061 aluminum V.3 beadlock ring is 53% thicker and reduces deflection</t>
  </si>
  <si>
    <t xml:space="preserve">Extra wide bead seat is 17% bigger to accommodate largest tires </t>
  </si>
  <si>
    <t>Recessed hardware has 360-degree protection to prevent bolt head shearing</t>
  </si>
  <si>
    <t>FEATURE 10</t>
  </si>
  <si>
    <t>Forged 6061 aluminum V5 beadlock ring</t>
  </si>
  <si>
    <t>Patented Bead Grip® bead seats on inner lip</t>
  </si>
  <si>
    <t xml:space="preserve">3/8” Grade 8 zinc-plated beadlock hardware kit included </t>
  </si>
  <si>
    <t xml:space="preserve">Snap-on center cap with embossed METHOD logo </t>
  </si>
  <si>
    <t>Push through cap with embossed METHOD logo for 8 lug applications</t>
  </si>
  <si>
    <t>4,000lb load rating tested for use on tires up to 40" in size</t>
  </si>
  <si>
    <t>Forged 6061 aluminum with T6 heat treatment construction</t>
  </si>
  <si>
    <t>Iconic 10 window design with debossed METHOD logos</t>
  </si>
  <si>
    <t xml:space="preserve">Forged 6061 aluminum V.2 beadlock ring </t>
  </si>
  <si>
    <t>Original 10 spoke design with debossed METHOD logo</t>
  </si>
  <si>
    <t xml:space="preserve">Replaceable lip bolts with optional colors available </t>
  </si>
  <si>
    <t>Flush cap appearance options available</t>
  </si>
  <si>
    <t xml:space="preserve">Applications available for trailers and cargo vans with increased load ratings </t>
  </si>
  <si>
    <t>Street-Loc V.1 lip with undercut simulates true beadlock wheel</t>
  </si>
  <si>
    <t>Replaceable MRW lip bolts with optional colors available</t>
  </si>
  <si>
    <t>Matte Black Wheel - Gloss Black Ring</t>
  </si>
  <si>
    <t>Replaceable black MRW lip bolts with optional colors available</t>
  </si>
  <si>
    <t>Flush push-through center cap with embossed METHOD logo</t>
  </si>
  <si>
    <t>Additional center cap options available</t>
  </si>
  <si>
    <t>Clean 6 windowed spoke design with debossed METHOD logo</t>
  </si>
  <si>
    <t>Utilitarian 14 hole design with debossed METHOD logo</t>
  </si>
  <si>
    <t>Unique 10 windowed design with debossed details and METHOD logos</t>
  </si>
  <si>
    <t>Bolt-on center cap with optional colors available</t>
  </si>
  <si>
    <t>Functional 6 spoke design with debossed METHOD logo</t>
  </si>
  <si>
    <t>Street-Loc V.2 lip with undercut simulates true beadlock wheel</t>
  </si>
  <si>
    <t xml:space="preserve">Bolt-on center cap with embossed METHOD logo </t>
  </si>
  <si>
    <t>Sensible 10 windowed design with debossed METHOD logos</t>
  </si>
  <si>
    <t>Street-Loc V.3 lip with undercut simulates true beadlock wheel</t>
  </si>
  <si>
    <t>Rally Raid Inspired 16 spoke design</t>
  </si>
  <si>
    <t>Machined pockets in outer lip with embossed METHOD logo</t>
  </si>
  <si>
    <t>Snap-in center cap with embossed METHOD logo</t>
  </si>
  <si>
    <t>Additional snap-in center caps available</t>
  </si>
  <si>
    <t>Flow Formed Construction is lighter while maintaining overall strength</t>
  </si>
  <si>
    <t>Barrel Strengthening Ribs increases radial rigidity</t>
  </si>
  <si>
    <t>Machined pockets in spoke windows further weight savings</t>
  </si>
  <si>
    <t>Knurled bead seat keeps tire bead seated under extreme force</t>
  </si>
  <si>
    <t>Carbon fiber MRW snap-in center cap with Flow Form logo</t>
  </si>
  <si>
    <t>10 window design with debossed METHOD logo</t>
  </si>
  <si>
    <t>Snap in center cap with embossed METHOD logo</t>
  </si>
  <si>
    <t>Street-Loc V.3 inspired lip with weight savings pockets</t>
  </si>
  <si>
    <t xml:space="preserve">Snap in center cap with embossed METHOD logo  </t>
  </si>
  <si>
    <t xml:space="preserve">Push through cap embossed METHOD logo for 8 lug applications </t>
  </si>
  <si>
    <t>Open 10 spoke design with debossed METHOD logo</t>
  </si>
  <si>
    <t>Wheel will clear Subaru STI with Brembo brakes</t>
  </si>
  <si>
    <t>Stainless steel lug hold inserts for increased durability in race environments</t>
  </si>
  <si>
    <t xml:space="preserve">Snap-in center cap with embossed METHOD logo </t>
  </si>
  <si>
    <t>Also accepts OE Subaru caps</t>
  </si>
  <si>
    <t xml:space="preserve">Industry’s best lifetime structural warranty </t>
  </si>
  <si>
    <t>VT-Spec wheels will not clear the OE Subaru STI brakes</t>
  </si>
  <si>
    <t xml:space="preserve">Wheel will clear: Subaru WRX 4-pot (up to 2014), AP Racing CP6720 calipers , Most brake packages with rotors up to 300mm in diameter </t>
  </si>
  <si>
    <t>Wheel will clear: Subaru STI with Brembo brakes</t>
  </si>
  <si>
    <t>Wheel will clear: Subaru WRX 4-pot (up to 2014), AP Racing CP6720 calipers, Most brake packages with rotors up to 300mm in diameter</t>
  </si>
  <si>
    <t>Aggressive 10 spoke design with METHOD embossed near outer lip</t>
  </si>
  <si>
    <t>Machined spoke faces further weight savings</t>
  </si>
  <si>
    <t xml:space="preserve">Carbon fiber MRW snap-in center cap </t>
  </si>
  <si>
    <t>Bolt-on front &amp; rear center cap with embossed METHOD logo</t>
  </si>
  <si>
    <t>Aftermarket lug nuts and valve stem extension kit required for installation</t>
  </si>
  <si>
    <t>UPDATED FEATURES FOR ALL WHEELS</t>
  </si>
  <si>
    <t>MR41051047564</t>
  </si>
  <si>
    <t>MR41057046552</t>
  </si>
  <si>
    <t>MOVED MR30121087518N, MR30121088518N, MR41057046552, AND MR41051047564 TO DISCONTINUED TAB</t>
  </si>
  <si>
    <t>CP-T080K108</t>
  </si>
  <si>
    <t>191682023750</t>
  </si>
  <si>
    <t>191682023767</t>
  </si>
  <si>
    <t>191682023774</t>
  </si>
  <si>
    <t>191682023781</t>
  </si>
  <si>
    <t>191682023798</t>
  </si>
  <si>
    <t>191682023804</t>
  </si>
  <si>
    <t>191682023811</t>
  </si>
  <si>
    <t>191682023828</t>
  </si>
  <si>
    <t>191682023835</t>
  </si>
  <si>
    <t>191682023842</t>
  </si>
  <si>
    <t>191682023859</t>
  </si>
  <si>
    <t>191682023866</t>
  </si>
  <si>
    <t>191682023873</t>
  </si>
  <si>
    <t>191682023880</t>
  </si>
  <si>
    <t>191682023897</t>
  </si>
  <si>
    <t>191682023903</t>
  </si>
  <si>
    <t>191682023910</t>
  </si>
  <si>
    <t>191682023927</t>
  </si>
  <si>
    <t>191682023934</t>
  </si>
  <si>
    <t>191682023941</t>
  </si>
  <si>
    <t>191682023958</t>
  </si>
  <si>
    <t>191682023965</t>
  </si>
  <si>
    <t>191682023972</t>
  </si>
  <si>
    <t>191682023989</t>
  </si>
  <si>
    <t>191682023996</t>
  </si>
  <si>
    <t>191682024009</t>
  </si>
  <si>
    <t>191682024016</t>
  </si>
  <si>
    <t>191682024023</t>
  </si>
  <si>
    <t>191682024030</t>
  </si>
  <si>
    <t>191682024047</t>
  </si>
  <si>
    <t>191682024054</t>
  </si>
  <si>
    <t>191682024061</t>
  </si>
  <si>
    <t>191682024078</t>
  </si>
  <si>
    <t>191682024085</t>
  </si>
  <si>
    <t>191682024092</t>
  </si>
  <si>
    <t>191682024108</t>
  </si>
  <si>
    <t>191682024115</t>
  </si>
  <si>
    <t>191682024122</t>
  </si>
  <si>
    <t>191682024139</t>
  </si>
  <si>
    <t>191682024146</t>
  </si>
  <si>
    <t>191682024153</t>
  </si>
  <si>
    <t>191682024160</t>
  </si>
  <si>
    <t>191682024177</t>
  </si>
  <si>
    <t>191682024184</t>
  </si>
  <si>
    <t>191682024207</t>
  </si>
  <si>
    <t>191682024214</t>
  </si>
  <si>
    <t>191682024221</t>
  </si>
  <si>
    <t>191682024238</t>
  </si>
  <si>
    <t>191682024245</t>
  </si>
  <si>
    <t>191682024252</t>
  </si>
  <si>
    <t>191682024269</t>
  </si>
  <si>
    <t>191682024276</t>
  </si>
  <si>
    <t>191682024283</t>
  </si>
  <si>
    <t>191682024290</t>
  </si>
  <si>
    <t>191682024306</t>
  </si>
  <si>
    <t>191682024313</t>
  </si>
  <si>
    <t>191682024320</t>
  </si>
  <si>
    <t>191682024337</t>
  </si>
  <si>
    <t>191682024344</t>
  </si>
  <si>
    <t>191682024351</t>
  </si>
  <si>
    <t>191682024368</t>
  </si>
  <si>
    <t>191682024375</t>
  </si>
  <si>
    <t>191682024382</t>
  </si>
  <si>
    <t>191682024399</t>
  </si>
  <si>
    <t>191682024405</t>
  </si>
  <si>
    <t>191682024191</t>
  </si>
  <si>
    <t>CAP, 1717, 107MM, BLACK, SCREW ON</t>
  </si>
  <si>
    <t>UPDATED DESCRIPTION FOR CP-1717L108</t>
  </si>
  <si>
    <t>MR30121050518N</t>
  </si>
  <si>
    <t>MR30121080518N</t>
  </si>
  <si>
    <t>MR31178558500</t>
  </si>
  <si>
    <t>CP-T079L131-5H-01</t>
  </si>
  <si>
    <t>191682024580</t>
  </si>
  <si>
    <t>191682024597</t>
  </si>
  <si>
    <t>191682024603</t>
  </si>
  <si>
    <t>191682024610</t>
  </si>
  <si>
    <t>191682024627</t>
  </si>
  <si>
    <t>191682024634</t>
  </si>
  <si>
    <t>191682024641</t>
  </si>
  <si>
    <t>191682024658</t>
  </si>
  <si>
    <t>191682024665</t>
  </si>
  <si>
    <t>191682024672</t>
  </si>
  <si>
    <t>191682024689</t>
  </si>
  <si>
    <t>191682024696</t>
  </si>
  <si>
    <t>191682024702</t>
  </si>
  <si>
    <t>191682024719</t>
  </si>
  <si>
    <t>191682024726</t>
  </si>
  <si>
    <t>191682024733</t>
  </si>
  <si>
    <t>191682024740</t>
  </si>
  <si>
    <t>191682024757</t>
  </si>
  <si>
    <t>191682024764</t>
  </si>
  <si>
    <t>191682024771</t>
  </si>
  <si>
    <t>191682024788</t>
  </si>
  <si>
    <t>191682024795</t>
  </si>
  <si>
    <t>191682024801</t>
  </si>
  <si>
    <t>191682024818</t>
  </si>
  <si>
    <t>191682024825</t>
  </si>
  <si>
    <t>191682024832</t>
  </si>
  <si>
    <t>191682024849</t>
  </si>
  <si>
    <t>191682024856</t>
  </si>
  <si>
    <t>191682024863</t>
  </si>
  <si>
    <t>191682024870</t>
  </si>
  <si>
    <t>191682024887</t>
  </si>
  <si>
    <t>191682024894</t>
  </si>
  <si>
    <t>191682024900</t>
  </si>
  <si>
    <t>191682024917</t>
  </si>
  <si>
    <t>191682024924</t>
  </si>
  <si>
    <t>191682024931</t>
  </si>
  <si>
    <t>191682024948</t>
  </si>
  <si>
    <t>191682024955</t>
  </si>
  <si>
    <t>191682024962</t>
  </si>
  <si>
    <t>191682024979</t>
  </si>
  <si>
    <t>191682024986</t>
  </si>
  <si>
    <t>191682024993</t>
  </si>
  <si>
    <t>191682025006</t>
  </si>
  <si>
    <t>191682025013</t>
  </si>
  <si>
    <t>191682025020</t>
  </si>
  <si>
    <t>191682025037</t>
  </si>
  <si>
    <t>191682025044</t>
  </si>
  <si>
    <t>191682025051</t>
  </si>
  <si>
    <t>191682025068</t>
  </si>
  <si>
    <t>191682025075</t>
  </si>
  <si>
    <t>191682025082</t>
  </si>
  <si>
    <t>191682025099</t>
  </si>
  <si>
    <t>191682025105</t>
  </si>
  <si>
    <t>191682025112</t>
  </si>
  <si>
    <t>191682025129</t>
  </si>
  <si>
    <t>191682025136</t>
  </si>
  <si>
    <t>191682025143</t>
  </si>
  <si>
    <t>191682025150</t>
  </si>
  <si>
    <t>191682025167</t>
  </si>
  <si>
    <t>DISCONTINUED - BEADLOCK RING, 15" CAST, BLACK</t>
  </si>
  <si>
    <t>CAP, T079, 108MM, BLACK, ONE PIECE SCREW ON</t>
  </si>
  <si>
    <t>TITANIUM - MATTE BLACK LIP</t>
  </si>
  <si>
    <t>MR31378558825</t>
  </si>
  <si>
    <t>MR50388012542</t>
  </si>
  <si>
    <t>MR60621088524N</t>
  </si>
  <si>
    <t>MOVED BR-GZ15, MR30121050518N, MR30121080518N, MR31378558825, MR50388012542, MR60621088524N, AND MR31178558500 TO DISCONTINUED TAB</t>
  </si>
  <si>
    <t>18x8.5</t>
  </si>
  <si>
    <t>UPDATED STATUS OF VARIOUS PARTS TO ACTIVE (SEE NOTE)</t>
  </si>
  <si>
    <t>191682023569</t>
  </si>
  <si>
    <t>191682023590</t>
  </si>
  <si>
    <t>191682023651</t>
  </si>
  <si>
    <t>Machined - Raw</t>
  </si>
  <si>
    <t>4.2+.8</t>
  </si>
  <si>
    <t>191682023620</t>
  </si>
  <si>
    <t>191682023613</t>
  </si>
  <si>
    <t>191682023606</t>
  </si>
  <si>
    <t>MR412 Beadlock</t>
  </si>
  <si>
    <t>MR412 Bead Grip</t>
  </si>
  <si>
    <t>191682025198</t>
  </si>
  <si>
    <t>191682025181</t>
  </si>
  <si>
    <t>191682002236</t>
  </si>
  <si>
    <t>MR41255012343B</t>
  </si>
  <si>
    <t>MR41255047343B</t>
  </si>
  <si>
    <t>MR41255046343B</t>
  </si>
  <si>
    <t>25</t>
  </si>
  <si>
    <t>73</t>
  </si>
  <si>
    <t>191682025204</t>
  </si>
  <si>
    <t>191682025211</t>
  </si>
  <si>
    <t>191682025228</t>
  </si>
  <si>
    <t>191682025235</t>
  </si>
  <si>
    <t>ADDED 316 17" 5X108/5X4.5, 316 20" TO WHEELS TAB</t>
  </si>
  <si>
    <t>MR30678587500</t>
  </si>
  <si>
    <t>BR-DB15-40-A</t>
  </si>
  <si>
    <t>ADDED BR-DB15-40-A, CP-T080K108 AND CP-T079L131-5H-01 TO ACCESSORIES TAB</t>
  </si>
  <si>
    <t>ADDED 706, 315 20", 412, 413 5x4.5 TO WHEELS TAB</t>
  </si>
  <si>
    <t>CP-T079L86-T</t>
  </si>
  <si>
    <t>MR407 Bead Grip</t>
  </si>
  <si>
    <t>MR409 Bead Grip</t>
  </si>
  <si>
    <t>MR410 Bead Grip</t>
  </si>
  <si>
    <t>MR411 Bead Grip</t>
  </si>
  <si>
    <t>UPDATED MODEL DESCRIPTION FOR 407/409/410/411</t>
  </si>
  <si>
    <t>191682025471</t>
  </si>
  <si>
    <t>191682025518</t>
  </si>
  <si>
    <t>191682025532</t>
  </si>
  <si>
    <t>191682025556</t>
  </si>
  <si>
    <t>191682025570</t>
  </si>
  <si>
    <t>191682025587</t>
  </si>
  <si>
    <t>191682025617</t>
  </si>
  <si>
    <t>191682025631</t>
  </si>
  <si>
    <t>191682025655</t>
  </si>
  <si>
    <t>191682025679</t>
  </si>
  <si>
    <t>191682025693</t>
  </si>
  <si>
    <t>191682025709</t>
  </si>
  <si>
    <t>191682025723</t>
  </si>
  <si>
    <t>191682025730</t>
  </si>
  <si>
    <t>191682025754</t>
  </si>
  <si>
    <t>191682025778</t>
  </si>
  <si>
    <t>191682025785</t>
  </si>
  <si>
    <t>191682025815</t>
  </si>
  <si>
    <t>191682025839</t>
  </si>
  <si>
    <t>191682025846</t>
  </si>
  <si>
    <t>191682025952</t>
  </si>
  <si>
    <t>191682025969</t>
  </si>
  <si>
    <t>191682025990</t>
  </si>
  <si>
    <t>191682026003</t>
  </si>
  <si>
    <t>191682026034</t>
  </si>
  <si>
    <t>191682026041</t>
  </si>
  <si>
    <t>191682026072</t>
  </si>
  <si>
    <t>191682026089</t>
  </si>
  <si>
    <t>191682026096</t>
  </si>
  <si>
    <t>191682026102</t>
  </si>
  <si>
    <t>191682026133</t>
  </si>
  <si>
    <t>191682026157</t>
  </si>
  <si>
    <t>191682026171</t>
  </si>
  <si>
    <t>191682026195</t>
  </si>
  <si>
    <t>191682026201</t>
  </si>
  <si>
    <t>191682026218</t>
  </si>
  <si>
    <t>191682026225</t>
  </si>
  <si>
    <t>191682026232</t>
  </si>
  <si>
    <t>191682026249</t>
  </si>
  <si>
    <t>191682026256</t>
  </si>
  <si>
    <t>Open Ended Cap</t>
  </si>
  <si>
    <t>CAP, OPEN 62MM, PUSH THROUGH, BLACK</t>
  </si>
  <si>
    <t>CAP, OPEN 110MM, PUSH THROUGH, BLACK</t>
  </si>
  <si>
    <t>CP-OPEN140-62-B</t>
  </si>
  <si>
    <t>CP-OPEN140-110-B</t>
  </si>
  <si>
    <t>ADDED CP-OPEN140-62-B AND CP-OPEN140-110-B TO ACCESSORIES TAB</t>
  </si>
  <si>
    <t>MR50378012542</t>
  </si>
  <si>
    <t>MR31378516825</t>
  </si>
  <si>
    <t>MOVED MR50378012542 AND MR31378516825 TO DISCONTINUED TAB</t>
  </si>
  <si>
    <t>UPDATED STATUS OF MR40155012340B TO COMING SOON</t>
  </si>
  <si>
    <t>CORRECTED BACKSPACING FOR 7XX 18X9 +18 WHEELS</t>
  </si>
  <si>
    <t>UPDATED STATUS OF MR30578558325, MR70366053868, MR70366568590, MR70366568990, MR70366568890, MR70378555500, MR70378555900 TO ACTIVE</t>
  </si>
  <si>
    <t>ADDED 707 TO WHEELS TAB</t>
  </si>
  <si>
    <t>MH-VSC4</t>
  </si>
  <si>
    <t>MH-VSC5</t>
  </si>
  <si>
    <t>MISC HARDWARE, VALVE STEM CAP, 5PC KIT, TITANIUM</t>
  </si>
  <si>
    <t>MISC HARDWARE, VALVE STEM CAP, 5PC KIT, BLUE</t>
  </si>
  <si>
    <t>ADDED MH-VSC4 AND MH-VSC5 TO ACCESSORIES TAB</t>
  </si>
  <si>
    <t>UPDATED BEADLOCK RING FOR MR20179055325BVR TO BR-DB17-1.3-A</t>
  </si>
  <si>
    <t>BEADLOCK HARDWARE KIT, 5/16-18 x 1.25", 24 PIECES, INCLUDES V101 VALVE</t>
  </si>
  <si>
    <t>UPDATED DESCRIPTION FOR BH-H24125-V</t>
  </si>
  <si>
    <t>MR701 Bead Grip</t>
  </si>
  <si>
    <t>MR701 HD Bead Grip</t>
  </si>
  <si>
    <t>MR702 Bead Grip</t>
  </si>
  <si>
    <t>MR703 Bead Grip</t>
  </si>
  <si>
    <t>MR704 Bead Grip</t>
  </si>
  <si>
    <t>MR704 HD Bead Grip</t>
  </si>
  <si>
    <t>MR705 Bead Grip</t>
  </si>
  <si>
    <t>MR706 Bead Grip</t>
  </si>
  <si>
    <t>MR707 Bead Grip</t>
  </si>
  <si>
    <t>UPDATED TRAIL STYLES TO INCLUDE "BEAD GRIP"</t>
  </si>
  <si>
    <t>191682026669</t>
  </si>
  <si>
    <t>191682026676</t>
  </si>
  <si>
    <t>191682026683</t>
  </si>
  <si>
    <t>191682026690</t>
  </si>
  <si>
    <t>191682026706</t>
  </si>
  <si>
    <t>191682026713</t>
  </si>
  <si>
    <t>191682026720</t>
  </si>
  <si>
    <t>191682026737</t>
  </si>
  <si>
    <t>191682026744</t>
  </si>
  <si>
    <t>191682026751</t>
  </si>
  <si>
    <t>191682026768</t>
  </si>
  <si>
    <t>191682026775</t>
  </si>
  <si>
    <t>191682026782</t>
  </si>
  <si>
    <t>191682026799</t>
  </si>
  <si>
    <t>191682026805</t>
  </si>
  <si>
    <t>191682026812</t>
  </si>
  <si>
    <t>191682026829</t>
  </si>
  <si>
    <t>191682026836</t>
  </si>
  <si>
    <t>191682026843</t>
  </si>
  <si>
    <t>191682026850</t>
  </si>
  <si>
    <t>ADDED 312 MATTE BLACK - GLOSS BLACK LIP AND 703/317 17X9 -12</t>
  </si>
  <si>
    <t>MR31278580900</t>
  </si>
  <si>
    <t>MR31378560500</t>
  </si>
  <si>
    <t>MR31329516512</t>
  </si>
  <si>
    <t>MR41057046543</t>
  </si>
  <si>
    <t>GZ80441047955</t>
  </si>
  <si>
    <t>MOVED MR31278580900, MR31378560500, MR31329516512, MR41057046543, AND GZ80441047955 TO DISCONTINUED TAB</t>
  </si>
  <si>
    <t>GZ80648047544</t>
  </si>
  <si>
    <t>MR305785581000, MR30578558525, MR305785601025, MR305785801000, BH-H24125-V, CP-1717B140-G, CP-CWHB127, CP-TOPO127P-B, CP-BAJA127P-B</t>
  </si>
  <si>
    <t>UPDATED STATUS OF THE FOLLOWING TO ACTIVE:</t>
  </si>
  <si>
    <t>MR413 Beadlock</t>
  </si>
  <si>
    <t>UPDATED MODEL NAME FOR 413</t>
  </si>
  <si>
    <t>LUG BOLT, M16X1.5 CHROME (Ram ProMaster)</t>
  </si>
  <si>
    <t>MR30478516700</t>
  </si>
  <si>
    <t>MR30478560700</t>
  </si>
  <si>
    <t>MR70179087912N</t>
  </si>
  <si>
    <t>UPDATED WEIGHTS FOR 413 AND 401R +43/+40</t>
  </si>
  <si>
    <t>MR414 Bead Grip</t>
  </si>
  <si>
    <t>191682026423</t>
  </si>
  <si>
    <t>191682028878</t>
  </si>
  <si>
    <t>191682026430</t>
  </si>
  <si>
    <t>191682028885</t>
  </si>
  <si>
    <t>191682026447</t>
  </si>
  <si>
    <t>191682028892</t>
  </si>
  <si>
    <t>191682026454</t>
  </si>
  <si>
    <t>191682028908</t>
  </si>
  <si>
    <t>191682026461</t>
  </si>
  <si>
    <t>191682028915</t>
  </si>
  <si>
    <t>191682026478</t>
  </si>
  <si>
    <t>191682028922</t>
  </si>
  <si>
    <t>191682026485</t>
  </si>
  <si>
    <t>191682028939</t>
  </si>
  <si>
    <t>191682026492</t>
  </si>
  <si>
    <t>191682028946</t>
  </si>
  <si>
    <t>191682026508</t>
  </si>
  <si>
    <t>191682028953</t>
  </si>
  <si>
    <t>191682026515</t>
  </si>
  <si>
    <t>191682028960</t>
  </si>
  <si>
    <t>191682026522</t>
  </si>
  <si>
    <t>191682028977</t>
  </si>
  <si>
    <t>191682026539</t>
  </si>
  <si>
    <t>191682028984</t>
  </si>
  <si>
    <t>191682026546</t>
  </si>
  <si>
    <t>191682028991</t>
  </si>
  <si>
    <t>MR31378550800</t>
  </si>
  <si>
    <t>[I] CAP CLEARANCE HEIGHT (MM) (FIRST OBSTRUCTION)</t>
  </si>
  <si>
    <t>CAP CLEARANCE HEIGHT (MM) (END OF CAP)</t>
  </si>
  <si>
    <t>GRAPHITE</t>
  </si>
  <si>
    <t>Graphite</t>
  </si>
  <si>
    <t>191682029417</t>
  </si>
  <si>
    <t>191682029400</t>
  </si>
  <si>
    <t>191682029394</t>
  </si>
  <si>
    <t>191682029271</t>
  </si>
  <si>
    <t>191682029288</t>
  </si>
  <si>
    <t>191682029295</t>
  </si>
  <si>
    <t>191682029301</t>
  </si>
  <si>
    <t>191682029318</t>
  </si>
  <si>
    <t>191682029325</t>
  </si>
  <si>
    <t>191682029332</t>
  </si>
  <si>
    <t>191682029349</t>
  </si>
  <si>
    <t>191682029356</t>
  </si>
  <si>
    <t>191682029370</t>
  </si>
  <si>
    <t>191682029387</t>
  </si>
  <si>
    <t>191682029363</t>
  </si>
  <si>
    <t>UPDATED CAP CLEARANCE HEIGHTS</t>
  </si>
  <si>
    <t>UPDATED STATUS OF VARIOUS CAPS TO CLOSEOUT</t>
  </si>
  <si>
    <t>MR30589016300</t>
  </si>
  <si>
    <t>MR30678580500</t>
  </si>
  <si>
    <t>MR41057046152</t>
  </si>
  <si>
    <t>BAHIA BLUE - GLOSS BLACK LIP</t>
  </si>
  <si>
    <t>Tough multi-spoke design with debossed METHOD logos</t>
  </si>
  <si>
    <t>Reinforced inner lip provides extreme strength and durabilit</t>
  </si>
  <si>
    <t>Forged 6061 aluminum V.7 beadlock ring</t>
  </si>
  <si>
    <t>Excess material removed from ring for additional weight reduction</t>
  </si>
  <si>
    <t>Grade 8 zinc placed beadlock hardware kit included</t>
  </si>
  <si>
    <t>Super strong 1600 lbs. load rating</t>
  </si>
  <si>
    <t xml:space="preserve"> Patented Bead Grip® technology engages tire bead for increased grip at low tire pressures</t>
  </si>
  <si>
    <t xml:space="preserve"> Reinforced inner lip taken from MRW race wheel increases strengt</t>
  </si>
  <si>
    <t>Super strong 1600 lbs. load ratin</t>
  </si>
  <si>
    <t xml:space="preserve">Excess material removed from ring for additional weight reduction </t>
  </si>
  <si>
    <t xml:space="preserve">Grade 8 zinc placed beadlock hardware kit included </t>
  </si>
  <si>
    <t>Wheel and beadlock designed to shed sand and debris from wheel lip</t>
  </si>
  <si>
    <t>MR10358000324B</t>
  </si>
  <si>
    <t>MR31178560500</t>
  </si>
  <si>
    <t>MOVED VARIOUS PARTS TO DISCONTINUED TAB</t>
  </si>
  <si>
    <t>LK-W5614SEB</t>
  </si>
  <si>
    <t>UPDATED STATUS OF 412, 605 MACHINED, MR305890581025, MR305890601018, AND MR305890801018 TO ACTIVE</t>
  </si>
  <si>
    <t>ADDED 414, 305 TITANIUM TO WHEELS TAB</t>
  </si>
  <si>
    <t>https://customwheelhousellc.box.com/s/qhdfcynjioolgozjjws4p0yp0xrqfwsx</t>
  </si>
  <si>
    <t>method-mr706-wheel-8lug-matte-black-17x8-5-face.jpg</t>
  </si>
  <si>
    <t>https://customwheelhousellc.box.com/s/cuo9znww2oscfyyto8kamxpwyt0x0hba</t>
  </si>
  <si>
    <t>method-mr706-wheel-8lug-matte-black-17x8-5.jpg</t>
  </si>
  <si>
    <t>https://customwheelhousellc.box.com/s/cn224cs61amfs9fcpvcr4mxrxxvzb53t</t>
  </si>
  <si>
    <t>method-mr706-wheel-8lug-matte-bronze-17x8-5-face.jpg</t>
  </si>
  <si>
    <t>https://customwheelhousellc.box.com/s/yjm18kzj8qlifpf0b956iabv2mrpr52h</t>
  </si>
  <si>
    <t>method-mr706-wheel-8lug-matte-bronze-17x8-5.jpg</t>
  </si>
  <si>
    <t>UPDATED STATUS OF VARIOUS 706 TO ACTIVE</t>
  </si>
  <si>
    <t>ADDED 706 IMAGE LINKS</t>
  </si>
  <si>
    <t>SECONDARY</t>
  </si>
  <si>
    <t>SIMILAR TO ORIGINAL SERIES BUT WITH SIGNIFICANT CHANGES</t>
  </si>
  <si>
    <t>REMOVED 312 BLACK/GLOSS LIP</t>
  </si>
  <si>
    <t>ADDED LK-W5614SEB TO ACCESSORIES TAB</t>
  </si>
  <si>
    <t>GZ80351046955B</t>
  </si>
  <si>
    <t>CORRECTED CAP FOR 706 18X9 5X120 / 6x135</t>
  </si>
  <si>
    <t>MR70189087918H</t>
  </si>
  <si>
    <t>MR40141046555B</t>
  </si>
  <si>
    <t>MR31289088918</t>
  </si>
  <si>
    <t>MOVED GZ80351046955B, MR70189087918H, MR40141046555B, AND MR31289088918 TO DISCONTINUED TAB</t>
  </si>
  <si>
    <t xml:space="preserve"> Reinforced inner lip taken from MRW race wheel increases strength</t>
  </si>
  <si>
    <t>Push through center cap with embossed METHOD Bead Grip logo for 8 lug applications</t>
  </si>
  <si>
    <t>CP-TOPO64S-BZ</t>
  </si>
  <si>
    <t>CP-TOPO86S-BZ</t>
  </si>
  <si>
    <t>CP-TOPO89P-BZ</t>
  </si>
  <si>
    <t>CP-TOPO93P-BZ</t>
  </si>
  <si>
    <t>CP-TOPO107S-BZ</t>
  </si>
  <si>
    <t>CP-TOPO108P-BZ</t>
  </si>
  <si>
    <t>CP-TOPO127P-BZ</t>
  </si>
  <si>
    <t>CP-TOPO130-P-BZ</t>
  </si>
  <si>
    <t>CAP, TOPO, 64MM SNAP IN, BRONZE</t>
  </si>
  <si>
    <t>CAP, TOPO, 86MM SNAP IN, BRONZE</t>
  </si>
  <si>
    <t>CAP, TOPO, 89MM, PUSH THRU CAP, BRONZE</t>
  </si>
  <si>
    <t>CAP, TOPO, 93MM, PUSH THRU CAP, BRONZE</t>
  </si>
  <si>
    <t>CAP, TOPO, 107MM SNAP IN, BRONZE</t>
  </si>
  <si>
    <t>CAP, TOPO, 108MM, PUSH THRU CAP, BRONZE</t>
  </si>
  <si>
    <t>CAP, TOPO, 127MM, PUSH THRU CAP, BRONZE</t>
  </si>
  <si>
    <t>CAP, TOPO, 130MM, PUSH THRU CAP, BRONZE</t>
  </si>
  <si>
    <t>ADDED BRONZE TOPO CAPS TO ACCESSORIES TAB</t>
  </si>
  <si>
    <t>MR41047047543</t>
  </si>
  <si>
    <t>MR41047047143</t>
  </si>
  <si>
    <t>UPDATED STATUS 706 TO ACTIVE</t>
  </si>
  <si>
    <t xml:space="preserve">UPDATED PRICING FOR ALL WHEELS </t>
  </si>
  <si>
    <t>MOVED MR41047047543 AND MR41047047143 TO DISCONTINUED TAB</t>
  </si>
  <si>
    <t>REMOVED MR40155047343B AND MR40155046343B</t>
  </si>
  <si>
    <t>MH-ZH-126-AL</t>
  </si>
  <si>
    <t>MISC HARDWARE, HUB RING, 106.25-95.25mm, ALUMINUM</t>
  </si>
  <si>
    <t>MH-ZH-126-P</t>
  </si>
  <si>
    <t>MISC HARDWARE, HUB RING, 106.25-95.25mm, PLASTIC</t>
  </si>
  <si>
    <t>MH-ZH-127-P</t>
  </si>
  <si>
    <t>MISC HARDWARE, HUB RING, 106.25-93.25mm, PLASTIC</t>
  </si>
  <si>
    <t>MR31078558535</t>
  </si>
  <si>
    <t>MR10179050312B</t>
  </si>
  <si>
    <t>CP-TOPO108S-B</t>
  </si>
  <si>
    <t>CAP, TOPO, 108MM SNAP IN, BLACK</t>
  </si>
  <si>
    <t>191682030789</t>
  </si>
  <si>
    <t>Dually Transit Valve Extension</t>
  </si>
  <si>
    <t>MH-W529-TPMS</t>
  </si>
  <si>
    <t>MR60529055512N</t>
  </si>
  <si>
    <t>MISC HARDWARE, 7" BRAIDED VALVE EXTENSION, DRW TRANSIT W/ TPMS</t>
  </si>
  <si>
    <t>191682025266</t>
  </si>
  <si>
    <t>191682025273</t>
  </si>
  <si>
    <t>191682025280</t>
  </si>
  <si>
    <t>191682025297</t>
  </si>
  <si>
    <t>191682025303</t>
  </si>
  <si>
    <t>191682025310</t>
  </si>
  <si>
    <t>191682025327</t>
  </si>
  <si>
    <t>191682025334</t>
  </si>
  <si>
    <t>191682025341</t>
  </si>
  <si>
    <t>191682025358</t>
  </si>
  <si>
    <t>191682025365</t>
  </si>
  <si>
    <t>191682025372</t>
  </si>
  <si>
    <t>191682025389</t>
  </si>
  <si>
    <t>191682025396</t>
  </si>
  <si>
    <t>191682025419</t>
  </si>
  <si>
    <t>191682025426</t>
  </si>
  <si>
    <t>191682025433</t>
  </si>
  <si>
    <t>191682025440</t>
  </si>
  <si>
    <t>191682025457</t>
  </si>
  <si>
    <t>191682025464</t>
  </si>
  <si>
    <t>191682030819</t>
  </si>
  <si>
    <t>191682030826</t>
  </si>
  <si>
    <t xml:space="preserve">UPDATED OFFSET FOR MR401-R +46 TO +43,  312 CENTER CAPS AND FINISH FOR 316 20" </t>
  </si>
  <si>
    <t>UPDATED GLOSS BLACK FINISH CODE TO 13</t>
  </si>
  <si>
    <t>UPDATED VARIOUS PARTS TO CLOSEOUT</t>
  </si>
  <si>
    <t>MR30189087518</t>
  </si>
  <si>
    <t>MR30121060518N</t>
  </si>
  <si>
    <t>MR31029060518</t>
  </si>
  <si>
    <t>MR70378588900</t>
  </si>
  <si>
    <t>MOVED MR31078558535, MR60529055512N, MR30189087518, MR30121060518N, MR31029060518, MR70378588900, AND MR10179050312B TO DISCONTINUED TAB</t>
  </si>
  <si>
    <t>191682030222</t>
  </si>
  <si>
    <t>191682030239</t>
  </si>
  <si>
    <t>191682030246</t>
  </si>
  <si>
    <t>191682030253</t>
  </si>
  <si>
    <t>191682030321</t>
  </si>
  <si>
    <t>191682030338</t>
  </si>
  <si>
    <t>191682030345</t>
  </si>
  <si>
    <t>191682030352</t>
  </si>
  <si>
    <t>191682030369</t>
  </si>
  <si>
    <t>191682030376</t>
  </si>
  <si>
    <t>191682030383</t>
  </si>
  <si>
    <t>191682030390</t>
  </si>
  <si>
    <t>191682030406</t>
  </si>
  <si>
    <t>191682030413</t>
  </si>
  <si>
    <t>191682030444</t>
  </si>
  <si>
    <t>191682030451</t>
  </si>
  <si>
    <t>191682030468</t>
  </si>
  <si>
    <t>191682030475</t>
  </si>
  <si>
    <t>191682030529</t>
  </si>
  <si>
    <t>191682030536</t>
  </si>
  <si>
    <t>191682030543</t>
  </si>
  <si>
    <t>191682030550</t>
  </si>
  <si>
    <t>191682030666</t>
  </si>
  <si>
    <t>191682030673</t>
  </si>
  <si>
    <t>191682030680</t>
  </si>
  <si>
    <t>191682030697</t>
  </si>
  <si>
    <t>191682030703</t>
  </si>
  <si>
    <t>191682030710</t>
  </si>
  <si>
    <t>191682030567</t>
  </si>
  <si>
    <t>191682030574</t>
  </si>
  <si>
    <t>191682030581</t>
  </si>
  <si>
    <t>191682030598</t>
  </si>
  <si>
    <t>191682030604</t>
  </si>
  <si>
    <t>191682030611</t>
  </si>
  <si>
    <t>191682030628</t>
  </si>
  <si>
    <t>191682030635</t>
  </si>
  <si>
    <t>191682030642</t>
  </si>
  <si>
    <t>191682030659</t>
  </si>
  <si>
    <t>191682030727</t>
  </si>
  <si>
    <t>191682030734</t>
  </si>
  <si>
    <t>191682030741</t>
  </si>
  <si>
    <t>191682030758</t>
  </si>
  <si>
    <t>191682030765</t>
  </si>
  <si>
    <t>191682030772</t>
  </si>
  <si>
    <t>MR318</t>
  </si>
  <si>
    <t>MR10679000544B</t>
  </si>
  <si>
    <t>MR30489058325</t>
  </si>
  <si>
    <t>MR30978587500</t>
  </si>
  <si>
    <t>MR31329560812</t>
  </si>
  <si>
    <t>LK-25-40574LSK</t>
  </si>
  <si>
    <t>LUG BOLT KIT, M14x1.5, 33MM, BLACK (SPRINTER), 25 BOLTS</t>
  </si>
  <si>
    <t>Lug Bolt Kit</t>
  </si>
  <si>
    <t>ADDED MR30578555800, 318 AND 5XX-2</t>
  </si>
  <si>
    <t>ADDED MH-ZH-126-AL, MH-ZH-126-P, AND MH-ZH-127-P, MH-W529-TPMS, LK-25-40574LSK, AND CP-TOPO108S-B</t>
  </si>
  <si>
    <t>MR41057046143</t>
  </si>
  <si>
    <t>MR40148046544B</t>
  </si>
  <si>
    <t>MR40947047452</t>
  </si>
  <si>
    <t>MR41047046543</t>
  </si>
  <si>
    <t>MR41057047543</t>
  </si>
  <si>
    <t>MR41057047152</t>
  </si>
  <si>
    <t>GZ80141046855B</t>
  </si>
  <si>
    <t>DISCONTINUED - BEADLOCK RING, 14" CAST, BLACK</t>
  </si>
  <si>
    <t>DISCONTINUED - CAP, VENOMOUS, CHROME</t>
  </si>
  <si>
    <t>DISCONTINUED - CAP, 1524, 130MM, CHROME, PUSH THRU</t>
  </si>
  <si>
    <t>DISCONTINUED - CAP, 1524, 130MM, BLACK, PUSH THRU</t>
  </si>
  <si>
    <t>MR30421050518N</t>
  </si>
  <si>
    <t>MR30889060918</t>
  </si>
  <si>
    <t>MR30989087518</t>
  </si>
  <si>
    <t>MR31078580500</t>
  </si>
  <si>
    <t>MR60521088924N</t>
  </si>
  <si>
    <t>MR60521250952N</t>
  </si>
  <si>
    <t>MR70179080912N</t>
  </si>
  <si>
    <t>UPDATED STATUS OF 414 AND 305 TITANIUM TO ACTIVE</t>
  </si>
  <si>
    <t>17</t>
  </si>
  <si>
    <t>8.5</t>
  </si>
  <si>
    <t>5</t>
  </si>
  <si>
    <t>4.72</t>
  </si>
  <si>
    <t>150</t>
  </si>
  <si>
    <t>5.5</t>
  </si>
  <si>
    <t>6</t>
  </si>
  <si>
    <t>120</t>
  </si>
  <si>
    <t>135</t>
  </si>
  <si>
    <t>106.25</t>
  </si>
  <si>
    <t>8</t>
  </si>
  <si>
    <t>6.5</t>
  </si>
  <si>
    <t>130.81</t>
  </si>
  <si>
    <t>170</t>
  </si>
  <si>
    <t>18</t>
  </si>
  <si>
    <t>5.68</t>
  </si>
  <si>
    <t>180</t>
  </si>
  <si>
    <t>175</t>
  </si>
  <si>
    <t>185</t>
  </si>
  <si>
    <t>200</t>
  </si>
  <si>
    <t>MR319</t>
  </si>
  <si>
    <t>MR31578558100</t>
  </si>
  <si>
    <t>MR31078550900</t>
  </si>
  <si>
    <t>MR30978588800</t>
  </si>
  <si>
    <t>MR31578562300</t>
  </si>
  <si>
    <t>MR61021060924N</t>
  </si>
  <si>
    <t>UPDATED STATUS OF CP-T079L131-5H-01 AND CP-T080K108 TO ACTIVE</t>
  </si>
  <si>
    <t>CORRECTED LOAD RATING FOR 703 17X9 8 LUG</t>
  </si>
  <si>
    <t>MR207 Beadgrip</t>
  </si>
  <si>
    <t>191682031137</t>
  </si>
  <si>
    <t>191682031144</t>
  </si>
  <si>
    <t>MR30168050500</t>
  </si>
  <si>
    <t>MR30121016518N</t>
  </si>
  <si>
    <t>MR30468060700</t>
  </si>
  <si>
    <t>MR30978555500</t>
  </si>
  <si>
    <t>MR30989088800</t>
  </si>
  <si>
    <t>MR31078555500</t>
  </si>
  <si>
    <t>MR31078580900</t>
  </si>
  <si>
    <t>MR31178550500</t>
  </si>
  <si>
    <t>MR31178516500</t>
  </si>
  <si>
    <t>MR31178580500</t>
  </si>
  <si>
    <t>MR31378558800</t>
  </si>
  <si>
    <t>MR31578588100</t>
  </si>
  <si>
    <t>MR60521250552N</t>
  </si>
  <si>
    <t>MR70278562500</t>
  </si>
  <si>
    <t>NA</t>
  </si>
  <si>
    <t>REMOVED VARIOUS 707S</t>
  </si>
  <si>
    <t>MR415 Beadlock</t>
  </si>
  <si>
    <t>BR-DB15-7-B</t>
  </si>
  <si>
    <t xml:space="preserve">70 x LC300 </t>
  </si>
  <si>
    <t>ADDED 319, 207 AND 415</t>
  </si>
  <si>
    <t>ADDED BR-DB15-7-B</t>
  </si>
  <si>
    <t>MR70478588500</t>
  </si>
  <si>
    <t>CP-TOPO108S-BZ</t>
  </si>
  <si>
    <t>UPDATED CENTER CAP FOR BRONZE 318S</t>
  </si>
  <si>
    <t>UPDATED 707 AND 318 17x8.5 +35 PARTS TO +25</t>
  </si>
  <si>
    <t>UPDATED STATUS OF BR-DB15-40-A / BR-DB15-7-A TO ACTIVE</t>
  </si>
  <si>
    <t>Yor Cap</t>
  </si>
  <si>
    <t>CP-YOR107S</t>
  </si>
  <si>
    <t>ADDED YOR CAPS</t>
  </si>
  <si>
    <t>CP-YOR108P</t>
  </si>
  <si>
    <t>UPDATE MR60521080324N AMD 316 20" TO ACTIVE</t>
  </si>
  <si>
    <t>MR31078558900</t>
  </si>
  <si>
    <t>MR31078516500</t>
  </si>
  <si>
    <t>MR31078560500</t>
  </si>
  <si>
    <t>MR31289016918</t>
  </si>
  <si>
    <t>MR70378587800</t>
  </si>
  <si>
    <t>MOVED MR31078558900, MR31078516500, MR31078560500, MR31289016918, MR70378587800 TO DISCONTINUED TAB</t>
  </si>
  <si>
    <t>ADDED 319 BRONZE</t>
  </si>
  <si>
    <t>MR30889058918</t>
  </si>
  <si>
    <t>MR31478588500</t>
  </si>
  <si>
    <t>MR31478588800</t>
  </si>
  <si>
    <t>MR31589016518</t>
  </si>
  <si>
    <t>MR31589060118</t>
  </si>
  <si>
    <t>MR40141046855B</t>
  </si>
  <si>
    <t>MR70378587900</t>
  </si>
  <si>
    <t>MR30889058918, MR31478588500, MR31478588800, MR31589016518, MR31589060118, MR40141046855B, MR70378587900</t>
  </si>
  <si>
    <t>MOVED VARIOUS PARTS TO DISCONTINUED TAB (SEE BELOW):</t>
  </si>
  <si>
    <t>UPDATED STATUS OF LK-25-40574LSK TO ACTIVE</t>
  </si>
  <si>
    <t>UPDATED 415 SPOKE DIMENSIONS</t>
  </si>
  <si>
    <t>ADDED MR70789088518</t>
  </si>
  <si>
    <t>MR31529050518, MR31529055518, MR31529060518, MR31529060500, MR31521050518N, MR31521055518N, MR31521016518N, MR31521060518N</t>
  </si>
  <si>
    <t/>
  </si>
  <si>
    <t>MR31529080118</t>
  </si>
  <si>
    <t>MR31529087118</t>
  </si>
  <si>
    <t>MR31529088118</t>
  </si>
  <si>
    <t>UPDATED MSRP OF LK-25-40574LSK</t>
  </si>
  <si>
    <t>CAP, T080, 108MM, BLACK, SNAP IN</t>
  </si>
  <si>
    <t>ADDED 319 20X9/17X9</t>
  </si>
  <si>
    <t>191682026317</t>
  </si>
  <si>
    <t>CP-T078K80</t>
  </si>
  <si>
    <t>CAP, T078, 80MM, SNAP IN</t>
  </si>
  <si>
    <t>MR30889016918</t>
  </si>
  <si>
    <t>MR31078550500</t>
  </si>
  <si>
    <t>MR31078558500</t>
  </si>
  <si>
    <t>MR31078560900</t>
  </si>
  <si>
    <t>MR31278587900</t>
  </si>
  <si>
    <t>MR31478562800</t>
  </si>
  <si>
    <t>MR31478587500</t>
  </si>
  <si>
    <t>MR31489087818</t>
  </si>
  <si>
    <t>MR70178587900</t>
  </si>
  <si>
    <t>MR70189088918H</t>
  </si>
  <si>
    <t>MR70257051515</t>
  </si>
  <si>
    <t>MR70268060530</t>
  </si>
  <si>
    <t>MR70278562900</t>
  </si>
  <si>
    <t>MR70378562500</t>
  </si>
  <si>
    <t>MR70468062500</t>
  </si>
  <si>
    <t>MR70478562800</t>
  </si>
  <si>
    <t>191682026294</t>
  </si>
  <si>
    <t>LK-DPC5660268B</t>
  </si>
  <si>
    <t>Torque Retention Lug Kit</t>
  </si>
  <si>
    <t>MH-W529-7.5-TPMS</t>
  </si>
  <si>
    <t>MISC HARDWARE, 7.5" BRAIDED VALVE EXTENSION, DRW TRANSIT W/ TPMS</t>
  </si>
  <si>
    <t>CAP, TOPO, 108MM SNAP IN, BRONZE</t>
  </si>
  <si>
    <t>ADDED 319 SPOKE DIMENSIONS</t>
  </si>
  <si>
    <t>UDPATED STATUS OF LK-GZ12150H AND LK-GZ12150S TO CLOSEOUT</t>
  </si>
  <si>
    <t>UPDATED DESCRIPTIONS FOR LIP BOLTS</t>
  </si>
  <si>
    <t>LIP BOLT, STAINLESS STEEL, M8x1.25MM, STREET, INDIVIDUAL</t>
  </si>
  <si>
    <t>LIP BOLT, ZINC PLATE "MRW", M8x1.25MM, STREET, INDIVIDUAL</t>
  </si>
  <si>
    <t>LIP BOLT, MATTE BLACK, M8x1.25MM, STREET, INDIVIDUAL</t>
  </si>
  <si>
    <t>LIP BOLT, STAINLESS STEEL "MRW", M8x1.25MM, STREET, INDIVIDUAL</t>
  </si>
  <si>
    <t>LIP BOLT, MATTE BLACK, M8x1.25MM, STREET, KIT</t>
  </si>
  <si>
    <t>LIP BOLT, STAINLESS STEEL, M8x1.25MM, STREET, KIT</t>
  </si>
  <si>
    <t>LIP BOLT, STAINLESS STEEL, M8x1.25MM, UTV, INDIVIDUAL</t>
  </si>
  <si>
    <t>LIP BOLT, ZINC PLATE "MRW", M8x1.25MM, STREET, KIT</t>
  </si>
  <si>
    <t>LIP BOLT, STAINLESS STEEL "MRW", M8x1.25MM, STREET, KIT</t>
  </si>
  <si>
    <t>LIP BOLT, MATTE RED "MRW", M8x1.25MM, KIT</t>
  </si>
  <si>
    <t>LIP BOLT, MATTE BLUE "MRW", M8x1.25MM, KIT</t>
  </si>
  <si>
    <t>MR31078516900</t>
  </si>
  <si>
    <t>MR31278588500</t>
  </si>
  <si>
    <t>MR10579080138B</t>
  </si>
  <si>
    <t>MH-VSC6</t>
  </si>
  <si>
    <t>MISC HARDWARE, VALVE STEM CAP, 5PC KIT, CLASSIC STRIPES</t>
  </si>
  <si>
    <t>MOVED VARIOUS PARTS TO DISCONTINUED TAB (SEE NOTE)</t>
  </si>
  <si>
    <t>Cap Extension</t>
  </si>
  <si>
    <t>CP-EXT107S</t>
  </si>
  <si>
    <t>CAP EXTENSION, 107MM SNAP IN, BLACK</t>
  </si>
  <si>
    <t>ADDED CP-EXT107S, CP-T078K80, CP-TOPO108S-BZ, MH-VSC6 AND LK-DPC5660268B</t>
  </si>
  <si>
    <t>ADDED MISSING CREATED DATES FOR ACCESSORIES</t>
  </si>
  <si>
    <t>MR31578580100</t>
  </si>
  <si>
    <t>MR31579080112N</t>
  </si>
  <si>
    <t>MR31589080118</t>
  </si>
  <si>
    <t>MR70378562520</t>
  </si>
  <si>
    <t>MR31078555900</t>
  </si>
  <si>
    <t>MR70268052500</t>
  </si>
  <si>
    <t>UPDATED STATUS OF MH-W529-TPMS AND MH-W529-7.5-TPMS TO ACTIVE</t>
  </si>
  <si>
    <t>DISCONTINUED - LUG KIT, CLOSED HEX, M12x1.50, 4 LUG KIT, BLACK GMZ, 16 NUTS</t>
  </si>
  <si>
    <t>DISCONTINUED - LUG KIT, SPLINE, M12x1.50, 4 LUG KIT, BLACK GMZ, 16 NUTS</t>
  </si>
  <si>
    <t>MR30889016518</t>
  </si>
  <si>
    <t>ADDED 319 20X9 5X5.5</t>
  </si>
  <si>
    <t>MR31089058518</t>
  </si>
  <si>
    <t>MR31089060918</t>
  </si>
  <si>
    <t>MR31029058518</t>
  </si>
  <si>
    <t>MR10529050520B</t>
  </si>
  <si>
    <t>MR70179055912N</t>
  </si>
  <si>
    <t>CORRECTED CAP PART NUMBERS FOR 319 17X9 6X5.5/5X4.5</t>
  </si>
  <si>
    <t>MR31078562500</t>
  </si>
  <si>
    <t>MR31089016518</t>
  </si>
  <si>
    <t>MR31289087918</t>
  </si>
  <si>
    <t>MR31578587100</t>
  </si>
  <si>
    <t>MR31579087112N</t>
  </si>
  <si>
    <t>MR31778588800</t>
  </si>
  <si>
    <t>MR40648046944B</t>
  </si>
  <si>
    <t>MR60621087524N</t>
  </si>
  <si>
    <t>MR70268060900</t>
  </si>
  <si>
    <t>MR70378588500</t>
  </si>
  <si>
    <t>Ford Bronco/Ranger Hub Centric</t>
  </si>
  <si>
    <t>MR31521087118N, MR31521088518N, MR31521088118N, MR70379050512N, MR70778549538, MR70778558600, MR70789016618, MR70789060618, MR70789060600</t>
  </si>
  <si>
    <t>UDPATED STATUS OF 317 17X9 AND THE FOLLOWING WHEELS TO ACTIVE:</t>
  </si>
  <si>
    <t>-</t>
  </si>
  <si>
    <t>(I) CAP CLEARANCE HEIGHT (MM) (END OF CAP)</t>
  </si>
  <si>
    <t>(H) CAP CLEARANCE HEIGHT (MM) (FIRST OBSTRUCTION)</t>
  </si>
  <si>
    <t>REMOVED CAP FROM 6X5.5T PART NUMBERS</t>
  </si>
  <si>
    <t>UPDATED SPOKE DIMENSIONS FOR ALL WHEELS</t>
  </si>
  <si>
    <t>(M) LIP SIZE
(MM)</t>
  </si>
  <si>
    <t>MR30521055518N</t>
  </si>
  <si>
    <t>MR30878550900</t>
  </si>
  <si>
    <t>MR31078560535</t>
  </si>
  <si>
    <t>MR31578550100</t>
  </si>
  <si>
    <t>MR31579050112N</t>
  </si>
  <si>
    <t>MR31589087118</t>
  </si>
  <si>
    <t>MR40957047443</t>
  </si>
  <si>
    <t>MR41051047164</t>
  </si>
  <si>
    <t>MR41147047843</t>
  </si>
  <si>
    <t>MR50178051842</t>
  </si>
  <si>
    <t>MR70168059900</t>
  </si>
  <si>
    <t>MR70178558600</t>
  </si>
  <si>
    <t>MR70178580900</t>
  </si>
  <si>
    <t>GZ80257040543B</t>
  </si>
  <si>
    <t>UPDATED COO FOR 5XX-2 PARTS</t>
  </si>
  <si>
    <t>UPDATED STATUS OF YOR CAPS TO ACTIVE</t>
  </si>
  <si>
    <t>UPDATED STATUS OF 707 17X8.5 8X6.5 AND 305 20" TO ACTIVE</t>
  </si>
  <si>
    <t>MR31778588500</t>
  </si>
  <si>
    <t>MR41057047143</t>
  </si>
  <si>
    <t>MR41051046564</t>
  </si>
  <si>
    <t>MR70478562500</t>
  </si>
  <si>
    <t>MR30421088518N</t>
  </si>
  <si>
    <t>ADDED 316 20X9 8 LUGS</t>
  </si>
  <si>
    <t>191682033469</t>
  </si>
  <si>
    <t>191682033476</t>
  </si>
  <si>
    <t>191682033483</t>
  </si>
  <si>
    <t>191682033490</t>
  </si>
  <si>
    <t>191682033506</t>
  </si>
  <si>
    <t>191682033513</t>
  </si>
  <si>
    <t>MATTE BLACK - GLOSS BLACK RING</t>
  </si>
  <si>
    <t>BR-DB15-7-G</t>
  </si>
  <si>
    <t>BEADLOCK RING, 15" FORGED, STYLE 7, GLOSS BLACK</t>
  </si>
  <si>
    <t>BEADLOCK RING, 15" FORGED, STYLE 7, GLOSS GRAPHITE</t>
  </si>
  <si>
    <t>ADDED BR-DB15-7-G</t>
  </si>
  <si>
    <t>GRAPHITE - GLOSS GRAPHITE RING</t>
  </si>
  <si>
    <t>ADDED 415 GRAPHITE</t>
  </si>
  <si>
    <t>CAP, YOR STRIPE, 108MM, PUSH THROUGH</t>
  </si>
  <si>
    <t>CAP, YOR STRIPE, 107MM, SNAP IN</t>
  </si>
  <si>
    <t xml:space="preserve">UPDATED DESCRIPTION FOR YOR CAPS </t>
  </si>
  <si>
    <t>UPDATED CAPS FOR 316 20X9 8 LUGS</t>
  </si>
  <si>
    <t>191682026560</t>
  </si>
  <si>
    <t>191682026553</t>
  </si>
  <si>
    <t>191682026577</t>
  </si>
  <si>
    <t>191682026584</t>
  </si>
  <si>
    <t>191682026591</t>
  </si>
  <si>
    <t>191682026607</t>
  </si>
  <si>
    <t>191682026614</t>
  </si>
  <si>
    <t>191682026621</t>
  </si>
  <si>
    <t>191682026638</t>
  </si>
  <si>
    <t>191682026645</t>
  </si>
  <si>
    <t>191682026652</t>
  </si>
  <si>
    <t>ADDED 312 MATTE BLACK - GLOSS BLACK LIP</t>
  </si>
  <si>
    <t>MR30589058300</t>
  </si>
  <si>
    <t>MR30989058800</t>
  </si>
  <si>
    <t>MR31089058918</t>
  </si>
  <si>
    <t>MR31489016818</t>
  </si>
  <si>
    <t>MR31778587800</t>
  </si>
  <si>
    <t>MR41051046164</t>
  </si>
  <si>
    <t>MR70277556550</t>
  </si>
  <si>
    <t>191682033599</t>
  </si>
  <si>
    <t>191682033605</t>
  </si>
  <si>
    <t>191682033612</t>
  </si>
  <si>
    <t>191682033629</t>
  </si>
  <si>
    <t>191682033636</t>
  </si>
  <si>
    <t>191682033643</t>
  </si>
  <si>
    <t>GZ80441046955</t>
  </si>
  <si>
    <t>MR31589016118</t>
  </si>
  <si>
    <t>CAP, YOR STRIPE, 127MM, PUSH THROUGH</t>
  </si>
  <si>
    <t>CP-YOR127P</t>
  </si>
  <si>
    <t>MR70778587600, MR70788551538, MR70788549538, MR50278012838-2, AND MR50278012538-2</t>
  </si>
  <si>
    <t>MR30521055918N</t>
  </si>
  <si>
    <t>MR31489016518</t>
  </si>
  <si>
    <t>MR31579060112N</t>
  </si>
  <si>
    <t>MR31489058818</t>
  </si>
  <si>
    <t>MR31568060300</t>
  </si>
  <si>
    <t>MR31678562800</t>
  </si>
  <si>
    <t>MR70268052900</t>
  </si>
  <si>
    <t>MR207 Beadlock</t>
  </si>
  <si>
    <t>BEADLOCK RING, 18" FORGED, STYLE 7, MACHINED</t>
  </si>
  <si>
    <t>BR-DB18-7-A</t>
  </si>
  <si>
    <t>ADDED CP-YOR127P AND BR-DB18-7-A</t>
  </si>
  <si>
    <t>191682033667</t>
  </si>
  <si>
    <t>ADDED 316 20X10 8 LUGS AND 207 18X9.5 / 17x8</t>
  </si>
  <si>
    <t>MR50267051515-2, MR50267051530-2, MR50267049530-2, MR50278051538-2, MR50288012538-2</t>
  </si>
  <si>
    <t>MR31529016318</t>
  </si>
  <si>
    <t>UPDATED COSTS FOR SPRINTER LUG NUTS</t>
  </si>
  <si>
    <t>MR50278012938</t>
  </si>
  <si>
    <t>MR320</t>
  </si>
  <si>
    <t xml:space="preserve"> Tough multi-spoke design with debossed METHOD logo</t>
  </si>
  <si>
    <t xml:space="preserve"> Snap-in TOPO center cap with embossed METHOD logo</t>
  </si>
  <si>
    <t xml:space="preserve"> Push through TOPO center cap with embossed METHOD logo for 8 
lug applications</t>
  </si>
  <si>
    <t xml:space="preserve"> Hub centric fitments for common applications</t>
  </si>
  <si>
    <t xml:space="preserve"> Strong 1900 lbs. to 3640 lbs. load ratings</t>
  </si>
  <si>
    <t>7318.15.20.55</t>
  </si>
  <si>
    <t>7318.15.20.46</t>
  </si>
  <si>
    <t xml:space="preserve">7318.15.20.30 </t>
  </si>
  <si>
    <t>UPDATED HTS CODE FOR BOLT ACCESSORIES</t>
  </si>
  <si>
    <t>MR30878516900</t>
  </si>
  <si>
    <t>MR31489088818</t>
  </si>
  <si>
    <t>MR70278516900</t>
  </si>
  <si>
    <t>MR70378580800</t>
  </si>
  <si>
    <t>ADDED 320</t>
  </si>
  <si>
    <t>MR31477551530</t>
  </si>
  <si>
    <t>MR31477551830</t>
  </si>
  <si>
    <t>MR31678049525</t>
  </si>
  <si>
    <t>MR31678049825</t>
  </si>
  <si>
    <t>MR31678012525</t>
  </si>
  <si>
    <t>MR31678012825</t>
  </si>
  <si>
    <t>MR10376546320B</t>
  </si>
  <si>
    <t>MR70678588500</t>
  </si>
  <si>
    <t>MR70678588900</t>
  </si>
  <si>
    <t>UPDATED VARIOUS 301/306 LOAD RATINGS</t>
  </si>
  <si>
    <t>UPDATED ALL IMAGE LINKS</t>
  </si>
  <si>
    <t>https://customwheelhousellc.box.com/s/k080z7izsr17jdq5flkbfndvf31dskvv</t>
  </si>
  <si>
    <t>MRW_301-Matte-Black-5lug-Studio-Front.png</t>
  </si>
  <si>
    <t>https://customwheelhousellc.box.com/s/hni90bq2d4aqceiv261glrtrjpg3iar0</t>
  </si>
  <si>
    <t>MRW_301-Matte-Black-5lug-Studio-Side.png</t>
  </si>
  <si>
    <t>MRW_304_MatteBlack_5lug_Studio_Front.png</t>
  </si>
  <si>
    <t>https://customwheelhousellc.box.com/s/qmsgox67wq9f15ttoca6uzmx4id0omfu</t>
  </si>
  <si>
    <t>https://customwheelhousellc.box.com/s/ogas09bfej803d7miyabg0uxzziitx6j</t>
  </si>
  <si>
    <t>MRW_304_MatteBlack_5lug_Studio_Side.png</t>
  </si>
  <si>
    <t>MRW_304_Bonze_5lug_Studio_Front.png</t>
  </si>
  <si>
    <t>MRW_304_Bonze_5lug_Studio_Side.png</t>
  </si>
  <si>
    <t>https://customwheelhousellc.box.com/s/fgsqd7ruiq88tkkwkxkxrve4g3wnoon4</t>
  </si>
  <si>
    <t>MRW_304_Machined_5lug_Studio_Front.png</t>
  </si>
  <si>
    <t>https://customwheelhousellc.box.com/s/hps8jh9wxmmt6vztikytmza4op6u1s0z</t>
  </si>
  <si>
    <t>MRW_304_Machined_5lug_Studio_Side.png</t>
  </si>
  <si>
    <t>https://customwheelhousellc.box.com/s/ct5y219def7h8o999dzmhv170rynoxcy</t>
  </si>
  <si>
    <t>MRW_304_MatteBlack_6lug_Studio_Front.jpg</t>
  </si>
  <si>
    <t>https://customwheelhousellc.box.com/s/vmcr2uis9qd1p2it7d9n5t9efvlejdvs</t>
  </si>
  <si>
    <t>MRW_304_MatteBlack_6lug_Studio_Side.png</t>
  </si>
  <si>
    <t>MRW_304_Bonze_6lug_Studio_Front.png</t>
  </si>
  <si>
    <t>MRW_304_Bonze_6lug_Studio_Side.png</t>
  </si>
  <si>
    <t>MRW_304_Bonze_8lug_Studio_Front.png</t>
  </si>
  <si>
    <t>MRW_304_Bonze_8lug_Studio_Side.png</t>
  </si>
  <si>
    <t>https://customwheelhousellc.box.com/s/z7aobucbxuojhavzz3e5f4jmy1j5edgq</t>
  </si>
  <si>
    <t>MRW_305-Machined-5lug-Studio-Front.png</t>
  </si>
  <si>
    <t>https://customwheelhousellc.box.com/s/xdo6wvaw44fjsrrw9t8wb742cpdp17ku</t>
  </si>
  <si>
    <t>MRW_305-Machined-5lug-Studio-Side.png</t>
  </si>
  <si>
    <t>MRW_305-Machined-6lug-Studio-Front.jpg</t>
  </si>
  <si>
    <t>MRW_305-Machined-6lug-Studio-Side.png</t>
  </si>
  <si>
    <t>https://customwheelhousellc.box.com/s/63ulwmx6h9t7kaletyhmzevmu1xwhp2l</t>
  </si>
  <si>
    <t>MRW_306-Matte-Black-5lug-Studio-Front.png</t>
  </si>
  <si>
    <t>https://customwheelhousellc.box.com/s/ck8xv9uccg7modbvyqw8vkuuvp8noseq</t>
  </si>
  <si>
    <t>MRW_306-Matte-Black-5lug-Studio-Side.png</t>
  </si>
  <si>
    <t>https://customwheelhousellc.box.com/s/zxp253pdnj2apgq7lkhgch5h7mkyz8i4</t>
  </si>
  <si>
    <t>MRW_306-Matte-Black-6lug-Studio-Front.png</t>
  </si>
  <si>
    <t>https://customwheelhousellc.box.com/s/iwyuxcrs1o1sz9auu4un9sptijcrp2cp</t>
  </si>
  <si>
    <t>MRW_306-Matte-Black-6lug-Studio-Side.png</t>
  </si>
  <si>
    <t>https://customwheelhousellc.box.com/s/bo00ttb85pwe6ajuxov25rwqcdg2oh3v</t>
  </si>
  <si>
    <t>MRW_306-Matte-Black-8lug-Studio-Front.png</t>
  </si>
  <si>
    <t>MRW_306-Matte-Black-8lug-Studio-Side.png</t>
  </si>
  <si>
    <t>https://customwheelhousellc.box.com/s/h39je24h6seb64trvh84tw9vvx6pvrg5</t>
  </si>
  <si>
    <t>https://customwheelhousellc.box.com/s/6b6i8uafc6aaarl7le4pt08y8qrfre6g</t>
  </si>
  <si>
    <t>MRW_307-Matte-Black-5lug-Studio-Front.jpg</t>
  </si>
  <si>
    <t>https://customwheelhousellc.box.com/s/b9zbiyo57kfaruwsdsmnnj5uvo6d1j6w</t>
  </si>
  <si>
    <t>MRW_307-Matte-Black-5lug-Studio-Side.png</t>
  </si>
  <si>
    <t>https://customwheelhousellc.box.com/s/gjugjzbwvz9a3sc0l3yv5v8tc98tae01</t>
  </si>
  <si>
    <t>MRW_307-Matte-Black-6lug-Studio-Front.png</t>
  </si>
  <si>
    <t>MRW_307-Matte-Black-6lug-Studio-Side.png</t>
  </si>
  <si>
    <t>https://customwheelhousellc.box.com/s/x5lkn8vz3vlvme76t84hbpeokndw6lgs</t>
  </si>
  <si>
    <t>https://customwheelhousellc.box.com/s/1tmoblynxf9n3qyzccjd40qhjea4gb23</t>
  </si>
  <si>
    <t>MRW_308-Bronze-6lug-Studio-Front.png</t>
  </si>
  <si>
    <t>https://customwheelhousellc.box.com/s/zpbp4v9sv1h8haqqo90pel09zz31nqzy</t>
  </si>
  <si>
    <t>MRW_308-Bronze-6lug-Studio-Side.png</t>
  </si>
  <si>
    <t>https://customwheelhousellc.box.com/s/z3zmna6wvi1k31ba024ausplnu31n7ot</t>
  </si>
  <si>
    <t>MRW_308-Matte-Black-6lug-Studio-Side.jpg</t>
  </si>
  <si>
    <t>https://customwheelhousellc.box.com/s/1govj7xu1a4zz54dco45xdln4heeq8fc</t>
  </si>
  <si>
    <t>MRW_308-Matte-Black-6lug-Studio-Side.png</t>
  </si>
  <si>
    <t>MRW_308-Matte-Black-5lug-Studio-Front.png</t>
  </si>
  <si>
    <t>https://customwheelhousellc.box.com/s/99conxzt3aky64fz2gicoziv45k7y73w</t>
  </si>
  <si>
    <t>https://customwheelhousellc.box.com/s/kjryri9jqzwfvkp55bvgcy1tuevfxwre</t>
  </si>
  <si>
    <t>MRW_308-Matte-Black-5lug-Studio-Side.png</t>
  </si>
  <si>
    <t>https://customwheelhousellc.box.com/s/s9ovmhpotertxfvtuflnridoomwqjy35</t>
  </si>
  <si>
    <t>MRW_309-Titanium-5lug-Studio-Front.png</t>
  </si>
  <si>
    <t>MRW_309-Titanium-8lug-Studio-Front.png</t>
  </si>
  <si>
    <t>https://customwheelhousellc.box.com/s/6pba6dvok9z53u6bfinzucysn59dtr1b</t>
  </si>
  <si>
    <t>MRW_309-Titanium-5lug-Studio-Side.png</t>
  </si>
  <si>
    <t>https://customwheelhousellc.box.com/s/l21vxg6fksvblfaa8y2cpdzpy74p3gyy</t>
  </si>
  <si>
    <t>MRW_309-Titanium-6lug-Studio-Front.jpg</t>
  </si>
  <si>
    <t>https://customwheelhousellc.box.com/s/9dkdfyjyqusbdrhqt1ab0ymdh33xxwef</t>
  </si>
  <si>
    <t>MRW_309-Titanium-6lug-Studio-Side.png</t>
  </si>
  <si>
    <t>MRW_309-Titanium-8lug-Studio-Side.png</t>
  </si>
  <si>
    <t>MRW_309-Matte-Black-6lug-Studio-Side.png</t>
  </si>
  <si>
    <t>MRW_309-Matte-Black-8lug-Studio-Side.png</t>
  </si>
  <si>
    <t>MRW_309-Matte-Black-6lug-Studio-Front.jpg</t>
  </si>
  <si>
    <t>MRW_309-Matte-Black-8lug-Studio-Front.png</t>
  </si>
  <si>
    <t>https://customwheelhousellc.box.com/s/f5340oygjwiyfesguvd9sop4z8nsf2v7</t>
  </si>
  <si>
    <t>MRW_312-Bronze-5lug-Studio-Front.jpg</t>
  </si>
  <si>
    <t>https://customwheelhousellc.box.com/s/37u93khlx7t91p6oydixo5jm33x5u63q</t>
  </si>
  <si>
    <t>MRW_312-Bronze-5lug-Studio-Side.jpg</t>
  </si>
  <si>
    <t>https://customwheelhousellc.box.com/s/j2doklqebuxenaie2hdod1exxmvunpej</t>
  </si>
  <si>
    <t>MRW_312-Double-Black-5lug-Studio-Front.png</t>
  </si>
  <si>
    <t>MRW_312-Double-Black-6lug-Studio-Front.png</t>
  </si>
  <si>
    <t>MRW_312-Double-Black-8lug-Studio-Front.png</t>
  </si>
  <si>
    <t>MRW_312-Double-Black-5lug-Studio-Side.png</t>
  </si>
  <si>
    <t>https://customwheelhousellc.box.com/s/s3xk0k73hz0ykg89ts64w1s0knltt9xr</t>
  </si>
  <si>
    <t>https://customwheelhousellc.box.com/s/n6o3ab5fxkacazhqhirvqj049mwh5t2o</t>
  </si>
  <si>
    <t>MRW_312-Double-Black-6lug-Studio-Side.png</t>
  </si>
  <si>
    <t>https://customwheelhousellc.box.com/s/rttoglpn4zrcxw71qx9jkf79seck1r4z</t>
  </si>
  <si>
    <t>https://customwheelhousellc.box.com/s/492f553wcq1ix884uaj1ujof2xcmmynp</t>
  </si>
  <si>
    <t>https://customwheelhousellc.box.com/s/3kuero7lu1b41xz4aj71hzalr79i0hk5</t>
  </si>
  <si>
    <t>MRW_312-Double-Black-8lug-Studio-Side.png</t>
  </si>
  <si>
    <t>MRW_312-Matte-Black-8lug-Studio-Front.png</t>
  </si>
  <si>
    <t>https://customwheelhousellc.box.com/s/kb53jo0gp50qi9n2fr80juxvfmqilrux</t>
  </si>
  <si>
    <t>https://customwheelhousellc.box.com/s/3ux6zg1q5brhq43fga2es5aankgy36w0</t>
  </si>
  <si>
    <t>MRW_312-Matte-Black-8lug-Studio-Side.png</t>
  </si>
  <si>
    <t>https://customwheelhousellc.box.com/s/idlbxdiwt2bgzwmd6uu7uxn4dyemtzw7</t>
  </si>
  <si>
    <t>MRW_314-Titanium-5lug-Studio-Front.png</t>
  </si>
  <si>
    <t>MRW_314-Titanium-6lug-Studio-Front.png</t>
  </si>
  <si>
    <t>MRW_314-Titanium-8lug-Studio-Front.png</t>
  </si>
  <si>
    <t>https://customwheelhousellc.box.com/s/ygqzqkcc90pphmd5z1lut9ey1fqu47nn</t>
  </si>
  <si>
    <t>MRW_314-Titanium-5lug-Studio-Side.png</t>
  </si>
  <si>
    <t>https://customwheelhousellc.box.com/s/4m3bgd00knvfxc58ay6sxd2xfdn83taw</t>
  </si>
  <si>
    <t>https://customwheelhousellc.box.com/s/hilgjc6cmhggvc087y31n24jt2786zq6</t>
  </si>
  <si>
    <t>MRW_314-Titanium-6lug-Studio-Side.png</t>
  </si>
  <si>
    <t>https://customwheelhousellc.box.com/s/iisfr3yprmix5p0gysdr8dfi76xjdi3f</t>
  </si>
  <si>
    <t>https://customwheelhousellc.box.com/s/yyw3qz0p3gf0kg4u1kc9tu85mr0ymhvc</t>
  </si>
  <si>
    <t>MRW_314-Titanium-8lug-Studio-Side.png</t>
  </si>
  <si>
    <t>https://customwheelhousellc.box.com/s/pd8ruiyu37ndghyz98591odl3x9ci5to</t>
  </si>
  <si>
    <t>MRW_314-Matte-Black-5lug-Studio-Front.png</t>
  </si>
  <si>
    <t>MRW_314-Matte-Black-6lug-Studio-Front.png</t>
  </si>
  <si>
    <t>MRW_314-Matte-Black-8lug-Studio-Front.png</t>
  </si>
  <si>
    <t>https://customwheelhousellc.box.com/s/ce8yxdmsusks2rhqq9f9xvhdxfnj5spi</t>
  </si>
  <si>
    <t>MRW_314-Matte-Black-5lug-Studio-Side.png</t>
  </si>
  <si>
    <t>https://customwheelhousellc.box.com/s/xrbwbmxd3p7vbb39hxq6fafc5pnsswxx</t>
  </si>
  <si>
    <t>https://customwheelhousellc.box.com/s/xtn36n1jl2p05fg2pe5o0kx183gvo5o4</t>
  </si>
  <si>
    <t>MRW_314-Matte-Black-6lug-Studio-Side.png</t>
  </si>
  <si>
    <t>https://customwheelhousellc.box.com/s/z5ylcj46nf2kxvcmre9n4xfre4f4mn4z</t>
  </si>
  <si>
    <t>https://customwheelhousellc.box.com/s/pj9z2ma50j9p8ck33pdvmj8ehuapyiku</t>
  </si>
  <si>
    <t>MRW_314-Matte-Black-8lug-Studio-Side.png</t>
  </si>
  <si>
    <t>https://customwheelhousellc.box.com/s/5t2t4woc2fmwqoiw1xxdpfilgq3fqykn</t>
  </si>
  <si>
    <t>MRW_315_MatteBlack_5lug_Studio_Front.png</t>
  </si>
  <si>
    <t>https://customwheelhousellc.box.com/s/kpnjncablljdparc7301yrny74omnkbm</t>
  </si>
  <si>
    <t>MRW_315_MatteBlack_5lug_Studio_Side.png</t>
  </si>
  <si>
    <t>https://customwheelhousellc.box.com/s/w5xtk8mm163di1h9q8fri2g026d9pyp1</t>
  </si>
  <si>
    <t>MRW_315_MatteBlack_6lug_Studio_Front.png</t>
  </si>
  <si>
    <t>https://customwheelhousellc.box.com/s/sem712tvo63385zkkj2u98j4j2wuxv5m</t>
  </si>
  <si>
    <t>MRW_315_MatteBlack_6lug_Studio_Side.png</t>
  </si>
  <si>
    <t>https://customwheelhousellc.box.com/s/u6bec4c1rceabockxgzbbhedc93fmthc</t>
  </si>
  <si>
    <t>MRW_315_Gold_6lug_Studio_Front.png</t>
  </si>
  <si>
    <t>https://customwheelhousellc.box.com/s/bwxfz9knclvd6rx1cevviwjuuqdpgxvz</t>
  </si>
  <si>
    <t>MRW_315_Gold_6lug_Studio_Side.png</t>
  </si>
  <si>
    <t>https://customwheelhousellc.box.com/s/jo4z27fisdlez98f2ybjm4bqxe0v8gkf</t>
  </si>
  <si>
    <t>MRW_315_Gold_5lug_Studio_Front.png</t>
  </si>
  <si>
    <t>MRW_315_Gold_8lug_Studio_Front.png</t>
  </si>
  <si>
    <t>https://customwheelhousellc.box.com/s/bennou71c9o4hihkog3n8tij5fwqfg45</t>
  </si>
  <si>
    <t>MRW_315_Gold_5lug_Studio_Side.png</t>
  </si>
  <si>
    <t>https://customwheelhousellc.box.com/s/3ucc82a5cn4bu2h52e6a063rgzacwqus</t>
  </si>
  <si>
    <t>https://customwheelhousellc.box.com/s/90bzivjm4h5od2vt7qoo1hyq8tc3cgvy</t>
  </si>
  <si>
    <t>MRW_315_Gold_8lug_Studio_Side.png</t>
  </si>
  <si>
    <t>MRW_315_Machined_6lug_Studio_Side.png</t>
  </si>
  <si>
    <t>MRW_315_Machined_6lug_Studio_Front.png</t>
  </si>
  <si>
    <t>https://customwheelhousellc.box.com/s/pxmobqm1k3m7iola3kp4bldswdezq4r6</t>
  </si>
  <si>
    <t>MRW_315_Machined_5lug_Studio_Front.png</t>
  </si>
  <si>
    <t>https://customwheelhousellc.box.com/s/6euec0z02c37l3vj9vz1ufnknx1murj1</t>
  </si>
  <si>
    <t>MRW_315_Machined_5lug_Studio_Side.png</t>
  </si>
  <si>
    <t>https://customwheelhousellc.box.com/s/m5xa8lxy7t5vuze5bhczpihbok0ilpq1</t>
  </si>
  <si>
    <t>MRW_315_Machined_8lug_Studio_Front.png</t>
  </si>
  <si>
    <t>https://customwheelhousellc.box.com/s/3x4ngmsm1a1ck977hmb5ur3mezx0vrxs</t>
  </si>
  <si>
    <t>MRW_315_Machined_8lug_Studio_Side.png</t>
  </si>
  <si>
    <t>https://customwheelhousellc.box.com/s/bys9dc2w1io8zm3apjglic2e2uaoh3ng</t>
  </si>
  <si>
    <t>MRW_316-Gloss-Titanium-6lug-Studio-Front.png</t>
  </si>
  <si>
    <t>https://customwheelhousellc.box.com/s/uaa9xvwmjxst3rmghksizm91hz63idgc</t>
  </si>
  <si>
    <t>MRW_316-Gloss-Titanium-6lug-Studio-Side.png</t>
  </si>
  <si>
    <t>MRW_316-Gloss-Titanium-5lug-Studio-Front.png</t>
  </si>
  <si>
    <t>MRW_316-Gloss-Titanium-5lug-Studio-Side.png</t>
  </si>
  <si>
    <t>MRW_317-Matte-Black-6lug-Studio-Front.png</t>
  </si>
  <si>
    <t>MRW_317-Matte-Black-8lug-Studio-Front.png</t>
  </si>
  <si>
    <t>MRW_317-Matte-Black-6lug-Studio-Side.png</t>
  </si>
  <si>
    <t>https://customwheelhousellc.box.com/s/kwmof5v4jm8vu0rijz77og182kjfpgtq</t>
  </si>
  <si>
    <t>https://customwheelhousellc.box.com/s/affk1x0rh3q14jtr1p0fsapgsbeprklm</t>
  </si>
  <si>
    <t>MRW_317-Matte-Black-8lug-Studio-side.png</t>
  </si>
  <si>
    <t>MRW_317-Titanium-5lug-Studio-Front.png</t>
  </si>
  <si>
    <t>MRW_317-Titanium-6lug-Studio-Front.png</t>
  </si>
  <si>
    <t>MRW_317-Titanium-8lug-Studio-Front.png</t>
  </si>
  <si>
    <t>MRW_317-Titanium-5lug-Studio-Side.png</t>
  </si>
  <si>
    <t>https://customwheelhousellc.box.com/s/7knffq6xhswtfhjmux4svz65ducw4cd1</t>
  </si>
  <si>
    <t>https://customwheelhousellc.box.com/s/05w9mqs8hqzn6s4mxw46wa0dil9hzhsf</t>
  </si>
  <si>
    <t>MRW_317-Titanium-8lug-Studio-Side.png</t>
  </si>
  <si>
    <t>https://customwheelhousellc.box.com/s/r2p82fyop73rwyr7acagbo8pmb173td0</t>
  </si>
  <si>
    <t>https://customwheelhousellc.box.com/s/ffk8fhft2yz6ghgewizcw29b4f6ynbfu</t>
  </si>
  <si>
    <t>MRW_317-Titanium-6lug-Studio-Side.png</t>
  </si>
  <si>
    <t>https://customwheelhousellc.box.com/s/ojpcboxf7ig32umb16s0h3e5mrx6r4py</t>
  </si>
  <si>
    <t>MRW_501-Matte-Black-5lug-Studio-Front.png</t>
  </si>
  <si>
    <t>https://customwheelhousellc.box.com/s/we4gf0mvw88ngyyyrtysfjcbsbyujuj6</t>
  </si>
  <si>
    <t>MRW_501-Matte-Black-5lug-Studio-Side.png</t>
  </si>
  <si>
    <t>https://customwheelhousellc.box.com/s/tsr5a9humj1etduw6pcp4m2yjw1j8s9r</t>
  </si>
  <si>
    <t>MRW_501-Titanium-5lug-Studio-Front.png</t>
  </si>
  <si>
    <t>https://customwheelhousellc.box.com/s/cn5tnfdho9xqgylmi050suxcbxsqgh4r</t>
  </si>
  <si>
    <t>MRW_501-Titanium-5lug-Studio-Side.png</t>
  </si>
  <si>
    <t>https://customwheelhousellc.box.com/s/az1kpzl0mgtmp7edlsa1wkdg87uk9kkf</t>
  </si>
  <si>
    <t>MRW_501-Bronze-5lug-Studio-Front.png</t>
  </si>
  <si>
    <t>https://customwheelhousellc.box.com/s/l83fvh77renek7dajjeemfxs5buucvx1</t>
  </si>
  <si>
    <t>MRW_501-Bronze-5lug-Studio-Side.png</t>
  </si>
  <si>
    <t>https://customwheelhousellc.box.com/s/yhnsg1zzkf09xfry8mgvnf119qvcw3ki</t>
  </si>
  <si>
    <t>MRW_502-VT-Spec-Bronze-5lug-Studio-Front.png</t>
  </si>
  <si>
    <t>https://customwheelhousellc.box.com/s/uuiv2igv9szmlb6yvhwjcsq3vn658ye6</t>
  </si>
  <si>
    <t>MRW_502-VT-Spec-Bronze-5lug-Studio-Side.png</t>
  </si>
  <si>
    <t>https://customwheelhousellc.box.com/s/cx4vjfoxu5ldcynx3clm9bxjd2b3vfix</t>
  </si>
  <si>
    <t>MRW_502-Gold-5lug-Studio-Front.png</t>
  </si>
  <si>
    <t>https://customwheelhousellc.box.com/s/gfan54lnszox2kgo7ysix2opl8jxumwv</t>
  </si>
  <si>
    <t>MRW_502-Gold-5lug-Studio-Side.png</t>
  </si>
  <si>
    <t>https://customwheelhousellc.box.com/s/hzohxvjovyunxde24zx5uqkoxjub9iem</t>
  </si>
  <si>
    <t>MRW_502-Bronze-5lug-Studio-Front.jpg</t>
  </si>
  <si>
    <t>https://customwheelhousellc.box.com/s/vitpn6og0jelp3ga0vhkpxg5p9g2aezb</t>
  </si>
  <si>
    <t>MRW_502-Bronze-5lug-Studio-Side.png</t>
  </si>
  <si>
    <t>https://customwheelhousellc.box.com/s/dt2sevy3iqtq45j77yj8fpd4qzl60cgn</t>
  </si>
  <si>
    <t>MRW_502-Titanium-5lug-Studio-Front.png</t>
  </si>
  <si>
    <t>https://customwheelhousellc.box.com/s/4daccs7t5qyvx0v15uto45nnrlo0dpzb</t>
  </si>
  <si>
    <t>MRW_502-Titanium-5lug-Studio-Side.png</t>
  </si>
  <si>
    <t>https://customwheelhousellc.box.com/s/lrysfppy5em9mc8jwiowqidgrps2keyr</t>
  </si>
  <si>
    <t>MRW_502-Matte-Black-5lug-Studio-Front.png</t>
  </si>
  <si>
    <t>https://customwheelhousellc.box.com/s/5dzgns6df2fvcx559jz09yys0bq6od07</t>
  </si>
  <si>
    <t>MRW_502-Matte-Black-5lug-Studio-Side.png</t>
  </si>
  <si>
    <t>MRW_605-Gloss-Titanium-5lug-Studio-Front.png</t>
  </si>
  <si>
    <t>MRW_605-Gloss-Titanium-5lug-Studio-Side.png</t>
  </si>
  <si>
    <t>MRW_605-Bronze-6lug-Studio-Front.jpg</t>
  </si>
  <si>
    <t>MRW_605-Bronze-6lug-Studio-Side.png</t>
  </si>
  <si>
    <t>MRW_605-Bronze-5lug-Studio-Front.jpg</t>
  </si>
  <si>
    <t>MRW_605-Bronze-5lug-Studio-Side.png</t>
  </si>
  <si>
    <t>https://customwheelhousellc.box.com/s/1nkj4doxzinqau223azsa6x042w5ky9s</t>
  </si>
  <si>
    <t>MRW_605-Bronze-8lug-Studio-Front.jpg</t>
  </si>
  <si>
    <t>https://customwheelhousellc.box.com/s/ptmrqjunp2iz46ezggk2idve7fnw3359</t>
  </si>
  <si>
    <t>MRW_605-Bronze-8lug-Studio-Side.png</t>
  </si>
  <si>
    <t>MRW_605-Machined-6lug-Studio-Front.png</t>
  </si>
  <si>
    <t>MRW_605-Machined-6lug-Studio-Side.png</t>
  </si>
  <si>
    <t>https://customwheelhousellc.box.com/s/551c5p1ypv5j059cnzzokgibiy6wud2v</t>
  </si>
  <si>
    <t>MRW_605-Machined-5lug-Studio-Front.png</t>
  </si>
  <si>
    <t>https://customwheelhousellc.box.com/s/vviy5kre1e7ftoqauditr9txeksk8zki</t>
  </si>
  <si>
    <t>MRW_605-Machined-5lug-Studio-Side.png</t>
  </si>
  <si>
    <t>MRW_701-Bronze-6lug-Transit-Studio-Front.png</t>
  </si>
  <si>
    <t>MRW_701-Bronze-6lug-Transit-Studio-Side.png</t>
  </si>
  <si>
    <t>https://customwheelhousellc.box.com/s/nowff22f4zfhzqq5abf2ar0m2sxbfzta</t>
  </si>
  <si>
    <t>MRW_701-Bronze-6lug-Studio-Front.png</t>
  </si>
  <si>
    <t>https://customwheelhousellc.box.com/s/olqalupl2v9lsjo3sqshrfuw8l7wtt5c</t>
  </si>
  <si>
    <t>MRW_701-Bronze-6lug-Studio-Side.png</t>
  </si>
  <si>
    <t>https://customwheelhousellc.box.com/s/4htga0llddyttpo6p93zxxnmeho80x8p</t>
  </si>
  <si>
    <t>MRW_701-Bronze-5lug-Studio-Front.png</t>
  </si>
  <si>
    <t>https://customwheelhousellc.box.com/s/4qlw26pxzhldfuyj6d95pfku6ainsjyr</t>
  </si>
  <si>
    <t>MRW_701-Bronze-5lug-Studio-Side.png</t>
  </si>
  <si>
    <t>https://customwheelhousellc.box.com/s/omkpvvhgj5486e5hocfthntw5gru5z9k</t>
  </si>
  <si>
    <t>MRW_701-Bahia-Blue-6lug-Studio-Front.png</t>
  </si>
  <si>
    <t>https://customwheelhousellc.box.com/s/g3fd83n51ro4k71n0u31low8d7lul49l</t>
  </si>
  <si>
    <t>MRW_701-Bahia-Blue-6lug-Studio-Side.png</t>
  </si>
  <si>
    <t>MRW_701-Bahia-Blue-5lug-Studio-Front.png</t>
  </si>
  <si>
    <t>MRW_701-Bahia-Blue-5lug-Studio-Side.png</t>
  </si>
  <si>
    <t>MRW_701-Matte-Black-6lug-Studio-Front.png</t>
  </si>
  <si>
    <t>https://customwheelhousellc.box.com/s/f3y5u7stb37swccmhioqyfus76lwaldn</t>
  </si>
  <si>
    <t>https://customwheelhousellc.box.com/s/0llq9jo3x2bt0fyg8cdu5gzkiprhskf5</t>
  </si>
  <si>
    <t>MRW_701-Matte-Black-6lug-Studio-Side.png</t>
  </si>
  <si>
    <t>https://customwheelhousellc.box.com/s/2tne4er2nmhnyyyuk0ln029k9se4uqmy</t>
  </si>
  <si>
    <t>MRW_702-Matte-Black-5lug-Studio-Front.png</t>
  </si>
  <si>
    <t>MRW_702-Matte-Black-6lug-Studio-Front.png</t>
  </si>
  <si>
    <t>https://customwheelhousellc.box.com/s/dxt217cxp9a2bas61j4miybbm2ni7er3</t>
  </si>
  <si>
    <t>MRW_702-Matte-Black-5lug-Studio-Side.png</t>
  </si>
  <si>
    <t>https://customwheelhousellc.box.com/s/ha4ph153p6po2pj05c8za8338i9l4u2j</t>
  </si>
  <si>
    <t>https://customwheelhousellc.box.com/s/5xza5cs1uld7dglgzlmadjnag0ljrv48</t>
  </si>
  <si>
    <t>MRW_702-Matte-Black-6lug-Studio-Side.png</t>
  </si>
  <si>
    <t>https://customwheelhousellc.box.com/s/1mczkpw6wkj7h6esvg30oanh3ixc505h</t>
  </si>
  <si>
    <t>MRW_702-Bronze-6lug-Studio-Front.png</t>
  </si>
  <si>
    <t>MRW_702-Bronze-5lug-Studio-Front.png</t>
  </si>
  <si>
    <t>https://customwheelhousellc.box.com/s/o9wq86hwo4crjcl2qu3r36wj4engw1xs</t>
  </si>
  <si>
    <t>MRW_702-Bronze-6lug-Studio-Side.png</t>
  </si>
  <si>
    <t>https://customwheelhousellc.box.com/s/02o7kzi7sv6m025yqw2k0qu97mfnjwjd</t>
  </si>
  <si>
    <t>https://customwheelhousellc.box.com/s/wdar3nkid7obakzswecbnhlvkkc1aa4i</t>
  </si>
  <si>
    <t>MRW_702-Bronze-5lug-Studio-Side.png</t>
  </si>
  <si>
    <t>https://customwheelhousellc.box.com/s/bk2wjee4xwi5hg88wig4rmkrl5b46q3d</t>
  </si>
  <si>
    <t>MRW_703-Matte-Black-5lug-Studio-Front.png</t>
  </si>
  <si>
    <t>MRW_703-Matte-Black-6lug-Studio-Front.png</t>
  </si>
  <si>
    <t>https://customwheelhousellc.box.com/s/kdugie0hwcahd8bxavxixnronwop1qhp</t>
  </si>
  <si>
    <t>MRW_703-Matte-Black-5lug-Studio-Side.png</t>
  </si>
  <si>
    <t>https://customwheelhousellc.box.com/s/d2gtvn9ac5cnfet55kg7wa8jvfrhi6uu</t>
  </si>
  <si>
    <t>https://customwheelhousellc.box.com/s/bfvj1yzgy2e8dd1n0ipswi54pz0mj7e2</t>
  </si>
  <si>
    <t>MRW_703-Matte-Black-6lug-Studio-Side.png</t>
  </si>
  <si>
    <t>MRW_703-Bronze-6lug-Transit-Studio-Front.png</t>
  </si>
  <si>
    <t>MRW_703-Bronze-6lug-Transit-Studio-Side.png</t>
  </si>
  <si>
    <t>https://customwheelhousellc.box.com/s/vy60648obkwp2rhz43ql9w9qxfys4r93</t>
  </si>
  <si>
    <t>MRW_703-Bronze-5lug-Studio-Front.png</t>
  </si>
  <si>
    <t>MRW_703-Bronze-6lug-Studio-Front.png</t>
  </si>
  <si>
    <t>https://customwheelhousellc.box.com/s/2sqte7alrs169wljv63k0o4x9p3g5sos</t>
  </si>
  <si>
    <t>MRW_703-Bronze-5lug-Studio-Side.png</t>
  </si>
  <si>
    <t>https://customwheelhousellc.box.com/s/emk8mhc4f1qryw3csfjdcm0236lvu094</t>
  </si>
  <si>
    <t>https://customwheelhousellc.box.com/s/n46q52ytxnu15g9s5is883n1297zyy6y</t>
  </si>
  <si>
    <t>MRW_703-Bronze-6lug-Studio-Side.png</t>
  </si>
  <si>
    <t>https://customwheelhousellc.box.com/s/hb5p9p8617hi359wk4n2tkrvtqg8duml</t>
  </si>
  <si>
    <t>MRW_703-Gloss-Titanium-5lug-Studio-Front.png</t>
  </si>
  <si>
    <t>https://customwheelhousellc.box.com/s/f354q1bxh6nnnfe7m5cslfghjja8z42u</t>
  </si>
  <si>
    <t>MRW_703-Gloss-Titanium-5lug-Studio-Side.png</t>
  </si>
  <si>
    <t>https://customwheelhousellc.box.com/s/lb5hh5tgvuz372ydjqv6itiolua9anv0</t>
  </si>
  <si>
    <t>MRW_703-Gloss-Titanium-6lug-Studio-Front.png</t>
  </si>
  <si>
    <t>https://customwheelhousellc.box.com/s/90stisi44nvvetifyuf6lpf1gvof26u6</t>
  </si>
  <si>
    <t>MRW_703-Gloss-Titanium-6lug-Studio-Side.png</t>
  </si>
  <si>
    <t>https://customwheelhousellc.box.com/s/ssodgoz08nlh1exyxx0flzeekdaihhl2</t>
  </si>
  <si>
    <t>MRW_704-Titanium-6lug-Studio-front.png</t>
  </si>
  <si>
    <t>MRW_704-Titanium-5lug-Studio-front.png</t>
  </si>
  <si>
    <t>https://customwheelhousellc.box.com/s/w3uloq0lenlgfd0ny1kfbtsv1tnxly4q</t>
  </si>
  <si>
    <t>MRW_704-Titanium-6lug-Studio-side.png</t>
  </si>
  <si>
    <t>https://customwheelhousellc.box.com/s/5nqrok0urn8ukxh8alulk0yz97j8yzhs</t>
  </si>
  <si>
    <t>https://customwheelhousellc.box.com/s/1n4d08sezx83o4gcxsyadsu9wpgc430j</t>
  </si>
  <si>
    <t>MRW_704-Titanium-5lug-Studio-side.png</t>
  </si>
  <si>
    <t>MRW_705-matte-black-6lug-Studio-front.png</t>
  </si>
  <si>
    <t>MRW_705-matte-black-8lug-Studio-front.png</t>
  </si>
  <si>
    <t>https://customwheelhousellc.box.com/s/ljashu2hhgvfc7acmawi2ovfcetdshcb</t>
  </si>
  <si>
    <t>https://customwheelhousellc.box.com/s/ayy72tdydgjaigh3jt59e3qpfsz2cekd</t>
  </si>
  <si>
    <t>MRW_705-matte-black-6lug-Studio-side.png</t>
  </si>
  <si>
    <t>MRW_705-matte-black-8lug-Studio-side.png</t>
  </si>
  <si>
    <t>MRW_705-Titanium-5lug-Studio-front.png</t>
  </si>
  <si>
    <t>MRW_705-Titanium-6lug-Studio-front.png</t>
  </si>
  <si>
    <t>MRW_705-Titanium-8lug-Studio-front.png</t>
  </si>
  <si>
    <t>MRW_705-Titanium-5lug-Studio-Side.png</t>
  </si>
  <si>
    <t>https://customwheelhousellc.box.com/s/hxtsjxvgd0ml9b9x1amq3wey5yaxqqqm</t>
  </si>
  <si>
    <t>https://customwheelhousellc.box.com/s/0gxuw82u4e1l1qtgyg9ejcghmuw0sbgs</t>
  </si>
  <si>
    <t>MRW_705-Titanium-6lug-Studio-side.png</t>
  </si>
  <si>
    <t>https://customwheelhousellc.box.com/s/h1lv0zcv2ag567p0s88t7o67hlcgvhje</t>
  </si>
  <si>
    <t>https://customwheelhousellc.box.com/s/s5kqsopktkm2792cfwe8hj0brr432pom</t>
  </si>
  <si>
    <t>MRW_705-Titanium-8lug-Studio-side.png</t>
  </si>
  <si>
    <t>https://customwheelhousellc.box.com/s/hte0ogie88fa3e8lk9v3k5ol1c61ieli</t>
  </si>
  <si>
    <t>MRW_706-Matte-Black-5lug-Studio-front.png</t>
  </si>
  <si>
    <t>MRW_706-Matte-Black-6lug-Studio-front.png</t>
  </si>
  <si>
    <t>MRW_706-Matte-Black-8lug-Studio-front.png</t>
  </si>
  <si>
    <t>https://customwheelhousellc.box.com/s/r88az6h08k308u4o16fyndx03azn0c92</t>
  </si>
  <si>
    <t>MRW_706-Matte-Black-5lug-Studio-side.png</t>
  </si>
  <si>
    <t>https://customwheelhousellc.box.com/s/ik1u30bhlqs1z2tnp71utvq1qxqk6a2k</t>
  </si>
  <si>
    <t>https://customwheelhousellc.box.com/s/i265o0zj5p3zitz97c0ac32qzsrfi45t</t>
  </si>
  <si>
    <t>MRW_706-Matte-Black-6lug-Studio-side.png</t>
  </si>
  <si>
    <t>https://customwheelhousellc.box.com/s/bnodof6qpif6cf9b2lof1699fsdne0sh</t>
  </si>
  <si>
    <t>https://customwheelhousellc.box.com/s/913xmnez8bxgnjyk9hzsxqsm1bc969qw</t>
  </si>
  <si>
    <t>MRW_706-Matte-Black-8lug-Studio-side.png</t>
  </si>
  <si>
    <t>https://customwheelhousellc.box.com/s/il3rdiob627rzn14vd2rwx1mtkemwnpv</t>
  </si>
  <si>
    <t>MRW_706-Bronze-5lug-Studio-front.png</t>
  </si>
  <si>
    <t>MRW_706-Bronze-6lug-Studio-front.png</t>
  </si>
  <si>
    <t>MRW_706-Bronze-8lug-Studio-front.png</t>
  </si>
  <si>
    <t>https://customwheelhousellc.box.com/s/iml0en0c852j4v4eghettfkjkrykw4ux</t>
  </si>
  <si>
    <t>MRW_706-Bronze-5lug-Studio-side.png</t>
  </si>
  <si>
    <t>https://customwheelhousellc.box.com/s/93xn28ctpiocywqfsdi8npxdfse4jx7u</t>
  </si>
  <si>
    <t>https://customwheelhousellc.box.com/s/mtgsazbd26imxtwt1to0adeqaa54yl9k</t>
  </si>
  <si>
    <t>MRW_706-Bronze-6lug-Studio-side.png</t>
  </si>
  <si>
    <t>https://customwheelhousellc.box.com/s/jytokiv5krid4lx2uungj8s1q3l0zlb2</t>
  </si>
  <si>
    <t>https://customwheelhousellc.box.com/s/6gk1tah6lp9w4lz3vde91no0v15hm2vb</t>
  </si>
  <si>
    <t>MRW_706-Bronze-8lug-Studio-side.png</t>
  </si>
  <si>
    <t>https://customwheelhousellc.box.com/s/cffsslqlyubcuiiqowhia99ztc9zjtd6</t>
  </si>
  <si>
    <t>MRW_707-Bahia-Blue-5lug-Studio-Front.png</t>
  </si>
  <si>
    <t>MRW_707-Bahia-Blue-8lug-Studio-Front.png</t>
  </si>
  <si>
    <t>https://customwheelhousellc.box.com/s/76fg9ks2j9nv5z79n6e81ymj2qfqk2vd</t>
  </si>
  <si>
    <t>MRW_707-Bahia-Blue-5lug-Studio-Side.png</t>
  </si>
  <si>
    <t>https://customwheelhousellc.box.com/s/0n7nhpvsgd6thui7lmra4dxupzotlvlb</t>
  </si>
  <si>
    <t>MRW_707-Bahia-Blue-6lug-Studio-front.png</t>
  </si>
  <si>
    <t>https://customwheelhousellc.box.com/s/dqrh2tyh54fi5gjs2g2kk3m00801y98u</t>
  </si>
  <si>
    <t>MRW_707-Bahia-Blue-6lug-Studio-Side.png</t>
  </si>
  <si>
    <t>https://customwheelhousellc.box.com/s/jpcfgleahwxuxl6i1ntcd86actuc04vg</t>
  </si>
  <si>
    <t>https://customwheelhousellc.box.com/s/5g022g3v1dxv5nzyiq6u8u0zhtlczy2q</t>
  </si>
  <si>
    <t>MRW_707-Bahia-Blue-8lug-Studio-Side.png</t>
  </si>
  <si>
    <t>https://customwheelhousellc.box.com/s/scjvthb9j4q6yccmc0a3gag6dh615ord</t>
  </si>
  <si>
    <t>MRW_707-Matte-Black-5lug-Studio-front.png</t>
  </si>
  <si>
    <t>MRW_707-Matte-Black-8lug-Studio-front.png</t>
  </si>
  <si>
    <t>https://customwheelhousellc.box.com/s/apqabbx61f2vrdm3ogyasdraa4xsjijo</t>
  </si>
  <si>
    <t>MRW_707-Matte-Black-5lug-Studio-Side.png</t>
  </si>
  <si>
    <t>https://customwheelhousellc.box.com/s/7ez7kqmw7grdd4szylqsj2l7k03akfvg</t>
  </si>
  <si>
    <t>https://customwheelhousellc.box.com/s/6bh8klnkkhjmtjiz0w67pc9lj8fw1y0k</t>
  </si>
  <si>
    <t>MRW_707-Matte-Black-8lug-Studio-Side.png</t>
  </si>
  <si>
    <t>MRW_105-Matte-Black-6lug-Studio-front.png</t>
  </si>
  <si>
    <t>https://customwheelhousellc.box.com/s/8iu6tfhzrza8tsx0qsw390ky74lzuyaj</t>
  </si>
  <si>
    <t>https://customwheelhousellc.box.com/s/i0kkewz6i12u5222vdb2z4pxevyb2ctj</t>
  </si>
  <si>
    <t>MRW_105-Matte-Black-6lug-Studio-side.png</t>
  </si>
  <si>
    <t>MRW_407-Matte-Black-4lug-Studio-front.png</t>
  </si>
  <si>
    <t>MRW_407-Matte-Black-4lug-Studio-side.png</t>
  </si>
  <si>
    <t>MRW_409-Matte-Black-4lug-Studio-front.png</t>
  </si>
  <si>
    <t>MRW_410-Matte-Black-4lug-Studio-front.png</t>
  </si>
  <si>
    <t>MRW_407-Bahia-Blue-4lug-Studio-front.jpg</t>
  </si>
  <si>
    <t>MRW_407-Bahia-Blue-4lug-Studio-side.jpg</t>
  </si>
  <si>
    <t>MRW_409-Matte-Black-4lug-Studio-side.png</t>
  </si>
  <si>
    <t>https://customwheelhousellc.box.com/s/brlj7ul8wfnoevn7rskuzc1lvzssa3j2</t>
  </si>
  <si>
    <t>MRW_409-Steel-Grey-4lug-Studio-front.png</t>
  </si>
  <si>
    <t>https://customwheelhousellc.box.com/s/irgmta52t2sbp7p3h4hf39bra94dzvpx</t>
  </si>
  <si>
    <t>MRW_409-Steel-Grey-4lug-Studio-side.png</t>
  </si>
  <si>
    <t>https://customwheelhousellc.box.com/s/5oocdoqyt5c5q82pr8exuxtollm16p93</t>
  </si>
  <si>
    <t>https://customwheelhousellc.box.com/s/p2bwx1fxh0od8dgrud5oj2qu8ysdpxh4</t>
  </si>
  <si>
    <t>MRW_410-Matte-Black-4lug-Studio-side.png</t>
  </si>
  <si>
    <t>https://customwheelhousellc.box.com/s/c9n9bmjo5vyayxlliwhiz1ilsd0krio8</t>
  </si>
  <si>
    <t>MRW_410-Gold-4lug-Studio-front.png</t>
  </si>
  <si>
    <t>https://customwheelhousellc.box.com/s/4kyo68fjq513va76hcjydoe9q5hi8u5x</t>
  </si>
  <si>
    <t>MRW_410-Gold-4lug-Studio-side.png</t>
  </si>
  <si>
    <t>https://customwheelhousellc.box.com/s/i5wjiq2turnk0k42m6ecms3e3ouxkg93</t>
  </si>
  <si>
    <t>MRW_414-Matte-Black-4lug-Studio-front.png</t>
  </si>
  <si>
    <t>https://customwheelhousellc.box.com/s/3u48ttoes670aeq4j4rtn2gwb6n8wpqb</t>
  </si>
  <si>
    <t>MRW_414-Matte-Black-4lug-Studio-side.png</t>
  </si>
  <si>
    <t>https://customwheelhousellc.box.com/s/bnuhqtcndfp5ufc9q5r8ujxvga4d8uom</t>
  </si>
  <si>
    <t>MRW_414-Gloss-Graphite-4lug-Studio-front.png</t>
  </si>
  <si>
    <t>https://customwheelhousellc.box.com/s/w132fjmvg4mfiex16i3nrxdntr4ze37c</t>
  </si>
  <si>
    <t>MRW_414-Gloss-Graphite-4lug-Studio-side.png</t>
  </si>
  <si>
    <t>https://customwheelhousellc.box.com/s/6mktl2hq0cbeenvirmw2txdhco58bnfe</t>
  </si>
  <si>
    <t>MRW_401-Machined-4lug-Studio-side.png</t>
  </si>
  <si>
    <t>https://customwheelhousellc.box.com/s/69z0ssv916kv3z3v8yktmartxajmohbd</t>
  </si>
  <si>
    <t>MRW_401-Machined-4lug-Studio-front.png</t>
  </si>
  <si>
    <t>https://customwheelhousellc.box.com/s/fqnpi9kjd7ez089e5pccocnii9xxzt7i</t>
  </si>
  <si>
    <t>MRW_401-Titanium-4lug-Studio-front.png</t>
  </si>
  <si>
    <t>https://customwheelhousellc.box.com/s/qin5ba58sbqwdvkf5ffuim9q13jrkmnt</t>
  </si>
  <si>
    <t>MRW_401-Titanium-4lug-Studio-side.png</t>
  </si>
  <si>
    <t>MRW_405-Bronze-4lug-Studio-front.jpg</t>
  </si>
  <si>
    <t>MRW_405-Bronze-4lug-Studio-side.png</t>
  </si>
  <si>
    <t>https://customwheelhousellc.box.com/s/9owdgcpxmpxq5cnrxswaqo89kvjblqlr</t>
  </si>
  <si>
    <t>MRW_406-Bronze-4lug-Studio-front.png</t>
  </si>
  <si>
    <t>https://customwheelhousellc.box.com/s/u7wwyq335wfsm1i8m71dn5bzpx4eowrj</t>
  </si>
  <si>
    <t>MRW_406-Bronze-4lug-Studio-side.png</t>
  </si>
  <si>
    <t>CORRECTED VARIOUS 319/320 CAP BORES (MM)</t>
  </si>
  <si>
    <t>MR31489088518</t>
  </si>
  <si>
    <t>MR70168052900</t>
  </si>
  <si>
    <t>MSRP/MAP DECREASE ON SELECT PARTS</t>
  </si>
  <si>
    <t>BH-H24125-BZ</t>
  </si>
  <si>
    <t>BH-H24125-38-BZ</t>
  </si>
  <si>
    <t>BH-H24155-BZ</t>
  </si>
  <si>
    <t>BEADLOCK HARDWARE KIT, 5/16-18 X 1", 24 PIECES, BLACK ZINC</t>
  </si>
  <si>
    <t>BEADLOCK HARDWARE KIT, 5/16-18" X 1.25", 24 PIECES, BLACK ZINC</t>
  </si>
  <si>
    <t>BEADLOCK HARDWARE KIT, 3/8-16 X 1.25", 24 PIECES, BLACK ZINC</t>
  </si>
  <si>
    <t>BEADLOCK HARDWARE KIT, 5/16-18 X 1", 24 PIECES, INCLUDES V101 VALVE, BLACK ZINC</t>
  </si>
  <si>
    <t>BH-H24100-BZ</t>
  </si>
  <si>
    <t>CAP, GREY STRIPE, 108MM, PUSH THROUGH</t>
  </si>
  <si>
    <t>CAP, GREY STRIPE, 107MM, SNAP IN</t>
  </si>
  <si>
    <t>CAP, GREY STRIPE, 127MM, PUSH THROUGH</t>
  </si>
  <si>
    <t>CP-YOR127P-GREY</t>
  </si>
  <si>
    <t>CP-YOR107S-GREY</t>
  </si>
  <si>
    <t>CP-YOR108P-GREY</t>
  </si>
  <si>
    <t>ADDED GREY STRIPES CAPS</t>
  </si>
  <si>
    <t>MR10579000538B</t>
  </si>
  <si>
    <t>MR70378555900</t>
  </si>
  <si>
    <t>CP-YOR86S</t>
  </si>
  <si>
    <t>CP-YOR86S-GREY</t>
  </si>
  <si>
    <t>CAP, YOR STRIPE, 86MM, SNAP IN</t>
  </si>
  <si>
    <t>CAP, GREY STRIPE, 86MM, SNAP IN</t>
  </si>
  <si>
    <t>MR321</t>
  </si>
  <si>
    <t>MR70268060930</t>
  </si>
  <si>
    <t>UPDATED STATUS OF CP-T079L86-T TO ACTIVE</t>
  </si>
  <si>
    <t>UPDATED BEADLOCK BOLT KIT FOR 415</t>
  </si>
  <si>
    <t>CBM</t>
  </si>
  <si>
    <t>ADDED CBM COLUMN</t>
  </si>
  <si>
    <t>WHITE</t>
  </si>
  <si>
    <t>MR706</t>
  </si>
  <si>
    <t>MR707</t>
  </si>
  <si>
    <t>MH-901VALVE</t>
  </si>
  <si>
    <t>Misc Hardware, Sprinter Dually Valve Extension, Single Extension for OE Inner Wheel w/o TPMS</t>
  </si>
  <si>
    <t>MR60621250852N</t>
  </si>
  <si>
    <t>MOVED MR70268060930 AND MR60621250852N TO DISCONTINUED TAB</t>
  </si>
  <si>
    <t>ADDED 321</t>
  </si>
  <si>
    <t>https://customwheelhousellc.box.com/s/u0qrieyr1e3hdzhrawq7ee3q7averolj</t>
  </si>
  <si>
    <t>https://customwheelhousellc.box.com/s/peqjs4vypmz4p3b5k86h01r4jnkwdahr</t>
  </si>
  <si>
    <t>https://customwheelhousellc.box.com/s/ax092hk2jkiu72s73pit9gj9r3pzfne0</t>
  </si>
  <si>
    <t>ADDED NEW BEADLOCK HARDWARE KITS , MH-901VALVE, AND 86MM GREY STRIPES CAPS</t>
  </si>
  <si>
    <t>UPDATED ACCESSORIES TAB FORMAT</t>
  </si>
  <si>
    <t>CLOSEOUT - LUG KIT, HEX, M12x1.5, 6 LUG KIT, BLACK, 24 NUTS</t>
  </si>
  <si>
    <t>CLOSEOUT - CAP, CASINO, 4X110, BLACK</t>
  </si>
  <si>
    <t>CLOSEOUT - CAP, CASINO, 4X136/4X156, BLACK</t>
  </si>
  <si>
    <t>CLOSEOUT - CAP, GMZ CASINO DECAL</t>
  </si>
  <si>
    <t>CLOSEOUT - CAP, 9234,70MM,CARBON FIBER,SNAP IN</t>
  </si>
  <si>
    <t xml:space="preserve">CLOSEOUT - CAP, 9234, 86MM, CARBON FIBER, SNAP IN </t>
  </si>
  <si>
    <t>CLOSEOUT - CAP, S128, 85MM, BLACK, PUSH THRU</t>
  </si>
  <si>
    <t>CLOSEOUT - CAP, T077, 83MM, BRUSHED, SCREW ON</t>
  </si>
  <si>
    <t>CLOSEOUT - CAP, T079, 114MM, BLACK, ONE PIECE SCREW ON</t>
  </si>
  <si>
    <t>CLOSEOUT - CAP, T082, 85MM, SCREW ON</t>
  </si>
  <si>
    <t>CLOSEOUT - CAP, T082, 80MM, SCREW ON</t>
  </si>
  <si>
    <t>CLOSEOUT - CAP, T600, 132MM, SCREW ON</t>
  </si>
  <si>
    <t>CLOSEOUT - CAP, B077, 83MM CB, BUTTON ONLY, NO LOGO</t>
  </si>
  <si>
    <t>9230 Cap</t>
  </si>
  <si>
    <t>MR202 Forged, 17x9, -12mm Offset, 6x6.5, 108mm Centerbore, Machined - Raw, Liner Valve Compatable, Race Drilled, w/ BH-H24125-V</t>
  </si>
  <si>
    <t>BEADLOCK RING, 15" FORGED, STYLE 40 (VALVE HOLE), MACHINED</t>
  </si>
  <si>
    <t>method-mr318-wheel-6lug-gloss-black-17x8-5-face-1000.png</t>
  </si>
  <si>
    <t>method-mr318-wheel-6lug-gloss-black-17x8-5-1000.png</t>
  </si>
  <si>
    <t>method-mr318-wheel-8lug-bronze-17x8-5-face-1000.png</t>
  </si>
  <si>
    <t>https://customwheelhousellc.box.com/s/tlnnriphzu5xg5oluypzwgqz2uj5efw7</t>
  </si>
  <si>
    <t>https://customwheelhousellc.box.com/s/jstogfrnynn4mbpi34ewd3hm0y00x5nq</t>
  </si>
  <si>
    <t>method-mr318-wheel-8lug-bronze-17x8-5-1000.png</t>
  </si>
  <si>
    <t>https://customwheelhousellc.box.com/s/yi1aba45z3kbwsk6rkvf7t2iyagbxw24</t>
  </si>
  <si>
    <t>method-mr318-wheel-6lug-bronze-17x8-5-face-1000.png</t>
  </si>
  <si>
    <t>https://customwheelhousellc.box.com/s/02cf949z1bpdzn453992xkomglev0s2m</t>
  </si>
  <si>
    <t>method-mr318-wheel-6lug-bronze-17x8-5-1000.png</t>
  </si>
  <si>
    <t>ADDED MISSING 321 SPOKE DIMENSIONS</t>
  </si>
  <si>
    <t>20x9, 5x5, 18 OS</t>
  </si>
  <si>
    <t>MR50278012138</t>
  </si>
  <si>
    <t>MOVED MR50278012138 TO DISCONTINUED TAB</t>
  </si>
  <si>
    <t>BEADLOCK HARDWARE KIT, 1/4-20 X 1", 20 PIECES, BLACK ZINC</t>
  </si>
  <si>
    <t>BEADLOCK HARDWARE KIT, 1/4-20 X 7/8", 20 PIECES, BLACK ZINC</t>
  </si>
  <si>
    <t>BH-H20100-BZ</t>
  </si>
  <si>
    <t>BH-H20875-BZ</t>
  </si>
  <si>
    <t>ADDED BH-H20100-BZ AND BH-H20875-BZ</t>
  </si>
  <si>
    <t>USA</t>
  </si>
  <si>
    <t>WEIGHT</t>
  </si>
  <si>
    <t>ADDED WEIGHT/COO TO ACCESSORIES TAB</t>
  </si>
  <si>
    <t>UPDATED WEIGHTS FOR 316 20" 8 LUG</t>
  </si>
  <si>
    <t>UPDATED VARIOUS WHEELS WEIGHTS</t>
  </si>
  <si>
    <t>MOVED CP-9234K107 TO DISCONTINUED TAB</t>
  </si>
  <si>
    <t>MR50178051542</t>
  </si>
  <si>
    <t>MR50278051938</t>
  </si>
  <si>
    <t>DISCONTINUED - CAP, 9234, 107MM, CARBON FIBER SNAP IN</t>
  </si>
  <si>
    <t>191682034503</t>
  </si>
  <si>
    <t>191682034527</t>
  </si>
  <si>
    <t>191682034510</t>
  </si>
  <si>
    <t>ADDED MACHINED 703</t>
  </si>
  <si>
    <t>ADDED 401 15X10</t>
  </si>
  <si>
    <t>191682034442</t>
  </si>
  <si>
    <t>191682034466</t>
  </si>
  <si>
    <t>191682034480</t>
  </si>
  <si>
    <t>MR70178555900</t>
  </si>
  <si>
    <t>MOVED MR70178555900, MR50178051542 AND MR50278051938 TO DISCONTINUED TAB</t>
  </si>
  <si>
    <t>UPDATED VARIOUS SPOKE/CAP DIMENSIONS</t>
  </si>
  <si>
    <t>191682026263</t>
  </si>
  <si>
    <t>191682026270</t>
  </si>
  <si>
    <t>CP-T080B72</t>
  </si>
  <si>
    <t>CAP, T080, 72MM, BLACK, TALL, SNAP IN</t>
  </si>
  <si>
    <t>191682034619</t>
  </si>
  <si>
    <t>191682034602</t>
  </si>
  <si>
    <t>191682034596</t>
  </si>
  <si>
    <t>191682034589</t>
  </si>
  <si>
    <t>191682034572</t>
  </si>
  <si>
    <t>191682034565</t>
  </si>
  <si>
    <t>191682034558</t>
  </si>
  <si>
    <t>ADDED 5 LUG 15x7 401/409/411</t>
  </si>
  <si>
    <t>MR70378562800</t>
  </si>
  <si>
    <t>UPDATED SHIPPING DIMENSIONS OF VARIOUS PARTS</t>
  </si>
  <si>
    <t>ADDED CP-T080B72</t>
  </si>
  <si>
    <t>MOVED MR70378562800 TO DISCONTINUED TAB</t>
  </si>
  <si>
    <t>UPDATED STATUS OF GREY YOR CAPS TO ACTIVE</t>
  </si>
  <si>
    <t>MRW_319-Gloss-Black-5lug-Studio-17x8-5-1000.png</t>
  </si>
  <si>
    <t>MRW_319-Gloss-Black-5lug-Studio-17x8-5-face-1000.png</t>
  </si>
  <si>
    <t>MRW_319-Gloss-Black-6lug-Studio-17x8-5-face-1000.png</t>
  </si>
  <si>
    <t>MRW_319-Gloss-Black-6lug-Studio-17x8-5-1000.png</t>
  </si>
  <si>
    <t>MR50267051515</t>
  </si>
  <si>
    <t>MR50267051530</t>
  </si>
  <si>
    <t>UDPATED MSRP/MAP ON SELECT PARTS</t>
  </si>
  <si>
    <t>MR31478516800</t>
  </si>
  <si>
    <t>MR31568062500</t>
  </si>
  <si>
    <t>MR31578562100</t>
  </si>
  <si>
    <t>MR31789088818</t>
  </si>
  <si>
    <t>MR40641046955B</t>
  </si>
  <si>
    <t>MR41057047552</t>
  </si>
  <si>
    <t>MR70368062900</t>
  </si>
  <si>
    <t>MR70378562900</t>
  </si>
  <si>
    <t>MR70378562920</t>
  </si>
  <si>
    <t>Classic 5 spoke design with debossed METHOD logo</t>
  </si>
  <si>
    <t>Snap-in TOPO center cap with embossed METHOD logo.</t>
  </si>
  <si>
    <t>Push through TOPO center cap with embossed METHOD logo for 8 lug applications</t>
  </si>
  <si>
    <t>Strong 2650 lbs. to 3640 lbs. load ratings</t>
  </si>
  <si>
    <t>ADDED 321 MACHINED FINISH</t>
  </si>
  <si>
    <t>UPDATED SHIPPING DIMENSIONS</t>
  </si>
  <si>
    <t>CP-TOPO86S-S</t>
  </si>
  <si>
    <t>CAP, TOPO, 86MM SNAP IN, SILVER</t>
  </si>
  <si>
    <t>CP-TOPO107S-S</t>
  </si>
  <si>
    <t>CP-TOPO130-P-S</t>
  </si>
  <si>
    <t>CAP, TOPO, 130MM, PUSH THRU CAP, SILVER</t>
  </si>
  <si>
    <t>CAP, TOPO, 107MM SNAP IN, SILVER</t>
  </si>
  <si>
    <t>ADDED SILVER TOPO CAPS</t>
  </si>
  <si>
    <t>REMOVED 320 6X120</t>
  </si>
  <si>
    <t>MR31589088118</t>
  </si>
  <si>
    <t>MR10379000312B</t>
  </si>
  <si>
    <t>MR10529060520B</t>
  </si>
  <si>
    <t>MR50267012515</t>
  </si>
  <si>
    <t>MR50288012538</t>
  </si>
  <si>
    <t>MR31589088118, MR10379000312B, MR10529060520B, MR50267012515, MR50288012538</t>
  </si>
  <si>
    <t>MOVED THE FOLLOWING PARTS TO THE DISCONTINUED TAB:</t>
  </si>
  <si>
    <t>Aggressive multi-faceted window design with debossed METHOD logos</t>
  </si>
  <si>
    <t>Over-engineered to exceed SAE 2530 specifications</t>
  </si>
  <si>
    <t>Grade 8 black zinc-plated beadlock hardware kit included</t>
  </si>
  <si>
    <t>Snap-in center cap with textured finish and embossed METHOD logo</t>
  </si>
  <si>
    <t>MR31478562500</t>
  </si>
  <si>
    <t>ADDED MR20789570318BN</t>
  </si>
  <si>
    <t>191682034879</t>
  </si>
  <si>
    <t>MR322</t>
  </si>
  <si>
    <t>ADDED 322</t>
  </si>
  <si>
    <t>UPDATED 316 20" 8 LUG TO ACTIVE</t>
  </si>
  <si>
    <t>UPDATED COLUMN AI (HUB CENTRIC) FOR 8 LUG WHEELS WITH A 130.81 HUBBORE</t>
  </si>
  <si>
    <t>UPDATED VARIOUS WHEELS TO CLOSEOUT</t>
  </si>
  <si>
    <t>MR30121055518N</t>
  </si>
  <si>
    <t>MR30421055518N</t>
  </si>
  <si>
    <t>MR30989060818</t>
  </si>
  <si>
    <t>MR31078560935</t>
  </si>
  <si>
    <t>MR31089060518</t>
  </si>
  <si>
    <t>MR31278587500</t>
  </si>
  <si>
    <t>MR31378550500</t>
  </si>
  <si>
    <t>MR31378516800</t>
  </si>
  <si>
    <t>MR31329566545</t>
  </si>
  <si>
    <t>MR31329558525</t>
  </si>
  <si>
    <t>MR31478587800</t>
  </si>
  <si>
    <t>MR31489087518</t>
  </si>
  <si>
    <t>MR31568060100</t>
  </si>
  <si>
    <t>MR31578588125</t>
  </si>
  <si>
    <t>MR31589058118</t>
  </si>
  <si>
    <t>MR31778562800</t>
  </si>
  <si>
    <t>MR40147047343B</t>
  </si>
  <si>
    <t>MR40947047443</t>
  </si>
  <si>
    <t>MR41047046143</t>
  </si>
  <si>
    <t>MR10529016520B</t>
  </si>
  <si>
    <t>MR10529080520B</t>
  </si>
  <si>
    <t>MR50278051138</t>
  </si>
  <si>
    <t>MR50388012142</t>
  </si>
  <si>
    <t>MR60521288952N</t>
  </si>
  <si>
    <t>MR70168062500</t>
  </si>
  <si>
    <t>MR70168062900</t>
  </si>
  <si>
    <t>MR70178562900</t>
  </si>
  <si>
    <t>MR70178562600</t>
  </si>
  <si>
    <t>MR70189016618</t>
  </si>
  <si>
    <t>MR70257051915</t>
  </si>
  <si>
    <t>MR70268059500</t>
  </si>
  <si>
    <t>MR70268059900</t>
  </si>
  <si>
    <t>MR70268062500</t>
  </si>
  <si>
    <t>MR70268062530</t>
  </si>
  <si>
    <t>MR70268062930</t>
  </si>
  <si>
    <t>MR70277556950</t>
  </si>
  <si>
    <t>MR70368062500</t>
  </si>
  <si>
    <t>MR70378555500</t>
  </si>
  <si>
    <t>MR70378558800</t>
  </si>
  <si>
    <t>MR70468062800</t>
  </si>
  <si>
    <t>191682035166</t>
  </si>
  <si>
    <t>191682035203</t>
  </si>
  <si>
    <t>191682035210</t>
  </si>
  <si>
    <t>191682035227</t>
  </si>
  <si>
    <t>191682035234</t>
  </si>
  <si>
    <t>Double Black</t>
  </si>
  <si>
    <t>MR50267012530</t>
  </si>
  <si>
    <t>ADDED 701 MACHINED</t>
  </si>
  <si>
    <t>REMOVED 703 17X9 MACHINED</t>
  </si>
  <si>
    <t>MR20778094345, MR20789570318BN, MR50178051942-2</t>
  </si>
  <si>
    <t>UPDATED THE STATUS OF THE FOLLOWING PARTS TO ACTIVE:</t>
  </si>
  <si>
    <t>MR50178012942</t>
  </si>
  <si>
    <t>MOVED MR50178012942 TO DISCONTINUED TAB</t>
  </si>
  <si>
    <t>191682035319</t>
  </si>
  <si>
    <t>191682035302</t>
  </si>
  <si>
    <t>ADDED MR703 8 LUG MACHINED</t>
  </si>
  <si>
    <t>REMOVED MACHINED 701 17X7.5 AND 17X8.5 5X5.5/5X150/6X120</t>
  </si>
  <si>
    <t xml:space="preserve">REMOVED MACHINED 703 16X8 </t>
  </si>
  <si>
    <t>MR708 Bead Grip</t>
  </si>
  <si>
    <t>191682035401</t>
  </si>
  <si>
    <t>191682035418</t>
  </si>
  <si>
    <t>191682035425</t>
  </si>
  <si>
    <t>191682035432</t>
  </si>
  <si>
    <t>191682035449</t>
  </si>
  <si>
    <t>191682035456</t>
  </si>
  <si>
    <t>191682035463</t>
  </si>
  <si>
    <t>191682035470</t>
  </si>
  <si>
    <t>191682035487</t>
  </si>
  <si>
    <t>191682035494</t>
  </si>
  <si>
    <t>191682035500</t>
  </si>
  <si>
    <t>191682035517</t>
  </si>
  <si>
    <t>191682035524</t>
  </si>
  <si>
    <t>191682035531</t>
  </si>
  <si>
    <t>191682035548</t>
  </si>
  <si>
    <t>ADDED 708</t>
  </si>
  <si>
    <t>MR50178051942</t>
  </si>
  <si>
    <t>CORRECTED BEADLOCK RING PART NUMBER FOR MR20789570320B</t>
  </si>
  <si>
    <t>UPDATED 2XX WEIGHTS</t>
  </si>
  <si>
    <t>Rugged 18 window design with debossed METHOD logo</t>
  </si>
  <si>
    <t>UPDATED STATUS OF 401 5X10 TO ACTIVE</t>
  </si>
  <si>
    <t>MR30578550325</t>
  </si>
  <si>
    <t>MR50278012838</t>
  </si>
  <si>
    <t>MR70177554930</t>
  </si>
  <si>
    <t>MR70678555900</t>
  </si>
  <si>
    <t>MR70678560500T</t>
  </si>
  <si>
    <t>MOVED VARIOUS PARTS TO THE DISCONTINUED TAB</t>
  </si>
  <si>
    <t>Can-Am</t>
  </si>
  <si>
    <t>ADDED 708 GLOSS TITANIUM</t>
  </si>
  <si>
    <t>191682035579</t>
  </si>
  <si>
    <t>191682035586</t>
  </si>
  <si>
    <t>191682035593</t>
  </si>
  <si>
    <t>191682035609</t>
  </si>
  <si>
    <t>191682035616</t>
  </si>
  <si>
    <t>191682035623</t>
  </si>
  <si>
    <t>191682035630</t>
  </si>
  <si>
    <t>191682035647</t>
  </si>
  <si>
    <t>191682035654</t>
  </si>
  <si>
    <t>191682035661</t>
  </si>
  <si>
    <t>191682035678</t>
  </si>
  <si>
    <t>191682035685</t>
  </si>
  <si>
    <t>191682035692</t>
  </si>
  <si>
    <t>191682035708</t>
  </si>
  <si>
    <t>191682035715</t>
  </si>
  <si>
    <t>MRW_320-Bronze-18x9-8 lug-Face_00017.jpg</t>
  </si>
  <si>
    <t>MRW_320-Bronze-18x9-8 lug-3:4_00020.jpg</t>
  </si>
  <si>
    <t>ADDED 320 IMAGE LINKS</t>
  </si>
  <si>
    <t>MR70678587900</t>
  </si>
  <si>
    <t>191682035722</t>
  </si>
  <si>
    <t>191682035739</t>
  </si>
  <si>
    <t>191682035746</t>
  </si>
  <si>
    <t>191682035753</t>
  </si>
  <si>
    <t>191682035760</t>
  </si>
  <si>
    <t>191682035777</t>
  </si>
  <si>
    <t>191682035784</t>
  </si>
  <si>
    <t>191682035791</t>
  </si>
  <si>
    <t>191682035807</t>
  </si>
  <si>
    <t>191682035814</t>
  </si>
  <si>
    <t>191682035821</t>
  </si>
  <si>
    <t>191682035838</t>
  </si>
  <si>
    <t>ADDED 703 HD</t>
  </si>
  <si>
    <t>CP-T080B140-84</t>
  </si>
  <si>
    <t>MR708 HD Bead Grip</t>
  </si>
  <si>
    <t>CAP, T080, 130.8MM, BLACK, PUSH THRU 2 PIECE, SHORT</t>
  </si>
  <si>
    <t>UPDATED 708 8L CAP PART NUMBERS</t>
  </si>
  <si>
    <t>UPDATED 708 +40/+30 PART NUMBERS TO HD</t>
  </si>
  <si>
    <t>ADDED CP-T080B140-84 (SHORT 8L CAPS)</t>
  </si>
  <si>
    <t>UPDATED VARIOUS 320 TO ACTIVE</t>
  </si>
  <si>
    <t>MR40147046343B</t>
  </si>
  <si>
    <t>MR60521050324N</t>
  </si>
  <si>
    <t>MR70689052525</t>
  </si>
  <si>
    <t>CP-EXT86S</t>
  </si>
  <si>
    <t>CAP EXTENSION, 86MM SNAP IN, BLACK</t>
  </si>
  <si>
    <t>ADDED CP-EXT86S</t>
  </si>
  <si>
    <t>MOVED MR70678587900, MR40147046343B, MR60521050324N, MR70689052525 TO DISCONTINUED TAB</t>
  </si>
  <si>
    <t>UPDATED 708 SPOKE DIMENSIONS</t>
  </si>
  <si>
    <t>REMOVED 703 HD</t>
  </si>
  <si>
    <t>MR323</t>
  </si>
  <si>
    <t>CP-TOPO130-P-84</t>
  </si>
  <si>
    <t>CAP TOPO, 130MM, PUSH THRU CAP, BLACK, SHORT</t>
  </si>
  <si>
    <t>ADDED 323</t>
  </si>
  <si>
    <t>ADDED 4XX 6 LUG</t>
  </si>
  <si>
    <t>ADDED 322 GLOSS TITANIUM</t>
  </si>
  <si>
    <t>GLOSS BRONZE</t>
  </si>
  <si>
    <t>191682036811</t>
  </si>
  <si>
    <t>191682036828</t>
  </si>
  <si>
    <t>191682036835</t>
  </si>
  <si>
    <t>191682036842</t>
  </si>
  <si>
    <t>191682036859</t>
  </si>
  <si>
    <t>191682036866</t>
  </si>
  <si>
    <t>191682036873</t>
  </si>
  <si>
    <t>191682036880</t>
  </si>
  <si>
    <t>191682036897</t>
  </si>
  <si>
    <t>191682036903</t>
  </si>
  <si>
    <t>191682036910</t>
  </si>
  <si>
    <t>191682036927</t>
  </si>
  <si>
    <t>191682036934</t>
  </si>
  <si>
    <t>191682036941</t>
  </si>
  <si>
    <t>191682036958</t>
  </si>
  <si>
    <t>191682036965</t>
  </si>
  <si>
    <t>191682036972</t>
  </si>
  <si>
    <t>191682036989</t>
  </si>
  <si>
    <t>191682036996</t>
  </si>
  <si>
    <t>191682037009</t>
  </si>
  <si>
    <t>191682037016</t>
  </si>
  <si>
    <t>CP-TOPO130-P-84-BZ</t>
  </si>
  <si>
    <t>CAP TOPO, 130MM, PUSH THRU CAP, BRONZE, SHORT</t>
  </si>
  <si>
    <t>MR70678580500</t>
  </si>
  <si>
    <t>MR70678580900</t>
  </si>
  <si>
    <t>MR50178049542</t>
  </si>
  <si>
    <t>CAP, S128, 82MM, BLACK, PUSH THRU</t>
  </si>
  <si>
    <t>ADDED CP-TOPO130-P-84 (SHORT 8L CAP) AND CP-S128T082</t>
  </si>
  <si>
    <t>MR31477564524</t>
  </si>
  <si>
    <t>MR70678560500</t>
  </si>
  <si>
    <t>CP-S128T82</t>
  </si>
  <si>
    <t>UPDATED  VARIOUS PARTS TO CLOSEOUT</t>
  </si>
  <si>
    <t>MR312785801000</t>
  </si>
  <si>
    <t>MR312785871000</t>
  </si>
  <si>
    <t>MR312890871018</t>
  </si>
  <si>
    <t>MR50257012915SC</t>
  </si>
  <si>
    <t>Snap-in TOPO center cap with embossed METHOD logo</t>
  </si>
  <si>
    <t>Strong 2650 lbs. to 3640 lbs. load rating</t>
  </si>
  <si>
    <t>MR70777556550</t>
  </si>
  <si>
    <t>MR321785621300</t>
  </si>
  <si>
    <t>MR32178562300</t>
  </si>
  <si>
    <t>MR30489060518</t>
  </si>
  <si>
    <t>MR30578558325</t>
  </si>
  <si>
    <t>MR30889060518</t>
  </si>
  <si>
    <t>MR30989058500</t>
  </si>
  <si>
    <t>MR31457051815</t>
  </si>
  <si>
    <t>MR31477512830</t>
  </si>
  <si>
    <t>MR31478580500</t>
  </si>
  <si>
    <t>MR31878560900T</t>
  </si>
  <si>
    <t>MR50267057530</t>
  </si>
  <si>
    <t>MR50278051838</t>
  </si>
  <si>
    <t>MR70357051815</t>
  </si>
  <si>
    <t>MR70457051815</t>
  </si>
  <si>
    <t>MR70677549530</t>
  </si>
  <si>
    <t>MR70689060518</t>
  </si>
  <si>
    <t>UPDATED UPC FOR CP-TOPO130-P-84-BZ</t>
  </si>
  <si>
    <t>UPDATED HUBBORE FOR 401 6X5.5</t>
  </si>
  <si>
    <t>MR30778560500</t>
  </si>
  <si>
    <t>MR30889058518</t>
  </si>
  <si>
    <t>MR312785501000</t>
  </si>
  <si>
    <t>MR31278555900</t>
  </si>
  <si>
    <t>MR31489080518</t>
  </si>
  <si>
    <t>MR31629016818</t>
  </si>
  <si>
    <t>MR70189016918</t>
  </si>
  <si>
    <t>MR70589060800</t>
  </si>
  <si>
    <t>MR70589080818</t>
  </si>
  <si>
    <t>MR70677551530</t>
  </si>
  <si>
    <t>MR70677512530</t>
  </si>
  <si>
    <t>MR70677512930</t>
  </si>
  <si>
    <t>MR70678558535T</t>
  </si>
  <si>
    <t>MR414470471252</t>
  </si>
  <si>
    <t>MR70678558500</t>
  </si>
  <si>
    <t>MR70678558900</t>
  </si>
  <si>
    <t>MR70678560900</t>
  </si>
  <si>
    <t>MR70678560900T</t>
  </si>
  <si>
    <t>MR70789058625</t>
  </si>
  <si>
    <t>UPDATED STATUS OF MR30578560825 TO ACTIVE</t>
  </si>
  <si>
    <t>CP-T078B140-1-B</t>
  </si>
  <si>
    <t>CP-T078B140-B</t>
  </si>
  <si>
    <t>CAP, T078, 130.8MM, PUSH THRU, CHROME SCREWS</t>
  </si>
  <si>
    <t>CAP, T078, 130.8MM, PUSH THRU 2 PIECE, CHROME SCREWS</t>
  </si>
  <si>
    <t>CAP, T078, 130.8MM, PUSH THRU, BLACK SCREWS</t>
  </si>
  <si>
    <t>CAP, T078, 130.8MM, PUSH THRU 2 PIECE, BLACK SCREWS</t>
  </si>
  <si>
    <t>ADDED CP-T078B140-1-B AND CP-T078B140-B</t>
  </si>
  <si>
    <t>UPDATED 322 8 LUG CENTER CAPS</t>
  </si>
  <si>
    <t>UPDATED DESCRIPTIONS FOR CP-T078B140-1 AND CP-T078B140</t>
  </si>
  <si>
    <t>MR30678516500</t>
  </si>
  <si>
    <t>MR50278049538</t>
  </si>
  <si>
    <t>MR70678550500</t>
  </si>
  <si>
    <t>MR70678558935</t>
  </si>
  <si>
    <t>MR70678516925</t>
  </si>
  <si>
    <t>MR70689087518</t>
  </si>
  <si>
    <t>UPDATED VARIOUS LOAD RATINGS (SEE NOTE)</t>
  </si>
  <si>
    <t>DISCONTINUED - BEADLOCK HARDWARE KIT, M8-1.25 X 20MM, 20 PIECES</t>
  </si>
  <si>
    <t>MR31477554530</t>
  </si>
  <si>
    <t>MR40147046852B</t>
  </si>
  <si>
    <t>MR70678558535</t>
  </si>
  <si>
    <t>MR70678562500</t>
  </si>
  <si>
    <t>MR70778580600</t>
  </si>
  <si>
    <t>DISCONTINUED - CAP,3012,110MM,BLACK, SNAP IN</t>
  </si>
  <si>
    <t>MR31678016825</t>
  </si>
  <si>
    <t>MR31629060800</t>
  </si>
  <si>
    <t>MR50178012542</t>
  </si>
  <si>
    <t>MR50278012538</t>
  </si>
  <si>
    <t>MR70678550925</t>
  </si>
  <si>
    <t>MR70678560535</t>
  </si>
  <si>
    <t>MR70689052925</t>
  </si>
  <si>
    <t>CORRECTED HUBBORE FOR MR70889093XXX</t>
  </si>
  <si>
    <t>MR31477552825</t>
  </si>
  <si>
    <t>MR31521087118N</t>
  </si>
  <si>
    <t>MR40947046443</t>
  </si>
  <si>
    <t>MR70278558500</t>
  </si>
  <si>
    <t>MR70678550525</t>
  </si>
  <si>
    <t>MR70689058935T</t>
  </si>
  <si>
    <t>MR31477552525</t>
  </si>
  <si>
    <t>CP-EXT123S</t>
  </si>
  <si>
    <t>CAP EXTENSION, 123MM SNAP IN, BLACK</t>
  </si>
  <si>
    <t>ADDED CP-EXT123S</t>
  </si>
  <si>
    <t>MR312785161000</t>
  </si>
  <si>
    <t>MR312785581000</t>
  </si>
  <si>
    <t>MR312785601000</t>
  </si>
  <si>
    <t>MR312790501012N</t>
  </si>
  <si>
    <t>MR312790601012N</t>
  </si>
  <si>
    <t>MR312890601018</t>
  </si>
  <si>
    <t>ADDED 323 17X8.5 8 LUG</t>
  </si>
  <si>
    <t>MR30178558500</t>
  </si>
  <si>
    <t>MR30778550500</t>
  </si>
  <si>
    <t>MR30989058518</t>
  </si>
  <si>
    <t>MR31678062825</t>
  </si>
  <si>
    <t>MR70678550900</t>
  </si>
  <si>
    <t>REMOVED MAP FROM CLOSEOUT ACCESSORIES</t>
  </si>
  <si>
    <t>MR801</t>
  </si>
  <si>
    <t>DOUBLE BLACK MILLED</t>
  </si>
  <si>
    <t>22x9</t>
  </si>
  <si>
    <t>22x10</t>
  </si>
  <si>
    <t>22x12</t>
  </si>
  <si>
    <t>22x11</t>
  </si>
  <si>
    <t>MR802</t>
  </si>
  <si>
    <t>MR803</t>
  </si>
  <si>
    <t>MR804</t>
  </si>
  <si>
    <t>ADDED 8XX SERIES</t>
  </si>
  <si>
    <t>RAISED (8XX)</t>
  </si>
  <si>
    <t>191682037894</t>
  </si>
  <si>
    <t>191682037900</t>
  </si>
  <si>
    <t>191682037917</t>
  </si>
  <si>
    <t>191682037924</t>
  </si>
  <si>
    <t>191682037931</t>
  </si>
  <si>
    <t>191682037948</t>
  </si>
  <si>
    <t>191682037955</t>
  </si>
  <si>
    <t>191682037962</t>
  </si>
  <si>
    <t>191682037979</t>
  </si>
  <si>
    <t>191682037986</t>
  </si>
  <si>
    <t>191682037993</t>
  </si>
  <si>
    <t>191682038006</t>
  </si>
  <si>
    <t>191682038013</t>
  </si>
  <si>
    <t>191682038020</t>
  </si>
  <si>
    <t>191682038037</t>
  </si>
  <si>
    <t>191682038044</t>
  </si>
  <si>
    <t>191682038051</t>
  </si>
  <si>
    <t>191682038068</t>
  </si>
  <si>
    <t>191682038075</t>
  </si>
  <si>
    <t>191682038082</t>
  </si>
  <si>
    <t>191682038099</t>
  </si>
  <si>
    <t>191682038105</t>
  </si>
  <si>
    <t>191682038112</t>
  </si>
  <si>
    <t>191682038129</t>
  </si>
  <si>
    <t>191682038136</t>
  </si>
  <si>
    <t>191682038143</t>
  </si>
  <si>
    <t>191682038150</t>
  </si>
  <si>
    <t>191682038167</t>
  </si>
  <si>
    <t>191682038174</t>
  </si>
  <si>
    <t>191682038181</t>
  </si>
  <si>
    <t>191682038198</t>
  </si>
  <si>
    <t>191682038204</t>
  </si>
  <si>
    <t>191682038211</t>
  </si>
  <si>
    <t>191682038228</t>
  </si>
  <si>
    <t>191682038235</t>
  </si>
  <si>
    <t>191682038242</t>
  </si>
  <si>
    <t>191682038259</t>
  </si>
  <si>
    <t>191682038266</t>
  </si>
  <si>
    <t>191682038273</t>
  </si>
  <si>
    <t>191682038280</t>
  </si>
  <si>
    <t>191682038297</t>
  </si>
  <si>
    <t>191682038303</t>
  </si>
  <si>
    <t>191682038310</t>
  </si>
  <si>
    <t>191682038327</t>
  </si>
  <si>
    <t>191682038334</t>
  </si>
  <si>
    <t>191682038341</t>
  </si>
  <si>
    <t>191682038358</t>
  </si>
  <si>
    <t>191682038365</t>
  </si>
  <si>
    <t>191682038372</t>
  </si>
  <si>
    <t>191682038389</t>
  </si>
  <si>
    <t>191682038396</t>
  </si>
  <si>
    <t>191682038402</t>
  </si>
  <si>
    <t>191682038419</t>
  </si>
  <si>
    <t>191682038426</t>
  </si>
  <si>
    <t>191682038433</t>
  </si>
  <si>
    <t>191682038440</t>
  </si>
  <si>
    <t>191682038457</t>
  </si>
  <si>
    <t>191682038464</t>
  </si>
  <si>
    <t>191682038471</t>
  </si>
  <si>
    <t>191682038488</t>
  </si>
  <si>
    <t>191682038495</t>
  </si>
  <si>
    <t>191682038501</t>
  </si>
  <si>
    <t>191682038518</t>
  </si>
  <si>
    <t>191682038525</t>
  </si>
  <si>
    <t>191682038532</t>
  </si>
  <si>
    <t>191682038549</t>
  </si>
  <si>
    <t>191682038556</t>
  </si>
  <si>
    <t>191682038563</t>
  </si>
  <si>
    <t>191682038570</t>
  </si>
  <si>
    <t>191682038587</t>
  </si>
  <si>
    <t>191682038594</t>
  </si>
  <si>
    <t>191682038600</t>
  </si>
  <si>
    <t>191682038617</t>
  </si>
  <si>
    <t>191682038624</t>
  </si>
  <si>
    <t>191682038631</t>
  </si>
  <si>
    <t>191682038648</t>
  </si>
  <si>
    <t>191682038655</t>
  </si>
  <si>
    <t>191682038662</t>
  </si>
  <si>
    <t>191682038679</t>
  </si>
  <si>
    <t>191682038686</t>
  </si>
  <si>
    <t>191682038693</t>
  </si>
  <si>
    <t>191682038709</t>
  </si>
  <si>
    <t>191682038716</t>
  </si>
  <si>
    <t>191682038723</t>
  </si>
  <si>
    <t>191682038730</t>
  </si>
  <si>
    <t>191682038747</t>
  </si>
  <si>
    <t>191682038754</t>
  </si>
  <si>
    <t>191682038761</t>
  </si>
  <si>
    <t>191682038778</t>
  </si>
  <si>
    <t>191682038785</t>
  </si>
  <si>
    <t>191682038792</t>
  </si>
  <si>
    <t>191682038808</t>
  </si>
  <si>
    <t>191682038815</t>
  </si>
  <si>
    <t>191682038822</t>
  </si>
  <si>
    <t>191682038839</t>
  </si>
  <si>
    <t>191682038846</t>
  </si>
  <si>
    <t>191682038853</t>
  </si>
  <si>
    <t>191682038860</t>
  </si>
  <si>
    <t>191682038877</t>
  </si>
  <si>
    <t>191682038884</t>
  </si>
  <si>
    <t>191682038891</t>
  </si>
  <si>
    <t>191682038907</t>
  </si>
  <si>
    <t>191682038914</t>
  </si>
  <si>
    <t>191682038921</t>
  </si>
  <si>
    <t>191682038938</t>
  </si>
  <si>
    <t>191682038945</t>
  </si>
  <si>
    <t>191682038952</t>
  </si>
  <si>
    <t>191682038969</t>
  </si>
  <si>
    <t>191682038976</t>
  </si>
  <si>
    <t>191682038983</t>
  </si>
  <si>
    <t>191682038990</t>
  </si>
  <si>
    <t>191682039003</t>
  </si>
  <si>
    <t>191682039010</t>
  </si>
  <si>
    <t>191682039027</t>
  </si>
  <si>
    <t>191682039034</t>
  </si>
  <si>
    <t>191682039041</t>
  </si>
  <si>
    <t>191682039058</t>
  </si>
  <si>
    <t>191682039065</t>
  </si>
  <si>
    <t>191682039072</t>
  </si>
  <si>
    <t>191682039089</t>
  </si>
  <si>
    <t>191682039096</t>
  </si>
  <si>
    <t>191682039102</t>
  </si>
  <si>
    <t>191682039119</t>
  </si>
  <si>
    <t>191682039126</t>
  </si>
  <si>
    <t>191682039133</t>
  </si>
  <si>
    <t>191682039140</t>
  </si>
  <si>
    <t>191682039157</t>
  </si>
  <si>
    <t>191682039164</t>
  </si>
  <si>
    <t>191682039171</t>
  </si>
  <si>
    <t>191682039188</t>
  </si>
  <si>
    <t>191682039195</t>
  </si>
  <si>
    <t>191682039201</t>
  </si>
  <si>
    <t>191682039218</t>
  </si>
  <si>
    <t>191682039225</t>
  </si>
  <si>
    <t>191682039232</t>
  </si>
  <si>
    <t>191682039249</t>
  </si>
  <si>
    <t>191682039256</t>
  </si>
  <si>
    <t>191682039263</t>
  </si>
  <si>
    <t>191682039270</t>
  </si>
  <si>
    <t>191682039287</t>
  </si>
  <si>
    <t>191682039294</t>
  </si>
  <si>
    <t>191682039300</t>
  </si>
  <si>
    <t>191682039317</t>
  </si>
  <si>
    <t>191682039324</t>
  </si>
  <si>
    <t>191682039331</t>
  </si>
  <si>
    <t>191682039348</t>
  </si>
  <si>
    <t>191682039355</t>
  </si>
  <si>
    <t>191682039362</t>
  </si>
  <si>
    <t>191682039379</t>
  </si>
  <si>
    <t>191682039386</t>
  </si>
  <si>
    <t>191682039393</t>
  </si>
  <si>
    <t>191682039409</t>
  </si>
  <si>
    <t>191682039416</t>
  </si>
  <si>
    <t>191682039423</t>
  </si>
  <si>
    <t>191682039430</t>
  </si>
  <si>
    <t>191682039447</t>
  </si>
  <si>
    <t>191682039454</t>
  </si>
  <si>
    <t>191682039461</t>
  </si>
  <si>
    <t>191682039478</t>
  </si>
  <si>
    <t>191682039485</t>
  </si>
  <si>
    <t>191682039492</t>
  </si>
  <si>
    <t>191682039508</t>
  </si>
  <si>
    <t>191682039515</t>
  </si>
  <si>
    <t>191682039522</t>
  </si>
  <si>
    <t>191682039539</t>
  </si>
  <si>
    <t>191682039546</t>
  </si>
  <si>
    <t>191682039553</t>
  </si>
  <si>
    <t>191682039560</t>
  </si>
  <si>
    <t>191682039577</t>
  </si>
  <si>
    <t>191682039584</t>
  </si>
  <si>
    <t>191682039591</t>
  </si>
  <si>
    <t>191682039607</t>
  </si>
  <si>
    <t>191682039614</t>
  </si>
  <si>
    <t>191682039621</t>
  </si>
  <si>
    <t>191682039638</t>
  </si>
  <si>
    <t>191682039645</t>
  </si>
  <si>
    <t>191682039652</t>
  </si>
  <si>
    <t>191682039669</t>
  </si>
  <si>
    <t>191682039676</t>
  </si>
  <si>
    <t>191682039683</t>
  </si>
  <si>
    <t>191682039690</t>
  </si>
  <si>
    <t>191682039706</t>
  </si>
  <si>
    <t>191682039713</t>
  </si>
  <si>
    <t>191682039720</t>
  </si>
  <si>
    <t>191682039737</t>
  </si>
  <si>
    <t>191682039744</t>
  </si>
  <si>
    <t>191682039751</t>
  </si>
  <si>
    <t>191682039768</t>
  </si>
  <si>
    <t>191682039775</t>
  </si>
  <si>
    <t>191682039782</t>
  </si>
  <si>
    <t>191682039799</t>
  </si>
  <si>
    <t>191682039805</t>
  </si>
  <si>
    <t>191682039812</t>
  </si>
  <si>
    <t>191682039829</t>
  </si>
  <si>
    <t>191682039836</t>
  </si>
  <si>
    <t>191682039843</t>
  </si>
  <si>
    <t>191682039850</t>
  </si>
  <si>
    <t>191682039867</t>
  </si>
  <si>
    <t>191682039874</t>
  </si>
  <si>
    <t>191682039881</t>
  </si>
  <si>
    <t>191682039898</t>
  </si>
  <si>
    <t>191682039904</t>
  </si>
  <si>
    <t>191682039911</t>
  </si>
  <si>
    <t>191682039928</t>
  </si>
  <si>
    <t>191682039935</t>
  </si>
  <si>
    <t>191682039942</t>
  </si>
  <si>
    <t>191682039959</t>
  </si>
  <si>
    <t>191682039966</t>
  </si>
  <si>
    <t>191682039973</t>
  </si>
  <si>
    <t>191682039980</t>
  </si>
  <si>
    <t>191682039997</t>
  </si>
  <si>
    <t>191682040009</t>
  </si>
  <si>
    <t>191682040016</t>
  </si>
  <si>
    <t>191682040023</t>
  </si>
  <si>
    <t>191682040030</t>
  </si>
  <si>
    <t>191682040047</t>
  </si>
  <si>
    <t>191682040054</t>
  </si>
  <si>
    <t>191682040061</t>
  </si>
  <si>
    <t>191682040078</t>
  </si>
  <si>
    <t>191682040085</t>
  </si>
  <si>
    <t>191682040092</t>
  </si>
  <si>
    <t>191682040108</t>
  </si>
  <si>
    <t>191682040115</t>
  </si>
  <si>
    <t>191682040122</t>
  </si>
  <si>
    <t>191682040139</t>
  </si>
  <si>
    <t>191682040146</t>
  </si>
  <si>
    <t>191682040153</t>
  </si>
  <si>
    <t>191682040160</t>
  </si>
  <si>
    <t>191682040177</t>
  </si>
  <si>
    <t>191682040184</t>
  </si>
  <si>
    <t>191682040191</t>
  </si>
  <si>
    <t>191682040207</t>
  </si>
  <si>
    <t>191682040214</t>
  </si>
  <si>
    <t>191682040221</t>
  </si>
  <si>
    <t>191682040238</t>
  </si>
  <si>
    <t>191682040245</t>
  </si>
  <si>
    <t>191682040252</t>
  </si>
  <si>
    <t>191682040269</t>
  </si>
  <si>
    <t>191682040276</t>
  </si>
  <si>
    <t>191682040283</t>
  </si>
  <si>
    <t>191682040290</t>
  </si>
  <si>
    <t>191682040306</t>
  </si>
  <si>
    <t>191682040313</t>
  </si>
  <si>
    <t>191682040320</t>
  </si>
  <si>
    <t>191682040337</t>
  </si>
  <si>
    <t>191682040344</t>
  </si>
  <si>
    <t>191682040351</t>
  </si>
  <si>
    <t>191682040368</t>
  </si>
  <si>
    <t>191682040375</t>
  </si>
  <si>
    <t>191682040382</t>
  </si>
  <si>
    <t>191682040399</t>
  </si>
  <si>
    <t>191682040405</t>
  </si>
  <si>
    <t>191682040412</t>
  </si>
  <si>
    <t>191682040429</t>
  </si>
  <si>
    <t>191682040436</t>
  </si>
  <si>
    <t>191682040443</t>
  </si>
  <si>
    <t>191682040450</t>
  </si>
  <si>
    <t>191682040467</t>
  </si>
  <si>
    <t>191682040474</t>
  </si>
  <si>
    <t>191682040481</t>
  </si>
  <si>
    <t>191682040498</t>
  </si>
  <si>
    <t>191682040504</t>
  </si>
  <si>
    <t>191682040511</t>
  </si>
  <si>
    <t>191682040528</t>
  </si>
  <si>
    <t>191682040535</t>
  </si>
  <si>
    <t>191682040542</t>
  </si>
  <si>
    <t>191682040559</t>
  </si>
  <si>
    <t>191682040566</t>
  </si>
  <si>
    <t>191682040573</t>
  </si>
  <si>
    <t>191682040580</t>
  </si>
  <si>
    <t>CP-T080K86-S</t>
  </si>
  <si>
    <t>CP-T080K107-S</t>
  </si>
  <si>
    <t>CP-T080B140-1-S</t>
  </si>
  <si>
    <t>CP-T080B140-S</t>
  </si>
  <si>
    <t>CAP, T080, 130.8MM, SILVER, PUSH THRU</t>
  </si>
  <si>
    <t>CAP, T080, 130.8MM, SILVER, PUSH THRU 2 PIECE</t>
  </si>
  <si>
    <t>CAP, T080, 107MM, SILVER, SNAP IN</t>
  </si>
  <si>
    <t>CAP, T080, 86MM, SILVER, SNAP IN</t>
  </si>
  <si>
    <t>UPDATED 7XX MACHINED CENTER CAPS</t>
  </si>
  <si>
    <t>ADDED T080 SILVER CAPS</t>
  </si>
  <si>
    <t>UPDATED 4XX 6LUG TO ACTIVE</t>
  </si>
  <si>
    <t>MR30878550500</t>
  </si>
  <si>
    <t>MR31779080512N</t>
  </si>
  <si>
    <t>MR31889087918</t>
  </si>
  <si>
    <t>MR70178516600</t>
  </si>
  <si>
    <t>MR70578562500</t>
  </si>
  <si>
    <t>MR70589087818</t>
  </si>
  <si>
    <t>MR70678562900</t>
  </si>
  <si>
    <t>MR70678516500</t>
  </si>
  <si>
    <t>MR70689060535T</t>
  </si>
  <si>
    <t>MRW Cap</t>
  </si>
  <si>
    <t>CORRECTED SPOKE DIMENSION FOR 108 5X5</t>
  </si>
  <si>
    <t>191682040641</t>
  </si>
  <si>
    <t>191682040658</t>
  </si>
  <si>
    <t>191682040665</t>
  </si>
  <si>
    <t>191682040672</t>
  </si>
  <si>
    <t>MR30678555500</t>
  </si>
  <si>
    <t>MR30689080512N</t>
  </si>
  <si>
    <t>MR30689087518</t>
  </si>
  <si>
    <t>MR30778516500</t>
  </si>
  <si>
    <t>MR30878516500</t>
  </si>
  <si>
    <t>MR30989060800</t>
  </si>
  <si>
    <t>MR30989058818</t>
  </si>
  <si>
    <t>MR31477564824</t>
  </si>
  <si>
    <t>MR31521050518N</t>
  </si>
  <si>
    <t>MR31778587500</t>
  </si>
  <si>
    <t>MR41447046543</t>
  </si>
  <si>
    <t>MR414470461243</t>
  </si>
  <si>
    <t>MR414570471243</t>
  </si>
  <si>
    <t>MR414570461243</t>
  </si>
  <si>
    <t>MR70689080518</t>
  </si>
  <si>
    <t>MR70789060600</t>
  </si>
  <si>
    <t>MR30421050318N</t>
  </si>
  <si>
    <t>MR30689050512N</t>
  </si>
  <si>
    <t>MR30689080518</t>
  </si>
  <si>
    <t>MR30689087512N</t>
  </si>
  <si>
    <t>MR30878560900</t>
  </si>
  <si>
    <t>MR30878560500</t>
  </si>
  <si>
    <t>MR31489080818</t>
  </si>
  <si>
    <t>MR31621016818N</t>
  </si>
  <si>
    <t>MR70677551930</t>
  </si>
  <si>
    <t>MR70678558935T</t>
  </si>
  <si>
    <t>MR70678516525</t>
  </si>
  <si>
    <t>MR70689058935</t>
  </si>
  <si>
    <t>MR70778587500</t>
  </si>
  <si>
    <t>MR70788549538</t>
  </si>
  <si>
    <t>UPDATED 323 20X9 MSRP/MAP</t>
  </si>
  <si>
    <t>UPDATED STATUS OF CP-EXT86S TO ACTIVE</t>
  </si>
  <si>
    <t>UPDATED INNER WHEEL RADIUS FOR 323 17X8 8LUG</t>
  </si>
  <si>
    <t>UPDATED COLUMNS AU-AW FOR WHEELS WITH SNAP IN CAPS</t>
  </si>
  <si>
    <t>605 Screw Kit</t>
  </si>
  <si>
    <t>SELF TAPPING SCREW KIT, 6X135, 10MM LONG, 5 COUNT</t>
  </si>
  <si>
    <t>SELF TAPPING SCREW KIT, 5X5, 10MM LONG, 6 COUNT</t>
  </si>
  <si>
    <t>SELF TAPPING SCREW KIT, 6X5.5, 16MM LONG, 5 COUNT</t>
  </si>
  <si>
    <t>SELF TAPPING SCREW KIT, 8X6.5, 16MM LONG, 6 COUNT</t>
  </si>
  <si>
    <t>BT-ST5X5</t>
  </si>
  <si>
    <t>BT-ST6X135</t>
  </si>
  <si>
    <t>BT-ST6X55</t>
  </si>
  <si>
    <t>BT-ST8X65</t>
  </si>
  <si>
    <t>UPDATED 4XX 6LUG AND MR30529016918 WEIGHTS</t>
  </si>
  <si>
    <t>https://customwheelhousellc.box.com/s/0bsulrxass3e5g0td950fgsz5928bpk6</t>
  </si>
  <si>
    <t>method-mr321-wheel-5lug-gloss-black-17x8-5-face-1000.png</t>
  </si>
  <si>
    <t>https://customwheelhousellc.box.com/s/hku5uabm423308koure6envciviu1mb8</t>
  </si>
  <si>
    <t>method-mr321-wheel-5lug-gloss-black-17x8-5-1000.png</t>
  </si>
  <si>
    <t>https://customwheelhousellc.box.com/s/lvpk5txgokrtdzfakh2skzkac463cwq8</t>
  </si>
  <si>
    <t>method-mr321-wheel-5lug-machined-clear-coat-17x8-5-face-1000.png</t>
  </si>
  <si>
    <t>https://customwheelhousellc.box.com/s/hvrwocfcgxkcfg5he8kemxhed79cz8tf</t>
  </si>
  <si>
    <t>method-mr321-wheel-5lug-machined-clear-coat-17x8-5-1000.png</t>
  </si>
  <si>
    <t>UPDATED 8XX 8X170 HUBBORE</t>
  </si>
  <si>
    <t>MR30689016518</t>
  </si>
  <si>
    <t>MR30689058518</t>
  </si>
  <si>
    <t>MR31521050318N</t>
  </si>
  <si>
    <t>MR31521088318N</t>
  </si>
  <si>
    <t>MR31521088118N</t>
  </si>
  <si>
    <t>MR321290501318</t>
  </si>
  <si>
    <t>MR32129050318</t>
  </si>
  <si>
    <t>MR40147047843B</t>
  </si>
  <si>
    <t>MR50178012842</t>
  </si>
  <si>
    <t>MR70677563550</t>
  </si>
  <si>
    <t>MR70678555500</t>
  </si>
  <si>
    <t>MR70678560935T</t>
  </si>
  <si>
    <t>MR70767012515</t>
  </si>
  <si>
    <t>MR70778587600</t>
  </si>
  <si>
    <t>UPDATED BACKSPACING FOR THE FOLLOWING:</t>
  </si>
  <si>
    <t>703 17X8.5 +00 / 703 17X9 -12 / 312 17X8.5 +00 / 701 17X9 -12</t>
  </si>
  <si>
    <t>DISCONTINUED - CAP, T077, 83MM, BLACK, SCREW ON</t>
  </si>
  <si>
    <t>REMOVED HUBRING FROM MR70177512530, MR70177512930</t>
  </si>
  <si>
    <t>MR30689060518</t>
  </si>
  <si>
    <t>MR70578562820</t>
  </si>
  <si>
    <t>MR70678560535T</t>
  </si>
  <si>
    <t>MR70689060918</t>
  </si>
  <si>
    <t>MR70689080918</t>
  </si>
  <si>
    <t>ADDED 708 17X9 6X135</t>
  </si>
  <si>
    <t>191682040788</t>
  </si>
  <si>
    <t>191682040795</t>
  </si>
  <si>
    <t>LK-W56015S</t>
  </si>
  <si>
    <t>LK-W56015SE</t>
  </si>
  <si>
    <t>LK-W5614ST</t>
  </si>
  <si>
    <t>LK-W5814ST</t>
  </si>
  <si>
    <t>LK-W566014DM</t>
  </si>
  <si>
    <t>LK-W5614SE</t>
  </si>
  <si>
    <t>LUG KIT, SPLINE, M12x1.5, 6 LUG KIT, CHROME, 24 NUTS</t>
  </si>
  <si>
    <t>LUG KIT, EXTENDED THREAD SPLINE, M12x1.5, 6 LUG KIT, CHROME, 24 NUTS</t>
  </si>
  <si>
    <t>LUG KIT, EXTENDED THREAD SPLINE, M14x1.5, 5 LUG KIT, CHROME, 20 NUTS</t>
  </si>
  <si>
    <t>ADDED CHROME LUG KITS</t>
  </si>
  <si>
    <t>LK-W5514SE</t>
  </si>
  <si>
    <t>UPDATED FINISH FOR TITANIUM 803</t>
  </si>
  <si>
    <t>GLOSS TITANIUM - MACHINED LIP</t>
  </si>
  <si>
    <t>MR30678550500</t>
  </si>
  <si>
    <t>MR30678560500</t>
  </si>
  <si>
    <t>UPDATED/CORRECT 8XX BACKSPACINGS</t>
  </si>
  <si>
    <t>https://customwheelhousellc.box.com/shared/static/02o7kzi7sv6m025yqw2k0qu97mfnjwjd.png</t>
  </si>
  <si>
    <t>https://customwheelhousellc.box.com/shared/static/wdar3nkid7obakzswecbnhlvkkc1aa4i.png</t>
  </si>
  <si>
    <t>UPDATED IMAGE LINKS</t>
  </si>
  <si>
    <t>https://customwheelhousellc.box.com/shared/static/1mczkpw6wkj7h6esvg30oanh3ixc505h.png</t>
  </si>
  <si>
    <t>https://customwheelhousellc.box.com/shared/static/o9wq86hwo4crjcl2qu3r36wj4engw1xs.png</t>
  </si>
  <si>
    <t>https://customwheelhousellc.box.com/shared/static/2frw6ivku07dy72bvsf86v48xmx4wglb.jpg</t>
  </si>
  <si>
    <t>https://customwheelhousellc.box.com/shared/static/cvjc11wzxvoh64j158x2u3zi64s6md36.png</t>
  </si>
  <si>
    <t>https://customwheelhousellc.box.com/shared/static/2q2xw7nv95idawqo82vjy9vvcoznfomq.png</t>
  </si>
  <si>
    <t>https://customwheelhousellc.box.com/shared/static/wdezfgk39xykcpr6bx15yvy5w6kg2es7.png</t>
  </si>
  <si>
    <t>https://customwheelhousellc.box.com/shared/static/2tne4er2nmhnyyyuk0ln029k9se4uqmy.png</t>
  </si>
  <si>
    <t>https://customwheelhousellc.box.com/shared/static/dxt217cxp9a2bas61j4miybbm2ni7er3.png</t>
  </si>
  <si>
    <t>https://customwheelhousellc.box.com/shared/static/3ifgr368zwfdt4vqmd6kcs33d99mamxw.jpg</t>
  </si>
  <si>
    <t>https://customwheelhousellc.box.com/shared/static/8nc7vcgiwb542bh96ld5ax54d40nchu2.png</t>
  </si>
  <si>
    <t>https://customwheelhousellc.box.com/shared/static/492f553wcq1ix884uaj1ujof2xcmmynp.png</t>
  </si>
  <si>
    <t>https://customwheelhousellc.box.com/shared/static/3kuero7lu1b41xz4aj71hzalr79i0hk5.png</t>
  </si>
  <si>
    <t>https://customwheelhousellc.box.com/shared/static/4a2xgit79rxhi5vu3gzchcbv1m6bpdmc.png</t>
  </si>
  <si>
    <t>https://customwheelhousellc.box.com/shared/static/1dpgoht9r59o4cysh3cdpsfd1sm8v7dv.png</t>
  </si>
  <si>
    <t>https://customwheelhousellc.box.com/shared/static/yl15h4d2hyb72b9r3kia1akyuao49gvv.png</t>
  </si>
  <si>
    <t>https://customwheelhousellc.box.com/shared/static/5qd8t45gn7n45qskfvhhc9nvlw28qc2e.jpg</t>
  </si>
  <si>
    <t>https://customwheelhousellc.box.com/shared/static/ck8xv9uccg7modbvyqw8vkuuvp8noseq.png</t>
  </si>
  <si>
    <t>https://customwheelhousellc.box.com/shared/static/63ulwmx6h9t7kaletyhmzevmu1xwhp2l.png</t>
  </si>
  <si>
    <t>https://customwheelhousellc.box.com/shared/static/6rthndfsmb4lsxln6qq0qwg5m93wmkkv.png</t>
  </si>
  <si>
    <t>https://customwheelhousellc.box.com/shared/static/w7k1yr1z5km1slvbq8q36jiwwu4hzo2z.png</t>
  </si>
  <si>
    <t>https://customwheelhousellc.box.com/shared/static/7e3yo1qyd82kut1plnmyb6jlhxbtev84.png</t>
  </si>
  <si>
    <t>https://customwheelhousellc.box.com/shared/static/9osq0re5aa1rm5epodj0i7ge4utolcry.png</t>
  </si>
  <si>
    <t>https://customwheelhousellc.box.com/shared/static/7ez7kqmw7grdd4szylqsj2l7k03akfvg.png</t>
  </si>
  <si>
    <t>https://customwheelhousellc.box.com/shared/static/6bh8klnkkhjmtjiz0w67pc9lj8fw1y0k.png</t>
  </si>
  <si>
    <t>https://customwheelhousellc.box.com/shared/static/7knffq6xhswtfhjmux4svz65ducw4cd1.png</t>
  </si>
  <si>
    <t>https://customwheelhousellc.box.com/shared/static/05w9mqs8hqzn6s4mxw46wa0dil9hzhsf.png</t>
  </si>
  <si>
    <t>https://customwheelhousellc.box.com/shared/static/7oe8lxu73dupgc7uo4bvdwj6mdthanpe.png</t>
  </si>
  <si>
    <t>https://customwheelhousellc.box.com/shared/static/cre1i09e1srhjkcjucv87ghxma06lasz.png</t>
  </si>
  <si>
    <t>https://customwheelhousellc.box.com/shared/static/mtgsazbd26imxtwt1to0adeqaa54yl9k.png</t>
  </si>
  <si>
    <t>https://customwheelhousellc.box.com/shared/static/93xn28ctpiocywqfsdi8npxdfse4jx7u.png</t>
  </si>
  <si>
    <t>https://customwheelhousellc.box.com/shared/static/9fbxbq8lhxi7njlezeh7hy1jlmv6q921.png</t>
  </si>
  <si>
    <t>https://customwheelhousellc.box.com/shared/static/kcgu5zm5dn7y90v1t05vqo9vnkne45ql.png</t>
  </si>
  <si>
    <t>https://customwheelhousellc.box.com/shared/static/a7cxkbo2vjbvjbx1t003ggmrv98cwhh1.jpg</t>
  </si>
  <si>
    <t>https://customwheelhousellc.box.com/shared/static/99ktymidvc8646pa9w7e89773c4qjbwl.png</t>
  </si>
  <si>
    <t>https://customwheelhousellc.box.com/shared/static/bnodof6qpif6cf9b2lof1699fsdne0sh.png</t>
  </si>
  <si>
    <t>https://customwheelhousellc.box.com/shared/static/913xmnez8bxgnjyk9hzsxqsm1bc969qw.png</t>
  </si>
  <si>
    <t>https://customwheelhousellc.box.com/shared/static/brlj7ul8wfnoevn7rskuzc1lvzssa3j2.png</t>
  </si>
  <si>
    <t>https://customwheelhousellc.box.com/shared/static/irgmta52t2sbp7p3h4hf39bra94dzvpx.png</t>
  </si>
  <si>
    <t>https://customwheelhousellc.box.com/shared/static/bnuhqtcndfp5ufc9q5r8ujxvga4d8uom.png</t>
  </si>
  <si>
    <t>https://customwheelhousellc.box.com/shared/static/w132fjmvg4mfiex16i3nrxdntr4ze37c.png</t>
  </si>
  <si>
    <t>https://customwheelhousellc.box.com/shared/static/cbkf64jrj2h5km4rkydqwx8mg355yjct.jpg</t>
  </si>
  <si>
    <t>https://customwheelhousellc.box.com/shared/static/ka5g16ppc0d1qoyj7yy8i4mygft52lpf.png</t>
  </si>
  <si>
    <t>https://customwheelhousellc.box.com/shared/static/ei685u6rzahtto315fbm7qlx05fl86tj.png</t>
  </si>
  <si>
    <t>https://customwheelhousellc.box.com/shared/static/x3lfe6lxi0uv025nlo2coerlp94yb0li.png</t>
  </si>
  <si>
    <t>https://customwheelhousellc.box.com/shared/static/ek7ntlf6632qp5o034qsuuu7zrvwp72z.png</t>
  </si>
  <si>
    <t>https://customwheelhousellc.box.com/shared/static/c4ufv9aininvbal09hmrzmmltknaeme3.png</t>
  </si>
  <si>
    <t>https://customwheelhousellc.box.com/shared/static/h1lv0zcv2ag567p0s88t7o67hlcgvhje.png</t>
  </si>
  <si>
    <t>https://customwheelhousellc.box.com/shared/static/s5kqsopktkm2792cfwe8hj0brr432pom.png</t>
  </si>
  <si>
    <t>https://customwheelhousellc.box.com/shared/static/gz3iqopjc6p5vicrnm9t5phbnwmxw542.png</t>
  </si>
  <si>
    <t>https://customwheelhousellc.box.com/shared/static/1po3c9vn7vv01wlqj59zea05nh41dm41.png</t>
  </si>
  <si>
    <t>https://customwheelhousellc.box.com/shared/static/i5wjiq2turnk0k42m6ecms3e3ouxkg93.png</t>
  </si>
  <si>
    <t>https://customwheelhousellc.box.com/shared/static/3u48ttoes670aeq4j4rtn2gwb6n8wpqb.png</t>
  </si>
  <si>
    <t>https://customwheelhousellc.box.com/shared/static/hte0ogie88fa3e8lk9v3k5ol1c61ieli.png</t>
  </si>
  <si>
    <t>https://customwheelhousellc.box.com/shared/static/r88az6h08k308u4o16fyndx03azn0c92.png</t>
  </si>
  <si>
    <t>https://customwheelhousellc.box.com/shared/static/hxtsjxvgd0ml9b9x1amq3wey5yaxqqqm.png</t>
  </si>
  <si>
    <t>https://customwheelhousellc.box.com/shared/static/0gxuw82u4e1l1qtgyg9ejcghmuw0sbgs.png</t>
  </si>
  <si>
    <t>https://customwheelhousellc.box.com/shared/static/iisfr3yprmix5p0gysdr8dfi76xjdi3f.png</t>
  </si>
  <si>
    <t>https://customwheelhousellc.box.com/shared/static/yyw3qz0p3gf0kg4u1kc9tu85mr0ymhvc.png</t>
  </si>
  <si>
    <t>https://customwheelhousellc.box.com/shared/static/ik1u30bhlqs1z2tnp71utvq1qxqk6a2k.png</t>
  </si>
  <si>
    <t>https://customwheelhousellc.box.com/shared/static/i265o0zj5p3zitz97c0ac32qzsrfi45t.png</t>
  </si>
  <si>
    <t>https://customwheelhousellc.box.com/shared/static/i6ajps82xwwa5o5uf186ehoo8xq1sp65.png</t>
  </si>
  <si>
    <t>https://customwheelhousellc.box.com/shared/static/as1k6bwilj4i3zdshfhm7dkl5u6e9rbw.png</t>
  </si>
  <si>
    <t>https://customwheelhousellc.box.com/shared/static/zzb7pdlznbhlwj6u9nue6lzj0w6e7msg.png</t>
  </si>
  <si>
    <t>https://customwheelhousellc.box.com/shared/static/june41x9tkw95lt9ye4486iv1gj4tp2m.png</t>
  </si>
  <si>
    <t>https://customwheelhousellc.box.com/shared/static/k080z7izsr17jdq5flkbfndvf31dskvv.png</t>
  </si>
  <si>
    <t>https://customwheelhousellc.box.com/shared/static/hni90bq2d4aqceiv261glrtrjpg3iar0.png</t>
  </si>
  <si>
    <t>https://customwheelhousellc.box.com/shared/static/jo4z27fisdlez98f2ybjm4bqxe0v8gkf.png</t>
  </si>
  <si>
    <t>https://customwheelhousellc.box.com/shared/static/bennou71c9o4hihkog3n8tij5fwqfg45.png</t>
  </si>
  <si>
    <t>ADDED HUB RINGS TO 5X5/6X5.5 8XX WHEELS</t>
  </si>
  <si>
    <t>UPDATED 5X5 8XX HUBBORE</t>
  </si>
  <si>
    <t>https://customwheelhousellc.box.com/shared/static/kb67htssh9rn4ghdndwcp2nvjmf3jrsd.png</t>
  </si>
  <si>
    <t>https://customwheelhousellc.box.com/shared/static/shdx24rhg0cr1jow1mdqfq4u0sey4elb.png</t>
  </si>
  <si>
    <t>https://customwheelhousellc.box.com/shared/static/kwmof5v4jm8vu0rijz77og182kjfpgtq.png</t>
  </si>
  <si>
    <t>https://customwheelhousellc.box.com/shared/static/affk1x0rh3q14jtr1p0fsapgsbeprklm.png</t>
  </si>
  <si>
    <t>https://customwheelhousellc.box.com/shared/static/idlbxdiwt2bgzwmd6uu7uxn4dyemtzw7.png</t>
  </si>
  <si>
    <t>https://customwheelhousellc.box.com/shared/static/ygqzqkcc90pphmd5z1lut9ey1fqu47nn.png</t>
  </si>
  <si>
    <t>https://customwheelhousellc.box.com/shared/static/kwqg290jcr2oq1e2r2q7aqijhfqheq10.jpg</t>
  </si>
  <si>
    <t>https://customwheelhousellc.box.com/shared/static/a7hlttwmxanp87kdfzu4292pmt6oruet.jpg</t>
  </si>
  <si>
    <t>https://customwheelhousellc.box.com/shared/static/ljh7x7y7yvamj9f5n2w0svej7f8w3q52.png</t>
  </si>
  <si>
    <t>https://customwheelhousellc.box.com/shared/static/osr6o9js3i26dk5zexo5hah25k9gdboe.png</t>
  </si>
  <si>
    <t>https://customwheelhousellc.box.com/shared/static/ljashu2hhgvfc7acmawi2ovfcetdshcb.png</t>
  </si>
  <si>
    <t>https://customwheelhousellc.box.com/shared/static/ayy72tdydgjaigh3jt59e3qpfsz2cekd.png</t>
  </si>
  <si>
    <t>https://customwheelhousellc.box.com/shared/static/lrysfppy5em9mc8jwiowqidgrps2keyr.png</t>
  </si>
  <si>
    <t>https://customwheelhousellc.box.com/shared/static/5dzgns6df2fvcx559jz09yys0bq6od07.png</t>
  </si>
  <si>
    <t>https://customwheelhousellc.box.com/shared/static/lz40hlea92gk0ipibjfs3jsd8la320q7.png</t>
  </si>
  <si>
    <t>https://customwheelhousellc.box.com/shared/static/0e5pbbgdw1yrsgiwqr86zcsus99jm2y7.png</t>
  </si>
  <si>
    <t>https://customwheelhousellc.box.com/shared/static/m5xa8lxy7t5vuze5bhczpihbok0ilpq1.png</t>
  </si>
  <si>
    <t>https://customwheelhousellc.box.com/shared/static/3x4ngmsm1a1ck977hmb5ur3mezx0vrxs.png</t>
  </si>
  <si>
    <t>https://customwheelhousellc.box.com/shared/static/nsuo1efq076r91ucurqa2zq2tm86tyzr.png</t>
  </si>
  <si>
    <t>https://customwheelhousellc.box.com/shared/static/m90kzjfaeg3o76z95eipgpwt1c2bpzp1.png</t>
  </si>
  <si>
    <t>https://customwheelhousellc.box.com/shared/static/omkpvvhgj5486e5hocfthntw5gru5z9k.png</t>
  </si>
  <si>
    <t>https://customwheelhousellc.box.com/shared/static/g3fd83n51ro4k71n0u31low8d7lul49l.png</t>
  </si>
  <si>
    <t>https://customwheelhousellc.box.com/shared/static/pd8ruiyu37ndghyz98591odl3x9ci5to.png</t>
  </si>
  <si>
    <t>https://customwheelhousellc.box.com/shared/static/ce8yxdmsusks2rhqq9f9xvhdxfnj5spi.png</t>
  </si>
  <si>
    <t>https://customwheelhousellc.box.com/shared/static/n39hgfcarbemerh3ibbz7witj6b5pu9b.png</t>
  </si>
  <si>
    <t>https://customwheelhousellc.box.com/shared/static/d8t0av2xtwtjvzzfgp8vxgw3g4apmvoz.png</t>
  </si>
  <si>
    <t>https://customwheelhousellc.box.com/shared/static/pj5witfgkmybu2jsoegxcukn4tyosxpj.png</t>
  </si>
  <si>
    <t>https://customwheelhousellc.box.com/shared/static/vj8grfgfjlc1wtghjthqzeyn29oylewc.png</t>
  </si>
  <si>
    <t>https://customwheelhousellc.box.com/shared/static/pxmobqm1k3m7iola3kp4bldswdezq4r6.png</t>
  </si>
  <si>
    <t>https://customwheelhousellc.box.com/shared/static/6euec0z02c37l3vj9vz1ufnknx1murj1.png</t>
  </si>
  <si>
    <t>https://customwheelhousellc.box.com/shared/static/qmsgox67wq9f15ttoca6uzmx4id0omfu.png</t>
  </si>
  <si>
    <t>https://customwheelhousellc.box.com/shared/static/ogas09bfej803d7miyabg0uxzziitx6j.png</t>
  </si>
  <si>
    <t>https://customwheelhousellc.box.com/shared/static/qv3u43aid0gfl4jzlkg5f907gkb925xb.png</t>
  </si>
  <si>
    <t>https://customwheelhousellc.box.com/shared/static/te3c2dla962km1dv6ihk68mqpi6o3igk.png</t>
  </si>
  <si>
    <t>https://customwheelhousellc.box.com/shared/static/scjvthb9j4q6yccmc0a3gag6dh615ord.png</t>
  </si>
  <si>
    <t>https://customwheelhousellc.box.com/shared/static/apqabbx61f2vrdm3ogyasdraa4xsjijo.png</t>
  </si>
  <si>
    <t>https://customwheelhousellc.box.com/shared/static/jstogfrnynn4mbpi34ewd3hm0y00x5nq.png</t>
  </si>
  <si>
    <t>https://customwheelhousellc.box.com/shared/static/tlnnriphzu5xg5oluypzwgqz2uj5efw7.png</t>
  </si>
  <si>
    <t>https://customwheelhousellc.box.com/shared/static/u6bec4c1rceabockxgzbbhedc93fmthc.png</t>
  </si>
  <si>
    <t>https://customwheelhousellc.box.com/shared/static/bwxfz9knclvd6rx1cevviwjuuqdpgxvz.png</t>
  </si>
  <si>
    <t>https://customwheelhousellc.box.com/shared/static/kqy40nmwu2hb6ru5xjd4p33yavf08pkh.png</t>
  </si>
  <si>
    <t>https://customwheelhousellc.box.com/shared/static/vody1p47svni6abbgd68ctracvwif7l6.png</t>
  </si>
  <si>
    <t>https://customwheelhousellc.box.com/shared/static/vj68cxyuwj3he81ax4dpe0r2jmub6ez4.png</t>
  </si>
  <si>
    <t>https://customwheelhousellc.box.com/shared/static/01v6vehlepvsk2snkj8mgpm76t1mb3g0.png</t>
  </si>
  <si>
    <t>https://customwheelhousellc.box.com/shared/static/vy60648obkwp2rhz43ql9w9qxfys4r93.png</t>
  </si>
  <si>
    <t>https://customwheelhousellc.box.com/shared/static/2sqte7alrs169wljv63k0o4x9p3g5sos.png</t>
  </si>
  <si>
    <t>https://customwheelhousellc.box.com/shared/static/xsv1khh4fy11ztxvjtmpfjx62tsjan2v.png</t>
  </si>
  <si>
    <t>https://customwheelhousellc.box.com/shared/static/92brkhli3lq8vg6t1lolzwozjd4kx02p.png</t>
  </si>
  <si>
    <t>https://customwheelhousellc.box.com/shared/static/ykevoft8hqc8u78jluebojoxwtkegb9r.png</t>
  </si>
  <si>
    <t>https://customwheelhousellc.box.com/shared/static/dxlqf6p2xomjj5c2c26v71goqm31wl8f.png</t>
  </si>
  <si>
    <t>https://customwheelhousellc.box.com/shared/static/yi1aba45z3kbwsk6rkvf7t2iyagbxw24.png</t>
  </si>
  <si>
    <t>https://customwheelhousellc.box.com/shared/static/02cf949z1bpdzn453992xkomglev0s2m.png</t>
  </si>
  <si>
    <t>https://customwheelhousellc.box.com/shared/static/y1kc9gi3pzrewcpk2mxy0n4yglugcmk2.jpg</t>
  </si>
  <si>
    <t>https://customwheelhousellc.box.com/shared/static/vlshtxsdb5q0ehjkl6wld34lncc9rw07.jpg</t>
  </si>
  <si>
    <t>https://customwheelhousellc.box.com/shared/static/zxp253pdnj2apgq7lkhgch5h7mkyz8i4.png</t>
  </si>
  <si>
    <t>https://customwheelhousellc.box.com/shared/static/iwyuxcrs1o1sz9auu4un9sptijcrp2cp.png</t>
  </si>
  <si>
    <t>MH-ZH-128</t>
  </si>
  <si>
    <t>MISC HARDWARE, HUB RING, 78.1 - 71.8mm</t>
  </si>
  <si>
    <t>ADDED MH-ZH-128</t>
  </si>
  <si>
    <t>MR31779080812N</t>
  </si>
  <si>
    <t>MR70189058625</t>
  </si>
  <si>
    <t>MR70689060935T</t>
  </si>
  <si>
    <t>MR70689016918</t>
  </si>
  <si>
    <t>MR70278558900</t>
  </si>
  <si>
    <t>CP-MRW80S-3</t>
  </si>
  <si>
    <t>CP-MRW133SH35-3</t>
  </si>
  <si>
    <t>CP-MRW101S-15</t>
  </si>
  <si>
    <t>CP-MRW133SH35-15</t>
  </si>
  <si>
    <t>CP-MRW80S-15</t>
  </si>
  <si>
    <t>CP-MRW101S-11</t>
  </si>
  <si>
    <t>CP-MRW133SH35-11</t>
  </si>
  <si>
    <t>CP-MRW80S-11</t>
  </si>
  <si>
    <t>CP-MRW101S-3</t>
  </si>
  <si>
    <t>CP-MRW133SH35-5</t>
  </si>
  <si>
    <t>CP-MRW101S-5</t>
  </si>
  <si>
    <t>CP-MRW80S-2</t>
  </si>
  <si>
    <t>CP-MRW133SH35-2</t>
  </si>
  <si>
    <t>CP-MRW101S-2</t>
  </si>
  <si>
    <t>CAP, MRW, 73MM, SNAP IN, GLOSS BLACK</t>
  </si>
  <si>
    <t>CAP, MRW, 94MM, SNAP IN, GLOSS BLACK</t>
  </si>
  <si>
    <t>CAP, MRW, 73MM, SNAP IN, GLOSS BLACK CHROME</t>
  </si>
  <si>
    <t>CAP, MRW, 94MM, SNAP IN, GLOSS BLACK CHROME</t>
  </si>
  <si>
    <t>CAP, MRW, 94MM, SNAP IN, GLOSS TITANIUM BLACK</t>
  </si>
  <si>
    <t>CAP, MRW, 73MM, SNAP IN, GLOSS SILVER CHROME</t>
  </si>
  <si>
    <t>CAP, MRW, 94MM, SNAP IN, GLOSS SILVER CHROME</t>
  </si>
  <si>
    <t>CAP, MRW, 73MM, SNAP IN, DOUBLE BLACK CHROME</t>
  </si>
  <si>
    <t>CAP, MRW, 94MM, SNAP IN, DOUBLE BLACK CHROME</t>
  </si>
  <si>
    <t>ADDED CP-MRWXXX PARTS</t>
  </si>
  <si>
    <t>UPDATED 8XX CENTER CAPS</t>
  </si>
  <si>
    <t>CP-MRW80S-5</t>
  </si>
  <si>
    <t>CAP, MRW, 73MM, SNAP IN, GLOSS TITANIUM BLACK</t>
  </si>
  <si>
    <t>UDPATED STATUS OF CHROME LUG KITS TO ACTIVE</t>
  </si>
  <si>
    <t>MR31478580800</t>
  </si>
  <si>
    <t>MR31878562900</t>
  </si>
  <si>
    <t>MR70578550825</t>
  </si>
  <si>
    <t>MR70578516825</t>
  </si>
  <si>
    <t>MR70578580800</t>
  </si>
  <si>
    <t>MR70689088518</t>
  </si>
  <si>
    <t>ADDED CP-EXT80S AND CP-EXT64S</t>
  </si>
  <si>
    <t>CAP EXTENSION, 80MM SNAP IN, BLACK</t>
  </si>
  <si>
    <t>CAP EXTENSION, 64MM SNAP IN, BLACK</t>
  </si>
  <si>
    <t>CP-EXT80S</t>
  </si>
  <si>
    <t>CP-EXT64S</t>
  </si>
  <si>
    <t>CP-MRW133SH70-2</t>
  </si>
  <si>
    <t>CP-MRW133SH70-3</t>
  </si>
  <si>
    <t>CP-MRW133SH70-5</t>
  </si>
  <si>
    <t>CP-MRW133SH70-11</t>
  </si>
  <si>
    <t>CP-MRW133SH70-15</t>
  </si>
  <si>
    <t>BX-BOX 22x10</t>
  </si>
  <si>
    <t>BX-BOX 22x12</t>
  </si>
  <si>
    <t>BOX, 22x10</t>
  </si>
  <si>
    <t>BOX, 22x12</t>
  </si>
  <si>
    <t>ADDED TALL MRW CAPS</t>
  </si>
  <si>
    <t>MR312890801018</t>
  </si>
  <si>
    <t>MR31621050818N</t>
  </si>
  <si>
    <t>MR31778562500</t>
  </si>
  <si>
    <t>MR40947047552</t>
  </si>
  <si>
    <t>MR70678558500T</t>
  </si>
  <si>
    <t>UPDATED MR8XX WEIGHTS</t>
  </si>
  <si>
    <t>MR20789570318BNR</t>
  </si>
  <si>
    <t>MR20789070325R, MR20789070312NR, MR20789570318BNR, MR20789570320BR</t>
  </si>
  <si>
    <t>UPDATED PART NUMBERS FOR RACE DRILLED 207S:</t>
  </si>
  <si>
    <t>ADDED 321 17X8.5 +25</t>
  </si>
  <si>
    <t>MR30689060512N</t>
  </si>
  <si>
    <t>MR414470471243</t>
  </si>
  <si>
    <t>MR70277563950</t>
  </si>
  <si>
    <t>MR70578562800</t>
  </si>
  <si>
    <t>MR70678516900</t>
  </si>
  <si>
    <t>CORRECED HUB RING FOR MR321785601325 AND MR32178560325</t>
  </si>
  <si>
    <t>Thailand</t>
  </si>
  <si>
    <t>UPDATED COO FOR VARIOUS PARTS</t>
  </si>
  <si>
    <t>Split - spoke design with debossed RAISED logo</t>
  </si>
  <si>
    <t>Precision milled accents</t>
  </si>
  <si>
    <t>Snap-in center cap with embossed MRW logo</t>
  </si>
  <si>
    <t>Hub centric fitments for common applications including 8 lug applications</t>
  </si>
  <si>
    <t>Strong 2650 lbs. to 3640 lbs. ratings</t>
  </si>
  <si>
    <t>Radial spoke design with debossed RAISED logo</t>
  </si>
  <si>
    <t>Lower profile snap-in center cap with embossed MRW logo for 8 lug applications</t>
  </si>
  <si>
    <t>Clean 8 windowed spoke design with debossed RAISED logo</t>
  </si>
  <si>
    <t>Sweep spoke design and a debossed RAISED logo</t>
  </si>
  <si>
    <t>ADDED 8XX IMAGE LINKS &amp; FEATURES</t>
  </si>
  <si>
    <t>MR41447047543</t>
  </si>
  <si>
    <t>MR50267054530</t>
  </si>
  <si>
    <t>MR207 Beadlock, 18x9.5, -18mm Offset, 6x6.5, 108.71mm Centerbore, Machined - Raw, Race Drilled, w/ BH-H24125-38</t>
  </si>
  <si>
    <t>LUG TAPER ANGLE</t>
  </si>
  <si>
    <t>R14</t>
  </si>
  <si>
    <t>UPDATED LUG HOLES</t>
  </si>
  <si>
    <t>ADDED LUG ANGLE COLUMN (AN)</t>
  </si>
  <si>
    <t>ADDED 708 17X8.5 +25</t>
  </si>
  <si>
    <t>191682041259</t>
  </si>
  <si>
    <t>191682041266</t>
  </si>
  <si>
    <t>191682041273</t>
  </si>
  <si>
    <t>191682041280</t>
  </si>
  <si>
    <t>CP-MRW133SH50-2</t>
  </si>
  <si>
    <t>CP-MRW133SH50-3</t>
  </si>
  <si>
    <t>CP-MRW133SH50-5</t>
  </si>
  <si>
    <t>CP-MRW133SH50-11</t>
  </si>
  <si>
    <t>CP-MRW133SH50-15</t>
  </si>
  <si>
    <t>CAP, MRW, 130MM, SNAP IN, GLOSS BLACK, 35MM</t>
  </si>
  <si>
    <t>CAP, MRW, 130MM, SNAP IN, GLOSS BLACK CHROME, 35MM</t>
  </si>
  <si>
    <t>CAP, MRW, 130MM, SNAP IN, GLOSS TITANIUM BLACK, 35MM</t>
  </si>
  <si>
    <t>CAP, MRW, 130MM, SNAP IN, GLOSS SILVER CHROME, 35MM</t>
  </si>
  <si>
    <t>CAP, MRW, 130MM, SNAP IN, DOUBLE BLACK CHROME, 35MM</t>
  </si>
  <si>
    <t>CAP, MRW, 130MM, SNAP IN, DOUBLE BLACK CHROME, 50MM</t>
  </si>
  <si>
    <t>CAP, MRW, 130MM, SNAP IN, GLOSS BLACK, 50MM</t>
  </si>
  <si>
    <t>CAP, MRW, 130MM, SNAP IN, GLOSS BLACK CHROME, 50MM</t>
  </si>
  <si>
    <t>CAP, MRW, 130MM, SNAP IN, GLOSS TITANIUM BLACK, 50MM</t>
  </si>
  <si>
    <t>CAP, MRW, 130MM, SNAP IN, GLOSS SILVER CHROME, 50MM</t>
  </si>
  <si>
    <t>CAP, MRW, 130MM, SNAP IN, GLOSS BLACK CHROME, 65MM</t>
  </si>
  <si>
    <t>CAP, MRW, 130MM, SNAP IN, GLOSS TITANIUM BLACK, 65MM</t>
  </si>
  <si>
    <t>CAP, MRW, 130MM, SNAP IN, GLOSS SILVER CHROME, 65MM</t>
  </si>
  <si>
    <t>CAP, MRW, 130MM, SNAP IN, DOUBLE BLACK CHROME, 65MM</t>
  </si>
  <si>
    <t>CAP, MRW, 130MM, SNAP IN, GLOSS BLACK, 65MM</t>
  </si>
  <si>
    <t>UPDATED MRW 8 LUG CAP DESCRIPTIONS</t>
  </si>
  <si>
    <t>ADDED CP-MRW133SH50-XX CAPS</t>
  </si>
  <si>
    <t>ADDED 323 17X8.5 +25</t>
  </si>
  <si>
    <t>BLT100</t>
  </si>
  <si>
    <t>BLT10079060500</t>
  </si>
  <si>
    <t>191682035081</t>
  </si>
  <si>
    <t>CP-BLT86S</t>
  </si>
  <si>
    <t>BLT100, 17x9, 0mm Offset, 6x5.5, 78.1mm Centerbore, Matte Black</t>
  </si>
  <si>
    <t>ADDED BLT WHEEL</t>
  </si>
  <si>
    <t>BLT Cap</t>
  </si>
  <si>
    <t>CAP, BLT, 86MM, SNAP IN CAP</t>
  </si>
  <si>
    <t>MR30678512500</t>
  </si>
  <si>
    <t>MR30978562500</t>
  </si>
  <si>
    <t>MR31529050318</t>
  </si>
  <si>
    <t>MR31529050118</t>
  </si>
  <si>
    <t>MR70166568690</t>
  </si>
  <si>
    <t>MR70578587500</t>
  </si>
  <si>
    <t>MR70589016818</t>
  </si>
  <si>
    <t>CP-1524B140H106-C</t>
  </si>
  <si>
    <t>CP-1524B140H106-B</t>
  </si>
  <si>
    <t>CAP, 1524, 130MM, CHROME, PUSH THRU, 2 PIECE</t>
  </si>
  <si>
    <t>CAP, 1524, 130MM, BLACK, PUSH THRU, 2 PIECE</t>
  </si>
  <si>
    <t>ADDED CP-1524B140H106</t>
  </si>
  <si>
    <t>SK-SPC17250</t>
  </si>
  <si>
    <t>LN-W1014SB</t>
  </si>
  <si>
    <t>LK-W55014SB</t>
  </si>
  <si>
    <t>LUG KIT, M14X1.5, 1.38” SPLINE, BLACK, 20 NUTS</t>
  </si>
  <si>
    <t>BEADLOCK SPACER KIT, MR108, 17" ALUM. 6061, 4 PIECE KIT</t>
  </si>
  <si>
    <t>MR31529060100</t>
  </si>
  <si>
    <t>MR60521050924N</t>
  </si>
  <si>
    <t>MR70689058535</t>
  </si>
  <si>
    <t>MR70778580500</t>
  </si>
  <si>
    <t>CP-TOPO130-P-C</t>
  </si>
  <si>
    <t>CP-TOPO107S-C</t>
  </si>
  <si>
    <t>CP-TOPO86S-C</t>
  </si>
  <si>
    <t>CAP, TOPO, 86MM SNAP IN, CHROME</t>
  </si>
  <si>
    <t>CAP, TOPO, 107MM SNAP IN, CHROME</t>
  </si>
  <si>
    <t>CAP, TOPO, 130MM, PUSH THRU CAP, CHROME</t>
  </si>
  <si>
    <t>ADDED MACHINED 318</t>
  </si>
  <si>
    <t>191682041730</t>
  </si>
  <si>
    <t>191682041747</t>
  </si>
  <si>
    <t>191682041754</t>
  </si>
  <si>
    <t>191682041761</t>
  </si>
  <si>
    <t>ADDED MACHINED 703 +25/+35</t>
  </si>
  <si>
    <t>UPDATED VARIOUS 708 WEIGHTS</t>
  </si>
  <si>
    <t>UPDATE CENTER CAP FOR MR8XX 8X170</t>
  </si>
  <si>
    <t>MR31789058818</t>
  </si>
  <si>
    <t>MR40746046551</t>
  </si>
  <si>
    <t>MR40746046651</t>
  </si>
  <si>
    <t>MR60521260952N</t>
  </si>
  <si>
    <t>MR70189060618</t>
  </si>
  <si>
    <t>MR70277553550</t>
  </si>
  <si>
    <t>MR70678562525</t>
  </si>
  <si>
    <t>MR70788551538</t>
  </si>
  <si>
    <t>ADDED 318 6X135 18X9 +35</t>
  </si>
  <si>
    <t>2024 CLOSEOUT AND DISCONTINUE STATUS CHANGE</t>
  </si>
  <si>
    <t>MR30478558500</t>
  </si>
  <si>
    <t>MR30578562325</t>
  </si>
  <si>
    <t>MR30989016518</t>
  </si>
  <si>
    <t>MR31457051515</t>
  </si>
  <si>
    <t>MR31529060300</t>
  </si>
  <si>
    <t>MR31521087318N</t>
  </si>
  <si>
    <t>MR31789080818</t>
  </si>
  <si>
    <t>MR319885581340</t>
  </si>
  <si>
    <t>MR40557047943B</t>
  </si>
  <si>
    <t>MR40557046943B</t>
  </si>
  <si>
    <t>MR40557047952B</t>
  </si>
  <si>
    <t>MR40557046952B</t>
  </si>
  <si>
    <t>MR40958047444</t>
  </si>
  <si>
    <t>MR60521016924N</t>
  </si>
  <si>
    <t>MR60521016324N</t>
  </si>
  <si>
    <t>MR60521055824N</t>
  </si>
  <si>
    <t>MR60521060324N</t>
  </si>
  <si>
    <t>MR70366568990</t>
  </si>
  <si>
    <t>MR70589016518</t>
  </si>
  <si>
    <t>MR70678562925</t>
  </si>
  <si>
    <t>MR70757051515</t>
  </si>
  <si>
    <t>ADDED SK-SPC17250 (108 SPACER KIT)</t>
  </si>
  <si>
    <t>MR30478587900</t>
  </si>
  <si>
    <t>MR30468060900</t>
  </si>
  <si>
    <t>MR30978580500</t>
  </si>
  <si>
    <t>MR30989060500</t>
  </si>
  <si>
    <t>MR30989087818</t>
  </si>
  <si>
    <t>MR31477554830</t>
  </si>
  <si>
    <t>MR31678550800</t>
  </si>
  <si>
    <t>MR31729058818</t>
  </si>
  <si>
    <t>MR319885601340</t>
  </si>
  <si>
    <t>MR32089080918</t>
  </si>
  <si>
    <t>MR41447047552</t>
  </si>
  <si>
    <t>MR50267049530</t>
  </si>
  <si>
    <t>MR50267054530-2</t>
  </si>
  <si>
    <t>MR50278051538</t>
  </si>
  <si>
    <t>MR70377556950</t>
  </si>
  <si>
    <t>MR70578516525</t>
  </si>
  <si>
    <t>MR70767049530</t>
  </si>
  <si>
    <t>UPDATED CENTER CAPS FOR 301/323/708 8X170</t>
  </si>
  <si>
    <t>MR31778580500</t>
  </si>
  <si>
    <t>MR40746047651</t>
  </si>
  <si>
    <t>MR50267049530-2</t>
  </si>
  <si>
    <t>MR70357051915</t>
  </si>
  <si>
    <t>MR70778555500</t>
  </si>
  <si>
    <t>MR30189050512N</t>
  </si>
  <si>
    <t>MR30489058925</t>
  </si>
  <si>
    <t>MR30989080518</t>
  </si>
  <si>
    <t>MR31489058518</t>
  </si>
  <si>
    <t>MR31521080318N</t>
  </si>
  <si>
    <t>MR31789087818</t>
  </si>
  <si>
    <t>MR318785601300T</t>
  </si>
  <si>
    <t>MR31878516925</t>
  </si>
  <si>
    <t>MR31878580900</t>
  </si>
  <si>
    <t>MR70166568990</t>
  </si>
  <si>
    <t>MR70278550900</t>
  </si>
  <si>
    <t>MR70278560900</t>
  </si>
  <si>
    <t>MR70589088518</t>
  </si>
  <si>
    <t>MR70678558900T</t>
  </si>
  <si>
    <t>MR70767051515</t>
  </si>
  <si>
    <t>COLOR</t>
  </si>
  <si>
    <t>Spline</t>
  </si>
  <si>
    <t>M10x1.25</t>
  </si>
  <si>
    <t>ET</t>
  </si>
  <si>
    <t>M12x1.5</t>
  </si>
  <si>
    <t>3/8-24</t>
  </si>
  <si>
    <t>M12x1.25</t>
  </si>
  <si>
    <t>1/2-20</t>
  </si>
  <si>
    <t>9/16-18</t>
  </si>
  <si>
    <t>Hex</t>
  </si>
  <si>
    <t>M14X1.5</t>
  </si>
  <si>
    <t>M14X2.0</t>
  </si>
  <si>
    <t>Spline Bolt</t>
  </si>
  <si>
    <t>M12X1.25</t>
  </si>
  <si>
    <t>TR</t>
  </si>
  <si>
    <t>Hex Bolt</t>
  </si>
  <si>
    <t>Mag</t>
  </si>
  <si>
    <t>M16X1.5</t>
  </si>
  <si>
    <t>LUG</t>
  </si>
  <si>
    <t>L-</t>
  </si>
  <si>
    <t>LUG TYPE</t>
  </si>
  <si>
    <t>THREAD</t>
  </si>
  <si>
    <t>MODIFIER</t>
  </si>
  <si>
    <t>OVERALL HEIGHT</t>
  </si>
  <si>
    <t>LUG COUNT</t>
  </si>
  <si>
    <t>28</t>
  </si>
  <si>
    <t>LUG THREAD</t>
  </si>
  <si>
    <t>BLACK</t>
  </si>
  <si>
    <t>CHROME</t>
  </si>
  <si>
    <t>MODIFIERS</t>
  </si>
  <si>
    <t>EXTENDED</t>
  </si>
  <si>
    <t>SB</t>
  </si>
  <si>
    <t>OPEN</t>
  </si>
  <si>
    <t>TORQUE RETENTION</t>
  </si>
  <si>
    <t>LUG PART NUMBER BREAKDOWN:</t>
  </si>
  <si>
    <t>TYPE</t>
  </si>
  <si>
    <t>ADDED THE FOLLOWING 305 DOUBLE BLACK PARTS</t>
  </si>
  <si>
    <t>MACHINED - GLOSS BLACK LIP</t>
  </si>
  <si>
    <t>191682041860</t>
  </si>
  <si>
    <t>191682041853</t>
  </si>
  <si>
    <t>ADDED 108 8X170</t>
  </si>
  <si>
    <t>191682041877</t>
  </si>
  <si>
    <t>191682041884</t>
  </si>
  <si>
    <t>191682041891</t>
  </si>
  <si>
    <t>191682041907</t>
  </si>
  <si>
    <t>191682041914</t>
  </si>
  <si>
    <t>CP-T079L116-01-C</t>
  </si>
  <si>
    <t>CP-T079L122-01-C</t>
  </si>
  <si>
    <t>CP-T079L131-6H-01-C</t>
  </si>
  <si>
    <t>CP-T078B140-1-C</t>
  </si>
  <si>
    <t>CP-T078B140-C</t>
  </si>
  <si>
    <t>CAP, T078, 130.8MM, PUSH THRU, CHROME WITH SS SCREWS</t>
  </si>
  <si>
    <t>CAP, T078, 130.8MM, PUSH THRU 2 PIECE, CHROME WITH SS SCREWS</t>
  </si>
  <si>
    <t>191682041921</t>
  </si>
  <si>
    <t>191682041938</t>
  </si>
  <si>
    <t>191682041945</t>
  </si>
  <si>
    <t>191682041952</t>
  </si>
  <si>
    <t>191682041969</t>
  </si>
  <si>
    <t>191682041983</t>
  </si>
  <si>
    <t>191682041990</t>
  </si>
  <si>
    <t>191682042010</t>
  </si>
  <si>
    <t>191682042027</t>
  </si>
  <si>
    <t>191682042034</t>
  </si>
  <si>
    <t>191682042041</t>
  </si>
  <si>
    <t>191682042058</t>
  </si>
  <si>
    <t>191682042065</t>
  </si>
  <si>
    <t>191682042072</t>
  </si>
  <si>
    <t>191682042089</t>
  </si>
  <si>
    <t>MRW_301-Matte-Black-8lug-Studio-Front.png</t>
  </si>
  <si>
    <t>MRW_301-Matte-Black-High-Offset-6lug-Studio-Side.png</t>
  </si>
  <si>
    <t>https://customwheelhousellc.box.com/shared/static/k4krtcsprgpmh0nwnl9a6wrgand1iytu.png</t>
  </si>
  <si>
    <t>MRW_301-Matte-Black-8lug-Studio-Side.png</t>
  </si>
  <si>
    <t>MRW_301-Matte-Black-6lug-Studio-Side.png</t>
  </si>
  <si>
    <t>https://customwheelhousellc.box.com/shared/static/u20acb868us743ssxjvywhscm6h39on7.png</t>
  </si>
  <si>
    <t>https://customwheelhousellc.box.com/shared/static/k8t8qfcbq44w1h4mfy1ncanlzrgwxpov.png</t>
  </si>
  <si>
    <t>https://customwheelhousellc.box.com/shared/static/m9jwz5nbjpuzp6klt1zznfl3x9s4ebml.png</t>
  </si>
  <si>
    <t>MRW_301-Matte-Black-6lug-Studio-Front.jpg</t>
  </si>
  <si>
    <t>https://customwheelhousellc.box.com/shared/static/v9agac1104ziazdii5yyjyeoj2qhi1qt.jpg</t>
  </si>
  <si>
    <t>MRW_301-Machined-5lug-Studio-Front.png</t>
  </si>
  <si>
    <t>MRW_301-Machined-6lug-Studio-Front.png</t>
  </si>
  <si>
    <t>MRW_301-Machined-8lug-Studio-Front.png</t>
  </si>
  <si>
    <t>https://customwheelhousellc.box.com/shared/static/9y532dqgsute5r7xy2vta9c4a1lwl70d.png</t>
  </si>
  <si>
    <t>MRW_301-Machined-5lug-Studio-Side.png</t>
  </si>
  <si>
    <t>https://customwheelhousellc.box.com/shared/static/su2cmavdt800glqq0hln7rhhp3ru3bn7.png</t>
  </si>
  <si>
    <t>MRW_301-Machined-6lug-Studio-Side.png</t>
  </si>
  <si>
    <t>https://customwheelhousellc.box.com/shared/static/ddzr6al42q1g3hrk9e6nk57l5llhiqrg.png</t>
  </si>
  <si>
    <t>https://customwheelhousellc.box.com/shared/static/a62ad15owcu8qucoxi4wtp1t94jp195p.png</t>
  </si>
  <si>
    <t>https://customwheelhousellc.box.com/shared/static/2oxjdawg1qzam8g6hk20jongom1e9p9f.png</t>
  </si>
  <si>
    <t>MRW_301-Machined-8lug-Studio-Side.png</t>
  </si>
  <si>
    <t>https://customwheelhousellc.box.com/shared/static/q5mvc67xabwctoi0qwvdd1fjdwgyzyw4.png</t>
  </si>
  <si>
    <t>MRW_304_MatteBlack_8lug_Studio_Front.png</t>
  </si>
  <si>
    <t>https://customwheelhousellc.box.com/shared/static/iq0gwupl018o0t8ofxt0u3bw8b0rjvb3.png</t>
  </si>
  <si>
    <t>MRW_304_MatteBlack_8lug_Studio_Side.png</t>
  </si>
  <si>
    <t>https://customwheelhousellc.box.com/shared/static/e3iggma9aavajw7ogqt8tnnb9hf5fbfh.png</t>
  </si>
  <si>
    <t>https://customwheelhousellc.box.com/shared/static/ct5y219def7h8o999dzmhv170rynoxcy.jpg</t>
  </si>
  <si>
    <t>https://customwheelhousellc.box.com/shared/static/vmcr2uis9qd1p2it7d9n5t9efvlejdvs.png</t>
  </si>
  <si>
    <t>https://customwheelhousellc.box.com/shared/static/d770esdq3p4yz2jctbvw9255udco0ztp.jpg</t>
  </si>
  <si>
    <t>MRW_304_Machined_6lug_Studio_Front.jpg</t>
  </si>
  <si>
    <t>MRW_304_Machined_6lug_Studio_Side.png</t>
  </si>
  <si>
    <t>https://customwheelhousellc.box.com/shared/static/axy0k6dudyhcnle5zloas14d7nqoow6y.png</t>
  </si>
  <si>
    <t>https://customwheelhousellc.box.com/shared/static/fgsqd7ruiq88tkkwkxkxrve4g3wnoon4.png</t>
  </si>
  <si>
    <t>https://customwheelhousellc.box.com/shared/static/hps8jh9wxmmt6vztikytmza4op6u1s0z.png</t>
  </si>
  <si>
    <t>MRW_304_Machined_8lug_Studio_Front.png</t>
  </si>
  <si>
    <t>https://customwheelhousellc.box.com/shared/static/psi5k40ce1icnzcvmubzgh2iix3pm3zl.png</t>
  </si>
  <si>
    <t>https://customwheelhousellc.box.com/shared/static/v7oqrxymjpl2e70ioxp3gvdj6pivvutp.png</t>
  </si>
  <si>
    <t>MRW_304_Machined_8lug_Studio_Side.png</t>
  </si>
  <si>
    <t>MRW_304_Machined_8lug_20in_Studio_Front.png</t>
  </si>
  <si>
    <t>https://customwheelhousellc.box.com/shared/static/tn0dzxjf6p6oza9kbuqopzn2l0h8wra4.png</t>
  </si>
  <si>
    <t>MRW_304_Machined_8lug_20in_Studio_Side.png</t>
  </si>
  <si>
    <t>https://customwheelhousellc.box.com/shared/static/d1v7b8pbrc8vpzywzv396gsxs6a8zfcz.png</t>
  </si>
  <si>
    <t>MRW_304_Machined_6lug_20in_Studio_Front.png</t>
  </si>
  <si>
    <t>https://customwheelhousellc.box.com/shared/static/13cml3mlks4enbfg2p2mmjwigpu0ocqv.png</t>
  </si>
  <si>
    <t>MRW_304_Machined_6lug_20in_Studio_Side.png</t>
  </si>
  <si>
    <t>https://customwheelhousellc.box.com/shared/static/25ybzfz4l4cao1rmsah3oe75ds4ns2ej.png</t>
  </si>
  <si>
    <t>https://customwheelhousellc.box.com/shared/static/whvsnosqamn6ay39ifk1zpqy71312tuw.jpg</t>
  </si>
  <si>
    <t>MRW_305-HD-Matte-Black-8lug-Studio-Front.jpg</t>
  </si>
  <si>
    <t>MRW_305-HD-Matte-Black-8lug-Studio-Side.png</t>
  </si>
  <si>
    <t>https://customwheelhousellc.box.com/shared/static/t65l1ha2cfauj7ywaakc7qe1wjva10fu.png</t>
  </si>
  <si>
    <t>https://customwheelhousellc.box.com/shared/static/m2dyeijlqe5eginapbftf5v0h7m9263n.png</t>
  </si>
  <si>
    <t>MRW_305-Matte-Black-8lug-Studio-Front.png</t>
  </si>
  <si>
    <t>MRW_305-Matte-Black-8lug-Studio-Side.png</t>
  </si>
  <si>
    <t>https://customwheelhousellc.box.com/shared/static/8744kvt53v2pzh5klcs6zc03cxwawjnn.png</t>
  </si>
  <si>
    <t>https://customwheelhousellc.box.com/shared/static/x7sy6v49gld1o1cratfn5l6oaurk6eqi.png</t>
  </si>
  <si>
    <t>MRW_305-Matte-Black-5lug-Studio-Side.png</t>
  </si>
  <si>
    <t>https://customwheelhousellc.box.com/shared/static/vczxys92ey0e1nptmv1vgr8b3nex8lbl.png</t>
  </si>
  <si>
    <t>MRW_305-Matte-Black-5lug-Studio-Front.png</t>
  </si>
  <si>
    <t>MRW_305-Matte-Black-6lug-Studio-Front.jpg</t>
  </si>
  <si>
    <t>https://customwheelhousellc.box.com/shared/static/7glzaacyg49a48865r9a3wvnaqk24zbm.jpg</t>
  </si>
  <si>
    <t>MRW_305-Matte-Black-6lug-Studio-Side.png</t>
  </si>
  <si>
    <t>https://customwheelhousellc.box.com/shared/static/tyye0p0kbypf1rxme2qcbt4y1uh0e78d.png</t>
  </si>
  <si>
    <t>MRW_305-Matte-Black-6lug-20in-Studio-Front.png</t>
  </si>
  <si>
    <t>https://customwheelhousellc.box.com/shared/static/cng6ulvj7agih50tvuc5fpnknoawv238.png</t>
  </si>
  <si>
    <t>MRW_305-Matte-Black-6lug-20in-Studio-Side.png</t>
  </si>
  <si>
    <t>https://customwheelhousellc.box.com/shared/static/z2gwhls2jgu1uehx6kqm6i7a29dm20l4.png</t>
  </si>
  <si>
    <t>MRW_305-Bronze-5lug-Studio-Side.png</t>
  </si>
  <si>
    <t>MRW_305-Bronze-8lug-Studio-Side.png</t>
  </si>
  <si>
    <t>https://customwheelhousellc.box.com/shared/static/76qwzj6z5t6ovre47vuhj5m0xxhjdvy4.png</t>
  </si>
  <si>
    <t>MRW_305-Bronze-5lug-Studio-Front.png</t>
  </si>
  <si>
    <t>https://customwheelhousellc.box.com/shared/static/49eqtdcd0lknoch8j3abwmtwkc9n99dt.png</t>
  </si>
  <si>
    <t>https://customwheelhousellc.box.com/shared/static/ceyogc1ecym21pvvxanrxqvikvnej837.png</t>
  </si>
  <si>
    <t>MRW_305-Bronze-8lug-Studio-Front.png</t>
  </si>
  <si>
    <t>https://customwheelhousellc.box.com/shared/static/8h0sruc047866sywjcp6ka77ty01j4ud.png</t>
  </si>
  <si>
    <t>MRW_305-Bronze-6lug-20in-Studio-Front.png</t>
  </si>
  <si>
    <t>https://customwheelhousellc.box.com/shared/static/xluij3g7wfkugfwnyup78l4p2v09qw75.png</t>
  </si>
  <si>
    <t>MRW_305-Bronze-6lug-20in-Studio-Side.png</t>
  </si>
  <si>
    <t>https://customwheelhousellc.box.com/shared/static/modxknh3dlnuelixunteeh2tgdgeyegd.png</t>
  </si>
  <si>
    <t>https://customwheelhousellc.box.com/shared/static/x27oga09bv96dyzryjkrc5neyg3fzoh2.png</t>
  </si>
  <si>
    <t>MRW_305-Titanium-6lug-Studio-Front.png</t>
  </si>
  <si>
    <t>MRW_305-Titanium-6lug-Studio-Side.png</t>
  </si>
  <si>
    <t>https://customwheelhousellc.box.com/shared/static/f3yya0rwyhdi3x7ecnmpy1cri7iv7zxh.png</t>
  </si>
  <si>
    <t>https://customwheelhousellc.box.com/shared/static/kellxeq6mtvmwte1cml7um27zlkjl8fq.png</t>
  </si>
  <si>
    <t>MRW_305-Titanium-8lug-Studio-Side.png</t>
  </si>
  <si>
    <t>MRW_305-Titanium-8lug-Studio-Front.png</t>
  </si>
  <si>
    <t>https://customwheelhousellc.box.com/shared/static/k2cg8bfiok1ex9lhwjsc8miacp8ezg3p.png</t>
  </si>
  <si>
    <t>MRW_305-Titanium-6lug-20in-Studio-Front.png</t>
  </si>
  <si>
    <t>https://customwheelhousellc.box.com/shared/static/qub63pyp7rhkt6cxqfgws24yzvxuqv2c.png</t>
  </si>
  <si>
    <t>MRW_305-Titanium-6lug-20in-Studio-Side.png</t>
  </si>
  <si>
    <t>https://customwheelhousellc.box.com/shared/static/tlqtw1onsioljjybcl96k0xokj9ao3dl.png</t>
  </si>
  <si>
    <t>MRW_305-Double-Black-6lug-Studio-Front.png</t>
  </si>
  <si>
    <t>https://customwheelhousellc.box.com/shared/static/o059ef3me67gjd6xyue6590q6dbgnavx.png</t>
  </si>
  <si>
    <t>MRW_305-Double-Black-6lug-Studio-Side.png</t>
  </si>
  <si>
    <t>https://customwheelhousellc.box.com/shared/static/ytcy35bl6mhtdpbillnvwuvniumw4kdk.png</t>
  </si>
  <si>
    <t>MRW_305-Machined-8lug-Studio-Front.png</t>
  </si>
  <si>
    <t>https://customwheelhousellc.box.com/shared/static/z7aobucbxuojhavzz3e5f4jmy1j5edgq.png</t>
  </si>
  <si>
    <t>https://customwheelhousellc.box.com/shared/static/xdo6wvaw44fjsrrw9t8wb742cpdp17ku.png</t>
  </si>
  <si>
    <t>MRW_305-Machined-8lug-Studio-Side.png</t>
  </si>
  <si>
    <t>https://customwheelhousellc.box.com/shared/static/uyx5p69x9vnkvfq8j68ipi0f52ypsumg.png</t>
  </si>
  <si>
    <t>https://customwheelhousellc.box.com/shared/static/li89d0onbqpobtmsnjhi23n72elkr31r.png</t>
  </si>
  <si>
    <t>https://customwheelhousellc.box.com/shared/static/l21vxg6fksvblfaa8y2cpdzpy74p3gyy.jpg</t>
  </si>
  <si>
    <t>https://customwheelhousellc.box.com/shared/static/9dkdfyjyqusbdrhqt1ab0ymdh33xxwef.png</t>
  </si>
  <si>
    <t>https://customwheelhousellc.box.com/shared/static/6pba6dvok9z53u6bfinzucysn59dtr1b.png</t>
  </si>
  <si>
    <t>https://customwheelhousellc.box.com/shared/static/s9ovmhpotertxfvtuflnridoomwqjy35.png</t>
  </si>
  <si>
    <t>MRW_312-Matte-Black-5lug-Studio-Front.jpg</t>
  </si>
  <si>
    <t>https://customwheelhousellc.box.com/shared/static/pg2wo3tl4ifj7cmlr9zqcvm5469j2o90.jpg</t>
  </si>
  <si>
    <t>MRW_312-Matte-Black-5lug-Studio-Side.jpg</t>
  </si>
  <si>
    <t>https://customwheelhousellc.box.com/shared/static/v2mh6ba2q0n7p47rqyl30h2toha4isnc.jpg</t>
  </si>
  <si>
    <t>MRW_312-Matte-Black-6lug-Studio-Front.png</t>
  </si>
  <si>
    <t>https://customwheelhousellc.box.com/shared/static/paf4qc8jp677kvutx86yo9ntkjw6c847.png</t>
  </si>
  <si>
    <t>MRW_312-Matte-Black-6lug-Studio-Side.png</t>
  </si>
  <si>
    <t>https://customwheelhousellc.box.com/shared/static/to8erjg31b6mxpzjxf19r3s6rvo7vnfb.png</t>
  </si>
  <si>
    <t>https://customwheelhousellc.box.com/shared/static/kb53jo0gp50qi9n2fr80juxvfmqilrux.png</t>
  </si>
  <si>
    <t>https://customwheelhousellc.box.com/shared/static/3ux6zg1q5brhq43fga2es5aankgy36w0.png</t>
  </si>
  <si>
    <t>MRW_312-Bronze-8lug-Studio-Side.png</t>
  </si>
  <si>
    <t>https://customwheelhousellc.box.com/shared/static/hev8y4o8mzywpsr2jxs11e0wypi8xsw0.png</t>
  </si>
  <si>
    <t>MRW_312-Bronze-8lug-Studio-Front.png</t>
  </si>
  <si>
    <t>https://customwheelhousellc.box.com/shared/static/zg9mp3vhr4daukr6mjezm75y8yu498e2.png</t>
  </si>
  <si>
    <t>https://customwheelhousellc.box.com/shared/static/f5340oygjwiyfesguvd9sop4z8nsf2v7.jpg</t>
  </si>
  <si>
    <t>https://customwheelhousellc.box.com/shared/static/37u93khlx7t91p6oydixo5jm33x5u63q.jpg</t>
  </si>
  <si>
    <t>MRW_312-Bronze-6lug-Studio-Side.png</t>
  </si>
  <si>
    <t>https://customwheelhousellc.box.com/shared/static/bc9o5fvvolgn63gk793b5c24hj8iyuiv.png</t>
  </si>
  <si>
    <t>MRW_312-Bronze-6lug-Studio-Front.png</t>
  </si>
  <si>
    <t>https://customwheelhousellc.box.com/shared/static/4q3aqns0jele0t7xh7ipvnr4m13lms6e.png</t>
  </si>
  <si>
    <t>https://customwheelhousellc.box.com/shared/static/xtn36n1jl2p05fg2pe5o0kx183gvo5o4.png</t>
  </si>
  <si>
    <t>https://customwheelhousellc.box.com/shared/static/xrbwbmxd3p7vbb39hxq6fafc5pnsswxx.png</t>
  </si>
  <si>
    <t>https://customwheelhousellc.box.com/shared/static/hilgjc6cmhggvc087y31n24jt2786zq6.png</t>
  </si>
  <si>
    <t>https://customwheelhousellc.box.com/shared/static/4m3bgd00knvfxc58ay6sxd2xfdn83taw.png</t>
  </si>
  <si>
    <t>MRW_315_MatteBlack_8lug_Studio_Side.png</t>
  </si>
  <si>
    <t>https://customwheelhousellc.box.com/shared/static/huxfm98m86v8a9hg0w3ln5oyyeg0h2b9.png</t>
  </si>
  <si>
    <t>MRW_315_MatteBlack_8lug_Studio_Front.png</t>
  </si>
  <si>
    <t>https://customwheelhousellc.box.com/shared/static/3mwqrfvnztfvd2jr2jn87ya1sk6ovltm.png</t>
  </si>
  <si>
    <t>https://customwheelhousellc.box.com/shared/static/sem712tvo63385zkkj2u98j4j2wuxv5m.png</t>
  </si>
  <si>
    <t>https://customwheelhousellc.box.com/shared/static/w5xtk8mm163di1h9q8fri2g026d9pyp1.png</t>
  </si>
  <si>
    <t>https://customwheelhousellc.box.com/shared/static/5t2t4woc2fmwqoiw1xxdpfilgq3fqykn.png</t>
  </si>
  <si>
    <t>https://customwheelhousellc.box.com/shared/static/kpnjncablljdparc7301yrny74omnkbm.png</t>
  </si>
  <si>
    <t>MRW_315-Matte-Black-6lug-20in-Studio-Side.png</t>
  </si>
  <si>
    <t>https://customwheelhousellc.box.com/shared/static/rgka9foff6jfmidwa760shfr6ayokwy8.png</t>
  </si>
  <si>
    <t>MRW_315-Matte-Black-6lug-20in-Studio-Front.png</t>
  </si>
  <si>
    <t>https://customwheelhousellc.box.com/shared/static/b9vlmdtxzixeiuad0zfpu5fq32ttg3zv.png</t>
  </si>
  <si>
    <t>MRW_315-Machined-6lug-20in-Studio-Front.png</t>
  </si>
  <si>
    <t>https://customwheelhousellc.box.com/shared/static/pyujtha261j2abi5pme72hozd2yhfwms.png</t>
  </si>
  <si>
    <t>MRW_315-Machined-6lug-20in-Studio-Side.png</t>
  </si>
  <si>
    <t>https://customwheelhousellc.box.com/shared/static/7z9y8ia7xntzzub7nfamxc1c8rpbg1xw.png</t>
  </si>
  <si>
    <t>https://customwheelhousellc.box.com/shared/static/90bzivjm4h5od2vt7qoo1hyq8tc3cgvy.png</t>
  </si>
  <si>
    <t>https://customwheelhousellc.box.com/shared/static/3ucc82a5cn4bu2h52e6a063rgzacwqus.png</t>
  </si>
  <si>
    <t>MRW_315-Gold-6lug-20in-Studio-Side.png</t>
  </si>
  <si>
    <t>https://customwheelhousellc.box.com/shared/static/806sb62q0afn5nde1cela2063h33lp3v.png</t>
  </si>
  <si>
    <t>MRW_315-Gold-6lug-20in-Studio-Front.png</t>
  </si>
  <si>
    <t>https://customwheelhousellc.box.com/shared/static/7ss77hrdi47y38a5ma2314efrik0vi75.png</t>
  </si>
  <si>
    <t>MRW_316-Matte-Black-6lug-Studio-Front.png</t>
  </si>
  <si>
    <t>https://customwheelhousellc.box.com/shared/static/bm8fb0lw376v6y2z40fm9hal1uapcs4w.png</t>
  </si>
  <si>
    <t>https://customwheelhousellc.box.com/shared/static/ro9j4d2t4spk8yeowc3zw9gp900t8tdq.png</t>
  </si>
  <si>
    <t>MRW_316-Matte-Black-6lug-Studio-Side.png</t>
  </si>
  <si>
    <t>MRW_316-Matte-Black-5lug-Studio-Front.png</t>
  </si>
  <si>
    <t>https://customwheelhousellc.box.com/shared/static/kw0fueipcqhrd586wvu2ea4z8kz65xi2.png</t>
  </si>
  <si>
    <t>MRW_316-Matte-Black-5lug-Studio-Side.png</t>
  </si>
  <si>
    <t>https://customwheelhousellc.box.com/shared/static/9dg3atvdgvi01qkh63qdey6aq7xxqi14.png</t>
  </si>
  <si>
    <t>MRW_316-Gloss-Black-6lug-20in-Studio-Side.png</t>
  </si>
  <si>
    <t>https://customwheelhousellc.box.com/shared/static/pbp2syyxtiyifpogdje5g0yaosuwnhs4.png</t>
  </si>
  <si>
    <t>MRW_316-Gloss-Black-6lug-20in-Studio-Front.png</t>
  </si>
  <si>
    <t>https://customwheelhousellc.box.com/shared/static/c9waojbeputxz8uwmej7q13c06sy9u4n.png</t>
  </si>
  <si>
    <t>MRW_316-Gloss-Black-8lug-20in-Studio-Side.png</t>
  </si>
  <si>
    <t>https://customwheelhousellc.box.com/shared/static/0sho6vuwohddnf71ag3uww6kvojcrc9b.png</t>
  </si>
  <si>
    <t>MRW_316-Gloss-Black-8lug-20in-Studio-Front.png</t>
  </si>
  <si>
    <t>https://customwheelhousellc.box.com/shared/static/0gqbrd52ds0vqqcgoy7aog2xj8g3lwjx.png</t>
  </si>
  <si>
    <t>https://customwheelhousellc.box.com/shared/static/u2nrxvs7q2w28o5ruoibr2ut2yp4t4j2.png</t>
  </si>
  <si>
    <t>MRW_316-Gloss-Titanium-8lug-20in-Studio-Front.png</t>
  </si>
  <si>
    <t>MRW_316-Gloss-Titanium-8lug-20in-Studio-Side.png</t>
  </si>
  <si>
    <t>https://customwheelhousellc.box.com/shared/static/oakih2rnsh7th1awyxi5c2l4l533yixq.png</t>
  </si>
  <si>
    <t>https://customwheelhousellc.box.com/shared/static/bys9dc2w1io8zm3apjglic2e2uaoh3ng.png</t>
  </si>
  <si>
    <t>https://customwheelhousellc.box.com/shared/static/uaa9xvwmjxst3rmghksizm91hz63idgc.png</t>
  </si>
  <si>
    <t>https://customwheelhousellc.box.com/shared/static/ffk8fhft2yz6ghgewizcw29b4f6ynbfu.png</t>
  </si>
  <si>
    <t>https://customwheelhousellc.box.com/shared/static/r2p82fyop73rwyr7acagbo8pmb173td0.png</t>
  </si>
  <si>
    <t>MRW_317-Matte-Black-5lug-Studio-Front.png</t>
  </si>
  <si>
    <t>https://customwheelhousellc.box.com/shared/static/a8fio4lcgzbe9w8tl0mxsxzo5cog83en.png</t>
  </si>
  <si>
    <t>MRW_317-Matte-Black-5lug-Studio-Side.png</t>
  </si>
  <si>
    <t>https://customwheelhousellc.box.com/shared/static/sfe156qk2pb0hkbqqenvh6xy7ghl54e0.png</t>
  </si>
  <si>
    <t>method-mr318-wheel-5lug-gloss-black-17x8-5-face-1000.png</t>
  </si>
  <si>
    <t>https://customwheelhousellc.box.com/shared/static/a493docqu7bs3xckkgiytjbc7wlkvkog.png</t>
  </si>
  <si>
    <t>method-mr318-wheel-5lug-gloss-black-17x8-5-1000.png</t>
  </si>
  <si>
    <t>https://customwheelhousellc.box.com/shared/static/7vje2rvreyidz7fr7l9wpwfmthhmcwy7.png</t>
  </si>
  <si>
    <t>method-mr318-wheel-8lug-gloss-black-17x8-5-face-1000.png</t>
  </si>
  <si>
    <t>https://customwheelhousellc.box.com/shared/static/14lfn3mpbsxeg1vsqtdlmuwa0xs9dzmg.png</t>
  </si>
  <si>
    <t>method-mr318-wheel-8lug-gloss-black-17x8-5-1000.png</t>
  </si>
  <si>
    <t>https://customwheelhousellc.box.com/shared/static/wxvg8f8ps01x6xu56j79kwrty6o3mvow.png</t>
  </si>
  <si>
    <t>method-mr318-wheel-5lug-bronze-17x8-5-1000.png</t>
  </si>
  <si>
    <t>https://customwheelhousellc.box.com/shared/static/qx09523yt330xmt4ng6cax929eeq03wu.png</t>
  </si>
  <si>
    <t>method-mr318-wheel-5lug-bronze-17x8-5-face-1000.png</t>
  </si>
  <si>
    <t>https://customwheelhousellc.box.com/shared/static/b8u01mz6ulem9p0rv9ep1tn9bodrigdu.png</t>
  </si>
  <si>
    <t>MRW_319-Gloss-Black-8lug-Studio-17x8-5-face-1000.png</t>
  </si>
  <si>
    <t>https://customwheelhousellc.box.com/shared/static/2p28facf0qk97ourbvaqfk68qhkmf91k.png</t>
  </si>
  <si>
    <t>MRW_319-Gloss-Black-8lug-Studio-17x8-5-1000.png</t>
  </si>
  <si>
    <t>https://customwheelhousellc.box.com/shared/static/aj0r6xvwsiv6glojee5d0grgpzkf2rzm.png</t>
  </si>
  <si>
    <t>MRW_319-Method-Bronze-5lug-Studio-17x8-5-face-1000.png</t>
  </si>
  <si>
    <t>https://customwheelhousellc.box.com/shared/static/eg7v4w61qakwqe3hna1di609xufs1uza.png</t>
  </si>
  <si>
    <t>MRW_319-Method-Bronze-5lug-Studio-17x8-5-1000.png</t>
  </si>
  <si>
    <t>https://customwheelhousellc.box.com/shared/static/s2zizv6brg5hcue0nxw9t207etspf8p6.png</t>
  </si>
  <si>
    <t>MRW_319-Method-Bronze-6lug-Studio-17x8-5-face-1000.png</t>
  </si>
  <si>
    <t>https://customwheelhousellc.box.com/shared/static/xz150jms28blrzufobwa3d6jb2f0badj.png</t>
  </si>
  <si>
    <t>MRW_319-Method-Bronze-6lug-Studio-17x8-5-1000.png</t>
  </si>
  <si>
    <t>https://customwheelhousellc.box.com/shared/static/ymeock8l4gojpuxcfr9b6doqcr863nd9.png</t>
  </si>
  <si>
    <t>MRW_319-Method-Bronze-8lug-Studio-17x8-5-1000.png</t>
  </si>
  <si>
    <t>https://customwheelhousellc.box.com/shared/static/z7690cb2mulwcaq5lio08p4lunbye44e.png</t>
  </si>
  <si>
    <t>MRW_319-Method-Bronze-8lug-Studio-17x8-5-face-1000.png</t>
  </si>
  <si>
    <t>https://customwheelhousellc.box.com/shared/static/139g80udj4iuwh3sj4fjv94geq79iget.png</t>
  </si>
  <si>
    <t>MRW_320-Matte Black-17x8.5-6 lug-Face_00038.jpg</t>
  </si>
  <si>
    <t>https://customwheelhousellc.box.com/shared/static/z5kgy509x0w34cp41vmqmsuz1g5pner2.jpg</t>
  </si>
  <si>
    <t>MRW_320-Matte Black-17x8.5-6 lug-3:4_00035.jpg</t>
  </si>
  <si>
    <t>https://customwheelhousellc.box.com/shared/static/61pbgghp7ktni7106knzvr0dglz5zby1.jpg</t>
  </si>
  <si>
    <t>MRW_320-Matte Black-17x8.5-5 lug-3:4_00033.jpg</t>
  </si>
  <si>
    <t>https://customwheelhousellc.box.com/shared/static/9w5qu9uqyk6kuegii2obiku6edqbmlw8.jpg</t>
  </si>
  <si>
    <t>MRW_320-Matte Black-17x8.5-5 lug-Face_00026.jpg</t>
  </si>
  <si>
    <t>https://customwheelhousellc.box.com/shared/static/pnnzlvij9jb2jpolkmxeiek7ujy8yge8.jpg</t>
  </si>
  <si>
    <t>MRW_320-Matte Black-18x9-8 lug-3:4_00050.jpg</t>
  </si>
  <si>
    <t>https://customwheelhousellc.box.com/shared/static/5ssymxdwa8v61yw5froeev8e8gsg2wb9.jpg</t>
  </si>
  <si>
    <t>MRW_320-Matte Black-18x9-8 lug-Face_00047.jpg</t>
  </si>
  <si>
    <t>https://customwheelhousellc.box.com/shared/static/rp9bkblpv7kd654tooh459qiv9cy10ic.jpg</t>
  </si>
  <si>
    <t>MRW_320-Bronze-17x8-5 lug-Face_00003.jpg</t>
  </si>
  <si>
    <t>https://customwheelhousellc.box.com/shared/static/aimf90wckts6gwz2txb3kucfsu9bxkcd.jpg</t>
  </si>
  <si>
    <t>MRW_320-Bronze-17x8-5 lug-3:4_00000.jpg</t>
  </si>
  <si>
    <t>https://customwheelhousellc.box.com/shared/static/esohhdlc0nj33191504lbskf3qmxi8l9.jpg</t>
  </si>
  <si>
    <t>MRW_320-Bronze-17x8.5-6 lug-Face_00014.jpg</t>
  </si>
  <si>
    <t>https://customwheelhousellc.box.com/shared/static/hh47molq9rdepoz7vrayeprgwwez82c7.jpg</t>
  </si>
  <si>
    <t>MRW_320-Bronze-17x8.5-6 lug-3:4_00013.png</t>
  </si>
  <si>
    <t>https://customwheelhousellc.box.com/shared/static/z8muqeeiek8uczrzujxspoilvxq7dwml.png</t>
  </si>
  <si>
    <t>https://customwheelhousellc.box.com/shared/static/0bsulrxass3e5g0td950fgsz5928bpk6.png</t>
  </si>
  <si>
    <t>https://customwheelhousellc.box.com/shared/static/hku5uabm423308koure6envciviu1mb8.png</t>
  </si>
  <si>
    <t>method-mr321-wheel-8lug-gloss-black-20x9-face-1000.png</t>
  </si>
  <si>
    <t>https://customwheelhousellc.box.com/shared/static/hsahrtz58uwxx8rosa3gy9itinowm4ng.png</t>
  </si>
  <si>
    <t>method-mr321-wheel-8lug-gloss-black-20x9-1000.png</t>
  </si>
  <si>
    <t>https://customwheelhousellc.box.com/shared/static/fru58342nam22hyispngrsgbf0l9c6ic.png</t>
  </si>
  <si>
    <t>method-mr321-wheel-8lug-gloss-black-18x9-1000.png</t>
  </si>
  <si>
    <t>https://customwheelhousellc.box.com/shared/static/csq4wua2yzwhu21ttplfghpzwxinh52z.png</t>
  </si>
  <si>
    <t>method-mr321-wheel-8lug-gloss-black-18x9-face-1000.png</t>
  </si>
  <si>
    <t>https://customwheelhousellc.box.com/shared/static/x6zhoq0pkibxacono4lu10pc659tqwqo.png</t>
  </si>
  <si>
    <t>method-mr321-wheel-6lug-gloss-black-20x9-face-1000.png</t>
  </si>
  <si>
    <t>https://customwheelhousellc.box.com/shared/static/lu9n2ptdoba1gkqzfzpkt3z1w96qcvpk.png</t>
  </si>
  <si>
    <t>method-mr321-wheel-6lug-gloss-black-20x9-1000.png</t>
  </si>
  <si>
    <t>https://customwheelhousellc.box.com/shared/static/jz8j36t7b8jbpvk6uzn5wgd5vapyimlv.png</t>
  </si>
  <si>
    <t>method-mr321-wheel-6lug-gloss-black-17x8.5-1000.png</t>
  </si>
  <si>
    <t>https://customwheelhousellc.box.com/shared/static/1u1gl8nztcs0odr5tu0fqcvred187pag.png</t>
  </si>
  <si>
    <t>method-mr321-wheel-6lug-gloss-black-17x8.5-face-1000.png</t>
  </si>
  <si>
    <t>https://customwheelhousellc.box.com/shared/static/dyv6feaacv60o07ktavatn0p8ykh59o0.png</t>
  </si>
  <si>
    <t>https://customwheelhousellc.box.com/shared/static/lvpk5txgokrtdzfakh2skzkac463cwq8.png</t>
  </si>
  <si>
    <t>https://customwheelhousellc.box.com/shared/static/hvrwocfcgxkcfg5he8kemxhed79cz8tf.png</t>
  </si>
  <si>
    <t>method-mr321-wheel-6lug-machined-clear-coat-17x8-5-face-1000.png</t>
  </si>
  <si>
    <t>https://customwheelhousellc.box.com/shared/static/dp307q5r9rntnfrbr55gqa90c7vxt1dz.png</t>
  </si>
  <si>
    <t>method-mr321-wheel-6lug-machined-clear-coat-17x8-5-1000.png</t>
  </si>
  <si>
    <t>https://customwheelhousellc.box.com/shared/static/qqt8hdyc5ll4390j6cnnsgx414uswb0p.png</t>
  </si>
  <si>
    <t>method-mr321-wheel-6lug-machined-clear-coat-20x9-face-1000.png</t>
  </si>
  <si>
    <t>method-mr321-wheel-8lug-machined-clear-coat-20x9-face-1000.png</t>
  </si>
  <si>
    <t>https://customwheelhousellc.box.com/shared/static/prhdjqw6m1jb5lb9d07ncr6v1h9hwrzn.png</t>
  </si>
  <si>
    <t>method-mr321-wheel-6lug-machined-clear-coat-20x9-1000.png</t>
  </si>
  <si>
    <t>https://customwheelhousellc.box.com/shared/static/3df5h6b96aam0lvz4owylwcvsuddrwql.png</t>
  </si>
  <si>
    <t>method-mr321-wheel-8lug-machined-clear-coat-20x9-1000.png</t>
  </si>
  <si>
    <t>https://customwheelhousellc.box.com/shared/static/gtzdvx6eadf5hakb9iu36avbypoesq48.png</t>
  </si>
  <si>
    <t>https://customwheelhousellc.box.com/shared/static/xmrffiz4h3jkmblhu649zf4m1ruu4gna.png</t>
  </si>
  <si>
    <t>method-mr321-wheel-8lug-machined-clear-coat-18x9-face-1000.png</t>
  </si>
  <si>
    <t>https://customwheelhousellc.box.com/shared/static/jkv2huvocx6f35b2bi1ikulm5lgnzjk8.png</t>
  </si>
  <si>
    <t>method-mr321-wheel-8lug-machined-clear-coat-18x9-1000.png</t>
  </si>
  <si>
    <t>https://customwheelhousellc.box.com/shared/static/48basg5do7e99bz6bz05afhue5g795p4.png</t>
  </si>
  <si>
    <t>method-mr322-wheel-5lug-gloss-titanium-17x8-5-face-1000.png</t>
  </si>
  <si>
    <t>https://customwheelhousellc.box.com/shared/static/8zr8bzusl0gh0y0jcifc5l522kr9xpah.png</t>
  </si>
  <si>
    <t>method-mr322-wheel-5lug-gloss-titanium-17x8-5-1000.png</t>
  </si>
  <si>
    <t>https://customwheelhousellc.box.com/shared/static/360dv7wsgq23vfyz9ljesojs4ui85fq6.png</t>
  </si>
  <si>
    <t>method-mr322-wheel-6lug-gloss-titanium-20x10-1000.png</t>
  </si>
  <si>
    <t>method-mr322-wheel-8lug-gloss-titanium-20x10-1000.png</t>
  </si>
  <si>
    <t>https://customwheelhousellc.box.com/shared/static/8xkaf0mrjc78be89pajypc1rbam0i2ct.png</t>
  </si>
  <si>
    <t>method-mr322-wheel-6lug-gloss-titanium-20x10-face-1000.png</t>
  </si>
  <si>
    <t>https://customwheelhousellc.box.com/shared/static/d1jhxl9hmvz5uuv5zz9vtq2vrs1f4py9.png</t>
  </si>
  <si>
    <t>method-mr322-wheel-6lug-gloss-titanium-17x8-5-face-1000.png</t>
  </si>
  <si>
    <t>https://customwheelhousellc.box.com/shared/static/7vn109196qg7zjd2swkapib42dzdeeyx.png</t>
  </si>
  <si>
    <t>method-mr322-wheel-6lug-gloss-titanium-17x8-5-1000.png</t>
  </si>
  <si>
    <t>https://customwheelhousellc.box.com/shared/static/377ccbnh2dxum394illwaun5ss5bj6ns.png</t>
  </si>
  <si>
    <t>method-mr322-wheel-8lug-gloss-titanium-20x10-face-1000.png</t>
  </si>
  <si>
    <t>https://customwheelhousellc.box.com/shared/static/861x9ovsp7h4lwzr2tm90tx4e4p8lew4.png</t>
  </si>
  <si>
    <t>https://customwheelhousellc.box.com/shared/static/z8stihrchugi0xv30tp3w5igwf9lg02z.png</t>
  </si>
  <si>
    <t>method-mr322-wheel-8lug-gloss-titanium-18x9-1000.png</t>
  </si>
  <si>
    <t>https://customwheelhousellc.box.com/shared/static/crxux6kqpzypyrg0gevtzcipyktxluum.png</t>
  </si>
  <si>
    <t>method-mr322-wheel-5lug-gloss-black-17x8-5-1000.png</t>
  </si>
  <si>
    <t>https://customwheelhousellc.box.com/shared/static/p65q02yqy1hh6406hnerbwfxo6nmn887.png</t>
  </si>
  <si>
    <t>method-mr322-wheel-5lug-gloss-black-17x8-5-face-1000.png</t>
  </si>
  <si>
    <t>https://customwheelhousellc.box.com/shared/static/d47gbzszyonu8uwocn9ignn516txd33t.png</t>
  </si>
  <si>
    <t>method-mr322-wheel-8lug-gloss-black-20x10-1000.png</t>
  </si>
  <si>
    <t>https://customwheelhousellc.box.com/shared/static/41ldlohya319z1nzb35fo9kikf8s08rw.png</t>
  </si>
  <si>
    <t>method-mr322-wheel-8lug-gloss-black-20x10-face-1000.png</t>
  </si>
  <si>
    <t>https://customwheelhousellc.box.com/shared/static/gbasy4wnsfrky5t6ia1wkubn9ec31l3x.png</t>
  </si>
  <si>
    <t>method-mr322-wheel-8lug-gloss-black-18x9-1000.png</t>
  </si>
  <si>
    <t>https://customwheelhousellc.box.com/shared/static/kv6cy6bl15mo5qavyryx7pitkat2s997.png</t>
  </si>
  <si>
    <t>method-mr322-wheel-8lug-gloss-black-18x9-face-1000.png</t>
  </si>
  <si>
    <t>https://customwheelhousellc.box.com/shared/static/tcjwa50ilj4156xd81odvc8djdag8yuh.png</t>
  </si>
  <si>
    <t>method-mr322-wheel-6lug-gloss-black-20x10-face-1000.png</t>
  </si>
  <si>
    <t>https://customwheelhousellc.box.com/shared/static/360nwparilnxn65bhxfenj9cig0b7t7k.png</t>
  </si>
  <si>
    <t>method-mr322-wheel-6lug-gloss-black-20x10-1000.png</t>
  </si>
  <si>
    <t>https://customwheelhousellc.box.com/shared/static/qlddx0c9ta01qo4hv4l3fjn8l24ko21j.png</t>
  </si>
  <si>
    <t>method-mr322-wheel-6lug-gloss-black-17x8-5-face-1000.png</t>
  </si>
  <si>
    <t>https://customwheelhousellc.box.com/shared/static/dr6pxdxxdnuzzobkhtl1xb0encf9vf8p.png</t>
  </si>
  <si>
    <t>method-mr322-wheel-6lug-gloss-black-17x8-5-1000.png</t>
  </si>
  <si>
    <t>https://customwheelhousellc.box.com/shared/static/jkyh7g21foh2jmuk53d1n0gd4l254f2i.png</t>
  </si>
  <si>
    <t>MR323-5lug-gloss-black-17x8-5-face-1000.png</t>
  </si>
  <si>
    <t>https://customwheelhousellc.box.com/shared/static/dr7ufxfkox4yv7vlfk9ngtniye1u3871.png</t>
  </si>
  <si>
    <t>MR323-5lug-gloss-black-17x8-5-1000.png</t>
  </si>
  <si>
    <t>https://customwheelhousellc.box.com/shared/static/378dkdyf9zrl44rdynm5yx0qwcx759rs.png</t>
  </si>
  <si>
    <t>MR323-6lug-gloss-black-20x10-face-1000.png</t>
  </si>
  <si>
    <t>https://customwheelhousellc.box.com/shared/static/sqiqc6jgfgcqkl1xm6jc8syynmewibeg.png</t>
  </si>
  <si>
    <t>MR323-6lug-gloss-black-20x10-1000.png</t>
  </si>
  <si>
    <t>https://customwheelhousellc.box.com/shared/static/zdwk5ncwozlb1jw4nmwi2ei1p9g38ucx.png</t>
  </si>
  <si>
    <t>MR323-6lug-gloss-black-17x8-5-1000.png</t>
  </si>
  <si>
    <t>https://customwheelhousellc.box.com/shared/static/cl52h1ffj204nwiv6ue6dd02wea8lvt6.png</t>
  </si>
  <si>
    <t>MR323-6lug-gloss-black-17x8-5-face-1000.png</t>
  </si>
  <si>
    <t>https://customwheelhousellc.box.com/shared/static/u3icraahx5tm6gr4hnxiekzi3v5fo535.png</t>
  </si>
  <si>
    <t>MR323-8lug-gloss-black-18x9-1000.png</t>
  </si>
  <si>
    <t>https://customwheelhousellc.box.com/shared/static/63mkj56np3igs28vapkxq63yv5cgut9y.png</t>
  </si>
  <si>
    <t>MR323-8lug-gloss-black-18x9-face-1000.png</t>
  </si>
  <si>
    <t>https://customwheelhousellc.box.com/shared/static/5s6rmcijker2vv5xfjblc0sfqsuay438.png</t>
  </si>
  <si>
    <t>MR323-5lug-gloss-bronze-17x8-5-face-1000.png</t>
  </si>
  <si>
    <t>https://customwheelhousellc.box.com/shared/static/bkilk6e2bx9u5z4qi5d4te2lp64vdc83.png</t>
  </si>
  <si>
    <t>MR323-5lug-gloss-bronze-17x8-5-1000.png</t>
  </si>
  <si>
    <t>https://customwheelhousellc.box.com/shared/static/40d1c2oagbhuqf4fem2oa9f87g5yyjks.png</t>
  </si>
  <si>
    <t>MR323-6lug-gloss-bronze-17x8-5-face-1000.png</t>
  </si>
  <si>
    <t>https://customwheelhousellc.box.com/shared/static/1jetegnec5of45vjy2yas2bn1qcm287n.png</t>
  </si>
  <si>
    <t>MR323-6lug-gloss-bronze-17x8-5-1000.png</t>
  </si>
  <si>
    <t>https://customwheelhousellc.box.com/shared/static/f6hn549pd3y0sif2t8330ghmd5xugthn.png</t>
  </si>
  <si>
    <t>MR323-6lug-gloss-bronze-20x10-1000.png</t>
  </si>
  <si>
    <t>https://customwheelhousellc.box.com/shared/static/knqgr7xyun3ik4nbk7zo1t43k8aqxviy.png</t>
  </si>
  <si>
    <t>MR323-6lug-gloss-bronze-20x10-face-1000.png</t>
  </si>
  <si>
    <t>https://customwheelhousellc.box.com/shared/static/cprshbw3hg9ee31f5v7zlm1s89d6kna1.png</t>
  </si>
  <si>
    <t>MR323-8lug-gloss-bronze-18x9-face-1000.png</t>
  </si>
  <si>
    <t>https://customwheelhousellc.box.com/shared/static/jrb85l1srxssn9ssdm6bxo0wmt1n7f8g.png</t>
  </si>
  <si>
    <t>MR323-8lug-gloss-bronze-18x9-1000.png</t>
  </si>
  <si>
    <t>https://customwheelhousellc.box.com/shared/static/xaz417ks3sqnyv9qjpll05ivs63kll4m.png</t>
  </si>
  <si>
    <t>MR501_Rally_Titanium_Head_On.png</t>
  </si>
  <si>
    <t>https://customwheelhousellc.box.com/shared/static/lajkkh9ga91eepocd0sds9eiwfbq915r.png</t>
  </si>
  <si>
    <t>MR_501_Titanium.png</t>
  </si>
  <si>
    <t>https://customwheelhousellc.box.com/shared/static/e88w5w6hnnnxat5jewcagne3j5dblpaa.png</t>
  </si>
  <si>
    <t>https://customwheelhousellc.box.com/shared/static/mesk4y7leviab5uzqhb1xecu706rbev8.png</t>
  </si>
  <si>
    <t>https://customwheelhousellc.box.com/shared/static/2mxp1zriidlof5mmngjrg97b9mcc4jxr.png</t>
  </si>
  <si>
    <t>https://customwheelhousellc.box.com/shared/static/eq06v4xsmv2or0xj0b367bu0nkkzh29p.png</t>
  </si>
  <si>
    <t>https://customwheelhousellc.box.com/shared/static/ie3iraarv0fh94nefos1j7qahx4t7qjw.png</t>
  </si>
  <si>
    <t>MRW_501-VT-Spec-Matte-Black-5lug-Studio-Front.png</t>
  </si>
  <si>
    <t>https://customwheelhousellc.box.com/shared/static/gymvf7fodffckrjkywwy808pyo4pi6nq.png</t>
  </si>
  <si>
    <t>MRW_501-VT-Spec-Matte-Black-5lug-Studio-Side.png</t>
  </si>
  <si>
    <t>https://customwheelhousellc.box.com/shared/static/5mbso1empw69wyu70owavqgqlw25u8te.png</t>
  </si>
  <si>
    <t>https://customwheelhousellc.box.com/shared/static/aaq6wjekaggqnskltnt7s2uupfk79bn6.png</t>
  </si>
  <si>
    <t>https://customwheelhousellc.box.com/shared/static/n3eenvwoee0b4yo9j40z5cyepfh0qz54.png</t>
  </si>
  <si>
    <t>https://customwheelhousellc.box.com/shared/static/9itrv6yv7ti0n6qgl52dwfwb4vhwibhi.png</t>
  </si>
  <si>
    <t>https://customwheelhousellc.box.com/shared/static/17y52f7ye18f1q8ghe7jo3u2j3mvebl0.png</t>
  </si>
  <si>
    <t>https://customwheelhousellc.box.com/shared/static/mcdl68a79kym9151dvjqscg0uknyhxol.png</t>
  </si>
  <si>
    <t>MRW_502-Bronze-5lug-Studio-Front.png</t>
  </si>
  <si>
    <t>https://customwheelhousellc.box.com/shared/static/bv0zlpegig1wku0e5wp53jtarynkbqh5.png</t>
  </si>
  <si>
    <t>MRW_502-VT-Spec-Gold-5lug-Studio-Front.png</t>
  </si>
  <si>
    <t>https://customwheelhousellc.box.com/shared/static/rv8ow4tco6niqz73zsw5utn6kwateagu.png</t>
  </si>
  <si>
    <t>MRW_502-VT-Spec-Gold-5lug-Studio-Side.png</t>
  </si>
  <si>
    <t>https://customwheelhousellc.box.com/shared/static/nwlotzmn7gbj5q627bqvm1ewsp264fis.png</t>
  </si>
  <si>
    <t>MRW_502-VT-Spec-Matte-Black-5lug-Studio-Front.png</t>
  </si>
  <si>
    <t>https://customwheelhousellc.box.com/shared/static/6ui3sggnkjqmm60hcs3kciyuhtq45wez.png</t>
  </si>
  <si>
    <t>MRW_502-VT-Spec-Matte-Black-5lug-Studio-Side.png</t>
  </si>
  <si>
    <t>https://customwheelhousellc.box.com/shared/static/55xxd6qguoi0khkbohv22b48gydys4xz.png</t>
  </si>
  <si>
    <t>https://customwheelhousellc.box.com/shared/static/yhnsg1zzkf09xfry8mgvnf119qvcw3ki.png</t>
  </si>
  <si>
    <t>https://customwheelhousellc.box.com/shared/static/uuiv2igv9szmlb6yvhwjcsq3vn658ye6.png</t>
  </si>
  <si>
    <t>MRW_901-Matte-Black-6lug-Front-Wheel-Studio-Front.png</t>
  </si>
  <si>
    <t>https://customwheelhousellc.box.com/shared/static/5dhjdgcx36inavp4dt7l3uhw0jr27976.png</t>
  </si>
  <si>
    <t>MRW_901-Matte-Black-6lug-Front-Wheel-Studio-Side.png</t>
  </si>
  <si>
    <t>https://customwheelhousellc.box.com/shared/static/ep0xv7rardk6vsfze3wqji34453pjpj2.png</t>
  </si>
  <si>
    <t>MRW_901-Matte-Black-6lug-Rear-Transit-Studio-Side.png</t>
  </si>
  <si>
    <t>https://customwheelhousellc.box.com/shared/static/1ap0584e470l0ygrxqul93lt057horw0.png</t>
  </si>
  <si>
    <t>MRW_901-Matte-Black-6lug-Rear-Transit-Studio-Front.png</t>
  </si>
  <si>
    <t>https://customwheelhousellc.box.com/shared/static/etzuns1c5awzi8mc3rca8wyv35tinorh.png</t>
  </si>
  <si>
    <t>MRW_901-Matte-Black-6lug-Rear-Sprinter-Studio-Side.png</t>
  </si>
  <si>
    <t>https://customwheelhousellc.box.com/shared/static/lioyjdghgy9hugislg2vli7qeicw8tyl.png</t>
  </si>
  <si>
    <t>MRW_901-Matte-Black-6lug-Rear-Sprinter-Studio-Front.png</t>
  </si>
  <si>
    <t>https://customwheelhousellc.box.com/shared/static/2zc5u6tplx6to2so8ibbxrdaocgx4f7e.png</t>
  </si>
  <si>
    <t>MRW_605-Matte-Black-5lug-Studio-Side.png</t>
  </si>
  <si>
    <t>https://customwheelhousellc.box.com/shared/static/dd246zcet08a60dpendw1ru833spavnj.png</t>
  </si>
  <si>
    <t>MRW_605-Matte-Black-5lug-Studio-Front.png</t>
  </si>
  <si>
    <t>https://customwheelhousellc.box.com/shared/static/zd5sq6y0seatmfvfedj4jun9ntpae5tq.png</t>
  </si>
  <si>
    <t>MRW_605-Matte-Black-6lug-Studio-Front.png</t>
  </si>
  <si>
    <t>MRW_605-Matte-Black-8lug-Studio-Front.png</t>
  </si>
  <si>
    <t>https://customwheelhousellc.box.com/shared/static/njdy2qlfb4rruj3mnhjkvo5yd1zlabtj.png</t>
  </si>
  <si>
    <t>MRW_605-Matte-Black-6lug-Studio-Side.png</t>
  </si>
  <si>
    <t>https://customwheelhousellc.box.com/shared/static/h5f0196799si9nj26688vcvcuwyvtkc4.png</t>
  </si>
  <si>
    <t>https://customwheelhousellc.box.com/shared/static/kmnj60kicbk35f0ubi0z19kl84alxs7t.png</t>
  </si>
  <si>
    <t>MRW_605-Matte-Black-8lug-Studio-Side.png</t>
  </si>
  <si>
    <t>https://customwheelhousellc.box.com/shared/static/2h0kl46l2ccrig76ymcvwnbg31uk1gjp.png</t>
  </si>
  <si>
    <t>https://customwheelhousellc.box.com/shared/static/1nkj4doxzinqau223azsa6x042w5ky9s.jpg</t>
  </si>
  <si>
    <t>https://customwheelhousellc.box.com/shared/static/ptmrqjunp2iz46ezggk2idve7fnw3359.png</t>
  </si>
  <si>
    <t>MRW_605-Gloss-Titanium-8lug-Studio-Side.png</t>
  </si>
  <si>
    <t>https://customwheelhousellc.box.com/shared/static/fvoecupd8lawot491d63oawcj3te3ts0.png</t>
  </si>
  <si>
    <t>MRW_605-Gloss-Titanium-8lug-Studio-Front.png</t>
  </si>
  <si>
    <t>https://customwheelhousellc.box.com/shared/static/0s7v9ch0wq0bfogd49yeeadnros5zra5.png</t>
  </si>
  <si>
    <t>MRW_605-Gloss-Titanium-6lug-Studio-Front.png</t>
  </si>
  <si>
    <t>https://customwheelhousellc.box.com/shared/static/mtemkjfgmejudh1puojxhb2u5k764l7h.png</t>
  </si>
  <si>
    <t>MRW_605-Gloss-Titanium-6lug-Studio-Side.png</t>
  </si>
  <si>
    <t>https://customwheelhousellc.box.com/shared/static/kxg3ynpg42bn8ugnxgdnvr6p4klnvlsj.png</t>
  </si>
  <si>
    <t>MRW_605-Machined-8lug-Studio-Front.png</t>
  </si>
  <si>
    <t>https://customwheelhousellc.box.com/shared/static/myryfgf0qerej4s85oya4lvg9rhc3ksg.png</t>
  </si>
  <si>
    <t>MRW_605-Machined-8lug-Studio-Side.png</t>
  </si>
  <si>
    <t>https://customwheelhousellc.box.com/shared/static/sala7s6g8uyyp41wvagf8m83omomt1vj.png</t>
  </si>
  <si>
    <t>https://customwheelhousellc.box.com/shared/static/vviy5kre1e7ftoqauditr9txeksk8zki.png</t>
  </si>
  <si>
    <t>https://customwheelhousellc.box.com/shared/static/551c5p1ypv5j059cnzzokgibiy6wud2v.png</t>
  </si>
  <si>
    <t>MRW_407-Bahia-Blue-5lug-Studio-side.jpg</t>
  </si>
  <si>
    <t>https://customwheelhousellc.box.com/shared/static/rhff5c3at9zqzs59n5dd6l1pxdxejeia.jpg</t>
  </si>
  <si>
    <t>MRW_407-Matte-Black-5lug-Studio-front.png</t>
  </si>
  <si>
    <t>https://customwheelhousellc.box.com/shared/static/e4i9j8t4sssekrm5l0kyrmav5weu3myh.png</t>
  </si>
  <si>
    <t>MRW_407-Matte-Black-5lug-Studio-side.png</t>
  </si>
  <si>
    <t>https://customwheelhousellc.box.com/shared/static/sosgpk0g9l014df5mgrjhl3jgpaqr08b.png</t>
  </si>
  <si>
    <t>MRW_407-wheel-6lug-matte-black-15x6-front.png</t>
  </si>
  <si>
    <t>https://customwheelhousellc.box.com/shared/static/bixgzwptdn44tvm13utm2t4s1x2f8fp7.png</t>
  </si>
  <si>
    <t>MRW_407-wheel-6lug-matte-black-15x6-side.png</t>
  </si>
  <si>
    <t>https://customwheelhousellc.box.com/shared/static/m67b8b0yl61dc6xno0quobaz01f4p53d.png</t>
  </si>
  <si>
    <t>MRW_409-wheel-6lug-matte-black-15x7-front.png</t>
  </si>
  <si>
    <t>https://customwheelhousellc.box.com/shared/static/sfjyv8m9kbk00s5ix9j026tps2nz3ouv.png</t>
  </si>
  <si>
    <t>MRW_409-wheel-6lug-matte-black-15x7-side.png</t>
  </si>
  <si>
    <t>https://customwheelhousellc.box.com/shared/static/n2t8xoqx6latqgpcsu34tyl922zh5mq4.png</t>
  </si>
  <si>
    <t>https://customwheelhousellc.box.com/shared/static/58okmtyuejqeqs3tu12d78k9zzcq39uv.png</t>
  </si>
  <si>
    <t>MRW_411-Gloss-Titanium-4lug-Studio-front.png</t>
  </si>
  <si>
    <t>MRW_411-Gloss-Titanium-4lug-Studio-side.png</t>
  </si>
  <si>
    <t>https://customwheelhousellc.box.com/shared/static/id8mv6zf02qpkl8pcchmizzs7sumldlu.png</t>
  </si>
  <si>
    <t>MRW_411-Matte-Black-4lug-Studio-front.png</t>
  </si>
  <si>
    <t>https://customwheelhousellc.box.com/shared/static/zrtm689uyzl7nkd0ypbqixm9ok4rdibg.png</t>
  </si>
  <si>
    <t>MRW_411-Matte-Black-4lug-Studio-side.png</t>
  </si>
  <si>
    <t>https://customwheelhousellc.box.com/shared/static/1a0ouf4c588w1hgd4ba8ljgg1sx2sbiv.png</t>
  </si>
  <si>
    <t>MRW_411-wheel-6lug-matte-black-15x7-front.png</t>
  </si>
  <si>
    <t>https://customwheelhousellc.box.com/shared/static/9yyh90808xcn79zmpzm025l37e2wzac3.png</t>
  </si>
  <si>
    <t>MRW_411-wheel-6lug-matte-black-15x7-side.png</t>
  </si>
  <si>
    <t>https://customwheelhousellc.box.com/shared/static/tpnkv909s07cznvx1hh3kb5c8558j2r4.png</t>
  </si>
  <si>
    <t>MRW_412-Machined-4lug-Studio-front.png</t>
  </si>
  <si>
    <t>https://customwheelhousellc.box.com/shared/static/10hlxcloldx4nenka5xku4r1tdmyj34p.png</t>
  </si>
  <si>
    <t>MRW_412-Machined-4lug-Studio-side.png</t>
  </si>
  <si>
    <t>https://customwheelhousellc.box.com/shared/static/lr1ok2483uygab4bmx7bdd3srtgj0igt.png</t>
  </si>
  <si>
    <t>MRW_412-wheel-6lug-machined-15x6-face.png</t>
  </si>
  <si>
    <t>https://customwheelhousellc.box.com/shared/static/2ihgv8rgwffbt9lf4b54k12ca83dd17g.png</t>
  </si>
  <si>
    <t>MRW_412-wheel-6lug-machined-15x6.png</t>
  </si>
  <si>
    <t>https://customwheelhousellc.box.com/shared/static/2i7vbrobtfyuqgwhjhpi8ldxoeagiich.png</t>
  </si>
  <si>
    <t>MRW_414-Gloss-Graphite-5lug-Studio-front.png</t>
  </si>
  <si>
    <t>https://customwheelhousellc.box.com/shared/static/7fu392a90ahf3cley0kaejfvruz5m5pb.png</t>
  </si>
  <si>
    <t>MRW_414-Gloss-Graphite-5lug-Studio-side.png</t>
  </si>
  <si>
    <t>https://customwheelhousellc.box.com/shared/static/y51oijsjgdhgd9p8ggpk5qtd9igmyjdx.png</t>
  </si>
  <si>
    <t>MRW_414-Matte-Black-5lug-Studio-front.png</t>
  </si>
  <si>
    <t>https://customwheelhousellc.box.com/shared/static/iy7o772z4mikeok20gvc7eh2bqucvr3s.png</t>
  </si>
  <si>
    <t>MRW_414-Matte-Black-5lug-Studio-side.png</t>
  </si>
  <si>
    <t>https://customwheelhousellc.box.com/shared/static/lao4bz19tfxhn1eshwquwhnztirnjcxs.png</t>
  </si>
  <si>
    <t>MRW_414-bead-grip-wheel-6lug-matte-black-15x7-front.png</t>
  </si>
  <si>
    <t>MRW_414-bead-grip-wheel-6lug-matte-black-15x10-front.png</t>
  </si>
  <si>
    <t>https://customwheelhousellc.box.com/shared/static/8p0bft1hkt6zo0a7lcxzkcmjuz7xy17h.png</t>
  </si>
  <si>
    <t>MRW_414-bead-grip-wheel-6lug-matte-black-15x7-side.png</t>
  </si>
  <si>
    <t>https://customwheelhousellc.box.com/shared/static/v11jl4ujgwyfv4o1ervm1sj87i6gnoym.png</t>
  </si>
  <si>
    <t>MRW_414-bead-grip-wheel-6lug-matte-black-15x10-side.png</t>
  </si>
  <si>
    <t>https://customwheelhousellc.box.com/shared/static/k5li849wt6bru75ix6k2tgiq164mermy.png</t>
  </si>
  <si>
    <t>https://customwheelhousellc.box.com/shared/static/hw5hqsh913vdn3wuz1biuy82bkgdr1rd.png</t>
  </si>
  <si>
    <t>MRW_412-Beadlock-Machined-4lug-Studio-front.png</t>
  </si>
  <si>
    <t>https://customwheelhousellc.box.com/shared/static/cmsovfcg6bqbyz2e1llh168penu2tmfe.png</t>
  </si>
  <si>
    <t>MRW_412-Beadlock-Machined-4lug-Studio-side.png</t>
  </si>
  <si>
    <t>https://customwheelhousellc.box.com/shared/static/vlcq0dyovek9fm12li72zkbo1rc27cah.png</t>
  </si>
  <si>
    <t>MRW_412-Beadlock-Machined-Studio-15x5-Side.png</t>
  </si>
  <si>
    <t>https://customwheelhousellc.box.com/shared/static/oiuj21czhm9pqn9vw5s1qnplpd66cvoo.png</t>
  </si>
  <si>
    <t>MRW_412-Beadlock-Machined-Studio-15x5-Face.png</t>
  </si>
  <si>
    <t>https://customwheelhousellc.box.com/shared/static/my8mmk73bozuyfw1x3e2lkrqqpnnex9a.png</t>
  </si>
  <si>
    <t>MRW_413-polished-15x7-4lug-Studio-front.png</t>
  </si>
  <si>
    <t>MRW_413-polished-15x10-4lug-Studio-front.png</t>
  </si>
  <si>
    <t>https://customwheelhousellc.box.com/shared/static/34eiihj12cub2owhdcy0gubgeihzrgeo.png</t>
  </si>
  <si>
    <t>MRW_413-polished-15x7-4lug-Studio-side.png</t>
  </si>
  <si>
    <t>https://customwheelhousellc.box.com/shared/static/5no9m6t9gif3m8y6ovviuxg6xu9mzi9n.png</t>
  </si>
  <si>
    <t>https://customwheelhousellc.box.com/shared/static/madmis01sur4kn5t5bhmwfgm1yjun0fv.png</t>
  </si>
  <si>
    <t>MRW_413-polished-15x10-4lug-Studio-side.png</t>
  </si>
  <si>
    <t>https://customwheelhousellc.box.com/shared/static/7403cckf9pe1sj2oj8169skvhe8goq55.png</t>
  </si>
  <si>
    <t>MRW_413-wheel-6lug-polished-15x7-face.png</t>
  </si>
  <si>
    <t>MRW_413-wheel-6lug-polished-15x10-face.png</t>
  </si>
  <si>
    <t>https://customwheelhousellc.box.com/shared/static/opts0zo84leev7o5s047zjks2satx5d0.png</t>
  </si>
  <si>
    <t>MRW_413-wheel-6lug-polished-15x7.png</t>
  </si>
  <si>
    <t>https://customwheelhousellc.box.com/shared/static/uk3ewx9lzznw3954dfhrd9utn628de80.png</t>
  </si>
  <si>
    <t>MRW_413-wheel-6lug-polished-15x10.png</t>
  </si>
  <si>
    <t>https://customwheelhousellc.box.com/shared/static/m1m14oiclhd5c3q7q46i0o3qjmvbro1q.png</t>
  </si>
  <si>
    <t>https://customwheelhousellc.box.com/shared/static/kzmqn49a1017t6zk6ge2kxx00rxfo2ic.png</t>
  </si>
  <si>
    <t>method-mr415-wheel-4lug-gloss-graphite-15x10-face-1000.png</t>
  </si>
  <si>
    <t>https://customwheelhousellc.box.com/shared/static/2i6ov12bvp7qkjtseo9sfypvh5afxopd.png</t>
  </si>
  <si>
    <t>method-mr415-wheel-4lug-gloss-graphite-15x10-1000.png</t>
  </si>
  <si>
    <t>https://customwheelhousellc.box.com/shared/static/qj5mz9ddd0tpbv0w1gvk4vt46vq2xe96.png</t>
  </si>
  <si>
    <t>method-mr415-wheel-4lug-gloss-graphite-15x7-face-1000.png</t>
  </si>
  <si>
    <t>method-mr415-wheel-5lug-gloss-graphite-15x7-face-1000.png</t>
  </si>
  <si>
    <t>https://customwheelhousellc.box.com/shared/static/47fmyxnd4becg7a6dvbq4vtlwh95whm5.png</t>
  </si>
  <si>
    <t>method-mr415-wheel-4lug-gloss-graphite-15x7-1000.png</t>
  </si>
  <si>
    <t>https://customwheelhousellc.box.com/shared/static/956w85gk6vrv44si1n8y3yhfegct4x3v.png</t>
  </si>
  <si>
    <t>https://customwheelhousellc.box.com/shared/static/k34yf2a17st0wk69mhbebv7p4y2udgpj.png</t>
  </si>
  <si>
    <t>method-mr415-wheel-5lug-gloss-graphite-15x7-1000.png</t>
  </si>
  <si>
    <t>https://customwheelhousellc.box.com/shared/static/0komdxmlhbk0kdlp5ai0qvspgwqyyh9p.png</t>
  </si>
  <si>
    <t>method-mr415-wheel-5lug-double-black-15x7-1000.png</t>
  </si>
  <si>
    <t>https://customwheelhousellc.box.com/shared/static/k5qy31aqi4c8c0j1ktef4gm5rpez00eh.png</t>
  </si>
  <si>
    <t>method-mr415-wheel-5lug-double-black-15x7-face-1000.png</t>
  </si>
  <si>
    <t>https://customwheelhousellc.box.com/shared/static/35g31d92zbsiglx30mf0ntyggiv5xius.png</t>
  </si>
  <si>
    <t>method-mr415-wheel-4lug-double-black-15x10-1000.png</t>
  </si>
  <si>
    <t>https://customwheelhousellc.box.com/shared/static/qxe4b3p4naz75beuim5b6whsslfq7p7q.png</t>
  </si>
  <si>
    <t>method-mr415-wheel-4lug-double-black-15x10-face-1000.png</t>
  </si>
  <si>
    <t>https://customwheelhousellc.box.com/shared/static/a3hojw7q1zg51fe0st9o7cla5jp0s21n.png</t>
  </si>
  <si>
    <t>method-mr415-wheel-4lug-double-black-15x7-face-1000.png</t>
  </si>
  <si>
    <t>https://customwheelhousellc.box.com/shared/static/nydpzp6sv8vhrdrxp406hv80pivjmvjk.png</t>
  </si>
  <si>
    <t>method-mr415-wheel-4lug-double-black-15x7-1000.png</t>
  </si>
  <si>
    <t>https://customwheelhousellc.box.com/shared/static/hj0rl3hhgx0sshjmjh6igkmneom91g4q.png</t>
  </si>
  <si>
    <t>MRW_406-Matte-Black-4lug-Studio-front.png</t>
  </si>
  <si>
    <t>https://customwheelhousellc.box.com/shared/static/t4svabcpxo6pmmd2gh7pv2zeec6y9q0e.png</t>
  </si>
  <si>
    <t>MRW_405-Matte-Black-4lug-Studio-side.png</t>
  </si>
  <si>
    <t>https://customwheelhousellc.box.com/shared/static/4nmhuyt34f61oxbywkxmemmx4xla06xg.png</t>
  </si>
  <si>
    <t>MRW_405-Matte-Black-4lug-Studio-front.png</t>
  </si>
  <si>
    <t>https://customwheelhousellc.box.com/shared/static/ygxifr8x0wa4yvs62zesih7rpce80cxw.png</t>
  </si>
  <si>
    <t>MRW_401-R-Machined-Low-Offest-4lug-Studio-side.png</t>
  </si>
  <si>
    <t>https://customwheelhousellc.box.com/shared/static/50s77gjon2vfxhyljz4rm3xmqsehgh65.png</t>
  </si>
  <si>
    <t>MRW_401-R-Machined-Low-Offest-4lug-Studio-front.png</t>
  </si>
  <si>
    <t>https://customwheelhousellc.box.com/shared/static/o0lbu3in7c9uph7nz1wu09k90ifn3cu8.png</t>
  </si>
  <si>
    <t>MRW_401-R-Machined-High-Offest-5lug-Studio-front.png</t>
  </si>
  <si>
    <t>https://customwheelhousellc.box.com/shared/static/fi4xgph7j76uc0q7mwuxt63ftzmb6onc.png</t>
  </si>
  <si>
    <t>MRW_401-R-Machined-High-Offest-5lug-Studio-side.png</t>
  </si>
  <si>
    <t>https://customwheelhousellc.box.com/shared/static/pj4ojvz8hh8tl1z153ib39jw96p3x1sg.png</t>
  </si>
  <si>
    <t>MRW_401-R-Machined-High-Offest-4lug-Studio-front.png</t>
  </si>
  <si>
    <t>https://customwheelhousellc.box.com/shared/static/ewppnnyqmbgn20cvokhj3nf184jvhz7h.png</t>
  </si>
  <si>
    <t>MRW_401-R-Machined-High-Offest-4lug-Studio-side.png</t>
  </si>
  <si>
    <t>https://customwheelhousellc.box.com/shared/static/tmwyw63rjyv4hqncbtr23bwwgz4q67s1.png</t>
  </si>
  <si>
    <t>MRW_401-5lug-matte-black-15x6-1000.png</t>
  </si>
  <si>
    <t>https://customwheelhousellc.box.com/shared/static/2amrhwagmxuih580586ok1xwut5x5zzn.png</t>
  </si>
  <si>
    <t>MRW_401-5lug-matte-black-15x6-face-1000.png</t>
  </si>
  <si>
    <t>https://customwheelhousellc.box.com/shared/static/mof5hou6zqszay3oij5u36wmg0l72uph.png</t>
  </si>
  <si>
    <t>MRW_401-5lug-matte-black-15x10-face-1000.png</t>
  </si>
  <si>
    <t>https://customwheelhousellc.box.com/shared/static/3qevd3r7e4j4ly1jqpubiihuga055i96.png</t>
  </si>
  <si>
    <t>MRW_401-5lug-matte-black-side-15x10-1000.png</t>
  </si>
  <si>
    <t>https://customwheelhousellc.box.com/shared/static/9gno7eqtk91511cyvplgs44ksum5taf2.png</t>
  </si>
  <si>
    <t>MRW_401-4lug-matte-black-15x10-face-1000.png</t>
  </si>
  <si>
    <t>https://customwheelhousellc.box.com/shared/static/emd6sk1uhf3dv7ql1jrkygzxx2qgm0ke.png</t>
  </si>
  <si>
    <t>MRW_401-4lug-matte-black-side-15x10-1000.png</t>
  </si>
  <si>
    <t>https://customwheelhousellc.box.com/shared/static/c78h2gnjp83omy0pnfsjl5tdqgo86agd.png</t>
  </si>
  <si>
    <t>MRW_401-4lug-matte-black-15x7-face-1000.png</t>
  </si>
  <si>
    <t>https://customwheelhousellc.box.com/shared/static/v9fjre167xkjj1j7c5gcsrcefl7czd1x.png</t>
  </si>
  <si>
    <t>MRW_401-4lug-matte-black-15x7-1000.png</t>
  </si>
  <si>
    <t>https://customwheelhousellc.box.com/shared/static/umd4j6dcbjeubxs8gie0q8ifdeyyh5yy.png</t>
  </si>
  <si>
    <t>method-mr401-wheel-6lug-matte-black-15x7-face-1000.png</t>
  </si>
  <si>
    <t>https://customwheelhousellc.box.com/shared/static/8unxcs9mj7598cfye1mvo2f85gjj3hoj.png</t>
  </si>
  <si>
    <t>method-mr401-wheel-6lug-matte-black-15x7-1000.png</t>
  </si>
  <si>
    <t>https://customwheelhousellc.box.com/shared/static/pcxskgnp01ffbdv2tst6ek84xif6jg8b.png</t>
  </si>
  <si>
    <t>MRW_401-wheel-6lug-matte-black-15x10-face.png</t>
  </si>
  <si>
    <t>https://customwheelhousellc.box.com/shared/static/vncbptjyh0chijl0h7f6jhoh8fgofnnl.png</t>
  </si>
  <si>
    <t>MRW_401-wheel-6lug-matte-black-15x10.png</t>
  </si>
  <si>
    <t>https://customwheelhousellc.box.com/shared/static/lnmlzo922ioa37nzxkl3s6ueg8mxqekx.png</t>
  </si>
  <si>
    <t>https://customwheelhousellc.box.com/shared/static/fqnpi9kjd7ez089e5pccocnii9xxzt7i.png</t>
  </si>
  <si>
    <t>https://customwheelhousellc.box.com/shared/static/qin5ba58sbqwdvkf5ffuim9q13jrkmnt.png</t>
  </si>
  <si>
    <t>MRW_401-Titanium-5lug-Studio-side.jpg</t>
  </si>
  <si>
    <t>https://customwheelhousellc.box.com/shared/static/qc4n1spijn1kwsjhqqjpxqy4kr5ecbn1.jpg</t>
  </si>
  <si>
    <t>https://customwheelhousellc.box.com/shared/static/6mktl2hq0cbeenvirmw2txdhco58bnfe.png</t>
  </si>
  <si>
    <t>https://customwheelhousellc.box.com/shared/static/69z0ssv916kv3z3v8yktmartxajmohbd.png</t>
  </si>
  <si>
    <t>method-mr401-wheel-5lug-raw-machined-15x7-1000.png</t>
  </si>
  <si>
    <t>https://customwheelhousellc.box.com/shared/static/8s02fgzejblorm0933mi956w3hbeissd.png</t>
  </si>
  <si>
    <t>method-mr401-wheel-6lug-machined-15x7-face-1000.png</t>
  </si>
  <si>
    <t>https://customwheelhousellc.box.com/shared/static/8nnhikjxgsbnd7u8gljig3sgd30f1n5y.png</t>
  </si>
  <si>
    <t>method-mr401-wheel-6lug-machined-15x7-1000.png</t>
  </si>
  <si>
    <t>https://customwheelhousellc.box.com/shared/static/fdzx34egzvy9pjsyfmdg47iegax818ds.png</t>
  </si>
  <si>
    <t>CAP, T079, 71.5MM, CHROME WITH SS SCREWS, ONE PIECE SCREW ON</t>
  </si>
  <si>
    <t>CAP, T079, 87MM, CHROME WITH SS SCREWS, ONE PIECE SCREW ON</t>
  </si>
  <si>
    <t>CAP, T079, 106.25MM, CHROME WITH SS SCREWS, ONE PIECE SCREW ON</t>
  </si>
  <si>
    <t>POLISHED - GLOSS BLACK LIP</t>
  </si>
  <si>
    <t>MRW_701-Matte-Black-6lug-Transit-Studio-Front.png</t>
  </si>
  <si>
    <t>https://customwheelhousellc.box.com/shared/static/x2ukc6vhfyfdi3k5nptt9ybtss68oixt.png</t>
  </si>
  <si>
    <t>MRW_701-Matte-Black-6lug-Transit-Studio-Side.png</t>
  </si>
  <si>
    <t>https://customwheelhousellc.box.com/shared/static/5nuaci3aqq8m2ffspio27dw04bl7dses.png</t>
  </si>
  <si>
    <t>https://customwheelhousellc.box.com/shared/static/f3y5u7stb37swccmhioqyfus76lwaldn.png</t>
  </si>
  <si>
    <t>https://customwheelhousellc.box.com/shared/static/0llq9jo3x2bt0fyg8cdu5gzkiprhskf5.png</t>
  </si>
  <si>
    <t>MRW_701-Matte-Black-8lug-Studio-Front.png</t>
  </si>
  <si>
    <t>https://customwheelhousellc.box.com/shared/static/iyjsw5gtvl64909qjmagvbp8zdow732f.png</t>
  </si>
  <si>
    <t>MRW_701-Matte-Black-8lug-Studio-Side.png</t>
  </si>
  <si>
    <t>https://customwheelhousellc.box.com/shared/static/2gg60mqigfoyhejxht93tri7dslcsgsh.png</t>
  </si>
  <si>
    <t>MRW_701-Matte-Black-5lug-Studio-Front.png</t>
  </si>
  <si>
    <t>https://customwheelhousellc.box.com/shared/static/pldg9xs22b5w7cd3h7gbkccd1z1j832m.png</t>
  </si>
  <si>
    <t>MRW_701-Matte-Black-5lug-Studio-Side.png</t>
  </si>
  <si>
    <t>https://customwheelhousellc.box.com/shared/static/nqp8crmfxflotjsokj3emwyzkv8pbshn.png</t>
  </si>
  <si>
    <t>https://customwheelhousellc.box.com/shared/static/vsb5iiyyad5gkh380o37afnleai6crbu.png</t>
  </si>
  <si>
    <t>MRW_701-HD-Matte-Black-8lug-Studio-Front.png</t>
  </si>
  <si>
    <t>MRW_701-HD-Matte-Black-8lug-Studio-Side.png</t>
  </si>
  <si>
    <t>https://customwheelhousellc.box.com/shared/static/q0dameo29f51bwqkqzd5p8x0wmiawz2b.png</t>
  </si>
  <si>
    <t>MRW_701-HD-Bronze-8lug-Studio-Front.png</t>
  </si>
  <si>
    <t>https://customwheelhousellc.box.com/shared/static/qrw89s7g5c4sqp3cbh0kzro9q6lexy34.png</t>
  </si>
  <si>
    <t>MRW_701-HD-Bronze-8lug-Studio-Side.png</t>
  </si>
  <si>
    <t>https://customwheelhousellc.box.com/shared/static/h0m4mrmed7wesj2ixpu65askhirt6vo3.png</t>
  </si>
  <si>
    <t>https://customwheelhousellc.box.com/shared/static/4htga0llddyttpo6p93zxxnmeho80x8p.png</t>
  </si>
  <si>
    <t>https://customwheelhousellc.box.com/shared/static/4qlw26pxzhldfuyj6d95pfku6ainsjyr.png</t>
  </si>
  <si>
    <t>https://customwheelhousellc.box.com/shared/static/olqalupl2v9lsjo3sqshrfuw8l7wtt5c.png</t>
  </si>
  <si>
    <t>https://customwheelhousellc.box.com/shared/static/nowff22f4zfhzqq5abf2ar0m2sxbfzta.png</t>
  </si>
  <si>
    <t>method-mr701-wheel-6lug-machined-clear-coat-17x8-5-face-1000.png</t>
  </si>
  <si>
    <t>https://customwheelhousellc.box.com/shared/static/1mgj4e9laztkwf3f7fbs0mfj64eijljy.png</t>
  </si>
  <si>
    <t>method-mr701-wheel-6lug-machined-clear-coat-17x8-5-1000.png</t>
  </si>
  <si>
    <t>https://customwheelhousellc.box.com/shared/static/4ir7g2wnwpbpce782u5wq52q9r13k2c4.png</t>
  </si>
  <si>
    <t>MRW_703-Matte-Black-8lug-Studio-Front.png</t>
  </si>
  <si>
    <t>https://customwheelhousellc.box.com/shared/static/d2gtvn9ac5cnfet55kg7wa8jvfrhi6uu.png</t>
  </si>
  <si>
    <t>https://customwheelhousellc.box.com/shared/static/bfvj1yzgy2e8dd1n0ipswi54pz0mj7e2.png</t>
  </si>
  <si>
    <t>MRW_703-Matte-Black-6lug-Transit-Studio-Front.png</t>
  </si>
  <si>
    <t>https://customwheelhousellc.box.com/shared/static/pijhtlsfnet9kossk7zps8na6vtm524d.png</t>
  </si>
  <si>
    <t>MRW_703-Matte-Black-6lug-Transit-Studio-Side.png</t>
  </si>
  <si>
    <t>https://customwheelhousellc.box.com/shared/static/yapg5jeie5it6sgk1iaecz1aprqeguay.png</t>
  </si>
  <si>
    <t>https://customwheelhousellc.box.com/shared/static/bk2wjee4xwi5hg88wig4rmkrl5b46q3d.png</t>
  </si>
  <si>
    <t>https://customwheelhousellc.box.com/shared/static/kdugie0hwcahd8bxavxixnronwop1qhp.png</t>
  </si>
  <si>
    <t>https://customwheelhousellc.box.com/shared/static/y5mllp4ngi1vfdeqwf41a98zm3vtpiyz.png</t>
  </si>
  <si>
    <t>MRW_703-Matte-Black-8lug-Studio-Side.png</t>
  </si>
  <si>
    <t>https://customwheelhousellc.box.com/shared/static/w17d5w9qycyrkzstl1gagwjvkex4axiz.png</t>
  </si>
  <si>
    <t>MRW_703-Bronze-5lug-ProMaster-Studio-Front.png</t>
  </si>
  <si>
    <t>https://customwheelhousellc.box.com/shared/static/s7tn0964dt60im1o5ftruw2y9qr9n99v.png</t>
  </si>
  <si>
    <t>MRW_703-Bronze-5lug-ProMaster-Studio-Side.png</t>
  </si>
  <si>
    <t>https://customwheelhousellc.box.com/shared/static/efr10h3cq5ot3xrk4p5cabp01vynrf47.png</t>
  </si>
  <si>
    <t>MRW_703-Bronze-8lug-Studio-Front.png</t>
  </si>
  <si>
    <t>https://customwheelhousellc.box.com/shared/static/emk8mhc4f1qryw3csfjdcm0236lvu094.png</t>
  </si>
  <si>
    <t>https://customwheelhousellc.box.com/shared/static/n46q52ytxnu15g9s5is883n1297zyy6y.png</t>
  </si>
  <si>
    <t>https://customwheelhousellc.box.com/shared/static/5727mnb4w6xiae2aj79ox2nxis9pskhy.png</t>
  </si>
  <si>
    <t>MRW_703-Bronze-8lug-Studio-Side.png</t>
  </si>
  <si>
    <t>https://customwheelhousellc.box.com/shared/static/sxvymtyvcjveapk8vo47z0f2o36i2cmq.png</t>
  </si>
  <si>
    <t>MRW_703-Gloss-Titanium-6lug-Transit-Studio-Front.png</t>
  </si>
  <si>
    <t>https://customwheelhousellc.box.com/shared/static/4ae2bg0tc7ac46gfkatbfn650tlbyt5c.png</t>
  </si>
  <si>
    <t>MRW_703-Gloss-Titanium-6lug-Transit-Studio-Side.png</t>
  </si>
  <si>
    <t>https://customwheelhousellc.box.com/shared/static/tf0ekjnysy419epypaw8yg3s46yi8btp.png</t>
  </si>
  <si>
    <t>MRW_703-Gloss-Titanium-5lug-ProMaster-Studio-Front.png</t>
  </si>
  <si>
    <t>https://customwheelhousellc.box.com/shared/static/xtjxrojj004dyshq8r43btcf9yit9z19.png</t>
  </si>
  <si>
    <t>MRW_703-Gloss-Titanium-5lug-ProMaster-Studio-Side.png</t>
  </si>
  <si>
    <t>https://customwheelhousellc.box.com/shared/static/1owrr1p2g1ailj1mxzfpqxhh83auto80.png</t>
  </si>
  <si>
    <t>MRW_703-Gloss-Titanium-8lug-Studio-Front.png</t>
  </si>
  <si>
    <t>https://customwheelhousellc.box.com/shared/static/igetgxa8mc49mg9d3q6jsg8ayngm0yaq.png</t>
  </si>
  <si>
    <t>MRW_703-Gloss-Titanium-8lug-Studio-Side.png</t>
  </si>
  <si>
    <t>https://customwheelhousellc.box.com/shared/static/rggecz9cbks5bt64zb5qzhh9pnuqxrvd.png</t>
  </si>
  <si>
    <t>https://customwheelhousellc.box.com/shared/static/90stisi44nvvetifyuf6lpf1gvof26u6.png</t>
  </si>
  <si>
    <t>https://customwheelhousellc.box.com/shared/static/lb5hh5tgvuz372ydjqv6itiolua9anv0.png</t>
  </si>
  <si>
    <t>https://customwheelhousellc.box.com/shared/static/hb5p9p8617hi359wk4n2tkrvtqg8duml.png</t>
  </si>
  <si>
    <t>https://customwheelhousellc.box.com/shared/static/f354q1bxh6nnnfe7m5cslfghjja8z42u.png</t>
  </si>
  <si>
    <t>MRW_703-5lug-machined-clear-coat-17x8-5-face.png</t>
  </si>
  <si>
    <t>https://customwheelhousellc.box.com/shared/static/254hzm4fmek0f3xmunz5x4n64523e1qo.png</t>
  </si>
  <si>
    <t>MRW_703-5lug-machined-clear-coat-17x8-5.png</t>
  </si>
  <si>
    <t>https://customwheelhousellc.box.com/shared/static/y90z0hkbe0tvu2ifycrq05wtmro5nnwj.png</t>
  </si>
  <si>
    <t>MRW_703-6lug-machined-clear-coat-17x8-5-face.png</t>
  </si>
  <si>
    <t>https://customwheelhousellc.box.com/shared/static/buywz5ejq5virmi5gf6rklrqjnnxynzx.png</t>
  </si>
  <si>
    <t>MRW_703-6lug-machined-clear-coat-17x8-5.png</t>
  </si>
  <si>
    <t>https://customwheelhousellc.box.com/shared/static/t8dzfk9j1ms3ql3hsm9q5ex2n5xbfjq0.png</t>
  </si>
  <si>
    <t>MRW_703-8lug-machined-clear-coat-17x8-5.png</t>
  </si>
  <si>
    <t>https://customwheelhousellc.box.com/shared/static/6tqpg2bppnl6njwef9ibkuiafdyzyc69.png</t>
  </si>
  <si>
    <t>MRW_704-HD-Matte-Black-8lug-Studio-front.png</t>
  </si>
  <si>
    <t>https://customwheelhousellc.box.com/shared/static/qau92y8lyjz4k2zcz0sm4jeaztmj4kr6.png</t>
  </si>
  <si>
    <t>MRW_704-HD-Matte-Black-8lug-Studio-side.png</t>
  </si>
  <si>
    <t>https://customwheelhousellc.box.com/shared/static/3aomesmt91j2813p2azkznxcnhzyprsv.png</t>
  </si>
  <si>
    <t>MRW_704-Matte-Black-5lug-Studio-Side.png</t>
  </si>
  <si>
    <t>MRW_704-Matte-Black-8lug-Studio-Side.png</t>
  </si>
  <si>
    <t>https://customwheelhousellc.box.com/shared/static/dyeujajdra6eut5vj7ejsn06trvf2ugi.png</t>
  </si>
  <si>
    <t>MRW_704-Matte-Black-5lug-Studio-Front.png</t>
  </si>
  <si>
    <t>https://customwheelhousellc.box.com/shared/static/gwd5262of3jpy20ynyxvhk56sjblzxe7.png</t>
  </si>
  <si>
    <t>MRW_704-Matte-Black6lug-Studio-side.png</t>
  </si>
  <si>
    <t>https://customwheelhousellc.box.com/shared/static/svr460wi7rmvllykl53gzz70nir9a8ug.png</t>
  </si>
  <si>
    <t>MRW_704-Matte-Black-6lug-Studio-Front.png</t>
  </si>
  <si>
    <t>https://customwheelhousellc.box.com/shared/static/cv8z1u1qsa5mz11n611tl8akk04484ue.png</t>
  </si>
  <si>
    <t>MRW_704-Matte-Black-8lug-Studio-Front.png</t>
  </si>
  <si>
    <t>https://customwheelhousellc.box.com/shared/static/nik6tcb3015km12x2p0ajg9igwt7tn8q.png</t>
  </si>
  <si>
    <t>https://customwheelhousellc.box.com/shared/static/vebebgbdzst5gtfbogivamt1qkl4tb4f.png</t>
  </si>
  <si>
    <t>MRW_704-HD-Titanium-8lug-Studio-front.png</t>
  </si>
  <si>
    <t>https://customwheelhousellc.box.com/shared/static/x6seev91fgufx6ml69nt3a8a2vtfaee3.png</t>
  </si>
  <si>
    <t>MRW_704-HD-Titanium-8lug-Studio-side.png</t>
  </si>
  <si>
    <t>https://customwheelhousellc.box.com/shared/static/ihlq1n5vbjbx3rcutjkm9zhjbstyxyuk.png</t>
  </si>
  <si>
    <t>MRW_704-Titanium-8lug-Studio-front.png</t>
  </si>
  <si>
    <t>https://customwheelhousellc.box.com/shared/static/ssodgoz08nlh1exyxx0flzeekdaihhl2.png</t>
  </si>
  <si>
    <t>https://customwheelhousellc.box.com/shared/static/w3uloq0lenlgfd0ny1kfbtsv1tnxly4q.png</t>
  </si>
  <si>
    <t>https://customwheelhousellc.box.com/shared/static/5nqrok0urn8ukxh8alulk0yz97j8yzhs.png</t>
  </si>
  <si>
    <t>https://customwheelhousellc.box.com/shared/static/1n4d08sezx83o4gcxsyadsu9wpgc430j.png</t>
  </si>
  <si>
    <t>https://customwheelhousellc.box.com/shared/static/izrwtshv5ddb0wfek02yys7gqzq32fz5.png</t>
  </si>
  <si>
    <t>MRW_704-Titanium-8lug-Studio-side.png</t>
  </si>
  <si>
    <t>https://customwheelhousellc.box.com/shared/static/opn2j5uthwmi0tbenta2au5ill50hoil.png</t>
  </si>
  <si>
    <t>MRW_705-matte-black-5lug-Studio-front.png</t>
  </si>
  <si>
    <t>https://customwheelhousellc.box.com/shared/static/ugoyiiducfitb3qahvf4d54978to9hvp.png</t>
  </si>
  <si>
    <t>MRW_705-matte-black-5lug-Studio-side.png</t>
  </si>
  <si>
    <t>https://customwheelhousellc.box.com/shared/static/ftlldth6qcg6tv8u4pksuoczbkgn3cb9.png</t>
  </si>
  <si>
    <t>ADDED 315 MACHINED/BLACK LIP</t>
  </si>
  <si>
    <t>ADDED 305 DOUBLE BLACK</t>
  </si>
  <si>
    <t>MRW_707-Matte-Black-6lug-Studio-front.png</t>
  </si>
  <si>
    <t>https://customwheelhousellc.box.com/shared/static/o3d9uhkcllp6b3x6nme95nbzymdrqk8x.png</t>
  </si>
  <si>
    <t>MRW_707-Matte-Black-6lug-Studio-Side.png</t>
  </si>
  <si>
    <t>https://customwheelhousellc.box.com/shared/static/9tcezl6j6wby2jei2lw5yrhysj81y2ua.png</t>
  </si>
  <si>
    <t>https://customwheelhousellc.box.com/shared/static/cffsslqlyubcuiiqowhia99ztc9zjtd6.png</t>
  </si>
  <si>
    <t>https://customwheelhousellc.box.com/shared/static/76fg9ks2j9nv5z79n6e81ymj2qfqk2vd.png</t>
  </si>
  <si>
    <t>https://customwheelhousellc.box.com/shared/static/0n7nhpvsgd6thui7lmra4dxupzotlvlb.png</t>
  </si>
  <si>
    <t>https://customwheelhousellc.box.com/shared/static/dqrh2tyh54fi5gjs2g2kk3m00801y98u.png</t>
  </si>
  <si>
    <t>MR708-wheel-6lug-gloss-titanium-18x9-face-1000.png</t>
  </si>
  <si>
    <t>https://customwheelhousellc.box.com/shared/static/8nfullgnrpnbobdvtogrrwhx5r70fvs1.png</t>
  </si>
  <si>
    <t>MR708-wheel-6lug-gloss-titanium-18x9-1000.png</t>
  </si>
  <si>
    <t>https://customwheelhousellc.box.com/shared/static/zcc4b2vtiouai6ym57unk2fruhtrx95e.png</t>
  </si>
  <si>
    <t>MR708-wheel-6lug-gloss-black-17x9-neg38-face-1000.png</t>
  </si>
  <si>
    <t>https://customwheelhousellc.box.com/shared/static/7739ufd8lnwdpfqnh8xkmc0lmq3wo5dv.png</t>
  </si>
  <si>
    <t>MR708-wheel-6lug-gloss-black-17x9-neg38-1000.png</t>
  </si>
  <si>
    <t>https://customwheelhousellc.box.com/shared/static/rim0qm9qtvhfe4vr2ffbf48qxdd62qhe.png</t>
  </si>
  <si>
    <t>MR708-wheel-8lug-gloss-black-17x8-5-face-1000.png</t>
  </si>
  <si>
    <t>https://customwheelhousellc.box.com/shared/static/81dym9dk13xwugtllcdp6ywkd0l4c58t.png</t>
  </si>
  <si>
    <t>MR708-wheel-8lug-gloss-black-17x8-5-1000.png</t>
  </si>
  <si>
    <t>https://customwheelhousellc.box.com/shared/static/zt3ggftcgjuyi0tyayvx8dzloxlzqq08.png</t>
  </si>
  <si>
    <t>MR708-wheel-6lug-gloss-black-17x8-5-face-1000.png</t>
  </si>
  <si>
    <t>https://customwheelhousellc.box.com/shared/static/xezmyja5ftiza1b7kg5qvrw9yav6jls5.png</t>
  </si>
  <si>
    <t>MR708-wheel-6lug-gloss-black-17x8-5-1000.png</t>
  </si>
  <si>
    <t>https://customwheelhousellc.box.com/shared/static/24zza1yczn40v2mefn5d26inma31yhu1.png</t>
  </si>
  <si>
    <t>MR708-wheel-5lug-gloss-black-17x8-5-face-1000.png</t>
  </si>
  <si>
    <t>https://customwheelhousellc.box.com/shared/static/0m4amtqxlxv6cu93c2r6hown6r0h9gib.png</t>
  </si>
  <si>
    <t>MR708-wheel-5lug-gloss-black-17x8-5-1000.png</t>
  </si>
  <si>
    <t>https://customwheelhousellc.box.com/shared/static/kdk4vdr7tzrg3ctv6p9p6wu62s40cf1n.png</t>
  </si>
  <si>
    <t>MR708-wheel-6lug-gloss-black-18x9-1000.png</t>
  </si>
  <si>
    <t>https://customwheelhousellc.box.com/shared/static/sr5e79kcsnqwz06dtlle7j6g0otdfx3m.png</t>
  </si>
  <si>
    <t>MR708-wheel-6lug-gloss-black-18x9-face-1000.png</t>
  </si>
  <si>
    <t>https://customwheelhousellc.box.com/shared/static/9fs6uy4v5d8aarv3vzichbn3fu0w11ia.png</t>
  </si>
  <si>
    <t>MR708-wheel-5lug-gloss-titanium-17x8-5-1000.png</t>
  </si>
  <si>
    <t>https://customwheelhousellc.box.com/shared/static/jr8oe6vo1s4aucwwk3hznkewznsbkf5x.png</t>
  </si>
  <si>
    <t>MR708-wheel-5lug-gloss-titanium-17x8-5-face-1000.png</t>
  </si>
  <si>
    <t>https://customwheelhousellc.box.com/shared/static/13n5jauczrt0fhz3hmmflw2goqgu60jk.png</t>
  </si>
  <si>
    <t>MR708-wheel-6lug-gloss-titanium-17x8-5-1000.png</t>
  </si>
  <si>
    <t>https://customwheelhousellc.box.com/shared/static/gl1galzihc2iszc8d7qorv4hi7msqrzt.png</t>
  </si>
  <si>
    <t>MR708-wheel-6lug-gloss-titanium-17x8-5-face-1000.png</t>
  </si>
  <si>
    <t>https://customwheelhousellc.box.com/shared/static/3j8yf7rbhqk6ksfell4ipg1v1pr585kv.png</t>
  </si>
  <si>
    <t>MR708-wheel-6lug-titanium-gloss-17x9-neg38-face-1000.png</t>
  </si>
  <si>
    <t>https://customwheelhousellc.box.com/shared/static/w6igmgje54ak154x6i4fe0aj51h2aj67.png</t>
  </si>
  <si>
    <t>MR708-wheel-6lug-titanium-gloss-17x9-neg38-1000.png</t>
  </si>
  <si>
    <t>https://customwheelhousellc.box.com/shared/static/8u704ru0432gn7spsn0amg1573atcty9.png</t>
  </si>
  <si>
    <t>MR708-wheel-8lug-gloss-titanium-17x8-5-face-1000.png</t>
  </si>
  <si>
    <t>https://customwheelhousellc.box.com/shared/static/cujd92ijxxypacaqoeqgotzcm84f5345.png</t>
  </si>
  <si>
    <t>MR708-wheel-8lug-gloss-titanium-17x8-5-1000.png</t>
  </si>
  <si>
    <t>https://customwheelhousellc.box.com/shared/static/wvm4tqelktfw5qqhwv7rara0tq95caw6.png</t>
  </si>
  <si>
    <t>MRW_207-Machined-6lug-Studio-Front.png</t>
  </si>
  <si>
    <t>https://customwheelhousellc.box.com/shared/static/m4y81un7qjovbwik37azyblqj6s4qu7m.png</t>
  </si>
  <si>
    <t>MRW_207-Machined-6lug-Studio-Side.png</t>
  </si>
  <si>
    <t>https://customwheelhousellc.box.com/shared/static/yw0vuip70cufvnqv71zflq9b00j3c5tj.png</t>
  </si>
  <si>
    <t>MRW_107-Titanium-6lug-Studio-Front.png</t>
  </si>
  <si>
    <t>https://customwheelhousellc.box.com/shared/static/unzz5964svb6dbz2fp3ttzp7mbkv24ho.png</t>
  </si>
  <si>
    <t>MRW_107-Titanium-6lug-Studio-Side.png</t>
  </si>
  <si>
    <t>https://customwheelhousellc.box.com/shared/static/hg3wpx49lx9gt765321arx2yfi3b8d5t.png</t>
  </si>
  <si>
    <t>BT-BOLT 12P BLACK</t>
  </si>
  <si>
    <t>BT-BOLT 12P SS</t>
  </si>
  <si>
    <t>GR-</t>
  </si>
  <si>
    <t>GR-10017-A</t>
  </si>
  <si>
    <t>GR-10018-A</t>
  </si>
  <si>
    <t>GR-10020-A</t>
  </si>
  <si>
    <t>Lip Bolt 12P Black</t>
  </si>
  <si>
    <t>Lip Bolt 12P SS</t>
  </si>
  <si>
    <t>BT-BOLT 12P SS KIT</t>
  </si>
  <si>
    <t>BT-BOLT 12P BLACK KIT</t>
  </si>
  <si>
    <t>CP-MRWBG86S-B</t>
  </si>
  <si>
    <t>CP-MRWBG107S-B</t>
  </si>
  <si>
    <t>CP-MRWBG86S-C</t>
  </si>
  <si>
    <t>CP-MRWBG107S-C</t>
  </si>
  <si>
    <t>MRW BG Cap</t>
  </si>
  <si>
    <t>191682042317</t>
  </si>
  <si>
    <t>191682042324</t>
  </si>
  <si>
    <t>191682042331</t>
  </si>
  <si>
    <t>191682042348</t>
  </si>
  <si>
    <t>191682042355</t>
  </si>
  <si>
    <t>191682042362</t>
  </si>
  <si>
    <t>191682042416</t>
  </si>
  <si>
    <t>191682042423</t>
  </si>
  <si>
    <t>191682042430</t>
  </si>
  <si>
    <t>191682042447</t>
  </si>
  <si>
    <t>191682042454</t>
  </si>
  <si>
    <t>191682042461</t>
  </si>
  <si>
    <t>191682042478</t>
  </si>
  <si>
    <t>191682042485</t>
  </si>
  <si>
    <t>191682042492</t>
  </si>
  <si>
    <t>191682042508</t>
  </si>
  <si>
    <t>191682042515</t>
  </si>
  <si>
    <t>191682042522</t>
  </si>
  <si>
    <t>191682042539</t>
  </si>
  <si>
    <t>191682042546</t>
  </si>
  <si>
    <t>191682042553</t>
  </si>
  <si>
    <t>191682042560</t>
  </si>
  <si>
    <t>191682042577</t>
  </si>
  <si>
    <t>191682042584</t>
  </si>
  <si>
    <t>191682042591</t>
  </si>
  <si>
    <t>191682042607</t>
  </si>
  <si>
    <t>191682042614</t>
  </si>
  <si>
    <t>191682042621</t>
  </si>
  <si>
    <t>191682042638</t>
  </si>
  <si>
    <t>191682042645</t>
  </si>
  <si>
    <t>191682042652</t>
  </si>
  <si>
    <t>191682042669</t>
  </si>
  <si>
    <t>MR30178550300</t>
  </si>
  <si>
    <t>MR30189016518</t>
  </si>
  <si>
    <t>MR30989016818</t>
  </si>
  <si>
    <t>MR30989080818</t>
  </si>
  <si>
    <t>MR31521016318N</t>
  </si>
  <si>
    <t>MR31521016118N</t>
  </si>
  <si>
    <t>MR40557046543B</t>
  </si>
  <si>
    <t>MR70278550500</t>
  </si>
  <si>
    <t>MR70777553550</t>
  </si>
  <si>
    <t>MR70777563650</t>
  </si>
  <si>
    <t>ADDED 709</t>
  </si>
  <si>
    <t>CAP TYPE</t>
  </si>
  <si>
    <t>PUSH THRU</t>
  </si>
  <si>
    <t>SNAP IN</t>
  </si>
  <si>
    <t>NONE</t>
  </si>
  <si>
    <t>SCREW ON</t>
  </si>
  <si>
    <t>Snap In</t>
  </si>
  <si>
    <t>Screw On</t>
  </si>
  <si>
    <t>Push Thru</t>
  </si>
  <si>
    <t>Decal</t>
  </si>
  <si>
    <t>Cap Button</t>
  </si>
  <si>
    <t>OVERALL LENGTH (MM)</t>
  </si>
  <si>
    <t>Chrome</t>
  </si>
  <si>
    <t>1/4-20 X 1"</t>
  </si>
  <si>
    <t>1/4-20 X 7/8"</t>
  </si>
  <si>
    <t>5/16-18 X 1"</t>
  </si>
  <si>
    <t>5/16-18" X 1.25"</t>
  </si>
  <si>
    <t>3/8-16 X 1.25"</t>
  </si>
  <si>
    <t>5/16-18 x 1.25"</t>
  </si>
  <si>
    <t>COMPONENT COUNT</t>
  </si>
  <si>
    <t>MR709 HD Bead Grip</t>
  </si>
  <si>
    <t>Polished with Black</t>
  </si>
  <si>
    <t>ADDED 315 POLISHED/BLACK LIP</t>
  </si>
  <si>
    <t>191682042676</t>
  </si>
  <si>
    <t>191682042690</t>
  </si>
  <si>
    <t>191682042706</t>
  </si>
  <si>
    <t>191682042683</t>
  </si>
  <si>
    <t>ADDED CAP TYPE COLUMN IN WHEELS/ACCESSORIES TAB</t>
  </si>
  <si>
    <t>Red</t>
  </si>
  <si>
    <t>Orange</t>
  </si>
  <si>
    <t>Stainless Steel</t>
  </si>
  <si>
    <t>Zinc</t>
  </si>
  <si>
    <t>Brushed</t>
  </si>
  <si>
    <t>Nickel</t>
  </si>
  <si>
    <t>method-mr801-wheel-6lug-gloss-black-milled-20x9-face.png</t>
  </si>
  <si>
    <t>https://customwheelhousellc.box.com/shared/static/w9ev9o7adlfp2azrvlymle783gcn0y3n.png</t>
  </si>
  <si>
    <t>method-mr801-wheel-6lug-gloss-black-milled-20x9.png</t>
  </si>
  <si>
    <t>https://customwheelhousellc.box.com/shared/static/1dimf9w55vjmckdl5ijl2iv7ebflqs4p.png</t>
  </si>
  <si>
    <t>method-mr801-wheel-8lug-gloss-black-milled-20x9-face.png</t>
  </si>
  <si>
    <t>https://customwheelhousellc.box.com/shared/static/lixn16u1utgv5qqu3af11dm7cha2qx3y.png</t>
  </si>
  <si>
    <t>method-mr801-wheel-8lug-gloss-black-milled-20x9.png</t>
  </si>
  <si>
    <t>https://customwheelhousellc.box.com/shared/static/t90pu11fc42ic4i304f94amde55s4ofj.png</t>
  </si>
  <si>
    <t>method-mr801-wheel-6lug-gloss-black-milled-22x12-face.png</t>
  </si>
  <si>
    <t>https://customwheelhousellc.box.com/shared/static/r4kmtwx4r29g127q1uvwg2y06xq5000g.png</t>
  </si>
  <si>
    <t>method-mr801-wheel-6lug-gloss-black-milled-22x12.png</t>
  </si>
  <si>
    <t>https://customwheelhousellc.box.com/shared/static/gs1wfixe5ya570km1ncrs6layyr2b1ou.png</t>
  </si>
  <si>
    <t>method-mr801-wheel-8lug-gloss-black-milled-22x12-face-1500.png</t>
  </si>
  <si>
    <t>https://customwheelhousellc.box.com/shared/static/5wb6gla0ypd2cobe0x3a1vggm9gqj86y.png</t>
  </si>
  <si>
    <t>method-mr801-wheel-8lug-gloss-black-milled-22x12.png</t>
  </si>
  <si>
    <t>https://customwheelhousellc.box.com/shared/static/lt8ryw6djtqz3w6icjqn2c55ncudf7ds.png</t>
  </si>
  <si>
    <t>method-mr802-wheel-6lug-double-black-milled-20x9-face.png</t>
  </si>
  <si>
    <t>https://customwheelhousellc.box.com/shared/static/u2jb9ul9b34k8e35vvs237gknly5hymh.png</t>
  </si>
  <si>
    <t>method-mr802-wheel-6lug-double-black-milled-20x9.png</t>
  </si>
  <si>
    <t>https://customwheelhousellc.box.com/shared/static/p8xoqqs8smijionqj8bt4iim8mi2qkhm.png</t>
  </si>
  <si>
    <t>method-mr802-wheel-6lug-machined-20x9-face.png</t>
  </si>
  <si>
    <t>https://customwheelhousellc.box.com/shared/static/8vacn2x40ha7n8vuox0d7ajrinwqvmy7.png</t>
  </si>
  <si>
    <t>method-mr802-wheel-6lug-machined-20x9.png</t>
  </si>
  <si>
    <t>https://customwheelhousellc.box.com/shared/static/coimzqxdn0ac0c5n3tk5lyvr40fpzn16.png</t>
  </si>
  <si>
    <t>method-mr802-wheel-8lug-double-black-milled-20x9-face.png</t>
  </si>
  <si>
    <t>https://customwheelhousellc.box.com/shared/static/7jkhbsgqxg0iq9fbpysh297ryjgrtsj9.png</t>
  </si>
  <si>
    <t>method-mr802-wheel-8lug-double-black-milled-20x9.png</t>
  </si>
  <si>
    <t>https://customwheelhousellc.box.com/shared/static/tj5a5yhnipk89dvw8qd8n82ff3zqqyg1.png</t>
  </si>
  <si>
    <t>method-mr802-wheel-8lug-machined-20x9-face.png</t>
  </si>
  <si>
    <t>https://customwheelhousellc.box.com/shared/static/3vz30vvhwbxb7k509kar7ayrmlhcw9as.png</t>
  </si>
  <si>
    <t>method-mr802-wheel-8lug-machined-20x9.png</t>
  </si>
  <si>
    <t>https://customwheelhousellc.box.com/shared/static/8ihxyujz9cprco8xsj8dugdmqtgv4f0r.png</t>
  </si>
  <si>
    <t>method-mr802-wheel-6lug-double-black-milled-22x12-face.png</t>
  </si>
  <si>
    <t>https://customwheelhousellc.box.com/shared/static/sas79v15pj7wi0g9czdcou8mt3acl9rt.png</t>
  </si>
  <si>
    <t>method-mr802-wheel-6lug-double-black-milled-22x12.png</t>
  </si>
  <si>
    <t>https://customwheelhousellc.box.com/shared/static/24uip6c7era6m4r09h1yj78pcahwg92r.png</t>
  </si>
  <si>
    <t>method-mr802-wheel-6lug-machined-22x12-face.png</t>
  </si>
  <si>
    <t>https://customwheelhousellc.box.com/shared/static/gxm3hh1x0kemx22pb7gdwg1tmgp2gwcy.png</t>
  </si>
  <si>
    <t>method-mr802-wheel-6lug-machined-22x12.png</t>
  </si>
  <si>
    <t>https://customwheelhousellc.box.com/shared/static/a38juxch52uhfznshiorw6n3382xqkai.png</t>
  </si>
  <si>
    <t>method-mr802-wheel-8lug-double-black-milled-22x12-face.png</t>
  </si>
  <si>
    <t>https://customwheelhousellc.box.com/shared/static/b0hyukcdzyk9yu8c4tqzdoyjtlaqa30d.png</t>
  </si>
  <si>
    <t>method-mr802-wheel-8lug-double-black-milled-22x12.png</t>
  </si>
  <si>
    <t>https://customwheelhousellc.box.com/shared/static/cxwp5hx0rrfi1u8clawov2cvi3q3tdcc.png</t>
  </si>
  <si>
    <t>method-mr802-wheel-8lug-machined-22x12-face.png</t>
  </si>
  <si>
    <t>https://customwheelhousellc.box.com/shared/static/4ikihuwbu774hlk80yh1hqw0tpsfem75.png</t>
  </si>
  <si>
    <t>method-mr802-wheel-8lug-machined-22x12.png</t>
  </si>
  <si>
    <t>https://customwheelhousellc.box.com/shared/static/cughuc2e0c3c5fds9yficsqnka0ap2iz.png</t>
  </si>
  <si>
    <t>method-mr803-wheel-6lug-gloss-black-20x9-face.png</t>
  </si>
  <si>
    <t>https://customwheelhousellc.box.com/shared/static/inx50xthiwy7v40wjkmuqz94oshvwwxo.png</t>
  </si>
  <si>
    <t>method-mr803-wheel-6lug-gloss-black-20x9.png</t>
  </si>
  <si>
    <t>https://customwheelhousellc.box.com/shared/static/xmd9uuk4ajxd0y0p9aukd2izvfxvzzc6.png</t>
  </si>
  <si>
    <t>method-mr803-wheel-6lug-gloss-titanium-20x9-face.png</t>
  </si>
  <si>
    <t>https://customwheelhousellc.box.com/shared/static/6i7bbtdf8obwymbc9scjuktgda9ps75r.png</t>
  </si>
  <si>
    <t>method-mr803-wheel-6lug-gloss-titanium-20x9.png</t>
  </si>
  <si>
    <t>https://customwheelhousellc.box.com/shared/static/3c9ynim9jzbjddoa9ekw9fwoelb8amo3.png</t>
  </si>
  <si>
    <t>method-mr803-wheel-8lug-gloss-black-20x9-face.png</t>
  </si>
  <si>
    <t>https://customwheelhousellc.box.com/shared/static/kl885xmf7a6ozm0025pu704awdpk091c.png</t>
  </si>
  <si>
    <t>method-mr803-wheel-8lug-gloss-black-20x9.png</t>
  </si>
  <si>
    <t>https://customwheelhousellc.box.com/shared/static/1g05c70a8rpak4ucr59scs0l3rss8kgn.png</t>
  </si>
  <si>
    <t>method-mr803-wheel-8lug-gloss-titanium-20x9-face.png</t>
  </si>
  <si>
    <t>https://customwheelhousellc.box.com/shared/static/gvdsykmq9o1kdyembff0o90ofmis82gs.png</t>
  </si>
  <si>
    <t>method-mr803-wheel-8lug-gloss-titanium-20x9.png</t>
  </si>
  <si>
    <t>https://customwheelhousellc.box.com/shared/static/qj2ndfrwj7hhsqhawcb6jvciwsoguq2m.png</t>
  </si>
  <si>
    <t>method-mr803-wheel-6lug-gloss-black-22x12-face.png</t>
  </si>
  <si>
    <t>https://customwheelhousellc.box.com/shared/static/o1krh4uac1ieum8z134bh91fvdj4krer.png</t>
  </si>
  <si>
    <t>method-mr803-wheel-6lug-gloss-black-22x12.png</t>
  </si>
  <si>
    <t>https://customwheelhousellc.box.com/shared/static/6gcvd14goh1l86egov7lvk2k4tgfondb.png</t>
  </si>
  <si>
    <t>method-mr803-wheel-6lug-gloss-titanium-22x12-face.png</t>
  </si>
  <si>
    <t>https://customwheelhousellc.box.com/shared/static/dn6ysyjofn1hc5s6pxd1gprlzbkhurwi.png</t>
  </si>
  <si>
    <t>method-mr803-wheel-6lug-gloss-titanium-22x12.png</t>
  </si>
  <si>
    <t>https://customwheelhousellc.box.com/shared/static/robwwi9pdzmq8knv3tx4w1hpjzaupdjo.png</t>
  </si>
  <si>
    <t>method-mr803-wheel-8lug-gloss-black-22x12-face.png</t>
  </si>
  <si>
    <t>https://customwheelhousellc.box.com/shared/static/75aojbj23ua7n6a6rfxs0ln2ii1tvgaw.png</t>
  </si>
  <si>
    <t>method-mr803-wheel-8lug-gloss-black-22x12.png</t>
  </si>
  <si>
    <t>https://customwheelhousellc.box.com/shared/static/fs3tc26ttoqy8gjllbtauwmdsg2xi0ty.png</t>
  </si>
  <si>
    <t>method-mr803-wheel-8lug-gloss-titanium-22x12-face.png</t>
  </si>
  <si>
    <t>https://customwheelhousellc.box.com/shared/static/fwg60nu12sn2pgikzom24c5z7kgrrq3y.png</t>
  </si>
  <si>
    <t>method-mr803-wheel-8lug-gloss-titanium-22x12.png</t>
  </si>
  <si>
    <t>https://customwheelhousellc.box.com/shared/static/i0eorebrjj452g6ixvrbha7qjw7dzce2.png</t>
  </si>
  <si>
    <t>method-mr804-wheel-6lug-gloss-black-20x9-face.png</t>
  </si>
  <si>
    <t>https://customwheelhousellc.box.com/shared/static/6m7fas0eu40pe1cv38o07rtd4g8eovng.png</t>
  </si>
  <si>
    <t>method-mr804-wheel-6lug-gloss-black-20x9.png</t>
  </si>
  <si>
    <t>https://customwheelhousellc.box.com/shared/static/6jcs4r4jzvt27hvfwf64muf5euirdxb1.png</t>
  </si>
  <si>
    <t>method-mr804-wheel-6lug-machined-clear-coat-20x9-face.png</t>
  </si>
  <si>
    <t>https://customwheelhousellc.box.com/shared/static/h0bq61i5wemwk34u49qpkb1sdya7w3np.png</t>
  </si>
  <si>
    <t>method-mr804-wheel-6lug-machined-clear-coat-20x9.png</t>
  </si>
  <si>
    <t>https://customwheelhousellc.box.com/shared/static/x61i7tzng9n2amy5ij3nm47h6b4rq89q.png</t>
  </si>
  <si>
    <t>method-mr804-wheel-8lug-gloss-black-20x9-face.png</t>
  </si>
  <si>
    <t>https://customwheelhousellc.box.com/shared/static/wihr3ml06nsykw1hbhzfz76xjst9u0zm.png</t>
  </si>
  <si>
    <t>method-mr804-wheel-8lug-gloss-black-20x9.png</t>
  </si>
  <si>
    <t>https://customwheelhousellc.box.com/shared/static/pgs1q086b33ikufkn0c6qkycddup20uf.png</t>
  </si>
  <si>
    <t>method-mr804-wheel-8lug-machined-clear-coat-20x9-face.png</t>
  </si>
  <si>
    <t>https://customwheelhousellc.box.com/shared/static/k6thb3eam61mh95lm0ffldqs0e778cxn.png</t>
  </si>
  <si>
    <t>method-mr804-wheel-8lug-machined-clear-coat-20x9.png</t>
  </si>
  <si>
    <t>https://customwheelhousellc.box.com/shared/static/6d0d2jgybn5jd5xg6woci92lgj1alftm.png</t>
  </si>
  <si>
    <t>method-mr804-wheel-6lug-gloss-black-22x12-face.png</t>
  </si>
  <si>
    <t>https://customwheelhousellc.box.com/shared/static/mo4dn3j599thj0fjskzxtseavthlrofx.png</t>
  </si>
  <si>
    <t>method-mr804-wheel-6lug-gloss-black-22x12.png</t>
  </si>
  <si>
    <t>https://customwheelhousellc.box.com/shared/static/07osniy0yavl8vewofr8v7glb58h1h7l.png</t>
  </si>
  <si>
    <t>method-mr804-wheel-6lug-machined-clear-coat-22x12-face.png</t>
  </si>
  <si>
    <t>https://customwheelhousellc.box.com/shared/static/vxal552rn3bgqy2rga9b4wmf5o509t6c.png</t>
  </si>
  <si>
    <t>method-mr804-wheel-6lug-machined-clear-coat-22x12.png</t>
  </si>
  <si>
    <t>https://customwheelhousellc.box.com/shared/static/8quqgv0r1thfph8q23rtpr9zwc6ea8ov.png</t>
  </si>
  <si>
    <t>method-mr804-wheel-8lug-gloss-black-22x12-face.png</t>
  </si>
  <si>
    <t>https://customwheelhousellc.box.com/shared/static/2rm4rk859bs6ltw0i0fiicu9m1ixej5v.png</t>
  </si>
  <si>
    <t>method-mr804-wheel-8lug-gloss-black-22x12.png</t>
  </si>
  <si>
    <t>https://customwheelhousellc.box.com/shared/static/jqs3fhohd0n8vr4qwk6tden4be3pc7ad.png</t>
  </si>
  <si>
    <t>method-mr804-wheel-8lug-machined-clear-coat-22x12-face.png</t>
  </si>
  <si>
    <t>https://customwheelhousellc.box.com/shared/static/da4eybcvlxf1v66jopkkk0nnrwgkld0b.png</t>
  </si>
  <si>
    <t>method-mr804-wheel-8lug-machined-clear-coat-22x12.png</t>
  </si>
  <si>
    <t>https://customwheelhousellc.box.com/shared/static/ldhr6jnby16z9f7nozlomhswq0z15nkd.png</t>
  </si>
  <si>
    <t>REVISED IMAGE LINKS</t>
  </si>
  <si>
    <t>ADDED PRODUCT DETAILS IN ACCESSORIES TAB</t>
  </si>
  <si>
    <t>CP-MRWBG133H50-B</t>
  </si>
  <si>
    <t>CP-MRWBG133H50-C</t>
  </si>
  <si>
    <t>CP-MRWBG133H35-B</t>
  </si>
  <si>
    <t>CP-MRWBG133H35-C</t>
  </si>
  <si>
    <t>CAP, MRW BEAD GRIP, 130MM, SNAP IN, BLACK, 35MM</t>
  </si>
  <si>
    <t>CAP, MRW BEAD GRIP, 130MM, SNAP IN, CHROME, 35MM</t>
  </si>
  <si>
    <t>CAP, MRW BEAD GRIP, 130MM, SNAP IN, BLACK, 50MM</t>
  </si>
  <si>
    <t>CAP, MRW BEAD GRIP, 130MM, SNAP IN, CHROME, 50MM</t>
  </si>
  <si>
    <t>CAP, MRW BEAD GRIP, 104.9MM, SNAP IN, BLACK</t>
  </si>
  <si>
    <t>CAP, MRW BEAD GRIP, 104.9MM, SNAP IN, CHROME</t>
  </si>
  <si>
    <t>CAP, MRW BEAD GRIP, 84.2MM, SNAP IN, CHROME</t>
  </si>
  <si>
    <t>CAP, MRW BEAD GRIP, 84.2MM, SNAP IN, BLACK</t>
  </si>
  <si>
    <t>MR30478555500</t>
  </si>
  <si>
    <t>MR30421087518N</t>
  </si>
  <si>
    <t>MR30578558800</t>
  </si>
  <si>
    <t>MR30978558800</t>
  </si>
  <si>
    <t>MR30989088518</t>
  </si>
  <si>
    <t>MR31678050825</t>
  </si>
  <si>
    <t>MR316210881318N</t>
  </si>
  <si>
    <t>MR31778580800</t>
  </si>
  <si>
    <t>MR31789016818</t>
  </si>
  <si>
    <t>MR31978558900</t>
  </si>
  <si>
    <t>MR31978580900</t>
  </si>
  <si>
    <t>MR319790121312N</t>
  </si>
  <si>
    <t>MR32089080518</t>
  </si>
  <si>
    <t>MR32089088518</t>
  </si>
  <si>
    <t>MR40557047543B</t>
  </si>
  <si>
    <t>MR40648046544B</t>
  </si>
  <si>
    <t>MR40658047544B</t>
  </si>
  <si>
    <t>MR40651047555B</t>
  </si>
  <si>
    <t>MR41147047543</t>
  </si>
  <si>
    <t>MR41256046351</t>
  </si>
  <si>
    <t>None</t>
  </si>
  <si>
    <t>MR50178012542-2</t>
  </si>
  <si>
    <t>MR60521088824N</t>
  </si>
  <si>
    <t>MR60521260552N</t>
  </si>
  <si>
    <t>MR70178516900</t>
  </si>
  <si>
    <t>MR70478558800</t>
  </si>
  <si>
    <t>MR70578588800</t>
  </si>
  <si>
    <t>MR70589060818</t>
  </si>
  <si>
    <t>MR70689088918</t>
  </si>
  <si>
    <t>MR70778560625</t>
  </si>
  <si>
    <t>UPDATED 323 &amp; 708 8X170 CAP CLEARANCE</t>
  </si>
  <si>
    <t>ADDED NEW LUG KITS</t>
  </si>
  <si>
    <t>UDPATED STATUS OF LUG KITS</t>
  </si>
  <si>
    <t>LUG KIT, M10x1.25, 4 LUG KIT, BLACK (MAVERICK), 16 PIECES</t>
  </si>
  <si>
    <t>LUG KIT, EXTENDED THREAD SPLINE, M10x1.25, 4 LUG KIT, BLACK (WILDCAT), 16 PIECES</t>
  </si>
  <si>
    <t>LUG KIT, SPLINE, M12x1.5, 4 LUG KIT, BLACK (RZR 1000/X3), 16 PIECES</t>
  </si>
  <si>
    <t>LUG KIT, SPLINE, 3/8-24, 4 LUG KIT, BLACK (RZR 800/900), 16 PIECES</t>
  </si>
  <si>
    <t>LUG KIT, SPLINE, M12x1.25, 4 LUG KIT, BLACK (TERYX), 16 PIECES</t>
  </si>
  <si>
    <t>LUG KIT, SPLINE, M12X1.25, 5 LUG KIT, BLACK (SUBARU), 20 PIECES</t>
  </si>
  <si>
    <t>LUG KIT, SPLINE, 1/2-20, 6 LUG KIT, BLACK, 24 PIECES</t>
  </si>
  <si>
    <t>LUG KIT, SPLINE, M12x1.5, 6 LUG KIT, BLACK, 24 PIECES</t>
  </si>
  <si>
    <t>LUG KIT, SPLINE, M12x1.5, 6 LUG KIT, CHROME, 24 PIECES</t>
  </si>
  <si>
    <t>LUG KIT, SPLINE, 1/2-20, 5 LUG KIT, BLACK, 20 PIECES</t>
  </si>
  <si>
    <t>LUG KIT, SPLINE, 9/16-18, 5 LUG KIT, BLACK, 20 PIECES</t>
  </si>
  <si>
    <t>CLOSEOUT - LUG KIT, HEX, M12x1.5, 6 LUG KIT, BLACK, 24 PIECES</t>
  </si>
  <si>
    <t>LUG KIT, EXTENDED THREAD SPLINE, M12x1.5, 6 LUG KIT, BLACK, 24 PIECES</t>
  </si>
  <si>
    <t>LUG KIT, EXTENDED THREAD SPLINE, M12x1.5, 6 LUG KIT, CHROME, 24 PIECES</t>
  </si>
  <si>
    <t>LUG KIT, SPLINE, M12x1.25, 6 LUG KIT, BLACK, 24 PIECES</t>
  </si>
  <si>
    <t>LUG KIT, SPLINE, M14x1.5, 6 LUG KIT, BLACK, 24 PIECES</t>
  </si>
  <si>
    <t>LUG KIT, SPLINE, M14x1.5, 6 LUG KIT, CHROME, 24 PIECES</t>
  </si>
  <si>
    <t>LUG KIT, EXTENDED THREAD SPLINE, M14x1.5, 6 LUG KIT, BLACK, 24 PIECES</t>
  </si>
  <si>
    <t>LUG KIT, EXTENDED THREAD SPLINE, M14x1.5, 6 LUG KIT, CHROME, 24 PIECES</t>
  </si>
  <si>
    <t>LUG KIT, SPLINE, M14x2.0, 6 LUG KIT, BLACK, 24 PIECES</t>
  </si>
  <si>
    <t>LUG KIT, SPLINE, M14x1.5, 8 LUG KIT, BLACK, 32 PIECES</t>
  </si>
  <si>
    <t>LUG KIT, SPLINE, M14x1.5, 8 LUG KIT, CHROME, 32 PIECES</t>
  </si>
  <si>
    <t>LUG KIT, SPLINE, M14x2.0, 8 LUG KIT, BLACK, 32 PIECES</t>
  </si>
  <si>
    <t>LUG KIT, SPLINE, 9/16-18, 8 LUG KIT, BLACK, 32 PIECES</t>
  </si>
  <si>
    <t>LUG KIT, EXTENDED THREAD SPLINE, M14x1.5, 5 LUG KIT, BLACK, 20 PIECES</t>
  </si>
  <si>
    <t>LUG KIT, EXTENDED THREAD SPLINE, M14x1.5, 5 LUG KIT, CHROME, 20 PIECES</t>
  </si>
  <si>
    <t>LUG KIT, SPLINE BOLT, M12x1.25, 5 LUG KIT, BLACK, 20 PIECES</t>
  </si>
  <si>
    <t>LUG KIT, M14X1.5, TORQUE RETENTION LUG, BLACK, (TRANSIT), 24 PIECES</t>
  </si>
  <si>
    <t>LUG KIT, M14X1.5, MAG SHANK, BLACK, DUALLY (SPRINTER), 24 PIECES</t>
  </si>
  <si>
    <t>LUG KIT, M14X1.5, MAG SHANK, CHROME, DUALLY (SPRINTER), 24 PIECES</t>
  </si>
  <si>
    <t>LUG KIT, M14X1.5, 1.38” SPLINE, BLACK, 20 PIECES</t>
  </si>
  <si>
    <t>LUG NUT,M14X1.5, 1.38” SPLINE, BLACK</t>
  </si>
  <si>
    <t>SK640</t>
  </si>
  <si>
    <t>SK660</t>
  </si>
  <si>
    <t>UPDATED LIP BOLTS FOR 315 POLISHED</t>
  </si>
  <si>
    <t>GR-10020-R</t>
  </si>
  <si>
    <t>GR-10020-BL</t>
  </si>
  <si>
    <t>GR-10020-GB</t>
  </si>
  <si>
    <t>GR-10018-GB</t>
  </si>
  <si>
    <t>GR-10018-R</t>
  </si>
  <si>
    <t>GR-10018-BL</t>
  </si>
  <si>
    <t>GR-10017-BL</t>
  </si>
  <si>
    <t>GR-10017-GB</t>
  </si>
  <si>
    <t>GR-10017-R</t>
  </si>
  <si>
    <t>TAIWAN</t>
  </si>
  <si>
    <t>ADDED CP-MRWBG CAPS TO ACCESSORIES TAB</t>
  </si>
  <si>
    <t>ADDED 12 POINT LIP BOLTS TO ACCESSORIES TAB</t>
  </si>
  <si>
    <t>ADDED MISSING 709 SPOKE DIMENSIONS</t>
  </si>
  <si>
    <t>UPDATED STATUS OF 305 DOUBLE BLACK,  315 POLISHED/MACHINED BLACK LIP, AND 709S TO ACTIVE</t>
  </si>
  <si>
    <t>MR30189016318</t>
  </si>
  <si>
    <t>MR30129016518</t>
  </si>
  <si>
    <t>MR30129080318</t>
  </si>
  <si>
    <t>MR30478555900</t>
  </si>
  <si>
    <t>MR30489050512N</t>
  </si>
  <si>
    <t>MR30529060818</t>
  </si>
  <si>
    <t>MR30978558500</t>
  </si>
  <si>
    <t>MR30978550500</t>
  </si>
  <si>
    <t>MR30978550800</t>
  </si>
  <si>
    <t>MR30978516500</t>
  </si>
  <si>
    <t>MR30978516800</t>
  </si>
  <si>
    <t>MR30978560800</t>
  </si>
  <si>
    <t>MR30978588500</t>
  </si>
  <si>
    <t>MR30989088500</t>
  </si>
  <si>
    <t>MR316290161318</t>
  </si>
  <si>
    <t>MR31729088818</t>
  </si>
  <si>
    <t>MR319290601318</t>
  </si>
  <si>
    <t>MR32089058518</t>
  </si>
  <si>
    <t>MR32089087518</t>
  </si>
  <si>
    <t>MR40648047544B</t>
  </si>
  <si>
    <t>MR40951047455</t>
  </si>
  <si>
    <t>MR41151046864</t>
  </si>
  <si>
    <t>MR50157051948SC</t>
  </si>
  <si>
    <t>MR50157012548SC</t>
  </si>
  <si>
    <t>MR50178051942-2</t>
  </si>
  <si>
    <t>MR50267051530-2</t>
  </si>
  <si>
    <t>MR60521050824N</t>
  </si>
  <si>
    <t>MR70177563950</t>
  </si>
  <si>
    <t>MR70177556950</t>
  </si>
  <si>
    <t>MR70178550600</t>
  </si>
  <si>
    <t>MR70278560500</t>
  </si>
  <si>
    <t>MR70478580800</t>
  </si>
  <si>
    <t>MR70578550525</t>
  </si>
  <si>
    <t>MR70578558800</t>
  </si>
  <si>
    <t>MR70689058535T</t>
  </si>
  <si>
    <t>MR70778516600</t>
  </si>
  <si>
    <t>(M) LIP SIZE
(IN)</t>
  </si>
  <si>
    <t>ADDED LIP SIZE (INCHES)</t>
  </si>
  <si>
    <t>POLISHED - CLEAR COAT</t>
  </si>
  <si>
    <t>TIRES</t>
  </si>
  <si>
    <t>GMZ RACE PRODUCTS, SAND STRIPPER REAR XL HP, 32x13-15, 14 PADDLE 7/8"</t>
  </si>
  <si>
    <t>Thick Rim Guard Material (RGM) keeps sand out of the bead while protecting wheel lip. Pair with Sand Stripper front tire for precision steering and stability</t>
  </si>
  <si>
    <t>Tough 6 ply bias construction (28" and 30" only) delivers long lasting durability and prevents punctures. The 32" model features strong 4 ply construction</t>
  </si>
  <si>
    <t>Extra wide footprint provides maximum flotation and smooth dune transitions</t>
  </si>
  <si>
    <t>Fourteen huge Deep Cut Paddles (DCP) deliver extreme acceleration. The 28" features a 1.125in paddle height (28.5mm), the 30" a 1in paddle height (25.4mm), and 32" a 0.875in paddle height (22.2mm). The 32" is rated up to 240HP.</t>
  </si>
  <si>
    <t>Engineered Deep Cut Paddle (DCP) designed for modern performance machines</t>
  </si>
  <si>
    <t>4011.90.80.10</t>
  </si>
  <si>
    <t>14 PADDLE 7/8"</t>
  </si>
  <si>
    <t>DIR</t>
  </si>
  <si>
    <t>BIAS</t>
    <phoneticPr fontId="0" type="noConversion"/>
  </si>
  <si>
    <t>191682015144</t>
  </si>
  <si>
    <t>SS321315RXLHP</t>
  </si>
  <si>
    <t>SAND REAR</t>
  </si>
  <si>
    <t>SAND STRIPPER REAR 14 XL</t>
  </si>
  <si>
    <t>GMZ RACE PRODUCTS</t>
  </si>
  <si>
    <t>GMZ RACE PRODUCTS, SAND STRIPPER FRONT XL TT, 32x11-15, TRACTION TIRE 2 RIB</t>
  </si>
  <si>
    <t>Thick Rim Guard Material (RGM) keeps sand out of the bead while protecting wheel lip. Pair with Sand Stripper rear tire for ultimate acceleration</t>
  </si>
  <si>
    <t>Lightweight 4 ply bias construction reduces rotating mass for maximum power delivery</t>
  </si>
  <si>
    <t xml:space="preserve">Carve the tightest turns and eliminate front end drift with larger Concaved Tread Ribs (CTR) </t>
  </si>
  <si>
    <t>Precision engineered Concaved Tread Ribs (CTR) provide super responsive steering input</t>
  </si>
  <si>
    <t>Lateral Traction Blocks (LTB) maximize AWD power to climb the steepest hills faster</t>
  </si>
  <si>
    <t>TRACTION TIRE 2 RIB</t>
  </si>
  <si>
    <t>ASYM</t>
  </si>
  <si>
    <t>191682015137</t>
  </si>
  <si>
    <t>SS321115FXLTT</t>
  </si>
  <si>
    <t>SAND FRONT</t>
  </si>
  <si>
    <t>SAND STRIPPER FRONT TT XL</t>
  </si>
  <si>
    <t>GMZ RACE PRODUCTS, SAND STRIPPER FRONT XL TT, 30x13-15, TRACTION TIRE 2 RIB</t>
  </si>
  <si>
    <t>https://customwheelhousellc.box.com/s/5e56fefaizm1c680ppa4xwnwybk4ow9g</t>
  </si>
  <si>
    <t>https://customwheelhousellc.box.com/s/x21wk950n5aaa5ur9hgg15ijebcbmb3k</t>
  </si>
  <si>
    <t>https://customwheelhousellc.box.com/s/sb1r778jm76ymup1zei5qb08y8xxr1m9</t>
  </si>
  <si>
    <t>191682015120</t>
  </si>
  <si>
    <t>SS301315FXLTT</t>
  </si>
  <si>
    <t>GMZ RACE PRODUCTS, SAND STRIPPER FRONT XL TT, 30x13-14, TRACTION TIRE 2 RIB</t>
  </si>
  <si>
    <t>https://customwheelhousellc.box.com/s/ezzjc8mrhqw5w3g55jt8ywvk25968ys3</t>
  </si>
  <si>
    <t>https://customwheelhousellc.box.com/s/ryv6e6lwlngcj0zaabe8y7xy7rqsbn3e</t>
  </si>
  <si>
    <t>https://customwheelhousellc.box.com/s/0mhphdfo5uz1g34zteke62k9zwj6r2d7</t>
  </si>
  <si>
    <t>191682015113</t>
  </si>
  <si>
    <t>SS301314FXLTT</t>
  </si>
  <si>
    <t>GMZ RACE PRODUCTS, SAND STRIPPER REAR XL HP, 30x15-15, 16 PADDLE 7/8"</t>
  </si>
  <si>
    <t>https://customwheelhousellc.box.com/s/clc8rjemamsfxingcmt97rkkklqyqym1</t>
  </si>
  <si>
    <t>https://customwheelhousellc.box.com/s/e89gbyeembkagsobmwl9p2m0yvmd2yuu</t>
  </si>
  <si>
    <t>https://customwheelhousellc.box.com/s/akedvgkry8gr3mcyvqwgwpzdcf1330ok</t>
  </si>
  <si>
    <t>Tough 6 ply bias construction delivers long lasting durability and prevents punctures</t>
  </si>
  <si>
    <t xml:space="preserve">Extra wide footprint provides maximum flotation and smooth dune transitions </t>
  </si>
  <si>
    <t>Sixteen broad Deep Cut Paddles (DCP) deliver balanced acceleration. Paddle depth of 22.2mm (0.875 inch)</t>
  </si>
  <si>
    <t>16 PADDLE 7/8"</t>
  </si>
  <si>
    <t>191682015106</t>
  </si>
  <si>
    <t>SS301515RXLHP</t>
  </si>
  <si>
    <t>SAND STRIPPER REAR 16 XL</t>
  </si>
  <si>
    <t>GMZ RACE PRODUCTS, SAND STRIPPER REAR XL, 30x15-15, 10 PADDLE 7/8"</t>
  </si>
  <si>
    <t>https://customwheelhousellc.box.com/s/n6a8vdtd6y0331oyomdl50kc754f4r59</t>
  </si>
  <si>
    <t>https://customwheelhousellc.box.com/s/yfm2yeac31yi21bfclgiuyokhzjhx3m0</t>
  </si>
  <si>
    <t>Ten huge Deep Cut Paddles (DCP) deliver extreme acceleration. XL paddle depth 22.2mm (0.875 inches)</t>
  </si>
  <si>
    <t>Engineered Deep Cut Paddle (DCP) designed for naturally aspirated machines</t>
  </si>
  <si>
    <t>10 PADDLE 7/8"</t>
  </si>
  <si>
    <t>191682015090</t>
  </si>
  <si>
    <t>SS301515RXL</t>
  </si>
  <si>
    <t>SAND STRIPPER REAR 10 XL</t>
  </si>
  <si>
    <t>GMZ RACE PRODUCTS, SAND STRIPPER REAR XL, 30x15-14, 14 PADDLE 7/8"</t>
  </si>
  <si>
    <t>https://customwheelhousellc.box.com/s/4wyop0g6wvqsohivw05wkvskuwoo8zu0</t>
  </si>
  <si>
    <t>https://customwheelhousellc.box.com/s/a1wmzj8hu0ijyghl3h8qfeong3cwckg9</t>
  </si>
  <si>
    <t>https://customwheelhousellc.box.com/s/kdshzda9t14phkmms2x874awygalzogm</t>
  </si>
  <si>
    <t>191682015083</t>
  </si>
  <si>
    <t>SS301514RXL</t>
  </si>
  <si>
    <t>GMZ RACE PRODUCTS, SAND STRIPPER REAR HP, 28x15-14, 14 PADDLE 1 1/8"</t>
  </si>
  <si>
    <t>https://customwheelhousellc.box.com/s/ns5k4gh2llpulbszzmfmxv3ps68kug1k</t>
  </si>
  <si>
    <t>https://customwheelhousellc.box.com/s/2umhgmaoldj8lzcatcooetnk8z6lfj5d</t>
  </si>
  <si>
    <t>https://customwheelhousellc.box.com/s/dvmy9b4y2rrkwc8b7ktvzz2hkfcumsys</t>
  </si>
  <si>
    <t>14 PADDLE 1 1/8"</t>
  </si>
  <si>
    <t>191682015076</t>
  </si>
  <si>
    <t>SS281514RHP</t>
  </si>
  <si>
    <t>SAND STRIPPER REAR 14 HP</t>
  </si>
  <si>
    <t>GMZ RACE PRODUCTS, SAND STRIPPER FRONT XL, 30x13-15, 3 RIB</t>
  </si>
  <si>
    <t>https://customwheelhousellc.box.com/s/g01ukaersnk74uu5dea0bm4jyggt71kh</t>
  </si>
  <si>
    <t>https://customwheelhousellc.box.com/s/b88ktq4e2igay3rv5lxr66ty9wl2rcbr</t>
  </si>
  <si>
    <t>3 RIB</t>
  </si>
  <si>
    <t>191682015069</t>
  </si>
  <si>
    <t>SS301315FXL</t>
  </si>
  <si>
    <t>SAND STRIPPER FRONT XL</t>
  </si>
  <si>
    <t>GMZ RACE PRODUCTS, SAND STRIPPER REAR, 28x15-14, STAGGER CUT 14</t>
  </si>
  <si>
    <t>https://customwheelhousellc.box.com/s/l6y7bude9cee9eeaty75iesiw2xsuwg5</t>
  </si>
  <si>
    <t>https://customwheelhousellc.box.com/s/town3edpfvizlrhjl5qijg8f1s67v2zz</t>
  </si>
  <si>
    <t>https://customwheelhousellc.box.com/s/9w26n6tqjia4u2v5teypn5q4ebyqazqd</t>
  </si>
  <si>
    <t>Fourteen alternating Staggered Cut Paddles (SCP) deliver maximum acceleration. Paddle depth of 19mm (0.75 inches)</t>
  </si>
  <si>
    <t>Proprietary Staggered Cut Paddle (SCP) designed for smaller performance machines</t>
  </si>
  <si>
    <t>STAGGER CUT 14</t>
  </si>
  <si>
    <t>191682015052</t>
  </si>
  <si>
    <t>SS281514R</t>
  </si>
  <si>
    <t>SAND STRIPPER REAR SC</t>
  </si>
  <si>
    <t>GMZ RACE PRODUCTS, SAND STRIPPER FRONT, 28x12-14, 3 RIB</t>
  </si>
  <si>
    <t>https://customwheelhousellc.box.com/s/5dsm3y05jzbavucsa5ridil4up7qavir</t>
  </si>
  <si>
    <t>https://customwheelhousellc.box.com/s/cqgosdx4z1nfp0zgl33e3x03x32t2x61</t>
  </si>
  <si>
    <t>BIAS</t>
  </si>
  <si>
    <t>191682015045</t>
  </si>
  <si>
    <t>SS281214F</t>
  </si>
  <si>
    <t>SAND STRIPPER FRONT</t>
  </si>
  <si>
    <t>TENSOR TIRE, SAND SERIES (SS) REAR, 35x13-17, 16 PADDLE 1 1/4"</t>
  </si>
  <si>
    <t>16 PADDLE 1 1/4"</t>
  </si>
  <si>
    <t>F (50 MPH)</t>
  </si>
  <si>
    <t>191682041648</t>
  </si>
  <si>
    <t>TS351317SSR</t>
  </si>
  <si>
    <t>SAND SERIES (SS)</t>
  </si>
  <si>
    <t>TENSOR TIRE</t>
  </si>
  <si>
    <t>TENSOR TIRE, SAND SERIES (SS) REAR, 35x13-15, 16 PADDLE 1 1/4"</t>
  </si>
  <si>
    <t>191682041631</t>
  </si>
  <si>
    <t>TS351315SSR</t>
  </si>
  <si>
    <t>TENSOR TIRE, SAND SERIES (SS) FRONT, 35x11-17, 2 RIB</t>
  </si>
  <si>
    <t>2 RIB</t>
  </si>
  <si>
    <t>SYM</t>
  </si>
  <si>
    <t>191682041624</t>
  </si>
  <si>
    <t>TS351117SSF</t>
  </si>
  <si>
    <t>TENSOR TIRE, SAND SERIES (SS) FRONT, 35x11-15, 2 RIB</t>
  </si>
  <si>
    <t>191682041617</t>
  </si>
  <si>
    <t>TS351115SSF</t>
  </si>
  <si>
    <t>TENSOR TIRE, SAND SERIES (SS) REAR, 33x13-15, 14 PADDLE</t>
  </si>
  <si>
    <t>https://customwheelhousellc.box.com/s/xubh87ll2yppepg730vimruf6rdc4nwu</t>
  </si>
  <si>
    <t>https://customwheelhousellc.box.com/s/y0mnjwass20ck2wbht2uxyd8n303vi2j</t>
  </si>
  <si>
    <t>https://customwheelhousellc.box.com/s/dnqw9wl1p8xgemo0ghevmu3a82r5ruzf</t>
  </si>
  <si>
    <t>14 paddles optimized with a 1” height for maximum performance</t>
  </si>
  <si>
    <t>Optimized mass and paddle design results in lower belt temps and decreased drivetrain stress</t>
  </si>
  <si>
    <t>Less drag and rolling resistance with decreased weight from incorporated Velocity Grid pattern</t>
  </si>
  <si>
    <t>Patent pending Velocity Grid design provides added biting edges for superior handling and acceleration</t>
  </si>
  <si>
    <t>33” tall tire provides added ground clearance for increased vehicle capability</t>
  </si>
  <si>
    <t>Lightweight 2 ply bias construction reduces rotating mass for maximum power delivery</t>
  </si>
  <si>
    <t>Developed by Tensor Engineers specifically for modern high-performance machines</t>
  </si>
  <si>
    <t>14 PADDLE</t>
  </si>
  <si>
    <t>191682023514</t>
  </si>
  <si>
    <t>TS331315SSR</t>
  </si>
  <si>
    <t>TENSOR TIRE, SAND SERIES (SS) FRONT, 33x11-15, 2 RIB</t>
  </si>
  <si>
    <t>https://customwheelhousellc.box.com/s/53vpobr646h417v18hva29swdihs7pow</t>
  </si>
  <si>
    <t>https://customwheelhousellc.box.com/s/o8ja3teetn8ora4yitrl3fmmcsgugzoh</t>
  </si>
  <si>
    <t>https://customwheelhousellc.box.com/s/2mrjh7ph55y0zo3mcqpovcb4bxs0bpc6</t>
  </si>
  <si>
    <t>Dual apex turning ribs provide exceptional steering response</t>
  </si>
  <si>
    <t>191682023521</t>
  </si>
  <si>
    <t>TS331115SSF</t>
  </si>
  <si>
    <t>1600 lbs. load rating will support fully loaded machines</t>
  </si>
  <si>
    <t>Unique ribbed sidewall shoulder negate crawl out in deep two track ruts</t>
  </si>
  <si>
    <t>Increased number of biting edges for quicker acceleration</t>
  </si>
  <si>
    <t>Superior steering response and decreased braking distance from flatter tread contact patch</t>
  </si>
  <si>
    <t>Evolved closed tread pattern reduces drivetrain strain without reducing traction</t>
  </si>
  <si>
    <t>Decreased weight unleashes all of the available horsepower from your machine</t>
  </si>
  <si>
    <t>Proprietary nylon bias ply with fiberglass belted construction saves weight over steel</t>
  </si>
  <si>
    <t>Patented American Made Race Tire developed specifically for competition</t>
  </si>
  <si>
    <t>S(112MPH)</t>
  </si>
  <si>
    <t>191682022050</t>
  </si>
  <si>
    <t>TT371017DSR65</t>
  </si>
  <si>
    <t>AT</t>
  </si>
  <si>
    <t>DESERT SERIES (DSR)</t>
  </si>
  <si>
    <t>https://customwheelhousellc.box.com/s/z5cb7hsqwlyg5j6dj0ti6jkp2k4w37k1</t>
  </si>
  <si>
    <t>https://customwheelhousellc.box.com/s/7o46n5yg8lvf00tecur396ectw7p8k39</t>
  </si>
  <si>
    <t>https://customwheelhousellc.box.com/s/4aef8mthod7mv9xime7zcvpyo19f126i</t>
  </si>
  <si>
    <t>191682022043</t>
  </si>
  <si>
    <t>TT371015DSR65</t>
  </si>
  <si>
    <t>191682022036</t>
  </si>
  <si>
    <t>TT351015DSR65</t>
  </si>
  <si>
    <t>R(106MPH)</t>
  </si>
  <si>
    <t>191682014185</t>
  </si>
  <si>
    <t>TT331015DSR60</t>
  </si>
  <si>
    <t>TENSOR TIRE, DESERT SERIES (DSR), 30x9.5-14, 50 DUROMETER TREAD "SOFT" COMPOUND</t>
  </si>
  <si>
    <t>191682009495</t>
  </si>
  <si>
    <t>TT309514DSR50</t>
  </si>
  <si>
    <t>191682023491</t>
  </si>
  <si>
    <t>TT309514DSR60</t>
  </si>
  <si>
    <t>Extra thick tread blocks allow for custom grooving for increased performance</t>
  </si>
  <si>
    <t>Multiple rubber compounds available to match racing surface conditions</t>
  </si>
  <si>
    <t>Open tread pattern delivers responsive and predictable steering with increase forward bite</t>
  </si>
  <si>
    <t>Patented race tire developed specifically for competition</t>
  </si>
  <si>
    <t>N (87MPH)</t>
  </si>
  <si>
    <t>191682023484</t>
  </si>
  <si>
    <t>TT331014DS60</t>
  </si>
  <si>
    <t>DESERT SERIES (DS)</t>
  </si>
  <si>
    <t>https://customwheelhousellc.box.com/s/383v41madxn0y78g0ggmi0u3b04mbjho</t>
  </si>
  <si>
    <t>https://customwheelhousellc.box.com/s/h1jilfi2qn5adt0xo0tbdlhlrw8jh6j5</t>
  </si>
  <si>
    <t>https://customwheelhousellc.box.com/s/zit5pf0tt9ig5lms63u7ecr0nkicjip1</t>
  </si>
  <si>
    <t>191682023477</t>
  </si>
  <si>
    <t>TT331015DS60</t>
  </si>
  <si>
    <t xml:space="preserve">TENSOR TIRE, DESERT SERIES (DS), 32x10-15, 50 DUROMETER TREAD "SOFT" COMPOUND  </t>
  </si>
  <si>
    <t>191682011320</t>
  </si>
  <si>
    <t>TT321015DS50</t>
  </si>
  <si>
    <t>https://customwheelhousellc.box.com/s/k0rt7d7zr7swgno92jkrfckdh3zlo39d</t>
  </si>
  <si>
    <t>https://customwheelhousellc.box.com/s/yfyamrhi1u4te9m3opt782ej5hivz1l3</t>
  </si>
  <si>
    <t>https://customwheelhousellc.box.com/s/qrrhhg9k4ed0a3mbfykxexr2oq5nyvum</t>
  </si>
  <si>
    <t>191682008924</t>
  </si>
  <si>
    <t>TT321015DS60</t>
  </si>
  <si>
    <t>191682016943</t>
  </si>
  <si>
    <t>TT301015DS60</t>
  </si>
  <si>
    <t>TENSOR TIRE, DESERT SERIES (DS), 30x10-15, 50 DUROMETER TREAD COMPOUND</t>
  </si>
  <si>
    <t>191682020124</t>
  </si>
  <si>
    <t>TT301015DS50</t>
  </si>
  <si>
    <t>https://customwheelhousellc.box.com/s/m9q7s164v7rq7ho4jzr2im566dvxx6mk</t>
  </si>
  <si>
    <t>https://customwheelhousellc.box.com/s/vkud1qov9b1j6mm2gzu28j6xxei45wvn</t>
  </si>
  <si>
    <t>https://customwheelhousellc.box.com/s/56wypotj25ve4fi97nstg9627x5oi13r</t>
  </si>
  <si>
    <t>191682016936</t>
  </si>
  <si>
    <t>TT301014DS60</t>
  </si>
  <si>
    <t>REGULATOR 2</t>
  </si>
  <si>
    <t>Unique ribbed upper sidewall design for increased puncture resistance in susceptible areas</t>
  </si>
  <si>
    <t>18/32in tread depth ensures long lasting performance for performance focused UTV owners</t>
  </si>
  <si>
    <t>Variable, all-terrain tread design delivers responsive and predictable acceleration, steering, and braking with a smooth and quiet ride</t>
  </si>
  <si>
    <t>Decreased weight unleashes all available horsepower from your machine</t>
  </si>
  <si>
    <t>Proprietary nylon bias ply carcass with nylon belts results in improved ride dynamics and performance while off-road while saving weight compared to steel belted construction tires.</t>
  </si>
  <si>
    <t>For ATV/UTV offroad use only</t>
  </si>
  <si>
    <t>N (87 MPH)</t>
  </si>
  <si>
    <t>RR351015AT</t>
  </si>
  <si>
    <t>RR331015AT</t>
  </si>
  <si>
    <t>RR321015AT</t>
  </si>
  <si>
    <t>RR301015AT</t>
  </si>
  <si>
    <t>RR301014AT</t>
  </si>
  <si>
    <t>RR281014AT</t>
  </si>
  <si>
    <t>IMAGE 3</t>
  </si>
  <si>
    <t>COUNTRY OF ORIGIN</t>
  </si>
  <si>
    <t>HEIGHT
(IN.)</t>
  </si>
  <si>
    <t>WIDTH
(IN.)</t>
  </si>
  <si>
    <t>LENGTH
(IN.)</t>
  </si>
  <si>
    <t>TRUE WEIGHT 
(LB)</t>
  </si>
  <si>
    <t>DOT APPROVED</t>
  </si>
  <si>
    <t>SAND TIRE PADDLE COUNT</t>
  </si>
  <si>
    <t>MAX RIM WIDTH</t>
  </si>
  <si>
    <t>MIN RIM WIDTH</t>
  </si>
  <si>
    <t>TIRE
OVERALL
DIAMETER</t>
  </si>
  <si>
    <t>MAX
AIR 
PRESSURE</t>
  </si>
  <si>
    <t>TREAD DEPTH
(1/32 IN.)</t>
  </si>
  <si>
    <t>TREAD DESIGN</t>
  </si>
  <si>
    <t>LOAD RANGE</t>
  </si>
  <si>
    <t>SPEED RATING</t>
  </si>
  <si>
    <t>MAX LOAD (LBS) PER TIRE</t>
  </si>
  <si>
    <t>LOAD 
INDEX 
PRIMARY</t>
  </si>
  <si>
    <t>WHEEL 
DIAMETER</t>
  </si>
  <si>
    <t>TIRE CONSTRUCTION</t>
  </si>
  <si>
    <t>ASPECT RATIO</t>
  </si>
  <si>
    <t>CROSS SECTION</t>
  </si>
  <si>
    <t>MSRP</t>
  </si>
  <si>
    <t>UPC CODE
(GTIN)</t>
  </si>
  <si>
    <t>PART 
NUMBER</t>
  </si>
  <si>
    <t>SERVICE 
TYPE</t>
  </si>
  <si>
    <t>TIRE NAME</t>
  </si>
  <si>
    <t>COMBINED TIRES AND WHEELS PARTS LISTS</t>
  </si>
  <si>
    <t>IVAN STEWART</t>
  </si>
  <si>
    <t>DISCONTINUED - GMZ RACE PRODUCTS, IVAN STEWART, 32x9.5-14</t>
  </si>
  <si>
    <t>https://customwheelhousellc.box.com/s/iy23mqnfre721i7g7c282qi5ksth3n9f</t>
  </si>
  <si>
    <t>https://customwheelhousellc.box.com/s/4on00tly99fxxybhng8oyxp01597f8q3</t>
  </si>
  <si>
    <t>Flat contact patch delivers more forward grip and even tread wear. Extra tough 8 ply bias construction provide long lasting durability and prevents punctures.</t>
  </si>
  <si>
    <t>Medium single durometer compound formulated for high-performance machines</t>
  </si>
  <si>
    <t>Proprietary tread pattern developed for maximum traction and predictable lateral stability</t>
  </si>
  <si>
    <t>Upper sidewall Progressive Traction Blocks (PTB) designed for forward bite in deep two-track and silt</t>
  </si>
  <si>
    <t xml:space="preserve">Lug Freeing Sipes (LFS) parallel grooved allows individual lug segment movement over uneven terrain for a more planted feel. </t>
  </si>
  <si>
    <t>J (63MPH)</t>
  </si>
  <si>
    <t>191682015014</t>
  </si>
  <si>
    <t>IS329514AT</t>
  </si>
  <si>
    <t>DISCONTINUED - GMZ RACE PRODUCTS, IVAN STEWART, 32x9.5-15</t>
  </si>
  <si>
    <t>191682015007</t>
  </si>
  <si>
    <t>IS329515AT</t>
  </si>
  <si>
    <t>DISCONTINUED - GMZ RACE PRODUCTS, IVAN STEWART, 30x9.5-15</t>
  </si>
  <si>
    <t>191682014994</t>
  </si>
  <si>
    <t>IS309515AT</t>
  </si>
  <si>
    <t>DISCONTINUED - TENSOR TIRE, DESERT SERIES (DSR), 35x10-15, 60 DUROMETER TREAD COMPOUND</t>
  </si>
  <si>
    <t>https://customwheelhousellc.box.com/s/s066ss9c23b1mj3tgrvzl85urie5xcq9</t>
  </si>
  <si>
    <t>https://customwheelhousellc.box.com/s/m0elut4rr30vyd1hckevr3xw0lr35302</t>
  </si>
  <si>
    <t>191682010439</t>
  </si>
  <si>
    <t>TT351015DSR60</t>
  </si>
  <si>
    <t>DISCONTINUED - TENSOR TIRE, DESERT SERIES (DSR), 37x10-15, 60 DUROMETER TREAD COMPOUND</t>
  </si>
  <si>
    <t xml:space="preserve">Unique weight optimized ribbed protection for puncture prone upper sidewall. 1600 lbs. load rating will support fully loaded machines. </t>
  </si>
  <si>
    <t xml:space="preserve">Superior steering response and decreased braking distance from flatter tread contact patch. Increased number of biting edges for quicker acceleration. </t>
  </si>
  <si>
    <t xml:space="preserve">Evolved closed tread pattern reduces drivetrain strain without reducing traction. Superior steering response and decreased braking distance from flatter tread contact patch. </t>
  </si>
  <si>
    <t xml:space="preserve">Decreased weight unleashes all available horsepower from your machine. </t>
  </si>
  <si>
    <t xml:space="preserve">Patented American Made Race Tire developed specifically for competition. Proprietary nylon bias ply with fiberglass belted construction saves weight over steel. </t>
  </si>
  <si>
    <t>6/9/222</t>
  </si>
  <si>
    <t>191682016448</t>
  </si>
  <si>
    <t>TT371015DSR60</t>
  </si>
  <si>
    <t xml:space="preserve">DISCONTINUED -TENSOR TIRE, DESERT SERIES (DSR), 37x10-17, 60 DUROMETER TREAD COMPOUND </t>
  </si>
  <si>
    <t xml:space="preserve">4011.90.80.10 </t>
  </si>
  <si>
    <t>191682016639</t>
  </si>
  <si>
    <t>TT371017DSR60</t>
  </si>
  <si>
    <t>DISCONTINUED - GMZ RACE PRODUCTS, CUTTHROAT, 28x10-14</t>
  </si>
  <si>
    <t xml:space="preserve">Medium compound for great traction </t>
  </si>
  <si>
    <t xml:space="preserve">Good for all applications and terrain incuding short course racing </t>
  </si>
  <si>
    <t>Tread design carries down onto the sidewall to prevent sidewall punctures</t>
  </si>
  <si>
    <t>191682014987</t>
  </si>
  <si>
    <t>CT281014AT</t>
  </si>
  <si>
    <t>CUTTHROAT</t>
  </si>
  <si>
    <t>DISCONTINUED - GMZ RACE PRODUCTS, SPORTECH, 22x11-9</t>
  </si>
  <si>
    <t>Application is ATV 250-700cc and RZR 170 vehicles</t>
  </si>
  <si>
    <t>Designed for the rough terrain of cross country ATV racing or recreactional riding 6-ply construction</t>
  </si>
  <si>
    <t>F (50MPH)</t>
  </si>
  <si>
    <t>191682015182</t>
  </si>
  <si>
    <t>ST221109AT</t>
  </si>
  <si>
    <t>DISCONTINUED - GMZ RACE PRODUCTS, SPORTECH, 23x7-10</t>
  </si>
  <si>
    <t>Can be used as front and rear for RZR 170</t>
  </si>
  <si>
    <t>191682015175</t>
  </si>
  <si>
    <t>ST237010AT</t>
  </si>
  <si>
    <t>DISCONTINUED - GMZ RACE PRODUCTS, SPORTECH, 20x11-9</t>
  </si>
  <si>
    <t>191682015168</t>
  </si>
  <si>
    <t>ST201109AT</t>
  </si>
  <si>
    <t>DISCONTINUED - GMZ RACE PRODUCTS, KAHUNA, 30x10-14</t>
  </si>
  <si>
    <t>Extra siping lines built into tread lugs for extra traction</t>
  </si>
  <si>
    <t>Designed to work for all applications from slick rock to light mud DOT 8-ply construction</t>
  </si>
  <si>
    <t>191682015021</t>
  </si>
  <si>
    <t>KH301014AT</t>
  </si>
  <si>
    <t>KAHUNA</t>
  </si>
  <si>
    <t>DISCONTINUED - GMZ RACE PRODUCTS, SPORTECH TK, 21x7-10</t>
  </si>
  <si>
    <t>Used on front and rear of RZR 170</t>
  </si>
  <si>
    <t>Lightweight tread design for lower powered race machines</t>
  </si>
  <si>
    <t>Trophy Kart or RZR 170 Soft Compound racing specific tire 2-ply construction</t>
  </si>
  <si>
    <t>4011.10.0000</t>
  </si>
  <si>
    <t>191682015625</t>
  </si>
  <si>
    <t>ST217010TK</t>
  </si>
  <si>
    <t>SPORTECH TK</t>
  </si>
  <si>
    <t>DISCONTINUED - GMZ RACE PRODUCTS, SPORTECH TK, 20x11-10</t>
  </si>
  <si>
    <t>Trophy Kart Use Only Soft Compound racing specific tire 2-ply construction</t>
  </si>
  <si>
    <t>191682015618</t>
  </si>
  <si>
    <t>ST201110TK</t>
  </si>
  <si>
    <t>DISCONTINUED - GMZ RACE PRODUCTS, SPORTECH, 21x7-10</t>
  </si>
  <si>
    <t>191682015151</t>
  </si>
  <si>
    <t>ST217010AT</t>
  </si>
  <si>
    <t>DISCONTINUED - GMZ RACE PRODUCTS, KAHUNA, 30x10-15</t>
  </si>
  <si>
    <t>191682015038</t>
  </si>
  <si>
    <t>KH301015AT</t>
  </si>
  <si>
    <t xml:space="preserve">DISCONTINUED - TENSOR TIRE, REGULATOR ALL TERRAIN, 30x10R15 </t>
  </si>
  <si>
    <t>Optimized variable pitch tread design delivers a smooth, quiet and comfortable DOT-Approved ride</t>
  </si>
  <si>
    <t xml:space="preserve">Improved tread compound and wider footprint derived from truck tire design enhances tread life and braking performance in dry or wet conditions </t>
  </si>
  <si>
    <t>Suggested PSIs provided for various terrain including sand, rocks and flat ground</t>
  </si>
  <si>
    <t>Aggressive and deep tread pattern allows the Regulator to excel on sand, rocks and flat ground</t>
  </si>
  <si>
    <t>Dual steel belted 8-ply construction and nylon reinforcement provides protection against punctures and increased load bearing capacity</t>
  </si>
  <si>
    <t>RADIAL</t>
  </si>
  <si>
    <t>191682008894</t>
  </si>
  <si>
    <t>TR301015ATD54</t>
  </si>
  <si>
    <t>REGULATOR ALL TERRAIN</t>
  </si>
  <si>
    <t>TENSOR TIRE CO.</t>
  </si>
  <si>
    <t>ADDED DISCONTINUED ACCESSORIES TAB</t>
  </si>
  <si>
    <t>ALTERNATE PART NUMBER</t>
  </si>
  <si>
    <t>RTRTM295121333</t>
  </si>
  <si>
    <t>RTRTM205121345</t>
  </si>
  <si>
    <t>RTRTM905121345</t>
  </si>
  <si>
    <t>RTRTM995121333</t>
  </si>
  <si>
    <t>RTRTM29512833</t>
  </si>
  <si>
    <t>RTRTM20512845</t>
  </si>
  <si>
    <t>RTRTM99512833</t>
  </si>
  <si>
    <t>RTRT5205121345</t>
  </si>
  <si>
    <t>RTRT5905121345</t>
  </si>
  <si>
    <t>RTRT5995121333</t>
  </si>
  <si>
    <t>RTRT529512833</t>
  </si>
  <si>
    <t>RTRT520512845</t>
  </si>
  <si>
    <t>RTRT590512845</t>
  </si>
  <si>
    <t>RTRT599512833</t>
  </si>
  <si>
    <t>RTRT7295121333</t>
  </si>
  <si>
    <t>RTRT7205121345</t>
  </si>
  <si>
    <t>RTRT7905121345</t>
  </si>
  <si>
    <t>RTRT7995121333</t>
  </si>
  <si>
    <t>RTRT729512833</t>
  </si>
  <si>
    <t>RTRT720512845</t>
  </si>
  <si>
    <t>RTRT790512845</t>
  </si>
  <si>
    <t>RTRT799512833</t>
  </si>
  <si>
    <t>RTRA720512545</t>
  </si>
  <si>
    <t>RTRA720512845</t>
  </si>
  <si>
    <t>RTRA520512945</t>
  </si>
  <si>
    <t>RTRA529512933</t>
  </si>
  <si>
    <t>RTRA520512845</t>
  </si>
  <si>
    <t>RTRA529512833</t>
  </si>
  <si>
    <t>RTRA520512545</t>
  </si>
  <si>
    <t>RTRA528549531</t>
  </si>
  <si>
    <t>RTRA529512533</t>
  </si>
  <si>
    <t>RTRA528549831</t>
  </si>
  <si>
    <t>RTRT629016500</t>
  </si>
  <si>
    <t>RTRT629016518</t>
  </si>
  <si>
    <t>RTRT677549535</t>
  </si>
  <si>
    <t>RTRT679016500</t>
  </si>
  <si>
    <t>RTRT679016518</t>
  </si>
  <si>
    <t>RTRT679094500</t>
  </si>
  <si>
    <t>RTRT679094530</t>
  </si>
  <si>
    <t>RTRT689016518</t>
  </si>
  <si>
    <t>RTRT689094530</t>
  </si>
  <si>
    <t>RTRT629016800</t>
  </si>
  <si>
    <t>RTRT679016800</t>
  </si>
  <si>
    <t>RTRT679016818</t>
  </si>
  <si>
    <t>RTRT679094800</t>
  </si>
  <si>
    <t>RTRT679094830</t>
  </si>
  <si>
    <t>RTRT689016818</t>
  </si>
  <si>
    <t>RTRT689094800</t>
  </si>
  <si>
    <t>RTRE679016918</t>
  </si>
  <si>
    <t>RTRE679094900</t>
  </si>
  <si>
    <t>RTRE679094930</t>
  </si>
  <si>
    <t>RTRE629016500</t>
  </si>
  <si>
    <t>RTRE629016918</t>
  </si>
  <si>
    <t>RTRE629016518</t>
  </si>
  <si>
    <t>RTRE679016500</t>
  </si>
  <si>
    <t>RTRE679016518</t>
  </si>
  <si>
    <t>RTRE679094500</t>
  </si>
  <si>
    <t>RTRE679094530</t>
  </si>
  <si>
    <t>RTRE689016518</t>
  </si>
  <si>
    <t>RTRE689094500</t>
  </si>
  <si>
    <t>RTRE629016818</t>
  </si>
  <si>
    <t>RTRE679016800</t>
  </si>
  <si>
    <t>RTRE679016818</t>
  </si>
  <si>
    <t>RTRE679094800</t>
  </si>
  <si>
    <t>RTRE689016818</t>
  </si>
  <si>
    <t>RTRE689094800</t>
  </si>
  <si>
    <t>RTRE689094830</t>
  </si>
  <si>
    <t>RTRT529512933</t>
  </si>
  <si>
    <t>RTRT520512945</t>
  </si>
  <si>
    <t>RTRT5295121333</t>
  </si>
  <si>
    <t>850GB-2096533</t>
  </si>
  <si>
    <t>850GB-2156545</t>
  </si>
  <si>
    <t>850GB-9156545</t>
  </si>
  <si>
    <t>850GB-9956533</t>
  </si>
  <si>
    <t>850SC-2096533</t>
  </si>
  <si>
    <t>850SC-2156545</t>
  </si>
  <si>
    <t>850SC-9956533</t>
  </si>
  <si>
    <t>851BZ-2096533</t>
  </si>
  <si>
    <t>851BZ-2156545</t>
  </si>
  <si>
    <t>851GB-2096533</t>
  </si>
  <si>
    <t>851GB-2156545</t>
  </si>
  <si>
    <t>851GB-9156545</t>
  </si>
  <si>
    <t>851GB-9956533</t>
  </si>
  <si>
    <t>851SC-2096533</t>
  </si>
  <si>
    <t>851SC-2156545</t>
  </si>
  <si>
    <t>851SC-9156545</t>
  </si>
  <si>
    <t>851SC-9956533</t>
  </si>
  <si>
    <t>852GB-2096533</t>
  </si>
  <si>
    <t>852GB-2156545</t>
  </si>
  <si>
    <t>852GB-9156545</t>
  </si>
  <si>
    <t>852GB-9956533</t>
  </si>
  <si>
    <t>852SC-2096533</t>
  </si>
  <si>
    <t>852SC-2156545</t>
  </si>
  <si>
    <t>852SC-9156545</t>
  </si>
  <si>
    <t>852SC-9956533</t>
  </si>
  <si>
    <t>853SB-2156545</t>
  </si>
  <si>
    <t>853SC-2156545</t>
  </si>
  <si>
    <t>854BZ-2056545</t>
  </si>
  <si>
    <t>854BZ-2956533</t>
  </si>
  <si>
    <t>854LC-2056545</t>
  </si>
  <si>
    <t>854LC-2956533</t>
  </si>
  <si>
    <t>854SB-2056545</t>
  </si>
  <si>
    <t>854SB-2853131</t>
  </si>
  <si>
    <t>854SB-2956533</t>
  </si>
  <si>
    <t>854SC-2853131</t>
  </si>
  <si>
    <t>950SB-2096300</t>
  </si>
  <si>
    <t>950SB-2096318</t>
  </si>
  <si>
    <t>950SB-7753135</t>
  </si>
  <si>
    <t>950SB-7906300</t>
  </si>
  <si>
    <t>950SB-7906318</t>
  </si>
  <si>
    <t>950SB-7908400</t>
  </si>
  <si>
    <t>950SB-7908430</t>
  </si>
  <si>
    <t>950SB-8906318</t>
  </si>
  <si>
    <t>950SB-8908430</t>
  </si>
  <si>
    <t>950SC-2096300</t>
  </si>
  <si>
    <t>950SC-7906300</t>
  </si>
  <si>
    <t>950SC-7906318</t>
  </si>
  <si>
    <t>950SC-7908400</t>
  </si>
  <si>
    <t>950SC-7908430</t>
  </si>
  <si>
    <t>950SC-8906318</t>
  </si>
  <si>
    <t>950SC-8908400</t>
  </si>
  <si>
    <t>951BZ-7906318</t>
  </si>
  <si>
    <t>951BZ-7908300</t>
  </si>
  <si>
    <t>951BZ-7908330</t>
  </si>
  <si>
    <t>951SB-2096300</t>
  </si>
  <si>
    <t>951BZ-2096318</t>
  </si>
  <si>
    <t>951SB-2096318</t>
  </si>
  <si>
    <t>951SB-7906300</t>
  </si>
  <si>
    <t>951SB-7906318</t>
  </si>
  <si>
    <t>951SB-7908300</t>
  </si>
  <si>
    <t>951SB-7908330</t>
  </si>
  <si>
    <t>951SB-8906318</t>
  </si>
  <si>
    <t>951SB-8908300</t>
  </si>
  <si>
    <t>951SC-2096318</t>
  </si>
  <si>
    <t>951SC-7906300</t>
  </si>
  <si>
    <t>951SC-7906318</t>
  </si>
  <si>
    <t>951SC-7908300</t>
  </si>
  <si>
    <t>951SC-8906318</t>
  </si>
  <si>
    <t>951SC-8908300</t>
  </si>
  <si>
    <t>951SC-8908330</t>
  </si>
  <si>
    <t>RTR</t>
  </si>
  <si>
    <t>TECH</t>
  </si>
  <si>
    <t>Tech Mesh</t>
  </si>
  <si>
    <t>Tech 5</t>
  </si>
  <si>
    <t>Tech 7</t>
  </si>
  <si>
    <t>AERO</t>
  </si>
  <si>
    <t>Aero 7</t>
  </si>
  <si>
    <t>Aero 5 Mustang</t>
  </si>
  <si>
    <t>Tech 6 F150</t>
  </si>
  <si>
    <t>Tech 6 Bronco Sport</t>
  </si>
  <si>
    <t>Tech 6 Bronco / Ranger</t>
  </si>
  <si>
    <t>EVO</t>
  </si>
  <si>
    <t>EVO 6 F150</t>
  </si>
  <si>
    <t>EVO 6 Bronco / Ranger</t>
  </si>
  <si>
    <t>08476550111053</t>
  </si>
  <si>
    <t>08476550111060</t>
  </si>
  <si>
    <t>08476550111046</t>
  </si>
  <si>
    <t>08476550111039</t>
  </si>
  <si>
    <t>08476550111015</t>
  </si>
  <si>
    <t>08476550111022</t>
  </si>
  <si>
    <t>08476550110995</t>
  </si>
  <si>
    <t>00840112754183</t>
  </si>
  <si>
    <t>00840112754190</t>
  </si>
  <si>
    <t>08476550111138</t>
  </si>
  <si>
    <t>08476550111145</t>
  </si>
  <si>
    <t>08476550111121</t>
  </si>
  <si>
    <t>08476550111114</t>
  </si>
  <si>
    <t>08476550111091</t>
  </si>
  <si>
    <t>08476550111107</t>
  </si>
  <si>
    <t>08476550111084</t>
  </si>
  <si>
    <t>08476550111077</t>
  </si>
  <si>
    <t>08476550111213</t>
  </si>
  <si>
    <t>08476550111220</t>
  </si>
  <si>
    <t>08476550111206</t>
  </si>
  <si>
    <t>08476550111190</t>
  </si>
  <si>
    <t>08476550111176</t>
  </si>
  <si>
    <t>08476550111183</t>
  </si>
  <si>
    <t>08476550111169</t>
  </si>
  <si>
    <t>08476550111152</t>
  </si>
  <si>
    <t>08476550111268</t>
  </si>
  <si>
    <t>08476550111244</t>
  </si>
  <si>
    <t>00840112744436</t>
  </si>
  <si>
    <t>00840112739982</t>
  </si>
  <si>
    <t>00840112744467</t>
  </si>
  <si>
    <t>00840112739999</t>
  </si>
  <si>
    <t>00840112744405</t>
  </si>
  <si>
    <t>00840112726753</t>
  </si>
  <si>
    <t>00840112739975</t>
  </si>
  <si>
    <t>00840112726777</t>
  </si>
  <si>
    <t>08476550108558</t>
  </si>
  <si>
    <t>08476550108565</t>
  </si>
  <si>
    <t>00840112723950</t>
  </si>
  <si>
    <t>08476550108510</t>
  </si>
  <si>
    <t>08476550108527</t>
  </si>
  <si>
    <t>08476550123520</t>
  </si>
  <si>
    <t>08476550123537</t>
  </si>
  <si>
    <t>08476550108541</t>
  </si>
  <si>
    <t>08476550123551</t>
  </si>
  <si>
    <t>08476550108619</t>
  </si>
  <si>
    <t>08476550108572</t>
  </si>
  <si>
    <t>08476550108589</t>
  </si>
  <si>
    <t>08476550123582</t>
  </si>
  <si>
    <t>08476550123599</t>
  </si>
  <si>
    <t>08476550108602</t>
  </si>
  <si>
    <t>08476550123605</t>
  </si>
  <si>
    <t>00840112739968</t>
  </si>
  <si>
    <t>00840112739944</t>
  </si>
  <si>
    <t>00840112739951</t>
  </si>
  <si>
    <t>00840112726692</t>
  </si>
  <si>
    <t>00840112754114</t>
  </si>
  <si>
    <t>00840112726708</t>
  </si>
  <si>
    <t>00840112726623</t>
  </si>
  <si>
    <t>00840112726630</t>
  </si>
  <si>
    <t>00840112726647</t>
  </si>
  <si>
    <t>00840112726654</t>
  </si>
  <si>
    <t>00840112726661</t>
  </si>
  <si>
    <t>00840112726678</t>
  </si>
  <si>
    <t>00840112726579</t>
  </si>
  <si>
    <t>00840112726494</t>
  </si>
  <si>
    <t>00840112726500</t>
  </si>
  <si>
    <t>00840112726517</t>
  </si>
  <si>
    <t>00840112726531</t>
  </si>
  <si>
    <t>00840112726548</t>
  </si>
  <si>
    <t>00840112726555</t>
  </si>
  <si>
    <t>70.5</t>
  </si>
  <si>
    <t>1580</t>
  </si>
  <si>
    <t>SATIN CHARCOAL</t>
  </si>
  <si>
    <t>Charcoal</t>
  </si>
  <si>
    <t>SATIN BLACK</t>
  </si>
  <si>
    <t>1800</t>
  </si>
  <si>
    <t>LIQUID CHARCOAL</t>
  </si>
  <si>
    <t>87.1</t>
  </si>
  <si>
    <t>2500</t>
  </si>
  <si>
    <t>63.4</t>
  </si>
  <si>
    <t>93.1</t>
  </si>
  <si>
    <t>LIQUID BRONZE</t>
  </si>
  <si>
    <t>CAP-RMB</t>
  </si>
  <si>
    <t>CAP-RT6B</t>
  </si>
  <si>
    <t>Yes</t>
  </si>
  <si>
    <t>RMB Cap</t>
  </si>
  <si>
    <t>CAP, RMB, SNAP IN CAP</t>
  </si>
  <si>
    <t>CAP, RT6, SNAP IN CAP</t>
  </si>
  <si>
    <t>ADDED RTR WHEELS</t>
  </si>
  <si>
    <t>Aero 7 Forged</t>
  </si>
  <si>
    <t>Tech 7 Forged</t>
  </si>
  <si>
    <t>RTRT799549838</t>
  </si>
  <si>
    <t>RTRT799549538</t>
  </si>
  <si>
    <t>RTRE629094535</t>
  </si>
  <si>
    <t>RTRE629094835</t>
  </si>
  <si>
    <t>RTRA7F29512510N</t>
  </si>
  <si>
    <t>RTRA7F21112516N</t>
  </si>
  <si>
    <t>RTRA7F29512810N</t>
  </si>
  <si>
    <t>RTRA7F21112816N</t>
  </si>
  <si>
    <t>RTRT7F29512510N</t>
  </si>
  <si>
    <t>RTRT7F21112516N</t>
  </si>
  <si>
    <t>RTRT7F29512810N</t>
  </si>
  <si>
    <t>RTRT7F20512816N</t>
  </si>
  <si>
    <t>RTRTM90512845</t>
  </si>
  <si>
    <t>RTRA729512533</t>
  </si>
  <si>
    <t>RTRA729512833</t>
  </si>
  <si>
    <t>RTRA520512928</t>
  </si>
  <si>
    <t>RTRA521112952</t>
  </si>
  <si>
    <t>RTRA520512828</t>
  </si>
  <si>
    <t>RTRA521112852</t>
  </si>
  <si>
    <t>RTRA520512528</t>
  </si>
  <si>
    <t>RTRA521112552</t>
  </si>
  <si>
    <t>RTRA528512530</t>
  </si>
  <si>
    <t>RTRA528512830</t>
  </si>
  <si>
    <t>RTRT629016525</t>
  </si>
  <si>
    <t>RTRT629094500</t>
  </si>
  <si>
    <t>RTRT629094525</t>
  </si>
  <si>
    <t>RTRT689094500</t>
  </si>
  <si>
    <t>RTRT629016818</t>
  </si>
  <si>
    <t>RTRT629016825</t>
  </si>
  <si>
    <t>RTRT629094800</t>
  </si>
  <si>
    <t>RTRT629094825</t>
  </si>
  <si>
    <t>RTRT677549835</t>
  </si>
  <si>
    <t>RTRT689094830</t>
  </si>
  <si>
    <t>RTRE629016535</t>
  </si>
  <si>
    <t>RTRE629094500</t>
  </si>
  <si>
    <t>RTRE629094530</t>
  </si>
  <si>
    <t>RTRE689094530</t>
  </si>
  <si>
    <t>RTRE629016800</t>
  </si>
  <si>
    <t>RTRE629016835</t>
  </si>
  <si>
    <t>RTRE629094800</t>
  </si>
  <si>
    <t>RTRE629094830</t>
  </si>
  <si>
    <t>RTRE679094830</t>
  </si>
  <si>
    <t>A251295</t>
  </si>
  <si>
    <t>A251296</t>
  </si>
  <si>
    <t>A262822</t>
  </si>
  <si>
    <t>A262835</t>
  </si>
  <si>
    <t>2098-3605-01</t>
  </si>
  <si>
    <t>2098-3606-01</t>
  </si>
  <si>
    <t>2098-3607-01</t>
  </si>
  <si>
    <t>2098-3608-01</t>
  </si>
  <si>
    <t>2098-3601-01</t>
  </si>
  <si>
    <t>2098-3602-01</t>
  </si>
  <si>
    <t>2098-3603-01</t>
  </si>
  <si>
    <t>2098-3604-01</t>
  </si>
  <si>
    <t>850SC-9156545</t>
  </si>
  <si>
    <t>853SB-2096533</t>
  </si>
  <si>
    <t>853SC-2096533</t>
  </si>
  <si>
    <t>854BZ-2056528</t>
  </si>
  <si>
    <t>854BZ-2116552</t>
  </si>
  <si>
    <t>854LC-2056528</t>
  </si>
  <si>
    <t>854LC-2116552</t>
  </si>
  <si>
    <t>854SB-2056528</t>
  </si>
  <si>
    <t>854SB-2116552</t>
  </si>
  <si>
    <t>854SB-2856530</t>
  </si>
  <si>
    <t>854SC-2856530</t>
  </si>
  <si>
    <t>950SB-2096325</t>
  </si>
  <si>
    <t>950SB-2098400</t>
  </si>
  <si>
    <t>950SB-2098425</t>
  </si>
  <si>
    <t>950SB-8908400</t>
  </si>
  <si>
    <t>950SC-2096318</t>
  </si>
  <si>
    <t>950SC-2096325</t>
  </si>
  <si>
    <t>950SC-2098400</t>
  </si>
  <si>
    <t>950SC-2098425</t>
  </si>
  <si>
    <t>950SC-7753135</t>
  </si>
  <si>
    <t>950SC-8908430</t>
  </si>
  <si>
    <t>951SB-2096335</t>
  </si>
  <si>
    <t>951SB-2098300</t>
  </si>
  <si>
    <t>951SB-2098330</t>
  </si>
  <si>
    <t>951SB-8908330</t>
  </si>
  <si>
    <t>951SC-2096300</t>
  </si>
  <si>
    <t>951SC-2096335</t>
  </si>
  <si>
    <t>951SC-2098300</t>
  </si>
  <si>
    <t>951SC-2098330</t>
  </si>
  <si>
    <t>951SC-7908330</t>
  </si>
  <si>
    <t>08476550111008</t>
  </si>
  <si>
    <t>08476550111251</t>
  </si>
  <si>
    <t>08476550111237</t>
  </si>
  <si>
    <t>00840112744429</t>
  </si>
  <si>
    <t>00840112744443</t>
  </si>
  <si>
    <t>00840112744450</t>
  </si>
  <si>
    <t>00840112744474</t>
  </si>
  <si>
    <t>00840112744399</t>
  </si>
  <si>
    <t>00840112744412</t>
  </si>
  <si>
    <t>00840112726760</t>
  </si>
  <si>
    <t>00840112726784</t>
  </si>
  <si>
    <t>00840112723943</t>
  </si>
  <si>
    <t>08476550123568</t>
  </si>
  <si>
    <t>08476550123575</t>
  </si>
  <si>
    <t>08476550123544</t>
  </si>
  <si>
    <t>08476550108626</t>
  </si>
  <si>
    <t>00840112723936</t>
  </si>
  <si>
    <t>08476550123629</t>
  </si>
  <si>
    <t>08476550123636</t>
  </si>
  <si>
    <t>00840112723967</t>
  </si>
  <si>
    <t>08476550123612</t>
  </si>
  <si>
    <t>00840112726739</t>
  </si>
  <si>
    <t>00840112726715</t>
  </si>
  <si>
    <t>00840112726722</t>
  </si>
  <si>
    <t>00840112726685</t>
  </si>
  <si>
    <t>00840112726562</t>
  </si>
  <si>
    <t>00840112726609</t>
  </si>
  <si>
    <t>00840112726586</t>
  </si>
  <si>
    <t>00840112726593</t>
  </si>
  <si>
    <t>00840112726524</t>
  </si>
  <si>
    <t>5X114.3</t>
  </si>
  <si>
    <t>114.3</t>
  </si>
  <si>
    <t>9</t>
  </si>
  <si>
    <t>6X139.7</t>
  </si>
  <si>
    <t>139.7</t>
  </si>
  <si>
    <t>5x114.3</t>
  </si>
  <si>
    <t>20x9.5, 5x114.3, -10 OS</t>
  </si>
  <si>
    <t>20x11, 5x114.3, -16 OS</t>
  </si>
  <si>
    <t>Taiwan</t>
  </si>
  <si>
    <t>8708.70.4548</t>
  </si>
  <si>
    <t>8708.70.4560</t>
  </si>
  <si>
    <t>https://customwheelhousellc.box.com/shared/static/4srq4gg0z86b4xtmet6wf6k6x7egs7wx.png</t>
  </si>
  <si>
    <t>MR30989060518</t>
  </si>
  <si>
    <t>MR31289087518</t>
  </si>
  <si>
    <t>MR31529060118</t>
  </si>
  <si>
    <t>MR316290881318</t>
  </si>
  <si>
    <t>MR31778558800</t>
  </si>
  <si>
    <t>MR31979012912N</t>
  </si>
  <si>
    <t>MR31979060912N</t>
  </si>
  <si>
    <t>MR32078558500</t>
  </si>
  <si>
    <t>MR32078558900</t>
  </si>
  <si>
    <t>MR32078555500</t>
  </si>
  <si>
    <t>MR32089087918</t>
  </si>
  <si>
    <t>MR40557047552B</t>
  </si>
  <si>
    <t>MR40658046544B</t>
  </si>
  <si>
    <t>MR70277553950</t>
  </si>
  <si>
    <t>MR70578580500</t>
  </si>
  <si>
    <t>MR70678560935</t>
  </si>
  <si>
    <t>MR70689016518</t>
  </si>
  <si>
    <t>MOVED VARIOUS WHEELS TO DISCONTINUED TAB</t>
  </si>
  <si>
    <t>IMPACT HALO</t>
  </si>
  <si>
    <t>ADDED IMPACT HALOS TO ACCESSORIES TAB</t>
  </si>
  <si>
    <t>DISCONTINUED - LUG KIT, M14X1.5, TORQUE RETENTION LUG, BLACK, (TRANSIT), 24 NUTS</t>
  </si>
  <si>
    <t>DISCONTINUED - Lug Nut, M14x1.5, Mag Shank, Black, Dually (SPRINTER)</t>
  </si>
  <si>
    <t>DISCONTINUED - LUG BOLT, M14x1.5, 39MM, BLACK (SPRINTER)</t>
  </si>
  <si>
    <t>DISCONTINUED - LUG NUT, M16X1.5, 60* TAPER, OPEN ENDED</t>
  </si>
  <si>
    <t>DISCONTINUED - LUG NUT,M14X1.5, 1.38” SPLINE,, BLACK</t>
  </si>
  <si>
    <t>DISCONTINUED - CAP, 9230, 56MM, CARBON FIBER, SNAP IN</t>
  </si>
  <si>
    <t>DISCONTINUED - CAP, S128, 80MM, BLACK, PUSH THRU</t>
  </si>
  <si>
    <t>DISCONTINUED - CAP, T077, 83MM CB, BUTTON ONLY</t>
  </si>
  <si>
    <t>DISCONTINUED - LUG BOLT, M14x1.5, 33MM, BLACK (SPRINTER)</t>
  </si>
  <si>
    <t>DISCONTINUED - Misc Hardware, Dually Valve Extension, Single Extension for OE Inner Wheel w/o TPMS</t>
  </si>
  <si>
    <t>191682043666</t>
  </si>
  <si>
    <t>191682043673</t>
  </si>
  <si>
    <t>191682043680</t>
  </si>
  <si>
    <t>ADDED 703 HD PARTS</t>
  </si>
  <si>
    <t>INCREASED MSRP FOR BLT100</t>
  </si>
  <si>
    <t>MR703 Bead Grip HD</t>
  </si>
  <si>
    <t>MR31521080518N</t>
  </si>
  <si>
    <t>MR31521080118N</t>
  </si>
  <si>
    <t>MR316290801318</t>
  </si>
  <si>
    <t>MR319785581300</t>
  </si>
  <si>
    <t>MR40557046552B</t>
  </si>
  <si>
    <t>MR70378580900</t>
  </si>
  <si>
    <t>MR70678587500</t>
  </si>
  <si>
    <t>MR30489016518</t>
  </si>
  <si>
    <t>MR30421088318N</t>
  </si>
  <si>
    <t>MR30521088918N</t>
  </si>
  <si>
    <t>MR31489060818</t>
  </si>
  <si>
    <t>MR316290501318</t>
  </si>
  <si>
    <t>MR31878550925</t>
  </si>
  <si>
    <t>MR31878587900</t>
  </si>
  <si>
    <t>MR31889016918</t>
  </si>
  <si>
    <t>MR31889080918</t>
  </si>
  <si>
    <t>MR319785801300</t>
  </si>
  <si>
    <t>MR319790501312N</t>
  </si>
  <si>
    <t>MR319790601312N</t>
  </si>
  <si>
    <t>MR50278051838-2</t>
  </si>
  <si>
    <t>MR70168059500</t>
  </si>
  <si>
    <t>MR70268060500</t>
  </si>
  <si>
    <t>MR70677553550</t>
  </si>
  <si>
    <t>MR70789016618</t>
  </si>
  <si>
    <t>UPDATED COUNTRY OF ORIGIN FOR MULTIPLE ITEMS</t>
  </si>
  <si>
    <t>MR30421016318N</t>
  </si>
  <si>
    <t>MR30578516325</t>
  </si>
  <si>
    <t>MR30978560500</t>
  </si>
  <si>
    <t>MR31629050818</t>
  </si>
  <si>
    <t>MR31729087818</t>
  </si>
  <si>
    <t>MR32089060518</t>
  </si>
  <si>
    <t>MR32089060918</t>
  </si>
  <si>
    <t>MR40947046452</t>
  </si>
  <si>
    <t>MR413570471152B</t>
  </si>
  <si>
    <t>MR70677553950</t>
  </si>
  <si>
    <t>UPDATED STATUS OF VARIOUS PARTS TO CLOSEOUT</t>
  </si>
  <si>
    <t>20x10, 6x5.5, -24 OS, 2500 lbs</t>
  </si>
  <si>
    <t>20x10, 8x6.5, -24 OS, 3600 lbs</t>
  </si>
  <si>
    <t>20x10, 8x170, -24 OS, 3600 lbs</t>
  </si>
  <si>
    <t>18x9, 5x5, 18 OS, 2500 lbs</t>
  </si>
  <si>
    <t>17x7.5, 5x160, 50 OS, 3000 lbs</t>
  </si>
  <si>
    <t>20x9, 5x150, 18 OS, 2500 lbs</t>
  </si>
  <si>
    <t>20x9, 6x5.5, 18 OS, 2500 lbs</t>
  </si>
  <si>
    <t>20x9, 6x135, 18 OS, 2500 lbs</t>
  </si>
  <si>
    <t>20x9, 8x6.5, 18 OS, 3600 lbs</t>
  </si>
  <si>
    <t>20x9, 8x170, 18 OS, 3600 lbs</t>
  </si>
  <si>
    <t>18x9, 6x135, 18 OS, 2500 lbs</t>
  </si>
  <si>
    <t>18x9, 5x5, -12 OS, 2500 lbs</t>
  </si>
  <si>
    <t>18x9, 5x5.5, -12 OS, 2500 lbs</t>
  </si>
  <si>
    <t>18x9, 5x150, 18 OS, 2500 lbs</t>
  </si>
  <si>
    <t>18x9, 6x5.5, -12 OS, 2500 lbs</t>
  </si>
  <si>
    <t>18x9, 6x5.5, 18 OS, 2500 lbs</t>
  </si>
  <si>
    <t>18x9, 8x6.5, -12 OS, 3600 lbs</t>
  </si>
  <si>
    <t>18x9, 8x6.5, 18 OS, 3600 lbs</t>
  </si>
  <si>
    <t>18x9, 8x170, -12 OS, 3600 lbs</t>
  </si>
  <si>
    <t>18x9, 8x170, -24 OS, 3600 lbs</t>
  </si>
  <si>
    <t>17x8.5, 6x4.5, 0 OS, 2500 lbs</t>
  </si>
  <si>
    <t>16x8, 5x4.5, 0 OS, 2500 lbs</t>
  </si>
  <si>
    <t>16x8, 5x5, 0 OS, 2500 lbs</t>
  </si>
  <si>
    <t>16x8, 6x5.5, 0 OS, 2500 lbs</t>
  </si>
  <si>
    <t>16x8, 8x6.5, 0 OS, 3600 lbs</t>
  </si>
  <si>
    <t>16x8, 8x170, 0 OS, 3600 lbs</t>
  </si>
  <si>
    <t>17x8.5, 6x135, 0 OS, 2500 lbs</t>
  </si>
  <si>
    <t>17x8.5, 5x5, 0 OS, 2500 lbs</t>
  </si>
  <si>
    <t>17x8.5, 5x5.5, 0 OS, 2500 lbs</t>
  </si>
  <si>
    <t>17x8.5, 6x5.5, 0 OS, 2500 lbs</t>
  </si>
  <si>
    <t>17x8.5, 8x6.5, 0 OS, 3600 lbs</t>
  </si>
  <si>
    <t>17x8.5, 8x170, 0 OS, 3600 lbs</t>
  </si>
  <si>
    <t>18x9, 8x170, 18 OS, 3600 lbs</t>
  </si>
  <si>
    <t>12x7, 4x110, 38 OS, 1000 lbs</t>
  </si>
  <si>
    <t>12x7, 4x115, 38 OS, 1000 lbs</t>
  </si>
  <si>
    <t>12x7, 4x136, 13 OS, 1000 lbs</t>
  </si>
  <si>
    <t>12x7, 4x110, 38 OS, 1600 lbs</t>
  </si>
  <si>
    <t>12x7, 4x115, 38 OS, 1600 lbs</t>
  </si>
  <si>
    <t>12x7, 4x136, 38 OS, 1600 lbs</t>
  </si>
  <si>
    <t>12x7, 4x136, 13 OS, 1600 lbs</t>
  </si>
  <si>
    <t>14x7, 4x110, 38 OS, 1600 lbs</t>
  </si>
  <si>
    <t>14x7, 4x115, 38 OS, 1600 lbs</t>
  </si>
  <si>
    <t>14x7, 4x136, 38 OS, 1600 lbs</t>
  </si>
  <si>
    <t>12x7, 4x156, 13 OS, 1600 lbs</t>
  </si>
  <si>
    <t>15x7, 4x136, 13 OS, 1600 lbs</t>
  </si>
  <si>
    <t>14x10, 4x136, -2 OS, 1600 lbs</t>
  </si>
  <si>
    <t>14x8, 4x136, -2 OS, 1600 lbs</t>
  </si>
  <si>
    <t>12x10, 4x110, 0 OS, 1600 lbs</t>
  </si>
  <si>
    <t>12x10, 4x115, 0 OS, 1600 lbs</t>
  </si>
  <si>
    <t>12x10, 4x156, -2 OS, 1600 lbs</t>
  </si>
  <si>
    <t>12x10, 4x136, 0 OS, 1600 lbs</t>
  </si>
  <si>
    <t>12x8, 4x110, 0 OS, 1600 lbs</t>
  </si>
  <si>
    <t>12x8, 4x115, 0 OS, 1600 lbs</t>
  </si>
  <si>
    <t>12x8, 4x156, -2 OS, 1600 lbs</t>
  </si>
  <si>
    <t>12x8, 4x136, 0 OS, 1600 lbs</t>
  </si>
  <si>
    <t>14x10, 4x136, 0 OS, 1600 lbs</t>
  </si>
  <si>
    <t>14x10, 4x110, 0 OS, 1600 lbs</t>
  </si>
  <si>
    <t>14x10, 4x115, 0 OS, 1600 lbs</t>
  </si>
  <si>
    <t>14x10, 4x156, -2 OS, 1600 lbs</t>
  </si>
  <si>
    <t>14x8, 4x110, 0 OS, 1600 lbs</t>
  </si>
  <si>
    <t>14x8, 4x115, 0 OS, 1600 lbs</t>
  </si>
  <si>
    <t>14x8, 4x156, -2 OS, 1600 lbs</t>
  </si>
  <si>
    <t>14x8, 4x136, 0 OS, 1600 lbs</t>
  </si>
  <si>
    <t>15x7, 5x100, 41 OS, 1900 lbs</t>
  </si>
  <si>
    <t>15x7, 5x4.5, 41 OS, 1900 lbs</t>
  </si>
  <si>
    <t>16x7, 5x4.5, 0 OS, 3600 lbs</t>
  </si>
  <si>
    <t>16x7, 6x5.5, 0 OS, 3600 lbs</t>
  </si>
  <si>
    <t>16x7, 8x6.5, 0 OS, 3600 lbs</t>
  </si>
  <si>
    <t>17x8.5, 8x6.5, 0 OS, 4500 lbs</t>
  </si>
  <si>
    <t>17x8.5, 8x180, 0 OS, 4500 lbs</t>
  </si>
  <si>
    <t>18x9, 8x6.5, 18 OS, 4500 lbs</t>
  </si>
  <si>
    <t>18x9, 8x180, 18 OS, 4500 lbs</t>
  </si>
  <si>
    <t>15x8, 5x4.5, -24 OS, 2500 lbs</t>
  </si>
  <si>
    <t>15x8, 5x5.5, -24 OS, 2500 lbs</t>
  </si>
  <si>
    <t>15x8, 6x5.5, -24 OS, 2500 lbs</t>
  </si>
  <si>
    <t>15x8, BLANK, -24 OS, 2500 lbs</t>
  </si>
  <si>
    <t>17x8.5, 8x170, 0 OS, 3640 lbs</t>
  </si>
  <si>
    <t>17x8.5, 8x6.5, 0 OS, 3640 lbs</t>
  </si>
  <si>
    <t>16x8, 5x5.5, 0 OS, 2100 lbs</t>
  </si>
  <si>
    <t>16x8, 8x170, 0 OS, 3200 lbs</t>
  </si>
  <si>
    <t>17x7.5, 5x4.5, 35 OS, 3000 lbs</t>
  </si>
  <si>
    <t>17x7.5, 5x130, 50 OS, 3000 lbs</t>
  </si>
  <si>
    <t>17x8.5, 5x150, 0 OS, 2500 lbs</t>
  </si>
  <si>
    <t>18x9, 5x5.5, 18 OS, 2500 lbs</t>
  </si>
  <si>
    <t>15x10, 5x5.5, -50 OS, 2100 lbs</t>
  </si>
  <si>
    <t>15x10, 6x5.5, -50 OS, 2100 lbs</t>
  </si>
  <si>
    <t>15x8, 5x5.5, -24 OS, 2100 lbs</t>
  </si>
  <si>
    <t>15x8, 6x5.5, -24 OS, 2100 lbs</t>
  </si>
  <si>
    <t>16x8, 5x4.5, 0 OS, 2100 lbs</t>
  </si>
  <si>
    <t>16x8, 5x5, 0 OS, 2100 lbs</t>
  </si>
  <si>
    <t>16x8, 8x6.5, 0 OS, 3200 lbs</t>
  </si>
  <si>
    <t>18x9, 8x170, 18 OS, 3640 lbs</t>
  </si>
  <si>
    <t>18x9, 8x170, -12 OS, 3640 lbs</t>
  </si>
  <si>
    <t>18x9, 8x6.5, -12 OS, 3640 lbs</t>
  </si>
  <si>
    <t>17x8.5, 5x4.5, 0 OS, 2500 lbs</t>
  </si>
  <si>
    <t>20x9, 5x5, 0 OS, 2500 lbs</t>
  </si>
  <si>
    <t>16x8, 5x4.5, 0 OS, 2650 lbs</t>
  </si>
  <si>
    <t>16x8, 8x6.5, 0 OS, 3640 lbs</t>
  </si>
  <si>
    <t>12x8, 4x156, 0 OS, 1600 lbs</t>
  </si>
  <si>
    <t>14x7, 4x115, 13 OS, 1600 lbs</t>
  </si>
  <si>
    <t>15x7, 4x110, 13 OS, 1600 lbs</t>
  </si>
  <si>
    <t>15x7, 4x115, 13 OS, 1600 lbs</t>
  </si>
  <si>
    <t>12x7, 4x156, 13 OS, 1000 lbs</t>
  </si>
  <si>
    <t>12x7, 4x136, 38 OS, 1000 lbs</t>
  </si>
  <si>
    <t>14x7, 4x110, 38 OS, 1000 lbs</t>
  </si>
  <si>
    <t>14x7, 4x115, 13 OS, 1000 lbs</t>
  </si>
  <si>
    <t>14x7, 4x115, 38 OS, 1000 lbs</t>
  </si>
  <si>
    <t>14x7, 4x136, 38 OS, 1000 lbs</t>
  </si>
  <si>
    <t>14x7, 4x110, 13 OS, 1200 lbs</t>
  </si>
  <si>
    <t>14x7, 4x110, 38 OS, 1200 lbs</t>
  </si>
  <si>
    <t>14x7, 4x156, 13 OS, 1200 lbs</t>
  </si>
  <si>
    <t>14x7, 4x156, 38 OS, 1200 lbs</t>
  </si>
  <si>
    <t>15x7, 5x100, 48 OS, 1900 lbs</t>
  </si>
  <si>
    <t>15x7, 5x4.5, 48 OS, 1900 lbs</t>
  </si>
  <si>
    <t>15x7, 4x108, 48 OS, 1900 lbs</t>
  </si>
  <si>
    <t>15x7, 5x100, 15 OS, 2100 lbs</t>
  </si>
  <si>
    <t>15x7, 5x4.5, 15 OS, 2100 lbs</t>
  </si>
  <si>
    <t>17x8, 5x4.5, 48 OS, 1800 lbs</t>
  </si>
  <si>
    <t>17x8, 5x100, 25 OS, 1800 lbs</t>
  </si>
  <si>
    <t>17x8, 5x100, 48 OS, 1800 lbs</t>
  </si>
  <si>
    <t>17x8.5, BLANK, -6 OS, 3400 lbs</t>
  </si>
  <si>
    <t>17x9, 6x6.5, -12 OS, 4000 lbs</t>
  </si>
  <si>
    <t>17x9, 5x5.5, -12 OS, 4000 lbs</t>
  </si>
  <si>
    <t>17x9, BLANK, -12 OS, 4000 lbs</t>
  </si>
  <si>
    <t>17x7.5, 6x130, 50 OS, 3000 lbs</t>
  </si>
  <si>
    <t>20x9, 8x180, 18 OS, 3600 lbs</t>
  </si>
  <si>
    <t>20x9, 6x5.5, 0 OS, 2500 lbs</t>
  </si>
  <si>
    <t>16x8, 8x170, 0 OS, 3640 lbs</t>
  </si>
  <si>
    <t>18x9, 5x5.5, -12 OS, 2650 lbs</t>
  </si>
  <si>
    <t>20x9, 8x6.5, 0 OS, 3640 lbs</t>
  </si>
  <si>
    <t>20x9, 8x170, 0 OS, 3640 lbs</t>
  </si>
  <si>
    <t>20x9, 8x180, 0 OS, 3640 lbs</t>
  </si>
  <si>
    <t>16x8, 6x120, 0 OS, 2650 lbs</t>
  </si>
  <si>
    <t>14x7, 4x110, 13 OS, 1600 lbs</t>
  </si>
  <si>
    <t>15x8, 5x4.5, -24 OS, 2400 lbs</t>
  </si>
  <si>
    <t>15x8, 5x5.5, -24 OS, 2400 lbs</t>
  </si>
  <si>
    <t>15x8, 5x4.75, -24 OS, 2400 lbs</t>
  </si>
  <si>
    <t>16x8, 5x4.5, 44 OS, 1900 lbs</t>
  </si>
  <si>
    <t>17x8.5, 6x5.5, 0 OS, 3600 lbs</t>
  </si>
  <si>
    <t>20x9, 5x5, -12 OS, 3500 lbs</t>
  </si>
  <si>
    <t>20x9, 6x5.5, -12 OS, 3500 lbs</t>
  </si>
  <si>
    <t>20x9, 8x6.5, -12 OS, 3500 lbs</t>
  </si>
  <si>
    <t>20x9, BLANK, -12 OS, 3500 lbs</t>
  </si>
  <si>
    <t>18x8, 5x4.5, 38 OS, 1850 lbs</t>
  </si>
  <si>
    <t>15x7, 5x5.5, -6 OS, 2100 lbs</t>
  </si>
  <si>
    <t>17x9, 8x170, -12 OS, 3600 lbs</t>
  </si>
  <si>
    <t>18x9, 8x6.5, 18 OS, 3640 lbs</t>
  </si>
  <si>
    <t>17x8.5, 5x5.5, 0 OS, 2650 lbs</t>
  </si>
  <si>
    <t>18x9, 5x5, -12 OS, 2650 lbs</t>
  </si>
  <si>
    <t>20x9, 6x5.5, 0 OS, 2650 lbs</t>
  </si>
  <si>
    <t>15x7, 4x156, 38 OS, 1200 lbs</t>
  </si>
  <si>
    <t>15x6.5, 5x205, -19 OS, 2100 lbs</t>
  </si>
  <si>
    <t>16x4, 5x205, -19 OS, 1600 lbs</t>
  </si>
  <si>
    <t>17x8.5, 6x135, 0 OS, 3600 lbs</t>
  </si>
  <si>
    <t>18x8, 5x108, 42 OS, 1850 lbs</t>
  </si>
  <si>
    <t>18x8, 5x100, 38 OS, 1850 lbs</t>
  </si>
  <si>
    <t>20x9, 6x135, 0 OS, 2500 lbs</t>
  </si>
  <si>
    <t>18x9, 6x5.5, -12 OS, 2650 lbs</t>
  </si>
  <si>
    <t>16x8, 6x5.5, 0 OS, 2650 lbs</t>
  </si>
  <si>
    <t>15x4, 5x205, -19 OS, 1600 lbs</t>
  </si>
  <si>
    <t>20x9, 6x6.5, -12 OS, 3500 lbs</t>
  </si>
  <si>
    <t>18x8, 5x100, 42 OS, 1850 lbs</t>
  </si>
  <si>
    <t>18x8, 5x4.5, 42 OS, 1850 lbs</t>
  </si>
  <si>
    <t>17x8.5, 5x5, 0 OS, 2650 lbs</t>
  </si>
  <si>
    <t>17x8.5, 5x150, 0 OS, 2650 lbs</t>
  </si>
  <si>
    <t>17x8.5, 6x120, 0 OS, 2650 lbs</t>
  </si>
  <si>
    <t>17x8.5, 6x135, 0 OS, 2650 lbs</t>
  </si>
  <si>
    <t>17x8.5, 6x5.5, 0 OS, 2650 lbs</t>
  </si>
  <si>
    <t>17x8.5, 8x180, 0 OS, 3640 lbs</t>
  </si>
  <si>
    <t>17x9, 5x5, -12 OS, 2650 lbs</t>
  </si>
  <si>
    <t>17x9, 6x5.5, -12 OS, 2650 lbs</t>
  </si>
  <si>
    <t>17x9, 8x6.5, -12 OS, 3640 lbs</t>
  </si>
  <si>
    <t>17x9, 8x170, -12 OS, 3640 lbs</t>
  </si>
  <si>
    <t>20x9, 8x6.5, 18 OS, 3640 lbs</t>
  </si>
  <si>
    <t>15x5, 4x156, 0 OS, 1600 lbs</t>
  </si>
  <si>
    <t>15x5, 4x156, 46 OS, 1600 lbs</t>
  </si>
  <si>
    <t>15x5, 4x136, 46 OS, 1600 lbs</t>
  </si>
  <si>
    <t>16x8, 5x5.5, 44 OS, 1900 lbs</t>
  </si>
  <si>
    <t>20x9, 5x150, 25 OS, 2500 lbs</t>
  </si>
  <si>
    <t>20x9, 8x170, 18 OS, 3640 lbs</t>
  </si>
  <si>
    <t>20x9, 5x150, 0 OS, 2650 lbs</t>
  </si>
  <si>
    <t>18x9, 8x180, 18 OS, 3640 lbs</t>
  </si>
  <si>
    <t>18x9, 6x135, 18 OS, 2650 lbs</t>
  </si>
  <si>
    <t>18x9, 6x5.5, 18 OS, 2650 lbs</t>
  </si>
  <si>
    <t>18x9, 8x180, -12 OS, 3640 lbs</t>
  </si>
  <si>
    <t>17x7.5, 8x6.5, 20 OS, 3600 lbs</t>
  </si>
  <si>
    <t>17x8.5, 6x4.5, 25 OS, 2500 lbs</t>
  </si>
  <si>
    <t>17x8.5, 8x6.5, 25 OS, 3600 lbs</t>
  </si>
  <si>
    <t>18x9, 5x5.5, 18 OS, 2650 lbs</t>
  </si>
  <si>
    <t>18x9, 5x150, 18 OS, 2650 lbs</t>
  </si>
  <si>
    <t>17x8.5, 8x180, 0 OS, 3600 lbs</t>
  </si>
  <si>
    <t>14x7, 4x136, 13 OS, 1000 lbs</t>
  </si>
  <si>
    <t>15x8, 4x110, -2 OS, 1600 lbs</t>
  </si>
  <si>
    <t>15x10, 4x110, -2 OS, 1600 lbs</t>
  </si>
  <si>
    <t>20x9, 6x135, -12 OS, 3500 lbs</t>
  </si>
  <si>
    <t>17x8, 5x108, 42 OS, 1850 lbs</t>
  </si>
  <si>
    <t>17x8, 5x108, 38 OS, 1850 lbs</t>
  </si>
  <si>
    <t>18x8, 5x108, 38 OS, 1850 lbs</t>
  </si>
  <si>
    <t>14x7, 4x115, 38 OS, 1400 lbs</t>
  </si>
  <si>
    <t>10x5, 4x110, 13 OS, 1400 lbs</t>
  </si>
  <si>
    <t>10x5, 4x110, 38 OS, 1400 lbs</t>
  </si>
  <si>
    <t>18x9, 5x5, 18 OS, 2650 lbs</t>
  </si>
  <si>
    <t>17x8.5, 8x170, 25 OS, 3640 lbs</t>
  </si>
  <si>
    <t>20x12, 8x180, -52 OS, 3640 lbs</t>
  </si>
  <si>
    <t>14x7, 4x110, 10 OS, 1200 lbs</t>
  </si>
  <si>
    <t>14x7, 4x110, 38 OS, 1400 lbs</t>
  </si>
  <si>
    <t>14x8, 4x110, 0 OS, 1000 lbs</t>
  </si>
  <si>
    <t>14x10, 4x110, 0 OS, 1000 lbs</t>
  </si>
  <si>
    <t>15x4.5, 5x205, -25 OS, 1600 lbs</t>
  </si>
  <si>
    <t>15x7, 5x205, -25 OS, 2100 lbs</t>
  </si>
  <si>
    <t>15x7, 5x205, -45 OS, 2100 lbs</t>
  </si>
  <si>
    <t>16x4.5, 5x205, -25 OS, 1600 lbs</t>
  </si>
  <si>
    <t>17x6.5, 5x205, -25 OS, 3100 lbs</t>
  </si>
  <si>
    <t>17x6.5, 5x205, -38 OS, 3100 lbs</t>
  </si>
  <si>
    <t>15x8, BLANK, -24 OS, 2400 lbs</t>
  </si>
  <si>
    <t>16x8, BLANK, 44 OS, 1900 lbs</t>
  </si>
  <si>
    <t>17x8.5, 6x120, 0 OS, 2500 lbs</t>
  </si>
  <si>
    <t>20x9, 6x135, 18 OS, 2650 lbs</t>
  </si>
  <si>
    <t>20x9, 5x150, 18 OS, 2650 lbs</t>
  </si>
  <si>
    <t>20x9, 6x5.5, 18 OS, 2650 lbs</t>
  </si>
  <si>
    <t>20x9, 8x180, 18 OS, 3640 lbs</t>
  </si>
  <si>
    <t>14x7, 4x156, 11 OS, 1000 lbs</t>
  </si>
  <si>
    <t>14x7, 4x156, 13 OS, 1600 lbs</t>
  </si>
  <si>
    <t>14x10, 4x110, 0 OS, 1200 lbs</t>
  </si>
  <si>
    <t>14x7, 4x156, 38 OS, 1600 lbs</t>
  </si>
  <si>
    <t>14x7, 4x156, 38 OS, 1400 lbs</t>
  </si>
  <si>
    <t>14x7, 4x136, 38 OS, 1400 lbs</t>
  </si>
  <si>
    <t>14x7, 4x136, 13 OS, 1600 lbs</t>
  </si>
  <si>
    <t>20x9.5, 5x120, 40 OS, 2650 lbs</t>
  </si>
  <si>
    <t>20x9.5, 5x130, 45 OS, 2650 lbs</t>
  </si>
  <si>
    <t>17x7.5, 6x5.5, 25 OS, 3000 lbs</t>
  </si>
  <si>
    <t>18x8, 5x100, 42 OS, 1650 lbs</t>
  </si>
  <si>
    <t>20x10, 5x5, -24 OS, 2650 lbs</t>
  </si>
  <si>
    <t>20x10, 6x5.5, -24 OS, 2650 lbs</t>
  </si>
  <si>
    <t>20x10, 8x170, -24 OS, 3640 lbs</t>
  </si>
  <si>
    <t>20x10, 8x180, -24 OS, 3640 lbs</t>
  </si>
  <si>
    <t>20x12, 5x5, -52 OS, 2650 lbs</t>
  </si>
  <si>
    <t>20x12, 6x5.5, -52 OS, 2650 lbs</t>
  </si>
  <si>
    <t>20x12, 8x6.5, -52 OS, 3640 lbs</t>
  </si>
  <si>
    <t>20x12, 8x170, -52 OS, 3640 lbs</t>
  </si>
  <si>
    <t>14x10, 4x156, 0 OS, 1200 lbs</t>
  </si>
  <si>
    <t>20x9, BLANK, -12 OS, 3600 lbs</t>
  </si>
  <si>
    <t>17x9, BLANK, -44 OS, 3600 lbs</t>
  </si>
  <si>
    <t>16x7, BLANK, 45 OS, 4000 lbs</t>
  </si>
  <si>
    <t>16x7, BLANK, 25 OS, 4000 lbs</t>
  </si>
  <si>
    <t>17x9, BLANK, 25 OS, 4000 lbs</t>
  </si>
  <si>
    <t>17x8.5, 6x135, 35 OS, 2650 lbs</t>
  </si>
  <si>
    <t>17x8.5, 5x5, 25 OS, 2650 lbs</t>
  </si>
  <si>
    <t>18x9.5, 5x4.5, 40 OS, 1650 lbs</t>
  </si>
  <si>
    <t>17x8, 5x100, 42 OS, 1650 lbs</t>
  </si>
  <si>
    <t>18x8, 5x108, 42 OS, 1650 lbs</t>
  </si>
  <si>
    <t>15x10, 5x4.5, -50 OS, 2100 lbs</t>
  </si>
  <si>
    <t>15x8, 4x156, 0 OS, 1400 lbs</t>
  </si>
  <si>
    <t>15x10, 4x136, 0 OS, 1400 lbs</t>
  </si>
  <si>
    <t>14x8, 4x136, 0 OS, 1000 lbs</t>
  </si>
  <si>
    <t>14x8, 4x156, 0 OS, 1000 lbs</t>
  </si>
  <si>
    <t>14x8, 4x136, 0 OS, 1200 lbs</t>
  </si>
  <si>
    <t>14x10, 4x136, 0 OS, 1200 lbs</t>
  </si>
  <si>
    <t>17x8.5, 6x135, 25 OS, 2650 lbs</t>
  </si>
  <si>
    <t>14x7, 4x136, 10 OS, 1200 lbs</t>
  </si>
  <si>
    <t>15x8, 4x136, 0 OS, 1400 lbs</t>
  </si>
  <si>
    <t>20x10, 8x6.5, -24 OS, 3640 lbs</t>
  </si>
  <si>
    <t>17x9, 5x5.5, -12 OS, 3400 lbs</t>
  </si>
  <si>
    <t>17x8.5, 6x5.5, 25 OS, 2650 lbs</t>
  </si>
  <si>
    <t>17x9, 6x6.5, 25 OS, 4000 lbs</t>
  </si>
  <si>
    <t>14x7, 4x136, 38 OS, 1200 lbs</t>
  </si>
  <si>
    <t>17x8.5, 6x120, 25 OS, 2650 lbs</t>
  </si>
  <si>
    <t>15x8, 5x4.5, -24 OS, 2100 lbs</t>
  </si>
  <si>
    <t>20x9, BLANK, 20 OS, 3600 lbs</t>
  </si>
  <si>
    <t>14x8, 4x156, 0 OS, 1600 lbs</t>
  </si>
  <si>
    <t>14x7, 4x136, 13 OS, 1200 lbs</t>
  </si>
  <si>
    <t>14x8, 4x156, 0 OS, 1200 lbs</t>
  </si>
  <si>
    <t>15x7, 4x136, 13 OS, 1200 lbs</t>
  </si>
  <si>
    <t>15x7, 4x156, 13 OS, 1200 lbs</t>
  </si>
  <si>
    <t>15x8, 4x136, 0 OS, 1200 lbs</t>
  </si>
  <si>
    <t>15x8, 4x156, 0 OS, 1200 lbs</t>
  </si>
  <si>
    <t>15x10, 4x136, 0 OS, 1200 lbs</t>
  </si>
  <si>
    <t>15x10, 4x156, 0 OS, 1200 lbs</t>
  </si>
  <si>
    <t>14x10, 4x156, 0 OS, 1000 lbs</t>
  </si>
  <si>
    <t>15x7, 4x136, 10 OS, 1400 lbs</t>
  </si>
  <si>
    <t>15x7, 4x156, 10 OS, 1400 lbs</t>
  </si>
  <si>
    <t>15x10, 4x156, 0 OS, 1400 lbs</t>
  </si>
  <si>
    <t>14x7, 4x156, 10 OS, 1200 lbs</t>
  </si>
  <si>
    <t>17x8, 5x4.5, 42 OS, 1650 lbs</t>
  </si>
  <si>
    <t>20x9, 6x6.5, 20 OS, 3600 lbs</t>
  </si>
  <si>
    <t>17x9, BLANK, -12 OS, 3400 lbs</t>
  </si>
  <si>
    <t>20x9.5, 6x5.5, 12 OS, 2650 lbs</t>
  </si>
  <si>
    <t>20x9.5, 6x135, 12 OS, 2650 lbs</t>
  </si>
  <si>
    <t>20x9.5, 5x150, 25 OS, 2650 lbs</t>
  </si>
  <si>
    <t>17x8.5, 5x150, 25 OS, 2650 lbs</t>
  </si>
  <si>
    <t>17x8.5, 5x150, 35 OS, 2650 lbs</t>
  </si>
  <si>
    <t>18x9, 5x150, 25 OS, 2500 lbs</t>
  </si>
  <si>
    <t>20x10, 8x170, -18 OS, 3640 lbs</t>
  </si>
  <si>
    <t>20x10, 8x180, -18 OS, 3640 lbs</t>
  </si>
  <si>
    <t>15x7, 4x156, 38 OS, 1600 lbs</t>
  </si>
  <si>
    <t>15x10, 4x136, 25 OS, 1600 lbs</t>
  </si>
  <si>
    <t>20x10, 5x5, -18 OS, 2650 lbs</t>
  </si>
  <si>
    <t>20x10, 8x6.5, -18 OS, 3640 lbs</t>
  </si>
  <si>
    <t>18x8, 5x4.5, 42 OS, 1650 lbs</t>
  </si>
  <si>
    <t>15x7, 4x156, 13 OS, 1600 lbs</t>
  </si>
  <si>
    <t>14x10, 4x136, 0 OS, 1000 lbs</t>
  </si>
  <si>
    <t>18x9, 6x135, 0 OS, 2500 lbs</t>
  </si>
  <si>
    <t>15x8, BLANK, -24 OS, 2700 lbs</t>
  </si>
  <si>
    <t>18x9, 8x170, 18 OS, 4500 lbs</t>
  </si>
  <si>
    <t>14x10, 4x156, 0 OS, 1600 lbs</t>
  </si>
  <si>
    <t>17x9, 5x5, -12 OS, 3400 lbs</t>
  </si>
  <si>
    <t>20x9, 5x5.5, -12 OS, 2650 lbs</t>
  </si>
  <si>
    <t>20x10, 6x5.5, -18 OS, 2650 lbs</t>
  </si>
  <si>
    <t>15x7, 4x136, 38 OS, 1600 lbs</t>
  </si>
  <si>
    <t>20x10, 6x135, -18 OS, 2650 lbs</t>
  </si>
  <si>
    <t>16x8, 6x5.5, 0 OS, 3200 lbs</t>
  </si>
  <si>
    <t>18x9, 8x180, 0 OS, 3640 lbs</t>
  </si>
  <si>
    <t>16x8, 6x5.5, 30 OS, 2650 lbs</t>
  </si>
  <si>
    <t>17x9, 8x6.5, -38 OS, 3600 lbs</t>
  </si>
  <si>
    <t>17x8.5, 6x120, 20 OS, 2650 lbs</t>
  </si>
  <si>
    <t>16x8, 5x120, 0 OS, 2650 lbs</t>
  </si>
  <si>
    <t>20x9, 5x5, 20 OS, 3600 lbs</t>
  </si>
  <si>
    <t>17x9, 5x5.5, -12 OS, 2650 lbs</t>
  </si>
  <si>
    <t>20x10, 5x5.5, -18 OS, 2650 lbs</t>
  </si>
  <si>
    <t>17x8.5, 6x5.5, 35 OS, 2650 lbs</t>
  </si>
  <si>
    <t>17x8, 5x100, 42 OS, 1850 lbs</t>
  </si>
  <si>
    <t>16x8, 5x6.5, 0 OS, 2650 lbs</t>
  </si>
  <si>
    <t>15x7, 4x110, 10 OS, 1400 lbs</t>
  </si>
  <si>
    <t>15x10, 4x156, 25 OS, 1600 lbs</t>
  </si>
  <si>
    <t>18x9, 5x150, 0 OS, 2500 lbs</t>
  </si>
  <si>
    <t>18x9, 5x150, 0 OS, 2650 lbs</t>
  </si>
  <si>
    <t>17x7.5, 5x160, 50 OS, 3640 lbs</t>
  </si>
  <si>
    <t>17x8, 5x4.5, 38 OS, 1850 lbs</t>
  </si>
  <si>
    <t>17x7.5, 5x100, 30 OS, 3640 lbs</t>
  </si>
  <si>
    <t>17x8, 5x108, 25 OS, 2650 lbs</t>
  </si>
  <si>
    <t>17x8, 5x4.5, 25 OS, 2650 lbs</t>
  </si>
  <si>
    <t>17x6.5, 4x156, 20 OS, 1600 lbs</t>
  </si>
  <si>
    <t>17x9, BLANK, -38 OS, 3600 lbs</t>
  </si>
  <si>
    <t>17x8, 5x100, 38 OS, 1850 lbs</t>
  </si>
  <si>
    <t>16x7, 5x100, 15 OS, 1850 lbs</t>
  </si>
  <si>
    <t>16x7, 5x100, 30 OS, 1850 lbs</t>
  </si>
  <si>
    <t>20x9, 6x5.5, 20 OS, 3600 lbs</t>
  </si>
  <si>
    <t>16x7, 5x4.5, 15 OS, 1850 lbs</t>
  </si>
  <si>
    <t>17x8.5, 8x180, 25 OS, 3640 lbs</t>
  </si>
  <si>
    <t>20x9, 6x135, 20 OS, 3600 lbs</t>
  </si>
  <si>
    <t>20x9, 8x6.5, 20 OS, 3600 lbs</t>
  </si>
  <si>
    <t>17x8.5, BLANK, 0 OS, 3600 lbs</t>
  </si>
  <si>
    <t>16x8, 6x120, 30 OS, 2650 lbs</t>
  </si>
  <si>
    <t>16x7, 5x4.5, 30 OS, 1850 lbs</t>
  </si>
  <si>
    <t>17x8, 5x4.5, 42 OS, 1850 lbs</t>
  </si>
  <si>
    <t>17x8.5, 5x5, 25 OS, 2500 lbs</t>
  </si>
  <si>
    <t>17x7.5, 5x110, 30 OS, 2650 lbs</t>
  </si>
  <si>
    <t>18x9, 5x120, 25 OS, 2650 lbs</t>
  </si>
  <si>
    <t>17x7.5, 6x4.5, 24 OS, 3640 lbs</t>
  </si>
  <si>
    <t>17x8.5, 5x150, 25 OS, 2500 lbs</t>
  </si>
  <si>
    <t>15x7, 5x100, 15 OS, 1850 lbs</t>
  </si>
  <si>
    <t>17x7.5, 5x4.5, 30 OS, 3640 lbs</t>
  </si>
  <si>
    <t>16x7, 5x112, 30 OS, 1850 lbs</t>
  </si>
  <si>
    <t>17x7.5, 5x108, 30 OS, 2650 lbs</t>
  </si>
  <si>
    <t>18x9, 6x5.5, 0 OS, 2650 lbs</t>
  </si>
  <si>
    <t>17x7.5, 5x100, 30 OS, 2650 lbs</t>
  </si>
  <si>
    <t>17x7.5, 5x4.5, 30 OS, 2650 lbs</t>
  </si>
  <si>
    <t>18x9, 5x150, 25 OS, 2650 lbs</t>
  </si>
  <si>
    <t>17x7.5, 5x110, 30 OS, 3640 lbs</t>
  </si>
  <si>
    <t>17x8, 6x135, 25 OS, 2650 lbs</t>
  </si>
  <si>
    <t>17x7.5, 5x120, 25 OS, 3640 lbs</t>
  </si>
  <si>
    <t>18x9, 5x150, 35 OS, 2650 lbs</t>
  </si>
  <si>
    <t>17x8, 6x120, 25 OS, 2650 lbs</t>
  </si>
  <si>
    <t>18x9, 6x5.5, 35 OS, 2650 lbs</t>
  </si>
  <si>
    <t>18x8.5, 5x108, 38 OS, 1850 lbs</t>
  </si>
  <si>
    <t>20x9, 5x5, 18 OS, 2650 lbs</t>
  </si>
  <si>
    <t>17x7.5, 6x130, 50 OS, 3640 lbs</t>
  </si>
  <si>
    <t>16x7, 5x110, 30 OS, 1850 lbs</t>
  </si>
  <si>
    <t>17x8.5, 5x4.5, 0 OS, 2650 lbs</t>
  </si>
  <si>
    <t>16x6.5, 6x180, 90 OS, 3300 lbs</t>
  </si>
  <si>
    <t>14x6, 4x156, 38 OS, 1600 lbs</t>
  </si>
  <si>
    <t>17x7.5, 5x130, 50 OS, 3640 lbs</t>
  </si>
  <si>
    <t>18x8.5, 5x100, 38 OS, 1850 lbs</t>
  </si>
  <si>
    <t>17x8.5, 6x120, 25 OS, 2500 lbs</t>
  </si>
  <si>
    <t>18x8.5, 5x150, 40 OS, 2650 lbs</t>
  </si>
  <si>
    <t>15x8, 4x136, 0 OS, 1600 lbs</t>
  </si>
  <si>
    <t>20x10, 6x135, -24 OS, 2650 lbs</t>
  </si>
  <si>
    <t>20x10, 5x5.5, -24 OS, 2650 lbs</t>
  </si>
  <si>
    <t>18x8.5, 6x5.5, 40 OS, 2650 lbs</t>
  </si>
  <si>
    <t>16x7, 5x108, 30 OS, 1850 lbs</t>
  </si>
  <si>
    <t>14x6, 4x136, 38 OS, 1600 lbs</t>
  </si>
  <si>
    <t>17x8, 5x5, 25 OS, 2650 lbs</t>
  </si>
  <si>
    <t>17x9, 5x4.5, -12 OS, 2650 lbs</t>
  </si>
  <si>
    <t>15x10, 4x136, 0 OS, 1600 lbs</t>
  </si>
  <si>
    <t>15x6, 4x156, 51 OS, 1600 lbs</t>
  </si>
  <si>
    <t>20x9.5, 5x114.3, -10 OS, 2200 lbs</t>
  </si>
  <si>
    <t>20x11, 5x114.3, -16 OS, 2200 lbs</t>
  </si>
  <si>
    <t>19x10.5, 5x4.5, 45 OS, 1580 lbs</t>
  </si>
  <si>
    <t>20x9.5, 5x4.5, 33 OS, 1580 lbs</t>
  </si>
  <si>
    <t>20x10.5, 5x4.5, 28 OS, 1800 lbs</t>
  </si>
  <si>
    <t>20x11, 5x4.5, 52 OS, 1800 lbs</t>
  </si>
  <si>
    <t>20x8.5, 5x4.5, 30 OS, 1800 lbs</t>
  </si>
  <si>
    <t>20x9, 6x135, 25 OS, 2500 lbs</t>
  </si>
  <si>
    <t>20x9, 6x5.5, 25 OS, 2500 lbs</t>
  </si>
  <si>
    <t>18x9, 6x5.5, 0 OS, 2500 lbs</t>
  </si>
  <si>
    <t>17x7.5, 5x108, 35 OS, 1800 lbs</t>
  </si>
  <si>
    <t>18x9, 6x5.5, 30 OS, 2500 lbs</t>
  </si>
  <si>
    <t>20x9, 6x135, 35 OS, 2500 lbs</t>
  </si>
  <si>
    <t>20x9, 6x5.5, 30 OS, 2500 lbs</t>
  </si>
  <si>
    <t>17x9, 6x5.5, 30 OS, 2500 lbs</t>
  </si>
  <si>
    <t>15x8, 4x156, -2 OS, 1600 lbs</t>
  </si>
  <si>
    <t>15x5, 4x136, 43 OS, 1600 lbs</t>
  </si>
  <si>
    <t>17x8.5, 6x135, 25 OS, 2500 lbs</t>
  </si>
  <si>
    <t>UPDATED MSRP/MAP FOR WHEELS/ACCESSORIES/TIRES</t>
  </si>
  <si>
    <t>MR318570511315</t>
  </si>
  <si>
    <t>15x7, 5x100, 15 OS, 1900 lbs</t>
  </si>
  <si>
    <t>MR70778550600</t>
  </si>
  <si>
    <t>MR30421016518N</t>
  </si>
  <si>
    <t>MR30529016918</t>
  </si>
  <si>
    <t>MR30989088818</t>
  </si>
  <si>
    <t>MR31621087818N</t>
  </si>
  <si>
    <t>MR31888516940</t>
  </si>
  <si>
    <t>18x8.5, 6x135, 40 OS, 2650 lbs</t>
  </si>
  <si>
    <t>MR32078560900</t>
  </si>
  <si>
    <t>MR40947046543</t>
  </si>
  <si>
    <t>MR40958046444</t>
  </si>
  <si>
    <t>15x8, 4x156, 0 OS, 1600 lbs</t>
  </si>
  <si>
    <t>17x9, 6x5.5, 0 OS, 2500 lbs</t>
  </si>
  <si>
    <t>MR30521016918N</t>
  </si>
  <si>
    <t>MR31578580125</t>
  </si>
  <si>
    <t>17x8.5, 8x6.5, 25 OS, 3640 lbs</t>
  </si>
  <si>
    <t>MR31521050118N</t>
  </si>
  <si>
    <t>MR31521060118N</t>
  </si>
  <si>
    <t>MR31629060818</t>
  </si>
  <si>
    <t>MR316210501318N</t>
  </si>
  <si>
    <t>MR31621060818N</t>
  </si>
  <si>
    <t>MR316210801318N</t>
  </si>
  <si>
    <t>MR31729058518</t>
  </si>
  <si>
    <t>MR31729080818</t>
  </si>
  <si>
    <t>MR31979050912N</t>
  </si>
  <si>
    <t>MR319890601318</t>
  </si>
  <si>
    <t>MR319290161318</t>
  </si>
  <si>
    <t>MR50267051515-2</t>
  </si>
  <si>
    <t>MR50267012530-2</t>
  </si>
  <si>
    <t>MR60529050512N</t>
  </si>
  <si>
    <t>20x9, 5x5, -12 OS, 2650 lbs</t>
  </si>
  <si>
    <t>MR60521055924N</t>
  </si>
  <si>
    <t>MR70589088818</t>
  </si>
  <si>
    <t>MR70677549930</t>
  </si>
  <si>
    <t>MR30478516900</t>
  </si>
  <si>
    <t>MR30421055318N</t>
  </si>
  <si>
    <t>MR30521050918N</t>
  </si>
  <si>
    <t>MR30978580800</t>
  </si>
  <si>
    <t>MR31529050518</t>
  </si>
  <si>
    <t>MR31529055118</t>
  </si>
  <si>
    <t>20x9, 5x5.5, 18 OS, 2650 lbs</t>
  </si>
  <si>
    <t>MR31529016518</t>
  </si>
  <si>
    <t>MR31529016118</t>
  </si>
  <si>
    <t>MR31521055518N</t>
  </si>
  <si>
    <t>MR31521055318N</t>
  </si>
  <si>
    <t>MR31521055118N</t>
  </si>
  <si>
    <t>MR31521060318N</t>
  </si>
  <si>
    <t>MR31629087818</t>
  </si>
  <si>
    <t>MR31629080818</t>
  </si>
  <si>
    <t>MR316210871318N</t>
  </si>
  <si>
    <t>MR31779050812N</t>
  </si>
  <si>
    <t>MR31779055512N</t>
  </si>
  <si>
    <t>MR31779055812N</t>
  </si>
  <si>
    <t>MR31779060812N</t>
  </si>
  <si>
    <t>MR318785501325</t>
  </si>
  <si>
    <t>MR31889016900</t>
  </si>
  <si>
    <t>18x9, 6x135, 0 OS, 2650 lbs</t>
  </si>
  <si>
    <t>MR319785551300</t>
  </si>
  <si>
    <t>MR31978555900</t>
  </si>
  <si>
    <t>MR319785621300</t>
  </si>
  <si>
    <t>MR31978562900</t>
  </si>
  <si>
    <t>MR31988558940</t>
  </si>
  <si>
    <t>MR31988560940</t>
  </si>
  <si>
    <t>MR31989060918</t>
  </si>
  <si>
    <t>MR319290551318</t>
  </si>
  <si>
    <t>MR31929055918</t>
  </si>
  <si>
    <t>MR31929060918</t>
  </si>
  <si>
    <t>MR32078550900</t>
  </si>
  <si>
    <t>MR32078555900</t>
  </si>
  <si>
    <t>MR32078560500</t>
  </si>
  <si>
    <t>MR32089058918</t>
  </si>
  <si>
    <t>MR32089016518</t>
  </si>
  <si>
    <t>MR32089088918</t>
  </si>
  <si>
    <t>MR40641046555B</t>
  </si>
  <si>
    <t>MR40951046455</t>
  </si>
  <si>
    <t>15x10, 4x156, 0 OS, 1600 lbs</t>
  </si>
  <si>
    <t>MR413570461152B</t>
  </si>
  <si>
    <t>17x9, 6x5.5, -12 OS, 4000 lbs</t>
  </si>
  <si>
    <t>MR50157051548SC</t>
  </si>
  <si>
    <t>MR50178049542-2</t>
  </si>
  <si>
    <t>MR60521055324N</t>
  </si>
  <si>
    <t>MR60521288552N</t>
  </si>
  <si>
    <t>MR70157051615</t>
  </si>
  <si>
    <t>MR70168060600</t>
  </si>
  <si>
    <t>MR70177553950</t>
  </si>
  <si>
    <t>MR70268062900</t>
  </si>
  <si>
    <t>MR70277563550</t>
  </si>
  <si>
    <t>MR70457051515</t>
  </si>
  <si>
    <t>MR70468060800</t>
  </si>
  <si>
    <t>MR70677556550</t>
  </si>
  <si>
    <t>MR70677556950</t>
  </si>
  <si>
    <t>MR70677563950</t>
  </si>
  <si>
    <t>MR70689087918</t>
  </si>
  <si>
    <t>MR70767049515</t>
  </si>
  <si>
    <t>16x7, 5x108, 15 OS, 1850 lbs</t>
  </si>
  <si>
    <t>MR70767057530</t>
  </si>
  <si>
    <t>MR70778558600</t>
  </si>
  <si>
    <t>MR70789060618</t>
  </si>
  <si>
    <t>GZ80441047555</t>
  </si>
  <si>
    <t>LUG KIT, M14X1.5, MAG SHANK, BLACK, DUALLY (SPRINTER), 24 NUTS</t>
  </si>
  <si>
    <t>SK650</t>
  </si>
  <si>
    <t>ADDED SK650 - 7 POINT LUG KEY</t>
  </si>
  <si>
    <t>UPDATED HUBBORE FOR 605 8X170 TO 125</t>
  </si>
  <si>
    <t>https://customwheelhousellc.box.com/shared/static/bc8agwilpugfaavz0dmo0dansx4i8h9z.png</t>
  </si>
  <si>
    <t>method-mr305-wheel-6lug-bronze-matte-black-lip-20x10-face-1000-Bronze.png</t>
  </si>
  <si>
    <t>method-mr305-wheel-6lug-bronze-matte-black-lip-20x10-1000-Bronze.png</t>
  </si>
  <si>
    <t>https://customwheelhousellc.box.com/shared/static/0rqmg8sy7e8af5iqf72ma4ainyeasfqm.png</t>
  </si>
  <si>
    <t>method-mr305-wheel-6lug-bronze-matte-black-lip-18x9-face-1000-Bronze.png</t>
  </si>
  <si>
    <t>https://customwheelhousellc.box.com/shared/static/egr4z479kwmrw3j1oz3m98b6i5mtsncj.png</t>
  </si>
  <si>
    <t>method-mr305-wheel-6lug-bronze-matte-black-lip-18x9-Bronze.png</t>
  </si>
  <si>
    <t>https://customwheelhousellc.box.com/shared/static/8hlaxpxofy35g2xq1bxbaosd4x2pqkxl.png</t>
  </si>
  <si>
    <t>method-mr305-wheel-5lug-bronze-matte-black-lip-17x85-face-1000-Bronze.png</t>
  </si>
  <si>
    <t>https://customwheelhousellc.box.com/shared/static/rb9v6p7sxqgsx3h16a34p68164cmbuwo.png</t>
  </si>
  <si>
    <t>method-mr305-wheel-5lug-bronze-matte-black-lip-17x85-1000-Bronze.png</t>
  </si>
  <si>
    <t>https://customwheelhousellc.box.com/shared/static/i5v1yp8nzqd0bi9pecr9rxq2rpi0oxul.png</t>
  </si>
  <si>
    <t>method-mr305-wheel-8lug-bronze-matte-black-lip-18x9-face-1000-Bronze.png</t>
  </si>
  <si>
    <t>https://customwheelhousellc.box.com/shared/static/f64c6303nu10kc4e7z0ifc4v4grubryy.png</t>
  </si>
  <si>
    <t>method-mr305-wheel-8lug-bronze-matte-black-lip-18x9-1000-Bronze.png</t>
  </si>
  <si>
    <t>https://customwheelhousellc.box.com/shared/static/d7g4ejagraldgcc1v33i3lhyxde4aene.png</t>
  </si>
  <si>
    <t>rtr-tech-mesh-wheel-5lug-satin-charcoal-20x9-5-1000.png</t>
  </si>
  <si>
    <t>https://customwheelhousellc.box.com/shared/static/v71ghr0hu3ug3oli18jqk47wpmcwk08x.png</t>
  </si>
  <si>
    <t>rtr-tech-mesh-wheel-5lug-satin-charcoal-20x9-5-face-1000.png</t>
  </si>
  <si>
    <t>https://customwheelhousellc.box.com/shared/static/170ii4m1wkrqh02z1pfdgzl1sqt5lg0d.png</t>
  </si>
  <si>
    <t>rtr-tech-mesh-wheel-5lug-gloss-black-20x9-5-face-1000.png</t>
  </si>
  <si>
    <t>https://customwheelhousellc.box.com/shared/static/top6ffo1b8aulpbbc2rfmiwlkrbs2xbz.png</t>
  </si>
  <si>
    <t>rtr-tech-mesh-wheel-5lug-gloss-black-20x9-5-1000.png</t>
  </si>
  <si>
    <t>https://customwheelhousellc.box.com/shared/static/dfpbgnvg9ys37lu5vsq9qzb733z8kx5l.png</t>
  </si>
  <si>
    <t>rtr-tech5-wheel-5lug-bronze-20x9-5-face-1000.png</t>
  </si>
  <si>
    <t>https://customwheelhousellc.box.com/shared/static/eiotiuz84gjox0mtte00nj3u950wub42.png</t>
  </si>
  <si>
    <t>rtr-tech5-wheel-5lug-bronze-20x9-5-1000.png</t>
  </si>
  <si>
    <t>https://customwheelhousellc.box.com/shared/static/4ogmga6tze985fxqr0mlpavyqch933q4.png</t>
  </si>
  <si>
    <t>rtr-tech5-wheel-5lug-satin-charcoal-20x9-5-face-1000.png</t>
  </si>
  <si>
    <t>https://customwheelhousellc.box.com/shared/static/hed7zy5nrzu97pnl031fycqlri1xrrjy.png</t>
  </si>
  <si>
    <t>rtr-tech5-wheel-5lug-satin-charcoal-20x9-5-1000.png</t>
  </si>
  <si>
    <t>https://customwheelhousellc.box.com/shared/static/gwyau5oim68drg6brtaacnni9ypwdrwu.png</t>
  </si>
  <si>
    <t>https://customwheelhousellc.box.com/shared/static/0sfctgxvjfxy7hrebekjzmefzjy1bdzl.png</t>
  </si>
  <si>
    <t>rtr-tech5-wheel-5lug-gloss-black-20x9-5-face-1000.png</t>
  </si>
  <si>
    <t>rtr-tech5-wheel-5lug-gloss-black-20x9-5-1000.png</t>
  </si>
  <si>
    <t>https://customwheelhousellc.box.com/shared/static/mqkcmc0nkfwfdq1zt5nl9jgqh6k0ifl7.png</t>
  </si>
  <si>
    <t>UPDATED DESCRIPTION FOR GR-100 RINGS</t>
  </si>
  <si>
    <t>MR30178580500</t>
  </si>
  <si>
    <t>MR31289080918</t>
  </si>
  <si>
    <t>MR31529055518</t>
  </si>
  <si>
    <t>MR316210161318N</t>
  </si>
  <si>
    <t>MR70478558500</t>
  </si>
  <si>
    <t>UPDATED 202 BEADLOCK RINGS</t>
  </si>
  <si>
    <t>191682043444</t>
  </si>
  <si>
    <t>191682043451</t>
  </si>
  <si>
    <t>191682043468</t>
  </si>
  <si>
    <t>191682043475</t>
  </si>
  <si>
    <t>191682043482</t>
  </si>
  <si>
    <t>191682043499</t>
  </si>
  <si>
    <t>191682043505</t>
  </si>
  <si>
    <t>191682043512</t>
  </si>
  <si>
    <t>191682043529</t>
  </si>
  <si>
    <t>191682043536</t>
  </si>
  <si>
    <t>191682043543</t>
  </si>
  <si>
    <t>191682043550</t>
  </si>
  <si>
    <t>191682043567</t>
  </si>
  <si>
    <t>191682043574</t>
  </si>
  <si>
    <t>191682043581</t>
  </si>
  <si>
    <t>MR203 Forged</t>
  </si>
  <si>
    <t>MR204 Forged</t>
  </si>
  <si>
    <t>CP-TOPO84S-AL</t>
  </si>
  <si>
    <t>CP-TOPO130P-80AL</t>
  </si>
  <si>
    <t>CP-TOPO130P-87RAL</t>
  </si>
  <si>
    <t>CP-TOPO130P-88AL</t>
  </si>
  <si>
    <t>ADDED 203/204</t>
  </si>
  <si>
    <t>CAP, TOPO, 84MM SNAP IN, POLISHED</t>
  </si>
  <si>
    <t>CAP TOPO, 130MM, PUSH THRU CAP, POLISHED, 84MM</t>
  </si>
  <si>
    <t>CP-TOPO130P-87FAL</t>
  </si>
  <si>
    <t>CAP TOPO, 130MM, PUSH THRU CAP, POLISHED, 75MM OPEN FRONT</t>
  </si>
  <si>
    <t>CAP TOPO, 130MM, PUSH THRU CAP, POLISHED, 111MM REAR</t>
  </si>
  <si>
    <t>CAP TOPO, 130MM, PUSH THRU CAP, POLISHED, 89MM</t>
  </si>
  <si>
    <t>ADDED TOPO ALUMINUM CAPS</t>
  </si>
  <si>
    <t>20x11</t>
  </si>
  <si>
    <t>ADDED RTR SPEC5 WHEELS</t>
  </si>
  <si>
    <t>20x10.5</t>
  </si>
  <si>
    <t>RT6 Cap</t>
  </si>
  <si>
    <t>UPDATED MSRP FOR LK-S1420-50-24B AND LK-S1420-50-32B</t>
  </si>
  <si>
    <t>Sophisticated split-spoke design with debossed METHOD logo</t>
  </si>
  <si>
    <t>Snap-in center cap with textured design and embossed METHOD logo</t>
  </si>
  <si>
    <t>Push through center cap with textured design and embossed</t>
  </si>
  <si>
    <t>METHOD logo for 8 lug applications</t>
  </si>
  <si>
    <t>Iconic 12 window spoke design with debossed METHOD logo</t>
  </si>
  <si>
    <t>Rugged six spoke design with debossed METHOD logo</t>
  </si>
  <si>
    <t>Aggressive safety hump on bead seats further prevents debeading</t>
  </si>
  <si>
    <t>Snap-in center cap with embossed METHOD Bead Grip® logo.</t>
  </si>
  <si>
    <t>Heavy Duty (HD) 3310 lbs. and 4500 lbs. load ratings for maximum payload</t>
  </si>
  <si>
    <t>Replaceable 12-point lip bolts with optional colors available</t>
  </si>
  <si>
    <t>Optional Forged Impact Rings available in raw and additional colors</t>
  </si>
  <si>
    <t>New Black or Chrome Snap-in center cap with embossed METHOD logo – including 8 lug</t>
  </si>
  <si>
    <t>MR30178512500</t>
  </si>
  <si>
    <t>MR30178564525</t>
  </si>
  <si>
    <t>17x8.5, 6x4.5, 25 OS, 2650 lbs</t>
  </si>
  <si>
    <t>MR30178516300</t>
  </si>
  <si>
    <t>MR30178560525</t>
  </si>
  <si>
    <t>MR30178560300</t>
  </si>
  <si>
    <t>MR30129060318</t>
  </si>
  <si>
    <t>MR30421060318N</t>
  </si>
  <si>
    <t>MR30421080318N</t>
  </si>
  <si>
    <t>MR30421087318N</t>
  </si>
  <si>
    <t>MR31289058518</t>
  </si>
  <si>
    <t>MR31289058918</t>
  </si>
  <si>
    <t>MR31289060918</t>
  </si>
  <si>
    <t>MR31529055318</t>
  </si>
  <si>
    <t>MR316290601318</t>
  </si>
  <si>
    <t>MR31621088818N</t>
  </si>
  <si>
    <t>MR31978550900</t>
  </si>
  <si>
    <t>MR31978560900</t>
  </si>
  <si>
    <t>MR319890871318</t>
  </si>
  <si>
    <t>MR40147047552B</t>
  </si>
  <si>
    <t>MR40147046843B</t>
  </si>
  <si>
    <t>MR40147046552B</t>
  </si>
  <si>
    <t>MR414570471252</t>
  </si>
  <si>
    <t>MR10358060324B</t>
  </si>
  <si>
    <t>15x8, 6x5.5, -24 OS, 2700 lbs</t>
  </si>
  <si>
    <t>MR50178012942-2</t>
  </si>
  <si>
    <t>MR50267012515-2</t>
  </si>
  <si>
    <t>MR50267057530-2</t>
  </si>
  <si>
    <t>MR70157051515</t>
  </si>
  <si>
    <t>MR70357051515</t>
  </si>
  <si>
    <t>MR70478555800</t>
  </si>
  <si>
    <t>MR70578587800</t>
  </si>
  <si>
    <t>MR70578588500</t>
  </si>
  <si>
    <t>MR70589087518</t>
  </si>
  <si>
    <t>method-mr709-wheel-5lug-matte-black-17x8-5-face-1000.png</t>
  </si>
  <si>
    <t>https://customwheelhousellc.box.com/shared/static/a08bkatqmuwks2oymmx0cpinwcr6mj0e.png</t>
  </si>
  <si>
    <t>method-mr709-wheel-5lug-matte-black-17x8-5-1000.png</t>
  </si>
  <si>
    <t>https://customwheelhousellc.box.com/shared/static/64bdcbqmfutk6ixliokd0yzkf78kwh6l.png</t>
  </si>
  <si>
    <t>method-mr709-wheel-5lug-machined-clear-coat-17x8-5-face-1000.png</t>
  </si>
  <si>
    <t>https://customwheelhousellc.box.com/shared/static/so904uivt3wqv7a7c302nxshc74xxnl3.png</t>
  </si>
  <si>
    <t>method-mr709-wheel-5lug-machined-clear-coat-17x8-5-1000.png</t>
  </si>
  <si>
    <t>https://customwheelhousellc.box.com/shared/static/o1cifu6mw8p22vlho7b9jmlcyrtv25au.png</t>
  </si>
  <si>
    <t>method-mr709-wheel-6lug-matte-black-17x8-5-face-1000.png</t>
  </si>
  <si>
    <t>https://customwheelhousellc.box.com/shared/static/e1hprzttdadgapqig6l2ycldp96j6wg1.png</t>
  </si>
  <si>
    <t>method-mr709-wheel-6lug-matte-black-17x8-5-1000.png</t>
  </si>
  <si>
    <t>https://customwheelhousellc.box.com/shared/static/4g7i6zqjfsymop8mhaauxp2jp5x34rq5.png</t>
  </si>
  <si>
    <t>method-mr709-wheel-6lug-matte-black-20x9-face-1000.png</t>
  </si>
  <si>
    <t>method-mr709-wheel-8lug-matte-black-20x9-face-1000.png</t>
  </si>
  <si>
    <t>https://customwheelhousellc.box.com/shared/static/3jdze4187zdy6vk5m7jzxylu0rpgozhw.png</t>
  </si>
  <si>
    <t>method-mr709-wheel-6lug-matte-black-20x9-1000.png</t>
  </si>
  <si>
    <t>https://customwheelhousellc.box.com/shared/static/jiqpzgj3xaq8t72zj7sglxxdvah377vv.png</t>
  </si>
  <si>
    <t>method-mr709-wheel-6lug-machined-clear-coat-17x8-5-face-1000.png</t>
  </si>
  <si>
    <t>https://customwheelhousellc.box.com/shared/static/g8qjutwg5qpwmbixwyejzehvwp6u416k.png</t>
  </si>
  <si>
    <t>method-mr709-wheel-6lug-machined-clear-coat-17x8-5-1000.png</t>
  </si>
  <si>
    <t>https://customwheelhousellc.box.com/shared/static/ivl4h1g42nu9jedp1kaxlnemmybobti5.png</t>
  </si>
  <si>
    <t>method-mr709-wheel-6lug-machined-clear-coat-20x9-face-1000.png</t>
  </si>
  <si>
    <t>method-mr709-wheel-8lug-machined-clear-coat-20x9-face-1000.png</t>
  </si>
  <si>
    <t>https://customwheelhousellc.box.com/shared/static/f1utp458729ckfubdyjc2cy592pd59bo.png</t>
  </si>
  <si>
    <t>method-mr709-wheel-6lug-machined-clear-coat-20x9-1000.png</t>
  </si>
  <si>
    <t>https://customwheelhousellc.box.com/shared/static/pibp81786iymwheax6ibsde8bnbuxmmh.png</t>
  </si>
  <si>
    <t>method-mr709-wheel-8lug-machined-clear-coat-18x9-face-1000.png</t>
  </si>
  <si>
    <t>https://customwheelhousellc.box.com/shared/static/5abxc8q66vsuuphhkl2hf1llsooflkjw.png</t>
  </si>
  <si>
    <t>method-mr709-wheel-8lug-machined-clear-coat-18x9-1000.png</t>
  </si>
  <si>
    <t>https://customwheelhousellc.box.com/shared/static/op1jscoutgf060ar5rww89c87sgk0v9i.png</t>
  </si>
  <si>
    <t>https://customwheelhousellc.box.com/shared/static/7squ5y6b182jy946rsicwdkpe197c3yl.png</t>
  </si>
  <si>
    <t>method-mr709-wheel-8lug-machined-clear-coat-20x9-1000.png</t>
  </si>
  <si>
    <t>https://customwheelhousellc.box.com/shared/static/vz1wplpm7fs8ly9g1l75rvwk9co9cs6d.png</t>
  </si>
  <si>
    <t>method-mr709-wheel-8lug-matte-black-18x9-face-1000.png</t>
  </si>
  <si>
    <t>https://customwheelhousellc.box.com/shared/static/xc63xqzwjf5jols8mzyqp42jxete3avb.png</t>
  </si>
  <si>
    <t>method-mr709-wheel-8lug-matte-black-18x9-1000.png</t>
  </si>
  <si>
    <t>https://customwheelhousellc.box.com/shared/static/04qamspylad8jocf8ub55ngj263sdnep.png</t>
  </si>
  <si>
    <t>https://customwheelhousellc.box.com/shared/static/zjfppdx8o69kwomobfb7z00hingvmq93.png</t>
  </si>
  <si>
    <t>method-mr709-wheel-8lug-matte-black-20x9-1000.png</t>
  </si>
  <si>
    <t>https://customwheelhousellc.box.com/shared/static/m2gg1g7cdy7ygp7hfsofye6pq8kjsocn.png</t>
  </si>
  <si>
    <t>35" tall tire provides added ground clearance for increased vehicle capability</t>
  </si>
  <si>
    <t>16 paddles optimized with a 1 1/4" height for maximum performance</t>
  </si>
  <si>
    <t>DISCONTINUED - LUG KIT, M14X1.5, MAG SHANK, CHROME, DUALLY (SPRINTER), 24 NUTS</t>
  </si>
  <si>
    <t>DISCONTINUED - LUG KIT, M10x1.25, 4 LUG KIT, BLACK (MAVERICK), 16 NUTS</t>
  </si>
  <si>
    <t>DISCONTINUED - LUG KIT, SPLINE, M12x1.5, 4 LUG KIT, BLACK (RZR 1000/X3), 16 NUTS</t>
  </si>
  <si>
    <t>DISCONTINUED - LUG KIT, SPLINE, M12X1.25, 5 LUG KIT, BLACK (SUBARU), 20 NUTS</t>
  </si>
  <si>
    <t>DISCONTINUED - LUG KIT, EXTENDED THREAD SPLINE, M12x1.5, 6 LUG KIT, BLACK, 24 NUTS</t>
  </si>
  <si>
    <t>DISCONTINUED - LUG KIT, EXTENDED THREAD SPLINE, M14x1.5, 6 LUG KIT, BLACK, 24 NUTS</t>
  </si>
  <si>
    <t>DISCONTINUED - LUG KIT, EXTENDED THREAD SPLINE, M14x1.5, 6 LUG KIT, CHROME, 24 NUTS</t>
  </si>
  <si>
    <t>DISCONTINUED - LUG KIT, SPLINE, M14x1.5, 8 LUG KIT, CHROME, 32 NUTS</t>
  </si>
  <si>
    <t>DISCONTINUED - LUG KIT, SPLINE, M14x2.0, 8 LUG KIT, BLACK, 32 NUTS</t>
  </si>
  <si>
    <t>DISCONTINUED - LUG KIT, SPLINE, 9/16-18, 8 LUG KIT, BLACK, 32 NUTS</t>
  </si>
  <si>
    <t>UPDATED VARIOUS PARTS TO CLOSEOUT (MAP STILL APPLIES TO THESE SELECT PARTS)</t>
  </si>
  <si>
    <t>191682043963</t>
  </si>
  <si>
    <t>191682043970</t>
  </si>
  <si>
    <t>MH-VSC7</t>
  </si>
  <si>
    <t>MH-VSC8</t>
  </si>
  <si>
    <t>MH-VSC9</t>
  </si>
  <si>
    <t>MR30157055506N</t>
  </si>
  <si>
    <t>MR31789087518</t>
  </si>
  <si>
    <t>MR70278516500</t>
  </si>
  <si>
    <t>MR70589080518</t>
  </si>
  <si>
    <t>ADDED 709 5X150</t>
  </si>
  <si>
    <t>Aero 5</t>
  </si>
  <si>
    <t>Tech 6</t>
  </si>
  <si>
    <t>EVO 6</t>
  </si>
  <si>
    <t>T078 Cap</t>
  </si>
  <si>
    <t>T080 Cap</t>
  </si>
  <si>
    <t>T079 Cap</t>
  </si>
  <si>
    <t>T077 Cap</t>
  </si>
  <si>
    <t>3004 Cap</t>
  </si>
  <si>
    <t>2168 Cap</t>
  </si>
  <si>
    <t>1922 Cap</t>
  </si>
  <si>
    <t>1717 Cap</t>
  </si>
  <si>
    <t>T076 Cap</t>
  </si>
  <si>
    <t>1524 Cap</t>
  </si>
  <si>
    <t>Beadlock Ring 1.2</t>
  </si>
  <si>
    <t>Beadlock Ring 2.2</t>
  </si>
  <si>
    <t>Beadlock Ring 20.2</t>
  </si>
  <si>
    <t>Beadlock Ring 4</t>
  </si>
  <si>
    <t>Beadlock Ring 40</t>
  </si>
  <si>
    <t>Beadlock Ring 7</t>
  </si>
  <si>
    <t>Beadlock Ring 3</t>
  </si>
  <si>
    <t>Beadlock Ring 5</t>
  </si>
  <si>
    <t>Beadlock Ring 1.3</t>
  </si>
  <si>
    <t>UPDATED ACCESSORY MODEL NAMES</t>
  </si>
  <si>
    <t>MR416 Bead Grip</t>
  </si>
  <si>
    <t>MR416 Beadlock</t>
  </si>
  <si>
    <t>CP-TOPO40S-B</t>
  </si>
  <si>
    <t>CP-TOPO40S-C</t>
  </si>
  <si>
    <t>BR-DB15-8-B</t>
  </si>
  <si>
    <t>BR-DB15-8-A</t>
  </si>
  <si>
    <t>6.4+.6</t>
  </si>
  <si>
    <t>6+1</t>
  </si>
  <si>
    <t>MR30178560325</t>
  </si>
  <si>
    <t>MR30129058518</t>
  </si>
  <si>
    <t>MR30468080500</t>
  </si>
  <si>
    <t>MR31289080518</t>
  </si>
  <si>
    <t>MR31478550800</t>
  </si>
  <si>
    <t>MR319890161318</t>
  </si>
  <si>
    <t>MR70366053868</t>
  </si>
  <si>
    <t>16x6, 5x130, 68 OS, 3300 lbs</t>
  </si>
  <si>
    <t>MR70478550800</t>
  </si>
  <si>
    <t>UPDATED 709 +12 BACKSPACING</t>
  </si>
  <si>
    <t>https://customwheelhousellc.box.com/shared/static/tsqte49pz995eepiv2klrbi2x4hql0b8.png</t>
  </si>
  <si>
    <t>method-mr203-wheel-6lug-polished-clear-coat-17x8-5-face-1000.png</t>
  </si>
  <si>
    <t>method-mr203-wheel-6lug-polished-clear-coat-17x8-5-lay-1000.png</t>
  </si>
  <si>
    <t>https://customwheelhousellc.box.com/shared/static/1ybvsxqage2mu6t09nir8096w79a3czl.png</t>
  </si>
  <si>
    <t>method-mr203-wheel-8lug-polished-clear-coat-18x9-face-1000.png</t>
  </si>
  <si>
    <t>method-mr204-wheel-8lug-polished-clear-coat-18x9-face-1000.png</t>
  </si>
  <si>
    <t>https://customwheelhousellc.box.com/shared/static/wb5pju3oka6w337jeq5bqkgkggratr30.png</t>
  </si>
  <si>
    <t>method-mr203-wheel-8lug-polished-clear-coat-18x9-1000.png</t>
  </si>
  <si>
    <t>https://customwheelhousellc.box.com/shared/static/xv9zs91ipkz0r66taazqh19yzih41hkh.png</t>
  </si>
  <si>
    <t>https://customwheelhousellc.box.com/shared/static/7on9l2oj2exf1cncu1n3gcvzhdcfjak8.png</t>
  </si>
  <si>
    <t>method-mr204-wheel-8lug-polished-clear-coat-18x9-1000.png</t>
  </si>
  <si>
    <t>https://customwheelhousellc.box.com/shared/static/smhq91z7wszqqz54soy55zjx1y8a1s0s.png</t>
  </si>
  <si>
    <t>https://customwheelhousellc.box.com/shared/static/rj81ljeqlt540mezxotdvw1j65gklcam.png</t>
  </si>
  <si>
    <t>method-mr204-wheel-6lug-polished-clear-coat-17x8-5-face-1000.png</t>
  </si>
  <si>
    <t>method-mr204-wheel-6lug-polished-clear-coat-17x8-5-1000.png</t>
  </si>
  <si>
    <t>https://customwheelhousellc.box.com/shared/static/bx4vk0h04ef6x051qul2188sxn1vpj5z.png</t>
  </si>
  <si>
    <t>method-MR703_HD-wheel-6lug-gloss-titanium-18x9-face-1000.png</t>
  </si>
  <si>
    <t>https://customwheelhousellc.box.com/shared/static/8chxehu0wxyoh6kaen5mqwo0rhjbqdip.png</t>
  </si>
  <si>
    <t>method-MR703_HD-wheel-6lug-gloss-titanium-18x9-1000.png</t>
  </si>
  <si>
    <t>https://customwheelhousellc.box.com/shared/static/ygfuzxkapqysm1821hv7ccejpxhvkl7c.png</t>
  </si>
  <si>
    <t>method-MR703_HD-wheel-6lug-matte-black-18x9-face-1000.png</t>
  </si>
  <si>
    <t>https://customwheelhousellc.box.com/shared/static/tqj53wlep2339qgrjkpzxva9re70ma19.png</t>
  </si>
  <si>
    <t>method-MR703_HD-wheel-6lug-matte-black-18x9-1000.png</t>
  </si>
  <si>
    <t>https://customwheelhousellc.box.com/shared/static/f6zsx8iii1b0m8rezm615xwded765y8w.png</t>
  </si>
  <si>
    <t>method-MR703_HD-wheel-6lug-bronze-18x9-face-1000.png</t>
  </si>
  <si>
    <t>https://customwheelhousellc.box.com/shared/static/rvew0xy1n8qx8xguxfz06f9qze59pbrt.png</t>
  </si>
  <si>
    <t>method-MR703_HD-wheel-6lug-bronze-18x9-1000.png</t>
  </si>
  <si>
    <t>https://customwheelhousellc.box.com/shared/static/jifw7jdtzf1l57mta6mu9l6hhw73pi5p.png</t>
  </si>
  <si>
    <t>On Special</t>
  </si>
  <si>
    <t>CP-DC86S-B</t>
  </si>
  <si>
    <t>CP-DC86S-BZ</t>
  </si>
  <si>
    <t>CP-DC93P-B</t>
  </si>
  <si>
    <t>CP-DC107S-B</t>
  </si>
  <si>
    <t>CP-DC108P-B</t>
  </si>
  <si>
    <t>CP-DC133H35-B</t>
  </si>
  <si>
    <t>CP-DC133H50-B</t>
  </si>
  <si>
    <t>CP-DC93P-BZ</t>
  </si>
  <si>
    <t>CP-DC107S-BZ</t>
  </si>
  <si>
    <t>CP-DC108P-BZ</t>
  </si>
  <si>
    <t>CP-DC133H35-BZ</t>
  </si>
  <si>
    <t>CP-DC133H50-BZ</t>
  </si>
  <si>
    <t>Digicam Cap</t>
  </si>
  <si>
    <t>CAP, DIGICAM, 86MM,SNAP IN, GLOSS BLACK LOGO</t>
  </si>
  <si>
    <t>CAP, DIGICAM, 86MM,SNAP IN, METHOD BRONZE LOGO</t>
  </si>
  <si>
    <t>CAP, DIGICAM, 93MM, PUSH THRU, GLOSS BLACK LOGO</t>
  </si>
  <si>
    <t>CAP, DIGICAM, 93MM, PUSH THRU, METHOD BRONZE LOGO</t>
  </si>
  <si>
    <t>CAP, DIGICAM, 107MM, SNAP IN, GLOSS BLACK LOGO</t>
  </si>
  <si>
    <t>CAP, DIGICAM, 107MM, SNAP IN, METHOD BRONZE LOGO</t>
  </si>
  <si>
    <t>CAP, DIGICAM, 108MM, PUSH THRU, GLOSS BLACK LOGO</t>
  </si>
  <si>
    <t>CAP, DIGICAM, 108MM, PUSH THRU, METHOD BRONZE LOGO</t>
  </si>
  <si>
    <t>CAP, TOPO, 40MM SNAP IN, BLACK</t>
  </si>
  <si>
    <t>CAP, TOPO, 40MM SNAP IN, SILVER</t>
  </si>
  <si>
    <t>THAILAND</t>
  </si>
  <si>
    <t>ADDED 416</t>
  </si>
  <si>
    <t>ADDED CP-TOPO40S CAPS</t>
  </si>
  <si>
    <t>Beadlock Ring 8</t>
  </si>
  <si>
    <t>BEADLOCK RING, 15" FORGED, STYLE 8, MACHINED</t>
  </si>
  <si>
    <t>BEADLOCK RING, 15" FORGED, STYLE 8, BLACK</t>
  </si>
  <si>
    <t>ADDED NEW VALVE STEM CAPS</t>
  </si>
  <si>
    <t>MR30178560500</t>
  </si>
  <si>
    <t>MR30189080518</t>
  </si>
  <si>
    <t>MR31489060518</t>
  </si>
  <si>
    <t>MR31589058518</t>
  </si>
  <si>
    <t>MR31789088518</t>
  </si>
  <si>
    <t>MR31857051915</t>
  </si>
  <si>
    <t>MR318785801300</t>
  </si>
  <si>
    <t>MR319785501300</t>
  </si>
  <si>
    <t>MR319785601300</t>
  </si>
  <si>
    <t>MR32089016918</t>
  </si>
  <si>
    <t>MR40147046543B</t>
  </si>
  <si>
    <t>MR40641047555B</t>
  </si>
  <si>
    <t>MR414570461252</t>
  </si>
  <si>
    <t>MR70366053968</t>
  </si>
  <si>
    <t>MR70377553950</t>
  </si>
  <si>
    <t>MR70478516800</t>
  </si>
  <si>
    <t>MR70578516800</t>
  </si>
  <si>
    <t>DISCONTINUED - LUG KIT, SPLINE, M12x1.5, 6 LUG KIT, BLACK, 24 NUTS</t>
  </si>
  <si>
    <t>DISCONTINUED - LUG KIT, SPLINE, M14x1.5, 6 LUG KIT, CHROME, 24 NUTS</t>
  </si>
  <si>
    <t>DISCONTINUED - LUG KIT, SPLINE, M14x2.0, 6 LUG KIT, BLACK, 24 NUTS</t>
  </si>
  <si>
    <t>DISCONTINUED - LUG KIT, SPLINE, M14x1.5, 8 LUG KIT, BLACK, 32 NUTS</t>
  </si>
  <si>
    <t>DISCONTINUED - LUG KIT, EXTENDED THREAD SPLINE, M14x1.5, 5 LUG KIT, BLACK, 20 NUTS</t>
  </si>
  <si>
    <t>MEXICO</t>
  </si>
  <si>
    <t>INDONESIA</t>
  </si>
  <si>
    <t>MISC HARDWARE, SPLINE LUG KEY, 6 POINT, CAR, CHROME</t>
  </si>
  <si>
    <t>MISC HARDWARE, SPLINE LUG KEY, 7 POINT, TRUCK, CHROME</t>
  </si>
  <si>
    <t>MISC HARDWARE, SPLINE LUG KEY, 6 POINT, TRUCK, CHROME</t>
  </si>
  <si>
    <t>MR70157051915</t>
  </si>
  <si>
    <t>MR80129088500</t>
  </si>
  <si>
    <t>MR80131087518N</t>
  </si>
  <si>
    <t>22x10, 8x170, -18 OS, 3640 lbs</t>
  </si>
  <si>
    <t>MR80230916320</t>
  </si>
  <si>
    <t>22x9, 6x135, 20 OS, 2650 lbs</t>
  </si>
  <si>
    <t>MR80230960320</t>
  </si>
  <si>
    <t>22x9, 6x5.5, 20 OS, 2650 lbs</t>
  </si>
  <si>
    <t>MR80231060310</t>
  </si>
  <si>
    <t>22x10, 6x5.5, 10 OS, 2650 lbs</t>
  </si>
  <si>
    <t>MR803290871300</t>
  </si>
  <si>
    <t>MR803210161310</t>
  </si>
  <si>
    <t>20x10, 6x135, 10 OS, 2650 lbs</t>
  </si>
  <si>
    <t>MR80331060810</t>
  </si>
  <si>
    <t>MR803310871318N</t>
  </si>
  <si>
    <t>MR803310881318N</t>
  </si>
  <si>
    <t>22x10, 8x180, -18 OS, 3640 lbs</t>
  </si>
  <si>
    <t>MR80421260340N</t>
  </si>
  <si>
    <t>20x12, 6x5.5, -40 OS, 2650 lbs</t>
  </si>
  <si>
    <t>MR30168080500</t>
  </si>
  <si>
    <t>MR30189055512N</t>
  </si>
  <si>
    <t>MR30189088518</t>
  </si>
  <si>
    <t>MR30129060518</t>
  </si>
  <si>
    <t>MR30129087318</t>
  </si>
  <si>
    <t>MR30489080518</t>
  </si>
  <si>
    <t>MR30578560825</t>
  </si>
  <si>
    <t>17x8.5, 6x5.5, 25 OS, 2500 lbs</t>
  </si>
  <si>
    <t>MR31278580500</t>
  </si>
  <si>
    <t>MR31289060518</t>
  </si>
  <si>
    <t>MR31629088818</t>
  </si>
  <si>
    <t>MR316210601318N</t>
  </si>
  <si>
    <t>MR31878550900</t>
  </si>
  <si>
    <t>MR318785871300</t>
  </si>
  <si>
    <t>MR318885161340</t>
  </si>
  <si>
    <t>MR318890161300</t>
  </si>
  <si>
    <t>MR31978587900</t>
  </si>
  <si>
    <t>MR32129080318</t>
  </si>
  <si>
    <t>MR32221087818N</t>
  </si>
  <si>
    <t>MR323785871500</t>
  </si>
  <si>
    <t>MR41256060351</t>
  </si>
  <si>
    <t>15x6, 6x5.5, 51 OS, 1600 lbs</t>
  </si>
  <si>
    <t>LK-H1215-34-24B</t>
  </si>
  <si>
    <t>SK640-M</t>
  </si>
  <si>
    <t>SK660-M</t>
  </si>
  <si>
    <t>MISC HARDWARE, SPLINE LUG KEY, 6 POINT, TRUCK, BLACK, METHOD LOGO</t>
  </si>
  <si>
    <t>MISC HARDWARE, SPLINE LUG KEY, 6 POINT, CAR, BLACK, METHOD LOGO</t>
  </si>
  <si>
    <t>BEADLOCK HARDWARE KIT, 5/16-18 X 1", 24 PIECES, TR418 VALVE</t>
  </si>
  <si>
    <t>BEADLOCK HARDWARE KIT, 5/16-18 X 1", 24 PIECES, BLACK ZINC, TR418 VALVE</t>
  </si>
  <si>
    <t>BH-H24100-2</t>
  </si>
  <si>
    <t>BH-H24100-2-BZ</t>
  </si>
  <si>
    <t>UPDATED 416 6X5.5 BOLT KITS</t>
  </si>
  <si>
    <t>ADDED BH-H24100-2 BOLT KITS</t>
  </si>
  <si>
    <t>ADDED SK640-M AND SK660-M (BLACK METHOD LOGO LUG KEYS)</t>
  </si>
  <si>
    <t>MR30178580525</t>
  </si>
  <si>
    <t>MR30179055312N</t>
  </si>
  <si>
    <t>MR30179060312N</t>
  </si>
  <si>
    <t>MR30189080318</t>
  </si>
  <si>
    <t>MR30189088318</t>
  </si>
  <si>
    <t>MR31789080518</t>
  </si>
  <si>
    <t>MR32078550500</t>
  </si>
  <si>
    <t>MR40756046651</t>
  </si>
  <si>
    <t>MR41147046543</t>
  </si>
  <si>
    <t>MR70778551538</t>
  </si>
  <si>
    <t>17x8.5, 5x100, 38 OS, 1850 lbs</t>
  </si>
  <si>
    <t>UPDATED MR416 OS FROM 75 TO 74</t>
  </si>
  <si>
    <t>MR31289016518</t>
  </si>
  <si>
    <t>MR40756047651</t>
  </si>
  <si>
    <t>15x6, 4x136, 51 OS, 1600 lbs</t>
  </si>
  <si>
    <t>MR70479088818H</t>
  </si>
  <si>
    <t>17x9, 8x180, 18 OS, 4500 lbs</t>
  </si>
  <si>
    <t>https://customwheelhousellc.box.com/shared/static/oysk82hy7dahqo7vu6pa87z3wdcrnncs.png</t>
  </si>
  <si>
    <t>method-mr318-wheel-6lug-machined-clear-coat-17x8.5-face-1000.png</t>
  </si>
  <si>
    <t>method-mr318-wheel-6lug-machined-clear-coat-17x8.5-1000.png</t>
  </si>
  <si>
    <t>https://customwheelhousellc.box.com/shared/static/nukov1ghs6ljz38qrj4ysz4eiv27hxec.png</t>
  </si>
  <si>
    <t>method-mr318-wheel-5lug-machined-clear-coat-17x8-5-face-1000.png</t>
  </si>
  <si>
    <t>https://customwheelhousellc.box.com/shared/static/0ljqx7lkx9wxkkdwlbzkp9e0vem359d6.png</t>
  </si>
  <si>
    <t>method-mr318-wheel-5lug-machined-clear-coat-17x8-5-1000.png</t>
  </si>
  <si>
    <t>https://customwheelhousellc.box.com/shared/static/8v0n2jcdy7z8wx6b16zeyxnlrb38fjzj.png</t>
  </si>
  <si>
    <t>method-mr318-wheel-8lug-machined-clear-coat-18x9-face-1000.png</t>
  </si>
  <si>
    <t>https://customwheelhousellc.box.com/shared/static/oxa6j53nuqqknr7sw9ihfa7w1m3lg6rp.png</t>
  </si>
  <si>
    <t>method-mr318-wheel-8lug-machined-clear-coat-18x9-1000.png</t>
  </si>
  <si>
    <t>https://customwheelhousellc.box.com/shared/static/fp4s3cv1v1xbgoniefd3rv20k2cetq5t.png</t>
  </si>
  <si>
    <t>method-mr315-wheel-8lug-polished-18x9-face-1000.png</t>
  </si>
  <si>
    <t>https://customwheelhousellc.box.com/shared/static/ex2fmzqlyt94u3u4e9u3thhla6o3909z.png</t>
  </si>
  <si>
    <t>method-mr315-wheel-8lug-polished-18x9-1000.png</t>
  </si>
  <si>
    <t>https://customwheelhousellc.box.com/shared/static/dk8qoi6hx4ahkebgvxqluv0qp4bpw8nh.png</t>
  </si>
  <si>
    <t>method-mr315-wheel-6lug-polished-gloss-black-lip-17x8-5-face-1000.png</t>
  </si>
  <si>
    <t>https://customwheelhousellc.box.com/shared/static/jzchjogycr0or6b7415fcixl4h10l5l7.png</t>
  </si>
  <si>
    <t>method-mr315-wheel-6lug-polished-gloss-black-lip-17x8-5-1000.png</t>
  </si>
  <si>
    <t>https://customwheelhousellc.box.com/shared/static/ci2hkq9roaiizjyy1scwkydi2te2ddgy.png</t>
  </si>
  <si>
    <t>method-mr315-wheel-5lug-machined-gloss-black-lip-17x8-5-face-1000.png</t>
  </si>
  <si>
    <t>https://customwheelhousellc.box.com/shared/static/vr9bvy4b79pvsehrxl7vzq5a0k37c256.png</t>
  </si>
  <si>
    <t>method-mr315-wheel-5lug-machined-gloss-black-lip-17x8-5-1000.png</t>
  </si>
  <si>
    <t>https://customwheelhousellc.box.com/shared/static/l8ta8g812agn9hn2t5nmiru05kzxekz5.png</t>
  </si>
  <si>
    <t>method-mr315-wheel-6lug-machined-gloss-black-lip-17x8-5-face-1000.png</t>
  </si>
  <si>
    <t>method-mr315-wheel-8lug-machined-gloss-black-lip-17x8-5-face-1000.png</t>
  </si>
  <si>
    <t>https://customwheelhousellc.box.com/shared/static/g3aavi3zwtuvrzt8rdrs8hwtgrpquclq.png</t>
  </si>
  <si>
    <t>method-mr315-wheel-6lug-machined-gloss-black-lip-17x8-5-1000.png</t>
  </si>
  <si>
    <t>https://customwheelhousellc.box.com/shared/static/9rmgyntkpkmu4ljspem2ihcab1rdf02y.png</t>
  </si>
  <si>
    <t>https://customwheelhousellc.box.com/shared/static/jyoqab48stb6ckh0d2bd3ofpzzh0ddqw.png</t>
  </si>
  <si>
    <t>method-mr315-wheel-8lug-machined-gloss-black-lip-17x8-5-1000.png</t>
  </si>
  <si>
    <t>https://customwheelhousellc.box.com/shared/static/y8drbnpjd46i9a0kkeik1xz468yo8pzv.png</t>
  </si>
  <si>
    <t>method-mr305-wheel-8lug-matte-black-20x9-face-1000.png</t>
  </si>
  <si>
    <t>https://customwheelhousellc.box.com/shared/static/46dl3kqxebutadwquk3mhcda4fd5igoe.png</t>
  </si>
  <si>
    <t>method-mr305-wheel-8lug-matte-black-20x9-1000.png</t>
  </si>
  <si>
    <t>https://customwheelhousellc.box.com/shared/static/r3n1bt7z5wtauk534noa4vfslmv0r7ks.png</t>
  </si>
  <si>
    <t>MR30157012506N</t>
  </si>
  <si>
    <t>15x7, 5x4.5, -6 OS, 2100 lbs</t>
  </si>
  <si>
    <t>MR31778558500</t>
  </si>
  <si>
    <t>MR40151060564B</t>
  </si>
  <si>
    <t>15x10, 6x5.5, 25 OS, 1600 lbs</t>
  </si>
  <si>
    <t>MR70578558500</t>
  </si>
  <si>
    <t>MR70889060812</t>
  </si>
  <si>
    <t>18x9, 6x5.5, 12 OS, 2650 lbs</t>
  </si>
  <si>
    <t>191682044496</t>
  </si>
  <si>
    <t>ADDED MR70788552538</t>
  </si>
  <si>
    <t>https://customwheelhousellc.box.com/shared/static/ehpalb89mfkoqeevo62j932hiplkizk2.jpg</t>
  </si>
  <si>
    <t>https://customwheelhousellc.box.com/shared/static/cwiqn3js4eqbre9575n5uoziwbuo3k9j.jpg</t>
  </si>
  <si>
    <t>https://customwheelhousellc.box.com/shared/static/dfxifhct98z1iur4jwszwakvd3adov2h.png</t>
  </si>
  <si>
    <t>https://customwheelhousellc.box.com/shared/static/a4oy6e3lzrd1cgky13imvjn254nstwx0.png</t>
  </si>
  <si>
    <t>https://customwheelhousellc.box.com/shared/static/g39txq2n6jfa0p308mhd8slwt22tiz0w.png</t>
  </si>
  <si>
    <t>https://customwheelhousellc.box.com/shared/static/0nwvtn752oawuvcoz9meagwnbepev2wn.png</t>
  </si>
  <si>
    <t>https://customwheelhousellc.box.com/shared/static/gn0wii7j8iytqid8f1wl0qazr0j5nifu.png</t>
  </si>
  <si>
    <t>https://customwheelhousellc.box.com/shared/static/kjjvk7ifvzyl8n7exs4s3e2nlixim8ka.png</t>
  </si>
  <si>
    <t>https://customwheelhousellc.box.com/shared/static/vo9vwyduxnf40917jppxtd5e8opcxz9m.png</t>
  </si>
  <si>
    <t>https://customwheelhousellc.box.com/shared/static/4qwgz9k435penylllcqd1rgg30hm6yxm.png</t>
  </si>
  <si>
    <t>https://customwheelhousellc.box.com/shared/static/4zla7b22t2r96pn8tm6gf646laskdt8f.jpg</t>
  </si>
  <si>
    <t>https://customwheelhousellc.box.com/shared/static/48ew172nws812mgjdraclnhn83dmqxzi.jpg</t>
  </si>
  <si>
    <t>https://customwheelhousellc.box.com/shared/static/j2qegkkehrlh88n5jw5buiq1bz4rrcp6.jpg</t>
  </si>
  <si>
    <t>https://customwheelhousellc.box.com/shared/static/rwu7lt14htvdyiic6tivoo6n0pyhbjjk.jpg</t>
  </si>
  <si>
    <t>https://customwheelhousellc.box.com/shared/static/cnzytcht1umac5ta3qoi7x6ttph4fzok.jpg</t>
  </si>
  <si>
    <t>https://customwheelhousellc.box.com/shared/static/31b8i36h8xqx6neudaa3smm0i4fwqute.jpg</t>
  </si>
  <si>
    <t>https://customwheelhousellc.box.com/shared/static/vbum5a5slgx4d0iwy2util7bblkhqbii.jpg</t>
  </si>
  <si>
    <t>https://customwheelhousellc.box.com/shared/static/im5piw5mav74bb92kikbtlt5zfi2e67s.jpg</t>
  </si>
  <si>
    <t>https://customwheelhousellc.box.com/shared/static/mcgsfa51er4dyqwqf8dd1eujsum48uzm.jpg</t>
  </si>
  <si>
    <t>https://customwheelhousellc.box.com/shared/static/aa1rv7a77o2siip8pzthmsw74g7vftst.png</t>
  </si>
  <si>
    <t>https://customwheelhousellc.box.com/shared/static/47yaduckbipo7vfzxj16qanjummr52vi.png</t>
  </si>
  <si>
    <t>https://customwheelhousellc.box.com/shared/static/r8xo4upqc33n5nce2hgjtkw2mj7matak.png</t>
  </si>
  <si>
    <t>https://customwheelhousellc.box.com/shared/static/7v2rta6nwehhkcxyl2mdejn09jh28q5p.png</t>
  </si>
  <si>
    <t>rtr-tech6-wheel-6lug-satin-charcoal-17x9-1000.png</t>
  </si>
  <si>
    <t>https://customwheelhousellc.box.com/shared/static/y7k5p02ow1qow8rw7532ak02w0z3d4fh.png</t>
  </si>
  <si>
    <t>rtr-tech6-wheel-6lug-satin-charcoal-17x9-face-1000.png</t>
  </si>
  <si>
    <t>https://customwheelhousellc.box.com/shared/static/oewpbjr71pv87jnobpxwh3sqsbho0d78.png</t>
  </si>
  <si>
    <t>rtr-evo6-wheel-6lug-satin-charcoal-18x9-1000.png</t>
  </si>
  <si>
    <t>rtr-evo6-wheel-6lug-satin-charcoal-18x9-face-1000.png</t>
  </si>
  <si>
    <t>https://customwheelhousellc.box.com/shared/static/dke5u239g8hfntfsxaopuvrid0ffrwpt.png</t>
  </si>
  <si>
    <t>MR30178550500</t>
  </si>
  <si>
    <t>MR803290881300</t>
  </si>
  <si>
    <t>MR80330960820</t>
  </si>
  <si>
    <t>MR319290801318</t>
  </si>
  <si>
    <t>MR70478580500</t>
  </si>
  <si>
    <t>MR70578516500</t>
  </si>
  <si>
    <t>MR30529087918</t>
  </si>
  <si>
    <t>MR316290601300</t>
  </si>
  <si>
    <t>MR31779060512N</t>
  </si>
  <si>
    <t>MR322890581318</t>
  </si>
  <si>
    <t>MR323210601518N</t>
  </si>
  <si>
    <t>MR40151012564B</t>
  </si>
  <si>
    <t>15x10, 5x4.5, 25 OS, 1600 lbs</t>
  </si>
  <si>
    <t>MR70178587300</t>
  </si>
  <si>
    <t>MR70468060500</t>
  </si>
  <si>
    <t>MR80221250340N</t>
  </si>
  <si>
    <t>20x12, 5x5, -40 OS, 2650 lbs</t>
  </si>
  <si>
    <t>MR80231087518N</t>
  </si>
  <si>
    <t>MR901660685110</t>
  </si>
  <si>
    <t>16x6, 6x180, 110 OS, 3300 lbs</t>
  </si>
  <si>
    <t>CAP, DIGICAM, 130MM, SNAP IN, GLOSS BLACK LOGO, 35MM</t>
  </si>
  <si>
    <t>CAP, DIGICAM, 130MM, SNAP IN, METHOD BRONZE LOGO, 35MM</t>
  </si>
  <si>
    <t>CAP, DIGICAM, 130MM, SNAP IN, GLOSS BLACK LOGO, 55MM</t>
  </si>
  <si>
    <t>CAP, DIGICAM, 130MM, SNAP IN, METHOD BRONZE LOGO, 55MM</t>
  </si>
  <si>
    <t>UPDATED 8 LUG DIGICAM DESCRIPTION TO SNAP IN</t>
  </si>
  <si>
    <t>FORGED CHARCOAL</t>
  </si>
  <si>
    <t>VAPOR SILVER</t>
  </si>
  <si>
    <t>PODIUM CHAMPAGNE</t>
  </si>
  <si>
    <t>UPDATED FINISH FOR SPEC 5 FORGED WHEELS</t>
  </si>
  <si>
    <t>UPDATED FINISH FOR SPEC5 CAPS</t>
  </si>
  <si>
    <t>SWITCHED MR41256060351 AND MR41256012351 TO ACTIVE</t>
  </si>
  <si>
    <t>CP-1717B114-56</t>
  </si>
  <si>
    <t>CP-1717B140-98</t>
  </si>
  <si>
    <t>UPDATED RAISED SERIES TO CLOSEOUT</t>
  </si>
  <si>
    <t>MR901660685134N</t>
  </si>
  <si>
    <t>16x6, 6x180, -134 OS, 3300 lbs</t>
  </si>
  <si>
    <t>MR30157012306N</t>
  </si>
  <si>
    <t>MR30157060306N</t>
  </si>
  <si>
    <t>15x7, 6x5.5, -6 OS, 2100 lbs</t>
  </si>
  <si>
    <t>MR30177563550</t>
  </si>
  <si>
    <t>MR30179050312N</t>
  </si>
  <si>
    <t>MR30179055512N</t>
  </si>
  <si>
    <t>MR30179080312N</t>
  </si>
  <si>
    <t>MR30179080512N</t>
  </si>
  <si>
    <t>MR30179087512N</t>
  </si>
  <si>
    <t>MR30189060512N</t>
  </si>
  <si>
    <t>MR30129080518</t>
  </si>
  <si>
    <t>MR30421080518N</t>
  </si>
  <si>
    <t>MR30521060918N</t>
  </si>
  <si>
    <t>MR30521080918N</t>
  </si>
  <si>
    <t>MR31278562500</t>
  </si>
  <si>
    <t>MR31529080318</t>
  </si>
  <si>
    <t>MR31978516900</t>
  </si>
  <si>
    <t>MR40947047543</t>
  </si>
  <si>
    <t>MR40958046544</t>
  </si>
  <si>
    <t>MR41457046552</t>
  </si>
  <si>
    <t>MR70879060838N</t>
  </si>
  <si>
    <t>17x9, 6x5.5, -38 OS, 2650 lbs</t>
  </si>
  <si>
    <t>MR708890601312</t>
  </si>
  <si>
    <t>MR80129060512</t>
  </si>
  <si>
    <t>20x9, 6x5.5, 12 OS, 2650 lbs</t>
  </si>
  <si>
    <t>MR80221287340N</t>
  </si>
  <si>
    <t>20x12, 8x170, -40 OS, 3640 lbs</t>
  </si>
  <si>
    <t>MR803310801318N</t>
  </si>
  <si>
    <t>22x10, 8x6.5, -18 OS, 3640 lbs</t>
  </si>
  <si>
    <t>MR80429060300</t>
  </si>
  <si>
    <t>MR804290801300</t>
  </si>
  <si>
    <t>MR804310871318N</t>
  </si>
  <si>
    <t>LIP BOLT, 12 POINT STAINLESS STEEL, 3/8-16x0.79 , INDIVIDUAL</t>
  </si>
  <si>
    <t>LIP BOLT, 12 POINT BLACK, 3/8-16x0.79, INDIVIDUAL</t>
  </si>
  <si>
    <t>LIP BOLT, 12 POINT STAINLESS STEEL, 3/8-16x0.79, KIT</t>
  </si>
  <si>
    <t>LIP BOLT, 12 POINT BLACK, 3/8-16x0.79, KIT</t>
  </si>
  <si>
    <t>CAP, 1717, 110MM, BLACK, PUSH THRU, 98MM</t>
  </si>
  <si>
    <t>CAP, 1717, 108MM, BLACK, PUSH THRU, 56MM</t>
  </si>
  <si>
    <t>ADDED MR30567060500H AND MR30567080500H</t>
  </si>
  <si>
    <t>191682044557</t>
  </si>
  <si>
    <t>191682044564</t>
  </si>
  <si>
    <t>MR30157060506N</t>
  </si>
  <si>
    <t>MR30179060512N</t>
  </si>
  <si>
    <t>MR30189058518</t>
  </si>
  <si>
    <t>MR30489058525</t>
  </si>
  <si>
    <t>MR30529058925</t>
  </si>
  <si>
    <t>20x9, 5x150, 25 OS, 2650 lbs</t>
  </si>
  <si>
    <t>MR30529080818</t>
  </si>
  <si>
    <t>MR319785161300</t>
  </si>
  <si>
    <t>MR32289058818</t>
  </si>
  <si>
    <t>MR322890881318</t>
  </si>
  <si>
    <t>MR322290871312</t>
  </si>
  <si>
    <t>20x9, 8x170, 12 OS, 3640 lbs</t>
  </si>
  <si>
    <t>MR40147047352B</t>
  </si>
  <si>
    <t>MR41157047843</t>
  </si>
  <si>
    <t>MR41151047564</t>
  </si>
  <si>
    <t>MR50257051115SC</t>
  </si>
  <si>
    <t>MR50178012842-2</t>
  </si>
  <si>
    <t>MR70377553550</t>
  </si>
  <si>
    <t>MR70379080812N</t>
  </si>
  <si>
    <t>MR70767051530</t>
  </si>
  <si>
    <t>MR30168060500</t>
  </si>
  <si>
    <t>16x8, 6x5.5, 0 OS, 2100 lbs</t>
  </si>
  <si>
    <t>MR30189060518</t>
  </si>
  <si>
    <t>MR60521287552N</t>
  </si>
  <si>
    <t>MR80231260340N</t>
  </si>
  <si>
    <t>22x12, 6x5.5, -40 OS, 2650 lbs</t>
  </si>
  <si>
    <t>MR80329060812</t>
  </si>
  <si>
    <t>MR803290801300</t>
  </si>
  <si>
    <t>MR803309601320</t>
  </si>
  <si>
    <t>191682044595</t>
  </si>
  <si>
    <t>191682044601</t>
  </si>
  <si>
    <t>191682044618</t>
  </si>
  <si>
    <t>191682044625</t>
  </si>
  <si>
    <t>191682044632</t>
  </si>
  <si>
    <t>191682044649</t>
  </si>
  <si>
    <t>191682044656</t>
  </si>
  <si>
    <t>191682044663</t>
  </si>
  <si>
    <t>191682044670</t>
  </si>
  <si>
    <t>191682044687</t>
  </si>
  <si>
    <t>191682044694</t>
  </si>
  <si>
    <t>191682044700</t>
  </si>
  <si>
    <t>191682044717</t>
  </si>
  <si>
    <t>191682044724</t>
  </si>
  <si>
    <t>191682044731</t>
  </si>
  <si>
    <t>191682044748</t>
  </si>
  <si>
    <t>191682044755</t>
  </si>
  <si>
    <t>191682044762</t>
  </si>
  <si>
    <t>191682044779</t>
  </si>
  <si>
    <t>191682044786</t>
  </si>
  <si>
    <t>191682044793</t>
  </si>
  <si>
    <t>191682044809</t>
  </si>
  <si>
    <t>UPDATED 709 WEIGHTS</t>
  </si>
  <si>
    <t>CORRECTED 416 WEIGHTS</t>
  </si>
  <si>
    <t>191682044816</t>
  </si>
  <si>
    <t>191682044823</t>
  </si>
  <si>
    <t>ADDED 703 18X9 / 20X9</t>
  </si>
  <si>
    <t>MR31478558800</t>
  </si>
  <si>
    <t>MR31779050512N</t>
  </si>
  <si>
    <t>MR30168012500</t>
  </si>
  <si>
    <t>MR30578550925</t>
  </si>
  <si>
    <t>MR31578562500</t>
  </si>
  <si>
    <t>MR31678558800</t>
  </si>
  <si>
    <t>MR32078516500</t>
  </si>
  <si>
    <t>MR321785551300</t>
  </si>
  <si>
    <t>MR321290881318</t>
  </si>
  <si>
    <t>MR32289080818</t>
  </si>
  <si>
    <t>MR323785801500</t>
  </si>
  <si>
    <t>MR323210801318N</t>
  </si>
  <si>
    <t>MR415570471252B</t>
  </si>
  <si>
    <t>MR70878587800</t>
  </si>
  <si>
    <t>MR70879080838N</t>
  </si>
  <si>
    <t>17x9, 8x6.5, -38 OS, 3640 lbs</t>
  </si>
  <si>
    <t>MR708790871338N</t>
  </si>
  <si>
    <t>17x9, 8x170, -38 OS, 3640 lbs</t>
  </si>
  <si>
    <t>MR708890581312</t>
  </si>
  <si>
    <t>MR70889058812</t>
  </si>
  <si>
    <t>18x9, 5x150, 12 OS, 2650 lbs</t>
  </si>
  <si>
    <t>MR803210801318N</t>
  </si>
  <si>
    <t>MR803310601318N</t>
  </si>
  <si>
    <t>22x10, 6x5.5, -18 OS, 2650 lbs</t>
  </si>
  <si>
    <t>MR803312881340N</t>
  </si>
  <si>
    <t>22x12, 8x180, -40 OS, 3640 lbs</t>
  </si>
  <si>
    <t>UPDATED STATUS OF MR10679080944B AND MR20179055312BVR TO CLOSEOUT</t>
  </si>
  <si>
    <t>REMOVED 107 AND MR2077809434</t>
  </si>
  <si>
    <t>REMOVED RTR SPEC 5 FORGED</t>
  </si>
  <si>
    <t>MR30168060300</t>
  </si>
  <si>
    <t>MR30179050512N</t>
  </si>
  <si>
    <t>MR31578558500</t>
  </si>
  <si>
    <t>MR32078516900</t>
  </si>
  <si>
    <t>MR323790501338N</t>
  </si>
  <si>
    <t>17x9, 5x5, -38 OS, 2650 lbs</t>
  </si>
  <si>
    <t>MR50178051542-2</t>
  </si>
  <si>
    <t>MR70189080918H</t>
  </si>
  <si>
    <t>Tech 5 Evo</t>
  </si>
  <si>
    <t>RTRT5E295121533</t>
  </si>
  <si>
    <t>RTRT5E205121545</t>
  </si>
  <si>
    <t>RTRT5E995121533</t>
  </si>
  <si>
    <t>RTRT5E905121545</t>
  </si>
  <si>
    <t>CP-RTR68S-BR</t>
  </si>
  <si>
    <t>MR710 HD Bead Grip</t>
  </si>
  <si>
    <t xml:space="preserve">ROUNDED UP FREIGHT WEIGHT </t>
  </si>
  <si>
    <t>191682045097</t>
  </si>
  <si>
    <t>191682045103</t>
  </si>
  <si>
    <t>191682045110</t>
  </si>
  <si>
    <t>191682045127</t>
  </si>
  <si>
    <t>191682045134</t>
  </si>
  <si>
    <t>191682045141</t>
  </si>
  <si>
    <t>191682045158</t>
  </si>
  <si>
    <t>191682045165</t>
  </si>
  <si>
    <t>191682045172</t>
  </si>
  <si>
    <t>191682045189</t>
  </si>
  <si>
    <t>191682045196</t>
  </si>
  <si>
    <t>191682045202</t>
  </si>
  <si>
    <t>191682045219</t>
  </si>
  <si>
    <t>191682045226</t>
  </si>
  <si>
    <t>191682045233</t>
  </si>
  <si>
    <t>191682045240</t>
  </si>
  <si>
    <t>191682045257</t>
  </si>
  <si>
    <t>191682045264</t>
  </si>
  <si>
    <t>191682045271</t>
  </si>
  <si>
    <t>191682045288</t>
  </si>
  <si>
    <t>191682045295</t>
  </si>
  <si>
    <t>191682045301</t>
  </si>
  <si>
    <t>191682045318</t>
  </si>
  <si>
    <t>191682045325</t>
  </si>
  <si>
    <t>191682045332</t>
  </si>
  <si>
    <t>191682045349</t>
  </si>
  <si>
    <t>191682045356</t>
  </si>
  <si>
    <t>191682045363</t>
  </si>
  <si>
    <t>191682045370</t>
  </si>
  <si>
    <t>191682045387</t>
  </si>
  <si>
    <t>191682045394</t>
  </si>
  <si>
    <t>191682045400</t>
  </si>
  <si>
    <t>MR30178516500</t>
  </si>
  <si>
    <t>MR30178555500</t>
  </si>
  <si>
    <t>MR30129087518</t>
  </si>
  <si>
    <t>MR30489060512N</t>
  </si>
  <si>
    <t>MR30489060312N</t>
  </si>
  <si>
    <t>MR31278550900</t>
  </si>
  <si>
    <t>MR31278562900</t>
  </si>
  <si>
    <t>MR31521060518N</t>
  </si>
  <si>
    <t>MR31678062525</t>
  </si>
  <si>
    <t>MR31778516800</t>
  </si>
  <si>
    <t>MR318785621300</t>
  </si>
  <si>
    <t>MR319890881318</t>
  </si>
  <si>
    <t>MR31989088918</t>
  </si>
  <si>
    <t>MR321290871318</t>
  </si>
  <si>
    <t>MR322785501300</t>
  </si>
  <si>
    <t>MR32278560800</t>
  </si>
  <si>
    <t>MR32289016818</t>
  </si>
  <si>
    <t>MR322890871318</t>
  </si>
  <si>
    <t>MR32289088818</t>
  </si>
  <si>
    <t>MR323785501500</t>
  </si>
  <si>
    <t>MR323790121538N</t>
  </si>
  <si>
    <t>17x9, 5x4.5, -38 OS, 2650 lbs</t>
  </si>
  <si>
    <t>MR323790601338N</t>
  </si>
  <si>
    <t>MR323790601538N</t>
  </si>
  <si>
    <t>MR323890801512</t>
  </si>
  <si>
    <t>18x9, 8x6.5, 12 OS, 3640 lbs</t>
  </si>
  <si>
    <t>MR323290161512</t>
  </si>
  <si>
    <t>20x9, 6x135, 12 OS, 2650 lbs</t>
  </si>
  <si>
    <t>MR323210801518N</t>
  </si>
  <si>
    <t>MR40156047851B</t>
  </si>
  <si>
    <t>15x6, 4x136, 53 OS, 1600 lbs</t>
  </si>
  <si>
    <t>MR40756012651</t>
  </si>
  <si>
    <t>15x6, 5x4.5, 51 OS, 1600 lbs</t>
  </si>
  <si>
    <t>MR40957047452</t>
  </si>
  <si>
    <t>MR40958047544</t>
  </si>
  <si>
    <t>MR41147046843</t>
  </si>
  <si>
    <t>MR413510601155B</t>
  </si>
  <si>
    <t>15x10, 6x5.5, 0 OS, 1600 lbs</t>
  </si>
  <si>
    <t>MR41457047543</t>
  </si>
  <si>
    <t>MR10179070312BR</t>
  </si>
  <si>
    <t>17x9, 6x6.5, -12 OS, 3400 lbs</t>
  </si>
  <si>
    <t>MR10179060312B</t>
  </si>
  <si>
    <t>17x9, 6x5.5, -12 OS, 3400 lbs</t>
  </si>
  <si>
    <t>MR10679080944B</t>
  </si>
  <si>
    <t>17x9, 8x6.5, -44 OS, 3600 lbs</t>
  </si>
  <si>
    <t>17x9, 5x5.5, 25 OS, 4000 lbs</t>
  </si>
  <si>
    <t>MR60521280952N</t>
  </si>
  <si>
    <t>MR60521287952N</t>
  </si>
  <si>
    <t>MR70178555500</t>
  </si>
  <si>
    <t>MR70178562500</t>
  </si>
  <si>
    <t>MR70378587300</t>
  </si>
  <si>
    <t>MR70478587800</t>
  </si>
  <si>
    <t>MR70578562520</t>
  </si>
  <si>
    <t>MR70767012530</t>
  </si>
  <si>
    <t>MR70889080812</t>
  </si>
  <si>
    <t>MR708890881312</t>
  </si>
  <si>
    <t>18x9, 8x180, 12 OS, 3640 lbs</t>
  </si>
  <si>
    <t>MR708890871312</t>
  </si>
  <si>
    <t>18x9, 8x170, 12 OS, 3640 lbs</t>
  </si>
  <si>
    <t>MR80229060512</t>
  </si>
  <si>
    <t>MR80221087318N</t>
  </si>
  <si>
    <t>MR80231060318N</t>
  </si>
  <si>
    <t>MR803290601312N</t>
  </si>
  <si>
    <t>20x9, 6x5.5, -12 OS, 2650 lbs</t>
  </si>
  <si>
    <t>MR803290161300</t>
  </si>
  <si>
    <t>20x9, 6x135, 0 OS, 2650 lbs</t>
  </si>
  <si>
    <t>MR803290601300</t>
  </si>
  <si>
    <t>MR803290801312N</t>
  </si>
  <si>
    <t>20x9, 8x6.5, -12 OS, 3640 lbs</t>
  </si>
  <si>
    <t>MR803210871318N</t>
  </si>
  <si>
    <t>MR803310601310</t>
  </si>
  <si>
    <t>MR80331216840N</t>
  </si>
  <si>
    <t>22x12, 6x135, -40 OS, 2650 lbs</t>
  </si>
  <si>
    <t>MR80429080312N</t>
  </si>
  <si>
    <t>191682045417</t>
  </si>
  <si>
    <t>ADDED MR70189060318</t>
  </si>
  <si>
    <t>ADDED 710HD</t>
  </si>
  <si>
    <t>ADDED RTR TECH 5 EVO</t>
  </si>
  <si>
    <t>191682034534</t>
  </si>
  <si>
    <t>ADDED MR305890501012N</t>
  </si>
  <si>
    <t>ADDED MR70379050312N</t>
  </si>
  <si>
    <t>191682045424</t>
  </si>
  <si>
    <t>CP-MRWBG107S-GB</t>
  </si>
  <si>
    <t>CP-MRWBG86S-GB</t>
  </si>
  <si>
    <t>CP-MRWBG133H35-GB</t>
  </si>
  <si>
    <t>CP-MRWBG133H50-GB</t>
  </si>
  <si>
    <t>CAP, MRW BEAD GRIP, 84.2MM, SNAP IN, GLOSS BLACK</t>
  </si>
  <si>
    <t>CAP, MRW BEAD GRIP, 104.9MM, SNAP IN, GLOSS BLACK</t>
  </si>
  <si>
    <t>CAP, MRW BEAD GRIP, 130MM, SNAP IN, GLOSS BLACK, 35MM</t>
  </si>
  <si>
    <t>CAP, MRW BEAD GRIP, 130MM, SNAP IN, GLOSS BLACK, 50MM</t>
  </si>
  <si>
    <t>ADDED MRW BG GLOSS BLACK CAPS</t>
  </si>
  <si>
    <t>MR30489060912N</t>
  </si>
  <si>
    <t>MR31289088518</t>
  </si>
  <si>
    <t>MR31578588525</t>
  </si>
  <si>
    <t>MR31578588325</t>
  </si>
  <si>
    <t>MR31521087518N</t>
  </si>
  <si>
    <t>MR31789016518</t>
  </si>
  <si>
    <t>MR31989080918</t>
  </si>
  <si>
    <t>MR32189088318</t>
  </si>
  <si>
    <t>MR32129060318</t>
  </si>
  <si>
    <t>MR32278550800</t>
  </si>
  <si>
    <t>MR322785161300</t>
  </si>
  <si>
    <t>MR322290881312</t>
  </si>
  <si>
    <t>20x9, 8x180, 12 OS, 3640 lbs</t>
  </si>
  <si>
    <t>MR323785161525</t>
  </si>
  <si>
    <t>MR323785881500</t>
  </si>
  <si>
    <t>MR323890871512</t>
  </si>
  <si>
    <t>MR323210871518N</t>
  </si>
  <si>
    <t>MR323210881318N</t>
  </si>
  <si>
    <t>MR40157046852B</t>
  </si>
  <si>
    <t>MR40957047552</t>
  </si>
  <si>
    <t>MR40957046452</t>
  </si>
  <si>
    <t>MR40957012452</t>
  </si>
  <si>
    <t>15x7, 5x4.5, 38 OS, 1600 lbs</t>
  </si>
  <si>
    <t>MR41151047864</t>
  </si>
  <si>
    <t>MR413570121152B</t>
  </si>
  <si>
    <t>MR413510121155B</t>
  </si>
  <si>
    <t>15x10, 5x4.5, 0 OS, 1600 lbs</t>
  </si>
  <si>
    <t>MR41447046552</t>
  </si>
  <si>
    <t>MR415510471064B</t>
  </si>
  <si>
    <t>MR415510471264B</t>
  </si>
  <si>
    <t>MR10579050138B</t>
  </si>
  <si>
    <t>17x9, 5x5, -38 OS, 3600 lbs</t>
  </si>
  <si>
    <t>MR10767060825</t>
  </si>
  <si>
    <t>16x7, 6x5.5, 25 OS, 4000 lbs</t>
  </si>
  <si>
    <t>MR60521280552N</t>
  </si>
  <si>
    <t>MR70178516300</t>
  </si>
  <si>
    <t>MR70366568890</t>
  </si>
  <si>
    <t>MR708785161325</t>
  </si>
  <si>
    <t>MR708785871300</t>
  </si>
  <si>
    <t>MR708790801338N</t>
  </si>
  <si>
    <t>MR708890801312</t>
  </si>
  <si>
    <t>MR80221260340N</t>
  </si>
  <si>
    <t>MR80230960520</t>
  </si>
  <si>
    <t>MR80231088518N</t>
  </si>
  <si>
    <t>MR80231280340N</t>
  </si>
  <si>
    <t>22x12, 8x6.5, -40 OS, 3640 lbs</t>
  </si>
  <si>
    <t>MR80331016810</t>
  </si>
  <si>
    <t>22x10, 6x135, 10 OS, 2650 lbs</t>
  </si>
  <si>
    <t>MR803312601340N</t>
  </si>
  <si>
    <t>MR80429016312N</t>
  </si>
  <si>
    <t>20x9, 6x135, -12 OS, 2650 lbs</t>
  </si>
  <si>
    <t>MR804290871312N</t>
  </si>
  <si>
    <t>20x9, 8x170, -12 OS, 3640 lbs</t>
  </si>
  <si>
    <t>MR804210801318N</t>
  </si>
  <si>
    <t>MR804310601318N</t>
  </si>
  <si>
    <t>MR80431087318N</t>
  </si>
  <si>
    <t>GR100</t>
  </si>
  <si>
    <t>IMPACT RING</t>
  </si>
  <si>
    <t>IMPACT RING, GR100, 17", GLOSS BLACK</t>
  </si>
  <si>
    <t>IMPACT RING, GR100, 17", MACHINED - RAW</t>
  </si>
  <si>
    <t>IMPACT RING, GR100, 17", RED</t>
  </si>
  <si>
    <t>IMPACT RING, GR100, 17", BLUE</t>
  </si>
  <si>
    <t>IMPACT RING, GR100, 18", GLOSS BLACK</t>
  </si>
  <si>
    <t>IMPACT RING, GR100, 18", MACHINED - RAW</t>
  </si>
  <si>
    <t>IMPACT RING, GR100, 18", RED</t>
  </si>
  <si>
    <t>IMPACT RING, GR100, 18", BLUE</t>
  </si>
  <si>
    <t>IMPACT RING, GR100, 20", GLOSS BLACK</t>
  </si>
  <si>
    <t>IMPACT RING, GR100, 20", MACHINED - RAW</t>
  </si>
  <si>
    <t>IMPACT RING, GR100, 20", RED</t>
  </si>
  <si>
    <t>IMPACT RING, GR100, 20", BLUE</t>
  </si>
  <si>
    <t>UPDATED MODEL/STYLE/DESCRIPTION FOR GR100 IMPACT RINGS</t>
  </si>
  <si>
    <t>MOVED MR61021080524N AND MR60621050524N TO DISCONTINUED TAB</t>
  </si>
  <si>
    <t>UPDATED CAPS FOR MR70366568X90</t>
  </si>
  <si>
    <t>CORRECTED CAP BORE/CLEARANCE FOR MR70166568X90</t>
  </si>
  <si>
    <t>MOVED MR30678550500 &amp; MR30678560500 TO DISCONTINUED TAB</t>
  </si>
  <si>
    <t>MH-VSC10</t>
  </si>
  <si>
    <t>MISC HARDWARE, VALVE STEM CAP, 5PC KIT, SILVER</t>
  </si>
  <si>
    <t>ADDED MH-VSC10</t>
  </si>
  <si>
    <t>RTRT5E295121333</t>
  </si>
  <si>
    <t>RTRT5E205121345</t>
  </si>
  <si>
    <t>RTRT5E995121333</t>
  </si>
  <si>
    <t>RTRT5E905121345</t>
  </si>
  <si>
    <t>UPDATED FINISH FOR TECH 5 EVO FROM CHARCOAL TO GLOSS BLACK</t>
  </si>
  <si>
    <t>191682034541</t>
  </si>
  <si>
    <t>ADDED MR70379060312N</t>
  </si>
  <si>
    <t>UPDATED PRICING FOR MR30567060500H AND MR30567080500H</t>
  </si>
  <si>
    <t>MR30421060518N</t>
  </si>
  <si>
    <t>MR31477549830</t>
  </si>
  <si>
    <t>17x7.5, 5x108, 30 OS, 3640 lbs</t>
  </si>
  <si>
    <t>MR31529080518</t>
  </si>
  <si>
    <t>MR31778550800</t>
  </si>
  <si>
    <t>MR31789060818</t>
  </si>
  <si>
    <t>MR31789060503</t>
  </si>
  <si>
    <t>18x9, 6x5.5, 3 OS, 2650 lbs</t>
  </si>
  <si>
    <t>MR31729080518</t>
  </si>
  <si>
    <t>MR32189058318</t>
  </si>
  <si>
    <t>MR32189016318</t>
  </si>
  <si>
    <t>MR32129016318</t>
  </si>
  <si>
    <t>MR322890601318</t>
  </si>
  <si>
    <t>MR322890801318</t>
  </si>
  <si>
    <t>MR322290801312</t>
  </si>
  <si>
    <t>20x9, 8x6.5, 12 OS, 3640 lbs</t>
  </si>
  <si>
    <t>MR322210801318N</t>
  </si>
  <si>
    <t>MR323290871512</t>
  </si>
  <si>
    <t>MR323210871318N</t>
  </si>
  <si>
    <t>MR323210881518N</t>
  </si>
  <si>
    <t>MR40147047543B</t>
  </si>
  <si>
    <t>MR40156046551B</t>
  </si>
  <si>
    <t>15x6, 4x156, 53 OS, 1600 lbs</t>
  </si>
  <si>
    <t>MR40157046843B</t>
  </si>
  <si>
    <t>MR40957046552</t>
  </si>
  <si>
    <t>MR413570601152B</t>
  </si>
  <si>
    <t>15x7, 6x5.5, 38 OS, 1600 lbs</t>
  </si>
  <si>
    <t>MR414470461252</t>
  </si>
  <si>
    <t>MR20279080312BV</t>
  </si>
  <si>
    <t>17x9, 8x6.5, -12 OS, 4000 lbs</t>
  </si>
  <si>
    <t>MR70177554530</t>
  </si>
  <si>
    <t>MR70177553550</t>
  </si>
  <si>
    <t>MR70178550900</t>
  </si>
  <si>
    <t>MR708785801300</t>
  </si>
  <si>
    <t>MR708785881300</t>
  </si>
  <si>
    <t>MR70878588800</t>
  </si>
  <si>
    <t>MR70989050512H</t>
  </si>
  <si>
    <t>18x9, 5x5, 12 OS, 3310 lbs</t>
  </si>
  <si>
    <t>MR80131060510</t>
  </si>
  <si>
    <t>MR80221088318N</t>
  </si>
  <si>
    <t>MR803312871340N</t>
  </si>
  <si>
    <t>22x12, 8x170, -40 OS, 3640 lbs</t>
  </si>
  <si>
    <t>MR80429080300</t>
  </si>
  <si>
    <t>MR804210871318N</t>
  </si>
  <si>
    <t>UDPATED VARIOUS RTR WHEELS TO CLOSEOUT</t>
  </si>
  <si>
    <t>MR711 HD Bead Grip</t>
  </si>
  <si>
    <t>191682045660</t>
  </si>
  <si>
    <t>191682045677</t>
  </si>
  <si>
    <t>191682045684</t>
  </si>
  <si>
    <t>191682045691</t>
  </si>
  <si>
    <t>191682045707</t>
  </si>
  <si>
    <t>191682045714</t>
  </si>
  <si>
    <t>191682045721</t>
  </si>
  <si>
    <t>191682045738</t>
  </si>
  <si>
    <t>191682045745</t>
  </si>
  <si>
    <t>191682045752</t>
  </si>
  <si>
    <t>191682045769</t>
  </si>
  <si>
    <t>191682045776</t>
  </si>
  <si>
    <t>191682045783</t>
  </si>
  <si>
    <t>191682045790</t>
  </si>
  <si>
    <t>191682045806</t>
  </si>
  <si>
    <t>191682045813</t>
  </si>
  <si>
    <t>191682045820</t>
  </si>
  <si>
    <t>191682045837</t>
  </si>
  <si>
    <t>191682045844</t>
  </si>
  <si>
    <t>191682045851</t>
  </si>
  <si>
    <t>191682045868</t>
  </si>
  <si>
    <t>191682045875</t>
  </si>
  <si>
    <t>GR101</t>
  </si>
  <si>
    <t>GR-10117-GB</t>
  </si>
  <si>
    <t>GR-10117-A</t>
  </si>
  <si>
    <t>GR-10118-GB</t>
  </si>
  <si>
    <t>GR-10118-A</t>
  </si>
  <si>
    <t>GR-10120-GB</t>
  </si>
  <si>
    <t>GR-10120-A</t>
  </si>
  <si>
    <t>IMPACT RING, GR101, 17", GLOSS BLACK</t>
  </si>
  <si>
    <t>IMPACT RING, GR101, 17", MACHINED - RAW</t>
  </si>
  <si>
    <t>IMPACT RING, GR101, 18", GLOSS BLACK</t>
  </si>
  <si>
    <t>IMPACT RING, GR101, 18", MACHINED - RAW</t>
  </si>
  <si>
    <t>IMPACT RING, GR101, 20", GLOSS BLACK</t>
  </si>
  <si>
    <t>IMPACT RING, GR101, 20", MACHINED - RAW</t>
  </si>
  <si>
    <t>ADDED MR711 AND GR101 RINGS</t>
  </si>
  <si>
    <t>191682045943</t>
  </si>
  <si>
    <t>191682045950</t>
  </si>
  <si>
    <t>191682045967</t>
  </si>
  <si>
    <t>191682045974</t>
  </si>
  <si>
    <t>CP-RTR68S-GR</t>
  </si>
  <si>
    <t>CP-RTR79S-BR</t>
  </si>
  <si>
    <t>CAP, RTR, 68MM, SNAP IN CAP, BRONZE</t>
  </si>
  <si>
    <t>CAP, RTR, 79MM, SNAP IN CAP, BRONZE</t>
  </si>
  <si>
    <t>CAP, RTR, 68MM, SNAP IN CAP, GREY</t>
  </si>
  <si>
    <t>RTR CAP</t>
  </si>
  <si>
    <t>191682046117</t>
  </si>
  <si>
    <t>191682046124</t>
  </si>
  <si>
    <t>CP-RTR79S-GR</t>
  </si>
  <si>
    <t>CAP, RTR, 79MM, SNAP IN CAP, GREY</t>
  </si>
  <si>
    <t>MR30189087318</t>
  </si>
  <si>
    <t>MR31529087518</t>
  </si>
  <si>
    <t>MR31778550500</t>
  </si>
  <si>
    <t>MR31778516500</t>
  </si>
  <si>
    <t>MR31789058518</t>
  </si>
  <si>
    <t>MR31789060518</t>
  </si>
  <si>
    <t>MR31729060518</t>
  </si>
  <si>
    <t>MR31729088518</t>
  </si>
  <si>
    <t>MR31889088918</t>
  </si>
  <si>
    <t>MR319290881318</t>
  </si>
  <si>
    <t>MR32129087318</t>
  </si>
  <si>
    <t>MR32229016812</t>
  </si>
  <si>
    <t>MR322290581312</t>
  </si>
  <si>
    <t>20x9, 5x150, 12 OS, 2650 lbs</t>
  </si>
  <si>
    <t>MR32229058812</t>
  </si>
  <si>
    <t>MR32229088812</t>
  </si>
  <si>
    <t>MR40147046352B</t>
  </si>
  <si>
    <t>MR40157047843B</t>
  </si>
  <si>
    <t>MR40157047852B</t>
  </si>
  <si>
    <t>MR40746047551</t>
  </si>
  <si>
    <t>MR40947046552</t>
  </si>
  <si>
    <t>MR40957012552</t>
  </si>
  <si>
    <t>MR10579060338B</t>
  </si>
  <si>
    <t>17x9, 6x5.5, -38 OS, 3600 lbs</t>
  </si>
  <si>
    <t>MR70878516800</t>
  </si>
  <si>
    <t>MR80121260540N</t>
  </si>
  <si>
    <t>MR80229080300</t>
  </si>
  <si>
    <t>MR80231016310</t>
  </si>
  <si>
    <t>MR804290161312</t>
  </si>
  <si>
    <t>MR80429088312N</t>
  </si>
  <si>
    <t>20x9, 8x180, -12 OS, 3640 lbs</t>
  </si>
  <si>
    <t>MR80421280340N</t>
  </si>
  <si>
    <t>20x12, 8x6.5, -40 OS, 3640 lbs</t>
  </si>
  <si>
    <t>CALL FOR COSTS</t>
  </si>
  <si>
    <t>MR32229060812</t>
  </si>
  <si>
    <t>MR323785161325</t>
  </si>
  <si>
    <t>MR40957046443</t>
  </si>
  <si>
    <t>MR41157012852</t>
  </si>
  <si>
    <t>MR41151046564</t>
  </si>
  <si>
    <t>MR414510471264</t>
  </si>
  <si>
    <t>MR415570471052B</t>
  </si>
  <si>
    <t>MR10179016312B</t>
  </si>
  <si>
    <t>17x9, 6x135, -12 OS, 3400 lbs</t>
  </si>
  <si>
    <t>MR10179080312B</t>
  </si>
  <si>
    <t>17x9, 8x6.5, -12 OS, 3400 lbs</t>
  </si>
  <si>
    <t>MR70377563850</t>
  </si>
  <si>
    <t>MR70378550925</t>
  </si>
  <si>
    <t>MR70889088812</t>
  </si>
  <si>
    <t>MR80221016318N</t>
  </si>
  <si>
    <t>MR80221080518N</t>
  </si>
  <si>
    <t>MR803290871312N</t>
  </si>
  <si>
    <t>MR803210601318N</t>
  </si>
  <si>
    <t>MR804210881318N</t>
  </si>
  <si>
    <t>20x10.5, 5x4.5, 45 OS, 1580 lbs</t>
  </si>
  <si>
    <t>UPDATED ACCESSORY WEIGHTS/ SHIP DIMENSIONS</t>
  </si>
  <si>
    <t>191682046179</t>
  </si>
  <si>
    <t>191682046162</t>
  </si>
  <si>
    <t>RTRT5E29512833</t>
  </si>
  <si>
    <t>RTRT5E20512845</t>
  </si>
  <si>
    <t>https://customwheelhousellc.box.com/shared/static/js9mcc45pmymo0byuy8ec5d3c8uqg1n6.png</t>
  </si>
  <si>
    <t>method-mr305-wheel-8lug-matte-black-black-16x7-face-1000.png</t>
  </si>
  <si>
    <t>MR31521088518N</t>
  </si>
  <si>
    <t>MR31778560800</t>
  </si>
  <si>
    <t>MR316290871318</t>
  </si>
  <si>
    <t>MR31729060800</t>
  </si>
  <si>
    <t>MR319290871318</t>
  </si>
  <si>
    <t>MR323890881512</t>
  </si>
  <si>
    <t>MR10579060138B</t>
  </si>
  <si>
    <t>MR70177549930</t>
  </si>
  <si>
    <t>17x7.5, 5x108, 30 OS, 2100 lbs</t>
  </si>
  <si>
    <t>MR70878516825</t>
  </si>
  <si>
    <t>MR70878580800</t>
  </si>
  <si>
    <t>MR80129060500</t>
  </si>
  <si>
    <t>MR80229060312</t>
  </si>
  <si>
    <t>MR80221060318N</t>
  </si>
  <si>
    <t>MR80329080812N</t>
  </si>
  <si>
    <t>MR804290601312</t>
  </si>
  <si>
    <t>MR804290871300</t>
  </si>
  <si>
    <t>MR804210601310</t>
  </si>
  <si>
    <t>20x10, 6x5.5, 10 OS, 2650 lbs</t>
  </si>
  <si>
    <t>MR80421060318N</t>
  </si>
  <si>
    <t>MOVED VARIOUS WHEELS/ACCESSORIES TO THE DISCONTINUED TAB</t>
  </si>
  <si>
    <t>CP-RTR68S-GB</t>
  </si>
  <si>
    <t>CAP, RTR, 68MM, SNAP IN CAP, GLOSS BLACK</t>
  </si>
  <si>
    <t>UPDATED CENTER CAP FOR GLOSS BLACK TECH 5 EVO</t>
  </si>
  <si>
    <t>UPDATED TIRE MSRP/MAP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</si>
</sst>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164" formatCode="0.0"/>
    <numFmt numFmtId="165" formatCode="&quot;$&quot;#,##0.00"/>
    <numFmt numFmtId="166" formatCode="0.0000"/>
    <numFmt numFmtId="167" formatCode="00000"/>
    <numFmt numFmtId="168" formatCode="0.000000"/>
    <numFmt numFmtId="169" formatCode="0.000"/>
  </numFmts>
  <fonts count="65">
    <font>
      <sz val="11"/>
      <color theme="1"/>
      <name val="Calibri"/>
      <family val="2"/>
      <scheme val="minor"/>
    </font>
    <font>
      <sz val="11"/>
      <color theme="1"/>
      <name val="Calibri"/>
      <family val="2"/>
      <scheme val="minor"/>
    </font>
    <font>
      <sz val="11"/>
      <color rgb="FF006100"/>
      <name val="Calibri"/>
      <family val="2"/>
      <scheme val="minor"/>
    </font>
    <font>
      <b/>
      <sz val="10"/>
      <name val="Arial"/>
      <family val="2"/>
    </font>
    <font>
      <sz val="10"/>
      <name val="Arial"/>
      <family val="2"/>
    </font>
    <font>
      <sz val="10"/>
      <name val="MS Sans Serif"/>
      <family val="2"/>
    </font>
    <font>
      <sz val="10"/>
      <color rgb="FF000000"/>
      <name val="Arial"/>
      <family val="2"/>
    </font>
    <font>
      <sz val="10"/>
      <color theme="1"/>
      <name val="Arial"/>
      <family val="2"/>
    </font>
    <font>
      <sz val="9"/>
      <color indexed="81"/>
      <name val="Tahoma"/>
      <family val="2"/>
    </font>
    <font>
      <b/>
      <sz val="9"/>
      <color indexed="81"/>
      <name val="Tahoma"/>
      <family val="2"/>
    </font>
    <font>
      <sz val="11"/>
      <color indexed="17"/>
      <name val="Calibri"/>
      <family val="2"/>
    </font>
    <font>
      <b/>
      <sz val="10"/>
      <color indexed="8"/>
      <name val="Arial"/>
      <family val="2"/>
    </font>
    <font>
      <sz val="10"/>
      <color indexed="8"/>
      <name val="Arial"/>
      <family val="2"/>
    </font>
    <font>
      <b/>
      <sz val="10"/>
      <color theme="1"/>
      <name val="Arial"/>
      <family val="2"/>
    </font>
    <font>
      <sz val="11"/>
      <color indexed="8"/>
      <name val="宋体"/>
      <charset val="134"/>
    </font>
    <font>
      <sz val="12"/>
      <name val="宋体"/>
      <charset val="134"/>
    </font>
    <font>
      <u/>
      <sz val="11"/>
      <color theme="10"/>
      <name val="Calibri"/>
      <family val="2"/>
      <scheme val="minor"/>
    </font>
    <font>
      <u/>
      <sz val="11"/>
      <color theme="11"/>
      <name val="Calibri"/>
      <family val="2"/>
      <scheme val="minor"/>
    </font>
    <font>
      <b/>
      <sz val="14"/>
      <color theme="1"/>
      <name val="Calibri"/>
      <family val="2"/>
      <scheme val="minor"/>
    </font>
    <font>
      <sz val="11"/>
      <color theme="1"/>
      <name val="Arial"/>
      <family val="2"/>
    </font>
    <font>
      <sz val="8"/>
      <name val="Calibri"/>
      <family val="2"/>
      <scheme val="minor"/>
    </font>
    <font>
      <sz val="11"/>
      <name val="Arial"/>
      <family val="2"/>
    </font>
    <font>
      <sz val="11"/>
      <color rgb="FF000000"/>
      <name val="Arial"/>
      <family val="2"/>
    </font>
    <font>
      <b/>
      <sz val="14"/>
      <color theme="1"/>
      <name val="Arial"/>
      <family val="2"/>
    </font>
    <font>
      <b/>
      <sz val="11"/>
      <color theme="1"/>
      <name val="Arial"/>
      <family val="2"/>
    </font>
    <font>
      <sz val="11"/>
      <color rgb="FFFF0000"/>
      <name val="Arial"/>
      <family val="2"/>
    </font>
    <font>
      <b/>
      <i/>
      <sz val="12"/>
      <color rgb="FF000000"/>
      <name val="Arial"/>
      <family val="2"/>
    </font>
    <font>
      <sz val="14"/>
      <color rgb="FFC00000"/>
      <name val="Arial"/>
      <family val="2"/>
    </font>
    <font>
      <b/>
      <sz val="11"/>
      <name val="Arial"/>
      <family val="2"/>
    </font>
    <font>
      <sz val="11"/>
      <color theme="0" tint="-4.9989318521683403E-2"/>
      <name val="Arial"/>
      <family val="2"/>
    </font>
    <font>
      <b/>
      <sz val="10"/>
      <name val="Calibri"/>
      <family val="2"/>
      <scheme val="minor"/>
    </font>
    <font>
      <sz val="10"/>
      <name val="Calibri"/>
      <family val="2"/>
      <scheme val="minor"/>
    </font>
    <font>
      <sz val="10"/>
      <color theme="0"/>
      <name val="Arial"/>
      <family val="2"/>
    </font>
    <font>
      <sz val="10"/>
      <color theme="10"/>
      <name val="Arial"/>
      <family val="2"/>
    </font>
    <font>
      <sz val="10"/>
      <color rgb="FF222222"/>
      <name val="Arial"/>
      <family val="2"/>
    </font>
    <font>
      <sz val="11"/>
      <color indexed="9"/>
      <name val="宋体"/>
      <charset val="134"/>
    </font>
    <font>
      <b/>
      <sz val="11"/>
      <color indexed="56"/>
      <name val="宋体"/>
      <charset val="134"/>
    </font>
    <font>
      <b/>
      <sz val="18"/>
      <color indexed="56"/>
      <name val="宋体"/>
      <charset val="134"/>
    </font>
    <font>
      <sz val="9"/>
      <name val="明朝"/>
      <family val="3"/>
    </font>
    <font>
      <b/>
      <sz val="15"/>
      <color indexed="56"/>
      <name val="宋体"/>
      <charset val="134"/>
    </font>
    <font>
      <sz val="11"/>
      <color indexed="20"/>
      <name val="宋体"/>
      <charset val="134"/>
    </font>
    <font>
      <sz val="11"/>
      <color indexed="60"/>
      <name val="宋体"/>
      <charset val="134"/>
    </font>
    <font>
      <b/>
      <sz val="13"/>
      <color indexed="56"/>
      <name val="宋体"/>
      <charset val="134"/>
    </font>
    <font>
      <sz val="11"/>
      <color indexed="17"/>
      <name val="宋体"/>
      <charset val="134"/>
    </font>
    <font>
      <b/>
      <sz val="11"/>
      <color indexed="8"/>
      <name val="宋体"/>
      <charset val="134"/>
    </font>
    <font>
      <sz val="11"/>
      <color indexed="62"/>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b/>
      <sz val="11"/>
      <color indexed="63"/>
      <name val="宋体"/>
      <charset val="134"/>
    </font>
    <font>
      <sz val="11"/>
      <name val="Calibri"/>
      <family val="2"/>
    </font>
    <font>
      <sz val="10"/>
      <color theme="10"/>
      <name val="Calibri"/>
      <family val="2"/>
      <scheme val="minor"/>
    </font>
    <font>
      <sz val="12"/>
      <color theme="1"/>
      <name val="Calibri"/>
      <family val="2"/>
      <charset val="134"/>
      <scheme val="minor"/>
    </font>
    <font>
      <sz val="11"/>
      <name val="Calibri"/>
      <family val="2"/>
    </font>
    <font>
      <sz val="11"/>
      <color theme="10"/>
      <name val="Calibri"/>
      <family val="2"/>
      <scheme val="minor"/>
    </font>
    <font>
      <b/>
      <sz val="10"/>
      <color rgb="FF000000"/>
      <name val="Arial"/>
      <family val="2"/>
    </font>
    <font>
      <b/>
      <sz val="11"/>
      <color theme="1"/>
      <name val="Calibri"/>
      <family val="2"/>
      <scheme val="minor"/>
    </font>
    <font>
      <u/>
      <sz val="10"/>
      <color theme="10"/>
      <name val="Arial"/>
      <family val="2"/>
    </font>
    <font>
      <sz val="10"/>
      <color theme="0"/>
      <name val="Verdana"/>
      <family val="2"/>
    </font>
    <font>
      <sz val="12"/>
      <color theme="1"/>
      <name val="Calibri"/>
      <family val="4"/>
      <charset val="134"/>
      <scheme val="minor"/>
    </font>
    <font>
      <sz val="11"/>
      <color theme="1"/>
      <name val="Calibri"/>
      <family val="2"/>
      <scheme val="minor"/>
    </font>
    <font>
      <sz val="10"/>
      <color rgb="FFFF0000"/>
      <name val="Arial"/>
      <family val="2"/>
    </font>
    <font>
      <b/>
      <u/>
      <sz val="11"/>
      <color theme="10"/>
      <name val="Calibri"/>
      <family val="2"/>
      <scheme val="minor"/>
    </font>
  </fonts>
  <fills count="46">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42"/>
      </patternFill>
    </fill>
    <fill>
      <patternFill patternType="solid">
        <fgColor rgb="FFC000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F99FF"/>
        <bgColor indexed="64"/>
      </patternFill>
    </fill>
    <fill>
      <patternFill patternType="solid">
        <fgColor rgb="FFFFFF99"/>
        <bgColor indexed="64"/>
      </patternFill>
    </fill>
    <fill>
      <patternFill patternType="solid">
        <fgColor rgb="FF99FF9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theme="5" tint="0.79998168889431442"/>
        <bgColor theme="5" tint="0.79998168889431442"/>
      </patternFill>
    </fill>
    <fill>
      <patternFill patternType="solid">
        <fgColor rgb="FF7030A0"/>
        <bgColor indexed="64"/>
      </patternFill>
    </fill>
    <fill>
      <patternFill patternType="solid">
        <fgColor theme="5" tint="0.59999389629810485"/>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top style="thin">
        <color auto="1"/>
      </top>
      <bottom style="thin">
        <color auto="1"/>
      </bottom>
      <diagonal/>
    </border>
    <border>
      <left style="medium">
        <color indexed="64"/>
      </left>
      <right/>
      <top style="thin">
        <color indexed="64"/>
      </top>
      <bottom/>
      <diagonal/>
    </border>
    <border>
      <left style="medium">
        <color auto="1"/>
      </left>
      <right/>
      <top style="thin">
        <color auto="1"/>
      </top>
      <bottom style="medium">
        <color auto="1"/>
      </bottom>
      <diagonal/>
    </border>
    <border>
      <left style="medium">
        <color auto="1"/>
      </left>
      <right style="thin">
        <color auto="1"/>
      </right>
      <top/>
      <bottom/>
      <diagonal/>
    </border>
    <border>
      <left/>
      <right style="medium">
        <color indexed="64"/>
      </right>
      <top/>
      <bottom/>
      <diagonal/>
    </border>
    <border>
      <left style="medium">
        <color auto="1"/>
      </left>
      <right style="thin">
        <color auto="1"/>
      </right>
      <top style="thin">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right style="medium">
        <color indexed="64"/>
      </right>
      <top style="thin">
        <color auto="1"/>
      </top>
      <bottom/>
      <diagonal/>
    </border>
    <border>
      <left style="thin">
        <color theme="5"/>
      </left>
      <right style="thin">
        <color theme="5"/>
      </right>
      <top style="thin">
        <color theme="5"/>
      </top>
      <bottom style="thin">
        <color theme="5"/>
      </bottom>
      <diagonal/>
    </border>
    <border>
      <left style="thin">
        <color theme="5"/>
      </left>
      <right style="thin">
        <color theme="5"/>
      </right>
      <top style="thin">
        <color theme="5"/>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112">
    <xf numFmtId="0" fontId="0" fillId="0" borderId="0"/>
    <xf numFmtId="44" fontId="1" fillId="0" borderId="0" applyFont="0" applyFill="0" applyBorder="0" applyAlignment="0" applyProtection="0"/>
    <xf numFmtId="0" fontId="2" fillId="2" borderId="0" applyNumberFormat="0" applyBorder="0" applyAlignment="0" applyProtection="0"/>
    <xf numFmtId="0" fontId="4" fillId="0" borderId="0"/>
    <xf numFmtId="0" fontId="5" fillId="0" borderId="0"/>
    <xf numFmtId="0" fontId="4" fillId="0" borderId="0"/>
    <xf numFmtId="0" fontId="4" fillId="0" borderId="0"/>
    <xf numFmtId="0" fontId="4" fillId="0" borderId="0"/>
    <xf numFmtId="0" fontId="10" fillId="9" borderId="0" applyNumberFormat="0" applyBorder="0" applyAlignment="0" applyProtection="0"/>
    <xf numFmtId="44" fontId="4" fillId="0" borderId="0" applyFont="0" applyFill="0" applyBorder="0" applyAlignment="0" applyProtection="0"/>
    <xf numFmtId="0" fontId="14" fillId="0" borderId="0">
      <alignment vertical="center"/>
    </xf>
    <xf numFmtId="0" fontId="15" fillId="0" borderId="0"/>
    <xf numFmtId="0" fontId="15"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4" fillId="0" borderId="0"/>
    <xf numFmtId="0" fontId="15" fillId="0" borderId="0"/>
    <xf numFmtId="0" fontId="4" fillId="0" borderId="0"/>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35" fillId="31" borderId="0" applyNumberFormat="0" applyBorder="0" applyAlignment="0" applyProtection="0">
      <alignment vertical="center"/>
    </xf>
    <xf numFmtId="0" fontId="35" fillId="31" borderId="0" applyNumberFormat="0" applyBorder="0" applyAlignment="0" applyProtection="0">
      <alignment vertical="center"/>
    </xf>
    <xf numFmtId="0" fontId="35" fillId="31"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39" fillId="0" borderId="36" applyNumberFormat="0" applyFill="0" applyAlignment="0" applyProtection="0">
      <alignment vertical="center"/>
    </xf>
    <xf numFmtId="0" fontId="39" fillId="0" borderId="36" applyNumberFormat="0" applyFill="0" applyAlignment="0" applyProtection="0">
      <alignment vertical="center"/>
    </xf>
    <xf numFmtId="0" fontId="39" fillId="0" borderId="36" applyNumberFormat="0" applyFill="0" applyAlignment="0" applyProtection="0">
      <alignment vertical="center"/>
    </xf>
    <xf numFmtId="0" fontId="42" fillId="0" borderId="37" applyNumberFormat="0" applyFill="0" applyAlignment="0" applyProtection="0">
      <alignment vertical="center"/>
    </xf>
    <xf numFmtId="0" fontId="42" fillId="0" borderId="37" applyNumberFormat="0" applyFill="0" applyAlignment="0" applyProtection="0">
      <alignment vertical="center"/>
    </xf>
    <xf numFmtId="0" fontId="42" fillId="0" borderId="37" applyNumberFormat="0" applyFill="0" applyAlignment="0" applyProtection="0">
      <alignment vertical="center"/>
    </xf>
    <xf numFmtId="0" fontId="36" fillId="0" borderId="38" applyNumberFormat="0" applyFill="0" applyAlignment="0" applyProtection="0">
      <alignment vertical="center"/>
    </xf>
    <xf numFmtId="0" fontId="36" fillId="0" borderId="38" applyNumberFormat="0" applyFill="0" applyAlignment="0" applyProtection="0">
      <alignment vertical="center"/>
    </xf>
    <xf numFmtId="0" fontId="36" fillId="0" borderId="38"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15" fillId="0" borderId="0"/>
    <xf numFmtId="0" fontId="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3" fillId="23" borderId="0" applyNumberFormat="0" applyBorder="0" applyAlignment="0" applyProtection="0">
      <alignment vertical="center"/>
    </xf>
    <xf numFmtId="0" fontId="43" fillId="23" borderId="0" applyNumberFormat="0" applyBorder="0" applyAlignment="0" applyProtection="0">
      <alignment vertical="center"/>
    </xf>
    <xf numFmtId="0" fontId="43" fillId="23" borderId="0" applyNumberFormat="0" applyBorder="0" applyAlignment="0" applyProtection="0">
      <alignment vertical="center"/>
    </xf>
    <xf numFmtId="0" fontId="44" fillId="0" borderId="39" applyNumberFormat="0" applyFill="0" applyAlignment="0" applyProtection="0">
      <alignment vertical="center"/>
    </xf>
    <xf numFmtId="0" fontId="44" fillId="0" borderId="39" applyNumberFormat="0" applyFill="0" applyAlignment="0" applyProtection="0">
      <alignment vertical="center"/>
    </xf>
    <xf numFmtId="0" fontId="44" fillId="0" borderId="39" applyNumberFormat="0" applyFill="0" applyAlignment="0" applyProtection="0">
      <alignment vertical="center"/>
    </xf>
    <xf numFmtId="0" fontId="46" fillId="35" borderId="40" applyNumberFormat="0" applyAlignment="0" applyProtection="0">
      <alignment vertical="center"/>
    </xf>
    <xf numFmtId="0" fontId="46" fillId="35" borderId="40" applyNumberFormat="0" applyAlignment="0" applyProtection="0">
      <alignment vertical="center"/>
    </xf>
    <xf numFmtId="0" fontId="46" fillId="35" borderId="40" applyNumberFormat="0" applyAlignment="0" applyProtection="0">
      <alignment vertical="center"/>
    </xf>
    <xf numFmtId="0" fontId="47" fillId="36" borderId="41" applyNumberFormat="0" applyAlignment="0" applyProtection="0">
      <alignment vertical="center"/>
    </xf>
    <xf numFmtId="0" fontId="47" fillId="36" borderId="41" applyNumberFormat="0" applyAlignment="0" applyProtection="0">
      <alignment vertical="center"/>
    </xf>
    <xf numFmtId="0" fontId="47" fillId="36" borderId="41" applyNumberFormat="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42" applyNumberFormat="0" applyFill="0" applyAlignment="0" applyProtection="0">
      <alignment vertical="center"/>
    </xf>
    <xf numFmtId="0" fontId="50" fillId="0" borderId="42" applyNumberFormat="0" applyFill="0" applyAlignment="0" applyProtection="0">
      <alignment vertical="center"/>
    </xf>
    <xf numFmtId="0" fontId="50" fillId="0" borderId="42" applyNumberFormat="0" applyFill="0" applyAlignment="0" applyProtection="0">
      <alignment vertical="center"/>
    </xf>
    <xf numFmtId="0" fontId="35" fillId="37" borderId="0" applyNumberFormat="0" applyBorder="0" applyAlignment="0" applyProtection="0">
      <alignment vertical="center"/>
    </xf>
    <xf numFmtId="0" fontId="35" fillId="37" borderId="0" applyNumberFormat="0" applyBorder="0" applyAlignment="0" applyProtection="0">
      <alignment vertical="center"/>
    </xf>
    <xf numFmtId="0" fontId="35" fillId="37"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51" fillId="35" borderId="43" applyNumberFormat="0" applyAlignment="0" applyProtection="0">
      <alignment vertical="center"/>
    </xf>
    <xf numFmtId="0" fontId="51" fillId="35" borderId="43" applyNumberFormat="0" applyAlignment="0" applyProtection="0">
      <alignment vertical="center"/>
    </xf>
    <xf numFmtId="0" fontId="51" fillId="35" borderId="43" applyNumberFormat="0" applyAlignment="0" applyProtection="0">
      <alignment vertical="center"/>
    </xf>
    <xf numFmtId="0" fontId="45" fillId="26" borderId="40" applyNumberFormat="0" applyAlignment="0" applyProtection="0">
      <alignment vertical="center"/>
    </xf>
    <xf numFmtId="0" fontId="45" fillId="26" borderId="40" applyNumberFormat="0" applyAlignment="0" applyProtection="0">
      <alignment vertical="center"/>
    </xf>
    <xf numFmtId="0" fontId="45" fillId="26" borderId="40" applyNumberFormat="0" applyAlignment="0" applyProtection="0">
      <alignment vertical="center"/>
    </xf>
    <xf numFmtId="0" fontId="4" fillId="0" borderId="0"/>
    <xf numFmtId="0" fontId="15" fillId="42" borderId="44" applyNumberFormat="0" applyFont="0" applyAlignment="0" applyProtection="0">
      <alignment vertical="center"/>
    </xf>
    <xf numFmtId="0" fontId="52" fillId="0" borderId="0"/>
    <xf numFmtId="0" fontId="54" fillId="0" borderId="0">
      <alignment vertical="center"/>
    </xf>
    <xf numFmtId="0" fontId="1" fillId="0" borderId="0"/>
    <xf numFmtId="0" fontId="55" fillId="0" borderId="0"/>
    <xf numFmtId="0" fontId="51" fillId="35" borderId="51" applyNumberFormat="0" applyAlignment="0" applyProtection="0">
      <alignment vertical="center"/>
    </xf>
    <xf numFmtId="0" fontId="44" fillId="0" borderId="49" applyNumberFormat="0" applyFill="0" applyAlignment="0" applyProtection="0">
      <alignment vertical="center"/>
    </xf>
    <xf numFmtId="0" fontId="44" fillId="0" borderId="49" applyNumberFormat="0" applyFill="0" applyAlignment="0" applyProtection="0">
      <alignment vertical="center"/>
    </xf>
    <xf numFmtId="0" fontId="44" fillId="0" borderId="49" applyNumberFormat="0" applyFill="0" applyAlignment="0" applyProtection="0">
      <alignment vertical="center"/>
    </xf>
    <xf numFmtId="0" fontId="46" fillId="35" borderId="50" applyNumberFormat="0" applyAlignment="0" applyProtection="0">
      <alignment vertical="center"/>
    </xf>
    <xf numFmtId="0" fontId="45" fillId="26" borderId="50" applyNumberFormat="0" applyAlignment="0" applyProtection="0">
      <alignment vertical="center"/>
    </xf>
    <xf numFmtId="0" fontId="45" fillId="26" borderId="50" applyNumberFormat="0" applyAlignment="0" applyProtection="0">
      <alignment vertical="center"/>
    </xf>
    <xf numFmtId="0" fontId="45" fillId="26" borderId="50" applyNumberFormat="0" applyAlignment="0" applyProtection="0">
      <alignment vertical="center"/>
    </xf>
    <xf numFmtId="0" fontId="51" fillId="35" borderId="51" applyNumberFormat="0" applyAlignment="0" applyProtection="0">
      <alignment vertical="center"/>
    </xf>
    <xf numFmtId="0" fontId="51" fillId="35" borderId="51" applyNumberFormat="0" applyAlignment="0" applyProtection="0">
      <alignment vertical="center"/>
    </xf>
    <xf numFmtId="0" fontId="15" fillId="42" borderId="52" applyNumberFormat="0" applyFont="0" applyAlignment="0" applyProtection="0">
      <alignment vertical="center"/>
    </xf>
    <xf numFmtId="0" fontId="46" fillId="35" borderId="50" applyNumberFormat="0" applyAlignment="0" applyProtection="0">
      <alignment vertical="center"/>
    </xf>
    <xf numFmtId="0" fontId="46" fillId="35" borderId="50" applyNumberFormat="0" applyAlignment="0" applyProtection="0">
      <alignment vertical="center"/>
    </xf>
    <xf numFmtId="0" fontId="52" fillId="0" borderId="0"/>
    <xf numFmtId="0" fontId="54" fillId="0" borderId="0">
      <alignment vertical="center"/>
    </xf>
    <xf numFmtId="0" fontId="61" fillId="0" borderId="0">
      <alignment vertical="center"/>
    </xf>
    <xf numFmtId="0" fontId="1" fillId="0" borderId="0"/>
    <xf numFmtId="9"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xf numFmtId="0" fontId="4" fillId="0" borderId="0"/>
    <xf numFmtId="0" fontId="46" fillId="35" borderId="65" applyNumberForma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15" fillId="0" borderId="0"/>
    <xf numFmtId="0" fontId="15" fillId="0" borderId="0"/>
    <xf numFmtId="0" fontId="15" fillId="0" borderId="0"/>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6" fillId="35" borderId="61" applyNumberFormat="0" applyAlignment="0" applyProtection="0">
      <alignment vertical="center"/>
    </xf>
    <xf numFmtId="0" fontId="46" fillId="35" borderId="61" applyNumberFormat="0" applyAlignment="0" applyProtection="0">
      <alignment vertical="center"/>
    </xf>
    <xf numFmtId="0" fontId="46" fillId="35" borderId="61" applyNumberFormat="0" applyAlignment="0" applyProtection="0">
      <alignment vertical="center"/>
    </xf>
    <xf numFmtId="0" fontId="51" fillId="35" borderId="62" applyNumberFormat="0" applyAlignment="0" applyProtection="0">
      <alignment vertical="center"/>
    </xf>
    <xf numFmtId="0" fontId="51" fillId="35" borderId="62" applyNumberFormat="0" applyAlignment="0" applyProtection="0">
      <alignment vertical="center"/>
    </xf>
    <xf numFmtId="0" fontId="51" fillId="35" borderId="62"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15" fillId="42" borderId="63" applyNumberFormat="0" applyFont="0" applyAlignment="0" applyProtection="0">
      <alignment vertical="center"/>
    </xf>
    <xf numFmtId="0" fontId="51" fillId="35" borderId="62" applyNumberFormat="0" applyAlignment="0" applyProtection="0">
      <alignment vertical="center"/>
    </xf>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6" fillId="35" borderId="61"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51" fillId="35" borderId="62" applyNumberFormat="0" applyAlignment="0" applyProtection="0">
      <alignment vertical="center"/>
    </xf>
    <xf numFmtId="0" fontId="51" fillId="35" borderId="62" applyNumberFormat="0" applyAlignment="0" applyProtection="0">
      <alignment vertical="center"/>
    </xf>
    <xf numFmtId="0" fontId="15" fillId="42" borderId="63" applyNumberFormat="0" applyFont="0" applyAlignment="0" applyProtection="0">
      <alignment vertical="center"/>
    </xf>
    <xf numFmtId="0" fontId="46" fillId="35" borderId="61" applyNumberFormat="0" applyAlignment="0" applyProtection="0">
      <alignment vertical="center"/>
    </xf>
    <xf numFmtId="0" fontId="46" fillId="35" borderId="61"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15" fillId="42" borderId="67" applyNumberFormat="0" applyFont="0" applyAlignment="0" applyProtection="0">
      <alignment vertical="center"/>
    </xf>
    <xf numFmtId="0" fontId="51" fillId="35" borderId="66" applyNumberFormat="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6" fillId="35"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15" fillId="42" borderId="67" applyNumberFormat="0" applyFon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62" fillId="0" borderId="0"/>
    <xf numFmtId="9" fontId="62" fillId="0" borderId="0" applyFont="0" applyFill="0" applyBorder="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15" fillId="42" borderId="67" applyNumberFormat="0" applyFont="0" applyAlignment="0" applyProtection="0">
      <alignment vertical="center"/>
    </xf>
    <xf numFmtId="0" fontId="51" fillId="35" borderId="66" applyNumberFormat="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6" fillId="35"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15" fillId="42" borderId="67" applyNumberFormat="0" applyFon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1" fillId="0" borderId="0"/>
    <xf numFmtId="9" fontId="1" fillId="0" borderId="0" applyFont="0" applyFill="0" applyBorder="0" applyAlignment="0" applyProtection="0">
      <alignment vertical="center"/>
    </xf>
  </cellStyleXfs>
  <cellXfs count="669">
    <xf numFmtId="0" fontId="0" fillId="0" borderId="0" xfId="0"/>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0" borderId="1" xfId="2" applyNumberFormat="1" applyFont="1" applyFill="1" applyBorder="1" applyAlignment="1" applyProtection="1">
      <alignment horizontal="center" vertical="center"/>
      <protection locked="0"/>
    </xf>
    <xf numFmtId="0" fontId="4" fillId="0" borderId="1" xfId="2"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44" fontId="4" fillId="0" borderId="1" xfId="1" applyFont="1" applyBorder="1" applyAlignment="1">
      <alignment horizontal="center" vertical="center"/>
    </xf>
    <xf numFmtId="164" fontId="7" fillId="0" borderId="1" xfId="0" applyNumberFormat="1" applyFont="1" applyBorder="1" applyAlignment="1" applyProtection="1">
      <alignment horizontal="center" vertical="center"/>
      <protection locked="0"/>
    </xf>
    <xf numFmtId="49" fontId="6" fillId="4" borderId="1" xfId="0" applyNumberFormat="1" applyFont="1" applyFill="1" applyBorder="1" applyAlignment="1">
      <alignment horizontal="center" vertical="center"/>
    </xf>
    <xf numFmtId="0" fontId="7" fillId="0" borderId="1" xfId="0" applyFont="1" applyBorder="1" applyAlignment="1" applyProtection="1">
      <alignment horizontal="center" vertical="center"/>
      <protection locked="0"/>
    </xf>
    <xf numFmtId="0" fontId="4" fillId="4" borderId="1" xfId="0" applyFont="1" applyFill="1" applyBorder="1" applyAlignment="1">
      <alignment horizontal="center" vertical="center"/>
    </xf>
    <xf numFmtId="0" fontId="4" fillId="4" borderId="1" xfId="4" applyFont="1" applyFill="1" applyBorder="1" applyAlignment="1">
      <alignment horizontal="center" vertical="center"/>
    </xf>
    <xf numFmtId="164" fontId="4" fillId="4" borderId="1" xfId="2" applyNumberFormat="1" applyFont="1" applyFill="1" applyBorder="1" applyAlignment="1" applyProtection="1">
      <alignment horizontal="center" vertical="center"/>
      <protection locked="0"/>
    </xf>
    <xf numFmtId="2" fontId="4" fillId="0" borderId="1" xfId="0" applyNumberFormat="1" applyFont="1" applyBorder="1" applyAlignment="1">
      <alignment horizontal="center" vertical="center"/>
    </xf>
    <xf numFmtId="2" fontId="4" fillId="0" borderId="1" xfId="0" applyNumberFormat="1" applyFont="1" applyBorder="1" applyAlignment="1" applyProtection="1">
      <alignment horizontal="center" vertical="center"/>
      <protection locked="0"/>
    </xf>
    <xf numFmtId="2" fontId="6" fillId="0" borderId="1" xfId="0" applyNumberFormat="1" applyFont="1" applyBorder="1" applyAlignment="1">
      <alignment horizontal="center" vertical="center"/>
    </xf>
    <xf numFmtId="2" fontId="7" fillId="0" borderId="1" xfId="0" applyNumberFormat="1" applyFont="1" applyBorder="1" applyAlignment="1" applyProtection="1">
      <alignment horizontal="center" vertical="center"/>
      <protection locked="0"/>
    </xf>
    <xf numFmtId="0" fontId="3" fillId="0" borderId="3" xfId="3" applyFont="1" applyBorder="1" applyAlignment="1">
      <alignment horizontal="center" vertical="center" wrapText="1"/>
    </xf>
    <xf numFmtId="0" fontId="3" fillId="0" borderId="5" xfId="3" applyFont="1" applyBorder="1" applyAlignment="1">
      <alignment horizontal="center" vertical="center" wrapText="1"/>
    </xf>
    <xf numFmtId="0" fontId="4" fillId="3" borderId="1" xfId="0" applyFont="1" applyFill="1" applyBorder="1" applyAlignment="1">
      <alignment horizontal="center" vertical="center"/>
    </xf>
    <xf numFmtId="164" fontId="4" fillId="0" borderId="1" xfId="4" applyNumberFormat="1" applyFont="1" applyBorder="1" applyAlignment="1">
      <alignment horizontal="center" vertical="center"/>
    </xf>
    <xf numFmtId="164" fontId="6"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2" fontId="4" fillId="0" borderId="1" xfId="2" applyNumberFormat="1" applyFont="1" applyFill="1" applyBorder="1" applyAlignment="1" applyProtection="1">
      <alignment horizontal="center" vertical="center"/>
      <protection locked="0"/>
    </xf>
    <xf numFmtId="49" fontId="4" fillId="8" borderId="1" xfId="0" applyNumberFormat="1" applyFont="1" applyFill="1" applyBorder="1" applyAlignment="1">
      <alignment horizontal="center" vertical="center"/>
    </xf>
    <xf numFmtId="14" fontId="7" fillId="0" borderId="0" xfId="0" applyNumberFormat="1" applyFont="1" applyAlignment="1">
      <alignment horizontal="center"/>
    </xf>
    <xf numFmtId="0" fontId="6" fillId="0" borderId="1" xfId="0" applyFont="1" applyBorder="1" applyAlignment="1">
      <alignment horizontal="center" vertical="center"/>
    </xf>
    <xf numFmtId="0" fontId="11" fillId="0" borderId="3" xfId="0" applyFont="1" applyBorder="1" applyAlignment="1">
      <alignment horizontal="center" vertical="center"/>
    </xf>
    <xf numFmtId="0" fontId="12" fillId="4"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xf>
    <xf numFmtId="1" fontId="7" fillId="0" borderId="1" xfId="0" applyNumberFormat="1" applyFont="1" applyBorder="1" applyAlignment="1">
      <alignment horizontal="center" vertical="center"/>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44" fontId="7" fillId="0" borderId="1" xfId="1" applyFont="1" applyBorder="1" applyAlignment="1">
      <alignment horizontal="center" vertical="center"/>
    </xf>
    <xf numFmtId="164" fontId="7" fillId="4" borderId="1" xfId="0" applyNumberFormat="1" applyFont="1" applyFill="1" applyBorder="1" applyAlignment="1">
      <alignment horizontal="center" vertical="center"/>
    </xf>
    <xf numFmtId="2"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0" fontId="7" fillId="0" borderId="1" xfId="0" applyFont="1" applyBorder="1" applyAlignment="1">
      <alignment horizontal="center"/>
    </xf>
    <xf numFmtId="49" fontId="4" fillId="0" borderId="2" xfId="0" applyNumberFormat="1" applyFont="1" applyBorder="1" applyAlignment="1">
      <alignment horizontal="center" vertical="center"/>
    </xf>
    <xf numFmtId="0" fontId="4" fillId="0" borderId="2" xfId="4" applyFont="1" applyBorder="1" applyAlignment="1">
      <alignment horizontal="center" vertical="center"/>
    </xf>
    <xf numFmtId="0" fontId="4" fillId="0" borderId="2" xfId="0" applyFont="1" applyBorder="1" applyAlignment="1">
      <alignment horizontal="center" vertical="center"/>
    </xf>
    <xf numFmtId="2" fontId="4"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164" fontId="7" fillId="0" borderId="2" xfId="0" applyNumberFormat="1" applyFont="1" applyBorder="1" applyAlignment="1" applyProtection="1">
      <alignment horizontal="center" vertical="center"/>
      <protection locked="0"/>
    </xf>
    <xf numFmtId="0" fontId="3" fillId="0" borderId="4" xfId="3" applyFont="1" applyBorder="1" applyAlignment="1">
      <alignment horizontal="center" vertical="center" wrapText="1"/>
    </xf>
    <xf numFmtId="165" fontId="7" fillId="0" borderId="0" xfId="0" applyNumberFormat="1" applyFont="1" applyProtection="1">
      <protection locked="0"/>
    </xf>
    <xf numFmtId="0" fontId="3" fillId="0" borderId="3" xfId="3" applyFont="1" applyBorder="1" applyAlignment="1" applyProtection="1">
      <alignment horizontal="center" vertical="center" wrapText="1"/>
      <protection locked="0"/>
    </xf>
    <xf numFmtId="1" fontId="4" fillId="0" borderId="16" xfId="4" applyNumberFormat="1" applyFont="1" applyBorder="1" applyAlignment="1">
      <alignment horizontal="center" vertical="center"/>
    </xf>
    <xf numFmtId="1" fontId="12" fillId="0" borderId="16"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0" xfId="0" applyFont="1" applyAlignment="1">
      <alignment horizontal="center" vertical="center"/>
    </xf>
    <xf numFmtId="1" fontId="12" fillId="0" borderId="1" xfId="0" applyNumberFormat="1" applyFont="1" applyBorder="1" applyAlignment="1">
      <alignment horizontal="center" vertical="center"/>
    </xf>
    <xf numFmtId="0" fontId="12" fillId="0" borderId="16" xfId="0" applyFont="1" applyBorder="1" applyAlignment="1">
      <alignment horizontal="center" vertical="center"/>
    </xf>
    <xf numFmtId="165" fontId="12" fillId="0" borderId="2" xfId="0" applyNumberFormat="1" applyFont="1" applyBorder="1" applyAlignment="1">
      <alignment horizontal="center" vertical="center"/>
    </xf>
    <xf numFmtId="1" fontId="12" fillId="0" borderId="15" xfId="0" applyNumberFormat="1" applyFont="1" applyBorder="1" applyAlignment="1">
      <alignment horizontal="center" vertical="center"/>
    </xf>
    <xf numFmtId="0" fontId="19" fillId="0" borderId="2" xfId="0" applyFont="1" applyBorder="1" applyAlignment="1">
      <alignment horizontal="center" vertical="center"/>
    </xf>
    <xf numFmtId="0" fontId="11" fillId="0" borderId="5" xfId="0" applyFont="1" applyBorder="1" applyAlignment="1">
      <alignment horizontal="center" vertical="center"/>
    </xf>
    <xf numFmtId="0" fontId="11" fillId="4" borderId="3" xfId="0" applyFont="1" applyFill="1" applyBorder="1" applyAlignment="1">
      <alignment horizontal="center" vertical="center"/>
    </xf>
    <xf numFmtId="1" fontId="11" fillId="0" borderId="3" xfId="0" applyNumberFormat="1" applyFont="1" applyBorder="1" applyAlignment="1">
      <alignment horizontal="center" vertical="center"/>
    </xf>
    <xf numFmtId="164" fontId="6" fillId="4" borderId="1" xfId="0"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2" fontId="7" fillId="4" borderId="1" xfId="0" applyNumberFormat="1" applyFont="1" applyFill="1" applyBorder="1" applyAlignment="1">
      <alignment horizontal="center" vertical="center"/>
    </xf>
    <xf numFmtId="164" fontId="4" fillId="4" borderId="1" xfId="0" applyNumberFormat="1" applyFont="1" applyFill="1" applyBorder="1" applyAlignment="1" applyProtection="1">
      <alignment horizontal="center" vertical="center"/>
      <protection locked="0"/>
    </xf>
    <xf numFmtId="164" fontId="4" fillId="0" borderId="1" xfId="0" applyNumberFormat="1" applyFont="1" applyBorder="1" applyAlignment="1" applyProtection="1">
      <alignment horizontal="center" vertical="center"/>
      <protection locked="0"/>
    </xf>
    <xf numFmtId="49" fontId="6"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1" xfId="4" applyFont="1" applyBorder="1" applyAlignment="1">
      <alignment horizontal="center"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164"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2" fontId="4" fillId="6" borderId="1" xfId="0" applyNumberFormat="1" applyFont="1" applyFill="1" applyBorder="1" applyAlignment="1">
      <alignment horizontal="center" vertical="center"/>
    </xf>
    <xf numFmtId="0" fontId="12" fillId="0" borderId="1" xfId="0" applyFont="1" applyBorder="1" applyAlignment="1">
      <alignment horizontal="center" vertical="center"/>
    </xf>
    <xf numFmtId="165" fontId="4" fillId="0" borderId="1" xfId="4" applyNumberFormat="1" applyFont="1" applyBorder="1" applyAlignment="1">
      <alignment horizontal="center" vertical="center"/>
    </xf>
    <xf numFmtId="49" fontId="7" fillId="0" borderId="1" xfId="0" applyNumberFormat="1" applyFont="1" applyBorder="1" applyAlignment="1">
      <alignment horizontal="center" vertical="center"/>
    </xf>
    <xf numFmtId="165" fontId="4" fillId="0" borderId="2" xfId="4" applyNumberFormat="1" applyFont="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5" fontId="4" fillId="0" borderId="2" xfId="1" applyNumberFormat="1" applyFont="1" applyBorder="1" applyAlignment="1">
      <alignment horizontal="center" vertical="center"/>
    </xf>
    <xf numFmtId="0" fontId="7" fillId="0" borderId="2" xfId="0" applyFont="1" applyBorder="1" applyAlignment="1">
      <alignment horizontal="center" vertical="center"/>
    </xf>
    <xf numFmtId="0" fontId="19" fillId="0" borderId="1" xfId="0" applyFont="1" applyBorder="1" applyAlignment="1">
      <alignment horizontal="center" vertical="center"/>
    </xf>
    <xf numFmtId="1" fontId="7" fillId="0" borderId="16" xfId="0" applyNumberFormat="1" applyFont="1" applyBorder="1" applyAlignment="1">
      <alignment horizontal="center" vertical="center"/>
    </xf>
    <xf numFmtId="0" fontId="7" fillId="0" borderId="1" xfId="0" applyFont="1" applyBorder="1" applyAlignment="1">
      <alignment horizontal="center" vertical="center" wrapText="1"/>
    </xf>
    <xf numFmtId="0" fontId="4" fillId="0" borderId="2" xfId="3" applyBorder="1" applyAlignment="1">
      <alignment horizontal="center" vertical="center"/>
    </xf>
    <xf numFmtId="165" fontId="4" fillId="0" borderId="2" xfId="3" applyNumberFormat="1" applyBorder="1" applyAlignment="1">
      <alignment horizontal="center" vertical="center"/>
    </xf>
    <xf numFmtId="0" fontId="4" fillId="0" borderId="1" xfId="3" applyBorder="1" applyAlignment="1">
      <alignment horizontal="center" vertical="center"/>
    </xf>
    <xf numFmtId="2" fontId="4" fillId="0" borderId="1" xfId="3" applyNumberFormat="1" applyBorder="1" applyAlignment="1">
      <alignment horizontal="center" vertical="center"/>
    </xf>
    <xf numFmtId="1" fontId="4" fillId="0" borderId="1" xfId="3" applyNumberFormat="1" applyBorder="1" applyAlignment="1">
      <alignment horizontal="center" vertical="center"/>
    </xf>
    <xf numFmtId="2" fontId="4" fillId="4" borderId="1" xfId="3" applyNumberFormat="1" applyFill="1" applyBorder="1" applyAlignment="1">
      <alignment horizontal="center" vertical="center"/>
    </xf>
    <xf numFmtId="1" fontId="4" fillId="4" borderId="1" xfId="3" applyNumberFormat="1" applyFill="1" applyBorder="1" applyAlignment="1">
      <alignment horizontal="center" vertical="center"/>
    </xf>
    <xf numFmtId="0" fontId="4" fillId="4" borderId="1" xfId="3" applyFill="1" applyBorder="1" applyAlignment="1">
      <alignment horizontal="center" vertical="center"/>
    </xf>
    <xf numFmtId="164" fontId="4" fillId="0" borderId="0" xfId="2" applyNumberFormat="1" applyFont="1" applyFill="1" applyBorder="1" applyAlignment="1" applyProtection="1">
      <alignment horizontal="center" vertical="center"/>
      <protection locked="0"/>
    </xf>
    <xf numFmtId="0" fontId="7" fillId="4" borderId="0" xfId="0" applyFont="1" applyFill="1" applyAlignment="1">
      <alignment horizontal="center" vertical="center"/>
    </xf>
    <xf numFmtId="0" fontId="19" fillId="0" borderId="0" xfId="0" applyFont="1"/>
    <xf numFmtId="14" fontId="12" fillId="0" borderId="2" xfId="0" applyNumberFormat="1" applyFont="1" applyBorder="1" applyAlignment="1">
      <alignment horizontal="center" vertical="center"/>
    </xf>
    <xf numFmtId="14" fontId="12" fillId="0" borderId="1" xfId="0" applyNumberFormat="1" applyFont="1" applyBorder="1" applyAlignment="1">
      <alignment horizontal="center" vertical="center"/>
    </xf>
    <xf numFmtId="0" fontId="19" fillId="0" borderId="1" xfId="0" applyFont="1" applyBorder="1"/>
    <xf numFmtId="1" fontId="19" fillId="0" borderId="0" xfId="0" applyNumberFormat="1" applyFont="1" applyAlignment="1">
      <alignment horizontal="center"/>
    </xf>
    <xf numFmtId="44" fontId="3" fillId="0" borderId="5" xfId="1" applyFont="1" applyBorder="1" applyAlignment="1">
      <alignment horizontal="center" vertical="center" wrapText="1"/>
    </xf>
    <xf numFmtId="44" fontId="7" fillId="0" borderId="0" xfId="1" applyFont="1"/>
    <xf numFmtId="166" fontId="6" fillId="0" borderId="2" xfId="7" applyNumberFormat="1" applyFont="1" applyBorder="1" applyAlignment="1">
      <alignment horizontal="center"/>
    </xf>
    <xf numFmtId="0" fontId="4" fillId="3" borderId="0" xfId="0" applyFont="1" applyFill="1" applyAlignment="1">
      <alignment horizontal="center"/>
    </xf>
    <xf numFmtId="165" fontId="4" fillId="3" borderId="0" xfId="0" applyNumberFormat="1" applyFont="1" applyFill="1" applyAlignment="1" applyProtection="1">
      <alignment horizontal="center"/>
      <protection locked="0"/>
    </xf>
    <xf numFmtId="44" fontId="4" fillId="3" borderId="0" xfId="1" applyFont="1" applyFill="1" applyAlignment="1">
      <alignment horizontal="center"/>
    </xf>
    <xf numFmtId="0" fontId="4" fillId="3" borderId="0" xfId="0" applyFont="1" applyFill="1" applyAlignment="1">
      <alignment horizontal="center" vertical="center"/>
    </xf>
    <xf numFmtId="0" fontId="7" fillId="3" borderId="0" xfId="0" applyFont="1" applyFill="1"/>
    <xf numFmtId="0" fontId="4" fillId="3" borderId="0" xfId="0" applyFont="1" applyFill="1" applyAlignment="1">
      <alignment vertical="center"/>
    </xf>
    <xf numFmtId="2" fontId="4" fillId="5" borderId="1" xfId="0" applyNumberFormat="1" applyFont="1" applyFill="1" applyBorder="1" applyAlignment="1">
      <alignment horizontal="center" vertical="center"/>
    </xf>
    <xf numFmtId="0" fontId="13" fillId="0" borderId="14" xfId="0" applyFont="1" applyBorder="1" applyAlignment="1">
      <alignment horizontal="center" vertical="center"/>
    </xf>
    <xf numFmtId="0" fontId="19" fillId="0" borderId="2" xfId="0" applyFont="1" applyBorder="1"/>
    <xf numFmtId="0" fontId="12" fillId="0" borderId="17" xfId="0" applyFont="1" applyBorder="1" applyAlignment="1">
      <alignment horizontal="center" vertical="center"/>
    </xf>
    <xf numFmtId="0" fontId="19" fillId="0" borderId="0" xfId="0" applyFont="1" applyAlignment="1">
      <alignment horizontal="center"/>
    </xf>
    <xf numFmtId="44" fontId="3" fillId="0" borderId="5" xfId="1" applyFont="1" applyBorder="1" applyAlignment="1">
      <alignment horizontal="center" vertical="center"/>
    </xf>
    <xf numFmtId="0" fontId="3" fillId="0" borderId="3" xfId="3" applyFont="1" applyBorder="1" applyAlignment="1" applyProtection="1">
      <alignment horizontal="center" vertical="center"/>
      <protection locked="0"/>
    </xf>
    <xf numFmtId="0" fontId="3" fillId="0" borderId="4" xfId="3" applyFont="1" applyBorder="1" applyAlignment="1">
      <alignment horizontal="center" vertical="center"/>
    </xf>
    <xf numFmtId="0" fontId="3" fillId="0" borderId="5" xfId="3" applyFont="1" applyBorder="1" applyAlignment="1">
      <alignment horizontal="center" vertical="center"/>
    </xf>
    <xf numFmtId="0" fontId="3" fillId="0" borderId="3" xfId="3" applyFont="1" applyBorder="1" applyAlignment="1">
      <alignment horizontal="center" vertical="center"/>
    </xf>
    <xf numFmtId="49" fontId="3" fillId="0" borderId="5" xfId="3" applyNumberFormat="1"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7" fillId="0" borderId="3" xfId="0" applyFont="1" applyBorder="1" applyAlignment="1">
      <alignment horizontal="center" vertical="center"/>
    </xf>
    <xf numFmtId="0" fontId="6" fillId="0" borderId="2" xfId="0" applyFont="1" applyBorder="1" applyAlignment="1">
      <alignment horizontal="center" vertical="center"/>
    </xf>
    <xf numFmtId="0" fontId="7" fillId="3" borderId="0" xfId="0" applyFont="1" applyFill="1" applyAlignment="1">
      <alignment horizontal="left"/>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7" fillId="0" borderId="0" xfId="0" applyFont="1" applyAlignment="1">
      <alignment horizontal="left"/>
    </xf>
    <xf numFmtId="2" fontId="4" fillId="3" borderId="0" xfId="0" applyNumberFormat="1" applyFont="1" applyFill="1" applyAlignment="1">
      <alignment horizontal="center"/>
    </xf>
    <xf numFmtId="2" fontId="3" fillId="0" borderId="3" xfId="3" applyNumberFormat="1" applyFont="1" applyBorder="1" applyAlignment="1">
      <alignment horizontal="center" vertical="center" wrapText="1"/>
    </xf>
    <xf numFmtId="2" fontId="7" fillId="0" borderId="0" xfId="0" applyNumberFormat="1" applyFont="1" applyAlignment="1">
      <alignment horizontal="center"/>
    </xf>
    <xf numFmtId="0" fontId="19" fillId="0" borderId="1" xfId="0" applyFont="1" applyBorder="1" applyAlignment="1">
      <alignment horizontal="left"/>
    </xf>
    <xf numFmtId="0" fontId="21" fillId="0" borderId="0" xfId="0" applyFont="1"/>
    <xf numFmtId="14" fontId="19" fillId="0" borderId="0" xfId="0" applyNumberFormat="1" applyFont="1"/>
    <xf numFmtId="0" fontId="19" fillId="0" borderId="0" xfId="0" applyFont="1" applyAlignment="1">
      <alignment horizontal="left" vertical="center"/>
    </xf>
    <xf numFmtId="14" fontId="19" fillId="0" borderId="0" xfId="0" applyNumberFormat="1" applyFont="1" applyAlignment="1">
      <alignment horizontal="right"/>
    </xf>
    <xf numFmtId="49" fontId="22" fillId="0" borderId="0" xfId="0" applyNumberFormat="1" applyFont="1" applyAlignment="1">
      <alignment horizontal="left" vertical="center"/>
    </xf>
    <xf numFmtId="0" fontId="19" fillId="0" borderId="0" xfId="0" applyFont="1" applyAlignment="1">
      <alignment wrapText="1"/>
    </xf>
    <xf numFmtId="0" fontId="23" fillId="0" borderId="0" xfId="0" applyFont="1"/>
    <xf numFmtId="0" fontId="24" fillId="0" borderId="0" xfId="0" applyFont="1"/>
    <xf numFmtId="0" fontId="19" fillId="0" borderId="20" xfId="0" applyFont="1" applyBorder="1"/>
    <xf numFmtId="0" fontId="19" fillId="0" borderId="21" xfId="0" applyFont="1" applyBorder="1"/>
    <xf numFmtId="0" fontId="19" fillId="0" borderId="21" xfId="0" applyFont="1" applyBorder="1" applyAlignment="1">
      <alignment horizontal="center"/>
    </xf>
    <xf numFmtId="0" fontId="19" fillId="0" borderId="22" xfId="0" applyFont="1" applyBorder="1"/>
    <xf numFmtId="0" fontId="24" fillId="0" borderId="7" xfId="0" applyFont="1" applyBorder="1" applyAlignment="1">
      <alignment horizontal="center"/>
    </xf>
    <xf numFmtId="0" fontId="24" fillId="0" borderId="1" xfId="0" applyFont="1" applyBorder="1" applyAlignment="1">
      <alignment horizontal="center"/>
    </xf>
    <xf numFmtId="0" fontId="24" fillId="0" borderId="2" xfId="0" applyFont="1" applyBorder="1" applyAlignment="1">
      <alignment horizontal="center"/>
    </xf>
    <xf numFmtId="0" fontId="24" fillId="0" borderId="13"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49" fontId="19" fillId="0" borderId="10" xfId="0" applyNumberFormat="1" applyFont="1" applyBorder="1" applyAlignment="1">
      <alignment horizontal="center"/>
    </xf>
    <xf numFmtId="0" fontId="19" fillId="0" borderId="11" xfId="0" applyFont="1" applyBorder="1" applyAlignment="1">
      <alignment horizontal="center"/>
    </xf>
    <xf numFmtId="0" fontId="24" fillId="0" borderId="18"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4" fillId="0" borderId="25" xfId="0" applyFont="1" applyBorder="1" applyAlignment="1">
      <alignment horizontal="center" vertical="center"/>
    </xf>
    <xf numFmtId="0" fontId="19" fillId="13" borderId="7" xfId="0" applyFont="1" applyFill="1" applyBorder="1" applyAlignment="1">
      <alignment horizontal="center" vertical="center"/>
    </xf>
    <xf numFmtId="0" fontId="19" fillId="13" borderId="16" xfId="0" applyFont="1" applyFill="1" applyBorder="1" applyAlignment="1">
      <alignment horizontal="center" vertical="center"/>
    </xf>
    <xf numFmtId="49" fontId="19" fillId="13" borderId="1" xfId="0" applyNumberFormat="1" applyFont="1" applyFill="1" applyBorder="1" applyAlignment="1">
      <alignment horizontal="center" vertical="center"/>
    </xf>
    <xf numFmtId="0" fontId="19" fillId="0" borderId="13" xfId="0" applyFont="1" applyBorder="1" applyAlignment="1">
      <alignment horizontal="center" vertical="center"/>
    </xf>
    <xf numFmtId="0" fontId="24" fillId="0" borderId="0" xfId="0" applyFont="1" applyAlignment="1">
      <alignment horizontal="center"/>
    </xf>
    <xf numFmtId="0" fontId="19" fillId="0" borderId="8" xfId="0" applyFont="1" applyBorder="1" applyAlignment="1">
      <alignment horizontal="center" vertical="center"/>
    </xf>
    <xf numFmtId="0" fontId="24" fillId="0" borderId="8" xfId="0" applyFont="1" applyBorder="1" applyAlignment="1">
      <alignment horizontal="center"/>
    </xf>
    <xf numFmtId="0" fontId="19" fillId="0" borderId="7" xfId="0" applyFont="1" applyBorder="1" applyAlignment="1">
      <alignment horizontal="left"/>
    </xf>
    <xf numFmtId="0" fontId="19" fillId="0" borderId="8" xfId="0" applyFont="1" applyBorder="1" applyAlignment="1">
      <alignment horizontal="center"/>
    </xf>
    <xf numFmtId="0" fontId="19" fillId="0" borderId="12" xfId="0" applyFont="1" applyBorder="1" applyAlignment="1">
      <alignment horizontal="left"/>
    </xf>
    <xf numFmtId="49" fontId="19" fillId="0" borderId="15" xfId="0" applyNumberFormat="1" applyFont="1" applyBorder="1" applyAlignment="1">
      <alignment horizontal="center"/>
    </xf>
    <xf numFmtId="49" fontId="19" fillId="0" borderId="16" xfId="0" applyNumberFormat="1" applyFont="1" applyBorder="1" applyAlignment="1">
      <alignment horizontal="center"/>
    </xf>
    <xf numFmtId="49" fontId="19" fillId="0" borderId="8" xfId="0" applyNumberFormat="1" applyFont="1" applyBorder="1" applyAlignment="1">
      <alignment horizontal="center"/>
    </xf>
    <xf numFmtId="49" fontId="19" fillId="0" borderId="7" xfId="0" applyNumberFormat="1" applyFont="1" applyBorder="1"/>
    <xf numFmtId="0" fontId="19" fillId="0" borderId="7" xfId="0" applyFont="1" applyBorder="1"/>
    <xf numFmtId="0" fontId="19" fillId="0" borderId="16" xfId="0" applyFont="1" applyBorder="1" applyAlignment="1">
      <alignment horizontal="center"/>
    </xf>
    <xf numFmtId="0" fontId="19" fillId="0" borderId="12" xfId="0" applyFont="1" applyBorder="1"/>
    <xf numFmtId="0" fontId="19" fillId="0" borderId="13" xfId="0" applyFont="1" applyBorder="1" applyAlignment="1">
      <alignment horizontal="center"/>
    </xf>
    <xf numFmtId="0" fontId="19" fillId="0" borderId="7" xfId="0" applyFont="1" applyBorder="1" applyAlignment="1">
      <alignment horizontal="center" vertical="center"/>
    </xf>
    <xf numFmtId="0" fontId="19" fillId="0" borderId="16" xfId="0" applyFont="1" applyBorder="1" applyAlignment="1">
      <alignment horizontal="center" vertical="center"/>
    </xf>
    <xf numFmtId="0" fontId="19" fillId="0" borderId="30" xfId="0" applyFont="1" applyBorder="1"/>
    <xf numFmtId="0" fontId="19" fillId="12" borderId="7" xfId="0" applyFont="1" applyFill="1" applyBorder="1" applyAlignment="1">
      <alignment horizontal="center" vertical="center"/>
    </xf>
    <xf numFmtId="0" fontId="19" fillId="12" borderId="16" xfId="0" applyFont="1" applyFill="1" applyBorder="1" applyAlignment="1">
      <alignment horizontal="center" vertical="center"/>
    </xf>
    <xf numFmtId="0" fontId="19" fillId="12" borderId="1" xfId="0" applyFont="1" applyFill="1" applyBorder="1" applyAlignment="1">
      <alignment horizontal="center" vertical="center"/>
    </xf>
    <xf numFmtId="49" fontId="19" fillId="0" borderId="30" xfId="0" applyNumberFormat="1" applyFont="1" applyBorder="1"/>
    <xf numFmtId="0" fontId="19" fillId="0" borderId="31" xfId="0" applyFont="1" applyBorder="1" applyAlignment="1">
      <alignment horizontal="center"/>
    </xf>
    <xf numFmtId="49" fontId="19" fillId="0" borderId="9" xfId="0" applyNumberFormat="1" applyFont="1" applyBorder="1"/>
    <xf numFmtId="0" fontId="19" fillId="14" borderId="7" xfId="0" applyFont="1" applyFill="1" applyBorder="1" applyAlignment="1">
      <alignment horizontal="center" vertical="center"/>
    </xf>
    <xf numFmtId="0" fontId="19" fillId="14" borderId="16" xfId="0" applyFont="1" applyFill="1" applyBorder="1" applyAlignment="1">
      <alignment horizontal="center" vertical="center"/>
    </xf>
    <xf numFmtId="0" fontId="19" fillId="14" borderId="1" xfId="0" applyFont="1" applyFill="1" applyBorder="1" applyAlignment="1">
      <alignment horizontal="center" vertical="center"/>
    </xf>
    <xf numFmtId="0" fontId="24" fillId="0" borderId="23" xfId="0" applyFont="1" applyBorder="1" applyAlignment="1">
      <alignment horizontal="center"/>
    </xf>
    <xf numFmtId="0" fontId="24" fillId="0" borderId="19" xfId="0" applyFont="1" applyBorder="1" applyAlignment="1">
      <alignment horizontal="center"/>
    </xf>
    <xf numFmtId="0" fontId="24" fillId="0" borderId="25" xfId="0" applyFont="1" applyBorder="1" applyAlignment="1">
      <alignment horizontal="center"/>
    </xf>
    <xf numFmtId="0" fontId="19" fillId="0" borderId="27" xfId="0" applyFont="1" applyBorder="1" applyAlignment="1">
      <alignment horizontal="center"/>
    </xf>
    <xf numFmtId="0" fontId="19" fillId="0" borderId="1" xfId="0" applyFont="1" applyBorder="1" applyAlignment="1">
      <alignment horizontal="center"/>
    </xf>
    <xf numFmtId="0" fontId="19" fillId="8" borderId="7" xfId="0" applyFont="1" applyFill="1" applyBorder="1" applyAlignment="1">
      <alignment horizontal="center" vertical="center"/>
    </xf>
    <xf numFmtId="0" fontId="19" fillId="8" borderId="16" xfId="0" applyFont="1" applyFill="1" applyBorder="1" applyAlignment="1">
      <alignment horizontal="center" vertical="center"/>
    </xf>
    <xf numFmtId="0" fontId="19" fillId="8" borderId="1" xfId="0" applyFont="1" applyFill="1" applyBorder="1" applyAlignment="1">
      <alignment horizontal="center" vertical="center"/>
    </xf>
    <xf numFmtId="0" fontId="19" fillId="0" borderId="28" xfId="0" applyFont="1" applyBorder="1" applyAlignment="1">
      <alignment horizontal="center"/>
    </xf>
    <xf numFmtId="0" fontId="19" fillId="0" borderId="6" xfId="0" applyFont="1" applyBorder="1" applyAlignment="1">
      <alignment horizontal="center"/>
    </xf>
    <xf numFmtId="0" fontId="19" fillId="0" borderId="24" xfId="0" applyFont="1" applyBorder="1" applyAlignment="1">
      <alignment horizontal="center"/>
    </xf>
    <xf numFmtId="0" fontId="19" fillId="0" borderId="29" xfId="0" applyFont="1" applyBorder="1" applyAlignment="1">
      <alignment horizontal="center"/>
    </xf>
    <xf numFmtId="0" fontId="19" fillId="0" borderId="10" xfId="0" applyFont="1" applyBorder="1" applyAlignment="1">
      <alignment horizontal="center" vertical="center"/>
    </xf>
    <xf numFmtId="0" fontId="19" fillId="20" borderId="7" xfId="0" applyFont="1" applyFill="1" applyBorder="1" applyAlignment="1">
      <alignment horizontal="center" vertical="center"/>
    </xf>
    <xf numFmtId="0" fontId="19" fillId="20" borderId="16" xfId="0" applyFont="1" applyFill="1" applyBorder="1" applyAlignment="1">
      <alignment horizontal="center" vertical="center"/>
    </xf>
    <xf numFmtId="0" fontId="19" fillId="20" borderId="1" xfId="0" applyFont="1" applyFill="1" applyBorder="1" applyAlignment="1">
      <alignment horizontal="center" vertical="center"/>
    </xf>
    <xf numFmtId="0" fontId="19" fillId="0" borderId="9" xfId="0" applyFont="1" applyBorder="1"/>
    <xf numFmtId="0" fontId="19" fillId="0" borderId="26" xfId="0" applyFont="1" applyBorder="1" applyAlignment="1">
      <alignment horizontal="center"/>
    </xf>
    <xf numFmtId="0" fontId="19" fillId="0" borderId="0" xfId="0" applyFont="1" applyAlignment="1">
      <alignment horizontal="center" vertical="center"/>
    </xf>
    <xf numFmtId="0" fontId="19" fillId="0" borderId="18" xfId="0" applyFont="1" applyBorder="1"/>
    <xf numFmtId="0" fontId="19" fillId="0" borderId="19" xfId="0" applyFont="1" applyBorder="1"/>
    <xf numFmtId="0" fontId="19" fillId="0" borderId="25" xfId="0" applyFont="1" applyBorder="1"/>
    <xf numFmtId="0" fontId="25" fillId="0" borderId="13" xfId="0" applyFont="1" applyBorder="1"/>
    <xf numFmtId="0" fontId="19" fillId="0" borderId="8" xfId="0" applyFont="1" applyBorder="1"/>
    <xf numFmtId="0" fontId="19" fillId="16" borderId="7" xfId="0" applyFont="1" applyFill="1" applyBorder="1" applyAlignment="1">
      <alignment horizontal="center" vertical="center"/>
    </xf>
    <xf numFmtId="0" fontId="19" fillId="16" borderId="16" xfId="0" applyFont="1" applyFill="1" applyBorder="1" applyAlignment="1">
      <alignment horizontal="center" vertical="center"/>
    </xf>
    <xf numFmtId="0" fontId="19" fillId="16" borderId="1" xfId="0" applyFont="1" applyFill="1" applyBorder="1" applyAlignment="1">
      <alignment horizontal="center" vertical="center"/>
    </xf>
    <xf numFmtId="0" fontId="25" fillId="0" borderId="8" xfId="0" applyFont="1" applyBorder="1"/>
    <xf numFmtId="0" fontId="19" fillId="17" borderId="7" xfId="0" applyFont="1" applyFill="1" applyBorder="1" applyAlignment="1">
      <alignment horizontal="center" vertical="center"/>
    </xf>
    <xf numFmtId="0" fontId="19" fillId="17" borderId="16" xfId="0" applyFont="1" applyFill="1" applyBorder="1" applyAlignment="1">
      <alignment horizontal="center" vertical="center"/>
    </xf>
    <xf numFmtId="0" fontId="19" fillId="17" borderId="1" xfId="0" applyFont="1" applyFill="1" applyBorder="1" applyAlignment="1">
      <alignment horizontal="center" vertical="center"/>
    </xf>
    <xf numFmtId="0" fontId="19" fillId="15" borderId="7" xfId="0" applyFont="1" applyFill="1" applyBorder="1" applyAlignment="1">
      <alignment horizontal="center" vertical="center"/>
    </xf>
    <xf numFmtId="0" fontId="19" fillId="15" borderId="16" xfId="0" applyFont="1" applyFill="1" applyBorder="1" applyAlignment="1">
      <alignment horizontal="center" vertical="center"/>
    </xf>
    <xf numFmtId="0" fontId="19" fillId="15" borderId="1"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16" xfId="0" applyFont="1" applyFill="1" applyBorder="1" applyAlignment="1">
      <alignment horizontal="center" vertical="center"/>
    </xf>
    <xf numFmtId="0" fontId="19" fillId="4" borderId="1" xfId="0" applyFont="1" applyFill="1" applyBorder="1" applyAlignment="1">
      <alignment horizontal="center" vertical="center"/>
    </xf>
    <xf numFmtId="0" fontId="19" fillId="11" borderId="7" xfId="0" applyFont="1" applyFill="1" applyBorder="1" applyAlignment="1">
      <alignment horizontal="center" vertical="center"/>
    </xf>
    <xf numFmtId="0" fontId="19" fillId="11" borderId="16" xfId="0" applyFont="1" applyFill="1" applyBorder="1" applyAlignment="1">
      <alignment horizontal="center" vertical="center"/>
    </xf>
    <xf numFmtId="0" fontId="19" fillId="11" borderId="1" xfId="0" applyFont="1" applyFill="1" applyBorder="1" applyAlignment="1">
      <alignment horizontal="center" vertical="center"/>
    </xf>
    <xf numFmtId="0" fontId="19" fillId="18" borderId="7" xfId="0" applyFont="1" applyFill="1" applyBorder="1" applyAlignment="1">
      <alignment horizontal="center" vertical="center"/>
    </xf>
    <xf numFmtId="0" fontId="19" fillId="18" borderId="16" xfId="0" applyFont="1" applyFill="1" applyBorder="1" applyAlignment="1">
      <alignment horizontal="center" vertical="center"/>
    </xf>
    <xf numFmtId="0" fontId="19" fillId="18" borderId="1" xfId="0" applyFont="1" applyFill="1" applyBorder="1" applyAlignment="1">
      <alignment horizontal="center" vertical="center"/>
    </xf>
    <xf numFmtId="0" fontId="19" fillId="19" borderId="7" xfId="0" applyFont="1" applyFill="1" applyBorder="1" applyAlignment="1">
      <alignment horizontal="center" vertical="center"/>
    </xf>
    <xf numFmtId="0" fontId="19" fillId="19" borderId="16" xfId="0" applyFont="1" applyFill="1" applyBorder="1" applyAlignment="1">
      <alignment horizontal="center" vertical="center"/>
    </xf>
    <xf numFmtId="0" fontId="19" fillId="19" borderId="1" xfId="0" applyFont="1" applyFill="1" applyBorder="1" applyAlignment="1">
      <alignment horizontal="center" vertical="center"/>
    </xf>
    <xf numFmtId="0" fontId="19" fillId="0" borderId="24" xfId="0" applyFont="1" applyBorder="1" applyAlignment="1">
      <alignment horizontal="center" vertical="center"/>
    </xf>
    <xf numFmtId="0" fontId="19" fillId="19" borderId="9" xfId="0" applyFont="1" applyFill="1" applyBorder="1" applyAlignment="1">
      <alignment horizontal="center" vertical="center"/>
    </xf>
    <xf numFmtId="0" fontId="19" fillId="19" borderId="26" xfId="0" applyFont="1" applyFill="1" applyBorder="1" applyAlignment="1">
      <alignment horizontal="center" vertical="center"/>
    </xf>
    <xf numFmtId="0" fontId="19" fillId="13" borderId="26" xfId="0" applyFont="1" applyFill="1" applyBorder="1" applyAlignment="1">
      <alignment horizontal="center" vertical="center"/>
    </xf>
    <xf numFmtId="0" fontId="19" fillId="19" borderId="10" xfId="0" applyFont="1" applyFill="1" applyBorder="1" applyAlignment="1">
      <alignment horizontal="center" vertical="center"/>
    </xf>
    <xf numFmtId="0" fontId="19" fillId="0" borderId="11" xfId="0" applyFont="1" applyBorder="1"/>
    <xf numFmtId="0" fontId="25" fillId="0" borderId="0" xfId="0" applyFont="1"/>
    <xf numFmtId="0" fontId="19" fillId="0" borderId="32" xfId="0" applyFont="1" applyBorder="1"/>
    <xf numFmtId="0" fontId="19" fillId="0" borderId="24" xfId="0" applyFont="1" applyBorder="1"/>
    <xf numFmtId="0" fontId="19" fillId="0" borderId="6" xfId="0" applyFont="1" applyBorder="1"/>
    <xf numFmtId="0" fontId="19" fillId="0" borderId="9" xfId="0" applyFont="1" applyBorder="1" applyAlignment="1">
      <alignment horizontal="left"/>
    </xf>
    <xf numFmtId="0" fontId="19" fillId="0" borderId="10" xfId="0" applyFont="1" applyBorder="1"/>
    <xf numFmtId="0" fontId="26" fillId="0" borderId="0" xfId="0" applyFont="1" applyAlignment="1">
      <alignment horizontal="center" vertical="center" wrapText="1"/>
    </xf>
    <xf numFmtId="0" fontId="6" fillId="0" borderId="0" xfId="0" applyFont="1" applyAlignment="1">
      <alignment horizontal="center" vertical="center" wrapText="1"/>
    </xf>
    <xf numFmtId="0" fontId="24" fillId="0" borderId="3" xfId="0" applyFont="1" applyBorder="1" applyAlignment="1">
      <alignment horizontal="center"/>
    </xf>
    <xf numFmtId="0" fontId="27" fillId="0" borderId="0" xfId="0" applyFont="1" applyAlignment="1">
      <alignment vertical="center"/>
    </xf>
    <xf numFmtId="0" fontId="27" fillId="0" borderId="0" xfId="0" applyFont="1" applyAlignment="1">
      <alignment vertical="center" wrapText="1"/>
    </xf>
    <xf numFmtId="0" fontId="24" fillId="0" borderId="0" xfId="0" applyFont="1" applyAlignment="1">
      <alignment horizontal="center" vertical="center"/>
    </xf>
    <xf numFmtId="0" fontId="29" fillId="10" borderId="1" xfId="0" applyFont="1" applyFill="1" applyBorder="1" applyAlignment="1">
      <alignment horizontal="center"/>
    </xf>
    <xf numFmtId="0" fontId="11" fillId="0" borderId="33" xfId="0" applyFont="1" applyBorder="1" applyAlignment="1">
      <alignment horizontal="center"/>
    </xf>
    <xf numFmtId="0" fontId="11" fillId="0" borderId="34" xfId="0" applyFont="1" applyBorder="1" applyAlignment="1">
      <alignment horizontal="center"/>
    </xf>
    <xf numFmtId="0" fontId="24" fillId="0" borderId="35" xfId="0" applyFont="1" applyBorder="1"/>
    <xf numFmtId="0" fontId="24" fillId="0" borderId="4" xfId="0" applyFont="1" applyBorder="1" applyAlignment="1">
      <alignment horizontal="center"/>
    </xf>
    <xf numFmtId="0" fontId="24" fillId="0" borderId="14" xfId="0" applyFont="1" applyBorder="1" applyAlignment="1">
      <alignment horizontal="center"/>
    </xf>
    <xf numFmtId="0" fontId="12" fillId="0" borderId="18" xfId="0" applyFont="1" applyBorder="1" applyAlignment="1">
      <alignment horizontal="center"/>
    </xf>
    <xf numFmtId="0" fontId="12" fillId="0" borderId="19" xfId="0" applyFont="1" applyBorder="1" applyAlignment="1">
      <alignment horizontal="center"/>
    </xf>
    <xf numFmtId="0" fontId="19" fillId="0" borderId="12" xfId="0" applyFont="1" applyBorder="1" applyAlignment="1">
      <alignment horizontal="center"/>
    </xf>
    <xf numFmtId="0" fontId="19" fillId="0" borderId="2" xfId="0" applyFont="1" applyBorder="1" applyAlignment="1">
      <alignment horizontal="center"/>
    </xf>
    <xf numFmtId="0" fontId="12" fillId="0" borderId="7" xfId="0" applyFont="1" applyBorder="1" applyAlignment="1">
      <alignment horizontal="center"/>
    </xf>
    <xf numFmtId="0" fontId="19" fillId="0" borderId="7" xfId="0" applyFont="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12" fillId="0" borderId="0" xfId="0" applyFont="1" applyAlignment="1">
      <alignment horizontal="left"/>
    </xf>
    <xf numFmtId="0" fontId="19" fillId="0" borderId="0" xfId="0" quotePrefix="1" applyFont="1"/>
    <xf numFmtId="0" fontId="12" fillId="4" borderId="3" xfId="0" applyFont="1" applyFill="1" applyBorder="1" applyAlignment="1">
      <alignment horizontal="center" vertical="center"/>
    </xf>
    <xf numFmtId="0" fontId="24" fillId="0" borderId="3" xfId="0" applyFont="1" applyBorder="1" applyAlignment="1">
      <alignment horizontal="center" vertical="center"/>
    </xf>
    <xf numFmtId="0" fontId="11" fillId="4" borderId="5" xfId="0" applyFont="1" applyFill="1" applyBorder="1" applyAlignment="1">
      <alignment horizontal="center" vertical="center"/>
    </xf>
    <xf numFmtId="0" fontId="7" fillId="3" borderId="0" xfId="0" applyFont="1" applyFill="1" applyAlignment="1">
      <alignment horizontal="center"/>
    </xf>
    <xf numFmtId="0" fontId="30" fillId="0" borderId="1" xfId="6" applyFont="1" applyBorder="1" applyAlignment="1">
      <alignment horizontal="center" vertical="center"/>
    </xf>
    <xf numFmtId="0" fontId="31" fillId="0" borderId="1" xfId="6" applyFont="1" applyBorder="1" applyAlignment="1">
      <alignment horizontal="left" vertical="center" wrapText="1"/>
    </xf>
    <xf numFmtId="0" fontId="16" fillId="0" borderId="1" xfId="59" applyBorder="1" applyAlignment="1">
      <alignment horizontal="center" vertical="center"/>
    </xf>
    <xf numFmtId="0" fontId="4" fillId="0" borderId="2" xfId="3" applyBorder="1" applyAlignment="1">
      <alignment horizontal="center"/>
    </xf>
    <xf numFmtId="49" fontId="6" fillId="0" borderId="2" xfId="7" applyNumberFormat="1" applyFont="1" applyBorder="1" applyAlignment="1">
      <alignment horizontal="center"/>
    </xf>
    <xf numFmtId="2" fontId="32" fillId="6" borderId="1" xfId="0" applyNumberFormat="1" applyFont="1" applyFill="1" applyBorder="1" applyAlignment="1">
      <alignment horizontal="center" vertical="center"/>
    </xf>
    <xf numFmtId="165" fontId="4" fillId="0" borderId="2" xfId="1" applyNumberFormat="1" applyFont="1" applyBorder="1" applyAlignment="1">
      <alignment horizontal="center"/>
    </xf>
    <xf numFmtId="0" fontId="4" fillId="0" borderId="2" xfId="7" applyBorder="1" applyAlignment="1">
      <alignment horizontal="center"/>
    </xf>
    <xf numFmtId="164" fontId="4" fillId="0" borderId="2" xfId="7" applyNumberFormat="1" applyBorder="1" applyAlignment="1">
      <alignment horizontal="center"/>
    </xf>
    <xf numFmtId="44" fontId="6" fillId="0" borderId="2" xfId="1" applyFont="1" applyBorder="1"/>
    <xf numFmtId="0" fontId="6" fillId="0" borderId="2" xfId="0" applyFont="1" applyBorder="1"/>
    <xf numFmtId="164" fontId="4" fillId="0" borderId="2" xfId="7" applyNumberFormat="1" applyBorder="1" applyAlignment="1" applyProtection="1">
      <alignment horizontal="center" vertical="center"/>
      <protection locked="0"/>
    </xf>
    <xf numFmtId="0" fontId="6" fillId="0" borderId="0" xfId="0" applyFont="1"/>
    <xf numFmtId="0" fontId="4" fillId="0" borderId="1" xfId="3" applyBorder="1" applyAlignment="1">
      <alignment horizontal="center"/>
    </xf>
    <xf numFmtId="49" fontId="6" fillId="0" borderId="1" xfId="7" applyNumberFormat="1" applyFont="1" applyBorder="1" applyAlignment="1">
      <alignment horizontal="center"/>
    </xf>
    <xf numFmtId="165" fontId="4" fillId="0" borderId="1" xfId="1" applyNumberFormat="1" applyFont="1" applyBorder="1" applyAlignment="1">
      <alignment horizontal="center"/>
    </xf>
    <xf numFmtId="0" fontId="4" fillId="0" borderId="1" xfId="7" applyBorder="1" applyAlignment="1">
      <alignment horizontal="center"/>
    </xf>
    <xf numFmtId="164" fontId="4" fillId="0" borderId="1" xfId="7" applyNumberFormat="1" applyBorder="1" applyAlignment="1">
      <alignment horizontal="center"/>
    </xf>
    <xf numFmtId="0" fontId="4" fillId="0" borderId="1" xfId="4" applyFont="1" applyBorder="1" applyAlignment="1">
      <alignment horizontal="center"/>
    </xf>
    <xf numFmtId="0" fontId="6" fillId="0" borderId="1" xfId="0" applyFont="1" applyBorder="1"/>
    <xf numFmtId="164" fontId="4" fillId="0" borderId="1" xfId="7" applyNumberFormat="1" applyBorder="1" applyAlignment="1" applyProtection="1">
      <alignment horizontal="center" vertical="center"/>
      <protection locked="0"/>
    </xf>
    <xf numFmtId="2" fontId="4" fillId="0" borderId="1" xfId="7" applyNumberFormat="1" applyBorder="1" applyAlignment="1">
      <alignment horizontal="center"/>
    </xf>
    <xf numFmtId="14" fontId="7" fillId="0" borderId="1" xfId="0" applyNumberFormat="1" applyFont="1" applyBorder="1" applyAlignment="1">
      <alignment horizontal="center" vertical="center"/>
    </xf>
    <xf numFmtId="0" fontId="7" fillId="0" borderId="1" xfId="0" applyFont="1" applyBorder="1" applyAlignment="1">
      <alignment horizontal="left" vertical="center"/>
    </xf>
    <xf numFmtId="0" fontId="4" fillId="0" borderId="0" xfId="7"/>
    <xf numFmtId="0" fontId="4" fillId="0" borderId="0" xfId="60"/>
    <xf numFmtId="14" fontId="4" fillId="3" borderId="0" xfId="0" applyNumberFormat="1" applyFont="1" applyFill="1" applyAlignment="1">
      <alignment horizontal="center"/>
    </xf>
    <xf numFmtId="14" fontId="3" fillId="0" borderId="3" xfId="3" applyNumberFormat="1" applyFont="1" applyBorder="1" applyAlignment="1">
      <alignment horizontal="center" vertical="center"/>
    </xf>
    <xf numFmtId="14" fontId="4"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14" fontId="6" fillId="4" borderId="1" xfId="0" applyNumberFormat="1" applyFont="1" applyFill="1" applyBorder="1" applyAlignment="1">
      <alignment horizontal="center" vertical="center"/>
    </xf>
    <xf numFmtId="14" fontId="7" fillId="0" borderId="0" xfId="0" applyNumberFormat="1" applyFont="1"/>
    <xf numFmtId="1" fontId="19" fillId="4" borderId="1" xfId="0" applyNumberFormat="1" applyFont="1" applyFill="1" applyBorder="1" applyAlignment="1">
      <alignment horizontal="center" vertical="center"/>
    </xf>
    <xf numFmtId="0" fontId="19" fillId="0" borderId="32" xfId="0" applyFont="1" applyBorder="1" applyAlignment="1">
      <alignment horizontal="left"/>
    </xf>
    <xf numFmtId="0" fontId="6" fillId="0" borderId="2" xfId="0" applyFont="1" applyBorder="1" applyAlignment="1">
      <alignment horizontal="left"/>
    </xf>
    <xf numFmtId="0" fontId="33" fillId="0" borderId="1" xfId="59" applyFont="1" applyBorder="1" applyAlignment="1">
      <alignment horizontal="left" vertical="center"/>
    </xf>
    <xf numFmtId="0" fontId="16" fillId="0" borderId="0" xfId="59" applyAlignment="1">
      <alignment horizontal="center" vertical="center"/>
    </xf>
    <xf numFmtId="0" fontId="19" fillId="0" borderId="0" xfId="0" applyFont="1" applyAlignment="1">
      <alignment horizontal="right"/>
    </xf>
    <xf numFmtId="14" fontId="4"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vertical="center"/>
    </xf>
    <xf numFmtId="2" fontId="4" fillId="0" borderId="2" xfId="7" applyNumberFormat="1" applyBorder="1" applyAlignment="1">
      <alignment horizontal="center"/>
    </xf>
    <xf numFmtId="0" fontId="30" fillId="7" borderId="1" xfId="6" applyFont="1" applyFill="1" applyBorder="1" applyAlignment="1">
      <alignment horizontal="center" vertical="center" wrapText="1"/>
    </xf>
    <xf numFmtId="0" fontId="30" fillId="7" borderId="1" xfId="6" applyFont="1" applyFill="1" applyBorder="1" applyAlignment="1">
      <alignment horizontal="center" vertical="center"/>
    </xf>
    <xf numFmtId="14" fontId="27" fillId="0" borderId="0" xfId="0" applyNumberFormat="1" applyFont="1" applyAlignment="1">
      <alignment vertical="center" wrapText="1"/>
    </xf>
    <xf numFmtId="14" fontId="28" fillId="0" borderId="3" xfId="0" applyNumberFormat="1" applyFont="1" applyBorder="1" applyAlignment="1">
      <alignment horizontal="center" vertical="center"/>
    </xf>
    <xf numFmtId="14" fontId="6" fillId="0" borderId="2" xfId="0" applyNumberFormat="1" applyFont="1" applyBorder="1" applyAlignment="1">
      <alignment horizontal="center"/>
    </xf>
    <xf numFmtId="0" fontId="33" fillId="0" borderId="1" xfId="59" applyFont="1" applyBorder="1" applyAlignment="1">
      <alignment horizontal="left"/>
    </xf>
    <xf numFmtId="49" fontId="33" fillId="0" borderId="1" xfId="59" applyNumberFormat="1" applyFont="1" applyBorder="1" applyAlignment="1">
      <alignment horizontal="left" vertical="center"/>
    </xf>
    <xf numFmtId="0" fontId="34" fillId="0" borderId="1" xfId="0" applyFont="1" applyBorder="1" applyAlignment="1">
      <alignment horizontal="left" vertical="center"/>
    </xf>
    <xf numFmtId="49" fontId="19" fillId="0" borderId="32" xfId="0" applyNumberFormat="1" applyFont="1" applyBorder="1"/>
    <xf numFmtId="165" fontId="4" fillId="3" borderId="0" xfId="0" applyNumberFormat="1" applyFont="1" applyFill="1" applyAlignment="1">
      <alignment horizontal="center"/>
    </xf>
    <xf numFmtId="165" fontId="4" fillId="0" borderId="2" xfId="1" applyNumberFormat="1" applyFont="1" applyBorder="1" applyAlignment="1" applyProtection="1">
      <alignment horizontal="center" vertical="center"/>
    </xf>
    <xf numFmtId="165" fontId="7" fillId="0" borderId="0" xfId="0" applyNumberFormat="1" applyFont="1"/>
    <xf numFmtId="0" fontId="19" fillId="0" borderId="32" xfId="0" applyFont="1" applyBorder="1" applyAlignment="1">
      <alignment horizontal="center"/>
    </xf>
    <xf numFmtId="0" fontId="19" fillId="0" borderId="45" xfId="0" applyFont="1" applyBorder="1" applyAlignment="1">
      <alignment horizontal="center"/>
    </xf>
    <xf numFmtId="0" fontId="19" fillId="0" borderId="46" xfId="0" applyFont="1" applyBorder="1" applyAlignment="1">
      <alignment horizontal="center"/>
    </xf>
    <xf numFmtId="49" fontId="4" fillId="0" borderId="1" xfId="0" applyNumberFormat="1" applyFont="1" applyBorder="1" applyAlignment="1">
      <alignment horizontal="center"/>
    </xf>
    <xf numFmtId="0" fontId="7" fillId="4" borderId="1" xfId="0" applyFont="1" applyFill="1" applyBorder="1" applyAlignment="1">
      <alignment horizontal="left" vertical="center"/>
    </xf>
    <xf numFmtId="0" fontId="33" fillId="4" borderId="1" xfId="59" applyFont="1" applyFill="1" applyBorder="1" applyAlignment="1">
      <alignment horizontal="left" vertical="center"/>
    </xf>
    <xf numFmtId="0" fontId="4" fillId="0" borderId="1" xfId="0" applyFont="1" applyBorder="1" applyAlignment="1">
      <alignment horizontal="left" vertical="center"/>
    </xf>
    <xf numFmtId="0" fontId="4" fillId="4" borderId="1" xfId="59" applyNumberFormat="1" applyFont="1" applyFill="1" applyBorder="1" applyAlignment="1">
      <alignment horizontal="left" vertical="center"/>
    </xf>
    <xf numFmtId="0" fontId="7" fillId="0" borderId="2" xfId="0" applyFont="1" applyBorder="1" applyAlignment="1">
      <alignment horizontal="left" vertical="center"/>
    </xf>
    <xf numFmtId="0" fontId="6" fillId="0" borderId="1" xfId="0" applyFont="1" applyBorder="1" applyAlignment="1">
      <alignment horizontal="left" vertical="center"/>
    </xf>
    <xf numFmtId="0" fontId="33" fillId="0" borderId="1" xfId="59" applyFont="1" applyFill="1" applyBorder="1" applyAlignment="1">
      <alignment horizontal="left" vertical="center"/>
    </xf>
    <xf numFmtId="0" fontId="4" fillId="0" borderId="1" xfId="59" applyFont="1" applyBorder="1" applyAlignment="1">
      <alignment horizontal="left" vertical="center"/>
    </xf>
    <xf numFmtId="0" fontId="7" fillId="0" borderId="1" xfId="59" applyFont="1" applyBorder="1" applyAlignment="1">
      <alignment horizontal="left" vertical="center"/>
    </xf>
    <xf numFmtId="2" fontId="7" fillId="0" borderId="0" xfId="0" applyNumberFormat="1" applyFont="1"/>
    <xf numFmtId="1" fontId="12" fillId="0" borderId="16" xfId="0" applyNumberFormat="1" applyFont="1" applyBorder="1" applyAlignment="1">
      <alignment horizontal="center" vertical="center" wrapText="1"/>
    </xf>
    <xf numFmtId="167" fontId="6" fillId="0" borderId="1" xfId="7" applyNumberFormat="1" applyFont="1" applyBorder="1" applyAlignment="1">
      <alignment horizontal="center"/>
    </xf>
    <xf numFmtId="167" fontId="4" fillId="0" borderId="1" xfId="0" applyNumberFormat="1" applyFont="1" applyBorder="1" applyAlignment="1">
      <alignment horizontal="center" vertical="center"/>
    </xf>
    <xf numFmtId="0" fontId="7" fillId="0" borderId="8" xfId="0" applyFont="1" applyBorder="1" applyAlignment="1">
      <alignment horizontal="center" vertical="center"/>
    </xf>
    <xf numFmtId="1" fontId="4" fillId="3" borderId="0" xfId="0" applyNumberFormat="1" applyFont="1" applyFill="1" applyAlignment="1">
      <alignment horizontal="center"/>
    </xf>
    <xf numFmtId="1" fontId="3" fillId="0" borderId="5" xfId="3" applyNumberFormat="1" applyFont="1" applyBorder="1" applyAlignment="1">
      <alignment horizontal="center" vertical="center" wrapText="1"/>
    </xf>
    <xf numFmtId="1" fontId="7" fillId="0" borderId="0" xfId="0" applyNumberFormat="1" applyFont="1" applyAlignment="1">
      <alignment horizontal="center"/>
    </xf>
    <xf numFmtId="1" fontId="3" fillId="0" borderId="3" xfId="3" applyNumberFormat="1" applyFont="1" applyBorder="1" applyAlignment="1">
      <alignment horizontal="center" vertical="center" wrapText="1"/>
    </xf>
    <xf numFmtId="1" fontId="3" fillId="4" borderId="1" xfId="3" applyNumberFormat="1" applyFont="1" applyFill="1" applyBorder="1" applyAlignment="1">
      <alignment horizontal="center" vertical="center"/>
    </xf>
    <xf numFmtId="1" fontId="13" fillId="4" borderId="1" xfId="0" applyNumberFormat="1" applyFont="1" applyFill="1" applyBorder="1" applyAlignment="1">
      <alignment horizontal="center" vertical="center"/>
    </xf>
    <xf numFmtId="0" fontId="53" fillId="0" borderId="1" xfId="59" applyFont="1" applyBorder="1" applyAlignment="1">
      <alignment horizontal="left" vertical="center"/>
    </xf>
    <xf numFmtId="0" fontId="53" fillId="4" borderId="1" xfId="59" applyFont="1" applyFill="1" applyBorder="1" applyAlignment="1">
      <alignment horizontal="left" vertical="center"/>
    </xf>
    <xf numFmtId="0" fontId="16" fillId="0" borderId="1" xfId="59" applyBorder="1" applyAlignment="1">
      <alignment horizontal="left" vertical="center"/>
    </xf>
    <xf numFmtId="168" fontId="7" fillId="0" borderId="2" xfId="0" applyNumberFormat="1" applyFont="1" applyBorder="1" applyAlignment="1" applyProtection="1">
      <alignment horizontal="center" vertical="center"/>
      <protection locked="0"/>
    </xf>
    <xf numFmtId="166" fontId="6" fillId="0" borderId="2" xfId="0" applyNumberFormat="1" applyFont="1" applyBorder="1" applyAlignment="1">
      <alignment horizontal="center" vertical="center"/>
    </xf>
    <xf numFmtId="166" fontId="12" fillId="0" borderId="2" xfId="0" applyNumberFormat="1" applyFont="1" applyBorder="1" applyAlignment="1">
      <alignment horizontal="center" vertical="center"/>
    </xf>
    <xf numFmtId="0" fontId="12" fillId="0" borderId="16" xfId="0" applyFont="1" applyBorder="1" applyAlignment="1">
      <alignment horizontal="left" vertical="center"/>
    </xf>
    <xf numFmtId="164" fontId="7" fillId="3" borderId="2" xfId="0" applyNumberFormat="1" applyFont="1" applyFill="1" applyBorder="1" applyAlignment="1" applyProtection="1">
      <alignment horizontal="center" vertical="center"/>
      <protection locked="0"/>
    </xf>
    <xf numFmtId="0" fontId="16" fillId="0" borderId="2" xfId="59" applyBorder="1" applyAlignment="1">
      <alignment horizontal="left" vertical="center"/>
    </xf>
    <xf numFmtId="0" fontId="16" fillId="0" borderId="1" xfId="59" applyFill="1" applyBorder="1" applyAlignment="1">
      <alignment horizontal="left" vertical="center"/>
    </xf>
    <xf numFmtId="0" fontId="16" fillId="4" borderId="1" xfId="59" applyFill="1" applyBorder="1" applyAlignment="1">
      <alignment horizontal="left" vertical="center"/>
    </xf>
    <xf numFmtId="1" fontId="4" fillId="0" borderId="1" xfId="0" applyNumberFormat="1" applyFont="1" applyBorder="1" applyAlignment="1" applyProtection="1">
      <alignment horizontal="center" vertical="center"/>
      <protection locked="0"/>
    </xf>
    <xf numFmtId="0" fontId="56" fillId="4" borderId="1" xfId="59" applyFont="1" applyFill="1" applyBorder="1" applyAlignment="1">
      <alignment horizontal="left" vertical="center"/>
    </xf>
    <xf numFmtId="0" fontId="12" fillId="0" borderId="16" xfId="0" applyFont="1" applyBorder="1" applyAlignment="1">
      <alignment horizontal="center" vertical="center" wrapText="1"/>
    </xf>
    <xf numFmtId="167" fontId="4" fillId="3" borderId="0" xfId="0" applyNumberFormat="1" applyFont="1" applyFill="1" applyAlignment="1">
      <alignment horizontal="center"/>
    </xf>
    <xf numFmtId="167" fontId="3" fillId="0" borderId="5" xfId="3" applyNumberFormat="1" applyFont="1" applyBorder="1" applyAlignment="1">
      <alignment horizontal="center" vertical="center"/>
    </xf>
    <xf numFmtId="167" fontId="0" fillId="0" borderId="0" xfId="0" applyNumberFormat="1"/>
    <xf numFmtId="167" fontId="7" fillId="0" borderId="0" xfId="0" applyNumberFormat="1" applyFont="1"/>
    <xf numFmtId="164" fontId="4" fillId="3" borderId="1" xfId="0" applyNumberFormat="1" applyFont="1" applyFill="1" applyBorder="1" applyAlignment="1">
      <alignment horizontal="center" vertical="center"/>
    </xf>
    <xf numFmtId="164" fontId="7" fillId="3" borderId="1" xfId="0" applyNumberFormat="1" applyFont="1" applyFill="1" applyBorder="1" applyAlignment="1">
      <alignment horizontal="center" vertical="center"/>
    </xf>
    <xf numFmtId="0" fontId="12" fillId="0" borderId="15" xfId="0" applyFont="1" applyBorder="1" applyAlignment="1">
      <alignment horizontal="left" vertical="center"/>
    </xf>
    <xf numFmtId="0" fontId="19" fillId="43" borderId="47" xfId="0" applyFont="1" applyFill="1" applyBorder="1" applyAlignment="1">
      <alignment horizontal="center"/>
    </xf>
    <xf numFmtId="0" fontId="19" fillId="43" borderId="47" xfId="0" applyFont="1" applyFill="1" applyBorder="1"/>
    <xf numFmtId="14" fontId="19" fillId="43" borderId="47" xfId="0" applyNumberFormat="1" applyFont="1" applyFill="1" applyBorder="1"/>
    <xf numFmtId="0" fontId="19" fillId="0" borderId="47" xfId="0" applyFont="1" applyBorder="1" applyAlignment="1">
      <alignment horizontal="center"/>
    </xf>
    <xf numFmtId="0" fontId="19" fillId="0" borderId="47" xfId="0" applyFont="1" applyBorder="1"/>
    <xf numFmtId="14" fontId="19" fillId="0" borderId="47" xfId="0" applyNumberFormat="1" applyFont="1" applyBorder="1"/>
    <xf numFmtId="2" fontId="3" fillId="0" borderId="1" xfId="3" applyNumberFormat="1" applyFont="1" applyBorder="1" applyAlignment="1">
      <alignment horizontal="center" vertical="center"/>
    </xf>
    <xf numFmtId="1" fontId="3" fillId="0" borderId="2" xfId="0" applyNumberFormat="1" applyFont="1" applyBorder="1" applyAlignment="1">
      <alignment horizontal="center" vertical="center"/>
    </xf>
    <xf numFmtId="2" fontId="3"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2" fontId="13" fillId="4" borderId="1" xfId="0" applyNumberFormat="1" applyFont="1" applyFill="1" applyBorder="1" applyAlignment="1">
      <alignment horizontal="center" vertical="center"/>
    </xf>
    <xf numFmtId="0" fontId="19" fillId="43" borderId="48" xfId="0" applyFont="1" applyFill="1" applyBorder="1" applyAlignment="1">
      <alignment horizontal="center"/>
    </xf>
    <xf numFmtId="0" fontId="19" fillId="43" borderId="48" xfId="0" applyFont="1" applyFill="1" applyBorder="1"/>
    <xf numFmtId="14" fontId="19" fillId="43" borderId="48" xfId="0" applyNumberFormat="1" applyFont="1" applyFill="1" applyBorder="1"/>
    <xf numFmtId="0" fontId="19" fillId="0" borderId="48" xfId="0" applyFont="1" applyBorder="1" applyAlignment="1">
      <alignment horizontal="center"/>
    </xf>
    <xf numFmtId="0" fontId="19" fillId="0" borderId="48" xfId="0" applyFont="1" applyBorder="1"/>
    <xf numFmtId="14" fontId="19" fillId="0" borderId="48" xfId="0" applyNumberFormat="1" applyFont="1" applyBorder="1"/>
    <xf numFmtId="49" fontId="4" fillId="0" borderId="1" xfId="0" applyNumberFormat="1" applyFont="1" applyBorder="1" applyAlignment="1">
      <alignment horizontal="center" vertical="center" wrapText="1"/>
    </xf>
    <xf numFmtId="0" fontId="57" fillId="4" borderId="1" xfId="0" applyFont="1" applyFill="1" applyBorder="1" applyAlignment="1">
      <alignment horizontal="center" vertical="center"/>
    </xf>
    <xf numFmtId="14" fontId="24" fillId="0" borderId="0" xfId="0" applyNumberFormat="1" applyFont="1"/>
    <xf numFmtId="0" fontId="12" fillId="0" borderId="15" xfId="0" applyFont="1" applyBorder="1" applyAlignment="1">
      <alignment horizontal="center" vertical="center"/>
    </xf>
    <xf numFmtId="0" fontId="12" fillId="0" borderId="15" xfId="0" applyFont="1" applyBorder="1" applyAlignment="1">
      <alignment horizontal="center" vertical="center" wrapText="1"/>
    </xf>
    <xf numFmtId="0" fontId="24" fillId="0" borderId="53" xfId="0" applyFont="1" applyBorder="1" applyAlignment="1">
      <alignment horizontal="center" vertical="center"/>
    </xf>
    <xf numFmtId="0" fontId="24" fillId="0" borderId="54" xfId="0" applyFont="1" applyBorder="1" applyAlignment="1">
      <alignment horizontal="center" vertical="center"/>
    </xf>
    <xf numFmtId="0" fontId="0" fillId="0" borderId="12" xfId="0" applyBorder="1" applyAlignment="1">
      <alignment vertical="center"/>
    </xf>
    <xf numFmtId="0" fontId="0" fillId="0" borderId="7" xfId="0" applyBorder="1" applyAlignment="1">
      <alignment vertical="center"/>
    </xf>
    <xf numFmtId="0" fontId="0" fillId="0" borderId="8" xfId="0" applyBorder="1" applyAlignment="1">
      <alignment horizontal="center" vertical="center"/>
    </xf>
    <xf numFmtId="0" fontId="0" fillId="0" borderId="9" xfId="0" applyBorder="1" applyAlignment="1">
      <alignmen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49" fontId="19" fillId="0" borderId="7" xfId="0" applyNumberFormat="1" applyFont="1" applyBorder="1" applyAlignment="1">
      <alignment horizontal="center" vertical="center"/>
    </xf>
    <xf numFmtId="0" fontId="19" fillId="0" borderId="9" xfId="0" applyFont="1" applyBorder="1" applyAlignment="1">
      <alignment horizontal="center" vertical="center"/>
    </xf>
    <xf numFmtId="0" fontId="24" fillId="0" borderId="12" xfId="0" applyFont="1" applyBorder="1" applyAlignment="1">
      <alignment horizontal="center"/>
    </xf>
    <xf numFmtId="0" fontId="4" fillId="0" borderId="1" xfId="3" applyFont="1" applyBorder="1" applyAlignment="1">
      <alignment horizontal="center" vertical="center"/>
    </xf>
    <xf numFmtId="165" fontId="4" fillId="0" borderId="2" xfId="3" applyNumberFormat="1" applyFont="1" applyBorder="1" applyAlignment="1" applyProtection="1">
      <alignment horizontal="center" vertical="center"/>
      <protection locked="0"/>
    </xf>
    <xf numFmtId="2" fontId="4" fillId="0" borderId="1" xfId="3" applyNumberFormat="1" applyFont="1" applyBorder="1" applyAlignment="1">
      <alignment horizontal="center" vertical="center"/>
    </xf>
    <xf numFmtId="1" fontId="4" fillId="0" borderId="1" xfId="3" applyNumberFormat="1" applyFont="1" applyBorder="1" applyAlignment="1">
      <alignment horizontal="center" vertical="center"/>
    </xf>
    <xf numFmtId="165" fontId="4" fillId="0" borderId="2" xfId="3" applyNumberFormat="1" applyFont="1" applyBorder="1" applyAlignment="1">
      <alignment horizontal="center" vertical="center"/>
    </xf>
    <xf numFmtId="0" fontId="16" fillId="0" borderId="1" xfId="59" applyFont="1" applyBorder="1" applyAlignment="1">
      <alignment horizontal="left" vertical="center"/>
    </xf>
    <xf numFmtId="0" fontId="31" fillId="0" borderId="1" xfId="59" applyFont="1" applyBorder="1" applyAlignment="1">
      <alignment horizontal="left" vertical="center"/>
    </xf>
    <xf numFmtId="0" fontId="6" fillId="0" borderId="1" xfId="0" applyNumberFormat="1" applyFont="1" applyBorder="1" applyAlignment="1">
      <alignment horizontal="center" vertical="center"/>
    </xf>
    <xf numFmtId="0" fontId="4" fillId="0" borderId="2" xfId="3" applyFont="1" applyBorder="1" applyAlignment="1">
      <alignment horizontal="center" vertical="center"/>
    </xf>
    <xf numFmtId="14" fontId="4" fillId="0" borderId="2" xfId="0" applyNumberFormat="1" applyFont="1" applyBorder="1" applyAlignment="1">
      <alignment horizontal="center" vertical="center"/>
    </xf>
    <xf numFmtId="2" fontId="4" fillId="6" borderId="2" xfId="0" applyNumberFormat="1" applyFont="1" applyFill="1" applyBorder="1" applyAlignment="1">
      <alignment horizontal="center" vertical="center"/>
    </xf>
    <xf numFmtId="164" fontId="4" fillId="0" borderId="2" xfId="4" applyNumberFormat="1" applyFont="1" applyBorder="1" applyAlignment="1">
      <alignment horizontal="center" vertical="center"/>
    </xf>
    <xf numFmtId="2" fontId="4" fillId="0" borderId="2" xfId="3" applyNumberFormat="1" applyFont="1" applyBorder="1" applyAlignment="1">
      <alignment horizontal="center" vertical="center"/>
    </xf>
    <xf numFmtId="164" fontId="4" fillId="0" borderId="2" xfId="0" applyNumberFormat="1" applyFont="1" applyBorder="1" applyAlignment="1">
      <alignment horizontal="center" vertical="center"/>
    </xf>
    <xf numFmtId="164" fontId="4" fillId="0" borderId="2" xfId="0" applyNumberFormat="1" applyFont="1" applyBorder="1" applyAlignment="1" applyProtection="1">
      <alignment horizontal="center" vertical="center"/>
      <protection locked="0"/>
    </xf>
    <xf numFmtId="0" fontId="16" fillId="0" borderId="2" xfId="59" applyFont="1" applyBorder="1" applyAlignment="1">
      <alignment horizontal="left" vertical="center"/>
    </xf>
    <xf numFmtId="164" fontId="4" fillId="0" borderId="1" xfId="3" applyNumberFormat="1" applyFont="1" applyBorder="1" applyAlignment="1">
      <alignment horizontal="center" vertical="center"/>
    </xf>
    <xf numFmtId="49" fontId="4" fillId="0" borderId="1" xfId="3" applyNumberFormat="1" applyFont="1" applyBorder="1" applyAlignment="1">
      <alignment horizontal="center" vertical="center"/>
    </xf>
    <xf numFmtId="0" fontId="4" fillId="4" borderId="1" xfId="3" applyFont="1" applyFill="1" applyBorder="1" applyAlignment="1">
      <alignment horizontal="center" vertical="center"/>
    </xf>
    <xf numFmtId="2" fontId="4" fillId="4" borderId="1" xfId="3" applyNumberFormat="1" applyFont="1" applyFill="1" applyBorder="1" applyAlignment="1">
      <alignment horizontal="center" vertical="center"/>
    </xf>
    <xf numFmtId="0" fontId="19" fillId="0" borderId="58" xfId="0" applyFont="1" applyBorder="1"/>
    <xf numFmtId="0" fontId="19" fillId="0" borderId="59" xfId="0" applyFont="1" applyBorder="1"/>
    <xf numFmtId="0" fontId="24" fillId="0" borderId="57" xfId="0" applyFont="1" applyBorder="1"/>
    <xf numFmtId="0" fontId="6" fillId="0" borderId="15" xfId="0" applyFont="1" applyBorder="1" applyAlignment="1">
      <alignment horizontal="center" vertical="center"/>
    </xf>
    <xf numFmtId="0" fontId="4" fillId="0" borderId="2" xfId="4" applyFont="1" applyBorder="1" applyAlignment="1">
      <alignment horizontal="center"/>
    </xf>
    <xf numFmtId="49" fontId="6" fillId="0" borderId="2" xfId="0" applyNumberFormat="1" applyFont="1" applyBorder="1" applyAlignment="1">
      <alignment horizontal="center" vertical="center"/>
    </xf>
    <xf numFmtId="49" fontId="6" fillId="4" borderId="2" xfId="0" applyNumberFormat="1" applyFont="1" applyFill="1" applyBorder="1" applyAlignment="1">
      <alignment horizontal="center" vertical="center"/>
    </xf>
    <xf numFmtId="0" fontId="4" fillId="0" borderId="2" xfId="0" applyFont="1" applyBorder="1" applyAlignment="1">
      <alignment horizontal="center" vertical="center" wrapText="1"/>
    </xf>
    <xf numFmtId="0" fontId="7" fillId="4" borderId="2" xfId="0" applyFont="1" applyFill="1" applyBorder="1" applyAlignment="1">
      <alignment horizontal="center" vertical="center"/>
    </xf>
    <xf numFmtId="14" fontId="19" fillId="0" borderId="0" xfId="0" applyNumberFormat="1" applyFont="1" applyAlignment="1">
      <alignment horizontal="center"/>
    </xf>
    <xf numFmtId="14" fontId="6" fillId="0" borderId="1" xfId="0" applyNumberFormat="1" applyFont="1" applyBorder="1" applyAlignment="1">
      <alignment horizontal="center"/>
    </xf>
    <xf numFmtId="14" fontId="12" fillId="0" borderId="15" xfId="0" applyNumberFormat="1" applyFont="1" applyBorder="1" applyAlignment="1">
      <alignment horizontal="center" vertical="center"/>
    </xf>
    <xf numFmtId="0" fontId="0" fillId="0" borderId="0" xfId="0" applyAlignment="1">
      <alignment horizontal="left"/>
    </xf>
    <xf numFmtId="164" fontId="0" fillId="0" borderId="0" xfId="0" applyNumberFormat="1"/>
    <xf numFmtId="8" fontId="0" fillId="0" borderId="0" xfId="0" applyNumberFormat="1"/>
    <xf numFmtId="0" fontId="7" fillId="0" borderId="1" xfId="0" applyFont="1" applyBorder="1"/>
    <xf numFmtId="0" fontId="59" fillId="0" borderId="2" xfId="59" applyFont="1" applyBorder="1" applyAlignment="1" applyProtection="1">
      <alignment horizontal="left" vertical="center"/>
    </xf>
    <xf numFmtId="0" fontId="12" fillId="0" borderId="2" xfId="5" applyFont="1" applyBorder="1" applyAlignment="1">
      <alignment horizontal="center" vertical="center"/>
    </xf>
    <xf numFmtId="169" fontId="12" fillId="0" borderId="2" xfId="5" applyNumberFormat="1" applyFont="1" applyBorder="1" applyAlignment="1">
      <alignment horizontal="center" vertical="center"/>
    </xf>
    <xf numFmtId="0" fontId="12" fillId="0" borderId="1" xfId="5" applyFont="1" applyBorder="1" applyAlignment="1">
      <alignment horizontal="center" vertical="center"/>
    </xf>
    <xf numFmtId="1" fontId="12" fillId="0" borderId="1" xfId="5" applyNumberFormat="1" applyFont="1" applyBorder="1" applyAlignment="1">
      <alignment horizontal="center" vertical="center"/>
    </xf>
    <xf numFmtId="165" fontId="12" fillId="0" borderId="1" xfId="5" applyNumberFormat="1" applyFont="1" applyBorder="1" applyAlignment="1" applyProtection="1">
      <alignment horizontal="center" vertical="center"/>
      <protection locked="0"/>
    </xf>
    <xf numFmtId="165" fontId="7" fillId="0" borderId="1" xfId="1" applyNumberFormat="1" applyFont="1" applyBorder="1" applyAlignment="1" applyProtection="1">
      <alignment horizontal="center" vertical="center"/>
    </xf>
    <xf numFmtId="0" fontId="32" fillId="44" borderId="1" xfId="5" applyFont="1" applyFill="1" applyBorder="1" applyAlignment="1">
      <alignment horizontal="center"/>
    </xf>
    <xf numFmtId="0" fontId="16" fillId="0" borderId="2" xfId="59" applyBorder="1" applyAlignment="1" applyProtection="1">
      <alignment horizontal="left" vertical="center"/>
    </xf>
    <xf numFmtId="0" fontId="7" fillId="0" borderId="1" xfId="0" applyFont="1" applyBorder="1" applyAlignment="1">
      <alignment horizontal="left" vertical="center" wrapText="1"/>
    </xf>
    <xf numFmtId="164" fontId="12" fillId="0" borderId="1" xfId="5" applyNumberFormat="1" applyFont="1" applyBorder="1" applyAlignment="1">
      <alignment horizontal="center" vertical="center"/>
    </xf>
    <xf numFmtId="14" fontId="12" fillId="0" borderId="1" xfId="5" applyNumberFormat="1" applyFont="1" applyBorder="1" applyAlignment="1">
      <alignment horizontal="center" vertical="center"/>
    </xf>
    <xf numFmtId="49" fontId="12" fillId="0" borderId="1" xfId="5" applyNumberFormat="1" applyFont="1" applyBorder="1" applyAlignment="1">
      <alignment horizontal="center" vertical="center"/>
    </xf>
    <xf numFmtId="167" fontId="12" fillId="0" borderId="1" xfId="5"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0" fillId="44" borderId="0" xfId="0" applyFill="1"/>
    <xf numFmtId="0" fontId="0" fillId="44" borderId="0" xfId="0" applyFill="1" applyAlignment="1">
      <alignment horizontal="left"/>
    </xf>
    <xf numFmtId="164" fontId="0" fillId="44" borderId="0" xfId="0" applyNumberFormat="1" applyFill="1"/>
    <xf numFmtId="165" fontId="7" fillId="0" borderId="1" xfId="0" applyNumberFormat="1" applyFont="1" applyBorder="1" applyAlignment="1">
      <alignment horizontal="center" vertical="center"/>
    </xf>
    <xf numFmtId="165" fontId="7" fillId="4" borderId="1" xfId="1" applyNumberFormat="1" applyFont="1" applyFill="1" applyBorder="1" applyAlignment="1" applyProtection="1">
      <alignment horizontal="center" vertical="center"/>
    </xf>
    <xf numFmtId="14" fontId="7" fillId="0" borderId="1" xfId="0" applyNumberFormat="1" applyFont="1" applyBorder="1" applyAlignment="1">
      <alignment horizontal="right" vertical="center"/>
    </xf>
    <xf numFmtId="0" fontId="0" fillId="0" borderId="1" xfId="0" applyBorder="1"/>
    <xf numFmtId="14" fontId="0" fillId="0" borderId="1" xfId="0" applyNumberFormat="1" applyBorder="1"/>
    <xf numFmtId="0" fontId="60" fillId="44" borderId="1" xfId="5" applyFont="1" applyFill="1" applyBorder="1" applyAlignment="1" applyProtection="1">
      <alignment horizontal="center"/>
      <protection locked="0"/>
    </xf>
    <xf numFmtId="0" fontId="12" fillId="4" borderId="2" xfId="5" applyFont="1" applyFill="1" applyBorder="1" applyAlignment="1" applyProtection="1">
      <alignment horizontal="center"/>
      <protection locked="0"/>
    </xf>
    <xf numFmtId="0" fontId="7" fillId="0" borderId="1" xfId="0" applyFont="1" applyBorder="1" applyAlignment="1">
      <alignment vertical="center"/>
    </xf>
    <xf numFmtId="0" fontId="4" fillId="0" borderId="1" xfId="5" applyBorder="1" applyAlignment="1">
      <alignment horizontal="center" vertical="center"/>
    </xf>
    <xf numFmtId="0" fontId="12" fillId="0" borderId="2" xfId="5" applyFont="1" applyBorder="1" applyAlignment="1" applyProtection="1">
      <alignment horizontal="center"/>
      <protection locked="0"/>
    </xf>
    <xf numFmtId="0" fontId="0" fillId="0" borderId="2" xfId="0" applyBorder="1"/>
    <xf numFmtId="0" fontId="0" fillId="0" borderId="2" xfId="0" applyBorder="1" applyAlignment="1">
      <alignment horizontal="center"/>
    </xf>
    <xf numFmtId="165" fontId="12" fillId="0" borderId="2" xfId="5" applyNumberFormat="1" applyFont="1" applyBorder="1" applyAlignment="1" applyProtection="1">
      <alignment horizontal="center"/>
      <protection locked="0"/>
    </xf>
    <xf numFmtId="14" fontId="0" fillId="0" borderId="2" xfId="0" applyNumberFormat="1" applyBorder="1"/>
    <xf numFmtId="49" fontId="12" fillId="0" borderId="2" xfId="5" applyNumberFormat="1" applyFont="1" applyBorder="1" applyAlignment="1" applyProtection="1">
      <alignment horizontal="center"/>
      <protection locked="0"/>
    </xf>
    <xf numFmtId="0" fontId="58" fillId="0" borderId="3" xfId="0" applyFont="1" applyBorder="1" applyAlignment="1">
      <alignment horizontal="center" vertical="center" wrapText="1"/>
    </xf>
    <xf numFmtId="165" fontId="4" fillId="0" borderId="2" xfId="3" applyNumberFormat="1" applyBorder="1" applyAlignment="1" applyProtection="1">
      <alignment horizontal="center" vertical="center"/>
      <protection locked="0"/>
    </xf>
    <xf numFmtId="2" fontId="4" fillId="0" borderId="2" xfId="3" applyNumberFormat="1" applyBorder="1" applyAlignment="1">
      <alignment horizontal="center" vertical="center"/>
    </xf>
    <xf numFmtId="167" fontId="4" fillId="0" borderId="2" xfId="0" applyNumberFormat="1" applyFont="1" applyBorder="1" applyAlignment="1">
      <alignment horizontal="center" vertical="center"/>
    </xf>
    <xf numFmtId="44" fontId="4" fillId="0" borderId="2" xfId="9" applyFont="1" applyBorder="1" applyAlignment="1">
      <alignment horizontal="center"/>
    </xf>
    <xf numFmtId="44" fontId="7" fillId="0" borderId="2" xfId="1" applyFont="1" applyBorder="1" applyAlignment="1">
      <alignment horizontal="center" vertical="center"/>
    </xf>
    <xf numFmtId="2" fontId="19" fillId="0" borderId="0" xfId="0" applyNumberFormat="1" applyFont="1"/>
    <xf numFmtId="2" fontId="3" fillId="0" borderId="3" xfId="3" applyNumberFormat="1" applyFont="1" applyBorder="1" applyAlignment="1">
      <alignment horizontal="center" vertical="center"/>
    </xf>
    <xf numFmtId="2" fontId="6" fillId="0" borderId="2" xfId="0" applyNumberFormat="1" applyFont="1" applyBorder="1"/>
    <xf numFmtId="2" fontId="6" fillId="0" borderId="1" xfId="0" applyNumberFormat="1" applyFont="1" applyBorder="1"/>
    <xf numFmtId="2" fontId="4" fillId="0" borderId="2" xfId="4" applyNumberFormat="1" applyFont="1" applyBorder="1" applyAlignment="1">
      <alignment horizontal="center" vertical="center"/>
    </xf>
    <xf numFmtId="0" fontId="19" fillId="0" borderId="0" xfId="0" applyFont="1" applyAlignment="1">
      <alignment horizontal="left"/>
    </xf>
    <xf numFmtId="165" fontId="4" fillId="0" borderId="1" xfId="4" applyNumberFormat="1" applyFont="1" applyBorder="1" applyAlignment="1">
      <alignment horizontal="center"/>
    </xf>
    <xf numFmtId="0" fontId="4" fillId="0" borderId="1" xfId="3" applyFont="1" applyBorder="1" applyAlignment="1">
      <alignment horizontal="center"/>
    </xf>
    <xf numFmtId="0" fontId="0" fillId="0" borderId="0" xfId="0" applyFont="1"/>
    <xf numFmtId="0" fontId="12" fillId="0" borderId="2" xfId="0" applyFont="1" applyBorder="1" applyAlignment="1">
      <alignment horizontal="center" vertical="center"/>
    </xf>
    <xf numFmtId="0" fontId="7" fillId="0" borderId="1" xfId="0" applyFont="1" applyBorder="1" applyAlignment="1">
      <alignment horizontal="left" vertical="center" indent="5"/>
    </xf>
    <xf numFmtId="0" fontId="6" fillId="0" borderId="2" xfId="0" applyFont="1" applyBorder="1" applyAlignment="1"/>
    <xf numFmtId="0" fontId="19" fillId="0" borderId="2" xfId="0" applyFont="1" applyBorder="1" applyAlignment="1">
      <alignment vertical="center"/>
    </xf>
    <xf numFmtId="0" fontId="16" fillId="4" borderId="1" xfId="59" applyFont="1" applyFill="1" applyBorder="1" applyAlignment="1">
      <alignment horizontal="left" vertical="center"/>
    </xf>
    <xf numFmtId="0" fontId="3" fillId="0" borderId="1" xfId="0" applyFont="1" applyBorder="1" applyAlignment="1" applyProtection="1">
      <alignment horizontal="center" vertical="center"/>
      <protection locked="0"/>
    </xf>
    <xf numFmtId="49" fontId="4" fillId="45" borderId="1" xfId="0" applyNumberFormat="1" applyFont="1" applyFill="1" applyBorder="1" applyAlignment="1">
      <alignment horizontal="center" vertical="center"/>
    </xf>
    <xf numFmtId="14" fontId="7" fillId="4" borderId="2"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3" applyFont="1" applyFill="1" applyBorder="1" applyAlignment="1">
      <alignment horizontal="center" vertical="center"/>
    </xf>
    <xf numFmtId="0" fontId="7"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165" fontId="4" fillId="0" borderId="2" xfId="1" applyNumberFormat="1" applyFont="1" applyFill="1" applyBorder="1" applyAlignment="1" applyProtection="1">
      <alignment horizontal="center" vertical="center"/>
    </xf>
    <xf numFmtId="164" fontId="4" fillId="0" borderId="1" xfId="0" applyNumberFormat="1" applyFont="1" applyFill="1" applyBorder="1" applyAlignment="1">
      <alignment horizontal="center" vertical="center"/>
    </xf>
    <xf numFmtId="2" fontId="7" fillId="0" borderId="1" xfId="0" applyNumberFormat="1" applyFont="1" applyFill="1" applyBorder="1" applyAlignment="1">
      <alignment horizontal="center" vertical="center"/>
    </xf>
    <xf numFmtId="2" fontId="4" fillId="0" borderId="1" xfId="3"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2" xfId="4" applyFont="1" applyFill="1" applyBorder="1" applyAlignment="1">
      <alignment horizontal="center" vertical="center"/>
    </xf>
    <xf numFmtId="165" fontId="4" fillId="0" borderId="2" xfId="4" applyNumberFormat="1" applyFont="1" applyFill="1" applyBorder="1" applyAlignment="1">
      <alignment horizontal="center" vertical="center"/>
    </xf>
    <xf numFmtId="165" fontId="4" fillId="0" borderId="1" xfId="4" applyNumberFormat="1" applyFont="1" applyFill="1" applyBorder="1" applyAlignment="1">
      <alignment horizontal="center" vertical="center"/>
    </xf>
    <xf numFmtId="44" fontId="4" fillId="0" borderId="1" xfId="1" applyFont="1" applyFill="1" applyBorder="1" applyAlignment="1">
      <alignment horizontal="center" vertical="center"/>
    </xf>
    <xf numFmtId="44" fontId="7" fillId="0" borderId="1" xfId="1" applyFont="1" applyFill="1" applyBorder="1" applyAlignment="1">
      <alignment horizontal="center" vertical="center"/>
    </xf>
    <xf numFmtId="1" fontId="7" fillId="0" borderId="1" xfId="0" applyNumberFormat="1" applyFont="1" applyFill="1" applyBorder="1" applyAlignment="1">
      <alignment horizontal="center" vertical="center"/>
    </xf>
    <xf numFmtId="1" fontId="4" fillId="0" borderId="2"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165" fontId="4" fillId="0" borderId="2" xfId="3" applyNumberFormat="1" applyFont="1" applyFill="1" applyBorder="1" applyAlignment="1">
      <alignment horizontal="center" vertical="center"/>
    </xf>
    <xf numFmtId="168" fontId="7" fillId="0" borderId="2" xfId="0" applyNumberFormat="1" applyFont="1" applyFill="1" applyBorder="1" applyAlignment="1" applyProtection="1">
      <alignment horizontal="center" vertical="center"/>
      <protection locked="0"/>
    </xf>
    <xf numFmtId="0" fontId="4" fillId="0" borderId="1" xfId="4" applyFont="1" applyFill="1" applyBorder="1" applyAlignment="1">
      <alignment horizontal="center" vertical="center"/>
    </xf>
    <xf numFmtId="166" fontId="6" fillId="0" borderId="2" xfId="7" applyNumberFormat="1" applyFont="1" applyFill="1" applyBorder="1" applyAlignment="1">
      <alignment horizontal="center"/>
    </xf>
    <xf numFmtId="0" fontId="7" fillId="0" borderId="1" xfId="0" applyFont="1" applyFill="1" applyBorder="1" applyAlignment="1">
      <alignment horizontal="left" vertical="center"/>
    </xf>
    <xf numFmtId="0" fontId="16" fillId="0" borderId="1" xfId="59" applyFont="1" applyFill="1" applyBorder="1" applyAlignment="1">
      <alignment horizontal="left" vertical="center"/>
    </xf>
    <xf numFmtId="0" fontId="7" fillId="0" borderId="2" xfId="0" applyFont="1" applyFill="1" applyBorder="1" applyAlignment="1">
      <alignment horizontal="center" vertical="center"/>
    </xf>
    <xf numFmtId="0" fontId="7" fillId="0" borderId="0" xfId="0" applyFont="1" applyFill="1"/>
    <xf numFmtId="49" fontId="6" fillId="0"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57" fillId="4" borderId="2" xfId="0" applyFont="1" applyFill="1" applyBorder="1" applyAlignment="1">
      <alignment horizontal="center" vertical="center"/>
    </xf>
    <xf numFmtId="49" fontId="3" fillId="0" borderId="1" xfId="0" applyNumberFormat="1" applyFont="1" applyBorder="1" applyAlignment="1">
      <alignment horizontal="center" vertical="center"/>
    </xf>
    <xf numFmtId="14" fontId="11" fillId="0" borderId="1" xfId="0" applyNumberFormat="1" applyFont="1" applyBorder="1" applyAlignment="1">
      <alignment horizontal="center" vertical="center"/>
    </xf>
    <xf numFmtId="165" fontId="3" fillId="0" borderId="2" xfId="1" applyNumberFormat="1" applyFont="1" applyBorder="1" applyAlignment="1" applyProtection="1">
      <alignment horizontal="center" vertical="center"/>
    </xf>
    <xf numFmtId="165" fontId="3" fillId="0" borderId="2" xfId="1" applyNumberFormat="1" applyFont="1" applyBorder="1" applyAlignment="1">
      <alignment horizontal="center" vertical="center"/>
    </xf>
    <xf numFmtId="0" fontId="3" fillId="0" borderId="1" xfId="3" applyFont="1" applyBorder="1" applyAlignment="1">
      <alignment horizontal="center" vertical="center"/>
    </xf>
    <xf numFmtId="164" fontId="13" fillId="0" borderId="1" xfId="0" applyNumberFormat="1" applyFont="1" applyFill="1" applyBorder="1" applyAlignment="1">
      <alignment horizontal="center" vertical="center"/>
    </xf>
    <xf numFmtId="0" fontId="3" fillId="0" borderId="2" xfId="0" applyFont="1" applyBorder="1" applyAlignment="1">
      <alignment horizontal="center" vertical="center"/>
    </xf>
    <xf numFmtId="0" fontId="13" fillId="0" borderId="1" xfId="0" applyFont="1" applyBorder="1" applyAlignment="1">
      <alignment horizontal="center" vertical="center"/>
    </xf>
    <xf numFmtId="0" fontId="3" fillId="0" borderId="2" xfId="4" applyFont="1" applyBorder="1" applyAlignment="1">
      <alignment horizontal="center" vertical="center"/>
    </xf>
    <xf numFmtId="165" fontId="3" fillId="0" borderId="2" xfId="4" applyNumberFormat="1" applyFont="1" applyBorder="1" applyAlignment="1">
      <alignment horizontal="center" vertical="center"/>
    </xf>
    <xf numFmtId="1" fontId="3" fillId="0" borderId="1" xfId="0" applyNumberFormat="1" applyFont="1" applyBorder="1" applyAlignment="1">
      <alignment horizontal="center" vertical="center"/>
    </xf>
    <xf numFmtId="165" fontId="3" fillId="0" borderId="2" xfId="3" applyNumberFormat="1" applyFont="1" applyBorder="1" applyAlignment="1">
      <alignment horizontal="center" vertical="center"/>
    </xf>
    <xf numFmtId="164" fontId="3" fillId="0" borderId="1" xfId="0" applyNumberFormat="1" applyFont="1" applyBorder="1" applyAlignment="1" applyProtection="1">
      <alignment horizontal="center" vertical="center"/>
      <protection locked="0"/>
    </xf>
    <xf numFmtId="164" fontId="13" fillId="0" borderId="2" xfId="0" applyNumberFormat="1" applyFont="1" applyBorder="1" applyAlignment="1" applyProtection="1">
      <alignment horizontal="center" vertical="center"/>
      <protection locked="0"/>
    </xf>
    <xf numFmtId="168" fontId="13" fillId="0" borderId="2" xfId="0" applyNumberFormat="1" applyFont="1" applyBorder="1" applyAlignment="1" applyProtection="1">
      <alignment horizontal="center" vertical="center"/>
      <protection locked="0"/>
    </xf>
    <xf numFmtId="166" fontId="57" fillId="0" borderId="2" xfId="7" applyNumberFormat="1" applyFont="1" applyBorder="1" applyAlignment="1">
      <alignment horizontal="center"/>
    </xf>
    <xf numFmtId="0" fontId="13" fillId="0" borderId="2" xfId="0" applyFont="1" applyBorder="1" applyAlignment="1">
      <alignment horizontal="center" vertical="center"/>
    </xf>
    <xf numFmtId="0" fontId="16" fillId="0" borderId="1" xfId="59" applyFont="1" applyBorder="1" applyAlignment="1">
      <alignment horizontal="center" vertical="center"/>
    </xf>
    <xf numFmtId="0" fontId="0" fillId="0" borderId="0" xfId="0"/>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0" borderId="1" xfId="0" applyNumberFormat="1" applyFont="1" applyBorder="1" applyAlignment="1">
      <alignment horizontal="center" vertical="center"/>
    </xf>
    <xf numFmtId="44" fontId="4" fillId="0" borderId="1" xfId="1" applyFont="1" applyBorder="1" applyAlignment="1">
      <alignment horizontal="center" vertical="center"/>
    </xf>
    <xf numFmtId="49" fontId="6"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4" applyFont="1" applyFill="1" applyBorder="1" applyAlignment="1">
      <alignment horizontal="center" vertical="center"/>
    </xf>
    <xf numFmtId="2" fontId="4" fillId="0" borderId="1" xfId="0" applyNumberFormat="1" applyFont="1" applyBorder="1" applyAlignment="1">
      <alignment horizontal="center" vertical="center"/>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vertical="center"/>
    </xf>
    <xf numFmtId="1" fontId="4" fillId="0" borderId="1" xfId="0" applyNumberFormat="1" applyFont="1" applyBorder="1" applyAlignment="1">
      <alignment horizontal="center" vertical="center"/>
    </xf>
    <xf numFmtId="0" fontId="6" fillId="0" borderId="1" xfId="0" applyFont="1" applyBorder="1" applyAlignment="1">
      <alignment horizontal="center" vertical="center"/>
    </xf>
    <xf numFmtId="1" fontId="7" fillId="0" borderId="1" xfId="0" applyNumberFormat="1" applyFont="1" applyBorder="1" applyAlignment="1">
      <alignment horizontal="center" vertical="center"/>
    </xf>
    <xf numFmtId="0" fontId="7" fillId="0" borderId="0" xfId="0" applyFont="1"/>
    <xf numFmtId="44" fontId="7" fillId="0" borderId="1" xfId="1" applyFont="1" applyBorder="1" applyAlignment="1">
      <alignment horizontal="center" vertical="center"/>
    </xf>
    <xf numFmtId="164" fontId="7" fillId="4" borderId="1"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0" fontId="7" fillId="0" borderId="1" xfId="0" applyFont="1" applyBorder="1" applyAlignment="1">
      <alignment horizontal="center"/>
    </xf>
    <xf numFmtId="49" fontId="4" fillId="0" borderId="2" xfId="0" applyNumberFormat="1" applyFont="1" applyBorder="1" applyAlignment="1">
      <alignment horizontal="center" vertical="center"/>
    </xf>
    <xf numFmtId="0" fontId="4" fillId="0" borderId="2" xfId="4" applyFont="1" applyBorder="1" applyAlignment="1">
      <alignment horizontal="center" vertical="center"/>
    </xf>
    <xf numFmtId="0" fontId="4" fillId="0" borderId="2" xfId="0" applyFont="1" applyBorder="1" applyAlignment="1">
      <alignment horizontal="center" vertical="center"/>
    </xf>
    <xf numFmtId="2" fontId="4"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164" fontId="7" fillId="0" borderId="2" xfId="0" applyNumberFormat="1" applyFont="1" applyBorder="1" applyAlignment="1" applyProtection="1">
      <alignment horizontal="center" vertical="center"/>
      <protection locked="0"/>
    </xf>
    <xf numFmtId="1" fontId="7" fillId="4" borderId="1" xfId="0" applyNumberFormat="1" applyFont="1" applyFill="1" applyBorder="1" applyAlignment="1">
      <alignment horizontal="center" vertical="center"/>
    </xf>
    <xf numFmtId="2" fontId="7" fillId="4" borderId="1" xfId="0" applyNumberFormat="1" applyFont="1" applyFill="1" applyBorder="1" applyAlignment="1">
      <alignment horizontal="center" vertical="center"/>
    </xf>
    <xf numFmtId="164" fontId="4" fillId="0" borderId="1" xfId="0" applyNumberFormat="1" applyFont="1" applyBorder="1" applyAlignment="1" applyProtection="1">
      <alignment horizontal="center" vertical="center"/>
      <protection locked="0"/>
    </xf>
    <xf numFmtId="49" fontId="6"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1" xfId="4" applyFont="1" applyBorder="1" applyAlignment="1">
      <alignment horizontal="center"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164"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165" fontId="4" fillId="0" borderId="1" xfId="4" applyNumberFormat="1" applyFont="1" applyBorder="1" applyAlignment="1">
      <alignment horizontal="center" vertical="center"/>
    </xf>
    <xf numFmtId="49" fontId="7" fillId="0" borderId="1" xfId="0" applyNumberFormat="1" applyFont="1" applyBorder="1" applyAlignment="1">
      <alignment horizontal="center" vertical="center"/>
    </xf>
    <xf numFmtId="165" fontId="4" fillId="0" borderId="2" xfId="4" applyNumberFormat="1" applyFont="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5" fontId="4" fillId="0" borderId="2" xfId="1" applyNumberFormat="1" applyFont="1" applyBorder="1" applyAlignment="1">
      <alignment horizontal="center" vertical="center"/>
    </xf>
    <xf numFmtId="0" fontId="4" fillId="0" borderId="2" xfId="3" applyBorder="1" applyAlignment="1">
      <alignment horizontal="center" vertical="center"/>
    </xf>
    <xf numFmtId="0" fontId="4" fillId="0" borderId="1" xfId="3" applyBorder="1" applyAlignment="1">
      <alignment horizontal="center" vertical="center"/>
    </xf>
    <xf numFmtId="2" fontId="4" fillId="0" borderId="1" xfId="3" applyNumberFormat="1" applyBorder="1" applyAlignment="1">
      <alignment horizontal="center" vertical="center"/>
    </xf>
    <xf numFmtId="1" fontId="4" fillId="0" borderId="1" xfId="3" applyNumberFormat="1" applyBorder="1" applyAlignment="1">
      <alignment horizontal="center" vertical="center"/>
    </xf>
    <xf numFmtId="2" fontId="4" fillId="4" borderId="1" xfId="3" applyNumberFormat="1" applyFill="1" applyBorder="1" applyAlignment="1">
      <alignment horizontal="center" vertical="center"/>
    </xf>
    <xf numFmtId="0" fontId="4" fillId="4" borderId="1" xfId="3" applyFill="1" applyBorder="1" applyAlignment="1">
      <alignment horizontal="center" vertical="center"/>
    </xf>
    <xf numFmtId="14" fontId="12" fillId="0" borderId="2" xfId="0" applyNumberFormat="1" applyFont="1" applyBorder="1" applyAlignment="1">
      <alignment horizontal="center" vertical="center"/>
    </xf>
    <xf numFmtId="14" fontId="12" fillId="0" borderId="1" xfId="0" applyNumberFormat="1" applyFont="1" applyBorder="1" applyAlignment="1">
      <alignment horizontal="center" vertical="center"/>
    </xf>
    <xf numFmtId="166" fontId="6" fillId="0" borderId="2" xfId="7" applyNumberFormat="1" applyFont="1" applyBorder="1" applyAlignment="1">
      <alignment horizontal="center"/>
    </xf>
    <xf numFmtId="2" fontId="32" fillId="6" borderId="1" xfId="0" applyNumberFormat="1" applyFont="1" applyFill="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horizontal="left" vertical="center"/>
    </xf>
    <xf numFmtId="14" fontId="4" fillId="0" borderId="1" xfId="0" applyNumberFormat="1" applyFont="1" applyBorder="1" applyAlignment="1">
      <alignment horizontal="center" vertical="center"/>
    </xf>
    <xf numFmtId="0" fontId="6" fillId="0" borderId="2" xfId="0" applyFont="1" applyBorder="1" applyAlignment="1">
      <alignment horizontal="left"/>
    </xf>
    <xf numFmtId="0" fontId="33" fillId="0" borderId="1" xfId="59" applyFont="1" applyBorder="1" applyAlignment="1">
      <alignment horizontal="left" vertical="center"/>
    </xf>
    <xf numFmtId="14" fontId="7" fillId="4" borderId="1" xfId="0" applyNumberFormat="1" applyFont="1" applyFill="1" applyBorder="1" applyAlignment="1">
      <alignment horizontal="center" vertical="center"/>
    </xf>
    <xf numFmtId="165" fontId="4" fillId="0" borderId="2" xfId="1" applyNumberFormat="1" applyFont="1" applyBorder="1" applyAlignment="1" applyProtection="1">
      <alignment horizontal="center" vertical="center"/>
    </xf>
    <xf numFmtId="0" fontId="7" fillId="4" borderId="1" xfId="0" applyFont="1" applyFill="1" applyBorder="1" applyAlignment="1">
      <alignment horizontal="left" vertical="center"/>
    </xf>
    <xf numFmtId="0" fontId="4" fillId="4" borderId="1" xfId="59" applyNumberFormat="1" applyFont="1" applyFill="1" applyBorder="1" applyAlignment="1">
      <alignment horizontal="left" vertical="center"/>
    </xf>
    <xf numFmtId="167" fontId="4" fillId="0" borderId="1" xfId="0" applyNumberFormat="1" applyFont="1" applyBorder="1" applyAlignment="1">
      <alignment horizontal="center" vertical="center"/>
    </xf>
    <xf numFmtId="0" fontId="16" fillId="0" borderId="1" xfId="59" applyBorder="1" applyAlignment="1">
      <alignment horizontal="left" vertical="center"/>
    </xf>
    <xf numFmtId="168" fontId="7" fillId="0" borderId="2" xfId="0" applyNumberFormat="1" applyFont="1" applyBorder="1" applyAlignment="1" applyProtection="1">
      <alignment horizontal="center" vertical="center"/>
      <protection locked="0"/>
    </xf>
    <xf numFmtId="0" fontId="16" fillId="0" borderId="1" xfId="59" applyFill="1" applyBorder="1" applyAlignment="1">
      <alignment horizontal="left" vertical="center"/>
    </xf>
    <xf numFmtId="0" fontId="16" fillId="4" borderId="1" xfId="59" applyFill="1" applyBorder="1" applyAlignment="1">
      <alignment horizontal="left" vertical="center"/>
    </xf>
    <xf numFmtId="2" fontId="3" fillId="0" borderId="1" xfId="3" applyNumberFormat="1" applyFont="1" applyBorder="1" applyAlignment="1">
      <alignment horizontal="center" vertical="center"/>
    </xf>
    <xf numFmtId="1" fontId="3" fillId="0" borderId="2" xfId="0" applyNumberFormat="1" applyFont="1" applyBorder="1" applyAlignment="1">
      <alignment horizontal="center" vertical="center"/>
    </xf>
    <xf numFmtId="2" fontId="13" fillId="0" borderId="1" xfId="0" applyNumberFormat="1" applyFont="1" applyBorder="1" applyAlignment="1">
      <alignment horizontal="center" vertical="center"/>
    </xf>
    <xf numFmtId="0" fontId="4" fillId="0" borderId="1" xfId="3" applyFont="1" applyBorder="1" applyAlignment="1">
      <alignment horizontal="center" vertical="center"/>
    </xf>
    <xf numFmtId="165" fontId="4" fillId="0" borderId="2" xfId="3" applyNumberFormat="1" applyFont="1" applyBorder="1" applyAlignment="1" applyProtection="1">
      <alignment horizontal="center" vertical="center"/>
      <protection locked="0"/>
    </xf>
    <xf numFmtId="2" fontId="4" fillId="0" borderId="1" xfId="3" applyNumberFormat="1" applyFont="1" applyBorder="1" applyAlignment="1">
      <alignment horizontal="center" vertical="center"/>
    </xf>
    <xf numFmtId="1" fontId="4" fillId="0" borderId="1" xfId="3" applyNumberFormat="1" applyFont="1" applyBorder="1" applyAlignment="1">
      <alignment horizontal="center" vertical="center"/>
    </xf>
    <xf numFmtId="165" fontId="4" fillId="0" borderId="2" xfId="3" applyNumberFormat="1" applyFont="1" applyBorder="1" applyAlignment="1">
      <alignment horizontal="center" vertical="center"/>
    </xf>
    <xf numFmtId="0" fontId="4" fillId="0" borderId="2" xfId="3" applyFont="1" applyBorder="1" applyAlignment="1">
      <alignment horizontal="center" vertical="center"/>
    </xf>
    <xf numFmtId="14" fontId="4" fillId="0" borderId="2" xfId="0" applyNumberFormat="1" applyFont="1" applyBorder="1" applyAlignment="1">
      <alignment horizontal="center" vertical="center"/>
    </xf>
    <xf numFmtId="2" fontId="4" fillId="0" borderId="2" xfId="3" applyNumberFormat="1" applyFont="1" applyBorder="1" applyAlignment="1">
      <alignment horizontal="center" vertical="center"/>
    </xf>
    <xf numFmtId="164" fontId="4" fillId="0" borderId="2" xfId="0" applyNumberFormat="1" applyFont="1" applyBorder="1" applyAlignment="1">
      <alignment horizontal="center" vertical="center"/>
    </xf>
    <xf numFmtId="2" fontId="4" fillId="0" borderId="2" xfId="3" applyNumberFormat="1" applyBorder="1" applyAlignment="1">
      <alignment horizontal="center" vertical="center"/>
    </xf>
    <xf numFmtId="0" fontId="0" fillId="0" borderId="0" xfId="0" applyFont="1"/>
    <xf numFmtId="165" fontId="63" fillId="0" borderId="2" xfId="3" applyNumberFormat="1" applyFont="1" applyBorder="1" applyAlignment="1" applyProtection="1">
      <alignment horizontal="center" vertical="center"/>
      <protection locked="0"/>
    </xf>
    <xf numFmtId="0" fontId="3" fillId="0" borderId="2" xfId="3" applyFont="1" applyBorder="1" applyAlignment="1">
      <alignment horizontal="center" vertical="center"/>
    </xf>
    <xf numFmtId="0" fontId="58" fillId="0" borderId="0" xfId="0" applyFont="1"/>
    <xf numFmtId="49" fontId="3" fillId="0" borderId="2" xfId="0" applyNumberFormat="1" applyFont="1" applyBorder="1" applyAlignment="1">
      <alignment horizontal="center" vertical="center"/>
    </xf>
    <xf numFmtId="2" fontId="3" fillId="6" borderId="2" xfId="0" applyNumberFormat="1" applyFont="1" applyFill="1" applyBorder="1" applyAlignment="1">
      <alignment horizontal="center" vertical="center"/>
    </xf>
    <xf numFmtId="2" fontId="3" fillId="0" borderId="2" xfId="3" applyNumberFormat="1" applyFont="1" applyBorder="1" applyAlignment="1">
      <alignment horizontal="center" vertical="center"/>
    </xf>
    <xf numFmtId="2" fontId="3" fillId="0" borderId="2" xfId="0" applyNumberFormat="1" applyFont="1" applyBorder="1" applyAlignment="1">
      <alignment horizontal="center" vertical="center"/>
    </xf>
    <xf numFmtId="164" fontId="3" fillId="0" borderId="2" xfId="0" applyNumberFormat="1" applyFont="1" applyBorder="1" applyAlignment="1">
      <alignment horizontal="center" vertical="center"/>
    </xf>
    <xf numFmtId="1" fontId="3" fillId="0" borderId="1" xfId="3" applyNumberFormat="1" applyFont="1" applyBorder="1" applyAlignment="1">
      <alignment horizontal="center" vertical="center"/>
    </xf>
    <xf numFmtId="0" fontId="3" fillId="0" borderId="1" xfId="4" applyFont="1" applyBorder="1" applyAlignment="1">
      <alignment horizontal="center" vertical="center"/>
    </xf>
    <xf numFmtId="0" fontId="13" fillId="0" borderId="1" xfId="0" applyFont="1" applyBorder="1" applyAlignment="1">
      <alignment horizontal="left" vertical="center"/>
    </xf>
    <xf numFmtId="0" fontId="64" fillId="0" borderId="1" xfId="59" applyFont="1" applyBorder="1" applyAlignment="1">
      <alignment horizontal="left" vertical="center"/>
    </xf>
    <xf numFmtId="0" fontId="24" fillId="0" borderId="53" xfId="0" applyFont="1" applyBorder="1" applyAlignment="1">
      <alignment horizontal="center"/>
    </xf>
    <xf numFmtId="0" fontId="24" fillId="0" borderId="55" xfId="0" applyFont="1" applyBorder="1" applyAlignment="1">
      <alignment horizontal="center"/>
    </xf>
    <xf numFmtId="0" fontId="24" fillId="0" borderId="56" xfId="0" applyFont="1" applyBorder="1" applyAlignment="1">
      <alignment horizontal="center"/>
    </xf>
    <xf numFmtId="0" fontId="24" fillId="0" borderId="5" xfId="0" applyFont="1" applyBorder="1" applyAlignment="1">
      <alignment horizontal="center"/>
    </xf>
    <xf numFmtId="0" fontId="24" fillId="0" borderId="14" xfId="0" applyFont="1" applyBorder="1" applyAlignment="1">
      <alignment horizont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14" xfId="0" applyFont="1" applyBorder="1" applyAlignment="1">
      <alignment horizontal="center" vertical="center"/>
    </xf>
    <xf numFmtId="0" fontId="23" fillId="0" borderId="0" xfId="0" applyFont="1" applyAlignment="1">
      <alignment horizontal="center"/>
    </xf>
    <xf numFmtId="0" fontId="19" fillId="0" borderId="18" xfId="0" applyFont="1" applyBorder="1" applyAlignment="1">
      <alignment horizontal="center"/>
    </xf>
    <xf numFmtId="0" fontId="19" fillId="0" borderId="19" xfId="0" applyFont="1" applyBorder="1" applyAlignment="1">
      <alignment horizontal="center"/>
    </xf>
    <xf numFmtId="0" fontId="19" fillId="0" borderId="20" xfId="0" applyFont="1" applyBorder="1" applyAlignment="1">
      <alignment horizontal="center"/>
    </xf>
    <xf numFmtId="0" fontId="24" fillId="0" borderId="23" xfId="0" applyFont="1" applyBorder="1" applyAlignment="1">
      <alignment horizontal="center"/>
    </xf>
    <xf numFmtId="0" fontId="24" fillId="0" borderId="22" xfId="0" applyFont="1" applyBorder="1" applyAlignment="1">
      <alignment horizontal="center"/>
    </xf>
    <xf numFmtId="0" fontId="24" fillId="0" borderId="18" xfId="0" applyFont="1" applyBorder="1" applyAlignment="1">
      <alignment horizontal="center"/>
    </xf>
    <xf numFmtId="0" fontId="24" fillId="0" borderId="19" xfId="0" applyFont="1" applyBorder="1" applyAlignment="1">
      <alignment horizontal="center"/>
    </xf>
    <xf numFmtId="0" fontId="24" fillId="0" borderId="25" xfId="0" applyFont="1" applyBorder="1" applyAlignment="1">
      <alignment horizontal="center"/>
    </xf>
  </cellXfs>
  <cellStyles count="2112">
    <cellStyle name="_ET_STYLE_NoName_00_" xfId="62" xr:uid="{6806F341-0249-403B-9946-624D2DE30E84}"/>
    <cellStyle name="20% - 强调文字颜色 1 2" xfId="63" xr:uid="{263F46BA-141E-4EA1-B28D-223A47AD8D50}"/>
    <cellStyle name="20% - 强调文字颜色 1 2 2" xfId="64" xr:uid="{2149C22F-E2BE-40F2-9AAC-CF710D18DF12}"/>
    <cellStyle name="20% - 强调文字颜色 1 3" xfId="65" xr:uid="{42888A02-CE4D-48A2-B05F-086CF14454C4}"/>
    <cellStyle name="20% - 强调文字颜色 2 2" xfId="66" xr:uid="{F104F81E-016A-4FAB-A720-4D333038732E}"/>
    <cellStyle name="20% - 强调文字颜色 2 2 2" xfId="67" xr:uid="{9090DD98-D873-40F5-810E-15D773908476}"/>
    <cellStyle name="20% - 强调文字颜色 2 3" xfId="68" xr:uid="{40A0120E-A681-4BC2-AFB7-CA0089715429}"/>
    <cellStyle name="20% - 强调文字颜色 3 2" xfId="69" xr:uid="{6E107070-8FBF-48C6-B32B-89B867261E98}"/>
    <cellStyle name="20% - 强调文字颜色 3 2 2" xfId="70" xr:uid="{51497D04-469F-4F64-AD8A-EFA413D105FE}"/>
    <cellStyle name="20% - 强调文字颜色 3 3" xfId="71" xr:uid="{E4BB5DE7-5D32-4DE9-B184-A7DE829CA72F}"/>
    <cellStyle name="20% - 强调文字颜色 4 2" xfId="72" xr:uid="{2DF6579F-C43D-4423-A5BD-2CBFB28DFD8A}"/>
    <cellStyle name="20% - 强调文字颜色 4 2 2" xfId="73" xr:uid="{34B73AB6-E6C3-4D84-92E0-16A5A38440E4}"/>
    <cellStyle name="20% - 强调文字颜色 4 3" xfId="74" xr:uid="{8564FC92-DD7F-4683-8F62-AC19C2E2EA18}"/>
    <cellStyle name="20% - 强调文字颜色 5 2" xfId="75" xr:uid="{8AF65818-90A6-4DDF-BD29-5B675B37ACA2}"/>
    <cellStyle name="20% - 强调文字颜色 5 2 2" xfId="76" xr:uid="{D28E4BF5-7481-4614-A171-FCF793AF568B}"/>
    <cellStyle name="20% - 强调文字颜色 5 3" xfId="77" xr:uid="{7D5031F3-B101-4B00-8AB9-578E73D2694F}"/>
    <cellStyle name="20% - 强调文字颜色 6 2" xfId="78" xr:uid="{7EEB928A-A405-4E48-9EEA-A3AF9062C648}"/>
    <cellStyle name="20% - 强调文字颜色 6 2 2" xfId="79" xr:uid="{83A781ED-ACC7-4BD0-A57F-2E66A1BAFAFF}"/>
    <cellStyle name="20% - 强调文字颜色 6 3" xfId="80" xr:uid="{275A8801-931F-486F-AA5B-E05B6364B40C}"/>
    <cellStyle name="40% - 强调文字颜色 1 2" xfId="81" xr:uid="{1237A834-566C-44A2-84EB-D0F095EE83A0}"/>
    <cellStyle name="40% - 强调文字颜色 1 2 2" xfId="82" xr:uid="{11EC0C55-51DC-464E-A8C0-C49ED7912125}"/>
    <cellStyle name="40% - 强调文字颜色 1 3" xfId="83" xr:uid="{E9B98408-2270-4000-8CED-FEF3390E287F}"/>
    <cellStyle name="40% - 强调文字颜色 2 2" xfId="84" xr:uid="{8A341777-46F2-4652-A14B-26445B8F6E75}"/>
    <cellStyle name="40% - 强调文字颜色 2 2 2" xfId="85" xr:uid="{713CD597-510C-49E9-B89A-2B411A655073}"/>
    <cellStyle name="40% - 强调文字颜色 2 3" xfId="86" xr:uid="{5215A884-D8D8-4745-86D3-2083A8133753}"/>
    <cellStyle name="40% - 强调文字颜色 3 2" xfId="87" xr:uid="{14E31979-6838-4632-BAE9-91AEC280190D}"/>
    <cellStyle name="40% - 强调文字颜色 3 2 2" xfId="88" xr:uid="{9F69588C-640F-4CF7-8FCB-E91796B5C616}"/>
    <cellStyle name="40% - 强调文字颜色 3 3" xfId="89" xr:uid="{BFBE16E8-26D2-422A-B375-4337143840C3}"/>
    <cellStyle name="40% - 强调文字颜色 4 2" xfId="90" xr:uid="{77B46A3E-EA5D-417E-AEE4-DCA06766623C}"/>
    <cellStyle name="40% - 强调文字颜色 4 2 2" xfId="91" xr:uid="{AB519F37-26F4-4758-A41D-5A52543CB6B6}"/>
    <cellStyle name="40% - 强调文字颜色 4 3" xfId="92" xr:uid="{6672A2AA-578E-4743-A5C7-BE1690560F66}"/>
    <cellStyle name="40% - 强调文字颜色 5 2" xfId="93" xr:uid="{69F7D11A-5FBA-49C2-86CD-D9551C055257}"/>
    <cellStyle name="40% - 强调文字颜色 5 2 2" xfId="94" xr:uid="{8B744984-630E-4F4B-832D-7C7283DDE507}"/>
    <cellStyle name="40% - 强调文字颜色 5 3" xfId="95" xr:uid="{4695C664-0228-42FB-B370-E04C71CC84CF}"/>
    <cellStyle name="40% - 强调文字颜色 6 2" xfId="96" xr:uid="{72F9A4BA-E132-4A87-99AC-0787771B57FD}"/>
    <cellStyle name="40% - 强调文字颜色 6 2 2" xfId="97" xr:uid="{D35127E1-DBB2-41E3-B7BE-E9559655AC04}"/>
    <cellStyle name="40% - 强调文字颜色 6 3" xfId="98" xr:uid="{0D52C50B-E6D9-4988-B1A4-D2898EA4F616}"/>
    <cellStyle name="60% - 强调文字颜色 1 2" xfId="99" xr:uid="{D91DBB66-9563-4B3E-8F4B-E63300AA010C}"/>
    <cellStyle name="60% - 强调文字颜色 1 2 2" xfId="100" xr:uid="{84EEBB14-1CD6-440F-A6FA-E2453027CB8A}"/>
    <cellStyle name="60% - 强调文字颜色 1 3" xfId="101" xr:uid="{D360E51F-81B8-4D7A-B118-7DBCF5F220AF}"/>
    <cellStyle name="60% - 强调文字颜色 2 2" xfId="102" xr:uid="{C0B5B52D-1461-4086-B060-F8A45028B10B}"/>
    <cellStyle name="60% - 强调文字颜色 2 2 2" xfId="103" xr:uid="{40A734A4-BCCB-4001-8A58-4D53E7CFD87B}"/>
    <cellStyle name="60% - 强调文字颜色 2 3" xfId="104" xr:uid="{38D99A6C-B966-48B5-A3C9-7345822985AD}"/>
    <cellStyle name="60% - 强调文字颜色 3 2" xfId="105" xr:uid="{DE69E668-8B5B-4249-9908-3446C5BCD66F}"/>
    <cellStyle name="60% - 强调文字颜色 3 2 2" xfId="106" xr:uid="{1A8DBACD-139A-4237-A50A-56DF192C3096}"/>
    <cellStyle name="60% - 强调文字颜色 3 3" xfId="107" xr:uid="{BBBECD98-12AB-4F6E-BAF1-53ACA31D8154}"/>
    <cellStyle name="60% - 强调文字颜色 4 2" xfId="108" xr:uid="{682305FC-58E2-4D90-AB8A-5580DB941BAC}"/>
    <cellStyle name="60% - 强调文字颜色 4 2 2" xfId="109" xr:uid="{DBB36ECE-2351-475C-ABB3-A5BD856DD361}"/>
    <cellStyle name="60% - 强调文字颜色 4 3" xfId="110" xr:uid="{92B50738-5F3F-4CAB-AD7D-FF235CFE2A36}"/>
    <cellStyle name="60% - 强调文字颜色 5 2" xfId="111" xr:uid="{A4EEDF3E-3001-4A16-8C3A-630CD16A50B8}"/>
    <cellStyle name="60% - 强调文字颜色 5 2 2" xfId="112" xr:uid="{EC42F23E-CAD2-4612-8005-A484BA54CE56}"/>
    <cellStyle name="60% - 强调文字颜色 5 3" xfId="113" xr:uid="{0F4D4780-BA21-4957-A0F1-4358331FFB69}"/>
    <cellStyle name="60% - 强调文字颜色 6 2" xfId="114" xr:uid="{F9245FA4-C068-4653-B369-8BD016D4CDDA}"/>
    <cellStyle name="60% - 强调文字颜色 6 2 2" xfId="115" xr:uid="{335A25E5-643B-43B7-AECE-C46B6DB7C70C}"/>
    <cellStyle name="60% - 强调文字颜色 6 3" xfId="116" xr:uid="{233A650A-4FAF-49C0-8A36-C77D7189EE54}"/>
    <cellStyle name="Currency" xfId="1" builtinId="4"/>
    <cellStyle name="Currency 2" xfId="9" xr:uid="{00000000-0005-0000-0000-000001000000}"/>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Good" xfId="2" builtinId="26"/>
    <cellStyle name="Good 2" xfId="8" xr:uid="{00000000-0005-0000-0000-00001A000000}"/>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cellStyle name="Normal" xfId="0" builtinId="0"/>
    <cellStyle name="Normal 10" xfId="117" xr:uid="{91FBF159-808B-4475-8D7C-4374212D4EFC}"/>
    <cellStyle name="Normal 10 2" xfId="118" xr:uid="{6A65523E-C567-4BE4-AA28-C029241611CD}"/>
    <cellStyle name="Normal 10 3" xfId="119" xr:uid="{0985D1B8-0B7B-4F27-B619-2B4714377EF3}"/>
    <cellStyle name="Normal 100 2" xfId="6" xr:uid="{00000000-0005-0000-0000-000034000000}"/>
    <cellStyle name="Normal 11" xfId="61" xr:uid="{133F5079-E2EB-45B7-BC55-0EBC687E9D74}"/>
    <cellStyle name="Normal 12" xfId="2002" xr:uid="{8C7766E5-E55F-4034-B346-3247D4868281}"/>
    <cellStyle name="Normal 13" xfId="2003" xr:uid="{2FCBC6A7-47CF-4320-A488-9D86EC066CA4}"/>
    <cellStyle name="Normal 13 8" xfId="5" xr:uid="{00000000-0005-0000-0000-000035000000}"/>
    <cellStyle name="Normal 14" xfId="2005" xr:uid="{1658677D-D752-443D-B47B-EB59E6AA1DCC}"/>
    <cellStyle name="Normal 14 2" xfId="2019" xr:uid="{E894BFAA-9843-4287-83C8-4936755FB674}"/>
    <cellStyle name="Normal 15" xfId="2082" xr:uid="{62941418-173C-4827-B35E-245DD6F5B02D}"/>
    <cellStyle name="Normal 15 2" xfId="2110" xr:uid="{194534B0-A142-41CA-953B-E1BAF7F6509D}"/>
    <cellStyle name="Normal 16" xfId="2004" xr:uid="{0C83BDC5-CE47-4EE1-A78A-B95D158E7A99}"/>
    <cellStyle name="Normal 2" xfId="7" xr:uid="{00000000-0005-0000-0000-000036000000}"/>
    <cellStyle name="Normal 2 10" xfId="120" xr:uid="{511C8183-B32F-4972-8179-F9DC62D83055}"/>
    <cellStyle name="Normal 2 11" xfId="2026" xr:uid="{3D218735-77AD-484A-A63E-E0263948878B}"/>
    <cellStyle name="Normal 2 12" xfId="60" xr:uid="{7F355346-1CB1-4368-A993-0FD02957C122}"/>
    <cellStyle name="Normal 2 13" xfId="2020" xr:uid="{FFA8572D-1538-4D73-8FBD-1AAB3B899AC0}"/>
    <cellStyle name="Normal 2 2" xfId="121" xr:uid="{051C2DA4-9E4A-4D6B-8F03-EDE4BAB14740}"/>
    <cellStyle name="Normal 2 2 2" xfId="122" xr:uid="{C80689BF-932A-4DD0-B0B7-F013D2E90979}"/>
    <cellStyle name="Normal 2 2 2 2" xfId="123" xr:uid="{D2364924-35CE-45DA-B0A2-AB33AF65181D}"/>
    <cellStyle name="Normal 2 2 2 3" xfId="124" xr:uid="{7CBB84A9-B695-4769-8C43-0E7AF3E5A007}"/>
    <cellStyle name="Normal 2 2 3" xfId="125" xr:uid="{9C09A2AB-DDCB-42AC-8F68-6703E4FC3A77}"/>
    <cellStyle name="Normal 2 2 3 2" xfId="126" xr:uid="{B370416D-BC81-4609-B20A-A7B15C490C0E}"/>
    <cellStyle name="Normal 2 2 3 3" xfId="127" xr:uid="{0ED156B7-74C8-4971-9306-43DE69F38639}"/>
    <cellStyle name="Normal 2 2 4" xfId="128" xr:uid="{EBAD83CC-A53B-4FF0-ADB6-A7A875F5E46E}"/>
    <cellStyle name="Normal 2 2 4 2" xfId="129" xr:uid="{2868ABE0-4DBD-40D4-88A7-481AD32D4DCE}"/>
    <cellStyle name="Normal 2 2 4 3" xfId="130" xr:uid="{8EE4000F-775C-47FB-B233-732BDA4BDB8B}"/>
    <cellStyle name="Normal 2 2 5" xfId="131" xr:uid="{4D322CC2-779D-40F9-A7EE-AE859E296BD4}"/>
    <cellStyle name="Normal 2 2 5 2" xfId="132" xr:uid="{B07948F4-BBCB-47EA-9852-FC033EC26A9F}"/>
    <cellStyle name="Normal 2 2 5 3" xfId="133" xr:uid="{020F9B50-F6D1-41C4-9A3D-6BF17A12D985}"/>
    <cellStyle name="Normal 2 2 6" xfId="134" xr:uid="{80171C0F-713B-4AD2-9967-120E1800D7CE}"/>
    <cellStyle name="Normal 2 2 7" xfId="135" xr:uid="{D3F9F76D-407C-4E37-B69B-1D3BAC0E77DD}"/>
    <cellStyle name="Normal 2 3" xfId="136" xr:uid="{BC4FC8B9-5066-431B-B076-1DF762D5564D}"/>
    <cellStyle name="Normal 2 3 2" xfId="137" xr:uid="{F2990027-E40E-4A2F-A352-EFBAF5E4715C}"/>
    <cellStyle name="Normal 2 3 2 2" xfId="138" xr:uid="{C2E23A14-5294-4BED-B0BB-3E9992C84284}"/>
    <cellStyle name="Normal 2 3 2 3" xfId="139" xr:uid="{F8F0E4AE-AD86-49D3-8601-3B676DEA8311}"/>
    <cellStyle name="Normal 2 3 3" xfId="140" xr:uid="{EC8B9DFB-3F4C-42D7-83C1-E7C0CA1DEBA6}"/>
    <cellStyle name="Normal 2 3 3 2" xfId="141" xr:uid="{BBDC8AE9-FE7B-43C0-A6B2-7AF25B75C87E}"/>
    <cellStyle name="Normal 2 3 3 3" xfId="142" xr:uid="{7FC326F3-7943-419F-B44E-5E78965DEB95}"/>
    <cellStyle name="Normal 2 3 4" xfId="143" xr:uid="{46307222-10EB-4816-A185-EDAB2F6D49B3}"/>
    <cellStyle name="Normal 2 3 4 2" xfId="144" xr:uid="{C88D4377-6B1C-4A79-B407-DD9E3FF8602B}"/>
    <cellStyle name="Normal 2 3 4 3" xfId="145" xr:uid="{45BAFAD6-7EB7-49F0-88E6-F9753AB8D598}"/>
    <cellStyle name="Normal 2 3 5" xfId="146" xr:uid="{AA156C54-EAF5-476A-B1AD-C27A454F05B0}"/>
    <cellStyle name="Normal 2 3 5 2" xfId="147" xr:uid="{FBE8078B-5465-43C4-B39F-5ECEC647D918}"/>
    <cellStyle name="Normal 2 3 5 3" xfId="148" xr:uid="{81AD150D-2573-4844-AE6E-E669116D0FA8}"/>
    <cellStyle name="Normal 2 3 6" xfId="149" xr:uid="{E076DAF2-F834-4277-B4D0-6AC41ACE0545}"/>
    <cellStyle name="Normal 2 3 7" xfId="150" xr:uid="{3450B60C-7F0E-477E-8018-41B85A76B77E}"/>
    <cellStyle name="Normal 2 4" xfId="151" xr:uid="{F8CA0F21-A15A-45D9-86D2-BB618ECE134E}"/>
    <cellStyle name="Normal 2 4 2" xfId="152" xr:uid="{30695854-763E-4A58-BC03-D1853EEC38E6}"/>
    <cellStyle name="Normal 2 4 3" xfId="153" xr:uid="{89A6C695-3F61-494F-8BF0-BD8D531A0863}"/>
    <cellStyle name="Normal 2 5" xfId="154" xr:uid="{9DBE7C74-9CC4-4657-9540-7FB6AB0BF91C}"/>
    <cellStyle name="Normal 2 5 2" xfId="155" xr:uid="{81F09AED-DE6B-4641-AD4D-2F286A1712C4}"/>
    <cellStyle name="Normal 2 5 3" xfId="156" xr:uid="{FE492ACA-743B-405E-A335-D12A1B696B4D}"/>
    <cellStyle name="Normal 2 6" xfId="157" xr:uid="{C3E7BD2F-34F6-44EF-B096-FA04954C3CF1}"/>
    <cellStyle name="Normal 2 6 2" xfId="158" xr:uid="{58A58894-796A-4BAA-88DE-3553B15168CF}"/>
    <cellStyle name="Normal 2 6 3" xfId="159" xr:uid="{DEC95780-29BC-4A9A-BC4B-26BAD026F27E}"/>
    <cellStyle name="Normal 2 7" xfId="160" xr:uid="{9D4BD28D-6227-44B5-B5AE-C943626D9A2C}"/>
    <cellStyle name="Normal 2 7 2" xfId="161" xr:uid="{3B3EE190-7B59-416F-9F55-AAE766FC1BE0}"/>
    <cellStyle name="Normal 2 7 3" xfId="162" xr:uid="{5B62EC20-678F-4067-8F2C-7776745EE661}"/>
    <cellStyle name="Normal 2 8" xfId="163" xr:uid="{2D4FEADD-7954-491F-A765-7EC618ECAE1A}"/>
    <cellStyle name="Normal 2 9" xfId="164" xr:uid="{EA9F8D6E-652A-48B9-961F-E3F9B7B49659}"/>
    <cellStyle name="Normal 3" xfId="165" xr:uid="{8B405A8D-A910-42B4-BBEA-C5E943E6C745}"/>
    <cellStyle name="Normal 3 10" xfId="2033" xr:uid="{4D7B9D84-3EF0-43AC-8444-3E92FACF5AD8}"/>
    <cellStyle name="Normal 3 11" xfId="2022" xr:uid="{8ABA438A-B9C8-4DEF-BEAD-3A2DC613FB06}"/>
    <cellStyle name="Normal 3 2" xfId="166" xr:uid="{6CD6C503-2139-49C5-A439-116DD175B4C2}"/>
    <cellStyle name="Normal 3 2 2" xfId="167" xr:uid="{3FC2C230-2EAE-4B45-9CC5-6EF95AE43152}"/>
    <cellStyle name="Normal 3 2 2 2" xfId="168" xr:uid="{7D95E65F-4998-4B23-AB58-10E510B5C2BE}"/>
    <cellStyle name="Normal 3 2 2 3" xfId="169" xr:uid="{F9B7E8B7-D25B-4E4A-A684-41B3738103C2}"/>
    <cellStyle name="Normal 3 2 3" xfId="170" xr:uid="{E632DDFE-148A-4E22-8BA8-00A82ED3AB05}"/>
    <cellStyle name="Normal 3 2 3 2" xfId="171" xr:uid="{DEF7715D-5750-4EBF-8BF3-8D69BCC0DD04}"/>
    <cellStyle name="Normal 3 2 3 3" xfId="172" xr:uid="{F6BA645C-E1C3-4B17-BE03-F4CF7295882C}"/>
    <cellStyle name="Normal 3 2 4" xfId="173" xr:uid="{5C3585EE-7FBD-4750-ACF2-2CFB8BEAA4AD}"/>
    <cellStyle name="Normal 3 2 4 2" xfId="174" xr:uid="{BA513B09-08B1-47C5-99D9-E9826AE8533E}"/>
    <cellStyle name="Normal 3 2 4 3" xfId="175" xr:uid="{B7BDF8B1-3E59-45F7-A757-8E19CA237D05}"/>
    <cellStyle name="Normal 3 2 5" xfId="176" xr:uid="{896CB864-3184-45B4-8940-E3DA0D2DA78A}"/>
    <cellStyle name="Normal 3 2 5 2" xfId="177" xr:uid="{40AA2AA1-914D-4AFC-8AD7-5574A802F3DD}"/>
    <cellStyle name="Normal 3 2 5 3" xfId="178" xr:uid="{683FDF3D-928A-46CE-AC70-207D66EC4F74}"/>
    <cellStyle name="Normal 3 2 6" xfId="179" xr:uid="{FB2443A8-AFA8-428F-A140-1E16DB272356}"/>
    <cellStyle name="Normal 3 2 7" xfId="180" xr:uid="{D131A5FD-4853-4082-B422-3AAE5E479F07}"/>
    <cellStyle name="Normal 3 3" xfId="181" xr:uid="{57EEE1FD-2D23-4AC2-9BE5-80FC10C2D0BA}"/>
    <cellStyle name="Normal 3 3 2" xfId="182" xr:uid="{B62E9921-2D7C-4C98-8C3E-B94CA05020B7}"/>
    <cellStyle name="Normal 3 3 2 2" xfId="183" xr:uid="{E82AA7EB-ADFF-4BB5-87A8-438476244DB3}"/>
    <cellStyle name="Normal 3 3 2 3" xfId="184" xr:uid="{4E42699D-E767-4D04-8DFE-2E4A7CE309AD}"/>
    <cellStyle name="Normal 3 3 3" xfId="185" xr:uid="{890E2AA5-1BAD-4B3C-9ED2-9393A00A56B2}"/>
    <cellStyle name="Normal 3 3 3 2" xfId="186" xr:uid="{DFE92175-F916-4B9B-BC57-2EE5CA666B1B}"/>
    <cellStyle name="Normal 3 3 3 3" xfId="187" xr:uid="{D8347B6D-C9CF-4D36-8987-D8A691167E19}"/>
    <cellStyle name="Normal 3 3 4" xfId="188" xr:uid="{14AAAF1F-AF4D-4722-A744-0B6863FB4420}"/>
    <cellStyle name="Normal 3 3 4 2" xfId="189" xr:uid="{5830540A-6E73-4A56-B279-F6FDEDAC7324}"/>
    <cellStyle name="Normal 3 3 4 3" xfId="190" xr:uid="{BA34FD77-A503-4781-8856-AAC4254528B0}"/>
    <cellStyle name="Normal 3 3 5" xfId="191" xr:uid="{348B23B4-CCED-4849-A2C1-C3857940C6BA}"/>
    <cellStyle name="Normal 3 3 5 2" xfId="192" xr:uid="{8DD6D08C-F6CE-4CF5-8C9A-110413CACB22}"/>
    <cellStyle name="Normal 3 3 5 3" xfId="193" xr:uid="{3CE30126-EA10-4854-9B02-3FC2F3E80AB0}"/>
    <cellStyle name="Normal 3 3 6" xfId="194" xr:uid="{D385ED3B-4380-4D0D-9798-D5A9AD262963}"/>
    <cellStyle name="Normal 3 3 7" xfId="195" xr:uid="{1660A437-858C-4126-A3B3-7B3F9B491425}"/>
    <cellStyle name="Normal 3 4" xfId="196" xr:uid="{B8FDB5CB-58AF-4D54-B67A-5720CA1346C3}"/>
    <cellStyle name="Normal 3 4 2" xfId="197" xr:uid="{1D901678-1638-4619-9BAE-0FCCB735955C}"/>
    <cellStyle name="Normal 3 4 3" xfId="198" xr:uid="{CD53CA67-7A82-4072-96E9-D5D22FD5E856}"/>
    <cellStyle name="Normal 3 5" xfId="199" xr:uid="{15CB42A0-1110-4E31-BCD6-1949A67D02F0}"/>
    <cellStyle name="Normal 3 5 2" xfId="200" xr:uid="{A0AA0B28-6ECE-415A-971A-C63B60034013}"/>
    <cellStyle name="Normal 3 5 3" xfId="201" xr:uid="{81DDC470-D72D-4ED8-8F14-2EFA63C724BE}"/>
    <cellStyle name="Normal 3 6" xfId="202" xr:uid="{EF7338C7-4375-476E-85DF-072C412DD127}"/>
    <cellStyle name="Normal 3 6 2" xfId="203" xr:uid="{E97ED0F1-5EB1-404B-BF81-B437A8E3B7D6}"/>
    <cellStyle name="Normal 3 6 3" xfId="204" xr:uid="{A7C65821-4879-4521-88D5-8D6AC7A0187E}"/>
    <cellStyle name="Normal 3 7" xfId="205" xr:uid="{6D9995FB-DE4B-4214-BEAC-B4CA043F3B7E}"/>
    <cellStyle name="Normal 3 7 2" xfId="206" xr:uid="{9500F801-4696-4BE7-ABC4-85446915DA21}"/>
    <cellStyle name="Normal 3 7 3" xfId="207" xr:uid="{F4EB36C5-9EDB-4ED4-B11C-9029D83053EA}"/>
    <cellStyle name="Normal 3 8" xfId="208" xr:uid="{7BD58C44-7CEF-4F49-A45B-86C654CA5F8C}"/>
    <cellStyle name="Normal 3 9" xfId="209" xr:uid="{7C565856-5D1A-4B70-9BD1-383EB8BDAC61}"/>
    <cellStyle name="Normal 4" xfId="210" xr:uid="{89DEBFEF-7435-460F-8B00-5A69E6254DFE}"/>
    <cellStyle name="Normal 4 10" xfId="2034" xr:uid="{8DC54585-A9A3-47E7-A62D-E9FE62CDE3DB}"/>
    <cellStyle name="Normal 4 11" xfId="2024" xr:uid="{8FBF955A-A821-4A4F-A05C-18494DE8EE0E}"/>
    <cellStyle name="Normal 4 2" xfId="211" xr:uid="{352175FF-4E49-42C4-A84C-7B7F223450FB}"/>
    <cellStyle name="Normal 4 2 2" xfId="212" xr:uid="{78FDD668-AE5D-4AAD-987E-6495DA1631EB}"/>
    <cellStyle name="Normal 4 2 2 2" xfId="213" xr:uid="{5DB7F115-B1FF-420D-8B1B-E5C0544CC608}"/>
    <cellStyle name="Normal 4 2 2 3" xfId="214" xr:uid="{A749FBF0-8EE2-48A8-8E8A-F45661348DC9}"/>
    <cellStyle name="Normal 4 2 3" xfId="215" xr:uid="{6ABA5780-CD71-49C8-A15F-8CDD1DC27D6F}"/>
    <cellStyle name="Normal 4 2 3 2" xfId="216" xr:uid="{00EC6694-7A62-403C-961B-8EC060EBD274}"/>
    <cellStyle name="Normal 4 2 3 3" xfId="217" xr:uid="{41C28606-46D1-4DE7-97B8-AD0AF3AE872B}"/>
    <cellStyle name="Normal 4 2 4" xfId="218" xr:uid="{3DB5A4C5-1E61-4D43-BEDF-8D922A5FBFFE}"/>
    <cellStyle name="Normal 4 2 4 2" xfId="219" xr:uid="{5F9EA133-8C9C-41D1-B212-78C2AB90E06C}"/>
    <cellStyle name="Normal 4 2 4 3" xfId="220" xr:uid="{ECF4BCD4-2A0D-4A38-875A-03A5631A6909}"/>
    <cellStyle name="Normal 4 2 5" xfId="221" xr:uid="{72E6C2E2-4D8B-4267-BD08-FB0B17DA9777}"/>
    <cellStyle name="Normal 4 2 5 2" xfId="222" xr:uid="{980D0B3D-3533-4ECA-8D16-B7FE3ACFDECD}"/>
    <cellStyle name="Normal 4 2 5 3" xfId="223" xr:uid="{BE43A19B-4B83-437E-BDF3-0383F0F2993B}"/>
    <cellStyle name="Normal 4 2 6" xfId="224" xr:uid="{BAB4A73E-A7D0-4954-ADE7-D1AFF7DF3C23}"/>
    <cellStyle name="Normal 4 2 7" xfId="225" xr:uid="{27DF5939-CE6D-4959-AEE3-06A8B1037574}"/>
    <cellStyle name="Normal 4 3" xfId="226" xr:uid="{7362D304-AEB2-49A3-B0EF-40BBCF22A971}"/>
    <cellStyle name="Normal 4 3 2" xfId="227" xr:uid="{658F5D9D-A10E-43A6-85C3-376DC167CDCF}"/>
    <cellStyle name="Normal 4 3 2 2" xfId="228" xr:uid="{4B729715-DEC5-44AF-864C-CE9AB878A343}"/>
    <cellStyle name="Normal 4 3 2 3" xfId="229" xr:uid="{A041FB2E-749A-4B97-AD76-48AB7F21C50C}"/>
    <cellStyle name="Normal 4 3 3" xfId="230" xr:uid="{A9BA168B-C79F-4346-8351-AECD5A585F82}"/>
    <cellStyle name="Normal 4 3 3 2" xfId="231" xr:uid="{421E5DD0-000B-41D1-999E-09451DAF5DF8}"/>
    <cellStyle name="Normal 4 3 3 3" xfId="232" xr:uid="{C1F82E81-487B-45A6-85F9-3572FD590B03}"/>
    <cellStyle name="Normal 4 3 4" xfId="233" xr:uid="{0BC94204-D575-4CFF-95DD-C024C2FD9A51}"/>
    <cellStyle name="Normal 4 3 4 2" xfId="234" xr:uid="{96133BA2-303A-4E1B-976E-482C999BCFAB}"/>
    <cellStyle name="Normal 4 3 4 3" xfId="235" xr:uid="{CF899F16-E697-4ED0-8705-A213B9CC360D}"/>
    <cellStyle name="Normal 4 3 5" xfId="236" xr:uid="{DCF8E885-390F-468F-A0C3-90444E41266F}"/>
    <cellStyle name="Normal 4 3 5 2" xfId="237" xr:uid="{7171D812-3FFE-4171-90CF-87CBCF160F30}"/>
    <cellStyle name="Normal 4 3 5 3" xfId="238" xr:uid="{B342F130-6A4E-4FA3-85D4-72A80BD94B84}"/>
    <cellStyle name="Normal 4 3 6" xfId="239" xr:uid="{DE37CF23-4720-4402-AD05-54A15DF78B7E}"/>
    <cellStyle name="Normal 4 3 7" xfId="240" xr:uid="{83B3F82F-FB76-4E15-B89F-944E29AB06D3}"/>
    <cellStyle name="Normal 4 4" xfId="241" xr:uid="{4199EBB9-2CCC-440C-B4F6-669A0129F98C}"/>
    <cellStyle name="Normal 4 4 2" xfId="242" xr:uid="{8E055D24-A374-415F-8F2D-CE1F2CA5BA95}"/>
    <cellStyle name="Normal 4 4 3" xfId="243" xr:uid="{0C309B38-528F-48CE-927D-B1B6C954FE53}"/>
    <cellStyle name="Normal 4 5" xfId="244" xr:uid="{62DBD370-157D-483A-AEF4-776C7F7A5106}"/>
    <cellStyle name="Normal 4 5 2" xfId="245" xr:uid="{94B7E412-27D1-4352-9DF5-18C55CEBCB04}"/>
    <cellStyle name="Normal 4 5 3" xfId="246" xr:uid="{4B8F0148-2F32-4D14-986E-B813013C905B}"/>
    <cellStyle name="Normal 4 6" xfId="247" xr:uid="{60A68A3D-C4E3-4223-9473-F20BB34465DC}"/>
    <cellStyle name="Normal 4 6 2" xfId="248" xr:uid="{663BEC0B-0766-4461-9064-66FECAB7670A}"/>
    <cellStyle name="Normal 4 6 3" xfId="249" xr:uid="{D449F134-855C-4813-AEE6-25C70578DE65}"/>
    <cellStyle name="Normal 4 7" xfId="250" xr:uid="{54ACAD94-6A8F-47C0-8D38-A92150D4C0AD}"/>
    <cellStyle name="Normal 4 7 2" xfId="251" xr:uid="{35F82313-4EFA-4A9D-83F9-8ED7B82DEED2}"/>
    <cellStyle name="Normal 4 7 3" xfId="252" xr:uid="{4276B5E8-FE51-4E5E-9F6B-0D05365887BD}"/>
    <cellStyle name="Normal 4 8" xfId="253" xr:uid="{75E7B8C0-2BA6-4CF0-B867-52961E149B98}"/>
    <cellStyle name="Normal 4 9" xfId="254" xr:uid="{376F987E-AA95-4E0D-B1F3-072BAE0147F4}"/>
    <cellStyle name="Normal 5" xfId="255" xr:uid="{F38605EE-D532-45F4-AEB9-FFBFC5571B1E}"/>
    <cellStyle name="Normal 5 2" xfId="256" xr:uid="{A892D694-0051-48A6-AEEB-5FEBCB966F9F}"/>
    <cellStyle name="Normal 5 2 2" xfId="257" xr:uid="{78E3F0BC-CB36-4DE8-A275-C795F5556588}"/>
    <cellStyle name="Normal 5 2 3" xfId="258" xr:uid="{C9E1B2FB-839C-4CE0-95B4-776AC336F352}"/>
    <cellStyle name="Normal 5 3" xfId="259" xr:uid="{DCC34082-7C40-4FC5-A51B-33445A959300}"/>
    <cellStyle name="Normal 5 3 2" xfId="260" xr:uid="{FEAC11B4-8F61-4CF6-9E33-719B853FE691}"/>
    <cellStyle name="Normal 5 3 3" xfId="261" xr:uid="{B7486835-23AE-41B2-A8D9-240A56D73EFC}"/>
    <cellStyle name="Normal 5 4" xfId="262" xr:uid="{877F1850-18D2-4CBB-84C6-C786DB055C3D}"/>
    <cellStyle name="Normal 5 4 2" xfId="263" xr:uid="{CCA4F045-E515-4798-A99C-6D32375B1B25}"/>
    <cellStyle name="Normal 5 4 3" xfId="264" xr:uid="{0C926B4A-C2BE-4D18-A4FB-C571C91C603C}"/>
    <cellStyle name="Normal 5 5" xfId="265" xr:uid="{C2DD4F5A-ADB5-4EE3-A150-3D174BE09817}"/>
    <cellStyle name="Normal 5 5 2" xfId="266" xr:uid="{4A83EEC5-70EE-4090-955C-247A244C3F46}"/>
    <cellStyle name="Normal 5 5 3" xfId="267" xr:uid="{03511CF9-2123-42F8-AF88-04E054DB90A8}"/>
    <cellStyle name="Normal 5 6" xfId="268" xr:uid="{1DA4DFE4-2A6E-4343-A3FF-A8D5300BA656}"/>
    <cellStyle name="Normal 5 7" xfId="269" xr:uid="{684210AD-CE18-4C43-A1AC-C7405EE6184C}"/>
    <cellStyle name="Normal 6" xfId="270" xr:uid="{CD219C10-6C96-4F30-82C3-7C0671A54A16}"/>
    <cellStyle name="Normal 6 2" xfId="271" xr:uid="{7ECB0027-1DE3-43D8-9B56-2ACB6E3928D0}"/>
    <cellStyle name="Normal 6 2 2" xfId="272" xr:uid="{51A5E4ED-6F29-4E73-88F7-6594542C5ECC}"/>
    <cellStyle name="Normal 6 2 3" xfId="273" xr:uid="{3B7109A8-2441-48BE-93DC-6FA172F56B90}"/>
    <cellStyle name="Normal 6 3" xfId="274" xr:uid="{6C0C7F4A-0A54-48BC-AED6-6846390CA6D9}"/>
    <cellStyle name="Normal 6 3 2" xfId="275" xr:uid="{97D19388-ADF0-44D3-8C34-0CD20106994B}"/>
    <cellStyle name="Normal 6 3 3" xfId="276" xr:uid="{B22FC035-1543-4B68-A36F-51D494981417}"/>
    <cellStyle name="Normal 6 4" xfId="277" xr:uid="{1B600EB5-1516-4336-A7E8-03A8A9DF362F}"/>
    <cellStyle name="Normal 6 4 2" xfId="278" xr:uid="{68E0B145-BE5D-4DF3-ABF8-5B59CFC7F3A6}"/>
    <cellStyle name="Normal 6 4 3" xfId="279" xr:uid="{B922148B-19EC-45C9-AB13-B259571988FD}"/>
    <cellStyle name="Normal 6 5" xfId="280" xr:uid="{BDF8410E-C4EB-4C44-BE80-C0EEA27318EE}"/>
    <cellStyle name="Normal 6 5 2" xfId="281" xr:uid="{E3833706-24E1-41AE-A9B6-05356D64051B}"/>
    <cellStyle name="Normal 6 5 3" xfId="282" xr:uid="{7F53D1C5-1DE8-4B02-B13B-EF25F68565FE}"/>
    <cellStyle name="Normal 6 6" xfId="283" xr:uid="{1976AE40-79D2-4263-B82B-24C22A66D577}"/>
    <cellStyle name="Normal 6 7" xfId="284" xr:uid="{A7DA5CBD-5B93-48CB-9870-D0A605DCDDE4}"/>
    <cellStyle name="Normal 7" xfId="285" xr:uid="{7B328FDB-E80B-43DA-9CE7-3ECCCFB9C86B}"/>
    <cellStyle name="Normal 7 2" xfId="286" xr:uid="{5519A371-FF9A-4F2A-955E-D9AC9F581CE3}"/>
    <cellStyle name="Normal 7 3" xfId="287" xr:uid="{A88733E4-F823-4A0A-B340-D90C2F86012F}"/>
    <cellStyle name="Normal 8" xfId="288" xr:uid="{53CC59DB-0947-40BA-B74F-B51620D8F0AD}"/>
    <cellStyle name="Normal 8 2" xfId="289" xr:uid="{FD62F27A-981C-4212-A712-402FCCF1215A}"/>
    <cellStyle name="Normal 8 3" xfId="290" xr:uid="{1E1AF423-7CFC-4AC7-9AF6-F7913F4D4DFC}"/>
    <cellStyle name="Normal 9" xfId="291" xr:uid="{0920B391-24A4-44EA-AB9E-5ECEA7FBC1C8}"/>
    <cellStyle name="Normal 9 2" xfId="292" xr:uid="{C717D7FA-4EC7-43BC-BB7C-3CC90D614FE0}"/>
    <cellStyle name="Normal 9 3" xfId="293" xr:uid="{B1DF192F-B919-4DD9-AA4C-2A9D0C53C96B}"/>
    <cellStyle name="Normal_Sheet1" xfId="4" xr:uid="{00000000-0005-0000-0000-000037000000}"/>
    <cellStyle name="Normal_Sheet3" xfId="3" xr:uid="{00000000-0005-0000-0000-000038000000}"/>
    <cellStyle name="Percent 2" xfId="2023" xr:uid="{4ABD86A4-3D66-47AD-8A1A-7D15972FE251}"/>
    <cellStyle name="Percent 3" xfId="2025" xr:uid="{5F2A81B8-B487-4B6A-B0F5-93E7994E41D0}"/>
    <cellStyle name="Percent 4" xfId="2083" xr:uid="{D2793821-A85F-4253-B9C4-08E5FC0F5B96}"/>
    <cellStyle name="Percent 4 2" xfId="2111" xr:uid="{718440A9-EA18-4500-A20E-C0813905E9E8}"/>
    <cellStyle name="Обычный 2" xfId="294" xr:uid="{7D9AC57E-035F-4BBF-BB6E-995206A7CA74}"/>
    <cellStyle name="好 2" xfId="1952" xr:uid="{A7129F3A-0550-4EEA-90FD-DAEF2F24C790}"/>
    <cellStyle name="好 2 2" xfId="1953" xr:uid="{0EB7C1C6-7108-4A13-AE02-C02A08D016AF}"/>
    <cellStyle name="好 3" xfId="1954" xr:uid="{41E0AE4F-C9C1-4DFD-BB7F-B66C7EFEFCB4}"/>
    <cellStyle name="差 2" xfId="311" xr:uid="{3BB04DB1-BA78-4205-932C-1B34715AF8E1}"/>
    <cellStyle name="差 2 2" xfId="312" xr:uid="{AD8A5439-BF5A-42B9-8CF4-2C743EE640C5}"/>
    <cellStyle name="差 3" xfId="313" xr:uid="{93CACAC0-5610-4B79-8D0E-19BFDA2C35A2}"/>
    <cellStyle name="常规 2" xfId="314" xr:uid="{E8BB75A0-E97B-4609-8C7F-606CF60D95EE}"/>
    <cellStyle name="常规 2 2" xfId="11" xr:uid="{00000000-0005-0000-0000-000039000000}"/>
    <cellStyle name="常规 2 2 2" xfId="12" xr:uid="{00000000-0005-0000-0000-00003A000000}"/>
    <cellStyle name="常规 2 2 3" xfId="315" xr:uid="{8422AE17-A16A-447C-9FEE-F10386B0F388}"/>
    <cellStyle name="常规 2 3" xfId="2035" xr:uid="{037822AE-3CC9-4BC6-8AE8-74A72C20A6F6}"/>
    <cellStyle name="常规 2 4" xfId="2021" xr:uid="{21A899AA-3D79-43DE-8B2E-FE37DC8AFBDF}"/>
    <cellStyle name="常规 3" xfId="10" xr:uid="{00000000-0005-0000-0000-00003B000000}"/>
    <cellStyle name="常规 3 10" xfId="317" xr:uid="{8D8FC160-9733-421D-BAA6-F4AE387806A5}"/>
    <cellStyle name="常规 3 10 2" xfId="318" xr:uid="{690E7612-D030-4615-9ED5-72D2490BBDB1}"/>
    <cellStyle name="常规 3 10 2 2" xfId="319" xr:uid="{0C327CC2-2B76-433D-8E7B-673A73F2EF82}"/>
    <cellStyle name="常规 3 10 2 2 2" xfId="320" xr:uid="{1936EB70-E69B-4B0F-ADDA-860828676777}"/>
    <cellStyle name="常规 3 10 2 2 3" xfId="321" xr:uid="{57B02CBA-4047-4355-BA1E-E52385DEB9AC}"/>
    <cellStyle name="常规 3 10 2 3" xfId="322" xr:uid="{EF39E7FE-0F24-47DB-AEB7-3784596897A9}"/>
    <cellStyle name="常规 3 10 2 3 2" xfId="323" xr:uid="{75B8F87F-78AD-4908-B70D-EB54B394D281}"/>
    <cellStyle name="常规 3 10 2 3 3" xfId="324" xr:uid="{747516B8-402F-4437-8C30-A79A906530E5}"/>
    <cellStyle name="常规 3 10 2 4" xfId="325" xr:uid="{A3A3DDEF-C02B-4BE0-95A3-07483FB25493}"/>
    <cellStyle name="常规 3 10 2 4 2" xfId="326" xr:uid="{EA787228-AAA7-4B0A-84C8-744BF4BAD30E}"/>
    <cellStyle name="常规 3 10 2 4 3" xfId="327" xr:uid="{25B33113-2039-4033-BBFD-B9911D70C519}"/>
    <cellStyle name="常规 3 10 2 5" xfId="328" xr:uid="{ABFA1645-5CA7-4499-AEB2-DBA9897D200C}"/>
    <cellStyle name="常规 3 10 2 5 2" xfId="329" xr:uid="{1F40FAF9-8E6F-4886-B2E4-578C06B1AE75}"/>
    <cellStyle name="常规 3 10 2 5 3" xfId="330" xr:uid="{8D345AD0-40A1-4119-AAA5-21D9125506ED}"/>
    <cellStyle name="常规 3 10 2 6" xfId="331" xr:uid="{0574E696-1365-4F50-BB96-DA71E91E4DDD}"/>
    <cellStyle name="常规 3 10 2 7" xfId="332" xr:uid="{DB7199E0-63AB-4A12-A8F6-2F475FE99053}"/>
    <cellStyle name="常规 3 10 3" xfId="333" xr:uid="{A56B6A4E-1272-4355-931C-4ECC03C39159}"/>
    <cellStyle name="常规 3 10 3 2" xfId="334" xr:uid="{6CA60A0B-B7CC-41C6-BE9D-5110E7451A7B}"/>
    <cellStyle name="常规 3 10 3 2 2" xfId="335" xr:uid="{51969174-174B-4C44-A73B-7AFF626D7BFE}"/>
    <cellStyle name="常规 3 10 3 2 3" xfId="336" xr:uid="{8AE61F38-4EA9-4CE4-8C30-7CC0E9123F70}"/>
    <cellStyle name="常规 3 10 3 3" xfId="337" xr:uid="{5B21CF9D-909C-4EDB-9239-386859697671}"/>
    <cellStyle name="常规 3 10 3 3 2" xfId="338" xr:uid="{6D5356B0-DA46-4F7F-8D25-6AFF1AE52D46}"/>
    <cellStyle name="常规 3 10 3 3 3" xfId="339" xr:uid="{70AB7B22-73E9-4B4B-A00D-617409F2575F}"/>
    <cellStyle name="常规 3 10 3 4" xfId="340" xr:uid="{5289035A-B464-40CD-A764-6AB60D5FF4A8}"/>
    <cellStyle name="常规 3 10 3 4 2" xfId="341" xr:uid="{B0BE83FF-9FE0-4115-836A-8E50B416B107}"/>
    <cellStyle name="常规 3 10 3 4 3" xfId="342" xr:uid="{D9B24963-9665-43A7-A2A2-7120852F0848}"/>
    <cellStyle name="常规 3 10 3 5" xfId="343" xr:uid="{1923CE9D-36D6-4F92-8F00-16CB5565A066}"/>
    <cellStyle name="常规 3 10 3 5 2" xfId="344" xr:uid="{A91E64B3-D88D-433F-B4A8-090E05FFDDB3}"/>
    <cellStyle name="常规 3 10 3 5 3" xfId="345" xr:uid="{0BEC720F-7D5A-4DE3-9E6B-1B19E3FDC2F9}"/>
    <cellStyle name="常规 3 10 3 6" xfId="346" xr:uid="{C18FE9FD-B51A-48A5-B283-57E44BD7014D}"/>
    <cellStyle name="常规 3 10 3 7" xfId="347" xr:uid="{BB35FA41-A062-442B-8779-21C1ECAC0FDC}"/>
    <cellStyle name="常规 3 10 4" xfId="348" xr:uid="{6E2E1769-E928-4057-A692-B5C15AF148ED}"/>
    <cellStyle name="常规 3 10 4 2" xfId="349" xr:uid="{D2A84C8B-B56A-4CB5-846E-9E74D5218F15}"/>
    <cellStyle name="常规 3 10 4 3" xfId="350" xr:uid="{9929DA13-59B5-48B1-AD38-FE2C9151AE20}"/>
    <cellStyle name="常规 3 10 5" xfId="351" xr:uid="{80730CC7-C8AC-4C22-AC85-A0EF24AC624C}"/>
    <cellStyle name="常规 3 10 5 2" xfId="352" xr:uid="{3B8407A0-F549-4E03-B9BC-6B6B3432769E}"/>
    <cellStyle name="常规 3 10 5 3" xfId="353" xr:uid="{70AFF648-143D-48F1-9AFC-AFD869D11648}"/>
    <cellStyle name="常规 3 10 6" xfId="354" xr:uid="{D4F765D3-7ABE-47AF-92AA-B69FE41B92A5}"/>
    <cellStyle name="常规 3 10 6 2" xfId="355" xr:uid="{218C3832-B75B-4424-8AD5-E0EC93705B3D}"/>
    <cellStyle name="常规 3 10 6 3" xfId="356" xr:uid="{5E9B991B-E535-41AC-9656-90126CCE0B08}"/>
    <cellStyle name="常规 3 10 7" xfId="357" xr:uid="{F0BBD396-504D-4E84-9037-B8B53540364B}"/>
    <cellStyle name="常规 3 10 7 2" xfId="358" xr:uid="{E9B8404A-F134-441D-BF39-7EC6F2A60D23}"/>
    <cellStyle name="常规 3 10 7 3" xfId="359" xr:uid="{D0383F95-4C8B-418F-A559-4E5CC8CE7C90}"/>
    <cellStyle name="常规 3 10 8" xfId="360" xr:uid="{B640A669-6352-4EF3-9408-DBB1C791836C}"/>
    <cellStyle name="常规 3 10 9" xfId="361" xr:uid="{68B4562E-B9E4-4472-B691-E252F1833CAB}"/>
    <cellStyle name="常规 3 11" xfId="362" xr:uid="{386F43BB-E6E0-410E-BA5C-911EBAC826EA}"/>
    <cellStyle name="常规 3 11 2" xfId="363" xr:uid="{56755925-0C79-4199-B665-2F1C4690808B}"/>
    <cellStyle name="常规 3 11 2 2" xfId="364" xr:uid="{E42340FA-550F-4E2E-87E7-3468AA21EC87}"/>
    <cellStyle name="常规 3 11 2 2 2" xfId="365" xr:uid="{60F68871-6572-4DE1-89D4-932468593B1B}"/>
    <cellStyle name="常规 3 11 2 2 3" xfId="366" xr:uid="{E58DE1A8-B714-4DBA-8988-DFA18940E0E4}"/>
    <cellStyle name="常规 3 11 2 3" xfId="367" xr:uid="{5674332C-DD89-40A5-80BC-9871938CE6AF}"/>
    <cellStyle name="常规 3 11 2 3 2" xfId="368" xr:uid="{D67A585A-EF42-4F1B-8220-1B3790615319}"/>
    <cellStyle name="常规 3 11 2 3 3" xfId="369" xr:uid="{0907ADE3-2A6A-4233-86DC-84DAA4E97E25}"/>
    <cellStyle name="常规 3 11 2 4" xfId="370" xr:uid="{AF6AE9EA-5A34-47C3-91C9-DF68CA29142D}"/>
    <cellStyle name="常规 3 11 2 4 2" xfId="371" xr:uid="{992ECC2E-D33B-4912-9F98-51C5838C1928}"/>
    <cellStyle name="常规 3 11 2 4 3" xfId="372" xr:uid="{EB6E89CF-1892-4084-B197-234A4968C503}"/>
    <cellStyle name="常规 3 11 2 5" xfId="373" xr:uid="{AE308176-D799-4D9E-AC02-C845A1E00FFA}"/>
    <cellStyle name="常规 3 11 2 5 2" xfId="374" xr:uid="{F93C846E-10D9-4F03-863A-67DE98D481B4}"/>
    <cellStyle name="常规 3 11 2 5 3" xfId="375" xr:uid="{DBA2C51C-16CA-48C5-95C8-73C0D0062A2E}"/>
    <cellStyle name="常规 3 11 2 6" xfId="376" xr:uid="{4309276D-FA4B-4DAA-BA50-737D34A97231}"/>
    <cellStyle name="常规 3 11 2 7" xfId="377" xr:uid="{AF32359E-F617-4858-B44C-4E4AC6084E1D}"/>
    <cellStyle name="常规 3 11 3" xfId="378" xr:uid="{C84EBE9E-EA61-4632-B481-67EF6DBF9662}"/>
    <cellStyle name="常规 3 11 3 2" xfId="379" xr:uid="{31497B06-7D2D-4E39-85A2-F31AB61FC6B6}"/>
    <cellStyle name="常规 3 11 3 2 2" xfId="380" xr:uid="{54C80E3E-378E-4015-9C73-7A069026AFBB}"/>
    <cellStyle name="常规 3 11 3 2 3" xfId="381" xr:uid="{D9BA85A1-0D6C-4401-B2FD-ED0EC1776FA4}"/>
    <cellStyle name="常规 3 11 3 3" xfId="382" xr:uid="{D1D58A21-CF38-4F9E-9E43-7B17E1522DEF}"/>
    <cellStyle name="常规 3 11 3 3 2" xfId="383" xr:uid="{72B653EF-856E-43A1-BD8E-D233AF22D348}"/>
    <cellStyle name="常规 3 11 3 3 3" xfId="384" xr:uid="{CC7AAC48-33A8-4B1B-89AA-AE6DB0E0E066}"/>
    <cellStyle name="常规 3 11 3 4" xfId="385" xr:uid="{FCD8E0C0-0482-4669-AEF7-4C476B937164}"/>
    <cellStyle name="常规 3 11 3 4 2" xfId="386" xr:uid="{D17EBAF7-897C-40FB-8D6D-382A8FD80AAB}"/>
    <cellStyle name="常规 3 11 3 4 3" xfId="387" xr:uid="{B7E1BF2E-126E-4DF1-A15D-0385F5AC85FB}"/>
    <cellStyle name="常规 3 11 3 5" xfId="388" xr:uid="{D5AAA4CB-F78F-4E0C-98E9-84385AE6F574}"/>
    <cellStyle name="常规 3 11 3 5 2" xfId="389" xr:uid="{FF83CEEE-1DAB-4C79-9324-20B19EB5D6BE}"/>
    <cellStyle name="常规 3 11 3 5 3" xfId="390" xr:uid="{74629BB8-5D5E-4596-9DD2-F787B76EE1AE}"/>
    <cellStyle name="常规 3 11 3 6" xfId="391" xr:uid="{F35BAAF7-5089-49FC-BE83-0D56BC39D13B}"/>
    <cellStyle name="常规 3 11 3 7" xfId="392" xr:uid="{7F1C5835-A204-4217-89AD-69469A7F6771}"/>
    <cellStyle name="常规 3 11 4" xfId="393" xr:uid="{3B064E5A-E3B8-479B-8D21-14270FB704C5}"/>
    <cellStyle name="常规 3 11 4 2" xfId="394" xr:uid="{710D727A-1FC6-4C70-A405-75598BD636E6}"/>
    <cellStyle name="常规 3 11 4 3" xfId="395" xr:uid="{C3989BB8-B0F7-49D8-B020-29601782E09C}"/>
    <cellStyle name="常规 3 11 5" xfId="396" xr:uid="{EE0AA4E1-1257-41AD-AE0F-D71A3CD1A6E6}"/>
    <cellStyle name="常规 3 11 5 2" xfId="397" xr:uid="{4D13544A-72F9-496B-B18E-E1DA78C0B14A}"/>
    <cellStyle name="常规 3 11 5 3" xfId="398" xr:uid="{96BA51B1-F985-4A04-99C8-1E3B5CAC2A11}"/>
    <cellStyle name="常规 3 11 6" xfId="399" xr:uid="{90A9BFD1-48D8-4367-AC0E-68DBB1D8A498}"/>
    <cellStyle name="常规 3 11 6 2" xfId="400" xr:uid="{2C4533CD-3F31-4D12-A867-F5605214BC38}"/>
    <cellStyle name="常规 3 11 6 3" xfId="401" xr:uid="{3F098ED8-2ED7-4D2C-9692-5A414E39F410}"/>
    <cellStyle name="常规 3 11 7" xfId="402" xr:uid="{A5FC5CDF-2F7F-452F-AB2F-903B86BC452B}"/>
    <cellStyle name="常规 3 11 7 2" xfId="403" xr:uid="{C0C00A0A-01C8-4568-B276-6A35A9F36217}"/>
    <cellStyle name="常规 3 11 7 3" xfId="404" xr:uid="{BFF5F374-58F2-4B68-BB9F-574CC7CBCF26}"/>
    <cellStyle name="常规 3 11 8" xfId="405" xr:uid="{F1854915-514E-49E4-A0C5-B672ED901396}"/>
    <cellStyle name="常规 3 11 9" xfId="406" xr:uid="{316A9D2F-3ABF-4F36-915D-91E03D0283AD}"/>
    <cellStyle name="常规 3 12" xfId="407" xr:uid="{87796704-A2A5-4F00-A431-52B083BB4547}"/>
    <cellStyle name="常规 3 12 2" xfId="408" xr:uid="{DE53D7AB-07FC-4B35-8572-B4B91815612A}"/>
    <cellStyle name="常规 3 12 2 2" xfId="409" xr:uid="{7D8CA06C-0E0D-4043-A0B9-BDBB1DC1DC1B}"/>
    <cellStyle name="常规 3 12 2 2 2" xfId="410" xr:uid="{897C0AD1-ACDB-415B-9D0F-168D5DD72834}"/>
    <cellStyle name="常规 3 12 2 2 3" xfId="411" xr:uid="{0708DC61-854C-4C89-851C-D6114F8294DE}"/>
    <cellStyle name="常规 3 12 2 3" xfId="412" xr:uid="{05EC149B-C904-4E08-B1D8-B492C72A0F70}"/>
    <cellStyle name="常规 3 12 2 3 2" xfId="413" xr:uid="{B3579776-1EB0-463F-B7CF-5158FAA9ED3C}"/>
    <cellStyle name="常规 3 12 2 3 3" xfId="414" xr:uid="{4C1EEA8D-136F-4C1F-A712-BECFB3A69C38}"/>
    <cellStyle name="常规 3 12 2 4" xfId="415" xr:uid="{F7F9FD87-FE15-403F-B36E-0E8050614FF9}"/>
    <cellStyle name="常规 3 12 2 4 2" xfId="416" xr:uid="{CA2F7C42-A5D3-4C20-B0BD-A010F6B3B704}"/>
    <cellStyle name="常规 3 12 2 4 3" xfId="417" xr:uid="{CEAFF1D6-7E3A-4440-832A-55DABC8797AA}"/>
    <cellStyle name="常规 3 12 2 5" xfId="418" xr:uid="{87FD7B0B-799C-43E3-923E-73487444D689}"/>
    <cellStyle name="常规 3 12 2 5 2" xfId="419" xr:uid="{880F3019-8A6E-440B-AC39-C2E1565B22C0}"/>
    <cellStyle name="常规 3 12 2 5 3" xfId="420" xr:uid="{81D50644-32C0-4E83-818A-C512295D843B}"/>
    <cellStyle name="常规 3 12 2 6" xfId="421" xr:uid="{0B043779-699C-47B8-8CB4-BD0674BE2634}"/>
    <cellStyle name="常规 3 12 2 7" xfId="422" xr:uid="{552B3F75-4FED-4510-BE31-EFAC947AFC3D}"/>
    <cellStyle name="常规 3 12 3" xfId="423" xr:uid="{25917B67-35AE-4DFE-86DE-E2AC597FDB52}"/>
    <cellStyle name="常规 3 12 3 2" xfId="424" xr:uid="{0FD6EECE-B00E-424A-BCD3-9174BC57B7E9}"/>
    <cellStyle name="常规 3 12 3 2 2" xfId="425" xr:uid="{3F535DDD-80C5-4EF8-AC4E-9FE69B880C0C}"/>
    <cellStyle name="常规 3 12 3 2 3" xfId="426" xr:uid="{AAA124B2-F760-4823-A23B-8E52A61148A5}"/>
    <cellStyle name="常规 3 12 3 3" xfId="427" xr:uid="{9B87B2C9-0A09-44D5-9424-423F20836643}"/>
    <cellStyle name="常规 3 12 3 3 2" xfId="428" xr:uid="{B887188A-C9AF-439B-AEC5-85B1ADAFA91B}"/>
    <cellStyle name="常规 3 12 3 3 3" xfId="429" xr:uid="{50764B35-2153-4435-8CD7-25DC73DDBF4E}"/>
    <cellStyle name="常规 3 12 3 4" xfId="430" xr:uid="{39A336B2-BDE8-4E26-BC68-5C3D01EC92D7}"/>
    <cellStyle name="常规 3 12 3 4 2" xfId="431" xr:uid="{5D64BFFD-CAF0-4CC0-8EAA-83ACAA67983E}"/>
    <cellStyle name="常规 3 12 3 4 3" xfId="432" xr:uid="{FB5DCD0D-9990-42FA-B520-4A4EBF8D5B9B}"/>
    <cellStyle name="常规 3 12 3 5" xfId="433" xr:uid="{9897D7ED-2643-4CE3-AF38-6F06C7FB298B}"/>
    <cellStyle name="常规 3 12 3 5 2" xfId="434" xr:uid="{C04375AA-6586-4BB1-A3FC-08F105C5B96D}"/>
    <cellStyle name="常规 3 12 3 5 3" xfId="435" xr:uid="{01869EA3-5085-4275-920F-8C98FE07BF64}"/>
    <cellStyle name="常规 3 12 3 6" xfId="436" xr:uid="{30504AB3-549D-4FB2-B1E9-5937A701930F}"/>
    <cellStyle name="常规 3 12 3 7" xfId="437" xr:uid="{1984B8AE-2850-4BE4-B68B-1A6D425CDF5F}"/>
    <cellStyle name="常规 3 12 4" xfId="438" xr:uid="{2E1BE947-2761-40BC-BF0E-7A6C14471480}"/>
    <cellStyle name="常规 3 12 4 2" xfId="439" xr:uid="{A1001BE8-2B61-463B-A5C7-8A04946A4C18}"/>
    <cellStyle name="常规 3 12 4 3" xfId="440" xr:uid="{D315CD69-D417-4AC5-83CF-654DAACF3CE3}"/>
    <cellStyle name="常规 3 12 5" xfId="441" xr:uid="{EDA68A70-9F56-46DA-B1B5-AD449067F0E6}"/>
    <cellStyle name="常规 3 12 5 2" xfId="442" xr:uid="{FF31EA01-9A5B-4B4F-8ADA-784C2CC7E15A}"/>
    <cellStyle name="常规 3 12 5 3" xfId="443" xr:uid="{AFD2590E-9CB0-4BD4-A1E1-CDB2016F9158}"/>
    <cellStyle name="常规 3 12 6" xfId="444" xr:uid="{D3928382-9E12-47DA-805B-DBD741785FDC}"/>
    <cellStyle name="常规 3 12 6 2" xfId="445" xr:uid="{3FB62F11-5641-499D-A36C-4F818F401EE8}"/>
    <cellStyle name="常规 3 12 6 3" xfId="446" xr:uid="{3E841AF0-7828-4A69-A8AC-AED4EB8676DF}"/>
    <cellStyle name="常规 3 12 7" xfId="447" xr:uid="{026ABA05-6EAA-4FDF-B8A5-FA8C4C461622}"/>
    <cellStyle name="常规 3 12 7 2" xfId="448" xr:uid="{14D9E638-45C1-4FB9-BE58-FBEAF6649F64}"/>
    <cellStyle name="常规 3 12 7 3" xfId="449" xr:uid="{15CD691B-C5BE-45F0-A4EB-8C0CE0E58CCA}"/>
    <cellStyle name="常规 3 12 8" xfId="450" xr:uid="{D0439A66-1D6F-4003-8A0C-8B132A7024B9}"/>
    <cellStyle name="常规 3 12 9" xfId="451" xr:uid="{B4E9B8F7-F31A-41A8-B893-12296A856BCB}"/>
    <cellStyle name="常规 3 13" xfId="452" xr:uid="{3D2DA8A9-9CFE-4EB3-897A-0BD99F5DF742}"/>
    <cellStyle name="常规 3 13 2" xfId="453" xr:uid="{8B151663-CA55-4D0E-8FC5-1ACF7CA8877E}"/>
    <cellStyle name="常规 3 13 2 2" xfId="454" xr:uid="{4D880416-4BCC-44E1-9065-E5FAC1D6AA31}"/>
    <cellStyle name="常规 3 13 2 2 2" xfId="455" xr:uid="{9802FF02-D1EB-4145-A60D-0AB9D7BADB10}"/>
    <cellStyle name="常规 3 13 2 2 3" xfId="456" xr:uid="{633BC8AA-3425-45BF-B4E4-BB92CBDFC34D}"/>
    <cellStyle name="常规 3 13 2 3" xfId="457" xr:uid="{CCA48546-0CE1-4D92-9688-BC62D3124203}"/>
    <cellStyle name="常规 3 13 2 3 2" xfId="458" xr:uid="{6402E307-0C4A-4400-A698-6F4B175EC001}"/>
    <cellStyle name="常规 3 13 2 3 3" xfId="459" xr:uid="{338196E9-BE7B-4D08-84B8-3822ACE70092}"/>
    <cellStyle name="常规 3 13 2 4" xfId="460" xr:uid="{BC5E2DA6-2014-46E4-BEFD-E4A3E07CC9BC}"/>
    <cellStyle name="常规 3 13 2 4 2" xfId="461" xr:uid="{CBE96AE7-E392-4F8E-B9CF-D6551DA65998}"/>
    <cellStyle name="常规 3 13 2 4 3" xfId="462" xr:uid="{FA3A5188-E961-4808-BB72-341861759670}"/>
    <cellStyle name="常规 3 13 2 5" xfId="463" xr:uid="{A60A1774-A23C-4F39-B812-629590ECE0E6}"/>
    <cellStyle name="常规 3 13 2 5 2" xfId="464" xr:uid="{E30098F7-DEB0-45A4-B859-B7B1963BCEF7}"/>
    <cellStyle name="常规 3 13 2 5 3" xfId="465" xr:uid="{BF5EBD77-7396-42E3-BABF-C40EB3BA762D}"/>
    <cellStyle name="常规 3 13 2 6" xfId="466" xr:uid="{7276BA2C-EB9A-427F-BB1D-84357BFEF8DF}"/>
    <cellStyle name="常规 3 13 2 7" xfId="467" xr:uid="{7EBCF8CF-231C-4000-B5B9-FD449AA9147A}"/>
    <cellStyle name="常规 3 13 3" xfId="468" xr:uid="{291C196A-3840-449C-A92D-7545247CC9DA}"/>
    <cellStyle name="常规 3 13 3 2" xfId="469" xr:uid="{1AF7C867-CD47-43B3-9506-60040106494E}"/>
    <cellStyle name="常规 3 13 3 2 2" xfId="470" xr:uid="{BB99A0B6-D5B6-437D-BA91-D34C906F61CD}"/>
    <cellStyle name="常规 3 13 3 2 3" xfId="471" xr:uid="{E84F6149-3CE6-47A1-ADC8-7E3EF52612B4}"/>
    <cellStyle name="常规 3 13 3 3" xfId="472" xr:uid="{6AFD6B06-1A7E-415E-A21B-6426156B8738}"/>
    <cellStyle name="常规 3 13 3 3 2" xfId="473" xr:uid="{7D4E1774-0131-4F58-8A79-08AC9D2FFB55}"/>
    <cellStyle name="常规 3 13 3 3 3" xfId="474" xr:uid="{4159AF11-1BDC-4A52-9B72-656DE6240575}"/>
    <cellStyle name="常规 3 13 3 4" xfId="475" xr:uid="{D2712D5F-0C62-4F07-B46C-5260898C6EE9}"/>
    <cellStyle name="常规 3 13 3 4 2" xfId="476" xr:uid="{1897D23C-894E-4A14-BB08-FB63467FD1F8}"/>
    <cellStyle name="常规 3 13 3 4 3" xfId="477" xr:uid="{ABBDEA1B-4AEF-4B14-A41E-4850DD8A1323}"/>
    <cellStyle name="常规 3 13 3 5" xfId="478" xr:uid="{F0DBF066-ED86-4DB8-BB43-5BB3C7B21D45}"/>
    <cellStyle name="常规 3 13 3 5 2" xfId="479" xr:uid="{53DED967-21DC-4271-9BD4-17BFEBAECC4A}"/>
    <cellStyle name="常规 3 13 3 5 3" xfId="480" xr:uid="{6474CC2B-A84E-41BB-BB2C-52E70C0C703F}"/>
    <cellStyle name="常规 3 13 3 6" xfId="481" xr:uid="{18721AF4-EC0E-4AF9-9A6C-079AB98409D0}"/>
    <cellStyle name="常规 3 13 3 7" xfId="482" xr:uid="{835F4C54-5221-453E-9B76-A5AFFACCF6C2}"/>
    <cellStyle name="常规 3 13 4" xfId="483" xr:uid="{E8A15AF2-37C7-4068-B3F8-CA0A70D400F1}"/>
    <cellStyle name="常规 3 13 4 2" xfId="484" xr:uid="{C2762C0A-A747-4AAD-9CE3-DE92A120F187}"/>
    <cellStyle name="常规 3 13 4 3" xfId="485" xr:uid="{EB26C686-4D82-4B9E-8F42-3E67A3FCCFCB}"/>
    <cellStyle name="常规 3 13 5" xfId="486" xr:uid="{4D6865AF-63D5-40D0-B5B9-197439C969BA}"/>
    <cellStyle name="常规 3 13 5 2" xfId="487" xr:uid="{620CB2CF-E81B-41FD-BDD3-BD9B846315B6}"/>
    <cellStyle name="常规 3 13 5 3" xfId="488" xr:uid="{8F493A6D-702E-4F31-9CC8-6FD1A2CBE2AA}"/>
    <cellStyle name="常规 3 13 6" xfId="489" xr:uid="{2F2800CC-D121-4B22-A90E-363A96D10FA7}"/>
    <cellStyle name="常规 3 13 6 2" xfId="490" xr:uid="{D33AAE77-C32B-4B7D-9AE0-6A32637DE795}"/>
    <cellStyle name="常规 3 13 6 3" xfId="491" xr:uid="{DC82A4F8-A7A0-4466-BF16-59010B5C61A9}"/>
    <cellStyle name="常规 3 13 7" xfId="492" xr:uid="{2816515D-D45D-474A-953C-CFCECFAE2148}"/>
    <cellStyle name="常规 3 13 7 2" xfId="493" xr:uid="{66F1629E-F40A-4911-B643-5401F4914B62}"/>
    <cellStyle name="常规 3 13 7 3" xfId="494" xr:uid="{FB90D9B2-70DE-42B6-981F-6D252CD4A961}"/>
    <cellStyle name="常规 3 13 8" xfId="495" xr:uid="{D42FBE99-808C-4BF1-963B-3121ACA265A8}"/>
    <cellStyle name="常规 3 13 9" xfId="496" xr:uid="{DD05F1A7-7FBF-46D7-A043-BE99005C52A9}"/>
    <cellStyle name="常规 3 14" xfId="497" xr:uid="{B14C3401-CEFA-495B-BCB5-7183535E4452}"/>
    <cellStyle name="常规 3 14 2" xfId="498" xr:uid="{1042EDA7-63AD-4E4C-A797-EE0141E38762}"/>
    <cellStyle name="常规 3 14 2 2" xfId="499" xr:uid="{10D33432-A2E7-4B61-A136-C00140F6120D}"/>
    <cellStyle name="常规 3 14 2 2 2" xfId="500" xr:uid="{360A37C7-5843-4B59-BF15-EBE8D24F0B77}"/>
    <cellStyle name="常规 3 14 2 2 3" xfId="501" xr:uid="{284B4BBA-2B22-4B6F-B164-CD636EEDCCA5}"/>
    <cellStyle name="常规 3 14 2 3" xfId="502" xr:uid="{08E30F09-5841-4AD0-B35C-AEA7ED0BCD95}"/>
    <cellStyle name="常规 3 14 2 3 2" xfId="503" xr:uid="{818B71C5-7AB0-491F-9C0F-BB46CB68769F}"/>
    <cellStyle name="常规 3 14 2 3 3" xfId="504" xr:uid="{4A613880-B3DF-466E-A3E3-E9DEDE8EA8FB}"/>
    <cellStyle name="常规 3 14 2 4" xfId="505" xr:uid="{5B4B6ABF-F6AD-46BA-A969-17D588EB4E4F}"/>
    <cellStyle name="常规 3 14 2 4 2" xfId="506" xr:uid="{6CBC4CD3-494C-4B39-9DDE-B62ACA55647C}"/>
    <cellStyle name="常规 3 14 2 4 3" xfId="507" xr:uid="{21EFBB09-7F7D-4645-B768-13C037494FCF}"/>
    <cellStyle name="常规 3 14 2 5" xfId="508" xr:uid="{6F0202EF-1C5D-4492-8514-7ED387F563AD}"/>
    <cellStyle name="常规 3 14 2 5 2" xfId="509" xr:uid="{F5AD066E-FD30-4608-8298-51FB2708FF8D}"/>
    <cellStyle name="常规 3 14 2 5 3" xfId="510" xr:uid="{8A736274-B23E-490F-97B6-3561020964A2}"/>
    <cellStyle name="常规 3 14 2 6" xfId="511" xr:uid="{68DC5248-A232-40C0-BB55-4D1112154A99}"/>
    <cellStyle name="常规 3 14 2 7" xfId="512" xr:uid="{C14A2558-BD02-42CF-A2A9-B31F3E409E3F}"/>
    <cellStyle name="常规 3 14 3" xfId="513" xr:uid="{AD610E03-F9B7-40E1-B4F8-B535720ECC2F}"/>
    <cellStyle name="常规 3 14 3 2" xfId="514" xr:uid="{ED6A4932-312A-4668-B561-B8DA0DCD3048}"/>
    <cellStyle name="常规 3 14 3 2 2" xfId="515" xr:uid="{1B8F3C33-4C95-4167-8689-C7685CF47F93}"/>
    <cellStyle name="常规 3 14 3 2 3" xfId="516" xr:uid="{17D031B6-C725-46FB-B4BD-BE4B8DCE176F}"/>
    <cellStyle name="常规 3 14 3 3" xfId="517" xr:uid="{540DD2EF-EDBD-4522-AB0E-F480F39E2BD6}"/>
    <cellStyle name="常规 3 14 3 3 2" xfId="518" xr:uid="{6B9FD26E-D888-43F7-86CE-6D8AD3E77FC6}"/>
    <cellStyle name="常规 3 14 3 3 3" xfId="519" xr:uid="{5C05C001-06AA-4928-B805-93960BF25FD7}"/>
    <cellStyle name="常规 3 14 3 4" xfId="520" xr:uid="{FF7D25E0-521D-4C69-80AA-7A3549CC02DE}"/>
    <cellStyle name="常规 3 14 3 4 2" xfId="521" xr:uid="{DEEEE659-FDE1-4CBE-9195-17E2B0AA448A}"/>
    <cellStyle name="常规 3 14 3 4 3" xfId="522" xr:uid="{EEB601F6-068A-4C23-9C9F-67954D9065FC}"/>
    <cellStyle name="常规 3 14 3 5" xfId="523" xr:uid="{D5F5B3D0-AEF4-45B8-9210-078722931503}"/>
    <cellStyle name="常规 3 14 3 5 2" xfId="524" xr:uid="{EEA9219E-CEE5-4A94-BA7D-59BF8CF670B0}"/>
    <cellStyle name="常规 3 14 3 5 3" xfId="525" xr:uid="{838284A1-0839-48FF-A0CD-E7FC5FC394AE}"/>
    <cellStyle name="常规 3 14 3 6" xfId="526" xr:uid="{E15BDDDB-2D64-4A83-9983-42411EC7C7A3}"/>
    <cellStyle name="常规 3 14 3 7" xfId="527" xr:uid="{D632D426-047A-4439-9D73-3566105C1EDF}"/>
    <cellStyle name="常规 3 14 4" xfId="528" xr:uid="{3AFBDA1F-4E7E-440D-87B9-BF2ACCE639AD}"/>
    <cellStyle name="常规 3 14 4 2" xfId="529" xr:uid="{8D4957AB-DC18-424E-9BF4-BF7F78303B16}"/>
    <cellStyle name="常规 3 14 4 3" xfId="530" xr:uid="{80A0AC9F-4CE9-4C43-BE1A-210863BF4C53}"/>
    <cellStyle name="常规 3 14 5" xfId="531" xr:uid="{89CE5B7C-BBDE-473C-9EDA-BBAE787CD904}"/>
    <cellStyle name="常规 3 14 5 2" xfId="532" xr:uid="{FE2FAEBE-5823-4591-96E5-10930E36FBD6}"/>
    <cellStyle name="常规 3 14 5 3" xfId="533" xr:uid="{CA553571-DFAD-4FE9-9076-0BBBDC48DB26}"/>
    <cellStyle name="常规 3 14 6" xfId="534" xr:uid="{FBEBB2DF-CD07-4AD9-B4BD-F7D6D012F50C}"/>
    <cellStyle name="常规 3 14 6 2" xfId="535" xr:uid="{836C3A14-D0C7-4F07-8DFE-240F0F982705}"/>
    <cellStyle name="常规 3 14 6 3" xfId="536" xr:uid="{C89D0AB7-1B43-40F0-AAE3-EB60C64794C4}"/>
    <cellStyle name="常规 3 14 7" xfId="537" xr:uid="{2D127DC3-6564-46DC-9628-02CB2ADD24EF}"/>
    <cellStyle name="常规 3 14 7 2" xfId="538" xr:uid="{1668E0FF-C270-4752-823C-48DD5497E425}"/>
    <cellStyle name="常规 3 14 7 3" xfId="539" xr:uid="{19A22F09-B34C-4987-AF80-9CE827FD2258}"/>
    <cellStyle name="常规 3 14 8" xfId="540" xr:uid="{817CCE17-673E-4CAE-A45B-7A1A7C482046}"/>
    <cellStyle name="常规 3 14 9" xfId="541" xr:uid="{C39D4826-BA97-43B9-AEF6-549CE4F06CE5}"/>
    <cellStyle name="常规 3 15" xfId="542" xr:uid="{A759E2A0-AD2F-4B67-857D-CA375E82D348}"/>
    <cellStyle name="常规 3 15 2" xfId="543" xr:uid="{9171368E-49FE-44AF-B399-374DAA7691FF}"/>
    <cellStyle name="常规 3 15 2 2" xfId="544" xr:uid="{E7043DD1-B71A-482A-B963-817DA71FB7A1}"/>
    <cellStyle name="常规 3 15 2 2 2" xfId="545" xr:uid="{D58457AA-5754-4FA7-BA09-8B95656490CC}"/>
    <cellStyle name="常规 3 15 2 2 3" xfId="546" xr:uid="{182B865F-AA27-4955-AAA4-0EE1D72225B3}"/>
    <cellStyle name="常规 3 15 2 3" xfId="547" xr:uid="{D519CA53-DF64-425C-83C3-11C3DAE3D860}"/>
    <cellStyle name="常规 3 15 2 3 2" xfId="548" xr:uid="{B7A111A8-A996-4D03-8D30-7F33E95A534E}"/>
    <cellStyle name="常规 3 15 2 3 3" xfId="549" xr:uid="{F92540B1-412B-4844-943A-6C64E1146D9D}"/>
    <cellStyle name="常规 3 15 2 4" xfId="550" xr:uid="{90664F37-2FBD-4700-B508-978743FED5D1}"/>
    <cellStyle name="常规 3 15 2 4 2" xfId="551" xr:uid="{7E13E9E0-2A0F-428A-88D3-2FF088357B42}"/>
    <cellStyle name="常规 3 15 2 4 3" xfId="552" xr:uid="{69A476D4-B010-4A56-A86A-0D5A208C852C}"/>
    <cellStyle name="常规 3 15 2 5" xfId="553" xr:uid="{374ED347-10AF-4C28-9FB2-1A237C1C6042}"/>
    <cellStyle name="常规 3 15 2 5 2" xfId="554" xr:uid="{6D90C838-68F6-49B0-8F4E-2734BC62D458}"/>
    <cellStyle name="常规 3 15 2 5 3" xfId="555" xr:uid="{A6E41771-0F45-43EB-9722-BC0F80838863}"/>
    <cellStyle name="常规 3 15 2 6" xfId="556" xr:uid="{89F44ACB-03CE-44EB-89C8-951E33E6B051}"/>
    <cellStyle name="常规 3 15 2 7" xfId="557" xr:uid="{38165E28-872D-462D-B70F-4ABA65165858}"/>
    <cellStyle name="常规 3 15 3" xfId="558" xr:uid="{5A7C5F82-870B-4CFF-B427-8B5EBF00F518}"/>
    <cellStyle name="常规 3 15 3 2" xfId="559" xr:uid="{05B7E9AC-978D-4327-8EA6-6B77B9CE0AB5}"/>
    <cellStyle name="常规 3 15 3 2 2" xfId="560" xr:uid="{00C60181-E7A2-4E24-96F2-DC3063447B33}"/>
    <cellStyle name="常规 3 15 3 2 3" xfId="561" xr:uid="{648793B5-E703-45EB-902F-2B2E07627193}"/>
    <cellStyle name="常规 3 15 3 3" xfId="562" xr:uid="{0A559B2F-0B20-4AC1-989A-BA1F9B7B4290}"/>
    <cellStyle name="常规 3 15 3 3 2" xfId="563" xr:uid="{1FDE4173-01B6-43C8-A50C-C55AF23EA05D}"/>
    <cellStyle name="常规 3 15 3 3 3" xfId="564" xr:uid="{55336B54-9901-478A-8B1B-8B180781B59D}"/>
    <cellStyle name="常规 3 15 3 4" xfId="565" xr:uid="{54ADF748-104C-47C4-A4DB-4A1830D74EB9}"/>
    <cellStyle name="常规 3 15 3 4 2" xfId="566" xr:uid="{6A9555B2-2706-40EF-B5D9-2BD8DE817578}"/>
    <cellStyle name="常规 3 15 3 4 3" xfId="567" xr:uid="{6EEB9376-7E4C-4446-8A13-67D85415B004}"/>
    <cellStyle name="常规 3 15 3 5" xfId="568" xr:uid="{C8F7CA01-8EFF-4BDB-A96B-1346248F4F42}"/>
    <cellStyle name="常规 3 15 3 5 2" xfId="569" xr:uid="{BFE169BD-9CFA-446A-98EB-481BB65EAF0E}"/>
    <cellStyle name="常规 3 15 3 5 3" xfId="570" xr:uid="{8024F686-99A1-4556-80EC-CDF93F08AD8B}"/>
    <cellStyle name="常规 3 15 3 6" xfId="571" xr:uid="{7E5248AA-8FF0-4785-A13A-F38322459C71}"/>
    <cellStyle name="常规 3 15 3 7" xfId="572" xr:uid="{AC6B93CC-67D5-4633-B031-B6799953639D}"/>
    <cellStyle name="常规 3 15 4" xfId="573" xr:uid="{683B635A-AE46-4C4B-B8D9-C0F90E1ECF1C}"/>
    <cellStyle name="常规 3 15 4 2" xfId="574" xr:uid="{8956B2BB-64CD-4BC7-A03F-6FB4980112C4}"/>
    <cellStyle name="常规 3 15 4 3" xfId="575" xr:uid="{0FFE5653-0842-491C-9D83-21412EF2ED93}"/>
    <cellStyle name="常规 3 15 5" xfId="576" xr:uid="{793122BD-7DDC-4CC2-8295-FC7EF2255BC3}"/>
    <cellStyle name="常规 3 15 5 2" xfId="577" xr:uid="{1BB95B9F-E52E-43D7-A863-ECF494C1407B}"/>
    <cellStyle name="常规 3 15 5 3" xfId="578" xr:uid="{09DF15D2-3952-4EA8-89B8-41DF4AA92E40}"/>
    <cellStyle name="常规 3 15 6" xfId="579" xr:uid="{09E195F4-BB1E-483F-A8DE-5F1897EE43C6}"/>
    <cellStyle name="常规 3 15 6 2" xfId="580" xr:uid="{7BB59271-AF5C-4CD9-8876-A0E62C87DABC}"/>
    <cellStyle name="常规 3 15 6 3" xfId="581" xr:uid="{5836011F-6329-4C11-8B36-B6E405121355}"/>
    <cellStyle name="常规 3 15 7" xfId="582" xr:uid="{F9A55CC9-31D8-469E-8680-226680D8FEA4}"/>
    <cellStyle name="常规 3 15 7 2" xfId="583" xr:uid="{55DB3ECA-5D35-4398-BC05-6AD05B33F5CA}"/>
    <cellStyle name="常规 3 15 7 3" xfId="584" xr:uid="{BB987197-8816-4311-BD4C-9875A96EC045}"/>
    <cellStyle name="常规 3 15 8" xfId="585" xr:uid="{F31CAB4A-6644-47B3-8E22-BFB1A9E1D70E}"/>
    <cellStyle name="常规 3 15 9" xfId="586" xr:uid="{60EA0B02-1494-4B68-BD01-73EEAF19DECE}"/>
    <cellStyle name="常规 3 16" xfId="587" xr:uid="{7B104533-6D50-41CC-BE23-A0316E9B81C2}"/>
    <cellStyle name="常规 3 16 2" xfId="588" xr:uid="{5B264133-1502-4586-B861-40D022F96A9E}"/>
    <cellStyle name="常规 3 16 2 2" xfId="589" xr:uid="{74753048-4055-4320-82B4-7979774A7A1E}"/>
    <cellStyle name="常规 3 16 2 2 2" xfId="590" xr:uid="{D9E76F38-DA0E-40A8-AFE2-D1285B67925D}"/>
    <cellStyle name="常规 3 16 2 2 3" xfId="591" xr:uid="{6F5A1463-D1FF-40E1-B30F-CBB365E85495}"/>
    <cellStyle name="常规 3 16 2 3" xfId="592" xr:uid="{EDFE52C7-54D4-48FF-9EF8-21D334CD5754}"/>
    <cellStyle name="常规 3 16 2 3 2" xfId="593" xr:uid="{51E83F7F-BFBD-4748-BB2F-238305797CAF}"/>
    <cellStyle name="常规 3 16 2 3 3" xfId="594" xr:uid="{65D59843-2ABD-42C2-8E3E-70CEDD8FC3F9}"/>
    <cellStyle name="常规 3 16 2 4" xfId="595" xr:uid="{8A80C0C9-6EDE-41C8-93AC-133ED50F4FED}"/>
    <cellStyle name="常规 3 16 2 4 2" xfId="596" xr:uid="{D780AF78-6814-4D90-81B4-73882F77E8D6}"/>
    <cellStyle name="常规 3 16 2 4 3" xfId="597" xr:uid="{FC0EE298-D7B8-4803-BDF7-96E8E142976C}"/>
    <cellStyle name="常规 3 16 2 5" xfId="598" xr:uid="{37884CEF-2489-4AE5-9560-E3BC8856600D}"/>
    <cellStyle name="常规 3 16 2 5 2" xfId="599" xr:uid="{1103BB4D-83EE-497F-872A-CA438DFA883F}"/>
    <cellStyle name="常规 3 16 2 5 3" xfId="600" xr:uid="{A73A557B-2A6D-4AA6-85A1-6F83905A0B43}"/>
    <cellStyle name="常规 3 16 2 6" xfId="601" xr:uid="{6D821887-1901-4B42-84C3-54F382EC1F09}"/>
    <cellStyle name="常规 3 16 2 7" xfId="602" xr:uid="{9A54A93E-F370-48DD-B585-3688BB972725}"/>
    <cellStyle name="常规 3 16 3" xfId="603" xr:uid="{34A1928A-2EF3-4CC4-BDDF-CAAEBBBD8E0D}"/>
    <cellStyle name="常规 3 16 3 2" xfId="604" xr:uid="{A8EE43E5-2542-47F2-93C7-59BB3150B56B}"/>
    <cellStyle name="常规 3 16 3 2 2" xfId="605" xr:uid="{A8DA807E-EA84-42FA-84AD-4AC31C96078B}"/>
    <cellStyle name="常规 3 16 3 2 3" xfId="606" xr:uid="{D41289CE-FA2D-457F-8528-7738D71C184C}"/>
    <cellStyle name="常规 3 16 3 3" xfId="607" xr:uid="{0F7B5664-F912-4BB5-9F1A-856E010341C0}"/>
    <cellStyle name="常规 3 16 3 3 2" xfId="608" xr:uid="{F5C47E7E-1364-426E-9031-FF54CC4A2B14}"/>
    <cellStyle name="常规 3 16 3 3 3" xfId="609" xr:uid="{E335EEF7-C2A0-4D23-8372-59172AB92CB7}"/>
    <cellStyle name="常规 3 16 3 4" xfId="610" xr:uid="{4B32B20F-EB2E-4E4A-8675-8F6714ECDD17}"/>
    <cellStyle name="常规 3 16 3 4 2" xfId="611" xr:uid="{0721F15D-F0D4-4B9F-9597-058249D74CB3}"/>
    <cellStyle name="常规 3 16 3 4 3" xfId="612" xr:uid="{163392A1-F414-4D08-935A-6B866DCF8BC9}"/>
    <cellStyle name="常规 3 16 3 5" xfId="613" xr:uid="{DC5FC905-F0C8-4847-B8E4-DFC6DF948C36}"/>
    <cellStyle name="常规 3 16 3 5 2" xfId="614" xr:uid="{11F9E649-7AC4-4674-8024-8C99A45FBE68}"/>
    <cellStyle name="常规 3 16 3 5 3" xfId="615" xr:uid="{5BE0ED7D-298B-47CE-913B-A88A174F1B0E}"/>
    <cellStyle name="常规 3 16 3 6" xfId="616" xr:uid="{F01A2381-FC02-413C-89DB-2BF0131BA474}"/>
    <cellStyle name="常规 3 16 3 7" xfId="617" xr:uid="{0CFEC5DC-8E26-43A0-A375-3078A1DC256A}"/>
    <cellStyle name="常规 3 16 4" xfId="618" xr:uid="{65922132-FD58-485C-8CBD-9F114CF09867}"/>
    <cellStyle name="常规 3 16 4 2" xfId="619" xr:uid="{8411488A-E448-4F8F-A8D0-2089CBE6FC74}"/>
    <cellStyle name="常规 3 16 4 3" xfId="620" xr:uid="{B47CE01D-D7C1-4E5D-B92B-AD527FCB2B9B}"/>
    <cellStyle name="常规 3 16 5" xfId="621" xr:uid="{3065F613-4C19-424B-97EC-1FB03E17EFDD}"/>
    <cellStyle name="常规 3 16 5 2" xfId="622" xr:uid="{0508E2EA-1080-4621-BF61-DEDB27014147}"/>
    <cellStyle name="常规 3 16 5 3" xfId="623" xr:uid="{F8D78BAC-19B7-475C-AC35-1ABB5A875A54}"/>
    <cellStyle name="常规 3 16 6" xfId="624" xr:uid="{5EDF3987-4850-4818-9396-16CAB184A814}"/>
    <cellStyle name="常规 3 16 6 2" xfId="625" xr:uid="{90159F55-9749-4134-8062-3A9213612385}"/>
    <cellStyle name="常规 3 16 6 3" xfId="626" xr:uid="{B45F7ECF-DD78-4C90-8396-F1C123375BF0}"/>
    <cellStyle name="常规 3 16 7" xfId="627" xr:uid="{4534A858-9A43-4887-9FC4-01CE2282ABC9}"/>
    <cellStyle name="常规 3 16 7 2" xfId="628" xr:uid="{BF450AA2-C4AB-49A4-AE0F-B93FE0D350CB}"/>
    <cellStyle name="常规 3 16 7 3" xfId="629" xr:uid="{227A6D82-BD9F-459E-A541-FD0746519753}"/>
    <cellStyle name="常规 3 16 8" xfId="630" xr:uid="{C4DEDF6B-F33B-4FFD-A145-8CBAD252CB3D}"/>
    <cellStyle name="常规 3 16 9" xfId="631" xr:uid="{AAB2E57A-865E-4F1C-8260-6F9297F47A7D}"/>
    <cellStyle name="常规 3 17" xfId="632" xr:uid="{6EC0DC04-95B0-4AAD-9AB2-2F5265684433}"/>
    <cellStyle name="常规 3 17 2" xfId="633" xr:uid="{6A07F84A-3203-41B4-BAA0-D57FBE3D6BD5}"/>
    <cellStyle name="常规 3 17 2 2" xfId="634" xr:uid="{2C516F6D-98A1-4FCA-AF75-502356B7A8D4}"/>
    <cellStyle name="常规 3 17 2 2 2" xfId="635" xr:uid="{B05EFC31-C74A-42BC-A5F9-15C112776D6A}"/>
    <cellStyle name="常规 3 17 2 2 3" xfId="636" xr:uid="{826553A5-A0F9-4F2B-8BB1-F851933AA8E9}"/>
    <cellStyle name="常规 3 17 2 3" xfId="637" xr:uid="{84CD9CF3-BC88-42F1-835F-EBD73442ED08}"/>
    <cellStyle name="常规 3 17 2 3 2" xfId="638" xr:uid="{2CCED429-11CD-4242-8B40-F83ED3EEDEA5}"/>
    <cellStyle name="常规 3 17 2 3 3" xfId="639" xr:uid="{2C7DBF32-36B2-4FC5-869C-02CCE06ED95F}"/>
    <cellStyle name="常规 3 17 2 4" xfId="640" xr:uid="{1FC0C458-D095-460A-AA72-159BFADC576E}"/>
    <cellStyle name="常规 3 17 2 4 2" xfId="641" xr:uid="{3C0BD658-550F-4089-984B-9157EB137BD5}"/>
    <cellStyle name="常规 3 17 2 4 3" xfId="642" xr:uid="{D5E016AF-ADC8-4EA9-8764-B9DC0DAECFFF}"/>
    <cellStyle name="常规 3 17 2 5" xfId="643" xr:uid="{8A9AE9FF-CD7A-4906-B4D6-674D9F3A7072}"/>
    <cellStyle name="常规 3 17 2 5 2" xfId="644" xr:uid="{BAC3CE61-3AB7-4FED-8C5E-83B9A4641FE0}"/>
    <cellStyle name="常规 3 17 2 5 3" xfId="645" xr:uid="{C7FBF63F-4435-43F0-9726-67054D9DF47F}"/>
    <cellStyle name="常规 3 17 2 6" xfId="646" xr:uid="{9A021A64-31C5-453C-A477-A16A0256EE3D}"/>
    <cellStyle name="常规 3 17 2 7" xfId="647" xr:uid="{A95B49C0-0DB5-4EAD-9B19-E70EF9BFD7E3}"/>
    <cellStyle name="常规 3 17 3" xfId="648" xr:uid="{F5A1EEAE-928B-474D-A0EB-17B35081DE08}"/>
    <cellStyle name="常规 3 17 3 2" xfId="649" xr:uid="{1FBD5E8D-7059-404C-B49B-5FEBB8AC5BD2}"/>
    <cellStyle name="常规 3 17 3 2 2" xfId="650" xr:uid="{5D2F2E61-08B1-4239-AAD8-2269A4842FD0}"/>
    <cellStyle name="常规 3 17 3 2 3" xfId="651" xr:uid="{C30772C7-43EC-4E6D-883E-EF23DC3F0783}"/>
    <cellStyle name="常规 3 17 3 3" xfId="652" xr:uid="{82D7C9D6-62B8-45AD-AFD7-835B120D6F59}"/>
    <cellStyle name="常规 3 17 3 3 2" xfId="653" xr:uid="{417EEA43-5CF8-4543-93BE-840C863BA7D5}"/>
    <cellStyle name="常规 3 17 3 3 3" xfId="654" xr:uid="{C934AB25-20A2-4A4A-8C81-479BADEFEF1B}"/>
    <cellStyle name="常规 3 17 3 4" xfId="655" xr:uid="{D84A05CB-FC2E-49E6-8C82-970944811913}"/>
    <cellStyle name="常规 3 17 3 4 2" xfId="656" xr:uid="{83D68F25-48CA-4B8A-99D1-26A6EDEB4923}"/>
    <cellStyle name="常规 3 17 3 4 3" xfId="657" xr:uid="{10B73862-FA90-40BA-A139-AFF183239D01}"/>
    <cellStyle name="常规 3 17 3 5" xfId="658" xr:uid="{F1E7E3F0-D279-4411-BCE1-C51649CA4B03}"/>
    <cellStyle name="常规 3 17 3 5 2" xfId="659" xr:uid="{910E1EA8-9F09-4E49-8970-21EBBDAEA9F1}"/>
    <cellStyle name="常规 3 17 3 5 3" xfId="660" xr:uid="{5D3D8DC9-910B-4FA1-A3D0-041211828715}"/>
    <cellStyle name="常规 3 17 3 6" xfId="661" xr:uid="{6D7E60DE-02C3-47BD-916F-F2A98045B6AC}"/>
    <cellStyle name="常规 3 17 3 7" xfId="662" xr:uid="{63ADADB9-1281-44CF-9675-478471D6BFD1}"/>
    <cellStyle name="常规 3 17 4" xfId="663" xr:uid="{C2285300-FD37-486C-AF7E-1BCF308503F9}"/>
    <cellStyle name="常规 3 17 4 2" xfId="664" xr:uid="{D4BB9A08-EC3D-4697-B82A-969B5D981270}"/>
    <cellStyle name="常规 3 17 4 3" xfId="665" xr:uid="{BECEB762-01AF-49BE-BDE7-00A63004BFAC}"/>
    <cellStyle name="常规 3 17 5" xfId="666" xr:uid="{C6ADCF99-25DB-4833-8D38-3B63B146B971}"/>
    <cellStyle name="常规 3 17 5 2" xfId="667" xr:uid="{022D1F87-006D-451B-A566-BB8BFF2C5CFC}"/>
    <cellStyle name="常规 3 17 5 3" xfId="668" xr:uid="{72A26356-2558-4E0F-AEC3-55E1F0D0B037}"/>
    <cellStyle name="常规 3 17 6" xfId="669" xr:uid="{319FEC22-FDBD-45B5-8741-E11FF3F0EFCD}"/>
    <cellStyle name="常规 3 17 6 2" xfId="670" xr:uid="{C34E4AF9-38A9-4B93-B2EA-BCAE94667AA1}"/>
    <cellStyle name="常规 3 17 6 3" xfId="671" xr:uid="{36AC9B34-063B-478C-9817-826529B7F853}"/>
    <cellStyle name="常规 3 17 7" xfId="672" xr:uid="{BF3D8ADA-5AE8-4F3B-9447-F36258FC8224}"/>
    <cellStyle name="常规 3 17 7 2" xfId="673" xr:uid="{9F569D62-9944-4911-84B7-49EE01554C69}"/>
    <cellStyle name="常规 3 17 7 3" xfId="674" xr:uid="{35E90668-C271-42E4-90A1-33EEBA332F13}"/>
    <cellStyle name="常规 3 17 8" xfId="675" xr:uid="{CE4E5D04-D1C1-4B64-B107-5515BAF12F97}"/>
    <cellStyle name="常规 3 17 9" xfId="676" xr:uid="{47F3D43C-EA20-4410-AF00-EA943370084C}"/>
    <cellStyle name="常规 3 18" xfId="677" xr:uid="{0A9D1C33-AAE8-4D41-8DAC-32DC4523A5AC}"/>
    <cellStyle name="常规 3 18 2" xfId="678" xr:uid="{9889C374-3FD8-49EC-8EB1-FBAC930B8652}"/>
    <cellStyle name="常规 3 18 2 2" xfId="679" xr:uid="{76A402F1-F096-4CE8-972C-0E3168ABDD8C}"/>
    <cellStyle name="常规 3 18 2 2 2" xfId="680" xr:uid="{FE8F5473-BE06-4115-86A5-468E994E012E}"/>
    <cellStyle name="常规 3 18 2 2 3" xfId="681" xr:uid="{3B1EEEF6-96C4-458E-A237-2F9F2B0110FE}"/>
    <cellStyle name="常规 3 18 2 3" xfId="682" xr:uid="{A6A14B40-5ABC-4EAD-87A6-F96B18AB73A5}"/>
    <cellStyle name="常规 3 18 2 3 2" xfId="683" xr:uid="{DBBD7AF9-AB9E-46F8-87D6-D8F86DBAFE13}"/>
    <cellStyle name="常规 3 18 2 3 3" xfId="684" xr:uid="{70940385-110A-4B78-BABA-596B215A3B0C}"/>
    <cellStyle name="常规 3 18 2 4" xfId="685" xr:uid="{E243A8B0-1B36-47D4-BF1E-4CF54D8CCBBE}"/>
    <cellStyle name="常规 3 18 2 4 2" xfId="686" xr:uid="{FCBE06F9-6F54-413F-BAA2-94845E1C297F}"/>
    <cellStyle name="常规 3 18 2 4 3" xfId="687" xr:uid="{A200E189-CB4C-4E1C-AE75-0406F34295B6}"/>
    <cellStyle name="常规 3 18 2 5" xfId="688" xr:uid="{7779B4E1-ADB7-43FE-9CEE-CC9640FFFEA9}"/>
    <cellStyle name="常规 3 18 2 5 2" xfId="689" xr:uid="{F21A3F49-AC32-42CE-B542-219424EFD36B}"/>
    <cellStyle name="常规 3 18 2 5 3" xfId="690" xr:uid="{4C779BB5-ED93-41E9-AA58-13C85D2553C2}"/>
    <cellStyle name="常规 3 18 2 6" xfId="691" xr:uid="{3AD1862F-7D9C-495C-842B-37881202288A}"/>
    <cellStyle name="常规 3 18 2 7" xfId="692" xr:uid="{2CF13B89-69A5-4A2D-98BD-1F4A148C4B58}"/>
    <cellStyle name="常规 3 18 3" xfId="693" xr:uid="{38FF230C-95D7-4E7B-8D26-3FB6CC3D37B6}"/>
    <cellStyle name="常规 3 18 3 2" xfId="694" xr:uid="{D62B63BF-C086-45DF-9566-FCA0C86525D5}"/>
    <cellStyle name="常规 3 18 3 2 2" xfId="695" xr:uid="{76F6895B-2678-4E8C-BE05-059034AB192E}"/>
    <cellStyle name="常规 3 18 3 2 3" xfId="696" xr:uid="{DBA97620-3E03-4F59-A680-6A9B23201219}"/>
    <cellStyle name="常规 3 18 3 3" xfId="697" xr:uid="{F543B571-57C6-402C-ADCC-4455F678BB8F}"/>
    <cellStyle name="常规 3 18 3 3 2" xfId="698" xr:uid="{309199AF-0B18-4B61-9EB0-9A81FF7ACE85}"/>
    <cellStyle name="常规 3 18 3 3 3" xfId="699" xr:uid="{586B960A-E75E-4AD0-977B-3D6D16C02D2F}"/>
    <cellStyle name="常规 3 18 3 4" xfId="700" xr:uid="{F972C906-EAC1-486E-B89E-1A570D965469}"/>
    <cellStyle name="常规 3 18 3 4 2" xfId="701" xr:uid="{4E174ADB-95D5-4143-80B6-1A4A9EE7627E}"/>
    <cellStyle name="常规 3 18 3 4 3" xfId="702" xr:uid="{01AB7D1E-62A6-4F2F-B99E-3051217CCA3D}"/>
    <cellStyle name="常规 3 18 3 5" xfId="703" xr:uid="{AEB3A1F8-0682-4E40-ABC2-7D2B819BC527}"/>
    <cellStyle name="常规 3 18 3 5 2" xfId="704" xr:uid="{9981ECB7-6A32-4787-A2C5-5432C8523ACD}"/>
    <cellStyle name="常规 3 18 3 5 3" xfId="705" xr:uid="{29296BF8-A165-4239-99A4-F2A6571F0103}"/>
    <cellStyle name="常规 3 18 3 6" xfId="706" xr:uid="{3F49E23D-F1E0-4ECB-B487-74AD09C2E6EC}"/>
    <cellStyle name="常规 3 18 3 7" xfId="707" xr:uid="{686EAFB0-BF9B-469F-A59E-546DDC2058F3}"/>
    <cellStyle name="常规 3 18 4" xfId="708" xr:uid="{C5DD370E-FD81-4CE4-AE61-A4C7534E53F3}"/>
    <cellStyle name="常规 3 18 4 2" xfId="709" xr:uid="{BB09643B-491B-41FF-A9E8-38FF46E7BCB7}"/>
    <cellStyle name="常规 3 18 4 3" xfId="710" xr:uid="{3C6A55F0-A933-4090-AC29-D677CCBB28C6}"/>
    <cellStyle name="常规 3 18 5" xfId="711" xr:uid="{F7B79008-A1E7-43F7-96AC-577B2A66A625}"/>
    <cellStyle name="常规 3 18 5 2" xfId="712" xr:uid="{1D1616FA-5545-4F07-92CE-EC9B77DB3F94}"/>
    <cellStyle name="常规 3 18 5 3" xfId="713" xr:uid="{880EB361-5CD5-49AE-A4AF-DD56E05B9176}"/>
    <cellStyle name="常规 3 18 6" xfId="714" xr:uid="{EB4ABD90-B79D-44B3-ABDA-F035CE54EBF7}"/>
    <cellStyle name="常规 3 18 6 2" xfId="715" xr:uid="{FB6DCF3F-D04A-4EF2-9488-F3B7455BE8D9}"/>
    <cellStyle name="常规 3 18 6 3" xfId="716" xr:uid="{829D8CF5-815C-4FF1-937B-7CE2D4E942D7}"/>
    <cellStyle name="常规 3 18 7" xfId="717" xr:uid="{BEAE20F7-7C47-4E5F-ACD1-BD3E2AA693E8}"/>
    <cellStyle name="常规 3 18 7 2" xfId="718" xr:uid="{AD3FFFD9-BAF2-4EB0-B24E-4B38C7E8D62A}"/>
    <cellStyle name="常规 3 18 7 3" xfId="719" xr:uid="{8FF12DAF-2ED4-4A49-B824-39CB241FE6AD}"/>
    <cellStyle name="常规 3 18 8" xfId="720" xr:uid="{39352EB0-3DDD-4EDE-A001-952FA19EEBC7}"/>
    <cellStyle name="常规 3 18 9" xfId="721" xr:uid="{6D8F2FDE-F89B-485C-A563-69EC00BFF0FE}"/>
    <cellStyle name="常规 3 19" xfId="722" xr:uid="{0801B8A1-7175-481C-AA3E-54DF79C8C3CF}"/>
    <cellStyle name="常规 3 19 2" xfId="723" xr:uid="{9232DFD4-EE9F-4136-99F5-71946DDE8FF6}"/>
    <cellStyle name="常规 3 19 2 2" xfId="724" xr:uid="{C9B1E80E-B51F-4CD6-8246-0FA6454C91DC}"/>
    <cellStyle name="常规 3 19 2 2 2" xfId="725" xr:uid="{4A638234-6089-46AE-8E47-1E9B0AB9AA44}"/>
    <cellStyle name="常规 3 19 2 2 3" xfId="726" xr:uid="{D1C1DB06-C10C-4C05-9AC5-710D9A4A1C43}"/>
    <cellStyle name="常规 3 19 2 3" xfId="727" xr:uid="{151D94DE-19D9-4E91-A1A3-EF8ED7CD099B}"/>
    <cellStyle name="常规 3 19 2 3 2" xfId="728" xr:uid="{80425DCE-F472-48DA-9151-37DAD282D4AE}"/>
    <cellStyle name="常规 3 19 2 3 3" xfId="729" xr:uid="{CDA15FFF-DE7F-45C1-BDA5-4B104C2B7785}"/>
    <cellStyle name="常规 3 19 2 4" xfId="730" xr:uid="{5585261A-0D89-420D-9AA7-9176D6D2B1AA}"/>
    <cellStyle name="常规 3 19 2 4 2" xfId="731" xr:uid="{C22076C2-38AF-4CCC-AC82-EF82A3DD69BD}"/>
    <cellStyle name="常规 3 19 2 4 3" xfId="732" xr:uid="{98EA0DDB-CF22-4DB3-9964-AC97D4AF7905}"/>
    <cellStyle name="常规 3 19 2 5" xfId="733" xr:uid="{CEF52BD6-C106-4A03-916E-D99D0F431F48}"/>
    <cellStyle name="常规 3 19 2 5 2" xfId="734" xr:uid="{6F8FB8AF-CA2D-4044-838C-4C5607AF0928}"/>
    <cellStyle name="常规 3 19 2 5 3" xfId="735" xr:uid="{888E6619-C323-40A2-BF66-0919E19D0FC9}"/>
    <cellStyle name="常规 3 19 2 6" xfId="736" xr:uid="{3EF3179B-127A-4297-BB43-D98D1DB33B53}"/>
    <cellStyle name="常规 3 19 2 7" xfId="737" xr:uid="{82CCFB53-932C-4C89-9E65-8DEC6173943D}"/>
    <cellStyle name="常规 3 19 3" xfId="738" xr:uid="{9C2135E8-F0B7-4892-BFF4-B82BF5024C13}"/>
    <cellStyle name="常规 3 19 3 2" xfId="739" xr:uid="{5DFF63EA-7656-42B0-82CC-6F4DE858EB58}"/>
    <cellStyle name="常规 3 19 3 2 2" xfId="740" xr:uid="{62D6C67D-38C1-4176-AA9C-D4B576F97F68}"/>
    <cellStyle name="常规 3 19 3 2 3" xfId="741" xr:uid="{97421273-E887-41FD-B941-7C81ECE1E20A}"/>
    <cellStyle name="常规 3 19 3 3" xfId="742" xr:uid="{9A372F44-1CFB-4005-9EF5-2410FFB21AF4}"/>
    <cellStyle name="常规 3 19 3 3 2" xfId="743" xr:uid="{3FACD3C0-7EC4-4784-BFDC-E86DF65012E0}"/>
    <cellStyle name="常规 3 19 3 3 3" xfId="744" xr:uid="{E28ADA47-DE6C-4546-BD93-B2E42E8EC7DC}"/>
    <cellStyle name="常规 3 19 3 4" xfId="745" xr:uid="{7C46DFD3-EDB1-4D31-9723-0CEC32A64FFD}"/>
    <cellStyle name="常规 3 19 3 4 2" xfId="746" xr:uid="{67ADCE94-5A4B-4A13-B4A1-9369A9B42932}"/>
    <cellStyle name="常规 3 19 3 4 3" xfId="747" xr:uid="{13A7B31B-15E1-438B-8B03-8E78EFB12935}"/>
    <cellStyle name="常规 3 19 3 5" xfId="748" xr:uid="{3393C1B2-CB05-48E6-85F6-1EB9044469D7}"/>
    <cellStyle name="常规 3 19 3 5 2" xfId="749" xr:uid="{81C136D2-4212-45FE-80EB-AD12300FF8AC}"/>
    <cellStyle name="常规 3 19 3 5 3" xfId="750" xr:uid="{47B84CB1-FAC1-4F87-8F53-2717F59FEEFF}"/>
    <cellStyle name="常规 3 19 3 6" xfId="751" xr:uid="{4D68A92F-C2F4-41A1-95FD-8D875A2A7EFB}"/>
    <cellStyle name="常规 3 19 3 7" xfId="752" xr:uid="{57E9AD0F-C230-429F-B151-1AD789889394}"/>
    <cellStyle name="常规 3 19 4" xfId="753" xr:uid="{EA961B87-23E3-430B-B16F-99ABDCA2CD17}"/>
    <cellStyle name="常规 3 19 4 2" xfId="754" xr:uid="{75942F3D-FE35-4770-B360-85624B1647F0}"/>
    <cellStyle name="常规 3 19 4 3" xfId="755" xr:uid="{E9DB5D77-617A-488B-8B54-363F5C54EBAF}"/>
    <cellStyle name="常规 3 19 5" xfId="756" xr:uid="{B813B902-4ABA-420D-A08E-43675ADF8280}"/>
    <cellStyle name="常规 3 19 5 2" xfId="757" xr:uid="{562E6EB7-7123-4CEE-8AC0-66A6373551D1}"/>
    <cellStyle name="常规 3 19 5 3" xfId="758" xr:uid="{9BBBD22A-237F-45AB-9E28-B9914BF78C53}"/>
    <cellStyle name="常规 3 19 6" xfId="759" xr:uid="{79E7A610-2AF4-4274-AC23-1FE883D93063}"/>
    <cellStyle name="常规 3 19 6 2" xfId="760" xr:uid="{36046A6A-1C83-4F48-9EDC-4571D8E14A01}"/>
    <cellStyle name="常规 3 19 6 3" xfId="761" xr:uid="{67CBB5F0-EE46-47BE-9689-EF51708508D3}"/>
    <cellStyle name="常规 3 19 7" xfId="762" xr:uid="{8B50649C-200D-46BD-8EE1-B78E439F1EA5}"/>
    <cellStyle name="常规 3 19 7 2" xfId="763" xr:uid="{10A45BE0-0193-4998-8D5C-49B816DDCE94}"/>
    <cellStyle name="常规 3 19 7 3" xfId="764" xr:uid="{85643382-77C4-41B7-B812-50F332EB8EF9}"/>
    <cellStyle name="常规 3 19 8" xfId="765" xr:uid="{C6718496-D8F8-4F2B-8A19-3761D83D8538}"/>
    <cellStyle name="常规 3 19 9" xfId="766" xr:uid="{740FAACE-195C-49CA-A896-8D99627CB212}"/>
    <cellStyle name="常规 3 2" xfId="767" xr:uid="{EE3F36B1-CAB1-49FF-8D60-4DB5A20B0733}"/>
    <cellStyle name="常规 3 2 2" xfId="768" xr:uid="{E2C8A70B-6E85-40EC-929A-5916F2BA93E8}"/>
    <cellStyle name="常规 3 2 2 2" xfId="769" xr:uid="{32F20208-7E63-4D48-B1E6-407A95C17EB7}"/>
    <cellStyle name="常规 3 2 2 2 2" xfId="770" xr:uid="{E18C41AA-A6FE-42C2-BD28-F95BE6D691C4}"/>
    <cellStyle name="常规 3 2 2 2 3" xfId="771" xr:uid="{F0F9F733-BFB3-4970-84FD-2450A6B1BF6B}"/>
    <cellStyle name="常规 3 2 2 3" xfId="772" xr:uid="{22DF786E-F928-4353-A418-29897B6F6FBD}"/>
    <cellStyle name="常规 3 2 2 3 2" xfId="773" xr:uid="{D864E094-44E7-4122-BC9E-1F5E911EBFC3}"/>
    <cellStyle name="常规 3 2 2 3 3" xfId="774" xr:uid="{95320DA6-B815-47CB-BAEB-17E670EDB375}"/>
    <cellStyle name="常规 3 2 2 4" xfId="775" xr:uid="{FD71C6FF-5C7E-4C71-B360-444E69737330}"/>
    <cellStyle name="常规 3 2 2 4 2" xfId="776" xr:uid="{4DD0E224-BFBA-4B06-8037-67864AD45F45}"/>
    <cellStyle name="常规 3 2 2 4 3" xfId="777" xr:uid="{981F10E1-DDCD-4D80-9837-86015EC9C713}"/>
    <cellStyle name="常规 3 2 2 5" xfId="778" xr:uid="{3D571667-ED84-4E42-ABBF-FB1DC29E175E}"/>
    <cellStyle name="常规 3 2 2 5 2" xfId="779" xr:uid="{7B5DB115-7AFD-4B6C-9CD2-7FC07C35A1B4}"/>
    <cellStyle name="常规 3 2 2 5 3" xfId="780" xr:uid="{1F2E6C9D-35CA-4BC1-9BEF-35E02AEFE5EA}"/>
    <cellStyle name="常规 3 2 2 6" xfId="781" xr:uid="{0610CA4A-5A16-4235-A8CE-7A3072094839}"/>
    <cellStyle name="常规 3 2 2 7" xfId="782" xr:uid="{02828019-CD81-4206-995A-6B4F969CF951}"/>
    <cellStyle name="常规 3 2 3" xfId="783" xr:uid="{7D3369A7-F86F-497A-A82B-F054D90F737E}"/>
    <cellStyle name="常规 3 2 3 2" xfId="784" xr:uid="{5839626B-4EE1-4D09-9B63-AECD9FE8BFED}"/>
    <cellStyle name="常规 3 2 3 2 2" xfId="785" xr:uid="{EDD3289C-3245-4C68-93DD-E85F1EBA01B4}"/>
    <cellStyle name="常规 3 2 3 2 3" xfId="786" xr:uid="{E3F92CA0-0960-43A0-88E5-12647A50EE13}"/>
    <cellStyle name="常规 3 2 3 3" xfId="787" xr:uid="{9C93E083-C796-495E-ABCE-262971E16D0B}"/>
    <cellStyle name="常规 3 2 3 3 2" xfId="788" xr:uid="{FB765075-B37A-41AC-A961-6FBA7DEE30C6}"/>
    <cellStyle name="常规 3 2 3 3 3" xfId="789" xr:uid="{345C13B8-DE3F-4535-9EF7-0BE09EEED29F}"/>
    <cellStyle name="常规 3 2 3 4" xfId="790" xr:uid="{9A320144-E8A9-4F9B-A9FA-BA9E41BB9D55}"/>
    <cellStyle name="常规 3 2 3 4 2" xfId="791" xr:uid="{2FD950EE-CBA1-4F38-9EEF-74B62B7032E0}"/>
    <cellStyle name="常规 3 2 3 4 3" xfId="792" xr:uid="{2C21CE63-3969-4776-8879-6EB350F192A8}"/>
    <cellStyle name="常规 3 2 3 5" xfId="793" xr:uid="{4C7803B4-A0A6-4361-8F61-F4CCB551015A}"/>
    <cellStyle name="常规 3 2 3 5 2" xfId="794" xr:uid="{5859CDFC-8209-4660-BCC9-BC2B1E6D7F59}"/>
    <cellStyle name="常规 3 2 3 5 3" xfId="795" xr:uid="{EEA21212-6504-49F9-9E24-2E298FB80701}"/>
    <cellStyle name="常规 3 2 3 6" xfId="796" xr:uid="{A9A2D1F7-1410-45AC-8B72-35F67F27337F}"/>
    <cellStyle name="常规 3 2 3 7" xfId="797" xr:uid="{861EF29F-6CF3-4348-95EF-9954C4A820C9}"/>
    <cellStyle name="常规 3 2 4" xfId="798" xr:uid="{2CB0094C-751E-4D6A-985A-1D8D9E65835B}"/>
    <cellStyle name="常规 3 2 4 2" xfId="799" xr:uid="{C073A9D5-9635-448A-ACA1-1BF477D9E661}"/>
    <cellStyle name="常规 3 2 4 3" xfId="800" xr:uid="{C402B467-13B1-4DAA-AC27-19DB2EC4115E}"/>
    <cellStyle name="常规 3 2 5" xfId="801" xr:uid="{38082A5A-1445-4E9B-9192-25FAC9E1F47C}"/>
    <cellStyle name="常规 3 2 5 2" xfId="802" xr:uid="{CAE09D40-6657-4409-989C-B856F64B2AD1}"/>
    <cellStyle name="常规 3 2 5 3" xfId="803" xr:uid="{0529075B-DAFF-4214-A14B-26B2BD463C80}"/>
    <cellStyle name="常规 3 2 6" xfId="804" xr:uid="{6A1D441D-055D-46A3-B682-606AB75E00B3}"/>
    <cellStyle name="常规 3 2 6 2" xfId="805" xr:uid="{A491054D-00EF-4586-AC37-0BA012A6C4A6}"/>
    <cellStyle name="常规 3 2 6 3" xfId="806" xr:uid="{09EB22BE-C1A9-4EBB-8D55-4CD670D6CDA2}"/>
    <cellStyle name="常规 3 2 7" xfId="807" xr:uid="{4673453D-A861-4690-809E-85EBD7E82590}"/>
    <cellStyle name="常规 3 2 7 2" xfId="808" xr:uid="{0871CCC2-15AF-4645-96B1-9C6BC59E115E}"/>
    <cellStyle name="常规 3 2 7 3" xfId="809" xr:uid="{0AA8C704-3AF8-4F14-A9AA-1A08315856E0}"/>
    <cellStyle name="常规 3 2 8" xfId="810" xr:uid="{9F5FF10C-30C8-4194-AC25-999125AD3C49}"/>
    <cellStyle name="常规 3 2 9" xfId="811" xr:uid="{40E1BA07-39B0-4839-BEA5-7C517E873FFC}"/>
    <cellStyle name="常规 3 20" xfId="316" xr:uid="{F4290D22-FA2D-4CB6-B61D-CD58119409DC}"/>
    <cellStyle name="常规 3 3" xfId="812" xr:uid="{EC39CDDB-4996-4DFF-A4B4-976B0ABA6AFC}"/>
    <cellStyle name="常规 3 3 2" xfId="813" xr:uid="{D9CB05C6-8D9F-4B14-9777-543C16331088}"/>
    <cellStyle name="常规 3 3 2 2" xfId="814" xr:uid="{2A065E16-BD8E-450F-958D-46299599CD32}"/>
    <cellStyle name="常规 3 3 2 2 2" xfId="815" xr:uid="{5A7B1680-9842-46AC-99E1-66B16100010D}"/>
    <cellStyle name="常规 3 3 2 2 3" xfId="816" xr:uid="{975A274B-F342-4637-9C70-47EF90A68CA6}"/>
    <cellStyle name="常规 3 3 2 3" xfId="817" xr:uid="{0076F4D2-6706-49F7-BA67-E9ED47067094}"/>
    <cellStyle name="常规 3 3 2 3 2" xfId="818" xr:uid="{87E80A9D-B505-4C3A-B3D4-BDB3ABB6D97B}"/>
    <cellStyle name="常规 3 3 2 3 3" xfId="819" xr:uid="{C3CBB0B0-74F3-49DA-BE95-30CF1243BA3A}"/>
    <cellStyle name="常规 3 3 2 4" xfId="820" xr:uid="{C65096AC-B85F-4E34-86E9-2DE66B82916A}"/>
    <cellStyle name="常规 3 3 2 4 2" xfId="821" xr:uid="{C6CBE386-1370-419A-AD08-99C71EEEADE9}"/>
    <cellStyle name="常规 3 3 2 4 3" xfId="822" xr:uid="{CD665450-49FC-4FC6-8F9D-4C6688070B9E}"/>
    <cellStyle name="常规 3 3 2 5" xfId="823" xr:uid="{D20FFC9D-6784-4116-8463-3CA516D6F7A1}"/>
    <cellStyle name="常规 3 3 2 5 2" xfId="824" xr:uid="{CA1A0219-1A00-4D63-A21F-F1D904C95906}"/>
    <cellStyle name="常规 3 3 2 5 3" xfId="825" xr:uid="{64FDF18E-146F-4B0F-9F33-72E339937E8C}"/>
    <cellStyle name="常规 3 3 2 6" xfId="826" xr:uid="{77BDEF71-2747-4BAE-A1E6-118303D72A1E}"/>
    <cellStyle name="常规 3 3 2 7" xfId="827" xr:uid="{B0AC988E-B1CB-47E8-8D98-40A070379F2E}"/>
    <cellStyle name="常规 3 3 3" xfId="828" xr:uid="{CB3E4E43-8C51-4B61-9123-1A292B53ED34}"/>
    <cellStyle name="常规 3 3 3 2" xfId="829" xr:uid="{78947EC2-F81F-42BD-9FAD-2763180E9482}"/>
    <cellStyle name="常规 3 3 3 2 2" xfId="830" xr:uid="{3BE2A4B2-10CD-4E8F-B44B-38B9746B7BE9}"/>
    <cellStyle name="常规 3 3 3 2 3" xfId="831" xr:uid="{5C4C9877-9463-4EED-AE81-87ACC7BE96BE}"/>
    <cellStyle name="常规 3 3 3 3" xfId="832" xr:uid="{CFE96C5B-7D3C-43E0-957B-7557ECC42BC5}"/>
    <cellStyle name="常规 3 3 3 3 2" xfId="833" xr:uid="{382720A3-E3A4-403E-9A4A-D2F315902A77}"/>
    <cellStyle name="常规 3 3 3 3 3" xfId="834" xr:uid="{377C4004-3F9F-42D0-BBFC-096C1A8EE50A}"/>
    <cellStyle name="常规 3 3 3 4" xfId="835" xr:uid="{36B7C422-CC95-4F71-963F-96BC91A3A1F7}"/>
    <cellStyle name="常规 3 3 3 4 2" xfId="836" xr:uid="{6BFC5E3F-E05A-4489-B8FD-DAD613E99E47}"/>
    <cellStyle name="常规 3 3 3 4 3" xfId="837" xr:uid="{D8599991-76C3-4228-B6B7-3BC7370F6B76}"/>
    <cellStyle name="常规 3 3 3 5" xfId="838" xr:uid="{4B860806-B59E-4700-A7B1-D478D53B47F5}"/>
    <cellStyle name="常规 3 3 3 5 2" xfId="839" xr:uid="{690CF955-45A0-4C47-91C0-E87179D84F86}"/>
    <cellStyle name="常规 3 3 3 5 3" xfId="840" xr:uid="{D07B59D0-34DF-4E28-9BFE-F7106636F88B}"/>
    <cellStyle name="常规 3 3 3 6" xfId="841" xr:uid="{FF51B893-8363-4B69-B1C0-6B34EEF01EDA}"/>
    <cellStyle name="常规 3 3 3 7" xfId="842" xr:uid="{5A53823D-7C3B-4E8D-8744-0395222C73AD}"/>
    <cellStyle name="常规 3 3 4" xfId="843" xr:uid="{2878BEDC-B37F-4DFE-A00D-2F80ACF7F31A}"/>
    <cellStyle name="常规 3 3 4 2" xfId="844" xr:uid="{7B67BC21-457E-43D9-902C-BAF530FFD384}"/>
    <cellStyle name="常规 3 3 4 3" xfId="845" xr:uid="{0DDCCBE3-04EB-4778-B9B1-B8D6073E9803}"/>
    <cellStyle name="常规 3 3 5" xfId="846" xr:uid="{A2342DCE-5C53-4E8A-B362-0F4BE3591EE1}"/>
    <cellStyle name="常规 3 3 5 2" xfId="847" xr:uid="{EC294847-9CD2-4609-9436-CE3B9A251B59}"/>
    <cellStyle name="常规 3 3 5 3" xfId="848" xr:uid="{DAE7B169-1CF7-483C-B220-98EF885383BA}"/>
    <cellStyle name="常规 3 3 6" xfId="849" xr:uid="{22DA2B39-6C2A-4A7D-B56C-738F4493054D}"/>
    <cellStyle name="常规 3 3 6 2" xfId="850" xr:uid="{9FD44666-9728-457F-B8FC-FC11F83D7CCC}"/>
    <cellStyle name="常规 3 3 6 3" xfId="851" xr:uid="{D5042935-DE45-4668-A83E-12C1A50CAA10}"/>
    <cellStyle name="常规 3 3 7" xfId="852" xr:uid="{CEDC32EA-DCE3-4950-B02D-C8A74CF49FCD}"/>
    <cellStyle name="常规 3 3 7 2" xfId="853" xr:uid="{820B34D6-8A23-4B2B-A1D7-B41316AB3BA2}"/>
    <cellStyle name="常规 3 3 7 3" xfId="854" xr:uid="{DD169F3E-2968-4083-BA5C-7A8F1D8C5A74}"/>
    <cellStyle name="常规 3 3 8" xfId="855" xr:uid="{F53B6A18-4747-464E-8C89-F028FCEEA1A3}"/>
    <cellStyle name="常规 3 3 9" xfId="856" xr:uid="{5B3BBF2C-DD23-4E53-9EDB-8E12FDD86A01}"/>
    <cellStyle name="常规 3 4" xfId="857" xr:uid="{CB32E282-90A0-4D10-8599-F8E002C73D60}"/>
    <cellStyle name="常规 3 4 2" xfId="858" xr:uid="{77D08EEE-6466-46A6-9E09-C3A3B11D8C16}"/>
    <cellStyle name="常规 3 4 2 2" xfId="859" xr:uid="{BA85C7D6-BBBC-48F8-91CF-0E596031141A}"/>
    <cellStyle name="常规 3 4 2 2 2" xfId="860" xr:uid="{8AAC9CE7-95B2-41F8-838C-47794729BFEC}"/>
    <cellStyle name="常规 3 4 2 2 3" xfId="861" xr:uid="{9FD504C2-6369-4C8F-BD04-4CA9328FCCA8}"/>
    <cellStyle name="常规 3 4 2 3" xfId="862" xr:uid="{60D386E4-2F50-40BF-851B-F53BBBF0424C}"/>
    <cellStyle name="常规 3 4 2 3 2" xfId="863" xr:uid="{486D5D5B-6B7D-444A-9951-42F3C573D4CF}"/>
    <cellStyle name="常规 3 4 2 3 3" xfId="864" xr:uid="{B9C30772-B65A-4F9F-AD01-DEADD604DE70}"/>
    <cellStyle name="常规 3 4 2 4" xfId="865" xr:uid="{908CAFBC-7498-4490-8387-5D56D72D7FE6}"/>
    <cellStyle name="常规 3 4 2 4 2" xfId="866" xr:uid="{6D81147D-E966-4055-95DD-6805D96D6BB5}"/>
    <cellStyle name="常规 3 4 2 4 3" xfId="867" xr:uid="{14721AAD-D2AA-48A4-989B-65DBDB0E459A}"/>
    <cellStyle name="常规 3 4 2 5" xfId="868" xr:uid="{E004F36C-0B7D-4283-9F19-714AA29A4E5A}"/>
    <cellStyle name="常规 3 4 2 5 2" xfId="869" xr:uid="{3C4F97E8-2860-4272-902B-9D04BF7FC188}"/>
    <cellStyle name="常规 3 4 2 5 3" xfId="870" xr:uid="{B44F6E1A-2399-404D-BE04-F5B97B6397AE}"/>
    <cellStyle name="常规 3 4 2 6" xfId="871" xr:uid="{C9E1C07C-23B6-4C5A-81EC-46FFCE3FC416}"/>
    <cellStyle name="常规 3 4 2 7" xfId="872" xr:uid="{F7B3917C-5545-4FFC-9130-9E707A9D766E}"/>
    <cellStyle name="常规 3 4 3" xfId="873" xr:uid="{897E3D04-D0CC-41F4-8EE4-A2A8345678AA}"/>
    <cellStyle name="常规 3 4 3 2" xfId="874" xr:uid="{6B4413C3-6ECD-44D3-A009-54E0CB986892}"/>
    <cellStyle name="常规 3 4 3 2 2" xfId="875" xr:uid="{890E00E3-DD7C-4B03-9F2A-4956DA5A04ED}"/>
    <cellStyle name="常规 3 4 3 2 3" xfId="876" xr:uid="{129AD127-1D38-4CA3-A594-140F8053443B}"/>
    <cellStyle name="常规 3 4 3 3" xfId="877" xr:uid="{9F3FA5A2-B69E-4732-BC56-517FDC152216}"/>
    <cellStyle name="常规 3 4 3 3 2" xfId="878" xr:uid="{DFF32F1B-8D7B-4814-B789-2140FA986E55}"/>
    <cellStyle name="常规 3 4 3 3 3" xfId="879" xr:uid="{1BB3B437-BDAF-4962-8A1A-DC2634360613}"/>
    <cellStyle name="常规 3 4 3 4" xfId="880" xr:uid="{D778253C-EF99-4D24-87AA-D5EDBFE3F497}"/>
    <cellStyle name="常规 3 4 3 4 2" xfId="881" xr:uid="{8E55ADA6-661D-4A43-B85B-0874670E6EDD}"/>
    <cellStyle name="常规 3 4 3 4 3" xfId="882" xr:uid="{66E9223E-4E64-48A4-903C-242BEDDC8428}"/>
    <cellStyle name="常规 3 4 3 5" xfId="883" xr:uid="{C2FCB5BB-F0B0-4C25-AF78-9A3994599329}"/>
    <cellStyle name="常规 3 4 3 5 2" xfId="884" xr:uid="{E96AB294-6552-492F-8665-CA7EF33D4096}"/>
    <cellStyle name="常规 3 4 3 5 3" xfId="885" xr:uid="{9B74DC36-7EE0-4182-ABD3-CE83D602F524}"/>
    <cellStyle name="常规 3 4 3 6" xfId="886" xr:uid="{077C1FBB-6A66-47A0-9AE2-E6A2122D24BC}"/>
    <cellStyle name="常规 3 4 3 7" xfId="887" xr:uid="{3938631E-D879-4785-B171-86D46934D518}"/>
    <cellStyle name="常规 3 4 4" xfId="888" xr:uid="{7C454703-0C48-4D7E-97E7-FC56DDF8505A}"/>
    <cellStyle name="常规 3 4 4 2" xfId="889" xr:uid="{2185DA6C-551F-4020-8FFE-1D48B80F3BAA}"/>
    <cellStyle name="常规 3 4 4 3" xfId="890" xr:uid="{B573A924-50B7-4639-8D2C-19FD4A4C4BC6}"/>
    <cellStyle name="常规 3 4 5" xfId="891" xr:uid="{3243F0BD-1A96-4201-965D-085D00190168}"/>
    <cellStyle name="常规 3 4 5 2" xfId="892" xr:uid="{28155CE7-DEDD-4343-9B8F-B82F41FEE42E}"/>
    <cellStyle name="常规 3 4 5 3" xfId="893" xr:uid="{E155D8EF-1671-484A-A120-B381CBBE0F48}"/>
    <cellStyle name="常规 3 4 6" xfId="894" xr:uid="{6B3D1B05-B738-4F8B-BFF5-1526786FEA14}"/>
    <cellStyle name="常规 3 4 6 2" xfId="895" xr:uid="{4866C95C-B2C2-45CD-BCC5-DA72AC1BEA54}"/>
    <cellStyle name="常规 3 4 6 3" xfId="896" xr:uid="{B15FFF67-EFAD-494D-BBB9-4756D37733B8}"/>
    <cellStyle name="常规 3 4 7" xfId="897" xr:uid="{5DEBC997-11F6-474A-9719-4C0F5013557D}"/>
    <cellStyle name="常规 3 4 7 2" xfId="898" xr:uid="{C5F7AADC-E94B-4CA8-AF31-8C7AA8E0CC57}"/>
    <cellStyle name="常规 3 4 7 3" xfId="899" xr:uid="{8ABC5DD5-A8A1-4EC1-803C-973DF7C821C9}"/>
    <cellStyle name="常规 3 4 8" xfId="900" xr:uid="{3F68CF53-69FB-43CF-A49C-F6F818C5C8F7}"/>
    <cellStyle name="常规 3 4 9" xfId="901" xr:uid="{F860F0B2-83E3-4AD2-8F17-0C111DC091E7}"/>
    <cellStyle name="常规 3 5" xfId="902" xr:uid="{3FE10A9E-692C-400B-B63E-E174858E7A08}"/>
    <cellStyle name="常规 3 5 2" xfId="903" xr:uid="{FC96BEFA-796B-401D-80DA-F0982A3908C3}"/>
    <cellStyle name="常规 3 5 2 2" xfId="904" xr:uid="{F37B8336-951C-482A-9AE3-53996E2C59D1}"/>
    <cellStyle name="常规 3 5 2 2 2" xfId="905" xr:uid="{D9340B87-555D-4CC3-AD8E-E0312E75FB3E}"/>
    <cellStyle name="常规 3 5 2 2 3" xfId="906" xr:uid="{FCE2C100-8660-4871-A3CC-B8EFD4583878}"/>
    <cellStyle name="常规 3 5 2 3" xfId="907" xr:uid="{3729FBAA-386C-4AED-A91E-E1B632E244EA}"/>
    <cellStyle name="常规 3 5 2 3 2" xfId="908" xr:uid="{5D5DF8EB-65D6-4E3B-9ED8-ADAD75B0C7F8}"/>
    <cellStyle name="常规 3 5 2 3 3" xfId="909" xr:uid="{23DF8AFB-4BD9-495B-87A9-24C7D6F30C0B}"/>
    <cellStyle name="常规 3 5 2 4" xfId="910" xr:uid="{9907FA4A-0A10-4D65-BECF-C3C308D93B3E}"/>
    <cellStyle name="常规 3 5 2 4 2" xfId="911" xr:uid="{DD57B7AA-C12E-4553-941F-1BF2241E46B7}"/>
    <cellStyle name="常规 3 5 2 4 3" xfId="912" xr:uid="{31E6C324-54BF-4BDF-BE56-21FFD4197C16}"/>
    <cellStyle name="常规 3 5 2 5" xfId="913" xr:uid="{07395DC0-212E-4DFB-946A-700DEFCA1E60}"/>
    <cellStyle name="常规 3 5 2 5 2" xfId="914" xr:uid="{14F894DC-CC95-4430-8F4A-5E74D777A268}"/>
    <cellStyle name="常规 3 5 2 5 3" xfId="915" xr:uid="{258AA057-832C-4D19-9A4D-0624070901B7}"/>
    <cellStyle name="常规 3 5 2 6" xfId="916" xr:uid="{16FFE2DA-ABB9-4558-B6D9-5900A48C57A8}"/>
    <cellStyle name="常规 3 5 2 7" xfId="917" xr:uid="{9DE70205-A70D-4B21-8635-537A542DDE8E}"/>
    <cellStyle name="常规 3 5 3" xfId="918" xr:uid="{6778A065-846D-44B5-BFC1-C5B36137DD8F}"/>
    <cellStyle name="常规 3 5 3 2" xfId="919" xr:uid="{6F618537-D6FA-4973-84C0-E2A5B7B38BF1}"/>
    <cellStyle name="常规 3 5 3 2 2" xfId="920" xr:uid="{9BB0C47B-4545-4F39-A22F-21E51BCB6BA3}"/>
    <cellStyle name="常规 3 5 3 2 3" xfId="921" xr:uid="{48DCF68C-377B-4BDE-A512-6A03C6020163}"/>
    <cellStyle name="常规 3 5 3 3" xfId="922" xr:uid="{17CBFBB8-0406-46B0-9726-5C20F47BB864}"/>
    <cellStyle name="常规 3 5 3 3 2" xfId="923" xr:uid="{5A4A4E28-34C3-47DD-8DF2-DCB1D279B42F}"/>
    <cellStyle name="常规 3 5 3 3 3" xfId="924" xr:uid="{2F2204E8-6E1F-49AF-9372-D1A8E17320AB}"/>
    <cellStyle name="常规 3 5 3 4" xfId="925" xr:uid="{74916F0F-5234-4695-A4CE-59038D9577E0}"/>
    <cellStyle name="常规 3 5 3 4 2" xfId="926" xr:uid="{EB172BB8-085B-4036-A6CA-F866A73B2FE9}"/>
    <cellStyle name="常规 3 5 3 4 3" xfId="927" xr:uid="{C9E57C23-86A9-4C16-8C30-B59726056C93}"/>
    <cellStyle name="常规 3 5 3 5" xfId="928" xr:uid="{5DE5EF2D-9FFD-4B87-94D5-B49D681E7999}"/>
    <cellStyle name="常规 3 5 3 5 2" xfId="929" xr:uid="{BDC3D221-C342-4E3C-922B-B6F3E43919D2}"/>
    <cellStyle name="常规 3 5 3 5 3" xfId="930" xr:uid="{E42F8C0D-736F-4248-B122-D5385CE6CDCB}"/>
    <cellStyle name="常规 3 5 3 6" xfId="931" xr:uid="{6ECA1E98-0E04-43DE-937A-AF73A5EE4C49}"/>
    <cellStyle name="常规 3 5 3 7" xfId="932" xr:uid="{F064B081-D575-4C7A-9B6E-CFDAAC7C9863}"/>
    <cellStyle name="常规 3 5 4" xfId="933" xr:uid="{D8E90AFE-FD68-4640-98EF-841B00DDB4C0}"/>
    <cellStyle name="常规 3 5 4 2" xfId="934" xr:uid="{F598F5EB-0868-4CCA-9C9F-C2695729931C}"/>
    <cellStyle name="常规 3 5 4 3" xfId="935" xr:uid="{5C15060F-96DC-4EA6-A0E1-88D8C39FB7C7}"/>
    <cellStyle name="常规 3 5 5" xfId="936" xr:uid="{A3F4D382-83B7-48F3-AE9B-5EC14DAF35F6}"/>
    <cellStyle name="常规 3 5 5 2" xfId="937" xr:uid="{29706206-A7A1-4A61-992C-B7A6593FFD8B}"/>
    <cellStyle name="常规 3 5 5 3" xfId="938" xr:uid="{A289ADF3-CD57-49C5-8C6D-78F0761E302D}"/>
    <cellStyle name="常规 3 5 6" xfId="939" xr:uid="{D540DD6B-C25B-4B74-89D4-DB57A7826018}"/>
    <cellStyle name="常规 3 5 6 2" xfId="940" xr:uid="{AE5720AA-E055-4512-90E6-E14B3C8C1D58}"/>
    <cellStyle name="常规 3 5 6 3" xfId="941" xr:uid="{47B43337-4612-4D56-95BC-CB97DA60A599}"/>
    <cellStyle name="常规 3 5 7" xfId="942" xr:uid="{5695E3B8-8219-48F2-8770-C6E5D1A94DEF}"/>
    <cellStyle name="常规 3 5 7 2" xfId="943" xr:uid="{352640CC-1C5B-42DC-B872-AC0BE0CFE8DB}"/>
    <cellStyle name="常规 3 5 7 3" xfId="944" xr:uid="{3D94CFD8-C764-4907-BD0C-A16684194FC3}"/>
    <cellStyle name="常规 3 5 8" xfId="945" xr:uid="{B2CC8A7C-F460-4BF1-B1A6-3AB71E6AF4F0}"/>
    <cellStyle name="常规 3 5 9" xfId="946" xr:uid="{1EA8AAB6-18F9-4746-93AE-9A054075CA39}"/>
    <cellStyle name="常规 3 6" xfId="947" xr:uid="{ECEF3AD9-DCA9-47D7-86BE-5B1C76298B67}"/>
    <cellStyle name="常规 3 6 2" xfId="948" xr:uid="{B2E582E0-417B-4802-8EE3-8647D33E6540}"/>
    <cellStyle name="常规 3 6 2 2" xfId="949" xr:uid="{3FD70418-20BA-4F5F-8E48-4EB9D473D269}"/>
    <cellStyle name="常规 3 6 2 2 2" xfId="950" xr:uid="{85973537-3C91-445B-AEFB-0446F1881B8A}"/>
    <cellStyle name="常规 3 6 2 2 3" xfId="951" xr:uid="{49A201DF-24CF-472D-B289-025C2D1D0DC2}"/>
    <cellStyle name="常规 3 6 2 3" xfId="952" xr:uid="{E3373D96-0CCE-47A6-B8C6-6B951D480F18}"/>
    <cellStyle name="常规 3 6 2 3 2" xfId="953" xr:uid="{36BD7F07-C4FB-4171-9AAE-EB533F4BD2F2}"/>
    <cellStyle name="常规 3 6 2 3 3" xfId="954" xr:uid="{1747107B-FB3E-49BB-9312-B3B8EBAA5D80}"/>
    <cellStyle name="常规 3 6 2 4" xfId="955" xr:uid="{8E95555F-90F4-4640-8E58-5D4E6C6D9F78}"/>
    <cellStyle name="常规 3 6 2 4 2" xfId="956" xr:uid="{2F8F8202-8B6F-478C-8D4C-CE2836E6DADE}"/>
    <cellStyle name="常规 3 6 2 4 3" xfId="957" xr:uid="{57778A09-DD5D-4E88-A11F-D5817E8C046A}"/>
    <cellStyle name="常规 3 6 2 5" xfId="958" xr:uid="{02F6D72B-7909-4BB1-B942-B0201AEE38A5}"/>
    <cellStyle name="常规 3 6 2 5 2" xfId="959" xr:uid="{CAE44560-FF6B-4D88-8FEC-377A32E34D74}"/>
    <cellStyle name="常规 3 6 2 5 3" xfId="960" xr:uid="{F83E6FE5-A2D5-4067-B463-D4D928269625}"/>
    <cellStyle name="常规 3 6 2 6" xfId="961" xr:uid="{A0E0E1CA-35F1-49AB-9349-6DEC55C2B11F}"/>
    <cellStyle name="常规 3 6 2 7" xfId="962" xr:uid="{5B3E72E4-6EDF-4972-B208-727488068961}"/>
    <cellStyle name="常规 3 6 3" xfId="963" xr:uid="{C156D05D-DB80-42D8-A6DD-CFEACBFD7344}"/>
    <cellStyle name="常规 3 6 3 2" xfId="964" xr:uid="{DD0F4F37-29BF-475A-89DC-99A34485FD2D}"/>
    <cellStyle name="常规 3 6 3 2 2" xfId="965" xr:uid="{B14DF1F7-7116-46CE-B1BA-2C69165DCABB}"/>
    <cellStyle name="常规 3 6 3 2 3" xfId="966" xr:uid="{40D78BD5-4CB4-42A9-B21B-8DB7620892CB}"/>
    <cellStyle name="常规 3 6 3 3" xfId="967" xr:uid="{1A76CD0E-1BBE-48A8-94A1-36F575A34272}"/>
    <cellStyle name="常规 3 6 3 3 2" xfId="968" xr:uid="{29ADA6B3-59B7-41FD-A78E-C795FD8847E2}"/>
    <cellStyle name="常规 3 6 3 3 3" xfId="969" xr:uid="{611CD7B1-ED21-4573-91E2-353D1BA5F824}"/>
    <cellStyle name="常规 3 6 3 4" xfId="970" xr:uid="{8BFD5835-50A6-4F70-BEF5-F0F01C83FE45}"/>
    <cellStyle name="常规 3 6 3 4 2" xfId="971" xr:uid="{0D074A63-B3B4-466A-B43A-5A6FC3E595C9}"/>
    <cellStyle name="常规 3 6 3 4 3" xfId="972" xr:uid="{E1B47D1F-EF2F-4156-82EB-45AFDD5B4507}"/>
    <cellStyle name="常规 3 6 3 5" xfId="973" xr:uid="{844477F5-7D63-4A0D-AB7B-4758CC818FC3}"/>
    <cellStyle name="常规 3 6 3 5 2" xfId="974" xr:uid="{8E7A3A8F-5F53-429E-88BB-2D074E6F6675}"/>
    <cellStyle name="常规 3 6 3 5 3" xfId="975" xr:uid="{67CF89A6-1855-4BFB-8F61-BD7FB414BCF1}"/>
    <cellStyle name="常规 3 6 3 6" xfId="976" xr:uid="{73F8039F-865E-43C2-8821-3C5D62EB1DC7}"/>
    <cellStyle name="常规 3 6 3 7" xfId="977" xr:uid="{0720EE7F-0963-4E9C-98D1-CCB70A296191}"/>
    <cellStyle name="常规 3 6 4" xfId="978" xr:uid="{AAFFD363-B60A-44DF-A58E-06313674CB83}"/>
    <cellStyle name="常规 3 6 4 2" xfId="979" xr:uid="{26FD1580-6FE2-4C24-B927-463E66191EBE}"/>
    <cellStyle name="常规 3 6 4 3" xfId="980" xr:uid="{D6C4F4DF-0BF4-403D-AFF3-8800BB0716FC}"/>
    <cellStyle name="常规 3 6 5" xfId="981" xr:uid="{1A6E3AC1-8C30-4402-AB92-A7E11BA33A12}"/>
    <cellStyle name="常规 3 6 5 2" xfId="982" xr:uid="{35B2DDBC-14E2-467B-9E0C-36B52297F39E}"/>
    <cellStyle name="常规 3 6 5 3" xfId="983" xr:uid="{0E7BAA9D-DC5E-4595-9447-E23F41B80425}"/>
    <cellStyle name="常规 3 6 6" xfId="984" xr:uid="{6ED17D5F-0D2A-46C2-AD29-32313DFB5DF5}"/>
    <cellStyle name="常规 3 6 6 2" xfId="985" xr:uid="{C947C8D4-4455-48AA-A427-CF5603906E87}"/>
    <cellStyle name="常规 3 6 6 3" xfId="986" xr:uid="{83F36B5C-1A4A-44C1-9FF3-B17A5CE7B612}"/>
    <cellStyle name="常规 3 6 7" xfId="987" xr:uid="{B6933666-AB5A-4292-8D8D-7BC68E64CDD5}"/>
    <cellStyle name="常规 3 6 7 2" xfId="988" xr:uid="{2AA91D55-2757-47A3-B170-3D92962D1D54}"/>
    <cellStyle name="常规 3 6 7 3" xfId="989" xr:uid="{6F041A06-8C70-4D10-8E37-729FA00CACFA}"/>
    <cellStyle name="常规 3 6 8" xfId="990" xr:uid="{B09D8732-C5B7-4EB6-835B-3BCB952B63DF}"/>
    <cellStyle name="常规 3 6 9" xfId="991" xr:uid="{AE17CF74-9E3E-45C4-ABE0-E04D03D3B1A0}"/>
    <cellStyle name="常规 3 7" xfId="992" xr:uid="{1388D475-6F89-4690-98C6-8C20961ED616}"/>
    <cellStyle name="常规 3 7 2" xfId="993" xr:uid="{DBA36038-34DC-405F-8DD9-068765712179}"/>
    <cellStyle name="常规 3 7 2 2" xfId="994" xr:uid="{D43D340C-B99B-4ADA-B6B9-D8DC95474E3A}"/>
    <cellStyle name="常规 3 7 2 2 2" xfId="995" xr:uid="{9B0B984B-E382-4060-81AC-2A360AC3F9BC}"/>
    <cellStyle name="常规 3 7 2 2 3" xfId="996" xr:uid="{0E9E3515-278E-4B9D-BD4B-103581966853}"/>
    <cellStyle name="常规 3 7 2 3" xfId="997" xr:uid="{72CCF1BD-E526-4EF9-B9F8-97BA54789C80}"/>
    <cellStyle name="常规 3 7 2 3 2" xfId="998" xr:uid="{AD5049F1-B1AB-48D3-B218-7D57FEE6DE28}"/>
    <cellStyle name="常规 3 7 2 3 3" xfId="999" xr:uid="{9FFE8CC8-092E-444C-9681-DA71F2E7459D}"/>
    <cellStyle name="常规 3 7 2 4" xfId="1000" xr:uid="{603B863A-D265-4D75-A915-00B8959A6F44}"/>
    <cellStyle name="常规 3 7 2 4 2" xfId="1001" xr:uid="{CAA1C00B-8787-4F2E-A876-19CC66DD3C98}"/>
    <cellStyle name="常规 3 7 2 4 3" xfId="1002" xr:uid="{C5D44A25-78A6-40F9-9BEC-360179EDB2DD}"/>
    <cellStyle name="常规 3 7 2 5" xfId="1003" xr:uid="{539D4974-ADAC-4C34-854B-6C95E86303DE}"/>
    <cellStyle name="常规 3 7 2 5 2" xfId="1004" xr:uid="{68E98B0D-1059-42A7-ABE6-6849D33B6592}"/>
    <cellStyle name="常规 3 7 2 5 3" xfId="1005" xr:uid="{44D8FA1B-5D21-4250-82B1-771B0DEC2CA2}"/>
    <cellStyle name="常规 3 7 2 6" xfId="1006" xr:uid="{58205A60-3F74-48AD-8E74-F8FC17E43293}"/>
    <cellStyle name="常规 3 7 2 7" xfId="1007" xr:uid="{CD585402-2105-440F-BDAF-45D63982A18D}"/>
    <cellStyle name="常规 3 7 3" xfId="1008" xr:uid="{1DBDCD2A-982E-443C-BC9D-872A6289A10E}"/>
    <cellStyle name="常规 3 7 3 2" xfId="1009" xr:uid="{EA6079FB-10D6-47E3-BC6F-9DD36E3DC6C1}"/>
    <cellStyle name="常规 3 7 3 2 2" xfId="1010" xr:uid="{DD521F7E-BA83-4168-9B41-F2B6F73405B2}"/>
    <cellStyle name="常规 3 7 3 2 3" xfId="1011" xr:uid="{DEF73D48-996A-4EAF-8657-0DCE1C77B3FF}"/>
    <cellStyle name="常规 3 7 3 3" xfId="1012" xr:uid="{4D47B1DE-3214-4148-80EE-D7EF244894F5}"/>
    <cellStyle name="常规 3 7 3 3 2" xfId="1013" xr:uid="{843DAE40-F867-4481-BE96-A5778D854D86}"/>
    <cellStyle name="常规 3 7 3 3 3" xfId="1014" xr:uid="{BF50F02A-D37F-4CB5-A193-3B6DADA87F39}"/>
    <cellStyle name="常规 3 7 3 4" xfId="1015" xr:uid="{30EB2018-67FA-4EEB-80FC-AA38BB7FD314}"/>
    <cellStyle name="常规 3 7 3 4 2" xfId="1016" xr:uid="{7F26C0A1-B9EC-441F-BC5D-354DB051F9D2}"/>
    <cellStyle name="常规 3 7 3 4 3" xfId="1017" xr:uid="{23E966DE-EB2A-480F-903E-C80F426FA0F8}"/>
    <cellStyle name="常规 3 7 3 5" xfId="1018" xr:uid="{9783F5A8-284B-4DD0-9A8A-A624D61D8560}"/>
    <cellStyle name="常规 3 7 3 5 2" xfId="1019" xr:uid="{61FA99A8-C355-443E-B7FD-32717278D310}"/>
    <cellStyle name="常规 3 7 3 5 3" xfId="1020" xr:uid="{1223F9BD-2B2E-459F-9FDD-342971038E25}"/>
    <cellStyle name="常规 3 7 3 6" xfId="1021" xr:uid="{6E2B8E6A-906D-410C-8BC5-FA395242F140}"/>
    <cellStyle name="常规 3 7 3 7" xfId="1022" xr:uid="{7A9D654B-A54B-4B7D-AFDC-692AC1D0658E}"/>
    <cellStyle name="常规 3 7 4" xfId="1023" xr:uid="{43BFA98C-4ED4-470B-83AF-639505E7128B}"/>
    <cellStyle name="常规 3 7 4 2" xfId="1024" xr:uid="{547EBC58-D21B-4AE9-B620-D3C8E6C190CF}"/>
    <cellStyle name="常规 3 7 4 3" xfId="1025" xr:uid="{21FA2303-69EF-4FCF-BBC8-94E061EB8D80}"/>
    <cellStyle name="常规 3 7 5" xfId="1026" xr:uid="{C805D347-8780-417F-BF23-B82758F3E8C7}"/>
    <cellStyle name="常规 3 7 5 2" xfId="1027" xr:uid="{A676E889-7B05-4A81-8E24-5ACA54B0F028}"/>
    <cellStyle name="常规 3 7 5 3" xfId="1028" xr:uid="{0E81E705-7BCF-4339-BBC5-30F22A461E8D}"/>
    <cellStyle name="常规 3 7 6" xfId="1029" xr:uid="{D6D131F5-1EF4-43ED-BD36-8482D552CB70}"/>
    <cellStyle name="常规 3 7 6 2" xfId="1030" xr:uid="{6B2787C7-2243-478B-91E3-3D82835523B0}"/>
    <cellStyle name="常规 3 7 6 3" xfId="1031" xr:uid="{2C3D7347-4ED7-4350-A421-19F5E0EFB5E7}"/>
    <cellStyle name="常规 3 7 7" xfId="1032" xr:uid="{03C6B74D-6162-45C5-8E49-429291B39749}"/>
    <cellStyle name="常规 3 7 7 2" xfId="1033" xr:uid="{AF17CF0C-BD05-4C08-BD00-8501F6F3DAB6}"/>
    <cellStyle name="常规 3 7 7 3" xfId="1034" xr:uid="{EDFE384D-DDDA-4284-B264-BC6A214EFE57}"/>
    <cellStyle name="常规 3 7 8" xfId="1035" xr:uid="{C79ADC7C-04B1-4C72-A234-452C4F175479}"/>
    <cellStyle name="常规 3 7 9" xfId="1036" xr:uid="{543067E3-58C3-48A3-A3C3-F70A9AF7854B}"/>
    <cellStyle name="常规 3 8" xfId="1037" xr:uid="{70E5AB03-622F-4165-9351-461748E5B066}"/>
    <cellStyle name="常规 3 8 2" xfId="1038" xr:uid="{FFB53F86-288F-4DFF-863B-94EAFECF27DA}"/>
    <cellStyle name="常规 3 8 2 2" xfId="1039" xr:uid="{B1C47F07-412F-4D51-99A6-EA299B48CBB1}"/>
    <cellStyle name="常规 3 8 2 2 2" xfId="1040" xr:uid="{2B4112B2-6F95-4D77-BC4F-7D5C8672E8BB}"/>
    <cellStyle name="常规 3 8 2 2 3" xfId="1041" xr:uid="{091B4DB4-D126-44AD-8806-6960E04C3BE6}"/>
    <cellStyle name="常规 3 8 2 3" xfId="1042" xr:uid="{C987D0A1-1DD8-45B9-9DDD-4FCFA9434A12}"/>
    <cellStyle name="常规 3 8 2 3 2" xfId="1043" xr:uid="{93588013-3174-4AAD-B8F6-B2FAC747EC23}"/>
    <cellStyle name="常规 3 8 2 3 3" xfId="1044" xr:uid="{ED273969-838C-4817-8FD8-3C6A3DDF1479}"/>
    <cellStyle name="常规 3 8 2 4" xfId="1045" xr:uid="{1C2C5475-1AA8-4E63-972F-64159837A7EC}"/>
    <cellStyle name="常规 3 8 2 4 2" xfId="1046" xr:uid="{713B3DDD-4DC7-479E-9898-4DA19C69A390}"/>
    <cellStyle name="常规 3 8 2 4 3" xfId="1047" xr:uid="{226C7EA9-9599-4E9C-95B8-57A0B75A14AD}"/>
    <cellStyle name="常规 3 8 2 5" xfId="1048" xr:uid="{322CA7B3-7417-448D-9C22-923A096C2E86}"/>
    <cellStyle name="常规 3 8 2 5 2" xfId="1049" xr:uid="{5C72396D-554B-48B0-B7B0-62850171F868}"/>
    <cellStyle name="常规 3 8 2 5 3" xfId="1050" xr:uid="{149F4498-FC00-49CD-9063-44878928E621}"/>
    <cellStyle name="常规 3 8 2 6" xfId="1051" xr:uid="{C151D81A-3274-4E52-A48F-64CA6BA547DB}"/>
    <cellStyle name="常规 3 8 2 7" xfId="1052" xr:uid="{39A5742A-6F9C-4BAB-81AD-E57CC66BA3E5}"/>
    <cellStyle name="常规 3 8 3" xfId="1053" xr:uid="{275FDABF-2EFF-4C68-9513-D58AB565B2D5}"/>
    <cellStyle name="常规 3 8 3 2" xfId="1054" xr:uid="{ABA0CAB7-7A79-4AA3-A92F-DDBA1BAEE84D}"/>
    <cellStyle name="常规 3 8 3 2 2" xfId="1055" xr:uid="{17D6649C-D4A9-4ED2-AF69-48D11DE6D05C}"/>
    <cellStyle name="常规 3 8 3 2 3" xfId="1056" xr:uid="{F9ED136C-8E98-4646-A982-91FB57512B70}"/>
    <cellStyle name="常规 3 8 3 3" xfId="1057" xr:uid="{1B337F14-4C30-467D-934C-03EB1982AC34}"/>
    <cellStyle name="常规 3 8 3 3 2" xfId="1058" xr:uid="{44B33102-D128-49DA-BE82-1943239CC26C}"/>
    <cellStyle name="常规 3 8 3 3 3" xfId="1059" xr:uid="{B8ECD5AA-76B9-40B8-A7B6-299C8D15916F}"/>
    <cellStyle name="常规 3 8 3 4" xfId="1060" xr:uid="{4E8AD210-B74E-4316-9FB1-FBFFA37D05C4}"/>
    <cellStyle name="常规 3 8 3 4 2" xfId="1061" xr:uid="{EA04FEAF-3A3C-469C-B9A8-31A095912C18}"/>
    <cellStyle name="常规 3 8 3 4 3" xfId="1062" xr:uid="{15F5DFBD-1B2A-491E-8980-115A40CA4888}"/>
    <cellStyle name="常规 3 8 3 5" xfId="1063" xr:uid="{1C9BACDD-68A8-4470-B685-B807E0C61C73}"/>
    <cellStyle name="常规 3 8 3 5 2" xfId="1064" xr:uid="{F51AEFD2-7C5B-43A3-92F4-760F1B0977D7}"/>
    <cellStyle name="常规 3 8 3 5 3" xfId="1065" xr:uid="{C91B7E84-AE7C-4819-AB7D-17A3004644C6}"/>
    <cellStyle name="常规 3 8 3 6" xfId="1066" xr:uid="{77420F5A-8F9B-486E-92AA-55781A44FE45}"/>
    <cellStyle name="常规 3 8 3 7" xfId="1067" xr:uid="{2732BB61-DAF8-4ED6-A4D0-7B9840332420}"/>
    <cellStyle name="常规 3 8 4" xfId="1068" xr:uid="{23E80D5E-65DE-4111-A519-ECD2B887C9D5}"/>
    <cellStyle name="常规 3 8 4 2" xfId="1069" xr:uid="{AC83CA57-6C86-4774-9A75-9F96AF2243A4}"/>
    <cellStyle name="常规 3 8 4 3" xfId="1070" xr:uid="{E7626384-E66F-43A2-B363-74D2202C4BA3}"/>
    <cellStyle name="常规 3 8 5" xfId="1071" xr:uid="{FF0ADEE1-8C12-4054-8F2B-9AE57B44AE5C}"/>
    <cellStyle name="常规 3 8 5 2" xfId="1072" xr:uid="{29D11C68-90FB-46FE-AD21-F655E068728B}"/>
    <cellStyle name="常规 3 8 5 3" xfId="1073" xr:uid="{315E7593-37D0-4DDD-AFB0-0F4310471D02}"/>
    <cellStyle name="常规 3 8 6" xfId="1074" xr:uid="{785540CC-BAC1-4C90-AF1C-479F18F79FA6}"/>
    <cellStyle name="常规 3 8 6 2" xfId="1075" xr:uid="{6BB7E34E-D547-45FA-AB6C-62E59A191BC0}"/>
    <cellStyle name="常规 3 8 6 3" xfId="1076" xr:uid="{75813DBD-49B1-4188-8B2D-4D42E80FE206}"/>
    <cellStyle name="常规 3 8 7" xfId="1077" xr:uid="{92745B46-A260-4D29-859F-A0255F1B2BA9}"/>
    <cellStyle name="常规 3 8 7 2" xfId="1078" xr:uid="{15413D3A-A50F-4940-A988-84BC70EFD793}"/>
    <cellStyle name="常规 3 8 7 3" xfId="1079" xr:uid="{38C565F2-BD05-48A7-A400-199BAB44E908}"/>
    <cellStyle name="常规 3 8 8" xfId="1080" xr:uid="{5679DC37-FBFE-44C7-AA03-E07E80FCF898}"/>
    <cellStyle name="常规 3 8 9" xfId="1081" xr:uid="{CDC65A89-456A-443C-82BD-0C9AB8C57BFE}"/>
    <cellStyle name="常规 3 9" xfId="1082" xr:uid="{903D4F22-1F86-443A-8AA9-B62E17F29B41}"/>
    <cellStyle name="常规 3 9 2" xfId="1083" xr:uid="{58EAAFFE-90DB-489E-BB02-4ECB5D6E98BC}"/>
    <cellStyle name="常规 3 9 2 2" xfId="1084" xr:uid="{68F18B6F-DCE7-4A86-B675-02CABEE2194F}"/>
    <cellStyle name="常规 3 9 2 2 2" xfId="1085" xr:uid="{F0186D4D-5FC4-4535-9BD0-33257FBC0B71}"/>
    <cellStyle name="常规 3 9 2 2 3" xfId="1086" xr:uid="{CB1D52E7-ABD7-4380-9BB7-05DD85B93591}"/>
    <cellStyle name="常规 3 9 2 3" xfId="1087" xr:uid="{EC47FF11-C751-49B9-8E35-F2C091A1F006}"/>
    <cellStyle name="常规 3 9 2 3 2" xfId="1088" xr:uid="{E1071258-1E7F-4774-BDD6-681116B74301}"/>
    <cellStyle name="常规 3 9 2 3 3" xfId="1089" xr:uid="{326604D5-3C46-4BB4-8364-38B7F2E9F4DF}"/>
    <cellStyle name="常规 3 9 2 4" xfId="1090" xr:uid="{10E087B0-396C-45E1-9B23-31A1E8C600EE}"/>
    <cellStyle name="常规 3 9 2 4 2" xfId="1091" xr:uid="{C845FF6C-5D2A-45C0-A43F-DF02260EA8D1}"/>
    <cellStyle name="常规 3 9 2 4 3" xfId="1092" xr:uid="{D960ABC9-A2CF-410B-8BFD-6CAAA54FA987}"/>
    <cellStyle name="常规 3 9 2 5" xfId="1093" xr:uid="{97502DE6-3447-4480-8E5B-C513CE279607}"/>
    <cellStyle name="常规 3 9 2 5 2" xfId="1094" xr:uid="{E3FE8523-7024-41C2-AAF8-BE9DAD14DBDD}"/>
    <cellStyle name="常规 3 9 2 5 3" xfId="1095" xr:uid="{3B9C9005-49A9-4064-B9D8-50901FCDC9F7}"/>
    <cellStyle name="常规 3 9 2 6" xfId="1096" xr:uid="{25EB4AC4-BC64-48DD-92DD-142FAB2DE407}"/>
    <cellStyle name="常规 3 9 2 7" xfId="1097" xr:uid="{699E1ACD-3653-4683-BA23-6CBCDB9F9415}"/>
    <cellStyle name="常规 3 9 3" xfId="1098" xr:uid="{E4D85EAF-3C0A-4AB4-B13A-66968487D02B}"/>
    <cellStyle name="常规 3 9 3 2" xfId="1099" xr:uid="{F909FCD1-5925-49D4-A44A-074E5597ADC0}"/>
    <cellStyle name="常规 3 9 3 2 2" xfId="1100" xr:uid="{CB3271DB-9DBB-4769-98CA-2610B6C4F9AB}"/>
    <cellStyle name="常规 3 9 3 2 3" xfId="1101" xr:uid="{EF690027-22AF-43AB-B661-1BC1CA9BC587}"/>
    <cellStyle name="常规 3 9 3 3" xfId="1102" xr:uid="{19340F3F-6F2F-45B4-ABBB-C2732ED6CA1E}"/>
    <cellStyle name="常规 3 9 3 3 2" xfId="1103" xr:uid="{A5E3A5C0-8DA4-4C66-BAEB-0A08C301D876}"/>
    <cellStyle name="常规 3 9 3 3 3" xfId="1104" xr:uid="{17BE8679-39BC-4268-8176-566BF1B3750A}"/>
    <cellStyle name="常规 3 9 3 4" xfId="1105" xr:uid="{F7F64608-E987-4F6A-85D7-928752E398D3}"/>
    <cellStyle name="常规 3 9 3 4 2" xfId="1106" xr:uid="{3DB3DA8C-B94B-42E4-9C22-7EF679C2AD79}"/>
    <cellStyle name="常规 3 9 3 4 3" xfId="1107" xr:uid="{A6D4A5CC-1248-4B7B-97CE-91658B7AC440}"/>
    <cellStyle name="常规 3 9 3 5" xfId="1108" xr:uid="{39CDB642-7E05-40A8-9EE5-8C2DF8CA8690}"/>
    <cellStyle name="常规 3 9 3 5 2" xfId="1109" xr:uid="{71D6D322-317F-4427-A832-4EEAE6023FD2}"/>
    <cellStyle name="常规 3 9 3 5 3" xfId="1110" xr:uid="{4AAC0B79-8900-413A-AD35-5E3BA06427B8}"/>
    <cellStyle name="常规 3 9 3 6" xfId="1111" xr:uid="{B4A6C07D-CB71-410E-9B5A-E1AC1E2994D8}"/>
    <cellStyle name="常规 3 9 3 7" xfId="1112" xr:uid="{97AB841E-B1B6-4F12-98CD-DA6BBA903FE2}"/>
    <cellStyle name="常规 3 9 4" xfId="1113" xr:uid="{E53D23A5-78F8-4463-BD2B-0F5B5BE111CA}"/>
    <cellStyle name="常规 3 9 4 2" xfId="1114" xr:uid="{9249FCFA-44EB-419E-A144-F71A6355F724}"/>
    <cellStyle name="常规 3 9 4 3" xfId="1115" xr:uid="{88D061BC-5E13-469A-A1B6-CC6BDF70007C}"/>
    <cellStyle name="常规 3 9 5" xfId="1116" xr:uid="{D887E038-C504-42D8-B3FB-63BBD7A83889}"/>
    <cellStyle name="常规 3 9 5 2" xfId="1117" xr:uid="{E186745A-94D4-4082-B5E2-1D3BD909AD9C}"/>
    <cellStyle name="常规 3 9 5 3" xfId="1118" xr:uid="{449AA51B-ED4E-49CA-833E-7FB1325FCA99}"/>
    <cellStyle name="常规 3 9 6" xfId="1119" xr:uid="{A0EE68C0-6FB9-43DC-BDC4-9945F58DF145}"/>
    <cellStyle name="常规 3 9 6 2" xfId="1120" xr:uid="{DB311066-3641-459A-8D7E-06A36638F44C}"/>
    <cellStyle name="常规 3 9 6 3" xfId="1121" xr:uid="{E37EA447-1311-4DA1-BA96-E4B421EA136A}"/>
    <cellStyle name="常规 3 9 7" xfId="1122" xr:uid="{0808802C-0438-4BC5-9441-314813DD9A55}"/>
    <cellStyle name="常规 3 9 7 2" xfId="1123" xr:uid="{D375D7F6-1462-45F9-B421-16EB87F08BEB}"/>
    <cellStyle name="常规 3 9 7 3" xfId="1124" xr:uid="{EC10D454-5C48-4893-8F74-7666742503E5}"/>
    <cellStyle name="常规 3 9 8" xfId="1125" xr:uid="{8B76CA0A-30FD-403B-89B7-B3AAC7BD8848}"/>
    <cellStyle name="常规 3 9 9" xfId="1126" xr:uid="{36C24CBF-8DD3-430F-93AB-D6F36B50C6C4}"/>
    <cellStyle name="常规 33" xfId="1127" xr:uid="{2CBA01DE-C39C-416D-85B0-E614FE7D383F}"/>
    <cellStyle name="常规 33 2" xfId="1128" xr:uid="{8A2C086D-33AF-4531-BC55-A86F5F963CC8}"/>
    <cellStyle name="常规 33 2 2" xfId="1129" xr:uid="{724FA4C6-63F7-40A9-A702-CE0799447A90}"/>
    <cellStyle name="常规 33 2 3" xfId="1130" xr:uid="{85399B7E-7AF8-4F0C-B450-DBC497ECA46F}"/>
    <cellStyle name="常规 33 3" xfId="1131" xr:uid="{94684A1A-8820-4E1B-9431-AA98BA8E2A7B}"/>
    <cellStyle name="常规 33 3 2" xfId="1132" xr:uid="{A6D90F51-AF12-4441-8875-F42889ECEF7A}"/>
    <cellStyle name="常规 33 3 3" xfId="1133" xr:uid="{13EA35B3-F67E-4B43-8330-A2811BF0AA3F}"/>
    <cellStyle name="常规 33 4" xfId="1134" xr:uid="{792CE652-153E-4D63-B6A2-4B738EAE276F}"/>
    <cellStyle name="常规 33 4 2" xfId="1135" xr:uid="{5B4BA913-38C2-4584-8AB6-7CEDD041D483}"/>
    <cellStyle name="常规 33 4 3" xfId="1136" xr:uid="{828DD260-6098-4021-9257-8FC339892909}"/>
    <cellStyle name="常规 33 5" xfId="1137" xr:uid="{CAB484E2-7561-4194-9C52-0C5410BAA1BC}"/>
    <cellStyle name="常规 33 5 2" xfId="1138" xr:uid="{D6FED99A-581B-480E-8CA8-20EF0BD1F309}"/>
    <cellStyle name="常规 33 5 3" xfId="1139" xr:uid="{410CBEC1-1C50-4496-A678-973957EF24F3}"/>
    <cellStyle name="常规 33 6" xfId="1140" xr:uid="{C1A013EA-4B41-4940-9B75-44926DEA290C}"/>
    <cellStyle name="常规 33 7" xfId="1141" xr:uid="{24E308D5-B98E-47C5-AFB0-D0A6135328A8}"/>
    <cellStyle name="常规 34" xfId="1142" xr:uid="{D62CD729-8A41-4079-9E88-05E6C9614A3A}"/>
    <cellStyle name="常规 34 2" xfId="1143" xr:uid="{73833032-6E6D-4513-8A99-CA9E99A3E579}"/>
    <cellStyle name="常规 34 2 2" xfId="1144" xr:uid="{0BF0330E-11DE-48EE-AB44-2CC9D03E600E}"/>
    <cellStyle name="常规 34 2 3" xfId="1145" xr:uid="{67CD4A0D-FC9E-4FBB-9BCA-07A65D4085C5}"/>
    <cellStyle name="常规 34 3" xfId="1146" xr:uid="{D05591E7-CDCB-46FC-A58F-701D9709FE26}"/>
    <cellStyle name="常规 34 3 2" xfId="1147" xr:uid="{25912EAA-A60C-42FE-80F7-7550B8DC25A8}"/>
    <cellStyle name="常规 34 3 3" xfId="1148" xr:uid="{15322CF5-552D-412C-8A08-82903950AFA1}"/>
    <cellStyle name="常规 34 4" xfId="1149" xr:uid="{F15B20CF-D69C-4044-8BF8-AF7F4FC70A63}"/>
    <cellStyle name="常规 34 4 2" xfId="1150" xr:uid="{A5516CD8-EBF9-4766-B7CA-AD46C83C25ED}"/>
    <cellStyle name="常规 34 4 3" xfId="1151" xr:uid="{B9EF7825-7378-463B-8E03-B377B49983DB}"/>
    <cellStyle name="常规 34 5" xfId="1152" xr:uid="{3ABBD8DE-6453-42D5-B4D7-E6CE9B5372D5}"/>
    <cellStyle name="常规 34 5 2" xfId="1153" xr:uid="{3832D884-1087-4043-89E3-CC597E08DD5A}"/>
    <cellStyle name="常规 34 5 3" xfId="1154" xr:uid="{A0576442-6E02-4375-AC81-7EE3651EA6CC}"/>
    <cellStyle name="常规 34 6" xfId="1155" xr:uid="{2DCFFDA7-494E-41AD-AB43-EA20B55300B1}"/>
    <cellStyle name="常规 34 7" xfId="1156" xr:uid="{68F2CE79-3788-46F4-BC5B-06CE8F0F5F20}"/>
    <cellStyle name="常规 35" xfId="1157" xr:uid="{2F7AAA4F-83C7-4AA6-9E9D-9C185253AF25}"/>
    <cellStyle name="常规 35 2" xfId="1158" xr:uid="{B83D1F6C-49A0-402D-A407-85B6B157E481}"/>
    <cellStyle name="常规 35 2 2" xfId="1159" xr:uid="{2D3F388B-093C-4B4D-B4EB-9544C1A5609B}"/>
    <cellStyle name="常规 35 2 3" xfId="1160" xr:uid="{BD067106-2A9B-485F-8519-583AEE74E4C3}"/>
    <cellStyle name="常规 35 3" xfId="1161" xr:uid="{DB6F0A3B-73A7-412A-B9DD-4BEAFEFFF89B}"/>
    <cellStyle name="常规 35 3 2" xfId="1162" xr:uid="{9DB9BDCF-B6C9-4936-9B71-954FFD01FE1A}"/>
    <cellStyle name="常规 35 3 3" xfId="1163" xr:uid="{4BE6A41B-B8CB-4982-BC01-089AC3B1FD70}"/>
    <cellStyle name="常规 35 4" xfId="1164" xr:uid="{A17245BB-E5FC-489C-BDF4-C0EEAFB512BB}"/>
    <cellStyle name="常规 35 4 2" xfId="1165" xr:uid="{FF9F2121-696D-4234-88F9-9602D03F1D9D}"/>
    <cellStyle name="常规 35 4 3" xfId="1166" xr:uid="{64BE12B2-195B-4613-9A13-92870A362C38}"/>
    <cellStyle name="常规 35 5" xfId="1167" xr:uid="{B18EA283-D9C3-4697-8889-5F823435280A}"/>
    <cellStyle name="常规 35 5 2" xfId="1168" xr:uid="{E277AFE2-3CB6-4A3F-BEBC-75BDCB60BCF4}"/>
    <cellStyle name="常规 35 5 3" xfId="1169" xr:uid="{1EABA440-294C-4F5E-9354-388946FDF950}"/>
    <cellStyle name="常规 35 6" xfId="1170" xr:uid="{49992CC6-7F0D-4D5C-BC5E-16FDEC222630}"/>
    <cellStyle name="常规 35 7" xfId="1171" xr:uid="{9C678075-ECB7-4504-84A6-8EF544FFA3B6}"/>
    <cellStyle name="常规 36" xfId="1172" xr:uid="{239A2271-A440-4C27-AF03-D559832B0164}"/>
    <cellStyle name="常规 36 2" xfId="1173" xr:uid="{6E321125-2CED-43E7-A6EC-04BBDEFD7656}"/>
    <cellStyle name="常规 36 2 2" xfId="1174" xr:uid="{78F90583-4F02-4DB2-B871-5C48E2D5A4DC}"/>
    <cellStyle name="常规 36 2 3" xfId="1175" xr:uid="{A0A13C66-7F5E-4D95-B22D-D9143CD57146}"/>
    <cellStyle name="常规 36 3" xfId="1176" xr:uid="{319CFFB1-8B2F-422E-B7A6-0AA414A90BA2}"/>
    <cellStyle name="常规 36 3 2" xfId="1177" xr:uid="{02EFF016-E398-4871-AFB5-61A32CFE1DD9}"/>
    <cellStyle name="常规 36 3 3" xfId="1178" xr:uid="{9723E430-4552-48F9-9F5B-4A73D38CDFD9}"/>
    <cellStyle name="常规 36 4" xfId="1179" xr:uid="{99E45656-8E23-4DE2-8D8C-B18897DD6BEE}"/>
    <cellStyle name="常规 36 4 2" xfId="1180" xr:uid="{008D9EB3-6930-4EE6-A5CD-097004FAD82C}"/>
    <cellStyle name="常规 36 4 3" xfId="1181" xr:uid="{D912601E-22CE-416E-AF29-EA8FDC04E570}"/>
    <cellStyle name="常规 36 5" xfId="1182" xr:uid="{9488EAC3-2004-4E97-9B6D-A68A2F555213}"/>
    <cellStyle name="常规 36 5 2" xfId="1183" xr:uid="{AED370FA-A5D9-4DB2-A0F7-6DCF2BC6060E}"/>
    <cellStyle name="常规 36 5 3" xfId="1184" xr:uid="{4DB00F8C-9507-4C3B-B253-63BAB4678977}"/>
    <cellStyle name="常规 36 6" xfId="1185" xr:uid="{3047CE66-E7E7-441F-8B28-BBB00A10FBB5}"/>
    <cellStyle name="常规 36 7" xfId="1186" xr:uid="{CAFA697A-A4B3-4983-82E2-B2E37FB0DC3D}"/>
    <cellStyle name="常规 37" xfId="1187" xr:uid="{D5577ACD-1739-4D66-BE25-A76A0857348E}"/>
    <cellStyle name="常规 37 2" xfId="1188" xr:uid="{D4778508-7B72-49AA-91F6-6DB389C397EE}"/>
    <cellStyle name="常规 37 2 2" xfId="1189" xr:uid="{2AA6F8EC-45E8-4363-99F8-E0167D0BC383}"/>
    <cellStyle name="常规 37 2 3" xfId="1190" xr:uid="{099C8123-5424-4319-BF20-0B3654CB3BF2}"/>
    <cellStyle name="常规 37 3" xfId="1191" xr:uid="{4B318603-4C3F-4422-AF22-3B0490CC1A86}"/>
    <cellStyle name="常规 37 3 2" xfId="1192" xr:uid="{1EA0DF4A-3EBF-40A8-8826-A716531D9E48}"/>
    <cellStyle name="常规 37 3 3" xfId="1193" xr:uid="{134A7C06-9F17-4A35-854C-5A6ED3239591}"/>
    <cellStyle name="常规 37 4" xfId="1194" xr:uid="{1A680B46-BA21-4BF1-9E3C-1DC2409072FC}"/>
    <cellStyle name="常规 37 4 2" xfId="1195" xr:uid="{DCA5E89B-B533-481E-8D52-3D6C2898493F}"/>
    <cellStyle name="常规 37 4 3" xfId="1196" xr:uid="{8326FF45-46BD-4F3A-AC66-E5191FCC0EB4}"/>
    <cellStyle name="常规 37 5" xfId="1197" xr:uid="{09A272BB-19F6-42E1-91B8-4A539C57505A}"/>
    <cellStyle name="常规 37 5 2" xfId="1198" xr:uid="{F2F3264E-D4C4-4CB9-9573-C68756045C9F}"/>
    <cellStyle name="常规 37 5 3" xfId="1199" xr:uid="{E3AAA727-FDFC-4C20-98A3-1A1321F276A9}"/>
    <cellStyle name="常规 37 6" xfId="1200" xr:uid="{6F39A31E-0A45-4178-911D-2B1F573DA960}"/>
    <cellStyle name="常规 37 7" xfId="1201" xr:uid="{D168A3FC-9723-41A0-BE87-955B30D93C98}"/>
    <cellStyle name="常规 38" xfId="1202" xr:uid="{BD310522-70FF-4A33-87F7-68530447DD39}"/>
    <cellStyle name="常规 38 2" xfId="1203" xr:uid="{18AC7FA6-9487-4095-8696-F1D9A0EC2154}"/>
    <cellStyle name="常规 38 2 2" xfId="1204" xr:uid="{1E2B4A4F-BAB1-46C6-96BE-0E6956D19577}"/>
    <cellStyle name="常规 38 2 3" xfId="1205" xr:uid="{7245B4F7-8DD1-45A8-A93A-B071C2FD7A4D}"/>
    <cellStyle name="常规 38 3" xfId="1206" xr:uid="{B0712818-1490-45C6-A481-BBFF05FD9CE7}"/>
    <cellStyle name="常规 38 3 2" xfId="1207" xr:uid="{D2338A61-DD3F-4D89-9C2A-FD500C0F8321}"/>
    <cellStyle name="常规 38 3 3" xfId="1208" xr:uid="{A7B36DE2-714B-4023-9449-EB96AFFDD069}"/>
    <cellStyle name="常规 38 4" xfId="1209" xr:uid="{65C808FE-F4AC-4462-964E-B1A8DF7E4A3D}"/>
    <cellStyle name="常规 38 4 2" xfId="1210" xr:uid="{2A579BC3-40FF-477C-9FA1-49B210A3521F}"/>
    <cellStyle name="常规 38 4 3" xfId="1211" xr:uid="{94BB3C58-E360-4C90-A917-5485967A2950}"/>
    <cellStyle name="常规 38 5" xfId="1212" xr:uid="{7B8F93A0-C4DB-4636-9FEA-FBD0E1F0D99F}"/>
    <cellStyle name="常规 38 5 2" xfId="1213" xr:uid="{511134D5-3BE9-413B-8012-F9A0F6F9AE84}"/>
    <cellStyle name="常规 38 5 3" xfId="1214" xr:uid="{4FC5B464-1A98-474B-804C-F36A043A8DD2}"/>
    <cellStyle name="常规 38 6" xfId="1215" xr:uid="{C46C6E93-E2F5-448B-B99F-60F1CCA39E5E}"/>
    <cellStyle name="常规 38 7" xfId="1216" xr:uid="{43D6F102-370E-4E5F-A2F4-0026E8AD5454}"/>
    <cellStyle name="常规 39" xfId="1217" xr:uid="{12A9DB32-D356-4BC8-8268-41D32EDB0795}"/>
    <cellStyle name="常规 39 2" xfId="1218" xr:uid="{1DDC0E2B-49C6-432C-8B67-3E295B3A2A58}"/>
    <cellStyle name="常规 39 2 2" xfId="1219" xr:uid="{1D9975B0-6AF5-4DF5-AE77-053BE8C8CD02}"/>
    <cellStyle name="常规 39 2 3" xfId="1220" xr:uid="{F800D3DD-B8EA-48C5-BF3D-1AA0CD594291}"/>
    <cellStyle name="常规 39 3" xfId="1221" xr:uid="{B01D41A0-1BAA-4BF2-97ED-06C5E9EDEEB0}"/>
    <cellStyle name="常规 39 3 2" xfId="1222" xr:uid="{04962A11-7937-4A3B-948C-F923200F5FEC}"/>
    <cellStyle name="常规 39 3 3" xfId="1223" xr:uid="{155F2C08-13B4-4B4E-A57C-B362FC88C257}"/>
    <cellStyle name="常规 39 4" xfId="1224" xr:uid="{06F3EB4C-0F32-4322-A029-AE54CFCB69E5}"/>
    <cellStyle name="常规 39 4 2" xfId="1225" xr:uid="{BDEF151F-40F1-400C-B98A-56FD93FB8C50}"/>
    <cellStyle name="常规 39 4 3" xfId="1226" xr:uid="{55C94411-DB43-49E5-9EB7-D176C26053CA}"/>
    <cellStyle name="常规 39 5" xfId="1227" xr:uid="{4CC2904B-044E-4070-A1EA-69C7354A6BB8}"/>
    <cellStyle name="常规 39 5 2" xfId="1228" xr:uid="{E0BDD5E8-A0A0-44C9-B048-DB0F8CAD6746}"/>
    <cellStyle name="常规 39 5 3" xfId="1229" xr:uid="{6A0205A9-F63A-4EF9-A97A-9520B0D498BF}"/>
    <cellStyle name="常规 39 6" xfId="1230" xr:uid="{709D5EB5-8BFE-4086-BA3B-19B0C27E36BE}"/>
    <cellStyle name="常规 39 7" xfId="1231" xr:uid="{3CBF0220-6940-47D1-A4CF-996F87600147}"/>
    <cellStyle name="常规 4" xfId="1232" xr:uid="{801FB519-5D9C-46A8-A827-BE548FED2F68}"/>
    <cellStyle name="常规 4 2" xfId="1233" xr:uid="{1220F8C2-000C-4B50-BB61-9B0BB220F0F7}"/>
    <cellStyle name="常规 4 2 2" xfId="1234" xr:uid="{560FD0C2-F7DA-45EB-BB4B-0B5C89135548}"/>
    <cellStyle name="常规 4 2 2 2" xfId="1235" xr:uid="{0B15640B-7983-4D6F-8FB3-6E517FF9799C}"/>
    <cellStyle name="常规 4 2 2 3" xfId="1236" xr:uid="{466A5FF4-65A6-4FA5-AB80-DE0D620A2A6E}"/>
    <cellStyle name="常规 4 2 3" xfId="1237" xr:uid="{B4C2390C-4302-43E0-A2ED-028568D63A0A}"/>
    <cellStyle name="常规 4 2 3 2" xfId="1238" xr:uid="{D573BC00-A48A-4E47-9E4E-60E71F173D6F}"/>
    <cellStyle name="常规 4 2 3 3" xfId="1239" xr:uid="{FBA76DC4-F569-4AA8-9934-435DFE66C81D}"/>
    <cellStyle name="常规 4 2 4" xfId="1240" xr:uid="{64E3FAF4-CC61-4922-82A4-DD383288510F}"/>
    <cellStyle name="常规 4 2 4 2" xfId="1241" xr:uid="{D50B903A-0F7F-4494-B326-0455206CB1DA}"/>
    <cellStyle name="常规 4 2 4 3" xfId="1242" xr:uid="{14D5651C-B920-4193-9559-AD50E0857026}"/>
    <cellStyle name="常规 4 2 5" xfId="1243" xr:uid="{5307F898-3A45-4215-83C8-C156CBD63C49}"/>
    <cellStyle name="常规 4 2 5 2" xfId="1244" xr:uid="{DC7B607A-0661-43A6-B091-5F83CDE16177}"/>
    <cellStyle name="常规 4 2 5 3" xfId="1245" xr:uid="{84C0D71C-CB61-45DC-9290-F1E749D7C1A5}"/>
    <cellStyle name="常规 4 2 6" xfId="1246" xr:uid="{8F7E52A9-C235-4D0E-90C3-8FCD75D5AF02}"/>
    <cellStyle name="常规 4 2 7" xfId="1247" xr:uid="{D47113BE-C768-4DCD-B463-E8982CE33125}"/>
    <cellStyle name="常规 4 3" xfId="1248" xr:uid="{59C62D64-ACD0-4A34-AFB7-08F41608E2FC}"/>
    <cellStyle name="常规 4 3 2" xfId="1249" xr:uid="{E3F54DDF-2477-404D-B493-6CDDA54A568D}"/>
    <cellStyle name="常规 4 3 2 2" xfId="1250" xr:uid="{76E29369-7A2F-416D-AACA-C2BA5F5DFECB}"/>
    <cellStyle name="常规 4 3 2 3" xfId="1251" xr:uid="{EEEC0F84-C450-4A0C-8BDB-F3A7A4943AA6}"/>
    <cellStyle name="常规 4 3 3" xfId="1252" xr:uid="{1B39CD72-0643-4B91-9287-6FAAD0CC6535}"/>
    <cellStyle name="常规 4 3 3 2" xfId="1253" xr:uid="{FE86B99C-43D3-47A3-B6A3-D7DA43737C11}"/>
    <cellStyle name="常规 4 3 3 3" xfId="1254" xr:uid="{40BFF315-0588-422E-80B0-94C5E34DA879}"/>
    <cellStyle name="常规 4 3 4" xfId="1255" xr:uid="{C7A7F06D-4178-4600-85B9-337F509AFB23}"/>
    <cellStyle name="常规 4 3 4 2" xfId="1256" xr:uid="{5C9DF837-B081-4899-98BE-8DCECE965768}"/>
    <cellStyle name="常规 4 3 4 3" xfId="1257" xr:uid="{B3C8461D-DABC-4931-B5BC-006FF79E2415}"/>
    <cellStyle name="常规 4 3 5" xfId="1258" xr:uid="{49D0C79A-659C-4682-842F-92B1E6D588A8}"/>
    <cellStyle name="常规 4 3 5 2" xfId="1259" xr:uid="{88AF89DD-6768-4FCC-BB3A-D6E40A1551E0}"/>
    <cellStyle name="常规 4 3 5 3" xfId="1260" xr:uid="{17DE8AA4-A504-4F6B-802C-E67DFA78116A}"/>
    <cellStyle name="常规 4 3 6" xfId="1261" xr:uid="{BC4FFBC7-DC4D-4FDC-AD7C-B2AC625A4C60}"/>
    <cellStyle name="常规 4 3 7" xfId="1262" xr:uid="{539ED809-D4C1-48F4-AA93-084E5B24427A}"/>
    <cellStyle name="常规 4 4" xfId="1263" xr:uid="{23D5EE56-B4D3-4FFE-9A7B-B250986E6B25}"/>
    <cellStyle name="常规 4 4 2" xfId="1264" xr:uid="{1EDCEADB-42BF-4523-B2A6-C2CDF5192AE2}"/>
    <cellStyle name="常规 4 4 3" xfId="1265" xr:uid="{71008436-C8D4-497F-8404-DF887099D536}"/>
    <cellStyle name="常规 4 5" xfId="1266" xr:uid="{B9CAA20F-37D8-40EA-A46C-9521C6752ECE}"/>
    <cellStyle name="常规 4 5 2" xfId="1267" xr:uid="{2E0FA828-071B-40C3-981B-20F5E401CDEA}"/>
    <cellStyle name="常规 4 5 3" xfId="1268" xr:uid="{A7F00A6C-F89E-4AA4-A9A8-CAA24E0741A9}"/>
    <cellStyle name="常规 4 6" xfId="1269" xr:uid="{013EF952-447D-4E98-8878-C76E06B19129}"/>
    <cellStyle name="常规 4 6 2" xfId="1270" xr:uid="{E8B3130C-5A58-4ABF-849F-D6972F8D4E0A}"/>
    <cellStyle name="常规 4 6 3" xfId="1271" xr:uid="{D0811A59-BC0C-4F61-ADFF-6DB4DF79A979}"/>
    <cellStyle name="常规 4 7" xfId="1272" xr:uid="{D2F8E748-F0F2-4904-ADEB-63F787938E67}"/>
    <cellStyle name="常规 4 7 2" xfId="1273" xr:uid="{B14FE612-55EC-4BF9-B6DF-8BB326472080}"/>
    <cellStyle name="常规 4 7 3" xfId="1274" xr:uid="{246E5349-58E1-42E1-B350-7DBFD356F936}"/>
    <cellStyle name="常规 4 8" xfId="1275" xr:uid="{79A6927F-3935-4B24-A7AC-874976B461BE}"/>
    <cellStyle name="常规 4 9" xfId="1276" xr:uid="{1769218A-9C5D-4E19-BFA7-BE5B8EB5F9D1}"/>
    <cellStyle name="常规 40" xfId="1277" xr:uid="{719A7370-3BCF-4BB8-BB82-8BF241A39972}"/>
    <cellStyle name="常规 40 2" xfId="1278" xr:uid="{161AA8EF-783F-463B-A188-6F8CD3E20DD3}"/>
    <cellStyle name="常规 40 2 2" xfId="1279" xr:uid="{08AA0B77-ABFE-490D-8560-9E47891BAB89}"/>
    <cellStyle name="常规 40 2 3" xfId="1280" xr:uid="{8A0CA54E-646E-405B-A16D-D62CEEAE7DCA}"/>
    <cellStyle name="常规 40 3" xfId="1281" xr:uid="{3D2E3EC6-9122-4C0A-8E87-BBA10E075DB8}"/>
    <cellStyle name="常规 40 3 2" xfId="1282" xr:uid="{14E97800-6919-4001-BDBB-12822F13CE15}"/>
    <cellStyle name="常规 40 3 3" xfId="1283" xr:uid="{B49018A0-DFBB-4AFD-8C36-327C023BF7DD}"/>
    <cellStyle name="常规 40 4" xfId="1284" xr:uid="{F2AB5E75-63AF-4602-8326-4038FB70FF54}"/>
    <cellStyle name="常规 40 4 2" xfId="1285" xr:uid="{65C333FA-E187-4C7F-9BF2-3C1E7427A570}"/>
    <cellStyle name="常规 40 4 3" xfId="1286" xr:uid="{E9970954-A10A-4F81-84CF-3845837C15C5}"/>
    <cellStyle name="常规 40 5" xfId="1287" xr:uid="{EFF9D3BC-6C07-4C42-8A68-3338D7D377CB}"/>
    <cellStyle name="常规 40 5 2" xfId="1288" xr:uid="{D6128921-17BC-490A-A8EB-A912A1B861BC}"/>
    <cellStyle name="常规 40 5 3" xfId="1289" xr:uid="{D510E578-0AD3-4AFB-9458-DAF150B3DE0D}"/>
    <cellStyle name="常规 40 6" xfId="1290" xr:uid="{C1232BF0-2E46-472F-B869-CA9F539CE6A3}"/>
    <cellStyle name="常规 40 7" xfId="1291" xr:uid="{546F1F76-7C07-42B0-A95E-41939DA601BC}"/>
    <cellStyle name="常规 41" xfId="1292" xr:uid="{1A3521E5-431D-4CC4-A3C4-BAC266610A02}"/>
    <cellStyle name="常规 41 2" xfId="1293" xr:uid="{0598680F-C5D1-4ECA-8632-5747FD5CAC37}"/>
    <cellStyle name="常规 41 2 2" xfId="1294" xr:uid="{C392F016-C8F2-4AC9-BC7B-0010FEFB0B55}"/>
    <cellStyle name="常规 41 2 3" xfId="1295" xr:uid="{8D5FF1C6-D3E7-4E02-9136-670F67B35C89}"/>
    <cellStyle name="常规 41 3" xfId="1296" xr:uid="{B1EEB3F0-7615-4130-8152-ABE81385DEBC}"/>
    <cellStyle name="常规 41 3 2" xfId="1297" xr:uid="{6C6A5BA4-9D66-447C-BF77-019A31603660}"/>
    <cellStyle name="常规 41 3 3" xfId="1298" xr:uid="{1C3FAF15-DDF6-4758-8729-BE31D9A625D2}"/>
    <cellStyle name="常规 41 4" xfId="1299" xr:uid="{8C2B2BCB-DDA9-4536-B5E1-D28AFFD57E77}"/>
    <cellStyle name="常规 41 4 2" xfId="1300" xr:uid="{16C5256B-CC66-4ADD-ABA4-422AA1576010}"/>
    <cellStyle name="常规 41 4 3" xfId="1301" xr:uid="{FF8A5513-FA19-40F6-B70B-7858B15CBF59}"/>
    <cellStyle name="常规 41 5" xfId="1302" xr:uid="{36D7A145-A21D-43D4-93E4-19A7A68ABA82}"/>
    <cellStyle name="常规 41 5 2" xfId="1303" xr:uid="{FC951195-2830-4210-AA48-B3D5E479C1AB}"/>
    <cellStyle name="常规 41 5 3" xfId="1304" xr:uid="{E1FD4BCC-B425-44C8-BC31-A291C516A04C}"/>
    <cellStyle name="常规 41 6" xfId="1305" xr:uid="{057E2D7A-AF3D-4DF8-BDE2-2862F6F71476}"/>
    <cellStyle name="常规 41 7" xfId="1306" xr:uid="{F4DF53BC-5DB6-4232-BB94-487A9F8DCE86}"/>
    <cellStyle name="常规 42" xfId="1307" xr:uid="{5D3864ED-CAB8-4096-827B-8350D7865A02}"/>
    <cellStyle name="常规 42 2" xfId="1308" xr:uid="{4A4F22CE-3417-4DBC-9499-FDD6F2F524D2}"/>
    <cellStyle name="常规 42 2 2" xfId="1309" xr:uid="{42FB5101-5FA6-4626-903F-14C4326F1FDF}"/>
    <cellStyle name="常规 42 2 3" xfId="1310" xr:uid="{DE7EEC11-490C-4BE6-8772-42B0B4B1BBFA}"/>
    <cellStyle name="常规 42 3" xfId="1311" xr:uid="{ADE0B8A4-0D85-433B-A546-3B37513808CF}"/>
    <cellStyle name="常规 42 3 2" xfId="1312" xr:uid="{B2C1F819-2A5D-455F-AA07-E76D89CA00A7}"/>
    <cellStyle name="常规 42 3 3" xfId="1313" xr:uid="{633FD926-5DA8-45DA-8CD0-8EECC05767D1}"/>
    <cellStyle name="常规 42 4" xfId="1314" xr:uid="{C854FC94-039B-47A1-8947-5CAC96FC9BD8}"/>
    <cellStyle name="常规 42 4 2" xfId="1315" xr:uid="{1010895F-B572-42E6-9D61-59232A304DD1}"/>
    <cellStyle name="常规 42 4 3" xfId="1316" xr:uid="{4232FBAC-5178-4CD6-ABD8-F21493840153}"/>
    <cellStyle name="常规 42 5" xfId="1317" xr:uid="{6065BECD-1A7D-4054-8D04-83509BA10D8C}"/>
    <cellStyle name="常规 42 5 2" xfId="1318" xr:uid="{946AFFA8-0C8C-461B-A33F-456F89FFCA38}"/>
    <cellStyle name="常规 42 5 3" xfId="1319" xr:uid="{937BC1D3-A001-4145-BAA2-1110538CF88A}"/>
    <cellStyle name="常规 42 6" xfId="1320" xr:uid="{47B5F6FC-40E1-4971-A0FA-15B5D841149F}"/>
    <cellStyle name="常规 42 7" xfId="1321" xr:uid="{4E14832A-9DAF-4CB1-B798-672C063C3FF8}"/>
    <cellStyle name="常规 43" xfId="1322" xr:uid="{4817F4B8-767C-4E9A-A2DC-F2722E8F222E}"/>
    <cellStyle name="常规 43 2" xfId="1323" xr:uid="{93AED14A-0982-4800-A3C7-95288070EF55}"/>
    <cellStyle name="常规 43 2 2" xfId="1324" xr:uid="{6895DE79-6280-4B33-8B06-8008E86C60E2}"/>
    <cellStyle name="常规 43 2 3" xfId="1325" xr:uid="{EEC7BEF9-C9CD-40E2-8663-BC41B8E22306}"/>
    <cellStyle name="常规 43 3" xfId="1326" xr:uid="{923669B0-AE79-4B79-9FCA-80F0EDECC0B1}"/>
    <cellStyle name="常规 43 3 2" xfId="1327" xr:uid="{25332D29-71E5-4EA6-85FF-97028430CF13}"/>
    <cellStyle name="常规 43 3 3" xfId="1328" xr:uid="{F15F37E2-E9DC-4456-B38E-240BAD1AA204}"/>
    <cellStyle name="常规 43 4" xfId="1329" xr:uid="{01D9D0ED-FC32-467C-906C-27E1387C5263}"/>
    <cellStyle name="常规 43 4 2" xfId="1330" xr:uid="{9D96FDB5-C377-4A5E-B85B-95D68C4B1F8A}"/>
    <cellStyle name="常规 43 4 3" xfId="1331" xr:uid="{E68BFAE2-43AF-4835-B680-5B62E18ABFCD}"/>
    <cellStyle name="常规 43 5" xfId="1332" xr:uid="{33F6230F-5D30-4D8C-B7DB-DCB08B40ACD6}"/>
    <cellStyle name="常规 43 5 2" xfId="1333" xr:uid="{5BFC4D9D-3122-41DB-AA1E-4CBF8A94D5E7}"/>
    <cellStyle name="常规 43 5 3" xfId="1334" xr:uid="{8747386F-2666-47D6-B0A1-3BEABB231219}"/>
    <cellStyle name="常规 43 6" xfId="1335" xr:uid="{64703E0A-9535-4F70-93AE-7D37A1DA5363}"/>
    <cellStyle name="常规 43 7" xfId="1336" xr:uid="{BCC99F8F-1DF3-452F-9A02-18D626DD56D6}"/>
    <cellStyle name="常规 44" xfId="1337" xr:uid="{66E8A1A5-57A6-4827-B793-EEF1ECCDF0E2}"/>
    <cellStyle name="常规 44 2" xfId="1338" xr:uid="{28EDFBC3-876F-4992-9224-2DD3DCD3C0FB}"/>
    <cellStyle name="常规 44 2 2" xfId="1339" xr:uid="{DC7B78B1-7FB8-4873-8DF9-AB777F4DF8DB}"/>
    <cellStyle name="常规 44 2 3" xfId="1340" xr:uid="{32A2671F-F958-46A5-BEEE-FAAB914E37B6}"/>
    <cellStyle name="常规 44 3" xfId="1341" xr:uid="{0FF737BF-F432-47CC-B4BE-3E62F87FCAC8}"/>
    <cellStyle name="常规 44 3 2" xfId="1342" xr:uid="{F588EB5D-5ECC-4C1B-B127-01B73A9D6738}"/>
    <cellStyle name="常规 44 3 3" xfId="1343" xr:uid="{4604F4A6-0D84-4878-B878-D21CC5B56EF5}"/>
    <cellStyle name="常规 44 4" xfId="1344" xr:uid="{0B029E98-CA48-499E-BD10-4DFBE45FA92D}"/>
    <cellStyle name="常规 44 4 2" xfId="1345" xr:uid="{10892842-AA58-4A53-8032-3C7D094723C9}"/>
    <cellStyle name="常规 44 4 3" xfId="1346" xr:uid="{97458D8D-C9A8-458A-A8B4-50C49BDD537D}"/>
    <cellStyle name="常规 44 5" xfId="1347" xr:uid="{54A34B34-700D-41AF-AEFD-E5FC16A0A12D}"/>
    <cellStyle name="常规 44 5 2" xfId="1348" xr:uid="{700AF459-63B5-4770-8905-2400BB5F41CC}"/>
    <cellStyle name="常规 44 5 3" xfId="1349" xr:uid="{1FA2E081-03C5-4391-9168-867DA574BD46}"/>
    <cellStyle name="常规 44 6" xfId="1350" xr:uid="{94E0B054-A6FA-487F-8F06-3EBB40218DD2}"/>
    <cellStyle name="常规 44 7" xfId="1351" xr:uid="{B7A71DBD-3B48-4CB5-9E15-1DE27BD52294}"/>
    <cellStyle name="常规 45" xfId="1352" xr:uid="{9AFB28F2-784F-4B7D-9624-B96F8FD02E01}"/>
    <cellStyle name="常规 45 2" xfId="1353" xr:uid="{4DE18878-3937-49E7-9065-1ADBDF0C9D48}"/>
    <cellStyle name="常规 45 2 2" xfId="1354" xr:uid="{44823638-DC91-46C1-8028-01D8B175E278}"/>
    <cellStyle name="常规 45 2 3" xfId="1355" xr:uid="{2E9B7F88-2F26-453B-BAB5-9CA15434ACBE}"/>
    <cellStyle name="常规 45 3" xfId="1356" xr:uid="{C82A5EBF-8048-4993-AED6-EBE605B05F21}"/>
    <cellStyle name="常规 45 3 2" xfId="1357" xr:uid="{C0AD74E0-D635-4D2B-BA64-E26C783DB925}"/>
    <cellStyle name="常规 45 3 3" xfId="1358" xr:uid="{31643C15-DFC0-4E92-9BC2-BE8D45B13761}"/>
    <cellStyle name="常规 45 4" xfId="1359" xr:uid="{E4A9C828-7DDC-4F74-B7B7-A1A10F29BA78}"/>
    <cellStyle name="常规 45 4 2" xfId="1360" xr:uid="{A2A48B03-12E4-4FC2-AA3E-F6224EDE57FD}"/>
    <cellStyle name="常规 45 4 3" xfId="1361" xr:uid="{9D73EB88-7266-4818-8EB0-91BA26AEC708}"/>
    <cellStyle name="常规 45 5" xfId="1362" xr:uid="{71AAFE62-F61B-4B2A-8E4D-E40DCF074175}"/>
    <cellStyle name="常规 45 5 2" xfId="1363" xr:uid="{69749815-CFE3-4745-9C76-8CF3F152F995}"/>
    <cellStyle name="常规 45 5 3" xfId="1364" xr:uid="{1292F09D-40FE-4C0E-844E-412D86AE0CD9}"/>
    <cellStyle name="常规 45 6" xfId="1365" xr:uid="{A4D6B3FE-8478-4358-B824-688C653CF2D4}"/>
    <cellStyle name="常规 45 7" xfId="1366" xr:uid="{00FBB0EB-2598-4CC6-95A0-ED27CFD8C790}"/>
    <cellStyle name="常规 46" xfId="1367" xr:uid="{6528FC0B-EE69-4012-AFAF-1711B4DB3C4B}"/>
    <cellStyle name="常规 46 2" xfId="1368" xr:uid="{7AD91B29-FEFF-4C65-AFE1-701A11AF8943}"/>
    <cellStyle name="常规 46 2 2" xfId="1369" xr:uid="{5D288882-01CC-49E3-B19D-0030F879699B}"/>
    <cellStyle name="常规 46 2 3" xfId="1370" xr:uid="{BBCA0CF2-5FC1-4DA0-8546-E247EFA6F61D}"/>
    <cellStyle name="常规 46 3" xfId="1371" xr:uid="{B8FFBF42-2FFF-4726-9690-5830617B5472}"/>
    <cellStyle name="常规 46 3 2" xfId="1372" xr:uid="{4313AB57-3F07-495D-9E99-905BDDDC005B}"/>
    <cellStyle name="常规 46 3 3" xfId="1373" xr:uid="{13DB73F7-D2B4-4F2A-A209-010FECC5316C}"/>
    <cellStyle name="常规 46 4" xfId="1374" xr:uid="{3B69878F-13C4-4CFF-9DF3-173F203C497C}"/>
    <cellStyle name="常规 46 4 2" xfId="1375" xr:uid="{4AD8D19B-F3FA-4FB7-ADBF-A4080D9B8E89}"/>
    <cellStyle name="常规 46 4 3" xfId="1376" xr:uid="{F10E2553-C317-47FC-9FE0-A3D99E4D65E0}"/>
    <cellStyle name="常规 46 5" xfId="1377" xr:uid="{00A539F3-9DBB-4417-BE48-DFC20AFF9D63}"/>
    <cellStyle name="常规 46 5 2" xfId="1378" xr:uid="{B8170151-DCFC-4BEB-B351-DD0D5589B7D8}"/>
    <cellStyle name="常规 46 5 3" xfId="1379" xr:uid="{D6B4BDDB-EBF6-43EC-8F45-BDF71E8C03F0}"/>
    <cellStyle name="常规 46 6" xfId="1380" xr:uid="{E7B39547-0B8B-47EC-B964-48BE7B7EF588}"/>
    <cellStyle name="常规 46 7" xfId="1381" xr:uid="{83B1A97C-F995-480D-8CDC-0753B497E84D}"/>
    <cellStyle name="常规 47" xfId="1382" xr:uid="{B166938B-87A6-4CC6-A182-44FC3F3B5A92}"/>
    <cellStyle name="常规 47 2" xfId="1383" xr:uid="{5930B7FE-3663-49A6-9472-E4D718B5B9EF}"/>
    <cellStyle name="常规 47 2 2" xfId="1384" xr:uid="{D336B39B-F27E-414A-BD21-04140A79FBD6}"/>
    <cellStyle name="常规 47 2 3" xfId="1385" xr:uid="{FC252234-D279-4004-923C-6015A54ECA29}"/>
    <cellStyle name="常规 47 3" xfId="1386" xr:uid="{E6DD1517-2EAB-465E-94AA-301626853B38}"/>
    <cellStyle name="常规 47 3 2" xfId="1387" xr:uid="{30B6176F-BFCF-41E1-8358-DE029B56E7A6}"/>
    <cellStyle name="常规 47 3 3" xfId="1388" xr:uid="{13C2B2EC-9A43-470E-8C3A-96431A2F4A0A}"/>
    <cellStyle name="常规 47 4" xfId="1389" xr:uid="{E2670C54-377A-4586-BCC2-A1B354314DAE}"/>
    <cellStyle name="常规 47 4 2" xfId="1390" xr:uid="{6EB6BA08-62E4-4A9F-982A-5FB5803A9D57}"/>
    <cellStyle name="常规 47 4 3" xfId="1391" xr:uid="{B84FBC8D-B767-496D-8DAD-2C1988FCC7CF}"/>
    <cellStyle name="常规 47 5" xfId="1392" xr:uid="{4A8E8075-CC92-47EE-B0BA-E5820DFDD485}"/>
    <cellStyle name="常规 47 5 2" xfId="1393" xr:uid="{420F3749-EB47-4C1B-832F-C250463A4593}"/>
    <cellStyle name="常规 47 5 3" xfId="1394" xr:uid="{4884CD6E-59D8-4B90-B1E8-EC76ABDBF49A}"/>
    <cellStyle name="常规 47 6" xfId="1395" xr:uid="{70EC573D-C78D-4D48-AAAC-8D523C18B47A}"/>
    <cellStyle name="常规 47 7" xfId="1396" xr:uid="{2BCADE86-A278-4449-9750-DAA214DF322E}"/>
    <cellStyle name="常规 48" xfId="1397" xr:uid="{A284712A-C95A-4553-9C42-EF43A411B0E7}"/>
    <cellStyle name="常规 48 2" xfId="1398" xr:uid="{EF43A527-E88F-454A-8689-A253969C1A56}"/>
    <cellStyle name="常规 48 2 2" xfId="1399" xr:uid="{76FFF86E-B389-4301-81C7-CC92C95621CF}"/>
    <cellStyle name="常规 48 2 3" xfId="1400" xr:uid="{A765D1BB-AC3F-4E0E-98A1-A984D1866774}"/>
    <cellStyle name="常规 48 3" xfId="1401" xr:uid="{0F809170-78BE-4233-B31F-051ADF2ACB22}"/>
    <cellStyle name="常规 48 3 2" xfId="1402" xr:uid="{EC437C69-D171-4550-95E5-A21322D2F2DF}"/>
    <cellStyle name="常规 48 3 3" xfId="1403" xr:uid="{B13A6BCE-C8C1-4A5D-AC19-B6B9F68A933B}"/>
    <cellStyle name="常规 48 4" xfId="1404" xr:uid="{55149179-236A-4FF3-B7AB-ADE2F0E603F6}"/>
    <cellStyle name="常规 48 4 2" xfId="1405" xr:uid="{87BE4251-685E-47F6-994E-C722601B6C45}"/>
    <cellStyle name="常规 48 4 3" xfId="1406" xr:uid="{954A5883-9B57-49C0-BA41-FEDC34AE7D61}"/>
    <cellStyle name="常规 48 5" xfId="1407" xr:uid="{F7DF85B8-C53E-4AE6-9AF9-C4247430BA34}"/>
    <cellStyle name="常规 48 5 2" xfId="1408" xr:uid="{00264918-81EC-40CE-A95E-A34D89D888C6}"/>
    <cellStyle name="常规 48 5 3" xfId="1409" xr:uid="{FDBA16FD-8E54-4336-931D-C93FB5BCA5E9}"/>
    <cellStyle name="常规 48 6" xfId="1410" xr:uid="{BE32CEEF-C5DF-418A-AD25-93BC65F99B5B}"/>
    <cellStyle name="常规 48 7" xfId="1411" xr:uid="{A4EEFC6E-F0DA-43D1-9B74-C7520B946828}"/>
    <cellStyle name="常规 49" xfId="1412" xr:uid="{D8CA05A6-DD86-4053-BA69-51000FF87A59}"/>
    <cellStyle name="常规 49 2" xfId="1413" xr:uid="{A205A697-DB10-45A1-B961-9149182F449A}"/>
    <cellStyle name="常规 49 2 2" xfId="1414" xr:uid="{92E15D67-F53D-4510-802B-94B6C31A9FB4}"/>
    <cellStyle name="常规 49 2 3" xfId="1415" xr:uid="{8940167C-6E7D-4A87-B1FF-CB8FC450963D}"/>
    <cellStyle name="常规 49 3" xfId="1416" xr:uid="{99770083-9768-4185-9180-B57F5AB643CF}"/>
    <cellStyle name="常规 49 3 2" xfId="1417" xr:uid="{DD24A8FE-3FB2-4063-B857-AAAC0A780080}"/>
    <cellStyle name="常规 49 3 3" xfId="1418" xr:uid="{3F1D0219-B8A0-4EE6-9AF1-87246D0D6A1A}"/>
    <cellStyle name="常规 49 4" xfId="1419" xr:uid="{A62CF0B0-86DB-4343-A1C0-14D5381AD508}"/>
    <cellStyle name="常规 49 4 2" xfId="1420" xr:uid="{5ACC1728-37FE-4C54-861C-D7E6057C9172}"/>
    <cellStyle name="常规 49 4 3" xfId="1421" xr:uid="{141BA95B-F4F0-4A10-BEF0-6E20489CC481}"/>
    <cellStyle name="常规 49 5" xfId="1422" xr:uid="{01322EC4-D52C-46A1-9DF7-EC1B7D1C0CB6}"/>
    <cellStyle name="常规 49 5 2" xfId="1423" xr:uid="{5EE3F7C5-9D5C-49B4-A988-34A9366C73C3}"/>
    <cellStyle name="常规 49 5 3" xfId="1424" xr:uid="{EAB303EF-1903-49D1-BFBE-082E026E9762}"/>
    <cellStyle name="常规 49 6" xfId="1425" xr:uid="{C873EC29-A4FB-4D41-99D5-4DE8ABFDEF0D}"/>
    <cellStyle name="常规 49 7" xfId="1426" xr:uid="{F997FB5B-2B6D-40A2-B461-15DB1D49161C}"/>
    <cellStyle name="常规 50" xfId="1427" xr:uid="{197F5D49-5A9D-4B20-A354-5C1E647B0961}"/>
    <cellStyle name="常规 50 2" xfId="1428" xr:uid="{A496D225-1BF7-4556-902D-06C81FA61F9D}"/>
    <cellStyle name="常规 50 2 2" xfId="1429" xr:uid="{5B6F2511-5A01-4533-AE05-08138F501EDC}"/>
    <cellStyle name="常规 50 2 3" xfId="1430" xr:uid="{FD60C9D5-F43F-498A-B3D7-BECA5AA4EB84}"/>
    <cellStyle name="常规 50 3" xfId="1431" xr:uid="{1D7ACD82-4458-46A8-A284-C6D9A061EDBB}"/>
    <cellStyle name="常规 50 3 2" xfId="1432" xr:uid="{9959CBEC-6BB1-4F9E-9F2F-2AB2658A3E61}"/>
    <cellStyle name="常规 50 3 3" xfId="1433" xr:uid="{258D70EA-EECB-4834-A0DC-51A6AF52F9D2}"/>
    <cellStyle name="常规 50 4" xfId="1434" xr:uid="{57DC1686-28EA-4E32-942B-31607E98411F}"/>
    <cellStyle name="常规 50 4 2" xfId="1435" xr:uid="{7BEC4AAF-8474-45C6-8D1D-E168FDB6B540}"/>
    <cellStyle name="常规 50 4 3" xfId="1436" xr:uid="{88159DF6-2122-460D-99BF-553B22F6FEFB}"/>
    <cellStyle name="常规 50 5" xfId="1437" xr:uid="{DDF37D51-80B8-4B4E-89CC-6A915483567E}"/>
    <cellStyle name="常规 50 5 2" xfId="1438" xr:uid="{CEB77DFC-129E-4E6A-873D-2BCCAF9FAC1C}"/>
    <cellStyle name="常规 50 5 3" xfId="1439" xr:uid="{63C6F831-A9F8-4F16-8090-7F718C110C6B}"/>
    <cellStyle name="常规 50 6" xfId="1440" xr:uid="{B435BE32-6136-4810-9E12-8C6DA1077934}"/>
    <cellStyle name="常规 50 7" xfId="1441" xr:uid="{93A16229-CB30-42C5-BBB6-E2807D3A8E62}"/>
    <cellStyle name="常规 51" xfId="1442" xr:uid="{ED9815AE-4917-4738-829B-57DBB4254559}"/>
    <cellStyle name="常规 51 2" xfId="1443" xr:uid="{C913D607-8505-4ECD-9F8E-ED3DC7353922}"/>
    <cellStyle name="常规 51 2 2" xfId="1444" xr:uid="{2D495C24-17F4-4BC8-BD07-1C5D28082BFE}"/>
    <cellStyle name="常规 51 2 3" xfId="1445" xr:uid="{EC4D538B-1909-4298-80FF-A67C354F9356}"/>
    <cellStyle name="常规 51 3" xfId="1446" xr:uid="{24D00DC2-D09B-47B7-B0D0-C9850C273AB0}"/>
    <cellStyle name="常规 51 3 2" xfId="1447" xr:uid="{0C0DCCA0-9541-4BAA-A007-B61ED3719A2A}"/>
    <cellStyle name="常规 51 3 3" xfId="1448" xr:uid="{62667DFE-865B-49C1-9C99-FF938FE49FEA}"/>
    <cellStyle name="常规 51 4" xfId="1449" xr:uid="{382EDC39-E2FC-4A7C-AD86-7D5629641638}"/>
    <cellStyle name="常规 51 4 2" xfId="1450" xr:uid="{03629D55-9D2A-4042-9737-F2C67DC23490}"/>
    <cellStyle name="常规 51 4 3" xfId="1451" xr:uid="{22EAB86F-408E-44E0-9C29-524ED8BF3E1F}"/>
    <cellStyle name="常规 51 5" xfId="1452" xr:uid="{83577A42-33A7-4496-8320-7F99CF4D065F}"/>
    <cellStyle name="常规 51 5 2" xfId="1453" xr:uid="{E699A43E-D759-48B5-8EE5-6D5DA3832151}"/>
    <cellStyle name="常规 51 5 3" xfId="1454" xr:uid="{0BE6BBE4-EB60-4D18-A5CF-0686EA8C95A4}"/>
    <cellStyle name="常规 51 6" xfId="1455" xr:uid="{23F97F7D-701D-4C37-A0C6-1330E3F8BB13}"/>
    <cellStyle name="常规 51 7" xfId="1456" xr:uid="{1C22E8D8-2E10-4111-9D07-0C639F10E622}"/>
    <cellStyle name="常规 52" xfId="1457" xr:uid="{88860477-2678-4C82-B9BB-907919B161DD}"/>
    <cellStyle name="常规 52 2" xfId="1458" xr:uid="{C8CC7B66-9A43-4E3F-9C94-20D3BCB7EAB9}"/>
    <cellStyle name="常规 52 2 2" xfId="1459" xr:uid="{4952374A-000B-4EF0-807A-B8F2C6E5F729}"/>
    <cellStyle name="常规 52 2 3" xfId="1460" xr:uid="{8339EC57-19C2-4AEA-B9F6-A88B0700F533}"/>
    <cellStyle name="常规 52 3" xfId="1461" xr:uid="{3460BD8C-69A7-415B-AD2C-1F792C39F2B5}"/>
    <cellStyle name="常规 52 3 2" xfId="1462" xr:uid="{A78D0279-8694-48F0-B3EC-28B32A3EA740}"/>
    <cellStyle name="常规 52 3 3" xfId="1463" xr:uid="{30E48D5B-B4D0-4B6D-A426-9C50877AD015}"/>
    <cellStyle name="常规 52 4" xfId="1464" xr:uid="{BB265346-405B-4010-AA2F-0E396DB544FE}"/>
    <cellStyle name="常规 52 4 2" xfId="1465" xr:uid="{9B3A696C-0BCA-4CA8-BDEA-ADEF59F8E87B}"/>
    <cellStyle name="常规 52 4 3" xfId="1466" xr:uid="{DF4EDB08-EA8B-4D15-8E9C-07056DB211F5}"/>
    <cellStyle name="常规 52 5" xfId="1467" xr:uid="{AD55A19C-3BC3-4F12-AB15-4D1347231D6D}"/>
    <cellStyle name="常规 52 5 2" xfId="1468" xr:uid="{FB0F4E15-6E7D-4E3C-9CEA-B935FDD190CF}"/>
    <cellStyle name="常规 52 5 3" xfId="1469" xr:uid="{BD2A7C6B-D312-49EA-A8A3-8743BF1F6551}"/>
    <cellStyle name="常规 52 6" xfId="1470" xr:uid="{1A5585E4-BFDC-473E-8B99-CB24DD4C6A8F}"/>
    <cellStyle name="常规 52 7" xfId="1471" xr:uid="{18A9DC41-3783-407A-8B87-7791FABFC193}"/>
    <cellStyle name="常规 53" xfId="1472" xr:uid="{6F1C7DCF-42B9-493E-8AFD-8E2EAD5F9F12}"/>
    <cellStyle name="常规 53 2" xfId="1473" xr:uid="{4D310092-E892-4677-8A95-ADCB50A54D6C}"/>
    <cellStyle name="常规 53 2 2" xfId="1474" xr:uid="{8E51E267-D4A6-4A6E-AF24-928F39BEA0AA}"/>
    <cellStyle name="常规 53 2 3" xfId="1475" xr:uid="{6831168F-B04B-4AF8-9550-E8713EBF0CA8}"/>
    <cellStyle name="常规 53 3" xfId="1476" xr:uid="{1FD3C147-2BDE-4105-BA8B-641A2891B2F3}"/>
    <cellStyle name="常规 53 3 2" xfId="1477" xr:uid="{F319AD85-D7FC-4EDB-AA4A-F903E2207695}"/>
    <cellStyle name="常规 53 3 3" xfId="1478" xr:uid="{0AEC951D-E385-4BFE-B524-FB7EAA4CDCFA}"/>
    <cellStyle name="常规 53 4" xfId="1479" xr:uid="{DD5BF316-451E-488D-BF0C-36EBEBC8CE51}"/>
    <cellStyle name="常规 53 4 2" xfId="1480" xr:uid="{8F955CC8-28CC-44A5-9985-0DF0AFC5A4F1}"/>
    <cellStyle name="常规 53 4 3" xfId="1481" xr:uid="{C7992D8F-14E5-41C0-98D9-189E54DB7383}"/>
    <cellStyle name="常规 53 5" xfId="1482" xr:uid="{0DAB2CD5-8341-472B-89D1-747088027C97}"/>
    <cellStyle name="常规 53 5 2" xfId="1483" xr:uid="{6202318D-9497-47B9-BB91-ABDD5518C59F}"/>
    <cellStyle name="常规 53 5 3" xfId="1484" xr:uid="{24CC7E06-6801-4277-BF71-535EA262A46F}"/>
    <cellStyle name="常规 53 6" xfId="1485" xr:uid="{EEE2CCF4-D77A-430F-9813-8FC99F2CFE01}"/>
    <cellStyle name="常规 53 7" xfId="1486" xr:uid="{8336C90A-27BD-4D7B-B85D-5F0E049E8547}"/>
    <cellStyle name="常规 54" xfId="1487" xr:uid="{C5A018D6-20CB-47FC-B4CE-04432DB910D6}"/>
    <cellStyle name="常规 54 2" xfId="1488" xr:uid="{B0E22CBD-80B1-45DB-8E29-C1C5036FD2A1}"/>
    <cellStyle name="常规 54 2 2" xfId="1489" xr:uid="{E81CD1AC-B7FC-4D22-8FF5-51C83A46EF2C}"/>
    <cellStyle name="常规 54 2 3" xfId="1490" xr:uid="{13C78A14-AF8A-4AB7-A35C-4EA67262F209}"/>
    <cellStyle name="常规 54 3" xfId="1491" xr:uid="{D71A5DF2-C5E9-48D6-958F-90E7C681431E}"/>
    <cellStyle name="常规 54 3 2" xfId="1492" xr:uid="{8268955E-F916-470C-9357-A76DCDFDA36E}"/>
    <cellStyle name="常规 54 3 3" xfId="1493" xr:uid="{AE1F7761-C3F0-4E7F-A162-786198DD854D}"/>
    <cellStyle name="常规 54 4" xfId="1494" xr:uid="{47317F69-468B-4E48-9259-C482CCCEA39A}"/>
    <cellStyle name="常规 54 4 2" xfId="1495" xr:uid="{3579711A-69D6-4889-8C8C-B04B2A0BF76F}"/>
    <cellStyle name="常规 54 4 3" xfId="1496" xr:uid="{5DF0025F-464E-48EA-88DB-10463166A9D2}"/>
    <cellStyle name="常规 54 5" xfId="1497" xr:uid="{52862E61-175E-4AF1-9397-DD8E4B8D3396}"/>
    <cellStyle name="常规 54 5 2" xfId="1498" xr:uid="{E1ACD880-FB06-4515-993E-356BE7B077E9}"/>
    <cellStyle name="常规 54 5 3" xfId="1499" xr:uid="{75ABF654-3E1D-483D-80D8-604359E1E89A}"/>
    <cellStyle name="常规 54 6" xfId="1500" xr:uid="{02B22810-C903-4963-83CB-ED845191D8E5}"/>
    <cellStyle name="常规 54 7" xfId="1501" xr:uid="{5E21B2BB-4027-4706-A77C-AABF83ADE40E}"/>
    <cellStyle name="常规 55" xfId="1502" xr:uid="{15FADA9A-6706-4266-B977-6660DD888A9D}"/>
    <cellStyle name="常规 55 2" xfId="1503" xr:uid="{28D63506-E7C3-4D6C-B0EF-46368E302503}"/>
    <cellStyle name="常规 55 2 2" xfId="1504" xr:uid="{1B4BB4BB-00E2-4D22-85D3-262BE3934008}"/>
    <cellStyle name="常规 55 2 3" xfId="1505" xr:uid="{EFAFAA44-5D92-4196-B8A1-3706B1AD3778}"/>
    <cellStyle name="常规 55 3" xfId="1506" xr:uid="{576FB7EE-02E8-4453-93F3-06267C544D00}"/>
    <cellStyle name="常规 55 3 2" xfId="1507" xr:uid="{03DE956C-707C-47E2-B01A-67B041230EC4}"/>
    <cellStyle name="常规 55 3 3" xfId="1508" xr:uid="{407DEEA1-B5EB-4D8A-9905-C4DE50F9C08F}"/>
    <cellStyle name="常规 55 4" xfId="1509" xr:uid="{86B602A3-AE8E-4B74-9DAF-D1C42ACF0D61}"/>
    <cellStyle name="常规 55 4 2" xfId="1510" xr:uid="{D24A09DE-A625-454A-BCCC-A003D729C06C}"/>
    <cellStyle name="常规 55 4 3" xfId="1511" xr:uid="{F15117BB-D19F-4D2E-8E84-82AB8285F71F}"/>
    <cellStyle name="常规 55 5" xfId="1512" xr:uid="{CC230E4C-43EA-40EE-8005-2450B641C308}"/>
    <cellStyle name="常规 55 5 2" xfId="1513" xr:uid="{312C8033-D726-44AB-8AC9-ABBD0B3204F3}"/>
    <cellStyle name="常规 55 5 3" xfId="1514" xr:uid="{91972F88-AAAC-4E1D-8FEF-4305FCE0B897}"/>
    <cellStyle name="常规 55 6" xfId="1515" xr:uid="{0C9CDEB5-9278-480B-BB09-E2C3437B8564}"/>
    <cellStyle name="常规 55 7" xfId="1516" xr:uid="{EDDEBC0A-11EB-4DF8-AAFF-C053E3919703}"/>
    <cellStyle name="常规 56" xfId="1517" xr:uid="{B641C1E2-59E6-4801-A74A-4B29884B1E4D}"/>
    <cellStyle name="常规 56 2" xfId="1518" xr:uid="{D71AE7B3-520B-4E4E-8231-845E99AA8690}"/>
    <cellStyle name="常规 56 2 2" xfId="1519" xr:uid="{AD998DAE-45CA-411A-BD07-BA390A0B2640}"/>
    <cellStyle name="常规 56 2 3" xfId="1520" xr:uid="{6010E9B1-96D3-4C73-B08F-DD15DF87697C}"/>
    <cellStyle name="常规 56 3" xfId="1521" xr:uid="{E9982E8C-82B8-4BAC-B63F-E2D5396EFF7C}"/>
    <cellStyle name="常规 56 3 2" xfId="1522" xr:uid="{44D5FCE5-6ABE-403E-992B-320187F80FBB}"/>
    <cellStyle name="常规 56 3 3" xfId="1523" xr:uid="{F2552019-56BE-4FA8-B3B6-745F801F6D28}"/>
    <cellStyle name="常规 56 4" xfId="1524" xr:uid="{B29FDF4F-99BA-4337-9E42-976B97D69399}"/>
    <cellStyle name="常规 56 4 2" xfId="1525" xr:uid="{848FD2E5-B36B-446C-BC7C-2A8398ACA7EE}"/>
    <cellStyle name="常规 56 4 3" xfId="1526" xr:uid="{75B59B1E-B8C6-4A61-AB95-2C4BF57E7788}"/>
    <cellStyle name="常规 56 5" xfId="1527" xr:uid="{FBE0B63D-3F78-48D6-9A76-A975EAD7AEE5}"/>
    <cellStyle name="常规 56 5 2" xfId="1528" xr:uid="{A5149322-78FB-4191-B76B-E9267E66C970}"/>
    <cellStyle name="常规 56 5 3" xfId="1529" xr:uid="{0473FF08-5C0E-454F-969F-5FE73DD6DA3A}"/>
    <cellStyle name="常规 56 6" xfId="1530" xr:uid="{7B3A14D8-3A69-4013-A991-B363293B8380}"/>
    <cellStyle name="常规 56 7" xfId="1531" xr:uid="{D607EFEB-FAB4-4313-A448-FF7023A9DAD3}"/>
    <cellStyle name="常规 57" xfId="1532" xr:uid="{DB5C8632-37A8-4B9D-BFF4-6A71E51716E6}"/>
    <cellStyle name="常规 57 2" xfId="1533" xr:uid="{0E049D4D-12E1-4881-9472-AAADB2A79200}"/>
    <cellStyle name="常规 57 2 2" xfId="1534" xr:uid="{AB107DA1-E994-4263-AACC-DAD6EC20D35B}"/>
    <cellStyle name="常规 57 2 3" xfId="1535" xr:uid="{2541A53F-35B1-4645-BCA7-099EED5D98F9}"/>
    <cellStyle name="常规 57 3" xfId="1536" xr:uid="{F2052B88-8056-4119-92B8-FA5629E2FBA7}"/>
    <cellStyle name="常规 57 3 2" xfId="1537" xr:uid="{94530916-44B5-454B-8031-29659B63B634}"/>
    <cellStyle name="常规 57 3 3" xfId="1538" xr:uid="{E6836A42-523C-4E8B-AA16-CA38D58ABE42}"/>
    <cellStyle name="常规 57 4" xfId="1539" xr:uid="{E038E630-28C8-4DCB-9EB2-0D9501C3D31D}"/>
    <cellStyle name="常规 57 4 2" xfId="1540" xr:uid="{BCA89DB3-CD5B-47F8-B480-416F0AB2C5A9}"/>
    <cellStyle name="常规 57 4 3" xfId="1541" xr:uid="{674BC090-2074-401D-8D12-06DDA35D079C}"/>
    <cellStyle name="常规 57 5" xfId="1542" xr:uid="{8FDAC3D9-8136-430D-BD67-CEACDF45862B}"/>
    <cellStyle name="常规 57 5 2" xfId="1543" xr:uid="{1DE212B5-9309-4805-8BB6-5513D5171055}"/>
    <cellStyle name="常规 57 5 3" xfId="1544" xr:uid="{22520F90-ABAD-44D8-BE74-92517C03FE92}"/>
    <cellStyle name="常规 57 6" xfId="1545" xr:uid="{EBF524C4-D60A-43B9-B3BF-B82615BC03CD}"/>
    <cellStyle name="常规 57 7" xfId="1546" xr:uid="{BAE58BA0-F8F7-4430-9DFC-A211C91653D8}"/>
    <cellStyle name="常规 58" xfId="1547" xr:uid="{DB3AB55E-2137-4248-9526-752A2EBFDAF0}"/>
    <cellStyle name="常规 58 2" xfId="1548" xr:uid="{6310228C-C837-4EC1-A62D-EA888CFD6A80}"/>
    <cellStyle name="常规 58 2 2" xfId="1549" xr:uid="{8C12FD56-F9CC-4B86-84BE-93D49F5F773C}"/>
    <cellStyle name="常规 58 2 3" xfId="1550" xr:uid="{0DA07F3F-EC4F-46BE-8451-E087E0396413}"/>
    <cellStyle name="常规 58 3" xfId="1551" xr:uid="{77224079-BE4C-4052-A0C3-027278ECC1E3}"/>
    <cellStyle name="常规 58 3 2" xfId="1552" xr:uid="{A92EB133-EBD7-45EE-9BAC-2EDF918B348A}"/>
    <cellStyle name="常规 58 3 3" xfId="1553" xr:uid="{DBB93B25-A8F6-4936-B0A0-33D7C93590D5}"/>
    <cellStyle name="常规 58 4" xfId="1554" xr:uid="{488E5444-6CD5-4644-9528-EFE62D420113}"/>
    <cellStyle name="常规 58 4 2" xfId="1555" xr:uid="{E8C890BC-393F-4AC6-A929-6F74F78D3799}"/>
    <cellStyle name="常规 58 4 3" xfId="1556" xr:uid="{A81A0C10-7725-4985-96D8-61D0C722E82C}"/>
    <cellStyle name="常规 58 5" xfId="1557" xr:uid="{F7027EF1-D70D-4BD6-BBE4-49534368F2AB}"/>
    <cellStyle name="常规 58 5 2" xfId="1558" xr:uid="{844ADD88-6191-4B08-8047-407245167C5B}"/>
    <cellStyle name="常规 58 5 3" xfId="1559" xr:uid="{09009AE3-C276-4F2A-B600-252C8C6486B5}"/>
    <cellStyle name="常规 58 6" xfId="1560" xr:uid="{DBF98AD8-2AB0-4D54-9FB2-6E9E2D83B9E5}"/>
    <cellStyle name="常规 58 7" xfId="1561" xr:uid="{565E0007-5FAD-4386-9D62-490EB59A6B5D}"/>
    <cellStyle name="常规 59" xfId="1562" xr:uid="{E12CBBA9-229D-41DD-80C6-89A586162C0B}"/>
    <cellStyle name="常规 59 2" xfId="1563" xr:uid="{1C6A7A0E-EDB8-47C3-9D2D-994F76EB44A5}"/>
    <cellStyle name="常规 59 2 2" xfId="1564" xr:uid="{7CFDA9E5-D2A9-48E5-8B26-A43EF27D3CCE}"/>
    <cellStyle name="常规 59 2 3" xfId="1565" xr:uid="{0D3C1B9B-3309-4911-8DF2-4F8378C1074A}"/>
    <cellStyle name="常规 59 3" xfId="1566" xr:uid="{C5270204-B33A-47F1-AF94-6241D394C180}"/>
    <cellStyle name="常规 59 3 2" xfId="1567" xr:uid="{03CC197A-5F92-4A51-96EA-BD61D42AE666}"/>
    <cellStyle name="常规 59 3 3" xfId="1568" xr:uid="{29950CB6-9286-4246-A0F3-C4D801E78999}"/>
    <cellStyle name="常规 59 4" xfId="1569" xr:uid="{514773D3-4670-40C0-91DB-9B747A1098E4}"/>
    <cellStyle name="常规 59 4 2" xfId="1570" xr:uid="{BCD3B154-4C79-4C52-A567-8CB91B52B686}"/>
    <cellStyle name="常规 59 4 3" xfId="1571" xr:uid="{8C81F960-D7E9-4EBF-AC2C-72D352160107}"/>
    <cellStyle name="常规 59 5" xfId="1572" xr:uid="{FB093BB3-1B1D-4BB0-881C-5AFC8A6157F9}"/>
    <cellStyle name="常规 59 5 2" xfId="1573" xr:uid="{BDF1F897-4C0F-4557-9DD8-0BC9492BE02F}"/>
    <cellStyle name="常规 59 5 3" xfId="1574" xr:uid="{EB04435D-BBED-4806-B7A7-1D7CB8A175D7}"/>
    <cellStyle name="常规 59 6" xfId="1575" xr:uid="{D513E725-99E8-4415-ADB4-415A03B86BBF}"/>
    <cellStyle name="常规 59 7" xfId="1576" xr:uid="{93725108-786C-4784-AEFD-104BDDEB39EB}"/>
    <cellStyle name="常规 60" xfId="1577" xr:uid="{D10AC6A8-A501-44EC-852E-4B198B0409EB}"/>
    <cellStyle name="常规 60 2" xfId="1578" xr:uid="{312DA1D9-7E35-4CEB-B2B6-D449A6D5FABF}"/>
    <cellStyle name="常规 60 2 2" xfId="1579" xr:uid="{C3841A93-B4BA-49CC-BBC7-95C6E8914134}"/>
    <cellStyle name="常规 60 2 3" xfId="1580" xr:uid="{A0824CDC-0DEC-4D0C-9AC7-644A93513930}"/>
    <cellStyle name="常规 60 3" xfId="1581" xr:uid="{F304A6CC-845C-48E4-8864-7EF04E62DAA7}"/>
    <cellStyle name="常规 60 3 2" xfId="1582" xr:uid="{B1634222-6D4E-4ECF-88D7-760B79CDF7F5}"/>
    <cellStyle name="常规 60 3 3" xfId="1583" xr:uid="{131183A5-FD2E-46C6-80DC-9AC367E3019A}"/>
    <cellStyle name="常规 60 4" xfId="1584" xr:uid="{3C2B1628-E254-4273-B46A-769BEFCE2DE1}"/>
    <cellStyle name="常规 60 4 2" xfId="1585" xr:uid="{53CDB7EA-C47E-4452-981C-C19985061BAC}"/>
    <cellStyle name="常规 60 4 3" xfId="1586" xr:uid="{5DA6F3C6-C201-4B93-BBAD-3D22F86A767D}"/>
    <cellStyle name="常规 60 5" xfId="1587" xr:uid="{5780A389-3FD2-47D2-8F16-24B8EE6FE68F}"/>
    <cellStyle name="常规 60 5 2" xfId="1588" xr:uid="{733EFEF0-C3D7-4B1E-B0E6-7B46DE97B1D7}"/>
    <cellStyle name="常规 60 5 3" xfId="1589" xr:uid="{5482FAD6-46C3-448A-9CB8-AA47713B2B06}"/>
    <cellStyle name="常规 60 6" xfId="1590" xr:uid="{9D811BC7-89BB-45F9-BFD9-4AE50F29AF11}"/>
    <cellStyle name="常规 60 7" xfId="1591" xr:uid="{AE508C6D-F05C-45C4-B27A-85E6E9F49F64}"/>
    <cellStyle name="常规 61" xfId="1592" xr:uid="{1BF70B7A-E97A-427A-A1F3-5F46070291B8}"/>
    <cellStyle name="常规 61 2" xfId="1593" xr:uid="{B1ACECAA-D8A5-4CF1-9D26-D88958F5B577}"/>
    <cellStyle name="常规 61 2 2" xfId="1594" xr:uid="{A9E573AF-76DB-4598-851D-C3E3D3A9D85A}"/>
    <cellStyle name="常规 61 2 3" xfId="1595" xr:uid="{FF5FA681-EFF1-4DB9-9302-DB3E3B4B10AA}"/>
    <cellStyle name="常规 61 3" xfId="1596" xr:uid="{7477F337-F946-4152-A2C6-562FEF22BD73}"/>
    <cellStyle name="常规 61 3 2" xfId="1597" xr:uid="{40DDEE0D-6F0B-4956-8DDE-B98F25D98922}"/>
    <cellStyle name="常规 61 3 3" xfId="1598" xr:uid="{13DDB2EF-E1F9-4710-8705-A3EF702CA921}"/>
    <cellStyle name="常规 61 4" xfId="1599" xr:uid="{0BAD0252-12BC-41BF-A1D7-09AD69EAAB07}"/>
    <cellStyle name="常规 61 4 2" xfId="1600" xr:uid="{09A87500-3794-43B7-9231-26DB4A1DE9AF}"/>
    <cellStyle name="常规 61 4 3" xfId="1601" xr:uid="{6D4EFAAD-A56A-42D2-B5BB-43F2FD899DEA}"/>
    <cellStyle name="常规 61 5" xfId="1602" xr:uid="{AF0A5740-4AC8-4637-AE41-EA2DE8FA6624}"/>
    <cellStyle name="常规 61 5 2" xfId="1603" xr:uid="{350B1745-6DDD-4F25-A5C4-EAA48C499CEE}"/>
    <cellStyle name="常规 61 5 3" xfId="1604" xr:uid="{2550B515-CE6F-484D-961F-97D50CDCE8BE}"/>
    <cellStyle name="常规 61 6" xfId="1605" xr:uid="{7D587F9D-9F0F-495A-908C-18E3B68AB100}"/>
    <cellStyle name="常规 61 7" xfId="1606" xr:uid="{6F0451B4-4BF9-48B4-943E-17D16611E513}"/>
    <cellStyle name="常规 62" xfId="1607" xr:uid="{E4431C74-704E-40CF-874B-5020D357BB2B}"/>
    <cellStyle name="常规 62 2" xfId="1608" xr:uid="{9F1DD2EE-FADC-4019-87E7-ED1A5751176A}"/>
    <cellStyle name="常规 62 2 2" xfId="1609" xr:uid="{37AD6F8E-466C-4D4E-B0D7-5A49E7B0FC6C}"/>
    <cellStyle name="常规 62 2 3" xfId="1610" xr:uid="{C9654854-86BC-40F4-9BDF-DB7188EAA2E9}"/>
    <cellStyle name="常规 62 3" xfId="1611" xr:uid="{9C3327DD-B6D1-4271-8DDE-9919DFB85353}"/>
    <cellStyle name="常规 62 3 2" xfId="1612" xr:uid="{4F2F9CBC-EA73-4F95-9857-CB32A77B0996}"/>
    <cellStyle name="常规 62 3 3" xfId="1613" xr:uid="{28A6E7A9-09C3-44D4-BCD2-807E9066B614}"/>
    <cellStyle name="常规 62 4" xfId="1614" xr:uid="{B7971F77-0466-48E4-A9DC-6380CC55D2E3}"/>
    <cellStyle name="常规 62 4 2" xfId="1615" xr:uid="{F5A261BF-D270-43A5-A063-CD434E61747A}"/>
    <cellStyle name="常规 62 4 3" xfId="1616" xr:uid="{64FD5B39-4441-4B31-8D90-25EEC27F206F}"/>
    <cellStyle name="常规 62 5" xfId="1617" xr:uid="{FA1221D3-1A15-4406-B702-34720C1D2ED2}"/>
    <cellStyle name="常规 62 5 2" xfId="1618" xr:uid="{9491A0ED-27AF-4CCD-9195-DBEFF2187A48}"/>
    <cellStyle name="常规 62 5 3" xfId="1619" xr:uid="{CECAD7D7-95A2-46AF-BD43-F353819BFCE7}"/>
    <cellStyle name="常规 62 6" xfId="1620" xr:uid="{77B6AC47-D493-47C3-ACF6-9A2E93C14C15}"/>
    <cellStyle name="常规 62 7" xfId="1621" xr:uid="{F1E665B9-3BAE-42CE-B8E7-EFA83E555709}"/>
    <cellStyle name="常规 63" xfId="1622" xr:uid="{EBE0F420-F885-4135-9C94-C9665BC73F89}"/>
    <cellStyle name="常规 63 2" xfId="1623" xr:uid="{CF829773-08E0-472D-8956-3C773B0C4446}"/>
    <cellStyle name="常规 63 2 2" xfId="1624" xr:uid="{7C067B17-EC29-4404-85D6-03BC564F3B39}"/>
    <cellStyle name="常规 63 2 3" xfId="1625" xr:uid="{986FE187-19A9-46CF-8BC4-901AFACD03E1}"/>
    <cellStyle name="常规 63 3" xfId="1626" xr:uid="{E3E3C5B2-6CA0-4CF1-9C82-55088BA75464}"/>
    <cellStyle name="常规 63 3 2" xfId="1627" xr:uid="{14496FF9-9E8F-4B89-BC59-D7185231B4D5}"/>
    <cellStyle name="常规 63 3 3" xfId="1628" xr:uid="{BB2E0765-60B2-4C4E-A4F7-700BE455556B}"/>
    <cellStyle name="常规 63 4" xfId="1629" xr:uid="{D7C526AA-D4DD-4677-B51A-8F21A7A40A40}"/>
    <cellStyle name="常规 63 4 2" xfId="1630" xr:uid="{B63176B0-9D02-416C-AC1E-16CDD5BA7B6D}"/>
    <cellStyle name="常规 63 4 3" xfId="1631" xr:uid="{F390AF96-C892-4399-9EE7-6C9D88A449D3}"/>
    <cellStyle name="常规 63 5" xfId="1632" xr:uid="{2AA15578-9755-40AD-986B-8029D05738F3}"/>
    <cellStyle name="常规 63 5 2" xfId="1633" xr:uid="{736E2439-4186-44F7-BB16-7B22D197725F}"/>
    <cellStyle name="常规 63 5 3" xfId="1634" xr:uid="{9FF753DD-8D21-45B3-8B92-40BA594472D4}"/>
    <cellStyle name="常规 63 6" xfId="1635" xr:uid="{5AD236BD-86B6-488F-9222-F750F2998D1E}"/>
    <cellStyle name="常规 63 7" xfId="1636" xr:uid="{7DA6A1E2-0EB2-49AE-88C7-0735B0A79681}"/>
    <cellStyle name="常规 64" xfId="1637" xr:uid="{5D74EAC4-D3BC-48BB-A7A7-F558437AEDD5}"/>
    <cellStyle name="常规 64 2" xfId="1638" xr:uid="{D6AA62CA-5BB9-400B-9556-D69F85E40505}"/>
    <cellStyle name="常规 64 2 2" xfId="1639" xr:uid="{7D1F5F19-1075-4892-BF67-8BA8D63F397E}"/>
    <cellStyle name="常规 64 2 3" xfId="1640" xr:uid="{ED284134-624B-401F-AC81-623262281265}"/>
    <cellStyle name="常规 64 3" xfId="1641" xr:uid="{9977FDEE-E2B5-4E3F-A1C8-6B519A7607E2}"/>
    <cellStyle name="常规 64 3 2" xfId="1642" xr:uid="{5125BCDA-07E4-4720-9D63-E36595E15381}"/>
    <cellStyle name="常规 64 3 3" xfId="1643" xr:uid="{85037EA5-6312-40CF-904D-5E6EB3BCFDA8}"/>
    <cellStyle name="常规 64 4" xfId="1644" xr:uid="{FF6300EB-1025-4066-8107-45F3ABAE46E8}"/>
    <cellStyle name="常规 64 4 2" xfId="1645" xr:uid="{79679486-8D05-4D7C-B80A-E1844BB5D41D}"/>
    <cellStyle name="常规 64 4 3" xfId="1646" xr:uid="{D1B40672-93FF-43A1-A894-CC6E6C548780}"/>
    <cellStyle name="常规 64 5" xfId="1647" xr:uid="{5FF7CD55-6B01-4AA7-82F3-1A31A139766C}"/>
    <cellStyle name="常规 64 5 2" xfId="1648" xr:uid="{21162BC8-A6AE-4C72-B7F4-6F75CA170A5B}"/>
    <cellStyle name="常规 64 5 3" xfId="1649" xr:uid="{55E52B46-3AE1-4366-96AB-76377A587F66}"/>
    <cellStyle name="常规 64 6" xfId="1650" xr:uid="{0AD1655B-09DE-4618-BC62-A1F6A53C13B6}"/>
    <cellStyle name="常规 64 7" xfId="1651" xr:uid="{A4116A47-E8C0-4F17-85B9-29E51D2E2BA9}"/>
    <cellStyle name="常规 65" xfId="1652" xr:uid="{EA5AC84C-DAA2-4957-878E-983FE1D6C904}"/>
    <cellStyle name="常规 65 2" xfId="1653" xr:uid="{8FBCDED5-C29F-4D1D-B775-28695C8BA4B9}"/>
    <cellStyle name="常规 65 2 2" xfId="1654" xr:uid="{41F06312-618F-4407-A3F0-F53EF8912DB8}"/>
    <cellStyle name="常规 65 2 3" xfId="1655" xr:uid="{BFCF9653-FB3B-41BE-B461-542EE36721D4}"/>
    <cellStyle name="常规 65 3" xfId="1656" xr:uid="{90C75701-15E3-41E2-AB61-33FE2FFA16A0}"/>
    <cellStyle name="常规 65 3 2" xfId="1657" xr:uid="{E27B9A6F-D6A9-45F1-901A-32B1BD38B68E}"/>
    <cellStyle name="常规 65 3 3" xfId="1658" xr:uid="{6DFF4B33-B68D-4158-9903-F32166C388AB}"/>
    <cellStyle name="常规 65 4" xfId="1659" xr:uid="{448C24D8-BEC2-4503-88D2-6DE1AB89E316}"/>
    <cellStyle name="常规 65 4 2" xfId="1660" xr:uid="{4E81FC72-2D65-492F-B8B4-73BF9E0D7422}"/>
    <cellStyle name="常规 65 4 3" xfId="1661" xr:uid="{C20621F6-22A6-473E-97F3-682C385E555D}"/>
    <cellStyle name="常规 65 5" xfId="1662" xr:uid="{BFE4820B-A296-40E5-A10C-95CC24CDFAE3}"/>
    <cellStyle name="常规 65 5 2" xfId="1663" xr:uid="{52B6F645-B27F-4098-810B-0EFAD7306BE8}"/>
    <cellStyle name="常规 65 5 3" xfId="1664" xr:uid="{4D8F72D6-097B-4710-A375-65EE4301A7AD}"/>
    <cellStyle name="常规 65 6" xfId="1665" xr:uid="{C914A218-A682-4B5D-B8F2-CB8495835EEF}"/>
    <cellStyle name="常规 65 7" xfId="1666" xr:uid="{949E2CD2-B0FD-4BA9-8586-AAC941C7B64E}"/>
    <cellStyle name="常规 66" xfId="1667" xr:uid="{E7D82DD4-976E-48EA-AF1B-79B7C34038EC}"/>
    <cellStyle name="常规 66 2" xfId="1668" xr:uid="{63F08992-E9D6-4C1D-8F9A-F9F199123D56}"/>
    <cellStyle name="常规 66 2 2" xfId="1669" xr:uid="{72836C0A-FC98-4D26-BE0D-04E5538165CF}"/>
    <cellStyle name="常规 66 2 3" xfId="1670" xr:uid="{CE9D754C-C64D-42F6-A8C1-05D555A38E49}"/>
    <cellStyle name="常规 66 3" xfId="1671" xr:uid="{73BA0675-68BD-4724-A49E-3012E225D436}"/>
    <cellStyle name="常规 66 3 2" xfId="1672" xr:uid="{1A62A6E3-2390-4F3C-B26D-E1E8B644C169}"/>
    <cellStyle name="常规 66 3 3" xfId="1673" xr:uid="{CED6C85C-82E4-4FE9-B365-25C65B07A688}"/>
    <cellStyle name="常规 66 4" xfId="1674" xr:uid="{6DF421F3-E580-44CC-BEDC-7E8CB3F1DDC4}"/>
    <cellStyle name="常规 66 4 2" xfId="1675" xr:uid="{92BA3FFB-5588-4B95-8860-D05B4609D15C}"/>
    <cellStyle name="常规 66 4 3" xfId="1676" xr:uid="{AE47F228-FA5F-4462-A453-3D8E1C4C7949}"/>
    <cellStyle name="常规 66 5" xfId="1677" xr:uid="{D70C3DE7-20D3-46EE-B023-69DDB5B4293F}"/>
    <cellStyle name="常规 66 5 2" xfId="1678" xr:uid="{4BE87758-F508-4E5E-9E9E-B7B100F54DF4}"/>
    <cellStyle name="常规 66 5 3" xfId="1679" xr:uid="{8F50168F-B999-4CE4-8858-6FDF4B03D109}"/>
    <cellStyle name="常规 66 6" xfId="1680" xr:uid="{3F1D35AC-3EE2-45F5-806F-8E82B00F6596}"/>
    <cellStyle name="常规 66 7" xfId="1681" xr:uid="{B6CFB2ED-36E9-4153-BE05-1CE21CC04B69}"/>
    <cellStyle name="常规 67" xfId="1682" xr:uid="{94D890DA-4F62-43AC-8180-BF7A6206DA52}"/>
    <cellStyle name="常规 67 2" xfId="1683" xr:uid="{C7810481-2B28-4F4B-9459-9A2D65E650EE}"/>
    <cellStyle name="常规 67 2 2" xfId="1684" xr:uid="{49F9227F-CE38-411C-9294-96D8113D3259}"/>
    <cellStyle name="常规 67 2 3" xfId="1685" xr:uid="{724DE9B3-14DE-41FA-9C82-3F22790BF346}"/>
    <cellStyle name="常规 67 3" xfId="1686" xr:uid="{59062D6A-C0D9-4EBA-A959-32FCD3EF34FB}"/>
    <cellStyle name="常规 67 3 2" xfId="1687" xr:uid="{9BDDF39E-A9F5-4AF0-89FE-9D579D772EC5}"/>
    <cellStyle name="常规 67 3 3" xfId="1688" xr:uid="{629B095D-79BC-4E28-9F13-0E12271834E8}"/>
    <cellStyle name="常规 67 4" xfId="1689" xr:uid="{8CCEC963-8DF3-427E-BE00-49D3D3BCAE1F}"/>
    <cellStyle name="常规 67 4 2" xfId="1690" xr:uid="{4EB0F8A2-DE9D-471C-A665-31756085F168}"/>
    <cellStyle name="常规 67 4 3" xfId="1691" xr:uid="{A041488C-2E8E-4DA2-9DF1-FB7F66DE7CAC}"/>
    <cellStyle name="常规 67 5" xfId="1692" xr:uid="{9E945D92-D6A1-4B79-9AE7-3667F1AA65D6}"/>
    <cellStyle name="常规 67 5 2" xfId="1693" xr:uid="{814685C7-A74F-425E-8789-53AA71CE5EA8}"/>
    <cellStyle name="常规 67 5 3" xfId="1694" xr:uid="{7C317A46-2DF2-46CB-9152-8ED51559A063}"/>
    <cellStyle name="常规 67 6" xfId="1695" xr:uid="{4DDFC34B-8BDB-4C27-9A9D-84A3A0E3B11B}"/>
    <cellStyle name="常规 67 7" xfId="1696" xr:uid="{F9C6F784-A726-4E5A-803D-979B6654BCAB}"/>
    <cellStyle name="常规 68" xfId="1697" xr:uid="{CB5BEDE6-6B0B-4FDB-B06D-4E90DCF0E032}"/>
    <cellStyle name="常规 68 2" xfId="1698" xr:uid="{2EBEAD7F-E62F-4669-868B-D3D680DA5772}"/>
    <cellStyle name="常规 68 2 2" xfId="1699" xr:uid="{DAEC1D76-2BCF-4B94-99A9-56AE0783A3CB}"/>
    <cellStyle name="常规 68 2 3" xfId="1700" xr:uid="{D228451B-D9AE-4AA8-9ACB-184E23E87A41}"/>
    <cellStyle name="常规 68 3" xfId="1701" xr:uid="{53FFD251-804D-4650-9F1B-581252779B5D}"/>
    <cellStyle name="常规 68 3 2" xfId="1702" xr:uid="{7E1B0A27-F95D-4C17-8C38-FEB0FEEF3BB9}"/>
    <cellStyle name="常规 68 3 3" xfId="1703" xr:uid="{9962DAD0-33A0-421E-A83C-3CE0DCC7EED3}"/>
    <cellStyle name="常规 68 4" xfId="1704" xr:uid="{7A9DA7D9-CCC7-4D50-8DBB-0C81A001216B}"/>
    <cellStyle name="常规 68 4 2" xfId="1705" xr:uid="{1F457EAE-993B-4D48-8BA2-8191F9D65498}"/>
    <cellStyle name="常规 68 4 3" xfId="1706" xr:uid="{9929F089-797C-40D4-888C-89DA10578587}"/>
    <cellStyle name="常规 68 5" xfId="1707" xr:uid="{02E63909-9FAF-4C23-95E4-F78D28FCF28A}"/>
    <cellStyle name="常规 68 5 2" xfId="1708" xr:uid="{2AF22BED-F008-44BA-860E-B2F54F8BEFCC}"/>
    <cellStyle name="常规 68 5 3" xfId="1709" xr:uid="{820A6D74-892F-4D89-92AC-6D67084AC5E6}"/>
    <cellStyle name="常规 68 6" xfId="1710" xr:uid="{BA66F0F1-12A8-4632-B9AE-14C81CB79E27}"/>
    <cellStyle name="常规 68 7" xfId="1711" xr:uid="{41318573-206B-49CA-AD80-2C7B674969F4}"/>
    <cellStyle name="常规 69" xfId="1712" xr:uid="{0D6C5A97-601C-423E-BBC0-41B5FAC55592}"/>
    <cellStyle name="常规 69 2" xfId="1713" xr:uid="{A12F6E17-9FEC-4F8C-A229-32F6000E7B4E}"/>
    <cellStyle name="常规 69 2 2" xfId="1714" xr:uid="{7E259281-43F9-47DA-86F4-4B9C81081FDB}"/>
    <cellStyle name="常规 69 2 3" xfId="1715" xr:uid="{0257B9C4-EBD5-4F3C-8047-13148B3D8B9E}"/>
    <cellStyle name="常规 69 3" xfId="1716" xr:uid="{9BFD60BE-1E01-4428-87D1-4172622DBF9D}"/>
    <cellStyle name="常规 69 3 2" xfId="1717" xr:uid="{167561F8-7FCC-4C41-B795-0A7749A6A51E}"/>
    <cellStyle name="常规 69 3 3" xfId="1718" xr:uid="{D80F99A2-E5B9-4557-9680-7E27E8656552}"/>
    <cellStyle name="常规 69 4" xfId="1719" xr:uid="{CA85EB68-406B-4C4F-BC00-5100D49A5151}"/>
    <cellStyle name="常规 69 4 2" xfId="1720" xr:uid="{1A56C4A1-6F0A-4784-AEBE-E9A89E260C1B}"/>
    <cellStyle name="常规 69 4 3" xfId="1721" xr:uid="{2A9C229E-3CDB-43D0-8378-5DB998BEE27A}"/>
    <cellStyle name="常规 69 5" xfId="1722" xr:uid="{1A6766F6-75A2-4393-BF3B-82A5AA1307CF}"/>
    <cellStyle name="常规 69 5 2" xfId="1723" xr:uid="{C0D04D0A-E853-4745-A248-9AD3CFE2B969}"/>
    <cellStyle name="常规 69 5 3" xfId="1724" xr:uid="{C70DD5F2-DE7D-4AF0-BECE-0D0A37EC77E7}"/>
    <cellStyle name="常规 69 6" xfId="1725" xr:uid="{B1568DB2-E469-4121-A15E-1576AC3DFD0F}"/>
    <cellStyle name="常规 69 7" xfId="1726" xr:uid="{1121EDDB-10C3-4C79-81BF-1C14754C2E4F}"/>
    <cellStyle name="常规 70" xfId="1727" xr:uid="{3E30CD9B-8E86-4E14-AB41-29D03D386ACD}"/>
    <cellStyle name="常规 70 2" xfId="1728" xr:uid="{2937CE94-C3AB-4311-8A16-A68BF8B922C8}"/>
    <cellStyle name="常规 70 2 2" xfId="1729" xr:uid="{148D1DB7-6BB3-4252-9EA4-1369D05E3946}"/>
    <cellStyle name="常规 70 2 3" xfId="1730" xr:uid="{F7F9BA13-9E10-4E45-94B2-A28CE98A49C9}"/>
    <cellStyle name="常规 70 3" xfId="1731" xr:uid="{43D99C23-0A5F-467B-A6BE-7825AAB7CE06}"/>
    <cellStyle name="常规 70 3 2" xfId="1732" xr:uid="{A6F79A99-1A1B-4CA9-8A45-C75F37ACE210}"/>
    <cellStyle name="常规 70 3 3" xfId="1733" xr:uid="{DDC932F6-5098-41AD-84CD-B1976FB8F8ED}"/>
    <cellStyle name="常规 70 4" xfId="1734" xr:uid="{FC4305B1-3034-48C7-BB9E-C9FC1153F119}"/>
    <cellStyle name="常规 70 4 2" xfId="1735" xr:uid="{3228BB33-A181-4957-AC68-3151CAB49449}"/>
    <cellStyle name="常规 70 4 3" xfId="1736" xr:uid="{25E9E2FE-9DE3-4F30-9238-28EA6A22F46C}"/>
    <cellStyle name="常规 70 5" xfId="1737" xr:uid="{6514F766-488E-40B0-A6AD-3308AFEFF717}"/>
    <cellStyle name="常规 70 5 2" xfId="1738" xr:uid="{B49FB65D-AE50-4F4E-BC1E-9310B4B514A5}"/>
    <cellStyle name="常规 70 5 3" xfId="1739" xr:uid="{9617E8D7-AD33-4D78-928D-F379E14DC1F5}"/>
    <cellStyle name="常规 70 6" xfId="1740" xr:uid="{F5D530EE-2E9F-4943-8953-4F941CF2C36B}"/>
    <cellStyle name="常规 70 7" xfId="1741" xr:uid="{E59F5DC8-97CE-472F-8747-04BCF1550DEB}"/>
    <cellStyle name="常规 71" xfId="1742" xr:uid="{BA632A67-A113-42DA-B723-4D6200AF7929}"/>
    <cellStyle name="常规 71 2" xfId="1743" xr:uid="{24D7B30F-392D-414C-B813-49D90642A653}"/>
    <cellStyle name="常规 71 2 2" xfId="1744" xr:uid="{64979C01-3E23-4E69-A70E-C46712CDD517}"/>
    <cellStyle name="常规 71 2 3" xfId="1745" xr:uid="{2FC13611-79C4-42D3-BF7B-5D2A0786C6D9}"/>
    <cellStyle name="常规 71 3" xfId="1746" xr:uid="{DE81FE85-3C7D-4EA9-9FC5-153B1D0621EB}"/>
    <cellStyle name="常规 71 3 2" xfId="1747" xr:uid="{C091440B-1D23-46ED-ABF6-FE3CEF5061C1}"/>
    <cellStyle name="常规 71 3 3" xfId="1748" xr:uid="{90FC6307-D0B7-42A4-A775-EB766826BAAE}"/>
    <cellStyle name="常规 71 4" xfId="1749" xr:uid="{2463CA56-3DD6-4ED4-A8FE-A913101369C9}"/>
    <cellStyle name="常规 71 4 2" xfId="1750" xr:uid="{692625DC-7EA4-4C81-9464-CAF386666652}"/>
    <cellStyle name="常规 71 4 3" xfId="1751" xr:uid="{8DE77036-1A50-4F30-8F4A-13EECCDB424A}"/>
    <cellStyle name="常规 71 5" xfId="1752" xr:uid="{46EF997B-2B6B-471F-8140-8C6333145C2B}"/>
    <cellStyle name="常规 71 5 2" xfId="1753" xr:uid="{8CCE408C-1828-444D-B99C-ABC3765090F9}"/>
    <cellStyle name="常规 71 5 3" xfId="1754" xr:uid="{A029540F-0CCB-4C60-8F1A-0643C71625D5}"/>
    <cellStyle name="常规 71 6" xfId="1755" xr:uid="{63DA8C4D-BEC0-4A5A-8DD8-8961F2BAEE6C}"/>
    <cellStyle name="常规 71 7" xfId="1756" xr:uid="{C18C2D2D-1D1E-44F5-9284-42AC313C7382}"/>
    <cellStyle name="常规 72" xfId="1757" xr:uid="{B62C53F2-F2A9-4B7E-AE9E-B9BA0EA7380F}"/>
    <cellStyle name="常规 72 2" xfId="1758" xr:uid="{FBAD6C68-9B23-4131-B3DB-89A2C173D52D}"/>
    <cellStyle name="常规 72 2 2" xfId="1759" xr:uid="{B756385B-6D56-415B-B3B8-2C65E935B537}"/>
    <cellStyle name="常规 72 2 3" xfId="1760" xr:uid="{E1ECA70D-CE28-40CB-A7F5-1CA4626726C5}"/>
    <cellStyle name="常规 72 3" xfId="1761" xr:uid="{9F0BC050-A834-41B7-9675-0D36715EA4ED}"/>
    <cellStyle name="常规 72 3 2" xfId="1762" xr:uid="{D62F761E-4233-45E4-B44A-05349CF12FD9}"/>
    <cellStyle name="常规 72 3 3" xfId="1763" xr:uid="{B35F0693-8ED5-49DA-9B54-0F434DCC0A72}"/>
    <cellStyle name="常规 72 4" xfId="1764" xr:uid="{1A0F19CA-4F85-4F64-8879-884E3BB66A33}"/>
    <cellStyle name="常规 72 4 2" xfId="1765" xr:uid="{57F8DB95-28DD-44A1-AB2A-8A593A5F7584}"/>
    <cellStyle name="常规 72 4 3" xfId="1766" xr:uid="{CF7C514E-3D8E-4F0F-A112-8EA55F4E9A5A}"/>
    <cellStyle name="常规 72 5" xfId="1767" xr:uid="{4DC13304-AD0B-424A-98BD-81B08429B6E2}"/>
    <cellStyle name="常规 72 5 2" xfId="1768" xr:uid="{C813E8DE-B45C-42AA-A3F8-49D292386FA2}"/>
    <cellStyle name="常规 72 5 3" xfId="1769" xr:uid="{C3A7B497-3256-4D8D-8E2F-2799F331B858}"/>
    <cellStyle name="常规 72 6" xfId="1770" xr:uid="{FB407059-A6C4-451D-A01D-18C5B45AB980}"/>
    <cellStyle name="常规 72 7" xfId="1771" xr:uid="{A2D7832D-EEE5-4019-B14A-88BA6E963E19}"/>
    <cellStyle name="常规 73" xfId="1772" xr:uid="{6074DFC2-B97A-4F07-9C45-F8B98671B7BF}"/>
    <cellStyle name="常规 73 2" xfId="1773" xr:uid="{8F02C378-B4AA-4CE6-B4E5-22270EEFBD16}"/>
    <cellStyle name="常规 73 2 2" xfId="1774" xr:uid="{B1AE35B0-F6B6-4C7A-96B5-BA0D6AE0028B}"/>
    <cellStyle name="常规 73 2 3" xfId="1775" xr:uid="{C2B04BA1-53AB-438F-AD29-8A7DB941BF0B}"/>
    <cellStyle name="常规 73 3" xfId="1776" xr:uid="{D70270B9-6CA4-462E-9F88-C9F67950624A}"/>
    <cellStyle name="常规 73 3 2" xfId="1777" xr:uid="{56164A7B-4AD1-4A52-99CE-32DAF6426B6B}"/>
    <cellStyle name="常规 73 3 3" xfId="1778" xr:uid="{F0CBC66E-061B-4E6D-8AED-27353D0E4E16}"/>
    <cellStyle name="常规 73 4" xfId="1779" xr:uid="{65D75F82-0EC8-4603-94C2-02F4502850E4}"/>
    <cellStyle name="常规 73 4 2" xfId="1780" xr:uid="{F1A7575C-97F1-46BE-963D-77DAECF46919}"/>
    <cellStyle name="常规 73 4 3" xfId="1781" xr:uid="{37B60F79-E8E3-4F92-8F13-44F5770D4586}"/>
    <cellStyle name="常规 73 5" xfId="1782" xr:uid="{C9C31E2F-6C32-4D33-A710-E987AFDA4D1B}"/>
    <cellStyle name="常规 73 5 2" xfId="1783" xr:uid="{CDE90014-0576-4063-8E57-4E29AB4915A9}"/>
    <cellStyle name="常规 73 5 3" xfId="1784" xr:uid="{C41F09D8-E385-4DAE-9431-7F158AE27304}"/>
    <cellStyle name="常规 73 6" xfId="1785" xr:uid="{A1FBDC5A-CA7F-4E0A-AB31-E13349052BC9}"/>
    <cellStyle name="常规 73 7" xfId="1786" xr:uid="{EC11A21E-7FBE-4749-8FB3-C53668604C0B}"/>
    <cellStyle name="常规 74" xfId="1787" xr:uid="{3F255374-3B19-44DC-B544-991910404FC9}"/>
    <cellStyle name="常规 74 2" xfId="1788" xr:uid="{2A985DDF-E148-4234-93A5-A3EEDE8D9786}"/>
    <cellStyle name="常规 74 2 2" xfId="1789" xr:uid="{58E69C98-13E4-471A-9B1D-66F69C9AF434}"/>
    <cellStyle name="常规 74 2 3" xfId="1790" xr:uid="{1157A43C-02E0-4021-BB8E-D9AB12B7F739}"/>
    <cellStyle name="常规 74 3" xfId="1791" xr:uid="{C32EAC4A-906F-40D1-83D5-ADEC250249E6}"/>
    <cellStyle name="常规 74 3 2" xfId="1792" xr:uid="{16279531-1A43-4A52-920B-ED7787E589C0}"/>
    <cellStyle name="常规 74 3 3" xfId="1793" xr:uid="{18FAC5CE-0229-47CA-A2BD-B2DB0AE0812A}"/>
    <cellStyle name="常规 74 4" xfId="1794" xr:uid="{E5768F86-AD17-4CA8-88B8-21815C59C1E0}"/>
    <cellStyle name="常规 74 4 2" xfId="1795" xr:uid="{F8CF81DA-453A-4176-AA00-53C8C6340329}"/>
    <cellStyle name="常规 74 4 3" xfId="1796" xr:uid="{56A959B0-A892-4CDA-99A0-2387647E48FD}"/>
    <cellStyle name="常规 74 5" xfId="1797" xr:uid="{3F187D19-BB20-4E21-9C44-181C340E120E}"/>
    <cellStyle name="常规 74 5 2" xfId="1798" xr:uid="{367894AF-CD29-459C-A37A-9128030C85B7}"/>
    <cellStyle name="常规 74 5 3" xfId="1799" xr:uid="{5BE455B7-3DDA-4FBD-9267-25D19993CE03}"/>
    <cellStyle name="常规 74 6" xfId="1800" xr:uid="{A52CB4A8-FD29-4243-B144-EC1A8923FB6E}"/>
    <cellStyle name="常规 74 7" xfId="1801" xr:uid="{0F8C4D4D-AAC2-47E1-A52D-A206CD8310A6}"/>
    <cellStyle name="常规 75" xfId="1802" xr:uid="{880674D9-93FA-413F-93FA-6B65E41B235E}"/>
    <cellStyle name="常规 75 2" xfId="1803" xr:uid="{BA54ED95-D0E8-47AC-8EB3-C48E4E60BEC2}"/>
    <cellStyle name="常规 75 2 2" xfId="1804" xr:uid="{FA950CE0-A617-47D4-8F6F-B1BDD12D81FE}"/>
    <cellStyle name="常规 75 2 3" xfId="1805" xr:uid="{61998DC0-FD73-44BB-8C50-F987B349E42F}"/>
    <cellStyle name="常规 75 3" xfId="1806" xr:uid="{57FF42C2-0180-4055-BEC2-0202E61B751F}"/>
    <cellStyle name="常规 75 3 2" xfId="1807" xr:uid="{CAA2E717-D74E-41EA-A05E-622355811F6E}"/>
    <cellStyle name="常规 75 3 3" xfId="1808" xr:uid="{1F276E1A-BB1C-4662-929C-C4B6BA776A91}"/>
    <cellStyle name="常规 75 4" xfId="1809" xr:uid="{F31F934D-1C53-44D1-B110-C0A4B0C88EE9}"/>
    <cellStyle name="常规 75 4 2" xfId="1810" xr:uid="{B75C9589-AD94-4C07-910B-03E050F76416}"/>
    <cellStyle name="常规 75 4 3" xfId="1811" xr:uid="{B84F093D-70B9-4728-8C91-A7230EE5D9CA}"/>
    <cellStyle name="常规 75 5" xfId="1812" xr:uid="{4F6D8AA4-55CD-4307-BA8C-4D7D6574B9F6}"/>
    <cellStyle name="常规 75 5 2" xfId="1813" xr:uid="{3161BAF8-301D-4ABC-9816-AF204C0C3E02}"/>
    <cellStyle name="常规 75 5 3" xfId="1814" xr:uid="{A637D007-48C7-4DC9-8E52-7069CB25208B}"/>
    <cellStyle name="常规 75 6" xfId="1815" xr:uid="{C4F84AA0-3AD9-4AE2-BE00-6518B0F47278}"/>
    <cellStyle name="常规 75 7" xfId="1816" xr:uid="{2FFB2EFB-DAAA-4263-B806-5F1B1BE74DA3}"/>
    <cellStyle name="常规 76" xfId="1817" xr:uid="{E474D2CA-5315-4D3E-8A14-2332FEF2A299}"/>
    <cellStyle name="常规 76 2" xfId="1818" xr:uid="{7216AECC-CEE1-4D6D-A122-0F8FD2D25E9A}"/>
    <cellStyle name="常规 76 2 2" xfId="1819" xr:uid="{F16752F3-F039-4237-8612-EC4D085CE984}"/>
    <cellStyle name="常规 76 2 3" xfId="1820" xr:uid="{CEDE5D6D-52A8-4D31-9B5A-5242ABDC240F}"/>
    <cellStyle name="常规 76 3" xfId="1821" xr:uid="{BC40D86E-674F-401D-ACDB-0079C80C1E87}"/>
    <cellStyle name="常规 76 3 2" xfId="1822" xr:uid="{D689C862-1C06-4136-9BD4-114936E73331}"/>
    <cellStyle name="常规 76 3 3" xfId="1823" xr:uid="{E8DE1799-9ED0-4E48-B2EF-B4A5F8156A22}"/>
    <cellStyle name="常规 76 4" xfId="1824" xr:uid="{2D2CEB1D-927A-4F2C-8719-7E65B5B412E5}"/>
    <cellStyle name="常规 76 4 2" xfId="1825" xr:uid="{F593576B-83F2-4A8E-8FB6-97F764F8DE89}"/>
    <cellStyle name="常规 76 4 3" xfId="1826" xr:uid="{5EACD44C-87E0-4DE6-994D-04AFE413BCFD}"/>
    <cellStyle name="常规 76 5" xfId="1827" xr:uid="{2C0810B7-205F-4AFF-9E7D-79C5BC12FE4F}"/>
    <cellStyle name="常规 76 5 2" xfId="1828" xr:uid="{3B78D31E-CF3D-4599-8C25-90A6D1D5DFC1}"/>
    <cellStyle name="常规 76 5 3" xfId="1829" xr:uid="{7EA3F205-4764-4819-AB74-BBE96F7B6691}"/>
    <cellStyle name="常规 76 6" xfId="1830" xr:uid="{477BF9CA-2D70-4B49-97B5-C8E187A537B3}"/>
    <cellStyle name="常规 76 7" xfId="1831" xr:uid="{13B30D66-E27D-447A-8558-523A7AC51AE8}"/>
    <cellStyle name="常规 77" xfId="1832" xr:uid="{1B5B458C-9080-4472-80C3-84947B017B4F}"/>
    <cellStyle name="常规 77 2" xfId="1833" xr:uid="{74D13815-4489-4FEE-8329-5197420E4B2D}"/>
    <cellStyle name="常规 77 2 2" xfId="1834" xr:uid="{CCD5AE09-8D06-43A9-8F9B-181265847A02}"/>
    <cellStyle name="常规 77 2 3" xfId="1835" xr:uid="{086205DC-E3BC-4C95-BE48-21A891FB76A1}"/>
    <cellStyle name="常规 77 3" xfId="1836" xr:uid="{B3A1BBFA-E5BA-4BF7-9F8C-C00F12AF1A87}"/>
    <cellStyle name="常规 77 3 2" xfId="1837" xr:uid="{C4B60E5D-8F07-4DB3-A482-A3A0925B7114}"/>
    <cellStyle name="常规 77 3 3" xfId="1838" xr:uid="{E521EDB2-D07F-4D6D-B06A-102300069223}"/>
    <cellStyle name="常规 77 4" xfId="1839" xr:uid="{514423C3-1C72-49A2-819B-74FE40D3976D}"/>
    <cellStyle name="常规 77 4 2" xfId="1840" xr:uid="{6F4887D6-D491-4F83-8346-AC1C439B9DC5}"/>
    <cellStyle name="常规 77 4 3" xfId="1841" xr:uid="{ABDAA34E-0439-4592-A1AF-80F29F76C4F6}"/>
    <cellStyle name="常规 77 5" xfId="1842" xr:uid="{677258C8-D17E-4D47-A197-D7F47CF24944}"/>
    <cellStyle name="常规 77 5 2" xfId="1843" xr:uid="{0E29866C-E9B2-4D95-9E7D-3653AAE5931C}"/>
    <cellStyle name="常规 77 5 3" xfId="1844" xr:uid="{7F07F6BD-A61D-4682-8918-894A6CB782AB}"/>
    <cellStyle name="常规 77 6" xfId="1845" xr:uid="{E98C3940-36DC-4B73-BA99-B6C7AEEAFDD4}"/>
    <cellStyle name="常规 77 7" xfId="1846" xr:uid="{59AD04CA-50DC-48E3-9E73-A99A2D96E66F}"/>
    <cellStyle name="常规 78" xfId="1847" xr:uid="{0B4F4E46-4D0D-495D-B7F3-D9987D742C4B}"/>
    <cellStyle name="常规 78 2" xfId="1848" xr:uid="{5F7429A1-A0CA-42B2-A9FB-2DD91A4CF6CE}"/>
    <cellStyle name="常规 78 2 2" xfId="1849" xr:uid="{5093D192-AD14-4463-AFC9-E4925BB495C5}"/>
    <cellStyle name="常规 78 2 3" xfId="1850" xr:uid="{EC892718-EE22-4BF3-AF07-F98657849F2D}"/>
    <cellStyle name="常规 78 3" xfId="1851" xr:uid="{B1F27FD8-AE26-428E-BD22-67AEB26733A4}"/>
    <cellStyle name="常规 78 3 2" xfId="1852" xr:uid="{0A14C846-A4F3-4145-8953-60BFF949545A}"/>
    <cellStyle name="常规 78 3 3" xfId="1853" xr:uid="{F85EC953-2C10-43A4-9BAA-D4C82BE6AE88}"/>
    <cellStyle name="常规 78 4" xfId="1854" xr:uid="{FF5849AC-0F56-44C5-95B5-19B1F4DD04C3}"/>
    <cellStyle name="常规 78 4 2" xfId="1855" xr:uid="{21B49F27-FC17-4230-BAE3-1931CE44C798}"/>
    <cellStyle name="常规 78 4 3" xfId="1856" xr:uid="{0A4C196C-D4EF-4EBA-A5D6-F2CB756E61BB}"/>
    <cellStyle name="常规 78 5" xfId="1857" xr:uid="{BFE85E11-2148-45FE-9457-C9ECF45C81E6}"/>
    <cellStyle name="常规 78 5 2" xfId="1858" xr:uid="{C7465EB2-A4EB-4F5C-BB37-6C5C218C477A}"/>
    <cellStyle name="常规 78 5 3" xfId="1859" xr:uid="{EEE46FF2-B12C-462F-9D8D-B7554F02FEFB}"/>
    <cellStyle name="常规 78 6" xfId="1860" xr:uid="{3C4F6BBF-A87B-459C-AE37-D6CAE5623A83}"/>
    <cellStyle name="常规 78 7" xfId="1861" xr:uid="{0C2F9AA8-9F68-4672-83B3-92586BEF1F5B}"/>
    <cellStyle name="常规 79" xfId="1862" xr:uid="{53E5E263-5BA2-48A3-A1E2-5E7AFBA2EBE2}"/>
    <cellStyle name="常规 79 2" xfId="1863" xr:uid="{F0952B81-40D1-432B-948D-C273440AA06D}"/>
    <cellStyle name="常规 79 2 2" xfId="1864" xr:uid="{8CFCC7A1-AB14-4C39-9108-54C768B7F430}"/>
    <cellStyle name="常规 79 2 3" xfId="1865" xr:uid="{DDEB6FC7-B624-46B9-A9AC-94A59523CD7F}"/>
    <cellStyle name="常规 79 3" xfId="1866" xr:uid="{CD03B891-6FB4-4E05-BED0-E9420288E720}"/>
    <cellStyle name="常规 79 3 2" xfId="1867" xr:uid="{DFB87B68-5D85-4832-8561-9D1F3513538D}"/>
    <cellStyle name="常规 79 3 3" xfId="1868" xr:uid="{EC1C1B68-5EB3-4EFF-A625-E9001CE6E0B9}"/>
    <cellStyle name="常规 79 4" xfId="1869" xr:uid="{33B3BE57-DFCB-4807-975C-5810560325AA}"/>
    <cellStyle name="常规 79 4 2" xfId="1870" xr:uid="{4FE3AE6F-75C4-4D6A-9152-9EBFBA5A3A28}"/>
    <cellStyle name="常规 79 4 3" xfId="1871" xr:uid="{CA5DA0D8-A609-4DF6-94E7-461F22C91F73}"/>
    <cellStyle name="常规 79 5" xfId="1872" xr:uid="{5453F74B-C031-4A3D-A98E-112C6DCC5FB1}"/>
    <cellStyle name="常规 79 5 2" xfId="1873" xr:uid="{6CACC73F-9BB2-4541-AC33-4B3236E6C461}"/>
    <cellStyle name="常规 79 5 3" xfId="1874" xr:uid="{0D7FEC42-DC3D-4A44-A9C2-8A81DB152EFB}"/>
    <cellStyle name="常规 79 6" xfId="1875" xr:uid="{AF3343BA-DA1B-42B4-BCC7-0F83E5F8DCF9}"/>
    <cellStyle name="常规 79 7" xfId="1876" xr:uid="{45AD1F58-F0FE-410C-8D56-4E0560A918CB}"/>
    <cellStyle name="常规 80" xfId="1877" xr:uid="{A6121284-270D-4ED9-B335-E278610826EB}"/>
    <cellStyle name="常规 80 2" xfId="1878" xr:uid="{D01B93E8-5E6D-43C8-BC1A-DC8C11835DB8}"/>
    <cellStyle name="常规 80 2 2" xfId="1879" xr:uid="{70BAF710-162F-42FB-B876-75E778ECCE7D}"/>
    <cellStyle name="常规 80 2 3" xfId="1880" xr:uid="{FEAFD68B-FCC6-4C3D-8039-E2719B681E31}"/>
    <cellStyle name="常规 80 3" xfId="1881" xr:uid="{8BF5A916-28EC-4A83-B3AE-0D4DADB26452}"/>
    <cellStyle name="常规 80 3 2" xfId="1882" xr:uid="{B44E6D3F-0342-4A9E-86BA-E40FD48BAF9A}"/>
    <cellStyle name="常规 80 3 3" xfId="1883" xr:uid="{54FFC96E-DFEF-4D58-8F72-F8374B7E5959}"/>
    <cellStyle name="常规 80 4" xfId="1884" xr:uid="{7A833DEB-446A-4697-BE8E-EEF2548C9CC2}"/>
    <cellStyle name="常规 80 4 2" xfId="1885" xr:uid="{B4EFF8F6-5F01-4547-A173-236B82BB1BE1}"/>
    <cellStyle name="常规 80 4 3" xfId="1886" xr:uid="{84464D62-3587-45C8-81D8-D15ECDB62A56}"/>
    <cellStyle name="常规 80 5" xfId="1887" xr:uid="{101D03A1-A794-4A0A-9C76-129B111C0911}"/>
    <cellStyle name="常规 80 5 2" xfId="1888" xr:uid="{44DB6066-7F6E-4516-A8A1-679C2FCFF827}"/>
    <cellStyle name="常规 80 5 3" xfId="1889" xr:uid="{B642AFA0-3384-45BF-98B1-1A2C58947B0C}"/>
    <cellStyle name="常规 80 6" xfId="1890" xr:uid="{FCBF365A-B8CC-4861-A725-1E1350EA366F}"/>
    <cellStyle name="常规 80 7" xfId="1891" xr:uid="{A4C300D3-38E8-4128-9D4F-2433C9E3B5BA}"/>
    <cellStyle name="常规 81" xfId="1892" xr:uid="{DDCA8EDF-823C-4907-8681-0308B3E222FF}"/>
    <cellStyle name="常规 81 2" xfId="1893" xr:uid="{C0A95265-D4E1-4078-90BE-68F78493AE2B}"/>
    <cellStyle name="常规 81 2 2" xfId="1894" xr:uid="{AAFEFE45-6CD0-43C8-A836-59219A4F1A50}"/>
    <cellStyle name="常规 81 2 3" xfId="1895" xr:uid="{FE1A276E-0EAF-4167-9A76-A2EA540F202B}"/>
    <cellStyle name="常规 81 3" xfId="1896" xr:uid="{76A34F52-7DB3-4E50-B389-EC0D51C82211}"/>
    <cellStyle name="常规 81 3 2" xfId="1897" xr:uid="{C69EBC1B-EA8A-4B26-95E5-A0E6673006DB}"/>
    <cellStyle name="常规 81 3 3" xfId="1898" xr:uid="{372E620D-AAB0-4799-9D00-4EE971337646}"/>
    <cellStyle name="常规 81 4" xfId="1899" xr:uid="{E75E379C-B843-4CD2-B631-2E8B6C99C374}"/>
    <cellStyle name="常规 81 4 2" xfId="1900" xr:uid="{609CE249-F34D-4F10-A8BD-C9E02A69E4CA}"/>
    <cellStyle name="常规 81 4 3" xfId="1901" xr:uid="{EC25044F-5ABA-407A-B0AE-95B4BF4E72F9}"/>
    <cellStyle name="常规 81 5" xfId="1902" xr:uid="{73D488A4-BFC8-4642-A47B-44376C814E2E}"/>
    <cellStyle name="常规 81 5 2" xfId="1903" xr:uid="{E0E3A1A8-5B98-48EF-8568-086046F2601D}"/>
    <cellStyle name="常规 81 5 3" xfId="1904" xr:uid="{C48DDA06-F34C-48F8-8E54-463F05D5BCC0}"/>
    <cellStyle name="常规 81 6" xfId="1905" xr:uid="{29E83692-6CC9-4C38-8507-0A3CFE1F291F}"/>
    <cellStyle name="常规 81 7" xfId="1906" xr:uid="{EB691F42-67C7-4CEB-BBD1-E7A1FC8EDAC6}"/>
    <cellStyle name="常规 82" xfId="1907" xr:uid="{3AE38354-ADFD-49E0-9B5F-766A992EE9FD}"/>
    <cellStyle name="常规 82 2" xfId="1908" xr:uid="{F4B2C7EA-C8DC-4362-B2A2-43340DB0C806}"/>
    <cellStyle name="常规 82 2 2" xfId="1909" xr:uid="{64269FEB-8DF7-41A4-8106-55FB1CED6B07}"/>
    <cellStyle name="常规 82 2 3" xfId="1910" xr:uid="{7EDC2DC7-27EB-4180-AA71-78EA6D34FFC7}"/>
    <cellStyle name="常规 82 3" xfId="1911" xr:uid="{3273985A-2E46-4869-B850-A78563936FDE}"/>
    <cellStyle name="常规 82 3 2" xfId="1912" xr:uid="{E1B4340D-5BD0-4A6D-95C5-1A4A9E6CB375}"/>
    <cellStyle name="常规 82 3 3" xfId="1913" xr:uid="{C1A359FE-1762-411A-A1E3-09566171960C}"/>
    <cellStyle name="常规 82 4" xfId="1914" xr:uid="{01B173F9-7900-4B1E-B179-411A8C167D92}"/>
    <cellStyle name="常规 82 4 2" xfId="1915" xr:uid="{71D7E46E-CA53-48C0-A2E7-9F9ADFA85CAF}"/>
    <cellStyle name="常规 82 4 3" xfId="1916" xr:uid="{73A00094-F184-4EB1-BB90-6C3F81BB7576}"/>
    <cellStyle name="常规 82 5" xfId="1917" xr:uid="{C821876E-89A9-4797-B842-01D7815AD112}"/>
    <cellStyle name="常规 82 5 2" xfId="1918" xr:uid="{17B9A52D-1E8E-4244-9DC3-97084EC57690}"/>
    <cellStyle name="常规 82 5 3" xfId="1919" xr:uid="{5863814F-F666-4D3F-B1F6-B2A537788A8A}"/>
    <cellStyle name="常规 82 6" xfId="1920" xr:uid="{2D3178E4-6B70-4DEA-86EF-28A6928DEF40}"/>
    <cellStyle name="常规 82 7" xfId="1921" xr:uid="{5E7DDD56-EF75-4801-9B01-7938E4C635E9}"/>
    <cellStyle name="常规 83" xfId="1922" xr:uid="{B395A8CD-52B6-486B-9FDE-46C2CDA7B180}"/>
    <cellStyle name="常规 83 2" xfId="1923" xr:uid="{2F187FDF-A3DF-45F6-82D3-1BC956B071FC}"/>
    <cellStyle name="常规 83 2 2" xfId="1924" xr:uid="{A90006F5-271B-4650-8F41-21FE64A0BFA6}"/>
    <cellStyle name="常规 83 2 3" xfId="1925" xr:uid="{457E5798-618A-451B-AE43-36F8C0B222A4}"/>
    <cellStyle name="常规 83 3" xfId="1926" xr:uid="{B3E99C6E-CD8A-455B-9E95-F57F710542B9}"/>
    <cellStyle name="常规 83 3 2" xfId="1927" xr:uid="{C3E45AA1-A70A-4F5D-9B73-45ED0C934C32}"/>
    <cellStyle name="常规 83 3 3" xfId="1928" xr:uid="{11768638-BE8D-43D7-8648-596CD9E9E1D5}"/>
    <cellStyle name="常规 83 4" xfId="1929" xr:uid="{32E2138E-2967-4F14-A4D5-90A2BC6D50B3}"/>
    <cellStyle name="常规 83 4 2" xfId="1930" xr:uid="{38852586-EAD1-4557-B45B-C96AB13617D9}"/>
    <cellStyle name="常规 83 4 3" xfId="1931" xr:uid="{5528667B-6D70-4F9E-99A9-4D6F8E5A9908}"/>
    <cellStyle name="常规 83 5" xfId="1932" xr:uid="{047EA732-BB99-4BF6-8230-70024241A0DB}"/>
    <cellStyle name="常规 83 5 2" xfId="1933" xr:uid="{59C53E31-211F-46BA-82DE-7EC171B7707F}"/>
    <cellStyle name="常规 83 5 3" xfId="1934" xr:uid="{570FEE55-B226-41F8-B4C6-6055D071CFE5}"/>
    <cellStyle name="常规 83 6" xfId="1935" xr:uid="{15B21137-CD6E-42D9-B801-001DBD8C308D}"/>
    <cellStyle name="常规 83 7" xfId="1936" xr:uid="{DF575680-7736-41BC-B762-3CE477BFD69A}"/>
    <cellStyle name="常规 84" xfId="1937" xr:uid="{EA0F67D3-D3EA-4CD6-96F9-4215E7DE934E}"/>
    <cellStyle name="常规 84 2" xfId="1938" xr:uid="{09567E12-8E45-486A-87E1-69BB7F2DAA3D}"/>
    <cellStyle name="常规 84 2 2" xfId="1939" xr:uid="{3C47F793-138B-4695-A167-B0C934BCBBCD}"/>
    <cellStyle name="常规 84 2 3" xfId="1940" xr:uid="{13D5012B-CC26-479E-A513-DB62DBFB380C}"/>
    <cellStyle name="常规 84 3" xfId="1941" xr:uid="{C662D8AA-E1EB-4F32-9D3C-3A2E30AF7B08}"/>
    <cellStyle name="常规 84 3 2" xfId="1942" xr:uid="{67BA261F-CE1F-4F1E-94B7-6414BD63E825}"/>
    <cellStyle name="常规 84 3 3" xfId="1943" xr:uid="{9A6F7EB9-E92E-43E2-A04E-B00FEADC05F7}"/>
    <cellStyle name="常规 84 4" xfId="1944" xr:uid="{2FDA0619-0877-4A1F-99A3-E9574E06C383}"/>
    <cellStyle name="常规 84 4 2" xfId="1945" xr:uid="{9DBFB589-C556-4ACB-A95E-F229070286E0}"/>
    <cellStyle name="常规 84 4 3" xfId="1946" xr:uid="{C411FC98-AEF4-44FC-9195-78BC40670CD8}"/>
    <cellStyle name="常规 84 5" xfId="1947" xr:uid="{C3C3DF4E-2F55-4F68-B126-EFD165340FB2}"/>
    <cellStyle name="常规 84 5 2" xfId="1948" xr:uid="{89BC0990-EF7E-4C8F-BC09-891D7AA5C835}"/>
    <cellStyle name="常规 84 5 3" xfId="1949" xr:uid="{1C1D6D89-38AF-4C32-ADED-C2E0F490E88B}"/>
    <cellStyle name="常规 84 6" xfId="1950" xr:uid="{22F9B401-4F14-4183-8A5E-2590B4ED0C7A}"/>
    <cellStyle name="常规 84 7" xfId="1951" xr:uid="{61D4FF95-B0B0-40AD-BA73-6D0B12AB158D}"/>
    <cellStyle name="强调文字颜色 1 2" xfId="1973" xr:uid="{6AD7F126-3950-4685-A601-F5772B77C784}"/>
    <cellStyle name="强调文字颜色 1 2 2" xfId="1974" xr:uid="{DC100116-4CF5-4B98-9C7F-B6D9DE532349}"/>
    <cellStyle name="强调文字颜色 1 3" xfId="1975" xr:uid="{FD15AAF9-0F12-4245-ADA0-7CEEB6754FFB}"/>
    <cellStyle name="强调文字颜色 2 2" xfId="1976" xr:uid="{DCBFBDC8-10B2-4121-8E7E-07C698EB449A}"/>
    <cellStyle name="强调文字颜色 2 2 2" xfId="1977" xr:uid="{3E2CA3A9-CBD2-4561-91EF-52F8A940E024}"/>
    <cellStyle name="强调文字颜色 2 3" xfId="1978" xr:uid="{93AE7392-F344-4EC3-A463-540806CDB1DD}"/>
    <cellStyle name="强调文字颜色 3 2" xfId="1979" xr:uid="{437E8084-65F5-412D-8D0A-390FA500C24A}"/>
    <cellStyle name="强调文字颜色 3 2 2" xfId="1980" xr:uid="{6983EA20-A655-4FE1-9CB3-9162DAE57CDE}"/>
    <cellStyle name="强调文字颜色 3 3" xfId="1981" xr:uid="{384D8ED6-24DC-4E23-A474-BD32511204BA}"/>
    <cellStyle name="强调文字颜色 4 2" xfId="1982" xr:uid="{5B9CE7CD-3A98-4F49-A001-7888A6379D09}"/>
    <cellStyle name="强调文字颜色 4 2 2" xfId="1983" xr:uid="{5246CE8B-03B5-45E7-A2E5-6881D08E007C}"/>
    <cellStyle name="强调文字颜色 4 3" xfId="1984" xr:uid="{8686AA4E-BB05-47E7-BD18-20FFC41BD0E4}"/>
    <cellStyle name="强调文字颜色 5 2" xfId="1985" xr:uid="{CFC0E0B6-AFCE-4F22-AF4C-73492B35622F}"/>
    <cellStyle name="强调文字颜色 5 2 2" xfId="1986" xr:uid="{DC454DC6-494E-4875-8709-AA2E0E3FB0C3}"/>
    <cellStyle name="强调文字颜色 5 3" xfId="1987" xr:uid="{F6EB2AFA-C1EE-4C63-B240-44241BC1864E}"/>
    <cellStyle name="强调文字颜色 6 2" xfId="1988" xr:uid="{F08E9A11-89B5-4DC8-8CE1-995B92655A8A}"/>
    <cellStyle name="强调文字颜色 6 2 2" xfId="1989" xr:uid="{060EB56E-C2E4-4750-A2E5-653C705E7197}"/>
    <cellStyle name="强调文字颜色 6 3" xfId="1990" xr:uid="{16843C78-D8F5-45D7-9A93-7C12D3FA8B24}"/>
    <cellStyle name="标题 1 2" xfId="295" xr:uid="{EBEF3EE2-D1C6-4B61-A866-27933737EDF9}"/>
    <cellStyle name="标题 1 2 2" xfId="296" xr:uid="{FBB8B321-53A3-4B3E-924C-FDB69C6ACF05}"/>
    <cellStyle name="标题 1 3" xfId="297" xr:uid="{F83EF62A-CE64-49DA-9C59-4B3926395255}"/>
    <cellStyle name="标题 2 2" xfId="298" xr:uid="{169E6850-404D-49E5-A590-96B1B87D4822}"/>
    <cellStyle name="标题 2 2 2" xfId="299" xr:uid="{35BD0787-81AA-45EC-9061-EEDE74BEE422}"/>
    <cellStyle name="标题 2 3" xfId="300" xr:uid="{7B628F4B-0FBC-4DA5-AC55-88B34A3E9E29}"/>
    <cellStyle name="标题 3 2" xfId="301" xr:uid="{0AEB1D72-5DCF-4B47-8910-35863FFDD82D}"/>
    <cellStyle name="标题 3 2 2" xfId="302" xr:uid="{8E6E8602-59A8-4CE1-922B-C949F8C8366E}"/>
    <cellStyle name="标题 3 3" xfId="303" xr:uid="{F440090D-051F-43E9-85E0-0C330F816FF4}"/>
    <cellStyle name="标题 4 2" xfId="304" xr:uid="{C401D54D-56B2-46FA-A673-215D6151BC87}"/>
    <cellStyle name="标题 4 2 2" xfId="305" xr:uid="{0C665E68-1601-440D-9142-CB24D19B80D8}"/>
    <cellStyle name="标题 4 3" xfId="306" xr:uid="{6E73F805-CDC4-4027-8ECC-D76BF193CAFB}"/>
    <cellStyle name="标题 5" xfId="307" xr:uid="{3B39B89A-4725-42F4-8324-A0681017D66C}"/>
    <cellStyle name="标题 5 2" xfId="308" xr:uid="{1E6DE668-A004-431D-8523-3E7C9B4F1A3A}"/>
    <cellStyle name="标题 6" xfId="309" xr:uid="{D481EB18-452E-4863-9E87-8FC29673E5B9}"/>
    <cellStyle name="样式 1" xfId="2000" xr:uid="{15F3028D-C94F-4D17-A1A9-1BCD4D85F440}"/>
    <cellStyle name="检查单元格 2" xfId="1961" xr:uid="{0C3F4E57-6C9B-4DBA-8A1A-F14316591F2A}"/>
    <cellStyle name="检查单元格 2 2" xfId="1962" xr:uid="{7589FB37-4764-470D-87F3-85BAEB5677FA}"/>
    <cellStyle name="检查单元格 3" xfId="1963" xr:uid="{1CA743BB-AD19-473A-9535-5791E2054606}"/>
    <cellStyle name="標準_LIOHO" xfId="310" xr:uid="{FE041A7A-0B70-434A-ACAB-070E8EE0CF02}"/>
    <cellStyle name="汇总 2" xfId="1955" xr:uid="{50C36E4C-7288-4A87-959B-81DC3347B885}"/>
    <cellStyle name="汇总 2 2" xfId="1956" xr:uid="{80DDD204-B926-4C09-910C-9ECC6172B075}"/>
    <cellStyle name="汇总 2 2 2" xfId="2008" xr:uid="{33412BCC-BB1F-4A0E-BC77-51D7F5B94986}"/>
    <cellStyle name="汇总 2 2 2 2" xfId="2051" xr:uid="{C8D68D23-0464-41E6-A98B-CA6E2ED65847}"/>
    <cellStyle name="汇总 2 2 2 2 2" xfId="2099" xr:uid="{896148F1-C764-47CA-A84B-9D4D1347356C}"/>
    <cellStyle name="汇总 2 2 2 3" xfId="2071" xr:uid="{33B5E9F3-4F52-4A7F-A21A-8CCFEC34DF7F}"/>
    <cellStyle name="汇总 2 2 3" xfId="2037" xr:uid="{30EA02B2-75E6-4557-8FE0-277C372D429C}"/>
    <cellStyle name="汇总 2 2 3 2" xfId="2085" xr:uid="{4B0FBF01-FF83-4A36-AE32-E0DACCAF450D}"/>
    <cellStyle name="汇总 2 2 4" xfId="2031" xr:uid="{2DCCF287-3FAC-458E-B132-CC4FBC504167}"/>
    <cellStyle name="汇总 2 3" xfId="2007" xr:uid="{BA144BB3-EB47-44A4-BB48-660D23B4556D}"/>
    <cellStyle name="汇总 2 3 2" xfId="2050" xr:uid="{4D1C06FB-C36A-4374-89A9-A2D0200EE67B}"/>
    <cellStyle name="汇总 2 3 2 2" xfId="2098" xr:uid="{C5C398D4-2C21-4864-9C78-0D741E7CDD84}"/>
    <cellStyle name="汇总 2 3 3" xfId="2070" xr:uid="{36E9427F-06E9-40D1-B154-6201041F5FD9}"/>
    <cellStyle name="汇总 2 4" xfId="2036" xr:uid="{79C10D89-0104-449A-B0BE-72DEE2505E11}"/>
    <cellStyle name="汇总 2 4 2" xfId="2084" xr:uid="{87FECFEE-D034-431C-A3A9-62FF51F69150}"/>
    <cellStyle name="汇总 2 5" xfId="2032" xr:uid="{7F2A4DC7-174F-41CC-8B7C-C395AA7C6F72}"/>
    <cellStyle name="汇总 3" xfId="1957" xr:uid="{407A15C5-2A55-4E27-97B8-6D9E2257BD00}"/>
    <cellStyle name="汇总 3 2" xfId="2009" xr:uid="{D66E0554-3C2C-4847-9520-978827E38E0B}"/>
    <cellStyle name="汇总 3 2 2" xfId="2052" xr:uid="{2855284F-68CF-4E15-AF9B-9250940FFDB8}"/>
    <cellStyle name="汇总 3 2 2 2" xfId="2100" xr:uid="{7675313D-F2BE-45CB-8E8C-D1BD69FF0C7A}"/>
    <cellStyle name="汇总 3 2 3" xfId="2072" xr:uid="{90B02941-36FC-4B14-9818-E5E9F7D28E0F}"/>
    <cellStyle name="汇总 3 3" xfId="2038" xr:uid="{8D62C0AC-09A3-4AE4-BB8B-F9F65D602014}"/>
    <cellStyle name="汇总 3 3 2" xfId="2086" xr:uid="{EB4FCF21-9A9F-46B5-B1F4-A7D767A1FD44}"/>
    <cellStyle name="汇总 3 4" xfId="2030" xr:uid="{AB0BB482-F2A2-4A0E-9E16-22B459A30C53}"/>
    <cellStyle name="注释 2" xfId="2001" xr:uid="{68E16FE6-6605-4B75-8D53-D1C07263E626}"/>
    <cellStyle name="注释 2 2" xfId="2016" xr:uid="{E539D215-B2C3-41E7-BED7-C020A4D0EEF0}"/>
    <cellStyle name="注释 2 2 2" xfId="2059" xr:uid="{91383168-8614-4CB0-96CA-16150100E046}"/>
    <cellStyle name="注释 2 2 2 2" xfId="2107" xr:uid="{5DEF278B-35F2-4388-BA6C-713F986F1192}"/>
    <cellStyle name="注释 2 2 3" xfId="2079" xr:uid="{67AB7A59-5CAD-424F-940C-EB1A978CD1A7}"/>
    <cellStyle name="注释 2 3" xfId="2048" xr:uid="{E1AD440D-0652-4933-B4C5-81A7E4AC9D23}"/>
    <cellStyle name="注释 2 3 2" xfId="2096" xr:uid="{C6BDFE5E-0F98-4609-B7B8-F263B5354F32}"/>
    <cellStyle name="注释 2 4" xfId="2068" xr:uid="{481B9EE8-1B04-40D7-886B-48C896EDF107}"/>
    <cellStyle name="解释性文本 2" xfId="1964" xr:uid="{8325BB66-9265-4720-944A-C58D32FFC7B9}"/>
    <cellStyle name="解释性文本 2 2" xfId="1965" xr:uid="{B8A1497C-6EED-464A-9479-340BB42ACE7F}"/>
    <cellStyle name="解释性文本 3" xfId="1966" xr:uid="{F5EAEB59-A885-4C3A-9257-CC5D27C36ED9}"/>
    <cellStyle name="警告文本 2" xfId="1967" xr:uid="{FDF276F9-90C6-4AED-8156-1F25C2B1B0B5}"/>
    <cellStyle name="警告文本 2 2" xfId="1968" xr:uid="{ED1442FE-27A2-45B7-AB87-ABE3F2DE6307}"/>
    <cellStyle name="警告文本 3" xfId="1969" xr:uid="{C3ECBD2A-FAF0-493F-868F-734CA9DC7BFE}"/>
    <cellStyle name="计算 2" xfId="1958" xr:uid="{8D05B896-24B8-4573-BD41-749175204058}"/>
    <cellStyle name="计算 2 2" xfId="1959" xr:uid="{E780E1A8-12FF-4229-BE5B-8F512CCCE8E2}"/>
    <cellStyle name="计算 2 2 2" xfId="2017" xr:uid="{D418EE22-1AD7-47F0-8214-90C401A64311}"/>
    <cellStyle name="计算 2 2 2 2" xfId="2060" xr:uid="{3797B4F7-1422-4D91-BEA6-5D8BBACD7035}"/>
    <cellStyle name="计算 2 2 2 2 2" xfId="2108" xr:uid="{9EF8F420-0D98-48DF-9E41-87CB4D9737B5}"/>
    <cellStyle name="计算 2 2 2 3" xfId="2080" xr:uid="{25D2ABA2-A79A-41DB-BB44-95570BDE2413}"/>
    <cellStyle name="计算 2 2 3" xfId="2040" xr:uid="{9FB54D6A-788B-4678-8A03-0DB006C855BA}"/>
    <cellStyle name="计算 2 2 3 2" xfId="2088" xr:uid="{3BE6F6EF-F81A-4EDB-AA00-A4493E13A738}"/>
    <cellStyle name="计算 2 2 4" xfId="2028" xr:uid="{B947EDBF-FAA9-4CA3-ACC7-CEA7516880C8}"/>
    <cellStyle name="计算 2 3" xfId="2010" xr:uid="{911C1DC4-187B-4E71-8E4C-1A8ED35EC732}"/>
    <cellStyle name="计算 2 3 2" xfId="2053" xr:uid="{C115BF9F-4DA7-45E1-A389-3039ADAE068E}"/>
    <cellStyle name="计算 2 3 2 2" xfId="2101" xr:uid="{2E482768-5654-400E-9AB6-7796D9D57CE3}"/>
    <cellStyle name="计算 2 3 3" xfId="2073" xr:uid="{5A48B131-AB3E-4943-A32F-5B6F0A06F24A}"/>
    <cellStyle name="计算 2 4" xfId="2039" xr:uid="{B6CBADA2-3DFF-4A5B-A701-59D7961B1CB5}"/>
    <cellStyle name="计算 2 4 2" xfId="2087" xr:uid="{37E98762-6401-4819-A240-D9E48DA11D4F}"/>
    <cellStyle name="计算 2 5" xfId="2029" xr:uid="{BA208076-D7EF-4451-B7CB-5B2EFB4D6BCE}"/>
    <cellStyle name="计算 3" xfId="1960" xr:uid="{008DE4D4-1F11-4F77-8784-3C9FF0C2D292}"/>
    <cellStyle name="计算 3 2" xfId="2018" xr:uid="{41D58030-5DCC-45AC-AFF3-E22602E60A52}"/>
    <cellStyle name="计算 3 2 2" xfId="2061" xr:uid="{42BB7D34-F245-4023-AD2A-0A623CCA97E6}"/>
    <cellStyle name="计算 3 2 2 2" xfId="2109" xr:uid="{C63BF4E6-9CFA-427E-AEE4-46E8D0673677}"/>
    <cellStyle name="计算 3 2 3" xfId="2081" xr:uid="{FB57420D-7D0A-4425-B7B8-6E54A7B1612D}"/>
    <cellStyle name="计算 3 3" xfId="2041" xr:uid="{0B5E1B01-B164-463E-A0D0-E30D43044CD4}"/>
    <cellStyle name="计算 3 3 2" xfId="2089" xr:uid="{366385A7-E766-45C4-BAFC-22E248395FCA}"/>
    <cellStyle name="计算 3 4" xfId="2027" xr:uid="{F8D38FE1-E7BF-4F16-916A-9AA9FCD7E198}"/>
    <cellStyle name="输入 2" xfId="1997" xr:uid="{9D9EB4B2-A5CE-48C3-8B21-F23D3085BD0B}"/>
    <cellStyle name="输入 2 2" xfId="1998" xr:uid="{2C4E0370-2BB6-4147-9B6A-E86CF0301D79}"/>
    <cellStyle name="输入 2 2 2" xfId="2012" xr:uid="{46EDC7A4-DCF3-4624-8584-664FC1E7A03C}"/>
    <cellStyle name="输入 2 2 2 2" xfId="2055" xr:uid="{0CCBB1F4-C92B-4DAB-B58F-93205A832802}"/>
    <cellStyle name="输入 2 2 2 2 2" xfId="2103" xr:uid="{6D30DE3E-92D8-4884-9951-9F93F7F7780B}"/>
    <cellStyle name="输入 2 2 2 3" xfId="2075" xr:uid="{0764109F-3FEE-49D9-9F57-301F2E643D22}"/>
    <cellStyle name="输入 2 2 3" xfId="2046" xr:uid="{B58733C2-9820-4C00-A206-B20E32D82357}"/>
    <cellStyle name="输入 2 2 3 2" xfId="2094" xr:uid="{57D24A33-7ADB-4D7F-BC08-D0E0FDE1893A}"/>
    <cellStyle name="输入 2 2 4" xfId="2066" xr:uid="{64C33CDA-21D7-45B3-9D23-25C521712A38}"/>
    <cellStyle name="输入 2 3" xfId="2011" xr:uid="{9E48947D-3D51-47A2-87D9-333459831F08}"/>
    <cellStyle name="输入 2 3 2" xfId="2054" xr:uid="{655AD154-222B-4543-85F7-F81C6FD0A823}"/>
    <cellStyle name="输入 2 3 2 2" xfId="2102" xr:uid="{ED26B918-752C-46A8-8556-D9D52D7459BE}"/>
    <cellStyle name="输入 2 3 3" xfId="2074" xr:uid="{006F565D-D62E-4F60-AAB5-DBF4F130A529}"/>
    <cellStyle name="输入 2 4" xfId="2045" xr:uid="{89DF515D-54E5-4E44-9B64-B21371F0E4F2}"/>
    <cellStyle name="输入 2 4 2" xfId="2093" xr:uid="{9E5B1C59-8543-4A62-897E-371AA610CC5E}"/>
    <cellStyle name="输入 2 5" xfId="2065" xr:uid="{C8F8D64D-726B-4B7C-9849-F32419C984B1}"/>
    <cellStyle name="输入 3" xfId="1999" xr:uid="{B47C4A3B-3B38-44B3-974E-33BD5B8B7440}"/>
    <cellStyle name="输入 3 2" xfId="2013" xr:uid="{F5865BF9-4B2B-4703-9AC1-644B797CFDAB}"/>
    <cellStyle name="输入 3 2 2" xfId="2056" xr:uid="{84AC4D59-1783-4A7E-9910-DCE0166BB2DA}"/>
    <cellStyle name="输入 3 2 2 2" xfId="2104" xr:uid="{D291E9C4-E13A-4EAF-ABB1-1341780D05DF}"/>
    <cellStyle name="输入 3 2 3" xfId="2076" xr:uid="{755E3889-2AD3-4D68-A6B3-7658860357AA}"/>
    <cellStyle name="输入 3 3" xfId="2047" xr:uid="{3A45E874-A6E6-4285-B72E-3445B02A650A}"/>
    <cellStyle name="输入 3 3 2" xfId="2095" xr:uid="{5F06C37D-AAAB-4A27-B7EC-7DFCD9827DA6}"/>
    <cellStyle name="输入 3 4" xfId="2067" xr:uid="{FBDBC21D-8C05-4CE2-A568-11D3337EDDDB}"/>
    <cellStyle name="输出 2" xfId="1994" xr:uid="{20BC4F9A-D17B-442C-85D1-C4260E2055C7}"/>
    <cellStyle name="输出 2 2" xfId="1995" xr:uid="{1BE12CE8-0FAC-4FEB-A34F-0EC5A0C073C8}"/>
    <cellStyle name="输出 2 2 2" xfId="2015" xr:uid="{D35B83C3-D057-42BE-AAB4-2DA7322A29C5}"/>
    <cellStyle name="输出 2 2 2 2" xfId="2058" xr:uid="{2B8AA44F-B7F3-48B9-9AA3-46C87C35ED3D}"/>
    <cellStyle name="输出 2 2 2 2 2" xfId="2106" xr:uid="{4E848D81-3786-4782-8F61-7FD9E514A1E1}"/>
    <cellStyle name="输出 2 2 2 3" xfId="2078" xr:uid="{186F25F3-8C1E-4441-A7C3-6FAD045845F2}"/>
    <cellStyle name="输出 2 2 3" xfId="2043" xr:uid="{8DE581C3-0D80-4603-A053-FA25C836CE46}"/>
    <cellStyle name="输出 2 2 3 2" xfId="2091" xr:uid="{3D23BCA2-95BA-4AE0-9852-4C12BB3FCD69}"/>
    <cellStyle name="输出 2 2 4" xfId="2063" xr:uid="{9D1E9C05-F942-4644-B8E8-5E93E8B99C8F}"/>
    <cellStyle name="输出 2 3" xfId="2014" xr:uid="{C594F33E-205E-412F-9DF0-A722359797EE}"/>
    <cellStyle name="输出 2 3 2" xfId="2057" xr:uid="{4BA70122-C2BD-4DDB-9155-D432382454DB}"/>
    <cellStyle name="输出 2 3 2 2" xfId="2105" xr:uid="{F1BC6EBE-35D5-4FFE-815B-92713CBACA38}"/>
    <cellStyle name="输出 2 3 3" xfId="2077" xr:uid="{C95F5624-8343-4514-8025-FC3473AE9AAA}"/>
    <cellStyle name="输出 2 4" xfId="2042" xr:uid="{521000A3-3998-4D11-9738-94D1F024543E}"/>
    <cellStyle name="输出 2 4 2" xfId="2090" xr:uid="{1F9A7E76-D5A7-4B0A-B775-3D4C7A990595}"/>
    <cellStyle name="输出 2 5" xfId="2062" xr:uid="{E3B603D8-45B1-41AA-ADC5-5BDFA1D5168B}"/>
    <cellStyle name="输出 3" xfId="1996" xr:uid="{A10A019D-0200-454B-A0AC-DECFD516E159}"/>
    <cellStyle name="输出 3 2" xfId="2006" xr:uid="{392CDDA6-F44A-4D88-8C56-C1042F9E9188}"/>
    <cellStyle name="输出 3 2 2" xfId="2049" xr:uid="{2A5F311F-5282-4C7E-BBD3-204B39540106}"/>
    <cellStyle name="输出 3 2 2 2" xfId="2097" xr:uid="{7DFF0D71-6ED3-447A-A48F-B59B1CAAB8CA}"/>
    <cellStyle name="输出 3 2 3" xfId="2069" xr:uid="{E22E8876-8A79-41C5-A21C-4C2A4C6C9EBA}"/>
    <cellStyle name="输出 3 3" xfId="2044" xr:uid="{A181CE71-ADA2-45E9-9DAC-9B911512B08F}"/>
    <cellStyle name="输出 3 3 2" xfId="2092" xr:uid="{2A82D118-C6BA-40B7-9D5A-8E00FD135A48}"/>
    <cellStyle name="输出 3 4" xfId="2064" xr:uid="{6371518E-3E01-48B5-8CBF-20649C1FF565}"/>
    <cellStyle name="适中 2" xfId="1991" xr:uid="{44450053-41BF-4A8B-AF92-6403B7DF9562}"/>
    <cellStyle name="适中 2 2" xfId="1992" xr:uid="{42386457-5502-4730-8265-64C80B64D962}"/>
    <cellStyle name="适中 3" xfId="1993" xr:uid="{1A474B77-2DDD-4CFF-A5D0-1BB214596FE1}"/>
    <cellStyle name="链接单元格 2" xfId="1970" xr:uid="{8442466E-0951-4427-B6B1-FD3196581B69}"/>
    <cellStyle name="链接单元格 2 2" xfId="1971" xr:uid="{82263177-C3E7-42AF-BDC3-8A59A45ED068}"/>
    <cellStyle name="链接单元格 3" xfId="1972" xr:uid="{057FB6DF-2DF8-4248-B96B-ABF847437060}"/>
  </cellStyles>
  <dxfs count="7544">
    <dxf>
      <fill>
        <patternFill>
          <bgColor rgb="FFFFFF00"/>
        </patternFill>
      </fill>
    </dxf>
    <dxf>
      <fill>
        <patternFill>
          <bgColor rgb="FFD440C2"/>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FF33CC"/>
        </patternFill>
      </fill>
    </dxf>
    <dxf>
      <fill>
        <patternFill>
          <bgColor rgb="FFFF33CC"/>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D440C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theme="0"/>
      </font>
      <fill>
        <patternFill>
          <bgColor rgb="FFFF0000"/>
        </patternFill>
      </fill>
    </dxf>
    <dxf>
      <font>
        <color theme="0"/>
      </font>
      <fill>
        <patternFill>
          <bgColor rgb="FF0070C0"/>
        </patternFill>
      </fill>
    </dxf>
    <dxf>
      <font>
        <color theme="0"/>
      </font>
      <fill>
        <patternFill>
          <bgColor rgb="FFFF0000"/>
        </patternFill>
      </fill>
    </dxf>
    <dxf>
      <font>
        <color theme="0"/>
      </font>
      <fill>
        <patternFill>
          <bgColor rgb="FF0070C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ill>
        <patternFill>
          <bgColor rgb="FFFF33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ill>
        <patternFill>
          <bgColor rgb="FFFFB3B3"/>
        </patternFill>
      </fill>
    </dxf>
    <dxf>
      <fill>
        <patternFill>
          <bgColor rgb="FFFFB3B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theme="0"/>
      </font>
      <fill>
        <patternFill>
          <bgColor rgb="FFC000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ill>
        <patternFill>
          <bgColor rgb="FFFFFF00"/>
        </patternFill>
      </fill>
    </dxf>
    <dxf>
      <font>
        <color theme="0"/>
      </font>
      <fill>
        <patternFill>
          <bgColor rgb="FFC00000"/>
        </patternFill>
      </fill>
    </dxf>
    <dxf>
      <fill>
        <patternFill>
          <bgColor rgb="FFFFFF00"/>
        </patternFill>
      </fill>
    </dxf>
    <dxf>
      <fill>
        <patternFill>
          <bgColor rgb="FFFFFF00"/>
        </patternFill>
      </fill>
    </dxf>
    <dxf>
      <font>
        <color theme="0"/>
      </font>
      <fill>
        <patternFill>
          <bgColor rgb="FFC000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ill>
        <patternFill>
          <bgColor rgb="FFFFFF00"/>
        </patternFill>
      </fill>
    </dxf>
    <dxf>
      <font>
        <color theme="0"/>
      </font>
      <fill>
        <patternFill>
          <bgColor rgb="FFC00000"/>
        </patternFill>
      </fill>
    </dxf>
    <dxf>
      <font>
        <color theme="0"/>
      </font>
      <fill>
        <patternFill>
          <bgColor rgb="FF0070C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ill>
        <patternFill>
          <bgColor rgb="FFFFB3B3"/>
        </patternFill>
      </fill>
    </dxf>
    <dxf>
      <fill>
        <patternFill>
          <bgColor rgb="FFFFB3B3"/>
        </patternFill>
      </fill>
    </dxf>
    <dxf>
      <fill>
        <patternFill>
          <bgColor rgb="FFFFB3B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theme="0"/>
      </font>
      <fill>
        <patternFill>
          <bgColor rgb="FFFF0000"/>
        </patternFill>
      </fill>
    </dxf>
    <dxf>
      <font>
        <color theme="0"/>
      </font>
      <fill>
        <patternFill>
          <bgColor rgb="FF0070C0"/>
        </patternFill>
      </fill>
    </dxf>
    <dxf>
      <font>
        <color theme="0"/>
      </font>
      <fill>
        <patternFill>
          <bgColor rgb="FFFF0000"/>
        </patternFill>
      </fill>
    </dxf>
    <dxf>
      <font>
        <color theme="0"/>
      </font>
      <fill>
        <patternFill>
          <bgColor rgb="FF0070C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00206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D440C2"/>
        </patternFill>
      </fill>
    </dxf>
    <dxf>
      <fill>
        <patternFill>
          <bgColor rgb="FFD440C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ill>
        <patternFill>
          <bgColor rgb="FFFF33CC"/>
        </patternFill>
      </fill>
    </dxf>
    <dxf>
      <fill>
        <patternFill>
          <bgColor rgb="FFC00000"/>
        </patternFill>
      </fill>
    </dxf>
    <dxf>
      <fill>
        <patternFill>
          <bgColor rgb="FFFFFF00"/>
        </patternFill>
      </fill>
    </dxf>
    <dxf>
      <fill>
        <patternFill>
          <bgColor rgb="FFC00000"/>
        </patternFill>
      </fill>
    </dxf>
    <dxf>
      <font>
        <strike val="0"/>
        <outline val="0"/>
        <shadow val="0"/>
        <u val="none"/>
        <vertAlign val="baseline"/>
        <name val="Arial"/>
        <family val="2"/>
        <scheme val="none"/>
      </font>
      <numFmt numFmtId="19" formatCode="m/d/yyyy"/>
    </dxf>
    <dxf>
      <font>
        <strike val="0"/>
        <outline val="0"/>
        <shadow val="0"/>
        <u val="none"/>
        <vertAlign val="baseline"/>
        <name val="Arial"/>
        <family val="2"/>
        <scheme val="none"/>
      </font>
    </dxf>
    <dxf>
      <font>
        <strike val="0"/>
        <outline val="0"/>
        <shadow val="0"/>
        <u val="none"/>
        <vertAlign val="baseline"/>
        <name val="Arial"/>
        <family val="2"/>
        <scheme val="none"/>
      </font>
      <alignment horizontal="center" vertical="bottom" textRotation="0" wrapText="0"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666699"/>
      <color rgb="FFD440C2"/>
      <color rgb="FFCC0000"/>
      <color rgb="FFFF33CC"/>
      <color rgb="FFFF66FF"/>
      <color rgb="FFFF00FF"/>
      <color rgb="FFFF66CC"/>
      <color rgb="FFF480C2"/>
      <color rgb="FFF793B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12</xdr:col>
      <xdr:colOff>544286</xdr:colOff>
      <xdr:row>12</xdr:row>
      <xdr:rowOff>297463</xdr:rowOff>
    </xdr:to>
    <xdr:pic>
      <xdr:nvPicPr>
        <xdr:cNvPr id="3" name="Picture 2">
          <a:extLst>
            <a:ext uri="{FF2B5EF4-FFF2-40B4-BE49-F238E27FC236}">
              <a16:creationId xmlns:a16="http://schemas.microsoft.com/office/drawing/2014/main" id="{CAFD8994-B03F-45BE-821D-6E5D752162CF}"/>
            </a:ext>
          </a:extLst>
        </xdr:cNvPr>
        <xdr:cNvPicPr>
          <a:picLocks noChangeAspect="1"/>
        </xdr:cNvPicPr>
      </xdr:nvPicPr>
      <xdr:blipFill>
        <a:blip xmlns:r="http://schemas.openxmlformats.org/officeDocument/2006/relationships" r:embed="rId1"/>
        <a:stretch>
          <a:fillRect/>
        </a:stretch>
      </xdr:blipFill>
      <xdr:spPr>
        <a:xfrm>
          <a:off x="2" y="0"/>
          <a:ext cx="7565570" cy="62573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etorgft3318066.sharepoint.com/sites/RTRVehiclesNPD/Shared%20Documents/Wheels/Custom%20Wheel%20House%20Master%20Parts%20List%206-1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WHEELS"/>
      <sheetName val="ACCESSORIES"/>
      <sheetName val="WHEEL DIMENSION REFERENCE"/>
      <sheetName val="DISCONTINUED"/>
      <sheetName val="INSTRUCTIONS FOR USE"/>
      <sheetName val="ACCESSORIES INST."/>
    </sheetNames>
    <sheetDataSet>
      <sheetData sheetId="0"/>
      <sheetData sheetId="1"/>
      <sheetData sheetId="2">
        <row r="2">
          <cell r="E2" t="str">
            <v>AP-0608</v>
          </cell>
        </row>
      </sheetData>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Efrain Loza" id="{695921F4-A792-4598-9255-6CA51C9B60A1}" userId="S::Eloza@customwheelhouse.com::5929d604-fa63-4a75-9617-dd306d7bd7a5" providerId="AD"/>
  <person displayName="Efrain Loza" id="{97FBCEFF-D737-45A8-B26E-4C3D70250BDD}" userId="S::eloza@customwheelhouse.com::5929d604-fa63-4a75-9617-dd306d7bd7a5" providerId="AD"/>
  <person displayName="Efrain Loza" id="{A5D277EE-0A9F-426D-9C8A-7B60210C61E1}" userId="S::eloza@customwheelhouse.com::711bfaf1-d735-4496-965b-7b990d871b3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 displayName="Table1" ref="A1:C1112" totalsRowShown="0" headerRowDxfId="7543" dataDxfId="7542">
  <tableColumns count="3">
    <tableColumn id="1" xr3:uid="{00000000-0010-0000-0000-000001000000}" name="CHANGE" dataDxfId="7541"/>
    <tableColumn id="2" xr3:uid="{00000000-0010-0000-0000-000002000000}" name="DESCRIPTION" dataDxfId="7540"/>
    <tableColumn id="3" xr3:uid="{00000000-0010-0000-0000-000003000000}" name="DATE" dataDxfId="7539"/>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98" dT="2021-01-05T19:51:47.97" personId="{695921F4-A792-4598-9255-6CA51C9B60A1}" id="{25F84AEA-F19C-40EA-8C63-03857738CAB3}">
    <text>MR30451012750N
MR30458012724N
MR30468060700
MR30478516700
MR30478550700
MR30478558700
MR30478560700
MR30489058725
MR30978562800
MR31078562900
MR31078558535
MR31078558935
MR31078516535
MR31078516935
MR31078560535
MR31078560935
MR31089016918
MR31029058518
MR31029058918
MR31029016518
MR31029016918
MR31029060518
MR31029060918
MR31029080518
MR31029080918
MR31278588900
MR31378550800
MR31378558500
MR31378562500
MR31378562800
MR31378516500
MR31378516800
MR31378550525
MR31378550825
MR31378562525
MR31378562825
MR31378516525
MR31378516825
MR31378560525
MR31378560825
MR31329552540
MR31329566545
MR31329565545
MR31329558825
MR31329516812
MR31329560812
MR31477596525
MR31477596825
MR31478562800
MR31568062100
MR40148046844B
MR40141046855B
MR10379070312BLR
MR50378051542
MR50378051142
MR50388051542
MR50388051142
MR50388049542
MR50388049142
MR50389512540
MR50389512140
MR60621050824N
MR60621050524N
MR60621060824N
MR60621060524N
MR60621087824N
MR60621087524N
MR60621088824N
MR60621088524N
MR60621080824N
MR60621080524N
MR60621250852N
MR60621250552N
MR60621260852N
MR60621260552N
MR60621280852N
MR60621280552N
MR60621287852N
MR60621287552N
MR60621288852N
MR60621288552N
MR61021050924N
MR61021050524N
MR61021060924N
MR61021060524N
MR61021080924N
MR61021087924N
MR61021087524N
MR61021088924N
MR61021088524N
MR61021250952N
MR61021250552N
MR61021260952N
MR61021260552N
MR61021280952N
MR61021280552N
MR61021287952N</text>
  </threadedComment>
  <threadedComment ref="B694" dT="2021-07-02T17:37:56.88" personId="{695921F4-A792-4598-9255-6CA51C9B60A1}" id="{5A1F284E-E70C-4C92-A701-F404ACE7E346}">
    <text>MR30478555900, MR30478580900, MR30478587900, MR30489058925, MR30489060912N, MR40157047552B, MR40157047852B, MR40157046552B, MR40157046852B, AND MR40155012340B</text>
  </threadedComment>
  <threadedComment ref="B699" dT="2021-08-03T15:38:00.05" personId="{695921F4-A792-4598-9255-6CA51C9B60A1}" id="{9B3DC372-097D-41DB-920D-34073B113DCD}">
    <text>MR704HD, MR31477564524, MR31477564824, MR10358055324BR, MR10358060324BR, MR10379060312B, MR10379060312BR, MR10379080312B, MR10379087312B, MR20279080312BV, MR31477560525, MR40156012551B, MR40156012851B, MR70166568990, BT-BOLT MATTE RED KIT, BT-BOLT MATTE BLUE KIT, TOPO/BAJA CAPS AND CP-1717L108</text>
  </threadedComment>
  <threadedComment ref="B711" dT="2021-09-07T16:57:20.77" personId="{695921F4-A792-4598-9255-6CA51C9B60A1}" id="{4703A23B-BDD9-461D-8E01-B9F1DCFA0802}">
    <text>MR10879050544B, MR10879060544B, MR10378019300B, MR10767060825, MR10879050844B, MR10879060844B, MR10879080544B, MR10879080844B,  MR70578550500, MR70578550800, MR70578550525, MR70578550825, MR70578558500, MR70578562500, MR70578562520, MR70578516500, MR70578516800, MR70578516525, MR70578560500, MR70578560800, MR70578560535, MR70589058525, MR70589016518, MR70589060518, MR70578558800, MR70578562800, MR70578562820, MR70578560835, MR70589058825, MR70589016818, MR70589060800, MR70589060818</text>
  </threadedComment>
  <threadedComment ref="B716" dT="2021-10-04T15:45:19.13" personId="{695921F4-A792-4598-9255-6CA51C9B60A1}" id="{46E0AB7C-8275-4D79-B207-5C6ECDE802F2}">
    <text>MR31477512530, MR31477512830, MR31477554530, MR31477554830, MR60521050824N,
MR60521016824N, MR60521055824N, MR60521060824N, MR60521080824N,
MR60521087824N, MR60521088824N, MR70378558835, MR70578558535, MR70578558835, MR70578580500, MR70578580800, MR70578587500, MR70578587800,
MR70578588500, MR70578588800, MR70589080518, MR70589080818, MR70589087818, MR70589088518, MR70589088818</text>
  </threadedComment>
  <threadedComment ref="B727" dT="2021-11-10T16:19:04.15" personId="{695921F4-A792-4598-9255-6CA51C9B60A1}" id="{49DC9ED3-B9B1-4897-9813-BAE3D14B594D}">
    <text>MR30578562325, MR30578562525, MR30578562925, MR30578516325, MR30578516525, MR30578516925, MR30578550325, MR30578550525, MR30578550925, MR30578558925, MR30578560325, MR30578560525, MR30578560925, MR31678050525, MR31678050825, MR31678058525, MR31678058825, MR31678062525, MR31678062825, MR31678016525, MR31678016825, MR31678060525, MR31678060825, MR70378560835, MH-VSC1, MH-VSC2, MH-VSC3, MR30678587500, MR40756012551 AND MR40756012651</text>
  </threadedComment>
  <threadedComment ref="B744" dT="2022-02-01T23:09:40.84" personId="{695921F4-A792-4598-9255-6CA51C9B60A1}" id="{468B57AB-74D1-400B-90B2-191B04DB6C77}">
    <text>MR30478516700, MR30478560700, MR31378550800, MR30589016300, MR30678580500, MR10358000324B, MR31178560500, MR41057046152 AND MR70179087912N</text>
  </threadedComment>
  <threadedComment ref="B770" dT="2022-05-23T20:30:32.29" personId="{695921F4-A792-4598-9255-6CA51C9B60A1}" id="{D33FB14F-0706-4D17-971E-E4C86E45AE86}">
    <text>MR41057046143, BR-GZ14, CP-VNC, CP-1524B140-5-C1, CP-1524B140-5-S1, MR40148046544B, MR40947047452, MR41047046543, MR41057047543, MR41057047152, GZ80141046855B, MR30421050518N, MR30889060918, MR30989087518, MR31078580500, MR60521088924N, MR60521250952N, MR70179080912N,MR30978588800, MR31578562300, MR61021060924N</text>
  </threadedComment>
  <threadedComment ref="B833" dT="2023-01-31T17:48:09.91" personId="{97FBCEFF-D737-45A8-B26E-4C3D70250BDD}" id="{46F711FF-6B26-42E0-A9B1-A728E9A95928}">
    <text xml:space="preserve">MR318570511315
MR31857051915
MR318785621300
MR318785161300
MR318785601300
MR31878560900
MR318785601300T
MR318785501325
MR31878550925
MR318785161325
MR31878516925
MR318785601325
MR31878560925
MR318890161300
MR31889016900
MR318890581318
MR31889058918
MR31889016918
MR318890601318
MR31889060918
MR20789570320B
MR50178012842-2
MR50278051838-2
</text>
  </threadedComment>
  <threadedComment ref="B844" dT="2023-03-02T17:42:10.80" personId="{97FBCEFF-D737-45A8-B26E-4C3D70250BDD}" id="{AEC7394A-B71E-4258-90EC-90C614184359}">
    <text>MR318785501300, MR31878550900, MR31878562900, MR31878516900, MR318785801300, MR31878580900, MR318785871300, MR31878587900, MR318885581340, MR31888558940, MR318885161340, MR31888516940, MR318885601340, MR31888560940, MR318890601300, MR31889060900, MR318890161318, MR318890801318, MR318890871318, MR50178012542-2, MR50178049542-2, MR50278012138-2, MR70777563550, MR70777563650</text>
  </threadedComment>
  <threadedComment ref="B849" dT="2023-03-27T18:42:04.59" personId="{695921F4-A792-4598-9255-6CA51C9B60A1}" id="{4D20DB1D-6FE9-4C87-B900-211C3D763266}">
    <text>MR31889080918, MR31889087918, MR318890881318, MR31889088918</text>
  </threadedComment>
  <threadedComment ref="B868" dT="2023-05-24T22:00:07.68" personId="{97FBCEFF-D737-45A8-B26E-4C3D70250BDD}" id="{39A6628F-0771-4AF4-98D4-412005A97156}">
    <text>MR319785501300, MR31978550900, MR319785581300, MR31978558900, MR319785551300, MR319785621300, MR31978562900, MR319785161300, MR319785601300, MR319785801300, MR31978580900, MR319785871300, MR31978587900, MR319790121312N, MR319790501312N, MR319790601312N, MR31979060912N, MR319885581340, MR31988558940, MR319885601340, MR31988560940, MR319885161340, MR319890161318, MR31989016918, MR319890601318, MR31989060918, MR319890801318, MR31989080918, MR319890881318, MR31989088918, MR319890871318, MR31989087918, MR319290551318, MR31929055918, MR319290161318, MR31929016918, MR319290601318, MR319290871318, MR31929087918, MR319290881318, MR31929088918, MR319290801318, MR414470471243, MR414470461243, MR414470471252, MR414470461252, MR415570471052B, MR415570471252B, MR415570461252B, MR415570121052B, MR50178012942-2, MR50267012515-2, MR50267057530-2, MR50267012530-2, MR50278051938-2, MR50278012938-2</text>
  </threadedComment>
  <threadedComment ref="B869" dT="2023-05-31T17:35:07.68" personId="{97FBCEFF-D737-45A8-B26E-4C3D70250BDD}" id="{467005AA-2E32-4BE6-9982-B065AF3D9D21}">
    <text>MR50267051515, MR50267051530, MR31478516800, MR31568062500, MR31578562100, MR31789088818, MR40641046955B, MR41057047552, MR70368062900, MR70378562900, MR70378562920</text>
  </threadedComment>
  <threadedComment ref="B974" dT="2024-07-22T20:51:01.48" personId="{A5D277EE-0A9F-426D-9C8A-7B60210C61E1}" id="{27600E34-B818-4D3B-866D-E52ECB21AD7A}">
    <text>MR32229080812, MR70878550800, MR708785801300, MR70878580800, MR708785871300, MR70878587800, MR708790121338N, MR708790501338N, MR70879050838N, MR80129080512N, MR80129087512N, MR80129088512N, MR80129080500, MR80129087500, MR80129088500, MR80121016510, MR80121080518N, MR80121087518N, MR80121088518N, MR803290161312N, MR80329016812N, MR803290601312N, MR80329060812N, MR803290161300, MR80329016800, MR803290601300, MR80329060800, MR80329016812, MR803290601312, MR80329060812, MR803210161310, MR80321016810, MR803210601310, MR80321060810, MR803210161318N, MR80321016818N, MR803210601318N, MR803212161340N, MR803212601340N, MR803212801340N, MR803212871340N, MR803212881340N, MR803310801318N, MR803310881318N, MR80331088818N, MR803312161340N, MR803312601340N, MR804290161312N, MR80429016312N, MR804290601312N, MR80429060312N, MR804290161300, MR80429016300, MR804290601300, MR80429060300, MR804290161312, MR804290601312, MR804290801312N, MR804290871312N, MR804290881312N, MR804290801300, MR804290871300, MR804290881300, MR804210161310, MR804210601310, MR80421060310, MR804210501318N, MR80421050318N, MR804210161318N, MR80421016318N, MR804210601318N, MR80421060318N, MR804210801318N, MR804210871318N, MR804210881318N, MR804212501340N, MR804212161340N, MR804212601340N, MR804212801340N, MR804212871340N, MR804309161320, MR80430916320, MR804309601320, MR804310161310, MR80431016310, MR804310601310, MR80431060310, MR804310161318N, MR80431016318N, MR804310601318N, MR80431060318N, MR804310801318N, MR804312161340N, MR804312601340N, MR804312801340N, MR804312871340N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1" Type="http://schemas.openxmlformats.org/officeDocument/2006/relationships/hyperlink" Target="https://customwheelhousellc.box.com/shared/static/iq0gwupl018o0t8ofxt0u3bw8b0rjvb3.png" TargetMode="External"/><Relationship Id="rId170" Type="http://schemas.openxmlformats.org/officeDocument/2006/relationships/hyperlink" Target="https://customwheelhousellc.box.com/shared/static/ytcy35bl6mhtdpbillnvwuvniumw4kdk.png" TargetMode="External"/><Relationship Id="rId268" Type="http://schemas.openxmlformats.org/officeDocument/2006/relationships/hyperlink" Target="https://customwheelhousellc.box.com/shared/static/3mwqrfvnztfvd2jr2jn87ya1sk6ovltm.png" TargetMode="External"/><Relationship Id="rId475" Type="http://schemas.openxmlformats.org/officeDocument/2006/relationships/hyperlink" Target="https://customwheelhousellc.box.com/shared/static/csq4wua2yzwhu21ttplfghpzwxinh52z.png" TargetMode="External"/><Relationship Id="rId682" Type="http://schemas.openxmlformats.org/officeDocument/2006/relationships/hyperlink" Target="https://customwheelhousellc.box.com/shared/static/sala7s6g8uyyp41wvagf8m83omomt1vj.png" TargetMode="External"/><Relationship Id="rId128" Type="http://schemas.openxmlformats.org/officeDocument/2006/relationships/hyperlink" Target="https://customwheelhousellc.box.com/shared/static/tyye0p0kbypf1rxme2qcbt4y1uh0e78d.png" TargetMode="External"/><Relationship Id="rId335" Type="http://schemas.openxmlformats.org/officeDocument/2006/relationships/hyperlink" Target="https://customwheelhousellc.box.com/shared/static/m5xa8lxy7t5vuze5bhczpihbok0ilpq1.png" TargetMode="External"/><Relationship Id="rId542" Type="http://schemas.openxmlformats.org/officeDocument/2006/relationships/hyperlink" Target="https://customwheelhousellc.box.com/shared/static/qlddx0c9ta01qo4hv4l3fjn8l24ko21j.png" TargetMode="External"/><Relationship Id="rId987" Type="http://schemas.openxmlformats.org/officeDocument/2006/relationships/hyperlink" Target="https://customwheelhousellc.box.com/shared/static/svr460wi7rmvllykl53gzz70nir9a8ug.png" TargetMode="External"/><Relationship Id="rId1172" Type="http://schemas.openxmlformats.org/officeDocument/2006/relationships/hyperlink" Target="https://customwheelhousellc.box.com/shared/static/dfpbgnvg9ys37lu5vsq9qzb733z8kx5l.png" TargetMode="External"/><Relationship Id="rId402" Type="http://schemas.openxmlformats.org/officeDocument/2006/relationships/hyperlink" Target="https://customwheelhousellc.box.com/shared/static/7vje2rvreyidz7fr7l9wpwfmthhmcwy7.png" TargetMode="External"/><Relationship Id="rId847" Type="http://schemas.openxmlformats.org/officeDocument/2006/relationships/hyperlink" Target="https://customwheelhousellc.box.com/shared/static/nqp8crmfxflotjsokj3emwyzkv8pbshn.png" TargetMode="External"/><Relationship Id="rId1032" Type="http://schemas.openxmlformats.org/officeDocument/2006/relationships/hyperlink" Target="https://customwheelhousellc.box.com/shared/static/9tcezl6j6wby2jei2lw5yrhysj81y2ua.png" TargetMode="External"/><Relationship Id="rId707" Type="http://schemas.openxmlformats.org/officeDocument/2006/relationships/hyperlink" Target="https://customwheelhousellc.box.com/shared/static/58okmtyuejqeqs3tu12d78k9zzcq39uv.png" TargetMode="External"/><Relationship Id="rId914" Type="http://schemas.openxmlformats.org/officeDocument/2006/relationships/hyperlink" Target="https://customwheelhousellc.box.com/shared/static/y5mllp4ngi1vfdeqwf41a98zm3vtpiyz.png" TargetMode="External"/><Relationship Id="rId1337" Type="http://schemas.openxmlformats.org/officeDocument/2006/relationships/hyperlink" Target="https://customwheelhousellc.box.com/shared/static/r3n1bt7z5wtauk534noa4vfslmv0r7ks.png" TargetMode="External"/><Relationship Id="rId43" Type="http://schemas.openxmlformats.org/officeDocument/2006/relationships/hyperlink" Target="https://customwheelhousellc.box.com/shared/static/fgsqd7ruiq88tkkwkxkxrve4g3wnoon4.png" TargetMode="External"/><Relationship Id="rId192" Type="http://schemas.openxmlformats.org/officeDocument/2006/relationships/hyperlink" Target="https://customwheelhousellc.box.com/shared/static/xdo6wvaw44fjsrrw9t8wb742cpdp17ku.png" TargetMode="External"/><Relationship Id="rId497" Type="http://schemas.openxmlformats.org/officeDocument/2006/relationships/hyperlink" Target="https://customwheelhousellc.box.com/shared/static/lvpk5txgokrtdzfakh2skzkac463cwq8.png" TargetMode="External"/><Relationship Id="rId357" Type="http://schemas.openxmlformats.org/officeDocument/2006/relationships/hyperlink" Target="https://customwheelhousellc.box.com/shared/static/bys9dc2w1io8zm3apjglic2e2uaoh3ng.png" TargetMode="External"/><Relationship Id="rId1194" Type="http://schemas.openxmlformats.org/officeDocument/2006/relationships/hyperlink" Target="https://customwheelhousellc.box.com/shared/static/o1cifu6mw8p22vlho7b9jmlcyrtv25au.png" TargetMode="External"/><Relationship Id="rId217" Type="http://schemas.openxmlformats.org/officeDocument/2006/relationships/hyperlink" Target="https://customwheelhousellc.box.com/shared/static/pg2wo3tl4ifj7cmlr9zqcvm5469j2o90.jpg" TargetMode="External"/><Relationship Id="rId564" Type="http://schemas.openxmlformats.org/officeDocument/2006/relationships/hyperlink" Target="https://customwheelhousellc.box.com/shared/static/u3icraahx5tm6gr4hnxiekzi3v5fo535.png" TargetMode="External"/><Relationship Id="rId771" Type="http://schemas.openxmlformats.org/officeDocument/2006/relationships/hyperlink" Target="https://customwheelhousellc.box.com/shared/static/qxe4b3p4naz75beuim5b6whsslfq7p7q.png" TargetMode="External"/><Relationship Id="rId869" Type="http://schemas.openxmlformats.org/officeDocument/2006/relationships/hyperlink" Target="https://customwheelhousellc.box.com/shared/static/nowff22f4zfhzqq5abf2ar0m2sxbfzta.png" TargetMode="External"/><Relationship Id="rId424" Type="http://schemas.openxmlformats.org/officeDocument/2006/relationships/hyperlink" Target="https://customwheelhousellc.box.com/shared/static/wxvg8f8ps01x6xu56j79kwrty6o3mvow.png" TargetMode="External"/><Relationship Id="rId631" Type="http://schemas.openxmlformats.org/officeDocument/2006/relationships/hyperlink" Target="https://customwheelhousellc.box.com/shared/static/yhnsg1zzkf09xfry8mgvnf119qvcw3ki.png" TargetMode="External"/><Relationship Id="rId729" Type="http://schemas.openxmlformats.org/officeDocument/2006/relationships/hyperlink" Target="https://customwheelhousellc.box.com/shared/static/i5wjiq2turnk0k42m6ecms3e3ouxkg93.png" TargetMode="External"/><Relationship Id="rId1054" Type="http://schemas.openxmlformats.org/officeDocument/2006/relationships/hyperlink" Target="https://customwheelhousellc.box.com/shared/static/dqrh2tyh54fi5gjs2g2kk3m00801y98u.png" TargetMode="External"/><Relationship Id="rId1261" Type="http://schemas.openxmlformats.org/officeDocument/2006/relationships/hyperlink" Target="https://customwheelhousellc.box.com/shared/static/tsqte49pz995eepiv2klrbi2x4hql0b8.png" TargetMode="External"/><Relationship Id="rId936" Type="http://schemas.openxmlformats.org/officeDocument/2006/relationships/hyperlink" Target="https://customwheelhousellc.box.com/shared/static/emk8mhc4f1qryw3csfjdcm0236lvu094.png" TargetMode="External"/><Relationship Id="rId1121" Type="http://schemas.openxmlformats.org/officeDocument/2006/relationships/hyperlink" Target="https://customwheelhousellc.box.com/shared/static/egr4z479kwmrw3j1oz3m98b6i5mtsncj.png" TargetMode="External"/><Relationship Id="rId1219" Type="http://schemas.openxmlformats.org/officeDocument/2006/relationships/hyperlink" Target="https://customwheelhousellc.box.com/shared/static/g8qjutwg5qpwmbixwyejzehvwp6u416k.png" TargetMode="External"/><Relationship Id="rId65" Type="http://schemas.openxmlformats.org/officeDocument/2006/relationships/hyperlink" Target="https://customwheelhousellc.box.com/shared/static/whvsnosqamn6ay39ifk1zpqy71312tuw.jpg" TargetMode="External"/><Relationship Id="rId281" Type="http://schemas.openxmlformats.org/officeDocument/2006/relationships/hyperlink" Target="https://customwheelhousellc.box.com/shared/static/sem712tvo63385zkkj2u98j4j2wuxv5m.png" TargetMode="External"/><Relationship Id="rId141" Type="http://schemas.openxmlformats.org/officeDocument/2006/relationships/hyperlink" Target="https://customwheelhousellc.box.com/shared/static/cng6ulvj7agih50tvuc5fpnknoawv238.png" TargetMode="External"/><Relationship Id="rId379" Type="http://schemas.openxmlformats.org/officeDocument/2006/relationships/hyperlink" Target="https://customwheelhousellc.box.com/shared/static/kw0fueipcqhrd586wvu2ea4z8kz65xi2.png" TargetMode="External"/><Relationship Id="rId586" Type="http://schemas.openxmlformats.org/officeDocument/2006/relationships/hyperlink" Target="https://customwheelhousellc.box.com/shared/static/5s6rmcijker2vv5xfjblc0sfqsuay438.png" TargetMode="External"/><Relationship Id="rId793" Type="http://schemas.openxmlformats.org/officeDocument/2006/relationships/hyperlink" Target="https://customwheelhousellc.box.com/shared/static/v9fjre167xkjj1j7c5gcsrcefl7czd1x.png" TargetMode="External"/><Relationship Id="rId7" Type="http://schemas.openxmlformats.org/officeDocument/2006/relationships/hyperlink" Target="https://customwheelhousellc.box.com/shared/static/9y532dqgsute5r7xy2vta9c4a1lwl70d.png" TargetMode="External"/><Relationship Id="rId239" Type="http://schemas.openxmlformats.org/officeDocument/2006/relationships/hyperlink" Target="https://customwheelhousellc.box.com/shared/static/ce8yxdmsusks2rhqq9f9xvhdxfnj5spi.png" TargetMode="External"/><Relationship Id="rId446" Type="http://schemas.openxmlformats.org/officeDocument/2006/relationships/hyperlink" Target="https://customwheelhousellc.box.com/shared/static/kcgu5zm5dn7y90v1t05vqo9vnkne45ql.png" TargetMode="External"/><Relationship Id="rId653" Type="http://schemas.openxmlformats.org/officeDocument/2006/relationships/hyperlink" Target="https://customwheelhousellc.box.com/shared/static/kmnj60kicbk35f0ubi0z19kl84alxs7t.png" TargetMode="External"/><Relationship Id="rId1076" Type="http://schemas.openxmlformats.org/officeDocument/2006/relationships/hyperlink" Target="https://customwheelhousellc.box.com/shared/static/zcc4b2vtiouai6ym57unk2fruhtrx95e.png" TargetMode="External"/><Relationship Id="rId1283" Type="http://schemas.openxmlformats.org/officeDocument/2006/relationships/hyperlink" Target="https://customwheelhousellc.box.com/shared/static/nukov1ghs6ljz38qrj4ysz4eiv27hxec.png" TargetMode="External"/><Relationship Id="rId306" Type="http://schemas.openxmlformats.org/officeDocument/2006/relationships/hyperlink" Target="https://customwheelhousellc.box.com/shared/static/1dpgoht9r59o4cysh3cdpsfd1sm8v7dv.png" TargetMode="External"/><Relationship Id="rId860" Type="http://schemas.openxmlformats.org/officeDocument/2006/relationships/hyperlink" Target="https://customwheelhousellc.box.com/shared/static/4htga0llddyttpo6p93zxxnmeho80x8p.png" TargetMode="External"/><Relationship Id="rId958" Type="http://schemas.openxmlformats.org/officeDocument/2006/relationships/hyperlink" Target="https://customwheelhousellc.box.com/shared/static/hb5p9p8617hi359wk4n2tkrvtqg8duml.png" TargetMode="External"/><Relationship Id="rId1143" Type="http://schemas.openxmlformats.org/officeDocument/2006/relationships/hyperlink" Target="https://customwheelhousellc.box.com/shared/static/rb9v6p7sxqgsx3h16a34p68164cmbuwo.png" TargetMode="External"/><Relationship Id="rId87" Type="http://schemas.openxmlformats.org/officeDocument/2006/relationships/hyperlink" Target="https://customwheelhousellc.box.com/shared/static/m2dyeijlqe5eginapbftf5v0h7m9263n.png" TargetMode="External"/><Relationship Id="rId513" Type="http://schemas.openxmlformats.org/officeDocument/2006/relationships/hyperlink" Target="https://customwheelhousellc.box.com/shared/static/jkv2huvocx6f35b2bi1ikulm5lgnzjk8.png" TargetMode="External"/><Relationship Id="rId720" Type="http://schemas.openxmlformats.org/officeDocument/2006/relationships/hyperlink" Target="https://customwheelhousellc.box.com/shared/static/lr1ok2483uygab4bmx7bdd3srtgj0igt.png" TargetMode="External"/><Relationship Id="rId818" Type="http://schemas.openxmlformats.org/officeDocument/2006/relationships/hyperlink" Target="https://customwheelhousellc.box.com/shared/static/f3y5u7stb37swccmhioqyfus76lwaldn.png" TargetMode="External"/><Relationship Id="rId1350" Type="http://schemas.openxmlformats.org/officeDocument/2006/relationships/hyperlink" Target="https://customwheelhousellc.box.com/shared/static/4srq4gg0z86b4xtmet6wf6k6x7egs7wx.png" TargetMode="External"/><Relationship Id="rId1003" Type="http://schemas.openxmlformats.org/officeDocument/2006/relationships/hyperlink" Target="https://customwheelhousellc.box.com/shared/static/xsv1khh4fy11ztxvjtmpfjx62tsjan2v.png" TargetMode="External"/><Relationship Id="rId1210" Type="http://schemas.openxmlformats.org/officeDocument/2006/relationships/hyperlink" Target="https://customwheelhousellc.box.com/shared/static/ivl4h1g42nu9jedp1kaxlnemmybobti5.png" TargetMode="External"/><Relationship Id="rId1308" Type="http://schemas.openxmlformats.org/officeDocument/2006/relationships/hyperlink" Target="https://customwheelhousellc.box.com/shared/static/g3aavi3zwtuvrzt8rdrs8hwtgrpquclq.png" TargetMode="External"/><Relationship Id="rId14" Type="http://schemas.openxmlformats.org/officeDocument/2006/relationships/hyperlink" Target="https://customwheelhousellc.box.com/shared/static/ogas09bfej803d7miyabg0uxzziitx6j.png" TargetMode="External"/><Relationship Id="rId163" Type="http://schemas.openxmlformats.org/officeDocument/2006/relationships/hyperlink" Target="https://customwheelhousellc.box.com/shared/static/kellxeq6mtvmwte1cml7um27zlkjl8fq.png" TargetMode="External"/><Relationship Id="rId370" Type="http://schemas.openxmlformats.org/officeDocument/2006/relationships/hyperlink" Target="https://customwheelhousellc.box.com/shared/static/ro9j4d2t4spk8yeowc3zw9gp900t8tdq.png" TargetMode="External"/><Relationship Id="rId230" Type="http://schemas.openxmlformats.org/officeDocument/2006/relationships/hyperlink" Target="https://customwheelhousellc.box.com/shared/static/37u93khlx7t91p6oydixo5jm33x5u63q.jpg" TargetMode="External"/><Relationship Id="rId468" Type="http://schemas.openxmlformats.org/officeDocument/2006/relationships/hyperlink" Target="https://customwheelhousellc.box.com/shared/static/hku5uabm423308koure6envciviu1mb8.png" TargetMode="External"/><Relationship Id="rId675" Type="http://schemas.openxmlformats.org/officeDocument/2006/relationships/hyperlink" Target="https://customwheelhousellc.box.com/shared/static/mtemkjfgmejudh1puojxhb2u5k764l7h.png" TargetMode="External"/><Relationship Id="rId882" Type="http://schemas.openxmlformats.org/officeDocument/2006/relationships/hyperlink" Target="https://customwheelhousellc.box.com/shared/static/lz40hlea92gk0ipibjfs3jsd8la320q7.png" TargetMode="External"/><Relationship Id="rId1098" Type="http://schemas.openxmlformats.org/officeDocument/2006/relationships/hyperlink" Target="https://customwheelhousellc.box.com/shared/static/wvm4tqelktfw5qqhwv7rara0tq95caw6.png" TargetMode="External"/><Relationship Id="rId328" Type="http://schemas.openxmlformats.org/officeDocument/2006/relationships/hyperlink" Target="https://customwheelhousellc.box.com/shared/static/3x4ngmsm1a1ck977hmb5ur3mezx0vrxs.png" TargetMode="External"/><Relationship Id="rId535" Type="http://schemas.openxmlformats.org/officeDocument/2006/relationships/hyperlink" Target="https://customwheelhousellc.box.com/shared/static/41ldlohya319z1nzb35fo9kikf8s08rw.png" TargetMode="External"/><Relationship Id="rId742" Type="http://schemas.openxmlformats.org/officeDocument/2006/relationships/hyperlink" Target="https://customwheelhousellc.box.com/shared/static/lao4bz19tfxhn1eshwquwhnztirnjcxs.png" TargetMode="External"/><Relationship Id="rId1165" Type="http://schemas.openxmlformats.org/officeDocument/2006/relationships/hyperlink" Target="https://customwheelhousellc.box.com/shared/static/top6ffo1b8aulpbbc2rfmiwlkrbs2xbz.png" TargetMode="External"/><Relationship Id="rId602" Type="http://schemas.openxmlformats.org/officeDocument/2006/relationships/hyperlink" Target="https://customwheelhousellc.box.com/shared/static/f6hn549pd3y0sif2t8330ghmd5xugthn.png" TargetMode="External"/><Relationship Id="rId1025" Type="http://schemas.openxmlformats.org/officeDocument/2006/relationships/hyperlink" Target="https://customwheelhousellc.box.com/shared/static/7ez7kqmw7grdd4szylqsj2l7k03akfvg.png" TargetMode="External"/><Relationship Id="rId1232" Type="http://schemas.openxmlformats.org/officeDocument/2006/relationships/hyperlink" Target="https://customwheelhousellc.box.com/shared/static/vz1wplpm7fs8ly9g1l75rvwk9co9cs6d.png" TargetMode="External"/><Relationship Id="rId907" Type="http://schemas.openxmlformats.org/officeDocument/2006/relationships/hyperlink" Target="https://customwheelhousellc.box.com/shared/static/kdugie0hwcahd8bxavxixnronwop1qhp.png" TargetMode="External"/><Relationship Id="rId36" Type="http://schemas.openxmlformats.org/officeDocument/2006/relationships/hyperlink" Target="https://customwheelhousellc.box.com/shared/static/axy0k6dudyhcnle5zloas14d7nqoow6y.png" TargetMode="External"/><Relationship Id="rId185" Type="http://schemas.openxmlformats.org/officeDocument/2006/relationships/hyperlink" Target="https://customwheelhousellc.box.com/shared/static/z7aobucbxuojhavzz3e5f4jmy1j5edgq.png" TargetMode="External"/><Relationship Id="rId392" Type="http://schemas.openxmlformats.org/officeDocument/2006/relationships/hyperlink" Target="https://customwheelhousellc.box.com/shared/static/wdezfgk39xykcpr6bx15yvy5w6kg2es7.png" TargetMode="External"/><Relationship Id="rId697" Type="http://schemas.openxmlformats.org/officeDocument/2006/relationships/hyperlink" Target="https://customwheelhousellc.box.com/shared/static/i6ajps82xwwa5o5uf186ehoo8xq1sp65.png" TargetMode="External"/><Relationship Id="rId252" Type="http://schemas.openxmlformats.org/officeDocument/2006/relationships/hyperlink" Target="https://customwheelhousellc.box.com/shared/static/xrbwbmxd3p7vbb39hxq6fafc5pnsswxx.png" TargetMode="External"/><Relationship Id="rId1187" Type="http://schemas.openxmlformats.org/officeDocument/2006/relationships/hyperlink" Target="https://customwheelhousellc.box.com/shared/static/a08bkatqmuwks2oymmx0cpinwcr6mj0e.png" TargetMode="External"/><Relationship Id="rId112" Type="http://schemas.openxmlformats.org/officeDocument/2006/relationships/hyperlink" Target="https://customwheelhousellc.box.com/shared/static/vczxys92ey0e1nptmv1vgr8b3nex8lbl.png" TargetMode="External"/><Relationship Id="rId557" Type="http://schemas.openxmlformats.org/officeDocument/2006/relationships/hyperlink" Target="https://customwheelhousellc.box.com/shared/static/sqiqc6jgfgcqkl1xm6jc8syynmewibeg.png" TargetMode="External"/><Relationship Id="rId764" Type="http://schemas.openxmlformats.org/officeDocument/2006/relationships/hyperlink" Target="https://customwheelhousellc.box.com/shared/static/0komdxmlhbk0kdlp5ai0qvspgwqyyh9p.png" TargetMode="External"/><Relationship Id="rId971" Type="http://schemas.openxmlformats.org/officeDocument/2006/relationships/hyperlink" Target="https://customwheelhousellc.box.com/shared/static/t8dzfk9j1ms3ql3hsm9q5ex2n5xbfjq0.png" TargetMode="External"/><Relationship Id="rId417" Type="http://schemas.openxmlformats.org/officeDocument/2006/relationships/hyperlink" Target="https://customwheelhousellc.box.com/shared/static/n39hgfcarbemerh3ibbz7witj6b5pu9b.png" TargetMode="External"/><Relationship Id="rId624" Type="http://schemas.openxmlformats.org/officeDocument/2006/relationships/hyperlink" Target="https://customwheelhousellc.box.com/shared/static/bv0zlpegig1wku0e5wp53jtarynkbqh5.png" TargetMode="External"/><Relationship Id="rId831" Type="http://schemas.openxmlformats.org/officeDocument/2006/relationships/hyperlink" Target="https://customwheelhousellc.box.com/shared/static/2gg60mqigfoyhejxht93tri7dslcsgsh.png" TargetMode="External"/><Relationship Id="rId1047" Type="http://schemas.openxmlformats.org/officeDocument/2006/relationships/hyperlink" Target="https://customwheelhousellc.box.com/shared/static/scjvthb9j4q6yccmc0a3gag6dh615ord.png" TargetMode="External"/><Relationship Id="rId1254" Type="http://schemas.openxmlformats.org/officeDocument/2006/relationships/hyperlink" Target="https://customwheelhousellc.box.com/shared/static/1ybvsxqage2mu6t09nir8096w79a3czl.png" TargetMode="External"/><Relationship Id="rId929" Type="http://schemas.openxmlformats.org/officeDocument/2006/relationships/hyperlink" Target="https://customwheelhousellc.box.com/shared/static/2sqte7alrs169wljv63k0o4x9p3g5sos.png" TargetMode="External"/><Relationship Id="rId1114" Type="http://schemas.openxmlformats.org/officeDocument/2006/relationships/hyperlink" Target="https://customwheelhousellc.box.com/shared/static/8hlaxpxofy35g2xq1bxbaosd4x2pqkxl.png" TargetMode="External"/><Relationship Id="rId1321" Type="http://schemas.openxmlformats.org/officeDocument/2006/relationships/hyperlink" Target="https://customwheelhousellc.box.com/shared/static/y8drbnpjd46i9a0kkeik1xz468yo8pzv.png" TargetMode="External"/><Relationship Id="rId58" Type="http://schemas.openxmlformats.org/officeDocument/2006/relationships/hyperlink" Target="https://customwheelhousellc.box.com/shared/static/t65l1ha2cfauj7ywaakc7qe1wjva10fu.png" TargetMode="External"/><Relationship Id="rId274" Type="http://schemas.openxmlformats.org/officeDocument/2006/relationships/hyperlink" Target="https://customwheelhousellc.box.com/shared/static/3mwqrfvnztfvd2jr2jn87ya1sk6ovltm.png" TargetMode="External"/><Relationship Id="rId481" Type="http://schemas.openxmlformats.org/officeDocument/2006/relationships/hyperlink" Target="https://customwheelhousellc.box.com/shared/static/lu9n2ptdoba1gkqzfzpkt3z1w96qcvpk.png" TargetMode="External"/><Relationship Id="rId134" Type="http://schemas.openxmlformats.org/officeDocument/2006/relationships/hyperlink" Target="https://customwheelhousellc.box.com/shared/static/tyye0p0kbypf1rxme2qcbt4y1uh0e78d.png" TargetMode="External"/><Relationship Id="rId579" Type="http://schemas.openxmlformats.org/officeDocument/2006/relationships/hyperlink" Target="https://customwheelhousellc.box.com/shared/static/63mkj56np3igs28vapkxq63yv5cgut9y.png" TargetMode="External"/><Relationship Id="rId786" Type="http://schemas.openxmlformats.org/officeDocument/2006/relationships/hyperlink" Target="https://customwheelhousellc.box.com/shared/static/9gno7eqtk91511cyvplgs44ksum5taf2.png" TargetMode="External"/><Relationship Id="rId993" Type="http://schemas.openxmlformats.org/officeDocument/2006/relationships/hyperlink" Target="https://customwheelhousellc.box.com/shared/static/nik6tcb3015km12x2p0ajg9igwt7tn8q.png" TargetMode="External"/><Relationship Id="rId341" Type="http://schemas.openxmlformats.org/officeDocument/2006/relationships/hyperlink" Target="https://customwheelhousellc.box.com/shared/static/m5xa8lxy7t5vuze5bhczpihbok0ilpq1.png" TargetMode="External"/><Relationship Id="rId439" Type="http://schemas.openxmlformats.org/officeDocument/2006/relationships/hyperlink" Target="https://customwheelhousellc.box.com/shared/static/02cf949z1bpdzn453992xkomglev0s2m.png" TargetMode="External"/><Relationship Id="rId646" Type="http://schemas.openxmlformats.org/officeDocument/2006/relationships/hyperlink" Target="https://customwheelhousellc.box.com/shared/static/h5f0196799si9nj26688vcvcuwyvtkc4.png" TargetMode="External"/><Relationship Id="rId1069" Type="http://schemas.openxmlformats.org/officeDocument/2006/relationships/hyperlink" Target="https://customwheelhousellc.box.com/shared/static/0m4amtqxlxv6cu93c2r6hown6r0h9gib.png" TargetMode="External"/><Relationship Id="rId1276" Type="http://schemas.openxmlformats.org/officeDocument/2006/relationships/hyperlink" Target="https://customwheelhousellc.box.com/shared/static/oysk82hy7dahqo7vu6pa87z3wdcrnncs.png" TargetMode="External"/><Relationship Id="rId201" Type="http://schemas.openxmlformats.org/officeDocument/2006/relationships/hyperlink" Target="https://customwheelhousellc.box.com/shared/static/yl15h4d2hyb72b9r3kia1akyuao49gvv.png" TargetMode="External"/><Relationship Id="rId506" Type="http://schemas.openxmlformats.org/officeDocument/2006/relationships/hyperlink" Target="https://customwheelhousellc.box.com/shared/static/qqt8hdyc5ll4390j6cnnsgx414uswb0p.png" TargetMode="External"/><Relationship Id="rId853" Type="http://schemas.openxmlformats.org/officeDocument/2006/relationships/hyperlink" Target="https://customwheelhousellc.box.com/shared/static/nqp8crmfxflotjsokj3emwyzkv8pbshn.png" TargetMode="External"/><Relationship Id="rId1136" Type="http://schemas.openxmlformats.org/officeDocument/2006/relationships/hyperlink" Target="https://customwheelhousellc.box.com/shared/static/i5v1yp8nzqd0bi9pecr9rxq2rpi0oxul.png" TargetMode="External"/><Relationship Id="rId713" Type="http://schemas.openxmlformats.org/officeDocument/2006/relationships/hyperlink" Target="https://customwheelhousellc.box.com/shared/static/zrtm689uyzl7nkd0ypbqixm9ok4rdibg.png" TargetMode="External"/><Relationship Id="rId920" Type="http://schemas.openxmlformats.org/officeDocument/2006/relationships/hyperlink" Target="https://customwheelhousellc.box.com/shared/static/y5mllp4ngi1vfdeqwf41a98zm3vtpiyz.png" TargetMode="External"/><Relationship Id="rId1343" Type="http://schemas.openxmlformats.org/officeDocument/2006/relationships/hyperlink" Target="https://customwheelhousellc.box.com/shared/static/0n7nhpvsgd6thui7lmra4dxupzotlvlb.png" TargetMode="External"/><Relationship Id="rId1203" Type="http://schemas.openxmlformats.org/officeDocument/2006/relationships/hyperlink" Target="https://customwheelhousellc.box.com/shared/static/e1hprzttdadgapqig6l2ycldp96j6wg1.png" TargetMode="External"/><Relationship Id="rId296" Type="http://schemas.openxmlformats.org/officeDocument/2006/relationships/hyperlink" Target="https://customwheelhousellc.box.com/shared/static/b9vlmdtxzixeiuad0zfpu5fq32ttg3zv.png" TargetMode="External"/><Relationship Id="rId156" Type="http://schemas.openxmlformats.org/officeDocument/2006/relationships/hyperlink" Target="https://customwheelhousellc.box.com/shared/static/f3yya0rwyhdi3x7ecnmpy1cri7iv7zxh.png" TargetMode="External"/><Relationship Id="rId363" Type="http://schemas.openxmlformats.org/officeDocument/2006/relationships/hyperlink" Target="https://customwheelhousellc.box.com/shared/static/bm8fb0lw376v6y2z40fm9hal1uapcs4w.png" TargetMode="External"/><Relationship Id="rId570" Type="http://schemas.openxmlformats.org/officeDocument/2006/relationships/hyperlink" Target="https://customwheelhousellc.box.com/shared/static/u3icraahx5tm6gr4hnxiekzi3v5fo535.png" TargetMode="External"/><Relationship Id="rId223" Type="http://schemas.openxmlformats.org/officeDocument/2006/relationships/hyperlink" Target="https://customwheelhousellc.box.com/shared/static/paf4qc8jp677kvutx86yo9ntkjw6c847.png" TargetMode="External"/><Relationship Id="rId430" Type="http://schemas.openxmlformats.org/officeDocument/2006/relationships/hyperlink" Target="https://customwheelhousellc.box.com/shared/static/b8u01mz6ulem9p0rv9ep1tn9bodrigdu.png" TargetMode="External"/><Relationship Id="rId668" Type="http://schemas.openxmlformats.org/officeDocument/2006/relationships/hyperlink" Target="https://customwheelhousellc.box.com/shared/static/99ktymidvc8646pa9w7e89773c4qjbwl.png" TargetMode="External"/><Relationship Id="rId875" Type="http://schemas.openxmlformats.org/officeDocument/2006/relationships/hyperlink" Target="https://customwheelhousellc.box.com/shared/static/nowff22f4zfhzqq5abf2ar0m2sxbfzta.png" TargetMode="External"/><Relationship Id="rId1060" Type="http://schemas.openxmlformats.org/officeDocument/2006/relationships/hyperlink" Target="https://customwheelhousellc.box.com/shared/static/zt3ggftcgjuyi0tyayvx8dzloxlzqq08.png" TargetMode="External"/><Relationship Id="rId1298" Type="http://schemas.openxmlformats.org/officeDocument/2006/relationships/hyperlink" Target="https://customwheelhousellc.box.com/shared/static/jzchjogycr0or6b7415fcixl4h10l5l7.png" TargetMode="External"/><Relationship Id="rId528" Type="http://schemas.openxmlformats.org/officeDocument/2006/relationships/hyperlink" Target="https://customwheelhousellc.box.com/shared/static/z8stihrchugi0xv30tp3w5igwf9lg02z.png" TargetMode="External"/><Relationship Id="rId735" Type="http://schemas.openxmlformats.org/officeDocument/2006/relationships/hyperlink" Target="https://customwheelhousellc.box.com/shared/static/i5wjiq2turnk0k42m6ecms3e3ouxkg93.png" TargetMode="External"/><Relationship Id="rId942" Type="http://schemas.openxmlformats.org/officeDocument/2006/relationships/hyperlink" Target="https://customwheelhousellc.box.com/shared/static/emk8mhc4f1qryw3csfjdcm0236lvu094.png" TargetMode="External"/><Relationship Id="rId1158" Type="http://schemas.openxmlformats.org/officeDocument/2006/relationships/hyperlink" Target="https://customwheelhousellc.box.com/shared/static/d7g4ejagraldgcc1v33i3lhyxde4aene.png" TargetMode="External"/><Relationship Id="rId1018" Type="http://schemas.openxmlformats.org/officeDocument/2006/relationships/hyperlink" Target="https://customwheelhousellc.box.com/shared/static/ayy72tdydgjaigh3jt59e3qpfsz2cekd.png" TargetMode="External"/><Relationship Id="rId1225" Type="http://schemas.openxmlformats.org/officeDocument/2006/relationships/hyperlink" Target="https://customwheelhousellc.box.com/shared/static/5abxc8q66vsuuphhkl2hf1llsooflkjw.png" TargetMode="External"/><Relationship Id="rId71" Type="http://schemas.openxmlformats.org/officeDocument/2006/relationships/hyperlink" Target="https://customwheelhousellc.box.com/shared/static/m2dyeijlqe5eginapbftf5v0h7m9263n.png" TargetMode="External"/><Relationship Id="rId802" Type="http://schemas.openxmlformats.org/officeDocument/2006/relationships/hyperlink" Target="https://customwheelhousellc.box.com/shared/static/pcxskgnp01ffbdv2tst6ek84xif6jg8b.png" TargetMode="External"/><Relationship Id="rId29" Type="http://schemas.openxmlformats.org/officeDocument/2006/relationships/hyperlink" Target="https://customwheelhousellc.box.com/shared/static/ct5y219def7h8o999dzmhv170rynoxcy.jpg" TargetMode="External"/><Relationship Id="rId178" Type="http://schemas.openxmlformats.org/officeDocument/2006/relationships/hyperlink" Target="https://customwheelhousellc.box.com/shared/static/ytcy35bl6mhtdpbillnvwuvniumw4kdk.png" TargetMode="External"/><Relationship Id="rId385" Type="http://schemas.openxmlformats.org/officeDocument/2006/relationships/hyperlink" Target="https://customwheelhousellc.box.com/shared/static/kw0fueipcqhrd586wvu2ea4z8kz65xi2.png" TargetMode="External"/><Relationship Id="rId592" Type="http://schemas.openxmlformats.org/officeDocument/2006/relationships/hyperlink" Target="https://customwheelhousellc.box.com/shared/static/40d1c2oagbhuqf4fem2oa9f87g5yyjks.png" TargetMode="External"/><Relationship Id="rId245" Type="http://schemas.openxmlformats.org/officeDocument/2006/relationships/hyperlink" Target="https://customwheelhousellc.box.com/shared/static/ce8yxdmsusks2rhqq9f9xvhdxfnj5spi.png" TargetMode="External"/><Relationship Id="rId452" Type="http://schemas.openxmlformats.org/officeDocument/2006/relationships/hyperlink" Target="https://customwheelhousellc.box.com/shared/static/ymeock8l4gojpuxcfr9b6doqcr863nd9.png" TargetMode="External"/><Relationship Id="rId897" Type="http://schemas.openxmlformats.org/officeDocument/2006/relationships/hyperlink" Target="https://customwheelhousellc.box.com/shared/static/bfvj1yzgy2e8dd1n0ipswi54pz0mj7e2.png" TargetMode="External"/><Relationship Id="rId1082" Type="http://schemas.openxmlformats.org/officeDocument/2006/relationships/hyperlink" Target="https://customwheelhousellc.box.com/shared/static/13n5jauczrt0fhz3hmmflw2goqgu60jk.png" TargetMode="External"/><Relationship Id="rId105" Type="http://schemas.openxmlformats.org/officeDocument/2006/relationships/hyperlink" Target="https://customwheelhousellc.box.com/shared/static/x7sy6v49gld1o1cratfn5l6oaurk6eqi.png" TargetMode="External"/><Relationship Id="rId312" Type="http://schemas.openxmlformats.org/officeDocument/2006/relationships/hyperlink" Target="https://customwheelhousellc.box.com/shared/static/6euec0z02c37l3vj9vz1ufnknx1murj1.png" TargetMode="External"/><Relationship Id="rId757" Type="http://schemas.openxmlformats.org/officeDocument/2006/relationships/hyperlink" Target="https://customwheelhousellc.box.com/shared/static/madmis01sur4kn5t5bhmwfgm1yjun0fv.png" TargetMode="External"/><Relationship Id="rId964" Type="http://schemas.openxmlformats.org/officeDocument/2006/relationships/hyperlink" Target="https://customwheelhousellc.box.com/shared/static/254hzm4fmek0f3xmunz5x4n64523e1qo.png" TargetMode="External"/><Relationship Id="rId93" Type="http://schemas.openxmlformats.org/officeDocument/2006/relationships/hyperlink" Target="https://customwheelhousellc.box.com/shared/static/x7sy6v49gld1o1cratfn5l6oaurk6eqi.png" TargetMode="External"/><Relationship Id="rId617" Type="http://schemas.openxmlformats.org/officeDocument/2006/relationships/hyperlink" Target="https://customwheelhousellc.box.com/shared/static/ek7ntlf6632qp5o034qsuuu7zrvwp72z.png" TargetMode="External"/><Relationship Id="rId824" Type="http://schemas.openxmlformats.org/officeDocument/2006/relationships/hyperlink" Target="https://customwheelhousellc.box.com/shared/static/f3y5u7stb37swccmhioqyfus76lwaldn.png" TargetMode="External"/><Relationship Id="rId1247" Type="http://schemas.openxmlformats.org/officeDocument/2006/relationships/hyperlink" Target="https://customwheelhousellc.box.com/shared/static/zjfppdx8o69kwomobfb7z00hingvmq93.png" TargetMode="External"/><Relationship Id="rId1107" Type="http://schemas.openxmlformats.org/officeDocument/2006/relationships/hyperlink" Target="https://customwheelhousellc.box.com/shared/static/unzz5964svb6dbz2fp3ttzp7mbkv24ho.png" TargetMode="External"/><Relationship Id="rId1314" Type="http://schemas.openxmlformats.org/officeDocument/2006/relationships/hyperlink" Target="https://customwheelhousellc.box.com/shared/static/jyoqab48stb6ckh0d2bd3ofpzzh0ddqw.png" TargetMode="External"/><Relationship Id="rId20" Type="http://schemas.openxmlformats.org/officeDocument/2006/relationships/hyperlink" Target="https://customwheelhousellc.box.com/shared/static/e3iggma9aavajw7ogqt8tnnb9hf5fbfh.png" TargetMode="External"/><Relationship Id="rId267" Type="http://schemas.openxmlformats.org/officeDocument/2006/relationships/hyperlink" Target="https://customwheelhousellc.box.com/shared/static/huxfm98m86v8a9hg0w3ln5oyyeg0h2b9.png" TargetMode="External"/><Relationship Id="rId474" Type="http://schemas.openxmlformats.org/officeDocument/2006/relationships/hyperlink" Target="https://customwheelhousellc.box.com/shared/static/x6zhoq0pkibxacono4lu10pc659tqwqo.png" TargetMode="External"/><Relationship Id="rId127" Type="http://schemas.openxmlformats.org/officeDocument/2006/relationships/hyperlink" Target="https://customwheelhousellc.box.com/shared/static/7glzaacyg49a48865r9a3wvnaqk24zbm.jpg" TargetMode="External"/><Relationship Id="rId681" Type="http://schemas.openxmlformats.org/officeDocument/2006/relationships/hyperlink" Target="https://customwheelhousellc.box.com/shared/static/myryfgf0qerej4s85oya4lvg9rhc3ksg.png" TargetMode="External"/><Relationship Id="rId779" Type="http://schemas.openxmlformats.org/officeDocument/2006/relationships/hyperlink" Target="https://customwheelhousellc.box.com/shared/static/ewppnnyqmbgn20cvokhj3nf184jvhz7h.png" TargetMode="External"/><Relationship Id="rId986" Type="http://schemas.openxmlformats.org/officeDocument/2006/relationships/hyperlink" Target="https://customwheelhousellc.box.com/shared/static/gwd5262of3jpy20ynyxvhk56sjblzxe7.png" TargetMode="External"/><Relationship Id="rId334" Type="http://schemas.openxmlformats.org/officeDocument/2006/relationships/hyperlink" Target="https://customwheelhousellc.box.com/shared/static/3x4ngmsm1a1ck977hmb5ur3mezx0vrxs.png" TargetMode="External"/><Relationship Id="rId541" Type="http://schemas.openxmlformats.org/officeDocument/2006/relationships/hyperlink" Target="https://customwheelhousellc.box.com/shared/static/360nwparilnxn65bhxfenj9cig0b7t7k.png" TargetMode="External"/><Relationship Id="rId639" Type="http://schemas.openxmlformats.org/officeDocument/2006/relationships/hyperlink" Target="https://customwheelhousellc.box.com/shared/static/dd246zcet08a60dpendw1ru833spavnj.png" TargetMode="External"/><Relationship Id="rId1171" Type="http://schemas.openxmlformats.org/officeDocument/2006/relationships/hyperlink" Target="https://customwheelhousellc.box.com/shared/static/top6ffo1b8aulpbbc2rfmiwlkrbs2xbz.png" TargetMode="External"/><Relationship Id="rId1269" Type="http://schemas.openxmlformats.org/officeDocument/2006/relationships/hyperlink" Target="https://customwheelhousellc.box.com/shared/static/8chxehu0wxyoh6kaen5mqwo0rhjbqdip.png" TargetMode="External"/><Relationship Id="rId401" Type="http://schemas.openxmlformats.org/officeDocument/2006/relationships/hyperlink" Target="https://customwheelhousellc.box.com/shared/static/a493docqu7bs3xckkgiytjbc7wlkvkog.png" TargetMode="External"/><Relationship Id="rId846" Type="http://schemas.openxmlformats.org/officeDocument/2006/relationships/hyperlink" Target="https://customwheelhousellc.box.com/shared/static/pldg9xs22b5w7cd3h7gbkccd1z1j832m.png" TargetMode="External"/><Relationship Id="rId1031" Type="http://schemas.openxmlformats.org/officeDocument/2006/relationships/hyperlink" Target="https://customwheelhousellc.box.com/shared/static/o3d9uhkcllp6b3x6nme95nbzymdrqk8x.png" TargetMode="External"/><Relationship Id="rId1129" Type="http://schemas.openxmlformats.org/officeDocument/2006/relationships/hyperlink" Target="https://customwheelhousellc.box.com/shared/static/egr4z479kwmrw3j1oz3m98b6i5mtsncj.png" TargetMode="External"/><Relationship Id="rId706" Type="http://schemas.openxmlformats.org/officeDocument/2006/relationships/hyperlink" Target="https://customwheelhousellc.box.com/shared/static/id8mv6zf02qpkl8pcchmizzs7sumldlu.png" TargetMode="External"/><Relationship Id="rId913" Type="http://schemas.openxmlformats.org/officeDocument/2006/relationships/hyperlink" Target="https://customwheelhousellc.box.com/shared/static/kdugie0hwcahd8bxavxixnronwop1qhp.png" TargetMode="External"/><Relationship Id="rId1336" Type="http://schemas.openxmlformats.org/officeDocument/2006/relationships/hyperlink" Target="https://customwheelhousellc.box.com/shared/static/46dl3kqxebutadwquk3mhcda4fd5igoe.png" TargetMode="External"/><Relationship Id="rId42" Type="http://schemas.openxmlformats.org/officeDocument/2006/relationships/hyperlink" Target="https://customwheelhousellc.box.com/shared/static/hps8jh9wxmmt6vztikytmza4op6u1s0z.png" TargetMode="External"/><Relationship Id="rId191" Type="http://schemas.openxmlformats.org/officeDocument/2006/relationships/hyperlink" Target="https://customwheelhousellc.box.com/shared/static/z7aobucbxuojhavzz3e5f4jmy1j5edgq.png" TargetMode="External"/><Relationship Id="rId289" Type="http://schemas.openxmlformats.org/officeDocument/2006/relationships/hyperlink" Target="https://customwheelhousellc.box.com/shared/static/sem712tvo63385zkkj2u98j4j2wuxv5m.png" TargetMode="External"/><Relationship Id="rId496" Type="http://schemas.openxmlformats.org/officeDocument/2006/relationships/hyperlink" Target="https://customwheelhousellc.box.com/shared/static/hvrwocfcgxkcfg5he8kemxhed79cz8tf.png" TargetMode="External"/><Relationship Id="rId149" Type="http://schemas.openxmlformats.org/officeDocument/2006/relationships/hyperlink" Target="https://customwheelhousellc.box.com/shared/static/x27oga09bv96dyzryjkrc5neyg3fzoh2.png" TargetMode="External"/><Relationship Id="rId356" Type="http://schemas.openxmlformats.org/officeDocument/2006/relationships/hyperlink" Target="https://customwheelhousellc.box.com/shared/static/uaa9xvwmjxst3rmghksizm91hz63idgc.png" TargetMode="External"/><Relationship Id="rId563" Type="http://schemas.openxmlformats.org/officeDocument/2006/relationships/hyperlink" Target="https://customwheelhousellc.box.com/shared/static/cl52h1ffj204nwiv6ue6dd02wea8lvt6.png" TargetMode="External"/><Relationship Id="rId770" Type="http://schemas.openxmlformats.org/officeDocument/2006/relationships/hyperlink" Target="https://customwheelhousellc.box.com/shared/static/35g31d92zbsiglx30mf0ntyggiv5xius.png" TargetMode="External"/><Relationship Id="rId1193" Type="http://schemas.openxmlformats.org/officeDocument/2006/relationships/hyperlink" Target="https://customwheelhousellc.box.com/shared/static/so904uivt3wqv7a7c302nxshc74xxnl3.png" TargetMode="External"/><Relationship Id="rId216" Type="http://schemas.openxmlformats.org/officeDocument/2006/relationships/hyperlink" Target="https://customwheelhousellc.box.com/shared/static/v2mh6ba2q0n7p47rqyl30h2toha4isnc.jpg" TargetMode="External"/><Relationship Id="rId423" Type="http://schemas.openxmlformats.org/officeDocument/2006/relationships/hyperlink" Target="https://customwheelhousellc.box.com/shared/static/14lfn3mpbsxeg1vsqtdlmuwa0xs9dzmg.png" TargetMode="External"/><Relationship Id="rId868" Type="http://schemas.openxmlformats.org/officeDocument/2006/relationships/hyperlink" Target="https://customwheelhousellc.box.com/shared/static/olqalupl2v9lsjo3sqshrfuw8l7wtt5c.png" TargetMode="External"/><Relationship Id="rId1053" Type="http://schemas.openxmlformats.org/officeDocument/2006/relationships/hyperlink" Target="https://customwheelhousellc.box.com/shared/static/0n7nhpvsgd6thui7lmra4dxupzotlvlb.png" TargetMode="External"/><Relationship Id="rId1260" Type="http://schemas.openxmlformats.org/officeDocument/2006/relationships/hyperlink" Target="https://customwheelhousellc.box.com/shared/static/1ybvsxqage2mu6t09nir8096w79a3czl.png" TargetMode="External"/><Relationship Id="rId630" Type="http://schemas.openxmlformats.org/officeDocument/2006/relationships/hyperlink" Target="https://customwheelhousellc.box.com/shared/static/55xxd6qguoi0khkbohv22b48gydys4xz.png" TargetMode="External"/><Relationship Id="rId728" Type="http://schemas.openxmlformats.org/officeDocument/2006/relationships/hyperlink" Target="https://customwheelhousellc.box.com/shared/static/y51oijsjgdhgd9p8ggpk5qtd9igmyjdx.png" TargetMode="External"/><Relationship Id="rId935" Type="http://schemas.openxmlformats.org/officeDocument/2006/relationships/hyperlink" Target="https://customwheelhousellc.box.com/shared/static/n46q52ytxnu15g9s5is883n1297zyy6y.png" TargetMode="External"/><Relationship Id="rId64" Type="http://schemas.openxmlformats.org/officeDocument/2006/relationships/hyperlink" Target="https://customwheelhousellc.box.com/shared/static/t65l1ha2cfauj7ywaakc7qe1wjva10fu.png" TargetMode="External"/><Relationship Id="rId1120" Type="http://schemas.openxmlformats.org/officeDocument/2006/relationships/hyperlink" Target="https://customwheelhousellc.box.com/shared/static/8hlaxpxofy35g2xq1bxbaosd4x2pqkxl.png" TargetMode="External"/><Relationship Id="rId1218" Type="http://schemas.openxmlformats.org/officeDocument/2006/relationships/hyperlink" Target="https://customwheelhousellc.box.com/shared/static/ivl4h1g42nu9jedp1kaxlnemmybobti5.png" TargetMode="External"/><Relationship Id="rId280" Type="http://schemas.openxmlformats.org/officeDocument/2006/relationships/hyperlink" Target="https://customwheelhousellc.box.com/shared/static/3mwqrfvnztfvd2jr2jn87ya1sk6ovltm.png" TargetMode="External"/><Relationship Id="rId140" Type="http://schemas.openxmlformats.org/officeDocument/2006/relationships/hyperlink" Target="https://customwheelhousellc.box.com/shared/static/tyye0p0kbypf1rxme2qcbt4y1uh0e78d.png" TargetMode="External"/><Relationship Id="rId378" Type="http://schemas.openxmlformats.org/officeDocument/2006/relationships/hyperlink" Target="https://customwheelhousellc.box.com/shared/static/9dg3atvdgvi01qkh63qdey6aq7xxqi14.png" TargetMode="External"/><Relationship Id="rId585" Type="http://schemas.openxmlformats.org/officeDocument/2006/relationships/hyperlink" Target="https://customwheelhousellc.box.com/shared/static/63mkj56np3igs28vapkxq63yv5cgut9y.png" TargetMode="External"/><Relationship Id="rId792" Type="http://schemas.openxmlformats.org/officeDocument/2006/relationships/hyperlink" Target="https://customwheelhousellc.box.com/shared/static/umd4j6dcbjeubxs8gie0q8ifdeyyh5yy.png" TargetMode="External"/><Relationship Id="rId6" Type="http://schemas.openxmlformats.org/officeDocument/2006/relationships/hyperlink" Target="https://customwheelhousellc.box.com/shared/static/k8t8qfcbq44w1h4mfy1ncanlzrgwxpov.png" TargetMode="External"/><Relationship Id="rId238" Type="http://schemas.openxmlformats.org/officeDocument/2006/relationships/hyperlink" Target="https://customwheelhousellc.box.com/shared/static/4q3aqns0jele0t7xh7ipvnr4m13lms6e.png" TargetMode="External"/><Relationship Id="rId445" Type="http://schemas.openxmlformats.org/officeDocument/2006/relationships/hyperlink" Target="https://customwheelhousellc.box.com/shared/static/9fbxbq8lhxi7njlezeh7hy1jlmv6q921.png" TargetMode="External"/><Relationship Id="rId652" Type="http://schemas.openxmlformats.org/officeDocument/2006/relationships/hyperlink" Target="https://customwheelhousellc.box.com/shared/static/2h0kl46l2ccrig76ymcvwnbg31uk1gjp.png" TargetMode="External"/><Relationship Id="rId1075" Type="http://schemas.openxmlformats.org/officeDocument/2006/relationships/hyperlink" Target="https://customwheelhousellc.box.com/shared/static/8nfullgnrpnbobdvtogrrwhx5r70fvs1.png" TargetMode="External"/><Relationship Id="rId1282" Type="http://schemas.openxmlformats.org/officeDocument/2006/relationships/hyperlink" Target="https://customwheelhousellc.box.com/shared/static/oysk82hy7dahqo7vu6pa87z3wdcrnncs.png" TargetMode="External"/><Relationship Id="rId305" Type="http://schemas.openxmlformats.org/officeDocument/2006/relationships/hyperlink" Target="https://customwheelhousellc.box.com/shared/static/4a2xgit79rxhi5vu3gzchcbv1m6bpdmc.png" TargetMode="External"/><Relationship Id="rId512" Type="http://schemas.openxmlformats.org/officeDocument/2006/relationships/hyperlink" Target="https://customwheelhousellc.box.com/shared/static/xmrffiz4h3jkmblhu649zf4m1ruu4gna.png" TargetMode="External"/><Relationship Id="rId957" Type="http://schemas.openxmlformats.org/officeDocument/2006/relationships/hyperlink" Target="https://customwheelhousellc.box.com/shared/static/f354q1bxh6nnnfe7m5cslfghjja8z42u.png" TargetMode="External"/><Relationship Id="rId1142" Type="http://schemas.openxmlformats.org/officeDocument/2006/relationships/hyperlink" Target="https://customwheelhousellc.box.com/shared/static/8hlaxpxofy35g2xq1bxbaosd4x2pqkxl.png" TargetMode="External"/><Relationship Id="rId86" Type="http://schemas.openxmlformats.org/officeDocument/2006/relationships/hyperlink" Target="https://customwheelhousellc.box.com/shared/static/8744kvt53v2pzh5klcs6zc03cxwawjnn.png" TargetMode="External"/><Relationship Id="rId817" Type="http://schemas.openxmlformats.org/officeDocument/2006/relationships/hyperlink" Target="https://customwheelhousellc.box.com/shared/static/0llq9jo3x2bt0fyg8cdu5gzkiprhskf5.png" TargetMode="External"/><Relationship Id="rId1002" Type="http://schemas.openxmlformats.org/officeDocument/2006/relationships/hyperlink" Target="https://customwheelhousellc.box.com/shared/static/92brkhli3lq8vg6t1lolzwozjd4kx02p.png" TargetMode="External"/><Relationship Id="rId1307" Type="http://schemas.openxmlformats.org/officeDocument/2006/relationships/hyperlink" Target="https://customwheelhousellc.box.com/shared/static/9rmgyntkpkmu4ljspem2ihcab1rdf02y.png" TargetMode="External"/><Relationship Id="rId13" Type="http://schemas.openxmlformats.org/officeDocument/2006/relationships/hyperlink" Target="https://customwheelhousellc.box.com/shared/static/qmsgox67wq9f15ttoca6uzmx4id0omfu.png" TargetMode="External"/><Relationship Id="rId162" Type="http://schemas.openxmlformats.org/officeDocument/2006/relationships/hyperlink" Target="https://customwheelhousellc.box.com/shared/static/k2cg8bfiok1ex9lhwjsc8miacp8ezg3p.png" TargetMode="External"/><Relationship Id="rId467" Type="http://schemas.openxmlformats.org/officeDocument/2006/relationships/hyperlink" Target="https://customwheelhousellc.box.com/shared/static/0bsulrxass3e5g0td950fgsz5928bpk6.png" TargetMode="External"/><Relationship Id="rId1097" Type="http://schemas.openxmlformats.org/officeDocument/2006/relationships/hyperlink" Target="https://customwheelhousellc.box.com/shared/static/cujd92ijxxypacaqoeqgotzcm84f5345.png" TargetMode="External"/><Relationship Id="rId674" Type="http://schemas.openxmlformats.org/officeDocument/2006/relationships/hyperlink" Target="https://customwheelhousellc.box.com/shared/static/kxg3ynpg42bn8ugnxgdnvr6p4klnvlsj.png" TargetMode="External"/><Relationship Id="rId881" Type="http://schemas.openxmlformats.org/officeDocument/2006/relationships/hyperlink" Target="https://customwheelhousellc.box.com/shared/static/g3fd83n51ro4k71n0u31low8d7lul49l.png" TargetMode="External"/><Relationship Id="rId979" Type="http://schemas.openxmlformats.org/officeDocument/2006/relationships/hyperlink" Target="https://customwheelhousellc.box.com/shared/static/qau92y8lyjz4k2zcz0sm4jeaztmj4kr6.png" TargetMode="External"/><Relationship Id="rId24" Type="http://schemas.openxmlformats.org/officeDocument/2006/relationships/hyperlink" Target="https://customwheelhousellc.box.com/shared/static/e3iggma9aavajw7ogqt8tnnb9hf5fbfh.png" TargetMode="External"/><Relationship Id="rId327" Type="http://schemas.openxmlformats.org/officeDocument/2006/relationships/hyperlink" Target="https://customwheelhousellc.box.com/shared/static/m5xa8lxy7t5vuze5bhczpihbok0ilpq1.png" TargetMode="External"/><Relationship Id="rId534" Type="http://schemas.openxmlformats.org/officeDocument/2006/relationships/hyperlink" Target="https://customwheelhousellc.box.com/shared/static/crxux6kqpzypyrg0gevtzcipyktxluum.png" TargetMode="External"/><Relationship Id="rId741" Type="http://schemas.openxmlformats.org/officeDocument/2006/relationships/hyperlink" Target="https://customwheelhousellc.box.com/shared/static/iy7o772z4mikeok20gvc7eh2bqucvr3s.png" TargetMode="External"/><Relationship Id="rId839" Type="http://schemas.openxmlformats.org/officeDocument/2006/relationships/hyperlink" Target="https://customwheelhousellc.box.com/shared/static/nqp8crmfxflotjsokj3emwyzkv8pbshn.png" TargetMode="External"/><Relationship Id="rId1164" Type="http://schemas.openxmlformats.org/officeDocument/2006/relationships/hyperlink" Target="https://customwheelhousellc.box.com/shared/static/170ii4m1wkrqh02z1pfdgzl1sqt5lg0d.png" TargetMode="External"/><Relationship Id="rId173" Type="http://schemas.openxmlformats.org/officeDocument/2006/relationships/hyperlink" Target="https://customwheelhousellc.box.com/shared/static/o059ef3me67gjd6xyue6590q6dbgnavx.png" TargetMode="External"/><Relationship Id="rId380" Type="http://schemas.openxmlformats.org/officeDocument/2006/relationships/hyperlink" Target="https://customwheelhousellc.box.com/shared/static/9dg3atvdgvi01qkh63qdey6aq7xxqi14.png" TargetMode="External"/><Relationship Id="rId601" Type="http://schemas.openxmlformats.org/officeDocument/2006/relationships/hyperlink" Target="https://customwheelhousellc.box.com/shared/static/1jetegnec5of45vjy2yas2bn1qcm287n.png" TargetMode="External"/><Relationship Id="rId1024" Type="http://schemas.openxmlformats.org/officeDocument/2006/relationships/hyperlink" Target="https://customwheelhousellc.box.com/shared/static/ftlldth6qcg6tv8u4pksuoczbkgn3cb9.png" TargetMode="External"/><Relationship Id="rId1231" Type="http://schemas.openxmlformats.org/officeDocument/2006/relationships/hyperlink" Target="https://customwheelhousellc.box.com/shared/static/7squ5y6b182jy946rsicwdkpe197c3yl.png" TargetMode="External"/><Relationship Id="rId240" Type="http://schemas.openxmlformats.org/officeDocument/2006/relationships/hyperlink" Target="https://customwheelhousellc.box.com/shared/static/pd8ruiyu37ndghyz98591odl3x9ci5to.png" TargetMode="External"/><Relationship Id="rId478" Type="http://schemas.openxmlformats.org/officeDocument/2006/relationships/hyperlink" Target="https://customwheelhousellc.box.com/shared/static/x6zhoq0pkibxacono4lu10pc659tqwqo.png" TargetMode="External"/><Relationship Id="rId685" Type="http://schemas.openxmlformats.org/officeDocument/2006/relationships/hyperlink" Target="https://customwheelhousellc.box.com/shared/static/ykevoft8hqc8u78jluebojoxwtkegb9r.png" TargetMode="External"/><Relationship Id="rId892" Type="http://schemas.openxmlformats.org/officeDocument/2006/relationships/hyperlink" Target="https://customwheelhousellc.box.com/shared/static/d2gtvn9ac5cnfet55kg7wa8jvfrhi6uu.png" TargetMode="External"/><Relationship Id="rId906" Type="http://schemas.openxmlformats.org/officeDocument/2006/relationships/hyperlink" Target="https://customwheelhousellc.box.com/shared/static/bk2wjee4xwi5hg88wig4rmkrl5b46q3d.png" TargetMode="External"/><Relationship Id="rId1329" Type="http://schemas.openxmlformats.org/officeDocument/2006/relationships/hyperlink" Target="https://customwheelhousellc.box.com/shared/static/y8drbnpjd46i9a0kkeik1xz468yo8pzv.png" TargetMode="External"/><Relationship Id="rId35" Type="http://schemas.openxmlformats.org/officeDocument/2006/relationships/hyperlink" Target="https://customwheelhousellc.box.com/shared/static/d770esdq3p4yz2jctbvw9255udco0ztp.jpg" TargetMode="External"/><Relationship Id="rId100" Type="http://schemas.openxmlformats.org/officeDocument/2006/relationships/hyperlink" Target="https://customwheelhousellc.box.com/shared/static/vczxys92ey0e1nptmv1vgr8b3nex8lbl.png" TargetMode="External"/><Relationship Id="rId338" Type="http://schemas.openxmlformats.org/officeDocument/2006/relationships/hyperlink" Target="https://customwheelhousellc.box.com/shared/static/3x4ngmsm1a1ck977hmb5ur3mezx0vrxs.png" TargetMode="External"/><Relationship Id="rId545" Type="http://schemas.openxmlformats.org/officeDocument/2006/relationships/hyperlink" Target="https://customwheelhousellc.box.com/shared/static/360nwparilnxn65bhxfenj9cig0b7t7k.png" TargetMode="External"/><Relationship Id="rId752" Type="http://schemas.openxmlformats.org/officeDocument/2006/relationships/hyperlink" Target="https://customwheelhousellc.box.com/shared/static/7403cckf9pe1sj2oj8169skvhe8goq55.png" TargetMode="External"/><Relationship Id="rId1175" Type="http://schemas.openxmlformats.org/officeDocument/2006/relationships/hyperlink" Target="https://customwheelhousellc.box.com/shared/static/eiotiuz84gjox0mtte00nj3u950wub42.png" TargetMode="External"/><Relationship Id="rId184" Type="http://schemas.openxmlformats.org/officeDocument/2006/relationships/hyperlink" Target="https://customwheelhousellc.box.com/shared/static/xdo6wvaw44fjsrrw9t8wb742cpdp17ku.png" TargetMode="External"/><Relationship Id="rId391" Type="http://schemas.openxmlformats.org/officeDocument/2006/relationships/hyperlink" Target="https://customwheelhousellc.box.com/shared/static/2q2xw7nv95idawqo82vjy9vvcoznfomq.png" TargetMode="External"/><Relationship Id="rId405" Type="http://schemas.openxmlformats.org/officeDocument/2006/relationships/hyperlink" Target="https://customwheelhousellc.box.com/shared/static/n39hgfcarbemerh3ibbz7witj6b5pu9b.png" TargetMode="External"/><Relationship Id="rId612" Type="http://schemas.openxmlformats.org/officeDocument/2006/relationships/hyperlink" Target="https://customwheelhousellc.box.com/shared/static/c4ufv9aininvbal09hmrzmmltknaeme3.png" TargetMode="External"/><Relationship Id="rId1035" Type="http://schemas.openxmlformats.org/officeDocument/2006/relationships/hyperlink" Target="https://customwheelhousellc.box.com/shared/static/o3d9uhkcllp6b3x6nme95nbzymdrqk8x.png" TargetMode="External"/><Relationship Id="rId1242" Type="http://schemas.openxmlformats.org/officeDocument/2006/relationships/hyperlink" Target="https://customwheelhousellc.box.com/shared/static/04qamspylad8jocf8ub55ngj263sdnep.png" TargetMode="External"/><Relationship Id="rId251" Type="http://schemas.openxmlformats.org/officeDocument/2006/relationships/hyperlink" Target="https://customwheelhousellc.box.com/shared/static/xtn36n1jl2p05fg2pe5o0kx183gvo5o4.png" TargetMode="External"/><Relationship Id="rId489" Type="http://schemas.openxmlformats.org/officeDocument/2006/relationships/hyperlink" Target="https://customwheelhousellc.box.com/shared/static/1u1gl8nztcs0odr5tu0fqcvred187pag.png" TargetMode="External"/><Relationship Id="rId696" Type="http://schemas.openxmlformats.org/officeDocument/2006/relationships/hyperlink" Target="https://customwheelhousellc.box.com/shared/static/as1k6bwilj4i3zdshfhm7dkl5u6e9rbw.png" TargetMode="External"/><Relationship Id="rId917" Type="http://schemas.openxmlformats.org/officeDocument/2006/relationships/hyperlink" Target="https://customwheelhousellc.box.com/shared/static/bk2wjee4xwi5hg88wig4rmkrl5b46q3d.png" TargetMode="External"/><Relationship Id="rId1102" Type="http://schemas.openxmlformats.org/officeDocument/2006/relationships/hyperlink" Target="https://customwheelhousellc.box.com/shared/static/yw0vuip70cufvnqv71zflq9b00j3c5tj.png" TargetMode="External"/><Relationship Id="rId46" Type="http://schemas.openxmlformats.org/officeDocument/2006/relationships/hyperlink" Target="https://customwheelhousellc.box.com/shared/static/v7oqrxymjpl2e70ioxp3gvdj6pivvutp.png" TargetMode="External"/><Relationship Id="rId349" Type="http://schemas.openxmlformats.org/officeDocument/2006/relationships/hyperlink" Target="https://customwheelhousellc.box.com/shared/static/osr6o9js3i26dk5zexo5hah25k9gdboe.png" TargetMode="External"/><Relationship Id="rId556" Type="http://schemas.openxmlformats.org/officeDocument/2006/relationships/hyperlink" Target="https://customwheelhousellc.box.com/shared/static/zdwk5ncwozlb1jw4nmwi2ei1p9g38ucx.png" TargetMode="External"/><Relationship Id="rId763" Type="http://schemas.openxmlformats.org/officeDocument/2006/relationships/hyperlink" Target="https://customwheelhousellc.box.com/shared/static/k34yf2a17st0wk69mhbebv7p4y2udgpj.png" TargetMode="External"/><Relationship Id="rId1186" Type="http://schemas.openxmlformats.org/officeDocument/2006/relationships/hyperlink" Target="https://customwheelhousellc.box.com/shared/static/mqkcmc0nkfwfdq1zt5nl9jgqh6k0ifl7.png" TargetMode="External"/><Relationship Id="rId111" Type="http://schemas.openxmlformats.org/officeDocument/2006/relationships/hyperlink" Target="https://customwheelhousellc.box.com/shared/static/x7sy6v49gld1o1cratfn5l6oaurk6eqi.png" TargetMode="External"/><Relationship Id="rId195" Type="http://schemas.openxmlformats.org/officeDocument/2006/relationships/hyperlink" Target="https://customwheelhousellc.box.com/shared/static/yl15h4d2hyb72b9r3kia1akyuao49gvv.png" TargetMode="External"/><Relationship Id="rId209" Type="http://schemas.openxmlformats.org/officeDocument/2006/relationships/hyperlink" Target="https://customwheelhousellc.box.com/shared/static/uyx5p69x9vnkvfq8j68ipi0f52ypsumg.png" TargetMode="External"/><Relationship Id="rId416" Type="http://schemas.openxmlformats.org/officeDocument/2006/relationships/hyperlink" Target="https://customwheelhousellc.box.com/shared/static/d8t0av2xtwtjvzzfgp8vxgw3g4apmvoz.png" TargetMode="External"/><Relationship Id="rId970" Type="http://schemas.openxmlformats.org/officeDocument/2006/relationships/hyperlink" Target="https://customwheelhousellc.box.com/shared/static/buywz5ejq5virmi5gf6rklrqjnnxynzx.png" TargetMode="External"/><Relationship Id="rId1046" Type="http://schemas.openxmlformats.org/officeDocument/2006/relationships/hyperlink" Target="https://customwheelhousellc.box.com/shared/static/apqabbx61f2vrdm3ogyasdraa4xsjijo.png" TargetMode="External"/><Relationship Id="rId1253" Type="http://schemas.openxmlformats.org/officeDocument/2006/relationships/hyperlink" Target="https://customwheelhousellc.box.com/shared/static/tsqte49pz995eepiv2klrbi2x4hql0b8.png" TargetMode="External"/><Relationship Id="rId623" Type="http://schemas.openxmlformats.org/officeDocument/2006/relationships/hyperlink" Target="https://customwheelhousellc.box.com/shared/static/mcdl68a79kym9151dvjqscg0uknyhxol.png" TargetMode="External"/><Relationship Id="rId830" Type="http://schemas.openxmlformats.org/officeDocument/2006/relationships/hyperlink" Target="https://customwheelhousellc.box.com/shared/static/iyjsw5gtvl64909qjmagvbp8zdow732f.png" TargetMode="External"/><Relationship Id="rId928" Type="http://schemas.openxmlformats.org/officeDocument/2006/relationships/hyperlink" Target="https://customwheelhousellc.box.com/shared/static/vy60648obkwp2rhz43ql9w9qxfys4r93.png" TargetMode="External"/><Relationship Id="rId57" Type="http://schemas.openxmlformats.org/officeDocument/2006/relationships/hyperlink" Target="https://customwheelhousellc.box.com/shared/static/whvsnosqamn6ay39ifk1zpqy71312tuw.jpg" TargetMode="External"/><Relationship Id="rId262" Type="http://schemas.openxmlformats.org/officeDocument/2006/relationships/hyperlink" Target="https://customwheelhousellc.box.com/shared/static/3mwqrfvnztfvd2jr2jn87ya1sk6ovltm.png" TargetMode="External"/><Relationship Id="rId567" Type="http://schemas.openxmlformats.org/officeDocument/2006/relationships/hyperlink" Target="https://customwheelhousellc.box.com/shared/static/cl52h1ffj204nwiv6ue6dd02wea8lvt6.png" TargetMode="External"/><Relationship Id="rId1113" Type="http://schemas.openxmlformats.org/officeDocument/2006/relationships/hyperlink" Target="https://customwheelhousellc.box.com/shared/static/egr4z479kwmrw3j1oz3m98b6i5mtsncj.png" TargetMode="External"/><Relationship Id="rId1197" Type="http://schemas.openxmlformats.org/officeDocument/2006/relationships/hyperlink" Target="https://customwheelhousellc.box.com/shared/static/e1hprzttdadgapqig6l2ycldp96j6wg1.png" TargetMode="External"/><Relationship Id="rId1320" Type="http://schemas.openxmlformats.org/officeDocument/2006/relationships/hyperlink" Target="https://customwheelhousellc.box.com/shared/static/jyoqab48stb6ckh0d2bd3ofpzzh0ddqw.png" TargetMode="External"/><Relationship Id="rId122" Type="http://schemas.openxmlformats.org/officeDocument/2006/relationships/hyperlink" Target="https://customwheelhousellc.box.com/shared/static/tyye0p0kbypf1rxme2qcbt4y1uh0e78d.png" TargetMode="External"/><Relationship Id="rId774" Type="http://schemas.openxmlformats.org/officeDocument/2006/relationships/hyperlink" Target="https://customwheelhousellc.box.com/shared/static/hj0rl3hhgx0sshjmjh6igkmneom91g4q.png" TargetMode="External"/><Relationship Id="rId981" Type="http://schemas.openxmlformats.org/officeDocument/2006/relationships/hyperlink" Target="https://customwheelhousellc.box.com/shared/static/qau92y8lyjz4k2zcz0sm4jeaztmj4kr6.png" TargetMode="External"/><Relationship Id="rId1057" Type="http://schemas.openxmlformats.org/officeDocument/2006/relationships/hyperlink" Target="https://customwheelhousellc.box.com/shared/static/7739ufd8lnwdpfqnh8xkmc0lmq3wo5dv.png" TargetMode="External"/><Relationship Id="rId427" Type="http://schemas.openxmlformats.org/officeDocument/2006/relationships/hyperlink" Target="https://customwheelhousellc.box.com/shared/static/qx09523yt330xmt4ng6cax929eeq03wu.png" TargetMode="External"/><Relationship Id="rId634" Type="http://schemas.openxmlformats.org/officeDocument/2006/relationships/hyperlink" Target="https://customwheelhousellc.box.com/shared/static/ep0xv7rardk6vsfze3wqji34453pjpj2.png" TargetMode="External"/><Relationship Id="rId841" Type="http://schemas.openxmlformats.org/officeDocument/2006/relationships/hyperlink" Target="https://customwheelhousellc.box.com/shared/static/nqp8crmfxflotjsokj3emwyzkv8pbshn.png" TargetMode="External"/><Relationship Id="rId1264" Type="http://schemas.openxmlformats.org/officeDocument/2006/relationships/hyperlink" Target="https://customwheelhousellc.box.com/shared/static/wb5pju3oka6w337jeq5bqkgkggratr30.png" TargetMode="External"/><Relationship Id="rId273" Type="http://schemas.openxmlformats.org/officeDocument/2006/relationships/hyperlink" Target="https://customwheelhousellc.box.com/shared/static/huxfm98m86v8a9hg0w3ln5oyyeg0h2b9.png" TargetMode="External"/><Relationship Id="rId480" Type="http://schemas.openxmlformats.org/officeDocument/2006/relationships/hyperlink" Target="https://customwheelhousellc.box.com/shared/static/jz8j36t7b8jbpvk6uzn5wgd5vapyimlv.png" TargetMode="External"/><Relationship Id="rId701" Type="http://schemas.openxmlformats.org/officeDocument/2006/relationships/hyperlink" Target="https://customwheelhousellc.box.com/shared/static/sfjyv8m9kbk00s5ix9j026tps2nz3ouv.png" TargetMode="External"/><Relationship Id="rId939" Type="http://schemas.openxmlformats.org/officeDocument/2006/relationships/hyperlink" Target="https://customwheelhousellc.box.com/shared/static/n46q52ytxnu15g9s5is883n1297zyy6y.png" TargetMode="External"/><Relationship Id="rId1124" Type="http://schemas.openxmlformats.org/officeDocument/2006/relationships/hyperlink" Target="https://customwheelhousellc.box.com/shared/static/8hlaxpxofy35g2xq1bxbaosd4x2pqkxl.png" TargetMode="External"/><Relationship Id="rId1331" Type="http://schemas.openxmlformats.org/officeDocument/2006/relationships/hyperlink" Target="https://customwheelhousellc.box.com/shared/static/r3n1bt7z5wtauk534noa4vfslmv0r7ks.png" TargetMode="External"/><Relationship Id="rId68" Type="http://schemas.openxmlformats.org/officeDocument/2006/relationships/hyperlink" Target="https://customwheelhousellc.box.com/shared/static/t65l1ha2cfauj7ywaakc7qe1wjva10fu.png" TargetMode="External"/><Relationship Id="rId133" Type="http://schemas.openxmlformats.org/officeDocument/2006/relationships/hyperlink" Target="https://customwheelhousellc.box.com/shared/static/7glzaacyg49a48865r9a3wvnaqk24zbm.jpg" TargetMode="External"/><Relationship Id="rId340" Type="http://schemas.openxmlformats.org/officeDocument/2006/relationships/hyperlink" Target="https://customwheelhousellc.box.com/shared/static/3x4ngmsm1a1ck977hmb5ur3mezx0vrxs.png" TargetMode="External"/><Relationship Id="rId578" Type="http://schemas.openxmlformats.org/officeDocument/2006/relationships/hyperlink" Target="https://customwheelhousellc.box.com/shared/static/5s6rmcijker2vv5xfjblc0sfqsuay438.png" TargetMode="External"/><Relationship Id="rId785" Type="http://schemas.openxmlformats.org/officeDocument/2006/relationships/hyperlink" Target="https://customwheelhousellc.box.com/shared/static/3qevd3r7e4j4ly1jqpubiihuga055i96.png" TargetMode="External"/><Relationship Id="rId992" Type="http://schemas.openxmlformats.org/officeDocument/2006/relationships/hyperlink" Target="https://customwheelhousellc.box.com/shared/static/qau92y8lyjz4k2zcz0sm4jeaztmj4kr6.png" TargetMode="External"/><Relationship Id="rId200" Type="http://schemas.openxmlformats.org/officeDocument/2006/relationships/hyperlink" Target="https://customwheelhousellc.box.com/shared/static/5qd8t45gn7n45qskfvhhc9nvlw28qc2e.jpg" TargetMode="External"/><Relationship Id="rId438" Type="http://schemas.openxmlformats.org/officeDocument/2006/relationships/hyperlink" Target="https://customwheelhousellc.box.com/shared/static/yi1aba45z3kbwsk6rkvf7t2iyagbxw24.png" TargetMode="External"/><Relationship Id="rId645" Type="http://schemas.openxmlformats.org/officeDocument/2006/relationships/hyperlink" Target="https://customwheelhousellc.box.com/shared/static/njdy2qlfb4rruj3mnhjkvo5yd1zlabtj.png" TargetMode="External"/><Relationship Id="rId852" Type="http://schemas.openxmlformats.org/officeDocument/2006/relationships/hyperlink" Target="https://customwheelhousellc.box.com/shared/static/pldg9xs22b5w7cd3h7gbkccd1z1j832m.png" TargetMode="External"/><Relationship Id="rId1068" Type="http://schemas.openxmlformats.org/officeDocument/2006/relationships/hyperlink" Target="https://customwheelhousellc.box.com/shared/static/24zza1yczn40v2mefn5d26inma31yhu1.png" TargetMode="External"/><Relationship Id="rId1275" Type="http://schemas.openxmlformats.org/officeDocument/2006/relationships/hyperlink" Target="https://cwh.etoolpim.com/site/?mode=designerMode&amp;page=productGetPage&amp;loadAction=%23WyJtb2R1bGU6bWVudTpzZWxlY3QiLCJsb2NhdGlvbkxpc3RCYXNlIl0%3D" TargetMode="External"/><Relationship Id="rId284" Type="http://schemas.openxmlformats.org/officeDocument/2006/relationships/hyperlink" Target="https://customwheelhousellc.box.com/shared/static/w5xtk8mm163di1h9q8fri2g026d9pyp1.png" TargetMode="External"/><Relationship Id="rId491" Type="http://schemas.openxmlformats.org/officeDocument/2006/relationships/hyperlink" Target="https://customwheelhousellc.box.com/shared/static/1u1gl8nztcs0odr5tu0fqcvred187pag.png" TargetMode="External"/><Relationship Id="rId505" Type="http://schemas.openxmlformats.org/officeDocument/2006/relationships/hyperlink" Target="https://customwheelhousellc.box.com/shared/static/dp307q5r9rntnfrbr55gqa90c7vxt1dz.png" TargetMode="External"/><Relationship Id="rId712" Type="http://schemas.openxmlformats.org/officeDocument/2006/relationships/hyperlink" Target="https://customwheelhousellc.box.com/shared/static/1a0ouf4c588w1hgd4ba8ljgg1sx2sbiv.png" TargetMode="External"/><Relationship Id="rId1135" Type="http://schemas.openxmlformats.org/officeDocument/2006/relationships/hyperlink" Target="https://customwheelhousellc.box.com/shared/static/rb9v6p7sxqgsx3h16a34p68164cmbuwo.png" TargetMode="External"/><Relationship Id="rId1342" Type="http://schemas.openxmlformats.org/officeDocument/2006/relationships/hyperlink" Target="https://customwheelhousellc.box.com/shared/static/0n7nhpvsgd6thui7lmra4dxupzotlvlb.png" TargetMode="External"/><Relationship Id="rId79" Type="http://schemas.openxmlformats.org/officeDocument/2006/relationships/hyperlink" Target="https://customwheelhousellc.box.com/shared/static/m2dyeijlqe5eginapbftf5v0h7m9263n.png" TargetMode="External"/><Relationship Id="rId144" Type="http://schemas.openxmlformats.org/officeDocument/2006/relationships/hyperlink" Target="https://customwheelhousellc.box.com/shared/static/z2gwhls2jgu1uehx6kqm6i7a29dm20l4.png" TargetMode="External"/><Relationship Id="rId589" Type="http://schemas.openxmlformats.org/officeDocument/2006/relationships/hyperlink" Target="https://customwheelhousellc.box.com/shared/static/63mkj56np3igs28vapkxq63yv5cgut9y.png" TargetMode="External"/><Relationship Id="rId796" Type="http://schemas.openxmlformats.org/officeDocument/2006/relationships/hyperlink" Target="https://customwheelhousellc.box.com/shared/static/umd4j6dcbjeubxs8gie0q8ifdeyyh5yy.png" TargetMode="External"/><Relationship Id="rId1202" Type="http://schemas.openxmlformats.org/officeDocument/2006/relationships/hyperlink" Target="https://customwheelhousellc.box.com/shared/static/4g7i6zqjfsymop8mhaauxp2jp5x34rq5.png" TargetMode="External"/><Relationship Id="rId351" Type="http://schemas.openxmlformats.org/officeDocument/2006/relationships/hyperlink" Target="https://customwheelhousellc.box.com/shared/static/osr6o9js3i26dk5zexo5hah25k9gdboe.png" TargetMode="External"/><Relationship Id="rId449" Type="http://schemas.openxmlformats.org/officeDocument/2006/relationships/hyperlink" Target="https://customwheelhousellc.box.com/shared/static/2p28facf0qk97ourbvaqfk68qhkmf91k.png" TargetMode="External"/><Relationship Id="rId656" Type="http://schemas.openxmlformats.org/officeDocument/2006/relationships/hyperlink" Target="https://customwheelhousellc.box.com/shared/static/2h0kl46l2ccrig76ymcvwnbg31uk1gjp.png" TargetMode="External"/><Relationship Id="rId863" Type="http://schemas.openxmlformats.org/officeDocument/2006/relationships/hyperlink" Target="https://customwheelhousellc.box.com/shared/static/4qlw26pxzhldfuyj6d95pfku6ainsjyr.png" TargetMode="External"/><Relationship Id="rId1079" Type="http://schemas.openxmlformats.org/officeDocument/2006/relationships/hyperlink" Target="https://customwheelhousellc.box.com/shared/static/jr8oe6vo1s4aucwwk3hznkewznsbkf5x.png" TargetMode="External"/><Relationship Id="rId1286" Type="http://schemas.openxmlformats.org/officeDocument/2006/relationships/hyperlink" Target="https://customwheelhousellc.box.com/shared/static/0ljqx7lkx9wxkkdwlbzkp9e0vem359d6.png" TargetMode="External"/><Relationship Id="rId211" Type="http://schemas.openxmlformats.org/officeDocument/2006/relationships/hyperlink" Target="https://customwheelhousellc.box.com/shared/static/uyx5p69x9vnkvfq8j68ipi0f52ypsumg.png" TargetMode="External"/><Relationship Id="rId295" Type="http://schemas.openxmlformats.org/officeDocument/2006/relationships/hyperlink" Target="https://customwheelhousellc.box.com/shared/static/rgka9foff6jfmidwa760shfr6ayokwy8.png" TargetMode="External"/><Relationship Id="rId309" Type="http://schemas.openxmlformats.org/officeDocument/2006/relationships/hyperlink" Target="https://customwheelhousellc.box.com/shared/static/pxmobqm1k3m7iola3kp4bldswdezq4r6.png" TargetMode="External"/><Relationship Id="rId516" Type="http://schemas.openxmlformats.org/officeDocument/2006/relationships/hyperlink" Target="https://customwheelhousellc.box.com/shared/static/48basg5do7e99bz6bz05afhue5g795p4.png" TargetMode="External"/><Relationship Id="rId1146" Type="http://schemas.openxmlformats.org/officeDocument/2006/relationships/hyperlink" Target="https://customwheelhousellc.box.com/shared/static/d7g4ejagraldgcc1v33i3lhyxde4aene.png" TargetMode="External"/><Relationship Id="rId723" Type="http://schemas.openxmlformats.org/officeDocument/2006/relationships/hyperlink" Target="https://customwheelhousellc.box.com/shared/static/7fu392a90ahf3cley0kaejfvruz5m5pb.png" TargetMode="External"/><Relationship Id="rId930" Type="http://schemas.openxmlformats.org/officeDocument/2006/relationships/hyperlink" Target="https://customwheelhousellc.box.com/shared/static/vy60648obkwp2rhz43ql9w9qxfys4r93.png" TargetMode="External"/><Relationship Id="rId1006" Type="http://schemas.openxmlformats.org/officeDocument/2006/relationships/hyperlink" Target="https://customwheelhousellc.box.com/shared/static/92brkhli3lq8vg6t1lolzwozjd4kx02p.png" TargetMode="External"/><Relationship Id="rId1353" Type="http://schemas.openxmlformats.org/officeDocument/2006/relationships/hyperlink" Target="https://customwheelhousellc.box.com/shared/static/5727mnb4w6xiae2aj79ox2nxis9pskhy.png" TargetMode="External"/><Relationship Id="rId155" Type="http://schemas.openxmlformats.org/officeDocument/2006/relationships/hyperlink" Target="https://customwheelhousellc.box.com/shared/static/x27oga09bv96dyzryjkrc5neyg3fzoh2.png" TargetMode="External"/><Relationship Id="rId362" Type="http://schemas.openxmlformats.org/officeDocument/2006/relationships/hyperlink" Target="https://customwheelhousellc.box.com/shared/static/uaa9xvwmjxst3rmghksizm91hz63idgc.png" TargetMode="External"/><Relationship Id="rId1213" Type="http://schemas.openxmlformats.org/officeDocument/2006/relationships/hyperlink" Target="https://customwheelhousellc.box.com/shared/static/e1hprzttdadgapqig6l2ycldp96j6wg1.png" TargetMode="External"/><Relationship Id="rId1297" Type="http://schemas.openxmlformats.org/officeDocument/2006/relationships/hyperlink" Target="https://customwheelhousellc.box.com/shared/static/ci2hkq9roaiizjyy1scwkydi2te2ddgy.png" TargetMode="External"/><Relationship Id="rId222" Type="http://schemas.openxmlformats.org/officeDocument/2006/relationships/hyperlink" Target="https://customwheelhousellc.box.com/shared/static/v2mh6ba2q0n7p47rqyl30h2toha4isnc.jpg" TargetMode="External"/><Relationship Id="rId667" Type="http://schemas.openxmlformats.org/officeDocument/2006/relationships/hyperlink" Target="https://customwheelhousellc.box.com/shared/static/a7cxkbo2vjbvjbx1t003ggmrv98cwhh1.jpg" TargetMode="External"/><Relationship Id="rId874" Type="http://schemas.openxmlformats.org/officeDocument/2006/relationships/hyperlink" Target="https://customwheelhousellc.box.com/shared/static/olqalupl2v9lsjo3sqshrfuw8l7wtt5c.png" TargetMode="External"/><Relationship Id="rId17" Type="http://schemas.openxmlformats.org/officeDocument/2006/relationships/hyperlink" Target="https://customwheelhousellc.box.com/shared/static/qmsgox67wq9f15ttoca6uzmx4id0omfu.png" TargetMode="External"/><Relationship Id="rId527" Type="http://schemas.openxmlformats.org/officeDocument/2006/relationships/hyperlink" Target="https://customwheelhousellc.box.com/shared/static/861x9ovsp7h4lwzr2tm90tx4e4p8lew4.png" TargetMode="External"/><Relationship Id="rId734" Type="http://schemas.openxmlformats.org/officeDocument/2006/relationships/hyperlink" Target="https://customwheelhousellc.box.com/shared/static/3u48ttoes670aeq4j4rtn2gwb6n8wpqb.png" TargetMode="External"/><Relationship Id="rId941" Type="http://schemas.openxmlformats.org/officeDocument/2006/relationships/hyperlink" Target="https://customwheelhousellc.box.com/shared/static/n46q52ytxnu15g9s5is883n1297zyy6y.png" TargetMode="External"/><Relationship Id="rId1157" Type="http://schemas.openxmlformats.org/officeDocument/2006/relationships/hyperlink" Target="https://customwheelhousellc.box.com/shared/static/f64c6303nu10kc4e7z0ifc4v4grubryy.png" TargetMode="External"/><Relationship Id="rId70" Type="http://schemas.openxmlformats.org/officeDocument/2006/relationships/hyperlink" Target="https://customwheelhousellc.box.com/shared/static/8744kvt53v2pzh5klcs6zc03cxwawjnn.png" TargetMode="External"/><Relationship Id="rId166" Type="http://schemas.openxmlformats.org/officeDocument/2006/relationships/hyperlink" Target="https://customwheelhousellc.box.com/shared/static/k2cg8bfiok1ex9lhwjsc8miacp8ezg3p.png" TargetMode="External"/><Relationship Id="rId373" Type="http://schemas.openxmlformats.org/officeDocument/2006/relationships/hyperlink" Target="https://customwheelhousellc.box.com/shared/static/bm8fb0lw376v6y2z40fm9hal1uapcs4w.png" TargetMode="External"/><Relationship Id="rId580" Type="http://schemas.openxmlformats.org/officeDocument/2006/relationships/hyperlink" Target="https://customwheelhousellc.box.com/shared/static/5s6rmcijker2vv5xfjblc0sfqsuay438.png" TargetMode="External"/><Relationship Id="rId801" Type="http://schemas.openxmlformats.org/officeDocument/2006/relationships/hyperlink" Target="https://customwheelhousellc.box.com/shared/static/8unxcs9mj7598cfye1mvo2f85gjj3hoj.png" TargetMode="External"/><Relationship Id="rId1017" Type="http://schemas.openxmlformats.org/officeDocument/2006/relationships/hyperlink" Target="https://customwheelhousellc.box.com/shared/static/ljashu2hhgvfc7acmawi2ovfcetdshcb.png" TargetMode="External"/><Relationship Id="rId1224" Type="http://schemas.openxmlformats.org/officeDocument/2006/relationships/hyperlink" Target="https://customwheelhousellc.box.com/shared/static/pibp81786iymwheax6ibsde8bnbuxmmh.png" TargetMode="External"/><Relationship Id="rId1" Type="http://schemas.openxmlformats.org/officeDocument/2006/relationships/hyperlink" Target="https://customwheelhousellc.box.com/shared/static/k080z7izsr17jdq5flkbfndvf31dskvv.png" TargetMode="External"/><Relationship Id="rId233" Type="http://schemas.openxmlformats.org/officeDocument/2006/relationships/hyperlink" Target="https://customwheelhousellc.box.com/shared/static/bc9o5fvvolgn63gk793b5c24hj8iyuiv.png" TargetMode="External"/><Relationship Id="rId440" Type="http://schemas.openxmlformats.org/officeDocument/2006/relationships/hyperlink" Target="https://customwheelhousellc.box.com/shared/static/yi1aba45z3kbwsk6rkvf7t2iyagbxw24.png" TargetMode="External"/><Relationship Id="rId678" Type="http://schemas.openxmlformats.org/officeDocument/2006/relationships/hyperlink" Target="https://customwheelhousellc.box.com/shared/static/sala7s6g8uyyp41wvagf8m83omomt1vj.png" TargetMode="External"/><Relationship Id="rId885" Type="http://schemas.openxmlformats.org/officeDocument/2006/relationships/hyperlink" Target="https://customwheelhousellc.box.com/shared/static/bfvj1yzgy2e8dd1n0ipswi54pz0mj7e2.png" TargetMode="External"/><Relationship Id="rId1070" Type="http://schemas.openxmlformats.org/officeDocument/2006/relationships/hyperlink" Target="https://customwheelhousellc.box.com/shared/static/kdk4vdr7tzrg3ctv6p9p6wu62s40cf1n.png" TargetMode="External"/><Relationship Id="rId28" Type="http://schemas.openxmlformats.org/officeDocument/2006/relationships/hyperlink" Target="https://customwheelhousellc.box.com/shared/static/vmcr2uis9qd1p2it7d9n5t9efvlejdvs.png" TargetMode="External"/><Relationship Id="rId300" Type="http://schemas.openxmlformats.org/officeDocument/2006/relationships/hyperlink" Target="https://customwheelhousellc.box.com/shared/static/b9vlmdtxzixeiuad0zfpu5fq32ttg3zv.png" TargetMode="External"/><Relationship Id="rId538" Type="http://schemas.openxmlformats.org/officeDocument/2006/relationships/hyperlink" Target="https://customwheelhousellc.box.com/shared/static/gbasy4wnsfrky5t6ia1wkubn9ec31l3x.png" TargetMode="External"/><Relationship Id="rId745" Type="http://schemas.openxmlformats.org/officeDocument/2006/relationships/hyperlink" Target="https://customwheelhousellc.box.com/shared/static/k5li849wt6bru75ix6k2tgiq164mermy.png" TargetMode="External"/><Relationship Id="rId952" Type="http://schemas.openxmlformats.org/officeDocument/2006/relationships/hyperlink" Target="https://customwheelhousellc.box.com/shared/static/90stisi44nvvetifyuf6lpf1gvof26u6.png" TargetMode="External"/><Relationship Id="rId1168" Type="http://schemas.openxmlformats.org/officeDocument/2006/relationships/hyperlink" Target="https://customwheelhousellc.box.com/shared/static/dfpbgnvg9ys37lu5vsq9qzb733z8kx5l.png" TargetMode="External"/><Relationship Id="rId81" Type="http://schemas.openxmlformats.org/officeDocument/2006/relationships/hyperlink" Target="https://customwheelhousellc.box.com/shared/static/m2dyeijlqe5eginapbftf5v0h7m9263n.png" TargetMode="External"/><Relationship Id="rId177" Type="http://schemas.openxmlformats.org/officeDocument/2006/relationships/hyperlink" Target="https://customwheelhousellc.box.com/shared/static/o059ef3me67gjd6xyue6590q6dbgnavx.png" TargetMode="External"/><Relationship Id="rId384" Type="http://schemas.openxmlformats.org/officeDocument/2006/relationships/hyperlink" Target="https://customwheelhousellc.box.com/shared/static/9dg3atvdgvi01qkh63qdey6aq7xxqi14.png" TargetMode="External"/><Relationship Id="rId591" Type="http://schemas.openxmlformats.org/officeDocument/2006/relationships/hyperlink" Target="https://customwheelhousellc.box.com/shared/static/bkilk6e2bx9u5z4qi5d4te2lp64vdc83.png" TargetMode="External"/><Relationship Id="rId605" Type="http://schemas.openxmlformats.org/officeDocument/2006/relationships/hyperlink" Target="https://customwheelhousellc.box.com/shared/static/knqgr7xyun3ik4nbk7zo1t43k8aqxviy.png" TargetMode="External"/><Relationship Id="rId812" Type="http://schemas.openxmlformats.org/officeDocument/2006/relationships/hyperlink" Target="https://customwheelhousellc.box.com/shared/static/x2ukc6vhfyfdi3k5nptt9ybtss68oixt.png" TargetMode="External"/><Relationship Id="rId1028" Type="http://schemas.openxmlformats.org/officeDocument/2006/relationships/hyperlink" Target="https://customwheelhousellc.box.com/shared/static/6bh8klnkkhjmtjiz0w67pc9lj8fw1y0k.png" TargetMode="External"/><Relationship Id="rId1235" Type="http://schemas.openxmlformats.org/officeDocument/2006/relationships/hyperlink" Target="https://customwheelhousellc.box.com/shared/static/7squ5y6b182jy946rsicwdkpe197c3yl.png" TargetMode="External"/><Relationship Id="rId244" Type="http://schemas.openxmlformats.org/officeDocument/2006/relationships/hyperlink" Target="https://customwheelhousellc.box.com/shared/static/pd8ruiyu37ndghyz98591odl3x9ci5to.png" TargetMode="External"/><Relationship Id="rId689" Type="http://schemas.openxmlformats.org/officeDocument/2006/relationships/hyperlink" Target="https://customwheelhousellc.box.com/shared/static/bixgzwptdn44tvm13utm2t4s1x2f8fp7.png" TargetMode="External"/><Relationship Id="rId896" Type="http://schemas.openxmlformats.org/officeDocument/2006/relationships/hyperlink" Target="https://customwheelhousellc.box.com/shared/static/d2gtvn9ac5cnfet55kg7wa8jvfrhi6uu.png" TargetMode="External"/><Relationship Id="rId1081" Type="http://schemas.openxmlformats.org/officeDocument/2006/relationships/hyperlink" Target="https://customwheelhousellc.box.com/shared/static/jr8oe6vo1s4aucwwk3hznkewznsbkf5x.png" TargetMode="External"/><Relationship Id="rId1302" Type="http://schemas.openxmlformats.org/officeDocument/2006/relationships/hyperlink" Target="https://customwheelhousellc.box.com/shared/static/vr9bvy4b79pvsehrxl7vzq5a0k37c256.png" TargetMode="External"/><Relationship Id="rId39" Type="http://schemas.openxmlformats.org/officeDocument/2006/relationships/hyperlink" Target="https://customwheelhousellc.box.com/shared/static/d770esdq3p4yz2jctbvw9255udco0ztp.jpg" TargetMode="External"/><Relationship Id="rId451" Type="http://schemas.openxmlformats.org/officeDocument/2006/relationships/hyperlink" Target="https://customwheelhousellc.box.com/shared/static/xz150jms28blrzufobwa3d6jb2f0badj.png" TargetMode="External"/><Relationship Id="rId549" Type="http://schemas.openxmlformats.org/officeDocument/2006/relationships/hyperlink" Target="https://customwheelhousellc.box.com/shared/static/dr6pxdxxdnuzzobkhtl1xb0encf9vf8p.png" TargetMode="External"/><Relationship Id="rId756" Type="http://schemas.openxmlformats.org/officeDocument/2006/relationships/hyperlink" Target="https://customwheelhousellc.box.com/shared/static/7403cckf9pe1sj2oj8169skvhe8goq55.png" TargetMode="External"/><Relationship Id="rId1179" Type="http://schemas.openxmlformats.org/officeDocument/2006/relationships/hyperlink" Target="https://customwheelhousellc.box.com/shared/static/hed7zy5nrzu97pnl031fycqlri1xrrjy.png" TargetMode="External"/><Relationship Id="rId104" Type="http://schemas.openxmlformats.org/officeDocument/2006/relationships/hyperlink" Target="https://customwheelhousellc.box.com/shared/static/vczxys92ey0e1nptmv1vgr8b3nex8lbl.png" TargetMode="External"/><Relationship Id="rId188" Type="http://schemas.openxmlformats.org/officeDocument/2006/relationships/hyperlink" Target="https://customwheelhousellc.box.com/shared/static/xdo6wvaw44fjsrrw9t8wb742cpdp17ku.png" TargetMode="External"/><Relationship Id="rId311" Type="http://schemas.openxmlformats.org/officeDocument/2006/relationships/hyperlink" Target="https://customwheelhousellc.box.com/shared/static/pxmobqm1k3m7iola3kp4bldswdezq4r6.png" TargetMode="External"/><Relationship Id="rId395" Type="http://schemas.openxmlformats.org/officeDocument/2006/relationships/hyperlink" Target="https://customwheelhousellc.box.com/shared/static/affk1x0rh3q14jtr1p0fsapgsbeprklm.png" TargetMode="External"/><Relationship Id="rId409" Type="http://schemas.openxmlformats.org/officeDocument/2006/relationships/hyperlink" Target="https://customwheelhousellc.box.com/shared/static/n39hgfcarbemerh3ibbz7witj6b5pu9b.png" TargetMode="External"/><Relationship Id="rId963" Type="http://schemas.openxmlformats.org/officeDocument/2006/relationships/hyperlink" Target="https://customwheelhousellc.box.com/shared/static/f354q1bxh6nnnfe7m5cslfghjja8z42u.png" TargetMode="External"/><Relationship Id="rId1039" Type="http://schemas.openxmlformats.org/officeDocument/2006/relationships/hyperlink" Target="https://customwheelhousellc.box.com/shared/static/o3d9uhkcllp6b3x6nme95nbzymdrqk8x.png" TargetMode="External"/><Relationship Id="rId1246" Type="http://schemas.openxmlformats.org/officeDocument/2006/relationships/hyperlink" Target="https://customwheelhousellc.box.com/shared/static/m2gg1g7cdy7ygp7hfsofye6pq8kjsocn.png" TargetMode="External"/><Relationship Id="rId92" Type="http://schemas.openxmlformats.org/officeDocument/2006/relationships/hyperlink" Target="https://customwheelhousellc.box.com/shared/static/8744kvt53v2pzh5klcs6zc03cxwawjnn.png" TargetMode="External"/><Relationship Id="rId616" Type="http://schemas.openxmlformats.org/officeDocument/2006/relationships/hyperlink" Target="https://customwheelhousellc.box.com/shared/static/c4ufv9aininvbal09hmrzmmltknaeme3.png" TargetMode="External"/><Relationship Id="rId823" Type="http://schemas.openxmlformats.org/officeDocument/2006/relationships/hyperlink" Target="https://customwheelhousellc.box.com/shared/static/0llq9jo3x2bt0fyg8cdu5gzkiprhskf5.png" TargetMode="External"/><Relationship Id="rId255" Type="http://schemas.openxmlformats.org/officeDocument/2006/relationships/hyperlink" Target="https://customwheelhousellc.box.com/shared/static/ygqzqkcc90pphmd5z1lut9ey1fqu47nn.png" TargetMode="External"/><Relationship Id="rId462" Type="http://schemas.openxmlformats.org/officeDocument/2006/relationships/hyperlink" Target="https://customwheelhousellc.box.com/shared/static/139g80udj4iuwh3sj4fjv94geq79iget.png" TargetMode="External"/><Relationship Id="rId1092" Type="http://schemas.openxmlformats.org/officeDocument/2006/relationships/hyperlink" Target="https://customwheelhousellc.box.com/shared/static/8u704ru0432gn7spsn0amg1573atcty9.png" TargetMode="External"/><Relationship Id="rId1106" Type="http://schemas.openxmlformats.org/officeDocument/2006/relationships/hyperlink" Target="https://customwheelhousellc.box.com/shared/static/yw0vuip70cufvnqv71zflq9b00j3c5tj.png" TargetMode="External"/><Relationship Id="rId1313" Type="http://schemas.openxmlformats.org/officeDocument/2006/relationships/hyperlink" Target="https://customwheelhousellc.box.com/shared/static/9rmgyntkpkmu4ljspem2ihcab1rdf02y.png" TargetMode="External"/><Relationship Id="rId115" Type="http://schemas.openxmlformats.org/officeDocument/2006/relationships/hyperlink" Target="https://customwheelhousellc.box.com/shared/static/x7sy6v49gld1o1cratfn5l6oaurk6eqi.png" TargetMode="External"/><Relationship Id="rId322" Type="http://schemas.openxmlformats.org/officeDocument/2006/relationships/hyperlink" Target="https://customwheelhousellc.box.com/shared/static/3x4ngmsm1a1ck977hmb5ur3mezx0vrxs.png" TargetMode="External"/><Relationship Id="rId767" Type="http://schemas.openxmlformats.org/officeDocument/2006/relationships/hyperlink" Target="https://customwheelhousellc.box.com/shared/static/0komdxmlhbk0kdlp5ai0qvspgwqyyh9p.png" TargetMode="External"/><Relationship Id="rId974" Type="http://schemas.openxmlformats.org/officeDocument/2006/relationships/hyperlink" Target="https://customwheelhousellc.box.com/shared/static/buywz5ejq5virmi5gf6rklrqjnnxynzx.png" TargetMode="External"/><Relationship Id="rId199" Type="http://schemas.openxmlformats.org/officeDocument/2006/relationships/hyperlink" Target="https://customwheelhousellc.box.com/shared/static/yl15h4d2hyb72b9r3kia1akyuao49gvv.png" TargetMode="External"/><Relationship Id="rId627" Type="http://schemas.openxmlformats.org/officeDocument/2006/relationships/hyperlink" Target="https://customwheelhousellc.box.com/shared/static/6ui3sggnkjqmm60hcs3kciyuhtq45wez.png" TargetMode="External"/><Relationship Id="rId834" Type="http://schemas.openxmlformats.org/officeDocument/2006/relationships/hyperlink" Target="https://customwheelhousellc.box.com/shared/static/iyjsw5gtvl64909qjmagvbp8zdow732f.png" TargetMode="External"/><Relationship Id="rId1257" Type="http://schemas.openxmlformats.org/officeDocument/2006/relationships/hyperlink" Target="https://customwheelhousellc.box.com/shared/static/tsqte49pz995eepiv2klrbi2x4hql0b8.png" TargetMode="External"/><Relationship Id="rId266" Type="http://schemas.openxmlformats.org/officeDocument/2006/relationships/hyperlink" Target="https://customwheelhousellc.box.com/shared/static/3mwqrfvnztfvd2jr2jn87ya1sk6ovltm.png" TargetMode="External"/><Relationship Id="rId473" Type="http://schemas.openxmlformats.org/officeDocument/2006/relationships/hyperlink" Target="https://customwheelhousellc.box.com/shared/static/csq4wua2yzwhu21ttplfghpzwxinh52z.png" TargetMode="External"/><Relationship Id="rId680" Type="http://schemas.openxmlformats.org/officeDocument/2006/relationships/hyperlink" Target="https://customwheelhousellc.box.com/shared/static/sala7s6g8uyyp41wvagf8m83omomt1vj.png" TargetMode="External"/><Relationship Id="rId901" Type="http://schemas.openxmlformats.org/officeDocument/2006/relationships/hyperlink" Target="https://customwheelhousellc.box.com/shared/static/kdugie0hwcahd8bxavxixnronwop1qhp.png" TargetMode="External"/><Relationship Id="rId1117" Type="http://schemas.openxmlformats.org/officeDocument/2006/relationships/hyperlink" Target="https://customwheelhousellc.box.com/shared/static/egr4z479kwmrw3j1oz3m98b6i5mtsncj.png" TargetMode="External"/><Relationship Id="rId1324" Type="http://schemas.openxmlformats.org/officeDocument/2006/relationships/hyperlink" Target="https://customwheelhousellc.box.com/shared/static/jyoqab48stb6ckh0d2bd3ofpzzh0ddqw.png" TargetMode="External"/><Relationship Id="rId30" Type="http://schemas.openxmlformats.org/officeDocument/2006/relationships/hyperlink" Target="https://customwheelhousellc.box.com/shared/static/vmcr2uis9qd1p2it7d9n5t9efvlejdvs.png" TargetMode="External"/><Relationship Id="rId126" Type="http://schemas.openxmlformats.org/officeDocument/2006/relationships/hyperlink" Target="https://customwheelhousellc.box.com/shared/static/tyye0p0kbypf1rxme2qcbt4y1uh0e78d.png" TargetMode="External"/><Relationship Id="rId333" Type="http://schemas.openxmlformats.org/officeDocument/2006/relationships/hyperlink" Target="https://customwheelhousellc.box.com/shared/static/m5xa8lxy7t5vuze5bhczpihbok0ilpq1.png" TargetMode="External"/><Relationship Id="rId540" Type="http://schemas.openxmlformats.org/officeDocument/2006/relationships/hyperlink" Target="https://customwheelhousellc.box.com/shared/static/qlddx0c9ta01qo4hv4l3fjn8l24ko21j.png" TargetMode="External"/><Relationship Id="rId778" Type="http://schemas.openxmlformats.org/officeDocument/2006/relationships/hyperlink" Target="https://customwheelhousellc.box.com/shared/static/pj4ojvz8hh8tl1z153ib39jw96p3x1sg.png" TargetMode="External"/><Relationship Id="rId985" Type="http://schemas.openxmlformats.org/officeDocument/2006/relationships/hyperlink" Target="https://customwheelhousellc.box.com/shared/static/dyeujajdra6eut5vj7ejsn06trvf2ugi.png" TargetMode="External"/><Relationship Id="rId1170" Type="http://schemas.openxmlformats.org/officeDocument/2006/relationships/hyperlink" Target="https://customwheelhousellc.box.com/shared/static/dfpbgnvg9ys37lu5vsq9qzb733z8kx5l.png" TargetMode="External"/><Relationship Id="rId638" Type="http://schemas.openxmlformats.org/officeDocument/2006/relationships/hyperlink" Target="https://customwheelhousellc.box.com/shared/static/zd5sq6y0seatmfvfedj4jun9ntpae5tq.png" TargetMode="External"/><Relationship Id="rId845" Type="http://schemas.openxmlformats.org/officeDocument/2006/relationships/hyperlink" Target="https://customwheelhousellc.box.com/shared/static/nqp8crmfxflotjsokj3emwyzkv8pbshn.png" TargetMode="External"/><Relationship Id="rId1030" Type="http://schemas.openxmlformats.org/officeDocument/2006/relationships/hyperlink" Target="https://customwheelhousellc.box.com/shared/static/6bh8klnkkhjmtjiz0w67pc9lj8fw1y0k.png" TargetMode="External"/><Relationship Id="rId1268" Type="http://schemas.openxmlformats.org/officeDocument/2006/relationships/hyperlink" Target="https://customwheelhousellc.box.com/shared/static/wb5pju3oka6w337jeq5bqkgkggratr30.png" TargetMode="External"/><Relationship Id="rId277" Type="http://schemas.openxmlformats.org/officeDocument/2006/relationships/hyperlink" Target="https://customwheelhousellc.box.com/shared/static/huxfm98m86v8a9hg0w3ln5oyyeg0h2b9.png" TargetMode="External"/><Relationship Id="rId400" Type="http://schemas.openxmlformats.org/officeDocument/2006/relationships/hyperlink" Target="https://customwheelhousellc.box.com/shared/static/7vje2rvreyidz7fr7l9wpwfmthhmcwy7.png" TargetMode="External"/><Relationship Id="rId484" Type="http://schemas.openxmlformats.org/officeDocument/2006/relationships/hyperlink" Target="https://customwheelhousellc.box.com/shared/static/dyv6feaacv60o07ktavatn0p8ykh59o0.png" TargetMode="External"/><Relationship Id="rId705" Type="http://schemas.openxmlformats.org/officeDocument/2006/relationships/hyperlink" Target="https://customwheelhousellc.box.com/shared/static/58okmtyuejqeqs3tu12d78k9zzcq39uv.png" TargetMode="External"/><Relationship Id="rId1128" Type="http://schemas.openxmlformats.org/officeDocument/2006/relationships/hyperlink" Target="https://customwheelhousellc.box.com/shared/static/8hlaxpxofy35g2xq1bxbaosd4x2pqkxl.png" TargetMode="External"/><Relationship Id="rId1335" Type="http://schemas.openxmlformats.org/officeDocument/2006/relationships/hyperlink" Target="https://customwheelhousellc.box.com/shared/static/r3n1bt7z5wtauk534noa4vfslmv0r7ks.png" TargetMode="External"/><Relationship Id="rId137" Type="http://schemas.openxmlformats.org/officeDocument/2006/relationships/hyperlink" Target="https://customwheelhousellc.box.com/shared/static/7glzaacyg49a48865r9a3wvnaqk24zbm.jpg" TargetMode="External"/><Relationship Id="rId344" Type="http://schemas.openxmlformats.org/officeDocument/2006/relationships/hyperlink" Target="https://customwheelhousellc.box.com/shared/static/u6bec4c1rceabockxgzbbhedc93fmthc.png" TargetMode="External"/><Relationship Id="rId691" Type="http://schemas.openxmlformats.org/officeDocument/2006/relationships/hyperlink" Target="https://customwheelhousellc.box.com/shared/static/i6ajps82xwwa5o5uf186ehoo8xq1sp65.png" TargetMode="External"/><Relationship Id="rId789" Type="http://schemas.openxmlformats.org/officeDocument/2006/relationships/hyperlink" Target="https://customwheelhousellc.box.com/shared/static/emd6sk1uhf3dv7ql1jrkygzxx2qgm0ke.png" TargetMode="External"/><Relationship Id="rId912" Type="http://schemas.openxmlformats.org/officeDocument/2006/relationships/hyperlink" Target="https://customwheelhousellc.box.com/shared/static/bk2wjee4xwi5hg88wig4rmkrl5b46q3d.png" TargetMode="External"/><Relationship Id="rId996" Type="http://schemas.openxmlformats.org/officeDocument/2006/relationships/hyperlink" Target="https://customwheelhousellc.box.com/shared/static/ihlq1n5vbjbx3rcutjkm9zhjbstyxyuk.png" TargetMode="External"/><Relationship Id="rId41" Type="http://schemas.openxmlformats.org/officeDocument/2006/relationships/hyperlink" Target="https://customwheelhousellc.box.com/shared/static/fgsqd7ruiq88tkkwkxkxrve4g3wnoon4.png" TargetMode="External"/><Relationship Id="rId551" Type="http://schemas.openxmlformats.org/officeDocument/2006/relationships/hyperlink" Target="https://customwheelhousellc.box.com/shared/static/dr7ufxfkox4yv7vlfk9ngtniye1u3871.png" TargetMode="External"/><Relationship Id="rId649" Type="http://schemas.openxmlformats.org/officeDocument/2006/relationships/hyperlink" Target="https://customwheelhousellc.box.com/shared/static/njdy2qlfb4rruj3mnhjkvo5yd1zlabtj.png" TargetMode="External"/><Relationship Id="rId856" Type="http://schemas.openxmlformats.org/officeDocument/2006/relationships/hyperlink" Target="https://customwheelhousellc.box.com/shared/static/vsb5iiyyad5gkh380o37afnleai6crbu.png" TargetMode="External"/><Relationship Id="rId1181" Type="http://schemas.openxmlformats.org/officeDocument/2006/relationships/hyperlink" Target="https://customwheelhousellc.box.com/shared/static/hed7zy5nrzu97pnl031fycqlri1xrrjy.png" TargetMode="External"/><Relationship Id="rId1279" Type="http://schemas.openxmlformats.org/officeDocument/2006/relationships/hyperlink" Target="https://customwheelhousellc.box.com/shared/static/nukov1ghs6ljz38qrj4ysz4eiv27hxec.png" TargetMode="External"/><Relationship Id="rId190" Type="http://schemas.openxmlformats.org/officeDocument/2006/relationships/hyperlink" Target="https://customwheelhousellc.box.com/shared/static/xdo6wvaw44fjsrrw9t8wb742cpdp17ku.png" TargetMode="External"/><Relationship Id="rId204" Type="http://schemas.openxmlformats.org/officeDocument/2006/relationships/hyperlink" Target="https://customwheelhousellc.box.com/shared/static/5qd8t45gn7n45qskfvhhc9nvlw28qc2e.jpg" TargetMode="External"/><Relationship Id="rId288" Type="http://schemas.openxmlformats.org/officeDocument/2006/relationships/hyperlink" Target="https://customwheelhousellc.box.com/shared/static/w5xtk8mm163di1h9q8fri2g026d9pyp1.png" TargetMode="External"/><Relationship Id="rId411" Type="http://schemas.openxmlformats.org/officeDocument/2006/relationships/hyperlink" Target="https://customwheelhousellc.box.com/shared/static/n39hgfcarbemerh3ibbz7witj6b5pu9b.png" TargetMode="External"/><Relationship Id="rId509" Type="http://schemas.openxmlformats.org/officeDocument/2006/relationships/hyperlink" Target="https://customwheelhousellc.box.com/shared/static/dp307q5r9rntnfrbr55gqa90c7vxt1dz.png" TargetMode="External"/><Relationship Id="rId1041" Type="http://schemas.openxmlformats.org/officeDocument/2006/relationships/hyperlink" Target="https://customwheelhousellc.box.com/shared/static/o3d9uhkcllp6b3x6nme95nbzymdrqk8x.png" TargetMode="External"/><Relationship Id="rId1139" Type="http://schemas.openxmlformats.org/officeDocument/2006/relationships/hyperlink" Target="https://customwheelhousellc.box.com/shared/static/rb9v6p7sxqgsx3h16a34p68164cmbuwo.png" TargetMode="External"/><Relationship Id="rId1346" Type="http://schemas.openxmlformats.org/officeDocument/2006/relationships/hyperlink" Target="https://customwheelhousellc.box.com/shared/static/y7k5p02ow1qow8rw7532ak02w0z3d4fh.png" TargetMode="External"/><Relationship Id="rId495" Type="http://schemas.openxmlformats.org/officeDocument/2006/relationships/hyperlink" Target="https://customwheelhousellc.box.com/shared/static/lvpk5txgokrtdzfakh2skzkac463cwq8.png" TargetMode="External"/><Relationship Id="rId716" Type="http://schemas.openxmlformats.org/officeDocument/2006/relationships/hyperlink" Target="https://customwheelhousellc.box.com/shared/static/1a0ouf4c588w1hgd4ba8ljgg1sx2sbiv.png" TargetMode="External"/><Relationship Id="rId923" Type="http://schemas.openxmlformats.org/officeDocument/2006/relationships/hyperlink" Target="https://customwheelhousellc.box.com/shared/static/2sqte7alrs169wljv63k0o4x9p3g5sos.png" TargetMode="External"/><Relationship Id="rId52" Type="http://schemas.openxmlformats.org/officeDocument/2006/relationships/hyperlink" Target="https://customwheelhousellc.box.com/shared/static/pj5witfgkmybu2jsoegxcukn4tyosxpj.png" TargetMode="External"/><Relationship Id="rId148" Type="http://schemas.openxmlformats.org/officeDocument/2006/relationships/hyperlink" Target="https://customwheelhousellc.box.com/shared/static/z2gwhls2jgu1uehx6kqm6i7a29dm20l4.png" TargetMode="External"/><Relationship Id="rId355" Type="http://schemas.openxmlformats.org/officeDocument/2006/relationships/hyperlink" Target="https://customwheelhousellc.box.com/shared/static/bys9dc2w1io8zm3apjglic2e2uaoh3ng.png" TargetMode="External"/><Relationship Id="rId562" Type="http://schemas.openxmlformats.org/officeDocument/2006/relationships/hyperlink" Target="https://customwheelhousellc.box.com/shared/static/zdwk5ncwozlb1jw4nmwi2ei1p9g38ucx.png" TargetMode="External"/><Relationship Id="rId1192" Type="http://schemas.openxmlformats.org/officeDocument/2006/relationships/hyperlink" Target="https://customwheelhousellc.box.com/shared/static/o1cifu6mw8p22vlho7b9jmlcyrtv25au.png" TargetMode="External"/><Relationship Id="rId1206" Type="http://schemas.openxmlformats.org/officeDocument/2006/relationships/hyperlink" Target="https://customwheelhousellc.box.com/shared/static/jiqpzgj3xaq8t72zj7sglxxdvah377vv.png" TargetMode="External"/><Relationship Id="rId215" Type="http://schemas.openxmlformats.org/officeDocument/2006/relationships/hyperlink" Target="https://customwheelhousellc.box.com/shared/static/pg2wo3tl4ifj7cmlr9zqcvm5469j2o90.jpg" TargetMode="External"/><Relationship Id="rId422" Type="http://schemas.openxmlformats.org/officeDocument/2006/relationships/hyperlink" Target="https://customwheelhousellc.box.com/shared/static/wxvg8f8ps01x6xu56j79kwrty6o3mvow.png" TargetMode="External"/><Relationship Id="rId867" Type="http://schemas.openxmlformats.org/officeDocument/2006/relationships/hyperlink" Target="https://customwheelhousellc.box.com/shared/static/4qlw26pxzhldfuyj6d95pfku6ainsjyr.png" TargetMode="External"/><Relationship Id="rId1052" Type="http://schemas.openxmlformats.org/officeDocument/2006/relationships/hyperlink" Target="https://customwheelhousellc.box.com/shared/static/apqabbx61f2vrdm3ogyasdraa4xsjijo.png" TargetMode="External"/><Relationship Id="rId299" Type="http://schemas.openxmlformats.org/officeDocument/2006/relationships/hyperlink" Target="https://customwheelhousellc.box.com/shared/static/rgka9foff6jfmidwa760shfr6ayokwy8.png" TargetMode="External"/><Relationship Id="rId727" Type="http://schemas.openxmlformats.org/officeDocument/2006/relationships/hyperlink" Target="https://customwheelhousellc.box.com/shared/static/7fu392a90ahf3cley0kaejfvruz5m5pb.png" TargetMode="External"/><Relationship Id="rId934" Type="http://schemas.openxmlformats.org/officeDocument/2006/relationships/hyperlink" Target="https://customwheelhousellc.box.com/shared/static/emk8mhc4f1qryw3csfjdcm0236lvu094.png" TargetMode="External"/><Relationship Id="rId1357" Type="http://schemas.openxmlformats.org/officeDocument/2006/relationships/printerSettings" Target="../printerSettings/printerSettings2.bin"/><Relationship Id="rId63" Type="http://schemas.openxmlformats.org/officeDocument/2006/relationships/hyperlink" Target="https://customwheelhousellc.box.com/shared/static/whvsnosqamn6ay39ifk1zpqy71312tuw.jpg" TargetMode="External"/><Relationship Id="rId159" Type="http://schemas.openxmlformats.org/officeDocument/2006/relationships/hyperlink" Target="https://customwheelhousellc.box.com/shared/static/x27oga09bv96dyzryjkrc5neyg3fzoh2.png" TargetMode="External"/><Relationship Id="rId366" Type="http://schemas.openxmlformats.org/officeDocument/2006/relationships/hyperlink" Target="https://customwheelhousellc.box.com/shared/static/ro9j4d2t4spk8yeowc3zw9gp900t8tdq.png" TargetMode="External"/><Relationship Id="rId573" Type="http://schemas.openxmlformats.org/officeDocument/2006/relationships/hyperlink" Target="https://customwheelhousellc.box.com/shared/static/63mkj56np3igs28vapkxq63yv5cgut9y.png" TargetMode="External"/><Relationship Id="rId780" Type="http://schemas.openxmlformats.org/officeDocument/2006/relationships/hyperlink" Target="https://customwheelhousellc.box.com/shared/static/tmwyw63rjyv4hqncbtr23bwwgz4q67s1.png" TargetMode="External"/><Relationship Id="rId1217" Type="http://schemas.openxmlformats.org/officeDocument/2006/relationships/hyperlink" Target="https://customwheelhousellc.box.com/shared/static/g8qjutwg5qpwmbixwyejzehvwp6u416k.png" TargetMode="External"/><Relationship Id="rId226" Type="http://schemas.openxmlformats.org/officeDocument/2006/relationships/hyperlink" Target="https://customwheelhousellc.box.com/shared/static/to8erjg31b6mxpzjxf19r3s6rvo7vnfb.png" TargetMode="External"/><Relationship Id="rId433" Type="http://schemas.openxmlformats.org/officeDocument/2006/relationships/hyperlink" Target="https://customwheelhousellc.box.com/shared/static/02cf949z1bpdzn453992xkomglev0s2m.png" TargetMode="External"/><Relationship Id="rId878" Type="http://schemas.openxmlformats.org/officeDocument/2006/relationships/hyperlink" Target="https://customwheelhousellc.box.com/shared/static/omkpvvhgj5486e5hocfthntw5gru5z9k.png" TargetMode="External"/><Relationship Id="rId1063" Type="http://schemas.openxmlformats.org/officeDocument/2006/relationships/hyperlink" Target="https://customwheelhousellc.box.com/shared/static/xezmyja5ftiza1b7kg5qvrw9yav6jls5.png" TargetMode="External"/><Relationship Id="rId1270" Type="http://schemas.openxmlformats.org/officeDocument/2006/relationships/hyperlink" Target="https://customwheelhousellc.box.com/shared/static/ygfuzxkapqysm1821hv7ccejpxhvkl7c.png" TargetMode="External"/><Relationship Id="rId640" Type="http://schemas.openxmlformats.org/officeDocument/2006/relationships/hyperlink" Target="https://customwheelhousellc.box.com/shared/static/zd5sq6y0seatmfvfedj4jun9ntpae5tq.png" TargetMode="External"/><Relationship Id="rId738" Type="http://schemas.openxmlformats.org/officeDocument/2006/relationships/hyperlink" Target="https://customwheelhousellc.box.com/shared/static/lao4bz19tfxhn1eshwquwhnztirnjcxs.png" TargetMode="External"/><Relationship Id="rId945" Type="http://schemas.openxmlformats.org/officeDocument/2006/relationships/hyperlink" Target="https://customwheelhousellc.box.com/shared/static/sxvymtyvcjveapk8vo47z0f2o36i2cmq.png" TargetMode="External"/><Relationship Id="rId74" Type="http://schemas.openxmlformats.org/officeDocument/2006/relationships/hyperlink" Target="https://customwheelhousellc.box.com/shared/static/8744kvt53v2pzh5klcs6zc03cxwawjnn.png" TargetMode="External"/><Relationship Id="rId377" Type="http://schemas.openxmlformats.org/officeDocument/2006/relationships/hyperlink" Target="https://customwheelhousellc.box.com/shared/static/kw0fueipcqhrd586wvu2ea4z8kz65xi2.png" TargetMode="External"/><Relationship Id="rId500" Type="http://schemas.openxmlformats.org/officeDocument/2006/relationships/hyperlink" Target="https://customwheelhousellc.box.com/shared/static/hvrwocfcgxkcfg5he8kemxhed79cz8tf.png" TargetMode="External"/><Relationship Id="rId584" Type="http://schemas.openxmlformats.org/officeDocument/2006/relationships/hyperlink" Target="https://customwheelhousellc.box.com/shared/static/5s6rmcijker2vv5xfjblc0sfqsuay438.png" TargetMode="External"/><Relationship Id="rId805" Type="http://schemas.openxmlformats.org/officeDocument/2006/relationships/hyperlink" Target="https://customwheelhousellc.box.com/shared/static/qc4n1spijn1kwsjhqqjpxqy4kr5ecbn1.jpg" TargetMode="External"/><Relationship Id="rId1130" Type="http://schemas.openxmlformats.org/officeDocument/2006/relationships/hyperlink" Target="https://customwheelhousellc.box.com/shared/static/8hlaxpxofy35g2xq1bxbaosd4x2pqkxl.png" TargetMode="External"/><Relationship Id="rId1228" Type="http://schemas.openxmlformats.org/officeDocument/2006/relationships/hyperlink" Target="https://customwheelhousellc.box.com/shared/static/op1jscoutgf060ar5rww89c87sgk0v9i.png" TargetMode="External"/><Relationship Id="rId5" Type="http://schemas.openxmlformats.org/officeDocument/2006/relationships/hyperlink" Target="https://customwheelhousellc.box.com/shared/static/u20acb868us743ssxjvywhscm6h39on7.png" TargetMode="External"/><Relationship Id="rId237" Type="http://schemas.openxmlformats.org/officeDocument/2006/relationships/hyperlink" Target="https://customwheelhousellc.box.com/shared/static/bc9o5fvvolgn63gk793b5c24hj8iyuiv.png" TargetMode="External"/><Relationship Id="rId791" Type="http://schemas.openxmlformats.org/officeDocument/2006/relationships/hyperlink" Target="https://customwheelhousellc.box.com/shared/static/v9fjre167xkjj1j7c5gcsrcefl7czd1x.png" TargetMode="External"/><Relationship Id="rId889" Type="http://schemas.openxmlformats.org/officeDocument/2006/relationships/hyperlink" Target="https://customwheelhousellc.box.com/shared/static/bfvj1yzgy2e8dd1n0ipswi54pz0mj7e2.png" TargetMode="External"/><Relationship Id="rId1074" Type="http://schemas.openxmlformats.org/officeDocument/2006/relationships/hyperlink" Target="https://customwheelhousellc.box.com/shared/static/kdk4vdr7tzrg3ctv6p9p6wu62s40cf1n.png" TargetMode="External"/><Relationship Id="rId444" Type="http://schemas.openxmlformats.org/officeDocument/2006/relationships/hyperlink" Target="https://customwheelhousellc.box.com/shared/static/yi1aba45z3kbwsk6rkvf7t2iyagbxw24.png" TargetMode="External"/><Relationship Id="rId651" Type="http://schemas.openxmlformats.org/officeDocument/2006/relationships/hyperlink" Target="https://customwheelhousellc.box.com/shared/static/kmnj60kicbk35f0ubi0z19kl84alxs7t.png" TargetMode="External"/><Relationship Id="rId749" Type="http://schemas.openxmlformats.org/officeDocument/2006/relationships/hyperlink" Target="https://customwheelhousellc.box.com/shared/static/oiuj21czhm9pqn9vw5s1qnplpd66cvoo.png" TargetMode="External"/><Relationship Id="rId1281" Type="http://schemas.openxmlformats.org/officeDocument/2006/relationships/hyperlink" Target="https://customwheelhousellc.box.com/shared/static/nukov1ghs6ljz38qrj4ysz4eiv27hxec.png" TargetMode="External"/><Relationship Id="rId290" Type="http://schemas.openxmlformats.org/officeDocument/2006/relationships/hyperlink" Target="https://customwheelhousellc.box.com/shared/static/w5xtk8mm163di1h9q8fri2g026d9pyp1.png" TargetMode="External"/><Relationship Id="rId304" Type="http://schemas.openxmlformats.org/officeDocument/2006/relationships/hyperlink" Target="https://customwheelhousellc.box.com/shared/static/1dpgoht9r59o4cysh3cdpsfd1sm8v7dv.png" TargetMode="External"/><Relationship Id="rId388" Type="http://schemas.openxmlformats.org/officeDocument/2006/relationships/hyperlink" Target="https://customwheelhousellc.box.com/shared/static/r2p82fyop73rwyr7acagbo8pmb173td0.png" TargetMode="External"/><Relationship Id="rId511" Type="http://schemas.openxmlformats.org/officeDocument/2006/relationships/hyperlink" Target="https://customwheelhousellc.box.com/shared/static/gtzdvx6eadf5hakb9iu36avbypoesq48.png" TargetMode="External"/><Relationship Id="rId609" Type="http://schemas.openxmlformats.org/officeDocument/2006/relationships/hyperlink" Target="https://customwheelhousellc.box.com/shared/static/jrb85l1srxssn9ssdm6bxo0wmt1n7f8g.png" TargetMode="External"/><Relationship Id="rId956" Type="http://schemas.openxmlformats.org/officeDocument/2006/relationships/hyperlink" Target="https://customwheelhousellc.box.com/shared/static/hb5p9p8617hi359wk4n2tkrvtqg8duml.png" TargetMode="External"/><Relationship Id="rId1141" Type="http://schemas.openxmlformats.org/officeDocument/2006/relationships/hyperlink" Target="https://customwheelhousellc.box.com/shared/static/egr4z479kwmrw3j1oz3m98b6i5mtsncj.png" TargetMode="External"/><Relationship Id="rId1239" Type="http://schemas.openxmlformats.org/officeDocument/2006/relationships/hyperlink" Target="https://customwheelhousellc.box.com/shared/static/xc63xqzwjf5jols8mzyqp42jxete3avb.png" TargetMode="External"/><Relationship Id="rId85" Type="http://schemas.openxmlformats.org/officeDocument/2006/relationships/hyperlink" Target="https://customwheelhousellc.box.com/shared/static/m2dyeijlqe5eginapbftf5v0h7m9263n.png" TargetMode="External"/><Relationship Id="rId150" Type="http://schemas.openxmlformats.org/officeDocument/2006/relationships/hyperlink" Target="https://customwheelhousellc.box.com/shared/static/f3yya0rwyhdi3x7ecnmpy1cri7iv7zxh.png" TargetMode="External"/><Relationship Id="rId595" Type="http://schemas.openxmlformats.org/officeDocument/2006/relationships/hyperlink" Target="https://customwheelhousellc.box.com/shared/static/1jetegnec5of45vjy2yas2bn1qcm287n.png" TargetMode="External"/><Relationship Id="rId816" Type="http://schemas.openxmlformats.org/officeDocument/2006/relationships/hyperlink" Target="https://customwheelhousellc.box.com/shared/static/f3y5u7stb37swccmhioqyfus76lwaldn.png" TargetMode="External"/><Relationship Id="rId1001" Type="http://schemas.openxmlformats.org/officeDocument/2006/relationships/hyperlink" Target="https://customwheelhousellc.box.com/shared/static/xsv1khh4fy11ztxvjtmpfjx62tsjan2v.png" TargetMode="External"/><Relationship Id="rId248" Type="http://schemas.openxmlformats.org/officeDocument/2006/relationships/hyperlink" Target="https://customwheelhousellc.box.com/shared/static/pd8ruiyu37ndghyz98591odl3x9ci5to.png" TargetMode="External"/><Relationship Id="rId455" Type="http://schemas.openxmlformats.org/officeDocument/2006/relationships/hyperlink" Target="https://customwheelhousellc.box.com/shared/static/xz150jms28blrzufobwa3d6jb2f0badj.png" TargetMode="External"/><Relationship Id="rId662" Type="http://schemas.openxmlformats.org/officeDocument/2006/relationships/hyperlink" Target="https://customwheelhousellc.box.com/shared/static/2h0kl46l2ccrig76ymcvwnbg31uk1gjp.png" TargetMode="External"/><Relationship Id="rId1085" Type="http://schemas.openxmlformats.org/officeDocument/2006/relationships/hyperlink" Target="https://customwheelhousellc.box.com/shared/static/gl1galzihc2iszc8d7qorv4hi7msqrzt.png" TargetMode="External"/><Relationship Id="rId1292" Type="http://schemas.openxmlformats.org/officeDocument/2006/relationships/hyperlink" Target="https://customwheelhousellc.box.com/shared/static/ex2fmzqlyt94u3u4e9u3thhla6o3909z.png" TargetMode="External"/><Relationship Id="rId1306" Type="http://schemas.openxmlformats.org/officeDocument/2006/relationships/hyperlink" Target="https://customwheelhousellc.box.com/shared/static/g3aavi3zwtuvrzt8rdrs8hwtgrpquclq.png" TargetMode="External"/><Relationship Id="rId12" Type="http://schemas.openxmlformats.org/officeDocument/2006/relationships/hyperlink" Target="https://customwheelhousellc.box.com/shared/static/ogas09bfej803d7miyabg0uxzziitx6j.png" TargetMode="External"/><Relationship Id="rId108" Type="http://schemas.openxmlformats.org/officeDocument/2006/relationships/hyperlink" Target="https://customwheelhousellc.box.com/shared/static/vczxys92ey0e1nptmv1vgr8b3nex8lbl.png" TargetMode="External"/><Relationship Id="rId315" Type="http://schemas.openxmlformats.org/officeDocument/2006/relationships/hyperlink" Target="https://customwheelhousellc.box.com/shared/static/m5xa8lxy7t5vuze5bhczpihbok0ilpq1.png" TargetMode="External"/><Relationship Id="rId522" Type="http://schemas.openxmlformats.org/officeDocument/2006/relationships/hyperlink" Target="https://customwheelhousellc.box.com/shared/static/377ccbnh2dxum394illwaun5ss5bj6ns.png" TargetMode="External"/><Relationship Id="rId967" Type="http://schemas.openxmlformats.org/officeDocument/2006/relationships/hyperlink" Target="https://customwheelhousellc.box.com/shared/static/y90z0hkbe0tvu2ifycrq05wtmro5nnwj.png" TargetMode="External"/><Relationship Id="rId1152" Type="http://schemas.openxmlformats.org/officeDocument/2006/relationships/hyperlink" Target="https://customwheelhousellc.box.com/shared/static/d7g4ejagraldgcc1v33i3lhyxde4aene.png" TargetMode="External"/><Relationship Id="rId96" Type="http://schemas.openxmlformats.org/officeDocument/2006/relationships/hyperlink" Target="https://customwheelhousellc.box.com/shared/static/vczxys92ey0e1nptmv1vgr8b3nex8lbl.png" TargetMode="External"/><Relationship Id="rId161" Type="http://schemas.openxmlformats.org/officeDocument/2006/relationships/hyperlink" Target="https://customwheelhousellc.box.com/shared/static/kellxeq6mtvmwte1cml7um27zlkjl8fq.png" TargetMode="External"/><Relationship Id="rId399" Type="http://schemas.openxmlformats.org/officeDocument/2006/relationships/hyperlink" Target="https://customwheelhousellc.box.com/shared/static/a493docqu7bs3xckkgiytjbc7wlkvkog.png" TargetMode="External"/><Relationship Id="rId827" Type="http://schemas.openxmlformats.org/officeDocument/2006/relationships/hyperlink" Target="https://customwheelhousellc.box.com/shared/static/0llq9jo3x2bt0fyg8cdu5gzkiprhskf5.png" TargetMode="External"/><Relationship Id="rId1012" Type="http://schemas.openxmlformats.org/officeDocument/2006/relationships/hyperlink" Target="https://customwheelhousellc.box.com/shared/static/ayy72tdydgjaigh3jt59e3qpfsz2cekd.png" TargetMode="External"/><Relationship Id="rId259" Type="http://schemas.openxmlformats.org/officeDocument/2006/relationships/hyperlink" Target="https://customwheelhousellc.box.com/shared/static/hilgjc6cmhggvc087y31n24jt2786zq6.png" TargetMode="External"/><Relationship Id="rId466" Type="http://schemas.openxmlformats.org/officeDocument/2006/relationships/hyperlink" Target="https://customwheelhousellc.box.com/shared/static/hku5uabm423308koure6envciviu1mb8.png" TargetMode="External"/><Relationship Id="rId673" Type="http://schemas.openxmlformats.org/officeDocument/2006/relationships/hyperlink" Target="https://customwheelhousellc.box.com/shared/static/mtemkjfgmejudh1puojxhb2u5k764l7h.png" TargetMode="External"/><Relationship Id="rId880" Type="http://schemas.openxmlformats.org/officeDocument/2006/relationships/hyperlink" Target="https://customwheelhousellc.box.com/shared/static/omkpvvhgj5486e5hocfthntw5gru5z9k.png" TargetMode="External"/><Relationship Id="rId1096" Type="http://schemas.openxmlformats.org/officeDocument/2006/relationships/hyperlink" Target="https://customwheelhousellc.box.com/shared/static/wvm4tqelktfw5qqhwv7rara0tq95caw6.png" TargetMode="External"/><Relationship Id="rId1317" Type="http://schemas.openxmlformats.org/officeDocument/2006/relationships/hyperlink" Target="https://customwheelhousellc.box.com/shared/static/y8drbnpjd46i9a0kkeik1xz468yo8pzv.png" TargetMode="External"/><Relationship Id="rId23" Type="http://schemas.openxmlformats.org/officeDocument/2006/relationships/hyperlink" Target="https://customwheelhousellc.box.com/shared/static/iq0gwupl018o0t8ofxt0u3bw8b0rjvb3.png" TargetMode="External"/><Relationship Id="rId119" Type="http://schemas.openxmlformats.org/officeDocument/2006/relationships/hyperlink" Target="https://customwheelhousellc.box.com/shared/static/7glzaacyg49a48865r9a3wvnaqk24zbm.jpg" TargetMode="External"/><Relationship Id="rId326" Type="http://schemas.openxmlformats.org/officeDocument/2006/relationships/hyperlink" Target="https://customwheelhousellc.box.com/shared/static/3x4ngmsm1a1ck977hmb5ur3mezx0vrxs.png" TargetMode="External"/><Relationship Id="rId533" Type="http://schemas.openxmlformats.org/officeDocument/2006/relationships/hyperlink" Target="https://customwheelhousellc.box.com/shared/static/861x9ovsp7h4lwzr2tm90tx4e4p8lew4.png" TargetMode="External"/><Relationship Id="rId978" Type="http://schemas.openxmlformats.org/officeDocument/2006/relationships/hyperlink" Target="https://customwheelhousellc.box.com/shared/static/6tqpg2bppnl6njwef9ibkuiafdyzyc69.png" TargetMode="External"/><Relationship Id="rId1163" Type="http://schemas.openxmlformats.org/officeDocument/2006/relationships/hyperlink" Target="https://customwheelhousellc.box.com/shared/static/v71ghr0hu3ug3oli18jqk47wpmcwk08x.png" TargetMode="External"/><Relationship Id="rId740" Type="http://schemas.openxmlformats.org/officeDocument/2006/relationships/hyperlink" Target="https://customwheelhousellc.box.com/shared/static/lao4bz19tfxhn1eshwquwhnztirnjcxs.png" TargetMode="External"/><Relationship Id="rId838" Type="http://schemas.openxmlformats.org/officeDocument/2006/relationships/hyperlink" Target="https://customwheelhousellc.box.com/shared/static/pldg9xs22b5w7cd3h7gbkccd1z1j832m.png" TargetMode="External"/><Relationship Id="rId1023" Type="http://schemas.openxmlformats.org/officeDocument/2006/relationships/hyperlink" Target="https://customwheelhousellc.box.com/shared/static/ugoyiiducfitb3qahvf4d54978to9hvp.png" TargetMode="External"/><Relationship Id="rId172" Type="http://schemas.openxmlformats.org/officeDocument/2006/relationships/hyperlink" Target="https://customwheelhousellc.box.com/shared/static/ytcy35bl6mhtdpbillnvwuvniumw4kdk.png" TargetMode="External"/><Relationship Id="rId477" Type="http://schemas.openxmlformats.org/officeDocument/2006/relationships/hyperlink" Target="https://customwheelhousellc.box.com/shared/static/csq4wua2yzwhu21ttplfghpzwxinh52z.png" TargetMode="External"/><Relationship Id="rId600" Type="http://schemas.openxmlformats.org/officeDocument/2006/relationships/hyperlink" Target="https://customwheelhousellc.box.com/shared/static/f6hn549pd3y0sif2t8330ghmd5xugthn.png" TargetMode="External"/><Relationship Id="rId684" Type="http://schemas.openxmlformats.org/officeDocument/2006/relationships/hyperlink" Target="https://customwheelhousellc.box.com/shared/static/dxlqf6p2xomjj5c2c26v71goqm31wl8f.png" TargetMode="External"/><Relationship Id="rId1230" Type="http://schemas.openxmlformats.org/officeDocument/2006/relationships/hyperlink" Target="https://customwheelhousellc.box.com/shared/static/op1jscoutgf060ar5rww89c87sgk0v9i.png" TargetMode="External"/><Relationship Id="rId1328" Type="http://schemas.openxmlformats.org/officeDocument/2006/relationships/hyperlink" Target="https://customwheelhousellc.box.com/shared/static/jyoqab48stb6ckh0d2bd3ofpzzh0ddqw.png" TargetMode="External"/><Relationship Id="rId337" Type="http://schemas.openxmlformats.org/officeDocument/2006/relationships/hyperlink" Target="https://customwheelhousellc.box.com/shared/static/m5xa8lxy7t5vuze5bhczpihbok0ilpq1.png" TargetMode="External"/><Relationship Id="rId891" Type="http://schemas.openxmlformats.org/officeDocument/2006/relationships/hyperlink" Target="https://customwheelhousellc.box.com/shared/static/bfvj1yzgy2e8dd1n0ipswi54pz0mj7e2.png" TargetMode="External"/><Relationship Id="rId905" Type="http://schemas.openxmlformats.org/officeDocument/2006/relationships/hyperlink" Target="https://customwheelhousellc.box.com/shared/static/kdugie0hwcahd8bxavxixnronwop1qhp.png" TargetMode="External"/><Relationship Id="rId989" Type="http://schemas.openxmlformats.org/officeDocument/2006/relationships/hyperlink" Target="https://customwheelhousellc.box.com/shared/static/svr460wi7rmvllykl53gzz70nir9a8ug.png" TargetMode="External"/><Relationship Id="rId34" Type="http://schemas.openxmlformats.org/officeDocument/2006/relationships/hyperlink" Target="https://customwheelhousellc.box.com/shared/static/vmcr2uis9qd1p2it7d9n5t9efvlejdvs.png" TargetMode="External"/><Relationship Id="rId544" Type="http://schemas.openxmlformats.org/officeDocument/2006/relationships/hyperlink" Target="https://customwheelhousellc.box.com/shared/static/qlddx0c9ta01qo4hv4l3fjn8l24ko21j.png" TargetMode="External"/><Relationship Id="rId751" Type="http://schemas.openxmlformats.org/officeDocument/2006/relationships/hyperlink" Target="https://customwheelhousellc.box.com/shared/static/madmis01sur4kn5t5bhmwfgm1yjun0fv.png" TargetMode="External"/><Relationship Id="rId849" Type="http://schemas.openxmlformats.org/officeDocument/2006/relationships/hyperlink" Target="https://customwheelhousellc.box.com/shared/static/nqp8crmfxflotjsokj3emwyzkv8pbshn.png" TargetMode="External"/><Relationship Id="rId1174" Type="http://schemas.openxmlformats.org/officeDocument/2006/relationships/hyperlink" Target="https://customwheelhousellc.box.com/shared/static/4ogmga6tze985fxqr0mlpavyqch933q4.png" TargetMode="External"/><Relationship Id="rId183" Type="http://schemas.openxmlformats.org/officeDocument/2006/relationships/hyperlink" Target="https://customwheelhousellc.box.com/shared/static/z7aobucbxuojhavzz3e5f4jmy1j5edgq.png" TargetMode="External"/><Relationship Id="rId390" Type="http://schemas.openxmlformats.org/officeDocument/2006/relationships/hyperlink" Target="https://customwheelhousellc.box.com/shared/static/r2p82fyop73rwyr7acagbo8pmb173td0.png" TargetMode="External"/><Relationship Id="rId404" Type="http://schemas.openxmlformats.org/officeDocument/2006/relationships/hyperlink" Target="https://customwheelhousellc.box.com/shared/static/d8t0av2xtwtjvzzfgp8vxgw3g4apmvoz.png" TargetMode="External"/><Relationship Id="rId611" Type="http://schemas.openxmlformats.org/officeDocument/2006/relationships/hyperlink" Target="https://customwheelhousellc.box.com/shared/static/ek7ntlf6632qp5o034qsuuu7zrvwp72z.png" TargetMode="External"/><Relationship Id="rId1034" Type="http://schemas.openxmlformats.org/officeDocument/2006/relationships/hyperlink" Target="https://customwheelhousellc.box.com/shared/static/9tcezl6j6wby2jei2lw5yrhysj81y2ua.png" TargetMode="External"/><Relationship Id="rId1241" Type="http://schemas.openxmlformats.org/officeDocument/2006/relationships/hyperlink" Target="https://customwheelhousellc.box.com/shared/static/xc63xqzwjf5jols8mzyqp42jxete3avb.png" TargetMode="External"/><Relationship Id="rId1339" Type="http://schemas.openxmlformats.org/officeDocument/2006/relationships/hyperlink" Target="https://customwheelhousellc.box.com/shared/static/r3n1bt7z5wtauk534noa4vfslmv0r7ks.png" TargetMode="External"/><Relationship Id="rId250" Type="http://schemas.openxmlformats.org/officeDocument/2006/relationships/hyperlink" Target="https://customwheelhousellc.box.com/shared/static/xrbwbmxd3p7vbb39hxq6fafc5pnsswxx.png" TargetMode="External"/><Relationship Id="rId488" Type="http://schemas.openxmlformats.org/officeDocument/2006/relationships/hyperlink" Target="https://customwheelhousellc.box.com/shared/static/dyv6feaacv60o07ktavatn0p8ykh59o0.png" TargetMode="External"/><Relationship Id="rId695" Type="http://schemas.openxmlformats.org/officeDocument/2006/relationships/hyperlink" Target="https://customwheelhousellc.box.com/shared/static/i6ajps82xwwa5o5uf186ehoo8xq1sp65.png" TargetMode="External"/><Relationship Id="rId709" Type="http://schemas.openxmlformats.org/officeDocument/2006/relationships/hyperlink" Target="https://customwheelhousellc.box.com/shared/static/zrtm689uyzl7nkd0ypbqixm9ok4rdibg.png" TargetMode="External"/><Relationship Id="rId916" Type="http://schemas.openxmlformats.org/officeDocument/2006/relationships/hyperlink" Target="https://customwheelhousellc.box.com/shared/static/kdugie0hwcahd8bxavxixnronwop1qhp.png" TargetMode="External"/><Relationship Id="rId1101" Type="http://schemas.openxmlformats.org/officeDocument/2006/relationships/hyperlink" Target="https://customwheelhousellc.box.com/shared/static/m4y81un7qjovbwik37azyblqj6s4qu7m.png" TargetMode="External"/><Relationship Id="rId45" Type="http://schemas.openxmlformats.org/officeDocument/2006/relationships/hyperlink" Target="https://customwheelhousellc.box.com/shared/static/psi5k40ce1icnzcvmubzgh2iix3pm3zl.png" TargetMode="External"/><Relationship Id="rId110" Type="http://schemas.openxmlformats.org/officeDocument/2006/relationships/hyperlink" Target="https://customwheelhousellc.box.com/shared/static/vczxys92ey0e1nptmv1vgr8b3nex8lbl.png" TargetMode="External"/><Relationship Id="rId348" Type="http://schemas.openxmlformats.org/officeDocument/2006/relationships/hyperlink" Target="https://customwheelhousellc.box.com/shared/static/oakih2rnsh7th1awyxi5c2l4l533yixq.png" TargetMode="External"/><Relationship Id="rId555" Type="http://schemas.openxmlformats.org/officeDocument/2006/relationships/hyperlink" Target="https://customwheelhousellc.box.com/shared/static/sqiqc6jgfgcqkl1xm6jc8syynmewibeg.png" TargetMode="External"/><Relationship Id="rId762" Type="http://schemas.openxmlformats.org/officeDocument/2006/relationships/hyperlink" Target="https://customwheelhousellc.box.com/shared/static/956w85gk6vrv44si1n8y3yhfegct4x3v.png" TargetMode="External"/><Relationship Id="rId1185" Type="http://schemas.openxmlformats.org/officeDocument/2006/relationships/hyperlink" Target="https://customwheelhousellc.box.com/shared/static/0sfctgxvjfxy7hrebekjzmefzjy1bdzl.png" TargetMode="External"/><Relationship Id="rId194" Type="http://schemas.openxmlformats.org/officeDocument/2006/relationships/hyperlink" Target="https://customwheelhousellc.box.com/shared/static/5qd8t45gn7n45qskfvhhc9nvlw28qc2e.jpg" TargetMode="External"/><Relationship Id="rId208" Type="http://schemas.openxmlformats.org/officeDocument/2006/relationships/hyperlink" Target="https://customwheelhousellc.box.com/shared/static/5qd8t45gn7n45qskfvhhc9nvlw28qc2e.jpg" TargetMode="External"/><Relationship Id="rId415" Type="http://schemas.openxmlformats.org/officeDocument/2006/relationships/hyperlink" Target="https://customwheelhousellc.box.com/shared/static/n39hgfcarbemerh3ibbz7witj6b5pu9b.png" TargetMode="External"/><Relationship Id="rId622" Type="http://schemas.openxmlformats.org/officeDocument/2006/relationships/hyperlink" Target="https://customwheelhousellc.box.com/shared/static/17y52f7ye18f1q8ghe7jo3u2j3mvebl0.png" TargetMode="External"/><Relationship Id="rId1045" Type="http://schemas.openxmlformats.org/officeDocument/2006/relationships/hyperlink" Target="https://customwheelhousellc.box.com/shared/static/scjvthb9j4q6yccmc0a3gag6dh615ord.png" TargetMode="External"/><Relationship Id="rId1252" Type="http://schemas.openxmlformats.org/officeDocument/2006/relationships/hyperlink" Target="https://customwheelhousellc.box.com/shared/static/o1cifu6mw8p22vlho7b9jmlcyrtv25au.png" TargetMode="External"/><Relationship Id="rId261" Type="http://schemas.openxmlformats.org/officeDocument/2006/relationships/hyperlink" Target="https://customwheelhousellc.box.com/shared/static/huxfm98m86v8a9hg0w3ln5oyyeg0h2b9.png" TargetMode="External"/><Relationship Id="rId499" Type="http://schemas.openxmlformats.org/officeDocument/2006/relationships/hyperlink" Target="https://customwheelhousellc.box.com/shared/static/lvpk5txgokrtdzfakh2skzkac463cwq8.png" TargetMode="External"/><Relationship Id="rId927" Type="http://schemas.openxmlformats.org/officeDocument/2006/relationships/hyperlink" Target="https://customwheelhousellc.box.com/shared/static/2sqte7alrs169wljv63k0o4x9p3g5sos.png" TargetMode="External"/><Relationship Id="rId1112" Type="http://schemas.openxmlformats.org/officeDocument/2006/relationships/hyperlink" Target="https://customwheelhousellc.box.com/shared/static/8hlaxpxofy35g2xq1bxbaosd4x2pqkxl.png" TargetMode="External"/><Relationship Id="rId56" Type="http://schemas.openxmlformats.org/officeDocument/2006/relationships/hyperlink" Target="https://customwheelhousellc.box.com/shared/static/6rthndfsmb4lsxln6qq0qwg5m93wmkkv.png" TargetMode="External"/><Relationship Id="rId359" Type="http://schemas.openxmlformats.org/officeDocument/2006/relationships/hyperlink" Target="https://customwheelhousellc.box.com/shared/static/bys9dc2w1io8zm3apjglic2e2uaoh3ng.png" TargetMode="External"/><Relationship Id="rId566" Type="http://schemas.openxmlformats.org/officeDocument/2006/relationships/hyperlink" Target="https://customwheelhousellc.box.com/shared/static/u3icraahx5tm6gr4hnxiekzi3v5fo535.png" TargetMode="External"/><Relationship Id="rId773" Type="http://schemas.openxmlformats.org/officeDocument/2006/relationships/hyperlink" Target="https://customwheelhousellc.box.com/shared/static/nydpzp6sv8vhrdrxp406hv80pivjmvjk.png" TargetMode="External"/><Relationship Id="rId1196" Type="http://schemas.openxmlformats.org/officeDocument/2006/relationships/hyperlink" Target="https://customwheelhousellc.box.com/shared/static/o1cifu6mw8p22vlho7b9jmlcyrtv25au.png" TargetMode="External"/><Relationship Id="rId121" Type="http://schemas.openxmlformats.org/officeDocument/2006/relationships/hyperlink" Target="https://customwheelhousellc.box.com/shared/static/7glzaacyg49a48865r9a3wvnaqk24zbm.jpg" TargetMode="External"/><Relationship Id="rId219" Type="http://schemas.openxmlformats.org/officeDocument/2006/relationships/hyperlink" Target="https://customwheelhousellc.box.com/shared/static/pg2wo3tl4ifj7cmlr9zqcvm5469j2o90.jpg" TargetMode="External"/><Relationship Id="rId426" Type="http://schemas.openxmlformats.org/officeDocument/2006/relationships/hyperlink" Target="https://customwheelhousellc.box.com/shared/static/wxvg8f8ps01x6xu56j79kwrty6o3mvow.png" TargetMode="External"/><Relationship Id="rId633" Type="http://schemas.openxmlformats.org/officeDocument/2006/relationships/hyperlink" Target="https://customwheelhousellc.box.com/shared/static/5dhjdgcx36inavp4dt7l3uhw0jr27976.png" TargetMode="External"/><Relationship Id="rId980" Type="http://schemas.openxmlformats.org/officeDocument/2006/relationships/hyperlink" Target="https://customwheelhousellc.box.com/shared/static/3aomesmt91j2813p2azkznxcnhzyprsv.png" TargetMode="External"/><Relationship Id="rId1056" Type="http://schemas.openxmlformats.org/officeDocument/2006/relationships/hyperlink" Target="https://customwheelhousellc.box.com/shared/static/rim0qm9qtvhfe4vr2ffbf48qxdd62qhe.png" TargetMode="External"/><Relationship Id="rId1263" Type="http://schemas.openxmlformats.org/officeDocument/2006/relationships/hyperlink" Target="https://customwheelhousellc.box.com/shared/static/xv9zs91ipkz0r66taazqh19yzih41hkh.png" TargetMode="External"/><Relationship Id="rId840" Type="http://schemas.openxmlformats.org/officeDocument/2006/relationships/hyperlink" Target="https://customwheelhousellc.box.com/shared/static/pldg9xs22b5w7cd3h7gbkccd1z1j832m.png" TargetMode="External"/><Relationship Id="rId938" Type="http://schemas.openxmlformats.org/officeDocument/2006/relationships/hyperlink" Target="https://customwheelhousellc.box.com/shared/static/emk8mhc4f1qryw3csfjdcm0236lvu094.png" TargetMode="External"/><Relationship Id="rId67" Type="http://schemas.openxmlformats.org/officeDocument/2006/relationships/hyperlink" Target="https://customwheelhousellc.box.com/shared/static/whvsnosqamn6ay39ifk1zpqy71312tuw.jpg" TargetMode="External"/><Relationship Id="rId272" Type="http://schemas.openxmlformats.org/officeDocument/2006/relationships/hyperlink" Target="https://customwheelhousellc.box.com/shared/static/3mwqrfvnztfvd2jr2jn87ya1sk6ovltm.png" TargetMode="External"/><Relationship Id="rId577" Type="http://schemas.openxmlformats.org/officeDocument/2006/relationships/hyperlink" Target="https://customwheelhousellc.box.com/shared/static/63mkj56np3igs28vapkxq63yv5cgut9y.png" TargetMode="External"/><Relationship Id="rId700" Type="http://schemas.openxmlformats.org/officeDocument/2006/relationships/hyperlink" Target="https://customwheelhousellc.box.com/shared/static/n2t8xoqx6latqgpcsu34tyl922zh5mq4.png" TargetMode="External"/><Relationship Id="rId1123" Type="http://schemas.openxmlformats.org/officeDocument/2006/relationships/hyperlink" Target="https://customwheelhousellc.box.com/shared/static/egr4z479kwmrw3j1oz3m98b6i5mtsncj.png" TargetMode="External"/><Relationship Id="rId1330" Type="http://schemas.openxmlformats.org/officeDocument/2006/relationships/hyperlink" Target="https://customwheelhousellc.box.com/shared/static/46dl3kqxebutadwquk3mhcda4fd5igoe.png" TargetMode="External"/><Relationship Id="rId132" Type="http://schemas.openxmlformats.org/officeDocument/2006/relationships/hyperlink" Target="https://customwheelhousellc.box.com/shared/static/tyye0p0kbypf1rxme2qcbt4y1uh0e78d.png" TargetMode="External"/><Relationship Id="rId784" Type="http://schemas.openxmlformats.org/officeDocument/2006/relationships/hyperlink" Target="https://customwheelhousellc.box.com/shared/static/mof5hou6zqszay3oij5u36wmg0l72uph.png" TargetMode="External"/><Relationship Id="rId991" Type="http://schemas.openxmlformats.org/officeDocument/2006/relationships/hyperlink" Target="https://customwheelhousellc.box.com/shared/static/3aomesmt91j2813p2azkznxcnhzyprsv.png" TargetMode="External"/><Relationship Id="rId1067" Type="http://schemas.openxmlformats.org/officeDocument/2006/relationships/hyperlink" Target="https://customwheelhousellc.box.com/shared/static/xezmyja5ftiza1b7kg5qvrw9yav6jls5.png" TargetMode="External"/><Relationship Id="rId437" Type="http://schemas.openxmlformats.org/officeDocument/2006/relationships/hyperlink" Target="https://customwheelhousellc.box.com/shared/static/02cf949z1bpdzn453992xkomglev0s2m.png" TargetMode="External"/><Relationship Id="rId644" Type="http://schemas.openxmlformats.org/officeDocument/2006/relationships/hyperlink" Target="https://customwheelhousellc.box.com/shared/static/h5f0196799si9nj26688vcvcuwyvtkc4.png" TargetMode="External"/><Relationship Id="rId851" Type="http://schemas.openxmlformats.org/officeDocument/2006/relationships/hyperlink" Target="https://customwheelhousellc.box.com/shared/static/nqp8crmfxflotjsokj3emwyzkv8pbshn.png" TargetMode="External"/><Relationship Id="rId1274" Type="http://schemas.openxmlformats.org/officeDocument/2006/relationships/hyperlink" Target="https://customwheelhousellc.box.com/shared/static/jifw7jdtzf1l57mta6mu9l6hhw73pi5p.png" TargetMode="External"/><Relationship Id="rId283" Type="http://schemas.openxmlformats.org/officeDocument/2006/relationships/hyperlink" Target="https://customwheelhousellc.box.com/shared/static/sem712tvo63385zkkj2u98j4j2wuxv5m.png" TargetMode="External"/><Relationship Id="rId490" Type="http://schemas.openxmlformats.org/officeDocument/2006/relationships/hyperlink" Target="https://customwheelhousellc.box.com/shared/static/dyv6feaacv60o07ktavatn0p8ykh59o0.png" TargetMode="External"/><Relationship Id="rId504" Type="http://schemas.openxmlformats.org/officeDocument/2006/relationships/hyperlink" Target="https://customwheelhousellc.box.com/shared/static/qqt8hdyc5ll4390j6cnnsgx414uswb0p.png" TargetMode="External"/><Relationship Id="rId711" Type="http://schemas.openxmlformats.org/officeDocument/2006/relationships/hyperlink" Target="https://customwheelhousellc.box.com/shared/static/zrtm689uyzl7nkd0ypbqixm9ok4rdibg.png" TargetMode="External"/><Relationship Id="rId949" Type="http://schemas.openxmlformats.org/officeDocument/2006/relationships/hyperlink" Target="https://customwheelhousellc.box.com/shared/static/lb5hh5tgvuz372ydjqv6itiolua9anv0.png" TargetMode="External"/><Relationship Id="rId1134" Type="http://schemas.openxmlformats.org/officeDocument/2006/relationships/hyperlink" Target="https://customwheelhousellc.box.com/shared/static/i5v1yp8nzqd0bi9pecr9rxq2rpi0oxul.png" TargetMode="External"/><Relationship Id="rId1341" Type="http://schemas.openxmlformats.org/officeDocument/2006/relationships/hyperlink" Target="https://customwheelhousellc.box.com/shared/static/apqabbx61f2vrdm3ogyasdraa4xsjijo.png" TargetMode="External"/><Relationship Id="rId78" Type="http://schemas.openxmlformats.org/officeDocument/2006/relationships/hyperlink" Target="https://customwheelhousellc.box.com/shared/static/8744kvt53v2pzh5klcs6zc03cxwawjnn.png" TargetMode="External"/><Relationship Id="rId143" Type="http://schemas.openxmlformats.org/officeDocument/2006/relationships/hyperlink" Target="https://customwheelhousellc.box.com/shared/static/cng6ulvj7agih50tvuc5fpnknoawv238.png" TargetMode="External"/><Relationship Id="rId350" Type="http://schemas.openxmlformats.org/officeDocument/2006/relationships/hyperlink" Target="https://customwheelhousellc.box.com/shared/static/ljh7x7y7yvamj9f5n2w0svej7f8w3q52.png" TargetMode="External"/><Relationship Id="rId588" Type="http://schemas.openxmlformats.org/officeDocument/2006/relationships/hyperlink" Target="https://customwheelhousellc.box.com/shared/static/5s6rmcijker2vv5xfjblc0sfqsuay438.png" TargetMode="External"/><Relationship Id="rId795" Type="http://schemas.openxmlformats.org/officeDocument/2006/relationships/hyperlink" Target="https://customwheelhousellc.box.com/shared/static/v9fjre167xkjj1j7c5gcsrcefl7czd1x.png" TargetMode="External"/><Relationship Id="rId809" Type="http://schemas.openxmlformats.org/officeDocument/2006/relationships/hyperlink" Target="https://customwheelhousellc.box.com/shared/static/8s02fgzejblorm0933mi956w3hbeissd.png" TargetMode="External"/><Relationship Id="rId1201" Type="http://schemas.openxmlformats.org/officeDocument/2006/relationships/hyperlink" Target="https://customwheelhousellc.box.com/shared/static/e1hprzttdadgapqig6l2ycldp96j6wg1.png" TargetMode="External"/><Relationship Id="rId9" Type="http://schemas.openxmlformats.org/officeDocument/2006/relationships/hyperlink" Target="https://customwheelhousellc.box.com/shared/static/2oxjdawg1qzam8g6hk20jongom1e9p9f.png" TargetMode="External"/><Relationship Id="rId210" Type="http://schemas.openxmlformats.org/officeDocument/2006/relationships/hyperlink" Target="https://customwheelhousellc.box.com/shared/static/li89d0onbqpobtmsnjhi23n72elkr31r.png" TargetMode="External"/><Relationship Id="rId448" Type="http://schemas.openxmlformats.org/officeDocument/2006/relationships/hyperlink" Target="https://customwheelhousellc.box.com/shared/static/aj0r6xvwsiv6glojee5d0grgpzkf2rzm.png" TargetMode="External"/><Relationship Id="rId655" Type="http://schemas.openxmlformats.org/officeDocument/2006/relationships/hyperlink" Target="https://customwheelhousellc.box.com/shared/static/kmnj60kicbk35f0ubi0z19kl84alxs7t.png" TargetMode="External"/><Relationship Id="rId862" Type="http://schemas.openxmlformats.org/officeDocument/2006/relationships/hyperlink" Target="https://customwheelhousellc.box.com/shared/static/4htga0llddyttpo6p93zxxnmeho80x8p.png" TargetMode="External"/><Relationship Id="rId1078" Type="http://schemas.openxmlformats.org/officeDocument/2006/relationships/hyperlink" Target="https://customwheelhousellc.box.com/shared/static/9fs6uy4v5d8aarv3vzichbn3fu0w11ia.png" TargetMode="External"/><Relationship Id="rId1285" Type="http://schemas.openxmlformats.org/officeDocument/2006/relationships/hyperlink" Target="https://customwheelhousellc.box.com/shared/static/nukov1ghs6ljz38qrj4ysz4eiv27hxec.png" TargetMode="External"/><Relationship Id="rId294" Type="http://schemas.openxmlformats.org/officeDocument/2006/relationships/hyperlink" Target="https://customwheelhousellc.box.com/shared/static/kpnjncablljdparc7301yrny74omnkbm.png" TargetMode="External"/><Relationship Id="rId308" Type="http://schemas.openxmlformats.org/officeDocument/2006/relationships/hyperlink" Target="https://customwheelhousellc.box.com/shared/static/7z9y8ia7xntzzub7nfamxc1c8rpbg1xw.png" TargetMode="External"/><Relationship Id="rId515" Type="http://schemas.openxmlformats.org/officeDocument/2006/relationships/hyperlink" Target="https://customwheelhousellc.box.com/shared/static/jkv2huvocx6f35b2bi1ikulm5lgnzjk8.png" TargetMode="External"/><Relationship Id="rId722" Type="http://schemas.openxmlformats.org/officeDocument/2006/relationships/hyperlink" Target="https://customwheelhousellc.box.com/shared/static/bnuhqtcndfp5ufc9q5r8ujxvga4d8uom.png" TargetMode="External"/><Relationship Id="rId1145" Type="http://schemas.openxmlformats.org/officeDocument/2006/relationships/hyperlink" Target="https://customwheelhousellc.box.com/shared/static/f64c6303nu10kc4e7z0ifc4v4grubryy.png" TargetMode="External"/><Relationship Id="rId1352" Type="http://schemas.openxmlformats.org/officeDocument/2006/relationships/hyperlink" Target="https://customwheelhousellc.box.com/shared/static/5727mnb4w6xiae2aj79ox2nxis9pskhy.png" TargetMode="External"/><Relationship Id="rId89" Type="http://schemas.openxmlformats.org/officeDocument/2006/relationships/hyperlink" Target="https://customwheelhousellc.box.com/shared/static/m2dyeijlqe5eginapbftf5v0h7m9263n.png" TargetMode="External"/><Relationship Id="rId154" Type="http://schemas.openxmlformats.org/officeDocument/2006/relationships/hyperlink" Target="https://customwheelhousellc.box.com/shared/static/f3yya0rwyhdi3x7ecnmpy1cri7iv7zxh.png" TargetMode="External"/><Relationship Id="rId361" Type="http://schemas.openxmlformats.org/officeDocument/2006/relationships/hyperlink" Target="https://customwheelhousellc.box.com/shared/static/bys9dc2w1io8zm3apjglic2e2uaoh3ng.png" TargetMode="External"/><Relationship Id="rId599" Type="http://schemas.openxmlformats.org/officeDocument/2006/relationships/hyperlink" Target="https://customwheelhousellc.box.com/shared/static/1jetegnec5of45vjy2yas2bn1qcm287n.png" TargetMode="External"/><Relationship Id="rId1005" Type="http://schemas.openxmlformats.org/officeDocument/2006/relationships/hyperlink" Target="https://customwheelhousellc.box.com/shared/static/xsv1khh4fy11ztxvjtmpfjx62tsjan2v.png" TargetMode="External"/><Relationship Id="rId1212" Type="http://schemas.openxmlformats.org/officeDocument/2006/relationships/hyperlink" Target="https://customwheelhousellc.box.com/shared/static/ivl4h1g42nu9jedp1kaxlnemmybobti5.png" TargetMode="External"/><Relationship Id="rId459" Type="http://schemas.openxmlformats.org/officeDocument/2006/relationships/hyperlink" Target="https://customwheelhousellc.box.com/shared/static/z7690cb2mulwcaq5lio08p4lunbye44e.png" TargetMode="External"/><Relationship Id="rId666" Type="http://schemas.openxmlformats.org/officeDocument/2006/relationships/hyperlink" Target="https://customwheelhousellc.box.com/shared/static/ptmrqjunp2iz46ezggk2idve7fnw3359.png" TargetMode="External"/><Relationship Id="rId873" Type="http://schemas.openxmlformats.org/officeDocument/2006/relationships/hyperlink" Target="https://customwheelhousellc.box.com/shared/static/nowff22f4zfhzqq5abf2ar0m2sxbfzta.png" TargetMode="External"/><Relationship Id="rId1089" Type="http://schemas.openxmlformats.org/officeDocument/2006/relationships/hyperlink" Target="https://customwheelhousellc.box.com/shared/static/gl1galzihc2iszc8d7qorv4hi7msqrzt.png" TargetMode="External"/><Relationship Id="rId1296" Type="http://schemas.openxmlformats.org/officeDocument/2006/relationships/hyperlink" Target="https://customwheelhousellc.box.com/shared/static/jzchjogycr0or6b7415fcixl4h10l5l7.png" TargetMode="External"/><Relationship Id="rId16" Type="http://schemas.openxmlformats.org/officeDocument/2006/relationships/hyperlink" Target="https://customwheelhousellc.box.com/shared/static/ogas09bfej803d7miyabg0uxzziitx6j.png" TargetMode="External"/><Relationship Id="rId221" Type="http://schemas.openxmlformats.org/officeDocument/2006/relationships/hyperlink" Target="https://customwheelhousellc.box.com/shared/static/pg2wo3tl4ifj7cmlr9zqcvm5469j2o90.jpg" TargetMode="External"/><Relationship Id="rId319" Type="http://schemas.openxmlformats.org/officeDocument/2006/relationships/hyperlink" Target="https://customwheelhousellc.box.com/shared/static/m5xa8lxy7t5vuze5bhczpihbok0ilpq1.png" TargetMode="External"/><Relationship Id="rId526" Type="http://schemas.openxmlformats.org/officeDocument/2006/relationships/hyperlink" Target="https://customwheelhousellc.box.com/shared/static/z8stihrchugi0xv30tp3w5igwf9lg02z.png" TargetMode="External"/><Relationship Id="rId1156" Type="http://schemas.openxmlformats.org/officeDocument/2006/relationships/hyperlink" Target="https://customwheelhousellc.box.com/shared/static/d7g4ejagraldgcc1v33i3lhyxde4aene.png" TargetMode="External"/><Relationship Id="rId733" Type="http://schemas.openxmlformats.org/officeDocument/2006/relationships/hyperlink" Target="https://customwheelhousellc.box.com/shared/static/i5wjiq2turnk0k42m6ecms3e3ouxkg93.png" TargetMode="External"/><Relationship Id="rId940" Type="http://schemas.openxmlformats.org/officeDocument/2006/relationships/hyperlink" Target="https://customwheelhousellc.box.com/shared/static/emk8mhc4f1qryw3csfjdcm0236lvu094.png" TargetMode="External"/><Relationship Id="rId1016" Type="http://schemas.openxmlformats.org/officeDocument/2006/relationships/hyperlink" Target="https://customwheelhousellc.box.com/shared/static/ayy72tdydgjaigh3jt59e3qpfsz2cekd.png" TargetMode="External"/><Relationship Id="rId165" Type="http://schemas.openxmlformats.org/officeDocument/2006/relationships/hyperlink" Target="https://customwheelhousellc.box.com/shared/static/kellxeq6mtvmwte1cml7um27zlkjl8fq.png" TargetMode="External"/><Relationship Id="rId372" Type="http://schemas.openxmlformats.org/officeDocument/2006/relationships/hyperlink" Target="https://customwheelhousellc.box.com/shared/static/ro9j4d2t4spk8yeowc3zw9gp900t8tdq.png" TargetMode="External"/><Relationship Id="rId677" Type="http://schemas.openxmlformats.org/officeDocument/2006/relationships/hyperlink" Target="https://customwheelhousellc.box.com/shared/static/myryfgf0qerej4s85oya4lvg9rhc3ksg.png" TargetMode="External"/><Relationship Id="rId800" Type="http://schemas.openxmlformats.org/officeDocument/2006/relationships/hyperlink" Target="https://customwheelhousellc.box.com/shared/static/umd4j6dcbjeubxs8gie0q8ifdeyyh5yy.png" TargetMode="External"/><Relationship Id="rId1223" Type="http://schemas.openxmlformats.org/officeDocument/2006/relationships/hyperlink" Target="https://customwheelhousellc.box.com/shared/static/f1utp458729ckfubdyjc2cy592pd59bo.png" TargetMode="External"/><Relationship Id="rId232" Type="http://schemas.openxmlformats.org/officeDocument/2006/relationships/hyperlink" Target="https://customwheelhousellc.box.com/shared/static/37u93khlx7t91p6oydixo5jm33x5u63q.jpg" TargetMode="External"/><Relationship Id="rId884" Type="http://schemas.openxmlformats.org/officeDocument/2006/relationships/hyperlink" Target="https://customwheelhousellc.box.com/shared/static/d2gtvn9ac5cnfet55kg7wa8jvfrhi6uu.png" TargetMode="External"/><Relationship Id="rId27" Type="http://schemas.openxmlformats.org/officeDocument/2006/relationships/hyperlink" Target="https://customwheelhousellc.box.com/shared/static/ct5y219def7h8o999dzmhv170rynoxcy.jpg" TargetMode="External"/><Relationship Id="rId537" Type="http://schemas.openxmlformats.org/officeDocument/2006/relationships/hyperlink" Target="https://customwheelhousellc.box.com/shared/static/41ldlohya319z1nzb35fo9kikf8s08rw.png" TargetMode="External"/><Relationship Id="rId744" Type="http://schemas.openxmlformats.org/officeDocument/2006/relationships/hyperlink" Target="https://customwheelhousellc.box.com/shared/static/v11jl4ujgwyfv4o1ervm1sj87i6gnoym.png" TargetMode="External"/><Relationship Id="rId951" Type="http://schemas.openxmlformats.org/officeDocument/2006/relationships/hyperlink" Target="https://customwheelhousellc.box.com/shared/static/lb5hh5tgvuz372ydjqv6itiolua9anv0.png" TargetMode="External"/><Relationship Id="rId1167" Type="http://schemas.openxmlformats.org/officeDocument/2006/relationships/hyperlink" Target="https://customwheelhousellc.box.com/shared/static/top6ffo1b8aulpbbc2rfmiwlkrbs2xbz.png" TargetMode="External"/><Relationship Id="rId80" Type="http://schemas.openxmlformats.org/officeDocument/2006/relationships/hyperlink" Target="https://customwheelhousellc.box.com/shared/static/8744kvt53v2pzh5klcs6zc03cxwawjnn.png" TargetMode="External"/><Relationship Id="rId176" Type="http://schemas.openxmlformats.org/officeDocument/2006/relationships/hyperlink" Target="https://customwheelhousellc.box.com/shared/static/ytcy35bl6mhtdpbillnvwuvniumw4kdk.png" TargetMode="External"/><Relationship Id="rId383" Type="http://schemas.openxmlformats.org/officeDocument/2006/relationships/hyperlink" Target="https://customwheelhousellc.box.com/shared/static/kw0fueipcqhrd586wvu2ea4z8kz65xi2.png" TargetMode="External"/><Relationship Id="rId590" Type="http://schemas.openxmlformats.org/officeDocument/2006/relationships/hyperlink" Target="https://customwheelhousellc.box.com/shared/static/5s6rmcijker2vv5xfjblc0sfqsuay438.png" TargetMode="External"/><Relationship Id="rId604" Type="http://schemas.openxmlformats.org/officeDocument/2006/relationships/hyperlink" Target="https://customwheelhousellc.box.com/shared/static/cprshbw3hg9ee31f5v7zlm1s89d6kna1.png" TargetMode="External"/><Relationship Id="rId811" Type="http://schemas.openxmlformats.org/officeDocument/2006/relationships/hyperlink" Target="https://customwheelhousellc.box.com/shared/static/fdzx34egzvy9pjsyfmdg47iegax818ds.png" TargetMode="External"/><Relationship Id="rId1027" Type="http://schemas.openxmlformats.org/officeDocument/2006/relationships/hyperlink" Target="https://customwheelhousellc.box.com/shared/static/7ez7kqmw7grdd4szylqsj2l7k03akfvg.png" TargetMode="External"/><Relationship Id="rId1234" Type="http://schemas.openxmlformats.org/officeDocument/2006/relationships/hyperlink" Target="https://customwheelhousellc.box.com/shared/static/vz1wplpm7fs8ly9g1l75rvwk9co9cs6d.png" TargetMode="External"/><Relationship Id="rId243" Type="http://schemas.openxmlformats.org/officeDocument/2006/relationships/hyperlink" Target="https://customwheelhousellc.box.com/shared/static/ce8yxdmsusks2rhqq9f9xvhdxfnj5spi.png" TargetMode="External"/><Relationship Id="rId450" Type="http://schemas.openxmlformats.org/officeDocument/2006/relationships/hyperlink" Target="https://customwheelhousellc.box.com/shared/static/aj0r6xvwsiv6glojee5d0grgpzkf2rzm.png" TargetMode="External"/><Relationship Id="rId688" Type="http://schemas.openxmlformats.org/officeDocument/2006/relationships/hyperlink" Target="https://customwheelhousellc.box.com/shared/static/sosgpk0g9l014df5mgrjhl3jgpaqr08b.png" TargetMode="External"/><Relationship Id="rId895" Type="http://schemas.openxmlformats.org/officeDocument/2006/relationships/hyperlink" Target="https://customwheelhousellc.box.com/shared/static/bfvj1yzgy2e8dd1n0ipswi54pz0mj7e2.png" TargetMode="External"/><Relationship Id="rId909" Type="http://schemas.openxmlformats.org/officeDocument/2006/relationships/hyperlink" Target="https://customwheelhousellc.box.com/shared/static/kdugie0hwcahd8bxavxixnronwop1qhp.png" TargetMode="External"/><Relationship Id="rId1080" Type="http://schemas.openxmlformats.org/officeDocument/2006/relationships/hyperlink" Target="https://customwheelhousellc.box.com/shared/static/13n5jauczrt0fhz3hmmflw2goqgu60jk.png" TargetMode="External"/><Relationship Id="rId1301" Type="http://schemas.openxmlformats.org/officeDocument/2006/relationships/hyperlink" Target="https://customwheelhousellc.box.com/shared/static/l8ta8g812agn9hn2t5nmiru05kzxekz5.png" TargetMode="External"/><Relationship Id="rId38" Type="http://schemas.openxmlformats.org/officeDocument/2006/relationships/hyperlink" Target="https://customwheelhousellc.box.com/shared/static/axy0k6dudyhcnle5zloas14d7nqoow6y.png" TargetMode="External"/><Relationship Id="rId103" Type="http://schemas.openxmlformats.org/officeDocument/2006/relationships/hyperlink" Target="https://customwheelhousellc.box.com/shared/static/x7sy6v49gld1o1cratfn5l6oaurk6eqi.png" TargetMode="External"/><Relationship Id="rId310" Type="http://schemas.openxmlformats.org/officeDocument/2006/relationships/hyperlink" Target="https://customwheelhousellc.box.com/shared/static/6euec0z02c37l3vj9vz1ufnknx1murj1.png" TargetMode="External"/><Relationship Id="rId548" Type="http://schemas.openxmlformats.org/officeDocument/2006/relationships/hyperlink" Target="https://customwheelhousellc.box.com/shared/static/jkyh7g21foh2jmuk53d1n0gd4l254f2i.png" TargetMode="External"/><Relationship Id="rId755" Type="http://schemas.openxmlformats.org/officeDocument/2006/relationships/hyperlink" Target="https://customwheelhousellc.box.com/shared/static/madmis01sur4kn5t5bhmwfgm1yjun0fv.png" TargetMode="External"/><Relationship Id="rId962" Type="http://schemas.openxmlformats.org/officeDocument/2006/relationships/hyperlink" Target="https://customwheelhousellc.box.com/shared/static/hb5p9p8617hi359wk4n2tkrvtqg8duml.png" TargetMode="External"/><Relationship Id="rId1178" Type="http://schemas.openxmlformats.org/officeDocument/2006/relationships/hyperlink" Target="https://customwheelhousellc.box.com/shared/static/gwyau5oim68drg6brtaacnni9ypwdrwu.png" TargetMode="External"/><Relationship Id="rId91" Type="http://schemas.openxmlformats.org/officeDocument/2006/relationships/hyperlink" Target="https://customwheelhousellc.box.com/shared/static/m2dyeijlqe5eginapbftf5v0h7m9263n.png" TargetMode="External"/><Relationship Id="rId187" Type="http://schemas.openxmlformats.org/officeDocument/2006/relationships/hyperlink" Target="https://customwheelhousellc.box.com/shared/static/z7aobucbxuojhavzz3e5f4jmy1j5edgq.png" TargetMode="External"/><Relationship Id="rId394" Type="http://schemas.openxmlformats.org/officeDocument/2006/relationships/hyperlink" Target="https://customwheelhousellc.box.com/shared/static/wdezfgk39xykcpr6bx15yvy5w6kg2es7.png" TargetMode="External"/><Relationship Id="rId408" Type="http://schemas.openxmlformats.org/officeDocument/2006/relationships/hyperlink" Target="https://customwheelhousellc.box.com/shared/static/d8t0av2xtwtjvzzfgp8vxgw3g4apmvoz.png" TargetMode="External"/><Relationship Id="rId615" Type="http://schemas.openxmlformats.org/officeDocument/2006/relationships/hyperlink" Target="https://customwheelhousellc.box.com/shared/static/ek7ntlf6632qp5o034qsuuu7zrvwp72z.png" TargetMode="External"/><Relationship Id="rId822" Type="http://schemas.openxmlformats.org/officeDocument/2006/relationships/hyperlink" Target="https://customwheelhousellc.box.com/shared/static/f3y5u7stb37swccmhioqyfus76lwaldn.png" TargetMode="External"/><Relationship Id="rId1038" Type="http://schemas.openxmlformats.org/officeDocument/2006/relationships/hyperlink" Target="https://customwheelhousellc.box.com/shared/static/9tcezl6j6wby2jei2lw5yrhysj81y2ua.png" TargetMode="External"/><Relationship Id="rId1245" Type="http://schemas.openxmlformats.org/officeDocument/2006/relationships/hyperlink" Target="https://customwheelhousellc.box.com/shared/static/zjfppdx8o69kwomobfb7z00hingvmq93.png" TargetMode="External"/><Relationship Id="rId254" Type="http://schemas.openxmlformats.org/officeDocument/2006/relationships/hyperlink" Target="https://customwheelhousellc.box.com/shared/static/xrbwbmxd3p7vbb39hxq6fafc5pnsswxx.png" TargetMode="External"/><Relationship Id="rId699" Type="http://schemas.openxmlformats.org/officeDocument/2006/relationships/hyperlink" Target="https://customwheelhousellc.box.com/shared/static/sfjyv8m9kbk00s5ix9j026tps2nz3ouv.png" TargetMode="External"/><Relationship Id="rId1091" Type="http://schemas.openxmlformats.org/officeDocument/2006/relationships/hyperlink" Target="https://customwheelhousellc.box.com/shared/static/w6igmgje54ak154x6i4fe0aj51h2aj67.png" TargetMode="External"/><Relationship Id="rId1105" Type="http://schemas.openxmlformats.org/officeDocument/2006/relationships/hyperlink" Target="https://customwheelhousellc.box.com/shared/static/m4y81un7qjovbwik37azyblqj6s4qu7m.png" TargetMode="External"/><Relationship Id="rId1312" Type="http://schemas.openxmlformats.org/officeDocument/2006/relationships/hyperlink" Target="https://customwheelhousellc.box.com/shared/static/g3aavi3zwtuvrzt8rdrs8hwtgrpquclq.png" TargetMode="External"/><Relationship Id="rId49" Type="http://schemas.openxmlformats.org/officeDocument/2006/relationships/hyperlink" Target="https://customwheelhousellc.box.com/shared/static/vj8grfgfjlc1wtghjthqzeyn29oylewc.png" TargetMode="External"/><Relationship Id="rId114" Type="http://schemas.openxmlformats.org/officeDocument/2006/relationships/hyperlink" Target="https://customwheelhousellc.box.com/shared/static/vczxys92ey0e1nptmv1vgr8b3nex8lbl.png" TargetMode="External"/><Relationship Id="rId461" Type="http://schemas.openxmlformats.org/officeDocument/2006/relationships/hyperlink" Target="https://customwheelhousellc.box.com/shared/static/z7690cb2mulwcaq5lio08p4lunbye44e.png" TargetMode="External"/><Relationship Id="rId559" Type="http://schemas.openxmlformats.org/officeDocument/2006/relationships/hyperlink" Target="https://customwheelhousellc.box.com/shared/static/sqiqc6jgfgcqkl1xm6jc8syynmewibeg.png" TargetMode="External"/><Relationship Id="rId766" Type="http://schemas.openxmlformats.org/officeDocument/2006/relationships/hyperlink" Target="https://customwheelhousellc.box.com/shared/static/35g31d92zbsiglx30mf0ntyggiv5xius.png" TargetMode="External"/><Relationship Id="rId1189" Type="http://schemas.openxmlformats.org/officeDocument/2006/relationships/hyperlink" Target="https://customwheelhousellc.box.com/shared/static/a08bkatqmuwks2oymmx0cpinwcr6mj0e.png" TargetMode="External"/><Relationship Id="rId198" Type="http://schemas.openxmlformats.org/officeDocument/2006/relationships/hyperlink" Target="https://customwheelhousellc.box.com/shared/static/5qd8t45gn7n45qskfvhhc9nvlw28qc2e.jpg" TargetMode="External"/><Relationship Id="rId321" Type="http://schemas.openxmlformats.org/officeDocument/2006/relationships/hyperlink" Target="https://customwheelhousellc.box.com/shared/static/m5xa8lxy7t5vuze5bhczpihbok0ilpq1.png" TargetMode="External"/><Relationship Id="rId419" Type="http://schemas.openxmlformats.org/officeDocument/2006/relationships/hyperlink" Target="https://customwheelhousellc.box.com/shared/static/n39hgfcarbemerh3ibbz7witj6b5pu9b.png" TargetMode="External"/><Relationship Id="rId626" Type="http://schemas.openxmlformats.org/officeDocument/2006/relationships/hyperlink" Target="https://customwheelhousellc.box.com/shared/static/bv0zlpegig1wku0e5wp53jtarynkbqh5.png" TargetMode="External"/><Relationship Id="rId973" Type="http://schemas.openxmlformats.org/officeDocument/2006/relationships/hyperlink" Target="https://customwheelhousellc.box.com/shared/static/t8dzfk9j1ms3ql3hsm9q5ex2n5xbfjq0.png" TargetMode="External"/><Relationship Id="rId1049" Type="http://schemas.openxmlformats.org/officeDocument/2006/relationships/hyperlink" Target="https://customwheelhousellc.box.com/shared/static/scjvthb9j4q6yccmc0a3gag6dh615ord.png" TargetMode="External"/><Relationship Id="rId1256" Type="http://schemas.openxmlformats.org/officeDocument/2006/relationships/hyperlink" Target="https://customwheelhousellc.box.com/shared/static/1ybvsxqage2mu6t09nir8096w79a3czl.png" TargetMode="External"/><Relationship Id="rId833" Type="http://schemas.openxmlformats.org/officeDocument/2006/relationships/hyperlink" Target="https://customwheelhousellc.box.com/shared/static/2gg60mqigfoyhejxht93tri7dslcsgsh.png" TargetMode="External"/><Relationship Id="rId1116" Type="http://schemas.openxmlformats.org/officeDocument/2006/relationships/hyperlink" Target="https://customwheelhousellc.box.com/shared/static/8hlaxpxofy35g2xq1bxbaosd4x2pqkxl.png" TargetMode="External"/><Relationship Id="rId265" Type="http://schemas.openxmlformats.org/officeDocument/2006/relationships/hyperlink" Target="https://customwheelhousellc.box.com/shared/static/huxfm98m86v8a9hg0w3ln5oyyeg0h2b9.png" TargetMode="External"/><Relationship Id="rId472" Type="http://schemas.openxmlformats.org/officeDocument/2006/relationships/hyperlink" Target="https://customwheelhousellc.box.com/shared/static/fru58342nam22hyispngrsgbf0l9c6ic.png" TargetMode="External"/><Relationship Id="rId900" Type="http://schemas.openxmlformats.org/officeDocument/2006/relationships/hyperlink" Target="https://customwheelhousellc.box.com/shared/static/bk2wjee4xwi5hg88wig4rmkrl5b46q3d.png" TargetMode="External"/><Relationship Id="rId1323" Type="http://schemas.openxmlformats.org/officeDocument/2006/relationships/hyperlink" Target="https://customwheelhousellc.box.com/shared/static/y8drbnpjd46i9a0kkeik1xz468yo8pzv.png" TargetMode="External"/><Relationship Id="rId125" Type="http://schemas.openxmlformats.org/officeDocument/2006/relationships/hyperlink" Target="https://customwheelhousellc.box.com/shared/static/7glzaacyg49a48865r9a3wvnaqk24zbm.jpg" TargetMode="External"/><Relationship Id="rId332" Type="http://schemas.openxmlformats.org/officeDocument/2006/relationships/hyperlink" Target="https://customwheelhousellc.box.com/shared/static/3x4ngmsm1a1ck977hmb5ur3mezx0vrxs.png" TargetMode="External"/><Relationship Id="rId777" Type="http://schemas.openxmlformats.org/officeDocument/2006/relationships/hyperlink" Target="https://customwheelhousellc.box.com/shared/static/fi4xgph7j76uc0q7mwuxt63ftzmb6onc.png" TargetMode="External"/><Relationship Id="rId984" Type="http://schemas.openxmlformats.org/officeDocument/2006/relationships/hyperlink" Target="https://customwheelhousellc.box.com/shared/static/gwd5262of3jpy20ynyxvhk56sjblzxe7.png" TargetMode="External"/><Relationship Id="rId637" Type="http://schemas.openxmlformats.org/officeDocument/2006/relationships/hyperlink" Target="https://customwheelhousellc.box.com/shared/static/dd246zcet08a60dpendw1ru833spavnj.png" TargetMode="External"/><Relationship Id="rId844" Type="http://schemas.openxmlformats.org/officeDocument/2006/relationships/hyperlink" Target="https://customwheelhousellc.box.com/shared/static/pldg9xs22b5w7cd3h7gbkccd1z1j832m.png" TargetMode="External"/><Relationship Id="rId1267" Type="http://schemas.openxmlformats.org/officeDocument/2006/relationships/hyperlink" Target="https://customwheelhousellc.box.com/shared/static/xv9zs91ipkz0r66taazqh19yzih41hkh.png" TargetMode="External"/><Relationship Id="rId276" Type="http://schemas.openxmlformats.org/officeDocument/2006/relationships/hyperlink" Target="https://customwheelhousellc.box.com/shared/static/3mwqrfvnztfvd2jr2jn87ya1sk6ovltm.png" TargetMode="External"/><Relationship Id="rId483" Type="http://schemas.openxmlformats.org/officeDocument/2006/relationships/hyperlink" Target="https://customwheelhousellc.box.com/shared/static/1u1gl8nztcs0odr5tu0fqcvred187pag.png" TargetMode="External"/><Relationship Id="rId690" Type="http://schemas.openxmlformats.org/officeDocument/2006/relationships/hyperlink" Target="https://customwheelhousellc.box.com/shared/static/m67b8b0yl61dc6xno0quobaz01f4p53d.png" TargetMode="External"/><Relationship Id="rId704" Type="http://schemas.openxmlformats.org/officeDocument/2006/relationships/hyperlink" Target="https://customwheelhousellc.box.com/shared/static/id8mv6zf02qpkl8pcchmizzs7sumldlu.png" TargetMode="External"/><Relationship Id="rId911" Type="http://schemas.openxmlformats.org/officeDocument/2006/relationships/hyperlink" Target="https://customwheelhousellc.box.com/shared/static/kdugie0hwcahd8bxavxixnronwop1qhp.png" TargetMode="External"/><Relationship Id="rId1127" Type="http://schemas.openxmlformats.org/officeDocument/2006/relationships/hyperlink" Target="https://customwheelhousellc.box.com/shared/static/egr4z479kwmrw3j1oz3m98b6i5mtsncj.png" TargetMode="External"/><Relationship Id="rId1334" Type="http://schemas.openxmlformats.org/officeDocument/2006/relationships/hyperlink" Target="https://customwheelhousellc.box.com/shared/static/46dl3kqxebutadwquk3mhcda4fd5igoe.png" TargetMode="External"/><Relationship Id="rId40" Type="http://schemas.openxmlformats.org/officeDocument/2006/relationships/hyperlink" Target="https://customwheelhousellc.box.com/shared/static/axy0k6dudyhcnle5zloas14d7nqoow6y.png" TargetMode="External"/><Relationship Id="rId136" Type="http://schemas.openxmlformats.org/officeDocument/2006/relationships/hyperlink" Target="https://customwheelhousellc.box.com/shared/static/tyye0p0kbypf1rxme2qcbt4y1uh0e78d.png" TargetMode="External"/><Relationship Id="rId343" Type="http://schemas.openxmlformats.org/officeDocument/2006/relationships/hyperlink" Target="https://customwheelhousellc.box.com/shared/static/bwxfz9knclvd6rx1cevviwjuuqdpgxvz.png" TargetMode="External"/><Relationship Id="rId550" Type="http://schemas.openxmlformats.org/officeDocument/2006/relationships/hyperlink" Target="https://customwheelhousellc.box.com/shared/static/jkyh7g21foh2jmuk53d1n0gd4l254f2i.png" TargetMode="External"/><Relationship Id="rId788" Type="http://schemas.openxmlformats.org/officeDocument/2006/relationships/hyperlink" Target="https://customwheelhousellc.box.com/shared/static/c78h2gnjp83omy0pnfsjl5tdqgo86agd.png" TargetMode="External"/><Relationship Id="rId995" Type="http://schemas.openxmlformats.org/officeDocument/2006/relationships/hyperlink" Target="https://customwheelhousellc.box.com/shared/static/x6seev91fgufx6ml69nt3a8a2vtfaee3.png" TargetMode="External"/><Relationship Id="rId1180" Type="http://schemas.openxmlformats.org/officeDocument/2006/relationships/hyperlink" Target="https://customwheelhousellc.box.com/shared/static/gwyau5oim68drg6brtaacnni9ypwdrwu.png" TargetMode="External"/><Relationship Id="rId203" Type="http://schemas.openxmlformats.org/officeDocument/2006/relationships/hyperlink" Target="https://customwheelhousellc.box.com/shared/static/yl15h4d2hyb72b9r3kia1akyuao49gvv.png" TargetMode="External"/><Relationship Id="rId648" Type="http://schemas.openxmlformats.org/officeDocument/2006/relationships/hyperlink" Target="https://customwheelhousellc.box.com/shared/static/h5f0196799si9nj26688vcvcuwyvtkc4.png" TargetMode="External"/><Relationship Id="rId855" Type="http://schemas.openxmlformats.org/officeDocument/2006/relationships/hyperlink" Target="https://customwheelhousellc.box.com/shared/static/q0dameo29f51bwqkqzd5p8x0wmiawz2b.png" TargetMode="External"/><Relationship Id="rId1040" Type="http://schemas.openxmlformats.org/officeDocument/2006/relationships/hyperlink" Target="https://customwheelhousellc.box.com/shared/static/9tcezl6j6wby2jei2lw5yrhysj81y2ua.png" TargetMode="External"/><Relationship Id="rId1278" Type="http://schemas.openxmlformats.org/officeDocument/2006/relationships/hyperlink" Target="https://customwheelhousellc.box.com/shared/static/oysk82hy7dahqo7vu6pa87z3wdcrnncs.png" TargetMode="External"/><Relationship Id="rId287" Type="http://schemas.openxmlformats.org/officeDocument/2006/relationships/hyperlink" Target="https://customwheelhousellc.box.com/shared/static/sem712tvo63385zkkj2u98j4j2wuxv5m.png" TargetMode="External"/><Relationship Id="rId410" Type="http://schemas.openxmlformats.org/officeDocument/2006/relationships/hyperlink" Target="https://customwheelhousellc.box.com/shared/static/d8t0av2xtwtjvzzfgp8vxgw3g4apmvoz.png" TargetMode="External"/><Relationship Id="rId494" Type="http://schemas.openxmlformats.org/officeDocument/2006/relationships/hyperlink" Target="https://customwheelhousellc.box.com/shared/static/dyv6feaacv60o07ktavatn0p8ykh59o0.png" TargetMode="External"/><Relationship Id="rId508" Type="http://schemas.openxmlformats.org/officeDocument/2006/relationships/hyperlink" Target="https://customwheelhousellc.box.com/shared/static/qqt8hdyc5ll4390j6cnnsgx414uswb0p.png" TargetMode="External"/><Relationship Id="rId715" Type="http://schemas.openxmlformats.org/officeDocument/2006/relationships/hyperlink" Target="https://customwheelhousellc.box.com/shared/static/zrtm689uyzl7nkd0ypbqixm9ok4rdibg.png" TargetMode="External"/><Relationship Id="rId922" Type="http://schemas.openxmlformats.org/officeDocument/2006/relationships/hyperlink" Target="https://customwheelhousellc.box.com/shared/static/vy60648obkwp2rhz43ql9w9qxfys4r93.png" TargetMode="External"/><Relationship Id="rId1138" Type="http://schemas.openxmlformats.org/officeDocument/2006/relationships/hyperlink" Target="https://customwheelhousellc.box.com/shared/static/i5v1yp8nzqd0bi9pecr9rxq2rpi0oxul.png" TargetMode="External"/><Relationship Id="rId1345" Type="http://schemas.openxmlformats.org/officeDocument/2006/relationships/hyperlink" Target="https://customwheelhousellc.box.com/shared/static/dqrh2tyh54fi5gjs2g2kk3m00801y98u.png" TargetMode="External"/><Relationship Id="rId147" Type="http://schemas.openxmlformats.org/officeDocument/2006/relationships/hyperlink" Target="https://customwheelhousellc.box.com/shared/static/cng6ulvj7agih50tvuc5fpnknoawv238.png" TargetMode="External"/><Relationship Id="rId354" Type="http://schemas.openxmlformats.org/officeDocument/2006/relationships/hyperlink" Target="https://customwheelhousellc.box.com/shared/static/uaa9xvwmjxst3rmghksizm91hz63idgc.png" TargetMode="External"/><Relationship Id="rId799" Type="http://schemas.openxmlformats.org/officeDocument/2006/relationships/hyperlink" Target="https://customwheelhousellc.box.com/shared/static/v9fjre167xkjj1j7c5gcsrcefl7czd1x.png" TargetMode="External"/><Relationship Id="rId1191" Type="http://schemas.openxmlformats.org/officeDocument/2006/relationships/hyperlink" Target="https://customwheelhousellc.box.com/shared/static/so904uivt3wqv7a7c302nxshc74xxnl3.png" TargetMode="External"/><Relationship Id="rId1205" Type="http://schemas.openxmlformats.org/officeDocument/2006/relationships/hyperlink" Target="https://customwheelhousellc.box.com/shared/static/3jdze4187zdy6vk5m7jzxylu0rpgozhw.png" TargetMode="External"/><Relationship Id="rId51" Type="http://schemas.openxmlformats.org/officeDocument/2006/relationships/hyperlink" Target="https://customwheelhousellc.box.com/shared/static/vj8grfgfjlc1wtghjthqzeyn29oylewc.png" TargetMode="External"/><Relationship Id="rId561" Type="http://schemas.openxmlformats.org/officeDocument/2006/relationships/hyperlink" Target="https://customwheelhousellc.box.com/shared/static/sqiqc6jgfgcqkl1xm6jc8syynmewibeg.png" TargetMode="External"/><Relationship Id="rId659" Type="http://schemas.openxmlformats.org/officeDocument/2006/relationships/hyperlink" Target="https://customwheelhousellc.box.com/shared/static/kmnj60kicbk35f0ubi0z19kl84alxs7t.png" TargetMode="External"/><Relationship Id="rId866" Type="http://schemas.openxmlformats.org/officeDocument/2006/relationships/hyperlink" Target="https://customwheelhousellc.box.com/shared/static/4htga0llddyttpo6p93zxxnmeho80x8p.png" TargetMode="External"/><Relationship Id="rId1289" Type="http://schemas.openxmlformats.org/officeDocument/2006/relationships/hyperlink" Target="https://customwheelhousellc.box.com/shared/static/fp4s3cv1v1xbgoniefd3rv20k2cetq5t.png" TargetMode="External"/><Relationship Id="rId214" Type="http://schemas.openxmlformats.org/officeDocument/2006/relationships/hyperlink" Target="https://customwheelhousellc.box.com/shared/static/li89d0onbqpobtmsnjhi23n72elkr31r.png" TargetMode="External"/><Relationship Id="rId298" Type="http://schemas.openxmlformats.org/officeDocument/2006/relationships/hyperlink" Target="https://customwheelhousellc.box.com/shared/static/b9vlmdtxzixeiuad0zfpu5fq32ttg3zv.png" TargetMode="External"/><Relationship Id="rId421" Type="http://schemas.openxmlformats.org/officeDocument/2006/relationships/hyperlink" Target="https://customwheelhousellc.box.com/shared/static/14lfn3mpbsxeg1vsqtdlmuwa0xs9dzmg.png" TargetMode="External"/><Relationship Id="rId519" Type="http://schemas.openxmlformats.org/officeDocument/2006/relationships/hyperlink" Target="https://customwheelhousellc.box.com/shared/static/8xkaf0mrjc78be89pajypc1rbam0i2ct.png" TargetMode="External"/><Relationship Id="rId1051" Type="http://schemas.openxmlformats.org/officeDocument/2006/relationships/hyperlink" Target="https://customwheelhousellc.box.com/shared/static/scjvthb9j4q6yccmc0a3gag6dh615ord.png" TargetMode="External"/><Relationship Id="rId1149" Type="http://schemas.openxmlformats.org/officeDocument/2006/relationships/hyperlink" Target="https://customwheelhousellc.box.com/shared/static/f64c6303nu10kc4e7z0ifc4v4grubryy.png" TargetMode="External"/><Relationship Id="rId1356" Type="http://schemas.openxmlformats.org/officeDocument/2006/relationships/hyperlink" Target="https://customwheelhousellc.box.com/shared/static/js9mcc45pmymo0byuy8ec5d3c8uqg1n6.png" TargetMode="External"/><Relationship Id="rId158" Type="http://schemas.openxmlformats.org/officeDocument/2006/relationships/hyperlink" Target="https://customwheelhousellc.box.com/shared/static/f3yya0rwyhdi3x7ecnmpy1cri7iv7zxh.png" TargetMode="External"/><Relationship Id="rId726" Type="http://schemas.openxmlformats.org/officeDocument/2006/relationships/hyperlink" Target="https://customwheelhousellc.box.com/shared/static/y51oijsjgdhgd9p8ggpk5qtd9igmyjdx.png" TargetMode="External"/><Relationship Id="rId933" Type="http://schemas.openxmlformats.org/officeDocument/2006/relationships/hyperlink" Target="https://customwheelhousellc.box.com/shared/static/n46q52ytxnu15g9s5is883n1297zyy6y.png" TargetMode="External"/><Relationship Id="rId1009" Type="http://schemas.openxmlformats.org/officeDocument/2006/relationships/hyperlink" Target="https://customwheelhousellc.box.com/shared/static/hxtsjxvgd0ml9b9x1amq3wey5yaxqqqm.png" TargetMode="External"/><Relationship Id="rId62" Type="http://schemas.openxmlformats.org/officeDocument/2006/relationships/hyperlink" Target="https://customwheelhousellc.box.com/shared/static/t65l1ha2cfauj7ywaakc7qe1wjva10fu.png" TargetMode="External"/><Relationship Id="rId365" Type="http://schemas.openxmlformats.org/officeDocument/2006/relationships/hyperlink" Target="https://customwheelhousellc.box.com/shared/static/bm8fb0lw376v6y2z40fm9hal1uapcs4w.png" TargetMode="External"/><Relationship Id="rId572" Type="http://schemas.openxmlformats.org/officeDocument/2006/relationships/hyperlink" Target="https://customwheelhousellc.box.com/shared/static/u3icraahx5tm6gr4hnxiekzi3v5fo535.png" TargetMode="External"/><Relationship Id="rId1216" Type="http://schemas.openxmlformats.org/officeDocument/2006/relationships/hyperlink" Target="https://customwheelhousellc.box.com/shared/static/ivl4h1g42nu9jedp1kaxlnemmybobti5.png" TargetMode="External"/><Relationship Id="rId225" Type="http://schemas.openxmlformats.org/officeDocument/2006/relationships/hyperlink" Target="https://customwheelhousellc.box.com/shared/static/paf4qc8jp677kvutx86yo9ntkjw6c847.png" TargetMode="External"/><Relationship Id="rId432" Type="http://schemas.openxmlformats.org/officeDocument/2006/relationships/hyperlink" Target="https://customwheelhousellc.box.com/shared/static/yi1aba45z3kbwsk6rkvf7t2iyagbxw24.png" TargetMode="External"/><Relationship Id="rId877" Type="http://schemas.openxmlformats.org/officeDocument/2006/relationships/hyperlink" Target="https://customwheelhousellc.box.com/shared/static/4ir7g2wnwpbpce782u5wq52q9r13k2c4.png" TargetMode="External"/><Relationship Id="rId1062" Type="http://schemas.openxmlformats.org/officeDocument/2006/relationships/hyperlink" Target="https://customwheelhousellc.box.com/shared/static/24zza1yczn40v2mefn5d26inma31yhu1.png" TargetMode="External"/><Relationship Id="rId737" Type="http://schemas.openxmlformats.org/officeDocument/2006/relationships/hyperlink" Target="https://customwheelhousellc.box.com/shared/static/iy7o772z4mikeok20gvc7eh2bqucvr3s.png" TargetMode="External"/><Relationship Id="rId944" Type="http://schemas.openxmlformats.org/officeDocument/2006/relationships/hyperlink" Target="https://customwheelhousellc.box.com/shared/static/5727mnb4w6xiae2aj79ox2nxis9pskhy.png" TargetMode="External"/><Relationship Id="rId73" Type="http://schemas.openxmlformats.org/officeDocument/2006/relationships/hyperlink" Target="https://customwheelhousellc.box.com/shared/static/m2dyeijlqe5eginapbftf5v0h7m9263n.png" TargetMode="External"/><Relationship Id="rId169" Type="http://schemas.openxmlformats.org/officeDocument/2006/relationships/hyperlink" Target="https://customwheelhousellc.box.com/shared/static/o059ef3me67gjd6xyue6590q6dbgnavx.png" TargetMode="External"/><Relationship Id="rId376" Type="http://schemas.openxmlformats.org/officeDocument/2006/relationships/hyperlink" Target="https://customwheelhousellc.box.com/shared/static/ro9j4d2t4spk8yeowc3zw9gp900t8tdq.png" TargetMode="External"/><Relationship Id="rId583" Type="http://schemas.openxmlformats.org/officeDocument/2006/relationships/hyperlink" Target="https://customwheelhousellc.box.com/shared/static/63mkj56np3igs28vapkxq63yv5cgut9y.png" TargetMode="External"/><Relationship Id="rId790" Type="http://schemas.openxmlformats.org/officeDocument/2006/relationships/hyperlink" Target="https://customwheelhousellc.box.com/shared/static/c78h2gnjp83omy0pnfsjl5tdqgo86agd.png" TargetMode="External"/><Relationship Id="rId804" Type="http://schemas.openxmlformats.org/officeDocument/2006/relationships/hyperlink" Target="https://customwheelhousellc.box.com/shared/static/qin5ba58sbqwdvkf5ffuim9q13jrkmnt.png" TargetMode="External"/><Relationship Id="rId1227" Type="http://schemas.openxmlformats.org/officeDocument/2006/relationships/hyperlink" Target="https://customwheelhousellc.box.com/shared/static/5abxc8q66vsuuphhkl2hf1llsooflkjw.png" TargetMode="External"/><Relationship Id="rId4" Type="http://schemas.openxmlformats.org/officeDocument/2006/relationships/hyperlink" Target="https://customwheelhousellc.box.com/shared/static/v9agac1104ziazdii5yyjyeoj2qhi1qt.jpg" TargetMode="External"/><Relationship Id="rId236" Type="http://schemas.openxmlformats.org/officeDocument/2006/relationships/hyperlink" Target="https://customwheelhousellc.box.com/shared/static/4q3aqns0jele0t7xh7ipvnr4m13lms6e.png" TargetMode="External"/><Relationship Id="rId443" Type="http://schemas.openxmlformats.org/officeDocument/2006/relationships/hyperlink" Target="https://customwheelhousellc.box.com/shared/static/02cf949z1bpdzn453992xkomglev0s2m.png" TargetMode="External"/><Relationship Id="rId650" Type="http://schemas.openxmlformats.org/officeDocument/2006/relationships/hyperlink" Target="https://customwheelhousellc.box.com/shared/static/h5f0196799si9nj26688vcvcuwyvtkc4.png" TargetMode="External"/><Relationship Id="rId888" Type="http://schemas.openxmlformats.org/officeDocument/2006/relationships/hyperlink" Target="https://customwheelhousellc.box.com/shared/static/d2gtvn9ac5cnfet55kg7wa8jvfrhi6uu.png" TargetMode="External"/><Relationship Id="rId1073" Type="http://schemas.openxmlformats.org/officeDocument/2006/relationships/hyperlink" Target="https://customwheelhousellc.box.com/shared/static/0m4amtqxlxv6cu93c2r6hown6r0h9gib.png" TargetMode="External"/><Relationship Id="rId1280" Type="http://schemas.openxmlformats.org/officeDocument/2006/relationships/hyperlink" Target="https://customwheelhousellc.box.com/shared/static/oysk82hy7dahqo7vu6pa87z3wdcrnncs.png" TargetMode="External"/><Relationship Id="rId303" Type="http://schemas.openxmlformats.org/officeDocument/2006/relationships/hyperlink" Target="https://customwheelhousellc.box.com/shared/static/4a2xgit79rxhi5vu3gzchcbv1m6bpdmc.png" TargetMode="External"/><Relationship Id="rId748" Type="http://schemas.openxmlformats.org/officeDocument/2006/relationships/hyperlink" Target="https://customwheelhousellc.box.com/shared/static/vlcq0dyovek9fm12li72zkbo1rc27cah.png" TargetMode="External"/><Relationship Id="rId955" Type="http://schemas.openxmlformats.org/officeDocument/2006/relationships/hyperlink" Target="https://customwheelhousellc.box.com/shared/static/lb5hh5tgvuz372ydjqv6itiolua9anv0.png" TargetMode="External"/><Relationship Id="rId1140" Type="http://schemas.openxmlformats.org/officeDocument/2006/relationships/hyperlink" Target="https://customwheelhousellc.box.com/shared/static/i5v1yp8nzqd0bi9pecr9rxq2rpi0oxul.png" TargetMode="External"/><Relationship Id="rId84" Type="http://schemas.openxmlformats.org/officeDocument/2006/relationships/hyperlink" Target="https://customwheelhousellc.box.com/shared/static/8744kvt53v2pzh5klcs6zc03cxwawjnn.png" TargetMode="External"/><Relationship Id="rId387" Type="http://schemas.openxmlformats.org/officeDocument/2006/relationships/hyperlink" Target="https://customwheelhousellc.box.com/shared/static/ffk8fhft2yz6ghgewizcw29b4f6ynbfu.png" TargetMode="External"/><Relationship Id="rId510" Type="http://schemas.openxmlformats.org/officeDocument/2006/relationships/hyperlink" Target="https://customwheelhousellc.box.com/shared/static/qqt8hdyc5ll4390j6cnnsgx414uswb0p.png" TargetMode="External"/><Relationship Id="rId594" Type="http://schemas.openxmlformats.org/officeDocument/2006/relationships/hyperlink" Target="https://customwheelhousellc.box.com/shared/static/f6hn549pd3y0sif2t8330ghmd5xugthn.png" TargetMode="External"/><Relationship Id="rId608" Type="http://schemas.openxmlformats.org/officeDocument/2006/relationships/hyperlink" Target="https://customwheelhousellc.box.com/shared/static/xaz417ks3sqnyv9qjpll05ivs63kll4m.png" TargetMode="External"/><Relationship Id="rId815" Type="http://schemas.openxmlformats.org/officeDocument/2006/relationships/hyperlink" Target="https://customwheelhousellc.box.com/shared/static/0llq9jo3x2bt0fyg8cdu5gzkiprhskf5.png" TargetMode="External"/><Relationship Id="rId1238" Type="http://schemas.openxmlformats.org/officeDocument/2006/relationships/hyperlink" Target="https://customwheelhousellc.box.com/shared/static/04qamspylad8jocf8ub55ngj263sdnep.png" TargetMode="External"/><Relationship Id="rId247" Type="http://schemas.openxmlformats.org/officeDocument/2006/relationships/hyperlink" Target="https://customwheelhousellc.box.com/shared/static/ce8yxdmsusks2rhqq9f9xvhdxfnj5spi.png" TargetMode="External"/><Relationship Id="rId899" Type="http://schemas.openxmlformats.org/officeDocument/2006/relationships/hyperlink" Target="https://customwheelhousellc.box.com/shared/static/yapg5jeie5it6sgk1iaecz1aprqeguay.png" TargetMode="External"/><Relationship Id="rId1000" Type="http://schemas.openxmlformats.org/officeDocument/2006/relationships/hyperlink" Target="https://customwheelhousellc.box.com/shared/static/w3uloq0lenlgfd0ny1kfbtsv1tnxly4q.png" TargetMode="External"/><Relationship Id="rId1084" Type="http://schemas.openxmlformats.org/officeDocument/2006/relationships/hyperlink" Target="https://customwheelhousellc.box.com/shared/static/13n5jauczrt0fhz3hmmflw2goqgu60jk.png" TargetMode="External"/><Relationship Id="rId1305" Type="http://schemas.openxmlformats.org/officeDocument/2006/relationships/hyperlink" Target="https://customwheelhousellc.box.com/shared/static/9rmgyntkpkmu4ljspem2ihcab1rdf02y.png" TargetMode="External"/><Relationship Id="rId107" Type="http://schemas.openxmlformats.org/officeDocument/2006/relationships/hyperlink" Target="https://customwheelhousellc.box.com/shared/static/x7sy6v49gld1o1cratfn5l6oaurk6eqi.png" TargetMode="External"/><Relationship Id="rId454" Type="http://schemas.openxmlformats.org/officeDocument/2006/relationships/hyperlink" Target="https://customwheelhousellc.box.com/shared/static/ymeock8l4gojpuxcfr9b6doqcr863nd9.png" TargetMode="External"/><Relationship Id="rId661" Type="http://schemas.openxmlformats.org/officeDocument/2006/relationships/hyperlink" Target="https://customwheelhousellc.box.com/shared/static/kmnj60kicbk35f0ubi0z19kl84alxs7t.png" TargetMode="External"/><Relationship Id="rId759" Type="http://schemas.openxmlformats.org/officeDocument/2006/relationships/hyperlink" Target="https://customwheelhousellc.box.com/shared/static/2i6ov12bvp7qkjtseo9sfypvh5afxopd.png" TargetMode="External"/><Relationship Id="rId966" Type="http://schemas.openxmlformats.org/officeDocument/2006/relationships/hyperlink" Target="https://customwheelhousellc.box.com/shared/static/254hzm4fmek0f3xmunz5x4n64523e1qo.png" TargetMode="External"/><Relationship Id="rId1291" Type="http://schemas.openxmlformats.org/officeDocument/2006/relationships/hyperlink" Target="https://customwheelhousellc.box.com/shared/static/fp4s3cv1v1xbgoniefd3rv20k2cetq5t.png" TargetMode="External"/><Relationship Id="rId11" Type="http://schemas.openxmlformats.org/officeDocument/2006/relationships/hyperlink" Target="https://customwheelhousellc.box.com/shared/static/qmsgox67wq9f15ttoca6uzmx4id0omfu.png" TargetMode="External"/><Relationship Id="rId314" Type="http://schemas.openxmlformats.org/officeDocument/2006/relationships/hyperlink" Target="https://customwheelhousellc.box.com/shared/static/6euec0z02c37l3vj9vz1ufnknx1murj1.png" TargetMode="External"/><Relationship Id="rId398" Type="http://schemas.openxmlformats.org/officeDocument/2006/relationships/hyperlink" Target="https://customwheelhousellc.box.com/shared/static/7vje2rvreyidz7fr7l9wpwfmthhmcwy7.png" TargetMode="External"/><Relationship Id="rId521" Type="http://schemas.openxmlformats.org/officeDocument/2006/relationships/hyperlink" Target="https://customwheelhousellc.box.com/shared/static/7vn109196qg7zjd2swkapib42dzdeeyx.png" TargetMode="External"/><Relationship Id="rId619" Type="http://schemas.openxmlformats.org/officeDocument/2006/relationships/hyperlink" Target="https://customwheelhousellc.box.com/shared/static/aaq6wjekaggqnskltnt7s2uupfk79bn6.png" TargetMode="External"/><Relationship Id="rId1151" Type="http://schemas.openxmlformats.org/officeDocument/2006/relationships/hyperlink" Target="https://customwheelhousellc.box.com/shared/static/f64c6303nu10kc4e7z0ifc4v4grubryy.png" TargetMode="External"/><Relationship Id="rId1249" Type="http://schemas.openxmlformats.org/officeDocument/2006/relationships/hyperlink" Target="https://customwheelhousellc.box.com/shared/static/so904uivt3wqv7a7c302nxshc74xxnl3.png" TargetMode="External"/><Relationship Id="rId95" Type="http://schemas.openxmlformats.org/officeDocument/2006/relationships/hyperlink" Target="https://customwheelhousellc.box.com/shared/static/x7sy6v49gld1o1cratfn5l6oaurk6eqi.png" TargetMode="External"/><Relationship Id="rId160" Type="http://schemas.openxmlformats.org/officeDocument/2006/relationships/hyperlink" Target="https://customwheelhousellc.box.com/shared/static/f3yya0rwyhdi3x7ecnmpy1cri7iv7zxh.png" TargetMode="External"/><Relationship Id="rId826" Type="http://schemas.openxmlformats.org/officeDocument/2006/relationships/hyperlink" Target="https://customwheelhousellc.box.com/shared/static/f3y5u7stb37swccmhioqyfus76lwaldn.png" TargetMode="External"/><Relationship Id="rId1011" Type="http://schemas.openxmlformats.org/officeDocument/2006/relationships/hyperlink" Target="https://customwheelhousellc.box.com/shared/static/ljashu2hhgvfc7acmawi2ovfcetdshcb.png" TargetMode="External"/><Relationship Id="rId1109" Type="http://schemas.openxmlformats.org/officeDocument/2006/relationships/hyperlink" Target="https://customwheelhousellc.box.com/shared/static/bc8agwilpugfaavz0dmo0dansx4i8h9z.png" TargetMode="External"/><Relationship Id="rId258" Type="http://schemas.openxmlformats.org/officeDocument/2006/relationships/hyperlink" Target="https://customwheelhousellc.box.com/shared/static/4m3bgd00knvfxc58ay6sxd2xfdn83taw.png" TargetMode="External"/><Relationship Id="rId465" Type="http://schemas.openxmlformats.org/officeDocument/2006/relationships/hyperlink" Target="https://customwheelhousellc.box.com/shared/static/0bsulrxass3e5g0td950fgsz5928bpk6.png" TargetMode="External"/><Relationship Id="rId672" Type="http://schemas.openxmlformats.org/officeDocument/2006/relationships/hyperlink" Target="https://customwheelhousellc.box.com/shared/static/0s7v9ch0wq0bfogd49yeeadnros5zra5.png" TargetMode="External"/><Relationship Id="rId1095" Type="http://schemas.openxmlformats.org/officeDocument/2006/relationships/hyperlink" Target="https://customwheelhousellc.box.com/shared/static/cujd92ijxxypacaqoeqgotzcm84f5345.png" TargetMode="External"/><Relationship Id="rId1316" Type="http://schemas.openxmlformats.org/officeDocument/2006/relationships/hyperlink" Target="https://customwheelhousellc.box.com/shared/static/jyoqab48stb6ckh0d2bd3ofpzzh0ddqw.png" TargetMode="External"/><Relationship Id="rId22" Type="http://schemas.openxmlformats.org/officeDocument/2006/relationships/hyperlink" Target="https://customwheelhousellc.box.com/shared/static/e3iggma9aavajw7ogqt8tnnb9hf5fbfh.png" TargetMode="External"/><Relationship Id="rId118" Type="http://schemas.openxmlformats.org/officeDocument/2006/relationships/hyperlink" Target="https://customwheelhousellc.box.com/shared/static/vczxys92ey0e1nptmv1vgr8b3nex8lbl.png" TargetMode="External"/><Relationship Id="rId325" Type="http://schemas.openxmlformats.org/officeDocument/2006/relationships/hyperlink" Target="https://customwheelhousellc.box.com/shared/static/m5xa8lxy7t5vuze5bhczpihbok0ilpq1.png" TargetMode="External"/><Relationship Id="rId532" Type="http://schemas.openxmlformats.org/officeDocument/2006/relationships/hyperlink" Target="https://customwheelhousellc.box.com/shared/static/z8stihrchugi0xv30tp3w5igwf9lg02z.png" TargetMode="External"/><Relationship Id="rId977" Type="http://schemas.openxmlformats.org/officeDocument/2006/relationships/hyperlink" Target="https://customwheelhousellc.box.com/shared/static/t8dzfk9j1ms3ql3hsm9q5ex2n5xbfjq0.png" TargetMode="External"/><Relationship Id="rId1162" Type="http://schemas.openxmlformats.org/officeDocument/2006/relationships/hyperlink" Target="https://customwheelhousellc.box.com/shared/static/170ii4m1wkrqh02z1pfdgzl1sqt5lg0d.png" TargetMode="External"/><Relationship Id="rId171" Type="http://schemas.openxmlformats.org/officeDocument/2006/relationships/hyperlink" Target="https://customwheelhousellc.box.com/shared/static/o059ef3me67gjd6xyue6590q6dbgnavx.png" TargetMode="External"/><Relationship Id="rId837" Type="http://schemas.openxmlformats.org/officeDocument/2006/relationships/hyperlink" Target="https://customwheelhousellc.box.com/shared/static/nqp8crmfxflotjsokj3emwyzkv8pbshn.png" TargetMode="External"/><Relationship Id="rId1022" Type="http://schemas.openxmlformats.org/officeDocument/2006/relationships/hyperlink" Target="https://customwheelhousellc.box.com/shared/static/ftlldth6qcg6tv8u4pksuoczbkgn3cb9.png" TargetMode="External"/><Relationship Id="rId269" Type="http://schemas.openxmlformats.org/officeDocument/2006/relationships/hyperlink" Target="https://customwheelhousellc.box.com/shared/static/huxfm98m86v8a9hg0w3ln5oyyeg0h2b9.png" TargetMode="External"/><Relationship Id="rId476" Type="http://schemas.openxmlformats.org/officeDocument/2006/relationships/hyperlink" Target="https://customwheelhousellc.box.com/shared/static/x6zhoq0pkibxacono4lu10pc659tqwqo.png" TargetMode="External"/><Relationship Id="rId683" Type="http://schemas.openxmlformats.org/officeDocument/2006/relationships/hyperlink" Target="https://customwheelhousellc.box.com/shared/static/ykevoft8hqc8u78jluebojoxwtkegb9r.png" TargetMode="External"/><Relationship Id="rId890" Type="http://schemas.openxmlformats.org/officeDocument/2006/relationships/hyperlink" Target="https://customwheelhousellc.box.com/shared/static/d2gtvn9ac5cnfet55kg7wa8jvfrhi6uu.png" TargetMode="External"/><Relationship Id="rId904" Type="http://schemas.openxmlformats.org/officeDocument/2006/relationships/hyperlink" Target="https://customwheelhousellc.box.com/shared/static/bk2wjee4xwi5hg88wig4rmkrl5b46q3d.png" TargetMode="External"/><Relationship Id="rId1327" Type="http://schemas.openxmlformats.org/officeDocument/2006/relationships/hyperlink" Target="https://customwheelhousellc.box.com/shared/static/y8drbnpjd46i9a0kkeik1xz468yo8pzv.png" TargetMode="External"/><Relationship Id="rId33" Type="http://schemas.openxmlformats.org/officeDocument/2006/relationships/hyperlink" Target="https://customwheelhousellc.box.com/shared/static/ct5y219def7h8o999dzmhv170rynoxcy.jpg" TargetMode="External"/><Relationship Id="rId129" Type="http://schemas.openxmlformats.org/officeDocument/2006/relationships/hyperlink" Target="https://customwheelhousellc.box.com/shared/static/7glzaacyg49a48865r9a3wvnaqk24zbm.jpg" TargetMode="External"/><Relationship Id="rId336" Type="http://schemas.openxmlformats.org/officeDocument/2006/relationships/hyperlink" Target="https://customwheelhousellc.box.com/shared/static/3x4ngmsm1a1ck977hmb5ur3mezx0vrxs.png" TargetMode="External"/><Relationship Id="rId543" Type="http://schemas.openxmlformats.org/officeDocument/2006/relationships/hyperlink" Target="https://customwheelhousellc.box.com/shared/static/360nwparilnxn65bhxfenj9cig0b7t7k.png" TargetMode="External"/><Relationship Id="rId988" Type="http://schemas.openxmlformats.org/officeDocument/2006/relationships/hyperlink" Target="https://customwheelhousellc.box.com/shared/static/cv8z1u1qsa5mz11n611tl8akk04484ue.png" TargetMode="External"/><Relationship Id="rId1173" Type="http://schemas.openxmlformats.org/officeDocument/2006/relationships/hyperlink" Target="https://customwheelhousellc.box.com/shared/static/eiotiuz84gjox0mtte00nj3u950wub42.png" TargetMode="External"/><Relationship Id="rId182" Type="http://schemas.openxmlformats.org/officeDocument/2006/relationships/hyperlink" Target="https://customwheelhousellc.box.com/shared/static/ytcy35bl6mhtdpbillnvwuvniumw4kdk.png" TargetMode="External"/><Relationship Id="rId403" Type="http://schemas.openxmlformats.org/officeDocument/2006/relationships/hyperlink" Target="https://customwheelhousellc.box.com/shared/static/n39hgfcarbemerh3ibbz7witj6b5pu9b.png" TargetMode="External"/><Relationship Id="rId750" Type="http://schemas.openxmlformats.org/officeDocument/2006/relationships/hyperlink" Target="https://customwheelhousellc.box.com/shared/static/my8mmk73bozuyfw1x3e2lkrqqpnnex9a.png" TargetMode="External"/><Relationship Id="rId848" Type="http://schemas.openxmlformats.org/officeDocument/2006/relationships/hyperlink" Target="https://customwheelhousellc.box.com/shared/static/pldg9xs22b5w7cd3h7gbkccd1z1j832m.png" TargetMode="External"/><Relationship Id="rId1033" Type="http://schemas.openxmlformats.org/officeDocument/2006/relationships/hyperlink" Target="https://customwheelhousellc.box.com/shared/static/o3d9uhkcllp6b3x6nme95nbzymdrqk8x.png" TargetMode="External"/><Relationship Id="rId487" Type="http://schemas.openxmlformats.org/officeDocument/2006/relationships/hyperlink" Target="https://customwheelhousellc.box.com/shared/static/1u1gl8nztcs0odr5tu0fqcvred187pag.png" TargetMode="External"/><Relationship Id="rId610" Type="http://schemas.openxmlformats.org/officeDocument/2006/relationships/hyperlink" Target="https://customwheelhousellc.box.com/shared/static/xaz417ks3sqnyv9qjpll05ivs63kll4m.png" TargetMode="External"/><Relationship Id="rId694" Type="http://schemas.openxmlformats.org/officeDocument/2006/relationships/hyperlink" Target="https://customwheelhousellc.box.com/shared/static/as1k6bwilj4i3zdshfhm7dkl5u6e9rbw.png" TargetMode="External"/><Relationship Id="rId708" Type="http://schemas.openxmlformats.org/officeDocument/2006/relationships/hyperlink" Target="https://customwheelhousellc.box.com/shared/static/id8mv6zf02qpkl8pcchmizzs7sumldlu.png" TargetMode="External"/><Relationship Id="rId915" Type="http://schemas.openxmlformats.org/officeDocument/2006/relationships/hyperlink" Target="https://customwheelhousellc.box.com/shared/static/w17d5w9qycyrkzstl1gagwjvkex4axiz.png" TargetMode="External"/><Relationship Id="rId1240" Type="http://schemas.openxmlformats.org/officeDocument/2006/relationships/hyperlink" Target="https://customwheelhousellc.box.com/shared/static/04qamspylad8jocf8ub55ngj263sdnep.png" TargetMode="External"/><Relationship Id="rId1338" Type="http://schemas.openxmlformats.org/officeDocument/2006/relationships/hyperlink" Target="https://customwheelhousellc.box.com/shared/static/46dl3kqxebutadwquk3mhcda4fd5igoe.png" TargetMode="External"/><Relationship Id="rId347" Type="http://schemas.openxmlformats.org/officeDocument/2006/relationships/hyperlink" Target="https://customwheelhousellc.box.com/shared/static/u2nrxvs7q2w28o5ruoibr2ut2yp4t4j2.png" TargetMode="External"/><Relationship Id="rId999" Type="http://schemas.openxmlformats.org/officeDocument/2006/relationships/hyperlink" Target="https://customwheelhousellc.box.com/shared/static/ssodgoz08nlh1exyxx0flzeekdaihhl2.png" TargetMode="External"/><Relationship Id="rId1100" Type="http://schemas.openxmlformats.org/officeDocument/2006/relationships/hyperlink" Target="https://customwheelhousellc.box.com/shared/static/yw0vuip70cufvnqv71zflq9b00j3c5tj.png" TargetMode="External"/><Relationship Id="rId1184" Type="http://schemas.openxmlformats.org/officeDocument/2006/relationships/hyperlink" Target="https://customwheelhousellc.box.com/shared/static/gwyau5oim68drg6brtaacnni9ypwdrwu.png" TargetMode="External"/><Relationship Id="rId44" Type="http://schemas.openxmlformats.org/officeDocument/2006/relationships/hyperlink" Target="https://customwheelhousellc.box.com/shared/static/hps8jh9wxmmt6vztikytmza4op6u1s0z.png" TargetMode="External"/><Relationship Id="rId554" Type="http://schemas.openxmlformats.org/officeDocument/2006/relationships/hyperlink" Target="https://customwheelhousellc.box.com/shared/static/378dkdyf9zrl44rdynm5yx0qwcx759rs.png" TargetMode="External"/><Relationship Id="rId761" Type="http://schemas.openxmlformats.org/officeDocument/2006/relationships/hyperlink" Target="https://customwheelhousellc.box.com/shared/static/47fmyxnd4becg7a6dvbq4vtlwh95whm5.png" TargetMode="External"/><Relationship Id="rId859" Type="http://schemas.openxmlformats.org/officeDocument/2006/relationships/hyperlink" Target="https://customwheelhousellc.box.com/shared/static/q0dameo29f51bwqkqzd5p8x0wmiawz2b.png" TargetMode="External"/><Relationship Id="rId193" Type="http://schemas.openxmlformats.org/officeDocument/2006/relationships/hyperlink" Target="https://customwheelhousellc.box.com/shared/static/yl15h4d2hyb72b9r3kia1akyuao49gvv.png" TargetMode="External"/><Relationship Id="rId207" Type="http://schemas.openxmlformats.org/officeDocument/2006/relationships/hyperlink" Target="https://customwheelhousellc.box.com/shared/static/yl15h4d2hyb72b9r3kia1akyuao49gvv.png" TargetMode="External"/><Relationship Id="rId414" Type="http://schemas.openxmlformats.org/officeDocument/2006/relationships/hyperlink" Target="https://customwheelhousellc.box.com/shared/static/d8t0av2xtwtjvzzfgp8vxgw3g4apmvoz.png" TargetMode="External"/><Relationship Id="rId498" Type="http://schemas.openxmlformats.org/officeDocument/2006/relationships/hyperlink" Target="https://customwheelhousellc.box.com/shared/static/hvrwocfcgxkcfg5he8kemxhed79cz8tf.png" TargetMode="External"/><Relationship Id="rId621" Type="http://schemas.openxmlformats.org/officeDocument/2006/relationships/hyperlink" Target="https://customwheelhousellc.box.com/shared/static/9itrv6yv7ti0n6qgl52dwfwb4vhwibhi.png" TargetMode="External"/><Relationship Id="rId1044" Type="http://schemas.openxmlformats.org/officeDocument/2006/relationships/hyperlink" Target="https://customwheelhousellc.box.com/shared/static/9tcezl6j6wby2jei2lw5yrhysj81y2ua.png" TargetMode="External"/><Relationship Id="rId1251" Type="http://schemas.openxmlformats.org/officeDocument/2006/relationships/hyperlink" Target="https://customwheelhousellc.box.com/shared/static/so904uivt3wqv7a7c302nxshc74xxnl3.png" TargetMode="External"/><Relationship Id="rId1349" Type="http://schemas.openxmlformats.org/officeDocument/2006/relationships/hyperlink" Target="https://customwheelhousellc.box.com/shared/static/dke5u239g8hfntfsxaopuvrid0ffrwpt.png" TargetMode="External"/><Relationship Id="rId260" Type="http://schemas.openxmlformats.org/officeDocument/2006/relationships/hyperlink" Target="https://customwheelhousellc.box.com/shared/static/4m3bgd00knvfxc58ay6sxd2xfdn83taw.png" TargetMode="External"/><Relationship Id="rId719" Type="http://schemas.openxmlformats.org/officeDocument/2006/relationships/hyperlink" Target="https://customwheelhousellc.box.com/shared/static/10hlxcloldx4nenka5xku4r1tdmyj34p.png" TargetMode="External"/><Relationship Id="rId926" Type="http://schemas.openxmlformats.org/officeDocument/2006/relationships/hyperlink" Target="https://customwheelhousellc.box.com/shared/static/vy60648obkwp2rhz43ql9w9qxfys4r93.png" TargetMode="External"/><Relationship Id="rId1111" Type="http://schemas.openxmlformats.org/officeDocument/2006/relationships/hyperlink" Target="https://customwheelhousellc.box.com/shared/static/egr4z479kwmrw3j1oz3m98b6i5mtsncj.png" TargetMode="External"/><Relationship Id="rId55" Type="http://schemas.openxmlformats.org/officeDocument/2006/relationships/hyperlink" Target="https://customwheelhousellc.box.com/shared/static/w7k1yr1z5km1slvbq8q36jiwwu4hzo2z.png" TargetMode="External"/><Relationship Id="rId120" Type="http://schemas.openxmlformats.org/officeDocument/2006/relationships/hyperlink" Target="https://customwheelhousellc.box.com/shared/static/tyye0p0kbypf1rxme2qcbt4y1uh0e78d.png" TargetMode="External"/><Relationship Id="rId358" Type="http://schemas.openxmlformats.org/officeDocument/2006/relationships/hyperlink" Target="https://customwheelhousellc.box.com/shared/static/uaa9xvwmjxst3rmghksizm91hz63idgc.png" TargetMode="External"/><Relationship Id="rId565" Type="http://schemas.openxmlformats.org/officeDocument/2006/relationships/hyperlink" Target="https://customwheelhousellc.box.com/shared/static/cl52h1ffj204nwiv6ue6dd02wea8lvt6.png" TargetMode="External"/><Relationship Id="rId772" Type="http://schemas.openxmlformats.org/officeDocument/2006/relationships/hyperlink" Target="https://customwheelhousellc.box.com/shared/static/a3hojw7q1zg51fe0st9o7cla5jp0s21n.png" TargetMode="External"/><Relationship Id="rId1195" Type="http://schemas.openxmlformats.org/officeDocument/2006/relationships/hyperlink" Target="https://customwheelhousellc.box.com/shared/static/so904uivt3wqv7a7c302nxshc74xxnl3.png" TargetMode="External"/><Relationship Id="rId1209" Type="http://schemas.openxmlformats.org/officeDocument/2006/relationships/hyperlink" Target="https://customwheelhousellc.box.com/shared/static/g8qjutwg5qpwmbixwyejzehvwp6u416k.png" TargetMode="External"/><Relationship Id="rId218" Type="http://schemas.openxmlformats.org/officeDocument/2006/relationships/hyperlink" Target="https://customwheelhousellc.box.com/shared/static/v2mh6ba2q0n7p47rqyl30h2toha4isnc.jpg" TargetMode="External"/><Relationship Id="rId425" Type="http://schemas.openxmlformats.org/officeDocument/2006/relationships/hyperlink" Target="https://customwheelhousellc.box.com/shared/static/14lfn3mpbsxeg1vsqtdlmuwa0xs9dzmg.png" TargetMode="External"/><Relationship Id="rId632" Type="http://schemas.openxmlformats.org/officeDocument/2006/relationships/hyperlink" Target="https://customwheelhousellc.box.com/shared/static/uuiv2igv9szmlb6yvhwjcsq3vn658ye6.png" TargetMode="External"/><Relationship Id="rId1055" Type="http://schemas.openxmlformats.org/officeDocument/2006/relationships/hyperlink" Target="https://customwheelhousellc.box.com/shared/static/7739ufd8lnwdpfqnh8xkmc0lmq3wo5dv.png" TargetMode="External"/><Relationship Id="rId1262" Type="http://schemas.openxmlformats.org/officeDocument/2006/relationships/hyperlink" Target="https://customwheelhousellc.box.com/shared/static/1ybvsxqage2mu6t09nir8096w79a3czl.png" TargetMode="External"/><Relationship Id="rId271" Type="http://schemas.openxmlformats.org/officeDocument/2006/relationships/hyperlink" Target="https://customwheelhousellc.box.com/shared/static/huxfm98m86v8a9hg0w3ln5oyyeg0h2b9.png" TargetMode="External"/><Relationship Id="rId937" Type="http://schemas.openxmlformats.org/officeDocument/2006/relationships/hyperlink" Target="https://customwheelhousellc.box.com/shared/static/n46q52ytxnu15g9s5is883n1297zyy6y.png" TargetMode="External"/><Relationship Id="rId1122" Type="http://schemas.openxmlformats.org/officeDocument/2006/relationships/hyperlink" Target="https://customwheelhousellc.box.com/shared/static/8hlaxpxofy35g2xq1bxbaosd4x2pqkxl.png" TargetMode="External"/><Relationship Id="rId66" Type="http://schemas.openxmlformats.org/officeDocument/2006/relationships/hyperlink" Target="https://customwheelhousellc.box.com/shared/static/t65l1ha2cfauj7ywaakc7qe1wjva10fu.png" TargetMode="External"/><Relationship Id="rId131" Type="http://schemas.openxmlformats.org/officeDocument/2006/relationships/hyperlink" Target="https://customwheelhousellc.box.com/shared/static/7glzaacyg49a48865r9a3wvnaqk24zbm.jpg" TargetMode="External"/><Relationship Id="rId369" Type="http://schemas.openxmlformats.org/officeDocument/2006/relationships/hyperlink" Target="https://customwheelhousellc.box.com/shared/static/bm8fb0lw376v6y2z40fm9hal1uapcs4w.png" TargetMode="External"/><Relationship Id="rId576" Type="http://schemas.openxmlformats.org/officeDocument/2006/relationships/hyperlink" Target="https://customwheelhousellc.box.com/shared/static/5s6rmcijker2vv5xfjblc0sfqsuay438.png" TargetMode="External"/><Relationship Id="rId783" Type="http://schemas.openxmlformats.org/officeDocument/2006/relationships/hyperlink" Target="https://customwheelhousellc.box.com/shared/static/2amrhwagmxuih580586ok1xwut5x5zzn.png" TargetMode="External"/><Relationship Id="rId990" Type="http://schemas.openxmlformats.org/officeDocument/2006/relationships/hyperlink" Target="https://customwheelhousellc.box.com/shared/static/cv8z1u1qsa5mz11n611tl8akk04484ue.png" TargetMode="External"/><Relationship Id="rId229" Type="http://schemas.openxmlformats.org/officeDocument/2006/relationships/hyperlink" Target="https://customwheelhousellc.box.com/shared/static/f5340oygjwiyfesguvd9sop4z8nsf2v7.jpg" TargetMode="External"/><Relationship Id="rId436" Type="http://schemas.openxmlformats.org/officeDocument/2006/relationships/hyperlink" Target="https://customwheelhousellc.box.com/shared/static/yi1aba45z3kbwsk6rkvf7t2iyagbxw24.png" TargetMode="External"/><Relationship Id="rId643" Type="http://schemas.openxmlformats.org/officeDocument/2006/relationships/hyperlink" Target="https://customwheelhousellc.box.com/shared/static/njdy2qlfb4rruj3mnhjkvo5yd1zlabtj.png" TargetMode="External"/><Relationship Id="rId1066" Type="http://schemas.openxmlformats.org/officeDocument/2006/relationships/hyperlink" Target="https://customwheelhousellc.box.com/shared/static/24zza1yczn40v2mefn5d26inma31yhu1.png" TargetMode="External"/><Relationship Id="rId1273" Type="http://schemas.openxmlformats.org/officeDocument/2006/relationships/hyperlink" Target="https://customwheelhousellc.box.com/shared/static/rvew0xy1n8qx8xguxfz06f9qze59pbrt.png" TargetMode="External"/><Relationship Id="rId850" Type="http://schemas.openxmlformats.org/officeDocument/2006/relationships/hyperlink" Target="https://customwheelhousellc.box.com/shared/static/pldg9xs22b5w7cd3h7gbkccd1z1j832m.png" TargetMode="External"/><Relationship Id="rId948" Type="http://schemas.openxmlformats.org/officeDocument/2006/relationships/hyperlink" Target="https://customwheelhousellc.box.com/shared/static/90stisi44nvvetifyuf6lpf1gvof26u6.png" TargetMode="External"/><Relationship Id="rId1133" Type="http://schemas.openxmlformats.org/officeDocument/2006/relationships/hyperlink" Target="https://customwheelhousellc.box.com/shared/static/rb9v6p7sxqgsx3h16a34p68164cmbuwo.png" TargetMode="External"/><Relationship Id="rId77" Type="http://schemas.openxmlformats.org/officeDocument/2006/relationships/hyperlink" Target="https://customwheelhousellc.box.com/shared/static/m2dyeijlqe5eginapbftf5v0h7m9263n.png" TargetMode="External"/><Relationship Id="rId282" Type="http://schemas.openxmlformats.org/officeDocument/2006/relationships/hyperlink" Target="https://customwheelhousellc.box.com/shared/static/w5xtk8mm163di1h9q8fri2g026d9pyp1.png" TargetMode="External"/><Relationship Id="rId503" Type="http://schemas.openxmlformats.org/officeDocument/2006/relationships/hyperlink" Target="https://customwheelhousellc.box.com/shared/static/dp307q5r9rntnfrbr55gqa90c7vxt1dz.png" TargetMode="External"/><Relationship Id="rId587" Type="http://schemas.openxmlformats.org/officeDocument/2006/relationships/hyperlink" Target="https://customwheelhousellc.box.com/shared/static/63mkj56np3igs28vapkxq63yv5cgut9y.png" TargetMode="External"/><Relationship Id="rId710" Type="http://schemas.openxmlformats.org/officeDocument/2006/relationships/hyperlink" Target="https://customwheelhousellc.box.com/shared/static/1a0ouf4c588w1hgd4ba8ljgg1sx2sbiv.png" TargetMode="External"/><Relationship Id="rId808" Type="http://schemas.openxmlformats.org/officeDocument/2006/relationships/hyperlink" Target="https://customwheelhousellc.box.com/shared/static/69z0ssv916kv3z3v8yktmartxajmohbd.png" TargetMode="External"/><Relationship Id="rId1340" Type="http://schemas.openxmlformats.org/officeDocument/2006/relationships/hyperlink" Target="https://customwheelhousellc.box.com/shared/static/scjvthb9j4q6yccmc0a3gag6dh615ord.png" TargetMode="External"/><Relationship Id="rId8" Type="http://schemas.openxmlformats.org/officeDocument/2006/relationships/hyperlink" Target="https://customwheelhousellc.box.com/shared/static/su2cmavdt800glqq0hln7rhhp3ru3bn7.png" TargetMode="External"/><Relationship Id="rId142" Type="http://schemas.openxmlformats.org/officeDocument/2006/relationships/hyperlink" Target="https://customwheelhousellc.box.com/shared/static/z2gwhls2jgu1uehx6kqm6i7a29dm20l4.png" TargetMode="External"/><Relationship Id="rId447" Type="http://schemas.openxmlformats.org/officeDocument/2006/relationships/hyperlink" Target="https://customwheelhousellc.box.com/shared/static/2p28facf0qk97ourbvaqfk68qhkmf91k.png" TargetMode="External"/><Relationship Id="rId794" Type="http://schemas.openxmlformats.org/officeDocument/2006/relationships/hyperlink" Target="https://customwheelhousellc.box.com/shared/static/umd4j6dcbjeubxs8gie0q8ifdeyyh5yy.png" TargetMode="External"/><Relationship Id="rId1077" Type="http://schemas.openxmlformats.org/officeDocument/2006/relationships/hyperlink" Target="https://customwheelhousellc.box.com/shared/static/sr5e79kcsnqwz06dtlle7j6g0otdfx3m.png" TargetMode="External"/><Relationship Id="rId1200" Type="http://schemas.openxmlformats.org/officeDocument/2006/relationships/hyperlink" Target="https://customwheelhousellc.box.com/shared/static/4g7i6zqjfsymop8mhaauxp2jp5x34rq5.png" TargetMode="External"/><Relationship Id="rId654" Type="http://schemas.openxmlformats.org/officeDocument/2006/relationships/hyperlink" Target="https://customwheelhousellc.box.com/shared/static/2h0kl46l2ccrig76ymcvwnbg31uk1gjp.png" TargetMode="External"/><Relationship Id="rId861" Type="http://schemas.openxmlformats.org/officeDocument/2006/relationships/hyperlink" Target="https://customwheelhousellc.box.com/shared/static/4qlw26pxzhldfuyj6d95pfku6ainsjyr.png" TargetMode="External"/><Relationship Id="rId959" Type="http://schemas.openxmlformats.org/officeDocument/2006/relationships/hyperlink" Target="https://customwheelhousellc.box.com/shared/static/f354q1bxh6nnnfe7m5cslfghjja8z42u.png" TargetMode="External"/><Relationship Id="rId1284" Type="http://schemas.openxmlformats.org/officeDocument/2006/relationships/hyperlink" Target="https://customwheelhousellc.box.com/shared/static/oysk82hy7dahqo7vu6pa87z3wdcrnncs.png" TargetMode="External"/><Relationship Id="rId293" Type="http://schemas.openxmlformats.org/officeDocument/2006/relationships/hyperlink" Target="https://customwheelhousellc.box.com/shared/static/5t2t4woc2fmwqoiw1xxdpfilgq3fqykn.png" TargetMode="External"/><Relationship Id="rId307" Type="http://schemas.openxmlformats.org/officeDocument/2006/relationships/hyperlink" Target="https://customwheelhousellc.box.com/shared/static/pyujtha261j2abi5pme72hozd2yhfwms.png" TargetMode="External"/><Relationship Id="rId514" Type="http://schemas.openxmlformats.org/officeDocument/2006/relationships/hyperlink" Target="https://customwheelhousellc.box.com/shared/static/48basg5do7e99bz6bz05afhue5g795p4.png" TargetMode="External"/><Relationship Id="rId721" Type="http://schemas.openxmlformats.org/officeDocument/2006/relationships/hyperlink" Target="https://customwheelhousellc.box.com/shared/static/w132fjmvg4mfiex16i3nrxdntr4ze37c.png" TargetMode="External"/><Relationship Id="rId1144" Type="http://schemas.openxmlformats.org/officeDocument/2006/relationships/hyperlink" Target="https://customwheelhousellc.box.com/shared/static/i5v1yp8nzqd0bi9pecr9rxq2rpi0oxul.png" TargetMode="External"/><Relationship Id="rId1351" Type="http://schemas.openxmlformats.org/officeDocument/2006/relationships/hyperlink" Target="https://customwheelhousellc.box.com/shared/static/dke5u239g8hfntfsxaopuvrid0ffrwpt.png" TargetMode="External"/><Relationship Id="rId88" Type="http://schemas.openxmlformats.org/officeDocument/2006/relationships/hyperlink" Target="https://customwheelhousellc.box.com/shared/static/8744kvt53v2pzh5klcs6zc03cxwawjnn.png" TargetMode="External"/><Relationship Id="rId153" Type="http://schemas.openxmlformats.org/officeDocument/2006/relationships/hyperlink" Target="https://customwheelhousellc.box.com/shared/static/x27oga09bv96dyzryjkrc5neyg3fzoh2.png" TargetMode="External"/><Relationship Id="rId360" Type="http://schemas.openxmlformats.org/officeDocument/2006/relationships/hyperlink" Target="https://customwheelhousellc.box.com/shared/static/uaa9xvwmjxst3rmghksizm91hz63idgc.png" TargetMode="External"/><Relationship Id="rId598" Type="http://schemas.openxmlformats.org/officeDocument/2006/relationships/hyperlink" Target="https://customwheelhousellc.box.com/shared/static/f6hn549pd3y0sif2t8330ghmd5xugthn.png" TargetMode="External"/><Relationship Id="rId819" Type="http://schemas.openxmlformats.org/officeDocument/2006/relationships/hyperlink" Target="https://customwheelhousellc.box.com/shared/static/0llq9jo3x2bt0fyg8cdu5gzkiprhskf5.png" TargetMode="External"/><Relationship Id="rId1004" Type="http://schemas.openxmlformats.org/officeDocument/2006/relationships/hyperlink" Target="https://customwheelhousellc.box.com/shared/static/92brkhli3lq8vg6t1lolzwozjd4kx02p.png" TargetMode="External"/><Relationship Id="rId1211" Type="http://schemas.openxmlformats.org/officeDocument/2006/relationships/hyperlink" Target="https://customwheelhousellc.box.com/shared/static/g8qjutwg5qpwmbixwyejzehvwp6u416k.png" TargetMode="External"/><Relationship Id="rId220" Type="http://schemas.openxmlformats.org/officeDocument/2006/relationships/hyperlink" Target="https://customwheelhousellc.box.com/shared/static/v2mh6ba2q0n7p47rqyl30h2toha4isnc.jpg" TargetMode="External"/><Relationship Id="rId458" Type="http://schemas.openxmlformats.org/officeDocument/2006/relationships/hyperlink" Target="https://customwheelhousellc.box.com/shared/static/139g80udj4iuwh3sj4fjv94geq79iget.png" TargetMode="External"/><Relationship Id="rId665" Type="http://schemas.openxmlformats.org/officeDocument/2006/relationships/hyperlink" Target="https://customwheelhousellc.box.com/shared/static/1nkj4doxzinqau223azsa6x042w5ky9s.jpg" TargetMode="External"/><Relationship Id="rId872" Type="http://schemas.openxmlformats.org/officeDocument/2006/relationships/hyperlink" Target="https://customwheelhousellc.box.com/shared/static/olqalupl2v9lsjo3sqshrfuw8l7wtt5c.png" TargetMode="External"/><Relationship Id="rId1088" Type="http://schemas.openxmlformats.org/officeDocument/2006/relationships/hyperlink" Target="https://customwheelhousellc.box.com/shared/static/3j8yf7rbhqk6ksfell4ipg1v1pr585kv.png" TargetMode="External"/><Relationship Id="rId1295" Type="http://schemas.openxmlformats.org/officeDocument/2006/relationships/hyperlink" Target="https://customwheelhousellc.box.com/shared/static/dk8qoi6hx4ahkebgvxqluv0qp4bpw8nh.png" TargetMode="External"/><Relationship Id="rId1309" Type="http://schemas.openxmlformats.org/officeDocument/2006/relationships/hyperlink" Target="https://customwheelhousellc.box.com/shared/static/9rmgyntkpkmu4ljspem2ihcab1rdf02y.png" TargetMode="External"/><Relationship Id="rId15" Type="http://schemas.openxmlformats.org/officeDocument/2006/relationships/hyperlink" Target="https://customwheelhousellc.box.com/shared/static/qmsgox67wq9f15ttoca6uzmx4id0omfu.png" TargetMode="External"/><Relationship Id="rId318" Type="http://schemas.openxmlformats.org/officeDocument/2006/relationships/hyperlink" Target="https://customwheelhousellc.box.com/shared/static/3x4ngmsm1a1ck977hmb5ur3mezx0vrxs.png" TargetMode="External"/><Relationship Id="rId525" Type="http://schemas.openxmlformats.org/officeDocument/2006/relationships/hyperlink" Target="https://customwheelhousellc.box.com/shared/static/861x9ovsp7h4lwzr2tm90tx4e4p8lew4.png" TargetMode="External"/><Relationship Id="rId732" Type="http://schemas.openxmlformats.org/officeDocument/2006/relationships/hyperlink" Target="https://customwheelhousellc.box.com/shared/static/3u48ttoes670aeq4j4rtn2gwb6n8wpqb.png" TargetMode="External"/><Relationship Id="rId1155" Type="http://schemas.openxmlformats.org/officeDocument/2006/relationships/hyperlink" Target="https://customwheelhousellc.box.com/shared/static/f64c6303nu10kc4e7z0ifc4v4grubryy.png" TargetMode="External"/><Relationship Id="rId99" Type="http://schemas.openxmlformats.org/officeDocument/2006/relationships/hyperlink" Target="https://customwheelhousellc.box.com/shared/static/x7sy6v49gld1o1cratfn5l6oaurk6eqi.png" TargetMode="External"/><Relationship Id="rId164" Type="http://schemas.openxmlformats.org/officeDocument/2006/relationships/hyperlink" Target="https://customwheelhousellc.box.com/shared/static/k2cg8bfiok1ex9lhwjsc8miacp8ezg3p.png" TargetMode="External"/><Relationship Id="rId371" Type="http://schemas.openxmlformats.org/officeDocument/2006/relationships/hyperlink" Target="https://customwheelhousellc.box.com/shared/static/bm8fb0lw376v6y2z40fm9hal1uapcs4w.png" TargetMode="External"/><Relationship Id="rId1015" Type="http://schemas.openxmlformats.org/officeDocument/2006/relationships/hyperlink" Target="https://customwheelhousellc.box.com/shared/static/ljashu2hhgvfc7acmawi2ovfcetdshcb.png" TargetMode="External"/><Relationship Id="rId1222" Type="http://schemas.openxmlformats.org/officeDocument/2006/relationships/hyperlink" Target="https://customwheelhousellc.box.com/shared/static/pibp81786iymwheax6ibsde8bnbuxmmh.png" TargetMode="External"/><Relationship Id="rId469" Type="http://schemas.openxmlformats.org/officeDocument/2006/relationships/hyperlink" Target="https://customwheelhousellc.box.com/shared/static/0bsulrxass3e5g0td950fgsz5928bpk6.png" TargetMode="External"/><Relationship Id="rId676" Type="http://schemas.openxmlformats.org/officeDocument/2006/relationships/hyperlink" Target="https://customwheelhousellc.box.com/shared/static/kxg3ynpg42bn8ugnxgdnvr6p4klnvlsj.png" TargetMode="External"/><Relationship Id="rId883" Type="http://schemas.openxmlformats.org/officeDocument/2006/relationships/hyperlink" Target="https://customwheelhousellc.box.com/shared/static/0e5pbbgdw1yrsgiwqr86zcsus99jm2y7.png" TargetMode="External"/><Relationship Id="rId1099" Type="http://schemas.openxmlformats.org/officeDocument/2006/relationships/hyperlink" Target="https://customwheelhousellc.box.com/shared/static/m4y81un7qjovbwik37azyblqj6s4qu7m.png" TargetMode="External"/><Relationship Id="rId26" Type="http://schemas.openxmlformats.org/officeDocument/2006/relationships/hyperlink" Target="https://customwheelhousellc.box.com/shared/static/vmcr2uis9qd1p2it7d9n5t9efvlejdvs.png" TargetMode="External"/><Relationship Id="rId231" Type="http://schemas.openxmlformats.org/officeDocument/2006/relationships/hyperlink" Target="https://customwheelhousellc.box.com/shared/static/f5340oygjwiyfesguvd9sop4z8nsf2v7.jpg" TargetMode="External"/><Relationship Id="rId329" Type="http://schemas.openxmlformats.org/officeDocument/2006/relationships/hyperlink" Target="https://customwheelhousellc.box.com/shared/static/m5xa8lxy7t5vuze5bhczpihbok0ilpq1.png" TargetMode="External"/><Relationship Id="rId536" Type="http://schemas.openxmlformats.org/officeDocument/2006/relationships/hyperlink" Target="https://customwheelhousellc.box.com/shared/static/gbasy4wnsfrky5t6ia1wkubn9ec31l3x.png" TargetMode="External"/><Relationship Id="rId1166" Type="http://schemas.openxmlformats.org/officeDocument/2006/relationships/hyperlink" Target="https://customwheelhousellc.box.com/shared/static/dfpbgnvg9ys37lu5vsq9qzb733z8kx5l.png" TargetMode="External"/><Relationship Id="rId175" Type="http://schemas.openxmlformats.org/officeDocument/2006/relationships/hyperlink" Target="https://customwheelhousellc.box.com/shared/static/o059ef3me67gjd6xyue6590q6dbgnavx.png" TargetMode="External"/><Relationship Id="rId743" Type="http://schemas.openxmlformats.org/officeDocument/2006/relationships/hyperlink" Target="https://customwheelhousellc.box.com/shared/static/8p0bft1hkt6zo0a7lcxzkcmjuz7xy17h.png" TargetMode="External"/><Relationship Id="rId950" Type="http://schemas.openxmlformats.org/officeDocument/2006/relationships/hyperlink" Target="https://customwheelhousellc.box.com/shared/static/90stisi44nvvetifyuf6lpf1gvof26u6.png" TargetMode="External"/><Relationship Id="rId1026" Type="http://schemas.openxmlformats.org/officeDocument/2006/relationships/hyperlink" Target="https://customwheelhousellc.box.com/shared/static/6bh8klnkkhjmtjiz0w67pc9lj8fw1y0k.png" TargetMode="External"/><Relationship Id="rId382" Type="http://schemas.openxmlformats.org/officeDocument/2006/relationships/hyperlink" Target="https://customwheelhousellc.box.com/shared/static/9dg3atvdgvi01qkh63qdey6aq7xxqi14.png" TargetMode="External"/><Relationship Id="rId603" Type="http://schemas.openxmlformats.org/officeDocument/2006/relationships/hyperlink" Target="https://customwheelhousellc.box.com/shared/static/knqgr7xyun3ik4nbk7zo1t43k8aqxviy.png" TargetMode="External"/><Relationship Id="rId687" Type="http://schemas.openxmlformats.org/officeDocument/2006/relationships/hyperlink" Target="https://customwheelhousellc.box.com/shared/static/e4i9j8t4sssekrm5l0kyrmav5weu3myh.png" TargetMode="External"/><Relationship Id="rId810" Type="http://schemas.openxmlformats.org/officeDocument/2006/relationships/hyperlink" Target="https://customwheelhousellc.box.com/shared/static/8nnhikjxgsbnd7u8gljig3sgd30f1n5y.png" TargetMode="External"/><Relationship Id="rId908" Type="http://schemas.openxmlformats.org/officeDocument/2006/relationships/hyperlink" Target="https://customwheelhousellc.box.com/shared/static/bk2wjee4xwi5hg88wig4rmkrl5b46q3d.png" TargetMode="External"/><Relationship Id="rId1233" Type="http://schemas.openxmlformats.org/officeDocument/2006/relationships/hyperlink" Target="https://customwheelhousellc.box.com/shared/static/7squ5y6b182jy946rsicwdkpe197c3yl.png" TargetMode="External"/><Relationship Id="rId242" Type="http://schemas.openxmlformats.org/officeDocument/2006/relationships/hyperlink" Target="https://customwheelhousellc.box.com/shared/static/pd8ruiyu37ndghyz98591odl3x9ci5to.png" TargetMode="External"/><Relationship Id="rId894" Type="http://schemas.openxmlformats.org/officeDocument/2006/relationships/hyperlink" Target="https://customwheelhousellc.box.com/shared/static/d2gtvn9ac5cnfet55kg7wa8jvfrhi6uu.png" TargetMode="External"/><Relationship Id="rId1177" Type="http://schemas.openxmlformats.org/officeDocument/2006/relationships/hyperlink" Target="https://customwheelhousellc.box.com/shared/static/hed7zy5nrzu97pnl031fycqlri1xrrjy.png" TargetMode="External"/><Relationship Id="rId1300" Type="http://schemas.openxmlformats.org/officeDocument/2006/relationships/hyperlink" Target="https://customwheelhousellc.box.com/shared/static/vr9bvy4b79pvsehrxl7vzq5a0k37c256.png" TargetMode="External"/><Relationship Id="rId37" Type="http://schemas.openxmlformats.org/officeDocument/2006/relationships/hyperlink" Target="https://customwheelhousellc.box.com/shared/static/d770esdq3p4yz2jctbvw9255udco0ztp.jpg" TargetMode="External"/><Relationship Id="rId102" Type="http://schemas.openxmlformats.org/officeDocument/2006/relationships/hyperlink" Target="https://customwheelhousellc.box.com/shared/static/vczxys92ey0e1nptmv1vgr8b3nex8lbl.png" TargetMode="External"/><Relationship Id="rId547" Type="http://schemas.openxmlformats.org/officeDocument/2006/relationships/hyperlink" Target="https://customwheelhousellc.box.com/shared/static/dr6pxdxxdnuzzobkhtl1xb0encf9vf8p.png" TargetMode="External"/><Relationship Id="rId754" Type="http://schemas.openxmlformats.org/officeDocument/2006/relationships/hyperlink" Target="https://customwheelhousellc.box.com/shared/static/7403cckf9pe1sj2oj8169skvhe8goq55.png" TargetMode="External"/><Relationship Id="rId961" Type="http://schemas.openxmlformats.org/officeDocument/2006/relationships/hyperlink" Target="https://customwheelhousellc.box.com/shared/static/f354q1bxh6nnnfe7m5cslfghjja8z42u.png" TargetMode="External"/><Relationship Id="rId90" Type="http://schemas.openxmlformats.org/officeDocument/2006/relationships/hyperlink" Target="https://customwheelhousellc.box.com/shared/static/8744kvt53v2pzh5klcs6zc03cxwawjnn.png" TargetMode="External"/><Relationship Id="rId186" Type="http://schemas.openxmlformats.org/officeDocument/2006/relationships/hyperlink" Target="https://customwheelhousellc.box.com/shared/static/xdo6wvaw44fjsrrw9t8wb742cpdp17ku.png" TargetMode="External"/><Relationship Id="rId393" Type="http://schemas.openxmlformats.org/officeDocument/2006/relationships/hyperlink" Target="https://customwheelhousellc.box.com/shared/static/2q2xw7nv95idawqo82vjy9vvcoznfomq.png" TargetMode="External"/><Relationship Id="rId407" Type="http://schemas.openxmlformats.org/officeDocument/2006/relationships/hyperlink" Target="https://customwheelhousellc.box.com/shared/static/n39hgfcarbemerh3ibbz7witj6b5pu9b.png" TargetMode="External"/><Relationship Id="rId614" Type="http://schemas.openxmlformats.org/officeDocument/2006/relationships/hyperlink" Target="https://customwheelhousellc.box.com/shared/static/c4ufv9aininvbal09hmrzmmltknaeme3.png" TargetMode="External"/><Relationship Id="rId821" Type="http://schemas.openxmlformats.org/officeDocument/2006/relationships/hyperlink" Target="https://customwheelhousellc.box.com/shared/static/0llq9jo3x2bt0fyg8cdu5gzkiprhskf5.png" TargetMode="External"/><Relationship Id="rId1037" Type="http://schemas.openxmlformats.org/officeDocument/2006/relationships/hyperlink" Target="https://customwheelhousellc.box.com/shared/static/o3d9uhkcllp6b3x6nme95nbzymdrqk8x.png" TargetMode="External"/><Relationship Id="rId1244" Type="http://schemas.openxmlformats.org/officeDocument/2006/relationships/hyperlink" Target="https://customwheelhousellc.box.com/shared/static/m2gg1g7cdy7ygp7hfsofye6pq8kjsocn.png" TargetMode="External"/><Relationship Id="rId253" Type="http://schemas.openxmlformats.org/officeDocument/2006/relationships/hyperlink" Target="https://customwheelhousellc.box.com/shared/static/xtn36n1jl2p05fg2pe5o0kx183gvo5o4.png" TargetMode="External"/><Relationship Id="rId460" Type="http://schemas.openxmlformats.org/officeDocument/2006/relationships/hyperlink" Target="https://customwheelhousellc.box.com/shared/static/139g80udj4iuwh3sj4fjv94geq79iget.png" TargetMode="External"/><Relationship Id="rId698" Type="http://schemas.openxmlformats.org/officeDocument/2006/relationships/hyperlink" Target="https://customwheelhousellc.box.com/shared/static/as1k6bwilj4i3zdshfhm7dkl5u6e9rbw.png" TargetMode="External"/><Relationship Id="rId919" Type="http://schemas.openxmlformats.org/officeDocument/2006/relationships/hyperlink" Target="https://customwheelhousellc.box.com/shared/static/w17d5w9qycyrkzstl1gagwjvkex4axiz.png" TargetMode="External"/><Relationship Id="rId1090" Type="http://schemas.openxmlformats.org/officeDocument/2006/relationships/hyperlink" Target="https://customwheelhousellc.box.com/shared/static/3j8yf7rbhqk6ksfell4ipg1v1pr585kv.png" TargetMode="External"/><Relationship Id="rId1104" Type="http://schemas.openxmlformats.org/officeDocument/2006/relationships/hyperlink" Target="https://customwheelhousellc.box.com/shared/static/yw0vuip70cufvnqv71zflq9b00j3c5tj.png" TargetMode="External"/><Relationship Id="rId1311" Type="http://schemas.openxmlformats.org/officeDocument/2006/relationships/hyperlink" Target="https://customwheelhousellc.box.com/shared/static/9rmgyntkpkmu4ljspem2ihcab1rdf02y.png" TargetMode="External"/><Relationship Id="rId48" Type="http://schemas.openxmlformats.org/officeDocument/2006/relationships/hyperlink" Target="https://customwheelhousellc.box.com/shared/static/v7oqrxymjpl2e70ioxp3gvdj6pivvutp.png" TargetMode="External"/><Relationship Id="rId113" Type="http://schemas.openxmlformats.org/officeDocument/2006/relationships/hyperlink" Target="https://customwheelhousellc.box.com/shared/static/x7sy6v49gld1o1cratfn5l6oaurk6eqi.png" TargetMode="External"/><Relationship Id="rId320" Type="http://schemas.openxmlformats.org/officeDocument/2006/relationships/hyperlink" Target="https://customwheelhousellc.box.com/shared/static/3x4ngmsm1a1ck977hmb5ur3mezx0vrxs.png" TargetMode="External"/><Relationship Id="rId558" Type="http://schemas.openxmlformats.org/officeDocument/2006/relationships/hyperlink" Target="https://customwheelhousellc.box.com/shared/static/zdwk5ncwozlb1jw4nmwi2ei1p9g38ucx.png" TargetMode="External"/><Relationship Id="rId765" Type="http://schemas.openxmlformats.org/officeDocument/2006/relationships/hyperlink" Target="https://customwheelhousellc.box.com/shared/static/k5qy31aqi4c8c0j1ktef4gm5rpez00eh.png" TargetMode="External"/><Relationship Id="rId972" Type="http://schemas.openxmlformats.org/officeDocument/2006/relationships/hyperlink" Target="https://customwheelhousellc.box.com/shared/static/buywz5ejq5virmi5gf6rklrqjnnxynzx.png" TargetMode="External"/><Relationship Id="rId1188" Type="http://schemas.openxmlformats.org/officeDocument/2006/relationships/hyperlink" Target="https://customwheelhousellc.box.com/shared/static/64bdcbqmfutk6ixliokd0yzkf78kwh6l.png" TargetMode="External"/><Relationship Id="rId197" Type="http://schemas.openxmlformats.org/officeDocument/2006/relationships/hyperlink" Target="https://customwheelhousellc.box.com/shared/static/yl15h4d2hyb72b9r3kia1akyuao49gvv.png" TargetMode="External"/><Relationship Id="rId418" Type="http://schemas.openxmlformats.org/officeDocument/2006/relationships/hyperlink" Target="https://customwheelhousellc.box.com/shared/static/d8t0av2xtwtjvzzfgp8vxgw3g4apmvoz.png" TargetMode="External"/><Relationship Id="rId625" Type="http://schemas.openxmlformats.org/officeDocument/2006/relationships/hyperlink" Target="https://customwheelhousellc.box.com/shared/static/mcdl68a79kym9151dvjqscg0uknyhxol.png" TargetMode="External"/><Relationship Id="rId832" Type="http://schemas.openxmlformats.org/officeDocument/2006/relationships/hyperlink" Target="https://customwheelhousellc.box.com/shared/static/iyjsw5gtvl64909qjmagvbp8zdow732f.png" TargetMode="External"/><Relationship Id="rId1048" Type="http://schemas.openxmlformats.org/officeDocument/2006/relationships/hyperlink" Target="https://customwheelhousellc.box.com/shared/static/apqabbx61f2vrdm3ogyasdraa4xsjijo.png" TargetMode="External"/><Relationship Id="rId1255" Type="http://schemas.openxmlformats.org/officeDocument/2006/relationships/hyperlink" Target="https://customwheelhousellc.box.com/shared/static/tsqte49pz995eepiv2klrbi2x4hql0b8.png" TargetMode="External"/><Relationship Id="rId264" Type="http://schemas.openxmlformats.org/officeDocument/2006/relationships/hyperlink" Target="https://customwheelhousellc.box.com/shared/static/3mwqrfvnztfvd2jr2jn87ya1sk6ovltm.png" TargetMode="External"/><Relationship Id="rId471" Type="http://schemas.openxmlformats.org/officeDocument/2006/relationships/hyperlink" Target="https://customwheelhousellc.box.com/shared/static/hsahrtz58uwxx8rosa3gy9itinowm4ng.png" TargetMode="External"/><Relationship Id="rId1115" Type="http://schemas.openxmlformats.org/officeDocument/2006/relationships/hyperlink" Target="https://customwheelhousellc.box.com/shared/static/egr4z479kwmrw3j1oz3m98b6i5mtsncj.png" TargetMode="External"/><Relationship Id="rId1322" Type="http://schemas.openxmlformats.org/officeDocument/2006/relationships/hyperlink" Target="https://customwheelhousellc.box.com/shared/static/jyoqab48stb6ckh0d2bd3ofpzzh0ddqw.png" TargetMode="External"/><Relationship Id="rId59" Type="http://schemas.openxmlformats.org/officeDocument/2006/relationships/hyperlink" Target="https://customwheelhousellc.box.com/shared/static/whvsnosqamn6ay39ifk1zpqy71312tuw.jpg" TargetMode="External"/><Relationship Id="rId124" Type="http://schemas.openxmlformats.org/officeDocument/2006/relationships/hyperlink" Target="https://customwheelhousellc.box.com/shared/static/tyye0p0kbypf1rxme2qcbt4y1uh0e78d.png" TargetMode="External"/><Relationship Id="rId569" Type="http://schemas.openxmlformats.org/officeDocument/2006/relationships/hyperlink" Target="https://customwheelhousellc.box.com/shared/static/cl52h1ffj204nwiv6ue6dd02wea8lvt6.png" TargetMode="External"/><Relationship Id="rId776" Type="http://schemas.openxmlformats.org/officeDocument/2006/relationships/hyperlink" Target="https://customwheelhousellc.box.com/shared/static/t4svabcpxo6pmmd2gh7pv2zeec6y9q0e.png" TargetMode="External"/><Relationship Id="rId983" Type="http://schemas.openxmlformats.org/officeDocument/2006/relationships/hyperlink" Target="https://customwheelhousellc.box.com/shared/static/dyeujajdra6eut5vj7ejsn06trvf2ugi.png" TargetMode="External"/><Relationship Id="rId1199" Type="http://schemas.openxmlformats.org/officeDocument/2006/relationships/hyperlink" Target="https://customwheelhousellc.box.com/shared/static/e1hprzttdadgapqig6l2ycldp96j6wg1.png" TargetMode="External"/><Relationship Id="rId331" Type="http://schemas.openxmlformats.org/officeDocument/2006/relationships/hyperlink" Target="https://customwheelhousellc.box.com/shared/static/m5xa8lxy7t5vuze5bhczpihbok0ilpq1.png" TargetMode="External"/><Relationship Id="rId429" Type="http://schemas.openxmlformats.org/officeDocument/2006/relationships/hyperlink" Target="https://customwheelhousellc.box.com/shared/static/qx09523yt330xmt4ng6cax929eeq03wu.png" TargetMode="External"/><Relationship Id="rId636" Type="http://schemas.openxmlformats.org/officeDocument/2006/relationships/hyperlink" Target="https://customwheelhousellc.box.com/shared/static/2zc5u6tplx6to2so8ibbxrdaocgx4f7e.png" TargetMode="External"/><Relationship Id="rId1059" Type="http://schemas.openxmlformats.org/officeDocument/2006/relationships/hyperlink" Target="https://customwheelhousellc.box.com/shared/static/81dym9dk13xwugtllcdp6ywkd0l4c58t.png" TargetMode="External"/><Relationship Id="rId1266" Type="http://schemas.openxmlformats.org/officeDocument/2006/relationships/hyperlink" Target="https://customwheelhousellc.box.com/shared/static/wb5pju3oka6w337jeq5bqkgkggratr30.png" TargetMode="External"/><Relationship Id="rId843" Type="http://schemas.openxmlformats.org/officeDocument/2006/relationships/hyperlink" Target="https://customwheelhousellc.box.com/shared/static/nqp8crmfxflotjsokj3emwyzkv8pbshn.png" TargetMode="External"/><Relationship Id="rId1126" Type="http://schemas.openxmlformats.org/officeDocument/2006/relationships/hyperlink" Target="https://customwheelhousellc.box.com/shared/static/8hlaxpxofy35g2xq1bxbaosd4x2pqkxl.png" TargetMode="External"/><Relationship Id="rId275" Type="http://schemas.openxmlformats.org/officeDocument/2006/relationships/hyperlink" Target="https://customwheelhousellc.box.com/shared/static/huxfm98m86v8a9hg0w3ln5oyyeg0h2b9.png" TargetMode="External"/><Relationship Id="rId482" Type="http://schemas.openxmlformats.org/officeDocument/2006/relationships/hyperlink" Target="https://customwheelhousellc.box.com/shared/static/jz8j36t7b8jbpvk6uzn5wgd5vapyimlv.png" TargetMode="External"/><Relationship Id="rId703" Type="http://schemas.openxmlformats.org/officeDocument/2006/relationships/hyperlink" Target="https://customwheelhousellc.box.com/shared/static/58okmtyuejqeqs3tu12d78k9zzcq39uv.png" TargetMode="External"/><Relationship Id="rId910" Type="http://schemas.openxmlformats.org/officeDocument/2006/relationships/hyperlink" Target="https://customwheelhousellc.box.com/shared/static/bk2wjee4xwi5hg88wig4rmkrl5b46q3d.png" TargetMode="External"/><Relationship Id="rId1333" Type="http://schemas.openxmlformats.org/officeDocument/2006/relationships/hyperlink" Target="https://customwheelhousellc.box.com/shared/static/r3n1bt7z5wtauk534noa4vfslmv0r7ks.png" TargetMode="External"/><Relationship Id="rId135" Type="http://schemas.openxmlformats.org/officeDocument/2006/relationships/hyperlink" Target="https://customwheelhousellc.box.com/shared/static/7glzaacyg49a48865r9a3wvnaqk24zbm.jpg" TargetMode="External"/><Relationship Id="rId342" Type="http://schemas.openxmlformats.org/officeDocument/2006/relationships/hyperlink" Target="https://customwheelhousellc.box.com/shared/static/3x4ngmsm1a1ck977hmb5ur3mezx0vrxs.png" TargetMode="External"/><Relationship Id="rId787" Type="http://schemas.openxmlformats.org/officeDocument/2006/relationships/hyperlink" Target="https://customwheelhousellc.box.com/shared/static/emd6sk1uhf3dv7ql1jrkygzxx2qgm0ke.png" TargetMode="External"/><Relationship Id="rId994" Type="http://schemas.openxmlformats.org/officeDocument/2006/relationships/hyperlink" Target="https://customwheelhousellc.box.com/shared/static/vebebgbdzst5gtfbogivamt1qkl4tb4f.png" TargetMode="External"/><Relationship Id="rId202" Type="http://schemas.openxmlformats.org/officeDocument/2006/relationships/hyperlink" Target="https://customwheelhousellc.box.com/shared/static/5qd8t45gn7n45qskfvhhc9nvlw28qc2e.jpg" TargetMode="External"/><Relationship Id="rId647" Type="http://schemas.openxmlformats.org/officeDocument/2006/relationships/hyperlink" Target="https://customwheelhousellc.box.com/shared/static/njdy2qlfb4rruj3mnhjkvo5yd1zlabtj.png" TargetMode="External"/><Relationship Id="rId854" Type="http://schemas.openxmlformats.org/officeDocument/2006/relationships/hyperlink" Target="https://customwheelhousellc.box.com/shared/static/vsb5iiyyad5gkh380o37afnleai6crbu.png" TargetMode="External"/><Relationship Id="rId1277" Type="http://schemas.openxmlformats.org/officeDocument/2006/relationships/hyperlink" Target="https://customwheelhousellc.box.com/shared/static/nukov1ghs6ljz38qrj4ysz4eiv27hxec.png" TargetMode="External"/><Relationship Id="rId286" Type="http://schemas.openxmlformats.org/officeDocument/2006/relationships/hyperlink" Target="https://customwheelhousellc.box.com/shared/static/w5xtk8mm163di1h9q8fri2g026d9pyp1.png" TargetMode="External"/><Relationship Id="rId493" Type="http://schemas.openxmlformats.org/officeDocument/2006/relationships/hyperlink" Target="https://customwheelhousellc.box.com/shared/static/1u1gl8nztcs0odr5tu0fqcvred187pag.png" TargetMode="External"/><Relationship Id="rId507" Type="http://schemas.openxmlformats.org/officeDocument/2006/relationships/hyperlink" Target="https://customwheelhousellc.box.com/shared/static/dp307q5r9rntnfrbr55gqa90c7vxt1dz.png" TargetMode="External"/><Relationship Id="rId714" Type="http://schemas.openxmlformats.org/officeDocument/2006/relationships/hyperlink" Target="https://customwheelhousellc.box.com/shared/static/1a0ouf4c588w1hgd4ba8ljgg1sx2sbiv.png" TargetMode="External"/><Relationship Id="rId921" Type="http://schemas.openxmlformats.org/officeDocument/2006/relationships/hyperlink" Target="https://customwheelhousellc.box.com/shared/static/w17d5w9qycyrkzstl1gagwjvkex4axiz.png" TargetMode="External"/><Relationship Id="rId1137" Type="http://schemas.openxmlformats.org/officeDocument/2006/relationships/hyperlink" Target="https://customwheelhousellc.box.com/shared/static/rb9v6p7sxqgsx3h16a34p68164cmbuwo.png" TargetMode="External"/><Relationship Id="rId1344" Type="http://schemas.openxmlformats.org/officeDocument/2006/relationships/hyperlink" Target="https://customwheelhousellc.box.com/shared/static/dqrh2tyh54fi5gjs2g2kk3m00801y98u.png" TargetMode="External"/><Relationship Id="rId50" Type="http://schemas.openxmlformats.org/officeDocument/2006/relationships/hyperlink" Target="https://customwheelhousellc.box.com/shared/static/pj5witfgkmybu2jsoegxcukn4tyosxpj.png" TargetMode="External"/><Relationship Id="rId146" Type="http://schemas.openxmlformats.org/officeDocument/2006/relationships/hyperlink" Target="https://customwheelhousellc.box.com/shared/static/z2gwhls2jgu1uehx6kqm6i7a29dm20l4.png" TargetMode="External"/><Relationship Id="rId353" Type="http://schemas.openxmlformats.org/officeDocument/2006/relationships/hyperlink" Target="https://customwheelhousellc.box.com/shared/static/bys9dc2w1io8zm3apjglic2e2uaoh3ng.png" TargetMode="External"/><Relationship Id="rId560" Type="http://schemas.openxmlformats.org/officeDocument/2006/relationships/hyperlink" Target="https://customwheelhousellc.box.com/shared/static/zdwk5ncwozlb1jw4nmwi2ei1p9g38ucx.png" TargetMode="External"/><Relationship Id="rId798" Type="http://schemas.openxmlformats.org/officeDocument/2006/relationships/hyperlink" Target="https://customwheelhousellc.box.com/shared/static/umd4j6dcbjeubxs8gie0q8ifdeyyh5yy.png" TargetMode="External"/><Relationship Id="rId1190" Type="http://schemas.openxmlformats.org/officeDocument/2006/relationships/hyperlink" Target="https://customwheelhousellc.box.com/shared/static/64bdcbqmfutk6ixliokd0yzkf78kwh6l.png" TargetMode="External"/><Relationship Id="rId1204" Type="http://schemas.openxmlformats.org/officeDocument/2006/relationships/hyperlink" Target="https://customwheelhousellc.box.com/shared/static/4g7i6zqjfsymop8mhaauxp2jp5x34rq5.png" TargetMode="External"/><Relationship Id="rId213" Type="http://schemas.openxmlformats.org/officeDocument/2006/relationships/hyperlink" Target="https://customwheelhousellc.box.com/shared/static/uyx5p69x9vnkvfq8j68ipi0f52ypsumg.png" TargetMode="External"/><Relationship Id="rId420" Type="http://schemas.openxmlformats.org/officeDocument/2006/relationships/hyperlink" Target="https://customwheelhousellc.box.com/shared/static/d8t0av2xtwtjvzzfgp8vxgw3g4apmvoz.png" TargetMode="External"/><Relationship Id="rId658" Type="http://schemas.openxmlformats.org/officeDocument/2006/relationships/hyperlink" Target="https://customwheelhousellc.box.com/shared/static/2h0kl46l2ccrig76ymcvwnbg31uk1gjp.png" TargetMode="External"/><Relationship Id="rId865" Type="http://schemas.openxmlformats.org/officeDocument/2006/relationships/hyperlink" Target="https://customwheelhousellc.box.com/shared/static/4qlw26pxzhldfuyj6d95pfku6ainsjyr.png" TargetMode="External"/><Relationship Id="rId1050" Type="http://schemas.openxmlformats.org/officeDocument/2006/relationships/hyperlink" Target="https://customwheelhousellc.box.com/shared/static/apqabbx61f2vrdm3ogyasdraa4xsjijo.png" TargetMode="External"/><Relationship Id="rId1288" Type="http://schemas.openxmlformats.org/officeDocument/2006/relationships/hyperlink" Target="https://customwheelhousellc.box.com/shared/static/oxa6j53nuqqknr7sw9ihfa7w1m3lg6rp.png" TargetMode="External"/><Relationship Id="rId297" Type="http://schemas.openxmlformats.org/officeDocument/2006/relationships/hyperlink" Target="https://customwheelhousellc.box.com/shared/static/rgka9foff6jfmidwa760shfr6ayokwy8.png" TargetMode="External"/><Relationship Id="rId518" Type="http://schemas.openxmlformats.org/officeDocument/2006/relationships/hyperlink" Target="https://customwheelhousellc.box.com/shared/static/d1jhxl9hmvz5uuv5zz9vtq2vrs1f4py9.png" TargetMode="External"/><Relationship Id="rId725" Type="http://schemas.openxmlformats.org/officeDocument/2006/relationships/hyperlink" Target="https://customwheelhousellc.box.com/shared/static/7fu392a90ahf3cley0kaejfvruz5m5pb.png" TargetMode="External"/><Relationship Id="rId932" Type="http://schemas.openxmlformats.org/officeDocument/2006/relationships/hyperlink" Target="https://customwheelhousellc.box.com/shared/static/emk8mhc4f1qryw3csfjdcm0236lvu094.png" TargetMode="External"/><Relationship Id="rId1148" Type="http://schemas.openxmlformats.org/officeDocument/2006/relationships/hyperlink" Target="https://customwheelhousellc.box.com/shared/static/d7g4ejagraldgcc1v33i3lhyxde4aene.png" TargetMode="External"/><Relationship Id="rId1355" Type="http://schemas.openxmlformats.org/officeDocument/2006/relationships/hyperlink" Target="https://customwheelhousellc.box.com/shared/static/sxvymtyvcjveapk8vo47z0f2o36i2cmq.png" TargetMode="External"/><Relationship Id="rId157" Type="http://schemas.openxmlformats.org/officeDocument/2006/relationships/hyperlink" Target="https://customwheelhousellc.box.com/shared/static/x27oga09bv96dyzryjkrc5neyg3fzoh2.png" TargetMode="External"/><Relationship Id="rId364" Type="http://schemas.openxmlformats.org/officeDocument/2006/relationships/hyperlink" Target="https://customwheelhousellc.box.com/shared/static/ro9j4d2t4spk8yeowc3zw9gp900t8tdq.png" TargetMode="External"/><Relationship Id="rId1008" Type="http://schemas.openxmlformats.org/officeDocument/2006/relationships/hyperlink" Target="https://customwheelhousellc.box.com/shared/static/0gxuw82u4e1l1qtgyg9ejcghmuw0sbgs.png" TargetMode="External"/><Relationship Id="rId1215" Type="http://schemas.openxmlformats.org/officeDocument/2006/relationships/hyperlink" Target="https://customwheelhousellc.box.com/shared/static/g8qjutwg5qpwmbixwyejzehvwp6u416k.png" TargetMode="External"/><Relationship Id="rId61" Type="http://schemas.openxmlformats.org/officeDocument/2006/relationships/hyperlink" Target="https://customwheelhousellc.box.com/shared/static/whvsnosqamn6ay39ifk1zpqy71312tuw.jpg" TargetMode="External"/><Relationship Id="rId571" Type="http://schemas.openxmlformats.org/officeDocument/2006/relationships/hyperlink" Target="https://customwheelhousellc.box.com/shared/static/cl52h1ffj204nwiv6ue6dd02wea8lvt6.png" TargetMode="External"/><Relationship Id="rId669" Type="http://schemas.openxmlformats.org/officeDocument/2006/relationships/hyperlink" Target="https://customwheelhousellc.box.com/shared/static/fvoecupd8lawot491d63oawcj3te3ts0.png" TargetMode="External"/><Relationship Id="rId876" Type="http://schemas.openxmlformats.org/officeDocument/2006/relationships/hyperlink" Target="https://customwheelhousellc.box.com/shared/static/1mgj4e9laztkwf3f7fbs0mfj64eijljy.png" TargetMode="External"/><Relationship Id="rId1299" Type="http://schemas.openxmlformats.org/officeDocument/2006/relationships/hyperlink" Target="https://customwheelhousellc.box.com/shared/static/ci2hkq9roaiizjyy1scwkydi2te2ddgy.png" TargetMode="External"/><Relationship Id="rId19" Type="http://schemas.openxmlformats.org/officeDocument/2006/relationships/hyperlink" Target="https://customwheelhousellc.box.com/shared/static/iq0gwupl018o0t8ofxt0u3bw8b0rjvb3.png" TargetMode="External"/><Relationship Id="rId224" Type="http://schemas.openxmlformats.org/officeDocument/2006/relationships/hyperlink" Target="https://customwheelhousellc.box.com/shared/static/to8erjg31b6mxpzjxf19r3s6rvo7vnfb.png" TargetMode="External"/><Relationship Id="rId431" Type="http://schemas.openxmlformats.org/officeDocument/2006/relationships/hyperlink" Target="https://customwheelhousellc.box.com/shared/static/02cf949z1bpdzn453992xkomglev0s2m.png" TargetMode="External"/><Relationship Id="rId529" Type="http://schemas.openxmlformats.org/officeDocument/2006/relationships/hyperlink" Target="https://customwheelhousellc.box.com/shared/static/861x9ovsp7h4lwzr2tm90tx4e4p8lew4.png" TargetMode="External"/><Relationship Id="rId736" Type="http://schemas.openxmlformats.org/officeDocument/2006/relationships/hyperlink" Target="https://customwheelhousellc.box.com/shared/static/3u48ttoes670aeq4j4rtn2gwb6n8wpqb.png" TargetMode="External"/><Relationship Id="rId1061" Type="http://schemas.openxmlformats.org/officeDocument/2006/relationships/hyperlink" Target="https://customwheelhousellc.box.com/shared/static/xezmyja5ftiza1b7kg5qvrw9yav6jls5.png" TargetMode="External"/><Relationship Id="rId1159" Type="http://schemas.openxmlformats.org/officeDocument/2006/relationships/hyperlink" Target="https://customwheelhousellc.box.com/shared/static/f64c6303nu10kc4e7z0ifc4v4grubryy.png" TargetMode="External"/><Relationship Id="rId168" Type="http://schemas.openxmlformats.org/officeDocument/2006/relationships/hyperlink" Target="https://customwheelhousellc.box.com/shared/static/ytcy35bl6mhtdpbillnvwuvniumw4kdk.png" TargetMode="External"/><Relationship Id="rId943" Type="http://schemas.openxmlformats.org/officeDocument/2006/relationships/hyperlink" Target="https://customwheelhousellc.box.com/shared/static/n46q52ytxnu15g9s5is883n1297zyy6y.png" TargetMode="External"/><Relationship Id="rId1019" Type="http://schemas.openxmlformats.org/officeDocument/2006/relationships/hyperlink" Target="https://customwheelhousellc.box.com/shared/static/ugoyiiducfitb3qahvf4d54978to9hvp.png" TargetMode="External"/><Relationship Id="rId72" Type="http://schemas.openxmlformats.org/officeDocument/2006/relationships/hyperlink" Target="https://customwheelhousellc.box.com/shared/static/8744kvt53v2pzh5klcs6zc03cxwawjnn.png" TargetMode="External"/><Relationship Id="rId375" Type="http://schemas.openxmlformats.org/officeDocument/2006/relationships/hyperlink" Target="https://customwheelhousellc.box.com/shared/static/bm8fb0lw376v6y2z40fm9hal1uapcs4w.png" TargetMode="External"/><Relationship Id="rId582" Type="http://schemas.openxmlformats.org/officeDocument/2006/relationships/hyperlink" Target="https://customwheelhousellc.box.com/shared/static/5s6rmcijker2vv5xfjblc0sfqsuay438.png" TargetMode="External"/><Relationship Id="rId803" Type="http://schemas.openxmlformats.org/officeDocument/2006/relationships/hyperlink" Target="https://customwheelhousellc.box.com/shared/static/fqnpi9kjd7ez089e5pccocnii9xxzt7i.png" TargetMode="External"/><Relationship Id="rId1226" Type="http://schemas.openxmlformats.org/officeDocument/2006/relationships/hyperlink" Target="https://customwheelhousellc.box.com/shared/static/op1jscoutgf060ar5rww89c87sgk0v9i.png" TargetMode="External"/><Relationship Id="rId3" Type="http://schemas.openxmlformats.org/officeDocument/2006/relationships/hyperlink" Target="https://customwheelhousellc.box.com/shared/static/m9jwz5nbjpuzp6klt1zznfl3x9s4ebml.png" TargetMode="External"/><Relationship Id="rId235" Type="http://schemas.openxmlformats.org/officeDocument/2006/relationships/hyperlink" Target="https://customwheelhousellc.box.com/shared/static/bc9o5fvvolgn63gk793b5c24hj8iyuiv.png" TargetMode="External"/><Relationship Id="rId442" Type="http://schemas.openxmlformats.org/officeDocument/2006/relationships/hyperlink" Target="https://customwheelhousellc.box.com/shared/static/yi1aba45z3kbwsk6rkvf7t2iyagbxw24.png" TargetMode="External"/><Relationship Id="rId887" Type="http://schemas.openxmlformats.org/officeDocument/2006/relationships/hyperlink" Target="https://customwheelhousellc.box.com/shared/static/bfvj1yzgy2e8dd1n0ipswi54pz0mj7e2.png" TargetMode="External"/><Relationship Id="rId1072" Type="http://schemas.openxmlformats.org/officeDocument/2006/relationships/hyperlink" Target="https://customwheelhousellc.box.com/shared/static/kdk4vdr7tzrg3ctv6p9p6wu62s40cf1n.png" TargetMode="External"/><Relationship Id="rId302" Type="http://schemas.openxmlformats.org/officeDocument/2006/relationships/hyperlink" Target="https://customwheelhousellc.box.com/shared/static/1dpgoht9r59o4cysh3cdpsfd1sm8v7dv.png" TargetMode="External"/><Relationship Id="rId747" Type="http://schemas.openxmlformats.org/officeDocument/2006/relationships/hyperlink" Target="https://customwheelhousellc.box.com/shared/static/cmsovfcg6bqbyz2e1llh168penu2tmfe.png" TargetMode="External"/><Relationship Id="rId954" Type="http://schemas.openxmlformats.org/officeDocument/2006/relationships/hyperlink" Target="https://customwheelhousellc.box.com/shared/static/90stisi44nvvetifyuf6lpf1gvof26u6.png" TargetMode="External"/><Relationship Id="rId83" Type="http://schemas.openxmlformats.org/officeDocument/2006/relationships/hyperlink" Target="https://customwheelhousellc.box.com/shared/static/m2dyeijlqe5eginapbftf5v0h7m9263n.png" TargetMode="External"/><Relationship Id="rId179" Type="http://schemas.openxmlformats.org/officeDocument/2006/relationships/hyperlink" Target="https://customwheelhousellc.box.com/shared/static/o059ef3me67gjd6xyue6590q6dbgnavx.png" TargetMode="External"/><Relationship Id="rId386" Type="http://schemas.openxmlformats.org/officeDocument/2006/relationships/hyperlink" Target="https://customwheelhousellc.box.com/shared/static/9dg3atvdgvi01qkh63qdey6aq7xxqi14.png" TargetMode="External"/><Relationship Id="rId593" Type="http://schemas.openxmlformats.org/officeDocument/2006/relationships/hyperlink" Target="https://customwheelhousellc.box.com/shared/static/1jetegnec5of45vjy2yas2bn1qcm287n.png" TargetMode="External"/><Relationship Id="rId607" Type="http://schemas.openxmlformats.org/officeDocument/2006/relationships/hyperlink" Target="https://customwheelhousellc.box.com/shared/static/jrb85l1srxssn9ssdm6bxo0wmt1n7f8g.png" TargetMode="External"/><Relationship Id="rId814" Type="http://schemas.openxmlformats.org/officeDocument/2006/relationships/hyperlink" Target="https://customwheelhousellc.box.com/shared/static/f3y5u7stb37swccmhioqyfus76lwaldn.png" TargetMode="External"/><Relationship Id="rId1237" Type="http://schemas.openxmlformats.org/officeDocument/2006/relationships/hyperlink" Target="https://customwheelhousellc.box.com/shared/static/xc63xqzwjf5jols8mzyqp42jxete3avb.png" TargetMode="External"/><Relationship Id="rId246" Type="http://schemas.openxmlformats.org/officeDocument/2006/relationships/hyperlink" Target="https://customwheelhousellc.box.com/shared/static/pd8ruiyu37ndghyz98591odl3x9ci5to.png" TargetMode="External"/><Relationship Id="rId453" Type="http://schemas.openxmlformats.org/officeDocument/2006/relationships/hyperlink" Target="https://customwheelhousellc.box.com/shared/static/xz150jms28blrzufobwa3d6jb2f0badj.png" TargetMode="External"/><Relationship Id="rId660" Type="http://schemas.openxmlformats.org/officeDocument/2006/relationships/hyperlink" Target="https://customwheelhousellc.box.com/shared/static/2h0kl46l2ccrig76ymcvwnbg31uk1gjp.png" TargetMode="External"/><Relationship Id="rId898" Type="http://schemas.openxmlformats.org/officeDocument/2006/relationships/hyperlink" Target="https://customwheelhousellc.box.com/shared/static/pijhtlsfnet9kossk7zps8na6vtm524d.png" TargetMode="External"/><Relationship Id="rId1083" Type="http://schemas.openxmlformats.org/officeDocument/2006/relationships/hyperlink" Target="https://customwheelhousellc.box.com/shared/static/jr8oe6vo1s4aucwwk3hznkewznsbkf5x.png" TargetMode="External"/><Relationship Id="rId1290" Type="http://schemas.openxmlformats.org/officeDocument/2006/relationships/hyperlink" Target="https://customwheelhousellc.box.com/shared/static/oxa6j53nuqqknr7sw9ihfa7w1m3lg6rp.png" TargetMode="External"/><Relationship Id="rId1304" Type="http://schemas.openxmlformats.org/officeDocument/2006/relationships/hyperlink" Target="https://customwheelhousellc.box.com/shared/static/g3aavi3zwtuvrzt8rdrs8hwtgrpquclq.png" TargetMode="External"/><Relationship Id="rId106" Type="http://schemas.openxmlformats.org/officeDocument/2006/relationships/hyperlink" Target="https://customwheelhousellc.box.com/shared/static/vczxys92ey0e1nptmv1vgr8b3nex8lbl.png" TargetMode="External"/><Relationship Id="rId313" Type="http://schemas.openxmlformats.org/officeDocument/2006/relationships/hyperlink" Target="https://customwheelhousellc.box.com/shared/static/pxmobqm1k3m7iola3kp4bldswdezq4r6.png" TargetMode="External"/><Relationship Id="rId758" Type="http://schemas.openxmlformats.org/officeDocument/2006/relationships/hyperlink" Target="https://customwheelhousellc.box.com/shared/static/7403cckf9pe1sj2oj8169skvhe8goq55.png" TargetMode="External"/><Relationship Id="rId965" Type="http://schemas.openxmlformats.org/officeDocument/2006/relationships/hyperlink" Target="https://customwheelhousellc.box.com/shared/static/y90z0hkbe0tvu2ifycrq05wtmro5nnwj.png" TargetMode="External"/><Relationship Id="rId1150" Type="http://schemas.openxmlformats.org/officeDocument/2006/relationships/hyperlink" Target="https://customwheelhousellc.box.com/shared/static/d7g4ejagraldgcc1v33i3lhyxde4aene.png" TargetMode="External"/><Relationship Id="rId10" Type="http://schemas.openxmlformats.org/officeDocument/2006/relationships/hyperlink" Target="https://customwheelhousellc.box.com/shared/static/q5mvc67xabwctoi0qwvdd1fjdwgyzyw4.png" TargetMode="External"/><Relationship Id="rId94" Type="http://schemas.openxmlformats.org/officeDocument/2006/relationships/hyperlink" Target="https://customwheelhousellc.box.com/shared/static/vczxys92ey0e1nptmv1vgr8b3nex8lbl.png" TargetMode="External"/><Relationship Id="rId397" Type="http://schemas.openxmlformats.org/officeDocument/2006/relationships/hyperlink" Target="https://customwheelhousellc.box.com/shared/static/a493docqu7bs3xckkgiytjbc7wlkvkog.png" TargetMode="External"/><Relationship Id="rId520" Type="http://schemas.openxmlformats.org/officeDocument/2006/relationships/hyperlink" Target="https://customwheelhousellc.box.com/shared/static/d1jhxl9hmvz5uuv5zz9vtq2vrs1f4py9.png" TargetMode="External"/><Relationship Id="rId618" Type="http://schemas.openxmlformats.org/officeDocument/2006/relationships/hyperlink" Target="https://customwheelhousellc.box.com/shared/static/c4ufv9aininvbal09hmrzmmltknaeme3.png" TargetMode="External"/><Relationship Id="rId825" Type="http://schemas.openxmlformats.org/officeDocument/2006/relationships/hyperlink" Target="https://customwheelhousellc.box.com/shared/static/0llq9jo3x2bt0fyg8cdu5gzkiprhskf5.png" TargetMode="External"/><Relationship Id="rId1248" Type="http://schemas.openxmlformats.org/officeDocument/2006/relationships/hyperlink" Target="https://customwheelhousellc.box.com/shared/static/m2gg1g7cdy7ygp7hfsofye6pq8kjsocn.png" TargetMode="External"/><Relationship Id="rId257" Type="http://schemas.openxmlformats.org/officeDocument/2006/relationships/hyperlink" Target="https://customwheelhousellc.box.com/shared/static/hilgjc6cmhggvc087y31n24jt2786zq6.png" TargetMode="External"/><Relationship Id="rId464" Type="http://schemas.openxmlformats.org/officeDocument/2006/relationships/hyperlink" Target="https://customwheelhousellc.box.com/shared/static/139g80udj4iuwh3sj4fjv94geq79iget.png" TargetMode="External"/><Relationship Id="rId1010" Type="http://schemas.openxmlformats.org/officeDocument/2006/relationships/hyperlink" Target="https://customwheelhousellc.box.com/shared/static/0gxuw82u4e1l1qtgyg9ejcghmuw0sbgs.png" TargetMode="External"/><Relationship Id="rId1094" Type="http://schemas.openxmlformats.org/officeDocument/2006/relationships/hyperlink" Target="https://customwheelhousellc.box.com/shared/static/wvm4tqelktfw5qqhwv7rara0tq95caw6.png" TargetMode="External"/><Relationship Id="rId1108" Type="http://schemas.openxmlformats.org/officeDocument/2006/relationships/hyperlink" Target="https://customwheelhousellc.box.com/shared/static/hg3wpx49lx9gt765321arx2yfi3b8d5t.png" TargetMode="External"/><Relationship Id="rId1315" Type="http://schemas.openxmlformats.org/officeDocument/2006/relationships/hyperlink" Target="https://customwheelhousellc.box.com/shared/static/y8drbnpjd46i9a0kkeik1xz468yo8pzv.png" TargetMode="External"/><Relationship Id="rId117" Type="http://schemas.openxmlformats.org/officeDocument/2006/relationships/hyperlink" Target="https://customwheelhousellc.box.com/shared/static/x7sy6v49gld1o1cratfn5l6oaurk6eqi.png" TargetMode="External"/><Relationship Id="rId671" Type="http://schemas.openxmlformats.org/officeDocument/2006/relationships/hyperlink" Target="https://customwheelhousellc.box.com/shared/static/fvoecupd8lawot491d63oawcj3te3ts0.png" TargetMode="External"/><Relationship Id="rId769" Type="http://schemas.openxmlformats.org/officeDocument/2006/relationships/hyperlink" Target="https://customwheelhousellc.box.com/shared/static/k5qy31aqi4c8c0j1ktef4gm5rpez00eh.png" TargetMode="External"/><Relationship Id="rId976" Type="http://schemas.openxmlformats.org/officeDocument/2006/relationships/hyperlink" Target="https://customwheelhousellc.box.com/shared/static/buywz5ejq5virmi5gf6rklrqjnnxynzx.png" TargetMode="External"/><Relationship Id="rId324" Type="http://schemas.openxmlformats.org/officeDocument/2006/relationships/hyperlink" Target="https://customwheelhousellc.box.com/shared/static/3x4ngmsm1a1ck977hmb5ur3mezx0vrxs.png" TargetMode="External"/><Relationship Id="rId531" Type="http://schemas.openxmlformats.org/officeDocument/2006/relationships/hyperlink" Target="https://customwheelhousellc.box.com/shared/static/861x9ovsp7h4lwzr2tm90tx4e4p8lew4.png" TargetMode="External"/><Relationship Id="rId629" Type="http://schemas.openxmlformats.org/officeDocument/2006/relationships/hyperlink" Target="https://customwheelhousellc.box.com/shared/static/6ui3sggnkjqmm60hcs3kciyuhtq45wez.png" TargetMode="External"/><Relationship Id="rId1161" Type="http://schemas.openxmlformats.org/officeDocument/2006/relationships/hyperlink" Target="https://customwheelhousellc.box.com/shared/static/v71ghr0hu3ug3oli18jqk47wpmcwk08x.png" TargetMode="External"/><Relationship Id="rId1259" Type="http://schemas.openxmlformats.org/officeDocument/2006/relationships/hyperlink" Target="https://customwheelhousellc.box.com/shared/static/tsqte49pz995eepiv2klrbi2x4hql0b8.png" TargetMode="External"/><Relationship Id="rId836" Type="http://schemas.openxmlformats.org/officeDocument/2006/relationships/hyperlink" Target="https://customwheelhousellc.box.com/shared/static/pldg9xs22b5w7cd3h7gbkccd1z1j832m.png" TargetMode="External"/><Relationship Id="rId1021" Type="http://schemas.openxmlformats.org/officeDocument/2006/relationships/hyperlink" Target="https://customwheelhousellc.box.com/shared/static/ugoyiiducfitb3qahvf4d54978to9hvp.png" TargetMode="External"/><Relationship Id="rId1119" Type="http://schemas.openxmlformats.org/officeDocument/2006/relationships/hyperlink" Target="https://customwheelhousellc.box.com/shared/static/egr4z479kwmrw3j1oz3m98b6i5mtsncj.png" TargetMode="External"/><Relationship Id="rId903" Type="http://schemas.openxmlformats.org/officeDocument/2006/relationships/hyperlink" Target="https://customwheelhousellc.box.com/shared/static/kdugie0hwcahd8bxavxixnronwop1qhp.png" TargetMode="External"/><Relationship Id="rId1326" Type="http://schemas.openxmlformats.org/officeDocument/2006/relationships/hyperlink" Target="https://customwheelhousellc.box.com/shared/static/jyoqab48stb6ckh0d2bd3ofpzzh0ddqw.png" TargetMode="External"/><Relationship Id="rId32" Type="http://schemas.openxmlformats.org/officeDocument/2006/relationships/hyperlink" Target="https://customwheelhousellc.box.com/shared/static/vmcr2uis9qd1p2it7d9n5t9efvlejdvs.png" TargetMode="External"/><Relationship Id="rId181" Type="http://schemas.openxmlformats.org/officeDocument/2006/relationships/hyperlink" Target="https://customwheelhousellc.box.com/shared/static/o059ef3me67gjd6xyue6590q6dbgnavx.png" TargetMode="External"/><Relationship Id="rId279" Type="http://schemas.openxmlformats.org/officeDocument/2006/relationships/hyperlink" Target="https://customwheelhousellc.box.com/shared/static/huxfm98m86v8a9hg0w3ln5oyyeg0h2b9.png" TargetMode="External"/><Relationship Id="rId486" Type="http://schemas.openxmlformats.org/officeDocument/2006/relationships/hyperlink" Target="https://customwheelhousellc.box.com/shared/static/dyv6feaacv60o07ktavatn0p8ykh59o0.png" TargetMode="External"/><Relationship Id="rId693" Type="http://schemas.openxmlformats.org/officeDocument/2006/relationships/hyperlink" Target="https://customwheelhousellc.box.com/shared/static/i6ajps82xwwa5o5uf186ehoo8xq1sp65.png" TargetMode="External"/><Relationship Id="rId139" Type="http://schemas.openxmlformats.org/officeDocument/2006/relationships/hyperlink" Target="https://customwheelhousellc.box.com/shared/static/7glzaacyg49a48865r9a3wvnaqk24zbm.jpg" TargetMode="External"/><Relationship Id="rId346" Type="http://schemas.openxmlformats.org/officeDocument/2006/relationships/hyperlink" Target="https://customwheelhousellc.box.com/shared/static/u6bec4c1rceabockxgzbbhedc93fmthc.png" TargetMode="External"/><Relationship Id="rId553" Type="http://schemas.openxmlformats.org/officeDocument/2006/relationships/hyperlink" Target="https://customwheelhousellc.box.com/shared/static/dr7ufxfkox4yv7vlfk9ngtniye1u3871.png" TargetMode="External"/><Relationship Id="rId760" Type="http://schemas.openxmlformats.org/officeDocument/2006/relationships/hyperlink" Target="https://customwheelhousellc.box.com/shared/static/qj5mz9ddd0tpbv0w1gvk4vt46vq2xe96.png" TargetMode="External"/><Relationship Id="rId998" Type="http://schemas.openxmlformats.org/officeDocument/2006/relationships/hyperlink" Target="https://customwheelhousellc.box.com/shared/static/ihlq1n5vbjbx3rcutjkm9zhjbstyxyuk.png" TargetMode="External"/><Relationship Id="rId1183" Type="http://schemas.openxmlformats.org/officeDocument/2006/relationships/hyperlink" Target="https://customwheelhousellc.box.com/shared/static/hed7zy5nrzu97pnl031fycqlri1xrrjy.png" TargetMode="External"/><Relationship Id="rId206" Type="http://schemas.openxmlformats.org/officeDocument/2006/relationships/hyperlink" Target="https://customwheelhousellc.box.com/shared/static/5qd8t45gn7n45qskfvhhc9nvlw28qc2e.jpg" TargetMode="External"/><Relationship Id="rId413" Type="http://schemas.openxmlformats.org/officeDocument/2006/relationships/hyperlink" Target="https://customwheelhousellc.box.com/shared/static/n39hgfcarbemerh3ibbz7witj6b5pu9b.png" TargetMode="External"/><Relationship Id="rId858" Type="http://schemas.openxmlformats.org/officeDocument/2006/relationships/hyperlink" Target="https://customwheelhousellc.box.com/shared/static/vsb5iiyyad5gkh380o37afnleai6crbu.png" TargetMode="External"/><Relationship Id="rId1043" Type="http://schemas.openxmlformats.org/officeDocument/2006/relationships/hyperlink" Target="https://customwheelhousellc.box.com/shared/static/o3d9uhkcllp6b3x6nme95nbzymdrqk8x.png" TargetMode="External"/><Relationship Id="rId620" Type="http://schemas.openxmlformats.org/officeDocument/2006/relationships/hyperlink" Target="https://customwheelhousellc.box.com/shared/static/n3eenvwoee0b4yo9j40z5cyepfh0qz54.png" TargetMode="External"/><Relationship Id="rId718" Type="http://schemas.openxmlformats.org/officeDocument/2006/relationships/hyperlink" Target="https://customwheelhousellc.box.com/shared/static/tpnkv909s07cznvx1hh3kb5c8558j2r4.png" TargetMode="External"/><Relationship Id="rId925" Type="http://schemas.openxmlformats.org/officeDocument/2006/relationships/hyperlink" Target="https://customwheelhousellc.box.com/shared/static/2sqte7alrs169wljv63k0o4x9p3g5sos.png" TargetMode="External"/><Relationship Id="rId1250" Type="http://schemas.openxmlformats.org/officeDocument/2006/relationships/hyperlink" Target="https://customwheelhousellc.box.com/shared/static/o1cifu6mw8p22vlho7b9jmlcyrtv25au.png" TargetMode="External"/><Relationship Id="rId1348" Type="http://schemas.openxmlformats.org/officeDocument/2006/relationships/hyperlink" Target="https://customwheelhousellc.box.com/shared/static/4srq4gg0z86b4xtmet6wf6k6x7egs7wx.png" TargetMode="External"/><Relationship Id="rId1110" Type="http://schemas.openxmlformats.org/officeDocument/2006/relationships/hyperlink" Target="https://customwheelhousellc.box.com/shared/static/0rqmg8sy7e8af5iqf72ma4ainyeasfqm.png" TargetMode="External"/><Relationship Id="rId1208" Type="http://schemas.openxmlformats.org/officeDocument/2006/relationships/hyperlink" Target="https://customwheelhousellc.box.com/shared/static/jiqpzgj3xaq8t72zj7sglxxdvah377vv.png" TargetMode="External"/><Relationship Id="rId54" Type="http://schemas.openxmlformats.org/officeDocument/2006/relationships/hyperlink" Target="https://customwheelhousellc.box.com/shared/static/9osq0re5aa1rm5epodj0i7ge4utolcry.png" TargetMode="External"/><Relationship Id="rId270" Type="http://schemas.openxmlformats.org/officeDocument/2006/relationships/hyperlink" Target="https://customwheelhousellc.box.com/shared/static/3mwqrfvnztfvd2jr2jn87ya1sk6ovltm.png" TargetMode="External"/><Relationship Id="rId130" Type="http://schemas.openxmlformats.org/officeDocument/2006/relationships/hyperlink" Target="https://customwheelhousellc.box.com/shared/static/tyye0p0kbypf1rxme2qcbt4y1uh0e78d.png" TargetMode="External"/><Relationship Id="rId368" Type="http://schemas.openxmlformats.org/officeDocument/2006/relationships/hyperlink" Target="https://customwheelhousellc.box.com/shared/static/ro9j4d2t4spk8yeowc3zw9gp900t8tdq.png" TargetMode="External"/><Relationship Id="rId575" Type="http://schemas.openxmlformats.org/officeDocument/2006/relationships/hyperlink" Target="https://customwheelhousellc.box.com/shared/static/63mkj56np3igs28vapkxq63yv5cgut9y.png" TargetMode="External"/><Relationship Id="rId782" Type="http://schemas.openxmlformats.org/officeDocument/2006/relationships/hyperlink" Target="https://customwheelhousellc.box.com/shared/static/tmwyw63rjyv4hqncbtr23bwwgz4q67s1.png" TargetMode="External"/><Relationship Id="rId228" Type="http://schemas.openxmlformats.org/officeDocument/2006/relationships/hyperlink" Target="https://customwheelhousellc.box.com/shared/static/to8erjg31b6mxpzjxf19r3s6rvo7vnfb.png" TargetMode="External"/><Relationship Id="rId435" Type="http://schemas.openxmlformats.org/officeDocument/2006/relationships/hyperlink" Target="https://customwheelhousellc.box.com/shared/static/02cf949z1bpdzn453992xkomglev0s2m.png" TargetMode="External"/><Relationship Id="rId642" Type="http://schemas.openxmlformats.org/officeDocument/2006/relationships/hyperlink" Target="https://customwheelhousellc.box.com/shared/static/zd5sq6y0seatmfvfedj4jun9ntpae5tq.png" TargetMode="External"/><Relationship Id="rId1065" Type="http://schemas.openxmlformats.org/officeDocument/2006/relationships/hyperlink" Target="https://customwheelhousellc.box.com/shared/static/xezmyja5ftiza1b7kg5qvrw9yav6jls5.png" TargetMode="External"/><Relationship Id="rId1272" Type="http://schemas.openxmlformats.org/officeDocument/2006/relationships/hyperlink" Target="https://customwheelhousellc.box.com/shared/static/f6zsx8iii1b0m8rezm615xwded765y8w.png" TargetMode="External"/><Relationship Id="rId502" Type="http://schemas.openxmlformats.org/officeDocument/2006/relationships/hyperlink" Target="https://customwheelhousellc.box.com/shared/static/qqt8hdyc5ll4390j6cnnsgx414uswb0p.png" TargetMode="External"/><Relationship Id="rId947" Type="http://schemas.openxmlformats.org/officeDocument/2006/relationships/hyperlink" Target="https://customwheelhousellc.box.com/shared/static/lb5hh5tgvuz372ydjqv6itiolua9anv0.png" TargetMode="External"/><Relationship Id="rId1132" Type="http://schemas.openxmlformats.org/officeDocument/2006/relationships/hyperlink" Target="https://customwheelhousellc.box.com/shared/static/i5v1yp8nzqd0bi9pecr9rxq2rpi0oxul.png" TargetMode="External"/><Relationship Id="rId76" Type="http://schemas.openxmlformats.org/officeDocument/2006/relationships/hyperlink" Target="https://customwheelhousellc.box.com/shared/static/8744kvt53v2pzh5klcs6zc03cxwawjnn.png" TargetMode="External"/><Relationship Id="rId807" Type="http://schemas.openxmlformats.org/officeDocument/2006/relationships/hyperlink" Target="https://customwheelhousellc.box.com/shared/static/6mktl2hq0cbeenvirmw2txdhco58bnfe.png" TargetMode="External"/><Relationship Id="rId292" Type="http://schemas.openxmlformats.org/officeDocument/2006/relationships/hyperlink" Target="https://customwheelhousellc.box.com/shared/static/kpnjncablljdparc7301yrny74omnkbm.png" TargetMode="External"/><Relationship Id="rId597" Type="http://schemas.openxmlformats.org/officeDocument/2006/relationships/hyperlink" Target="https://customwheelhousellc.box.com/shared/static/1jetegnec5of45vjy2yas2bn1qcm287n.png" TargetMode="External"/><Relationship Id="rId152" Type="http://schemas.openxmlformats.org/officeDocument/2006/relationships/hyperlink" Target="https://customwheelhousellc.box.com/shared/static/f3yya0rwyhdi3x7ecnmpy1cri7iv7zxh.png" TargetMode="External"/><Relationship Id="rId457" Type="http://schemas.openxmlformats.org/officeDocument/2006/relationships/hyperlink" Target="https://customwheelhousellc.box.com/shared/static/z7690cb2mulwcaq5lio08p4lunbye44e.png" TargetMode="External"/><Relationship Id="rId1087" Type="http://schemas.openxmlformats.org/officeDocument/2006/relationships/hyperlink" Target="https://customwheelhousellc.box.com/shared/static/gl1galzihc2iszc8d7qorv4hi7msqrzt.png" TargetMode="External"/><Relationship Id="rId1294" Type="http://schemas.openxmlformats.org/officeDocument/2006/relationships/hyperlink" Target="https://customwheelhousellc.box.com/shared/static/ex2fmzqlyt94u3u4e9u3thhla6o3909z.png" TargetMode="External"/><Relationship Id="rId664" Type="http://schemas.openxmlformats.org/officeDocument/2006/relationships/hyperlink" Target="https://customwheelhousellc.box.com/shared/static/ptmrqjunp2iz46ezggk2idve7fnw3359.png" TargetMode="External"/><Relationship Id="rId871" Type="http://schemas.openxmlformats.org/officeDocument/2006/relationships/hyperlink" Target="https://customwheelhousellc.box.com/shared/static/nowff22f4zfhzqq5abf2ar0m2sxbfzta.png" TargetMode="External"/><Relationship Id="rId969" Type="http://schemas.openxmlformats.org/officeDocument/2006/relationships/hyperlink" Target="https://customwheelhousellc.box.com/shared/static/y90z0hkbe0tvu2ifycrq05wtmro5nnwj.png" TargetMode="External"/><Relationship Id="rId317" Type="http://schemas.openxmlformats.org/officeDocument/2006/relationships/hyperlink" Target="https://customwheelhousellc.box.com/shared/static/m5xa8lxy7t5vuze5bhczpihbok0ilpq1.png" TargetMode="External"/><Relationship Id="rId524" Type="http://schemas.openxmlformats.org/officeDocument/2006/relationships/hyperlink" Target="https://customwheelhousellc.box.com/shared/static/377ccbnh2dxum394illwaun5ss5bj6ns.png" TargetMode="External"/><Relationship Id="rId731" Type="http://schemas.openxmlformats.org/officeDocument/2006/relationships/hyperlink" Target="https://customwheelhousellc.box.com/shared/static/i5wjiq2turnk0k42m6ecms3e3ouxkg93.png" TargetMode="External"/><Relationship Id="rId1154" Type="http://schemas.openxmlformats.org/officeDocument/2006/relationships/hyperlink" Target="https://customwheelhousellc.box.com/shared/static/d7g4ejagraldgcc1v33i3lhyxde4aene.png" TargetMode="External"/><Relationship Id="rId98" Type="http://schemas.openxmlformats.org/officeDocument/2006/relationships/hyperlink" Target="https://customwheelhousellc.box.com/shared/static/vczxys92ey0e1nptmv1vgr8b3nex8lbl.png" TargetMode="External"/><Relationship Id="rId829" Type="http://schemas.openxmlformats.org/officeDocument/2006/relationships/hyperlink" Target="https://customwheelhousellc.box.com/shared/static/2gg60mqigfoyhejxht93tri7dslcsgsh.png" TargetMode="External"/><Relationship Id="rId1014" Type="http://schemas.openxmlformats.org/officeDocument/2006/relationships/hyperlink" Target="https://customwheelhousellc.box.com/shared/static/ayy72tdydgjaigh3jt59e3qpfsz2cekd.png" TargetMode="External"/><Relationship Id="rId1221" Type="http://schemas.openxmlformats.org/officeDocument/2006/relationships/hyperlink" Target="https://customwheelhousellc.box.com/shared/static/f1utp458729ckfubdyjc2cy592pd59bo.png" TargetMode="External"/><Relationship Id="rId1319" Type="http://schemas.openxmlformats.org/officeDocument/2006/relationships/hyperlink" Target="https://customwheelhousellc.box.com/shared/static/y8drbnpjd46i9a0kkeik1xz468yo8pzv.png" TargetMode="External"/><Relationship Id="rId25" Type="http://schemas.openxmlformats.org/officeDocument/2006/relationships/hyperlink" Target="https://customwheelhousellc.box.com/shared/static/ct5y219def7h8o999dzmhv170rynoxcy.jpg" TargetMode="External"/><Relationship Id="rId174" Type="http://schemas.openxmlformats.org/officeDocument/2006/relationships/hyperlink" Target="https://customwheelhousellc.box.com/shared/static/ytcy35bl6mhtdpbillnvwuvniumw4kdk.png" TargetMode="External"/><Relationship Id="rId381" Type="http://schemas.openxmlformats.org/officeDocument/2006/relationships/hyperlink" Target="https://customwheelhousellc.box.com/shared/static/kw0fueipcqhrd586wvu2ea4z8kz65xi2.png" TargetMode="External"/><Relationship Id="rId241" Type="http://schemas.openxmlformats.org/officeDocument/2006/relationships/hyperlink" Target="https://customwheelhousellc.box.com/shared/static/ce8yxdmsusks2rhqq9f9xvhdxfnj5spi.png" TargetMode="External"/><Relationship Id="rId479" Type="http://schemas.openxmlformats.org/officeDocument/2006/relationships/hyperlink" Target="https://customwheelhousellc.box.com/shared/static/lu9n2ptdoba1gkqzfzpkt3z1w96qcvpk.png" TargetMode="External"/><Relationship Id="rId686" Type="http://schemas.openxmlformats.org/officeDocument/2006/relationships/hyperlink" Target="https://customwheelhousellc.box.com/shared/static/dxlqf6p2xomjj5c2c26v71goqm31wl8f.png" TargetMode="External"/><Relationship Id="rId893" Type="http://schemas.openxmlformats.org/officeDocument/2006/relationships/hyperlink" Target="https://customwheelhousellc.box.com/shared/static/bfvj1yzgy2e8dd1n0ipswi54pz0mj7e2.png" TargetMode="External"/><Relationship Id="rId339" Type="http://schemas.openxmlformats.org/officeDocument/2006/relationships/hyperlink" Target="https://customwheelhousellc.box.com/shared/static/m5xa8lxy7t5vuze5bhczpihbok0ilpq1.png" TargetMode="External"/><Relationship Id="rId546" Type="http://schemas.openxmlformats.org/officeDocument/2006/relationships/hyperlink" Target="https://customwheelhousellc.box.com/shared/static/qlddx0c9ta01qo4hv4l3fjn8l24ko21j.png" TargetMode="External"/><Relationship Id="rId753" Type="http://schemas.openxmlformats.org/officeDocument/2006/relationships/hyperlink" Target="https://customwheelhousellc.box.com/shared/static/madmis01sur4kn5t5bhmwfgm1yjun0fv.png" TargetMode="External"/><Relationship Id="rId1176" Type="http://schemas.openxmlformats.org/officeDocument/2006/relationships/hyperlink" Target="https://customwheelhousellc.box.com/shared/static/4ogmga6tze985fxqr0mlpavyqch933q4.png" TargetMode="External"/><Relationship Id="rId101" Type="http://schemas.openxmlformats.org/officeDocument/2006/relationships/hyperlink" Target="https://customwheelhousellc.box.com/shared/static/x7sy6v49gld1o1cratfn5l6oaurk6eqi.png" TargetMode="External"/><Relationship Id="rId406" Type="http://schemas.openxmlformats.org/officeDocument/2006/relationships/hyperlink" Target="https://customwheelhousellc.box.com/shared/static/d8t0av2xtwtjvzzfgp8vxgw3g4apmvoz.png" TargetMode="External"/><Relationship Id="rId960" Type="http://schemas.openxmlformats.org/officeDocument/2006/relationships/hyperlink" Target="https://customwheelhousellc.box.com/shared/static/hb5p9p8617hi359wk4n2tkrvtqg8duml.png" TargetMode="External"/><Relationship Id="rId1036" Type="http://schemas.openxmlformats.org/officeDocument/2006/relationships/hyperlink" Target="https://customwheelhousellc.box.com/shared/static/9tcezl6j6wby2jei2lw5yrhysj81y2ua.png" TargetMode="External"/><Relationship Id="rId1243" Type="http://schemas.openxmlformats.org/officeDocument/2006/relationships/hyperlink" Target="https://customwheelhousellc.box.com/shared/static/zjfppdx8o69kwomobfb7z00hingvmq93.png" TargetMode="External"/><Relationship Id="rId613" Type="http://schemas.openxmlformats.org/officeDocument/2006/relationships/hyperlink" Target="https://customwheelhousellc.box.com/shared/static/ek7ntlf6632qp5o034qsuuu7zrvwp72z.png" TargetMode="External"/><Relationship Id="rId820" Type="http://schemas.openxmlformats.org/officeDocument/2006/relationships/hyperlink" Target="https://customwheelhousellc.box.com/shared/static/f3y5u7stb37swccmhioqyfus76lwaldn.png" TargetMode="External"/><Relationship Id="rId918" Type="http://schemas.openxmlformats.org/officeDocument/2006/relationships/hyperlink" Target="https://customwheelhousellc.box.com/shared/static/y5mllp4ngi1vfdeqwf41a98zm3vtpiyz.png" TargetMode="External"/><Relationship Id="rId1103" Type="http://schemas.openxmlformats.org/officeDocument/2006/relationships/hyperlink" Target="https://customwheelhousellc.box.com/shared/static/m4y81un7qjovbwik37azyblqj6s4qu7m.png" TargetMode="External"/><Relationship Id="rId1310" Type="http://schemas.openxmlformats.org/officeDocument/2006/relationships/hyperlink" Target="https://customwheelhousellc.box.com/shared/static/g3aavi3zwtuvrzt8rdrs8hwtgrpquclq.png" TargetMode="External"/><Relationship Id="rId47" Type="http://schemas.openxmlformats.org/officeDocument/2006/relationships/hyperlink" Target="https://customwheelhousellc.box.com/shared/static/psi5k40ce1icnzcvmubzgh2iix3pm3zl.png" TargetMode="External"/><Relationship Id="rId196" Type="http://schemas.openxmlformats.org/officeDocument/2006/relationships/hyperlink" Target="https://customwheelhousellc.box.com/shared/static/5qd8t45gn7n45qskfvhhc9nvlw28qc2e.jpg" TargetMode="External"/><Relationship Id="rId263" Type="http://schemas.openxmlformats.org/officeDocument/2006/relationships/hyperlink" Target="https://customwheelhousellc.box.com/shared/static/huxfm98m86v8a9hg0w3ln5oyyeg0h2b9.png" TargetMode="External"/><Relationship Id="rId470" Type="http://schemas.openxmlformats.org/officeDocument/2006/relationships/hyperlink" Target="https://customwheelhousellc.box.com/shared/static/hku5uabm423308koure6envciviu1mb8.png" TargetMode="External"/><Relationship Id="rId123" Type="http://schemas.openxmlformats.org/officeDocument/2006/relationships/hyperlink" Target="https://customwheelhousellc.box.com/shared/static/7glzaacyg49a48865r9a3wvnaqk24zbm.jpg" TargetMode="External"/><Relationship Id="rId330" Type="http://schemas.openxmlformats.org/officeDocument/2006/relationships/hyperlink" Target="https://customwheelhousellc.box.com/shared/static/3x4ngmsm1a1ck977hmb5ur3mezx0vrxs.png" TargetMode="External"/><Relationship Id="rId568" Type="http://schemas.openxmlformats.org/officeDocument/2006/relationships/hyperlink" Target="https://customwheelhousellc.box.com/shared/static/u3icraahx5tm6gr4hnxiekzi3v5fo535.png" TargetMode="External"/><Relationship Id="rId775" Type="http://schemas.openxmlformats.org/officeDocument/2006/relationships/hyperlink" Target="https://customwheelhousellc.box.com/shared/static/t4svabcpxo6pmmd2gh7pv2zeec6y9q0e.png" TargetMode="External"/><Relationship Id="rId982" Type="http://schemas.openxmlformats.org/officeDocument/2006/relationships/hyperlink" Target="https://customwheelhousellc.box.com/shared/static/3aomesmt91j2813p2azkznxcnhzyprsv.png" TargetMode="External"/><Relationship Id="rId1198" Type="http://schemas.openxmlformats.org/officeDocument/2006/relationships/hyperlink" Target="https://customwheelhousellc.box.com/shared/static/4g7i6zqjfsymop8mhaauxp2jp5x34rq5.png" TargetMode="External"/><Relationship Id="rId428" Type="http://schemas.openxmlformats.org/officeDocument/2006/relationships/hyperlink" Target="https://customwheelhousellc.box.com/shared/static/b8u01mz6ulem9p0rv9ep1tn9bodrigdu.png" TargetMode="External"/><Relationship Id="rId635" Type="http://schemas.openxmlformats.org/officeDocument/2006/relationships/hyperlink" Target="https://customwheelhousellc.box.com/shared/static/lioyjdghgy9hugislg2vli7qeicw8tyl.png" TargetMode="External"/><Relationship Id="rId842" Type="http://schemas.openxmlformats.org/officeDocument/2006/relationships/hyperlink" Target="https://customwheelhousellc.box.com/shared/static/pldg9xs22b5w7cd3h7gbkccd1z1j832m.png" TargetMode="External"/><Relationship Id="rId1058" Type="http://schemas.openxmlformats.org/officeDocument/2006/relationships/hyperlink" Target="https://customwheelhousellc.box.com/shared/static/rim0qm9qtvhfe4vr2ffbf48qxdd62qhe.png" TargetMode="External"/><Relationship Id="rId1265" Type="http://schemas.openxmlformats.org/officeDocument/2006/relationships/hyperlink" Target="https://customwheelhousellc.box.com/shared/static/xv9zs91ipkz0r66taazqh19yzih41hkh.png" TargetMode="External"/><Relationship Id="rId702" Type="http://schemas.openxmlformats.org/officeDocument/2006/relationships/hyperlink" Target="https://customwheelhousellc.box.com/shared/static/n2t8xoqx6latqgpcsu34tyl922zh5mq4.png" TargetMode="External"/><Relationship Id="rId1125" Type="http://schemas.openxmlformats.org/officeDocument/2006/relationships/hyperlink" Target="https://customwheelhousellc.box.com/shared/static/egr4z479kwmrw3j1oz3m98b6i5mtsncj.png" TargetMode="External"/><Relationship Id="rId1332" Type="http://schemas.openxmlformats.org/officeDocument/2006/relationships/hyperlink" Target="https://customwheelhousellc.box.com/shared/static/46dl3kqxebutadwquk3mhcda4fd5igoe.png" TargetMode="External"/><Relationship Id="rId69" Type="http://schemas.openxmlformats.org/officeDocument/2006/relationships/hyperlink" Target="https://customwheelhousellc.box.com/shared/static/m2dyeijlqe5eginapbftf5v0h7m9263n.png" TargetMode="External"/><Relationship Id="rId285" Type="http://schemas.openxmlformats.org/officeDocument/2006/relationships/hyperlink" Target="https://customwheelhousellc.box.com/shared/static/sem712tvo63385zkkj2u98j4j2wuxv5m.png" TargetMode="External"/><Relationship Id="rId492" Type="http://schemas.openxmlformats.org/officeDocument/2006/relationships/hyperlink" Target="https://customwheelhousellc.box.com/shared/static/dyv6feaacv60o07ktavatn0p8ykh59o0.png" TargetMode="External"/><Relationship Id="rId797" Type="http://schemas.openxmlformats.org/officeDocument/2006/relationships/hyperlink" Target="https://customwheelhousellc.box.com/shared/static/v9fjre167xkjj1j7c5gcsrcefl7czd1x.png" TargetMode="External"/><Relationship Id="rId145" Type="http://schemas.openxmlformats.org/officeDocument/2006/relationships/hyperlink" Target="https://customwheelhousellc.box.com/shared/static/cng6ulvj7agih50tvuc5fpnknoawv238.png" TargetMode="External"/><Relationship Id="rId352" Type="http://schemas.openxmlformats.org/officeDocument/2006/relationships/hyperlink" Target="https://customwheelhousellc.box.com/shared/static/ljh7x7y7yvamj9f5n2w0svej7f8w3q52.png" TargetMode="External"/><Relationship Id="rId1287" Type="http://schemas.openxmlformats.org/officeDocument/2006/relationships/hyperlink" Target="https://customwheelhousellc.box.com/shared/static/8v0n2jcdy7z8wx6b16zeyxnlrb38fjzj.png" TargetMode="External"/><Relationship Id="rId212" Type="http://schemas.openxmlformats.org/officeDocument/2006/relationships/hyperlink" Target="https://customwheelhousellc.box.com/shared/static/li89d0onbqpobtmsnjhi23n72elkr31r.png" TargetMode="External"/><Relationship Id="rId657" Type="http://schemas.openxmlformats.org/officeDocument/2006/relationships/hyperlink" Target="https://customwheelhousellc.box.com/shared/static/kmnj60kicbk35f0ubi0z19kl84alxs7t.png" TargetMode="External"/><Relationship Id="rId864" Type="http://schemas.openxmlformats.org/officeDocument/2006/relationships/hyperlink" Target="https://customwheelhousellc.box.com/shared/static/4htga0llddyttpo6p93zxxnmeho80x8p.png" TargetMode="External"/><Relationship Id="rId517" Type="http://schemas.openxmlformats.org/officeDocument/2006/relationships/hyperlink" Target="https://customwheelhousellc.box.com/shared/static/8xkaf0mrjc78be89pajypc1rbam0i2ct.png" TargetMode="External"/><Relationship Id="rId724" Type="http://schemas.openxmlformats.org/officeDocument/2006/relationships/hyperlink" Target="https://customwheelhousellc.box.com/shared/static/y51oijsjgdhgd9p8ggpk5qtd9igmyjdx.png" TargetMode="External"/><Relationship Id="rId931" Type="http://schemas.openxmlformats.org/officeDocument/2006/relationships/hyperlink" Target="https://customwheelhousellc.box.com/shared/static/2sqte7alrs169wljv63k0o4x9p3g5sos.png" TargetMode="External"/><Relationship Id="rId1147" Type="http://schemas.openxmlformats.org/officeDocument/2006/relationships/hyperlink" Target="https://customwheelhousellc.box.com/shared/static/f64c6303nu10kc4e7z0ifc4v4grubryy.png" TargetMode="External"/><Relationship Id="rId1354" Type="http://schemas.openxmlformats.org/officeDocument/2006/relationships/hyperlink" Target="https://customwheelhousellc.box.com/shared/static/sxvymtyvcjveapk8vo47z0f2o36i2cmq.png" TargetMode="External"/><Relationship Id="rId60" Type="http://schemas.openxmlformats.org/officeDocument/2006/relationships/hyperlink" Target="https://customwheelhousellc.box.com/shared/static/t65l1ha2cfauj7ywaakc7qe1wjva10fu.png" TargetMode="External"/><Relationship Id="rId1007" Type="http://schemas.openxmlformats.org/officeDocument/2006/relationships/hyperlink" Target="https://customwheelhousellc.box.com/shared/static/hxtsjxvgd0ml9b9x1amq3wey5yaxqqqm.png" TargetMode="External"/><Relationship Id="rId1214" Type="http://schemas.openxmlformats.org/officeDocument/2006/relationships/hyperlink" Target="https://customwheelhousellc.box.com/shared/static/4g7i6zqjfsymop8mhaauxp2jp5x34rq5.png" TargetMode="External"/><Relationship Id="rId18" Type="http://schemas.openxmlformats.org/officeDocument/2006/relationships/hyperlink" Target="https://customwheelhousellc.box.com/shared/static/ogas09bfej803d7miyabg0uxzziitx6j.png" TargetMode="External"/><Relationship Id="rId167" Type="http://schemas.openxmlformats.org/officeDocument/2006/relationships/hyperlink" Target="https://customwheelhousellc.box.com/shared/static/o059ef3me67gjd6xyue6590q6dbgnavx.png" TargetMode="External"/><Relationship Id="rId374" Type="http://schemas.openxmlformats.org/officeDocument/2006/relationships/hyperlink" Target="https://customwheelhousellc.box.com/shared/static/ro9j4d2t4spk8yeowc3zw9gp900t8tdq.png" TargetMode="External"/><Relationship Id="rId581" Type="http://schemas.openxmlformats.org/officeDocument/2006/relationships/hyperlink" Target="https://customwheelhousellc.box.com/shared/static/63mkj56np3igs28vapkxq63yv5cgut9y.png" TargetMode="External"/><Relationship Id="rId234" Type="http://schemas.openxmlformats.org/officeDocument/2006/relationships/hyperlink" Target="https://customwheelhousellc.box.com/shared/static/4q3aqns0jele0t7xh7ipvnr4m13lms6e.png" TargetMode="External"/><Relationship Id="rId679" Type="http://schemas.openxmlformats.org/officeDocument/2006/relationships/hyperlink" Target="https://customwheelhousellc.box.com/shared/static/myryfgf0qerej4s85oya4lvg9rhc3ksg.png" TargetMode="External"/><Relationship Id="rId886" Type="http://schemas.openxmlformats.org/officeDocument/2006/relationships/hyperlink" Target="https://customwheelhousellc.box.com/shared/static/d2gtvn9ac5cnfet55kg7wa8jvfrhi6uu.png" TargetMode="External"/><Relationship Id="rId2" Type="http://schemas.openxmlformats.org/officeDocument/2006/relationships/hyperlink" Target="https://customwheelhousellc.box.com/shared/static/hni90bq2d4aqceiv261glrtrjpg3iar0.png" TargetMode="External"/><Relationship Id="rId441" Type="http://schemas.openxmlformats.org/officeDocument/2006/relationships/hyperlink" Target="https://customwheelhousellc.box.com/shared/static/02cf949z1bpdzn453992xkomglev0s2m.png" TargetMode="External"/><Relationship Id="rId539" Type="http://schemas.openxmlformats.org/officeDocument/2006/relationships/hyperlink" Target="https://customwheelhousellc.box.com/shared/static/360nwparilnxn65bhxfenj9cig0b7t7k.png" TargetMode="External"/><Relationship Id="rId746" Type="http://schemas.openxmlformats.org/officeDocument/2006/relationships/hyperlink" Target="https://customwheelhousellc.box.com/shared/static/hw5hqsh913vdn3wuz1biuy82bkgdr1rd.png" TargetMode="External"/><Relationship Id="rId1071" Type="http://schemas.openxmlformats.org/officeDocument/2006/relationships/hyperlink" Target="https://customwheelhousellc.box.com/shared/static/0m4amtqxlxv6cu93c2r6hown6r0h9gib.png" TargetMode="External"/><Relationship Id="rId1169" Type="http://schemas.openxmlformats.org/officeDocument/2006/relationships/hyperlink" Target="https://customwheelhousellc.box.com/shared/static/top6ffo1b8aulpbbc2rfmiwlkrbs2xbz.png" TargetMode="External"/><Relationship Id="rId301" Type="http://schemas.openxmlformats.org/officeDocument/2006/relationships/hyperlink" Target="https://customwheelhousellc.box.com/shared/static/4a2xgit79rxhi5vu3gzchcbv1m6bpdmc.png" TargetMode="External"/><Relationship Id="rId953" Type="http://schemas.openxmlformats.org/officeDocument/2006/relationships/hyperlink" Target="https://customwheelhousellc.box.com/shared/static/lb5hh5tgvuz372ydjqv6itiolua9anv0.png" TargetMode="External"/><Relationship Id="rId1029" Type="http://schemas.openxmlformats.org/officeDocument/2006/relationships/hyperlink" Target="https://customwheelhousellc.box.com/shared/static/7ez7kqmw7grdd4szylqsj2l7k03akfvg.png" TargetMode="External"/><Relationship Id="rId1236" Type="http://schemas.openxmlformats.org/officeDocument/2006/relationships/hyperlink" Target="https://customwheelhousellc.box.com/shared/static/vz1wplpm7fs8ly9g1l75rvwk9co9cs6d.png" TargetMode="External"/><Relationship Id="rId82" Type="http://schemas.openxmlformats.org/officeDocument/2006/relationships/hyperlink" Target="https://customwheelhousellc.box.com/shared/static/8744kvt53v2pzh5klcs6zc03cxwawjnn.png" TargetMode="External"/><Relationship Id="rId606" Type="http://schemas.openxmlformats.org/officeDocument/2006/relationships/hyperlink" Target="https://customwheelhousellc.box.com/shared/static/cprshbw3hg9ee31f5v7zlm1s89d6kna1.png" TargetMode="External"/><Relationship Id="rId813" Type="http://schemas.openxmlformats.org/officeDocument/2006/relationships/hyperlink" Target="https://customwheelhousellc.box.com/shared/static/5nuaci3aqq8m2ffspio27dw04bl7dses.png" TargetMode="External"/><Relationship Id="rId1303" Type="http://schemas.openxmlformats.org/officeDocument/2006/relationships/hyperlink" Target="https://customwheelhousellc.box.com/shared/static/l8ta8g812agn9hn2t5nmiru05kzxekz5.png" TargetMode="External"/><Relationship Id="rId189" Type="http://schemas.openxmlformats.org/officeDocument/2006/relationships/hyperlink" Target="https://customwheelhousellc.box.com/shared/static/z7aobucbxuojhavzz3e5f4jmy1j5edgq.png" TargetMode="External"/><Relationship Id="rId396" Type="http://schemas.openxmlformats.org/officeDocument/2006/relationships/hyperlink" Target="https://customwheelhousellc.box.com/shared/static/kwmof5v4jm8vu0rijz77og182kjfpgtq.png" TargetMode="External"/><Relationship Id="rId256" Type="http://schemas.openxmlformats.org/officeDocument/2006/relationships/hyperlink" Target="https://customwheelhousellc.box.com/shared/static/idlbxdiwt2bgzwmd6uu7uxn4dyemtzw7.png" TargetMode="External"/><Relationship Id="rId463" Type="http://schemas.openxmlformats.org/officeDocument/2006/relationships/hyperlink" Target="https://customwheelhousellc.box.com/shared/static/z7690cb2mulwcaq5lio08p4lunbye44e.png" TargetMode="External"/><Relationship Id="rId670" Type="http://schemas.openxmlformats.org/officeDocument/2006/relationships/hyperlink" Target="https://customwheelhousellc.box.com/shared/static/0s7v9ch0wq0bfogd49yeeadnros5zra5.png" TargetMode="External"/><Relationship Id="rId1093" Type="http://schemas.openxmlformats.org/officeDocument/2006/relationships/hyperlink" Target="https://customwheelhousellc.box.com/shared/static/cujd92ijxxypacaqoeqgotzcm84f5345.png" TargetMode="External"/><Relationship Id="rId116" Type="http://schemas.openxmlformats.org/officeDocument/2006/relationships/hyperlink" Target="https://customwheelhousellc.box.com/shared/static/vczxys92ey0e1nptmv1vgr8b3nex8lbl.png" TargetMode="External"/><Relationship Id="rId323" Type="http://schemas.openxmlformats.org/officeDocument/2006/relationships/hyperlink" Target="https://customwheelhousellc.box.com/shared/static/m5xa8lxy7t5vuze5bhczpihbok0ilpq1.png" TargetMode="External"/><Relationship Id="rId530" Type="http://schemas.openxmlformats.org/officeDocument/2006/relationships/hyperlink" Target="https://customwheelhousellc.box.com/shared/static/z8stihrchugi0xv30tp3w5igwf9lg02z.png" TargetMode="External"/><Relationship Id="rId768" Type="http://schemas.openxmlformats.org/officeDocument/2006/relationships/hyperlink" Target="https://customwheelhousellc.box.com/shared/static/k34yf2a17st0wk69mhbebv7p4y2udgpj.png" TargetMode="External"/><Relationship Id="rId975" Type="http://schemas.openxmlformats.org/officeDocument/2006/relationships/hyperlink" Target="https://customwheelhousellc.box.com/shared/static/t8dzfk9j1ms3ql3hsm9q5ex2n5xbfjq0.png" TargetMode="External"/><Relationship Id="rId1160" Type="http://schemas.openxmlformats.org/officeDocument/2006/relationships/hyperlink" Target="https://customwheelhousellc.box.com/shared/static/d7g4ejagraldgcc1v33i3lhyxde4aene.png" TargetMode="External"/><Relationship Id="rId628" Type="http://schemas.openxmlformats.org/officeDocument/2006/relationships/hyperlink" Target="https://customwheelhousellc.box.com/shared/static/55xxd6qguoi0khkbohv22b48gydys4xz.png" TargetMode="External"/><Relationship Id="rId835" Type="http://schemas.openxmlformats.org/officeDocument/2006/relationships/hyperlink" Target="https://customwheelhousellc.box.com/shared/static/2gg60mqigfoyhejxht93tri7dslcsgsh.png" TargetMode="External"/><Relationship Id="rId1258" Type="http://schemas.openxmlformats.org/officeDocument/2006/relationships/hyperlink" Target="https://customwheelhousellc.box.com/shared/static/1ybvsxqage2mu6t09nir8096w79a3czl.png" TargetMode="External"/><Relationship Id="rId1020" Type="http://schemas.openxmlformats.org/officeDocument/2006/relationships/hyperlink" Target="https://customwheelhousellc.box.com/shared/static/ftlldth6qcg6tv8u4pksuoczbkgn3cb9.png" TargetMode="External"/><Relationship Id="rId1118" Type="http://schemas.openxmlformats.org/officeDocument/2006/relationships/hyperlink" Target="https://customwheelhousellc.box.com/shared/static/8hlaxpxofy35g2xq1bxbaosd4x2pqkxl.png" TargetMode="External"/><Relationship Id="rId1325" Type="http://schemas.openxmlformats.org/officeDocument/2006/relationships/hyperlink" Target="https://customwheelhousellc.box.com/shared/static/y8drbnpjd46i9a0kkeik1xz468yo8pzv.png" TargetMode="External"/><Relationship Id="rId902" Type="http://schemas.openxmlformats.org/officeDocument/2006/relationships/hyperlink" Target="https://customwheelhousellc.box.com/shared/static/bk2wjee4xwi5hg88wig4rmkrl5b46q3d.png" TargetMode="External"/><Relationship Id="rId31" Type="http://schemas.openxmlformats.org/officeDocument/2006/relationships/hyperlink" Target="https://customwheelhousellc.box.com/shared/static/ct5y219def7h8o999dzmhv170rynoxcy.jpg" TargetMode="External"/><Relationship Id="rId180" Type="http://schemas.openxmlformats.org/officeDocument/2006/relationships/hyperlink" Target="https://customwheelhousellc.box.com/shared/static/ytcy35bl6mhtdpbillnvwuvniumw4kdk.png" TargetMode="External"/><Relationship Id="rId278" Type="http://schemas.openxmlformats.org/officeDocument/2006/relationships/hyperlink" Target="https://customwheelhousellc.box.com/shared/static/3mwqrfvnztfvd2jr2jn87ya1sk6ovltm.png" TargetMode="External"/><Relationship Id="rId485" Type="http://schemas.openxmlformats.org/officeDocument/2006/relationships/hyperlink" Target="https://customwheelhousellc.box.com/shared/static/1u1gl8nztcs0odr5tu0fqcvred187pag.png" TargetMode="External"/><Relationship Id="rId692" Type="http://schemas.openxmlformats.org/officeDocument/2006/relationships/hyperlink" Target="https://customwheelhousellc.box.com/shared/static/as1k6bwilj4i3zdshfhm7dkl5u6e9rbw.png" TargetMode="External"/><Relationship Id="rId138" Type="http://schemas.openxmlformats.org/officeDocument/2006/relationships/hyperlink" Target="https://customwheelhousellc.box.com/shared/static/tyye0p0kbypf1rxme2qcbt4y1uh0e78d.png" TargetMode="External"/><Relationship Id="rId345" Type="http://schemas.openxmlformats.org/officeDocument/2006/relationships/hyperlink" Target="https://customwheelhousellc.box.com/shared/static/bwxfz9knclvd6rx1cevviwjuuqdpgxvz.png" TargetMode="External"/><Relationship Id="rId552" Type="http://schemas.openxmlformats.org/officeDocument/2006/relationships/hyperlink" Target="https://customwheelhousellc.box.com/shared/static/378dkdyf9zrl44rdynm5yx0qwcx759rs.png" TargetMode="External"/><Relationship Id="rId997" Type="http://schemas.openxmlformats.org/officeDocument/2006/relationships/hyperlink" Target="https://customwheelhousellc.box.com/shared/static/x6seev91fgufx6ml69nt3a8a2vtfaee3.png" TargetMode="External"/><Relationship Id="rId1182" Type="http://schemas.openxmlformats.org/officeDocument/2006/relationships/hyperlink" Target="https://customwheelhousellc.box.com/shared/static/gwyau5oim68drg6brtaacnni9ypwdrwu.png" TargetMode="External"/><Relationship Id="rId205" Type="http://schemas.openxmlformats.org/officeDocument/2006/relationships/hyperlink" Target="https://customwheelhousellc.box.com/shared/static/yl15h4d2hyb72b9r3kia1akyuao49gvv.png" TargetMode="External"/><Relationship Id="rId412" Type="http://schemas.openxmlformats.org/officeDocument/2006/relationships/hyperlink" Target="https://customwheelhousellc.box.com/shared/static/d8t0av2xtwtjvzzfgp8vxgw3g4apmvoz.png" TargetMode="External"/><Relationship Id="rId857" Type="http://schemas.openxmlformats.org/officeDocument/2006/relationships/hyperlink" Target="https://customwheelhousellc.box.com/shared/static/q0dameo29f51bwqkqzd5p8x0wmiawz2b.png" TargetMode="External"/><Relationship Id="rId1042" Type="http://schemas.openxmlformats.org/officeDocument/2006/relationships/hyperlink" Target="https://customwheelhousellc.box.com/shared/static/9tcezl6j6wby2jei2lw5yrhysj81y2ua.png" TargetMode="External"/><Relationship Id="rId717" Type="http://schemas.openxmlformats.org/officeDocument/2006/relationships/hyperlink" Target="https://customwheelhousellc.box.com/shared/static/9yyh90808xcn79zmpzm025l37e2wzac3.png" TargetMode="External"/><Relationship Id="rId924" Type="http://schemas.openxmlformats.org/officeDocument/2006/relationships/hyperlink" Target="https://customwheelhousellc.box.com/shared/static/vy60648obkwp2rhz43ql9w9qxfys4r93.png" TargetMode="External"/><Relationship Id="rId1347" Type="http://schemas.openxmlformats.org/officeDocument/2006/relationships/hyperlink" Target="https://customwheelhousellc.box.com/shared/static/oewpbjr71pv87jnobpxwh3sqsbho0d78.png" TargetMode="External"/><Relationship Id="rId53" Type="http://schemas.openxmlformats.org/officeDocument/2006/relationships/hyperlink" Target="https://customwheelhousellc.box.com/shared/static/7e3yo1qyd82kut1plnmyb6jlhxbtev84.png" TargetMode="External"/><Relationship Id="rId1207" Type="http://schemas.openxmlformats.org/officeDocument/2006/relationships/hyperlink" Target="https://customwheelhousellc.box.com/shared/static/3jdze4187zdy6vk5m7jzxylu0rpgozhw.png" TargetMode="External"/><Relationship Id="rId367" Type="http://schemas.openxmlformats.org/officeDocument/2006/relationships/hyperlink" Target="https://customwheelhousellc.box.com/shared/static/bm8fb0lw376v6y2z40fm9hal1uapcs4w.png" TargetMode="External"/><Relationship Id="rId574" Type="http://schemas.openxmlformats.org/officeDocument/2006/relationships/hyperlink" Target="https://customwheelhousellc.box.com/shared/static/5s6rmcijker2vv5xfjblc0sfqsuay438.png" TargetMode="External"/><Relationship Id="rId227" Type="http://schemas.openxmlformats.org/officeDocument/2006/relationships/hyperlink" Target="https://customwheelhousellc.box.com/shared/static/paf4qc8jp677kvutx86yo9ntkjw6c847.png" TargetMode="External"/><Relationship Id="rId781" Type="http://schemas.openxmlformats.org/officeDocument/2006/relationships/hyperlink" Target="https://customwheelhousellc.box.com/shared/static/ewppnnyqmbgn20cvokhj3nf184jvhz7h.png" TargetMode="External"/><Relationship Id="rId879" Type="http://schemas.openxmlformats.org/officeDocument/2006/relationships/hyperlink" Target="https://customwheelhousellc.box.com/shared/static/g3fd83n51ro4k71n0u31low8d7lul49l.png" TargetMode="External"/><Relationship Id="rId434" Type="http://schemas.openxmlformats.org/officeDocument/2006/relationships/hyperlink" Target="https://customwheelhousellc.box.com/shared/static/yi1aba45z3kbwsk6rkvf7t2iyagbxw24.png" TargetMode="External"/><Relationship Id="rId641" Type="http://schemas.openxmlformats.org/officeDocument/2006/relationships/hyperlink" Target="https://customwheelhousellc.box.com/shared/static/dd246zcet08a60dpendw1ru833spavnj.png" TargetMode="External"/><Relationship Id="rId739" Type="http://schemas.openxmlformats.org/officeDocument/2006/relationships/hyperlink" Target="https://customwheelhousellc.box.com/shared/static/iy7o772z4mikeok20gvc7eh2bqucvr3s.png" TargetMode="External"/><Relationship Id="rId1064" Type="http://schemas.openxmlformats.org/officeDocument/2006/relationships/hyperlink" Target="https://customwheelhousellc.box.com/shared/static/24zza1yczn40v2mefn5d26inma31yhu1.png" TargetMode="External"/><Relationship Id="rId1271" Type="http://schemas.openxmlformats.org/officeDocument/2006/relationships/hyperlink" Target="https://customwheelhousellc.box.com/shared/static/tqj53wlep2339qgrjkpzxva9re70ma19.png" TargetMode="External"/><Relationship Id="rId501" Type="http://schemas.openxmlformats.org/officeDocument/2006/relationships/hyperlink" Target="https://customwheelhousellc.box.com/shared/static/dp307q5r9rntnfrbr55gqa90c7vxt1dz.png" TargetMode="External"/><Relationship Id="rId946" Type="http://schemas.openxmlformats.org/officeDocument/2006/relationships/hyperlink" Target="https://customwheelhousellc.box.com/shared/static/90stisi44nvvetifyuf6lpf1gvof26u6.png" TargetMode="External"/><Relationship Id="rId1131" Type="http://schemas.openxmlformats.org/officeDocument/2006/relationships/hyperlink" Target="https://customwheelhousellc.box.com/shared/static/rb9v6p7sxqgsx3h16a34p68164cmbuwo.png" TargetMode="External"/><Relationship Id="rId1229" Type="http://schemas.openxmlformats.org/officeDocument/2006/relationships/hyperlink" Target="https://customwheelhousellc.box.com/shared/static/5abxc8q66vsuuphhkl2hf1llsooflkjw.png" TargetMode="External"/><Relationship Id="rId75" Type="http://schemas.openxmlformats.org/officeDocument/2006/relationships/hyperlink" Target="https://customwheelhousellc.box.com/shared/static/m2dyeijlqe5eginapbftf5v0h7m9263n.png" TargetMode="External"/><Relationship Id="rId806" Type="http://schemas.openxmlformats.org/officeDocument/2006/relationships/hyperlink" Target="https://customwheelhousellc.box.com/shared/static/qc4n1spijn1kwsjhqqjpxqy4kr5ecbn1.jpg" TargetMode="External"/><Relationship Id="rId291" Type="http://schemas.openxmlformats.org/officeDocument/2006/relationships/hyperlink" Target="https://customwheelhousellc.box.com/shared/static/5t2t4woc2fmwqoiw1xxdpfilgq3fqykn.png" TargetMode="External"/><Relationship Id="rId151" Type="http://schemas.openxmlformats.org/officeDocument/2006/relationships/hyperlink" Target="https://customwheelhousellc.box.com/shared/static/x27oga09bv96dyzryjkrc5neyg3fzoh2.png" TargetMode="External"/><Relationship Id="rId389" Type="http://schemas.openxmlformats.org/officeDocument/2006/relationships/hyperlink" Target="https://customwheelhousellc.box.com/shared/static/ffk8fhft2yz6ghgewizcw29b4f6ynbfu.png" TargetMode="External"/><Relationship Id="rId596" Type="http://schemas.openxmlformats.org/officeDocument/2006/relationships/hyperlink" Target="https://customwheelhousellc.box.com/shared/static/f6hn549pd3y0sif2t8330ghmd5xugthn.png" TargetMode="External"/><Relationship Id="rId249" Type="http://schemas.openxmlformats.org/officeDocument/2006/relationships/hyperlink" Target="https://customwheelhousellc.box.com/shared/static/xtn36n1jl2p05fg2pe5o0kx183gvo5o4.png" TargetMode="External"/><Relationship Id="rId456" Type="http://schemas.openxmlformats.org/officeDocument/2006/relationships/hyperlink" Target="https://customwheelhousellc.box.com/shared/static/ymeock8l4gojpuxcfr9b6doqcr863nd9.png" TargetMode="External"/><Relationship Id="rId663" Type="http://schemas.openxmlformats.org/officeDocument/2006/relationships/hyperlink" Target="https://customwheelhousellc.box.com/shared/static/1nkj4doxzinqau223azsa6x042w5ky9s.jpg" TargetMode="External"/><Relationship Id="rId870" Type="http://schemas.openxmlformats.org/officeDocument/2006/relationships/hyperlink" Target="https://customwheelhousellc.box.com/shared/static/olqalupl2v9lsjo3sqshrfuw8l7wtt5c.png" TargetMode="External"/><Relationship Id="rId1086" Type="http://schemas.openxmlformats.org/officeDocument/2006/relationships/hyperlink" Target="https://customwheelhousellc.box.com/shared/static/3j8yf7rbhqk6ksfell4ipg1v1pr585kv.png" TargetMode="External"/><Relationship Id="rId1293" Type="http://schemas.openxmlformats.org/officeDocument/2006/relationships/hyperlink" Target="https://customwheelhousellc.box.com/shared/static/dk8qoi6hx4ahkebgvxqluv0qp4bpw8nh.png" TargetMode="External"/><Relationship Id="rId109" Type="http://schemas.openxmlformats.org/officeDocument/2006/relationships/hyperlink" Target="https://customwheelhousellc.box.com/shared/static/x7sy6v49gld1o1cratfn5l6oaurk6eqi.png" TargetMode="External"/><Relationship Id="rId316" Type="http://schemas.openxmlformats.org/officeDocument/2006/relationships/hyperlink" Target="https://customwheelhousellc.box.com/shared/static/3x4ngmsm1a1ck977hmb5ur3mezx0vrxs.png" TargetMode="External"/><Relationship Id="rId523" Type="http://schemas.openxmlformats.org/officeDocument/2006/relationships/hyperlink" Target="https://customwheelhousellc.box.com/shared/static/7vn109196qg7zjd2swkapib42dzdeeyx.png" TargetMode="External"/><Relationship Id="rId968" Type="http://schemas.openxmlformats.org/officeDocument/2006/relationships/hyperlink" Target="https://customwheelhousellc.box.com/shared/static/254hzm4fmek0f3xmunz5x4n64523e1qo.png" TargetMode="External"/><Relationship Id="rId1153" Type="http://schemas.openxmlformats.org/officeDocument/2006/relationships/hyperlink" Target="https://customwheelhousellc.box.com/shared/static/f64c6303nu10kc4e7z0ifc4v4grubryy.png" TargetMode="External"/><Relationship Id="rId97" Type="http://schemas.openxmlformats.org/officeDocument/2006/relationships/hyperlink" Target="https://customwheelhousellc.box.com/shared/static/x7sy6v49gld1o1cratfn5l6oaurk6eqi.png" TargetMode="External"/><Relationship Id="rId730" Type="http://schemas.openxmlformats.org/officeDocument/2006/relationships/hyperlink" Target="https://customwheelhousellc.box.com/shared/static/3u48ttoes670aeq4j4rtn2gwb6n8wpqb.png" TargetMode="External"/><Relationship Id="rId828" Type="http://schemas.openxmlformats.org/officeDocument/2006/relationships/hyperlink" Target="https://customwheelhousellc.box.com/shared/static/iyjsw5gtvl64909qjmagvbp8zdow732f.png" TargetMode="External"/><Relationship Id="rId1013" Type="http://schemas.openxmlformats.org/officeDocument/2006/relationships/hyperlink" Target="https://customwheelhousellc.box.com/shared/static/ljashu2hhgvfc7acmawi2ovfcetdshcb.png" TargetMode="External"/><Relationship Id="rId1220" Type="http://schemas.openxmlformats.org/officeDocument/2006/relationships/hyperlink" Target="https://customwheelhousellc.box.com/shared/static/ivl4h1g42nu9jedp1kaxlnemmybobti5.png" TargetMode="External"/><Relationship Id="rId1318" Type="http://schemas.openxmlformats.org/officeDocument/2006/relationships/hyperlink" Target="https://customwheelhousellc.box.com/shared/static/jyoqab48stb6ckh0d2bd3ofpzzh0ddqw.png"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dropbox.com/s/79ki3rulreo23a6/MR305_NV_Matte_Black_Head_On_8_Lug.jpg?dl=0" TargetMode="External"/><Relationship Id="rId671" Type="http://schemas.openxmlformats.org/officeDocument/2006/relationships/hyperlink" Target="https://customwheelhousellc.box.com/s/ck8xv9uccg7modbvyqw8vkuuvp8noseq" TargetMode="External"/><Relationship Id="rId21" Type="http://schemas.openxmlformats.org/officeDocument/2006/relationships/hyperlink" Target="https://www.dropbox.com/s/771k294tmvwk8eq/MR311_Vex_Matte_Black_6_Lug.jpg?dl=0" TargetMode="External"/><Relationship Id="rId324" Type="http://schemas.openxmlformats.org/officeDocument/2006/relationships/hyperlink" Target="https://customwheelhousellc.box.com/s/flyg8o3vuyyzsmjl6n3v8c8bcllcc646" TargetMode="External"/><Relationship Id="rId531" Type="http://schemas.openxmlformats.org/officeDocument/2006/relationships/hyperlink" Target="https://customwheelhousellc.box.com/s/lujqudrtmwvzuedck879q8zet4c9d9v6" TargetMode="External"/><Relationship Id="rId629" Type="http://schemas.openxmlformats.org/officeDocument/2006/relationships/hyperlink" Target="https://customwheelhousellc.box.com/s/02o7kzi7sv6m025yqw2k0qu97mfnjwjd" TargetMode="External"/><Relationship Id="rId170" Type="http://schemas.openxmlformats.org/officeDocument/2006/relationships/hyperlink" Target="https://www.dropbox.com/s/btvajum3h5qzj9s/MR304_Double_Standard_Matte_Black_5_Lug.jpg?dl=0" TargetMode="External"/><Relationship Id="rId268" Type="http://schemas.openxmlformats.org/officeDocument/2006/relationships/hyperlink" Target="https://customwheelhousellc.box.com/s/qaqzz4zz9q8issjhszm87ktr19bgsisf" TargetMode="External"/><Relationship Id="rId475" Type="http://schemas.openxmlformats.org/officeDocument/2006/relationships/hyperlink" Target="https://customwheelhousellc.box.com/s/kv5bvhnxccrudsui8gbbkofk5nqkuwlf" TargetMode="External"/><Relationship Id="rId682" Type="http://schemas.openxmlformats.org/officeDocument/2006/relationships/hyperlink" Target="https://customwheelhousellc.box.com/shared/static/6rthndfsmb4lsxln6qq0qwg5m93wmkkv.png" TargetMode="External"/><Relationship Id="rId32" Type="http://schemas.openxmlformats.org/officeDocument/2006/relationships/hyperlink" Target="https://www.dropbox.com/s/g7hqmq0p82p4z5p/MR311_Vex_Titanium_Head_On_8_Lug.jpg?dl=0" TargetMode="External"/><Relationship Id="rId128" Type="http://schemas.openxmlformats.org/officeDocument/2006/relationships/hyperlink" Target="https://www.dropbox.com/s/3cqx6nnl47yt1eg/MR310_Con6_Bronze_8_Lug.jpg?dl=0" TargetMode="External"/><Relationship Id="rId335" Type="http://schemas.openxmlformats.org/officeDocument/2006/relationships/hyperlink" Target="https://customwheelhousellc.box.com/s/jgcn13uokl4inzkshubf41rovq630vx8" TargetMode="External"/><Relationship Id="rId542" Type="http://schemas.openxmlformats.org/officeDocument/2006/relationships/hyperlink" Target="https://customwheelhousellc.box.com/s/sh5oi3roz8bfgs7eexzubew549txskh4" TargetMode="External"/><Relationship Id="rId181" Type="http://schemas.openxmlformats.org/officeDocument/2006/relationships/hyperlink" Target="https://www.dropbox.com/s/3cqx6nnl47yt1eg/MR310_Con6_Bronze_8_Lug.jpg?dl=0" TargetMode="External"/><Relationship Id="rId402" Type="http://schemas.openxmlformats.org/officeDocument/2006/relationships/hyperlink" Target="https://customwheelhousellc.box.com/s/eofa2cogo68e6lo8ag7ffuoetf41sesx" TargetMode="External"/><Relationship Id="rId279" Type="http://schemas.openxmlformats.org/officeDocument/2006/relationships/hyperlink" Target="https://customwheelhousellc.box.com/s/4c61ypz1bew8s1x19i9jcazvde6eq8zq" TargetMode="External"/><Relationship Id="rId486" Type="http://schemas.openxmlformats.org/officeDocument/2006/relationships/hyperlink" Target="https://customwheelhousellc.box.com/s/5vnhcq908fd1ld6ho91zcihbui2bmzyj" TargetMode="External"/><Relationship Id="rId693" Type="http://schemas.openxmlformats.org/officeDocument/2006/relationships/hyperlink" Target="https://customwheelhousellc.box.com/shared/static/i5v1yp8nzqd0bi9pecr9rxq2rpi0oxul.png" TargetMode="External"/><Relationship Id="rId707" Type="http://schemas.openxmlformats.org/officeDocument/2006/relationships/hyperlink" Target="https://customwheelhousellc.box.com/shared/static/crxux6kqpzypyrg0gevtzcipyktxluum.png" TargetMode="External"/><Relationship Id="rId43" Type="http://schemas.openxmlformats.org/officeDocument/2006/relationships/hyperlink" Target="https://www.dropbox.com/s/btvajum3h5qzj9s/MR304_Double_Standard_Matte_Black_5_Lug.jpg?dl=0" TargetMode="External"/><Relationship Id="rId139" Type="http://schemas.openxmlformats.org/officeDocument/2006/relationships/hyperlink" Target="https://www.dropbox.com/s/7nh128bf68ipx2d/MR310_Con6_Matte_Black_Head_On_8_Lug.jpg?dl=0" TargetMode="External"/><Relationship Id="rId346" Type="http://schemas.openxmlformats.org/officeDocument/2006/relationships/hyperlink" Target="https://customwheelhousellc.box.com/s/005c6gky7r01fo1q8tsqx6xifkvuau97" TargetMode="External"/><Relationship Id="rId553" Type="http://schemas.openxmlformats.org/officeDocument/2006/relationships/hyperlink" Target="https://customwheelhousellc.box.com/s/f7uoqhiwefhgojh9l87ijoo6no5t53bi" TargetMode="External"/><Relationship Id="rId192" Type="http://schemas.openxmlformats.org/officeDocument/2006/relationships/hyperlink" Target="https://www.dropbox.com/s/587kbgmm8g1ni4e/MR311_Vex_Matte_Black_Head_On_5_Lug.jpg?dl=0" TargetMode="External"/><Relationship Id="rId206" Type="http://schemas.openxmlformats.org/officeDocument/2006/relationships/hyperlink" Target="https://www.dropbox.com/s/vh1y6vq7cqqt8n1/MR307_Hole_Matte_Black_Head_On_8_Lug.jpg?dl=0" TargetMode="External"/><Relationship Id="rId413" Type="http://schemas.openxmlformats.org/officeDocument/2006/relationships/hyperlink" Target="https://customwheelhousellc.box.com/s/fp0fgy3iof720vj2wi28eazco0qjrfx4" TargetMode="External"/><Relationship Id="rId497" Type="http://schemas.openxmlformats.org/officeDocument/2006/relationships/hyperlink" Target="https://customwheelhousellc.box.com/s/wt37evauamelbqg4u8ge4wpdz1hcj1j8" TargetMode="External"/><Relationship Id="rId620" Type="http://schemas.openxmlformats.org/officeDocument/2006/relationships/hyperlink" Target="https://customwheelhousellc.box.com/s/olqalupl2v9lsjo3sqshrfuw8l7wtt5c" TargetMode="External"/><Relationship Id="rId718" Type="http://schemas.openxmlformats.org/officeDocument/2006/relationships/hyperlink" Target="https://customwheelhousellc.box.com/shared/static/81dym9dk13xwugtllcdp6ywkd0l4c58t.png" TargetMode="External"/><Relationship Id="rId357" Type="http://schemas.openxmlformats.org/officeDocument/2006/relationships/hyperlink" Target="https://customwheelhousellc.box.com/s/0vpvbgyz5ytdi7humfxys5hctwnxqev5" TargetMode="External"/><Relationship Id="rId54" Type="http://schemas.openxmlformats.org/officeDocument/2006/relationships/hyperlink" Target="https://www.dropbox.com/s/4vc5swbkn7l2wjs/MR310_Con6_Matte_Black_8_Lug.jpg?dl=0" TargetMode="External"/><Relationship Id="rId217" Type="http://schemas.openxmlformats.org/officeDocument/2006/relationships/hyperlink" Target="https://www.dropbox.com/s/g7hqmq0p82p4z5p/MR311_Vex_Titanium_Head_On_8_Lug.jpg?dl=0" TargetMode="External"/><Relationship Id="rId564" Type="http://schemas.openxmlformats.org/officeDocument/2006/relationships/hyperlink" Target="https://customwheelhousellc.box.com/s/4htga0llddyttpo6p93zxxnmeho80x8p" TargetMode="External"/><Relationship Id="rId424" Type="http://schemas.openxmlformats.org/officeDocument/2006/relationships/hyperlink" Target="https://customwheelhousellc.box.com/s/leug3o26518lt1lag2vrx76hsk8du0od" TargetMode="External"/><Relationship Id="rId631" Type="http://schemas.openxmlformats.org/officeDocument/2006/relationships/hyperlink" Target="https://customwheelhousellc.box.com/s/02o7kzi7sv6m025yqw2k0qu97mfnjwjd" TargetMode="External"/><Relationship Id="rId729" Type="http://schemas.openxmlformats.org/officeDocument/2006/relationships/hyperlink" Target="https://customwheelhousellc.box.com/shared/static/0sho6vuwohddnf71ag3uww6kvojcrc9b.png" TargetMode="External"/><Relationship Id="rId270" Type="http://schemas.openxmlformats.org/officeDocument/2006/relationships/hyperlink" Target="https://customwheelhousellc.box.com/s/4yt5lqwumlu33mnrtga32iy0y2qivdkb" TargetMode="External"/><Relationship Id="rId65" Type="http://schemas.openxmlformats.org/officeDocument/2006/relationships/hyperlink" Target="https://www.dropbox.com/s/t2t5vnub5eru61u/MR401R_Low_Offset_Machined_Head_On.jpg?dl=0" TargetMode="External"/><Relationship Id="rId130" Type="http://schemas.openxmlformats.org/officeDocument/2006/relationships/hyperlink" Target="https://www.dropbox.com/s/5jiwxsimrko9hgt/MR310_Con6_Matte_Black_5_Lug.jpg?dl=0" TargetMode="External"/><Relationship Id="rId368" Type="http://schemas.openxmlformats.org/officeDocument/2006/relationships/hyperlink" Target="https://customwheelhousellc.box.com/s/ennn70c47gis1ukwzoiiijujaubx1ub5" TargetMode="External"/><Relationship Id="rId575" Type="http://schemas.openxmlformats.org/officeDocument/2006/relationships/hyperlink" Target="https://customwheelhousellc.box.com/s/4qlw26pxzhldfuyj6d95pfku6ainsjyr" TargetMode="External"/><Relationship Id="rId228" Type="http://schemas.openxmlformats.org/officeDocument/2006/relationships/hyperlink" Target="https://www.dropbox.com/s/k3dyf1yzn7meve8/MR_502_Rally_Bronze.jpg?dl=0" TargetMode="External"/><Relationship Id="rId435" Type="http://schemas.openxmlformats.org/officeDocument/2006/relationships/hyperlink" Target="https://customwheelhousellc.box.com/s/oe2uyttk0h8vzdwf0fawo1651gsfovds" TargetMode="External"/><Relationship Id="rId642" Type="http://schemas.openxmlformats.org/officeDocument/2006/relationships/hyperlink" Target="https://customwheelhousellc.box.com/s/kdugie0hwcahd8bxavxixnronwop1qhp" TargetMode="External"/><Relationship Id="rId281" Type="http://schemas.openxmlformats.org/officeDocument/2006/relationships/hyperlink" Target="https://customwheelhousellc.box.com/s/zphy8whjhdwqj938o86zb0lb4zd1a5bc" TargetMode="External"/><Relationship Id="rId502" Type="http://schemas.openxmlformats.org/officeDocument/2006/relationships/hyperlink" Target="https://customwheelhousellc.box.com/s/91ao0n5x21zncb1lixjs70j10pnrhsdf" TargetMode="External"/><Relationship Id="rId76" Type="http://schemas.openxmlformats.org/officeDocument/2006/relationships/hyperlink" Target="https://www.dropbox.com/s/4t99a4sgubw8pww/MR305_NV_Matte_Black_Machined_Face_Head_On_8_Lug.jpg?dl=0" TargetMode="External"/><Relationship Id="rId141" Type="http://schemas.openxmlformats.org/officeDocument/2006/relationships/hyperlink" Target="https://www.dropbox.com/s/ztztt386rjp8g6j/MR310_Con6_Bronze_Head_On_5_Lug.jpg?dl=0" TargetMode="External"/><Relationship Id="rId379" Type="http://schemas.openxmlformats.org/officeDocument/2006/relationships/hyperlink" Target="https://customwheelhousellc.box.com/s/91ao0n5x21zncb1lixjs70j10pnrhsdf" TargetMode="External"/><Relationship Id="rId586" Type="http://schemas.openxmlformats.org/officeDocument/2006/relationships/hyperlink" Target="https://customwheelhousellc.box.com/s/ogas09bfej803d7miyabg0uxzziitx6j" TargetMode="External"/><Relationship Id="rId7" Type="http://schemas.openxmlformats.org/officeDocument/2006/relationships/hyperlink" Target="https://www.dropbox.com/s/lpv7ui2r104cr4k/MR301_The_Standard_Matte_Black_Head_On_8_Lug.jpg?dl=0" TargetMode="External"/><Relationship Id="rId239" Type="http://schemas.openxmlformats.org/officeDocument/2006/relationships/hyperlink" Target="https://www.dropbox.com/s/rspim3zcwouv2ob/MR405_UTV_Beadlock_Bronze_Head_On.jpg?dl=0" TargetMode="External"/><Relationship Id="rId446" Type="http://schemas.openxmlformats.org/officeDocument/2006/relationships/hyperlink" Target="https://customwheelhousellc.box.com/s/k7o5hmj58pde9i7ssja4bmxk9xodxqn3" TargetMode="External"/><Relationship Id="rId653" Type="http://schemas.openxmlformats.org/officeDocument/2006/relationships/hyperlink" Target="https://customwheelhousellc.box.com/s/6gk1tah6lp9w4lz3vde91no0v15hm2vb" TargetMode="External"/><Relationship Id="rId292" Type="http://schemas.openxmlformats.org/officeDocument/2006/relationships/hyperlink" Target="https://customwheelhousellc.box.com/s/3oaffp4kpvrv2za5n9mxwf64wl00nu4d" TargetMode="External"/><Relationship Id="rId306" Type="http://schemas.openxmlformats.org/officeDocument/2006/relationships/hyperlink" Target="https://customwheelhousellc.box.com/s/cfq2l9w6ntd4wjavjzu37ybfrz7mux6u" TargetMode="External"/><Relationship Id="rId87" Type="http://schemas.openxmlformats.org/officeDocument/2006/relationships/hyperlink" Target="https://www.dropbox.com/s/n9uhhisorb7t6kg/MR311_Vex_Matte_Black_8_Lug.jpg?dl=0" TargetMode="External"/><Relationship Id="rId513" Type="http://schemas.openxmlformats.org/officeDocument/2006/relationships/hyperlink" Target="https://customwheelhousellc.box.com/s/o01gqep4rpf9cha6l8qw4sjvdndd1zmv" TargetMode="External"/><Relationship Id="rId597" Type="http://schemas.openxmlformats.org/officeDocument/2006/relationships/hyperlink" Target="https://customwheelhousellc.box.com/s/3ucc82a5cn4bu2h52e6a063rgzacwqus" TargetMode="External"/><Relationship Id="rId720" Type="http://schemas.openxmlformats.org/officeDocument/2006/relationships/hyperlink" Target="https://customwheelhousellc.box.com/shared/static/0m4amtqxlxv6cu93c2r6hown6r0h9gib.png" TargetMode="External"/><Relationship Id="rId152" Type="http://schemas.openxmlformats.org/officeDocument/2006/relationships/hyperlink" Target="https://www.dropbox.com/s/kz7yxakgpo5om6t/MR311_Vex_Titanium_8_Lug.jpg?dl=0" TargetMode="External"/><Relationship Id="rId457" Type="http://schemas.openxmlformats.org/officeDocument/2006/relationships/hyperlink" Target="https://customwheelhousellc.box.com/s/rgz76nqhw86eqor28ebuan3s2m5y67fy" TargetMode="External"/><Relationship Id="rId664" Type="http://schemas.openxmlformats.org/officeDocument/2006/relationships/hyperlink" Target="https://customwheelhousellc.box.com/s/bnuhqtcndfp5ufc9q5r8ujxvga4d8uom" TargetMode="External"/><Relationship Id="rId14" Type="http://schemas.openxmlformats.org/officeDocument/2006/relationships/hyperlink" Target="https://www.dropbox.com/s/xgghkretftipcc9/MR307_Hole_Matte_Black_Head_On_5_Lug.jpg?dl=0" TargetMode="External"/><Relationship Id="rId317" Type="http://schemas.openxmlformats.org/officeDocument/2006/relationships/hyperlink" Target="https://customwheelhousellc.box.com/s/gxrzbqmgv54nj89braj2q2mcqnyhys4g" TargetMode="External"/><Relationship Id="rId524" Type="http://schemas.openxmlformats.org/officeDocument/2006/relationships/hyperlink" Target="https://customwheelhousellc.box.com/s/pju5lc0euepxu2faq6g1v2hdw2suwnxs" TargetMode="External"/><Relationship Id="rId731" Type="http://schemas.openxmlformats.org/officeDocument/2006/relationships/vmlDrawing" Target="../drawings/vmlDrawing2.vml"/><Relationship Id="rId98" Type="http://schemas.openxmlformats.org/officeDocument/2006/relationships/hyperlink" Target="https://www.dropbox.com/s/g7hqmq0p82p4z5p/MR311_Vex_Titanium_Head_On_8_Lug.jpg?dl=0" TargetMode="External"/><Relationship Id="rId163" Type="http://schemas.openxmlformats.org/officeDocument/2006/relationships/hyperlink" Target="https://www.dropbox.com/s/4zb8n2csxkp8wpf/MR311_Vex_Matte_Black_Head_On_8_Lug.jpg?dl=0" TargetMode="External"/><Relationship Id="rId370" Type="http://schemas.openxmlformats.org/officeDocument/2006/relationships/hyperlink" Target="https://customwheelhousellc.box.com/s/bzqhbxeizybh15lhr2gmv3zuxz8al6lh" TargetMode="External"/><Relationship Id="rId230" Type="http://schemas.openxmlformats.org/officeDocument/2006/relationships/hyperlink" Target="https://www.dropbox.com/s/qtisre37dq7yxul/MR502_Rally_Titanium.jpg?dl=0" TargetMode="External"/><Relationship Id="rId468" Type="http://schemas.openxmlformats.org/officeDocument/2006/relationships/hyperlink" Target="https://customwheelhousellc.box.com/s/bzqhbxeizybh15lhr2gmv3zuxz8al6lh" TargetMode="External"/><Relationship Id="rId675" Type="http://schemas.openxmlformats.org/officeDocument/2006/relationships/hyperlink" Target="https://customwheelhousellc.box.com/shared/static/wdar3nkid7obakzswecbnhlvkkc1aa4i.png" TargetMode="External"/><Relationship Id="rId25" Type="http://schemas.openxmlformats.org/officeDocument/2006/relationships/hyperlink" Target="https://www.dropbox.com/s/zrvqloonlt6i7cz/MR311_Vex_Matte_Black_5_Lug.jpg?dl=0" TargetMode="External"/><Relationship Id="rId328" Type="http://schemas.openxmlformats.org/officeDocument/2006/relationships/hyperlink" Target="https://customwheelhousellc.box.com/s/5hzqglh9s2cm0aao0ac3ok3sx1l1886g" TargetMode="External"/><Relationship Id="rId535" Type="http://schemas.openxmlformats.org/officeDocument/2006/relationships/hyperlink" Target="https://customwheelhousellc.box.com/s/ef4f6q0hjyl8onzvoir186ovbzknlmba" TargetMode="External"/><Relationship Id="rId174" Type="http://schemas.openxmlformats.org/officeDocument/2006/relationships/hyperlink" Target="https://www.dropbox.com/s/0sb6i01p1amtazj/MR305_NV_Matte_Black_Machined_Face_6_Lug.jpg?dl=0" TargetMode="External"/><Relationship Id="rId381" Type="http://schemas.openxmlformats.org/officeDocument/2006/relationships/hyperlink" Target="https://customwheelhousellc.box.com/s/gxrzbqmgv54nj89braj2q2mcqnyhys4g" TargetMode="External"/><Relationship Id="rId602" Type="http://schemas.openxmlformats.org/officeDocument/2006/relationships/hyperlink" Target="https://customwheelhousellc.box.com/s/ffk8fhft2yz6ghgewizcw29b4f6ynbfu" TargetMode="External"/><Relationship Id="rId241" Type="http://schemas.openxmlformats.org/officeDocument/2006/relationships/hyperlink" Target="https://www.dropbox.com/s/rspim3zcwouv2ob/MR405_UTV_Beadlock_Bronze_Head_On.jpg?dl=0" TargetMode="External"/><Relationship Id="rId479" Type="http://schemas.openxmlformats.org/officeDocument/2006/relationships/hyperlink" Target="https://customwheelhousellc.box.com/s/kv5bvhnxccrudsui8gbbkofk5nqkuwlf" TargetMode="External"/><Relationship Id="rId686" Type="http://schemas.openxmlformats.org/officeDocument/2006/relationships/hyperlink" Target="https://customwheelhousellc.box.com/shared/static/idlbxdiwt2bgzwmd6uu7uxn4dyemtzw7.png" TargetMode="External"/><Relationship Id="rId36" Type="http://schemas.openxmlformats.org/officeDocument/2006/relationships/hyperlink" Target="https://www.dropbox.com/s/4k453a45sr8drje/MR501_Rally_Titanium_Head_On.jpg?dl=0" TargetMode="External"/><Relationship Id="rId339" Type="http://schemas.openxmlformats.org/officeDocument/2006/relationships/hyperlink" Target="https://customwheelhousellc.box.com/s/w4u147qhv716qckuc7yv1gdkdgr7umei" TargetMode="External"/><Relationship Id="rId546" Type="http://schemas.openxmlformats.org/officeDocument/2006/relationships/hyperlink" Target="https://customwheelhousellc.box.com/s/zqlfa6mgt4e1cceazjagjlvxvhpczmlx" TargetMode="External"/><Relationship Id="rId101" Type="http://schemas.openxmlformats.org/officeDocument/2006/relationships/hyperlink" Target="https://www.dropbox.com/s/kz7yxakgpo5om6t/MR311_Vex_Titanium_8_Lug.jpg?dl=0" TargetMode="External"/><Relationship Id="rId185" Type="http://schemas.openxmlformats.org/officeDocument/2006/relationships/hyperlink" Target="https://www.dropbox.com/s/zrvqloonlt6i7cz/MR311_Vex_Matte_Black_5_Lug.jpg?dl=0" TargetMode="External"/><Relationship Id="rId406" Type="http://schemas.openxmlformats.org/officeDocument/2006/relationships/hyperlink" Target="https://customwheelhousellc.box.com/s/eofa2cogo68e6lo8ag7ffuoetf41sesx" TargetMode="External"/><Relationship Id="rId392" Type="http://schemas.openxmlformats.org/officeDocument/2006/relationships/hyperlink" Target="https://customwheelhousellc.box.com/s/5dlhjt7sgyo5r25mdbgelua3uvj36otk" TargetMode="External"/><Relationship Id="rId613" Type="http://schemas.openxmlformats.org/officeDocument/2006/relationships/hyperlink" Target="https://customwheelhousellc.box.com/s/1nkj4doxzinqau223azsa6x042w5ky9s" TargetMode="External"/><Relationship Id="rId697" Type="http://schemas.openxmlformats.org/officeDocument/2006/relationships/hyperlink" Target="https://customwheelhousellc.box.com/shared/static/7z9y8ia7xntzzub7nfamxc1c8rpbg1xw.png" TargetMode="External"/><Relationship Id="rId252" Type="http://schemas.openxmlformats.org/officeDocument/2006/relationships/hyperlink" Target="https://customwheelhousellc.box.com/s/g59s9e1cvgr2epbmpxcvtl80uw79isgh" TargetMode="External"/><Relationship Id="rId47" Type="http://schemas.openxmlformats.org/officeDocument/2006/relationships/hyperlink" Target="https://www.dropbox.com/s/cfyhoh8j93u1fct/MR304_Double_Standard_Machined_Lip_Head_On.jpg?dl=0" TargetMode="External"/><Relationship Id="rId112" Type="http://schemas.openxmlformats.org/officeDocument/2006/relationships/hyperlink" Target="https://www.dropbox.com/s/qlwdnxyq0wji261/MR301_The_Standard_Diamond_Cut_Machined_Head_On_6_Lug.jpg?dl=0" TargetMode="External"/><Relationship Id="rId557" Type="http://schemas.openxmlformats.org/officeDocument/2006/relationships/hyperlink" Target="https://customwheelhousellc.box.com/s/j8am95j6fcrf3iqmryqe8sd6hh8tkupg" TargetMode="External"/><Relationship Id="rId196" Type="http://schemas.openxmlformats.org/officeDocument/2006/relationships/hyperlink" Target="https://www.dropbox.com/s/g7hqmq0p82p4z5p/MR311_Vex_Titanium_Head_On_8_Lug.jpg?dl=0" TargetMode="External"/><Relationship Id="rId417" Type="http://schemas.openxmlformats.org/officeDocument/2006/relationships/hyperlink" Target="https://customwheelhousellc.box.com/s/fp0fgy3iof720vj2wi28eazco0qjrfx4" TargetMode="External"/><Relationship Id="rId624" Type="http://schemas.openxmlformats.org/officeDocument/2006/relationships/hyperlink" Target="https://customwheelhousellc.box.com/s/g3fd83n51ro4k71n0u31low8d7lul49l" TargetMode="External"/><Relationship Id="rId263" Type="http://schemas.openxmlformats.org/officeDocument/2006/relationships/hyperlink" Target="https://customwheelhousellc.box.com/s/zqjhojz8r6aj0ikz2i5am4bd0k1vh7hr" TargetMode="External"/><Relationship Id="rId470" Type="http://schemas.openxmlformats.org/officeDocument/2006/relationships/hyperlink" Target="https://customwheelhousellc.box.com/s/0vpvbgyz5ytdi7humfxys5hctwnxqev5" TargetMode="External"/><Relationship Id="rId58" Type="http://schemas.openxmlformats.org/officeDocument/2006/relationships/hyperlink" Target="https://www.dropbox.com/s/b3b81uyvvnw3bfm/MR501_Rally_Bronze.jpg?dl=0" TargetMode="External"/><Relationship Id="rId123" Type="http://schemas.openxmlformats.org/officeDocument/2006/relationships/hyperlink" Target="https://www.dropbox.com/s/7ow0fcm0jzzqclr/MR309_Grid_Matte_Black_Head_On_8_Lug.jpg?dl=0" TargetMode="External"/><Relationship Id="rId330" Type="http://schemas.openxmlformats.org/officeDocument/2006/relationships/hyperlink" Target="https://customwheelhousellc.box.com/s/lr0i17laumjdzk3bg6wbz75saqmp4wyv" TargetMode="External"/><Relationship Id="rId568" Type="http://schemas.openxmlformats.org/officeDocument/2006/relationships/hyperlink" Target="https://customwheelhousellc.box.com/s/1mczkpw6wkj7h6esvg30oanh3ixc505h" TargetMode="External"/><Relationship Id="rId428" Type="http://schemas.openxmlformats.org/officeDocument/2006/relationships/hyperlink" Target="https://customwheelhousellc.box.com/s/x2zkyuv5hzxalkzx445w341fdwnl32ym" TargetMode="External"/><Relationship Id="rId635" Type="http://schemas.openxmlformats.org/officeDocument/2006/relationships/hyperlink" Target="https://customwheelhousellc.box.com/s/1mczkpw6wkj7h6esvg30oanh3ixc505h" TargetMode="External"/><Relationship Id="rId274" Type="http://schemas.openxmlformats.org/officeDocument/2006/relationships/hyperlink" Target="https://customwheelhousellc.box.com/s/eeq4g9jvuiq4baw2hht6fc90keh4dmt2" TargetMode="External"/><Relationship Id="rId481" Type="http://schemas.openxmlformats.org/officeDocument/2006/relationships/hyperlink" Target="https://customwheelhousellc.box.com/s/5hzqglh9s2cm0aao0ac3ok3sx1l1886g" TargetMode="External"/><Relationship Id="rId702" Type="http://schemas.openxmlformats.org/officeDocument/2006/relationships/hyperlink" Target="https://customwheelhousellc.box.com/shared/static/0bsulrxass3e5g0td950fgsz5928bpk6.png" TargetMode="External"/><Relationship Id="rId69" Type="http://schemas.openxmlformats.org/officeDocument/2006/relationships/hyperlink" Target="https://www.dropbox.com/s/q5m3eokr8r40c9o/MR401R_High_Offset_Machined_Head_On.jpg?dl=0" TargetMode="External"/><Relationship Id="rId134" Type="http://schemas.openxmlformats.org/officeDocument/2006/relationships/hyperlink" Target="https://www.dropbox.com/s/4vc5swbkn7l2wjs/MR310_Con6_Matte_Black_8_Lug.jpg?dl=0" TargetMode="External"/><Relationship Id="rId579" Type="http://schemas.openxmlformats.org/officeDocument/2006/relationships/hyperlink" Target="https://customwheelhousellc.box.com/s/5dzgns6df2fvcx559jz09yys0bq6od07" TargetMode="External"/><Relationship Id="rId341" Type="http://schemas.openxmlformats.org/officeDocument/2006/relationships/hyperlink" Target="https://customwheelhousellc.box.com/s/6ngf534itxos2kx2okdzem4d6jx8wiry" TargetMode="External"/><Relationship Id="rId439" Type="http://schemas.openxmlformats.org/officeDocument/2006/relationships/hyperlink" Target="https://customwheelhousellc.box.com/s/6ngf534itxos2kx2okdzem4d6jx8wiry" TargetMode="External"/><Relationship Id="rId646" Type="http://schemas.openxmlformats.org/officeDocument/2006/relationships/hyperlink" Target="https://customwheelhousellc.box.com/s/w3uloq0lenlgfd0ny1kfbtsv1tnxly4q" TargetMode="External"/><Relationship Id="rId201" Type="http://schemas.openxmlformats.org/officeDocument/2006/relationships/hyperlink" Target="https://www.dropbox.com/s/9vhvkzogqmczt23/MR406_UTV_Beadlock_Matte_Black.jpg?dl=0" TargetMode="External"/><Relationship Id="rId285" Type="http://schemas.openxmlformats.org/officeDocument/2006/relationships/hyperlink" Target="https://customwheelhousellc.box.com/s/8mgzyegf3tv9rg8r1n3ie9du1s0b0qio" TargetMode="External"/><Relationship Id="rId506" Type="http://schemas.openxmlformats.org/officeDocument/2006/relationships/hyperlink" Target="https://customwheelhousellc.box.com/s/kv5bvhnxccrudsui8gbbkofk5nqkuwlf" TargetMode="External"/><Relationship Id="rId492" Type="http://schemas.openxmlformats.org/officeDocument/2006/relationships/hyperlink" Target="https://customwheelhousellc.box.com/s/lujqudrtmwvzuedck879q8zet4c9d9v6" TargetMode="External"/><Relationship Id="rId713" Type="http://schemas.openxmlformats.org/officeDocument/2006/relationships/hyperlink" Target="https://customwheelhousellc.box.com/shared/static/956w85gk6vrv44si1n8y3yhfegct4x3v.png" TargetMode="External"/><Relationship Id="rId145" Type="http://schemas.openxmlformats.org/officeDocument/2006/relationships/hyperlink" Target="https://www.dropbox.com/s/587kbgmm8g1ni4e/MR311_Vex_Matte_Black_Head_On_5_Lug.jpg?dl=0" TargetMode="External"/><Relationship Id="rId352" Type="http://schemas.openxmlformats.org/officeDocument/2006/relationships/hyperlink" Target="https://customwheelhousellc.box.com/s/4yt5lqwumlu33mnrtga32iy0y2qivdkb" TargetMode="External"/><Relationship Id="rId212" Type="http://schemas.openxmlformats.org/officeDocument/2006/relationships/hyperlink" Target="https://www.dropbox.com/s/4vc5swbkn7l2wjs/MR310_Con6_Matte_Black_8_Lug.jpg?dl=0" TargetMode="External"/><Relationship Id="rId657" Type="http://schemas.openxmlformats.org/officeDocument/2006/relationships/hyperlink" Target="https://customwheelhousellc.box.com/s/913xmnez8bxgnjyk9hzsxqsm1bc969qw" TargetMode="External"/><Relationship Id="rId296" Type="http://schemas.openxmlformats.org/officeDocument/2006/relationships/hyperlink" Target="https://customwheelhousellc.box.com/s/z641e7l7zmtz38sanfk0aatiy91qxns1" TargetMode="External"/><Relationship Id="rId517" Type="http://schemas.openxmlformats.org/officeDocument/2006/relationships/hyperlink" Target="https://customwheelhousellc.box.com/s/smwegamf1wo0byy0rv0juc1cas8w01ts" TargetMode="External"/><Relationship Id="rId724" Type="http://schemas.openxmlformats.org/officeDocument/2006/relationships/hyperlink" Target="https://customwheelhousellc.box.com/shared/static/3mwqrfvnztfvd2jr2jn87ya1sk6ovltm.png" TargetMode="External"/><Relationship Id="rId60" Type="http://schemas.openxmlformats.org/officeDocument/2006/relationships/hyperlink" Target="https://www.dropbox.com/s/s13qdxza4h7ge8f/MR309_Grid_Titanium_Head_On_8_Lug.jpg?dl=0" TargetMode="External"/><Relationship Id="rId156" Type="http://schemas.openxmlformats.org/officeDocument/2006/relationships/hyperlink" Target="https://www.dropbox.com/s/n9uhhisorb7t6kg/MR311_Vex_Matte_Black_8_Lug.jpg?dl=0" TargetMode="External"/><Relationship Id="rId363" Type="http://schemas.openxmlformats.org/officeDocument/2006/relationships/hyperlink" Target="https://customwheelhousellc.box.com/s/5vnhcq908fd1ld6ho91zcihbui2bmzyj" TargetMode="External"/><Relationship Id="rId570" Type="http://schemas.openxmlformats.org/officeDocument/2006/relationships/hyperlink" Target="https://customwheelhousellc.box.com/s/cx4vjfoxu5ldcynx3clm9bxjd2b3vfix" TargetMode="External"/><Relationship Id="rId223" Type="http://schemas.openxmlformats.org/officeDocument/2006/relationships/hyperlink" Target="https://www.dropbox.com/s/r23g0xjce51eft9/MR501_Rally_Bronze_Head_On.jpg?dl=0" TargetMode="External"/><Relationship Id="rId430" Type="http://schemas.openxmlformats.org/officeDocument/2006/relationships/hyperlink" Target="https://customwheelhousellc.box.com/s/x2zkyuv5hzxalkzx445w341fdwnl32ym" TargetMode="External"/><Relationship Id="rId668" Type="http://schemas.openxmlformats.org/officeDocument/2006/relationships/hyperlink" Target="https://customwheelhousellc.box.com/s/pd8ruiyu37ndghyz98591odl3x9ci5to" TargetMode="External"/><Relationship Id="rId18" Type="http://schemas.openxmlformats.org/officeDocument/2006/relationships/hyperlink" Target="https://www.dropbox.com/s/vf4t0eujjzc4zig/MR309_Grid_Matte_Black_Head_On_6_Lug.jpg?dl=0" TargetMode="External"/><Relationship Id="rId528" Type="http://schemas.openxmlformats.org/officeDocument/2006/relationships/hyperlink" Target="https://customwheelhousellc.box.com/s/smwegamf1wo0byy0rv0juc1cas8w01ts" TargetMode="External"/><Relationship Id="rId167" Type="http://schemas.openxmlformats.org/officeDocument/2006/relationships/hyperlink" Target="https://www.dropbox.com/s/jzrsq9ibhatluol/MR301_The_Standard_High_Offset_Matte_Black.jpg?dl=0" TargetMode="External"/><Relationship Id="rId374" Type="http://schemas.openxmlformats.org/officeDocument/2006/relationships/hyperlink" Target="https://customwheelhousellc.box.com/s/6ngf534itxos2kx2okdzem4d6jx8wiry" TargetMode="External"/><Relationship Id="rId581" Type="http://schemas.openxmlformats.org/officeDocument/2006/relationships/hyperlink" Target="https://customwheelhousellc.box.com/s/5dzgns6df2fvcx559jz09yys0bq6od07" TargetMode="External"/><Relationship Id="rId71" Type="http://schemas.openxmlformats.org/officeDocument/2006/relationships/hyperlink" Target="https://www.dropbox.com/s/hwym9dzo1ffv1rc/MR304_Double_Standard_Machined_5_Lug.jpg?dl=0" TargetMode="External"/><Relationship Id="rId234" Type="http://schemas.openxmlformats.org/officeDocument/2006/relationships/hyperlink" Target="https://www.dropbox.com/s/ckyzeh5e1utcbmc/MR402_The_Standard_UTV_Matte_Black.jpg?dl=0" TargetMode="External"/><Relationship Id="rId679" Type="http://schemas.openxmlformats.org/officeDocument/2006/relationships/hyperlink" Target="https://customwheelhousellc.box.com/shared/static/bv0zlpegig1wku0e5wp53jtarynkbqh5.png" TargetMode="External"/><Relationship Id="rId2" Type="http://schemas.openxmlformats.org/officeDocument/2006/relationships/hyperlink" Target="https://www.dropbox.com/s/of6go6x2bbcunyj/MR301_The_Standard_Diamond_Cut_Machined_5_Lug_Head_On.jpg?dl=0" TargetMode="External"/><Relationship Id="rId29" Type="http://schemas.openxmlformats.org/officeDocument/2006/relationships/hyperlink" Target="https://www.dropbox.com/s/2xopt0m1fk6z6yr/MR311_Vex_Titanium_6_Lug.jpg?dl=0" TargetMode="External"/><Relationship Id="rId441" Type="http://schemas.openxmlformats.org/officeDocument/2006/relationships/hyperlink" Target="https://customwheelhousellc.box.com/s/r74jpwhsmttnzp8wvm482xyki45vt6p8" TargetMode="External"/><Relationship Id="rId539" Type="http://schemas.openxmlformats.org/officeDocument/2006/relationships/hyperlink" Target="https://customwheelhousellc.box.com/s/bdiyz27z2lp5u8v5finu2e1mx9fx4g0r" TargetMode="External"/><Relationship Id="rId178" Type="http://schemas.openxmlformats.org/officeDocument/2006/relationships/hyperlink" Target="https://www.dropbox.com/s/7ow0fcm0jzzqclr/MR309_Grid_Matte_Black_Head_On_8_Lug.jpg?dl=0" TargetMode="External"/><Relationship Id="rId301" Type="http://schemas.openxmlformats.org/officeDocument/2006/relationships/hyperlink" Target="https://customwheelhousellc.box.com/s/cung1eenuseylbffy1tikjwv9ueagn7b" TargetMode="External"/><Relationship Id="rId82" Type="http://schemas.openxmlformats.org/officeDocument/2006/relationships/hyperlink" Target="https://www.dropbox.com/s/ztztt386rjp8g6j/MR310_Con6_Bronze_Head_On_5_Lug.jpg?dl=0" TargetMode="External"/><Relationship Id="rId385" Type="http://schemas.openxmlformats.org/officeDocument/2006/relationships/hyperlink" Target="https://customwheelhousellc.box.com/s/p0cqonop7xlh7vc5jjz9wzjy9od0y3e2" TargetMode="External"/><Relationship Id="rId592" Type="http://schemas.openxmlformats.org/officeDocument/2006/relationships/hyperlink" Target="https://customwheelhousellc.box.com/s/yyw3qz0p3gf0kg4u1kc9tu85mr0ymhvc" TargetMode="External"/><Relationship Id="rId606" Type="http://schemas.openxmlformats.org/officeDocument/2006/relationships/hyperlink" Target="https://customwheelhousellc.box.com/s/irgmta52t2sbp7p3h4hf39bra94dzvpx" TargetMode="External"/><Relationship Id="rId245" Type="http://schemas.openxmlformats.org/officeDocument/2006/relationships/hyperlink" Target="https://www.dropbox.com/s/bn8ad0ptw056dv8/MR401_UTV_Beadlock_Matte_Black_Head_On.jpg?dl=0" TargetMode="External"/><Relationship Id="rId452" Type="http://schemas.openxmlformats.org/officeDocument/2006/relationships/hyperlink" Target="https://customwheelhousellc.box.com/s/syh2ng21tw1dxvevn3gbrtqbn6stsgi2" TargetMode="External"/><Relationship Id="rId105" Type="http://schemas.openxmlformats.org/officeDocument/2006/relationships/hyperlink" Target="https://www.dropbox.com/s/pjeynes0x3vn6hh/MR301_The_Standard_Matte_Black_8_Lug.jpg?dl=0" TargetMode="External"/><Relationship Id="rId147" Type="http://schemas.openxmlformats.org/officeDocument/2006/relationships/hyperlink" Target="https://www.dropbox.com/s/4zb8n2csxkp8wpf/MR311_Vex_Matte_Black_Head_On_8_Lug.jpg?dl=0" TargetMode="External"/><Relationship Id="rId312" Type="http://schemas.openxmlformats.org/officeDocument/2006/relationships/hyperlink" Target="https://customwheelhousellc.box.com/s/c6b1fokdn6vz411ipc5cixps4vayycc9" TargetMode="External"/><Relationship Id="rId354" Type="http://schemas.openxmlformats.org/officeDocument/2006/relationships/hyperlink" Target="https://customwheelhousellc.box.com/s/5hzqglh9s2cm0aao0ac3ok3sx1l1886g" TargetMode="External"/><Relationship Id="rId51" Type="http://schemas.openxmlformats.org/officeDocument/2006/relationships/hyperlink" Target="https://www.dropbox.com/s/z05wx05lsf8sfry/MR309_Grid_Titanium_Head_On_5_Lug.jpg?dl=0" TargetMode="External"/><Relationship Id="rId93" Type="http://schemas.openxmlformats.org/officeDocument/2006/relationships/hyperlink" Target="https://www.dropbox.com/s/2xopt0m1fk6z6yr/MR311_Vex_Titanium_6_Lug.jpg?dl=0" TargetMode="External"/><Relationship Id="rId189" Type="http://schemas.openxmlformats.org/officeDocument/2006/relationships/hyperlink" Target="https://www.dropbox.com/s/771k294tmvwk8eq/MR311_Vex_Matte_Black_6_Lug.jpg?dl=0" TargetMode="External"/><Relationship Id="rId396" Type="http://schemas.openxmlformats.org/officeDocument/2006/relationships/hyperlink" Target="https://customwheelhousellc.box.com/s/q4m34ztw6kq8s44rmv2clk1yk66mmx2c" TargetMode="External"/><Relationship Id="rId561" Type="http://schemas.openxmlformats.org/officeDocument/2006/relationships/hyperlink" Target="https://customwheelhousellc.box.com/s/pj9z2ma50j9p8ck33pdvmj8ehuapyiku" TargetMode="External"/><Relationship Id="rId617" Type="http://schemas.openxmlformats.org/officeDocument/2006/relationships/hyperlink" Target="https://customwheelhousellc.box.com/s/f3y5u7stb37swccmhioqyfus76lwaldn" TargetMode="External"/><Relationship Id="rId659" Type="http://schemas.openxmlformats.org/officeDocument/2006/relationships/hyperlink" Target="https://customwheelhousellc.box.com/s/we4gf0mvw88ngyyyrtysfjcbsbyujuj6" TargetMode="External"/><Relationship Id="rId214" Type="http://schemas.openxmlformats.org/officeDocument/2006/relationships/hyperlink" Target="https://www.dropbox.com/s/3cqx6nnl47yt1eg/MR310_Con6_Bronze_8_Lug.jpg?dl=0" TargetMode="External"/><Relationship Id="rId256" Type="http://schemas.openxmlformats.org/officeDocument/2006/relationships/hyperlink" Target="https://customwheelhousellc.box.com/s/bzqhbxeizybh15lhr2gmv3zuxz8al6lh" TargetMode="External"/><Relationship Id="rId298" Type="http://schemas.openxmlformats.org/officeDocument/2006/relationships/hyperlink" Target="https://customwheelhousellc.box.com/s/4s1sb9jqvh9ts59xq567jvmmw8hoahz5" TargetMode="External"/><Relationship Id="rId421" Type="http://schemas.openxmlformats.org/officeDocument/2006/relationships/hyperlink" Target="https://customwheelhousellc.box.com/s/8txokzckexkpjl31s19st6v85lrscpcx" TargetMode="External"/><Relationship Id="rId463" Type="http://schemas.openxmlformats.org/officeDocument/2006/relationships/hyperlink" Target="https://customwheelhousellc.box.com/s/lr0i17laumjdzk3bg6wbz75saqmp4wyv" TargetMode="External"/><Relationship Id="rId519" Type="http://schemas.openxmlformats.org/officeDocument/2006/relationships/hyperlink" Target="https://customwheelhousellc.box.com/s/awyyxum0bqs5he3orwrpdc6rlr06uux5" TargetMode="External"/><Relationship Id="rId670" Type="http://schemas.openxmlformats.org/officeDocument/2006/relationships/hyperlink" Target="https://customwheelhousellc.box.com/s/zxp253pdnj2apgq7lkhgch5h7mkyz8i4" TargetMode="External"/><Relationship Id="rId116" Type="http://schemas.openxmlformats.org/officeDocument/2006/relationships/hyperlink" Target="https://www.dropbox.com/s/ycb0rca49ohxptl/MR305_NV_Matte_Black_8_Lug.jpg?dl=0" TargetMode="External"/><Relationship Id="rId158" Type="http://schemas.openxmlformats.org/officeDocument/2006/relationships/hyperlink" Target="https://www.dropbox.com/s/s2z0zqme47qqzib/MR311_Vex_Titanium_5_Lug.jpg?dl=0" TargetMode="External"/><Relationship Id="rId323" Type="http://schemas.openxmlformats.org/officeDocument/2006/relationships/hyperlink" Target="https://customwheelhousellc.box.com/s/8mgzyegf3tv9rg8r1n3ie9du1s0b0qio" TargetMode="External"/><Relationship Id="rId530" Type="http://schemas.openxmlformats.org/officeDocument/2006/relationships/hyperlink" Target="https://customwheelhousellc.box.com/s/xzq7eyzcmtn8pxypmqa62rseaczqxtuc" TargetMode="External"/><Relationship Id="rId726" Type="http://schemas.openxmlformats.org/officeDocument/2006/relationships/hyperlink" Target="https://customwheelhousellc.box.com/shared/static/r2p82fyop73rwyr7acagbo8pmb173td0.png" TargetMode="External"/><Relationship Id="rId20" Type="http://schemas.openxmlformats.org/officeDocument/2006/relationships/hyperlink" Target="https://www.dropbox.com/s/zss5yuxoxlvyiav/MR310_Con6_Matte_Black_Head_On_6_Lug.jpg?dl=0" TargetMode="External"/><Relationship Id="rId62" Type="http://schemas.openxmlformats.org/officeDocument/2006/relationships/hyperlink" Target="https://www.dropbox.com/s/6jjzxskyr7mzrto/MR308_Roost_Matte_Black_Head_On.jpg?dl=0" TargetMode="External"/><Relationship Id="rId365" Type="http://schemas.openxmlformats.org/officeDocument/2006/relationships/hyperlink" Target="https://customwheelhousellc.box.com/s/awyyxum0bqs5he3orwrpdc6rlr06uux5" TargetMode="External"/><Relationship Id="rId572" Type="http://schemas.openxmlformats.org/officeDocument/2006/relationships/hyperlink" Target="https://customwheelhousellc.box.com/s/ojpcboxf7ig32umb16s0h3e5mrx6r4py" TargetMode="External"/><Relationship Id="rId628" Type="http://schemas.openxmlformats.org/officeDocument/2006/relationships/hyperlink" Target="https://customwheelhousellc.box.com/s/5xza5cs1uld7dglgzlmadjnag0ljrv48" TargetMode="External"/><Relationship Id="rId225" Type="http://schemas.openxmlformats.org/officeDocument/2006/relationships/hyperlink" Target="https://www.dropbox.com/s/4k453a45sr8drje/MR501_Rally_Titanium_Head_On.jpg?dl=0" TargetMode="External"/><Relationship Id="rId267" Type="http://schemas.openxmlformats.org/officeDocument/2006/relationships/hyperlink" Target="https://customwheelhousellc.box.com/s/6tqwu5a3hm1smelk9gzw71fu6e6hpx64" TargetMode="External"/><Relationship Id="rId432" Type="http://schemas.openxmlformats.org/officeDocument/2006/relationships/hyperlink" Target="https://customwheelhousellc.box.com/s/dy5iz5ahsz3mw9q1q4rtfniuz413ung8" TargetMode="External"/><Relationship Id="rId474" Type="http://schemas.openxmlformats.org/officeDocument/2006/relationships/hyperlink" Target="https://customwheelhousellc.box.com/s/i5px4tzen8jjmk3kact3jaswkxj26ghn" TargetMode="External"/><Relationship Id="rId127" Type="http://schemas.openxmlformats.org/officeDocument/2006/relationships/hyperlink" Target="https://www.dropbox.com/s/7nh128bf68ipx2d/MR310_Con6_Matte_Black_Head_On_8_Lug.jpg?dl=0" TargetMode="External"/><Relationship Id="rId681" Type="http://schemas.openxmlformats.org/officeDocument/2006/relationships/hyperlink" Target="https://customwheelhousellc.box.com/shared/static/w7k1yr1z5km1slvbq8q36jiwwu4hzo2z.png" TargetMode="External"/><Relationship Id="rId31" Type="http://schemas.openxmlformats.org/officeDocument/2006/relationships/hyperlink" Target="https://www.dropbox.com/s/kz7yxakgpo5om6t/MR311_Vex_Titanium_8_Lug.jpg?dl=0" TargetMode="External"/><Relationship Id="rId73" Type="http://schemas.openxmlformats.org/officeDocument/2006/relationships/hyperlink" Target="https://www.dropbox.com/s/ovwnfxfuyxf6w94/MR305_NV_Matte_Black_Machined_Face_5_Lug.jpg?dl=0" TargetMode="External"/><Relationship Id="rId169" Type="http://schemas.openxmlformats.org/officeDocument/2006/relationships/hyperlink" Target="https://www.dropbox.com/s/ogcqzwm51srenwg/MR301_The_Standard_Diamond_Cut_Machined_5_Lug.jpg?dl=0" TargetMode="External"/><Relationship Id="rId334" Type="http://schemas.openxmlformats.org/officeDocument/2006/relationships/hyperlink" Target="https://customwheelhousellc.box.com/s/i5px4tzen8jjmk3kact3jaswkxj26ghn" TargetMode="External"/><Relationship Id="rId376" Type="http://schemas.openxmlformats.org/officeDocument/2006/relationships/hyperlink" Target="https://customwheelhousellc.box.com/s/6ypk544m8u3tx7zg3n370di9mmpcf69a" TargetMode="External"/><Relationship Id="rId541" Type="http://schemas.openxmlformats.org/officeDocument/2006/relationships/hyperlink" Target="https://customwheelhousellc.box.com/s/gcagxugwcsuyhtktbp92sn0cf0e51r3x" TargetMode="External"/><Relationship Id="rId583" Type="http://schemas.openxmlformats.org/officeDocument/2006/relationships/hyperlink" Target="https://customwheelhousellc.box.com/s/xtn36n1jl2p05fg2pe5o0kx183gvo5o4" TargetMode="External"/><Relationship Id="rId639" Type="http://schemas.openxmlformats.org/officeDocument/2006/relationships/hyperlink" Target="https://customwheelhousellc.box.com/s/d2gtvn9ac5cnfet55kg7wa8jvfrhi6uu" TargetMode="External"/><Relationship Id="rId4" Type="http://schemas.openxmlformats.org/officeDocument/2006/relationships/hyperlink" Target="https://www.dropbox.com/s/3vohaosrzkez6dr/MR301_The_Standard_Diamond_Cut_Machined_Head_On_8_Lug.jpg?dl=0" TargetMode="External"/><Relationship Id="rId180" Type="http://schemas.openxmlformats.org/officeDocument/2006/relationships/hyperlink" Target="https://www.dropbox.com/s/czbtiungwc1fskn/MR310_Con6_Matte_BlackHead_On_5_Lug.png?dl=0" TargetMode="External"/><Relationship Id="rId236" Type="http://schemas.openxmlformats.org/officeDocument/2006/relationships/hyperlink" Target="https://www.dropbox.com/s/9bb3ik2yhkcvmsj/MR402_The_Standard_UTV_Matte_Black_Head_On.jpg?dl=0" TargetMode="External"/><Relationship Id="rId278" Type="http://schemas.openxmlformats.org/officeDocument/2006/relationships/hyperlink" Target="https://customwheelhousellc.box.com/s/flyg8o3vuyyzsmjl6n3v8c8bcllcc646" TargetMode="External"/><Relationship Id="rId401" Type="http://schemas.openxmlformats.org/officeDocument/2006/relationships/hyperlink" Target="https://customwheelhousellc.box.com/s/ennn70c47gis1ukwzoiiijujaubx1ub5" TargetMode="External"/><Relationship Id="rId443" Type="http://schemas.openxmlformats.org/officeDocument/2006/relationships/hyperlink" Target="https://customwheelhousellc.box.com/s/91ao0n5x21zncb1lixjs70j10pnrhsdf" TargetMode="External"/><Relationship Id="rId650" Type="http://schemas.openxmlformats.org/officeDocument/2006/relationships/hyperlink" Target="https://customwheelhousellc.box.com/s/az1kpzl0mgtmp7edlsa1wkdg87uk9kkf" TargetMode="External"/><Relationship Id="rId303" Type="http://schemas.openxmlformats.org/officeDocument/2006/relationships/hyperlink" Target="https://customwheelhousellc.box.com/s/5hzqglh9s2cm0aao0ac3ok3sx1l1886g" TargetMode="External"/><Relationship Id="rId485" Type="http://schemas.openxmlformats.org/officeDocument/2006/relationships/hyperlink" Target="https://customwheelhousellc.box.com/s/jgcn13uokl4inzkshubf41rovq630vx8" TargetMode="External"/><Relationship Id="rId692" Type="http://schemas.openxmlformats.org/officeDocument/2006/relationships/hyperlink" Target="https://customwheelhousellc.box.com/shared/static/rb9v6p7sxqgsx3h16a34p68164cmbuwo.png" TargetMode="External"/><Relationship Id="rId706" Type="http://schemas.openxmlformats.org/officeDocument/2006/relationships/hyperlink" Target="https://customwheelhousellc.box.com/shared/static/861x9ovsp7h4lwzr2tm90tx4e4p8lew4.png" TargetMode="External"/><Relationship Id="rId42" Type="http://schemas.openxmlformats.org/officeDocument/2006/relationships/hyperlink" Target="https://www.dropbox.com/s/of6go6x2bbcunyj/MR301_The_Standard_Diamond_Cut_Machined_5_Lug_Head_On.jpg?dl=0" TargetMode="External"/><Relationship Id="rId84" Type="http://schemas.openxmlformats.org/officeDocument/2006/relationships/hyperlink" Target="https://www.dropbox.com/s/aa1rv9imn1smwru/MR310_Con6_Bronze_Head_On_6_Lug.jpg?dl=0" TargetMode="External"/><Relationship Id="rId138" Type="http://schemas.openxmlformats.org/officeDocument/2006/relationships/hyperlink" Target="https://www.dropbox.com/s/4vc5swbkn7l2wjs/MR310_Con6_Matte_Black_8_Lug.jpg?dl=0" TargetMode="External"/><Relationship Id="rId345" Type="http://schemas.openxmlformats.org/officeDocument/2006/relationships/hyperlink" Target="https://customwheelhousellc.box.com/s/q4m34ztw6kq8s44rmv2clk1yk66mmx2c" TargetMode="External"/><Relationship Id="rId387" Type="http://schemas.openxmlformats.org/officeDocument/2006/relationships/hyperlink" Target="https://customwheelhousellc.box.com/s/p0cqonop7xlh7vc5jjz9wzjy9od0y3e2" TargetMode="External"/><Relationship Id="rId510" Type="http://schemas.openxmlformats.org/officeDocument/2006/relationships/hyperlink" Target="https://customwheelhousellc.box.com/s/xyy6ib7yzsep9x4nwjfv69ozjv2qs7q7" TargetMode="External"/><Relationship Id="rId552" Type="http://schemas.openxmlformats.org/officeDocument/2006/relationships/hyperlink" Target="https://customwheelhousellc.box.com/s/tn4u4bttu5oq0ybmu78ymibh72z3t05j" TargetMode="External"/><Relationship Id="rId594" Type="http://schemas.openxmlformats.org/officeDocument/2006/relationships/hyperlink" Target="https://customwheelhousellc.box.com/s/pj9z2ma50j9p8ck33pdvmj8ehuapyiku" TargetMode="External"/><Relationship Id="rId608" Type="http://schemas.openxmlformats.org/officeDocument/2006/relationships/hyperlink" Target="https://customwheelhousellc.box.com/s/4kyo68fjq513va76hcjydoe9q5hi8u5x" TargetMode="External"/><Relationship Id="rId191" Type="http://schemas.openxmlformats.org/officeDocument/2006/relationships/hyperlink" Target="https://www.dropbox.com/s/zrvqloonlt6i7cz/MR311_Vex_Matte_Black_5_Lug.jpg?dl=0" TargetMode="External"/><Relationship Id="rId205" Type="http://schemas.openxmlformats.org/officeDocument/2006/relationships/hyperlink" Target="https://www.dropbox.com/s/4hdn9sdl1nbiztl/MR105_Beadlock_Matte_Black.jpg?dl=0" TargetMode="External"/><Relationship Id="rId247" Type="http://schemas.openxmlformats.org/officeDocument/2006/relationships/hyperlink" Target="https://www.dropbox.com/s/scdhndebxqdp9x9/MR403_Mesh_UTV_Matte_Black_Head_On.jpg?dl=0" TargetMode="External"/><Relationship Id="rId412" Type="http://schemas.openxmlformats.org/officeDocument/2006/relationships/hyperlink" Target="https://customwheelhousellc.box.com/s/7h6jg50ebrl4okb7xw3e60b979371tf2" TargetMode="External"/><Relationship Id="rId107" Type="http://schemas.openxmlformats.org/officeDocument/2006/relationships/hyperlink" Target="https://www.dropbox.com/s/erta3s6aap3h0nd/MR301_The_Standard_Diamond_Cut_Machined_6_Lug.jpg?dl=0" TargetMode="External"/><Relationship Id="rId289" Type="http://schemas.openxmlformats.org/officeDocument/2006/relationships/hyperlink" Target="https://customwheelhousellc.box.com/s/8mgzyegf3tv9rg8r1n3ie9du1s0b0qio" TargetMode="External"/><Relationship Id="rId454" Type="http://schemas.openxmlformats.org/officeDocument/2006/relationships/hyperlink" Target="https://customwheelhousellc.box.com/s/e376nrjzak326gcd04bfi2ymuydoptxp" TargetMode="External"/><Relationship Id="rId496" Type="http://schemas.openxmlformats.org/officeDocument/2006/relationships/hyperlink" Target="https://customwheelhousellc.box.com/s/x9srlh34etsgkwq7tv3335bg3q777am9" TargetMode="External"/><Relationship Id="rId661" Type="http://schemas.openxmlformats.org/officeDocument/2006/relationships/hyperlink" Target="https://customwheelhousellc.box.com/s/apqabbx61f2vrdm3ogyasdraa4xsjijo" TargetMode="External"/><Relationship Id="rId717" Type="http://schemas.openxmlformats.org/officeDocument/2006/relationships/hyperlink" Target="https://customwheelhousellc.box.com/shared/static/wvm4tqelktfw5qqhwv7rara0tq95caw6.png" TargetMode="External"/><Relationship Id="rId11" Type="http://schemas.openxmlformats.org/officeDocument/2006/relationships/hyperlink" Target="https://www.dropbox.com/s/gx5phuxxo3a5031/MR305_NV_Matte_Black_Machined_Face_8_Lug.jpg?dl=0" TargetMode="External"/><Relationship Id="rId53" Type="http://schemas.openxmlformats.org/officeDocument/2006/relationships/hyperlink" Target="https://www.dropbox.com/s/zss5yuxoxlvyiav/MR310_Con6_Matte_Black_Head_On_6_Lug.jpg?dl=0" TargetMode="External"/><Relationship Id="rId149" Type="http://schemas.openxmlformats.org/officeDocument/2006/relationships/hyperlink" Target="https://www.dropbox.com/s/g7hqmq0p82p4z5p/MR311_Vex_Titanium_Head_On_8_Lug.jpg?dl=0" TargetMode="External"/><Relationship Id="rId314" Type="http://schemas.openxmlformats.org/officeDocument/2006/relationships/hyperlink" Target="https://customwheelhousellc.box.com/s/263hmebqfufqzoxzxwuo90ivxhect8ny" TargetMode="External"/><Relationship Id="rId356" Type="http://schemas.openxmlformats.org/officeDocument/2006/relationships/hyperlink" Target="https://customwheelhousellc.box.com/s/i8sjv3hzrr3a7rzn981g77muo28cjs94" TargetMode="External"/><Relationship Id="rId398" Type="http://schemas.openxmlformats.org/officeDocument/2006/relationships/hyperlink" Target="https://customwheelhousellc.box.com/s/q4m34ztw6kq8s44rmv2clk1yk66mmx2c" TargetMode="External"/><Relationship Id="rId521" Type="http://schemas.openxmlformats.org/officeDocument/2006/relationships/hyperlink" Target="https://customwheelhousellc.box.com/s/lujqudrtmwvzuedck879q8zet4c9d9v6" TargetMode="External"/><Relationship Id="rId563" Type="http://schemas.openxmlformats.org/officeDocument/2006/relationships/hyperlink" Target="https://customwheelhousellc.box.com/s/4qlw26pxzhldfuyj6d95pfku6ainsjyr" TargetMode="External"/><Relationship Id="rId619" Type="http://schemas.openxmlformats.org/officeDocument/2006/relationships/hyperlink" Target="https://customwheelhousellc.box.com/s/nowff22f4zfhzqq5abf2ar0m2sxbfzta" TargetMode="External"/><Relationship Id="rId95" Type="http://schemas.openxmlformats.org/officeDocument/2006/relationships/hyperlink" Target="https://www.dropbox.com/s/2xopt0m1fk6z6yr/MR311_Vex_Titanium_6_Lug.jpg?dl=0" TargetMode="External"/><Relationship Id="rId160" Type="http://schemas.openxmlformats.org/officeDocument/2006/relationships/hyperlink" Target="https://www.dropbox.com/s/771k294tmvwk8eq/MR311_Vex_Matte_Black_6_Lug.jpg?dl=0" TargetMode="External"/><Relationship Id="rId216" Type="http://schemas.openxmlformats.org/officeDocument/2006/relationships/hyperlink" Target="https://www.dropbox.com/s/kz7yxakgpo5om6t/MR311_Vex_Titanium_8_Lug.jpg?dl=0" TargetMode="External"/><Relationship Id="rId423" Type="http://schemas.openxmlformats.org/officeDocument/2006/relationships/hyperlink" Target="https://customwheelhousellc.box.com/s/glogbvr8fm90br7f3p0hxot5yrn3c490" TargetMode="External"/><Relationship Id="rId258" Type="http://schemas.openxmlformats.org/officeDocument/2006/relationships/hyperlink" Target="https://customwheelhousellc.box.com/s/bzqhbxeizybh15lhr2gmv3zuxz8al6lh" TargetMode="External"/><Relationship Id="rId465" Type="http://schemas.openxmlformats.org/officeDocument/2006/relationships/hyperlink" Target="https://customwheelhousellc.box.com/s/kv5bvhnxccrudsui8gbbkofk5nqkuwlf" TargetMode="External"/><Relationship Id="rId630" Type="http://schemas.openxmlformats.org/officeDocument/2006/relationships/hyperlink" Target="https://customwheelhousellc.box.com/s/wdar3nkid7obakzswecbnhlvkkc1aa4i" TargetMode="External"/><Relationship Id="rId672" Type="http://schemas.openxmlformats.org/officeDocument/2006/relationships/hyperlink" Target="https://customwheelhousellc.box.com/s/63ulwmx6h9t7kaletyhmzevmu1xwhp2l" TargetMode="External"/><Relationship Id="rId728" Type="http://schemas.openxmlformats.org/officeDocument/2006/relationships/hyperlink" Target="https://customwheelhousellc.box.com/shared/static/0gqbrd52ds0vqqcgoy7aog2xj8g3lwjx.png" TargetMode="External"/><Relationship Id="rId22" Type="http://schemas.openxmlformats.org/officeDocument/2006/relationships/hyperlink" Target="https://www.dropbox.com/s/1jow678dqa18tsh/MR311_Vex_Matte_Black_Head_On_6_Lug.jpg?dl=0" TargetMode="External"/><Relationship Id="rId64" Type="http://schemas.openxmlformats.org/officeDocument/2006/relationships/hyperlink" Target="https://www.dropbox.com/s/8epde3ciwg0xm9t/MR401R_Low_Offset_Machined.jpg?dl=0" TargetMode="External"/><Relationship Id="rId118" Type="http://schemas.openxmlformats.org/officeDocument/2006/relationships/hyperlink" Target="https://www.dropbox.com/s/gx5phuxxo3a5031/MR305_NV_Matte_Black_Machined_Face_8_Lug.jpg?dl=0" TargetMode="External"/><Relationship Id="rId325" Type="http://schemas.openxmlformats.org/officeDocument/2006/relationships/hyperlink" Target="https://customwheelhousellc.box.com/s/nglu3ut4wk5csd7uh7usd8uzyxi1ioj5" TargetMode="External"/><Relationship Id="rId367" Type="http://schemas.openxmlformats.org/officeDocument/2006/relationships/hyperlink" Target="https://customwheelhousellc.box.com/s/q4m34ztw6kq8s44rmv2clk1yk66mmx2c" TargetMode="External"/><Relationship Id="rId532" Type="http://schemas.openxmlformats.org/officeDocument/2006/relationships/hyperlink" Target="https://customwheelhousellc.box.com/s/trc3o267oby3b51v67txkpns5ltyjoyn" TargetMode="External"/><Relationship Id="rId574" Type="http://schemas.openxmlformats.org/officeDocument/2006/relationships/hyperlink" Target="https://customwheelhousellc.box.com/s/hzohxvjovyunxde24zx5uqkoxjub9iem" TargetMode="External"/><Relationship Id="rId171" Type="http://schemas.openxmlformats.org/officeDocument/2006/relationships/hyperlink" Target="https://www.dropbox.com/s/cfyhoh8j93u1fct/MR304_Double_Standard_Machined_Lip_Head_On.jpg?dl=0" TargetMode="External"/><Relationship Id="rId227" Type="http://schemas.openxmlformats.org/officeDocument/2006/relationships/hyperlink" Target="https://www.dropbox.com/s/g5lcnhzeq2plegb/MR502_Rally_Titanium_Head_On.jpg?dl=0" TargetMode="External"/><Relationship Id="rId269" Type="http://schemas.openxmlformats.org/officeDocument/2006/relationships/hyperlink" Target="https://customwheelhousellc.box.com/s/cfq2l9w6ntd4wjavjzu37ybfrz7mux6u" TargetMode="External"/><Relationship Id="rId434" Type="http://schemas.openxmlformats.org/officeDocument/2006/relationships/hyperlink" Target="https://customwheelhousellc.box.com/s/oe2uyttk0h8vzdwf0fawo1651gsfovds" TargetMode="External"/><Relationship Id="rId476" Type="http://schemas.openxmlformats.org/officeDocument/2006/relationships/hyperlink" Target="https://customwheelhousellc.box.com/s/j2xmrulsp2t14rszvg3xzdg0jpzvs4ul" TargetMode="External"/><Relationship Id="rId641" Type="http://schemas.openxmlformats.org/officeDocument/2006/relationships/hyperlink" Target="https://customwheelhousellc.box.com/s/bk2wjee4xwi5hg88wig4rmkrl5b46q3d" TargetMode="External"/><Relationship Id="rId683" Type="http://schemas.openxmlformats.org/officeDocument/2006/relationships/hyperlink" Target="https://customwheelhousellc.box.com/shared/static/4srq4gg0z86b4xtmet6wf6k6x7egs7wx.png" TargetMode="External"/><Relationship Id="rId33" Type="http://schemas.openxmlformats.org/officeDocument/2006/relationships/hyperlink" Target="https://www.dropbox.com/s/fnuq9j2tx887te9/MR401_UTV_Beadlock_Machined.jpg?dl=0" TargetMode="External"/><Relationship Id="rId129" Type="http://schemas.openxmlformats.org/officeDocument/2006/relationships/hyperlink" Target="https://www.dropbox.com/s/2s74nyu3w0nslof/MR310_Con6_Bronze_Head_On_8_Lug.jpg?dl=0" TargetMode="External"/><Relationship Id="rId280" Type="http://schemas.openxmlformats.org/officeDocument/2006/relationships/hyperlink" Target="https://customwheelhousellc.box.com/s/uf8h40s5wdbt26bswewtgi16b1tbouz4" TargetMode="External"/><Relationship Id="rId336" Type="http://schemas.openxmlformats.org/officeDocument/2006/relationships/hyperlink" Target="https://customwheelhousellc.box.com/s/5vnhcq908fd1ld6ho91zcihbui2bmzyj" TargetMode="External"/><Relationship Id="rId501" Type="http://schemas.openxmlformats.org/officeDocument/2006/relationships/hyperlink" Target="https://customwheelhousellc.box.com/s/r74jpwhsmttnzp8wvm482xyki45vt6p8" TargetMode="External"/><Relationship Id="rId543" Type="http://schemas.openxmlformats.org/officeDocument/2006/relationships/hyperlink" Target="https://customwheelhousellc.box.com/s/sljauue1nxayiq5v5p1f9gik6ahmnfpc" TargetMode="External"/><Relationship Id="rId75" Type="http://schemas.openxmlformats.org/officeDocument/2006/relationships/hyperlink" Target="https://www.dropbox.com/s/gx5phuxxo3a5031/MR305_NV_Matte_Black_Machined_Face_8_Lug.jpg?dl=0" TargetMode="External"/><Relationship Id="rId140" Type="http://schemas.openxmlformats.org/officeDocument/2006/relationships/hyperlink" Target="https://www.dropbox.com/s/9i362jfz85ymyzd/MR310_Con6_Bronze_5_Lug.jpg?dl=0" TargetMode="External"/><Relationship Id="rId182" Type="http://schemas.openxmlformats.org/officeDocument/2006/relationships/hyperlink" Target="https://www.dropbox.com/s/2s74nyu3w0nslof/MR310_Con6_Bronze_Head_On_8_Lug.jpg?dl=0" TargetMode="External"/><Relationship Id="rId378" Type="http://schemas.openxmlformats.org/officeDocument/2006/relationships/hyperlink" Target="https://customwheelhousellc.box.com/s/5vnhcq908fd1ld6ho91zcihbui2bmzyj" TargetMode="External"/><Relationship Id="rId403" Type="http://schemas.openxmlformats.org/officeDocument/2006/relationships/hyperlink" Target="https://customwheelhousellc.box.com/s/g59s9e1cvgr2epbmpxcvtl80uw79isgh" TargetMode="External"/><Relationship Id="rId585" Type="http://schemas.openxmlformats.org/officeDocument/2006/relationships/hyperlink" Target="https://customwheelhousellc.box.com/s/qmsgox67wq9f15ttoca6uzmx4id0omfu" TargetMode="External"/><Relationship Id="rId6" Type="http://schemas.openxmlformats.org/officeDocument/2006/relationships/hyperlink" Target="https://www.dropbox.com/s/of6go6x2bbcunyj/MR301_The_Standard_Diamond_Cut_Machined_5_Lug_Head_On.jpg?dl=0" TargetMode="External"/><Relationship Id="rId238" Type="http://schemas.openxmlformats.org/officeDocument/2006/relationships/hyperlink" Target="https://www.dropbox.com/s/z6vx0uq4j2c84f7/MR405_UTV_Beadlock_Bronze.jpg?dl=0" TargetMode="External"/><Relationship Id="rId445" Type="http://schemas.openxmlformats.org/officeDocument/2006/relationships/hyperlink" Target="https://customwheelhousellc.box.com/s/91ao0n5x21zncb1lixjs70j10pnrhsdf" TargetMode="External"/><Relationship Id="rId487" Type="http://schemas.openxmlformats.org/officeDocument/2006/relationships/hyperlink" Target="https://customwheelhousellc.box.com/s/x9srlh34etsgkwq7tv3335bg3q777am9" TargetMode="External"/><Relationship Id="rId610" Type="http://schemas.openxmlformats.org/officeDocument/2006/relationships/hyperlink" Target="https://customwheelhousellc.box.com/s/i0kkewz6i12u5222vdb2z4pxevyb2ctj" TargetMode="External"/><Relationship Id="rId652" Type="http://schemas.openxmlformats.org/officeDocument/2006/relationships/hyperlink" Target="https://customwheelhousellc.box.com/s/az1kpzl0mgtmp7edlsa1wkdg87uk9kkf" TargetMode="External"/><Relationship Id="rId694" Type="http://schemas.openxmlformats.org/officeDocument/2006/relationships/hyperlink" Target="https://customwheelhousellc.box.com/shared/static/sem712tvo63385zkkj2u98j4j2wuxv5m.png" TargetMode="External"/><Relationship Id="rId708" Type="http://schemas.openxmlformats.org/officeDocument/2006/relationships/hyperlink" Target="https://customwheelhousellc.box.com/shared/static/jrb85l1srxssn9ssdm6bxo0wmt1n7f8g.png" TargetMode="External"/><Relationship Id="rId291" Type="http://schemas.openxmlformats.org/officeDocument/2006/relationships/hyperlink" Target="https://customwheelhousellc.box.com/s/zmwcivcg3ldruu5nflam50g9rl6y0tg5" TargetMode="External"/><Relationship Id="rId305" Type="http://schemas.openxmlformats.org/officeDocument/2006/relationships/hyperlink" Target="https://customwheelhousellc.box.com/s/4yt5lqwumlu33mnrtga32iy0y2qivdkb" TargetMode="External"/><Relationship Id="rId347" Type="http://schemas.openxmlformats.org/officeDocument/2006/relationships/hyperlink" Target="https://customwheelhousellc.box.com/s/582ysp5r6c2lqp87ecwu4m51dulw3la5" TargetMode="External"/><Relationship Id="rId512" Type="http://schemas.openxmlformats.org/officeDocument/2006/relationships/hyperlink" Target="https://customwheelhousellc.box.com/s/t5pgoa2uav7j0jkvw1p7lkoq60yrodna" TargetMode="External"/><Relationship Id="rId44" Type="http://schemas.openxmlformats.org/officeDocument/2006/relationships/hyperlink" Target="https://www.dropbox.com/s/0j8ha4zz2wioo10/MR304_Double_Standard_Machined_6_Lug.jpg?dl=0" TargetMode="External"/><Relationship Id="rId86" Type="http://schemas.openxmlformats.org/officeDocument/2006/relationships/hyperlink" Target="https://www.dropbox.com/s/2s74nyu3w0nslof/MR310_Con6_Bronze_Head_On_8_Lug.jpg?dl=0" TargetMode="External"/><Relationship Id="rId151" Type="http://schemas.openxmlformats.org/officeDocument/2006/relationships/hyperlink" Target="https://www.dropbox.com/s/htyz7fesm2wc5td/MR311_Vex_Titanium_Head_On_5_Lug.jpg?dl=0" TargetMode="External"/><Relationship Id="rId389" Type="http://schemas.openxmlformats.org/officeDocument/2006/relationships/hyperlink" Target="https://customwheelhousellc.box.com/s/p0cqonop7xlh7vc5jjz9wzjy9od0y3e2" TargetMode="External"/><Relationship Id="rId554" Type="http://schemas.openxmlformats.org/officeDocument/2006/relationships/hyperlink" Target="https://customwheelhousellc.box.com/s/htk4iog9pqqc2c4f2go2vbpprd1nkkkn" TargetMode="External"/><Relationship Id="rId596" Type="http://schemas.openxmlformats.org/officeDocument/2006/relationships/hyperlink" Target="https://customwheelhousellc.box.com/s/bwxfz9knclvd6rx1cevviwjuuqdpgxvz" TargetMode="External"/><Relationship Id="rId193" Type="http://schemas.openxmlformats.org/officeDocument/2006/relationships/hyperlink" Target="https://www.dropbox.com/s/zrvqloonlt6i7cz/MR311_Vex_Matte_Black_5_Lug.jpg?dl=0" TargetMode="External"/><Relationship Id="rId207" Type="http://schemas.openxmlformats.org/officeDocument/2006/relationships/hyperlink" Target="https://www.dropbox.com/s/udn5ar3v8et9u64/MR307_Hole_Matte_Black_8_Lug.jpg?dl=0" TargetMode="External"/><Relationship Id="rId249" Type="http://schemas.openxmlformats.org/officeDocument/2006/relationships/hyperlink" Target="https://customwheelhousellc.box.com/s/0orluys95z38u3txdbt7bauj7alp6405" TargetMode="External"/><Relationship Id="rId414" Type="http://schemas.openxmlformats.org/officeDocument/2006/relationships/hyperlink" Target="https://customwheelhousellc.box.com/s/7h6jg50ebrl4okb7xw3e60b979371tf2" TargetMode="External"/><Relationship Id="rId456" Type="http://schemas.openxmlformats.org/officeDocument/2006/relationships/hyperlink" Target="https://customwheelhousellc.box.com/s/e376nrjzak326gcd04bfi2ymuydoptxp" TargetMode="External"/><Relationship Id="rId498" Type="http://schemas.openxmlformats.org/officeDocument/2006/relationships/hyperlink" Target="https://customwheelhousellc.box.com/s/s1l6n0oq0jg8d4lk6yxplcswtou3ayjw" TargetMode="External"/><Relationship Id="rId621" Type="http://schemas.openxmlformats.org/officeDocument/2006/relationships/hyperlink" Target="https://customwheelhousellc.box.com/s/omkpvvhgj5486e5hocfthntw5gru5z9k" TargetMode="External"/><Relationship Id="rId663" Type="http://schemas.openxmlformats.org/officeDocument/2006/relationships/hyperlink" Target="https://customwheelhousellc.box.com/s/w132fjmvg4mfiex16i3nrxdntr4ze37c" TargetMode="External"/><Relationship Id="rId13" Type="http://schemas.openxmlformats.org/officeDocument/2006/relationships/hyperlink" Target="https://www.dropbox.com/s/3k52p5n0gg26hpm/MR307_Hole_Matte_Black_5_Lug.jpg?dl=0" TargetMode="External"/><Relationship Id="rId109" Type="http://schemas.openxmlformats.org/officeDocument/2006/relationships/hyperlink" Target="https://www.dropbox.com/s/icwv5udt86v4ida/MR301_The_Standard_Diamond_Cut_Machined_8_Lug.jpg?dl=0" TargetMode="External"/><Relationship Id="rId260" Type="http://schemas.openxmlformats.org/officeDocument/2006/relationships/hyperlink" Target="https://customwheelhousellc.box.com/s/3oaffp4kpvrv2za5n9mxwf64wl00nu4d" TargetMode="External"/><Relationship Id="rId316" Type="http://schemas.openxmlformats.org/officeDocument/2006/relationships/hyperlink" Target="https://customwheelhousellc.box.com/s/263hmebqfufqzoxzxwuo90ivxhect8ny" TargetMode="External"/><Relationship Id="rId523" Type="http://schemas.openxmlformats.org/officeDocument/2006/relationships/hyperlink" Target="https://customwheelhousellc.box.com/s/ef4f6q0hjyl8onzvoir186ovbzknlmba" TargetMode="External"/><Relationship Id="rId719" Type="http://schemas.openxmlformats.org/officeDocument/2006/relationships/hyperlink" Target="https://customwheelhousellc.box.com/shared/static/zt3ggftcgjuyi0tyayvx8dzloxlzqq08.png" TargetMode="External"/><Relationship Id="rId55" Type="http://schemas.openxmlformats.org/officeDocument/2006/relationships/hyperlink" Target="https://www.dropbox.com/s/7nh128bf68ipx2d/MR310_Con6_Matte_Black_Head_On_8_Lug.jpg?dl=0" TargetMode="External"/><Relationship Id="rId97" Type="http://schemas.openxmlformats.org/officeDocument/2006/relationships/hyperlink" Target="https://www.dropbox.com/s/kz7yxakgpo5om6t/MR311_Vex_Titanium_8_Lug.jpg?dl=0" TargetMode="External"/><Relationship Id="rId120" Type="http://schemas.openxmlformats.org/officeDocument/2006/relationships/hyperlink" Target="https://www.dropbox.com/s/70dlungyr4qrgi2/MR308_Roost_Bronze_5_Lug.jpg?dl=0" TargetMode="External"/><Relationship Id="rId358" Type="http://schemas.openxmlformats.org/officeDocument/2006/relationships/hyperlink" Target="https://customwheelhousellc.box.com/s/kv5bvhnxccrudsui8gbbkofk5nqkuwlf" TargetMode="External"/><Relationship Id="rId565" Type="http://schemas.openxmlformats.org/officeDocument/2006/relationships/hyperlink" Target="https://customwheelhousellc.box.com/s/2sqte7alrs169wljv63k0o4x9p3g5sos" TargetMode="External"/><Relationship Id="rId730" Type="http://schemas.openxmlformats.org/officeDocument/2006/relationships/printerSettings" Target="../printerSettings/printerSettings3.bin"/><Relationship Id="rId162" Type="http://schemas.openxmlformats.org/officeDocument/2006/relationships/hyperlink" Target="https://www.dropbox.com/s/n9uhhisorb7t6kg/MR311_Vex_Matte_Black_8_Lug.jpg?dl=0" TargetMode="External"/><Relationship Id="rId218" Type="http://schemas.openxmlformats.org/officeDocument/2006/relationships/hyperlink" Target="https://www.dropbox.com/s/s2z0zqme47qqzib/MR311_Vex_Titanium_5_Lug.jpg?dl=0" TargetMode="External"/><Relationship Id="rId425" Type="http://schemas.openxmlformats.org/officeDocument/2006/relationships/hyperlink" Target="https://customwheelhousellc.box.com/s/it8iu5uxrl64a5k90otb9wcyrdn3a90h" TargetMode="External"/><Relationship Id="rId467" Type="http://schemas.openxmlformats.org/officeDocument/2006/relationships/hyperlink" Target="https://customwheelhousellc.box.com/s/xtas50g291zsjocdnffz8d5dlpyc3klx" TargetMode="External"/><Relationship Id="rId632" Type="http://schemas.openxmlformats.org/officeDocument/2006/relationships/hyperlink" Target="https://customwheelhousellc.box.com/s/wdar3nkid7obakzswecbnhlvkkc1aa4i" TargetMode="External"/><Relationship Id="rId271" Type="http://schemas.openxmlformats.org/officeDocument/2006/relationships/hyperlink" Target="https://customwheelhousellc.box.com/s/4c61ypz1bew8s1x19i9jcazvde6eq8zq" TargetMode="External"/><Relationship Id="rId674" Type="http://schemas.openxmlformats.org/officeDocument/2006/relationships/hyperlink" Target="https://customwheelhousellc.box.com/shared/static/93xn28ctpiocywqfsdi8npxdfse4jx7u.png" TargetMode="External"/><Relationship Id="rId24" Type="http://schemas.openxmlformats.org/officeDocument/2006/relationships/hyperlink" Target="https://www.dropbox.com/s/g7hqmq0p82p4z5p/MR311_Vex_Titanium_Head_On_8_Lug.jpg?dl=0" TargetMode="External"/><Relationship Id="rId66" Type="http://schemas.openxmlformats.org/officeDocument/2006/relationships/hyperlink" Target="https://www.dropbox.com/s/fheb4x54abyly8i/MR401R_High_Offset_Machined.jpg?dl=0" TargetMode="External"/><Relationship Id="rId131" Type="http://schemas.openxmlformats.org/officeDocument/2006/relationships/hyperlink" Target="https://www.dropbox.com/s/czbtiungwc1fskn/MR310_Con6_Matte_BlackHead_On_5_Lug.png?dl=0" TargetMode="External"/><Relationship Id="rId327" Type="http://schemas.openxmlformats.org/officeDocument/2006/relationships/hyperlink" Target="https://customwheelhousellc.box.com/s/0wni7egitofpl77v9cub6wazbkr4b56m" TargetMode="External"/><Relationship Id="rId369" Type="http://schemas.openxmlformats.org/officeDocument/2006/relationships/hyperlink" Target="https://customwheelhousellc.box.com/s/xtas50g291zsjocdnffz8d5dlpyc3klx" TargetMode="External"/><Relationship Id="rId534" Type="http://schemas.openxmlformats.org/officeDocument/2006/relationships/hyperlink" Target="https://customwheelhousellc.box.com/s/trc3o267oby3b51v67txkpns5ltyjoyn" TargetMode="External"/><Relationship Id="rId576" Type="http://schemas.openxmlformats.org/officeDocument/2006/relationships/hyperlink" Target="https://customwheelhousellc.box.com/s/4htga0llddyttpo6p93zxxnmeho80x8p" TargetMode="External"/><Relationship Id="rId173" Type="http://schemas.openxmlformats.org/officeDocument/2006/relationships/hyperlink" Target="https://www.dropbox.com/s/73nzncstrns8omh/MR305_NV_Matte_Black_Machined_Face_Head_On_6_Lug.jpg?dl=0" TargetMode="External"/><Relationship Id="rId229" Type="http://schemas.openxmlformats.org/officeDocument/2006/relationships/hyperlink" Target="https://www.dropbox.com/s/z86kgurp8lmpmbu/MR502_Rally_Bronze_Head_On.jpg?dl=0" TargetMode="External"/><Relationship Id="rId380" Type="http://schemas.openxmlformats.org/officeDocument/2006/relationships/hyperlink" Target="https://customwheelhousellc.box.com/s/r74jpwhsmttnzp8wvm482xyki45vt6p8" TargetMode="External"/><Relationship Id="rId436" Type="http://schemas.openxmlformats.org/officeDocument/2006/relationships/hyperlink" Target="https://customwheelhousellc.box.com/s/oe2uyttk0h8vzdwf0fawo1651gsfovds" TargetMode="External"/><Relationship Id="rId601" Type="http://schemas.openxmlformats.org/officeDocument/2006/relationships/hyperlink" Target="https://customwheelhousellc.box.com/s/r2p82fyop73rwyr7acagbo8pmb173td0" TargetMode="External"/><Relationship Id="rId643" Type="http://schemas.openxmlformats.org/officeDocument/2006/relationships/hyperlink" Target="https://customwheelhousellc.box.com/s/hb5p9p8617hi359wk4n2tkrvtqg8duml" TargetMode="External"/><Relationship Id="rId240" Type="http://schemas.openxmlformats.org/officeDocument/2006/relationships/hyperlink" Target="https://www.dropbox.com/s/z6vx0uq4j2c84f7/MR405_UTV_Beadlock_Bronze.jpg?dl=0" TargetMode="External"/><Relationship Id="rId478" Type="http://schemas.openxmlformats.org/officeDocument/2006/relationships/hyperlink" Target="https://customwheelhousellc.box.com/s/0vpvbgyz5ytdi7humfxys5hctwnxqev5" TargetMode="External"/><Relationship Id="rId685" Type="http://schemas.openxmlformats.org/officeDocument/2006/relationships/hyperlink" Target="https://customwheelhousellc.box.com/shared/static/etzuns1c5awzi8mc3rca8wyv35tinorh.png" TargetMode="External"/><Relationship Id="rId35" Type="http://schemas.openxmlformats.org/officeDocument/2006/relationships/hyperlink" Target="https://www.dropbox.com/s/mfhrd3wxsmpynvq/MR_501_Titanium.jpg?dl=0" TargetMode="External"/><Relationship Id="rId77" Type="http://schemas.openxmlformats.org/officeDocument/2006/relationships/hyperlink" Target="https://www.dropbox.com/s/5jiwxsimrko9hgt/MR310_Con6_Matte_Black_5_Lug.jpg?dl=0" TargetMode="External"/><Relationship Id="rId100" Type="http://schemas.openxmlformats.org/officeDocument/2006/relationships/hyperlink" Target="https://www.dropbox.com/s/g7hqmq0p82p4z5p/MR311_Vex_Titanium_Head_On_8_Lug.jpg?dl=0" TargetMode="External"/><Relationship Id="rId282" Type="http://schemas.openxmlformats.org/officeDocument/2006/relationships/hyperlink" Target="https://customwheelhousellc.box.com/s/zqlfa6mgt4e1cceazjagjlvxvhpczmlx" TargetMode="External"/><Relationship Id="rId338" Type="http://schemas.openxmlformats.org/officeDocument/2006/relationships/hyperlink" Target="https://customwheelhousellc.box.com/s/k7o5hmj58pde9i7ssja4bmxk9xodxqn3" TargetMode="External"/><Relationship Id="rId503" Type="http://schemas.openxmlformats.org/officeDocument/2006/relationships/hyperlink" Target="https://customwheelhousellc.box.com/s/4yt5lqwumlu33mnrtga32iy0y2qivdkb" TargetMode="External"/><Relationship Id="rId545" Type="http://schemas.openxmlformats.org/officeDocument/2006/relationships/hyperlink" Target="https://customwheelhousellc.box.com/s/zphy8whjhdwqj938o86zb0lb4zd1a5bc" TargetMode="External"/><Relationship Id="rId587" Type="http://schemas.openxmlformats.org/officeDocument/2006/relationships/hyperlink" Target="https://customwheelhousellc.box.com/s/l21vxg6fksvblfaa8y2cpdzpy74p3gyy" TargetMode="External"/><Relationship Id="rId710" Type="http://schemas.openxmlformats.org/officeDocument/2006/relationships/hyperlink" Target="https://customwheelhousellc.box.com/shared/static/63mkj56np3igs28vapkxq63yv5cgut9y.png" TargetMode="External"/><Relationship Id="rId8" Type="http://schemas.openxmlformats.org/officeDocument/2006/relationships/hyperlink" Target="https://www.dropbox.com/s/pjeynes0x3vn6hh/MR301_The_Standard_Matte_Black_8_Lug.jpg?dl=0" TargetMode="External"/><Relationship Id="rId142" Type="http://schemas.openxmlformats.org/officeDocument/2006/relationships/hyperlink" Target="https://www.dropbox.com/s/4vc5swbkn7l2wjs/MR310_Con6_Matte_Black_8_Lug.jpg?dl=0" TargetMode="External"/><Relationship Id="rId184" Type="http://schemas.openxmlformats.org/officeDocument/2006/relationships/hyperlink" Target="https://www.dropbox.com/s/4zb8n2csxkp8wpf/MR311_Vex_Matte_Black_Head_On_8_Lug.jpg?dl=0" TargetMode="External"/><Relationship Id="rId391" Type="http://schemas.openxmlformats.org/officeDocument/2006/relationships/hyperlink" Target="https://customwheelhousellc.box.com/s/p0cqonop7xlh7vc5jjz9wzjy9od0y3e2" TargetMode="External"/><Relationship Id="rId405" Type="http://schemas.openxmlformats.org/officeDocument/2006/relationships/hyperlink" Target="https://customwheelhousellc.box.com/s/g59s9e1cvgr2epbmpxcvtl80uw79isgh" TargetMode="External"/><Relationship Id="rId447" Type="http://schemas.openxmlformats.org/officeDocument/2006/relationships/hyperlink" Target="https://customwheelhousellc.box.com/s/w4u147qhv716qckuc7yv1gdkdgr7umei" TargetMode="External"/><Relationship Id="rId612" Type="http://schemas.openxmlformats.org/officeDocument/2006/relationships/hyperlink" Target="https://customwheelhousellc.box.com/s/gfan54lnszox2kgo7ysix2opl8jxumwv" TargetMode="External"/><Relationship Id="rId251" Type="http://schemas.openxmlformats.org/officeDocument/2006/relationships/hyperlink" Target="https://customwheelhousellc.box.com/s/dyczdy8gz84hv4kqcdqu7z40e7bxps3c" TargetMode="External"/><Relationship Id="rId489" Type="http://schemas.openxmlformats.org/officeDocument/2006/relationships/hyperlink" Target="https://customwheelhousellc.box.com/s/x9srlh34etsgkwq7tv3335bg3q777am9" TargetMode="External"/><Relationship Id="rId654" Type="http://schemas.openxmlformats.org/officeDocument/2006/relationships/hyperlink" Target="https://customwheelhousellc.box.com/s/jytokiv5krid4lx2uungj8s1q3l0zlb2" TargetMode="External"/><Relationship Id="rId696" Type="http://schemas.openxmlformats.org/officeDocument/2006/relationships/hyperlink" Target="https://customwheelhousellc.box.com/shared/static/pyujtha261j2abi5pme72hozd2yhfwms.png" TargetMode="External"/><Relationship Id="rId46" Type="http://schemas.openxmlformats.org/officeDocument/2006/relationships/hyperlink" Target="https://www.dropbox.com/s/87v075f2708b2ys/MR304_Double_Standard_Machined_Lip.jpg?dl=0" TargetMode="External"/><Relationship Id="rId293" Type="http://schemas.openxmlformats.org/officeDocument/2006/relationships/hyperlink" Target="https://customwheelhousellc.box.com/s/3oaffp4kpvrv2za5n9mxwf64wl00nu4d" TargetMode="External"/><Relationship Id="rId307" Type="http://schemas.openxmlformats.org/officeDocument/2006/relationships/hyperlink" Target="https://customwheelhousellc.box.com/s/5vnhcq908fd1ld6ho91zcihbui2bmzyj" TargetMode="External"/><Relationship Id="rId349" Type="http://schemas.openxmlformats.org/officeDocument/2006/relationships/hyperlink" Target="https://customwheelhousellc.box.com/s/j2xmrulsp2t14rszvg3xzdg0jpzvs4ul" TargetMode="External"/><Relationship Id="rId514" Type="http://schemas.openxmlformats.org/officeDocument/2006/relationships/hyperlink" Target="https://customwheelhousellc.box.com/s/c6b1fokdn6vz411ipc5cixps4vayycc9" TargetMode="External"/><Relationship Id="rId556" Type="http://schemas.openxmlformats.org/officeDocument/2006/relationships/hyperlink" Target="https://customwheelhousellc.box.com/s/ky371j263eb63rappwdg4hwv53yl5gny" TargetMode="External"/><Relationship Id="rId721" Type="http://schemas.openxmlformats.org/officeDocument/2006/relationships/hyperlink" Target="https://customwheelhousellc.box.com/shared/static/kdk4vdr7tzrg3ctv6p9p6wu62s40cf1n.png" TargetMode="External"/><Relationship Id="rId88" Type="http://schemas.openxmlformats.org/officeDocument/2006/relationships/hyperlink" Target="https://www.dropbox.com/s/4zb8n2csxkp8wpf/MR311_Vex_Matte_Black_Head_On_8_Lug.jpg?dl=0" TargetMode="External"/><Relationship Id="rId111" Type="http://schemas.openxmlformats.org/officeDocument/2006/relationships/hyperlink" Target="https://www.dropbox.com/s/erta3s6aap3h0nd/MR301_The_Standard_Diamond_Cut_Machined_6_Lug.jpg?dl=0" TargetMode="External"/><Relationship Id="rId153" Type="http://schemas.openxmlformats.org/officeDocument/2006/relationships/hyperlink" Target="https://www.dropbox.com/s/g7hqmq0p82p4z5p/MR311_Vex_Titanium_Head_On_8_Lug.jpg?dl=0" TargetMode="External"/><Relationship Id="rId195" Type="http://schemas.openxmlformats.org/officeDocument/2006/relationships/hyperlink" Target="https://www.dropbox.com/s/kz7yxakgpo5om6t/MR311_Vex_Titanium_8_Lug.jpg?dl=0" TargetMode="External"/><Relationship Id="rId209" Type="http://schemas.openxmlformats.org/officeDocument/2006/relationships/hyperlink" Target="https://www.dropbox.com/s/jngau5zrqu4n16n/MR309_Grid_Titanium_Head_On_6_Lug.jpg?dl=0" TargetMode="External"/><Relationship Id="rId360" Type="http://schemas.openxmlformats.org/officeDocument/2006/relationships/hyperlink" Target="https://customwheelhousellc.box.com/s/q4m34ztw6kq8s44rmv2clk1yk66mmx2c" TargetMode="External"/><Relationship Id="rId416" Type="http://schemas.openxmlformats.org/officeDocument/2006/relationships/hyperlink" Target="https://customwheelhousellc.box.com/s/fp0fgy3iof720vj2wi28eazco0qjrfx4" TargetMode="External"/><Relationship Id="rId598" Type="http://schemas.openxmlformats.org/officeDocument/2006/relationships/hyperlink" Target="https://customwheelhousellc.box.com/s/90bzivjm4h5od2vt7qoo1hyq8tc3cgvy" TargetMode="External"/><Relationship Id="rId220" Type="http://schemas.openxmlformats.org/officeDocument/2006/relationships/hyperlink" Target="https://www.dropbox.com/s/mfhrd3wxsmpynvq/MR_501_Titanium.jpg?dl=0" TargetMode="External"/><Relationship Id="rId458" Type="http://schemas.openxmlformats.org/officeDocument/2006/relationships/hyperlink" Target="https://customwheelhousellc.box.com/s/589qmw11pyyg3e7c90g9ehglks9ydzz3" TargetMode="External"/><Relationship Id="rId623" Type="http://schemas.openxmlformats.org/officeDocument/2006/relationships/hyperlink" Target="https://customwheelhousellc.box.com/s/omkpvvhgj5486e5hocfthntw5gru5z9k" TargetMode="External"/><Relationship Id="rId665" Type="http://schemas.openxmlformats.org/officeDocument/2006/relationships/hyperlink" Target="https://customwheelhousellc.box.com/s/76fg9ks2j9nv5z79n6e81ymj2qfqk2vd" TargetMode="External"/><Relationship Id="rId15" Type="http://schemas.openxmlformats.org/officeDocument/2006/relationships/hyperlink" Target="https://www.dropbox.com/s/ly00p8hyfl8bce9/MR308_Roost_Bronze_6_Lug.jpg?dl=0" TargetMode="External"/><Relationship Id="rId57" Type="http://schemas.openxmlformats.org/officeDocument/2006/relationships/hyperlink" Target="https://www.dropbox.com/s/4u235va1y06y3ak/MR311_Vex_Titanium_Head_On_6_Lug.jpg?dl=0" TargetMode="External"/><Relationship Id="rId262" Type="http://schemas.openxmlformats.org/officeDocument/2006/relationships/hyperlink" Target="https://customwheelhousellc.box.com/s/5yckfs08w2apl042ylqmjfarsp8ggsmq" TargetMode="External"/><Relationship Id="rId318" Type="http://schemas.openxmlformats.org/officeDocument/2006/relationships/hyperlink" Target="https://customwheelhousellc.box.com/s/gxrzbqmgv54nj89braj2q2mcqnyhys4g" TargetMode="External"/><Relationship Id="rId525" Type="http://schemas.openxmlformats.org/officeDocument/2006/relationships/hyperlink" Target="https://customwheelhousellc.box.com/s/c4wtyoyxgqhsg1pbqrurixcdogwkmj15" TargetMode="External"/><Relationship Id="rId567" Type="http://schemas.openxmlformats.org/officeDocument/2006/relationships/hyperlink" Target="https://customwheelhousellc.box.com/s/o9wq86hwo4crjcl2qu3r36wj4engw1xs" TargetMode="External"/><Relationship Id="rId732" Type="http://schemas.openxmlformats.org/officeDocument/2006/relationships/comments" Target="../comments2.xml"/><Relationship Id="rId99" Type="http://schemas.openxmlformats.org/officeDocument/2006/relationships/hyperlink" Target="https://www.dropbox.com/s/kz7yxakgpo5om6t/MR311_Vex_Titanium_8_Lug.jpg?dl=0" TargetMode="External"/><Relationship Id="rId122" Type="http://schemas.openxmlformats.org/officeDocument/2006/relationships/hyperlink" Target="https://www.dropbox.com/s/hwifkpoowq2mz3t/MR309_Grid_Matte_Black_8_Lug.jpg?dl=0" TargetMode="External"/><Relationship Id="rId164" Type="http://schemas.openxmlformats.org/officeDocument/2006/relationships/hyperlink" Target="https://www.dropbox.com/s/pbpwaxmlafcv4c3/MR105_Beadlock_Matte_Black_and_Machined.jpg?dl=0" TargetMode="External"/><Relationship Id="rId371" Type="http://schemas.openxmlformats.org/officeDocument/2006/relationships/hyperlink" Target="https://customwheelhousellc.box.com/s/gsahqgi3rse2kki44xcl25rwrz7ixzc5" TargetMode="External"/><Relationship Id="rId427" Type="http://schemas.openxmlformats.org/officeDocument/2006/relationships/hyperlink" Target="https://customwheelhousellc.box.com/s/79x782vn9fx16ce3x0ogt5fm5tzahgt0" TargetMode="External"/><Relationship Id="rId469" Type="http://schemas.openxmlformats.org/officeDocument/2006/relationships/hyperlink" Target="https://customwheelhousellc.box.com/s/i8sjv3hzrr3a7rzn981g77muo28cjs94" TargetMode="External"/><Relationship Id="rId634" Type="http://schemas.openxmlformats.org/officeDocument/2006/relationships/hyperlink" Target="https://customwheelhousellc.box.com/s/5xza5cs1uld7dglgzlmadjnag0ljrv48" TargetMode="External"/><Relationship Id="rId676" Type="http://schemas.openxmlformats.org/officeDocument/2006/relationships/hyperlink" Target="https://customwheelhousellc.box.com/shared/static/02o7kzi7sv6m025yqw2k0qu97mfnjwjd.png" TargetMode="External"/><Relationship Id="rId26" Type="http://schemas.openxmlformats.org/officeDocument/2006/relationships/hyperlink" Target="https://www.dropbox.com/s/587kbgmm8g1ni4e/MR311_Vex_Matte_Black_Head_On_5_Lug.jpg?dl=0" TargetMode="External"/><Relationship Id="rId231" Type="http://schemas.openxmlformats.org/officeDocument/2006/relationships/hyperlink" Target="https://www.dropbox.com/s/g5lcnhzeq2plegb/MR502_Rally_Titanium_Head_On.jpg?dl=0" TargetMode="External"/><Relationship Id="rId273" Type="http://schemas.openxmlformats.org/officeDocument/2006/relationships/hyperlink" Target="https://customwheelhousellc.box.com/s/6buvunwp3wn1vwzq384dxt0vc6onqmia" TargetMode="External"/><Relationship Id="rId329" Type="http://schemas.openxmlformats.org/officeDocument/2006/relationships/hyperlink" Target="https://customwheelhousellc.box.com/s/zqjhojz8r6aj0ikz2i5am4bd0k1vh7hr" TargetMode="External"/><Relationship Id="rId480" Type="http://schemas.openxmlformats.org/officeDocument/2006/relationships/hyperlink" Target="https://customwheelhousellc.box.com/s/j2xmrulsp2t14rszvg3xzdg0jpzvs4ul" TargetMode="External"/><Relationship Id="rId536" Type="http://schemas.openxmlformats.org/officeDocument/2006/relationships/hyperlink" Target="https://customwheelhousellc.box.com/s/p0u8sd3sg0eac1xf02iu0hmg6qq2bav0" TargetMode="External"/><Relationship Id="rId701" Type="http://schemas.openxmlformats.org/officeDocument/2006/relationships/hyperlink" Target="https://customwheelhousellc.box.com/shared/static/61pbgghp7ktni7106knzvr0dglz5zby1.jpg" TargetMode="External"/><Relationship Id="rId68" Type="http://schemas.openxmlformats.org/officeDocument/2006/relationships/hyperlink" Target="https://www.dropbox.com/s/fheb4x54abyly8i/MR401R_High_Offset_Machined.jpg?dl=0" TargetMode="External"/><Relationship Id="rId133" Type="http://schemas.openxmlformats.org/officeDocument/2006/relationships/hyperlink" Target="https://www.dropbox.com/s/ztztt386rjp8g6j/MR310_Con6_Bronze_Head_On_5_Lug.jpg?dl=0" TargetMode="External"/><Relationship Id="rId175" Type="http://schemas.openxmlformats.org/officeDocument/2006/relationships/hyperlink" Target="https://www.dropbox.com/s/hwifkpoowq2mz3t/MR309_Grid_Matte_Black_8_Lug.jpg?dl=0" TargetMode="External"/><Relationship Id="rId340" Type="http://schemas.openxmlformats.org/officeDocument/2006/relationships/hyperlink" Target="https://customwheelhousellc.box.com/s/oe2uyttk0h8vzdwf0fawo1651gsfovds" TargetMode="External"/><Relationship Id="rId578" Type="http://schemas.openxmlformats.org/officeDocument/2006/relationships/hyperlink" Target="https://customwheelhousellc.box.com/s/lb5hh5tgvuz372ydjqv6itiolua9anv0" TargetMode="External"/><Relationship Id="rId200" Type="http://schemas.openxmlformats.org/officeDocument/2006/relationships/hyperlink" Target="https://www.dropbox.com/s/rspim3zcwouv2ob/MR405_UTV_Beadlock_Bronze_Head_On.jpg?dl=0" TargetMode="External"/><Relationship Id="rId382" Type="http://schemas.openxmlformats.org/officeDocument/2006/relationships/hyperlink" Target="https://customwheelhousellc.box.com/s/5dlhjt7sgyo5r25mdbgelua3uvj36otk" TargetMode="External"/><Relationship Id="rId438" Type="http://schemas.openxmlformats.org/officeDocument/2006/relationships/hyperlink" Target="https://customwheelhousellc.box.com/s/6ngf534itxos2kx2okdzem4d6jx8wiry" TargetMode="External"/><Relationship Id="rId603" Type="http://schemas.openxmlformats.org/officeDocument/2006/relationships/hyperlink" Target="https://customwheelhousellc.box.com/s/69z0ssv916kv3z3v8yktmartxajmohbd" TargetMode="External"/><Relationship Id="rId645" Type="http://schemas.openxmlformats.org/officeDocument/2006/relationships/hyperlink" Target="https://customwheelhousellc.box.com/s/ssodgoz08nlh1exyxx0flzeekdaihhl2" TargetMode="External"/><Relationship Id="rId687" Type="http://schemas.openxmlformats.org/officeDocument/2006/relationships/hyperlink" Target="https://customwheelhousellc.box.com/shared/static/ygqzqkcc90pphmd5z1lut9ey1fqu47nn.png" TargetMode="External"/><Relationship Id="rId242" Type="http://schemas.openxmlformats.org/officeDocument/2006/relationships/hyperlink" Target="https://www.dropbox.com/s/z6vx0uq4j2c84f7/MR405_UTV_Beadlock_Bronze.jpg?dl=0" TargetMode="External"/><Relationship Id="rId284" Type="http://schemas.openxmlformats.org/officeDocument/2006/relationships/hyperlink" Target="https://customwheelhousellc.box.com/s/eeq4g9jvuiq4baw2hht6fc90keh4dmt2" TargetMode="External"/><Relationship Id="rId491" Type="http://schemas.openxmlformats.org/officeDocument/2006/relationships/hyperlink" Target="https://customwheelhousellc.box.com/s/trc3o267oby3b51v67txkpns5ltyjoyn" TargetMode="External"/><Relationship Id="rId505" Type="http://schemas.openxmlformats.org/officeDocument/2006/relationships/hyperlink" Target="https://customwheelhousellc.box.com/s/p59yj2l2su4lb1mu42pgsdbgo7zckmlh" TargetMode="External"/><Relationship Id="rId712" Type="http://schemas.openxmlformats.org/officeDocument/2006/relationships/hyperlink" Target="https://customwheelhousellc.box.com/shared/static/47fmyxnd4becg7a6dvbq4vtlwh95whm5.png" TargetMode="External"/><Relationship Id="rId37" Type="http://schemas.openxmlformats.org/officeDocument/2006/relationships/hyperlink" Target="https://www.dropbox.com/s/mfhrd3wxsmpynvq/MR_501_Titanium.jpg?dl=0" TargetMode="External"/><Relationship Id="rId79" Type="http://schemas.openxmlformats.org/officeDocument/2006/relationships/hyperlink" Target="https://www.dropbox.com/s/4vc5swbkn7l2wjs/MR310_Con6_Matte_Black_8_Lug.jpg?dl=0" TargetMode="External"/><Relationship Id="rId102" Type="http://schemas.openxmlformats.org/officeDocument/2006/relationships/hyperlink" Target="https://www.dropbox.com/s/g7hqmq0p82p4z5p/MR311_Vex_Titanium_Head_On_8_Lug.jpg?dl=0" TargetMode="External"/><Relationship Id="rId144" Type="http://schemas.openxmlformats.org/officeDocument/2006/relationships/hyperlink" Target="https://www.dropbox.com/s/zrvqloonlt6i7cz/MR311_Vex_Matte_Black_5_Lug.jpg?dl=0" TargetMode="External"/><Relationship Id="rId547" Type="http://schemas.openxmlformats.org/officeDocument/2006/relationships/hyperlink" Target="https://customwheelhousellc.box.com/s/wmdilrk7ypl4dwz965qntiicnogudze2" TargetMode="External"/><Relationship Id="rId589" Type="http://schemas.openxmlformats.org/officeDocument/2006/relationships/hyperlink" Target="https://customwheelhousellc.box.com/s/kb53jo0gp50qi9n2fr80juxvfmqilrux" TargetMode="External"/><Relationship Id="rId90" Type="http://schemas.openxmlformats.org/officeDocument/2006/relationships/hyperlink" Target="https://www.dropbox.com/s/4zb8n2csxkp8wpf/MR311_Vex_Matte_Black_Head_On_8_Lug.jpg?dl=0" TargetMode="External"/><Relationship Id="rId186" Type="http://schemas.openxmlformats.org/officeDocument/2006/relationships/hyperlink" Target="https://www.dropbox.com/s/587kbgmm8g1ni4e/MR311_Vex_Matte_Black_Head_On_5_Lug.jpg?dl=0" TargetMode="External"/><Relationship Id="rId351" Type="http://schemas.openxmlformats.org/officeDocument/2006/relationships/hyperlink" Target="https://customwheelhousellc.box.com/s/crscsstcpz5d0y6vsvg74dbmoxsfssz7" TargetMode="External"/><Relationship Id="rId393" Type="http://schemas.openxmlformats.org/officeDocument/2006/relationships/hyperlink" Target="https://customwheelhousellc.box.com/s/p0cqonop7xlh7vc5jjz9wzjy9od0y3e2" TargetMode="External"/><Relationship Id="rId407" Type="http://schemas.openxmlformats.org/officeDocument/2006/relationships/hyperlink" Target="https://customwheelhousellc.box.com/s/eofa2cogo68e6lo8ag7ffuoetf41sesx" TargetMode="External"/><Relationship Id="rId449" Type="http://schemas.openxmlformats.org/officeDocument/2006/relationships/hyperlink" Target="https://customwheelhousellc.box.com/s/nglu3ut4wk5csd7uh7usd8uzyxi1ioj5" TargetMode="External"/><Relationship Id="rId614" Type="http://schemas.openxmlformats.org/officeDocument/2006/relationships/hyperlink" Target="https://customwheelhousellc.box.com/s/ptmrqjunp2iz46ezggk2idve7fnw3359" TargetMode="External"/><Relationship Id="rId656" Type="http://schemas.openxmlformats.org/officeDocument/2006/relationships/hyperlink" Target="https://customwheelhousellc.box.com/s/jytokiv5krid4lx2uungj8s1q3l0zlb2" TargetMode="External"/><Relationship Id="rId211" Type="http://schemas.openxmlformats.org/officeDocument/2006/relationships/hyperlink" Target="https://www.dropbox.com/s/7nh128bf68ipx2d/MR310_Con6_Matte_Black_Head_On_8_Lug.jpg?dl=0" TargetMode="External"/><Relationship Id="rId253" Type="http://schemas.openxmlformats.org/officeDocument/2006/relationships/hyperlink" Target="https://customwheelhousellc.box.com/s/smwegamf1wo0byy0rv0juc1cas8w01ts" TargetMode="External"/><Relationship Id="rId295" Type="http://schemas.openxmlformats.org/officeDocument/2006/relationships/hyperlink" Target="https://customwheelhousellc.box.com/s/2lg2kr9pizjb5ag1yuup0uvbhyfyr7ar" TargetMode="External"/><Relationship Id="rId309" Type="http://schemas.openxmlformats.org/officeDocument/2006/relationships/hyperlink" Target="https://customwheelhousellc.box.com/s/q0bj15gtvgr2kl6wts6wqqi6x1k6tmnn" TargetMode="External"/><Relationship Id="rId460" Type="http://schemas.openxmlformats.org/officeDocument/2006/relationships/hyperlink" Target="https://customwheelhousellc.box.com/s/0wni7egitofpl77v9cub6wazbkr4b56m" TargetMode="External"/><Relationship Id="rId516" Type="http://schemas.openxmlformats.org/officeDocument/2006/relationships/hyperlink" Target="https://customwheelhousellc.box.com/s/ut14co9rtrmaka9a5mkw4df1991u1fab" TargetMode="External"/><Relationship Id="rId698" Type="http://schemas.openxmlformats.org/officeDocument/2006/relationships/hyperlink" Target="https://customwheelhousellc.box.com/shared/static/osr6o9js3i26dk5zexo5hah25k9gdboe.png" TargetMode="External"/><Relationship Id="rId48" Type="http://schemas.openxmlformats.org/officeDocument/2006/relationships/hyperlink" Target="https://www.dropbox.com/s/fa2jyzb7xb7iu92/MR307_Hole_Matte_Black_6_Lug.jpg?dl=0" TargetMode="External"/><Relationship Id="rId113" Type="http://schemas.openxmlformats.org/officeDocument/2006/relationships/hyperlink" Target="https://www.dropbox.com/s/erta3s6aap3h0nd/MR301_The_Standard_Diamond_Cut_Machined_6_Lug.jpg?dl=0" TargetMode="External"/><Relationship Id="rId320" Type="http://schemas.openxmlformats.org/officeDocument/2006/relationships/hyperlink" Target="https://customwheelhousellc.box.com/s/lr0i17laumjdzk3bg6wbz75saqmp4wyv" TargetMode="External"/><Relationship Id="rId558" Type="http://schemas.openxmlformats.org/officeDocument/2006/relationships/hyperlink" Target="https://customwheelhousellc.box.com/s/codw9fwhfmyuh824isbhy2tjqi0v43oz" TargetMode="External"/><Relationship Id="rId723" Type="http://schemas.openxmlformats.org/officeDocument/2006/relationships/hyperlink" Target="https://customwheelhousellc.box.com/shared/static/13n5jauczrt0fhz3hmmflw2goqgu60jk.png" TargetMode="External"/><Relationship Id="rId155" Type="http://schemas.openxmlformats.org/officeDocument/2006/relationships/hyperlink" Target="https://www.dropbox.com/s/4zb8n2csxkp8wpf/MR311_Vex_Matte_Black_Head_On_8_Lug.jpg?dl=0" TargetMode="External"/><Relationship Id="rId197" Type="http://schemas.openxmlformats.org/officeDocument/2006/relationships/hyperlink" Target="https://www.dropbox.com/s/olsgwwsb41uq4aw/MR402_The_Standard_UTV_Matte_Black_Machined.jpg?dl=0" TargetMode="External"/><Relationship Id="rId362" Type="http://schemas.openxmlformats.org/officeDocument/2006/relationships/hyperlink" Target="https://customwheelhousellc.box.com/s/jgcn13uokl4inzkshubf41rovq630vx8" TargetMode="External"/><Relationship Id="rId418" Type="http://schemas.openxmlformats.org/officeDocument/2006/relationships/hyperlink" Target="https://customwheelhousellc.box.com/s/m1tggzc5p8igm0x9g0tcomy1qsupe4fd" TargetMode="External"/><Relationship Id="rId625" Type="http://schemas.openxmlformats.org/officeDocument/2006/relationships/hyperlink" Target="https://customwheelhousellc.box.com/s/2tne4er2nmhnyyyuk0ln029k9se4uqmy" TargetMode="External"/><Relationship Id="rId222" Type="http://schemas.openxmlformats.org/officeDocument/2006/relationships/hyperlink" Target="https://www.dropbox.com/s/b3b81uyvvnw3bfm/MR501_Rally_Bronze.jpg?dl=0" TargetMode="External"/><Relationship Id="rId264" Type="http://schemas.openxmlformats.org/officeDocument/2006/relationships/hyperlink" Target="https://customwheelhousellc.box.com/s/5hzqglh9s2cm0aao0ac3ok3sx1l1886g" TargetMode="External"/><Relationship Id="rId471" Type="http://schemas.openxmlformats.org/officeDocument/2006/relationships/hyperlink" Target="https://customwheelhousellc.box.com/s/i8sjv3hzrr3a7rzn981g77muo28cjs94" TargetMode="External"/><Relationship Id="rId667" Type="http://schemas.openxmlformats.org/officeDocument/2006/relationships/hyperlink" Target="https://customwheelhousellc.box.com/s/ce8yxdmsusks2rhqq9f9xvhdxfnj5spi" TargetMode="External"/><Relationship Id="rId17" Type="http://schemas.openxmlformats.org/officeDocument/2006/relationships/hyperlink" Target="https://www.dropbox.com/s/eeyuhgzxt5ez2hf/MR309_Grid_Matte_Black_6_Lug.jpg?dl=0" TargetMode="External"/><Relationship Id="rId59" Type="http://schemas.openxmlformats.org/officeDocument/2006/relationships/hyperlink" Target="https://www.dropbox.com/s/r23g0xjce51eft9/MR501_Rally_Bronze_Head_On.jpg?dl=0" TargetMode="External"/><Relationship Id="rId124" Type="http://schemas.openxmlformats.org/officeDocument/2006/relationships/hyperlink" Target="https://www.dropbox.com/s/3cqx6nnl47yt1eg/MR310_Con6_Bronze_8_Lug.jpg?dl=0" TargetMode="External"/><Relationship Id="rId527" Type="http://schemas.openxmlformats.org/officeDocument/2006/relationships/hyperlink" Target="https://customwheelhousellc.box.com/s/p0u8sd3sg0eac1xf02iu0hmg6qq2bav0" TargetMode="External"/><Relationship Id="rId569" Type="http://schemas.openxmlformats.org/officeDocument/2006/relationships/hyperlink" Target="https://customwheelhousellc.box.com/s/gfan54lnszox2kgo7ysix2opl8jxumwv" TargetMode="External"/><Relationship Id="rId70" Type="http://schemas.openxmlformats.org/officeDocument/2006/relationships/hyperlink" Target="https://www.dropbox.com/s/d4k2wrq96mg4ify/MR101_Beadlock_Machined.jpg?dl=0" TargetMode="External"/><Relationship Id="rId166" Type="http://schemas.openxmlformats.org/officeDocument/2006/relationships/hyperlink" Target="https://www.dropbox.com/s/g5lcnhzeq2plegb/MR502_Rally_Titanium_Head_On.jpg?dl=0" TargetMode="External"/><Relationship Id="rId331" Type="http://schemas.openxmlformats.org/officeDocument/2006/relationships/hyperlink" Target="https://customwheelhousellc.box.com/s/i5px4tzen8jjmk3kact3jaswkxj26ghn" TargetMode="External"/><Relationship Id="rId373" Type="http://schemas.openxmlformats.org/officeDocument/2006/relationships/hyperlink" Target="https://customwheelhousellc.box.com/s/oe2uyttk0h8vzdwf0fawo1651gsfovds" TargetMode="External"/><Relationship Id="rId429" Type="http://schemas.openxmlformats.org/officeDocument/2006/relationships/hyperlink" Target="https://customwheelhousellc.box.com/s/x2zkyuv5hzxalkzx445w341fdwnl32ym" TargetMode="External"/><Relationship Id="rId580" Type="http://schemas.openxmlformats.org/officeDocument/2006/relationships/hyperlink" Target="https://customwheelhousellc.box.com/s/lrysfppy5em9mc8jwiowqidgrps2keyr" TargetMode="External"/><Relationship Id="rId636" Type="http://schemas.openxmlformats.org/officeDocument/2006/relationships/hyperlink" Target="https://customwheelhousellc.box.com/s/o9wq86hwo4crjcl2qu3r36wj4engw1xs" TargetMode="External"/><Relationship Id="rId1" Type="http://schemas.openxmlformats.org/officeDocument/2006/relationships/hyperlink" Target="https://www.dropbox.com/s/ogcqzwm51srenwg/MR301_The_Standard_Diamond_Cut_Machined_5_Lug.jpg?dl=0" TargetMode="External"/><Relationship Id="rId233" Type="http://schemas.openxmlformats.org/officeDocument/2006/relationships/hyperlink" Target="https://www.dropbox.com/s/z86kgurp8lmpmbu/MR502_Rally_Bronze_Head_On.jpg?dl=0" TargetMode="External"/><Relationship Id="rId440" Type="http://schemas.openxmlformats.org/officeDocument/2006/relationships/hyperlink" Target="https://customwheelhousellc.box.com/s/r74jpwhsmttnzp8wvm482xyki45vt6p8" TargetMode="External"/><Relationship Id="rId678" Type="http://schemas.openxmlformats.org/officeDocument/2006/relationships/hyperlink" Target="https://customwheelhousellc.box.com/shared/static/i5wjiq2turnk0k42m6ecms3e3ouxkg93.png" TargetMode="External"/><Relationship Id="rId28" Type="http://schemas.openxmlformats.org/officeDocument/2006/relationships/hyperlink" Target="https://www.dropbox.com/s/htyz7fesm2wc5td/MR311_Vex_Titanium_Head_On_5_Lug.jpg?dl=0" TargetMode="External"/><Relationship Id="rId275" Type="http://schemas.openxmlformats.org/officeDocument/2006/relationships/hyperlink" Target="https://customwheelhousellc.box.com/s/79x782vn9fx16ce3x0ogt5fm5tzahgt0" TargetMode="External"/><Relationship Id="rId300" Type="http://schemas.openxmlformats.org/officeDocument/2006/relationships/hyperlink" Target="https://customwheelhousellc.box.com/s/cfq2l9w6ntd4wjavjzu37ybfrz7mux6u" TargetMode="External"/><Relationship Id="rId482" Type="http://schemas.openxmlformats.org/officeDocument/2006/relationships/hyperlink" Target="https://customwheelhousellc.box.com/s/zqjhojz8r6aj0ikz2i5am4bd0k1vh7hr" TargetMode="External"/><Relationship Id="rId538" Type="http://schemas.openxmlformats.org/officeDocument/2006/relationships/hyperlink" Target="https://customwheelhousellc.box.com/s/ex5i6ad8pb63hi46f472r6p2f1rv54cb" TargetMode="External"/><Relationship Id="rId703" Type="http://schemas.openxmlformats.org/officeDocument/2006/relationships/hyperlink" Target="https://customwheelhousellc.box.com/shared/static/hku5uabm423308koure6envciviu1mb8.png" TargetMode="External"/><Relationship Id="rId81" Type="http://schemas.openxmlformats.org/officeDocument/2006/relationships/hyperlink" Target="https://www.dropbox.com/s/9i362jfz85ymyzd/MR310_Con6_Bronze_5_Lug.jpg?dl=0" TargetMode="External"/><Relationship Id="rId135" Type="http://schemas.openxmlformats.org/officeDocument/2006/relationships/hyperlink" Target="https://www.dropbox.com/s/7nh128bf68ipx2d/MR310_Con6_Matte_Black_Head_On_8_Lug.jpg?dl=0" TargetMode="External"/><Relationship Id="rId177" Type="http://schemas.openxmlformats.org/officeDocument/2006/relationships/hyperlink" Target="https://www.dropbox.com/s/hwifkpoowq2mz3t/MR309_Grid_Matte_Black_8_Lug.jpg?dl=0" TargetMode="External"/><Relationship Id="rId342" Type="http://schemas.openxmlformats.org/officeDocument/2006/relationships/hyperlink" Target="https://customwheelhousellc.box.com/s/q4m34ztw6kq8s44rmv2clk1yk66mmx2c" TargetMode="External"/><Relationship Id="rId384" Type="http://schemas.openxmlformats.org/officeDocument/2006/relationships/hyperlink" Target="https://customwheelhousellc.box.com/s/5dlhjt7sgyo5r25mdbgelua3uvj36otk" TargetMode="External"/><Relationship Id="rId591" Type="http://schemas.openxmlformats.org/officeDocument/2006/relationships/hyperlink" Target="https://customwheelhousellc.box.com/s/iisfr3yprmix5p0gysdr8dfi76xjdi3f" TargetMode="External"/><Relationship Id="rId605" Type="http://schemas.openxmlformats.org/officeDocument/2006/relationships/hyperlink" Target="https://customwheelhousellc.box.com/s/brlj7ul8wfnoevn7rskuzc1lvzssa3j2" TargetMode="External"/><Relationship Id="rId202" Type="http://schemas.openxmlformats.org/officeDocument/2006/relationships/hyperlink" Target="https://www.dropbox.com/s/wfrof1d4xycdvn5/MR406_UTV_Beadlock_Matte_Black_Head_On.jpg?dl=0" TargetMode="External"/><Relationship Id="rId244" Type="http://schemas.openxmlformats.org/officeDocument/2006/relationships/hyperlink" Target="https://www.dropbox.com/s/wozhut4dufuhaqg/MR401_UTV_Beadlock_Matte_Black.jpg?dl=0" TargetMode="External"/><Relationship Id="rId647" Type="http://schemas.openxmlformats.org/officeDocument/2006/relationships/hyperlink" Target="https://customwheelhousellc.box.com/s/5dzgns6df2fvcx559jz09yys0bq6od07" TargetMode="External"/><Relationship Id="rId689" Type="http://schemas.openxmlformats.org/officeDocument/2006/relationships/hyperlink" Target="https://customwheelhousellc.box.com/shared/static/a8fio4lcgzbe9w8tl0mxsxzo5cog83en.png" TargetMode="External"/><Relationship Id="rId39" Type="http://schemas.openxmlformats.org/officeDocument/2006/relationships/hyperlink" Target="https://www.dropbox.com/s/erta3s6aap3h0nd/MR301_The_Standard_Diamond_Cut_Machined_6_Lug.jpg?dl=0" TargetMode="External"/><Relationship Id="rId286" Type="http://schemas.openxmlformats.org/officeDocument/2006/relationships/hyperlink" Target="https://customwheelhousellc.box.com/s/flyg8o3vuyyzsmjl6n3v8c8bcllcc646" TargetMode="External"/><Relationship Id="rId451" Type="http://schemas.openxmlformats.org/officeDocument/2006/relationships/hyperlink" Target="https://customwheelhousellc.box.com/s/6ngf534itxos2kx2okdzem4d6jx8wiry" TargetMode="External"/><Relationship Id="rId493" Type="http://schemas.openxmlformats.org/officeDocument/2006/relationships/hyperlink" Target="https://customwheelhousellc.box.com/s/rkteyv8bzqni03fcn4f65zvsuy7r4u7l" TargetMode="External"/><Relationship Id="rId507" Type="http://schemas.openxmlformats.org/officeDocument/2006/relationships/hyperlink" Target="https://customwheelhousellc.box.com/s/j2xmrulsp2t14rszvg3xzdg0jpzvs4ul" TargetMode="External"/><Relationship Id="rId549" Type="http://schemas.openxmlformats.org/officeDocument/2006/relationships/hyperlink" Target="https://customwheelhousellc.box.com/s/w74k3jqdxkdou19x0c5867nzzr4pzhhu" TargetMode="External"/><Relationship Id="rId714" Type="http://schemas.openxmlformats.org/officeDocument/2006/relationships/hyperlink" Target="https://customwheelhousellc.box.com/shared/static/cujd92ijxxypacaqoeqgotzcm84f5345.png" TargetMode="External"/><Relationship Id="rId50" Type="http://schemas.openxmlformats.org/officeDocument/2006/relationships/hyperlink" Target="https://www.dropbox.com/s/wemwmba4hfhqac9/MR309_Grid_Titanium_5_Lug.jpg?dl=0" TargetMode="External"/><Relationship Id="rId104" Type="http://schemas.openxmlformats.org/officeDocument/2006/relationships/hyperlink" Target="https://www.dropbox.com/s/r23g0xjce51eft9/MR501_Rally_Bronze_Head_On.jpg?dl=0" TargetMode="External"/><Relationship Id="rId146" Type="http://schemas.openxmlformats.org/officeDocument/2006/relationships/hyperlink" Target="https://www.dropbox.com/s/n9uhhisorb7t6kg/MR311_Vex_Matte_Black_8_Lug.jpg?dl=0" TargetMode="External"/><Relationship Id="rId188" Type="http://schemas.openxmlformats.org/officeDocument/2006/relationships/hyperlink" Target="https://www.dropbox.com/s/htyz7fesm2wc5td/MR311_Vex_Titanium_Head_On_5_Lug.jpg?dl=0" TargetMode="External"/><Relationship Id="rId311" Type="http://schemas.openxmlformats.org/officeDocument/2006/relationships/hyperlink" Target="https://customwheelhousellc.box.com/s/q0bj15gtvgr2kl6wts6wqqi6x1k6tmnn" TargetMode="External"/><Relationship Id="rId353" Type="http://schemas.openxmlformats.org/officeDocument/2006/relationships/hyperlink" Target="https://customwheelhousellc.box.com/s/cfq2l9w6ntd4wjavjzu37ybfrz7mux6u" TargetMode="External"/><Relationship Id="rId395" Type="http://schemas.openxmlformats.org/officeDocument/2006/relationships/hyperlink" Target="https://customwheelhousellc.box.com/s/ennn70c47gis1ukwzoiiijujaubx1ub5" TargetMode="External"/><Relationship Id="rId409" Type="http://schemas.openxmlformats.org/officeDocument/2006/relationships/hyperlink" Target="https://customwheelhousellc.box.com/s/g59s9e1cvgr2epbmpxcvtl80uw79isgh" TargetMode="External"/><Relationship Id="rId560" Type="http://schemas.openxmlformats.org/officeDocument/2006/relationships/hyperlink" Target="https://customwheelhousellc.box.com/s/s2f5dy9iyiqx3wyhppwk586liimpe47n" TargetMode="External"/><Relationship Id="rId92" Type="http://schemas.openxmlformats.org/officeDocument/2006/relationships/hyperlink" Target="https://www.dropbox.com/s/1jow678dqa18tsh/MR311_Vex_Matte_Black_Head_On_6_Lug.jpg?dl=0" TargetMode="External"/><Relationship Id="rId213" Type="http://schemas.openxmlformats.org/officeDocument/2006/relationships/hyperlink" Target="https://www.dropbox.com/s/7nh128bf68ipx2d/MR310_Con6_Matte_Black_Head_On_8_Lug.jpg?dl=0" TargetMode="External"/><Relationship Id="rId420" Type="http://schemas.openxmlformats.org/officeDocument/2006/relationships/hyperlink" Target="https://customwheelhousellc.box.com/s/8txokzckexkpjl31s19st6v85lrscpcx" TargetMode="External"/><Relationship Id="rId616" Type="http://schemas.openxmlformats.org/officeDocument/2006/relationships/hyperlink" Target="https://customwheelhousellc.box.com/s/olqalupl2v9lsjo3sqshrfuw8l7wtt5c" TargetMode="External"/><Relationship Id="rId658" Type="http://schemas.openxmlformats.org/officeDocument/2006/relationships/hyperlink" Target="https://customwheelhousellc.box.com/s/bnodof6qpif6cf9b2lof1699fsdne0sh" TargetMode="External"/><Relationship Id="rId255" Type="http://schemas.openxmlformats.org/officeDocument/2006/relationships/hyperlink" Target="https://customwheelhousellc.box.com/s/bzqhbxeizybh15lhr2gmv3zuxz8al6lh" TargetMode="External"/><Relationship Id="rId297" Type="http://schemas.openxmlformats.org/officeDocument/2006/relationships/hyperlink" Target="https://customwheelhousellc.box.com/s/4s1sb9jqvh9ts59xq567jvmmw8hoahz5" TargetMode="External"/><Relationship Id="rId462" Type="http://schemas.openxmlformats.org/officeDocument/2006/relationships/hyperlink" Target="https://customwheelhousellc.box.com/s/codw9fwhfmyuh824isbhy2tjqi0v43oz" TargetMode="External"/><Relationship Id="rId518" Type="http://schemas.openxmlformats.org/officeDocument/2006/relationships/hyperlink" Target="https://customwheelhousellc.box.com/s/i72pdrj109fogbe73fh3a7amt7nqjnsp" TargetMode="External"/><Relationship Id="rId725" Type="http://schemas.openxmlformats.org/officeDocument/2006/relationships/hyperlink" Target="https://customwheelhousellc.box.com/shared/static/huxfm98m86v8a9hg0w3ln5oyyeg0h2b9.png" TargetMode="External"/><Relationship Id="rId115" Type="http://schemas.openxmlformats.org/officeDocument/2006/relationships/hyperlink" Target="https://www.dropbox.com/s/qgqzy0wfcfbdjmu/MR304_Double_Standard_Machined_Lip_8_Lug.jpg?dl=0" TargetMode="External"/><Relationship Id="rId157" Type="http://schemas.openxmlformats.org/officeDocument/2006/relationships/hyperlink" Target="https://www.dropbox.com/s/4zb8n2csxkp8wpf/MR311_Vex_Matte_Black_Head_On_8_Lug.jpg?dl=0" TargetMode="External"/><Relationship Id="rId322" Type="http://schemas.openxmlformats.org/officeDocument/2006/relationships/hyperlink" Target="https://customwheelhousellc.box.com/s/c6b1fokdn6vz411ipc5cixps4vayycc9" TargetMode="External"/><Relationship Id="rId364" Type="http://schemas.openxmlformats.org/officeDocument/2006/relationships/hyperlink" Target="https://customwheelhousellc.box.com/s/i72pdrj109fogbe73fh3a7amt7nqjnsp" TargetMode="External"/><Relationship Id="rId61" Type="http://schemas.openxmlformats.org/officeDocument/2006/relationships/hyperlink" Target="https://www.dropbox.com/s/2c92ki6il7lr1am/MR309_Grid_Titanium_8_Lug.jpg?dl=0" TargetMode="External"/><Relationship Id="rId199" Type="http://schemas.openxmlformats.org/officeDocument/2006/relationships/hyperlink" Target="https://www.dropbox.com/s/z6vx0uq4j2c84f7/MR405_UTV_Beadlock_Bronze.jpg?dl=0" TargetMode="External"/><Relationship Id="rId571" Type="http://schemas.openxmlformats.org/officeDocument/2006/relationships/hyperlink" Target="https://customwheelhousellc.box.com/s/we4gf0mvw88ngyyyrtysfjcbsbyujuj6" TargetMode="External"/><Relationship Id="rId627" Type="http://schemas.openxmlformats.org/officeDocument/2006/relationships/hyperlink" Target="https://customwheelhousellc.box.com/s/ha4ph153p6po2pj05c8za8338i9l4u2j" TargetMode="External"/><Relationship Id="rId669" Type="http://schemas.openxmlformats.org/officeDocument/2006/relationships/hyperlink" Target="https://customwheelhousellc.box.com/s/iwyuxcrs1o1sz9auu4un9sptijcrp2cp" TargetMode="External"/><Relationship Id="rId19" Type="http://schemas.openxmlformats.org/officeDocument/2006/relationships/hyperlink" Target="https://www.dropbox.com/s/q63z55ly67vhv5g/MR310_Con6_Matte_Black_6_Lug.jpg?dl=0" TargetMode="External"/><Relationship Id="rId224" Type="http://schemas.openxmlformats.org/officeDocument/2006/relationships/hyperlink" Target="https://www.dropbox.com/s/mfhrd3wxsmpynvq/MR_501_Titanium.jpg?dl=0" TargetMode="External"/><Relationship Id="rId266" Type="http://schemas.openxmlformats.org/officeDocument/2006/relationships/hyperlink" Target="https://customwheelhousellc.box.com/s/4i3sywkwrkbp8tfxnql84svo8u4ce6cr" TargetMode="External"/><Relationship Id="rId431" Type="http://schemas.openxmlformats.org/officeDocument/2006/relationships/hyperlink" Target="https://customwheelhousellc.box.com/s/dy5iz5ahsz3mw9q1q4rtfniuz413ung8" TargetMode="External"/><Relationship Id="rId473" Type="http://schemas.openxmlformats.org/officeDocument/2006/relationships/hyperlink" Target="https://customwheelhousellc.box.com/s/lr0i17laumjdzk3bg6wbz75saqmp4wyv" TargetMode="External"/><Relationship Id="rId529" Type="http://schemas.openxmlformats.org/officeDocument/2006/relationships/hyperlink" Target="https://customwheelhousellc.box.com/s/2eo8ol773hfbmy217bz5n1erv5mhqjh5" TargetMode="External"/><Relationship Id="rId680" Type="http://schemas.openxmlformats.org/officeDocument/2006/relationships/hyperlink" Target="https://customwheelhousellc.box.com/shared/static/mcdl68a79kym9151dvjqscg0uknyhxol.png" TargetMode="External"/><Relationship Id="rId30" Type="http://schemas.openxmlformats.org/officeDocument/2006/relationships/hyperlink" Target="https://www.dropbox.com/s/4u235va1y06y3ak/MR311_Vex_Titanium_Head_On_6_Lug.jpg?dl=0" TargetMode="External"/><Relationship Id="rId126" Type="http://schemas.openxmlformats.org/officeDocument/2006/relationships/hyperlink" Target="https://www.dropbox.com/s/4vc5swbkn7l2wjs/MR310_Con6_Matte_Black_8_Lug.jpg?dl=0" TargetMode="External"/><Relationship Id="rId168" Type="http://schemas.openxmlformats.org/officeDocument/2006/relationships/hyperlink" Target="https://www.dropbox.com/s/of6go6x2bbcunyj/MR301_The_Standard_Diamond_Cut_Machined_5_Lug_Head_On.jpg?dl=0" TargetMode="External"/><Relationship Id="rId333" Type="http://schemas.openxmlformats.org/officeDocument/2006/relationships/hyperlink" Target="https://customwheelhousellc.box.com/s/lr0i17laumjdzk3bg6wbz75saqmp4wyv" TargetMode="External"/><Relationship Id="rId540" Type="http://schemas.openxmlformats.org/officeDocument/2006/relationships/hyperlink" Target="https://customwheelhousellc.box.com/s/bxe945yul690l09504nn4co83nbwwg20" TargetMode="External"/><Relationship Id="rId72" Type="http://schemas.openxmlformats.org/officeDocument/2006/relationships/hyperlink" Target="https://www.dropbox.com/s/a6ooxmehomi67sy/MR304_Double_Standard_Machined_Head_On_5_Lug.jpg?dl=0" TargetMode="External"/><Relationship Id="rId375" Type="http://schemas.openxmlformats.org/officeDocument/2006/relationships/hyperlink" Target="https://customwheelhousellc.box.com/s/jdrbselhj6vlx5qwkmd748gilc7ccm4w" TargetMode="External"/><Relationship Id="rId582" Type="http://schemas.openxmlformats.org/officeDocument/2006/relationships/hyperlink" Target="https://customwheelhousellc.box.com/s/lrysfppy5em9mc8jwiowqidgrps2keyr" TargetMode="External"/><Relationship Id="rId638" Type="http://schemas.openxmlformats.org/officeDocument/2006/relationships/hyperlink" Target="https://customwheelhousellc.box.com/s/wdar3nkid7obakzswecbnhlvkkc1aa4i" TargetMode="External"/><Relationship Id="rId3" Type="http://schemas.openxmlformats.org/officeDocument/2006/relationships/hyperlink" Target="https://www.dropbox.com/s/icwv5udt86v4ida/MR301_The_Standard_Diamond_Cut_Machined_8_Lug.jpg?dl=0" TargetMode="External"/><Relationship Id="rId235" Type="http://schemas.openxmlformats.org/officeDocument/2006/relationships/hyperlink" Target="https://www.dropbox.com/s/ckyzeh5e1utcbmc/MR402_The_Standard_UTV_Matte_Black.jpg?dl=0" TargetMode="External"/><Relationship Id="rId277" Type="http://schemas.openxmlformats.org/officeDocument/2006/relationships/hyperlink" Target="https://customwheelhousellc.box.com/s/8mgzyegf3tv9rg8r1n3ie9du1s0b0qio" TargetMode="External"/><Relationship Id="rId400" Type="http://schemas.openxmlformats.org/officeDocument/2006/relationships/hyperlink" Target="https://customwheelhousellc.box.com/s/q4m34ztw6kq8s44rmv2clk1yk66mmx2c" TargetMode="External"/><Relationship Id="rId442" Type="http://schemas.openxmlformats.org/officeDocument/2006/relationships/hyperlink" Target="https://customwheelhousellc.box.com/s/r74jpwhsmttnzp8wvm482xyki45vt6p8" TargetMode="External"/><Relationship Id="rId484" Type="http://schemas.openxmlformats.org/officeDocument/2006/relationships/hyperlink" Target="https://customwheelhousellc.box.com/s/bxe945yul690l09504nn4co83nbwwg20" TargetMode="External"/><Relationship Id="rId705" Type="http://schemas.openxmlformats.org/officeDocument/2006/relationships/hyperlink" Target="https://customwheelhousellc.box.com/shared/static/fru58342nam22hyispngrsgbf0l9c6ic.png" TargetMode="External"/><Relationship Id="rId137" Type="http://schemas.openxmlformats.org/officeDocument/2006/relationships/hyperlink" Target="https://www.dropbox.com/s/2s74nyu3w0nslof/MR310_Con6_Bronze_Head_On_8_Lug.jpg?dl=0" TargetMode="External"/><Relationship Id="rId302" Type="http://schemas.openxmlformats.org/officeDocument/2006/relationships/hyperlink" Target="https://customwheelhousellc.box.com/s/crscsstcpz5d0y6vsvg74dbmoxsfssz7" TargetMode="External"/><Relationship Id="rId344" Type="http://schemas.openxmlformats.org/officeDocument/2006/relationships/hyperlink" Target="https://customwheelhousellc.box.com/s/ennn70c47gis1ukwzoiiijujaubx1ub5" TargetMode="External"/><Relationship Id="rId691" Type="http://schemas.openxmlformats.org/officeDocument/2006/relationships/hyperlink" Target="https://customwheelhousellc.box.com/shared/static/hni90bq2d4aqceiv261glrtrjpg3iar0.png" TargetMode="External"/><Relationship Id="rId41" Type="http://schemas.openxmlformats.org/officeDocument/2006/relationships/hyperlink" Target="https://www.dropbox.com/s/ogcqzwm51srenwg/MR301_The_Standard_Diamond_Cut_Machined_5_Lug.jpg?dl=0" TargetMode="External"/><Relationship Id="rId83" Type="http://schemas.openxmlformats.org/officeDocument/2006/relationships/hyperlink" Target="https://www.dropbox.com/s/to2hkkf9hblinym/MR310_Con6_Bronze_6_Lug.jpg?dl=0" TargetMode="External"/><Relationship Id="rId179" Type="http://schemas.openxmlformats.org/officeDocument/2006/relationships/hyperlink" Target="https://www.dropbox.com/s/5jiwxsimrko9hgt/MR310_Con6_Matte_Black_5_Lug.jpg?dl=0" TargetMode="External"/><Relationship Id="rId386" Type="http://schemas.openxmlformats.org/officeDocument/2006/relationships/hyperlink" Target="https://customwheelhousellc.box.com/s/5dlhjt7sgyo5r25mdbgelua3uvj36otk" TargetMode="External"/><Relationship Id="rId551" Type="http://schemas.openxmlformats.org/officeDocument/2006/relationships/hyperlink" Target="https://customwheelhousellc.box.com/s/wmdilrk7ypl4dwz965qntiicnogudze2" TargetMode="External"/><Relationship Id="rId593" Type="http://schemas.openxmlformats.org/officeDocument/2006/relationships/hyperlink" Target="https://customwheelhousellc.box.com/s/z5ylcj46nf2kxvcmre9n4xfre4f4mn4z" TargetMode="External"/><Relationship Id="rId607" Type="http://schemas.openxmlformats.org/officeDocument/2006/relationships/hyperlink" Target="https://customwheelhousellc.box.com/s/c9n9bmjo5vyayxlliwhiz1ilsd0krio8" TargetMode="External"/><Relationship Id="rId649" Type="http://schemas.openxmlformats.org/officeDocument/2006/relationships/hyperlink" Target="https://customwheelhousellc.box.com/s/l83fvh77renek7dajjeemfxs5buucvx1" TargetMode="External"/><Relationship Id="rId190" Type="http://schemas.openxmlformats.org/officeDocument/2006/relationships/hyperlink" Target="https://www.dropbox.com/s/1jow678dqa18tsh/MR311_Vex_Matte_Black_Head_On_6_Lug.jpg?dl=0" TargetMode="External"/><Relationship Id="rId204" Type="http://schemas.openxmlformats.org/officeDocument/2006/relationships/hyperlink" Target="https://www.dropbox.com/s/wfrof1d4xycdvn5/MR406_UTV_Beadlock_Matte_Black_Head_On.jpg?dl=0" TargetMode="External"/><Relationship Id="rId246" Type="http://schemas.openxmlformats.org/officeDocument/2006/relationships/hyperlink" Target="https://www.dropbox.com/s/34rvma2chsv34rh/MR403_Mesh_UTV_Matte_Black.jpg?dl=0" TargetMode="External"/><Relationship Id="rId288" Type="http://schemas.openxmlformats.org/officeDocument/2006/relationships/hyperlink" Target="https://customwheelhousellc.box.com/s/x2zkyuv5hzxalkzx445w341fdwnl32ym" TargetMode="External"/><Relationship Id="rId411" Type="http://schemas.openxmlformats.org/officeDocument/2006/relationships/hyperlink" Target="https://customwheelhousellc.box.com/s/fp0fgy3iof720vj2wi28eazco0qjrfx4" TargetMode="External"/><Relationship Id="rId453" Type="http://schemas.openxmlformats.org/officeDocument/2006/relationships/hyperlink" Target="https://customwheelhousellc.box.com/s/w4ack6b2zr5blieg4pxdu8kzwvn7u6mn" TargetMode="External"/><Relationship Id="rId509" Type="http://schemas.openxmlformats.org/officeDocument/2006/relationships/hyperlink" Target="https://customwheelhousellc.box.com/s/gl2dygcangpo7aeldcvbf5lps28ozey2" TargetMode="External"/><Relationship Id="rId660" Type="http://schemas.openxmlformats.org/officeDocument/2006/relationships/hyperlink" Target="https://customwheelhousellc.box.com/s/ojpcboxf7ig32umb16s0h3e5mrx6r4py" TargetMode="External"/><Relationship Id="rId106" Type="http://schemas.openxmlformats.org/officeDocument/2006/relationships/hyperlink" Target="https://www.dropbox.com/s/lpv7ui2r104cr4k/MR301_The_Standard_Matte_Black_Head_On_8_Lug.jpg?dl=0" TargetMode="External"/><Relationship Id="rId313" Type="http://schemas.openxmlformats.org/officeDocument/2006/relationships/hyperlink" Target="https://customwheelhousellc.box.com/s/ky371j263eb63rappwdg4hwv53yl5gny" TargetMode="External"/><Relationship Id="rId495" Type="http://schemas.openxmlformats.org/officeDocument/2006/relationships/hyperlink" Target="https://customwheelhousellc.box.com/s/kyzykqg3nt6i6xq6gfma32cqroo5xqb2" TargetMode="External"/><Relationship Id="rId716" Type="http://schemas.openxmlformats.org/officeDocument/2006/relationships/hyperlink" Target="https://customwheelhousellc.box.com/shared/static/cujd92ijxxypacaqoeqgotzcm84f5345.png" TargetMode="External"/><Relationship Id="rId10" Type="http://schemas.openxmlformats.org/officeDocument/2006/relationships/hyperlink" Target="https://www.dropbox.com/s/ea4tw3hvl53wyjn/MR304_Double_Standard_Machined_Lip_5_Lug.jpg?dl=0" TargetMode="External"/><Relationship Id="rId52" Type="http://schemas.openxmlformats.org/officeDocument/2006/relationships/hyperlink" Target="https://www.dropbox.com/s/q63z55ly67vhv5g/MR310_Con6_Matte_Black_6_Lug.jpg?dl=0" TargetMode="External"/><Relationship Id="rId94" Type="http://schemas.openxmlformats.org/officeDocument/2006/relationships/hyperlink" Target="https://www.dropbox.com/s/4u235va1y06y3ak/MR311_Vex_Titanium_Head_On_6_Lug.jpg?dl=0" TargetMode="External"/><Relationship Id="rId148" Type="http://schemas.openxmlformats.org/officeDocument/2006/relationships/hyperlink" Target="https://www.dropbox.com/s/kz7yxakgpo5om6t/MR311_Vex_Titanium_8_Lug.jpg?dl=0" TargetMode="External"/><Relationship Id="rId355" Type="http://schemas.openxmlformats.org/officeDocument/2006/relationships/hyperlink" Target="https://customwheelhousellc.box.com/s/zqjhojz8r6aj0ikz2i5am4bd0k1vh7hr" TargetMode="External"/><Relationship Id="rId397" Type="http://schemas.openxmlformats.org/officeDocument/2006/relationships/hyperlink" Target="https://customwheelhousellc.box.com/s/ennn70c47gis1ukwzoiiijujaubx1ub5" TargetMode="External"/><Relationship Id="rId520" Type="http://schemas.openxmlformats.org/officeDocument/2006/relationships/hyperlink" Target="https://customwheelhousellc.box.com/s/trc3o267oby3b51v67txkpns5ltyjoyn" TargetMode="External"/><Relationship Id="rId562" Type="http://schemas.openxmlformats.org/officeDocument/2006/relationships/hyperlink" Target="https://customwheelhousellc.box.com/s/z5ylcj46nf2kxvcmre9n4xfre4f4mn4z" TargetMode="External"/><Relationship Id="rId618" Type="http://schemas.openxmlformats.org/officeDocument/2006/relationships/hyperlink" Target="https://customwheelhousellc.box.com/s/0llq9jo3x2bt0fyg8cdu5gzkiprhskf5" TargetMode="External"/><Relationship Id="rId215" Type="http://schemas.openxmlformats.org/officeDocument/2006/relationships/hyperlink" Target="https://www.dropbox.com/s/2s74nyu3w0nslof/MR310_Con6_Bronze_Head_On_8_Lug.jpg?dl=0" TargetMode="External"/><Relationship Id="rId257" Type="http://schemas.openxmlformats.org/officeDocument/2006/relationships/hyperlink" Target="https://customwheelhousellc.box.com/s/xtas50g291zsjocdnffz8d5dlpyc3klx" TargetMode="External"/><Relationship Id="rId422" Type="http://schemas.openxmlformats.org/officeDocument/2006/relationships/hyperlink" Target="https://customwheelhousellc.box.com/s/zmwcivcg3ldruu5nflam50g9rl6y0tg5" TargetMode="External"/><Relationship Id="rId464" Type="http://schemas.openxmlformats.org/officeDocument/2006/relationships/hyperlink" Target="https://customwheelhousellc.box.com/s/i5px4tzen8jjmk3kact3jaswkxj26ghn" TargetMode="External"/><Relationship Id="rId299" Type="http://schemas.openxmlformats.org/officeDocument/2006/relationships/hyperlink" Target="https://customwheelhousellc.box.com/s/4yt5lqwumlu33mnrtga32iy0y2qivdkb" TargetMode="External"/><Relationship Id="rId727" Type="http://schemas.openxmlformats.org/officeDocument/2006/relationships/hyperlink" Target="https://customwheelhousellc.box.com/shared/static/ffk8fhft2yz6ghgewizcw29b4f6ynbfu.png" TargetMode="External"/><Relationship Id="rId63" Type="http://schemas.openxmlformats.org/officeDocument/2006/relationships/hyperlink" Target="https://www.dropbox.com/s/7t3hz034k5tssj2/MR308_Roost_Matte_Black.jpg?dl=0" TargetMode="External"/><Relationship Id="rId159" Type="http://schemas.openxmlformats.org/officeDocument/2006/relationships/hyperlink" Target="https://www.dropbox.com/s/htyz7fesm2wc5td/MR311_Vex_Titanium_Head_On_5_Lug.jpg?dl=0" TargetMode="External"/><Relationship Id="rId366" Type="http://schemas.openxmlformats.org/officeDocument/2006/relationships/hyperlink" Target="https://customwheelhousellc.box.com/s/841nnx14qw0tj5vetctqclkp99uuwpll" TargetMode="External"/><Relationship Id="rId573" Type="http://schemas.openxmlformats.org/officeDocument/2006/relationships/hyperlink" Target="https://customwheelhousellc.box.com/s/vitpn6og0jelp3ga0vhkpxg5p9g2aezb" TargetMode="External"/><Relationship Id="rId226" Type="http://schemas.openxmlformats.org/officeDocument/2006/relationships/hyperlink" Target="https://www.dropbox.com/s/qtisre37dq7yxul/MR502_Rally_Titanium.jpg?dl=0" TargetMode="External"/><Relationship Id="rId433" Type="http://schemas.openxmlformats.org/officeDocument/2006/relationships/hyperlink" Target="https://customwheelhousellc.box.com/s/dy5iz5ahsz3mw9q1q4rtfniuz413ung8" TargetMode="External"/><Relationship Id="rId640" Type="http://schemas.openxmlformats.org/officeDocument/2006/relationships/hyperlink" Target="https://customwheelhousellc.box.com/s/bfvj1yzgy2e8dd1n0ipswi54pz0mj7e2" TargetMode="External"/><Relationship Id="rId74" Type="http://schemas.openxmlformats.org/officeDocument/2006/relationships/hyperlink" Target="https://www.dropbox.com/s/95jr9ikfen52ht0/MR305_NV_Matte_Black_Machined_Face_Head_On_5_Lug.jpg?dl=0" TargetMode="External"/><Relationship Id="rId377" Type="http://schemas.openxmlformats.org/officeDocument/2006/relationships/hyperlink" Target="https://customwheelhousellc.box.com/s/jgcn13uokl4inzkshubf41rovq630vx8" TargetMode="External"/><Relationship Id="rId500" Type="http://schemas.openxmlformats.org/officeDocument/2006/relationships/hyperlink" Target="https://customwheelhousellc.box.com/s/bzqhbxeizybh15lhr2gmv3zuxz8al6lh" TargetMode="External"/><Relationship Id="rId584" Type="http://schemas.openxmlformats.org/officeDocument/2006/relationships/hyperlink" Target="https://customwheelhousellc.box.com/s/xrbwbmxd3p7vbb39hxq6fafc5pnsswxx" TargetMode="External"/><Relationship Id="rId5" Type="http://schemas.openxmlformats.org/officeDocument/2006/relationships/hyperlink" Target="https://www.dropbox.com/s/ogcqzwm51srenwg/MR301_The_Standard_Diamond_Cut_Machined_5_Lug.jpg?dl=0" TargetMode="External"/><Relationship Id="rId237" Type="http://schemas.openxmlformats.org/officeDocument/2006/relationships/hyperlink" Target="https://www.dropbox.com/s/9bb3ik2yhkcvmsj/MR402_The_Standard_UTV_Matte_Black_Head_On.jpg?dl=0" TargetMode="External"/><Relationship Id="rId444" Type="http://schemas.openxmlformats.org/officeDocument/2006/relationships/hyperlink" Target="https://customwheelhousellc.box.com/s/91ao0n5x21zncb1lixjs70j10pnrhsdf" TargetMode="External"/><Relationship Id="rId651" Type="http://schemas.openxmlformats.org/officeDocument/2006/relationships/hyperlink" Target="https://customwheelhousellc.box.com/s/l83fvh77renek7dajjeemfxs5buucvx1" TargetMode="External"/><Relationship Id="rId290" Type="http://schemas.openxmlformats.org/officeDocument/2006/relationships/hyperlink" Target="https://customwheelhousellc.box.com/s/flyg8o3vuyyzsmjl6n3v8c8bcllcc646" TargetMode="External"/><Relationship Id="rId304" Type="http://schemas.openxmlformats.org/officeDocument/2006/relationships/hyperlink" Target="https://customwheelhousellc.box.com/s/zqjhojz8r6aj0ikz2i5am4bd0k1vh7hr" TargetMode="External"/><Relationship Id="rId388" Type="http://schemas.openxmlformats.org/officeDocument/2006/relationships/hyperlink" Target="https://customwheelhousellc.box.com/s/5dlhjt7sgyo5r25mdbgelua3uvj36otk" TargetMode="External"/><Relationship Id="rId511" Type="http://schemas.openxmlformats.org/officeDocument/2006/relationships/hyperlink" Target="https://customwheelhousellc.box.com/s/nbjkgipfofl06lnnrwzciql9fa1a8gtd" TargetMode="External"/><Relationship Id="rId609" Type="http://schemas.openxmlformats.org/officeDocument/2006/relationships/hyperlink" Target="https://customwheelhousellc.box.com/s/8iu6tfhzrza8tsx0qsw390ky74lzuyaj" TargetMode="External"/><Relationship Id="rId85" Type="http://schemas.openxmlformats.org/officeDocument/2006/relationships/hyperlink" Target="https://www.dropbox.com/s/3cqx6nnl47yt1eg/MR310_Con6_Bronze_8_Lug.jpg?dl=0" TargetMode="External"/><Relationship Id="rId150" Type="http://schemas.openxmlformats.org/officeDocument/2006/relationships/hyperlink" Target="https://www.dropbox.com/s/s2z0zqme47qqzib/MR311_Vex_Titanium_5_Lug.jpg?dl=0" TargetMode="External"/><Relationship Id="rId595" Type="http://schemas.openxmlformats.org/officeDocument/2006/relationships/hyperlink" Target="https://customwheelhousellc.box.com/s/u6bec4c1rceabockxgzbbhedc93fmthc" TargetMode="External"/><Relationship Id="rId248" Type="http://schemas.openxmlformats.org/officeDocument/2006/relationships/hyperlink" Target="https://customwheelhousellc.box.com/s/dzhxozevgzx9mmwjxlarax72ytx82c99" TargetMode="External"/><Relationship Id="rId455" Type="http://schemas.openxmlformats.org/officeDocument/2006/relationships/hyperlink" Target="https://customwheelhousellc.box.com/s/rgz76nqhw86eqor28ebuan3s2m5y67fy" TargetMode="External"/><Relationship Id="rId662" Type="http://schemas.openxmlformats.org/officeDocument/2006/relationships/hyperlink" Target="https://customwheelhousellc.box.com/s/scjvthb9j4q6yccmc0a3gag6dh615ord" TargetMode="External"/><Relationship Id="rId12" Type="http://schemas.openxmlformats.org/officeDocument/2006/relationships/hyperlink" Target="https://www.dropbox.com/s/4t99a4sgubw8pww/MR305_NV_Matte_Black_Machined_Face_Head_On_8_Lug.jpg?dl=0" TargetMode="External"/><Relationship Id="rId108" Type="http://schemas.openxmlformats.org/officeDocument/2006/relationships/hyperlink" Target="https://www.dropbox.com/s/qlwdnxyq0wji261/MR301_The_Standard_Diamond_Cut_Machined_Head_On_6_Lug.jpg?dl=0" TargetMode="External"/><Relationship Id="rId315" Type="http://schemas.openxmlformats.org/officeDocument/2006/relationships/hyperlink" Target="https://customwheelhousellc.box.com/s/ky371j263eb63rappwdg4hwv53yl5gny" TargetMode="External"/><Relationship Id="rId522" Type="http://schemas.openxmlformats.org/officeDocument/2006/relationships/hyperlink" Target="https://customwheelhousellc.box.com/s/p0u8sd3sg0eac1xf02iu0hmg6qq2bav0" TargetMode="External"/><Relationship Id="rId96" Type="http://schemas.openxmlformats.org/officeDocument/2006/relationships/hyperlink" Target="https://www.dropbox.com/s/4u235va1y06y3ak/MR311_Vex_Titanium_Head_On_6_Lug.jpg?dl=0" TargetMode="External"/><Relationship Id="rId161" Type="http://schemas.openxmlformats.org/officeDocument/2006/relationships/hyperlink" Target="https://www.dropbox.com/s/1jow678dqa18tsh/MR311_Vex_Matte_Black_Head_On_6_Lug.jpg?dl=0" TargetMode="External"/><Relationship Id="rId399" Type="http://schemas.openxmlformats.org/officeDocument/2006/relationships/hyperlink" Target="https://customwheelhousellc.box.com/s/ennn70c47gis1ukwzoiiijujaubx1ub5" TargetMode="External"/><Relationship Id="rId259" Type="http://schemas.openxmlformats.org/officeDocument/2006/relationships/hyperlink" Target="https://customwheelhousellc.box.com/s/xtas50g291zsjocdnffz8d5dlpyc3klx" TargetMode="External"/><Relationship Id="rId466" Type="http://schemas.openxmlformats.org/officeDocument/2006/relationships/hyperlink" Target="https://customwheelhousellc.box.com/s/j2xmrulsp2t14rszvg3xzdg0jpzvs4ul" TargetMode="External"/><Relationship Id="rId673" Type="http://schemas.openxmlformats.org/officeDocument/2006/relationships/hyperlink" Target="https://customwheelhousellc.box.com/shared/static/mtgsazbd26imxtwt1to0adeqaa54yl9k.png" TargetMode="External"/><Relationship Id="rId23" Type="http://schemas.openxmlformats.org/officeDocument/2006/relationships/hyperlink" Target="https://www.dropbox.com/s/kz7yxakgpo5om6t/MR311_Vex_Titanium_8_Lug.jpg?dl=0" TargetMode="External"/><Relationship Id="rId119" Type="http://schemas.openxmlformats.org/officeDocument/2006/relationships/hyperlink" Target="https://www.dropbox.com/s/4t99a4sgubw8pww/MR305_NV_Matte_Black_Machined_Face_Head_On_8_Lug.jpg?dl=0" TargetMode="External"/><Relationship Id="rId326" Type="http://schemas.openxmlformats.org/officeDocument/2006/relationships/hyperlink" Target="https://customwheelhousellc.box.com/s/vpsf8qttmzpfrickuvawu31yw7rcj5wo" TargetMode="External"/><Relationship Id="rId533" Type="http://schemas.openxmlformats.org/officeDocument/2006/relationships/hyperlink" Target="https://customwheelhousellc.box.com/s/lujqudrtmwvzuedck879q8zet4c9d9v6" TargetMode="External"/><Relationship Id="rId172" Type="http://schemas.openxmlformats.org/officeDocument/2006/relationships/hyperlink" Target="https://www.dropbox.com/s/87v075f2708b2ys/MR304_Double_Standard_Machined_Lip.jpg?dl=0" TargetMode="External"/><Relationship Id="rId477" Type="http://schemas.openxmlformats.org/officeDocument/2006/relationships/hyperlink" Target="https://customwheelhousellc.box.com/s/i8sjv3hzrr3a7rzn981g77muo28cjs94" TargetMode="External"/><Relationship Id="rId600" Type="http://schemas.openxmlformats.org/officeDocument/2006/relationships/hyperlink" Target="https://customwheelhousellc.box.com/s/bennou71c9o4hihkog3n8tij5fwqfg45" TargetMode="External"/><Relationship Id="rId684" Type="http://schemas.openxmlformats.org/officeDocument/2006/relationships/hyperlink" Target="https://customwheelhousellc.box.com/shared/static/1ap0584e470l0ygrxqul93lt057horw0.png" TargetMode="External"/><Relationship Id="rId337" Type="http://schemas.openxmlformats.org/officeDocument/2006/relationships/hyperlink" Target="https://customwheelhousellc.box.com/s/4s1sb9jqvh9ts59xq567jvmmw8hoahz5" TargetMode="External"/><Relationship Id="rId34" Type="http://schemas.openxmlformats.org/officeDocument/2006/relationships/hyperlink" Target="https://www.dropbox.com/s/o3rkkh1qpbqnm8t/MR401_UTV_Beadlock_Machined_Head_On.jpg?dl=0" TargetMode="External"/><Relationship Id="rId544" Type="http://schemas.openxmlformats.org/officeDocument/2006/relationships/hyperlink" Target="https://customwheelhousellc.box.com/s/o9afcs1ax4rfv10y6f6kaqzqaemp273q" TargetMode="External"/><Relationship Id="rId183" Type="http://schemas.openxmlformats.org/officeDocument/2006/relationships/hyperlink" Target="https://www.dropbox.com/s/n9uhhisorb7t6kg/MR311_Vex_Matte_Black_8_Lug.jpg?dl=0" TargetMode="External"/><Relationship Id="rId390" Type="http://schemas.openxmlformats.org/officeDocument/2006/relationships/hyperlink" Target="https://customwheelhousellc.box.com/s/5dlhjt7sgyo5r25mdbgelua3uvj36otk" TargetMode="External"/><Relationship Id="rId404" Type="http://schemas.openxmlformats.org/officeDocument/2006/relationships/hyperlink" Target="https://customwheelhousellc.box.com/s/eofa2cogo68e6lo8ag7ffuoetf41sesx" TargetMode="External"/><Relationship Id="rId611" Type="http://schemas.openxmlformats.org/officeDocument/2006/relationships/hyperlink" Target="https://customwheelhousellc.box.com/s/cx4vjfoxu5ldcynx3clm9bxjd2b3vfix" TargetMode="External"/><Relationship Id="rId250" Type="http://schemas.openxmlformats.org/officeDocument/2006/relationships/hyperlink" Target="https://customwheelhousellc.box.com/s/kbsc0gi97j4vryw7qjrxze5r0miu02zg" TargetMode="External"/><Relationship Id="rId488" Type="http://schemas.openxmlformats.org/officeDocument/2006/relationships/hyperlink" Target="https://customwheelhousellc.box.com/s/kyzykqg3nt6i6xq6gfma32cqroo5xqb2" TargetMode="External"/><Relationship Id="rId695" Type="http://schemas.openxmlformats.org/officeDocument/2006/relationships/hyperlink" Target="https://customwheelhousellc.box.com/shared/static/w5xtk8mm163di1h9q8fri2g026d9pyp1.png" TargetMode="External"/><Relationship Id="rId709" Type="http://schemas.openxmlformats.org/officeDocument/2006/relationships/hyperlink" Target="https://customwheelhousellc.box.com/shared/static/xaz417ks3sqnyv9qjpll05ivs63kll4m.png" TargetMode="External"/><Relationship Id="rId45" Type="http://schemas.openxmlformats.org/officeDocument/2006/relationships/hyperlink" Target="https://www.dropbox.com/s/4bmkmzysa0e2rsy/MR304_Double_Standard_Machined_Head_On_6_Lug.jpg?dl=0" TargetMode="External"/><Relationship Id="rId110" Type="http://schemas.openxmlformats.org/officeDocument/2006/relationships/hyperlink" Target="https://www.dropbox.com/s/3vohaosrzkez6dr/MR301_The_Standard_Diamond_Cut_Machined_Head_On_8_Lug.jpg?dl=0" TargetMode="External"/><Relationship Id="rId348" Type="http://schemas.openxmlformats.org/officeDocument/2006/relationships/hyperlink" Target="https://customwheelhousellc.box.com/s/kv5bvhnxccrudsui8gbbkofk5nqkuwlf" TargetMode="External"/><Relationship Id="rId555" Type="http://schemas.openxmlformats.org/officeDocument/2006/relationships/hyperlink" Target="https://customwheelhousellc.box.com/s/263hmebqfufqzoxzxwuo90ivxhect8ny" TargetMode="External"/><Relationship Id="rId194" Type="http://schemas.openxmlformats.org/officeDocument/2006/relationships/hyperlink" Target="https://www.dropbox.com/s/587kbgmm8g1ni4e/MR311_Vex_Matte_Black_Head_On_5_Lug.jpg?dl=0" TargetMode="External"/><Relationship Id="rId208" Type="http://schemas.openxmlformats.org/officeDocument/2006/relationships/hyperlink" Target="https://www.dropbox.com/s/2fmqfqjrf62tti4/MR309_Grid_Titanium_6_Lug.jpg?dl=0" TargetMode="External"/><Relationship Id="rId415" Type="http://schemas.openxmlformats.org/officeDocument/2006/relationships/hyperlink" Target="https://customwheelhousellc.box.com/s/7h6jg50ebrl4okb7xw3e60b979371tf2" TargetMode="External"/><Relationship Id="rId622" Type="http://schemas.openxmlformats.org/officeDocument/2006/relationships/hyperlink" Target="https://customwheelhousellc.box.com/s/g3fd83n51ro4k71n0u31low8d7lul49l" TargetMode="External"/><Relationship Id="rId261" Type="http://schemas.openxmlformats.org/officeDocument/2006/relationships/hyperlink" Target="https://customwheelhousellc.box.com/s/of5cl0nugfi9b2wwd81wl7rg29lam19y" TargetMode="External"/><Relationship Id="rId499" Type="http://schemas.openxmlformats.org/officeDocument/2006/relationships/hyperlink" Target="https://customwheelhousellc.box.com/s/xtas50g291zsjocdnffz8d5dlpyc3klx" TargetMode="External"/><Relationship Id="rId56" Type="http://schemas.openxmlformats.org/officeDocument/2006/relationships/hyperlink" Target="https://www.dropbox.com/s/2xopt0m1fk6z6yr/MR311_Vex_Titanium_6_Lug.jpg?dl=0" TargetMode="External"/><Relationship Id="rId359" Type="http://schemas.openxmlformats.org/officeDocument/2006/relationships/hyperlink" Target="https://customwheelhousellc.box.com/s/j2xmrulsp2t14rszvg3xzdg0jpzvs4ul" TargetMode="External"/><Relationship Id="rId566" Type="http://schemas.openxmlformats.org/officeDocument/2006/relationships/hyperlink" Target="https://customwheelhousellc.box.com/s/vy60648obkwp2rhz43ql9w9qxfys4r93" TargetMode="External"/><Relationship Id="rId121" Type="http://schemas.openxmlformats.org/officeDocument/2006/relationships/hyperlink" Target="https://www.dropbox.com/s/5ckbj5mt9u2ukhn/MR308_Roost_Bronze_Head_On_5_Lug.jpg?dl=0" TargetMode="External"/><Relationship Id="rId219" Type="http://schemas.openxmlformats.org/officeDocument/2006/relationships/hyperlink" Target="https://www.dropbox.com/s/htyz7fesm2wc5td/MR311_Vex_Titanium_Head_On_5_Lug.jpg?dl=0" TargetMode="External"/><Relationship Id="rId426" Type="http://schemas.openxmlformats.org/officeDocument/2006/relationships/hyperlink" Target="https://customwheelhousellc.box.com/s/gl92jrhrt20xhns64nz5q3au502d2384" TargetMode="External"/><Relationship Id="rId633" Type="http://schemas.openxmlformats.org/officeDocument/2006/relationships/hyperlink" Target="https://customwheelhousellc.box.com/s/ha4ph153p6po2pj05c8za8338i9l4u2j" TargetMode="External"/><Relationship Id="rId67" Type="http://schemas.openxmlformats.org/officeDocument/2006/relationships/hyperlink" Target="https://www.dropbox.com/s/q5m3eokr8r40c9o/MR401R_High_Offset_Machined_Head_On.jpg?dl=0" TargetMode="External"/><Relationship Id="rId272" Type="http://schemas.openxmlformats.org/officeDocument/2006/relationships/hyperlink" Target="https://customwheelhousellc.box.com/s/uf8h40s5wdbt26bswewtgi16b1tbouz4" TargetMode="External"/><Relationship Id="rId577" Type="http://schemas.openxmlformats.org/officeDocument/2006/relationships/hyperlink" Target="https://customwheelhousellc.box.com/s/90stisi44nvvetifyuf6lpf1gvof26u6" TargetMode="External"/><Relationship Id="rId700" Type="http://schemas.openxmlformats.org/officeDocument/2006/relationships/hyperlink" Target="https://customwheelhousellc.box.com/shared/static/z5kgy509x0w34cp41vmqmsuz1g5pner2.jpg" TargetMode="External"/><Relationship Id="rId132" Type="http://schemas.openxmlformats.org/officeDocument/2006/relationships/hyperlink" Target="https://www.dropbox.com/s/9i362jfz85ymyzd/MR310_Con6_Bronze_5_Lug.jpg?dl=0" TargetMode="External"/><Relationship Id="rId437" Type="http://schemas.openxmlformats.org/officeDocument/2006/relationships/hyperlink" Target="https://customwheelhousellc.box.com/s/6ngf534itxos2kx2okdzem4d6jx8wiry" TargetMode="External"/><Relationship Id="rId644" Type="http://schemas.openxmlformats.org/officeDocument/2006/relationships/hyperlink" Target="https://customwheelhousellc.box.com/s/f354q1bxh6nnnfe7m5cslfghjja8z42u" TargetMode="External"/><Relationship Id="rId283" Type="http://schemas.openxmlformats.org/officeDocument/2006/relationships/hyperlink" Target="https://customwheelhousellc.box.com/s/6buvunwp3wn1vwzq384dxt0vc6onqmia" TargetMode="External"/><Relationship Id="rId490" Type="http://schemas.openxmlformats.org/officeDocument/2006/relationships/hyperlink" Target="https://customwheelhousellc.box.com/s/kyzykqg3nt6i6xq6gfma32cqroo5xqb2" TargetMode="External"/><Relationship Id="rId504" Type="http://schemas.openxmlformats.org/officeDocument/2006/relationships/hyperlink" Target="https://customwheelhousellc.box.com/s/cfq2l9w6ntd4wjavjzu37ybfrz7mux6u" TargetMode="External"/><Relationship Id="rId711" Type="http://schemas.openxmlformats.org/officeDocument/2006/relationships/hyperlink" Target="https://customwheelhousellc.box.com/shared/static/5s6rmcijker2vv5xfjblc0sfqsuay438.png" TargetMode="External"/><Relationship Id="rId78" Type="http://schemas.openxmlformats.org/officeDocument/2006/relationships/hyperlink" Target="https://www.dropbox.com/s/czbtiungwc1fskn/MR310_Con6_Matte_BlackHead_On_5_Lug.png?dl=0" TargetMode="External"/><Relationship Id="rId143" Type="http://schemas.openxmlformats.org/officeDocument/2006/relationships/hyperlink" Target="https://www.dropbox.com/s/7nh128bf68ipx2d/MR310_Con6_Matte_Black_Head_On_8_Lug.jpg?dl=0" TargetMode="External"/><Relationship Id="rId350" Type="http://schemas.openxmlformats.org/officeDocument/2006/relationships/hyperlink" Target="https://customwheelhousellc.box.com/s/cung1eenuseylbffy1tikjwv9ueagn7b" TargetMode="External"/><Relationship Id="rId588" Type="http://schemas.openxmlformats.org/officeDocument/2006/relationships/hyperlink" Target="https://customwheelhousellc.box.com/s/9dkdfyjyqusbdrhqt1ab0ymdh33xxwef" TargetMode="External"/><Relationship Id="rId9" Type="http://schemas.openxmlformats.org/officeDocument/2006/relationships/hyperlink" Target="https://www.dropbox.com/s/lpv7ui2r104cr4k/MR301_The_Standard_Matte_Black_Head_On_8_Lug.jpg?dl=0" TargetMode="External"/><Relationship Id="rId210" Type="http://schemas.openxmlformats.org/officeDocument/2006/relationships/hyperlink" Target="https://www.dropbox.com/s/4vc5swbkn7l2wjs/MR310_Con6_Matte_Black_8_Lug.jpg?dl=0" TargetMode="External"/><Relationship Id="rId448" Type="http://schemas.openxmlformats.org/officeDocument/2006/relationships/hyperlink" Target="https://customwheelhousellc.box.com/s/vpsf8qttmzpfrickuvawu31yw7rcj5wo" TargetMode="External"/><Relationship Id="rId655" Type="http://schemas.openxmlformats.org/officeDocument/2006/relationships/hyperlink" Target="https://customwheelhousellc.box.com/s/6gk1tah6lp9w4lz3vde91no0v15hm2vb" TargetMode="External"/><Relationship Id="rId294" Type="http://schemas.openxmlformats.org/officeDocument/2006/relationships/hyperlink" Target="https://customwheelhousellc.box.com/s/841nnx14qw0tj5vetctqclkp99uuwpll" TargetMode="External"/><Relationship Id="rId308" Type="http://schemas.openxmlformats.org/officeDocument/2006/relationships/hyperlink" Target="https://customwheelhousellc.box.com/s/jgcn13uokl4inzkshubf41rovq630vx8" TargetMode="External"/><Relationship Id="rId515" Type="http://schemas.openxmlformats.org/officeDocument/2006/relationships/hyperlink" Target="https://customwheelhousellc.box.com/s/q0bj15gtvgr2kl6wts6wqqi6x1k6tmnn" TargetMode="External"/><Relationship Id="rId722" Type="http://schemas.openxmlformats.org/officeDocument/2006/relationships/hyperlink" Target="https://customwheelhousellc.box.com/shared/static/jr8oe6vo1s4aucwwk3hznkewznsbkf5x.png" TargetMode="External"/><Relationship Id="rId89" Type="http://schemas.openxmlformats.org/officeDocument/2006/relationships/hyperlink" Target="https://www.dropbox.com/s/n9uhhisorb7t6kg/MR311_Vex_Matte_Black_8_Lug.jpg?dl=0" TargetMode="External"/><Relationship Id="rId154" Type="http://schemas.openxmlformats.org/officeDocument/2006/relationships/hyperlink" Target="https://www.dropbox.com/s/n9uhhisorb7t6kg/MR311_Vex_Matte_Black_8_Lug.jpg?dl=0" TargetMode="External"/><Relationship Id="rId361" Type="http://schemas.openxmlformats.org/officeDocument/2006/relationships/hyperlink" Target="https://customwheelhousellc.box.com/s/ennn70c47gis1ukwzoiiijujaubx1ub5" TargetMode="External"/><Relationship Id="rId599" Type="http://schemas.openxmlformats.org/officeDocument/2006/relationships/hyperlink" Target="https://customwheelhousellc.box.com/s/jo4z27fisdlez98f2ybjm4bqxe0v8gkf" TargetMode="External"/><Relationship Id="rId459" Type="http://schemas.openxmlformats.org/officeDocument/2006/relationships/hyperlink" Target="https://customwheelhousellc.box.com/s/841nnx14qw0tj5vetctqclkp99uuwpll" TargetMode="External"/><Relationship Id="rId666" Type="http://schemas.openxmlformats.org/officeDocument/2006/relationships/hyperlink" Target="https://customwheelhousellc.box.com/s/cffsslqlyubcuiiqowhia99ztc9zjtd6" TargetMode="External"/><Relationship Id="rId16" Type="http://schemas.openxmlformats.org/officeDocument/2006/relationships/hyperlink" Target="https://www.dropbox.com/s/fuhkco8rl9fbne1/MR308_Roost_Bronze_Head_On_6_Lug.jpg?dl=0" TargetMode="External"/><Relationship Id="rId221" Type="http://schemas.openxmlformats.org/officeDocument/2006/relationships/hyperlink" Target="https://www.dropbox.com/s/4k453a45sr8drje/MR501_Rally_Titanium_Head_On.jpg?dl=0" TargetMode="External"/><Relationship Id="rId319" Type="http://schemas.openxmlformats.org/officeDocument/2006/relationships/hyperlink" Target="https://customwheelhousellc.box.com/s/i5px4tzen8jjmk3kact3jaswkxj26ghn" TargetMode="External"/><Relationship Id="rId526" Type="http://schemas.openxmlformats.org/officeDocument/2006/relationships/hyperlink" Target="https://customwheelhousellc.box.com/s/ef4f6q0hjyl8onzvoir186ovbzknlmba" TargetMode="External"/><Relationship Id="rId165" Type="http://schemas.openxmlformats.org/officeDocument/2006/relationships/hyperlink" Target="https://www.dropbox.com/s/qtisre37dq7yxul/MR502_Rally_Titanium.jpg?dl=0" TargetMode="External"/><Relationship Id="rId372" Type="http://schemas.openxmlformats.org/officeDocument/2006/relationships/hyperlink" Target="https://customwheelhousellc.box.com/s/yb4p3hh2lm9c1zwlhbfuozhva41qabom" TargetMode="External"/><Relationship Id="rId677" Type="http://schemas.openxmlformats.org/officeDocument/2006/relationships/hyperlink" Target="https://customwheelhousellc.box.com/shared/static/3u48ttoes670aeq4j4rtn2gwb6n8wpqb.png" TargetMode="External"/><Relationship Id="rId232" Type="http://schemas.openxmlformats.org/officeDocument/2006/relationships/hyperlink" Target="https://www.dropbox.com/s/k3dyf1yzn7meve8/MR_502_Rally_Bronze.jpg?dl=0" TargetMode="External"/><Relationship Id="rId27" Type="http://schemas.openxmlformats.org/officeDocument/2006/relationships/hyperlink" Target="https://www.dropbox.com/s/s2z0zqme47qqzib/MR311_Vex_Titanium_5_Lug.jpg?dl=0" TargetMode="External"/><Relationship Id="rId537" Type="http://schemas.openxmlformats.org/officeDocument/2006/relationships/hyperlink" Target="https://customwheelhousellc.box.com/s/ax6gok5p17gymw4kba58no78nmdysgsu" TargetMode="External"/><Relationship Id="rId80" Type="http://schemas.openxmlformats.org/officeDocument/2006/relationships/hyperlink" Target="https://www.dropbox.com/s/7nh128bf68ipx2d/MR310_Con6_Matte_Black_Head_On_8_Lug.jpg?dl=0" TargetMode="External"/><Relationship Id="rId176" Type="http://schemas.openxmlformats.org/officeDocument/2006/relationships/hyperlink" Target="https://www.dropbox.com/s/7ow0fcm0jzzqclr/MR309_Grid_Matte_Black_Head_On_8_Lug.jpg?dl=0" TargetMode="External"/><Relationship Id="rId383" Type="http://schemas.openxmlformats.org/officeDocument/2006/relationships/hyperlink" Target="https://customwheelhousellc.box.com/s/p0cqonop7xlh7vc5jjz9wzjy9od0y3e2" TargetMode="External"/><Relationship Id="rId590" Type="http://schemas.openxmlformats.org/officeDocument/2006/relationships/hyperlink" Target="https://customwheelhousellc.box.com/s/3ux6zg1q5brhq43fga2es5aankgy36w0" TargetMode="External"/><Relationship Id="rId604" Type="http://schemas.openxmlformats.org/officeDocument/2006/relationships/hyperlink" Target="https://customwheelhousellc.box.com/s/6mktl2hq0cbeenvirmw2txdhco58bnfe" TargetMode="External"/><Relationship Id="rId243" Type="http://schemas.openxmlformats.org/officeDocument/2006/relationships/hyperlink" Target="https://www.dropbox.com/s/rspim3zcwouv2ob/MR405_UTV_Beadlock_Bronze_Head_On.jpg?dl=0" TargetMode="External"/><Relationship Id="rId450" Type="http://schemas.openxmlformats.org/officeDocument/2006/relationships/hyperlink" Target="https://customwheelhousellc.box.com/s/oe2uyttk0h8vzdwf0fawo1651gsfovds" TargetMode="External"/><Relationship Id="rId688" Type="http://schemas.openxmlformats.org/officeDocument/2006/relationships/hyperlink" Target="https://customwheelhousellc.box.com/shared/static/sfe156qk2pb0hkbqqenvh6xy7ghl54e0.png" TargetMode="External"/><Relationship Id="rId38" Type="http://schemas.openxmlformats.org/officeDocument/2006/relationships/hyperlink" Target="https://www.dropbox.com/s/4k453a45sr8drje/MR501_Rally_Titanium_Head_On.jpg?dl=0" TargetMode="External"/><Relationship Id="rId103" Type="http://schemas.openxmlformats.org/officeDocument/2006/relationships/hyperlink" Target="https://www.dropbox.com/s/b3b81uyvvnw3bfm/MR501_Rally_Bronze.jpg?dl=0" TargetMode="External"/><Relationship Id="rId310" Type="http://schemas.openxmlformats.org/officeDocument/2006/relationships/hyperlink" Target="https://customwheelhousellc.box.com/s/c6b1fokdn6vz411ipc5cixps4vayycc9" TargetMode="External"/><Relationship Id="rId548" Type="http://schemas.openxmlformats.org/officeDocument/2006/relationships/hyperlink" Target="https://customwheelhousellc.box.com/s/tn4u4bttu5oq0ybmu78ymibh72z3t05j" TargetMode="External"/><Relationship Id="rId91" Type="http://schemas.openxmlformats.org/officeDocument/2006/relationships/hyperlink" Target="https://www.dropbox.com/s/771k294tmvwk8eq/MR311_Vex_Matte_Black_6_Lug.jpg?dl=0" TargetMode="External"/><Relationship Id="rId187" Type="http://schemas.openxmlformats.org/officeDocument/2006/relationships/hyperlink" Target="https://www.dropbox.com/s/s2z0zqme47qqzib/MR311_Vex_Titanium_5_Lug.jpg?dl=0" TargetMode="External"/><Relationship Id="rId394" Type="http://schemas.openxmlformats.org/officeDocument/2006/relationships/hyperlink" Target="https://customwheelhousellc.box.com/s/q4m34ztw6kq8s44rmv2clk1yk66mmx2c" TargetMode="External"/><Relationship Id="rId408" Type="http://schemas.openxmlformats.org/officeDocument/2006/relationships/hyperlink" Target="https://customwheelhousellc.box.com/s/g59s9e1cvgr2epbmpxcvtl80uw79isgh" TargetMode="External"/><Relationship Id="rId615" Type="http://schemas.openxmlformats.org/officeDocument/2006/relationships/hyperlink" Target="https://customwheelhousellc.box.com/s/nowff22f4zfhzqq5abf2ar0m2sxbfzta" TargetMode="External"/><Relationship Id="rId254" Type="http://schemas.openxmlformats.org/officeDocument/2006/relationships/hyperlink" Target="https://customwheelhousellc.box.com/s/xtas50g291zsjocdnffz8d5dlpyc3klx" TargetMode="External"/><Relationship Id="rId699" Type="http://schemas.openxmlformats.org/officeDocument/2006/relationships/hyperlink" Target="https://customwheelhousellc.box.com/shared/static/ljh7x7y7yvamj9f5n2w0svej7f8w3q52.png" TargetMode="External"/><Relationship Id="rId49" Type="http://schemas.openxmlformats.org/officeDocument/2006/relationships/hyperlink" Target="https://www.dropbox.com/s/rc4bwma28n1w3zq/MR307_Hole_Matte_Black_Head_On_6_Lug.jpg?dl=0" TargetMode="External"/><Relationship Id="rId114" Type="http://schemas.openxmlformats.org/officeDocument/2006/relationships/hyperlink" Target="https://www.dropbox.com/s/qlwdnxyq0wji261/MR301_The_Standard_Diamond_Cut_Machined_Head_On_6_Lug.jpg?dl=0" TargetMode="External"/><Relationship Id="rId461" Type="http://schemas.openxmlformats.org/officeDocument/2006/relationships/hyperlink" Target="https://customwheelhousellc.box.com/s/j8am95j6fcrf3iqmryqe8sd6hh8tkupg" TargetMode="External"/><Relationship Id="rId559" Type="http://schemas.openxmlformats.org/officeDocument/2006/relationships/hyperlink" Target="https://customwheelhousellc.box.com/s/01n0z7j01bxgd8zft0o697hhsgjfqads" TargetMode="External"/><Relationship Id="rId198" Type="http://schemas.openxmlformats.org/officeDocument/2006/relationships/hyperlink" Target="https://www.dropbox.com/s/wb2gc104arouy8w/MR402_The_Standard_UTV_Matte_Black_Machined_Face_Head_On.jpg?dl=0" TargetMode="External"/><Relationship Id="rId321" Type="http://schemas.openxmlformats.org/officeDocument/2006/relationships/hyperlink" Target="https://customwheelhousellc.box.com/s/q0bj15gtvgr2kl6wts6wqqi6x1k6tmnn" TargetMode="External"/><Relationship Id="rId419" Type="http://schemas.openxmlformats.org/officeDocument/2006/relationships/hyperlink" Target="https://customwheelhousellc.box.com/s/m1tggzc5p8igm0x9g0tcomy1qsupe4fd" TargetMode="External"/><Relationship Id="rId626" Type="http://schemas.openxmlformats.org/officeDocument/2006/relationships/hyperlink" Target="https://customwheelhousellc.box.com/s/dxt217cxp9a2bas61j4miybbm2ni7er3" TargetMode="External"/><Relationship Id="rId265" Type="http://schemas.openxmlformats.org/officeDocument/2006/relationships/hyperlink" Target="https://customwheelhousellc.box.com/s/d6y5vuz7kao5hb7yq4uof5uz7v08fhs5" TargetMode="External"/><Relationship Id="rId472" Type="http://schemas.openxmlformats.org/officeDocument/2006/relationships/hyperlink" Target="https://customwheelhousellc.box.com/s/0vpvbgyz5ytdi7humfxys5hctwnxqev5" TargetMode="External"/><Relationship Id="rId125" Type="http://schemas.openxmlformats.org/officeDocument/2006/relationships/hyperlink" Target="https://www.dropbox.com/s/2s74nyu3w0nslof/MR310_Con6_Bronze_Head_On_8_Lug.jpg?dl=0" TargetMode="External"/><Relationship Id="rId332" Type="http://schemas.openxmlformats.org/officeDocument/2006/relationships/hyperlink" Target="https://customwheelhousellc.box.com/s/e376nrjzak326gcd04bfi2ymuydoptxp" TargetMode="External"/><Relationship Id="rId637" Type="http://schemas.openxmlformats.org/officeDocument/2006/relationships/hyperlink" Target="https://customwheelhousellc.box.com/s/02o7kzi7sv6m025yqw2k0qu97mfnjwjd" TargetMode="External"/><Relationship Id="rId276" Type="http://schemas.openxmlformats.org/officeDocument/2006/relationships/hyperlink" Target="https://customwheelhousellc.box.com/s/gl92jrhrt20xhns64nz5q3au502d2384" TargetMode="External"/><Relationship Id="rId483" Type="http://schemas.openxmlformats.org/officeDocument/2006/relationships/hyperlink" Target="https://customwheelhousellc.box.com/s/bdiyz27z2lp5u8v5finu2e1mx9fx4g0r" TargetMode="External"/><Relationship Id="rId690" Type="http://schemas.openxmlformats.org/officeDocument/2006/relationships/hyperlink" Target="https://customwheelhousellc.box.com/shared/static/k080z7izsr17jdq5flkbfndvf31dskvv.png" TargetMode="External"/><Relationship Id="rId704" Type="http://schemas.openxmlformats.org/officeDocument/2006/relationships/hyperlink" Target="https://customwheelhousellc.box.com/shared/static/hsahrtz58uwxx8rosa3gy9itinowm4ng.png" TargetMode="External"/><Relationship Id="rId40" Type="http://schemas.openxmlformats.org/officeDocument/2006/relationships/hyperlink" Target="https://www.dropbox.com/s/qlwdnxyq0wji261/MR301_The_Standard_Diamond_Cut_Machined_Head_On_6_Lug.jpg?dl=0" TargetMode="External"/><Relationship Id="rId136" Type="http://schemas.openxmlformats.org/officeDocument/2006/relationships/hyperlink" Target="https://www.dropbox.com/s/3cqx6nnl47yt1eg/MR310_Con6_Bronze_8_Lug.jpg?dl=0" TargetMode="External"/><Relationship Id="rId343" Type="http://schemas.openxmlformats.org/officeDocument/2006/relationships/hyperlink" Target="https://customwheelhousellc.box.com/s/ennn70c47gis1ukwzoiiijujaubx1ub5" TargetMode="External"/><Relationship Id="rId550" Type="http://schemas.openxmlformats.org/officeDocument/2006/relationships/hyperlink" Target="https://customwheelhousellc.box.com/s/l0jt09osq02u1jdsih7o196zcf2m82rg" TargetMode="External"/><Relationship Id="rId203" Type="http://schemas.openxmlformats.org/officeDocument/2006/relationships/hyperlink" Target="https://www.dropbox.com/s/9vhvkzogqmczt23/MR406_UTV_Beadlock_Matte_Black.jpg?dl=0" TargetMode="External"/><Relationship Id="rId648" Type="http://schemas.openxmlformats.org/officeDocument/2006/relationships/hyperlink" Target="https://customwheelhousellc.box.com/s/lrysfppy5em9mc8jwiowqidgrps2keyr" TargetMode="External"/><Relationship Id="rId287" Type="http://schemas.openxmlformats.org/officeDocument/2006/relationships/hyperlink" Target="https://customwheelhousellc.box.com/s/dy5iz5ahsz3mw9q1q4rtfniuz413ung8" TargetMode="External"/><Relationship Id="rId410" Type="http://schemas.openxmlformats.org/officeDocument/2006/relationships/hyperlink" Target="https://customwheelhousellc.box.com/s/7h6jg50ebrl4okb7xw3e60b979371tf2" TargetMode="External"/><Relationship Id="rId494" Type="http://schemas.openxmlformats.org/officeDocument/2006/relationships/hyperlink" Target="https://customwheelhousellc.box.com/s/1quchxpqhw3fusbn74aak8kg89g0mse6" TargetMode="External"/><Relationship Id="rId508" Type="http://schemas.openxmlformats.org/officeDocument/2006/relationships/hyperlink" Target="https://customwheelhousellc.box.com/s/683qc4dkjhasi62xtcaffjo2lc2e2qp4" TargetMode="External"/><Relationship Id="rId715" Type="http://schemas.openxmlformats.org/officeDocument/2006/relationships/hyperlink" Target="https://customwheelhousellc.box.com/shared/static/wvm4tqelktfw5qqhwv7rara0tq95caw6.png"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customwheelhousellc.box.com/s/o8ja3teetn8ora4yitrl3fmmcsgugzoh" TargetMode="External"/><Relationship Id="rId18" Type="http://schemas.openxmlformats.org/officeDocument/2006/relationships/hyperlink" Target="https://customwheelhousellc.box.com/s/ryv6e6lwlngcj0zaabe8y7xy7rqsbn3e" TargetMode="External"/><Relationship Id="rId26" Type="http://schemas.openxmlformats.org/officeDocument/2006/relationships/hyperlink" Target="https://customwheelhousellc.box.com/s/9w26n6tqjia4u2v5teypn5q4ebyqazqd" TargetMode="External"/><Relationship Id="rId39" Type="http://schemas.openxmlformats.org/officeDocument/2006/relationships/hyperlink" Target="https://customwheelhousellc.box.com/s/a1wmzj8hu0ijyghl3h8qfeong3cwckg9" TargetMode="External"/><Relationship Id="rId21" Type="http://schemas.openxmlformats.org/officeDocument/2006/relationships/hyperlink" Target="https://customwheelhousellc.box.com/s/5e56fefaizm1c680ppa4xwnwybk4ow9g" TargetMode="External"/><Relationship Id="rId34" Type="http://schemas.openxmlformats.org/officeDocument/2006/relationships/hyperlink" Target="https://customwheelhousellc.box.com/s/dvmy9b4y2rrkwc8b7ktvzz2hkfcumsys" TargetMode="External"/><Relationship Id="rId42" Type="http://schemas.openxmlformats.org/officeDocument/2006/relationships/hyperlink" Target="https://customwheelhousellc.box.com/s/yfm2yeac31yi21bfclgiuyokhzjhx3m0" TargetMode="External"/><Relationship Id="rId7" Type="http://schemas.openxmlformats.org/officeDocument/2006/relationships/hyperlink" Target="https://customwheelhousellc.box.com/s/zit5pf0tt9ig5lms63u7ecr0nkicjip1" TargetMode="External"/><Relationship Id="rId2" Type="http://schemas.openxmlformats.org/officeDocument/2006/relationships/hyperlink" Target="https://customwheelhousellc.box.com/s/vkud1qov9b1j6mm2gzu28j6xxei45wvn" TargetMode="External"/><Relationship Id="rId16" Type="http://schemas.openxmlformats.org/officeDocument/2006/relationships/hyperlink" Target="https://customwheelhousellc.box.com/s/xubh87ll2yppepg730vimruf6rdc4nwu" TargetMode="External"/><Relationship Id="rId20" Type="http://schemas.openxmlformats.org/officeDocument/2006/relationships/hyperlink" Target="https://customwheelhousellc.box.com/s/x21wk950n5aaa5ur9hgg15ijebcbmb3k" TargetMode="External"/><Relationship Id="rId29" Type="http://schemas.openxmlformats.org/officeDocument/2006/relationships/hyperlink" Target="https://customwheelhousellc.box.com/s/5dsm3y05jzbavucsa5ridil4up7qavir" TargetMode="External"/><Relationship Id="rId41" Type="http://schemas.openxmlformats.org/officeDocument/2006/relationships/hyperlink" Target="https://customwheelhousellc.box.com/s/yfm2yeac31yi21bfclgiuyokhzjhx3m0" TargetMode="External"/><Relationship Id="rId1" Type="http://schemas.openxmlformats.org/officeDocument/2006/relationships/hyperlink" Target="https://customwheelhousellc.box.com/s/56wypotj25ve4fi97nstg9627x5oi13r" TargetMode="External"/><Relationship Id="rId6" Type="http://schemas.openxmlformats.org/officeDocument/2006/relationships/hyperlink" Target="https://customwheelhousellc.box.com/s/k0rt7d7zr7swgno92jkrfckdh3zlo39d" TargetMode="External"/><Relationship Id="rId11" Type="http://schemas.openxmlformats.org/officeDocument/2006/relationships/hyperlink" Target="https://customwheelhousellc.box.com/s/7o46n5yg8lvf00tecur396ectw7p8k39" TargetMode="External"/><Relationship Id="rId24" Type="http://schemas.openxmlformats.org/officeDocument/2006/relationships/hyperlink" Target="https://customwheelhousellc.box.com/s/e89gbyeembkagsobmwl9p2m0yvmd2yuu" TargetMode="External"/><Relationship Id="rId32" Type="http://schemas.openxmlformats.org/officeDocument/2006/relationships/hyperlink" Target="https://customwheelhousellc.box.com/s/b88ktq4e2igay3rv5lxr66ty9wl2rcbr" TargetMode="External"/><Relationship Id="rId37" Type="http://schemas.openxmlformats.org/officeDocument/2006/relationships/hyperlink" Target="https://customwheelhousellc.box.com/s/ns5k4gh2llpulbszzmfmxv3ps68kug1k" TargetMode="External"/><Relationship Id="rId40" Type="http://schemas.openxmlformats.org/officeDocument/2006/relationships/hyperlink" Target="https://customwheelhousellc.box.com/s/4wyop0g6wvqsohivw05wkvskuwoo8zu0" TargetMode="External"/><Relationship Id="rId5" Type="http://schemas.openxmlformats.org/officeDocument/2006/relationships/hyperlink" Target="https://customwheelhousellc.box.com/s/yfyamrhi1u4te9m3opt782ej5hivz1l3" TargetMode="External"/><Relationship Id="rId15" Type="http://schemas.openxmlformats.org/officeDocument/2006/relationships/hyperlink" Target="https://customwheelhousellc.box.com/s/y0mnjwass20ck2wbht2uxyd8n303vi2j" TargetMode="External"/><Relationship Id="rId23" Type="http://schemas.openxmlformats.org/officeDocument/2006/relationships/hyperlink" Target="https://customwheelhousellc.box.com/s/akedvgkry8gr3mcyvqwgwpzdcf1330ok" TargetMode="External"/><Relationship Id="rId28" Type="http://schemas.openxmlformats.org/officeDocument/2006/relationships/hyperlink" Target="https://customwheelhousellc.box.com/s/l6y7bude9cee9eeaty75iesiw2xsuwg5" TargetMode="External"/><Relationship Id="rId36" Type="http://schemas.openxmlformats.org/officeDocument/2006/relationships/hyperlink" Target="https://customwheelhousellc.box.com/s/2umhgmaoldj8lzcatcooetnk8z6lfj5d" TargetMode="External"/><Relationship Id="rId10" Type="http://schemas.openxmlformats.org/officeDocument/2006/relationships/hyperlink" Target="https://customwheelhousellc.box.com/s/4aef8mthod7mv9xime7zcvpyo19f126i" TargetMode="External"/><Relationship Id="rId19" Type="http://schemas.openxmlformats.org/officeDocument/2006/relationships/hyperlink" Target="https://customwheelhousellc.box.com/s/sb1r778jm76ymup1zei5qb08y8xxr1m9" TargetMode="External"/><Relationship Id="rId31" Type="http://schemas.openxmlformats.org/officeDocument/2006/relationships/hyperlink" Target="https://customwheelhousellc.box.com/s/b88ktq4e2igay3rv5lxr66ty9wl2rcbr" TargetMode="External"/><Relationship Id="rId44" Type="http://schemas.openxmlformats.org/officeDocument/2006/relationships/printerSettings" Target="../printerSettings/printerSettings4.bin"/><Relationship Id="rId4" Type="http://schemas.openxmlformats.org/officeDocument/2006/relationships/hyperlink" Target="https://customwheelhousellc.box.com/s/qrrhhg9k4ed0a3mbfykxexr2oq5nyvum" TargetMode="External"/><Relationship Id="rId9" Type="http://schemas.openxmlformats.org/officeDocument/2006/relationships/hyperlink" Target="https://customwheelhousellc.box.com/s/383v41madxn0y78g0ggmi0u3b04mbjho" TargetMode="External"/><Relationship Id="rId14" Type="http://schemas.openxmlformats.org/officeDocument/2006/relationships/hyperlink" Target="https://customwheelhousellc.box.com/s/dnqw9wl1p8xgemo0ghevmu3a82r5ruzf" TargetMode="External"/><Relationship Id="rId22" Type="http://schemas.openxmlformats.org/officeDocument/2006/relationships/hyperlink" Target="https://customwheelhousellc.box.com/s/ezzjc8mrhqw5w3g55jt8ywvk25968ys3" TargetMode="External"/><Relationship Id="rId27" Type="http://schemas.openxmlformats.org/officeDocument/2006/relationships/hyperlink" Target="https://customwheelhousellc.box.com/s/town3edpfvizlrhjl5qijg8f1s67v2zz" TargetMode="External"/><Relationship Id="rId30" Type="http://schemas.openxmlformats.org/officeDocument/2006/relationships/hyperlink" Target="https://customwheelhousellc.box.com/s/cqgosdx4z1nfp0zgl33e3x03x32t2x61" TargetMode="External"/><Relationship Id="rId35" Type="http://schemas.openxmlformats.org/officeDocument/2006/relationships/hyperlink" Target="https://customwheelhousellc.box.com/s/dvmy9b4y2rrkwc8b7ktvzz2hkfcumsys" TargetMode="External"/><Relationship Id="rId43" Type="http://schemas.openxmlformats.org/officeDocument/2006/relationships/hyperlink" Target="https://customwheelhousellc.box.com/s/n6a8vdtd6y0331oyomdl50kc754f4r59" TargetMode="External"/><Relationship Id="rId8" Type="http://schemas.openxmlformats.org/officeDocument/2006/relationships/hyperlink" Target="https://customwheelhousellc.box.com/s/h1jilfi2qn5adt0xo0tbdlhlrw8jh6j5" TargetMode="External"/><Relationship Id="rId3" Type="http://schemas.openxmlformats.org/officeDocument/2006/relationships/hyperlink" Target="https://customwheelhousellc.box.com/s/m9q7s164v7rq7ho4jzr2im566dvxx6mk" TargetMode="External"/><Relationship Id="rId12" Type="http://schemas.openxmlformats.org/officeDocument/2006/relationships/hyperlink" Target="https://customwheelhousellc.box.com/s/2mrjh7ph55y0zo3mcqpovcb4bxs0bpc6" TargetMode="External"/><Relationship Id="rId17" Type="http://schemas.openxmlformats.org/officeDocument/2006/relationships/hyperlink" Target="https://customwheelhousellc.box.com/s/0mhphdfo5uz1g34zteke62k9zwj6r2d7" TargetMode="External"/><Relationship Id="rId25" Type="http://schemas.openxmlformats.org/officeDocument/2006/relationships/hyperlink" Target="https://customwheelhousellc.box.com/s/clc8rjemamsfxingcmt97rkkklqyqym1" TargetMode="External"/><Relationship Id="rId33" Type="http://schemas.openxmlformats.org/officeDocument/2006/relationships/hyperlink" Target="https://customwheelhousellc.box.com/s/g01ukaersnk74uu5dea0bm4jyggt71kh" TargetMode="External"/><Relationship Id="rId38" Type="http://schemas.openxmlformats.org/officeDocument/2006/relationships/hyperlink" Target="https://customwheelhousellc.box.com/s/kdshzda9t14phkmms2x874awygalzog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customwheelhousellc.box.com/s/iy23mqnfre721i7g7c282qi5ksth3n9f" TargetMode="External"/><Relationship Id="rId2" Type="http://schemas.openxmlformats.org/officeDocument/2006/relationships/hyperlink" Target="https://customwheelhousellc.box.com/s/m0elut4rr30vyd1hckevr3xw0lr35302" TargetMode="External"/><Relationship Id="rId1" Type="http://schemas.openxmlformats.org/officeDocument/2006/relationships/hyperlink" Target="https://customwheelhousellc.box.com/s/s066ss9c23b1mj3tgrvzl85urie5xcq9" TargetMode="External"/><Relationship Id="rId6" Type="http://schemas.openxmlformats.org/officeDocument/2006/relationships/printerSettings" Target="../printerSettings/printerSettings5.bin"/><Relationship Id="rId5" Type="http://schemas.openxmlformats.org/officeDocument/2006/relationships/hyperlink" Target="https://customwheelhousellc.box.com/s/4on00tly99fxxybhng8oyxp01597f8q3" TargetMode="External"/><Relationship Id="rId4" Type="http://schemas.openxmlformats.org/officeDocument/2006/relationships/hyperlink" Target="https://customwheelhousellc.box.com/s/4on00tly99fxxybhng8oyxp01597f8q3"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customwheelhousellc.box.com/shared/static/0nwvtn752oawuvcoz9meagwnbepev2wn.png" TargetMode="External"/><Relationship Id="rId21" Type="http://schemas.openxmlformats.org/officeDocument/2006/relationships/hyperlink" Target="https://customwheelhousellc.box.com/shared/static/a4oy6e3lzrd1cgky13imvjn254nstwx0.png" TargetMode="External"/><Relationship Id="rId42" Type="http://schemas.openxmlformats.org/officeDocument/2006/relationships/hyperlink" Target="https://customwheelhousellc.box.com/shared/static/48ew172nws812mgjdraclnhn83dmqxzi.jpg" TargetMode="External"/><Relationship Id="rId47" Type="http://schemas.openxmlformats.org/officeDocument/2006/relationships/hyperlink" Target="https://customwheelhousellc.box.com/shared/static/j2qegkkehrlh88n5jw5buiq1bz4rrcp6.jpg" TargetMode="External"/><Relationship Id="rId63" Type="http://schemas.openxmlformats.org/officeDocument/2006/relationships/hyperlink" Target="https://customwheelhousellc.box.com/shared/static/47yaduckbipo7vfzxj16qanjummr52vi.png" TargetMode="External"/><Relationship Id="rId68" Type="http://schemas.openxmlformats.org/officeDocument/2006/relationships/hyperlink" Target="https://customwheelhousellc.box.com/shared/static/vo9vwyduxnf40917jppxtd5e8opcxz9m.png" TargetMode="External"/><Relationship Id="rId16" Type="http://schemas.openxmlformats.org/officeDocument/2006/relationships/hyperlink" Target="https://customwheelhousellc.box.com/shared/static/cwiqn3js4eqbre9575n5uoziwbuo3k9j.jpg" TargetMode="External"/><Relationship Id="rId11" Type="http://schemas.openxmlformats.org/officeDocument/2006/relationships/hyperlink" Target="https://customwheelhousellc.box.com/shared/static/cwiqn3js4eqbre9575n5uoziwbuo3k9j.jpg" TargetMode="External"/><Relationship Id="rId24" Type="http://schemas.openxmlformats.org/officeDocument/2006/relationships/hyperlink" Target="https://customwheelhousellc.box.com/shared/static/g39txq2n6jfa0p308mhd8slwt22tiz0w.png" TargetMode="External"/><Relationship Id="rId32" Type="http://schemas.openxmlformats.org/officeDocument/2006/relationships/hyperlink" Target="https://customwheelhousellc.box.com/shared/static/kjjvk7ifvzyl8n7exs4s3e2nlixim8ka.png" TargetMode="External"/><Relationship Id="rId37" Type="http://schemas.openxmlformats.org/officeDocument/2006/relationships/hyperlink" Target="https://customwheelhousellc.box.com/shared/static/vo9vwyduxnf40917jppxtd5e8opcxz9m.png" TargetMode="External"/><Relationship Id="rId40" Type="http://schemas.openxmlformats.org/officeDocument/2006/relationships/hyperlink" Target="https://customwheelhousellc.box.com/shared/static/4qwgz9k435penylllcqd1rgg30hm6yxm.png" TargetMode="External"/><Relationship Id="rId45" Type="http://schemas.openxmlformats.org/officeDocument/2006/relationships/hyperlink" Target="https://customwheelhousellc.box.com/shared/static/4zla7b22t2r96pn8tm6gf646laskdt8f.jpg" TargetMode="External"/><Relationship Id="rId53" Type="http://schemas.openxmlformats.org/officeDocument/2006/relationships/hyperlink" Target="https://customwheelhousellc.box.com/shared/static/vbum5a5slgx4d0iwy2util7bblkhqbii.jpg" TargetMode="External"/><Relationship Id="rId58" Type="http://schemas.openxmlformats.org/officeDocument/2006/relationships/hyperlink" Target="https://customwheelhousellc.box.com/shared/static/im5piw5mav74bb92kikbtlt5zfi2e67s.jpg" TargetMode="External"/><Relationship Id="rId66" Type="http://schemas.openxmlformats.org/officeDocument/2006/relationships/hyperlink" Target="https://customwheelhousellc.box.com/shared/static/dfxifhct98z1iur4jwszwakvd3adov2h.png" TargetMode="External"/><Relationship Id="rId74" Type="http://schemas.openxmlformats.org/officeDocument/2006/relationships/hyperlink" Target="https://customwheelhousellc.box.com/shared/static/dfxifhct98z1iur4jwszwakvd3adov2h.png" TargetMode="External"/><Relationship Id="rId5" Type="http://schemas.openxmlformats.org/officeDocument/2006/relationships/hyperlink" Target="https://customwheelhousellc.box.com/shared/static/ehpalb89mfkoqeevo62j932hiplkizk2.jpg" TargetMode="External"/><Relationship Id="rId61" Type="http://schemas.openxmlformats.org/officeDocument/2006/relationships/hyperlink" Target="https://customwheelhousellc.box.com/shared/static/aa1rv7a77o2siip8pzthmsw74g7vftst.png" TargetMode="External"/><Relationship Id="rId19" Type="http://schemas.openxmlformats.org/officeDocument/2006/relationships/hyperlink" Target="https://customwheelhousellc.box.com/shared/static/dfxifhct98z1iur4jwszwakvd3adov2h.png" TargetMode="External"/><Relationship Id="rId14" Type="http://schemas.openxmlformats.org/officeDocument/2006/relationships/hyperlink" Target="https://customwheelhousellc.box.com/shared/static/cwiqn3js4eqbre9575n5uoziwbuo3k9j.jpg" TargetMode="External"/><Relationship Id="rId22" Type="http://schemas.openxmlformats.org/officeDocument/2006/relationships/hyperlink" Target="https://customwheelhousellc.box.com/shared/static/a4oy6e3lzrd1cgky13imvjn254nstwx0.png" TargetMode="External"/><Relationship Id="rId27" Type="http://schemas.openxmlformats.org/officeDocument/2006/relationships/hyperlink" Target="https://customwheelhousellc.box.com/shared/static/0nwvtn752oawuvcoz9meagwnbepev2wn.png" TargetMode="External"/><Relationship Id="rId30" Type="http://schemas.openxmlformats.org/officeDocument/2006/relationships/hyperlink" Target="https://customwheelhousellc.box.com/shared/static/gn0wii7j8iytqid8f1wl0qazr0j5nifu.png" TargetMode="External"/><Relationship Id="rId35" Type="http://schemas.openxmlformats.org/officeDocument/2006/relationships/hyperlink" Target="https://customwheelhousellc.box.com/shared/static/vo9vwyduxnf40917jppxtd5e8opcxz9m.png" TargetMode="External"/><Relationship Id="rId43" Type="http://schemas.openxmlformats.org/officeDocument/2006/relationships/hyperlink" Target="https://customwheelhousellc.box.com/shared/static/48ew172nws812mgjdraclnhn83dmqxzi.jpg" TargetMode="External"/><Relationship Id="rId48" Type="http://schemas.openxmlformats.org/officeDocument/2006/relationships/hyperlink" Target="https://customwheelhousellc.box.com/shared/static/j2qegkkehrlh88n5jw5buiq1bz4rrcp6.jpg" TargetMode="External"/><Relationship Id="rId56" Type="http://schemas.openxmlformats.org/officeDocument/2006/relationships/hyperlink" Target="https://customwheelhousellc.box.com/shared/static/im5piw5mav74bb92kikbtlt5zfi2e67s.jpg" TargetMode="External"/><Relationship Id="rId64" Type="http://schemas.openxmlformats.org/officeDocument/2006/relationships/hyperlink" Target="https://customwheelhousellc.box.com/shared/static/r8xo4upqc33n5nce2hgjtkw2mj7matak.png" TargetMode="External"/><Relationship Id="rId69" Type="http://schemas.openxmlformats.org/officeDocument/2006/relationships/hyperlink" Target="https://customwheelhousellc.box.com/shared/static/4qwgz9k435penylllcqd1rgg30hm6yxm.png" TargetMode="External"/><Relationship Id="rId77" Type="http://schemas.openxmlformats.org/officeDocument/2006/relationships/hyperlink" Target="https://customwheelhousellc.box.com/shared/static/4qwgz9k435penylllcqd1rgg30hm6yxm.png" TargetMode="External"/><Relationship Id="rId8" Type="http://schemas.openxmlformats.org/officeDocument/2006/relationships/hyperlink" Target="https://customwheelhousellc.box.com/shared/static/cwiqn3js4eqbre9575n5uoziwbuo3k9j.jpg" TargetMode="External"/><Relationship Id="rId51" Type="http://schemas.openxmlformats.org/officeDocument/2006/relationships/hyperlink" Target="https://customwheelhousellc.box.com/shared/static/cnzytcht1umac5ta3qoi7x6ttph4fzok.jpg" TargetMode="External"/><Relationship Id="rId72" Type="http://schemas.openxmlformats.org/officeDocument/2006/relationships/hyperlink" Target="https://customwheelhousellc.box.com/shared/static/vo9vwyduxnf40917jppxtd5e8opcxz9m.png" TargetMode="External"/><Relationship Id="rId3" Type="http://schemas.openxmlformats.org/officeDocument/2006/relationships/hyperlink" Target="https://customwheelhousellc.box.com/shared/static/ehpalb89mfkoqeevo62j932hiplkizk2.jpg" TargetMode="External"/><Relationship Id="rId12" Type="http://schemas.openxmlformats.org/officeDocument/2006/relationships/hyperlink" Target="https://customwheelhousellc.box.com/shared/static/cwiqn3js4eqbre9575n5uoziwbuo3k9j.jpg" TargetMode="External"/><Relationship Id="rId17" Type="http://schemas.openxmlformats.org/officeDocument/2006/relationships/hyperlink" Target="https://customwheelhousellc.box.com/shared/static/dfxifhct98z1iur4jwszwakvd3adov2h.png" TargetMode="External"/><Relationship Id="rId25" Type="http://schemas.openxmlformats.org/officeDocument/2006/relationships/hyperlink" Target="https://customwheelhousellc.box.com/shared/static/g39txq2n6jfa0p308mhd8slwt22tiz0w.png" TargetMode="External"/><Relationship Id="rId33" Type="http://schemas.openxmlformats.org/officeDocument/2006/relationships/hyperlink" Target="https://customwheelhousellc.box.com/shared/static/kjjvk7ifvzyl8n7exs4s3e2nlixim8ka.png" TargetMode="External"/><Relationship Id="rId38" Type="http://schemas.openxmlformats.org/officeDocument/2006/relationships/hyperlink" Target="https://customwheelhousellc.box.com/shared/static/4qwgz9k435penylllcqd1rgg30hm6yxm.png" TargetMode="External"/><Relationship Id="rId46" Type="http://schemas.openxmlformats.org/officeDocument/2006/relationships/hyperlink" Target="https://customwheelhousellc.box.com/shared/static/48ew172nws812mgjdraclnhn83dmqxzi.jpg" TargetMode="External"/><Relationship Id="rId59" Type="http://schemas.openxmlformats.org/officeDocument/2006/relationships/hyperlink" Target="https://customwheelhousellc.box.com/shared/static/mcgsfa51er4dyqwqf8dd1eujsum48uzm.jpg" TargetMode="External"/><Relationship Id="rId67" Type="http://schemas.openxmlformats.org/officeDocument/2006/relationships/hyperlink" Target="https://customwheelhousellc.box.com/shared/static/a4oy6e3lzrd1cgky13imvjn254nstwx0.png" TargetMode="External"/><Relationship Id="rId20" Type="http://schemas.openxmlformats.org/officeDocument/2006/relationships/hyperlink" Target="https://customwheelhousellc.box.com/shared/static/a4oy6e3lzrd1cgky13imvjn254nstwx0.png" TargetMode="External"/><Relationship Id="rId41" Type="http://schemas.openxmlformats.org/officeDocument/2006/relationships/hyperlink" Target="https://customwheelhousellc.box.com/shared/static/4zla7b22t2r96pn8tm6gf646laskdt8f.jpg" TargetMode="External"/><Relationship Id="rId54" Type="http://schemas.openxmlformats.org/officeDocument/2006/relationships/hyperlink" Target="https://customwheelhousellc.box.com/shared/static/31b8i36h8xqx6neudaa3smm0i4fwqute.jpg" TargetMode="External"/><Relationship Id="rId62" Type="http://schemas.openxmlformats.org/officeDocument/2006/relationships/hyperlink" Target="https://customwheelhousellc.box.com/shared/static/47yaduckbipo7vfzxj16qanjummr52vi.png" TargetMode="External"/><Relationship Id="rId70" Type="http://schemas.openxmlformats.org/officeDocument/2006/relationships/hyperlink" Target="https://customwheelhousellc.box.com/shared/static/dfxifhct98z1iur4jwszwakvd3adov2h.png" TargetMode="External"/><Relationship Id="rId75" Type="http://schemas.openxmlformats.org/officeDocument/2006/relationships/hyperlink" Target="https://customwheelhousellc.box.com/shared/static/a4oy6e3lzrd1cgky13imvjn254nstwx0.png" TargetMode="External"/><Relationship Id="rId1" Type="http://schemas.openxmlformats.org/officeDocument/2006/relationships/hyperlink" Target="https://customwheelhousellc.box.com/shared/static/ehpalb89mfkoqeevo62j932hiplkizk2.jpg" TargetMode="External"/><Relationship Id="rId6" Type="http://schemas.openxmlformats.org/officeDocument/2006/relationships/hyperlink" Target="https://customwheelhousellc.box.com/shared/static/ehpalb89mfkoqeevo62j932hiplkizk2.jpg" TargetMode="External"/><Relationship Id="rId15" Type="http://schemas.openxmlformats.org/officeDocument/2006/relationships/hyperlink" Target="https://customwheelhousellc.box.com/shared/static/cwiqn3js4eqbre9575n5uoziwbuo3k9j.jpg" TargetMode="External"/><Relationship Id="rId23" Type="http://schemas.openxmlformats.org/officeDocument/2006/relationships/hyperlink" Target="https://customwheelhousellc.box.com/shared/static/g39txq2n6jfa0p308mhd8slwt22tiz0w.png" TargetMode="External"/><Relationship Id="rId28" Type="http://schemas.openxmlformats.org/officeDocument/2006/relationships/hyperlink" Target="https://customwheelhousellc.box.com/shared/static/0nwvtn752oawuvcoz9meagwnbepev2wn.png" TargetMode="External"/><Relationship Id="rId36" Type="http://schemas.openxmlformats.org/officeDocument/2006/relationships/hyperlink" Target="https://customwheelhousellc.box.com/shared/static/vo9vwyduxnf40917jppxtd5e8opcxz9m.png" TargetMode="External"/><Relationship Id="rId49" Type="http://schemas.openxmlformats.org/officeDocument/2006/relationships/hyperlink" Target="https://customwheelhousellc.box.com/shared/static/48ew172nws812mgjdraclnhn83dmqxzi.jpg" TargetMode="External"/><Relationship Id="rId57" Type="http://schemas.openxmlformats.org/officeDocument/2006/relationships/hyperlink" Target="https://customwheelhousellc.box.com/shared/static/mcgsfa51er4dyqwqf8dd1eujsum48uzm.jpg" TargetMode="External"/><Relationship Id="rId10" Type="http://schemas.openxmlformats.org/officeDocument/2006/relationships/hyperlink" Target="https://customwheelhousellc.box.com/shared/static/cwiqn3js4eqbre9575n5uoziwbuo3k9j.jpg" TargetMode="External"/><Relationship Id="rId31" Type="http://schemas.openxmlformats.org/officeDocument/2006/relationships/hyperlink" Target="https://customwheelhousellc.box.com/shared/static/gn0wii7j8iytqid8f1wl0qazr0j5nifu.png" TargetMode="External"/><Relationship Id="rId44" Type="http://schemas.openxmlformats.org/officeDocument/2006/relationships/hyperlink" Target="https://customwheelhousellc.box.com/shared/static/48ew172nws812mgjdraclnhn83dmqxzi.jpg" TargetMode="External"/><Relationship Id="rId52" Type="http://schemas.openxmlformats.org/officeDocument/2006/relationships/hyperlink" Target="https://customwheelhousellc.box.com/shared/static/31b8i36h8xqx6neudaa3smm0i4fwqute.jpg" TargetMode="External"/><Relationship Id="rId60" Type="http://schemas.openxmlformats.org/officeDocument/2006/relationships/hyperlink" Target="https://customwheelhousellc.box.com/shared/static/aa1rv7a77o2siip8pzthmsw74g7vftst.png" TargetMode="External"/><Relationship Id="rId65" Type="http://schemas.openxmlformats.org/officeDocument/2006/relationships/hyperlink" Target="https://customwheelhousellc.box.com/shared/static/r8xo4upqc33n5nce2hgjtkw2mj7matak.png" TargetMode="External"/><Relationship Id="rId73" Type="http://schemas.openxmlformats.org/officeDocument/2006/relationships/hyperlink" Target="https://customwheelhousellc.box.com/shared/static/4qwgz9k435penylllcqd1rgg30hm6yxm.png" TargetMode="External"/><Relationship Id="rId78" Type="http://schemas.openxmlformats.org/officeDocument/2006/relationships/printerSettings" Target="../printerSettings/printerSettings6.bin"/><Relationship Id="rId4" Type="http://schemas.openxmlformats.org/officeDocument/2006/relationships/hyperlink" Target="https://customwheelhousellc.box.com/shared/static/ehpalb89mfkoqeevo62j932hiplkizk2.jpg" TargetMode="External"/><Relationship Id="rId9" Type="http://schemas.openxmlformats.org/officeDocument/2006/relationships/hyperlink" Target="https://customwheelhousellc.box.com/shared/static/cwiqn3js4eqbre9575n5uoziwbuo3k9j.jpg" TargetMode="External"/><Relationship Id="rId13" Type="http://schemas.openxmlformats.org/officeDocument/2006/relationships/hyperlink" Target="https://customwheelhousellc.box.com/shared/static/cwiqn3js4eqbre9575n5uoziwbuo3k9j.jpg" TargetMode="External"/><Relationship Id="rId18" Type="http://schemas.openxmlformats.org/officeDocument/2006/relationships/hyperlink" Target="https://customwheelhousellc.box.com/shared/static/dfxifhct98z1iur4jwszwakvd3adov2h.png" TargetMode="External"/><Relationship Id="rId39" Type="http://schemas.openxmlformats.org/officeDocument/2006/relationships/hyperlink" Target="https://customwheelhousellc.box.com/shared/static/4qwgz9k435penylllcqd1rgg30hm6yxm.png" TargetMode="External"/><Relationship Id="rId34" Type="http://schemas.openxmlformats.org/officeDocument/2006/relationships/hyperlink" Target="https://customwheelhousellc.box.com/shared/static/kjjvk7ifvzyl8n7exs4s3e2nlixim8ka.png" TargetMode="External"/><Relationship Id="rId50" Type="http://schemas.openxmlformats.org/officeDocument/2006/relationships/hyperlink" Target="https://customwheelhousellc.box.com/shared/static/rwu7lt14htvdyiic6tivoo6n0pyhbjjk.jpg" TargetMode="External"/><Relationship Id="rId55" Type="http://schemas.openxmlformats.org/officeDocument/2006/relationships/hyperlink" Target="https://customwheelhousellc.box.com/shared/static/vbum5a5slgx4d0iwy2util7bblkhqbii.jpg" TargetMode="External"/><Relationship Id="rId76" Type="http://schemas.openxmlformats.org/officeDocument/2006/relationships/hyperlink" Target="https://customwheelhousellc.box.com/shared/static/vo9vwyduxnf40917jppxtd5e8opcxz9m.png" TargetMode="External"/><Relationship Id="rId7" Type="http://schemas.openxmlformats.org/officeDocument/2006/relationships/hyperlink" Target="https://customwheelhousellc.box.com/shared/static/ehpalb89mfkoqeevo62j932hiplkizk2.jpg" TargetMode="External"/><Relationship Id="rId71" Type="http://schemas.openxmlformats.org/officeDocument/2006/relationships/hyperlink" Target="https://customwheelhousellc.box.com/shared/static/a4oy6e3lzrd1cgky13imvjn254nstwx0.png" TargetMode="External"/><Relationship Id="rId2" Type="http://schemas.openxmlformats.org/officeDocument/2006/relationships/hyperlink" Target="https://customwheelhousellc.box.com/shared/static/ehpalb89mfkoqeevo62j932hiplkizk2.jpg" TargetMode="External"/><Relationship Id="rId29" Type="http://schemas.openxmlformats.org/officeDocument/2006/relationships/hyperlink" Target="https://customwheelhousellc.box.com/shared/static/gn0wii7j8iytqid8f1wl0qazr0j5nifu.pn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customwheelhousellc.box.com/s/peqjs4vypmz4p3b5k86h01r4jnkwdahr" TargetMode="External"/><Relationship Id="rId2" Type="http://schemas.openxmlformats.org/officeDocument/2006/relationships/hyperlink" Target="https://customwheelhousellc.box.com/s/peqjs4vypmz4p3b5k86h01r4jnkwdahr" TargetMode="External"/><Relationship Id="rId1" Type="http://schemas.openxmlformats.org/officeDocument/2006/relationships/hyperlink" Target="https://customwheelhousellc.box.com/s/ax092hk2jkiu72s73pit9gj9r3pzfne0" TargetMode="External"/><Relationship Id="rId6" Type="http://schemas.openxmlformats.org/officeDocument/2006/relationships/printerSettings" Target="../printerSettings/printerSettings7.bin"/><Relationship Id="rId5" Type="http://schemas.openxmlformats.org/officeDocument/2006/relationships/hyperlink" Target="https://customwheelhousellc.box.com/s/zs6w2kqcxxfoe5i6l7xr2loczachmlm5" TargetMode="External"/><Relationship Id="rId4" Type="http://schemas.openxmlformats.org/officeDocument/2006/relationships/hyperlink" Target="https://customwheelhousellc.box.com/s/peqjs4vypmz4p3b5k86h01r4jnkwdah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H1114"/>
  <sheetViews>
    <sheetView tabSelected="1" topLeftCell="A1062" zoomScale="85" zoomScaleNormal="85" workbookViewId="0">
      <selection activeCell="B1077" sqref="B1077:B1082"/>
    </sheetView>
  </sheetViews>
  <sheetFormatPr defaultColWidth="8.85546875" defaultRowHeight="14.25"/>
  <cols>
    <col min="1" max="1" width="9.140625" style="100" customWidth="1"/>
    <col min="2" max="2" width="174.5703125" style="100" customWidth="1"/>
    <col min="3" max="3" width="12.28515625" style="100" bestFit="1" customWidth="1"/>
    <col min="4" max="5" width="8.85546875" style="100"/>
    <col min="6" max="6" width="8.85546875" style="100" customWidth="1"/>
    <col min="7" max="16384" width="8.85546875" style="100"/>
  </cols>
  <sheetData>
    <row r="1" spans="1:3">
      <c r="A1" s="1" t="s">
        <v>0</v>
      </c>
      <c r="B1" s="1" t="s">
        <v>1</v>
      </c>
      <c r="C1" s="28" t="s">
        <v>2</v>
      </c>
    </row>
    <row r="2" spans="1:3">
      <c r="A2" s="118">
        <v>1</v>
      </c>
      <c r="B2" s="139" t="s">
        <v>3</v>
      </c>
      <c r="C2" s="140">
        <v>41975</v>
      </c>
    </row>
    <row r="3" spans="1:3">
      <c r="A3" s="118">
        <v>2</v>
      </c>
      <c r="B3" s="139" t="s">
        <v>4</v>
      </c>
      <c r="C3" s="140">
        <v>41981</v>
      </c>
    </row>
    <row r="4" spans="1:3">
      <c r="A4" s="118">
        <v>3</v>
      </c>
      <c r="B4" s="139" t="s">
        <v>5</v>
      </c>
      <c r="C4" s="140">
        <v>41982</v>
      </c>
    </row>
    <row r="5" spans="1:3">
      <c r="A5" s="118">
        <v>4</v>
      </c>
      <c r="B5" s="100" t="s">
        <v>6</v>
      </c>
      <c r="C5" s="140">
        <v>41983</v>
      </c>
    </row>
    <row r="6" spans="1:3">
      <c r="A6" s="118">
        <v>5</v>
      </c>
      <c r="B6" s="139" t="s">
        <v>7</v>
      </c>
      <c r="C6" s="140">
        <v>41984</v>
      </c>
    </row>
    <row r="7" spans="1:3">
      <c r="A7" s="118">
        <v>6</v>
      </c>
      <c r="B7" s="139" t="s">
        <v>8</v>
      </c>
      <c r="C7" s="140">
        <v>41988</v>
      </c>
    </row>
    <row r="8" spans="1:3">
      <c r="A8" s="118">
        <v>7</v>
      </c>
      <c r="B8" s="139" t="s">
        <v>9</v>
      </c>
      <c r="C8" s="140">
        <v>41989</v>
      </c>
    </row>
    <row r="9" spans="1:3">
      <c r="A9" s="118">
        <v>8</v>
      </c>
      <c r="B9" s="139" t="s">
        <v>10</v>
      </c>
      <c r="C9" s="140">
        <v>41990</v>
      </c>
    </row>
    <row r="10" spans="1:3">
      <c r="A10" s="118">
        <v>9</v>
      </c>
      <c r="B10" s="139" t="s">
        <v>11</v>
      </c>
      <c r="C10" s="140">
        <v>42012</v>
      </c>
    </row>
    <row r="11" spans="1:3">
      <c r="A11" s="118">
        <v>10</v>
      </c>
      <c r="B11" s="139" t="s">
        <v>12</v>
      </c>
      <c r="C11" s="140">
        <v>42020</v>
      </c>
    </row>
    <row r="12" spans="1:3">
      <c r="A12" s="118">
        <v>11</v>
      </c>
      <c r="B12" s="139" t="s">
        <v>13</v>
      </c>
      <c r="C12" s="140">
        <v>42073</v>
      </c>
    </row>
    <row r="13" spans="1:3">
      <c r="A13" s="118">
        <v>12</v>
      </c>
      <c r="B13" s="139" t="s">
        <v>14</v>
      </c>
      <c r="C13" s="140">
        <v>42073</v>
      </c>
    </row>
    <row r="14" spans="1:3">
      <c r="A14" s="118">
        <v>13</v>
      </c>
      <c r="B14" s="139" t="s">
        <v>15</v>
      </c>
      <c r="C14" s="140">
        <v>42095</v>
      </c>
    </row>
    <row r="15" spans="1:3">
      <c r="A15" s="118">
        <v>14</v>
      </c>
      <c r="B15" s="139" t="s">
        <v>16</v>
      </c>
      <c r="C15" s="140">
        <v>42095</v>
      </c>
    </row>
    <row r="16" spans="1:3">
      <c r="A16" s="118">
        <v>15</v>
      </c>
      <c r="B16" s="139" t="s">
        <v>17</v>
      </c>
      <c r="C16" s="140">
        <v>42095</v>
      </c>
    </row>
    <row r="17" spans="1:3">
      <c r="A17" s="118">
        <v>16</v>
      </c>
      <c r="B17" s="139" t="s">
        <v>18</v>
      </c>
      <c r="C17" s="140">
        <v>42121</v>
      </c>
    </row>
    <row r="18" spans="1:3">
      <c r="A18" s="118">
        <v>17</v>
      </c>
      <c r="B18" s="139" t="s">
        <v>19</v>
      </c>
      <c r="C18" s="140">
        <v>42125</v>
      </c>
    </row>
    <row r="19" spans="1:3">
      <c r="A19" s="118">
        <v>18</v>
      </c>
      <c r="B19" s="139" t="s">
        <v>20</v>
      </c>
      <c r="C19" s="140">
        <v>42171</v>
      </c>
    </row>
    <row r="20" spans="1:3">
      <c r="A20" s="118">
        <v>19</v>
      </c>
      <c r="B20" s="139" t="s">
        <v>21</v>
      </c>
      <c r="C20" s="140">
        <v>42187</v>
      </c>
    </row>
    <row r="21" spans="1:3">
      <c r="A21" s="118">
        <v>20</v>
      </c>
      <c r="B21" s="139" t="s">
        <v>22</v>
      </c>
      <c r="C21" s="140">
        <v>42201</v>
      </c>
    </row>
    <row r="22" spans="1:3">
      <c r="A22" s="118">
        <v>21</v>
      </c>
      <c r="B22" s="139" t="s">
        <v>23</v>
      </c>
      <c r="C22" s="140">
        <v>42206</v>
      </c>
    </row>
    <row r="23" spans="1:3">
      <c r="A23" s="118">
        <v>22</v>
      </c>
      <c r="B23" s="100" t="s">
        <v>24</v>
      </c>
      <c r="C23" s="140">
        <v>42216</v>
      </c>
    </row>
    <row r="24" spans="1:3">
      <c r="A24" s="118">
        <v>23</v>
      </c>
      <c r="B24" s="100" t="s">
        <v>25</v>
      </c>
      <c r="C24" s="140">
        <v>42249</v>
      </c>
    </row>
    <row r="25" spans="1:3">
      <c r="A25" s="118">
        <v>24</v>
      </c>
      <c r="B25" s="100" t="s">
        <v>26</v>
      </c>
      <c r="C25" s="140">
        <v>42250</v>
      </c>
    </row>
    <row r="26" spans="1:3">
      <c r="A26" s="118">
        <v>25</v>
      </c>
      <c r="B26" s="100" t="s">
        <v>27</v>
      </c>
      <c r="C26" s="140">
        <v>42262</v>
      </c>
    </row>
    <row r="27" spans="1:3">
      <c r="A27" s="118">
        <v>26</v>
      </c>
      <c r="B27" s="100" t="s">
        <v>28</v>
      </c>
      <c r="C27" s="140">
        <v>42263</v>
      </c>
    </row>
    <row r="28" spans="1:3">
      <c r="A28" s="118">
        <v>27</v>
      </c>
      <c r="B28" s="100" t="s">
        <v>29</v>
      </c>
      <c r="C28" s="140">
        <v>42275</v>
      </c>
    </row>
    <row r="29" spans="1:3">
      <c r="A29" s="118">
        <v>28</v>
      </c>
      <c r="B29" s="100" t="s">
        <v>30</v>
      </c>
      <c r="C29" s="140">
        <v>42283</v>
      </c>
    </row>
    <row r="30" spans="1:3">
      <c r="A30" s="118">
        <v>29</v>
      </c>
      <c r="B30" s="100" t="s">
        <v>31</v>
      </c>
      <c r="C30" s="140">
        <v>42332</v>
      </c>
    </row>
    <row r="31" spans="1:3">
      <c r="A31" s="118">
        <v>30</v>
      </c>
      <c r="B31" s="100" t="s">
        <v>32</v>
      </c>
      <c r="C31" s="140">
        <v>42338</v>
      </c>
    </row>
    <row r="32" spans="1:3">
      <c r="A32" s="118">
        <v>31</v>
      </c>
      <c r="B32" s="100" t="s">
        <v>33</v>
      </c>
      <c r="C32" s="140">
        <v>42341</v>
      </c>
    </row>
    <row r="33" spans="1:3">
      <c r="A33" s="118">
        <v>32</v>
      </c>
      <c r="B33" s="100" t="s">
        <v>34</v>
      </c>
      <c r="C33" s="140">
        <v>42346</v>
      </c>
    </row>
    <row r="34" spans="1:3">
      <c r="A34" s="118">
        <v>33</v>
      </c>
      <c r="B34" s="100" t="s">
        <v>35</v>
      </c>
      <c r="C34" s="140">
        <v>42348</v>
      </c>
    </row>
    <row r="35" spans="1:3">
      <c r="A35" s="118"/>
      <c r="B35" s="100" t="s">
        <v>36</v>
      </c>
      <c r="C35" s="140"/>
    </row>
    <row r="36" spans="1:3">
      <c r="A36" s="118"/>
      <c r="B36" s="100" t="s">
        <v>37</v>
      </c>
      <c r="C36" s="140"/>
    </row>
    <row r="37" spans="1:3">
      <c r="A37" s="118"/>
      <c r="B37" s="100" t="s">
        <v>38</v>
      </c>
      <c r="C37" s="140"/>
    </row>
    <row r="38" spans="1:3">
      <c r="A38" s="118"/>
      <c r="B38" s="100" t="s">
        <v>39</v>
      </c>
      <c r="C38" s="140"/>
    </row>
    <row r="39" spans="1:3">
      <c r="A39" s="118"/>
      <c r="B39" s="100" t="s">
        <v>40</v>
      </c>
      <c r="C39" s="140"/>
    </row>
    <row r="40" spans="1:3">
      <c r="A40" s="118"/>
      <c r="B40" s="100" t="s">
        <v>41</v>
      </c>
      <c r="C40" s="140"/>
    </row>
    <row r="41" spans="1:3">
      <c r="A41" s="118"/>
      <c r="B41" s="100" t="s">
        <v>42</v>
      </c>
      <c r="C41" s="140"/>
    </row>
    <row r="42" spans="1:3">
      <c r="A42" s="118">
        <v>34</v>
      </c>
      <c r="B42" s="100" t="s">
        <v>43</v>
      </c>
      <c r="C42" s="140">
        <v>42352</v>
      </c>
    </row>
    <row r="43" spans="1:3">
      <c r="A43" s="118"/>
      <c r="B43" s="100" t="s">
        <v>44</v>
      </c>
      <c r="C43" s="140"/>
    </row>
    <row r="44" spans="1:3">
      <c r="A44" s="118">
        <v>35</v>
      </c>
      <c r="B44" s="100" t="s">
        <v>45</v>
      </c>
      <c r="C44" s="140">
        <v>42355</v>
      </c>
    </row>
    <row r="45" spans="1:3">
      <c r="A45" s="118">
        <v>36</v>
      </c>
      <c r="B45" s="100" t="s">
        <v>46</v>
      </c>
      <c r="C45" s="140">
        <v>42368</v>
      </c>
    </row>
    <row r="46" spans="1:3">
      <c r="A46" s="118">
        <v>37</v>
      </c>
      <c r="B46" s="100" t="s">
        <v>47</v>
      </c>
      <c r="C46" s="140">
        <v>42369</v>
      </c>
    </row>
    <row r="47" spans="1:3">
      <c r="A47" s="118">
        <v>38</v>
      </c>
      <c r="B47" s="100" t="s">
        <v>48</v>
      </c>
      <c r="C47" s="140">
        <v>42373</v>
      </c>
    </row>
    <row r="48" spans="1:3">
      <c r="A48" s="118">
        <v>39</v>
      </c>
      <c r="B48" s="100" t="s">
        <v>49</v>
      </c>
      <c r="C48" s="140">
        <v>42381</v>
      </c>
    </row>
    <row r="49" spans="1:3">
      <c r="A49" s="118">
        <v>40</v>
      </c>
      <c r="B49" s="100" t="s">
        <v>50</v>
      </c>
      <c r="C49" s="140">
        <v>42387</v>
      </c>
    </row>
    <row r="50" spans="1:3">
      <c r="A50" s="118">
        <v>41</v>
      </c>
      <c r="B50" s="100" t="s">
        <v>51</v>
      </c>
      <c r="C50" s="140">
        <v>42388</v>
      </c>
    </row>
    <row r="51" spans="1:3">
      <c r="A51" s="118">
        <v>42</v>
      </c>
      <c r="B51" s="100" t="s">
        <v>52</v>
      </c>
      <c r="C51" s="140">
        <v>42410</v>
      </c>
    </row>
    <row r="52" spans="1:3">
      <c r="A52" s="118">
        <v>43</v>
      </c>
      <c r="B52" s="100" t="s">
        <v>53</v>
      </c>
      <c r="C52" s="140">
        <v>42418</v>
      </c>
    </row>
    <row r="53" spans="1:3">
      <c r="A53" s="118"/>
      <c r="B53" s="100" t="s">
        <v>54</v>
      </c>
      <c r="C53" s="140"/>
    </row>
    <row r="54" spans="1:3">
      <c r="A54" s="118">
        <v>44</v>
      </c>
      <c r="B54" s="139" t="s">
        <v>55</v>
      </c>
      <c r="C54" s="140">
        <v>42431</v>
      </c>
    </row>
    <row r="55" spans="1:3">
      <c r="A55" s="118">
        <v>45</v>
      </c>
      <c r="B55" s="100" t="s">
        <v>56</v>
      </c>
      <c r="C55" s="140">
        <v>42437</v>
      </c>
    </row>
    <row r="56" spans="1:3">
      <c r="A56" s="118">
        <v>46</v>
      </c>
      <c r="B56" s="100" t="s">
        <v>57</v>
      </c>
      <c r="C56" s="140">
        <v>42445</v>
      </c>
    </row>
    <row r="57" spans="1:3">
      <c r="A57" s="118">
        <v>47</v>
      </c>
      <c r="B57" s="100" t="s">
        <v>58</v>
      </c>
      <c r="C57" s="140">
        <v>42447</v>
      </c>
    </row>
    <row r="58" spans="1:3">
      <c r="A58" s="118">
        <v>48</v>
      </c>
      <c r="B58" s="139" t="s">
        <v>59</v>
      </c>
      <c r="C58" s="140">
        <v>42457</v>
      </c>
    </row>
    <row r="59" spans="1:3">
      <c r="A59" s="118">
        <v>49</v>
      </c>
      <c r="B59" s="100" t="s">
        <v>60</v>
      </c>
      <c r="C59" s="140">
        <v>42499</v>
      </c>
    </row>
    <row r="60" spans="1:3">
      <c r="A60" s="118">
        <v>50</v>
      </c>
      <c r="B60" s="100" t="s">
        <v>61</v>
      </c>
      <c r="C60" s="140">
        <v>42534</v>
      </c>
    </row>
    <row r="61" spans="1:3">
      <c r="A61" s="118"/>
      <c r="B61" s="100" t="s">
        <v>62</v>
      </c>
      <c r="C61" s="140"/>
    </row>
    <row r="62" spans="1:3">
      <c r="A62" s="118"/>
      <c r="B62" s="100" t="s">
        <v>63</v>
      </c>
      <c r="C62" s="140"/>
    </row>
    <row r="63" spans="1:3">
      <c r="A63" s="118"/>
      <c r="B63" s="100" t="s">
        <v>64</v>
      </c>
      <c r="C63" s="140"/>
    </row>
    <row r="64" spans="1:3">
      <c r="A64" s="118">
        <v>51</v>
      </c>
      <c r="B64" s="100" t="s">
        <v>65</v>
      </c>
      <c r="C64" s="140">
        <v>42558</v>
      </c>
    </row>
    <row r="65" spans="1:3">
      <c r="A65" s="118">
        <v>52</v>
      </c>
      <c r="B65" s="100" t="s">
        <v>66</v>
      </c>
      <c r="C65" s="140">
        <v>42559</v>
      </c>
    </row>
    <row r="66" spans="1:3">
      <c r="A66" s="118">
        <v>53</v>
      </c>
      <c r="B66" s="139" t="s">
        <v>67</v>
      </c>
      <c r="C66" s="140">
        <v>42584</v>
      </c>
    </row>
    <row r="67" spans="1:3">
      <c r="A67" s="118">
        <v>54</v>
      </c>
      <c r="B67" s="139" t="s">
        <v>68</v>
      </c>
      <c r="C67" s="140">
        <v>42586</v>
      </c>
    </row>
    <row r="68" spans="1:3">
      <c r="A68" s="118">
        <v>55</v>
      </c>
      <c r="B68" s="100" t="s">
        <v>69</v>
      </c>
      <c r="C68" s="140">
        <v>42635</v>
      </c>
    </row>
    <row r="69" spans="1:3">
      <c r="A69" s="118">
        <v>56</v>
      </c>
      <c r="B69" s="139" t="s">
        <v>240</v>
      </c>
      <c r="C69" s="140">
        <v>42654</v>
      </c>
    </row>
    <row r="70" spans="1:3">
      <c r="A70" s="118"/>
      <c r="B70" s="139" t="s">
        <v>70</v>
      </c>
      <c r="C70" s="140"/>
    </row>
    <row r="71" spans="1:3">
      <c r="A71" s="118"/>
      <c r="B71" s="139" t="s">
        <v>71</v>
      </c>
      <c r="C71" s="140"/>
    </row>
    <row r="72" spans="1:3">
      <c r="A72" s="118">
        <v>57</v>
      </c>
      <c r="B72" s="139" t="s">
        <v>72</v>
      </c>
      <c r="C72" s="140">
        <v>42655</v>
      </c>
    </row>
    <row r="73" spans="1:3">
      <c r="A73" s="118">
        <v>58</v>
      </c>
      <c r="B73" s="139" t="s">
        <v>73</v>
      </c>
      <c r="C73" s="140">
        <v>42656</v>
      </c>
    </row>
    <row r="74" spans="1:3">
      <c r="A74" s="118"/>
      <c r="B74" s="139" t="s">
        <v>74</v>
      </c>
      <c r="C74" s="140"/>
    </row>
    <row r="75" spans="1:3">
      <c r="A75" s="118"/>
      <c r="B75" s="139" t="s">
        <v>75</v>
      </c>
      <c r="C75" s="140"/>
    </row>
    <row r="76" spans="1:3">
      <c r="A76" s="118">
        <v>59</v>
      </c>
      <c r="B76" s="100" t="s">
        <v>76</v>
      </c>
      <c r="C76" s="140">
        <v>42657</v>
      </c>
    </row>
    <row r="77" spans="1:3">
      <c r="A77" s="118">
        <v>60</v>
      </c>
      <c r="B77" s="100" t="s">
        <v>77</v>
      </c>
      <c r="C77" s="140">
        <v>42661</v>
      </c>
    </row>
    <row r="78" spans="1:3">
      <c r="A78" s="118"/>
      <c r="B78" s="100" t="s">
        <v>78</v>
      </c>
      <c r="C78" s="140"/>
    </row>
    <row r="79" spans="1:3">
      <c r="A79" s="118">
        <v>61</v>
      </c>
      <c r="B79" s="100" t="s">
        <v>79</v>
      </c>
      <c r="C79" s="140">
        <v>42662</v>
      </c>
    </row>
    <row r="80" spans="1:3">
      <c r="A80" s="118">
        <v>62</v>
      </c>
      <c r="B80" s="100" t="s">
        <v>80</v>
      </c>
      <c r="C80" s="140">
        <v>42678</v>
      </c>
    </row>
    <row r="81" spans="1:3">
      <c r="A81" s="118">
        <v>63</v>
      </c>
      <c r="B81" s="100" t="s">
        <v>81</v>
      </c>
      <c r="C81" s="140">
        <v>42681</v>
      </c>
    </row>
    <row r="82" spans="1:3">
      <c r="A82" s="118">
        <v>64</v>
      </c>
      <c r="B82" s="139" t="s">
        <v>82</v>
      </c>
      <c r="C82" s="140">
        <v>42720</v>
      </c>
    </row>
    <row r="83" spans="1:3">
      <c r="A83" s="118"/>
      <c r="B83" s="139" t="s">
        <v>83</v>
      </c>
      <c r="C83" s="140"/>
    </row>
    <row r="84" spans="1:3">
      <c r="A84" s="118">
        <v>65</v>
      </c>
      <c r="B84" s="100" t="s">
        <v>238</v>
      </c>
      <c r="C84" s="140">
        <v>42731</v>
      </c>
    </row>
    <row r="85" spans="1:3">
      <c r="A85" s="118">
        <v>66</v>
      </c>
      <c r="B85" s="100" t="s">
        <v>239</v>
      </c>
      <c r="C85" s="140">
        <v>42747</v>
      </c>
    </row>
    <row r="86" spans="1:3">
      <c r="A86" s="118">
        <v>67</v>
      </c>
      <c r="B86" s="100" t="s">
        <v>894</v>
      </c>
      <c r="C86" s="140">
        <v>42788</v>
      </c>
    </row>
    <row r="87" spans="1:3">
      <c r="A87" s="118">
        <v>68</v>
      </c>
      <c r="B87" s="100" t="s">
        <v>897</v>
      </c>
      <c r="C87" s="140">
        <v>42900</v>
      </c>
    </row>
    <row r="88" spans="1:3">
      <c r="A88" s="118"/>
      <c r="B88" s="100" t="s">
        <v>898</v>
      </c>
      <c r="C88" s="140"/>
    </row>
    <row r="89" spans="1:3">
      <c r="A89" s="118"/>
      <c r="B89" s="100" t="s">
        <v>895</v>
      </c>
      <c r="C89" s="140"/>
    </row>
    <row r="90" spans="1:3">
      <c r="A90" s="118"/>
      <c r="B90" s="100" t="s">
        <v>896</v>
      </c>
      <c r="C90" s="140"/>
    </row>
    <row r="91" spans="1:3">
      <c r="A91" s="118"/>
      <c r="B91" s="100" t="s">
        <v>899</v>
      </c>
      <c r="C91" s="140"/>
    </row>
    <row r="92" spans="1:3">
      <c r="A92" s="118"/>
      <c r="B92" s="100" t="s">
        <v>900</v>
      </c>
      <c r="C92" s="140"/>
    </row>
    <row r="93" spans="1:3">
      <c r="A93" s="118"/>
      <c r="B93" s="100" t="s">
        <v>901</v>
      </c>
      <c r="C93" s="140"/>
    </row>
    <row r="94" spans="1:3">
      <c r="A94" s="118">
        <v>69</v>
      </c>
      <c r="B94" s="100" t="s">
        <v>902</v>
      </c>
      <c r="C94" s="140">
        <v>42935</v>
      </c>
    </row>
    <row r="95" spans="1:3">
      <c r="A95" s="118"/>
      <c r="B95" s="100" t="s">
        <v>904</v>
      </c>
      <c r="C95" s="140"/>
    </row>
    <row r="96" spans="1:3">
      <c r="A96" s="118"/>
      <c r="B96" s="100" t="s">
        <v>905</v>
      </c>
      <c r="C96" s="140"/>
    </row>
    <row r="97" spans="1:3">
      <c r="A97" s="118"/>
      <c r="B97" s="100" t="s">
        <v>906</v>
      </c>
      <c r="C97" s="140"/>
    </row>
    <row r="98" spans="1:3">
      <c r="A98" s="118">
        <v>70</v>
      </c>
      <c r="B98" s="100" t="s">
        <v>920</v>
      </c>
      <c r="C98" s="140">
        <v>42937</v>
      </c>
    </row>
    <row r="99" spans="1:3">
      <c r="A99" s="118">
        <v>71</v>
      </c>
      <c r="B99" s="100" t="s">
        <v>929</v>
      </c>
      <c r="C99" s="140">
        <v>42954</v>
      </c>
    </row>
    <row r="100" spans="1:3">
      <c r="A100" s="118"/>
      <c r="B100" s="100" t="s">
        <v>927</v>
      </c>
      <c r="C100" s="140"/>
    </row>
    <row r="101" spans="1:3">
      <c r="A101" s="118"/>
      <c r="B101" s="100" t="s">
        <v>928</v>
      </c>
      <c r="C101" s="140"/>
    </row>
    <row r="102" spans="1:3">
      <c r="A102" s="118"/>
      <c r="B102" s="100" t="s">
        <v>991</v>
      </c>
      <c r="C102" s="140"/>
    </row>
    <row r="103" spans="1:3">
      <c r="A103" s="118">
        <v>72</v>
      </c>
      <c r="B103" s="100" t="s">
        <v>992</v>
      </c>
      <c r="C103" s="140">
        <v>42955</v>
      </c>
    </row>
    <row r="104" spans="1:3">
      <c r="A104" s="118"/>
      <c r="B104" s="100" t="s">
        <v>993</v>
      </c>
      <c r="C104" s="140"/>
    </row>
    <row r="105" spans="1:3">
      <c r="A105" s="118"/>
      <c r="B105" s="100" t="s">
        <v>994</v>
      </c>
      <c r="C105" s="140"/>
    </row>
    <row r="106" spans="1:3">
      <c r="A106" s="118">
        <v>73</v>
      </c>
      <c r="B106" s="100" t="s">
        <v>995</v>
      </c>
      <c r="C106" s="140">
        <v>42963</v>
      </c>
    </row>
    <row r="107" spans="1:3">
      <c r="A107" s="118">
        <v>74</v>
      </c>
      <c r="B107" s="100" t="s">
        <v>1000</v>
      </c>
      <c r="C107" s="140">
        <v>42977</v>
      </c>
    </row>
    <row r="108" spans="1:3">
      <c r="A108" s="118"/>
      <c r="B108" s="100" t="s">
        <v>1001</v>
      </c>
      <c r="C108" s="140"/>
    </row>
    <row r="109" spans="1:3">
      <c r="A109" s="118"/>
      <c r="B109" s="100" t="s">
        <v>1002</v>
      </c>
      <c r="C109" s="140"/>
    </row>
    <row r="110" spans="1:3">
      <c r="A110" s="118"/>
      <c r="B110" s="141" t="s">
        <v>1003</v>
      </c>
      <c r="C110" s="140"/>
    </row>
    <row r="111" spans="1:3">
      <c r="A111" s="118">
        <v>75</v>
      </c>
      <c r="B111" s="100" t="s">
        <v>1014</v>
      </c>
      <c r="C111" s="140">
        <v>42991</v>
      </c>
    </row>
    <row r="112" spans="1:3">
      <c r="A112" s="118"/>
      <c r="B112" s="100" t="s">
        <v>1015</v>
      </c>
      <c r="C112" s="140"/>
    </row>
    <row r="113" spans="1:3">
      <c r="A113" s="118"/>
      <c r="B113" s="100" t="s">
        <v>1016</v>
      </c>
      <c r="C113" s="140"/>
    </row>
    <row r="114" spans="1:3">
      <c r="A114" s="118">
        <v>76</v>
      </c>
      <c r="B114" s="100" t="s">
        <v>1017</v>
      </c>
      <c r="C114" s="140">
        <v>43007</v>
      </c>
    </row>
    <row r="115" spans="1:3">
      <c r="A115" s="118"/>
      <c r="B115" s="100" t="s">
        <v>1112</v>
      </c>
      <c r="C115" s="140"/>
    </row>
    <row r="116" spans="1:3">
      <c r="A116" s="118">
        <v>77</v>
      </c>
      <c r="B116" s="100" t="s">
        <v>1117</v>
      </c>
      <c r="C116" s="140">
        <v>43012</v>
      </c>
    </row>
    <row r="117" spans="1:3">
      <c r="A117" s="118"/>
      <c r="B117" s="100" t="s">
        <v>1118</v>
      </c>
      <c r="C117" s="140"/>
    </row>
    <row r="118" spans="1:3">
      <c r="A118" s="118"/>
      <c r="B118" s="100" t="s">
        <v>1119</v>
      </c>
      <c r="C118" s="140"/>
    </row>
    <row r="119" spans="1:3">
      <c r="A119" s="118">
        <v>78</v>
      </c>
      <c r="B119" s="100" t="s">
        <v>1240</v>
      </c>
      <c r="C119" s="140">
        <v>43020</v>
      </c>
    </row>
    <row r="120" spans="1:3">
      <c r="A120" s="118"/>
      <c r="B120" s="100" t="s">
        <v>1241</v>
      </c>
      <c r="C120" s="140"/>
    </row>
    <row r="121" spans="1:3">
      <c r="A121" s="118"/>
      <c r="B121" s="100" t="s">
        <v>1242</v>
      </c>
      <c r="C121" s="140"/>
    </row>
    <row r="122" spans="1:3">
      <c r="A122" s="118">
        <v>79</v>
      </c>
      <c r="B122" s="100" t="s">
        <v>1243</v>
      </c>
      <c r="C122" s="140">
        <v>43021</v>
      </c>
    </row>
    <row r="123" spans="1:3">
      <c r="A123" s="118">
        <v>80</v>
      </c>
      <c r="B123" s="100" t="s">
        <v>1244</v>
      </c>
      <c r="C123" s="140">
        <v>43025</v>
      </c>
    </row>
    <row r="124" spans="1:3">
      <c r="A124" s="118"/>
      <c r="B124" s="100" t="s">
        <v>1245</v>
      </c>
      <c r="C124" s="140"/>
    </row>
    <row r="125" spans="1:3">
      <c r="A125" s="118"/>
      <c r="B125" s="100" t="s">
        <v>1392</v>
      </c>
      <c r="C125" s="140"/>
    </row>
    <row r="126" spans="1:3">
      <c r="A126" s="118">
        <v>81</v>
      </c>
      <c r="B126" s="100" t="s">
        <v>1405</v>
      </c>
      <c r="C126" s="140">
        <v>43028</v>
      </c>
    </row>
    <row r="127" spans="1:3">
      <c r="A127" s="118">
        <v>82</v>
      </c>
      <c r="B127" s="100" t="s">
        <v>1406</v>
      </c>
      <c r="C127" s="140">
        <v>43031</v>
      </c>
    </row>
    <row r="128" spans="1:3">
      <c r="A128" s="118">
        <v>83</v>
      </c>
      <c r="B128" s="100" t="s">
        <v>1410</v>
      </c>
      <c r="C128" s="140">
        <v>43041</v>
      </c>
    </row>
    <row r="129" spans="1:3">
      <c r="A129" s="118">
        <v>84</v>
      </c>
      <c r="B129" s="100" t="s">
        <v>1412</v>
      </c>
      <c r="C129" s="140">
        <v>43045</v>
      </c>
    </row>
    <row r="130" spans="1:3">
      <c r="A130" s="118">
        <v>85</v>
      </c>
      <c r="B130" s="100" t="s">
        <v>1417</v>
      </c>
      <c r="C130" s="140">
        <v>43053</v>
      </c>
    </row>
    <row r="131" spans="1:3">
      <c r="A131" s="118"/>
      <c r="B131" s="100" t="s">
        <v>1415</v>
      </c>
      <c r="C131" s="140"/>
    </row>
    <row r="132" spans="1:3">
      <c r="A132" s="118"/>
      <c r="B132" s="100" t="s">
        <v>1416</v>
      </c>
      <c r="C132" s="140"/>
    </row>
    <row r="133" spans="1:3">
      <c r="A133" s="118">
        <v>86</v>
      </c>
      <c r="B133" s="100" t="s">
        <v>1425</v>
      </c>
      <c r="C133" s="140">
        <v>43060</v>
      </c>
    </row>
    <row r="134" spans="1:3">
      <c r="A134" s="118">
        <v>87</v>
      </c>
      <c r="B134" s="100" t="s">
        <v>1428</v>
      </c>
      <c r="C134" s="140">
        <v>43070</v>
      </c>
    </row>
    <row r="135" spans="1:3">
      <c r="A135" s="118">
        <v>88</v>
      </c>
      <c r="B135" s="100" t="s">
        <v>1429</v>
      </c>
      <c r="C135" s="140">
        <v>43074</v>
      </c>
    </row>
    <row r="136" spans="1:3">
      <c r="A136" s="118">
        <v>89</v>
      </c>
      <c r="B136" s="100" t="s">
        <v>1430</v>
      </c>
      <c r="C136" s="140"/>
    </row>
    <row r="137" spans="1:3">
      <c r="A137" s="118">
        <v>90</v>
      </c>
      <c r="B137" s="100" t="s">
        <v>1431</v>
      </c>
      <c r="C137" s="140">
        <v>43075</v>
      </c>
    </row>
    <row r="138" spans="1:3">
      <c r="A138" s="118">
        <v>91</v>
      </c>
      <c r="B138" s="100" t="s">
        <v>1653</v>
      </c>
      <c r="C138" s="140">
        <v>43087</v>
      </c>
    </row>
    <row r="139" spans="1:3">
      <c r="A139" s="118"/>
      <c r="B139" s="100" t="s">
        <v>1654</v>
      </c>
      <c r="C139" s="140"/>
    </row>
    <row r="140" spans="1:3">
      <c r="A140" s="118">
        <v>92</v>
      </c>
      <c r="B140" s="100" t="s">
        <v>1656</v>
      </c>
      <c r="C140" s="140">
        <v>42743</v>
      </c>
    </row>
    <row r="141" spans="1:3">
      <c r="A141" s="118"/>
      <c r="B141" s="100" t="s">
        <v>1658</v>
      </c>
      <c r="C141" s="140"/>
    </row>
    <row r="142" spans="1:3">
      <c r="A142" s="118">
        <v>93</v>
      </c>
      <c r="B142" s="100" t="s">
        <v>1659</v>
      </c>
      <c r="C142" s="140">
        <v>43109</v>
      </c>
    </row>
    <row r="143" spans="1:3">
      <c r="A143" s="118"/>
      <c r="B143" s="100" t="s">
        <v>1661</v>
      </c>
      <c r="C143" s="140"/>
    </row>
    <row r="144" spans="1:3">
      <c r="A144" s="118"/>
      <c r="B144" s="100" t="s">
        <v>1677</v>
      </c>
      <c r="C144" s="140"/>
    </row>
    <row r="145" spans="1:3">
      <c r="A145" s="118">
        <v>94</v>
      </c>
      <c r="B145" s="100" t="s">
        <v>1702</v>
      </c>
      <c r="C145" s="140">
        <v>43110</v>
      </c>
    </row>
    <row r="146" spans="1:3">
      <c r="A146" s="118">
        <v>95</v>
      </c>
      <c r="B146" s="100" t="s">
        <v>1703</v>
      </c>
      <c r="C146" s="142" t="s">
        <v>1704</v>
      </c>
    </row>
    <row r="147" spans="1:3">
      <c r="A147" s="118">
        <v>96</v>
      </c>
      <c r="B147" s="100" t="s">
        <v>1710</v>
      </c>
      <c r="C147" s="140">
        <v>43116</v>
      </c>
    </row>
    <row r="148" spans="1:3">
      <c r="A148" s="118">
        <v>97</v>
      </c>
      <c r="B148" s="100" t="s">
        <v>1747</v>
      </c>
      <c r="C148" s="140">
        <v>43124</v>
      </c>
    </row>
    <row r="149" spans="1:3">
      <c r="A149" s="118"/>
      <c r="B149" s="100" t="s">
        <v>1740</v>
      </c>
      <c r="C149" s="140"/>
    </row>
    <row r="150" spans="1:3">
      <c r="A150" s="118"/>
      <c r="B150" s="100" t="s">
        <v>1745</v>
      </c>
      <c r="C150" s="140"/>
    </row>
    <row r="151" spans="1:3">
      <c r="A151" s="118">
        <v>98</v>
      </c>
      <c r="B151" s="100" t="s">
        <v>1748</v>
      </c>
      <c r="C151" s="140">
        <v>43125</v>
      </c>
    </row>
    <row r="152" spans="1:3">
      <c r="A152" s="118"/>
      <c r="B152" s="100" t="s">
        <v>1749</v>
      </c>
      <c r="C152" s="140"/>
    </row>
    <row r="153" spans="1:3">
      <c r="A153" s="118"/>
      <c r="B153" s="100" t="s">
        <v>1750</v>
      </c>
      <c r="C153" s="140"/>
    </row>
    <row r="154" spans="1:3">
      <c r="A154" s="118"/>
      <c r="B154" s="100" t="s">
        <v>1753</v>
      </c>
      <c r="C154" s="140"/>
    </row>
    <row r="155" spans="1:3">
      <c r="A155" s="118">
        <v>99</v>
      </c>
      <c r="B155" s="100" t="s">
        <v>1754</v>
      </c>
      <c r="C155" s="140">
        <v>43130</v>
      </c>
    </row>
    <row r="156" spans="1:3">
      <c r="A156" s="118"/>
      <c r="B156" s="100" t="s">
        <v>1757</v>
      </c>
      <c r="C156" s="140"/>
    </row>
    <row r="157" spans="1:3">
      <c r="A157" s="118"/>
      <c r="B157" s="100" t="s">
        <v>1755</v>
      </c>
      <c r="C157" s="140"/>
    </row>
    <row r="158" spans="1:3">
      <c r="A158" s="118"/>
      <c r="B158" s="100" t="s">
        <v>1758</v>
      </c>
      <c r="C158" s="140"/>
    </row>
    <row r="159" spans="1:3">
      <c r="A159" s="118"/>
      <c r="B159" s="100" t="s">
        <v>1760</v>
      </c>
      <c r="C159" s="140"/>
    </row>
    <row r="160" spans="1:3">
      <c r="A160" s="118">
        <v>100</v>
      </c>
      <c r="B160" s="100" t="s">
        <v>1765</v>
      </c>
      <c r="C160" s="140">
        <v>43140</v>
      </c>
    </row>
    <row r="161" spans="1:3">
      <c r="A161" s="118"/>
      <c r="B161" s="100" t="s">
        <v>1775</v>
      </c>
      <c r="C161" s="140"/>
    </row>
    <row r="162" spans="1:3">
      <c r="A162" s="118"/>
      <c r="B162" s="100" t="s">
        <v>1772</v>
      </c>
      <c r="C162" s="140"/>
    </row>
    <row r="163" spans="1:3">
      <c r="A163" s="118"/>
      <c r="B163" s="100" t="s">
        <v>1766</v>
      </c>
      <c r="C163" s="140"/>
    </row>
    <row r="164" spans="1:3">
      <c r="A164" s="118"/>
      <c r="B164" s="100" t="s">
        <v>1767</v>
      </c>
      <c r="C164" s="140"/>
    </row>
    <row r="165" spans="1:3">
      <c r="A165" s="118"/>
      <c r="B165" s="100" t="s">
        <v>1768</v>
      </c>
      <c r="C165" s="140"/>
    </row>
    <row r="166" spans="1:3">
      <c r="A166" s="118"/>
      <c r="B166" s="100" t="s">
        <v>1771</v>
      </c>
      <c r="C166" s="140"/>
    </row>
    <row r="167" spans="1:3">
      <c r="A167" s="118"/>
      <c r="B167" s="100" t="s">
        <v>1773</v>
      </c>
      <c r="C167" s="140"/>
    </row>
    <row r="168" spans="1:3">
      <c r="A168" s="118"/>
      <c r="B168" s="100" t="s">
        <v>1774</v>
      </c>
      <c r="C168" s="140"/>
    </row>
    <row r="169" spans="1:3">
      <c r="A169" s="118"/>
      <c r="B169" s="100" t="s">
        <v>1777</v>
      </c>
      <c r="C169" s="140"/>
    </row>
    <row r="170" spans="1:3">
      <c r="A170" s="118">
        <v>101</v>
      </c>
      <c r="B170" s="100" t="s">
        <v>1778</v>
      </c>
      <c r="C170" s="140">
        <v>43143</v>
      </c>
    </row>
    <row r="171" spans="1:3">
      <c r="A171" s="118">
        <v>102</v>
      </c>
      <c r="B171" s="100" t="s">
        <v>1781</v>
      </c>
      <c r="C171" s="140">
        <v>43145</v>
      </c>
    </row>
    <row r="172" spans="1:3">
      <c r="A172" s="118">
        <v>103</v>
      </c>
      <c r="B172" s="100" t="s">
        <v>1784</v>
      </c>
      <c r="C172" s="140">
        <v>43152</v>
      </c>
    </row>
    <row r="173" spans="1:3">
      <c r="A173" s="118"/>
      <c r="B173" s="100" t="s">
        <v>1789</v>
      </c>
      <c r="C173" s="140"/>
    </row>
    <row r="174" spans="1:3">
      <c r="A174" s="118"/>
      <c r="B174" s="100" t="s">
        <v>1790</v>
      </c>
      <c r="C174" s="140"/>
    </row>
    <row r="175" spans="1:3">
      <c r="A175" s="118"/>
      <c r="B175" s="100" t="s">
        <v>1795</v>
      </c>
      <c r="C175" s="140"/>
    </row>
    <row r="176" spans="1:3">
      <c r="A176" s="118">
        <v>104</v>
      </c>
      <c r="B176" s="100" t="s">
        <v>1796</v>
      </c>
      <c r="C176" s="140">
        <v>43161</v>
      </c>
    </row>
    <row r="177" spans="1:3">
      <c r="A177" s="118">
        <v>105</v>
      </c>
      <c r="B177" s="100" t="s">
        <v>1798</v>
      </c>
      <c r="C177" s="140">
        <v>43165</v>
      </c>
    </row>
    <row r="178" spans="1:3">
      <c r="A178" s="118"/>
      <c r="B178" s="100" t="s">
        <v>1797</v>
      </c>
      <c r="C178" s="140"/>
    </row>
    <row r="179" spans="1:3">
      <c r="A179" s="118"/>
      <c r="B179" s="100" t="s">
        <v>1803</v>
      </c>
      <c r="C179" s="140"/>
    </row>
    <row r="180" spans="1:3">
      <c r="A180" s="118">
        <v>106</v>
      </c>
      <c r="B180" s="100" t="s">
        <v>1804</v>
      </c>
      <c r="C180" s="140">
        <v>43185</v>
      </c>
    </row>
    <row r="181" spans="1:3">
      <c r="A181" s="118">
        <v>107</v>
      </c>
      <c r="B181" s="100" t="s">
        <v>1805</v>
      </c>
      <c r="C181" s="140">
        <v>43199</v>
      </c>
    </row>
    <row r="182" spans="1:3">
      <c r="A182" s="118"/>
      <c r="B182" s="100" t="s">
        <v>1810</v>
      </c>
      <c r="C182" s="140"/>
    </row>
    <row r="183" spans="1:3">
      <c r="A183" s="118"/>
      <c r="B183" s="100" t="s">
        <v>1809</v>
      </c>
      <c r="C183" s="140"/>
    </row>
    <row r="184" spans="1:3">
      <c r="A184" s="118">
        <v>108</v>
      </c>
      <c r="B184" s="100" t="s">
        <v>1813</v>
      </c>
      <c r="C184" s="140">
        <v>43201</v>
      </c>
    </row>
    <row r="185" spans="1:3">
      <c r="A185" s="118"/>
      <c r="B185" s="100" t="s">
        <v>1814</v>
      </c>
      <c r="C185" s="140"/>
    </row>
    <row r="186" spans="1:3">
      <c r="A186" s="118">
        <v>109</v>
      </c>
      <c r="B186" s="100" t="s">
        <v>1820</v>
      </c>
      <c r="C186" s="140">
        <v>43203</v>
      </c>
    </row>
    <row r="187" spans="1:3">
      <c r="A187" s="118">
        <v>110</v>
      </c>
      <c r="B187" s="100" t="s">
        <v>1821</v>
      </c>
      <c r="C187" s="140">
        <v>43224</v>
      </c>
    </row>
    <row r="188" spans="1:3">
      <c r="A188" s="118"/>
      <c r="B188" s="100" t="s">
        <v>1822</v>
      </c>
      <c r="C188" s="140"/>
    </row>
    <row r="189" spans="1:3">
      <c r="A189" s="118"/>
      <c r="B189" s="100" t="s">
        <v>1823</v>
      </c>
      <c r="C189" s="140"/>
    </row>
    <row r="190" spans="1:3">
      <c r="A190" s="118">
        <v>111</v>
      </c>
      <c r="B190" s="100" t="s">
        <v>1824</v>
      </c>
      <c r="C190" s="140">
        <v>43241</v>
      </c>
    </row>
    <row r="191" spans="1:3">
      <c r="A191" s="118"/>
      <c r="B191" s="100" t="s">
        <v>1825</v>
      </c>
      <c r="C191" s="140"/>
    </row>
    <row r="192" spans="1:3">
      <c r="A192" s="118"/>
      <c r="B192" s="100" t="s">
        <v>1828</v>
      </c>
      <c r="C192" s="140"/>
    </row>
    <row r="193" spans="1:3">
      <c r="A193" s="118">
        <v>112</v>
      </c>
      <c r="B193" s="100" t="s">
        <v>1829</v>
      </c>
      <c r="C193" s="140">
        <v>43265</v>
      </c>
    </row>
    <row r="194" spans="1:3">
      <c r="A194" s="118"/>
      <c r="B194" s="100" t="s">
        <v>1830</v>
      </c>
      <c r="C194" s="140"/>
    </row>
    <row r="195" spans="1:3">
      <c r="A195" s="118"/>
      <c r="B195" s="143" t="s">
        <v>1832</v>
      </c>
      <c r="C195" s="140"/>
    </row>
    <row r="196" spans="1:3">
      <c r="A196" s="118"/>
      <c r="B196" s="141" t="s">
        <v>1831</v>
      </c>
      <c r="C196" s="140"/>
    </row>
    <row r="197" spans="1:3">
      <c r="A197" s="118"/>
      <c r="B197" s="100" t="s">
        <v>1836</v>
      </c>
      <c r="C197" s="140"/>
    </row>
    <row r="198" spans="1:3">
      <c r="A198" s="118"/>
      <c r="B198" s="100" t="s">
        <v>1837</v>
      </c>
      <c r="C198" s="140"/>
    </row>
    <row r="199" spans="1:3">
      <c r="A199" s="118"/>
      <c r="B199" s="100" t="s">
        <v>1834</v>
      </c>
      <c r="C199" s="140"/>
    </row>
    <row r="200" spans="1:3">
      <c r="A200" s="118"/>
      <c r="B200" s="100" t="s">
        <v>1835</v>
      </c>
      <c r="C200" s="140"/>
    </row>
    <row r="201" spans="1:3">
      <c r="A201" s="118">
        <v>113</v>
      </c>
      <c r="B201" s="100" t="s">
        <v>1838</v>
      </c>
      <c r="C201" s="140">
        <v>43269</v>
      </c>
    </row>
    <row r="202" spans="1:3">
      <c r="A202" s="118">
        <v>114</v>
      </c>
      <c r="B202" s="100" t="s">
        <v>1839</v>
      </c>
      <c r="C202" s="140">
        <v>43273</v>
      </c>
    </row>
    <row r="203" spans="1:3">
      <c r="A203" s="118"/>
      <c r="B203" s="100" t="s">
        <v>1840</v>
      </c>
      <c r="C203" s="140"/>
    </row>
    <row r="204" spans="1:3">
      <c r="A204" s="118"/>
      <c r="B204" s="100" t="s">
        <v>1846</v>
      </c>
      <c r="C204" s="140"/>
    </row>
    <row r="205" spans="1:3">
      <c r="A205" s="118"/>
      <c r="B205" s="100" t="s">
        <v>1841</v>
      </c>
      <c r="C205" s="140"/>
    </row>
    <row r="206" spans="1:3">
      <c r="A206" s="118"/>
      <c r="B206" s="100" t="s">
        <v>1845</v>
      </c>
      <c r="C206" s="140"/>
    </row>
    <row r="207" spans="1:3">
      <c r="A207" s="118"/>
      <c r="B207" s="100" t="s">
        <v>1842</v>
      </c>
      <c r="C207" s="140"/>
    </row>
    <row r="208" spans="1:3">
      <c r="A208" s="118">
        <v>115</v>
      </c>
      <c r="B208" s="100" t="s">
        <v>1848</v>
      </c>
      <c r="C208" s="140">
        <v>43277</v>
      </c>
    </row>
    <row r="209" spans="1:3">
      <c r="A209" s="118"/>
      <c r="B209" s="100" t="s">
        <v>1847</v>
      </c>
      <c r="C209" s="140"/>
    </row>
    <row r="210" spans="1:3">
      <c r="A210" s="118"/>
      <c r="B210" s="100" t="s">
        <v>1849</v>
      </c>
      <c r="C210" s="140"/>
    </row>
    <row r="211" spans="1:3">
      <c r="A211" s="118">
        <v>116</v>
      </c>
      <c r="B211" s="100" t="s">
        <v>1852</v>
      </c>
      <c r="C211" s="140">
        <v>43280</v>
      </c>
    </row>
    <row r="212" spans="1:3">
      <c r="A212" s="118"/>
      <c r="B212" s="100" t="s">
        <v>1851</v>
      </c>
      <c r="C212" s="140"/>
    </row>
    <row r="213" spans="1:3">
      <c r="A213" s="118"/>
      <c r="B213" s="100" t="s">
        <v>1853</v>
      </c>
      <c r="C213" s="140"/>
    </row>
    <row r="214" spans="1:3">
      <c r="A214" s="118"/>
      <c r="B214" s="100" t="s">
        <v>1855</v>
      </c>
      <c r="C214" s="140"/>
    </row>
    <row r="215" spans="1:3">
      <c r="A215" s="118"/>
      <c r="B215" s="100" t="s">
        <v>1854</v>
      </c>
      <c r="C215" s="140"/>
    </row>
    <row r="216" spans="1:3">
      <c r="A216" s="118">
        <v>117</v>
      </c>
      <c r="B216" s="100" t="s">
        <v>1927</v>
      </c>
      <c r="C216" s="140">
        <v>43291</v>
      </c>
    </row>
    <row r="217" spans="1:3">
      <c r="A217" s="118"/>
      <c r="B217" s="100" t="s">
        <v>1856</v>
      </c>
      <c r="C217" s="140"/>
    </row>
    <row r="218" spans="1:3">
      <c r="A218" s="118">
        <v>118</v>
      </c>
      <c r="B218" s="100" t="s">
        <v>1937</v>
      </c>
      <c r="C218" s="140">
        <v>43300</v>
      </c>
    </row>
    <row r="219" spans="1:3">
      <c r="A219" s="118"/>
      <c r="B219" s="100" t="s">
        <v>1938</v>
      </c>
      <c r="C219" s="140"/>
    </row>
    <row r="220" spans="1:3">
      <c r="A220" s="118"/>
      <c r="B220" s="100" t="s">
        <v>1939</v>
      </c>
      <c r="C220" s="140"/>
    </row>
    <row r="221" spans="1:3">
      <c r="A221" s="118"/>
      <c r="B221" s="100" t="s">
        <v>1960</v>
      </c>
      <c r="C221" s="140"/>
    </row>
    <row r="222" spans="1:3">
      <c r="A222" s="118">
        <v>119</v>
      </c>
      <c r="B222" s="100" t="s">
        <v>2253</v>
      </c>
      <c r="C222" s="140">
        <v>43326</v>
      </c>
    </row>
    <row r="223" spans="1:3">
      <c r="A223" s="118">
        <v>120</v>
      </c>
      <c r="B223" s="100" t="s">
        <v>1961</v>
      </c>
      <c r="C223" s="140">
        <v>43340</v>
      </c>
    </row>
    <row r="224" spans="1:3">
      <c r="A224" s="118"/>
      <c r="B224" s="100" t="s">
        <v>1965</v>
      </c>
      <c r="C224" s="140"/>
    </row>
    <row r="225" spans="1:3">
      <c r="A225" s="118"/>
      <c r="B225" s="100" t="s">
        <v>1967</v>
      </c>
      <c r="C225" s="140"/>
    </row>
    <row r="226" spans="1:3">
      <c r="A226" s="118"/>
      <c r="B226" s="100" t="s">
        <v>1968</v>
      </c>
      <c r="C226" s="140"/>
    </row>
    <row r="227" spans="1:3">
      <c r="A227" s="118"/>
      <c r="B227" s="100" t="s">
        <v>1970</v>
      </c>
      <c r="C227" s="140"/>
    </row>
    <row r="228" spans="1:3">
      <c r="A228" s="118"/>
      <c r="B228" s="100" t="s">
        <v>1971</v>
      </c>
      <c r="C228" s="140"/>
    </row>
    <row r="229" spans="1:3">
      <c r="A229" s="118"/>
      <c r="B229" s="100" t="s">
        <v>1972</v>
      </c>
      <c r="C229" s="140"/>
    </row>
    <row r="230" spans="1:3">
      <c r="A230" s="118"/>
      <c r="B230" s="100" t="s">
        <v>2254</v>
      </c>
      <c r="C230" s="140"/>
    </row>
    <row r="231" spans="1:3">
      <c r="A231" s="118"/>
      <c r="B231" s="100" t="s">
        <v>2041</v>
      </c>
      <c r="C231" s="140"/>
    </row>
    <row r="232" spans="1:3">
      <c r="A232" s="118"/>
      <c r="B232" s="100" t="s">
        <v>2043</v>
      </c>
      <c r="C232" s="140"/>
    </row>
    <row r="233" spans="1:3">
      <c r="A233" s="118"/>
      <c r="B233" s="100" t="s">
        <v>2075</v>
      </c>
      <c r="C233" s="140"/>
    </row>
    <row r="234" spans="1:3">
      <c r="A234" s="118"/>
      <c r="B234" s="100" t="s">
        <v>2164</v>
      </c>
      <c r="C234" s="140"/>
    </row>
    <row r="235" spans="1:3">
      <c r="A235" s="118"/>
      <c r="B235" s="100" t="s">
        <v>2246</v>
      </c>
      <c r="C235" s="140"/>
    </row>
    <row r="236" spans="1:3">
      <c r="A236" s="118"/>
      <c r="B236" s="100" t="s">
        <v>2252</v>
      </c>
      <c r="C236" s="140"/>
    </row>
    <row r="237" spans="1:3">
      <c r="A237" s="118"/>
      <c r="B237" s="100" t="s">
        <v>2256</v>
      </c>
      <c r="C237" s="140"/>
    </row>
    <row r="238" spans="1:3">
      <c r="A238" s="118"/>
      <c r="B238" s="100" t="s">
        <v>2257</v>
      </c>
      <c r="C238" s="140"/>
    </row>
    <row r="239" spans="1:3">
      <c r="A239" s="118">
        <v>121</v>
      </c>
      <c r="B239" s="100" t="s">
        <v>2262</v>
      </c>
      <c r="C239" s="140">
        <v>43356</v>
      </c>
    </row>
    <row r="240" spans="1:3">
      <c r="A240" s="118"/>
      <c r="B240" s="100" t="s">
        <v>2269</v>
      </c>
      <c r="C240" s="140"/>
    </row>
    <row r="241" spans="1:3">
      <c r="A241" s="118"/>
      <c r="B241" s="100" t="s">
        <v>2270</v>
      </c>
      <c r="C241" s="140"/>
    </row>
    <row r="242" spans="1:3">
      <c r="A242" s="118"/>
      <c r="B242" s="100" t="s">
        <v>2274</v>
      </c>
      <c r="C242" s="140"/>
    </row>
    <row r="243" spans="1:3">
      <c r="A243" s="118"/>
      <c r="B243" s="100" t="s">
        <v>1968</v>
      </c>
      <c r="C243" s="140"/>
    </row>
    <row r="244" spans="1:3">
      <c r="A244" s="118"/>
      <c r="B244" s="100" t="s">
        <v>2308</v>
      </c>
      <c r="C244" s="140"/>
    </row>
    <row r="245" spans="1:3">
      <c r="A245" s="118"/>
      <c r="B245" s="100" t="s">
        <v>2313</v>
      </c>
      <c r="C245" s="140"/>
    </row>
    <row r="246" spans="1:3">
      <c r="A246" s="118"/>
      <c r="B246" s="100" t="s">
        <v>2316</v>
      </c>
      <c r="C246" s="140"/>
    </row>
    <row r="247" spans="1:3">
      <c r="A247" s="118">
        <v>122</v>
      </c>
      <c r="B247" s="100" t="s">
        <v>2317</v>
      </c>
      <c r="C247" s="140">
        <v>43370</v>
      </c>
    </row>
    <row r="248" spans="1:3">
      <c r="A248" s="118"/>
      <c r="B248" s="100" t="s">
        <v>2323</v>
      </c>
      <c r="C248" s="140"/>
    </row>
    <row r="249" spans="1:3">
      <c r="A249" s="118"/>
      <c r="B249" s="100" t="s">
        <v>2437</v>
      </c>
      <c r="C249" s="140"/>
    </row>
    <row r="250" spans="1:3">
      <c r="A250" s="118"/>
      <c r="B250" s="100" t="s">
        <v>2438</v>
      </c>
      <c r="C250" s="140"/>
    </row>
    <row r="251" spans="1:3">
      <c r="A251" s="118"/>
      <c r="B251" s="100" t="s">
        <v>2467</v>
      </c>
      <c r="C251" s="140"/>
    </row>
    <row r="252" spans="1:3">
      <c r="A252" s="118"/>
      <c r="B252" s="100" t="s">
        <v>2439</v>
      </c>
      <c r="C252" s="140"/>
    </row>
    <row r="253" spans="1:3">
      <c r="A253" s="118"/>
      <c r="B253" s="100" t="s">
        <v>2466</v>
      </c>
      <c r="C253" s="140"/>
    </row>
    <row r="254" spans="1:3">
      <c r="A254" s="118"/>
      <c r="B254" s="100" t="s">
        <v>2483</v>
      </c>
      <c r="C254" s="140"/>
    </row>
    <row r="255" spans="1:3">
      <c r="A255" s="118"/>
      <c r="B255" s="100" t="s">
        <v>2499</v>
      </c>
      <c r="C255" s="140"/>
    </row>
    <row r="256" spans="1:3">
      <c r="A256" s="118"/>
      <c r="B256" s="100" t="s">
        <v>2514</v>
      </c>
      <c r="C256" s="140"/>
    </row>
    <row r="257" spans="1:3">
      <c r="A257" s="118"/>
      <c r="B257" s="100" t="s">
        <v>2515</v>
      </c>
      <c r="C257" s="140"/>
    </row>
    <row r="258" spans="1:3">
      <c r="A258" s="118">
        <v>123</v>
      </c>
      <c r="B258" s="100" t="s">
        <v>2517</v>
      </c>
      <c r="C258" s="140">
        <v>43382</v>
      </c>
    </row>
    <row r="259" spans="1:3">
      <c r="A259" s="118"/>
      <c r="B259" s="100" t="s">
        <v>2532</v>
      </c>
      <c r="C259" s="140"/>
    </row>
    <row r="260" spans="1:3">
      <c r="A260" s="118">
        <v>124</v>
      </c>
      <c r="B260" s="100" t="s">
        <v>2533</v>
      </c>
      <c r="C260" s="140">
        <v>43388</v>
      </c>
    </row>
    <row r="261" spans="1:3">
      <c r="A261" s="118"/>
      <c r="B261" s="100" t="s">
        <v>2534</v>
      </c>
      <c r="C261" s="140"/>
    </row>
    <row r="262" spans="1:3">
      <c r="A262" s="118"/>
      <c r="B262" s="100" t="s">
        <v>2535</v>
      </c>
      <c r="C262" s="140"/>
    </row>
    <row r="263" spans="1:3">
      <c r="A263" s="118"/>
      <c r="B263" s="100" t="s">
        <v>2536</v>
      </c>
      <c r="C263" s="140"/>
    </row>
    <row r="264" spans="1:3">
      <c r="A264" s="118"/>
      <c r="B264" s="100" t="s">
        <v>2274</v>
      </c>
      <c r="C264" s="140"/>
    </row>
    <row r="265" spans="1:3">
      <c r="A265" s="118">
        <v>125</v>
      </c>
      <c r="B265" s="100" t="s">
        <v>2559</v>
      </c>
      <c r="C265" s="140">
        <v>43396</v>
      </c>
    </row>
    <row r="266" spans="1:3">
      <c r="A266" s="118"/>
      <c r="B266" s="100" t="s">
        <v>2561</v>
      </c>
      <c r="C266" s="140"/>
    </row>
    <row r="267" spans="1:3">
      <c r="A267" s="118"/>
      <c r="B267" s="100" t="s">
        <v>2563</v>
      </c>
      <c r="C267" s="140"/>
    </row>
    <row r="268" spans="1:3">
      <c r="A268" s="118"/>
      <c r="B268" s="100" t="s">
        <v>2564</v>
      </c>
      <c r="C268" s="140"/>
    </row>
    <row r="269" spans="1:3">
      <c r="A269" s="118"/>
      <c r="B269" s="100" t="s">
        <v>2577</v>
      </c>
      <c r="C269" s="140"/>
    </row>
    <row r="270" spans="1:3">
      <c r="A270" s="118"/>
      <c r="B270" s="100" t="s">
        <v>2579</v>
      </c>
      <c r="C270" s="140"/>
    </row>
    <row r="271" spans="1:3">
      <c r="A271" s="118"/>
      <c r="B271" s="100" t="s">
        <v>2578</v>
      </c>
      <c r="C271" s="140"/>
    </row>
    <row r="272" spans="1:3">
      <c r="A272" s="118">
        <v>126</v>
      </c>
      <c r="B272" s="100" t="s">
        <v>2580</v>
      </c>
      <c r="C272" s="140">
        <v>43423</v>
      </c>
    </row>
    <row r="273" spans="1:3">
      <c r="A273" s="118"/>
      <c r="B273" s="100" t="s">
        <v>2581</v>
      </c>
      <c r="C273" s="140"/>
    </row>
    <row r="274" spans="1:3">
      <c r="A274" s="118"/>
      <c r="B274" s="100" t="s">
        <v>2598</v>
      </c>
      <c r="C274" s="140"/>
    </row>
    <row r="275" spans="1:3">
      <c r="A275" s="118"/>
      <c r="B275" s="100" t="s">
        <v>2599</v>
      </c>
      <c r="C275" s="140"/>
    </row>
    <row r="276" spans="1:3">
      <c r="A276" s="118"/>
      <c r="B276" s="100" t="s">
        <v>2625</v>
      </c>
      <c r="C276" s="140"/>
    </row>
    <row r="277" spans="1:3">
      <c r="A277" s="118"/>
      <c r="B277" s="100" t="s">
        <v>2626</v>
      </c>
      <c r="C277" s="140"/>
    </row>
    <row r="278" spans="1:3">
      <c r="A278" s="118">
        <v>127</v>
      </c>
      <c r="B278" s="100" t="s">
        <v>2659</v>
      </c>
      <c r="C278" s="140">
        <v>43424</v>
      </c>
    </row>
    <row r="279" spans="1:3">
      <c r="A279" s="118"/>
      <c r="B279" s="100" t="s">
        <v>2660</v>
      </c>
      <c r="C279" s="140"/>
    </row>
    <row r="280" spans="1:3">
      <c r="A280" s="118"/>
      <c r="B280" s="100" t="s">
        <v>2661</v>
      </c>
      <c r="C280" s="140"/>
    </row>
    <row r="281" spans="1:3">
      <c r="A281" s="118">
        <v>128</v>
      </c>
      <c r="B281" s="100" t="s">
        <v>2662</v>
      </c>
      <c r="C281" s="140">
        <v>43437</v>
      </c>
    </row>
    <row r="282" spans="1:3">
      <c r="A282" s="118"/>
      <c r="B282" s="100" t="s">
        <v>2671</v>
      </c>
      <c r="C282" s="140"/>
    </row>
    <row r="283" spans="1:3">
      <c r="A283" s="118"/>
      <c r="B283" s="100" t="s">
        <v>2672</v>
      </c>
      <c r="C283" s="140"/>
    </row>
    <row r="284" spans="1:3">
      <c r="A284" s="118"/>
      <c r="B284" s="100" t="s">
        <v>2673</v>
      </c>
      <c r="C284" s="140"/>
    </row>
    <row r="285" spans="1:3">
      <c r="A285" s="118"/>
      <c r="B285" s="100" t="s">
        <v>2674</v>
      </c>
      <c r="C285" s="140"/>
    </row>
    <row r="286" spans="1:3">
      <c r="A286" s="118"/>
      <c r="B286" s="100" t="s">
        <v>2675</v>
      </c>
      <c r="C286" s="140"/>
    </row>
    <row r="287" spans="1:3">
      <c r="A287" s="118"/>
      <c r="B287" s="100" t="s">
        <v>2676</v>
      </c>
      <c r="C287" s="140"/>
    </row>
    <row r="288" spans="1:3">
      <c r="A288" s="118"/>
      <c r="B288" s="100" t="s">
        <v>2784</v>
      </c>
      <c r="C288" s="140"/>
    </row>
    <row r="289" spans="1:3">
      <c r="A289" s="118">
        <v>129</v>
      </c>
      <c r="B289" s="100" t="s">
        <v>2779</v>
      </c>
      <c r="C289" s="140">
        <v>43444</v>
      </c>
    </row>
    <row r="290" spans="1:3">
      <c r="A290" s="118"/>
      <c r="B290" s="100" t="s">
        <v>2780</v>
      </c>
      <c r="C290" s="140"/>
    </row>
    <row r="291" spans="1:3">
      <c r="A291" s="118"/>
      <c r="B291" s="100" t="s">
        <v>2781</v>
      </c>
      <c r="C291" s="140"/>
    </row>
    <row r="292" spans="1:3">
      <c r="A292" s="118"/>
      <c r="B292" s="100" t="s">
        <v>2732</v>
      </c>
      <c r="C292" s="140"/>
    </row>
    <row r="293" spans="1:3">
      <c r="A293" s="118"/>
      <c r="B293" s="100" t="s">
        <v>2782</v>
      </c>
      <c r="C293" s="140"/>
    </row>
    <row r="294" spans="1:3">
      <c r="A294" s="118"/>
      <c r="B294" s="100" t="s">
        <v>2785</v>
      </c>
      <c r="C294" s="140"/>
    </row>
    <row r="295" spans="1:3">
      <c r="A295" s="118">
        <v>130</v>
      </c>
      <c r="B295" s="100" t="s">
        <v>2786</v>
      </c>
      <c r="C295" s="140">
        <v>43461</v>
      </c>
    </row>
    <row r="296" spans="1:3">
      <c r="A296" s="118"/>
      <c r="B296" s="100" t="s">
        <v>2787</v>
      </c>
      <c r="C296" s="140"/>
    </row>
    <row r="297" spans="1:3">
      <c r="A297" s="118"/>
      <c r="B297" s="100" t="s">
        <v>2796</v>
      </c>
      <c r="C297" s="140"/>
    </row>
    <row r="298" spans="1:3">
      <c r="A298" s="118"/>
      <c r="B298" s="100" t="s">
        <v>2797</v>
      </c>
      <c r="C298" s="140"/>
    </row>
    <row r="299" spans="1:3">
      <c r="A299" s="118"/>
      <c r="B299" s="100" t="s">
        <v>2802</v>
      </c>
      <c r="C299" s="140"/>
    </row>
    <row r="300" spans="1:3">
      <c r="A300" s="118"/>
      <c r="B300" s="100" t="s">
        <v>2808</v>
      </c>
      <c r="C300" s="140"/>
    </row>
    <row r="301" spans="1:3">
      <c r="A301" s="118"/>
      <c r="B301" s="100" t="s">
        <v>2805</v>
      </c>
      <c r="C301" s="140"/>
    </row>
    <row r="302" spans="1:3">
      <c r="A302" s="118"/>
      <c r="B302" s="100" t="s">
        <v>2809</v>
      </c>
      <c r="C302" s="140"/>
    </row>
    <row r="303" spans="1:3">
      <c r="A303" s="118"/>
      <c r="B303" s="100" t="s">
        <v>2806</v>
      </c>
      <c r="C303" s="140"/>
    </row>
    <row r="304" spans="1:3">
      <c r="A304" s="118"/>
      <c r="B304" s="100" t="s">
        <v>2807</v>
      </c>
      <c r="C304" s="140"/>
    </row>
    <row r="305" spans="1:3">
      <c r="A305" s="118"/>
      <c r="B305" s="100" t="s">
        <v>2811</v>
      </c>
      <c r="C305" s="140"/>
    </row>
    <row r="306" spans="1:3">
      <c r="A306" s="118"/>
      <c r="B306" s="100" t="s">
        <v>2812</v>
      </c>
      <c r="C306" s="140"/>
    </row>
    <row r="307" spans="1:3">
      <c r="A307" s="118">
        <v>131</v>
      </c>
      <c r="B307" s="100" t="s">
        <v>2813</v>
      </c>
      <c r="C307" s="140">
        <v>43479</v>
      </c>
    </row>
    <row r="308" spans="1:3">
      <c r="A308" s="118"/>
      <c r="B308" s="100" t="s">
        <v>2816</v>
      </c>
      <c r="C308" s="140"/>
    </row>
    <row r="309" spans="1:3">
      <c r="A309" s="118"/>
      <c r="B309" s="100" t="s">
        <v>2817</v>
      </c>
      <c r="C309" s="140"/>
    </row>
    <row r="310" spans="1:3">
      <c r="A310" s="118"/>
      <c r="B310" s="100" t="s">
        <v>2821</v>
      </c>
      <c r="C310" s="140"/>
    </row>
    <row r="311" spans="1:3">
      <c r="A311" s="118"/>
      <c r="B311" s="100" t="s">
        <v>2822</v>
      </c>
      <c r="C311" s="140"/>
    </row>
    <row r="312" spans="1:3">
      <c r="A312" s="118"/>
      <c r="B312" s="100" t="s">
        <v>2823</v>
      </c>
      <c r="C312" s="140"/>
    </row>
    <row r="313" spans="1:3">
      <c r="A313" s="118"/>
      <c r="B313" s="100" t="s">
        <v>2824</v>
      </c>
      <c r="C313" s="140"/>
    </row>
    <row r="314" spans="1:3">
      <c r="A314" s="118"/>
      <c r="B314" s="100" t="s">
        <v>2840</v>
      </c>
      <c r="C314" s="140"/>
    </row>
    <row r="315" spans="1:3">
      <c r="A315" s="118"/>
      <c r="B315" s="100" t="s">
        <v>2841</v>
      </c>
      <c r="C315" s="140"/>
    </row>
    <row r="316" spans="1:3">
      <c r="A316" s="118">
        <v>132</v>
      </c>
      <c r="B316" s="100" t="s">
        <v>2868</v>
      </c>
      <c r="C316" s="140">
        <v>43502</v>
      </c>
    </row>
    <row r="317" spans="1:3">
      <c r="A317" s="118"/>
      <c r="B317" s="100" t="s">
        <v>2852</v>
      </c>
      <c r="C317" s="140"/>
    </row>
    <row r="318" spans="1:3">
      <c r="A318" s="118"/>
      <c r="B318" s="100" t="s">
        <v>2844</v>
      </c>
      <c r="C318" s="140"/>
    </row>
    <row r="319" spans="1:3">
      <c r="A319" s="118"/>
      <c r="B319" s="100" t="s">
        <v>2871</v>
      </c>
      <c r="C319" s="140"/>
    </row>
    <row r="320" spans="1:3">
      <c r="A320" s="118"/>
      <c r="B320" s="100" t="s">
        <v>2870</v>
      </c>
      <c r="C320" s="140"/>
    </row>
    <row r="321" spans="1:3">
      <c r="A321" s="118"/>
      <c r="B321" s="100" t="s">
        <v>2872</v>
      </c>
      <c r="C321" s="140"/>
    </row>
    <row r="322" spans="1:3">
      <c r="A322" s="118"/>
      <c r="B322" s="100" t="s">
        <v>2873</v>
      </c>
      <c r="C322" s="140"/>
    </row>
    <row r="323" spans="1:3">
      <c r="A323" s="118">
        <v>133</v>
      </c>
      <c r="B323" s="100" t="s">
        <v>2930</v>
      </c>
      <c r="C323" s="140">
        <v>43516</v>
      </c>
    </row>
    <row r="324" spans="1:3">
      <c r="A324" s="118"/>
      <c r="B324" s="100" t="s">
        <v>2853</v>
      </c>
      <c r="C324" s="140"/>
    </row>
    <row r="325" spans="1:3">
      <c r="A325" s="118"/>
      <c r="B325" s="100" t="s">
        <v>2933</v>
      </c>
      <c r="C325" s="140"/>
    </row>
    <row r="326" spans="1:3">
      <c r="A326" s="118"/>
      <c r="B326" s="100" t="s">
        <v>2935</v>
      </c>
      <c r="C326" s="140"/>
    </row>
    <row r="327" spans="1:3">
      <c r="A327" s="118"/>
      <c r="B327" s="100" t="s">
        <v>2936</v>
      </c>
      <c r="C327" s="140"/>
    </row>
    <row r="328" spans="1:3">
      <c r="A328" s="118"/>
      <c r="B328" s="100" t="s">
        <v>2937</v>
      </c>
      <c r="C328" s="140"/>
    </row>
    <row r="329" spans="1:3">
      <c r="A329" s="118">
        <v>134</v>
      </c>
      <c r="B329" s="100" t="s">
        <v>2953</v>
      </c>
      <c r="C329" s="140">
        <v>43518</v>
      </c>
    </row>
    <row r="330" spans="1:3">
      <c r="A330" s="118"/>
      <c r="B330" s="100" t="s">
        <v>2932</v>
      </c>
      <c r="C330" s="140"/>
    </row>
    <row r="331" spans="1:3">
      <c r="A331" s="118">
        <v>135</v>
      </c>
      <c r="B331" s="100" t="s">
        <v>2954</v>
      </c>
      <c r="C331" s="140">
        <v>43521</v>
      </c>
    </row>
    <row r="332" spans="1:3">
      <c r="A332" s="118">
        <v>136</v>
      </c>
      <c r="B332" s="100" t="s">
        <v>2965</v>
      </c>
      <c r="C332" s="140">
        <v>43542</v>
      </c>
    </row>
    <row r="333" spans="1:3">
      <c r="A333" s="118"/>
      <c r="B333" s="100" t="s">
        <v>2995</v>
      </c>
      <c r="C333" s="140"/>
    </row>
    <row r="334" spans="1:3">
      <c r="A334" s="118"/>
      <c r="B334" s="100" t="s">
        <v>2963</v>
      </c>
      <c r="C334" s="140"/>
    </row>
    <row r="335" spans="1:3">
      <c r="A335" s="118"/>
      <c r="B335" s="100" t="s">
        <v>2966</v>
      </c>
      <c r="C335" s="140"/>
    </row>
    <row r="336" spans="1:3">
      <c r="A336" s="118"/>
      <c r="B336" s="100" t="s">
        <v>2967</v>
      </c>
      <c r="C336" s="140"/>
    </row>
    <row r="337" spans="1:3">
      <c r="A337" s="118"/>
      <c r="B337" s="100" t="s">
        <v>2996</v>
      </c>
      <c r="C337" s="140"/>
    </row>
    <row r="338" spans="1:3">
      <c r="A338" s="118"/>
      <c r="B338" s="100" t="s">
        <v>2997</v>
      </c>
      <c r="C338" s="140"/>
    </row>
    <row r="339" spans="1:3">
      <c r="A339" s="118"/>
      <c r="B339" s="100" t="s">
        <v>2998</v>
      </c>
      <c r="C339" s="140"/>
    </row>
    <row r="340" spans="1:3">
      <c r="A340" s="118">
        <v>137</v>
      </c>
      <c r="B340" s="100" t="s">
        <v>3001</v>
      </c>
      <c r="C340" s="140">
        <v>43544</v>
      </c>
    </row>
    <row r="341" spans="1:3">
      <c r="A341" s="118">
        <v>138</v>
      </c>
      <c r="B341" s="100" t="s">
        <v>3002</v>
      </c>
      <c r="C341" s="140">
        <v>43549</v>
      </c>
    </row>
    <row r="342" spans="1:3">
      <c r="A342" s="118">
        <v>139</v>
      </c>
      <c r="B342" s="100" t="s">
        <v>3010</v>
      </c>
      <c r="C342" s="140">
        <v>43567</v>
      </c>
    </row>
    <row r="343" spans="1:3">
      <c r="A343" s="118"/>
      <c r="B343" s="100" t="s">
        <v>3006</v>
      </c>
      <c r="C343" s="140"/>
    </row>
    <row r="344" spans="1:3">
      <c r="A344" s="118"/>
      <c r="B344" s="100" t="s">
        <v>3007</v>
      </c>
      <c r="C344" s="140"/>
    </row>
    <row r="345" spans="1:3">
      <c r="A345" s="118"/>
      <c r="B345" s="100" t="s">
        <v>3008</v>
      </c>
      <c r="C345" s="140"/>
    </row>
    <row r="346" spans="1:3">
      <c r="A346" s="118"/>
      <c r="B346" s="100" t="s">
        <v>3009</v>
      </c>
      <c r="C346" s="140"/>
    </row>
    <row r="347" spans="1:3">
      <c r="A347" s="118"/>
      <c r="B347" s="100" t="s">
        <v>3005</v>
      </c>
      <c r="C347" s="140"/>
    </row>
    <row r="348" spans="1:3">
      <c r="A348" s="118">
        <v>140</v>
      </c>
      <c r="B348" s="100" t="s">
        <v>3014</v>
      </c>
      <c r="C348" s="140">
        <v>43592</v>
      </c>
    </row>
    <row r="349" spans="1:3">
      <c r="A349" s="118"/>
      <c r="B349" s="100" t="s">
        <v>3015</v>
      </c>
      <c r="C349" s="140"/>
    </row>
    <row r="350" spans="1:3">
      <c r="A350" s="118"/>
      <c r="B350" s="100" t="s">
        <v>3019</v>
      </c>
      <c r="C350" s="140"/>
    </row>
    <row r="351" spans="1:3">
      <c r="A351" s="118"/>
      <c r="B351" s="100" t="s">
        <v>3037</v>
      </c>
      <c r="C351" s="140"/>
    </row>
    <row r="352" spans="1:3">
      <c r="A352" s="118"/>
      <c r="B352" s="100" t="s">
        <v>3038</v>
      </c>
      <c r="C352" s="140"/>
    </row>
    <row r="353" spans="1:3">
      <c r="A353" s="118"/>
      <c r="B353" s="100" t="s">
        <v>3042</v>
      </c>
      <c r="C353" s="140"/>
    </row>
    <row r="354" spans="1:3">
      <c r="A354" s="118"/>
      <c r="B354" s="100" t="s">
        <v>3082</v>
      </c>
      <c r="C354" s="140"/>
    </row>
    <row r="355" spans="1:3">
      <c r="A355" s="118"/>
      <c r="B355" s="100" t="s">
        <v>3079</v>
      </c>
      <c r="C355" s="140"/>
    </row>
    <row r="356" spans="1:3">
      <c r="A356" s="118">
        <v>141</v>
      </c>
      <c r="B356" s="100" t="s">
        <v>3083</v>
      </c>
      <c r="C356" s="140">
        <v>43605</v>
      </c>
    </row>
    <row r="357" spans="1:3">
      <c r="A357" s="118"/>
      <c r="B357" s="100" t="s">
        <v>3105</v>
      </c>
      <c r="C357" s="140"/>
    </row>
    <row r="358" spans="1:3">
      <c r="A358" s="118"/>
      <c r="B358" s="100" t="s">
        <v>3084</v>
      </c>
      <c r="C358" s="140"/>
    </row>
    <row r="359" spans="1:3">
      <c r="A359" s="118"/>
      <c r="B359" s="100" t="s">
        <v>3085</v>
      </c>
      <c r="C359" s="140"/>
    </row>
    <row r="360" spans="1:3">
      <c r="A360" s="118"/>
      <c r="B360" s="100" t="s">
        <v>3104</v>
      </c>
      <c r="C360" s="140"/>
    </row>
    <row r="361" spans="1:3">
      <c r="A361" s="118">
        <v>142</v>
      </c>
      <c r="B361" s="100" t="s">
        <v>3106</v>
      </c>
      <c r="C361" s="140">
        <v>43613</v>
      </c>
    </row>
    <row r="362" spans="1:3">
      <c r="A362" s="118"/>
      <c r="B362" s="100" t="s">
        <v>3107</v>
      </c>
      <c r="C362" s="140"/>
    </row>
    <row r="363" spans="1:3">
      <c r="A363" s="118"/>
      <c r="B363" s="100" t="s">
        <v>3109</v>
      </c>
      <c r="C363" s="140"/>
    </row>
    <row r="364" spans="1:3">
      <c r="A364" s="118"/>
      <c r="B364" s="100" t="s">
        <v>3116</v>
      </c>
      <c r="C364" s="140"/>
    </row>
    <row r="365" spans="1:3">
      <c r="A365" s="118"/>
      <c r="B365" s="100" t="s">
        <v>3115</v>
      </c>
      <c r="C365" s="140"/>
    </row>
    <row r="366" spans="1:3">
      <c r="A366" s="118">
        <v>143</v>
      </c>
      <c r="B366" s="100" t="s">
        <v>3145</v>
      </c>
      <c r="C366" s="140">
        <v>43627</v>
      </c>
    </row>
    <row r="367" spans="1:3">
      <c r="A367" s="118"/>
      <c r="B367" s="100" t="s">
        <v>3146</v>
      </c>
      <c r="C367" s="140"/>
    </row>
    <row r="368" spans="1:3">
      <c r="A368" s="118"/>
      <c r="B368" s="100" t="s">
        <v>3149</v>
      </c>
      <c r="C368" s="140"/>
    </row>
    <row r="369" spans="1:3">
      <c r="A369" s="118"/>
      <c r="B369" s="100" t="s">
        <v>3150</v>
      </c>
      <c r="C369" s="140"/>
    </row>
    <row r="370" spans="1:3">
      <c r="A370" s="118"/>
      <c r="B370" s="100" t="s">
        <v>3151</v>
      </c>
      <c r="C370" s="140"/>
    </row>
    <row r="371" spans="1:3">
      <c r="A371" s="118">
        <v>144</v>
      </c>
      <c r="B371" s="100" t="s">
        <v>3158</v>
      </c>
      <c r="C371" s="140">
        <v>43628</v>
      </c>
    </row>
    <row r="372" spans="1:3">
      <c r="A372" s="118"/>
      <c r="B372" s="100" t="s">
        <v>3162</v>
      </c>
      <c r="C372" s="140"/>
    </row>
    <row r="373" spans="1:3">
      <c r="A373" s="118">
        <v>145</v>
      </c>
      <c r="B373" s="100" t="s">
        <v>3163</v>
      </c>
      <c r="C373" s="140">
        <v>43633</v>
      </c>
    </row>
    <row r="374" spans="1:3">
      <c r="A374" s="118">
        <v>146</v>
      </c>
      <c r="B374" s="100" t="s">
        <v>3164</v>
      </c>
      <c r="C374" s="140">
        <v>43656</v>
      </c>
    </row>
    <row r="375" spans="1:3">
      <c r="A375" s="118"/>
      <c r="B375" s="100" t="s">
        <v>3166</v>
      </c>
      <c r="C375" s="140"/>
    </row>
    <row r="376" spans="1:3">
      <c r="A376" s="118"/>
      <c r="B376" s="100" t="s">
        <v>3217</v>
      </c>
      <c r="C376" s="140"/>
    </row>
    <row r="377" spans="1:3">
      <c r="A377" s="118"/>
      <c r="B377" s="100" t="s">
        <v>3173</v>
      </c>
      <c r="C377" s="140"/>
    </row>
    <row r="378" spans="1:3">
      <c r="A378" s="118"/>
      <c r="B378" s="100" t="s">
        <v>3168</v>
      </c>
      <c r="C378" s="140"/>
    </row>
    <row r="379" spans="1:3">
      <c r="A379" s="118"/>
      <c r="B379" s="100" t="s">
        <v>3171</v>
      </c>
      <c r="C379" s="140"/>
    </row>
    <row r="380" spans="1:3">
      <c r="A380" s="118"/>
      <c r="B380" s="100" t="s">
        <v>3174</v>
      </c>
      <c r="C380" s="140"/>
    </row>
    <row r="381" spans="1:3">
      <c r="A381" s="118"/>
      <c r="B381" s="100" t="s">
        <v>3210</v>
      </c>
      <c r="C381" s="140"/>
    </row>
    <row r="382" spans="1:3">
      <c r="A382" s="118"/>
      <c r="B382" s="100" t="s">
        <v>3177</v>
      </c>
      <c r="C382" s="140"/>
    </row>
    <row r="383" spans="1:3">
      <c r="A383" s="118"/>
      <c r="B383" s="100" t="s">
        <v>3212</v>
      </c>
      <c r="C383" s="140"/>
    </row>
    <row r="384" spans="1:3">
      <c r="A384" s="118"/>
      <c r="B384" s="100" t="s">
        <v>3184</v>
      </c>
      <c r="C384" s="140"/>
    </row>
    <row r="385" spans="1:3">
      <c r="A385" s="118"/>
      <c r="B385" s="100" t="s">
        <v>3216</v>
      </c>
      <c r="C385" s="140"/>
    </row>
    <row r="386" spans="1:3">
      <c r="A386" s="118"/>
      <c r="B386" s="100" t="s">
        <v>3215</v>
      </c>
      <c r="C386" s="140"/>
    </row>
    <row r="387" spans="1:3">
      <c r="A387" s="118">
        <v>147</v>
      </c>
      <c r="B387" s="100" t="s">
        <v>3218</v>
      </c>
      <c r="C387" s="140">
        <v>43676</v>
      </c>
    </row>
    <row r="388" spans="1:3">
      <c r="A388" s="118"/>
      <c r="B388" s="100" t="s">
        <v>3219</v>
      </c>
      <c r="C388" s="140"/>
    </row>
    <row r="389" spans="1:3">
      <c r="A389" s="118"/>
      <c r="B389" s="100" t="s">
        <v>3228</v>
      </c>
      <c r="C389" s="140"/>
    </row>
    <row r="390" spans="1:3">
      <c r="A390" s="118"/>
      <c r="B390" s="100" t="s">
        <v>3229</v>
      </c>
      <c r="C390" s="140"/>
    </row>
    <row r="391" spans="1:3">
      <c r="A391" s="118"/>
      <c r="B391" s="100" t="s">
        <v>3230</v>
      </c>
      <c r="C391" s="140"/>
    </row>
    <row r="392" spans="1:3">
      <c r="A392" s="118"/>
      <c r="B392" s="100" t="s">
        <v>3231</v>
      </c>
      <c r="C392" s="140"/>
    </row>
    <row r="393" spans="1:3">
      <c r="A393" s="118"/>
      <c r="B393" s="100" t="s">
        <v>3236</v>
      </c>
      <c r="C393" s="140"/>
    </row>
    <row r="394" spans="1:3">
      <c r="A394" s="118">
        <v>148</v>
      </c>
      <c r="B394" s="100" t="s">
        <v>3274</v>
      </c>
      <c r="C394" s="140">
        <v>43698</v>
      </c>
    </row>
    <row r="395" spans="1:3">
      <c r="A395" s="118"/>
      <c r="B395" s="100" t="s">
        <v>3237</v>
      </c>
      <c r="C395" s="140"/>
    </row>
    <row r="396" spans="1:3">
      <c r="A396" s="118"/>
      <c r="B396" s="100" t="s">
        <v>3262</v>
      </c>
      <c r="C396" s="140"/>
    </row>
    <row r="397" spans="1:3">
      <c r="A397" s="118"/>
      <c r="B397" s="100" t="s">
        <v>3263</v>
      </c>
      <c r="C397" s="140"/>
    </row>
    <row r="398" spans="1:3">
      <c r="A398" s="118"/>
      <c r="B398" s="100" t="s">
        <v>3264</v>
      </c>
      <c r="C398" s="140"/>
    </row>
    <row r="399" spans="1:3">
      <c r="A399" s="118"/>
      <c r="B399" s="100" t="s">
        <v>3265</v>
      </c>
      <c r="C399" s="140"/>
    </row>
    <row r="400" spans="1:3">
      <c r="A400" s="118"/>
      <c r="B400" s="100" t="s">
        <v>3273</v>
      </c>
      <c r="C400" s="140"/>
    </row>
    <row r="401" spans="1:3">
      <c r="A401" s="118"/>
      <c r="B401" s="100" t="s">
        <v>3276</v>
      </c>
      <c r="C401" s="140"/>
    </row>
    <row r="402" spans="1:3">
      <c r="A402" s="118"/>
      <c r="B402" s="100" t="s">
        <v>3280</v>
      </c>
      <c r="C402" s="140"/>
    </row>
    <row r="403" spans="1:3">
      <c r="A403" s="118"/>
      <c r="B403" s="100" t="s">
        <v>3281</v>
      </c>
      <c r="C403" s="140"/>
    </row>
    <row r="404" spans="1:3">
      <c r="A404" s="118"/>
      <c r="B404" s="100" t="s">
        <v>3299</v>
      </c>
      <c r="C404" s="140"/>
    </row>
    <row r="405" spans="1:3">
      <c r="A405" s="118"/>
      <c r="B405" s="100" t="s">
        <v>3287</v>
      </c>
      <c r="C405" s="140"/>
    </row>
    <row r="406" spans="1:3">
      <c r="A406" s="118"/>
      <c r="B406" s="100" t="s">
        <v>3288</v>
      </c>
      <c r="C406" s="140"/>
    </row>
    <row r="407" spans="1:3">
      <c r="A407" s="118"/>
      <c r="B407" s="100" t="s">
        <v>3300</v>
      </c>
      <c r="C407" s="140"/>
    </row>
    <row r="408" spans="1:3">
      <c r="A408" s="118"/>
      <c r="B408" s="100" t="s">
        <v>3302</v>
      </c>
      <c r="C408" s="140"/>
    </row>
    <row r="409" spans="1:3">
      <c r="A409" s="118"/>
      <c r="B409" s="100" t="s">
        <v>3301</v>
      </c>
      <c r="C409" s="140"/>
    </row>
    <row r="410" spans="1:3">
      <c r="A410" s="118">
        <v>149</v>
      </c>
      <c r="B410" s="100" t="s">
        <v>3313</v>
      </c>
      <c r="C410" s="140">
        <v>43717</v>
      </c>
    </row>
    <row r="411" spans="1:3" ht="28.5">
      <c r="A411" s="118"/>
      <c r="B411" s="144" t="s">
        <v>3372</v>
      </c>
      <c r="C411" s="140"/>
    </row>
    <row r="412" spans="1:3">
      <c r="A412" s="118"/>
      <c r="B412" s="100" t="s">
        <v>3303</v>
      </c>
      <c r="C412" s="140"/>
    </row>
    <row r="413" spans="1:3">
      <c r="A413" s="118"/>
      <c r="B413" s="100" t="s">
        <v>3362</v>
      </c>
      <c r="C413" s="140"/>
    </row>
    <row r="414" spans="1:3">
      <c r="A414" s="118"/>
      <c r="B414" s="100" t="s">
        <v>3311</v>
      </c>
      <c r="C414" s="140"/>
    </row>
    <row r="415" spans="1:3">
      <c r="A415" s="118"/>
      <c r="B415" s="100" t="s">
        <v>3312</v>
      </c>
      <c r="C415" s="140"/>
    </row>
    <row r="416" spans="1:3">
      <c r="A416" s="118"/>
      <c r="B416" s="100" t="s">
        <v>3314</v>
      </c>
      <c r="C416" s="140"/>
    </row>
    <row r="417" spans="1:3">
      <c r="A417" s="118"/>
      <c r="B417" s="100" t="s">
        <v>3359</v>
      </c>
      <c r="C417" s="140"/>
    </row>
    <row r="418" spans="1:3">
      <c r="A418" s="118"/>
      <c r="B418" s="100" t="s">
        <v>3361</v>
      </c>
      <c r="C418" s="140"/>
    </row>
    <row r="419" spans="1:3">
      <c r="A419" s="118"/>
      <c r="B419" s="100" t="s">
        <v>3363</v>
      </c>
      <c r="C419" s="140"/>
    </row>
    <row r="420" spans="1:3">
      <c r="A420" s="118">
        <v>150</v>
      </c>
      <c r="B420" s="100" t="s">
        <v>3378</v>
      </c>
      <c r="C420" s="140">
        <v>43747</v>
      </c>
    </row>
    <row r="421" spans="1:3">
      <c r="A421" s="118"/>
      <c r="B421" s="100" t="s">
        <v>2253</v>
      </c>
      <c r="C421" s="140"/>
    </row>
    <row r="422" spans="1:3">
      <c r="A422" s="118"/>
      <c r="B422" s="100" t="s">
        <v>3377</v>
      </c>
      <c r="C422" s="140"/>
    </row>
    <row r="423" spans="1:3">
      <c r="A423" s="118"/>
      <c r="B423" s="100" t="s">
        <v>3376</v>
      </c>
      <c r="C423" s="140"/>
    </row>
    <row r="424" spans="1:3">
      <c r="A424" s="118"/>
      <c r="B424" s="100" t="s">
        <v>3379</v>
      </c>
      <c r="C424" s="140"/>
    </row>
    <row r="425" spans="1:3">
      <c r="A425" s="118"/>
      <c r="B425" s="100" t="s">
        <v>3686</v>
      </c>
      <c r="C425" s="140"/>
    </row>
    <row r="426" spans="1:3">
      <c r="A426" s="118"/>
      <c r="B426" s="100" t="s">
        <v>3712</v>
      </c>
      <c r="C426" s="140"/>
    </row>
    <row r="427" spans="1:3">
      <c r="A427" s="118"/>
      <c r="B427" s="100" t="s">
        <v>3714</v>
      </c>
      <c r="C427" s="140"/>
    </row>
    <row r="428" spans="1:3">
      <c r="A428" s="118">
        <v>151</v>
      </c>
      <c r="B428" s="100" t="s">
        <v>3715</v>
      </c>
      <c r="C428" s="140">
        <v>43754</v>
      </c>
    </row>
    <row r="429" spans="1:3">
      <c r="A429" s="118"/>
      <c r="B429" s="100" t="s">
        <v>3774</v>
      </c>
      <c r="C429" s="140"/>
    </row>
    <row r="430" spans="1:3">
      <c r="A430" s="118"/>
      <c r="B430" s="100" t="s">
        <v>3775</v>
      </c>
      <c r="C430" s="140"/>
    </row>
    <row r="431" spans="1:3">
      <c r="A431" s="118"/>
      <c r="B431" s="100" t="s">
        <v>3776</v>
      </c>
      <c r="C431" s="140"/>
    </row>
    <row r="432" spans="1:3">
      <c r="A432" s="118">
        <v>152</v>
      </c>
      <c r="B432" s="100" t="s">
        <v>3790</v>
      </c>
      <c r="C432" s="140">
        <v>43762</v>
      </c>
    </row>
    <row r="433" spans="1:3">
      <c r="A433" s="118"/>
      <c r="B433" s="100" t="s">
        <v>3777</v>
      </c>
      <c r="C433" s="140"/>
    </row>
    <row r="434" spans="1:3">
      <c r="A434" s="118">
        <v>153</v>
      </c>
      <c r="B434" s="100" t="s">
        <v>3782</v>
      </c>
      <c r="C434" s="140">
        <v>43775</v>
      </c>
    </row>
    <row r="435" spans="1:3">
      <c r="A435" s="118"/>
      <c r="B435" s="100" t="s">
        <v>3787</v>
      </c>
      <c r="C435" s="140"/>
    </row>
    <row r="436" spans="1:3">
      <c r="A436" s="118"/>
      <c r="B436" s="100" t="s">
        <v>3789</v>
      </c>
      <c r="C436" s="140"/>
    </row>
    <row r="437" spans="1:3">
      <c r="A437" s="118"/>
      <c r="B437" s="100" t="s">
        <v>3791</v>
      </c>
      <c r="C437" s="140"/>
    </row>
    <row r="438" spans="1:3">
      <c r="A438" s="118"/>
      <c r="B438" s="100" t="s">
        <v>3793</v>
      </c>
      <c r="C438" s="140"/>
    </row>
    <row r="439" spans="1:3">
      <c r="A439" s="118"/>
      <c r="B439" s="100" t="s">
        <v>3794</v>
      </c>
      <c r="C439" s="140"/>
    </row>
    <row r="440" spans="1:3">
      <c r="A440" s="118">
        <v>154</v>
      </c>
      <c r="B440" s="100" t="s">
        <v>3796</v>
      </c>
      <c r="C440" s="140">
        <v>43791</v>
      </c>
    </row>
    <row r="441" spans="1:3">
      <c r="A441" s="118"/>
      <c r="B441" s="100" t="s">
        <v>3797</v>
      </c>
      <c r="C441" s="140"/>
    </row>
    <row r="442" spans="1:3">
      <c r="A442" s="118"/>
      <c r="B442" s="100" t="s">
        <v>3836</v>
      </c>
      <c r="C442" s="140"/>
    </row>
    <row r="443" spans="1:3">
      <c r="A443" s="118"/>
      <c r="B443" s="100" t="s">
        <v>3838</v>
      </c>
      <c r="C443" s="140"/>
    </row>
    <row r="444" spans="1:3">
      <c r="A444" s="118"/>
      <c r="B444" s="100" t="s">
        <v>3837</v>
      </c>
      <c r="C444" s="140"/>
    </row>
    <row r="445" spans="1:3">
      <c r="A445" s="118"/>
      <c r="B445" s="100" t="s">
        <v>3839</v>
      </c>
      <c r="C445" s="140"/>
    </row>
    <row r="446" spans="1:3">
      <c r="A446" s="118">
        <v>155</v>
      </c>
      <c r="B446" s="100" t="s">
        <v>3841</v>
      </c>
      <c r="C446" s="140">
        <v>43803</v>
      </c>
    </row>
    <row r="447" spans="1:3">
      <c r="A447" s="118"/>
      <c r="B447" s="100" t="s">
        <v>3852</v>
      </c>
      <c r="C447" s="140"/>
    </row>
    <row r="448" spans="1:3">
      <c r="A448" s="118"/>
      <c r="B448" s="100" t="s">
        <v>3848</v>
      </c>
      <c r="C448" s="140"/>
    </row>
    <row r="449" spans="1:3">
      <c r="A449" s="118"/>
      <c r="B449" s="100" t="s">
        <v>3850</v>
      </c>
      <c r="C449" s="140"/>
    </row>
    <row r="450" spans="1:3">
      <c r="A450" s="118"/>
      <c r="B450" s="100" t="s">
        <v>3851</v>
      </c>
      <c r="C450" s="140"/>
    </row>
    <row r="451" spans="1:3">
      <c r="A451" s="118">
        <v>156</v>
      </c>
      <c r="B451" s="100" t="s">
        <v>3883</v>
      </c>
      <c r="C451" s="140">
        <v>43819</v>
      </c>
    </row>
    <row r="452" spans="1:3">
      <c r="A452" s="118"/>
      <c r="B452" s="100" t="s">
        <v>3854</v>
      </c>
      <c r="C452" s="140"/>
    </row>
    <row r="453" spans="1:3">
      <c r="A453" s="118"/>
      <c r="B453" s="100" t="s">
        <v>3866</v>
      </c>
      <c r="C453" s="140"/>
    </row>
    <row r="454" spans="1:3">
      <c r="A454" s="118"/>
      <c r="B454" s="100" t="s">
        <v>3878</v>
      </c>
      <c r="C454" s="140"/>
    </row>
    <row r="455" spans="1:3">
      <c r="A455" s="118"/>
      <c r="B455" s="100" t="s">
        <v>3879</v>
      </c>
      <c r="C455" s="140"/>
    </row>
    <row r="456" spans="1:3">
      <c r="A456" s="118"/>
      <c r="B456" s="100" t="s">
        <v>3884</v>
      </c>
      <c r="C456" s="140"/>
    </row>
    <row r="457" spans="1:3">
      <c r="A457" s="118"/>
      <c r="B457" s="100" t="s">
        <v>3882</v>
      </c>
      <c r="C457" s="140"/>
    </row>
    <row r="458" spans="1:3">
      <c r="A458" s="118"/>
      <c r="B458" s="100" t="s">
        <v>3885</v>
      </c>
      <c r="C458" s="140"/>
    </row>
    <row r="459" spans="1:3">
      <c r="A459" s="118">
        <v>157</v>
      </c>
      <c r="B459" s="100" t="s">
        <v>3886</v>
      </c>
      <c r="C459" s="140">
        <v>43836</v>
      </c>
    </row>
    <row r="460" spans="1:3">
      <c r="A460" s="118"/>
      <c r="B460" s="100" t="s">
        <v>3890</v>
      </c>
      <c r="C460" s="140"/>
    </row>
    <row r="461" spans="1:3">
      <c r="A461" s="118"/>
      <c r="B461" s="100" t="s">
        <v>3889</v>
      </c>
      <c r="C461" s="140"/>
    </row>
    <row r="462" spans="1:3">
      <c r="A462" s="118"/>
      <c r="B462" s="100" t="s">
        <v>3888</v>
      </c>
      <c r="C462" s="140"/>
    </row>
    <row r="463" spans="1:3">
      <c r="A463" s="118"/>
      <c r="B463" s="100" t="s">
        <v>3892</v>
      </c>
      <c r="C463" s="140"/>
    </row>
    <row r="464" spans="1:3">
      <c r="A464" s="118">
        <v>158</v>
      </c>
      <c r="B464" s="100" t="s">
        <v>3893</v>
      </c>
      <c r="C464" s="140">
        <v>43843</v>
      </c>
    </row>
    <row r="465" spans="1:3">
      <c r="A465" s="118">
        <v>159</v>
      </c>
      <c r="B465" s="100" t="s">
        <v>3915</v>
      </c>
      <c r="C465" s="140">
        <v>43851</v>
      </c>
    </row>
    <row r="466" spans="1:3">
      <c r="A466" s="118"/>
      <c r="B466" s="100" t="s">
        <v>3914</v>
      </c>
      <c r="C466" s="140"/>
    </row>
    <row r="467" spans="1:3">
      <c r="A467" s="118"/>
      <c r="B467" s="100" t="s">
        <v>3935</v>
      </c>
      <c r="C467" s="140"/>
    </row>
    <row r="468" spans="1:3">
      <c r="A468" s="118"/>
      <c r="B468" s="100" t="s">
        <v>3929</v>
      </c>
      <c r="C468" s="140"/>
    </row>
    <row r="469" spans="1:3">
      <c r="A469" s="118"/>
      <c r="B469" s="100" t="s">
        <v>3936</v>
      </c>
      <c r="C469" s="140"/>
    </row>
    <row r="470" spans="1:3">
      <c r="A470" s="118"/>
      <c r="B470" s="100" t="s">
        <v>3937</v>
      </c>
      <c r="C470" s="140"/>
    </row>
    <row r="471" spans="1:3">
      <c r="A471" s="118">
        <v>160</v>
      </c>
      <c r="B471" s="100" t="s">
        <v>3953</v>
      </c>
      <c r="C471" s="140">
        <v>43865</v>
      </c>
    </row>
    <row r="472" spans="1:3">
      <c r="A472" s="118"/>
      <c r="B472" s="100" t="s">
        <v>3954</v>
      </c>
      <c r="C472" s="140"/>
    </row>
    <row r="473" spans="1:3">
      <c r="A473" s="118"/>
      <c r="B473" s="100" t="s">
        <v>3949</v>
      </c>
      <c r="C473" s="140"/>
    </row>
    <row r="474" spans="1:3">
      <c r="A474" s="118"/>
      <c r="B474" s="100" t="s">
        <v>3952</v>
      </c>
      <c r="C474" s="140"/>
    </row>
    <row r="475" spans="1:3">
      <c r="A475" s="118"/>
      <c r="B475" s="100" t="s">
        <v>3960</v>
      </c>
      <c r="C475" s="140"/>
    </row>
    <row r="476" spans="1:3">
      <c r="A476" s="118"/>
      <c r="B476" s="100" t="s">
        <v>3956</v>
      </c>
      <c r="C476" s="140"/>
    </row>
    <row r="477" spans="1:3">
      <c r="A477" s="118"/>
      <c r="B477" s="100" t="s">
        <v>3957</v>
      </c>
      <c r="C477" s="140"/>
    </row>
    <row r="478" spans="1:3">
      <c r="A478" s="118"/>
      <c r="B478" s="100" t="s">
        <v>3958</v>
      </c>
      <c r="C478" s="140"/>
    </row>
    <row r="479" spans="1:3">
      <c r="A479" s="118"/>
      <c r="B479" s="100" t="s">
        <v>3959</v>
      </c>
      <c r="C479" s="140"/>
    </row>
    <row r="480" spans="1:3">
      <c r="A480" s="118">
        <v>161</v>
      </c>
      <c r="B480" s="100" t="s">
        <v>3961</v>
      </c>
      <c r="C480" s="140">
        <v>43879</v>
      </c>
    </row>
    <row r="481" spans="1:3">
      <c r="A481" s="118"/>
      <c r="B481" s="100" t="s">
        <v>3962</v>
      </c>
      <c r="C481" s="140"/>
    </row>
    <row r="482" spans="1:3">
      <c r="A482" s="118"/>
      <c r="B482" s="100" t="s">
        <v>3964</v>
      </c>
      <c r="C482" s="140"/>
    </row>
    <row r="483" spans="1:3">
      <c r="A483" s="118"/>
      <c r="B483" s="100" t="s">
        <v>3965</v>
      </c>
      <c r="C483" s="140"/>
    </row>
    <row r="484" spans="1:3">
      <c r="A484" s="118"/>
      <c r="B484" s="100" t="s">
        <v>3968</v>
      </c>
      <c r="C484" s="140"/>
    </row>
    <row r="485" spans="1:3">
      <c r="A485" s="118"/>
      <c r="B485" s="100" t="s">
        <v>3967</v>
      </c>
      <c r="C485" s="140"/>
    </row>
    <row r="486" spans="1:3">
      <c r="A486" s="118">
        <v>162</v>
      </c>
      <c r="B486" s="100" t="s">
        <v>3996</v>
      </c>
      <c r="C486" s="140">
        <v>43893</v>
      </c>
    </row>
    <row r="487" spans="1:3">
      <c r="A487" s="118"/>
      <c r="B487" s="100" t="s">
        <v>4002</v>
      </c>
      <c r="C487" s="140"/>
    </row>
    <row r="488" spans="1:3">
      <c r="A488" s="118">
        <v>163</v>
      </c>
      <c r="B488" s="100" t="s">
        <v>4003</v>
      </c>
      <c r="C488" s="140">
        <v>43909</v>
      </c>
    </row>
    <row r="489" spans="1:3">
      <c r="A489" s="118"/>
      <c r="B489" s="100" t="s">
        <v>4064</v>
      </c>
      <c r="C489" s="140"/>
    </row>
    <row r="490" spans="1:3">
      <c r="A490" s="118"/>
      <c r="B490" s="100" t="s">
        <v>4053</v>
      </c>
      <c r="C490" s="140"/>
    </row>
    <row r="491" spans="1:3">
      <c r="A491" s="118"/>
      <c r="B491" s="100" t="s">
        <v>3854</v>
      </c>
      <c r="C491" s="140"/>
    </row>
    <row r="492" spans="1:3">
      <c r="A492" s="118"/>
      <c r="B492" s="100" t="s">
        <v>4063</v>
      </c>
      <c r="C492" s="140"/>
    </row>
    <row r="493" spans="1:3">
      <c r="A493" s="118">
        <v>164</v>
      </c>
      <c r="B493" s="100" t="s">
        <v>4065</v>
      </c>
      <c r="C493" s="140">
        <v>43930</v>
      </c>
    </row>
    <row r="494" spans="1:3">
      <c r="A494" s="118"/>
      <c r="B494" s="100" t="s">
        <v>3854</v>
      </c>
      <c r="C494" s="140"/>
    </row>
    <row r="495" spans="1:3">
      <c r="A495" s="118"/>
      <c r="B495" s="100" t="s">
        <v>4066</v>
      </c>
      <c r="C495" s="140"/>
    </row>
    <row r="496" spans="1:3">
      <c r="A496" s="118"/>
      <c r="B496" s="100" t="s">
        <v>4067</v>
      </c>
      <c r="C496" s="140"/>
    </row>
    <row r="497" spans="1:3">
      <c r="A497" s="118">
        <v>165</v>
      </c>
      <c r="B497" s="100" t="s">
        <v>4096</v>
      </c>
      <c r="C497" s="140">
        <v>43936</v>
      </c>
    </row>
    <row r="498" spans="1:3">
      <c r="A498" s="118">
        <v>166</v>
      </c>
      <c r="B498" s="100" t="s">
        <v>4112</v>
      </c>
      <c r="C498" s="140">
        <v>43951</v>
      </c>
    </row>
    <row r="499" spans="1:3">
      <c r="A499" s="118"/>
      <c r="B499" s="100" t="s">
        <v>4097</v>
      </c>
      <c r="C499" s="140"/>
    </row>
    <row r="500" spans="1:3">
      <c r="A500" s="118"/>
      <c r="B500" s="100" t="s">
        <v>4098</v>
      </c>
      <c r="C500" s="140"/>
    </row>
    <row r="501" spans="1:3">
      <c r="A501" s="118"/>
      <c r="B501" s="100" t="s">
        <v>4100</v>
      </c>
      <c r="C501" s="140"/>
    </row>
    <row r="502" spans="1:3">
      <c r="A502" s="118"/>
      <c r="B502" s="100" t="s">
        <v>4102</v>
      </c>
      <c r="C502" s="140"/>
    </row>
    <row r="503" spans="1:3">
      <c r="A503" s="118"/>
      <c r="B503" s="100" t="s">
        <v>4103</v>
      </c>
      <c r="C503" s="140"/>
    </row>
    <row r="504" spans="1:3">
      <c r="A504" s="118"/>
      <c r="B504" s="100" t="s">
        <v>4113</v>
      </c>
      <c r="C504" s="140"/>
    </row>
    <row r="505" spans="1:3">
      <c r="A505" s="118">
        <v>167</v>
      </c>
      <c r="B505" s="100" t="s">
        <v>4114</v>
      </c>
      <c r="C505" s="140">
        <v>43979</v>
      </c>
    </row>
    <row r="506" spans="1:3">
      <c r="A506" s="118"/>
      <c r="B506" s="100" t="s">
        <v>4115</v>
      </c>
      <c r="C506" s="140"/>
    </row>
    <row r="507" spans="1:3">
      <c r="A507" s="118"/>
      <c r="B507" s="100" t="s">
        <v>4117</v>
      </c>
      <c r="C507" s="140"/>
    </row>
    <row r="508" spans="1:3">
      <c r="A508" s="118"/>
      <c r="B508" s="100" t="s">
        <v>4148</v>
      </c>
      <c r="C508" s="140"/>
    </row>
    <row r="509" spans="1:3">
      <c r="A509" s="118"/>
      <c r="B509" s="100" t="s">
        <v>4147</v>
      </c>
      <c r="C509" s="140"/>
    </row>
    <row r="510" spans="1:3">
      <c r="A510" s="118"/>
      <c r="B510" s="100" t="s">
        <v>4130</v>
      </c>
      <c r="C510" s="140"/>
    </row>
    <row r="511" spans="1:3">
      <c r="A511" s="118"/>
      <c r="B511" s="100" t="s">
        <v>4131</v>
      </c>
      <c r="C511" s="140"/>
    </row>
    <row r="512" spans="1:3">
      <c r="A512" s="118"/>
      <c r="B512" s="100" t="s">
        <v>4098</v>
      </c>
      <c r="C512" s="140"/>
    </row>
    <row r="513" spans="1:3">
      <c r="A513" s="118"/>
      <c r="B513" s="100" t="s">
        <v>4132</v>
      </c>
      <c r="C513" s="140"/>
    </row>
    <row r="514" spans="1:3">
      <c r="A514" s="118"/>
      <c r="B514" s="100" t="s">
        <v>4146</v>
      </c>
      <c r="C514" s="140"/>
    </row>
    <row r="515" spans="1:3">
      <c r="A515" s="118">
        <v>168</v>
      </c>
      <c r="B515" s="100" t="s">
        <v>4149</v>
      </c>
      <c r="C515" s="140">
        <v>43984</v>
      </c>
    </row>
    <row r="516" spans="1:3">
      <c r="A516" s="118"/>
      <c r="B516" s="100" t="s">
        <v>4157</v>
      </c>
      <c r="C516" s="140"/>
    </row>
    <row r="517" spans="1:3">
      <c r="A517" s="118"/>
      <c r="B517" s="100" t="s">
        <v>4158</v>
      </c>
      <c r="C517" s="140"/>
    </row>
    <row r="518" spans="1:3">
      <c r="A518" s="118"/>
      <c r="B518" s="100" t="s">
        <v>4159</v>
      </c>
      <c r="C518" s="140"/>
    </row>
    <row r="519" spans="1:3">
      <c r="A519" s="118">
        <v>169</v>
      </c>
      <c r="B519" s="100" t="s">
        <v>4161</v>
      </c>
      <c r="C519" s="140">
        <v>43985</v>
      </c>
    </row>
    <row r="520" spans="1:3">
      <c r="A520" s="118"/>
      <c r="B520" s="100" t="s">
        <v>4164</v>
      </c>
      <c r="C520" s="140"/>
    </row>
    <row r="521" spans="1:3">
      <c r="A521" s="118">
        <v>170</v>
      </c>
      <c r="B521" s="100" t="s">
        <v>4165</v>
      </c>
      <c r="C521" s="140">
        <v>44008</v>
      </c>
    </row>
    <row r="522" spans="1:3">
      <c r="A522" s="118"/>
      <c r="B522" s="100" t="s">
        <v>4200</v>
      </c>
      <c r="C522" s="140"/>
    </row>
    <row r="523" spans="1:3">
      <c r="A523" s="118"/>
      <c r="B523" s="100" t="s">
        <v>4166</v>
      </c>
      <c r="C523" s="140"/>
    </row>
    <row r="524" spans="1:3">
      <c r="A524" s="118"/>
      <c r="B524" s="100" t="s">
        <v>4169</v>
      </c>
      <c r="C524" s="140"/>
    </row>
    <row r="525" spans="1:3">
      <c r="A525" s="118"/>
      <c r="B525" s="100" t="s">
        <v>4186</v>
      </c>
      <c r="C525" s="140"/>
    </row>
    <row r="526" spans="1:3">
      <c r="A526" s="118"/>
      <c r="B526" s="100" t="s">
        <v>4188</v>
      </c>
      <c r="C526" s="140"/>
    </row>
    <row r="527" spans="1:3">
      <c r="A527" s="118"/>
      <c r="B527" s="100" t="s">
        <v>4199</v>
      </c>
      <c r="C527" s="140"/>
    </row>
    <row r="528" spans="1:3">
      <c r="A528" s="118">
        <v>171</v>
      </c>
      <c r="B528" s="100" t="s">
        <v>4201</v>
      </c>
      <c r="C528" s="140">
        <v>44028</v>
      </c>
    </row>
    <row r="529" spans="1:8">
      <c r="A529" s="118"/>
      <c r="B529" s="100" t="s">
        <v>4250</v>
      </c>
      <c r="C529" s="140"/>
    </row>
    <row r="530" spans="1:8">
      <c r="A530" s="118"/>
      <c r="B530" s="100" t="s">
        <v>4205</v>
      </c>
      <c r="C530" s="140"/>
    </row>
    <row r="531" spans="1:8">
      <c r="A531" s="118"/>
      <c r="B531" s="100" t="s">
        <v>4206</v>
      </c>
      <c r="C531" s="140"/>
    </row>
    <row r="532" spans="1:8">
      <c r="A532" s="118"/>
      <c r="B532" s="100" t="s">
        <v>4207</v>
      </c>
      <c r="C532" s="140"/>
    </row>
    <row r="533" spans="1:8">
      <c r="A533" s="118">
        <v>172</v>
      </c>
      <c r="B533" s="100" t="s">
        <v>4251</v>
      </c>
      <c r="C533" s="140">
        <v>44059</v>
      </c>
    </row>
    <row r="534" spans="1:8">
      <c r="A534" s="118"/>
      <c r="B534" s="100" t="s">
        <v>4252</v>
      </c>
      <c r="C534" s="140"/>
      <c r="H534" s="346"/>
    </row>
    <row r="535" spans="1:8">
      <c r="A535" s="118"/>
      <c r="B535" s="100" t="s">
        <v>4250</v>
      </c>
      <c r="C535" s="140"/>
      <c r="H535" s="346"/>
    </row>
    <row r="536" spans="1:8">
      <c r="A536" s="118"/>
      <c r="B536" s="100" t="s">
        <v>4261</v>
      </c>
      <c r="C536" s="140"/>
      <c r="H536" s="346"/>
    </row>
    <row r="537" spans="1:8">
      <c r="A537" s="118"/>
      <c r="B537" s="100" t="s">
        <v>4262</v>
      </c>
      <c r="C537" s="140"/>
      <c r="H537" s="346"/>
    </row>
    <row r="538" spans="1:8">
      <c r="A538" s="118"/>
      <c r="B538" s="100" t="s">
        <v>4273</v>
      </c>
      <c r="C538" s="140"/>
      <c r="H538" s="346"/>
    </row>
    <row r="539" spans="1:8">
      <c r="A539" s="118"/>
      <c r="B539" s="100" t="s">
        <v>4272</v>
      </c>
      <c r="C539" s="140"/>
      <c r="H539" s="346"/>
    </row>
    <row r="540" spans="1:8">
      <c r="A540" s="118">
        <v>173</v>
      </c>
      <c r="B540" s="100" t="s">
        <v>4289</v>
      </c>
      <c r="C540" s="140">
        <v>44067</v>
      </c>
      <c r="H540" s="346"/>
    </row>
    <row r="541" spans="1:8">
      <c r="A541" s="118"/>
      <c r="B541" s="100" t="s">
        <v>4288</v>
      </c>
      <c r="C541" s="140"/>
      <c r="H541" s="346"/>
    </row>
    <row r="542" spans="1:8">
      <c r="A542" s="118"/>
      <c r="B542" s="100" t="s">
        <v>4287</v>
      </c>
      <c r="C542" s="140"/>
      <c r="H542" s="346"/>
    </row>
    <row r="543" spans="1:8">
      <c r="A543" s="118"/>
      <c r="B543" s="100" t="s">
        <v>4290</v>
      </c>
      <c r="C543" s="140"/>
      <c r="H543" s="346"/>
    </row>
    <row r="544" spans="1:8">
      <c r="A544" s="118"/>
      <c r="B544" s="100" t="s">
        <v>4291</v>
      </c>
      <c r="C544" s="140"/>
      <c r="H544" s="346"/>
    </row>
    <row r="545" spans="1:8">
      <c r="A545" s="118">
        <v>174</v>
      </c>
      <c r="B545" s="100" t="s">
        <v>4295</v>
      </c>
      <c r="C545" s="140">
        <v>44091</v>
      </c>
      <c r="H545" s="346"/>
    </row>
    <row r="546" spans="1:8">
      <c r="A546" s="118"/>
      <c r="B546" s="100" t="s">
        <v>4296</v>
      </c>
      <c r="C546" s="140"/>
      <c r="H546" s="346"/>
    </row>
    <row r="547" spans="1:8">
      <c r="A547" s="118"/>
      <c r="B547" s="100" t="s">
        <v>4297</v>
      </c>
      <c r="C547" s="140"/>
      <c r="H547" s="346"/>
    </row>
    <row r="548" spans="1:8">
      <c r="A548" s="118"/>
      <c r="B548" s="100" t="s">
        <v>4298</v>
      </c>
      <c r="C548" s="140"/>
      <c r="H548" s="346"/>
    </row>
    <row r="549" spans="1:8">
      <c r="A549" s="118"/>
      <c r="B549" s="100" t="s">
        <v>4300</v>
      </c>
      <c r="C549" s="140"/>
      <c r="H549" s="346"/>
    </row>
    <row r="550" spans="1:8">
      <c r="A550" s="118"/>
      <c r="B550" s="100" t="s">
        <v>4349</v>
      </c>
      <c r="C550" s="140"/>
      <c r="H550" s="346"/>
    </row>
    <row r="551" spans="1:8">
      <c r="A551" s="118">
        <v>175</v>
      </c>
      <c r="B551" s="100" t="s">
        <v>4350</v>
      </c>
      <c r="C551" s="140">
        <v>44105</v>
      </c>
      <c r="H551" s="346"/>
    </row>
    <row r="552" spans="1:8">
      <c r="A552" s="118"/>
      <c r="B552" s="100" t="s">
        <v>4351</v>
      </c>
      <c r="C552" s="140"/>
      <c r="H552" s="346"/>
    </row>
    <row r="553" spans="1:8">
      <c r="A553" s="118"/>
      <c r="B553" s="100" t="s">
        <v>4354</v>
      </c>
      <c r="C553" s="140"/>
    </row>
    <row r="554" spans="1:8">
      <c r="A554" s="118"/>
      <c r="B554" s="100" t="s">
        <v>4353</v>
      </c>
      <c r="C554" s="140"/>
    </row>
    <row r="555" spans="1:8">
      <c r="A555" s="118"/>
      <c r="B555" s="100" t="s">
        <v>4355</v>
      </c>
      <c r="C555" s="140"/>
    </row>
    <row r="556" spans="1:8">
      <c r="A556" s="118"/>
      <c r="B556" s="100" t="s">
        <v>4384</v>
      </c>
      <c r="C556" s="140"/>
    </row>
    <row r="557" spans="1:8">
      <c r="A557" s="118"/>
      <c r="B557" s="100" t="s">
        <v>4381</v>
      </c>
      <c r="C557" s="140"/>
    </row>
    <row r="558" spans="1:8">
      <c r="A558" s="118"/>
      <c r="B558" s="100" t="s">
        <v>4402</v>
      </c>
      <c r="C558" s="140"/>
    </row>
    <row r="559" spans="1:8">
      <c r="A559" s="118"/>
      <c r="B559" s="100" t="s">
        <v>4404</v>
      </c>
      <c r="C559" s="140"/>
    </row>
    <row r="560" spans="1:8">
      <c r="A560" s="118"/>
      <c r="B560" s="100" t="s">
        <v>4405</v>
      </c>
      <c r="C560" s="140"/>
    </row>
    <row r="561" spans="1:3">
      <c r="A561" s="118">
        <v>176</v>
      </c>
      <c r="B561" s="100" t="s">
        <v>4406</v>
      </c>
      <c r="C561" s="140">
        <v>44123</v>
      </c>
    </row>
    <row r="562" spans="1:3">
      <c r="A562" s="118"/>
      <c r="B562" s="100" t="s">
        <v>4407</v>
      </c>
      <c r="C562" s="140"/>
    </row>
    <row r="563" spans="1:3">
      <c r="A563" s="118"/>
      <c r="B563" s="100" t="s">
        <v>4408</v>
      </c>
      <c r="C563" s="140"/>
    </row>
    <row r="564" spans="1:3">
      <c r="A564" s="118"/>
      <c r="B564" s="100" t="s">
        <v>4149</v>
      </c>
      <c r="C564" s="140"/>
    </row>
    <row r="565" spans="1:3">
      <c r="A565" s="118"/>
      <c r="B565" s="100" t="s">
        <v>4411</v>
      </c>
      <c r="C565" s="140"/>
    </row>
    <row r="566" spans="1:3">
      <c r="A566" s="118"/>
      <c r="B566" s="100" t="s">
        <v>4414</v>
      </c>
      <c r="C566" s="140"/>
    </row>
    <row r="567" spans="1:3">
      <c r="A567" s="118">
        <v>177</v>
      </c>
      <c r="B567" s="100" t="s">
        <v>4423</v>
      </c>
      <c r="C567" s="140">
        <v>44134</v>
      </c>
    </row>
    <row r="568" spans="1:3">
      <c r="A568" s="118"/>
      <c r="B568" s="100" t="s">
        <v>4421</v>
      </c>
      <c r="C568" s="140"/>
    </row>
    <row r="569" spans="1:3">
      <c r="A569" s="118"/>
      <c r="B569" s="100" t="s">
        <v>4422</v>
      </c>
      <c r="C569" s="140"/>
    </row>
    <row r="570" spans="1:3">
      <c r="A570" s="118"/>
      <c r="B570" s="100" t="s">
        <v>4424</v>
      </c>
      <c r="C570" s="140"/>
    </row>
    <row r="571" spans="1:3">
      <c r="A571" s="118"/>
      <c r="B571" s="100" t="s">
        <v>4425</v>
      </c>
      <c r="C571" s="140"/>
    </row>
    <row r="572" spans="1:3">
      <c r="A572" s="118"/>
      <c r="B572" s="100" t="s">
        <v>4442</v>
      </c>
      <c r="C572" s="140"/>
    </row>
    <row r="573" spans="1:3">
      <c r="A573" s="118"/>
      <c r="B573" s="100" t="s">
        <v>4444</v>
      </c>
      <c r="C573" s="140"/>
    </row>
    <row r="574" spans="1:3">
      <c r="A574" s="118"/>
      <c r="B574" s="100" t="s">
        <v>4443</v>
      </c>
      <c r="C574" s="140"/>
    </row>
    <row r="575" spans="1:3">
      <c r="A575" s="118">
        <v>178</v>
      </c>
      <c r="B575" s="100" t="s">
        <v>4149</v>
      </c>
      <c r="C575" s="140">
        <v>44159</v>
      </c>
    </row>
    <row r="576" spans="1:3">
      <c r="A576" s="118"/>
      <c r="B576" s="100" t="s">
        <v>4479</v>
      </c>
      <c r="C576" s="140"/>
    </row>
    <row r="577" spans="1:3">
      <c r="A577" s="118"/>
      <c r="B577" s="100" t="s">
        <v>4476</v>
      </c>
      <c r="C577" s="140"/>
    </row>
    <row r="578" spans="1:3">
      <c r="A578" s="118"/>
      <c r="B578" s="100" t="s">
        <v>4475</v>
      </c>
      <c r="C578" s="140"/>
    </row>
    <row r="579" spans="1:3">
      <c r="A579" s="118"/>
      <c r="B579" s="100" t="s">
        <v>4474</v>
      </c>
      <c r="C579" s="140"/>
    </row>
    <row r="580" spans="1:3">
      <c r="A580" s="118">
        <v>179</v>
      </c>
      <c r="B580" s="100" t="s">
        <v>4480</v>
      </c>
      <c r="C580" s="140">
        <v>44176</v>
      </c>
    </row>
    <row r="581" spans="1:3">
      <c r="A581" s="118"/>
      <c r="B581" s="100" t="s">
        <v>4481</v>
      </c>
      <c r="C581" s="140"/>
    </row>
    <row r="582" spans="1:3">
      <c r="A582" s="118"/>
      <c r="B582" s="100" t="s">
        <v>4149</v>
      </c>
      <c r="C582" s="140"/>
    </row>
    <row r="583" spans="1:3">
      <c r="A583" s="118"/>
      <c r="B583" s="100" t="s">
        <v>4499</v>
      </c>
      <c r="C583" s="140"/>
    </row>
    <row r="584" spans="1:3">
      <c r="A584" s="118"/>
      <c r="B584" s="100" t="s">
        <v>4482</v>
      </c>
      <c r="C584" s="140"/>
    </row>
    <row r="585" spans="1:3">
      <c r="A585" s="118"/>
      <c r="B585" s="100" t="s">
        <v>4483</v>
      </c>
      <c r="C585" s="140"/>
    </row>
    <row r="586" spans="1:3">
      <c r="A586" s="118"/>
      <c r="B586" s="100" t="s">
        <v>4493</v>
      </c>
      <c r="C586" s="140"/>
    </row>
    <row r="587" spans="1:3">
      <c r="A587" s="118"/>
      <c r="B587" s="100" t="s">
        <v>4496</v>
      </c>
      <c r="C587" s="140"/>
    </row>
    <row r="588" spans="1:3">
      <c r="A588" s="118"/>
      <c r="B588" s="100" t="s">
        <v>4498</v>
      </c>
      <c r="C588" s="140"/>
    </row>
    <row r="589" spans="1:3">
      <c r="A589" s="118"/>
      <c r="B589" s="100" t="s">
        <v>4501</v>
      </c>
      <c r="C589" s="140"/>
    </row>
    <row r="590" spans="1:3">
      <c r="A590" s="118">
        <v>180</v>
      </c>
      <c r="B590" s="100" t="s">
        <v>4511</v>
      </c>
      <c r="C590" s="140">
        <v>44210</v>
      </c>
    </row>
    <row r="591" spans="1:3">
      <c r="A591" s="118"/>
      <c r="B591" s="100" t="s">
        <v>4519</v>
      </c>
      <c r="C591" s="140"/>
    </row>
    <row r="592" spans="1:3">
      <c r="A592" s="118"/>
      <c r="B592" s="100" t="s">
        <v>4516</v>
      </c>
      <c r="C592" s="140"/>
    </row>
    <row r="593" spans="1:3">
      <c r="A593" s="118"/>
      <c r="B593" s="100" t="s">
        <v>4518</v>
      </c>
      <c r="C593" s="140"/>
    </row>
    <row r="594" spans="1:3">
      <c r="A594" s="118"/>
      <c r="B594" s="100" t="s">
        <v>4517</v>
      </c>
      <c r="C594" s="140"/>
    </row>
    <row r="595" spans="1:3">
      <c r="A595" s="118"/>
      <c r="B595" s="100" t="s">
        <v>4514</v>
      </c>
      <c r="C595" s="140"/>
    </row>
    <row r="596" spans="1:3">
      <c r="A596" s="118"/>
      <c r="B596" s="100" t="s">
        <v>4515</v>
      </c>
      <c r="C596" s="140"/>
    </row>
    <row r="597" spans="1:3">
      <c r="A597" s="118"/>
      <c r="B597" s="100" t="s">
        <v>4149</v>
      </c>
      <c r="C597" s="140"/>
    </row>
    <row r="598" spans="1:3">
      <c r="A598" s="118"/>
      <c r="B598" s="100" t="s">
        <v>4534</v>
      </c>
      <c r="C598" s="140"/>
    </row>
    <row r="599" spans="1:3">
      <c r="A599" s="118"/>
      <c r="B599" s="100" t="s">
        <v>4535</v>
      </c>
      <c r="C599" s="140"/>
    </row>
    <row r="600" spans="1:3">
      <c r="A600" s="118"/>
      <c r="B600" s="100" t="s">
        <v>4540</v>
      </c>
      <c r="C600" s="140"/>
    </row>
    <row r="601" spans="1:3">
      <c r="A601" s="118"/>
      <c r="B601" s="100" t="s">
        <v>4548</v>
      </c>
      <c r="C601" s="140"/>
    </row>
    <row r="602" spans="1:3">
      <c r="A602" s="118"/>
      <c r="B602" s="100" t="s">
        <v>4592</v>
      </c>
      <c r="C602" s="140"/>
    </row>
    <row r="603" spans="1:3">
      <c r="A603" s="118"/>
      <c r="B603" s="100" t="s">
        <v>4547</v>
      </c>
      <c r="C603" s="140"/>
    </row>
    <row r="604" spans="1:3">
      <c r="A604" s="118"/>
      <c r="B604" s="100" t="s">
        <v>4589</v>
      </c>
      <c r="C604" s="140"/>
    </row>
    <row r="605" spans="1:3">
      <c r="A605" s="118"/>
      <c r="B605" s="100" t="s">
        <v>4590</v>
      </c>
      <c r="C605" s="140"/>
    </row>
    <row r="606" spans="1:3">
      <c r="A606" s="118"/>
      <c r="B606" s="100" t="s">
        <v>4544</v>
      </c>
      <c r="C606" s="140"/>
    </row>
    <row r="607" spans="1:3">
      <c r="A607" s="118"/>
      <c r="B607" s="100" t="s">
        <v>4545</v>
      </c>
      <c r="C607" s="140"/>
    </row>
    <row r="608" spans="1:3">
      <c r="A608" s="118"/>
      <c r="B608" s="100" t="s">
        <v>4546</v>
      </c>
      <c r="C608" s="140"/>
    </row>
    <row r="609" spans="1:3">
      <c r="A609" s="118"/>
      <c r="B609" s="100" t="s">
        <v>4591</v>
      </c>
      <c r="C609" s="140"/>
    </row>
    <row r="610" spans="1:3">
      <c r="A610" s="118"/>
      <c r="B610" s="100" t="s">
        <v>4599</v>
      </c>
      <c r="C610" s="140"/>
    </row>
    <row r="611" spans="1:3">
      <c r="A611" s="118"/>
      <c r="B611" s="100" t="s">
        <v>4597</v>
      </c>
      <c r="C611" s="140"/>
    </row>
    <row r="612" spans="1:3">
      <c r="A612" s="118"/>
      <c r="B612" s="100" t="s">
        <v>4600</v>
      </c>
      <c r="C612" s="140"/>
    </row>
    <row r="613" spans="1:3">
      <c r="A613" s="118">
        <v>181</v>
      </c>
      <c r="B613" s="100" t="s">
        <v>4601</v>
      </c>
      <c r="C613" s="140">
        <v>44214</v>
      </c>
    </row>
    <row r="614" spans="1:3">
      <c r="A614" s="118">
        <v>182</v>
      </c>
      <c r="B614" s="100" t="s">
        <v>4602</v>
      </c>
      <c r="C614" s="140">
        <v>44244</v>
      </c>
    </row>
    <row r="615" spans="1:3">
      <c r="A615" s="118"/>
      <c r="B615" s="100" t="s">
        <v>4603</v>
      </c>
      <c r="C615" s="140"/>
    </row>
    <row r="616" spans="1:3">
      <c r="A616" s="118"/>
      <c r="B616" s="100" t="s">
        <v>4623</v>
      </c>
      <c r="C616" s="140"/>
    </row>
    <row r="617" spans="1:3">
      <c r="A617" s="118"/>
      <c r="B617" s="100" t="s">
        <v>4610</v>
      </c>
      <c r="C617" s="140"/>
    </row>
    <row r="618" spans="1:3">
      <c r="A618" s="118"/>
      <c r="B618" s="100" t="s">
        <v>4611</v>
      </c>
      <c r="C618" s="140"/>
    </row>
    <row r="619" spans="1:3">
      <c r="A619" s="118"/>
      <c r="B619" s="100" t="s">
        <v>4612</v>
      </c>
      <c r="C619" s="140"/>
    </row>
    <row r="620" spans="1:3">
      <c r="A620" s="118"/>
      <c r="B620" s="100" t="s">
        <v>4613</v>
      </c>
      <c r="C620" s="140"/>
    </row>
    <row r="621" spans="1:3">
      <c r="A621" s="118"/>
      <c r="B621" s="100" t="s">
        <v>4617</v>
      </c>
      <c r="C621" s="140"/>
    </row>
    <row r="622" spans="1:3">
      <c r="A622" s="118"/>
      <c r="B622" s="100" t="s">
        <v>4621</v>
      </c>
      <c r="C622" s="140"/>
    </row>
    <row r="623" spans="1:3">
      <c r="A623" s="118"/>
      <c r="B623" s="100" t="s">
        <v>4149</v>
      </c>
      <c r="C623" s="140"/>
    </row>
    <row r="624" spans="1:3">
      <c r="A624" s="118"/>
      <c r="B624" s="100" t="s">
        <v>4624</v>
      </c>
      <c r="C624" s="140"/>
    </row>
    <row r="625" spans="1:3">
      <c r="A625" s="118"/>
      <c r="B625" s="100" t="s">
        <v>4625</v>
      </c>
      <c r="C625" s="140"/>
    </row>
    <row r="626" spans="1:3">
      <c r="A626" s="118"/>
      <c r="B626" s="100" t="s">
        <v>4633</v>
      </c>
      <c r="C626" s="140"/>
    </row>
    <row r="627" spans="1:3">
      <c r="A627" s="118"/>
      <c r="B627" s="100" t="s">
        <v>4535</v>
      </c>
      <c r="C627" s="140"/>
    </row>
    <row r="628" spans="1:3">
      <c r="A628" s="118"/>
      <c r="B628" s="100" t="s">
        <v>4634</v>
      </c>
      <c r="C628" s="140"/>
    </row>
    <row r="629" spans="1:3">
      <c r="A629" s="118"/>
      <c r="B629" s="100" t="s">
        <v>4642</v>
      </c>
      <c r="C629" s="140"/>
    </row>
    <row r="630" spans="1:3">
      <c r="A630" s="118"/>
      <c r="B630" s="100" t="s">
        <v>4635</v>
      </c>
      <c r="C630" s="140"/>
    </row>
    <row r="631" spans="1:3">
      <c r="A631" s="118">
        <v>183</v>
      </c>
      <c r="B631" s="100" t="s">
        <v>4650</v>
      </c>
      <c r="C631" s="140">
        <v>44253</v>
      </c>
    </row>
    <row r="632" spans="1:3">
      <c r="A632" s="118"/>
      <c r="B632" s="100" t="s">
        <v>4659</v>
      </c>
      <c r="C632" s="140"/>
    </row>
    <row r="633" spans="1:3">
      <c r="A633" s="118"/>
      <c r="B633" s="100" t="s">
        <v>4666</v>
      </c>
      <c r="C633" s="140"/>
    </row>
    <row r="634" spans="1:3">
      <c r="A634" s="118"/>
      <c r="B634" s="100" t="s">
        <v>4667</v>
      </c>
      <c r="C634" s="140"/>
    </row>
    <row r="635" spans="1:3">
      <c r="A635" s="118"/>
      <c r="B635" s="100" t="s">
        <v>4682</v>
      </c>
      <c r="C635" s="140"/>
    </row>
    <row r="636" spans="1:3">
      <c r="A636" s="118"/>
      <c r="B636" s="100" t="s">
        <v>4683</v>
      </c>
      <c r="C636" s="140"/>
    </row>
    <row r="637" spans="1:3">
      <c r="A637" s="118"/>
      <c r="B637" s="100" t="s">
        <v>4684</v>
      </c>
      <c r="C637" s="140"/>
    </row>
    <row r="638" spans="1:3">
      <c r="A638" s="118"/>
      <c r="B638" s="100" t="s">
        <v>4685</v>
      </c>
      <c r="C638" s="140"/>
    </row>
    <row r="639" spans="1:3">
      <c r="A639" s="118">
        <v>184</v>
      </c>
      <c r="B639" s="100" t="s">
        <v>4149</v>
      </c>
      <c r="C639" s="140">
        <v>44271</v>
      </c>
    </row>
    <row r="640" spans="1:3">
      <c r="A640" s="118"/>
      <c r="B640" s="100" t="s">
        <v>4687</v>
      </c>
      <c r="C640" s="140"/>
    </row>
    <row r="641" spans="1:3">
      <c r="A641" s="118"/>
      <c r="B641" s="100" t="s">
        <v>4690</v>
      </c>
      <c r="C641" s="140"/>
    </row>
    <row r="642" spans="1:3">
      <c r="A642" s="118"/>
      <c r="B642" s="100" t="s">
        <v>4692</v>
      </c>
      <c r="C642" s="140"/>
    </row>
    <row r="643" spans="1:3">
      <c r="A643" s="118"/>
      <c r="B643" s="100" t="s">
        <v>4694</v>
      </c>
      <c r="C643" s="140"/>
    </row>
    <row r="644" spans="1:3">
      <c r="A644" s="118"/>
      <c r="B644" s="100" t="s">
        <v>4695</v>
      </c>
      <c r="C644" s="140"/>
    </row>
    <row r="645" spans="1:3">
      <c r="A645" s="118"/>
      <c r="B645" s="100" t="s">
        <v>4696</v>
      </c>
      <c r="C645" s="140"/>
    </row>
    <row r="646" spans="1:3">
      <c r="A646" s="118"/>
      <c r="B646" s="100" t="s">
        <v>4697</v>
      </c>
      <c r="C646" s="140"/>
    </row>
    <row r="647" spans="1:3">
      <c r="A647" s="118"/>
      <c r="B647" s="100" t="s">
        <v>4703</v>
      </c>
      <c r="C647" s="140"/>
    </row>
    <row r="648" spans="1:3">
      <c r="A648" s="118"/>
      <c r="B648" s="100" t="s">
        <v>4704</v>
      </c>
      <c r="C648" s="140"/>
    </row>
    <row r="649" spans="1:3">
      <c r="A649" s="118"/>
      <c r="B649" s="100" t="s">
        <v>4705</v>
      </c>
      <c r="C649" s="140"/>
    </row>
    <row r="650" spans="1:3">
      <c r="A650" s="118"/>
      <c r="B650" s="100" t="s">
        <v>4708</v>
      </c>
      <c r="C650" s="140"/>
    </row>
    <row r="651" spans="1:3">
      <c r="A651" s="118"/>
      <c r="B651" s="100" t="s">
        <v>4712</v>
      </c>
      <c r="C651" s="140"/>
    </row>
    <row r="652" spans="1:3">
      <c r="A652" s="118"/>
      <c r="B652" s="100" t="s">
        <v>4710</v>
      </c>
      <c r="C652" s="140"/>
    </row>
    <row r="653" spans="1:3">
      <c r="A653" s="118"/>
      <c r="B653" s="100" t="s">
        <v>4711</v>
      </c>
      <c r="C653" s="140"/>
    </row>
    <row r="654" spans="1:3">
      <c r="A654" s="118">
        <v>185</v>
      </c>
      <c r="B654" s="100" t="s">
        <v>4713</v>
      </c>
      <c r="C654" s="140">
        <v>44286</v>
      </c>
    </row>
    <row r="655" spans="1:3">
      <c r="A655" s="118"/>
      <c r="B655" s="100" t="s">
        <v>4724</v>
      </c>
      <c r="C655" s="140"/>
    </row>
    <row r="656" spans="1:3">
      <c r="A656" s="118"/>
      <c r="B656" s="100" t="s">
        <v>4725</v>
      </c>
      <c r="C656" s="140"/>
    </row>
    <row r="657" spans="1:3">
      <c r="A657" s="118"/>
      <c r="B657" s="100" t="s">
        <v>4727</v>
      </c>
      <c r="C657" s="140"/>
    </row>
    <row r="658" spans="1:3">
      <c r="A658" s="118"/>
      <c r="B658" s="100" t="s">
        <v>4728</v>
      </c>
      <c r="C658" s="140"/>
    </row>
    <row r="659" spans="1:3">
      <c r="A659" s="118"/>
      <c r="B659" s="100" t="s">
        <v>4149</v>
      </c>
      <c r="C659" s="140"/>
    </row>
    <row r="660" spans="1:3">
      <c r="A660" s="118">
        <v>186</v>
      </c>
      <c r="B660" s="100" t="s">
        <v>4731</v>
      </c>
      <c r="C660" s="140">
        <v>44299</v>
      </c>
    </row>
    <row r="661" spans="1:3">
      <c r="A661" s="118"/>
      <c r="B661" s="100" t="s">
        <v>4535</v>
      </c>
      <c r="C661" s="140"/>
    </row>
    <row r="662" spans="1:3">
      <c r="A662" s="118"/>
      <c r="B662" s="100" t="s">
        <v>4751</v>
      </c>
      <c r="C662" s="140"/>
    </row>
    <row r="663" spans="1:3">
      <c r="A663" s="118"/>
      <c r="B663" s="100" t="s">
        <v>4739</v>
      </c>
      <c r="C663" s="140"/>
    </row>
    <row r="664" spans="1:3">
      <c r="A664" s="118"/>
      <c r="B664" s="100" t="s">
        <v>4747</v>
      </c>
      <c r="C664" s="140"/>
    </row>
    <row r="665" spans="1:3">
      <c r="A665" s="118"/>
      <c r="B665" s="100" t="s">
        <v>4746</v>
      </c>
      <c r="C665" s="140"/>
    </row>
    <row r="666" spans="1:3">
      <c r="A666" s="118">
        <v>187</v>
      </c>
      <c r="B666" s="100" t="s">
        <v>10889</v>
      </c>
      <c r="C666" s="140">
        <v>44316</v>
      </c>
    </row>
    <row r="667" spans="1:3">
      <c r="A667" s="118"/>
      <c r="B667" s="100" t="s">
        <v>4754</v>
      </c>
      <c r="C667" s="140"/>
    </row>
    <row r="668" spans="1:3">
      <c r="A668" s="118"/>
      <c r="B668" s="100" t="s">
        <v>4756</v>
      </c>
      <c r="C668" s="140"/>
    </row>
    <row r="669" spans="1:3">
      <c r="A669" s="118"/>
      <c r="B669" s="100" t="s">
        <v>4758</v>
      </c>
      <c r="C669" s="140"/>
    </row>
    <row r="670" spans="1:3">
      <c r="A670" s="118">
        <v>188</v>
      </c>
      <c r="B670" s="100" t="s">
        <v>4792</v>
      </c>
      <c r="C670" s="140">
        <v>44344</v>
      </c>
    </row>
    <row r="671" spans="1:3">
      <c r="A671" s="118"/>
      <c r="B671" s="100" t="s">
        <v>4761</v>
      </c>
      <c r="C671" s="140"/>
    </row>
    <row r="672" spans="1:3">
      <c r="A672" s="118"/>
      <c r="B672" s="100" t="s">
        <v>4762</v>
      </c>
      <c r="C672" s="140"/>
    </row>
    <row r="673" spans="1:3">
      <c r="A673" s="118"/>
      <c r="B673" s="100" t="s">
        <v>4773</v>
      </c>
      <c r="C673" s="140"/>
    </row>
    <row r="674" spans="1:3">
      <c r="A674" s="118"/>
      <c r="B674" s="100" t="s">
        <v>4775</v>
      </c>
      <c r="C674" s="140"/>
    </row>
    <row r="675" spans="1:3">
      <c r="A675" s="118"/>
      <c r="B675" s="100" t="s">
        <v>4795</v>
      </c>
      <c r="C675" s="140"/>
    </row>
    <row r="676" spans="1:3">
      <c r="A676" s="118"/>
      <c r="B676" s="100" t="s">
        <v>4149</v>
      </c>
      <c r="C676" s="140"/>
    </row>
    <row r="677" spans="1:3">
      <c r="A677" s="118"/>
      <c r="B677" s="100" t="s">
        <v>4796</v>
      </c>
      <c r="C677" s="140"/>
    </row>
    <row r="678" spans="1:3">
      <c r="A678" s="118">
        <v>189</v>
      </c>
      <c r="B678" s="100" t="s">
        <v>4832</v>
      </c>
      <c r="C678" s="140">
        <v>44351</v>
      </c>
    </row>
    <row r="679" spans="1:3">
      <c r="A679" s="118"/>
      <c r="B679" s="100" t="s">
        <v>4831</v>
      </c>
      <c r="C679" s="140"/>
    </row>
    <row r="680" spans="1:3">
      <c r="A680" s="118"/>
      <c r="B680" s="100" t="s">
        <v>4854</v>
      </c>
      <c r="C680" s="140"/>
    </row>
    <row r="681" spans="1:3">
      <c r="A681" s="118"/>
      <c r="B681" s="100" t="s">
        <v>4855</v>
      </c>
      <c r="C681" s="140"/>
    </row>
    <row r="682" spans="1:3">
      <c r="A682" s="118"/>
      <c r="B682" s="100" t="s">
        <v>4856</v>
      </c>
      <c r="C682" s="140"/>
    </row>
    <row r="683" spans="1:3">
      <c r="A683" s="118"/>
      <c r="B683" s="100" t="s">
        <v>4857</v>
      </c>
      <c r="C683" s="140"/>
    </row>
    <row r="684" spans="1:3">
      <c r="A684" s="118"/>
      <c r="B684" s="100" t="s">
        <v>4858</v>
      </c>
      <c r="C684" s="140"/>
    </row>
    <row r="685" spans="1:3">
      <c r="A685" s="118"/>
      <c r="B685" s="100" t="s">
        <v>4859</v>
      </c>
      <c r="C685" s="140"/>
    </row>
    <row r="686" spans="1:3">
      <c r="A686" s="118"/>
      <c r="B686" s="100" t="s">
        <v>4903</v>
      </c>
      <c r="C686" s="140"/>
    </row>
    <row r="687" spans="1:3">
      <c r="A687" s="118">
        <v>190</v>
      </c>
      <c r="B687" s="100" t="s">
        <v>4946</v>
      </c>
      <c r="C687" s="140">
        <v>44368</v>
      </c>
    </row>
    <row r="688" spans="1:3">
      <c r="A688" s="118"/>
      <c r="B688" s="100" t="s">
        <v>4912</v>
      </c>
      <c r="C688" s="140"/>
    </row>
    <row r="689" spans="1:3">
      <c r="A689" s="118"/>
      <c r="B689" s="100" t="s">
        <v>4943</v>
      </c>
      <c r="C689" s="140"/>
    </row>
    <row r="690" spans="1:3">
      <c r="A690" s="118"/>
      <c r="B690" s="100" t="s">
        <v>4944</v>
      </c>
      <c r="C690" s="140"/>
    </row>
    <row r="691" spans="1:3">
      <c r="A691" s="118"/>
      <c r="B691" s="100" t="s">
        <v>4945</v>
      </c>
      <c r="C691" s="140"/>
    </row>
    <row r="692" spans="1:3">
      <c r="A692" s="118"/>
      <c r="B692" s="100" t="s">
        <v>4947</v>
      </c>
      <c r="C692" s="140"/>
    </row>
    <row r="693" spans="1:3">
      <c r="A693" s="118"/>
      <c r="B693" s="100" t="s">
        <v>4948</v>
      </c>
      <c r="C693" s="140"/>
    </row>
    <row r="694" spans="1:3">
      <c r="A694" s="118">
        <v>191</v>
      </c>
      <c r="B694" s="100" t="s">
        <v>4953</v>
      </c>
      <c r="C694" s="140">
        <v>44391</v>
      </c>
    </row>
    <row r="695" spans="1:3">
      <c r="A695" s="118"/>
      <c r="B695" s="100" t="s">
        <v>4957</v>
      </c>
      <c r="C695" s="140"/>
    </row>
    <row r="696" spans="1:3">
      <c r="A696" s="118"/>
      <c r="B696" s="100" t="s">
        <v>4149</v>
      </c>
      <c r="C696" s="140"/>
    </row>
    <row r="697" spans="1:3">
      <c r="A697" s="118"/>
      <c r="B697" s="100" t="s">
        <v>4955</v>
      </c>
      <c r="C697" s="140"/>
    </row>
    <row r="698" spans="1:3">
      <c r="A698" s="118"/>
      <c r="B698" s="100" t="s">
        <v>4713</v>
      </c>
      <c r="C698" s="140"/>
    </row>
    <row r="699" spans="1:3">
      <c r="A699" s="118">
        <v>192</v>
      </c>
      <c r="B699" s="100" t="s">
        <v>4953</v>
      </c>
      <c r="C699" s="140">
        <v>44411</v>
      </c>
    </row>
    <row r="700" spans="1:3">
      <c r="A700" s="118"/>
      <c r="B700" s="100" t="s">
        <v>4977</v>
      </c>
      <c r="C700" s="140"/>
    </row>
    <row r="701" spans="1:3">
      <c r="A701" s="118"/>
      <c r="B701" s="100" t="s">
        <v>4978</v>
      </c>
      <c r="C701" s="140"/>
    </row>
    <row r="702" spans="1:3">
      <c r="A702" s="118"/>
      <c r="B702" s="100" t="s">
        <v>4962</v>
      </c>
      <c r="C702" s="140"/>
    </row>
    <row r="703" spans="1:3">
      <c r="A703" s="118"/>
      <c r="B703" s="100" t="s">
        <v>4970</v>
      </c>
      <c r="C703" s="140"/>
    </row>
    <row r="704" spans="1:3">
      <c r="A704" s="118"/>
      <c r="B704" s="100" t="s">
        <v>4971</v>
      </c>
      <c r="C704" s="140"/>
    </row>
    <row r="705" spans="1:3">
      <c r="A705" s="118">
        <v>193</v>
      </c>
      <c r="B705" s="100" t="s">
        <v>5022</v>
      </c>
      <c r="C705" s="140">
        <v>44427</v>
      </c>
    </row>
    <row r="706" spans="1:3">
      <c r="A706" s="118"/>
      <c r="B706" s="100" t="s">
        <v>5028</v>
      </c>
      <c r="C706" s="140"/>
    </row>
    <row r="707" spans="1:3">
      <c r="A707" s="118">
        <v>194</v>
      </c>
      <c r="B707" s="100" t="s">
        <v>5033</v>
      </c>
      <c r="C707" s="140">
        <v>44453</v>
      </c>
    </row>
    <row r="708" spans="1:3">
      <c r="A708" s="118"/>
      <c r="B708" s="100" t="s">
        <v>5042</v>
      </c>
      <c r="C708" s="140"/>
    </row>
    <row r="709" spans="1:3">
      <c r="A709" s="118"/>
      <c r="B709" s="100" t="s">
        <v>5039</v>
      </c>
      <c r="C709" s="140"/>
    </row>
    <row r="710" spans="1:3">
      <c r="A710" s="118"/>
      <c r="B710" s="100" t="s">
        <v>5037</v>
      </c>
      <c r="C710" s="140"/>
    </row>
    <row r="711" spans="1:3">
      <c r="A711" s="118"/>
      <c r="B711" s="100" t="s">
        <v>5040</v>
      </c>
      <c r="C711" s="140"/>
    </row>
    <row r="712" spans="1:3">
      <c r="A712" s="118"/>
      <c r="B712" s="100" t="s">
        <v>5041</v>
      </c>
      <c r="C712" s="140"/>
    </row>
    <row r="713" spans="1:3">
      <c r="A713" s="118">
        <v>195</v>
      </c>
      <c r="B713" s="100" t="s">
        <v>5060</v>
      </c>
      <c r="C713" s="140">
        <v>44480</v>
      </c>
    </row>
    <row r="714" spans="1:3">
      <c r="A714" s="118"/>
      <c r="B714" s="100" t="s">
        <v>5065</v>
      </c>
      <c r="C714" s="140"/>
    </row>
    <row r="715" spans="1:3">
      <c r="A715" s="118"/>
      <c r="B715" s="100" t="s">
        <v>5144</v>
      </c>
      <c r="C715" s="140"/>
    </row>
    <row r="716" spans="1:3">
      <c r="A716" s="118"/>
      <c r="B716" s="100" t="s">
        <v>5040</v>
      </c>
      <c r="C716" s="140"/>
    </row>
    <row r="717" spans="1:3">
      <c r="A717" s="118"/>
      <c r="B717" s="100" t="s">
        <v>5068</v>
      </c>
      <c r="C717" s="140"/>
    </row>
    <row r="718" spans="1:3">
      <c r="A718" s="118">
        <v>196</v>
      </c>
      <c r="B718" s="100" t="s">
        <v>5245</v>
      </c>
      <c r="C718" s="140">
        <v>44488</v>
      </c>
    </row>
    <row r="719" spans="1:3">
      <c r="A719" s="118"/>
      <c r="B719" s="100" t="s">
        <v>5158</v>
      </c>
      <c r="C719" s="140"/>
    </row>
    <row r="720" spans="1:3">
      <c r="A720" s="118"/>
      <c r="B720" s="100" t="s">
        <v>5242</v>
      </c>
      <c r="C720" s="140"/>
    </row>
    <row r="721" spans="1:3">
      <c r="A721" s="118"/>
      <c r="B721" s="100" t="s">
        <v>5171</v>
      </c>
      <c r="C721" s="140"/>
    </row>
    <row r="722" spans="1:3">
      <c r="A722" s="118">
        <v>197</v>
      </c>
      <c r="B722" s="100" t="s">
        <v>5413</v>
      </c>
      <c r="C722" s="140">
        <v>44517</v>
      </c>
    </row>
    <row r="723" spans="1:3">
      <c r="A723" s="118"/>
      <c r="B723" s="100" t="s">
        <v>5409</v>
      </c>
      <c r="C723" s="140"/>
    </row>
    <row r="724" spans="1:3">
      <c r="A724" s="118"/>
      <c r="B724" s="100" t="s">
        <v>5412</v>
      </c>
      <c r="C724" s="140"/>
    </row>
    <row r="725" spans="1:3">
      <c r="A725" s="118"/>
      <c r="B725" s="100" t="s">
        <v>5314</v>
      </c>
      <c r="C725" s="140"/>
    </row>
    <row r="726" spans="1:3">
      <c r="A726" s="118"/>
      <c r="B726" s="100" t="s">
        <v>5384</v>
      </c>
      <c r="C726" s="140"/>
    </row>
    <row r="727" spans="1:3">
      <c r="A727" s="118"/>
      <c r="B727" s="100" t="s">
        <v>5386</v>
      </c>
      <c r="C727" s="140"/>
    </row>
    <row r="728" spans="1:3">
      <c r="A728" s="118">
        <v>198</v>
      </c>
      <c r="B728" s="100" t="s">
        <v>5472</v>
      </c>
      <c r="C728" s="140">
        <v>44539</v>
      </c>
    </row>
    <row r="729" spans="1:3">
      <c r="A729" s="118"/>
      <c r="B729" s="100" t="s">
        <v>5419</v>
      </c>
      <c r="C729" s="140"/>
    </row>
    <row r="730" spans="1:3">
      <c r="A730" s="118"/>
      <c r="B730" s="100" t="s">
        <v>5465</v>
      </c>
      <c r="C730" s="140"/>
    </row>
    <row r="731" spans="1:3">
      <c r="A731" s="118"/>
      <c r="B731" s="100" t="s">
        <v>5468</v>
      </c>
      <c r="C731" s="140"/>
    </row>
    <row r="732" spans="1:3">
      <c r="A732" s="118"/>
      <c r="B732" s="100" t="s">
        <v>5469</v>
      </c>
      <c r="C732" s="140"/>
    </row>
    <row r="733" spans="1:3">
      <c r="A733" s="118"/>
      <c r="B733" s="100" t="s">
        <v>5470</v>
      </c>
      <c r="C733" s="140"/>
    </row>
    <row r="734" spans="1:3">
      <c r="A734" s="118"/>
      <c r="B734" s="100" t="s">
        <v>5471</v>
      </c>
      <c r="C734" s="140"/>
    </row>
    <row r="735" spans="1:3">
      <c r="A735" s="118">
        <v>199</v>
      </c>
      <c r="B735" s="100" t="s">
        <v>5477</v>
      </c>
      <c r="C735" s="140">
        <v>44564</v>
      </c>
    </row>
    <row r="736" spans="1:3">
      <c r="A736" s="118"/>
      <c r="B736" s="100" t="s">
        <v>5511</v>
      </c>
      <c r="C736" s="140"/>
    </row>
    <row r="737" spans="1:3">
      <c r="A737" s="118"/>
      <c r="B737" s="100" t="s">
        <v>5478</v>
      </c>
      <c r="C737" s="140"/>
    </row>
    <row r="738" spans="1:3">
      <c r="A738" s="118"/>
      <c r="B738" s="100" t="s">
        <v>5480</v>
      </c>
      <c r="C738" s="140"/>
    </row>
    <row r="739" spans="1:3">
      <c r="A739" s="118"/>
      <c r="B739" s="100" t="s">
        <v>5490</v>
      </c>
      <c r="C739" s="140"/>
    </row>
    <row r="740" spans="1:3">
      <c r="A740" s="118"/>
      <c r="B740" s="100" t="s">
        <v>5517</v>
      </c>
      <c r="C740" s="140"/>
    </row>
    <row r="741" spans="1:3">
      <c r="A741" s="118"/>
      <c r="B741" s="100" t="s">
        <v>5520</v>
      </c>
      <c r="C741" s="140"/>
    </row>
    <row r="742" spans="1:3">
      <c r="A742" s="118"/>
      <c r="B742" s="100" t="s">
        <v>5519</v>
      </c>
      <c r="C742" s="140"/>
    </row>
    <row r="743" spans="1:3">
      <c r="A743" s="118"/>
      <c r="B743" s="100" t="s">
        <v>5522</v>
      </c>
      <c r="C743" s="140"/>
    </row>
    <row r="744" spans="1:3">
      <c r="A744" s="118">
        <v>200</v>
      </c>
      <c r="B744" s="100" t="s">
        <v>5595</v>
      </c>
      <c r="C744" s="140">
        <v>44596</v>
      </c>
    </row>
    <row r="745" spans="1:3">
      <c r="A745" s="118"/>
      <c r="B745" s="100" t="s">
        <v>5527</v>
      </c>
      <c r="C745" s="140"/>
    </row>
    <row r="746" spans="1:3">
      <c r="A746" s="118"/>
      <c r="B746" s="100" t="s">
        <v>5597</v>
      </c>
      <c r="C746" s="140"/>
    </row>
    <row r="747" spans="1:3">
      <c r="A747" s="118"/>
      <c r="B747" s="100" t="s">
        <v>5598</v>
      </c>
      <c r="C747" s="140"/>
    </row>
    <row r="748" spans="1:3">
      <c r="A748" s="118"/>
      <c r="B748" s="100" t="s">
        <v>5575</v>
      </c>
      <c r="C748" s="140"/>
    </row>
    <row r="749" spans="1:3">
      <c r="A749" s="118"/>
      <c r="B749" s="100" t="s">
        <v>5576</v>
      </c>
      <c r="C749" s="140"/>
    </row>
    <row r="750" spans="1:3">
      <c r="A750" s="118">
        <v>201</v>
      </c>
      <c r="B750" s="100" t="s">
        <v>5607</v>
      </c>
      <c r="C750" s="140">
        <v>44613</v>
      </c>
    </row>
    <row r="751" spans="1:3">
      <c r="A751" s="118"/>
      <c r="B751" s="100" t="s">
        <v>5608</v>
      </c>
      <c r="C751" s="140"/>
    </row>
    <row r="752" spans="1:3">
      <c r="A752" s="118"/>
      <c r="B752" s="100" t="s">
        <v>5611</v>
      </c>
      <c r="C752" s="140"/>
    </row>
    <row r="753" spans="1:3">
      <c r="A753" s="118"/>
      <c r="B753" s="100" t="s">
        <v>5612</v>
      </c>
      <c r="C753" s="140"/>
    </row>
    <row r="754" spans="1:3">
      <c r="A754" s="118">
        <v>202</v>
      </c>
      <c r="B754" s="100" t="s">
        <v>5637</v>
      </c>
      <c r="C754" s="140">
        <v>44642</v>
      </c>
    </row>
    <row r="755" spans="1:3">
      <c r="A755" s="118"/>
      <c r="B755" s="100" t="s">
        <v>5614</v>
      </c>
      <c r="C755" s="140"/>
    </row>
    <row r="756" spans="1:3">
      <c r="A756" s="118"/>
      <c r="B756" s="100" t="s">
        <v>5618</v>
      </c>
      <c r="C756" s="140"/>
    </row>
    <row r="757" spans="1:3">
      <c r="A757" s="118">
        <v>203</v>
      </c>
      <c r="B757" s="100" t="s">
        <v>5640</v>
      </c>
      <c r="C757" s="140">
        <v>44655</v>
      </c>
    </row>
    <row r="758" spans="1:3">
      <c r="A758" s="118"/>
      <c r="B758" s="100" t="s">
        <v>4149</v>
      </c>
      <c r="C758" s="140"/>
    </row>
    <row r="759" spans="1:3">
      <c r="A759" s="118"/>
      <c r="B759" s="100" t="s">
        <v>5641</v>
      </c>
      <c r="C759" s="140"/>
    </row>
    <row r="760" spans="1:3">
      <c r="A760" s="118"/>
      <c r="B760" s="100" t="s">
        <v>5642</v>
      </c>
      <c r="C760" s="140"/>
    </row>
    <row r="761" spans="1:3">
      <c r="A761" s="118">
        <v>204</v>
      </c>
      <c r="B761" s="100" t="s">
        <v>5742</v>
      </c>
      <c r="C761" s="140">
        <v>44700</v>
      </c>
    </row>
    <row r="762" spans="1:3">
      <c r="A762" s="118"/>
      <c r="B762" s="100" t="s">
        <v>5741</v>
      </c>
      <c r="C762" s="140"/>
    </row>
    <row r="763" spans="1:3">
      <c r="A763" s="118"/>
      <c r="B763" s="100" t="s">
        <v>5682</v>
      </c>
      <c r="C763" s="140"/>
    </row>
    <row r="764" spans="1:3">
      <c r="A764" s="118"/>
      <c r="B764" s="100" t="s">
        <v>5688</v>
      </c>
      <c r="C764" s="140"/>
    </row>
    <row r="765" spans="1:3">
      <c r="A765" s="118"/>
      <c r="B765" s="100" t="s">
        <v>5643</v>
      </c>
      <c r="C765" s="140"/>
    </row>
    <row r="766" spans="1:3">
      <c r="A766" s="118"/>
      <c r="B766" s="100" t="s">
        <v>5681</v>
      </c>
      <c r="C766" s="140"/>
    </row>
    <row r="767" spans="1:3">
      <c r="A767" s="118"/>
      <c r="B767" s="100" t="s">
        <v>4149</v>
      </c>
      <c r="C767" s="140"/>
    </row>
    <row r="768" spans="1:3">
      <c r="A768" s="118"/>
      <c r="B768" s="100" t="s">
        <v>5683</v>
      </c>
      <c r="C768" s="140"/>
    </row>
    <row r="769" spans="1:3">
      <c r="A769" s="118">
        <v>205</v>
      </c>
      <c r="B769" s="100" t="s">
        <v>5761</v>
      </c>
      <c r="C769" s="140">
        <v>44755</v>
      </c>
    </row>
    <row r="770" spans="1:3">
      <c r="A770" s="118"/>
      <c r="B770" s="100" t="s">
        <v>5595</v>
      </c>
      <c r="C770" s="140"/>
    </row>
    <row r="771" spans="1:3">
      <c r="A771" s="118"/>
      <c r="B771" s="100" t="s">
        <v>5788</v>
      </c>
      <c r="C771" s="140"/>
    </row>
    <row r="772" spans="1:3">
      <c r="A772" s="118"/>
      <c r="B772" s="100" t="s">
        <v>5789</v>
      </c>
      <c r="C772" s="140"/>
    </row>
    <row r="773" spans="1:3">
      <c r="A773" s="118"/>
      <c r="B773" s="100" t="s">
        <v>5812</v>
      </c>
      <c r="C773" s="140"/>
    </row>
    <row r="774" spans="1:3">
      <c r="A774" s="118"/>
      <c r="B774" s="100" t="s">
        <v>5808</v>
      </c>
      <c r="C774" s="140"/>
    </row>
    <row r="775" spans="1:3">
      <c r="A775" s="118"/>
      <c r="B775" s="100" t="s">
        <v>5813</v>
      </c>
      <c r="C775" s="140"/>
    </row>
    <row r="776" spans="1:3">
      <c r="A776" s="118"/>
      <c r="B776" s="100" t="s">
        <v>5816</v>
      </c>
      <c r="C776" s="140"/>
    </row>
    <row r="777" spans="1:3">
      <c r="A777" s="118"/>
      <c r="B777" s="100" t="s">
        <v>5817</v>
      </c>
      <c r="C777" s="140"/>
    </row>
    <row r="778" spans="1:3">
      <c r="A778" s="118">
        <v>206</v>
      </c>
      <c r="B778" s="100" t="s">
        <v>5818</v>
      </c>
      <c r="C778" s="140">
        <v>44781</v>
      </c>
    </row>
    <row r="779" spans="1:3">
      <c r="A779" s="118"/>
      <c r="B779" s="100" t="s">
        <v>5823</v>
      </c>
      <c r="C779" s="140"/>
    </row>
    <row r="780" spans="1:3">
      <c r="A780" s="118"/>
      <c r="B780" s="100" t="s">
        <v>5821</v>
      </c>
      <c r="C780" s="140"/>
    </row>
    <row r="781" spans="1:3">
      <c r="A781" s="118"/>
      <c r="B781" s="100" t="s">
        <v>5830</v>
      </c>
      <c r="C781" s="140"/>
    </row>
    <row r="782" spans="1:3">
      <c r="A782" s="118"/>
      <c r="B782" s="100" t="s">
        <v>5829</v>
      </c>
      <c r="C782" s="140"/>
    </row>
    <row r="783" spans="1:3">
      <c r="A783" s="118">
        <v>207</v>
      </c>
      <c r="B783" s="100" t="s">
        <v>5839</v>
      </c>
      <c r="C783" s="140">
        <v>44806</v>
      </c>
    </row>
    <row r="784" spans="1:3">
      <c r="A784" s="118"/>
      <c r="B784" s="100" t="s">
        <v>5838</v>
      </c>
      <c r="C784" s="140"/>
    </row>
    <row r="785" spans="1:3">
      <c r="A785" s="118"/>
      <c r="B785" s="100" t="s">
        <v>5841</v>
      </c>
      <c r="C785" s="140"/>
    </row>
    <row r="786" spans="1:3">
      <c r="A786" s="118"/>
      <c r="B786" s="100" t="s">
        <v>5842</v>
      </c>
      <c r="C786" s="140"/>
    </row>
    <row r="787" spans="1:3">
      <c r="A787" s="118"/>
      <c r="B787" s="100" t="s">
        <v>4149</v>
      </c>
      <c r="C787" s="140"/>
    </row>
    <row r="788" spans="1:3">
      <c r="A788" s="118"/>
      <c r="B788" s="100" t="s">
        <v>5520</v>
      </c>
      <c r="C788" s="140"/>
    </row>
    <row r="789" spans="1:3">
      <c r="A789" s="118"/>
      <c r="B789" s="100" t="s">
        <v>5843</v>
      </c>
      <c r="C789" s="140"/>
    </row>
    <row r="790" spans="1:3">
      <c r="A790" s="118"/>
      <c r="B790" s="100" t="s">
        <v>5848</v>
      </c>
      <c r="C790" s="140"/>
    </row>
    <row r="791" spans="1:3">
      <c r="A791" s="118"/>
      <c r="B791" s="100" t="s">
        <v>5840</v>
      </c>
      <c r="C791" s="140"/>
    </row>
    <row r="792" spans="1:3">
      <c r="A792" s="118"/>
      <c r="B792" s="100" t="s">
        <v>5850</v>
      </c>
      <c r="C792" s="140"/>
    </row>
    <row r="793" spans="1:3">
      <c r="A793" s="118">
        <v>208</v>
      </c>
      <c r="B793" s="100" t="s">
        <v>5899</v>
      </c>
      <c r="C793" s="140">
        <v>44827</v>
      </c>
    </row>
    <row r="794" spans="1:3">
      <c r="A794" s="118"/>
      <c r="B794" s="100" t="s">
        <v>5386</v>
      </c>
      <c r="C794" s="140"/>
    </row>
    <row r="795" spans="1:3">
      <c r="A795" s="118"/>
      <c r="B795" s="100" t="s">
        <v>5895</v>
      </c>
      <c r="C795" s="140"/>
    </row>
    <row r="796" spans="1:3">
      <c r="A796" s="118"/>
      <c r="B796" s="100" t="s">
        <v>5876</v>
      </c>
      <c r="C796" s="140"/>
    </row>
    <row r="797" spans="1:3">
      <c r="A797" s="118"/>
      <c r="B797" s="100" t="s">
        <v>5877</v>
      </c>
      <c r="C797" s="140"/>
    </row>
    <row r="798" spans="1:3">
      <c r="A798" s="118"/>
      <c r="B798" s="100" t="s">
        <v>5878</v>
      </c>
      <c r="C798" s="140"/>
    </row>
    <row r="799" spans="1:3">
      <c r="A799" s="118"/>
      <c r="B799" s="100" t="s">
        <v>5900</v>
      </c>
      <c r="C799" s="140"/>
    </row>
    <row r="800" spans="1:3">
      <c r="A800" s="118">
        <v>209</v>
      </c>
      <c r="B800" s="100" t="s">
        <v>5595</v>
      </c>
      <c r="C800" s="140">
        <v>44855</v>
      </c>
    </row>
    <row r="801" spans="1:3">
      <c r="A801" s="118"/>
      <c r="B801" s="100" t="s">
        <v>5907</v>
      </c>
      <c r="C801" s="140"/>
    </row>
    <row r="802" spans="1:3">
      <c r="A802" s="118"/>
      <c r="B802" s="100" t="s">
        <v>4149</v>
      </c>
      <c r="C802" s="140"/>
    </row>
    <row r="803" spans="1:3">
      <c r="A803" s="118"/>
      <c r="B803" s="100" t="s">
        <v>5911</v>
      </c>
      <c r="C803" s="140"/>
    </row>
    <row r="804" spans="1:3">
      <c r="A804" s="118"/>
      <c r="B804" s="100" t="s">
        <v>5917</v>
      </c>
      <c r="C804" s="140"/>
    </row>
    <row r="805" spans="1:3">
      <c r="A805" s="118"/>
      <c r="B805" s="100" t="s">
        <v>4946</v>
      </c>
      <c r="C805" s="140"/>
    </row>
    <row r="806" spans="1:3">
      <c r="A806" s="118"/>
      <c r="B806" s="100" t="s">
        <v>5930</v>
      </c>
      <c r="C806" s="140"/>
    </row>
    <row r="807" spans="1:3">
      <c r="A807" s="118"/>
      <c r="B807" s="100" t="s">
        <v>5929</v>
      </c>
      <c r="C807" s="140"/>
    </row>
    <row r="808" spans="1:3">
      <c r="A808" s="118">
        <v>210</v>
      </c>
      <c r="B808" s="100" t="s">
        <v>5934</v>
      </c>
      <c r="C808" s="140">
        <v>44883</v>
      </c>
    </row>
    <row r="809" spans="1:3">
      <c r="A809" s="118"/>
      <c r="B809" s="100" t="s">
        <v>5935</v>
      </c>
      <c r="C809" s="140"/>
    </row>
    <row r="810" spans="1:3">
      <c r="A810" s="118"/>
      <c r="B810" s="100" t="s">
        <v>5595</v>
      </c>
      <c r="C810" s="140"/>
    </row>
    <row r="811" spans="1:3">
      <c r="A811" s="118"/>
      <c r="B811" s="100" t="s">
        <v>5951</v>
      </c>
      <c r="C811" s="140"/>
    </row>
    <row r="812" spans="1:3">
      <c r="A812" s="118"/>
      <c r="B812" s="100" t="s">
        <v>5952</v>
      </c>
      <c r="C812" s="140"/>
    </row>
    <row r="813" spans="1:3">
      <c r="A813" s="118"/>
      <c r="B813" s="100" t="s">
        <v>5953</v>
      </c>
      <c r="C813" s="140"/>
    </row>
    <row r="814" spans="1:3">
      <c r="A814" s="118"/>
      <c r="B814" s="100" t="s">
        <v>5959</v>
      </c>
      <c r="C814" s="140"/>
    </row>
    <row r="815" spans="1:3">
      <c r="A815" s="118">
        <v>211</v>
      </c>
      <c r="B815" s="100" t="s">
        <v>5970</v>
      </c>
      <c r="C815" s="140">
        <v>44896</v>
      </c>
    </row>
    <row r="816" spans="1:3">
      <c r="A816" s="118"/>
      <c r="B816" s="100" t="s">
        <v>5972</v>
      </c>
      <c r="C816" s="140"/>
    </row>
    <row r="817" spans="1:3">
      <c r="A817" s="118"/>
      <c r="B817" s="100" t="s">
        <v>5975</v>
      </c>
      <c r="C817" s="140"/>
    </row>
    <row r="818" spans="1:3">
      <c r="A818" s="118"/>
      <c r="B818" s="100" t="s">
        <v>5976</v>
      </c>
      <c r="C818" s="140"/>
    </row>
    <row r="819" spans="1:3">
      <c r="A819" s="118"/>
      <c r="B819" s="100" t="s">
        <v>5988</v>
      </c>
      <c r="C819" s="140"/>
    </row>
    <row r="820" spans="1:3">
      <c r="A820" s="118"/>
      <c r="B820" s="100" t="s">
        <v>4149</v>
      </c>
      <c r="C820" s="140"/>
    </row>
    <row r="821" spans="1:3">
      <c r="A821" s="118">
        <v>212</v>
      </c>
      <c r="B821" s="100" t="s">
        <v>5595</v>
      </c>
      <c r="C821" s="140">
        <v>44932</v>
      </c>
    </row>
    <row r="822" spans="1:3">
      <c r="A822" s="118"/>
      <c r="B822" s="100" t="s">
        <v>6019</v>
      </c>
      <c r="C822" s="140"/>
    </row>
    <row r="823" spans="1:3">
      <c r="A823" s="118"/>
      <c r="B823" s="100" t="s">
        <v>6017</v>
      </c>
      <c r="C823" s="140"/>
    </row>
    <row r="824" spans="1:3">
      <c r="A824" s="118"/>
      <c r="B824" s="100" t="s">
        <v>5520</v>
      </c>
      <c r="C824" s="140"/>
    </row>
    <row r="825" spans="1:3">
      <c r="A825" s="118"/>
      <c r="B825" s="100" t="s">
        <v>6006</v>
      </c>
      <c r="C825" s="140"/>
    </row>
    <row r="826" spans="1:3">
      <c r="A826" s="118"/>
      <c r="B826" s="100" t="s">
        <v>6020</v>
      </c>
      <c r="C826" s="140"/>
    </row>
    <row r="827" spans="1:3">
      <c r="A827" s="118"/>
      <c r="B827" s="100" t="s">
        <v>6021</v>
      </c>
      <c r="C827" s="140"/>
    </row>
    <row r="828" spans="1:3">
      <c r="A828" s="118">
        <v>213</v>
      </c>
      <c r="B828" s="100" t="s">
        <v>6022</v>
      </c>
      <c r="C828" s="140">
        <v>44957</v>
      </c>
    </row>
    <row r="829" spans="1:3">
      <c r="A829" s="118"/>
      <c r="B829" s="100" t="s">
        <v>6033</v>
      </c>
      <c r="C829" s="140"/>
    </row>
    <row r="830" spans="1:3">
      <c r="A830" s="118"/>
      <c r="B830" s="100" t="s">
        <v>5595</v>
      </c>
      <c r="C830" s="140"/>
    </row>
    <row r="831" spans="1:3">
      <c r="A831" s="118"/>
      <c r="B831" s="100" t="s">
        <v>6038</v>
      </c>
      <c r="C831" s="140"/>
    </row>
    <row r="832" spans="1:3">
      <c r="A832" s="118"/>
      <c r="B832" s="100" t="s">
        <v>6048</v>
      </c>
      <c r="C832" s="140"/>
    </row>
    <row r="833" spans="1:3">
      <c r="A833" s="118"/>
      <c r="B833" s="100" t="s">
        <v>5386</v>
      </c>
      <c r="C833" s="140"/>
    </row>
    <row r="834" spans="1:3">
      <c r="A834" s="118">
        <v>214</v>
      </c>
      <c r="B834" s="100" t="s">
        <v>6049</v>
      </c>
      <c r="C834" s="140">
        <v>44973</v>
      </c>
    </row>
    <row r="835" spans="1:3">
      <c r="A835" s="118"/>
      <c r="B835" s="100" t="s">
        <v>6442</v>
      </c>
      <c r="C835" s="140"/>
    </row>
    <row r="836" spans="1:3">
      <c r="A836" s="118"/>
      <c r="B836" s="100" t="s">
        <v>5595</v>
      </c>
      <c r="C836" s="140"/>
    </row>
    <row r="837" spans="1:3">
      <c r="A837" s="118"/>
      <c r="B837" s="100" t="s">
        <v>6445</v>
      </c>
      <c r="C837" s="140"/>
    </row>
    <row r="838" spans="1:3">
      <c r="A838" s="118"/>
      <c r="B838" s="100" t="s">
        <v>6460</v>
      </c>
      <c r="C838" s="140"/>
    </row>
    <row r="839" spans="1:3">
      <c r="A839" s="118">
        <v>215</v>
      </c>
      <c r="B839" s="100" t="s">
        <v>6484</v>
      </c>
      <c r="C839" s="140">
        <v>45002</v>
      </c>
    </row>
    <row r="840" spans="1:3">
      <c r="A840" s="118"/>
      <c r="B840" s="100" t="s">
        <v>6469</v>
      </c>
      <c r="C840" s="140"/>
    </row>
    <row r="841" spans="1:3">
      <c r="A841" s="118"/>
      <c r="B841" s="100" t="s">
        <v>6479</v>
      </c>
      <c r="C841" s="140"/>
    </row>
    <row r="842" spans="1:3">
      <c r="A842" s="118"/>
      <c r="B842" s="100" t="s">
        <v>6470</v>
      </c>
      <c r="C842" s="140"/>
    </row>
    <row r="843" spans="1:3">
      <c r="A843" s="118"/>
      <c r="B843" s="100" t="s">
        <v>6472</v>
      </c>
      <c r="C843" s="140"/>
    </row>
    <row r="844" spans="1:3">
      <c r="A844" s="118"/>
      <c r="B844" s="100" t="s">
        <v>5386</v>
      </c>
      <c r="C844" s="140"/>
    </row>
    <row r="845" spans="1:3">
      <c r="A845" s="118"/>
      <c r="B845" s="100" t="s">
        <v>4149</v>
      </c>
      <c r="C845" s="140"/>
    </row>
    <row r="846" spans="1:3">
      <c r="A846" s="118"/>
      <c r="B846" s="100" t="s">
        <v>6480</v>
      </c>
      <c r="C846" s="140"/>
    </row>
    <row r="847" spans="1:3">
      <c r="A847" s="118"/>
      <c r="B847" s="100" t="s">
        <v>6485</v>
      </c>
      <c r="C847" s="140"/>
    </row>
    <row r="848" spans="1:3">
      <c r="A848" s="118">
        <v>216</v>
      </c>
      <c r="B848" s="100" t="s">
        <v>6512</v>
      </c>
      <c r="C848" s="140">
        <v>45020</v>
      </c>
    </row>
    <row r="849" spans="1:3">
      <c r="A849" s="118"/>
      <c r="B849" s="100" t="s">
        <v>5386</v>
      </c>
      <c r="C849" s="140"/>
    </row>
    <row r="850" spans="1:3">
      <c r="A850" s="118"/>
      <c r="B850" s="100" t="s">
        <v>6515</v>
      </c>
      <c r="C850" s="140"/>
    </row>
    <row r="851" spans="1:3">
      <c r="A851" s="118"/>
      <c r="B851" s="100" t="s">
        <v>6520</v>
      </c>
      <c r="C851" s="140"/>
    </row>
    <row r="852" spans="1:3">
      <c r="A852" s="118"/>
      <c r="B852" s="100" t="s">
        <v>6523</v>
      </c>
      <c r="C852" s="140"/>
    </row>
    <row r="853" spans="1:3">
      <c r="A853" s="118"/>
      <c r="B853" s="100" t="s">
        <v>6524</v>
      </c>
      <c r="C853" s="140"/>
    </row>
    <row r="854" spans="1:3">
      <c r="A854" s="118">
        <v>217</v>
      </c>
      <c r="B854" s="100" t="s">
        <v>6525</v>
      </c>
      <c r="C854" s="140">
        <v>45051</v>
      </c>
    </row>
    <row r="855" spans="1:3">
      <c r="A855" s="118"/>
      <c r="B855" s="100" t="s">
        <v>6526</v>
      </c>
      <c r="C855" s="140"/>
    </row>
    <row r="856" spans="1:3">
      <c r="A856" s="118"/>
      <c r="B856" s="100" t="s">
        <v>6539</v>
      </c>
      <c r="C856" s="140"/>
    </row>
    <row r="857" spans="1:3">
      <c r="A857" s="118"/>
      <c r="B857" s="100" t="s">
        <v>10890</v>
      </c>
      <c r="C857" s="140"/>
    </row>
    <row r="858" spans="1:3">
      <c r="A858" s="118"/>
      <c r="B858" s="100" t="s">
        <v>10891</v>
      </c>
      <c r="C858" s="140"/>
    </row>
    <row r="859" spans="1:3">
      <c r="A859" s="118"/>
      <c r="B859" s="100" t="s">
        <v>6533</v>
      </c>
      <c r="C859" s="140"/>
    </row>
    <row r="860" spans="1:3">
      <c r="A860" s="118"/>
      <c r="B860" s="100" t="s">
        <v>6534</v>
      </c>
      <c r="C860" s="140"/>
    </row>
    <row r="861" spans="1:3">
      <c r="A861" s="118">
        <v>218</v>
      </c>
      <c r="B861" s="100" t="s">
        <v>6525</v>
      </c>
      <c r="C861" s="140">
        <v>45070</v>
      </c>
    </row>
    <row r="862" spans="1:3">
      <c r="A862" s="118"/>
      <c r="B862" s="100" t="s">
        <v>6540</v>
      </c>
      <c r="C862" s="140"/>
    </row>
    <row r="863" spans="1:3">
      <c r="A863" s="118"/>
      <c r="B863" s="100" t="s">
        <v>6554</v>
      </c>
      <c r="C863" s="140"/>
    </row>
    <row r="864" spans="1:3">
      <c r="A864" s="118"/>
      <c r="B864" s="100" t="s">
        <v>6552</v>
      </c>
      <c r="C864" s="140"/>
    </row>
    <row r="865" spans="1:3">
      <c r="A865" s="118"/>
      <c r="B865" s="100" t="s">
        <v>6555</v>
      </c>
      <c r="C865" s="140"/>
    </row>
    <row r="866" spans="1:3">
      <c r="A866" s="118"/>
      <c r="B866" s="100" t="s">
        <v>6556</v>
      </c>
      <c r="C866" s="140"/>
    </row>
    <row r="867" spans="1:3">
      <c r="A867" s="118"/>
      <c r="B867" s="100" t="s">
        <v>6557</v>
      </c>
      <c r="C867" s="140"/>
    </row>
    <row r="868" spans="1:3">
      <c r="A868" s="118">
        <v>219</v>
      </c>
      <c r="B868" s="100" t="s">
        <v>5386</v>
      </c>
      <c r="C868" s="140">
        <v>45082</v>
      </c>
    </row>
    <row r="869" spans="1:3">
      <c r="A869" s="118"/>
      <c r="B869" s="100" t="s">
        <v>5895</v>
      </c>
      <c r="C869" s="140"/>
    </row>
    <row r="870" spans="1:3">
      <c r="A870" s="118"/>
      <c r="B870" s="100" t="s">
        <v>6564</v>
      </c>
      <c r="C870" s="140"/>
    </row>
    <row r="871" spans="1:3">
      <c r="A871" s="118">
        <v>220</v>
      </c>
      <c r="B871" s="100" t="s">
        <v>6578</v>
      </c>
      <c r="C871" s="140">
        <v>45118</v>
      </c>
    </row>
    <row r="872" spans="1:3">
      <c r="A872" s="118"/>
      <c r="B872" s="100" t="s">
        <v>6579</v>
      </c>
      <c r="C872" s="140"/>
    </row>
    <row r="873" spans="1:3">
      <c r="A873" s="118"/>
      <c r="B873" s="100" t="s">
        <v>6586</v>
      </c>
      <c r="C873" s="140"/>
    </row>
    <row r="874" spans="1:3">
      <c r="A874" s="118"/>
      <c r="B874" s="100" t="s">
        <v>6587</v>
      </c>
      <c r="C874" s="140"/>
    </row>
    <row r="875" spans="1:3">
      <c r="A875" s="118"/>
      <c r="B875" s="100" t="s">
        <v>6594</v>
      </c>
      <c r="C875" s="140"/>
    </row>
    <row r="876" spans="1:3">
      <c r="A876" s="118"/>
      <c r="B876" s="100" t="s">
        <v>6593</v>
      </c>
      <c r="C876" s="140"/>
    </row>
    <row r="877" spans="1:3">
      <c r="A877" s="118"/>
      <c r="B877" s="100" t="s">
        <v>4149</v>
      </c>
      <c r="C877" s="140"/>
    </row>
    <row r="878" spans="1:3">
      <c r="A878" s="118">
        <v>221</v>
      </c>
      <c r="B878" s="100" t="s">
        <v>6600</v>
      </c>
      <c r="C878" s="140">
        <v>45141</v>
      </c>
    </row>
    <row r="879" spans="1:3">
      <c r="A879" s="118"/>
      <c r="B879" s="100" t="s">
        <v>6603</v>
      </c>
      <c r="C879" s="140"/>
    </row>
    <row r="880" spans="1:3">
      <c r="A880" s="118"/>
      <c r="B880" s="100" t="s">
        <v>6604</v>
      </c>
      <c r="C880" s="140"/>
    </row>
    <row r="881" spans="1:3">
      <c r="A881" s="118"/>
      <c r="B881" s="100" t="s">
        <v>6605</v>
      </c>
      <c r="C881" s="140"/>
    </row>
    <row r="882" spans="1:3">
      <c r="A882" s="118"/>
      <c r="B882" s="100" t="s">
        <v>5595</v>
      </c>
      <c r="C882" s="140"/>
    </row>
    <row r="883" spans="1:3">
      <c r="A883" s="118"/>
      <c r="B883" s="100" t="s">
        <v>6606</v>
      </c>
      <c r="C883" s="140"/>
    </row>
    <row r="884" spans="1:3">
      <c r="A884" s="118"/>
      <c r="B884" s="100" t="s">
        <v>6654</v>
      </c>
      <c r="C884" s="140"/>
    </row>
    <row r="885" spans="1:3">
      <c r="A885" s="118"/>
      <c r="B885" s="100" t="s">
        <v>6655</v>
      </c>
      <c r="C885" s="140"/>
    </row>
    <row r="886" spans="1:3">
      <c r="A886" s="118">
        <v>222</v>
      </c>
      <c r="B886" s="100" t="s">
        <v>6657</v>
      </c>
      <c r="C886" s="140">
        <v>45155</v>
      </c>
    </row>
    <row r="887" spans="1:3">
      <c r="A887" s="118"/>
      <c r="B887" s="100" t="s">
        <v>6656</v>
      </c>
      <c r="C887" s="140"/>
    </row>
    <row r="888" spans="1:3">
      <c r="A888" s="118"/>
      <c r="B888" s="100" t="s">
        <v>6659</v>
      </c>
      <c r="C888" s="140"/>
    </row>
    <row r="889" spans="1:3">
      <c r="A889" s="118"/>
      <c r="B889" s="100" t="s">
        <v>6662</v>
      </c>
      <c r="C889" s="140"/>
    </row>
    <row r="890" spans="1:3">
      <c r="A890" s="118"/>
      <c r="B890" s="100" t="s">
        <v>6664</v>
      </c>
      <c r="C890" s="140"/>
    </row>
    <row r="891" spans="1:3">
      <c r="A891" s="118"/>
      <c r="B891" s="100" t="s">
        <v>6663</v>
      </c>
      <c r="C891" s="140"/>
    </row>
    <row r="892" spans="1:3">
      <c r="A892" s="118"/>
      <c r="B892" s="100" t="s">
        <v>6681</v>
      </c>
      <c r="C892" s="140"/>
    </row>
    <row r="893" spans="1:3">
      <c r="A893" s="118">
        <v>223</v>
      </c>
      <c r="B893" s="100" t="s">
        <v>6692</v>
      </c>
      <c r="C893" s="140">
        <v>45176</v>
      </c>
    </row>
    <row r="894" spans="1:3">
      <c r="A894" s="118"/>
      <c r="B894" s="100" t="s">
        <v>6683</v>
      </c>
      <c r="C894" s="140"/>
    </row>
    <row r="895" spans="1:3">
      <c r="A895" s="118"/>
      <c r="B895" s="100" t="s">
        <v>6684</v>
      </c>
      <c r="C895" s="140"/>
    </row>
    <row r="896" spans="1:3">
      <c r="A896" s="118"/>
      <c r="B896" s="100" t="s">
        <v>6686</v>
      </c>
      <c r="C896" s="140"/>
    </row>
    <row r="897" spans="1:3">
      <c r="A897" s="118">
        <v>224</v>
      </c>
      <c r="B897" s="100" t="s">
        <v>6732</v>
      </c>
      <c r="C897" s="140">
        <v>45208</v>
      </c>
    </row>
    <row r="898" spans="1:3">
      <c r="A898" s="118"/>
      <c r="B898" s="100" t="s">
        <v>6741</v>
      </c>
      <c r="C898" s="140"/>
    </row>
    <row r="899" spans="1:3">
      <c r="A899" s="118"/>
      <c r="B899" s="100" t="s">
        <v>6694</v>
      </c>
      <c r="C899" s="140"/>
    </row>
    <row r="900" spans="1:3">
      <c r="A900" s="118"/>
      <c r="B900" s="100" t="s">
        <v>6712</v>
      </c>
      <c r="C900" s="140"/>
    </row>
    <row r="901" spans="1:3">
      <c r="A901" s="118"/>
      <c r="B901" s="100" t="s">
        <v>6740</v>
      </c>
      <c r="C901" s="140"/>
    </row>
    <row r="902" spans="1:3">
      <c r="A902" s="118"/>
      <c r="B902" s="100" t="s">
        <v>6726</v>
      </c>
      <c r="C902" s="140"/>
    </row>
    <row r="903" spans="1:3">
      <c r="A903" s="118"/>
      <c r="B903" s="100" t="s">
        <v>6731</v>
      </c>
      <c r="C903" s="140"/>
    </row>
    <row r="904" spans="1:3">
      <c r="A904" s="118"/>
      <c r="B904" s="100" t="s">
        <v>6730</v>
      </c>
      <c r="C904" s="140"/>
    </row>
    <row r="905" spans="1:3">
      <c r="A905" s="118"/>
      <c r="B905" s="100" t="s">
        <v>6733</v>
      </c>
      <c r="C905" s="140"/>
    </row>
    <row r="906" spans="1:3">
      <c r="A906" s="118"/>
      <c r="B906" s="100" t="s">
        <v>6739</v>
      </c>
      <c r="C906" s="140"/>
    </row>
    <row r="907" spans="1:3">
      <c r="A907" s="118">
        <v>225</v>
      </c>
      <c r="B907" s="100" t="s">
        <v>6742</v>
      </c>
      <c r="C907" s="140">
        <v>45209</v>
      </c>
    </row>
    <row r="908" spans="1:3">
      <c r="A908" s="118">
        <v>226</v>
      </c>
      <c r="B908" s="100" t="s">
        <v>6746</v>
      </c>
      <c r="C908" s="140">
        <v>45237</v>
      </c>
    </row>
    <row r="909" spans="1:3">
      <c r="A909" s="118"/>
      <c r="B909" s="100" t="s">
        <v>6747</v>
      </c>
      <c r="C909" s="140"/>
    </row>
    <row r="910" spans="1:3">
      <c r="A910" s="118"/>
      <c r="B910" s="100" t="s">
        <v>6777</v>
      </c>
      <c r="C910" s="140"/>
    </row>
    <row r="911" spans="1:3">
      <c r="A911" s="118"/>
      <c r="B911" s="100" t="s">
        <v>6748</v>
      </c>
      <c r="C911" s="140"/>
    </row>
    <row r="912" spans="1:3">
      <c r="A912" s="118"/>
      <c r="B912" s="100" t="s">
        <v>6692</v>
      </c>
      <c r="C912" s="140"/>
    </row>
    <row r="913" spans="1:3">
      <c r="A913" s="118">
        <v>227</v>
      </c>
      <c r="B913" s="100" t="s">
        <v>6781</v>
      </c>
      <c r="C913" s="140">
        <v>45246</v>
      </c>
    </row>
    <row r="914" spans="1:3">
      <c r="A914" s="118"/>
      <c r="B914" s="100" t="s">
        <v>5595</v>
      </c>
      <c r="C914" s="140"/>
    </row>
    <row r="915" spans="1:3">
      <c r="A915" s="118"/>
      <c r="B915" s="100" t="s">
        <v>6525</v>
      </c>
      <c r="C915" s="140"/>
    </row>
    <row r="916" spans="1:3">
      <c r="A916" s="118">
        <v>228</v>
      </c>
      <c r="B916" s="100" t="s">
        <v>6805</v>
      </c>
      <c r="C916" s="140">
        <v>45300</v>
      </c>
    </row>
    <row r="917" spans="1:3">
      <c r="A917" s="118"/>
      <c r="B917" s="100" t="s">
        <v>6806</v>
      </c>
      <c r="C917" s="140"/>
    </row>
    <row r="918" spans="1:3">
      <c r="A918" s="118"/>
      <c r="B918" s="100" t="s">
        <v>5595</v>
      </c>
      <c r="C918" s="140"/>
    </row>
    <row r="919" spans="1:3">
      <c r="A919" s="118"/>
      <c r="B919" s="100" t="s">
        <v>6826</v>
      </c>
      <c r="C919" s="140"/>
    </row>
    <row r="920" spans="1:3">
      <c r="A920" s="118"/>
      <c r="B920" s="100" t="s">
        <v>4149</v>
      </c>
      <c r="C920" s="140"/>
    </row>
    <row r="921" spans="1:3">
      <c r="A921" s="118"/>
      <c r="B921" s="100" t="s">
        <v>6833</v>
      </c>
      <c r="C921" s="140"/>
    </row>
    <row r="922" spans="1:3">
      <c r="A922" s="118"/>
      <c r="B922" s="100" t="s">
        <v>6834</v>
      </c>
      <c r="C922" s="140"/>
    </row>
    <row r="923" spans="1:3">
      <c r="A923" s="118"/>
      <c r="B923" s="100" t="s">
        <v>6835</v>
      </c>
      <c r="C923" s="140"/>
    </row>
    <row r="924" spans="1:3">
      <c r="A924" s="118">
        <v>229</v>
      </c>
      <c r="B924" s="100" t="s">
        <v>6842</v>
      </c>
      <c r="C924" s="140">
        <v>45324</v>
      </c>
    </row>
    <row r="925" spans="1:3">
      <c r="A925" s="118"/>
      <c r="B925" s="100" t="s">
        <v>5595</v>
      </c>
      <c r="C925" s="140"/>
    </row>
    <row r="926" spans="1:3">
      <c r="A926" s="118"/>
      <c r="B926" s="100" t="s">
        <v>6857</v>
      </c>
      <c r="C926" s="140"/>
    </row>
    <row r="927" spans="1:3">
      <c r="A927" s="118">
        <v>230</v>
      </c>
      <c r="B927" s="100" t="s">
        <v>6867</v>
      </c>
      <c r="C927" s="140">
        <v>45336</v>
      </c>
    </row>
    <row r="928" spans="1:3">
      <c r="A928" s="118"/>
      <c r="B928" s="100" t="s">
        <v>5595</v>
      </c>
      <c r="C928" s="140"/>
    </row>
    <row r="929" spans="1:3">
      <c r="A929" s="118"/>
      <c r="B929" s="100" t="s">
        <v>6874</v>
      </c>
      <c r="C929" s="140"/>
    </row>
    <row r="930" spans="1:3">
      <c r="A930" s="118">
        <v>231</v>
      </c>
      <c r="B930" s="100" t="s">
        <v>6880</v>
      </c>
      <c r="C930" s="140">
        <v>45344</v>
      </c>
    </row>
    <row r="931" spans="1:3">
      <c r="A931" s="118"/>
      <c r="B931" s="100" t="s">
        <v>7170</v>
      </c>
      <c r="C931" s="140"/>
    </row>
    <row r="932" spans="1:3">
      <c r="A932" s="118"/>
      <c r="B932" s="100" t="s">
        <v>7171</v>
      </c>
      <c r="C932" s="140"/>
    </row>
    <row r="933" spans="1:3">
      <c r="A933" s="118"/>
      <c r="B933" s="100" t="s">
        <v>7172</v>
      </c>
      <c r="C933" s="140"/>
    </row>
    <row r="934" spans="1:3">
      <c r="A934" s="118"/>
      <c r="B934" s="100" t="s">
        <v>5595</v>
      </c>
      <c r="C934" s="140"/>
    </row>
    <row r="935" spans="1:3">
      <c r="A935" s="118">
        <v>232</v>
      </c>
      <c r="B935" s="100" t="s">
        <v>6890</v>
      </c>
      <c r="C935" s="140">
        <v>45372</v>
      </c>
    </row>
    <row r="936" spans="1:3">
      <c r="A936" s="118"/>
      <c r="B936" s="100" t="s">
        <v>7183</v>
      </c>
      <c r="C936" s="140"/>
    </row>
    <row r="937" spans="1:3">
      <c r="A937" s="118"/>
      <c r="B937" s="100" t="s">
        <v>5595</v>
      </c>
      <c r="C937" s="140"/>
    </row>
    <row r="938" spans="1:3">
      <c r="A938" s="118"/>
      <c r="B938" s="100" t="s">
        <v>7218</v>
      </c>
      <c r="C938" s="140"/>
    </row>
    <row r="939" spans="1:3">
      <c r="A939" s="118"/>
      <c r="B939" s="100" t="s">
        <v>7219</v>
      </c>
      <c r="C939" s="140"/>
    </row>
    <row r="940" spans="1:3">
      <c r="A940" s="118">
        <v>233</v>
      </c>
      <c r="B940" s="100" t="s">
        <v>7220</v>
      </c>
      <c r="C940" s="140">
        <v>45401</v>
      </c>
    </row>
    <row r="941" spans="1:3">
      <c r="A941" s="118"/>
      <c r="B941" s="100" t="s">
        <v>7221</v>
      </c>
      <c r="C941" s="140"/>
    </row>
    <row r="942" spans="1:3">
      <c r="A942" s="386"/>
      <c r="B942" s="387" t="s">
        <v>7231</v>
      </c>
      <c r="C942" s="388"/>
    </row>
    <row r="943" spans="1:3">
      <c r="A943" s="389"/>
      <c r="B943" s="390" t="s">
        <v>7240</v>
      </c>
      <c r="C943" s="391"/>
    </row>
    <row r="944" spans="1:3">
      <c r="A944" s="386"/>
      <c r="B944" s="100" t="s">
        <v>5595</v>
      </c>
      <c r="C944" s="388"/>
    </row>
    <row r="945" spans="1:3">
      <c r="A945" s="389"/>
      <c r="B945" s="390" t="s">
        <v>7255</v>
      </c>
      <c r="C945" s="391"/>
    </row>
    <row r="946" spans="1:3">
      <c r="A946" s="386"/>
      <c r="B946" s="387" t="s">
        <v>7256</v>
      </c>
      <c r="C946" s="388"/>
    </row>
    <row r="947" spans="1:3">
      <c r="A947" s="378"/>
      <c r="B947" s="379" t="s">
        <v>7258</v>
      </c>
      <c r="C947" s="380"/>
    </row>
    <row r="948" spans="1:3">
      <c r="A948" s="386">
        <v>234</v>
      </c>
      <c r="B948" s="387" t="s">
        <v>7264</v>
      </c>
      <c r="C948" s="388">
        <v>45413</v>
      </c>
    </row>
    <row r="949" spans="1:3">
      <c r="A949" s="378"/>
      <c r="B949" s="379" t="s">
        <v>7276</v>
      </c>
      <c r="C949" s="380"/>
    </row>
    <row r="950" spans="1:3">
      <c r="A950" s="375"/>
      <c r="B950" s="376" t="s">
        <v>7278</v>
      </c>
      <c r="C950" s="377"/>
    </row>
    <row r="951" spans="1:3">
      <c r="A951" s="378"/>
      <c r="B951" s="379" t="s">
        <v>7282</v>
      </c>
      <c r="C951" s="380"/>
    </row>
    <row r="952" spans="1:3">
      <c r="A952" s="375"/>
      <c r="B952" s="376" t="s">
        <v>10892</v>
      </c>
      <c r="C952" s="377"/>
    </row>
    <row r="953" spans="1:3">
      <c r="A953" s="378">
        <v>235</v>
      </c>
      <c r="B953" s="379" t="s">
        <v>7285</v>
      </c>
      <c r="C953" s="380">
        <v>45429</v>
      </c>
    </row>
    <row r="954" spans="1:3">
      <c r="A954" s="375"/>
      <c r="B954" s="376" t="s">
        <v>7354</v>
      </c>
      <c r="C954" s="377"/>
    </row>
    <row r="955" spans="1:3">
      <c r="A955" s="389"/>
      <c r="B955" s="390" t="s">
        <v>7355</v>
      </c>
      <c r="C955" s="391"/>
    </row>
    <row r="956" spans="1:3">
      <c r="A956" s="118"/>
      <c r="B956" s="100" t="s">
        <v>7414</v>
      </c>
      <c r="C956" s="140"/>
    </row>
    <row r="957" spans="1:3">
      <c r="A957" s="118"/>
      <c r="B957" s="100" t="s">
        <v>5595</v>
      </c>
      <c r="C957" s="140"/>
    </row>
    <row r="958" spans="1:3">
      <c r="A958" s="118">
        <v>236</v>
      </c>
      <c r="B958" s="100" t="s">
        <v>7443</v>
      </c>
      <c r="C958" s="140">
        <v>45449</v>
      </c>
    </row>
    <row r="959" spans="1:3">
      <c r="A959" s="118"/>
      <c r="B959" s="100" t="s">
        <v>7444</v>
      </c>
      <c r="C959" s="140"/>
    </row>
    <row r="960" spans="1:3">
      <c r="A960" s="118"/>
      <c r="B960" s="100" t="s">
        <v>7447</v>
      </c>
      <c r="C960" s="140"/>
    </row>
    <row r="961" spans="1:3">
      <c r="A961" s="118"/>
      <c r="B961" s="100" t="s">
        <v>7454</v>
      </c>
      <c r="C961" s="140"/>
    </row>
    <row r="962" spans="1:3">
      <c r="A962" s="118">
        <v>237</v>
      </c>
      <c r="B962" s="100" t="s">
        <v>7468</v>
      </c>
      <c r="C962" s="140">
        <v>45484</v>
      </c>
    </row>
    <row r="963" spans="1:3">
      <c r="A963" s="118"/>
      <c r="B963" s="100" t="s">
        <v>7474</v>
      </c>
      <c r="C963" s="140"/>
    </row>
    <row r="964" spans="1:3">
      <c r="A964" s="118"/>
      <c r="B964" s="100" t="s">
        <v>7477</v>
      </c>
      <c r="C964" s="140"/>
    </row>
    <row r="965" spans="1:3">
      <c r="A965" s="118"/>
      <c r="B965" s="100" t="s">
        <v>7476</v>
      </c>
      <c r="C965" s="140"/>
    </row>
    <row r="966" spans="1:3">
      <c r="A966" s="118"/>
      <c r="B966" s="100" t="s">
        <v>7478</v>
      </c>
      <c r="C966" s="140"/>
    </row>
    <row r="967" spans="1:3">
      <c r="A967" s="118"/>
      <c r="B967" s="100" t="s">
        <v>5595</v>
      </c>
      <c r="C967" s="140"/>
    </row>
    <row r="968" spans="1:3">
      <c r="A968" s="118">
        <v>238</v>
      </c>
      <c r="B968" s="100" t="s">
        <v>7484</v>
      </c>
      <c r="C968" s="140">
        <v>45496</v>
      </c>
    </row>
    <row r="969" spans="1:3">
      <c r="A969" s="118"/>
      <c r="B969" s="100" t="s">
        <v>7486</v>
      </c>
      <c r="C969" s="140"/>
    </row>
    <row r="970" spans="1:3">
      <c r="A970" s="118"/>
      <c r="B970" s="100" t="s">
        <v>7496</v>
      </c>
      <c r="C970" s="140"/>
    </row>
    <row r="971" spans="1:3">
      <c r="A971" s="118"/>
      <c r="B971" s="100" t="s">
        <v>5595</v>
      </c>
      <c r="C971" s="140"/>
    </row>
    <row r="972" spans="1:3">
      <c r="A972" s="118"/>
      <c r="B972" s="100" t="s">
        <v>7502</v>
      </c>
      <c r="C972" s="140"/>
    </row>
    <row r="973" spans="1:3">
      <c r="A973" s="118"/>
      <c r="B973" s="100" t="s">
        <v>7503</v>
      </c>
      <c r="C973" s="140"/>
    </row>
    <row r="974" spans="1:3">
      <c r="A974" s="118"/>
      <c r="B974" s="100" t="s">
        <v>4953</v>
      </c>
      <c r="C974" s="140"/>
    </row>
    <row r="975" spans="1:3">
      <c r="A975" s="118">
        <v>239</v>
      </c>
      <c r="B975" s="100" t="s">
        <v>7504</v>
      </c>
      <c r="C975" s="140">
        <v>45523</v>
      </c>
    </row>
    <row r="976" spans="1:3">
      <c r="A976" s="118"/>
      <c r="B976" s="100" t="s">
        <v>7531</v>
      </c>
      <c r="C976" s="140"/>
    </row>
    <row r="977" spans="1:3">
      <c r="A977" s="118"/>
      <c r="B977" s="100" t="s">
        <v>7529</v>
      </c>
      <c r="C977" s="140"/>
    </row>
    <row r="978" spans="1:3">
      <c r="A978" s="118"/>
      <c r="B978" s="100" t="s">
        <v>7530</v>
      </c>
      <c r="C978" s="140"/>
    </row>
    <row r="979" spans="1:3">
      <c r="A979" s="118"/>
      <c r="B979" s="100" t="s">
        <v>7537</v>
      </c>
      <c r="C979" s="140"/>
    </row>
    <row r="980" spans="1:3">
      <c r="A980" s="118"/>
      <c r="B980" s="100" t="s">
        <v>5595</v>
      </c>
      <c r="C980" s="140"/>
    </row>
    <row r="981" spans="1:3">
      <c r="A981" s="118"/>
      <c r="B981" s="100" t="s">
        <v>4953</v>
      </c>
      <c r="C981" s="140"/>
    </row>
    <row r="982" spans="1:3">
      <c r="A982" s="118">
        <v>240</v>
      </c>
      <c r="B982" s="100" t="s">
        <v>5595</v>
      </c>
      <c r="C982" s="140">
        <v>45568</v>
      </c>
    </row>
    <row r="983" spans="1:3">
      <c r="A983" s="118"/>
      <c r="B983" s="100" t="s">
        <v>7567</v>
      </c>
      <c r="C983" s="140"/>
    </row>
    <row r="984" spans="1:3">
      <c r="A984" s="118"/>
      <c r="B984" s="100" t="s">
        <v>7573</v>
      </c>
      <c r="C984" s="140"/>
    </row>
    <row r="985" spans="1:3">
      <c r="A985" s="118"/>
      <c r="B985" s="100" t="s">
        <v>7583</v>
      </c>
      <c r="C985" s="140"/>
    </row>
    <row r="986" spans="1:3">
      <c r="A986" s="118"/>
      <c r="B986" s="100" t="s">
        <v>7574</v>
      </c>
      <c r="C986" s="140"/>
    </row>
    <row r="987" spans="1:3">
      <c r="A987" s="118">
        <v>241</v>
      </c>
      <c r="B987" s="100" t="s">
        <v>7572</v>
      </c>
      <c r="C987" s="140">
        <v>45588</v>
      </c>
    </row>
    <row r="988" spans="1:3" ht="15">
      <c r="A988" s="167"/>
      <c r="B988" s="100" t="s">
        <v>7551</v>
      </c>
      <c r="C988" s="394"/>
    </row>
    <row r="989" spans="1:3" ht="15">
      <c r="A989" s="167"/>
      <c r="B989" s="100" t="s">
        <v>7606</v>
      </c>
      <c r="C989" s="394"/>
    </row>
    <row r="990" spans="1:3">
      <c r="A990" s="118"/>
      <c r="B990" s="100" t="s">
        <v>7584</v>
      </c>
      <c r="C990" s="140"/>
    </row>
    <row r="991" spans="1:3">
      <c r="A991" s="118">
        <v>242</v>
      </c>
      <c r="B991" s="100" t="s">
        <v>7624</v>
      </c>
      <c r="C991" s="140">
        <v>45623</v>
      </c>
    </row>
    <row r="992" spans="1:3">
      <c r="A992" s="118"/>
      <c r="B992" s="100" t="s">
        <v>5595</v>
      </c>
      <c r="C992" s="140"/>
    </row>
    <row r="993" spans="1:3">
      <c r="A993" s="118"/>
      <c r="B993" s="100" t="s">
        <v>7681</v>
      </c>
      <c r="C993" s="140"/>
    </row>
    <row r="994" spans="1:3">
      <c r="A994" s="118">
        <v>243</v>
      </c>
      <c r="B994" s="100" t="s">
        <v>7685</v>
      </c>
      <c r="C994" s="140">
        <v>45681</v>
      </c>
    </row>
    <row r="995" spans="1:3">
      <c r="A995" s="118"/>
      <c r="B995" s="100" t="s">
        <v>8380</v>
      </c>
      <c r="C995" s="140"/>
    </row>
    <row r="996" spans="1:3">
      <c r="A996" s="118"/>
      <c r="B996" s="100" t="s">
        <v>8381</v>
      </c>
      <c r="C996" s="140"/>
    </row>
    <row r="997" spans="1:3">
      <c r="A997" s="118"/>
      <c r="B997" s="100" t="s">
        <v>8641</v>
      </c>
      <c r="C997" s="140"/>
    </row>
    <row r="998" spans="1:3">
      <c r="A998" s="118"/>
      <c r="B998" s="100" t="s">
        <v>8495</v>
      </c>
      <c r="C998" s="140"/>
    </row>
    <row r="999" spans="1:3">
      <c r="A999" s="118"/>
      <c r="B999" s="100" t="s">
        <v>8517</v>
      </c>
      <c r="C999" s="140"/>
    </row>
    <row r="1000" spans="1:3">
      <c r="A1000" s="118"/>
      <c r="B1000" s="100" t="s">
        <v>8522</v>
      </c>
      <c r="C1000" s="140"/>
    </row>
    <row r="1001" spans="1:3">
      <c r="A1001" s="118"/>
      <c r="B1001" s="100" t="s">
        <v>8642</v>
      </c>
      <c r="C1001" s="140"/>
    </row>
    <row r="1002" spans="1:3">
      <c r="A1002" s="118"/>
      <c r="B1002" s="100" t="s">
        <v>5595</v>
      </c>
      <c r="C1002" s="140"/>
    </row>
    <row r="1003" spans="1:3">
      <c r="A1003" s="118">
        <v>244</v>
      </c>
      <c r="B1003" s="100" t="s">
        <v>8685</v>
      </c>
      <c r="C1003" s="140">
        <v>45713</v>
      </c>
    </row>
    <row r="1004" spans="1:3">
      <c r="A1004" s="118"/>
      <c r="B1004" s="100" t="s">
        <v>8686</v>
      </c>
      <c r="C1004" s="140"/>
    </row>
    <row r="1005" spans="1:3">
      <c r="A1005" s="118"/>
      <c r="B1005" s="100" t="s">
        <v>8687</v>
      </c>
      <c r="C1005" s="140"/>
    </row>
    <row r="1006" spans="1:3">
      <c r="A1006" s="118"/>
      <c r="B1006" s="100" t="s">
        <v>8736</v>
      </c>
      <c r="C1006" s="140"/>
    </row>
    <row r="1007" spans="1:3">
      <c r="A1007" s="118"/>
      <c r="B1007" s="100" t="s">
        <v>8722</v>
      </c>
      <c r="C1007" s="140"/>
    </row>
    <row r="1008" spans="1:3">
      <c r="A1008" s="118"/>
      <c r="B1008" s="100" t="s">
        <v>9497</v>
      </c>
      <c r="C1008" s="140"/>
    </row>
    <row r="1009" spans="1:3">
      <c r="A1009" s="118"/>
      <c r="B1009" s="100" t="s">
        <v>8733</v>
      </c>
      <c r="C1009" s="140"/>
    </row>
    <row r="1010" spans="1:3">
      <c r="A1010" s="118"/>
      <c r="B1010" s="100" t="s">
        <v>8734</v>
      </c>
      <c r="C1010" s="140"/>
    </row>
    <row r="1011" spans="1:3">
      <c r="A1011" s="118"/>
      <c r="B1011" s="100" t="s">
        <v>8735</v>
      </c>
      <c r="C1011" s="140"/>
    </row>
    <row r="1012" spans="1:3">
      <c r="A1012" s="118">
        <v>245</v>
      </c>
      <c r="B1012" s="100" t="s">
        <v>8774</v>
      </c>
      <c r="C1012" s="140">
        <v>45758</v>
      </c>
    </row>
    <row r="1013" spans="1:3">
      <c r="A1013" s="118"/>
      <c r="B1013" s="100" t="s">
        <v>9013</v>
      </c>
      <c r="C1013" s="140"/>
    </row>
    <row r="1014" spans="1:3">
      <c r="A1014" s="118"/>
      <c r="B1014" s="100" t="s">
        <v>9105</v>
      </c>
      <c r="C1014" s="140"/>
    </row>
    <row r="1015" spans="1:3">
      <c r="A1015" s="118"/>
      <c r="B1015" s="100" t="s">
        <v>9349</v>
      </c>
      <c r="C1015" s="140"/>
    </row>
    <row r="1016" spans="1:3">
      <c r="A1016" s="118"/>
      <c r="B1016" s="100" t="s">
        <v>9495</v>
      </c>
      <c r="C1016" s="140"/>
    </row>
    <row r="1017" spans="1:3">
      <c r="A1017" s="118"/>
      <c r="B1017" s="100" t="s">
        <v>9511</v>
      </c>
      <c r="C1017" s="140"/>
    </row>
    <row r="1018" spans="1:3">
      <c r="A1018" s="118"/>
      <c r="B1018" s="100" t="s">
        <v>9512</v>
      </c>
      <c r="C1018" s="140"/>
    </row>
    <row r="1019" spans="1:3">
      <c r="A1019" s="118"/>
      <c r="B1019" s="100" t="s">
        <v>9538</v>
      </c>
      <c r="C1019" s="140"/>
    </row>
    <row r="1020" spans="1:3">
      <c r="A1020" s="118">
        <v>246</v>
      </c>
      <c r="B1020" s="100" t="s">
        <v>6692</v>
      </c>
      <c r="C1020" s="140">
        <v>45782</v>
      </c>
    </row>
    <row r="1021" spans="1:3">
      <c r="A1021" s="118"/>
      <c r="B1021" s="100" t="s">
        <v>9549</v>
      </c>
      <c r="C1021" s="140"/>
    </row>
    <row r="1022" spans="1:3">
      <c r="A1022" s="118"/>
      <c r="B1022" s="100" t="s">
        <v>9953</v>
      </c>
      <c r="C1022" s="140"/>
    </row>
    <row r="1023" spans="1:3">
      <c r="A1023" s="118">
        <v>247</v>
      </c>
      <c r="B1023" s="100" t="s">
        <v>6692</v>
      </c>
      <c r="C1023" s="140">
        <v>45824</v>
      </c>
    </row>
    <row r="1024" spans="1:3">
      <c r="A1024" s="118"/>
      <c r="B1024" s="100" t="s">
        <v>10056</v>
      </c>
      <c r="C1024" s="140"/>
    </row>
    <row r="1025" spans="1:3">
      <c r="A1025" s="118"/>
      <c r="B1025" s="100" t="s">
        <v>10057</v>
      </c>
      <c r="C1025" s="140"/>
    </row>
    <row r="1026" spans="1:3">
      <c r="A1026" s="118"/>
      <c r="B1026" s="100" t="s">
        <v>10094</v>
      </c>
      <c r="C1026" s="140"/>
    </row>
    <row r="1027" spans="1:3">
      <c r="A1027" s="118"/>
      <c r="B1027" s="100" t="s">
        <v>10100</v>
      </c>
      <c r="C1027" s="140"/>
    </row>
    <row r="1028" spans="1:3">
      <c r="A1028" s="118">
        <v>248</v>
      </c>
      <c r="B1028" s="100" t="s">
        <v>10122</v>
      </c>
      <c r="C1028" s="140">
        <v>45859</v>
      </c>
    </row>
    <row r="1029" spans="1:3">
      <c r="A1029" s="118"/>
      <c r="B1029" s="100" t="s">
        <v>10129</v>
      </c>
      <c r="C1029" s="140"/>
    </row>
    <row r="1030" spans="1:3">
      <c r="A1030" s="118"/>
      <c r="B1030" s="100" t="s">
        <v>10233</v>
      </c>
      <c r="C1030" s="140"/>
    </row>
    <row r="1031" spans="1:3">
      <c r="A1031" s="118"/>
      <c r="B1031" s="100" t="s">
        <v>10134</v>
      </c>
      <c r="C1031" s="140"/>
    </row>
    <row r="1032" spans="1:3">
      <c r="A1032" s="118">
        <v>249</v>
      </c>
      <c r="B1032" s="100" t="s">
        <v>10243</v>
      </c>
      <c r="C1032" s="140">
        <v>45939</v>
      </c>
    </row>
    <row r="1033" spans="1:3">
      <c r="A1033" s="118"/>
      <c r="B1033" s="100" t="s">
        <v>10266</v>
      </c>
      <c r="C1033" s="140"/>
    </row>
    <row r="1034" spans="1:3">
      <c r="A1034" s="118"/>
      <c r="B1034" s="100" t="s">
        <v>10284</v>
      </c>
      <c r="C1034" s="140"/>
    </row>
    <row r="1035" spans="1:3">
      <c r="A1035" s="118"/>
      <c r="B1035" s="100" t="s">
        <v>10338</v>
      </c>
      <c r="C1035" s="140"/>
    </row>
    <row r="1036" spans="1:3">
      <c r="A1036" s="118"/>
      <c r="B1036" s="100" t="s">
        <v>10339</v>
      </c>
      <c r="C1036" s="140"/>
    </row>
    <row r="1037" spans="1:3">
      <c r="A1037" s="118"/>
      <c r="B1037" s="100" t="s">
        <v>10343</v>
      </c>
      <c r="C1037" s="140"/>
    </row>
    <row r="1038" spans="1:3">
      <c r="A1038" s="118"/>
      <c r="B1038" s="100" t="s">
        <v>10131</v>
      </c>
      <c r="C1038" s="140"/>
    </row>
    <row r="1039" spans="1:3">
      <c r="A1039" s="118"/>
      <c r="B1039" s="100" t="s">
        <v>9538</v>
      </c>
      <c r="C1039" s="140"/>
    </row>
    <row r="1040" spans="1:3">
      <c r="A1040" s="118"/>
      <c r="B1040" s="100" t="s">
        <v>6692</v>
      </c>
      <c r="C1040" s="140"/>
    </row>
    <row r="1041" spans="1:3">
      <c r="A1041" s="118">
        <v>250</v>
      </c>
      <c r="B1041" s="100" t="s">
        <v>10421</v>
      </c>
      <c r="C1041" s="140">
        <v>45967</v>
      </c>
    </row>
    <row r="1042" spans="1:3">
      <c r="A1042" s="118"/>
      <c r="B1042" s="100" t="s">
        <v>10422</v>
      </c>
      <c r="C1042" s="140"/>
    </row>
    <row r="1043" spans="1:3">
      <c r="A1043" s="118"/>
      <c r="B1043" s="100" t="s">
        <v>10423</v>
      </c>
      <c r="C1043" s="140"/>
    </row>
    <row r="1044" spans="1:3">
      <c r="A1044" s="118"/>
      <c r="B1044" s="100" t="s">
        <v>10435</v>
      </c>
      <c r="C1044" s="140"/>
    </row>
    <row r="1045" spans="1:3">
      <c r="A1045" s="118">
        <v>251</v>
      </c>
      <c r="B1045" s="100" t="s">
        <v>10486</v>
      </c>
      <c r="C1045" s="140">
        <v>45996</v>
      </c>
    </row>
    <row r="1046" spans="1:3">
      <c r="A1046" s="118"/>
      <c r="B1046" s="100" t="s">
        <v>6692</v>
      </c>
      <c r="C1046" s="140"/>
    </row>
    <row r="1047" spans="1:3">
      <c r="A1047" s="118"/>
      <c r="B1047" s="100" t="s">
        <v>10541</v>
      </c>
      <c r="C1047" s="140"/>
    </row>
    <row r="1048" spans="1:3">
      <c r="A1048" s="118">
        <v>252</v>
      </c>
      <c r="B1048" s="100" t="s">
        <v>10545</v>
      </c>
      <c r="C1048" s="140">
        <v>46041</v>
      </c>
    </row>
    <row r="1049" spans="1:3">
      <c r="A1049" s="118"/>
      <c r="B1049" s="100" t="s">
        <v>10546</v>
      </c>
      <c r="C1049" s="140"/>
    </row>
    <row r="1050" spans="1:3">
      <c r="A1050" s="118"/>
      <c r="B1050" s="100" t="s">
        <v>10547</v>
      </c>
      <c r="C1050" s="140"/>
    </row>
    <row r="1051" spans="1:3">
      <c r="A1051" s="118"/>
      <c r="B1051" s="100" t="s">
        <v>10550</v>
      </c>
      <c r="C1051" s="140"/>
    </row>
    <row r="1052" spans="1:3">
      <c r="A1052" s="118"/>
      <c r="B1052" s="100" t="s">
        <v>6692</v>
      </c>
      <c r="C1052" s="140"/>
    </row>
    <row r="1053" spans="1:3">
      <c r="A1053" s="118"/>
      <c r="B1053" s="100" t="s">
        <v>10591</v>
      </c>
      <c r="C1053" s="140"/>
    </row>
    <row r="1054" spans="1:3">
      <c r="A1054" s="118">
        <v>253</v>
      </c>
      <c r="B1054" s="100" t="s">
        <v>6692</v>
      </c>
      <c r="C1054" s="140">
        <v>46072</v>
      </c>
    </row>
    <row r="1055" spans="1:3">
      <c r="A1055" s="118"/>
      <c r="B1055" s="100" t="s">
        <v>10645</v>
      </c>
      <c r="C1055" s="140"/>
    </row>
    <row r="1056" spans="1:3">
      <c r="A1056" s="118"/>
      <c r="B1056" s="100" t="s">
        <v>10646</v>
      </c>
      <c r="C1056" s="140"/>
    </row>
    <row r="1057" spans="1:3">
      <c r="A1057" s="118"/>
      <c r="B1057" s="100" t="s">
        <v>10649</v>
      </c>
      <c r="C1057" s="140"/>
    </row>
    <row r="1058" spans="1:3">
      <c r="A1058" s="118"/>
      <c r="B1058" s="100" t="s">
        <v>10677</v>
      </c>
      <c r="C1058" s="140"/>
    </row>
    <row r="1059" spans="1:3">
      <c r="A1059" s="118"/>
      <c r="B1059" s="100" t="s">
        <v>10676</v>
      </c>
      <c r="C1059" s="140"/>
    </row>
    <row r="1060" spans="1:3">
      <c r="A1060" s="118">
        <v>254</v>
      </c>
      <c r="B1060" s="100" t="s">
        <v>10678</v>
      </c>
      <c r="C1060" s="140">
        <v>46099</v>
      </c>
    </row>
    <row r="1061" spans="1:3">
      <c r="A1061" s="118"/>
      <c r="B1061" s="100" t="s">
        <v>9549</v>
      </c>
      <c r="C1061" s="140"/>
    </row>
    <row r="1062" spans="1:3">
      <c r="A1062" s="118"/>
      <c r="B1062" s="100" t="s">
        <v>10694</v>
      </c>
      <c r="C1062" s="140"/>
    </row>
    <row r="1063" spans="1:3">
      <c r="A1063" s="118">
        <v>255</v>
      </c>
      <c r="B1063" s="100" t="s">
        <v>10802</v>
      </c>
      <c r="C1063" s="140">
        <v>46143</v>
      </c>
    </row>
    <row r="1064" spans="1:3">
      <c r="A1064" s="118"/>
      <c r="B1064" s="100" t="s">
        <v>10803</v>
      </c>
      <c r="C1064" s="140"/>
    </row>
    <row r="1065" spans="1:3">
      <c r="A1065" s="118"/>
      <c r="B1065" s="100" t="s">
        <v>10804</v>
      </c>
      <c r="C1065" s="140"/>
    </row>
    <row r="1066" spans="1:3">
      <c r="A1066" s="118"/>
      <c r="B1066" s="100" t="s">
        <v>10806</v>
      </c>
      <c r="C1066" s="140"/>
    </row>
    <row r="1067" spans="1:3">
      <c r="A1067" s="118"/>
      <c r="B1067" s="100" t="s">
        <v>10807</v>
      </c>
      <c r="C1067" s="140"/>
    </row>
    <row r="1068" spans="1:3">
      <c r="A1068" s="118"/>
      <c r="B1068" s="100" t="s">
        <v>10817</v>
      </c>
      <c r="C1068" s="140"/>
    </row>
    <row r="1069" spans="1:3">
      <c r="A1069" s="118"/>
      <c r="B1069" s="100" t="s">
        <v>6692</v>
      </c>
      <c r="C1069" s="140"/>
    </row>
    <row r="1070" spans="1:3">
      <c r="A1070" s="118">
        <v>256</v>
      </c>
      <c r="B1070" s="100" t="s">
        <v>10888</v>
      </c>
      <c r="C1070" s="140">
        <v>46162</v>
      </c>
    </row>
    <row r="1071" spans="1:3">
      <c r="A1071" s="118"/>
      <c r="B1071" s="100" t="s">
        <v>7486</v>
      </c>
      <c r="C1071" s="140"/>
    </row>
    <row r="1072" spans="1:3">
      <c r="A1072" s="118"/>
      <c r="B1072" s="100" t="s">
        <v>10895</v>
      </c>
      <c r="C1072" s="140"/>
    </row>
    <row r="1073" spans="1:3">
      <c r="A1073" s="118"/>
      <c r="B1073" s="100" t="s">
        <v>10900</v>
      </c>
      <c r="C1073" s="140"/>
    </row>
    <row r="1074" spans="1:3">
      <c r="A1074" s="118"/>
      <c r="B1074" s="100" t="s">
        <v>10902</v>
      </c>
      <c r="C1074" s="140"/>
    </row>
    <row r="1075" spans="1:3">
      <c r="A1075" s="118"/>
      <c r="B1075" s="100" t="s">
        <v>10903</v>
      </c>
      <c r="C1075" s="140"/>
    </row>
    <row r="1076" spans="1:3">
      <c r="A1076" s="118"/>
      <c r="B1076" s="100" t="s">
        <v>6692</v>
      </c>
      <c r="C1076" s="140"/>
    </row>
    <row r="1077" spans="1:3" ht="15">
      <c r="A1077" s="118">
        <v>257</v>
      </c>
      <c r="B1077" s="146" t="s">
        <v>10948</v>
      </c>
      <c r="C1077" s="140">
        <v>46223</v>
      </c>
    </row>
    <row r="1078" spans="1:3" ht="15">
      <c r="A1078" s="118"/>
      <c r="B1078" s="146" t="s">
        <v>11081</v>
      </c>
      <c r="C1078" s="140"/>
    </row>
    <row r="1079" spans="1:3" ht="15">
      <c r="A1079" s="118"/>
      <c r="B1079" s="146" t="s">
        <v>10985</v>
      </c>
      <c r="C1079" s="140"/>
    </row>
    <row r="1080" spans="1:3" ht="15">
      <c r="A1080" s="118"/>
      <c r="B1080" s="146" t="s">
        <v>11054</v>
      </c>
      <c r="C1080" s="140"/>
    </row>
    <row r="1081" spans="1:3" ht="15">
      <c r="A1081" s="118"/>
      <c r="B1081" s="146" t="s">
        <v>11084</v>
      </c>
      <c r="C1081" s="140"/>
    </row>
    <row r="1082" spans="1:3" ht="15">
      <c r="A1082" s="118"/>
      <c r="B1082" s="146" t="s">
        <v>11085</v>
      </c>
      <c r="C1082" s="140"/>
    </row>
    <row r="1083" spans="1:3" ht="15">
      <c r="A1083" s="118"/>
      <c r="B1083" s="146"/>
      <c r="C1083" s="140"/>
    </row>
    <row r="1084" spans="1:3">
      <c r="A1084" s="118"/>
      <c r="C1084" s="140"/>
    </row>
    <row r="1085" spans="1:3">
      <c r="A1085" s="118"/>
      <c r="C1085" s="140"/>
    </row>
    <row r="1086" spans="1:3">
      <c r="A1086" s="118"/>
      <c r="C1086" s="140"/>
    </row>
    <row r="1087" spans="1:3">
      <c r="A1087" s="118"/>
      <c r="C1087" s="140"/>
    </row>
    <row r="1088" spans="1:3">
      <c r="A1088" s="118"/>
      <c r="C1088" s="140"/>
    </row>
    <row r="1089" spans="1:3">
      <c r="A1089" s="118"/>
      <c r="C1089" s="140"/>
    </row>
    <row r="1090" spans="1:3">
      <c r="A1090" s="118"/>
      <c r="C1090" s="140"/>
    </row>
    <row r="1091" spans="1:3">
      <c r="A1091" s="118"/>
      <c r="C1091" s="140"/>
    </row>
    <row r="1092" spans="1:3">
      <c r="A1092" s="118"/>
      <c r="C1092" s="140"/>
    </row>
    <row r="1093" spans="1:3">
      <c r="A1093" s="118"/>
      <c r="C1093" s="140"/>
    </row>
    <row r="1094" spans="1:3">
      <c r="A1094" s="118"/>
      <c r="C1094" s="140"/>
    </row>
    <row r="1095" spans="1:3">
      <c r="A1095" s="118"/>
      <c r="C1095" s="140"/>
    </row>
    <row r="1096" spans="1:3">
      <c r="A1096" s="118"/>
      <c r="C1096" s="140"/>
    </row>
    <row r="1097" spans="1:3">
      <c r="A1097" s="118"/>
      <c r="C1097" s="140"/>
    </row>
    <row r="1098" spans="1:3">
      <c r="A1098" s="118"/>
      <c r="C1098" s="140"/>
    </row>
    <row r="1099" spans="1:3">
      <c r="A1099" s="118"/>
      <c r="C1099" s="140"/>
    </row>
    <row r="1100" spans="1:3">
      <c r="A1100" s="118"/>
      <c r="C1100" s="140"/>
    </row>
    <row r="1101" spans="1:3">
      <c r="A1101" s="118"/>
      <c r="C1101" s="140"/>
    </row>
    <row r="1102" spans="1:3">
      <c r="A1102" s="118"/>
      <c r="C1102" s="140"/>
    </row>
    <row r="1103" spans="1:3">
      <c r="A1103" s="118"/>
      <c r="C1103" s="140"/>
    </row>
    <row r="1104" spans="1:3">
      <c r="A1104" s="118"/>
      <c r="C1104" s="140"/>
    </row>
    <row r="1105" spans="1:3">
      <c r="A1105" s="118"/>
      <c r="C1105" s="140"/>
    </row>
    <row r="1106" spans="1:3">
      <c r="A1106" s="118"/>
      <c r="C1106" s="140"/>
    </row>
    <row r="1107" spans="1:3">
      <c r="A1107" s="118"/>
      <c r="C1107" s="140"/>
    </row>
    <row r="1108" spans="1:3">
      <c r="A1108" s="118"/>
      <c r="C1108" s="140"/>
    </row>
    <row r="1109" spans="1:3">
      <c r="A1109" s="118"/>
      <c r="C1109" s="140"/>
    </row>
    <row r="1110" spans="1:3">
      <c r="A1110" s="118"/>
      <c r="C1110" s="140"/>
    </row>
    <row r="1111" spans="1:3">
      <c r="A1111" s="118"/>
      <c r="C1111" s="140"/>
    </row>
    <row r="1112" spans="1:3">
      <c r="A1112" s="118"/>
      <c r="C1112" s="140"/>
    </row>
    <row r="1113" spans="1:3">
      <c r="A1113" s="118"/>
      <c r="C1113" s="140"/>
    </row>
    <row r="1114" spans="1:3">
      <c r="A1114" s="118"/>
      <c r="C1114" s="140"/>
    </row>
  </sheetData>
  <sheetProtection algorithmName="SHA-512" hashValue="l0LOzREJGSnUWBCNOjZ17AImMZi6kB4HMTvqQqUyGUMj/pruEs6Z3E6yOUophCL5uwHh8nKcn6PpR6/JNq1s3g==" saltValue="xIR7XQGBRVALrCAYDUEqfA==" spinCount="100000" sheet="1" objects="1" scenarios="1"/>
  <conditionalFormatting sqref="B195">
    <cfRule type="duplicateValues" dxfId="7538" priority="5"/>
  </conditionalFormatting>
  <conditionalFormatting sqref="B195:B196">
    <cfRule type="containsBlanks" dxfId="7537" priority="2">
      <formula>LEN(TRIM(B195))=0</formula>
    </cfRule>
  </conditionalFormatting>
  <conditionalFormatting sqref="B196">
    <cfRule type="duplicateValues" dxfId="7536" priority="3"/>
  </conditionalFormatting>
  <conditionalFormatting sqref="E540">
    <cfRule type="duplicateValues" dxfId="7535" priority="1"/>
  </conditionalFormatting>
  <pageMargins left="0.7" right="0.7" top="0.75" bottom="0.75" header="0.3" footer="0.3"/>
  <pageSetup orientation="portrait"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S17"/>
  <sheetViews>
    <sheetView zoomScale="80" zoomScaleNormal="80" workbookViewId="0"/>
  </sheetViews>
  <sheetFormatPr defaultColWidth="8.85546875" defaultRowHeight="14.25"/>
  <cols>
    <col min="1" max="1" width="4.85546875" style="100" customWidth="1"/>
    <col min="2" max="2" width="5.7109375" style="100" customWidth="1"/>
    <col min="3" max="17" width="8.85546875" style="100"/>
    <col min="18" max="18" width="24.85546875" style="100" bestFit="1" customWidth="1"/>
    <col min="19" max="19" width="30.28515625" style="100" bestFit="1" customWidth="1"/>
    <col min="20" max="16384" width="8.85546875" style="100"/>
  </cols>
  <sheetData>
    <row r="2" spans="2:19">
      <c r="B2" s="100" t="s">
        <v>1393</v>
      </c>
    </row>
    <row r="3" spans="2:19">
      <c r="B3" s="100" t="s">
        <v>1394</v>
      </c>
    </row>
    <row r="4" spans="2:19">
      <c r="B4" s="100" t="s">
        <v>1395</v>
      </c>
    </row>
    <row r="5" spans="2:19">
      <c r="B5" s="100" t="s">
        <v>1400</v>
      </c>
    </row>
    <row r="6" spans="2:19">
      <c r="B6" s="100" t="s">
        <v>1850</v>
      </c>
    </row>
    <row r="7" spans="2:19" ht="15">
      <c r="C7" s="100" t="s">
        <v>1398</v>
      </c>
      <c r="R7" s="256" t="s">
        <v>1411</v>
      </c>
      <c r="S7" s="146" t="s">
        <v>1652</v>
      </c>
    </row>
    <row r="8" spans="2:19">
      <c r="B8" s="100" t="s">
        <v>1401</v>
      </c>
      <c r="R8" s="78" t="s">
        <v>1230</v>
      </c>
      <c r="S8" s="211" t="s">
        <v>1056</v>
      </c>
    </row>
    <row r="9" spans="2:19">
      <c r="C9" s="100" t="s">
        <v>1397</v>
      </c>
      <c r="R9" s="27" t="s">
        <v>1231</v>
      </c>
      <c r="S9" s="211" t="s">
        <v>1058</v>
      </c>
    </row>
    <row r="10" spans="2:19">
      <c r="C10" s="100" t="s">
        <v>1399</v>
      </c>
      <c r="R10" s="505" t="s">
        <v>10313</v>
      </c>
      <c r="S10" s="211" t="s">
        <v>1038</v>
      </c>
    </row>
    <row r="11" spans="2:19">
      <c r="B11" s="100" t="s">
        <v>1402</v>
      </c>
      <c r="R11" s="114" t="s">
        <v>3713</v>
      </c>
      <c r="S11" s="211" t="s">
        <v>1055</v>
      </c>
    </row>
    <row r="12" spans="2:19">
      <c r="B12" s="100" t="s">
        <v>1403</v>
      </c>
      <c r="R12" s="257" t="s">
        <v>1239</v>
      </c>
      <c r="S12" s="211" t="s">
        <v>1059</v>
      </c>
    </row>
    <row r="13" spans="2:19">
      <c r="B13" s="100" t="s">
        <v>1404</v>
      </c>
      <c r="S13" s="211" t="s">
        <v>1060</v>
      </c>
    </row>
    <row r="14" spans="2:19">
      <c r="S14" s="211" t="s">
        <v>1247</v>
      </c>
    </row>
    <row r="15" spans="2:19">
      <c r="S15" s="211" t="s">
        <v>6891</v>
      </c>
    </row>
    <row r="16" spans="2:19">
      <c r="S16" s="211" t="s">
        <v>2893</v>
      </c>
    </row>
    <row r="17" spans="19:19">
      <c r="S17" s="211" t="s">
        <v>3238</v>
      </c>
    </row>
  </sheetData>
  <dataValidations count="1">
    <dataValidation type="textLength" operator="lessThanOrEqual" allowBlank="1" showInputMessage="1" showErrorMessage="1" sqref="R8 R11" xr:uid="{00000000-0002-0000-0600-000000000000}">
      <formula1>35</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M20"/>
  <sheetViews>
    <sheetView zoomScale="80" zoomScaleNormal="80" workbookViewId="0">
      <selection activeCell="B11" sqref="B11"/>
    </sheetView>
  </sheetViews>
  <sheetFormatPr defaultColWidth="8.85546875" defaultRowHeight="14.25"/>
  <cols>
    <col min="1" max="1" width="8.85546875" style="100"/>
    <col min="2" max="2" width="33.7109375" style="100" customWidth="1"/>
    <col min="3" max="3" width="11.85546875" style="100" bestFit="1" customWidth="1"/>
    <col min="4" max="4" width="82.85546875" style="100" bestFit="1" customWidth="1"/>
    <col min="5" max="5" width="20.5703125" style="100" bestFit="1" customWidth="1"/>
    <col min="6" max="6" width="20" style="100" bestFit="1" customWidth="1"/>
    <col min="7" max="7" width="60.85546875" style="100" bestFit="1" customWidth="1"/>
    <col min="8" max="8" width="12.5703125" style="100" customWidth="1"/>
    <col min="9" max="9" width="15.42578125" style="100" customWidth="1"/>
    <col min="10" max="12" width="8.85546875" style="100"/>
    <col min="13" max="13" width="13.85546875" style="100" bestFit="1" customWidth="1"/>
    <col min="14" max="16384" width="8.85546875" style="100"/>
  </cols>
  <sheetData>
    <row r="2" spans="2:13" ht="15" thickBot="1"/>
    <row r="3" spans="2:13" ht="15.75" thickBot="1">
      <c r="B3" s="258" t="s">
        <v>1432</v>
      </c>
      <c r="C3" s="259" t="s">
        <v>1433</v>
      </c>
      <c r="D3" s="260" t="s">
        <v>1434</v>
      </c>
      <c r="G3" s="261" t="s">
        <v>1465</v>
      </c>
      <c r="H3" s="253" t="s">
        <v>1466</v>
      </c>
      <c r="I3" s="262" t="s">
        <v>1467</v>
      </c>
      <c r="M3" s="430" t="s">
        <v>8496</v>
      </c>
    </row>
    <row r="4" spans="2:13">
      <c r="B4" s="263" t="s">
        <v>1435</v>
      </c>
      <c r="C4" s="264" t="s">
        <v>2783</v>
      </c>
      <c r="D4" s="214" t="s">
        <v>1436</v>
      </c>
      <c r="G4" s="265">
        <v>301</v>
      </c>
      <c r="H4" s="266" t="s">
        <v>4979</v>
      </c>
      <c r="I4" s="166" t="s">
        <v>1469</v>
      </c>
      <c r="M4" s="428" t="s">
        <v>8497</v>
      </c>
    </row>
    <row r="5" spans="2:13">
      <c r="B5" s="267" t="s">
        <v>1437</v>
      </c>
      <c r="C5" s="33" t="s">
        <v>1438</v>
      </c>
      <c r="D5" s="216" t="s">
        <v>1439</v>
      </c>
      <c r="G5" s="268" t="s">
        <v>4996</v>
      </c>
      <c r="H5" s="197" t="s">
        <v>4980</v>
      </c>
      <c r="I5" s="168" t="s">
        <v>1470</v>
      </c>
      <c r="M5" s="428" t="s">
        <v>8498</v>
      </c>
    </row>
    <row r="6" spans="2:13">
      <c r="B6" s="267" t="s">
        <v>1440</v>
      </c>
      <c r="C6" s="33" t="s">
        <v>1441</v>
      </c>
      <c r="D6" s="216" t="s">
        <v>1442</v>
      </c>
      <c r="G6" s="268">
        <v>306</v>
      </c>
      <c r="H6" s="197" t="s">
        <v>4981</v>
      </c>
      <c r="I6" s="168" t="s">
        <v>1472</v>
      </c>
      <c r="M6" s="428" t="s">
        <v>8500</v>
      </c>
    </row>
    <row r="7" spans="2:13" ht="15" thickBot="1">
      <c r="B7" s="267" t="s">
        <v>1443</v>
      </c>
      <c r="C7" s="33" t="s">
        <v>1444</v>
      </c>
      <c r="D7" s="216" t="s">
        <v>1445</v>
      </c>
      <c r="G7" s="268" t="s">
        <v>4997</v>
      </c>
      <c r="H7" s="197" t="s">
        <v>4982</v>
      </c>
      <c r="I7" s="168" t="s">
        <v>4998</v>
      </c>
      <c r="M7" s="429" t="s">
        <v>8499</v>
      </c>
    </row>
    <row r="8" spans="2:13">
      <c r="B8" s="267" t="s">
        <v>1446</v>
      </c>
      <c r="C8" s="33" t="s">
        <v>1447</v>
      </c>
      <c r="D8" s="216" t="s">
        <v>1448</v>
      </c>
      <c r="G8" s="268" t="s">
        <v>4999</v>
      </c>
      <c r="H8" s="197" t="s">
        <v>4983</v>
      </c>
      <c r="I8" s="168" t="s">
        <v>5000</v>
      </c>
    </row>
    <row r="9" spans="2:13">
      <c r="B9" s="267" t="s">
        <v>1449</v>
      </c>
      <c r="C9" s="33" t="s">
        <v>1450</v>
      </c>
      <c r="D9" s="216" t="s">
        <v>1678</v>
      </c>
      <c r="G9" s="268" t="s">
        <v>3086</v>
      </c>
      <c r="H9" s="197" t="s">
        <v>4984</v>
      </c>
      <c r="I9" s="168" t="s">
        <v>5001</v>
      </c>
    </row>
    <row r="10" spans="2:13">
      <c r="B10" s="267" t="s">
        <v>1451</v>
      </c>
      <c r="C10" s="33" t="s">
        <v>1452</v>
      </c>
      <c r="D10" s="216" t="s">
        <v>1453</v>
      </c>
      <c r="G10" s="268">
        <v>503</v>
      </c>
      <c r="H10" s="197" t="s">
        <v>4985</v>
      </c>
      <c r="I10" s="168" t="s">
        <v>1476</v>
      </c>
    </row>
    <row r="11" spans="2:13">
      <c r="B11" s="267" t="s">
        <v>10875</v>
      </c>
      <c r="C11" s="33" t="s">
        <v>8440</v>
      </c>
      <c r="D11" s="216" t="s">
        <v>9496</v>
      </c>
      <c r="G11" s="268">
        <v>313</v>
      </c>
      <c r="H11" s="197" t="s">
        <v>4986</v>
      </c>
      <c r="I11" s="168" t="s">
        <v>5002</v>
      </c>
    </row>
    <row r="12" spans="2:13">
      <c r="B12" s="267" t="s">
        <v>1454</v>
      </c>
      <c r="C12" s="33" t="s">
        <v>1455</v>
      </c>
      <c r="D12" s="216" t="s">
        <v>1676</v>
      </c>
      <c r="G12" s="268" t="s">
        <v>5003</v>
      </c>
      <c r="H12" s="197" t="s">
        <v>4987</v>
      </c>
      <c r="I12" s="168" t="s">
        <v>5004</v>
      </c>
    </row>
    <row r="13" spans="2:13">
      <c r="B13" s="267" t="s">
        <v>7663</v>
      </c>
      <c r="C13" s="33" t="s">
        <v>7664</v>
      </c>
      <c r="D13" s="216" t="s">
        <v>1458</v>
      </c>
      <c r="G13" s="268">
        <v>401</v>
      </c>
      <c r="H13" s="197" t="s">
        <v>4988</v>
      </c>
      <c r="I13" s="168" t="s">
        <v>5005</v>
      </c>
    </row>
    <row r="14" spans="2:13">
      <c r="B14" s="267" t="s">
        <v>1459</v>
      </c>
      <c r="C14" s="33" t="s">
        <v>1460</v>
      </c>
      <c r="D14" s="216" t="s">
        <v>1461</v>
      </c>
      <c r="G14" s="268" t="s">
        <v>5006</v>
      </c>
      <c r="H14" s="197" t="s">
        <v>4989</v>
      </c>
      <c r="I14" s="168" t="s">
        <v>5007</v>
      </c>
    </row>
    <row r="15" spans="2:13">
      <c r="B15" s="267" t="s">
        <v>2854</v>
      </c>
      <c r="C15" s="33" t="s">
        <v>2855</v>
      </c>
      <c r="D15" s="216" t="s">
        <v>2856</v>
      </c>
      <c r="G15" s="268" t="s">
        <v>5008</v>
      </c>
      <c r="H15" s="197" t="s">
        <v>4990</v>
      </c>
      <c r="I15" s="168" t="s">
        <v>5009</v>
      </c>
    </row>
    <row r="16" spans="2:13">
      <c r="B16" s="267" t="s">
        <v>1462</v>
      </c>
      <c r="C16" s="33" t="s">
        <v>1463</v>
      </c>
      <c r="D16" s="216" t="s">
        <v>1464</v>
      </c>
      <c r="G16" s="268" t="s">
        <v>5010</v>
      </c>
      <c r="H16" s="197" t="s">
        <v>4991</v>
      </c>
      <c r="I16" s="168" t="s">
        <v>5011</v>
      </c>
    </row>
    <row r="17" spans="2:9" ht="15" thickBot="1">
      <c r="B17" s="269" t="s">
        <v>3283</v>
      </c>
      <c r="C17" s="270" t="s">
        <v>3284</v>
      </c>
      <c r="D17" s="244" t="s">
        <v>3286</v>
      </c>
      <c r="G17" s="201" t="s">
        <v>5012</v>
      </c>
      <c r="H17" s="197" t="s">
        <v>4992</v>
      </c>
      <c r="I17" s="332" t="s">
        <v>5013</v>
      </c>
    </row>
    <row r="18" spans="2:9">
      <c r="B18" s="271" t="s">
        <v>1647</v>
      </c>
      <c r="G18" s="330">
        <v>315</v>
      </c>
      <c r="H18" s="331" t="s">
        <v>4993</v>
      </c>
      <c r="I18" s="332" t="s">
        <v>5014</v>
      </c>
    </row>
    <row r="19" spans="2:9">
      <c r="B19" s="271" t="s">
        <v>1657</v>
      </c>
      <c r="G19" s="330" t="s">
        <v>5015</v>
      </c>
      <c r="H19" s="331" t="s">
        <v>4994</v>
      </c>
      <c r="I19" s="332" t="s">
        <v>5016</v>
      </c>
    </row>
    <row r="20" spans="2:9" ht="15" thickBot="1">
      <c r="C20" s="272"/>
      <c r="G20" s="155" t="s">
        <v>5017</v>
      </c>
      <c r="H20" s="156" t="s">
        <v>4995</v>
      </c>
      <c r="I20" s="158" t="s">
        <v>5018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sheetPr>
  <dimension ref="A1:CH1089"/>
  <sheetViews>
    <sheetView zoomScale="85" zoomScaleNormal="85" workbookViewId="0">
      <pane xSplit="8" ySplit="2" topLeftCell="I3" activePane="bottomRight" state="frozen"/>
      <selection activeCell="H3" sqref="H3"/>
      <selection pane="topRight" activeCell="H3" sqref="H3"/>
      <selection pane="bottomLeft" activeCell="H3" sqref="H3"/>
      <selection pane="bottomRight"/>
    </sheetView>
  </sheetViews>
  <sheetFormatPr defaultColWidth="8.85546875" defaultRowHeight="15" customHeight="1"/>
  <cols>
    <col min="1" max="1" width="5.28515625" style="36" bestFit="1" customWidth="1"/>
    <col min="2" max="2" width="19.140625" style="36" bestFit="1" customWidth="1"/>
    <col min="3" max="3" width="13.7109375" style="36" bestFit="1" customWidth="1"/>
    <col min="4" max="4" width="21.5703125" style="36" bestFit="1" customWidth="1"/>
    <col min="5" max="5" width="20.28515625" style="36" bestFit="1" customWidth="1"/>
    <col min="6" max="6" width="25.28515625" style="36" bestFit="1" customWidth="1"/>
    <col min="7" max="7" width="38.5703125" style="36" hidden="1" customWidth="1"/>
    <col min="8" max="8" width="38.85546875" style="36" hidden="1" customWidth="1"/>
    <col min="9" max="9" width="15.42578125" style="371" bestFit="1" customWidth="1"/>
    <col min="10" max="10" width="20.140625" style="308" bestFit="1" customWidth="1"/>
    <col min="11" max="11" width="13.7109375" style="36" bestFit="1" customWidth="1"/>
    <col min="12" max="12" width="12.7109375" style="329" bestFit="1" customWidth="1"/>
    <col min="13" max="13" width="17" style="52" bestFit="1" customWidth="1"/>
    <col min="14" max="14" width="22.140625" style="52" bestFit="1" customWidth="1"/>
    <col min="15" max="15" width="26.140625" style="36" bestFit="1" customWidth="1"/>
    <col min="16" max="16" width="17.85546875" style="36" bestFit="1" customWidth="1"/>
    <col min="17" max="17" width="20.28515625" style="36" bestFit="1" customWidth="1"/>
    <col min="18" max="18" width="16.28515625" style="36" bestFit="1" customWidth="1"/>
    <col min="19" max="20" width="18.85546875" style="36" bestFit="1" customWidth="1"/>
    <col min="21" max="21" width="22" style="36" bestFit="1" customWidth="1"/>
    <col min="22" max="22" width="18.85546875" style="36" bestFit="1" customWidth="1"/>
    <col min="23" max="23" width="16.5703125" style="36" bestFit="1" customWidth="1"/>
    <col min="24" max="24" width="18.85546875" style="36" bestFit="1" customWidth="1"/>
    <col min="25" max="25" width="17" style="36" bestFit="1" customWidth="1"/>
    <col min="26" max="26" width="44.28515625" style="36" bestFit="1" customWidth="1"/>
    <col min="27" max="27" width="41.7109375" style="36" bestFit="1" customWidth="1"/>
    <col min="28" max="28" width="29.42578125" style="36" bestFit="1" customWidth="1"/>
    <col min="29" max="29" width="24.85546875" style="36" bestFit="1" customWidth="1"/>
    <col min="30" max="30" width="24.85546875" style="36" customWidth="1"/>
    <col min="31" max="31" width="22.28515625" style="36" bestFit="1" customWidth="1"/>
    <col min="32" max="32" width="23.7109375" style="36" bestFit="1" customWidth="1"/>
    <col min="33" max="33" width="24" style="36" bestFit="1" customWidth="1"/>
    <col min="34" max="34" width="23" style="36" bestFit="1" customWidth="1"/>
    <col min="35" max="35" width="30.5703125" style="36" bestFit="1" customWidth="1"/>
    <col min="36" max="36" width="23.28515625" style="36" bestFit="1" customWidth="1"/>
    <col min="37" max="37" width="20.140625" style="36" bestFit="1" customWidth="1"/>
    <col min="38" max="38" width="20.7109375" style="36" bestFit="1" customWidth="1"/>
    <col min="39" max="39" width="21.7109375" style="106" bestFit="1" customWidth="1"/>
    <col min="40" max="40" width="21.140625" style="36" bestFit="1" customWidth="1"/>
    <col min="41" max="41" width="21.7109375" style="36" bestFit="1" customWidth="1"/>
    <col min="42" max="42" width="21.7109375" style="36" customWidth="1"/>
    <col min="43" max="43" width="23.5703125" style="36" bestFit="1" customWidth="1"/>
    <col min="44" max="45" width="22.28515625" style="350" bestFit="1" customWidth="1"/>
    <col min="46" max="46" width="22.28515625" style="350" customWidth="1"/>
    <col min="47" max="47" width="22.28515625" style="350" bestFit="1" customWidth="1"/>
    <col min="48" max="48" width="27.7109375" style="350" bestFit="1" customWidth="1"/>
    <col min="49" max="49" width="21.42578125" style="350" bestFit="1" customWidth="1"/>
    <col min="50" max="50" width="25.5703125" style="137" bestFit="1" customWidth="1"/>
    <col min="51" max="51" width="36.85546875" style="35" customWidth="1"/>
    <col min="52" max="52" width="39.140625" style="35" customWidth="1"/>
    <col min="53" max="53" width="19.5703125" style="35" bestFit="1" customWidth="1"/>
    <col min="54" max="54" width="19.5703125" style="35" customWidth="1"/>
    <col min="55" max="55" width="22.42578125" style="36" bestFit="1" customWidth="1"/>
    <col min="56" max="56" width="19.5703125" style="36" bestFit="1" customWidth="1"/>
    <col min="57" max="58" width="20.140625" style="36" bestFit="1" customWidth="1"/>
    <col min="59" max="59" width="19.85546875" style="36" bestFit="1" customWidth="1"/>
    <col min="60" max="60" width="16.7109375" style="37" bestFit="1" customWidth="1"/>
    <col min="61" max="61" width="17.28515625" style="37" bestFit="1" customWidth="1"/>
    <col min="62" max="62" width="17" style="37" bestFit="1" customWidth="1"/>
    <col min="63" max="63" width="17" style="37" customWidth="1"/>
    <col min="64" max="64" width="18.85546875" style="36" bestFit="1" customWidth="1"/>
    <col min="65" max="65" width="21.7109375" style="37" bestFit="1" customWidth="1"/>
    <col min="66" max="66" width="20.140625" style="36" bestFit="1" customWidth="1"/>
    <col min="67" max="67" width="84.28515625" style="37" bestFit="1" customWidth="1"/>
    <col min="68" max="68" width="115.7109375" style="37" bestFit="1" customWidth="1"/>
    <col min="69" max="69" width="95.7109375" style="37" bestFit="1" customWidth="1"/>
    <col min="70" max="70" width="79.85546875" style="37" bestFit="1" customWidth="1"/>
    <col min="71" max="71" width="61.42578125" style="37" bestFit="1" customWidth="1"/>
    <col min="72" max="72" width="65.140625" style="37" bestFit="1" customWidth="1"/>
    <col min="73" max="73" width="76.85546875" style="37" bestFit="1" customWidth="1"/>
    <col min="74" max="75" width="60" style="37" customWidth="1"/>
    <col min="76" max="76" width="54" style="37" bestFit="1" customWidth="1"/>
    <col min="77" max="77" width="18.7109375" style="134" customWidth="1"/>
    <col min="78" max="78" width="38.28515625" style="134" customWidth="1"/>
    <col min="79" max="79" width="17.5703125" style="134" customWidth="1"/>
    <col min="80" max="80" width="26.85546875" style="134" customWidth="1"/>
    <col min="81" max="81" width="121.5703125" style="36" bestFit="1" customWidth="1"/>
    <col min="82" max="82" width="30.85546875" style="36" bestFit="1" customWidth="1"/>
    <col min="83" max="83" width="32.5703125" style="36" bestFit="1" customWidth="1"/>
    <col min="84" max="84" width="31" style="36" bestFit="1" customWidth="1"/>
    <col min="85" max="85" width="8.85546875" style="36" customWidth="1"/>
    <col min="86" max="86" width="8.140625" bestFit="1" customWidth="1"/>
    <col min="87" max="92" width="8.85546875" customWidth="1"/>
  </cols>
  <sheetData>
    <row r="1" spans="1:85" ht="15" customHeight="1" thickBot="1">
      <c r="A1" s="108"/>
      <c r="B1" s="108"/>
      <c r="C1" s="108"/>
      <c r="D1" s="108"/>
      <c r="E1" s="108"/>
      <c r="F1" s="108"/>
      <c r="G1" s="108"/>
      <c r="H1" s="108"/>
      <c r="I1" s="368"/>
      <c r="J1" s="303"/>
      <c r="K1" s="108"/>
      <c r="L1" s="327"/>
      <c r="M1" s="109"/>
      <c r="N1" s="109"/>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10"/>
      <c r="AN1" s="108"/>
      <c r="AO1" s="108"/>
      <c r="AP1" s="108"/>
      <c r="AQ1" s="108"/>
      <c r="AR1" s="348"/>
      <c r="AS1" s="348"/>
      <c r="AT1" s="348"/>
      <c r="AU1" s="348"/>
      <c r="AV1" s="348"/>
      <c r="AW1" s="348"/>
      <c r="AX1" s="135"/>
      <c r="AY1" s="111"/>
      <c r="AZ1" s="111"/>
      <c r="BA1" s="111"/>
      <c r="BB1" s="111"/>
      <c r="BC1" s="108"/>
      <c r="BD1" s="108"/>
      <c r="BE1" s="108"/>
      <c r="BF1" s="108"/>
      <c r="BG1" s="108"/>
      <c r="BH1" s="108"/>
      <c r="BI1" s="108"/>
      <c r="BJ1" s="108"/>
      <c r="BK1" s="108"/>
      <c r="BL1" s="108"/>
      <c r="BM1" s="108"/>
      <c r="BN1" s="108"/>
      <c r="BO1" s="276"/>
      <c r="BP1" s="276"/>
      <c r="BQ1" s="276"/>
      <c r="BR1" s="276"/>
      <c r="BS1" s="276"/>
      <c r="BT1" s="276"/>
      <c r="BU1" s="276"/>
      <c r="BV1" s="276"/>
      <c r="BW1" s="276"/>
      <c r="BX1" s="276"/>
      <c r="BY1" s="130"/>
      <c r="BZ1" s="130"/>
      <c r="CA1" s="130"/>
      <c r="CB1" s="130"/>
      <c r="CC1" s="112"/>
    </row>
    <row r="2" spans="1:85" ht="44.25" customHeight="1" thickBot="1">
      <c r="A2" s="113"/>
      <c r="B2" s="121" t="s">
        <v>1039</v>
      </c>
      <c r="C2" s="123" t="s">
        <v>1018</v>
      </c>
      <c r="D2" s="122" t="s">
        <v>1040</v>
      </c>
      <c r="E2" s="20" t="s">
        <v>1639</v>
      </c>
      <c r="F2" s="21" t="s">
        <v>9106</v>
      </c>
      <c r="G2" s="21" t="s">
        <v>2231</v>
      </c>
      <c r="H2" s="21" t="s">
        <v>2232</v>
      </c>
      <c r="I2" s="369" t="s">
        <v>1042</v>
      </c>
      <c r="J2" s="304" t="s">
        <v>3183</v>
      </c>
      <c r="K2" s="123" t="s">
        <v>1477</v>
      </c>
      <c r="L2" s="123" t="s">
        <v>1043</v>
      </c>
      <c r="M2" s="53" t="s">
        <v>3108</v>
      </c>
      <c r="N2" s="53" t="s">
        <v>2801</v>
      </c>
      <c r="O2" s="21" t="s">
        <v>1068</v>
      </c>
      <c r="P2" s="20" t="s">
        <v>1069</v>
      </c>
      <c r="Q2" s="21" t="s">
        <v>1019</v>
      </c>
      <c r="R2" s="20" t="s">
        <v>1044</v>
      </c>
      <c r="S2" s="21" t="s">
        <v>1045</v>
      </c>
      <c r="T2" s="20" t="s">
        <v>1046</v>
      </c>
      <c r="U2" s="21" t="s">
        <v>1047</v>
      </c>
      <c r="V2" s="20" t="s">
        <v>1020</v>
      </c>
      <c r="W2" s="21" t="s">
        <v>1065</v>
      </c>
      <c r="X2" s="20" t="s">
        <v>1066</v>
      </c>
      <c r="Y2" s="20" t="s">
        <v>1067</v>
      </c>
      <c r="Z2" s="122" t="s">
        <v>1048</v>
      </c>
      <c r="AA2" s="123" t="s">
        <v>2843</v>
      </c>
      <c r="AB2" s="123" t="s">
        <v>4257</v>
      </c>
      <c r="AC2" s="123" t="s">
        <v>1049</v>
      </c>
      <c r="AD2" s="122" t="s">
        <v>8496</v>
      </c>
      <c r="AE2" s="122" t="s">
        <v>1021</v>
      </c>
      <c r="AF2" s="20" t="s">
        <v>1966</v>
      </c>
      <c r="AG2" s="123" t="s">
        <v>1050</v>
      </c>
      <c r="AH2" s="21" t="s">
        <v>2934</v>
      </c>
      <c r="AI2" s="20" t="s">
        <v>1057</v>
      </c>
      <c r="AJ2" s="123" t="s">
        <v>1022</v>
      </c>
      <c r="AK2" s="21" t="s">
        <v>1051</v>
      </c>
      <c r="AL2" s="20" t="s">
        <v>1052</v>
      </c>
      <c r="AM2" s="105" t="s">
        <v>1023</v>
      </c>
      <c r="AN2" s="20" t="s">
        <v>1053</v>
      </c>
      <c r="AO2" s="20" t="s">
        <v>1655</v>
      </c>
      <c r="AP2" s="20" t="s">
        <v>7500</v>
      </c>
      <c r="AQ2" s="20" t="s">
        <v>3167</v>
      </c>
      <c r="AR2" s="351" t="s">
        <v>1102</v>
      </c>
      <c r="AS2" s="349" t="s">
        <v>1103</v>
      </c>
      <c r="AT2" s="351" t="s">
        <v>4382</v>
      </c>
      <c r="AU2" s="351" t="s">
        <v>1104</v>
      </c>
      <c r="AV2" s="349" t="s">
        <v>4383</v>
      </c>
      <c r="AW2" s="349" t="s">
        <v>1105</v>
      </c>
      <c r="AX2" s="136" t="s">
        <v>1106</v>
      </c>
      <c r="AY2" s="20" t="s">
        <v>5933</v>
      </c>
      <c r="AZ2" s="20" t="s">
        <v>5932</v>
      </c>
      <c r="BA2" s="20" t="s">
        <v>5936</v>
      </c>
      <c r="BB2" s="20" t="s">
        <v>8773</v>
      </c>
      <c r="BC2" s="20" t="s">
        <v>1024</v>
      </c>
      <c r="BD2" s="21" t="s">
        <v>1025</v>
      </c>
      <c r="BE2" s="20" t="s">
        <v>1026</v>
      </c>
      <c r="BF2" s="21" t="s">
        <v>1027</v>
      </c>
      <c r="BG2" s="20" t="s">
        <v>1070</v>
      </c>
      <c r="BH2" s="21" t="s">
        <v>1028</v>
      </c>
      <c r="BI2" s="20" t="s">
        <v>1029</v>
      </c>
      <c r="BJ2" s="21" t="s">
        <v>1030</v>
      </c>
      <c r="BK2" s="20" t="s">
        <v>6471</v>
      </c>
      <c r="BL2" s="20" t="s">
        <v>1054</v>
      </c>
      <c r="BM2" s="51" t="s">
        <v>3373</v>
      </c>
      <c r="BN2" s="51" t="s">
        <v>3165</v>
      </c>
      <c r="BO2" s="125" t="s">
        <v>1031</v>
      </c>
      <c r="BP2" s="126" t="s">
        <v>1032</v>
      </c>
      <c r="BQ2" s="127" t="s">
        <v>1033</v>
      </c>
      <c r="BR2" s="126" t="s">
        <v>1034</v>
      </c>
      <c r="BS2" s="127" t="s">
        <v>1035</v>
      </c>
      <c r="BT2" s="127" t="s">
        <v>2678</v>
      </c>
      <c r="BU2" s="127" t="s">
        <v>2679</v>
      </c>
      <c r="BV2" s="127" t="s">
        <v>5128</v>
      </c>
      <c r="BW2" s="127" t="s">
        <v>5129</v>
      </c>
      <c r="BX2" s="127" t="s">
        <v>5184</v>
      </c>
      <c r="BY2" s="131" t="s">
        <v>1036</v>
      </c>
      <c r="BZ2" s="132" t="s">
        <v>3380</v>
      </c>
      <c r="CA2" s="131" t="s">
        <v>1037</v>
      </c>
      <c r="CB2" s="133" t="s">
        <v>3381</v>
      </c>
      <c r="CC2" s="126" t="s">
        <v>1</v>
      </c>
      <c r="CD2" s="125" t="s">
        <v>3716</v>
      </c>
      <c r="CE2" s="126" t="s">
        <v>3717</v>
      </c>
      <c r="CF2" s="115" t="s">
        <v>3718</v>
      </c>
      <c r="CG2" s="35"/>
    </row>
    <row r="3" spans="1:85" s="36" customFormat="1" ht="15" customHeight="1">
      <c r="A3" s="22">
        <f t="shared" ref="A3:A14" si="0">ROW(B3)-2</f>
        <v>1</v>
      </c>
      <c r="B3" s="408" t="s">
        <v>84</v>
      </c>
      <c r="C3" s="408" t="s">
        <v>1038</v>
      </c>
      <c r="D3" s="408" t="s">
        <v>1080</v>
      </c>
      <c r="E3" s="84" t="str">
        <f>CONCATENATE(LEFT(D3,5),VLOOKUP(CONCATENATE(O3,"x",P3),'WHEEL PART NUMBER GUIDE'!$B$9:$C$51,2,FALSE),VLOOKUP(CONCATENATE(Q3, W3), 'WHEEL PART NUMBER GUIDE'!$Q$6:$R$98, 2, FALSE),VLOOKUP(Z3,'WHEEL PART NUMBER GUIDE'!$J$8:$K$54,2, FALSE),IF(V3="N/A",IF(ABS(T3)&lt;10,"0"&amp;ABS(T3),ABS(T3)),CONCATENATE(LEFT(V3,1),RIGHT(V3,1))), G3, H3)</f>
        <v>MR30167060500</v>
      </c>
      <c r="F3" s="84" t="str">
        <f t="shared" ref="F3:F19" si="1">E3</f>
        <v>MR30167060500</v>
      </c>
      <c r="G3" s="83"/>
      <c r="H3" s="83"/>
      <c r="I3" s="72" t="s">
        <v>333</v>
      </c>
      <c r="J3" s="305">
        <v>40544</v>
      </c>
      <c r="K3" s="418" t="s">
        <v>3713</v>
      </c>
      <c r="L3" s="328">
        <v>289</v>
      </c>
      <c r="M3" s="85" t="str">
        <f t="shared" ref="M3:M58" si="2">IF(K3="Coming Soon",L3,IF(K3="Active",L3,""))</f>
        <v/>
      </c>
      <c r="N3" s="409"/>
      <c r="O3" s="408">
        <v>16</v>
      </c>
      <c r="P3" s="8">
        <v>7</v>
      </c>
      <c r="Q3" s="408" t="str">
        <f t="shared" ref="Q3:Q14" si="3">CONCATENATE(R3,"x",S3)</f>
        <v>6x5.5</v>
      </c>
      <c r="R3" s="3">
        <v>6</v>
      </c>
      <c r="S3" s="3">
        <v>5.5</v>
      </c>
      <c r="T3" s="3">
        <v>0</v>
      </c>
      <c r="U3" s="16">
        <v>4</v>
      </c>
      <c r="V3" s="410" t="s">
        <v>85</v>
      </c>
      <c r="W3" s="16">
        <v>108</v>
      </c>
      <c r="X3" s="10">
        <v>26.92</v>
      </c>
      <c r="Y3" s="47">
        <v>3600</v>
      </c>
      <c r="Z3" s="72" t="s">
        <v>2165</v>
      </c>
      <c r="AA3" s="72" t="s">
        <v>2845</v>
      </c>
      <c r="AB3" s="47" t="str">
        <f t="shared" ref="AB3:AB19" si="4">_xlfn.CONCAT(O3,"x",P3,","," ",Q3,","," ",T3," ","OS",","," ",Y3," lbs")</f>
        <v>16x7, 6x5.5, 0 OS, 3600 lbs</v>
      </c>
      <c r="AC3" s="73" t="s">
        <v>1538</v>
      </c>
      <c r="AD3" s="46" t="str">
        <f>IF(AC3="N/A","None",VLOOKUP(AC3,ACCESSORIES!F:N,9,FALSE))</f>
        <v>Push Thru</v>
      </c>
      <c r="AE3" s="82">
        <f>_xlfn.IFNA(VLOOKUP(AC3,ACCESSORIES!F:J,5,FALSE),"N/A")</f>
        <v>33</v>
      </c>
      <c r="AF3" s="80" t="s">
        <v>85</v>
      </c>
      <c r="AG3" s="3" t="s">
        <v>85</v>
      </c>
      <c r="AH3" s="408" t="s">
        <v>2859</v>
      </c>
      <c r="AI3" s="408" t="s">
        <v>1826</v>
      </c>
      <c r="AJ3" s="9">
        <f>_xlfn.IFNA(VLOOKUP(AI3,ACCESSORIES!F:J,5,FALSE),"N/A")</f>
        <v>1.1000000000000001</v>
      </c>
      <c r="AK3" s="408" t="s">
        <v>237</v>
      </c>
      <c r="AL3" s="408" t="s">
        <v>85</v>
      </c>
      <c r="AM3" s="38" t="str">
        <f>_xlfn.IFNA(VLOOKUP(AL3,ACCESSORIES!F:J,5,FALSE),"N/A")</f>
        <v>N/A</v>
      </c>
      <c r="AN3" s="408" t="s">
        <v>85</v>
      </c>
      <c r="AO3" s="75">
        <v>16.2</v>
      </c>
      <c r="AP3" s="75">
        <v>60</v>
      </c>
      <c r="AQ3" s="408">
        <v>178</v>
      </c>
      <c r="AR3" s="25">
        <v>0</v>
      </c>
      <c r="AS3" s="25">
        <v>13.7</v>
      </c>
      <c r="AT3" s="25">
        <v>36</v>
      </c>
      <c r="AU3" s="25">
        <v>36.6</v>
      </c>
      <c r="AV3" s="25">
        <v>194.1</v>
      </c>
      <c r="AW3" s="411">
        <v>186.5</v>
      </c>
      <c r="AX3" s="410">
        <v>106.4</v>
      </c>
      <c r="AY3" s="49">
        <v>55</v>
      </c>
      <c r="AZ3" s="49">
        <v>55</v>
      </c>
      <c r="BA3" s="49">
        <v>43</v>
      </c>
      <c r="BB3" s="48">
        <f t="shared" ref="BB3:BB19" si="5">ROUND(CONVERT(BA3,"mm","in"),2)</f>
        <v>1.69</v>
      </c>
      <c r="BC3" s="408" t="s">
        <v>85</v>
      </c>
      <c r="BD3" s="412" t="str">
        <f>_xlfn.IFNA(VLOOKUP(BC3,ACCESSORIES!F:J,5,FALSE),"N/A")</f>
        <v>N/A</v>
      </c>
      <c r="BE3" s="408" t="s">
        <v>85</v>
      </c>
      <c r="BF3" s="412" t="str">
        <f>_xlfn.IFNA(VLOOKUP(BE3,ACCESSORIES!F:J,5,FALSE),"N/A")</f>
        <v>N/A</v>
      </c>
      <c r="BG3" s="70">
        <v>31</v>
      </c>
      <c r="BH3" s="50">
        <v>19.09</v>
      </c>
      <c r="BI3" s="50">
        <v>19.09</v>
      </c>
      <c r="BJ3" s="50">
        <v>10.24</v>
      </c>
      <c r="BK3" s="357">
        <f t="shared" ref="BK3:BK14" si="6">SUM(((BH3*25.4)*(BI3*25.4)*(BJ3*25.4))/1000000000)</f>
        <v>6.1152323564527607E-2</v>
      </c>
      <c r="BL3" s="73">
        <v>36</v>
      </c>
      <c r="BM3" s="107" t="s">
        <v>3771</v>
      </c>
      <c r="BN3" s="46" t="s">
        <v>3891</v>
      </c>
      <c r="BO3" s="74" t="s">
        <v>3907</v>
      </c>
      <c r="BP3" s="74" t="s">
        <v>5194</v>
      </c>
      <c r="BQ3" s="74" t="s">
        <v>5195</v>
      </c>
      <c r="BR3" s="74" t="s">
        <v>5169</v>
      </c>
      <c r="BS3" s="74" t="s">
        <v>5196</v>
      </c>
      <c r="BT3" s="74" t="s">
        <v>5197</v>
      </c>
      <c r="BU3" s="74" t="s">
        <v>3909</v>
      </c>
      <c r="BV3" s="74"/>
      <c r="BW3" s="74"/>
      <c r="BX3" s="74"/>
      <c r="BY3" s="300" t="s">
        <v>7721</v>
      </c>
      <c r="BZ3" s="413" t="s">
        <v>7722</v>
      </c>
      <c r="CA3" s="300" t="s">
        <v>7717</v>
      </c>
      <c r="CB3" s="413" t="s">
        <v>7720</v>
      </c>
      <c r="CC3" s="86" t="str">
        <f t="shared" ref="CC3:CC18" si="7">CONCATENATE(IF(K3="Closeout","CLOSEOUT - ",""),D3,", ",O3,"x",P3,", ",IF(V3="N/A","",CONCATENATE(V3,"/")),IF(T3&gt;0,CONCATENATE("+",T3),T3),"mm Offset, ",Q3,", ",W3,"mm Centerbore, ",PROPER(Z3),IF(H3="R",", Race Drilled",""),"",IF(BE3="N/A","",CONCATENATE(", w/ ",BE3)))</f>
        <v>CLOSEOUT - MR301 The Standard, 16x7, 0mm Offset, 6x5.5, 108mm Centerbore, Matte Black</v>
      </c>
      <c r="CD3" s="74" t="s">
        <v>3719</v>
      </c>
      <c r="CE3" s="74" t="s">
        <v>3720</v>
      </c>
      <c r="CF3" s="74" t="str">
        <f t="shared" ref="CF3:CF18" si="8">C3</f>
        <v>STREET (3XX)</v>
      </c>
    </row>
    <row r="4" spans="1:85" s="36" customFormat="1" ht="15" customHeight="1">
      <c r="A4" s="22">
        <f t="shared" si="0"/>
        <v>2</v>
      </c>
      <c r="B4" s="408" t="s">
        <v>84</v>
      </c>
      <c r="C4" s="408" t="s">
        <v>1038</v>
      </c>
      <c r="D4" s="408" t="s">
        <v>1080</v>
      </c>
      <c r="E4" s="84" t="str">
        <f>CONCATENATE(LEFT(D4,5),VLOOKUP(CONCATENATE(O4,"x",P4),'WHEEL PART NUMBER GUIDE'!$B$9:$C$51,2,FALSE),VLOOKUP(CONCATENATE(Q4, W4), 'WHEEL PART NUMBER GUIDE'!$Q$6:$R$98, 2, FALSE),VLOOKUP(Z4,'WHEEL PART NUMBER GUIDE'!$J$8:$K$54,2, FALSE),IF(V4="N/A",IF(ABS(T4)&lt;10,"0"&amp;ABS(T4),ABS(T4)),CONCATENATE(LEFT(V4,1),RIGHT(V4,1))), G4, H4)</f>
        <v>MR30167080500</v>
      </c>
      <c r="F4" s="84" t="str">
        <f t="shared" si="1"/>
        <v>MR30167080500</v>
      </c>
      <c r="G4" s="83"/>
      <c r="H4" s="83"/>
      <c r="I4" s="72" t="s">
        <v>334</v>
      </c>
      <c r="J4" s="305">
        <v>40544</v>
      </c>
      <c r="K4" s="418" t="s">
        <v>3713</v>
      </c>
      <c r="L4" s="328">
        <v>289</v>
      </c>
      <c r="M4" s="85" t="str">
        <f t="shared" si="2"/>
        <v/>
      </c>
      <c r="N4" s="630"/>
      <c r="O4" s="408">
        <v>16</v>
      </c>
      <c r="P4" s="8">
        <v>7</v>
      </c>
      <c r="Q4" s="408" t="str">
        <f t="shared" si="3"/>
        <v>8x6.5</v>
      </c>
      <c r="R4" s="3">
        <v>8</v>
      </c>
      <c r="S4" s="3">
        <v>6.5</v>
      </c>
      <c r="T4" s="3">
        <v>0</v>
      </c>
      <c r="U4" s="16">
        <v>4</v>
      </c>
      <c r="V4" s="410" t="s">
        <v>85</v>
      </c>
      <c r="W4" s="16">
        <v>130.81</v>
      </c>
      <c r="X4" s="10">
        <v>26</v>
      </c>
      <c r="Y4" s="47">
        <v>3600</v>
      </c>
      <c r="Z4" s="72" t="s">
        <v>2165</v>
      </c>
      <c r="AA4" s="72" t="s">
        <v>2845</v>
      </c>
      <c r="AB4" s="47" t="str">
        <f t="shared" si="4"/>
        <v>16x7, 8x6.5, 0 OS, 3600 lbs</v>
      </c>
      <c r="AC4" s="73" t="s">
        <v>1800</v>
      </c>
      <c r="AD4" s="46" t="str">
        <f>IF(AC4="N/A","None",VLOOKUP(AC4,ACCESSORIES!F:N,9,FALSE))</f>
        <v>Push Thru</v>
      </c>
      <c r="AE4" s="82">
        <f>_xlfn.IFNA(VLOOKUP(AC4,ACCESSORIES!F:J,5,FALSE),"N/A")</f>
        <v>33</v>
      </c>
      <c r="AF4" s="80" t="s">
        <v>85</v>
      </c>
      <c r="AG4" s="3" t="s">
        <v>85</v>
      </c>
      <c r="AH4" s="3" t="s">
        <v>2863</v>
      </c>
      <c r="AI4" s="408" t="s">
        <v>1826</v>
      </c>
      <c r="AJ4" s="9">
        <f>_xlfn.IFNA(VLOOKUP(AI4,ACCESSORIES!F:J,5,FALSE),"N/A")</f>
        <v>1.1000000000000001</v>
      </c>
      <c r="AK4" s="408" t="s">
        <v>237</v>
      </c>
      <c r="AL4" s="408" t="s">
        <v>85</v>
      </c>
      <c r="AM4" s="38" t="str">
        <f>_xlfn.IFNA(VLOOKUP(AL4,ACCESSORIES!F:J,5,FALSE),"N/A")</f>
        <v>N/A</v>
      </c>
      <c r="AN4" s="408" t="s">
        <v>85</v>
      </c>
      <c r="AO4" s="75">
        <v>16.2</v>
      </c>
      <c r="AP4" s="75">
        <v>60</v>
      </c>
      <c r="AQ4" s="408">
        <v>196</v>
      </c>
      <c r="AR4" s="25">
        <v>0</v>
      </c>
      <c r="AS4" s="25">
        <v>0</v>
      </c>
      <c r="AT4" s="25">
        <v>35.9</v>
      </c>
      <c r="AU4" s="25">
        <v>36.6</v>
      </c>
      <c r="AV4" s="25">
        <v>194.1</v>
      </c>
      <c r="AW4" s="411">
        <v>186.5</v>
      </c>
      <c r="AX4" s="410">
        <v>124</v>
      </c>
      <c r="AY4" s="49">
        <v>98</v>
      </c>
      <c r="AZ4" s="49">
        <v>100</v>
      </c>
      <c r="BA4" s="49">
        <v>43</v>
      </c>
      <c r="BB4" s="48">
        <f t="shared" si="5"/>
        <v>1.69</v>
      </c>
      <c r="BC4" s="408" t="s">
        <v>85</v>
      </c>
      <c r="BD4" s="412" t="str">
        <f>_xlfn.IFNA(VLOOKUP(BC4,ACCESSORIES!F:J,5,FALSE),"N/A")</f>
        <v>N/A</v>
      </c>
      <c r="BE4" s="408" t="s">
        <v>85</v>
      </c>
      <c r="BF4" s="412" t="str">
        <f>_xlfn.IFNA(VLOOKUP(BE4,ACCESSORIES!F:J,5,FALSE),"N/A")</f>
        <v>N/A</v>
      </c>
      <c r="BG4" s="70">
        <v>30</v>
      </c>
      <c r="BH4" s="50">
        <v>19.09</v>
      </c>
      <c r="BI4" s="50">
        <v>19.09</v>
      </c>
      <c r="BJ4" s="50">
        <v>10.24</v>
      </c>
      <c r="BK4" s="357">
        <f t="shared" si="6"/>
        <v>6.1152323564527607E-2</v>
      </c>
      <c r="BL4" s="73">
        <v>36</v>
      </c>
      <c r="BM4" s="107" t="s">
        <v>3771</v>
      </c>
      <c r="BN4" s="46" t="s">
        <v>3891</v>
      </c>
      <c r="BO4" s="74" t="s">
        <v>3907</v>
      </c>
      <c r="BP4" s="74" t="s">
        <v>5194</v>
      </c>
      <c r="BQ4" s="74" t="s">
        <v>5195</v>
      </c>
      <c r="BR4" s="74" t="s">
        <v>5169</v>
      </c>
      <c r="BS4" s="74" t="s">
        <v>5196</v>
      </c>
      <c r="BT4" s="74" t="s">
        <v>5197</v>
      </c>
      <c r="BU4" s="74" t="s">
        <v>3909</v>
      </c>
      <c r="BV4" s="74"/>
      <c r="BW4" s="74"/>
      <c r="BX4" s="74"/>
      <c r="BY4" s="300" t="s">
        <v>7713</v>
      </c>
      <c r="BZ4" s="413" t="s">
        <v>7719</v>
      </c>
      <c r="CA4" s="300" t="s">
        <v>7716</v>
      </c>
      <c r="CB4" s="413" t="s">
        <v>7718</v>
      </c>
      <c r="CC4" s="86" t="str">
        <f t="shared" si="7"/>
        <v>CLOSEOUT - MR301 The Standard, 16x7, 0mm Offset, 8x6.5, 130.81mm Centerbore, Matte Black</v>
      </c>
      <c r="CD4" s="74" t="s">
        <v>3719</v>
      </c>
      <c r="CE4" s="74" t="s">
        <v>3720</v>
      </c>
      <c r="CF4" s="74" t="str">
        <f t="shared" si="8"/>
        <v>STREET (3XX)</v>
      </c>
    </row>
    <row r="5" spans="1:85" s="36" customFormat="1" ht="15" customHeight="1">
      <c r="A5" s="22">
        <f t="shared" si="0"/>
        <v>3</v>
      </c>
      <c r="B5" s="408" t="s">
        <v>84</v>
      </c>
      <c r="C5" s="408" t="s">
        <v>1038</v>
      </c>
      <c r="D5" s="408" t="s">
        <v>1080</v>
      </c>
      <c r="E5" s="129" t="str">
        <f>CONCATENATE(LEFT(D5,5),VLOOKUP(CONCATENATE(O5,"x",P5),'WHEEL PART NUMBER GUIDE'!$B$9:$C$51,2,FALSE),VLOOKUP(CONCATENATE(Q5, W5), 'WHEEL PART NUMBER GUIDE'!$Q$6:$R$98, 2, FALSE),VLOOKUP(Z5,'WHEEL PART NUMBER GUIDE'!$J$8:$K$54,2, FALSE),IF(V5="N/A",IF(ABS(T5)&lt;10,"0"&amp;ABS(T5),ABS(T5)),CONCATENATE(LEFT(V5,1),RIGHT(V5,1))), G5, H5)</f>
        <v>MR30168012300</v>
      </c>
      <c r="F5" s="84" t="str">
        <f t="shared" si="1"/>
        <v>MR30168012300</v>
      </c>
      <c r="G5" s="83"/>
      <c r="H5" s="83"/>
      <c r="I5" s="72" t="s">
        <v>257</v>
      </c>
      <c r="J5" s="305">
        <v>40544</v>
      </c>
      <c r="K5" s="418" t="s">
        <v>3713</v>
      </c>
      <c r="L5" s="328">
        <v>299</v>
      </c>
      <c r="M5" s="85" t="str">
        <f t="shared" si="2"/>
        <v/>
      </c>
      <c r="N5" s="630"/>
      <c r="O5" s="408">
        <v>16</v>
      </c>
      <c r="P5" s="8">
        <v>8</v>
      </c>
      <c r="Q5" s="408" t="str">
        <f t="shared" si="3"/>
        <v>5x4.5</v>
      </c>
      <c r="R5" s="3">
        <v>5</v>
      </c>
      <c r="S5" s="3">
        <v>4.5</v>
      </c>
      <c r="T5" s="3">
        <v>0</v>
      </c>
      <c r="U5" s="16">
        <v>4.5</v>
      </c>
      <c r="V5" s="410" t="s">
        <v>85</v>
      </c>
      <c r="W5" s="16">
        <v>83</v>
      </c>
      <c r="X5" s="8">
        <v>25.6</v>
      </c>
      <c r="Y5" s="47">
        <v>2100</v>
      </c>
      <c r="Z5" s="45" t="s">
        <v>5147</v>
      </c>
      <c r="AA5" s="72" t="s">
        <v>173</v>
      </c>
      <c r="AB5" s="47" t="str">
        <f t="shared" si="4"/>
        <v>16x8, 5x4.5, 0 OS, 2100 lbs</v>
      </c>
      <c r="AC5" s="73" t="s">
        <v>1545</v>
      </c>
      <c r="AD5" s="46" t="str">
        <f>IF(AC5="N/A","None",VLOOKUP(AC5,ACCESSORIES!F:N,9,FALSE))</f>
        <v>Push Thru</v>
      </c>
      <c r="AE5" s="82">
        <f>_xlfn.IFNA(VLOOKUP(AC5,ACCESSORIES!F:J,5,FALSE),"N/A")</f>
        <v>33</v>
      </c>
      <c r="AF5" s="80" t="s">
        <v>85</v>
      </c>
      <c r="AG5" s="408" t="s">
        <v>85</v>
      </c>
      <c r="AH5" s="416" t="s">
        <v>2940</v>
      </c>
      <c r="AI5" s="408" t="s">
        <v>1826</v>
      </c>
      <c r="AJ5" s="9">
        <f>_xlfn.IFNA(VLOOKUP(AI5,ACCESSORIES!F:J,5,FALSE),"N/A")</f>
        <v>1.1000000000000001</v>
      </c>
      <c r="AK5" s="408" t="s">
        <v>237</v>
      </c>
      <c r="AL5" s="408" t="s">
        <v>85</v>
      </c>
      <c r="AM5" s="38" t="str">
        <f>_xlfn.IFNA(VLOOKUP(AL5,ACCESSORIES!F:J,5,FALSE),"N/A")</f>
        <v>N/A</v>
      </c>
      <c r="AN5" s="408" t="s">
        <v>85</v>
      </c>
      <c r="AO5" s="75">
        <v>16.2</v>
      </c>
      <c r="AP5" s="75">
        <v>60</v>
      </c>
      <c r="AQ5" s="408">
        <v>150</v>
      </c>
      <c r="AR5" s="25">
        <v>13</v>
      </c>
      <c r="AS5" s="25">
        <v>22</v>
      </c>
      <c r="AT5" s="25">
        <v>29.7</v>
      </c>
      <c r="AU5" s="25">
        <v>27.2</v>
      </c>
      <c r="AV5" s="25">
        <v>193.3</v>
      </c>
      <c r="AW5" s="411">
        <v>189.6</v>
      </c>
      <c r="AX5" s="420">
        <v>77.099999999999994</v>
      </c>
      <c r="AY5" s="49">
        <v>80</v>
      </c>
      <c r="AZ5" s="49">
        <v>80</v>
      </c>
      <c r="BA5" s="49">
        <v>64</v>
      </c>
      <c r="BB5" s="48">
        <f t="shared" si="5"/>
        <v>2.52</v>
      </c>
      <c r="BC5" s="408" t="s">
        <v>85</v>
      </c>
      <c r="BD5" s="412" t="str">
        <f>_xlfn.IFNA(VLOOKUP(BC5,ACCESSORIES!F:J,5,FALSE),"N/A")</f>
        <v>N/A</v>
      </c>
      <c r="BE5" s="408" t="s">
        <v>85</v>
      </c>
      <c r="BF5" s="412" t="str">
        <f>_xlfn.IFNA(VLOOKUP(BE5,ACCESSORIES!F:J,5,FALSE),"N/A")</f>
        <v>N/A</v>
      </c>
      <c r="BG5" s="70">
        <v>30</v>
      </c>
      <c r="BH5" s="50">
        <v>19.055118110236201</v>
      </c>
      <c r="BI5" s="50">
        <v>19.055118110236201</v>
      </c>
      <c r="BJ5" s="50">
        <v>10.944881889763799</v>
      </c>
      <c r="BK5" s="357">
        <f t="shared" si="6"/>
        <v>6.5123167999999981E-2</v>
      </c>
      <c r="BL5" s="73">
        <v>36</v>
      </c>
      <c r="BM5" s="107" t="s">
        <v>3771</v>
      </c>
      <c r="BN5" s="46" t="s">
        <v>3891</v>
      </c>
      <c r="BO5" s="74" t="s">
        <v>3907</v>
      </c>
      <c r="BP5" s="74" t="s">
        <v>5194</v>
      </c>
      <c r="BQ5" s="74" t="s">
        <v>5195</v>
      </c>
      <c r="BR5" s="74" t="s">
        <v>5169</v>
      </c>
      <c r="BS5" s="74" t="s">
        <v>5196</v>
      </c>
      <c r="BT5" s="74" t="s">
        <v>5197</v>
      </c>
      <c r="BU5" s="74" t="s">
        <v>3909</v>
      </c>
      <c r="BV5" s="74"/>
      <c r="BW5" s="74"/>
      <c r="BX5" s="74"/>
      <c r="BY5" s="338" t="s">
        <v>7723</v>
      </c>
      <c r="BZ5" s="423" t="s">
        <v>7726</v>
      </c>
      <c r="CA5" s="338" t="s">
        <v>7727</v>
      </c>
      <c r="CB5" s="423" t="s">
        <v>7728</v>
      </c>
      <c r="CC5" s="86" t="str">
        <f t="shared" si="7"/>
        <v>CLOSEOUT - MR301 The Standard, 16x8, 0mm Offset, 5x4.5, 83mm Centerbore, Machined - Clear Coat</v>
      </c>
      <c r="CD5" s="74" t="s">
        <v>3719</v>
      </c>
      <c r="CE5" s="74" t="s">
        <v>3720</v>
      </c>
      <c r="CF5" s="74" t="str">
        <f t="shared" si="8"/>
        <v>STREET (3XX)</v>
      </c>
    </row>
    <row r="6" spans="1:85" s="36" customFormat="1" ht="15" customHeight="1">
      <c r="A6" s="22">
        <f t="shared" si="0"/>
        <v>4</v>
      </c>
      <c r="B6" s="408" t="s">
        <v>84</v>
      </c>
      <c r="C6" s="408" t="s">
        <v>1038</v>
      </c>
      <c r="D6" s="408" t="s">
        <v>1080</v>
      </c>
      <c r="E6" s="129" t="str">
        <f>CONCATENATE(LEFT(D6,5),VLOOKUP(CONCATENATE(O6,"x",P6),'WHEEL PART NUMBER GUIDE'!$B$9:$C$51,2,FALSE),VLOOKUP(CONCATENATE(Q6, W6), 'WHEEL PART NUMBER GUIDE'!$Q$6:$R$98, 2, FALSE),VLOOKUP(Z6,'WHEEL PART NUMBER GUIDE'!$J$8:$K$54,2, FALSE),IF(V6="N/A",IF(ABS(T6)&lt;10,"0"&amp;ABS(T6),ABS(T6)),CONCATENATE(LEFT(V6,1),RIGHT(V6,1))), G6, H6)</f>
        <v>MR30179012512N</v>
      </c>
      <c r="F6" s="84" t="str">
        <f t="shared" si="1"/>
        <v>MR30179012512N</v>
      </c>
      <c r="G6" s="83" t="s">
        <v>2095</v>
      </c>
      <c r="H6" s="83"/>
      <c r="I6" s="72" t="s">
        <v>291</v>
      </c>
      <c r="J6" s="305">
        <v>40544</v>
      </c>
      <c r="K6" s="418" t="s">
        <v>3713</v>
      </c>
      <c r="L6" s="328">
        <v>339</v>
      </c>
      <c r="M6" s="85" t="str">
        <f t="shared" si="2"/>
        <v/>
      </c>
      <c r="N6" s="630"/>
      <c r="O6" s="408">
        <v>17</v>
      </c>
      <c r="P6" s="8">
        <v>9</v>
      </c>
      <c r="Q6" s="408" t="str">
        <f t="shared" si="3"/>
        <v>5x4.5</v>
      </c>
      <c r="R6" s="3">
        <v>5</v>
      </c>
      <c r="S6" s="3">
        <v>4.5</v>
      </c>
      <c r="T6" s="3">
        <v>-12</v>
      </c>
      <c r="U6" s="16">
        <v>4.5</v>
      </c>
      <c r="V6" s="410" t="s">
        <v>85</v>
      </c>
      <c r="W6" s="16">
        <v>83</v>
      </c>
      <c r="X6" s="8">
        <v>30.17</v>
      </c>
      <c r="Y6" s="47">
        <v>2650</v>
      </c>
      <c r="Z6" s="72" t="s">
        <v>2165</v>
      </c>
      <c r="AA6" s="72" t="s">
        <v>2845</v>
      </c>
      <c r="AB6" s="47" t="str">
        <f t="shared" si="4"/>
        <v>17x9, 5x4.5, -12 OS, 2650 lbs</v>
      </c>
      <c r="AC6" s="73" t="s">
        <v>1547</v>
      </c>
      <c r="AD6" s="46" t="str">
        <f>IF(AC6="N/A","None",VLOOKUP(AC6,ACCESSORIES!F:N,9,FALSE))</f>
        <v>Push Thru</v>
      </c>
      <c r="AE6" s="82">
        <f>_xlfn.IFNA(VLOOKUP(AC6,ACCESSORIES!F:J,5,FALSE),"N/A")</f>
        <v>33</v>
      </c>
      <c r="AF6" s="80" t="s">
        <v>85</v>
      </c>
      <c r="AG6" s="408" t="s">
        <v>85</v>
      </c>
      <c r="AH6" s="416" t="s">
        <v>2940</v>
      </c>
      <c r="AI6" s="408" t="s">
        <v>1826</v>
      </c>
      <c r="AJ6" s="9">
        <f>_xlfn.IFNA(VLOOKUP(AI6,ACCESSORIES!F:J,5,FALSE),"N/A")</f>
        <v>1.1000000000000001</v>
      </c>
      <c r="AK6" s="408" t="s">
        <v>237</v>
      </c>
      <c r="AL6" s="408" t="s">
        <v>85</v>
      </c>
      <c r="AM6" s="38" t="str">
        <f>_xlfn.IFNA(VLOOKUP(AL6,ACCESSORIES!F:J,5,FALSE),"N/A")</f>
        <v>N/A</v>
      </c>
      <c r="AN6" s="408" t="s">
        <v>85</v>
      </c>
      <c r="AO6" s="75">
        <v>16.2</v>
      </c>
      <c r="AP6" s="75">
        <v>60</v>
      </c>
      <c r="AQ6" s="408">
        <v>155</v>
      </c>
      <c r="AR6" s="25">
        <v>10.7</v>
      </c>
      <c r="AS6" s="25">
        <v>19.899999999999999</v>
      </c>
      <c r="AT6" s="25">
        <v>30.4</v>
      </c>
      <c r="AU6" s="25">
        <v>29.9</v>
      </c>
      <c r="AV6" s="25">
        <v>209</v>
      </c>
      <c r="AW6" s="411">
        <v>205.6</v>
      </c>
      <c r="AX6" s="420">
        <v>77.099999999999994</v>
      </c>
      <c r="AY6" s="49">
        <v>80</v>
      </c>
      <c r="AZ6" s="49">
        <v>80</v>
      </c>
      <c r="BA6" s="49">
        <v>88</v>
      </c>
      <c r="BB6" s="48">
        <f t="shared" si="5"/>
        <v>3.46</v>
      </c>
      <c r="BC6" s="408" t="s">
        <v>85</v>
      </c>
      <c r="BD6" s="412" t="str">
        <f>_xlfn.IFNA(VLOOKUP(BC6,ACCESSORIES!F:J,5,FALSE),"N/A")</f>
        <v>N/A</v>
      </c>
      <c r="BE6" s="408" t="s">
        <v>85</v>
      </c>
      <c r="BF6" s="412" t="str">
        <f>_xlfn.IFNA(VLOOKUP(BE6,ACCESSORIES!F:J,5,FALSE),"N/A")</f>
        <v>N/A</v>
      </c>
      <c r="BG6" s="70">
        <v>35</v>
      </c>
      <c r="BH6" s="50">
        <v>20.236220472440898</v>
      </c>
      <c r="BI6" s="50">
        <v>20.236220472440898</v>
      </c>
      <c r="BJ6" s="50">
        <v>12.4409448818898</v>
      </c>
      <c r="BK6" s="357">
        <f t="shared" si="6"/>
        <v>8.348593599999983E-2</v>
      </c>
      <c r="BL6" s="73">
        <v>36</v>
      </c>
      <c r="BM6" s="107" t="s">
        <v>3771</v>
      </c>
      <c r="BN6" s="46" t="s">
        <v>3891</v>
      </c>
      <c r="BO6" s="74" t="s">
        <v>3907</v>
      </c>
      <c r="BP6" s="74" t="s">
        <v>5194</v>
      </c>
      <c r="BQ6" s="74" t="s">
        <v>5195</v>
      </c>
      <c r="BR6" s="74" t="s">
        <v>5169</v>
      </c>
      <c r="BS6" s="74" t="s">
        <v>5196</v>
      </c>
      <c r="BT6" s="74" t="s">
        <v>5197</v>
      </c>
      <c r="BU6" s="74" t="s">
        <v>3909</v>
      </c>
      <c r="BV6" s="74"/>
      <c r="BW6" s="74"/>
      <c r="BX6" s="74"/>
      <c r="BY6" s="338" t="s">
        <v>6051</v>
      </c>
      <c r="BZ6" s="423" t="s">
        <v>7350</v>
      </c>
      <c r="CA6" s="338" t="s">
        <v>6053</v>
      </c>
      <c r="CB6" s="423" t="s">
        <v>7351</v>
      </c>
      <c r="CC6" s="86" t="str">
        <f t="shared" si="7"/>
        <v>CLOSEOUT - MR301 The Standard, 17x9, -12mm Offset, 5x4.5, 83mm Centerbore, Matte Black</v>
      </c>
      <c r="CD6" s="74" t="s">
        <v>3719</v>
      </c>
      <c r="CE6" s="74" t="s">
        <v>3720</v>
      </c>
      <c r="CF6" s="74" t="str">
        <f t="shared" si="8"/>
        <v>STREET (3XX)</v>
      </c>
    </row>
    <row r="7" spans="1:85" s="36" customFormat="1" ht="15" customHeight="1">
      <c r="A7" s="22">
        <f t="shared" si="0"/>
        <v>5</v>
      </c>
      <c r="B7" s="408" t="s">
        <v>84</v>
      </c>
      <c r="C7" s="408" t="s">
        <v>1038</v>
      </c>
      <c r="D7" s="5" t="s">
        <v>1082</v>
      </c>
      <c r="E7" s="129" t="str">
        <f>CONCATENATE(LEFT(D7,5),VLOOKUP(CONCATENATE(O7,"x",P7),'WHEEL PART NUMBER GUIDE'!$B$9:$C$51,2,FALSE),VLOOKUP(CONCATENATE(Q7, W7), 'WHEEL PART NUMBER GUIDE'!$Q$6:$R$98, 2, FALSE),VLOOKUP(Z7,'WHEEL PART NUMBER GUIDE'!$J$8:$K$54,2, FALSE),IF(V7="N/A",IF(ABS(T7)&lt;10,"0"&amp;ABS(T7),ABS(T7)),CONCATENATE(LEFT(V7,1),RIGHT(V7,1))), G7, H7)</f>
        <v>MR30451012550N</v>
      </c>
      <c r="F7" s="84" t="str">
        <f t="shared" si="1"/>
        <v>MR30451012550N</v>
      </c>
      <c r="G7" s="83" t="s">
        <v>2095</v>
      </c>
      <c r="H7" s="83"/>
      <c r="I7" s="72" t="s">
        <v>341</v>
      </c>
      <c r="J7" s="305">
        <v>40909</v>
      </c>
      <c r="K7" s="78" t="s">
        <v>3713</v>
      </c>
      <c r="L7" s="328">
        <v>299</v>
      </c>
      <c r="M7" s="85" t="str">
        <f t="shared" si="2"/>
        <v/>
      </c>
      <c r="N7" s="630"/>
      <c r="O7" s="5">
        <v>15</v>
      </c>
      <c r="P7" s="8">
        <v>10</v>
      </c>
      <c r="Q7" s="408" t="str">
        <f t="shared" si="3"/>
        <v>5x4.5</v>
      </c>
      <c r="R7" s="3">
        <v>5</v>
      </c>
      <c r="S7" s="3">
        <v>4.5</v>
      </c>
      <c r="T7" s="3">
        <v>-50</v>
      </c>
      <c r="U7" s="18">
        <v>3.5</v>
      </c>
      <c r="V7" s="410" t="s">
        <v>85</v>
      </c>
      <c r="W7" s="16">
        <v>83</v>
      </c>
      <c r="X7" s="8">
        <v>23.96</v>
      </c>
      <c r="Y7" s="47">
        <v>2100</v>
      </c>
      <c r="Z7" s="71" t="s">
        <v>2165</v>
      </c>
      <c r="AA7" s="72" t="s">
        <v>2845</v>
      </c>
      <c r="AB7" s="47" t="str">
        <f t="shared" si="4"/>
        <v>15x10, 5x4.5, -50 OS, 2100 lbs</v>
      </c>
      <c r="AC7" s="73" t="s">
        <v>1565</v>
      </c>
      <c r="AD7" s="46" t="str">
        <f>IF(AC7="N/A","None",VLOOKUP(AC7,ACCESSORIES!F:N,9,FALSE))</f>
        <v>Push Thru</v>
      </c>
      <c r="AE7" s="82">
        <f>_xlfn.IFNA(VLOOKUP(AC7,ACCESSORIES!F:J,5,FALSE),"N/A")</f>
        <v>33</v>
      </c>
      <c r="AF7" s="80" t="s">
        <v>85</v>
      </c>
      <c r="AG7" s="408" t="s">
        <v>85</v>
      </c>
      <c r="AH7" s="416" t="s">
        <v>2940</v>
      </c>
      <c r="AI7" s="73" t="s">
        <v>1827</v>
      </c>
      <c r="AJ7" s="9">
        <f>_xlfn.IFNA(VLOOKUP(AI7,ACCESSORIES!F:J,5,FALSE),"N/A")</f>
        <v>1.1000000000000001</v>
      </c>
      <c r="AK7" s="408" t="s">
        <v>237</v>
      </c>
      <c r="AL7" s="408" t="s">
        <v>85</v>
      </c>
      <c r="AM7" s="38" t="str">
        <f>_xlfn.IFNA(VLOOKUP(AL7,ACCESSORIES!F:J,5,FALSE),"N/A")</f>
        <v>N/A</v>
      </c>
      <c r="AN7" s="408" t="s">
        <v>85</v>
      </c>
      <c r="AO7" s="75">
        <v>16.2</v>
      </c>
      <c r="AP7" s="75">
        <v>60</v>
      </c>
      <c r="AQ7" s="408">
        <v>155</v>
      </c>
      <c r="AR7" s="25">
        <v>21.6</v>
      </c>
      <c r="AS7" s="25">
        <v>30.3</v>
      </c>
      <c r="AT7" s="25">
        <v>32.6</v>
      </c>
      <c r="AU7" s="25">
        <v>31.1</v>
      </c>
      <c r="AV7" s="25">
        <v>182.7</v>
      </c>
      <c r="AW7" s="411">
        <v>178.3</v>
      </c>
      <c r="AX7" s="410">
        <v>77.2</v>
      </c>
      <c r="AY7" s="49">
        <v>52</v>
      </c>
      <c r="AZ7" s="49">
        <v>74</v>
      </c>
      <c r="BA7" s="49">
        <v>138</v>
      </c>
      <c r="BB7" s="48">
        <f t="shared" si="5"/>
        <v>5.43</v>
      </c>
      <c r="BC7" s="408" t="s">
        <v>85</v>
      </c>
      <c r="BD7" s="412" t="str">
        <f>_xlfn.IFNA(VLOOKUP(BC7,ACCESSORIES!F:J,5,FALSE),"N/A")</f>
        <v>N/A</v>
      </c>
      <c r="BE7" s="408" t="s">
        <v>85</v>
      </c>
      <c r="BF7" s="412" t="str">
        <f>_xlfn.IFNA(VLOOKUP(BE7,ACCESSORIES!F:J,5,FALSE),"N/A")</f>
        <v>N/A</v>
      </c>
      <c r="BG7" s="70">
        <v>29</v>
      </c>
      <c r="BH7" s="50">
        <v>17.8740157480315</v>
      </c>
      <c r="BI7" s="50">
        <v>17.8740157480315</v>
      </c>
      <c r="BJ7" s="50">
        <v>12.9133858267717</v>
      </c>
      <c r="BK7" s="357">
        <f t="shared" si="6"/>
        <v>6.7606048000000252E-2</v>
      </c>
      <c r="BL7" s="73">
        <v>48</v>
      </c>
      <c r="BM7" s="107" t="s">
        <v>3771</v>
      </c>
      <c r="BN7" s="46" t="s">
        <v>3891</v>
      </c>
      <c r="BO7" s="74" t="s">
        <v>3907</v>
      </c>
      <c r="BP7" s="29" t="s">
        <v>5143</v>
      </c>
      <c r="BQ7" s="29" t="s">
        <v>5198</v>
      </c>
      <c r="BR7" s="74" t="s">
        <v>5199</v>
      </c>
      <c r="BS7" s="74" t="s">
        <v>5169</v>
      </c>
      <c r="BT7" s="74" t="s">
        <v>5196</v>
      </c>
      <c r="BU7" s="74" t="s">
        <v>3909</v>
      </c>
      <c r="BV7" s="74"/>
      <c r="BW7" s="74"/>
      <c r="BX7" s="74"/>
      <c r="BY7" s="300" t="s">
        <v>6054</v>
      </c>
      <c r="BZ7" s="413" t="s">
        <v>7386</v>
      </c>
      <c r="CA7" s="300" t="s">
        <v>6057</v>
      </c>
      <c r="CB7" s="413" t="s">
        <v>7387</v>
      </c>
      <c r="CC7" s="86" t="str">
        <f t="shared" si="7"/>
        <v>CLOSEOUT - MR304 Double Standard, 15x10, -50mm Offset, 5x4.5, 83mm Centerbore, Matte Black</v>
      </c>
      <c r="CD7" s="74" t="s">
        <v>3719</v>
      </c>
      <c r="CE7" s="74" t="s">
        <v>3720</v>
      </c>
      <c r="CF7" s="74" t="str">
        <f t="shared" si="8"/>
        <v>STREET (3XX)</v>
      </c>
    </row>
    <row r="8" spans="1:85" s="36" customFormat="1" ht="15" customHeight="1">
      <c r="A8" s="22">
        <f t="shared" si="0"/>
        <v>6</v>
      </c>
      <c r="B8" s="408" t="s">
        <v>84</v>
      </c>
      <c r="C8" s="408" t="s">
        <v>1038</v>
      </c>
      <c r="D8" s="5" t="s">
        <v>1082</v>
      </c>
      <c r="E8" s="84" t="str">
        <f>CONCATENATE(LEFT(D8,5),VLOOKUP(CONCATENATE(O8,"x",P8),'WHEEL PART NUMBER GUIDE'!$B$9:$C$51,2,FALSE),VLOOKUP(CONCATENATE(Q8, W8), 'WHEEL PART NUMBER GUIDE'!$Q$6:$R$98, 2, FALSE),VLOOKUP(Z8,'WHEEL PART NUMBER GUIDE'!$J$8:$K$54,2, FALSE),IF(V8="N/A",IF(ABS(T8)&lt;10,"0"&amp;ABS(T8),ABS(T8)),CONCATENATE(LEFT(V8,1),RIGHT(V8,1))), G8, H8)</f>
        <v>MR30451055550N</v>
      </c>
      <c r="F8" s="84" t="str">
        <f t="shared" si="1"/>
        <v>MR30451055550N</v>
      </c>
      <c r="G8" s="83" t="s">
        <v>2095</v>
      </c>
      <c r="H8" s="83"/>
      <c r="I8" s="72" t="s">
        <v>343</v>
      </c>
      <c r="J8" s="305">
        <v>40909</v>
      </c>
      <c r="K8" s="78" t="s">
        <v>3713</v>
      </c>
      <c r="L8" s="328">
        <v>299</v>
      </c>
      <c r="M8" s="85" t="str">
        <f t="shared" si="2"/>
        <v/>
      </c>
      <c r="N8" s="630"/>
      <c r="O8" s="5">
        <v>15</v>
      </c>
      <c r="P8" s="8">
        <v>10</v>
      </c>
      <c r="Q8" s="408" t="str">
        <f t="shared" si="3"/>
        <v>5x5.5</v>
      </c>
      <c r="R8" s="3">
        <v>5</v>
      </c>
      <c r="S8" s="3">
        <v>5.5</v>
      </c>
      <c r="T8" s="3">
        <v>-50</v>
      </c>
      <c r="U8" s="18">
        <v>3.5</v>
      </c>
      <c r="V8" s="410" t="s">
        <v>85</v>
      </c>
      <c r="W8" s="16">
        <v>108</v>
      </c>
      <c r="X8" s="8">
        <v>23.809924315966779</v>
      </c>
      <c r="Y8" s="47">
        <v>2100</v>
      </c>
      <c r="Z8" s="71" t="s">
        <v>2165</v>
      </c>
      <c r="AA8" s="72" t="s">
        <v>2845</v>
      </c>
      <c r="AB8" s="47" t="str">
        <f t="shared" si="4"/>
        <v>15x10, 5x5.5, -50 OS, 2100 lbs</v>
      </c>
      <c r="AC8" s="73" t="s">
        <v>1556</v>
      </c>
      <c r="AD8" s="46" t="str">
        <f>IF(AC8="N/A","None",VLOOKUP(AC8,ACCESSORIES!F:N,9,FALSE))</f>
        <v>Push Thru</v>
      </c>
      <c r="AE8" s="82">
        <f>_xlfn.IFNA(VLOOKUP(AC8,ACCESSORIES!F:J,5,FALSE),"N/A")</f>
        <v>33</v>
      </c>
      <c r="AF8" s="80" t="s">
        <v>85</v>
      </c>
      <c r="AG8" s="408" t="s">
        <v>85</v>
      </c>
      <c r="AH8" s="408" t="s">
        <v>2859</v>
      </c>
      <c r="AI8" s="73" t="s">
        <v>1827</v>
      </c>
      <c r="AJ8" s="9">
        <f>_xlfn.IFNA(VLOOKUP(AI8,ACCESSORIES!F:J,5,FALSE),"N/A")</f>
        <v>1.1000000000000001</v>
      </c>
      <c r="AK8" s="408" t="s">
        <v>237</v>
      </c>
      <c r="AL8" s="408" t="s">
        <v>85</v>
      </c>
      <c r="AM8" s="38" t="str">
        <f>_xlfn.IFNA(VLOOKUP(AL8,ACCESSORIES!F:J,5,FALSE),"N/A")</f>
        <v>N/A</v>
      </c>
      <c r="AN8" s="408" t="s">
        <v>85</v>
      </c>
      <c r="AO8" s="75">
        <v>16.2</v>
      </c>
      <c r="AP8" s="75">
        <v>60</v>
      </c>
      <c r="AQ8" s="408">
        <v>170</v>
      </c>
      <c r="AR8" s="25">
        <v>10.72</v>
      </c>
      <c r="AS8" s="25">
        <v>26.7</v>
      </c>
      <c r="AT8" s="25">
        <v>32.6</v>
      </c>
      <c r="AU8" s="25">
        <v>31.1</v>
      </c>
      <c r="AV8" s="25">
        <v>182.7</v>
      </c>
      <c r="AW8" s="411">
        <v>178.3</v>
      </c>
      <c r="AX8" s="410">
        <v>107</v>
      </c>
      <c r="AY8" s="49">
        <v>41</v>
      </c>
      <c r="AZ8" s="49">
        <v>74</v>
      </c>
      <c r="BA8" s="49">
        <v>138</v>
      </c>
      <c r="BB8" s="48">
        <f t="shared" si="5"/>
        <v>5.43</v>
      </c>
      <c r="BC8" s="408" t="s">
        <v>85</v>
      </c>
      <c r="BD8" s="412" t="str">
        <f>_xlfn.IFNA(VLOOKUP(BC8,ACCESSORIES!F:J,5,FALSE),"N/A")</f>
        <v>N/A</v>
      </c>
      <c r="BE8" s="408" t="s">
        <v>85</v>
      </c>
      <c r="BF8" s="412" t="str">
        <f>_xlfn.IFNA(VLOOKUP(BE8,ACCESSORIES!F:J,5,FALSE),"N/A")</f>
        <v>N/A</v>
      </c>
      <c r="BG8" s="70">
        <v>29</v>
      </c>
      <c r="BH8" s="50">
        <v>17.8740157480315</v>
      </c>
      <c r="BI8" s="50">
        <v>17.8740157480315</v>
      </c>
      <c r="BJ8" s="50">
        <v>12.9133858267717</v>
      </c>
      <c r="BK8" s="357">
        <f t="shared" si="6"/>
        <v>6.7606048000000252E-2</v>
      </c>
      <c r="BL8" s="73">
        <v>48</v>
      </c>
      <c r="BM8" s="107" t="s">
        <v>3771</v>
      </c>
      <c r="BN8" s="46" t="s">
        <v>3891</v>
      </c>
      <c r="BO8" s="74" t="s">
        <v>3907</v>
      </c>
      <c r="BP8" s="29" t="s">
        <v>5143</v>
      </c>
      <c r="BQ8" s="29" t="s">
        <v>5198</v>
      </c>
      <c r="BR8" s="74" t="s">
        <v>5199</v>
      </c>
      <c r="BS8" s="74" t="s">
        <v>5169</v>
      </c>
      <c r="BT8" s="74" t="s">
        <v>5196</v>
      </c>
      <c r="BU8" s="74" t="s">
        <v>3909</v>
      </c>
      <c r="BV8" s="74"/>
      <c r="BW8" s="74"/>
      <c r="BX8" s="74"/>
      <c r="BY8" s="300" t="s">
        <v>6054</v>
      </c>
      <c r="BZ8" s="413" t="s">
        <v>7386</v>
      </c>
      <c r="CA8" s="300" t="s">
        <v>6057</v>
      </c>
      <c r="CB8" s="413" t="s">
        <v>7387</v>
      </c>
      <c r="CC8" s="86" t="str">
        <f t="shared" si="7"/>
        <v>CLOSEOUT - MR304 Double Standard, 15x10, -50mm Offset, 5x5.5, 108mm Centerbore, Matte Black</v>
      </c>
      <c r="CD8" s="74" t="s">
        <v>3719</v>
      </c>
      <c r="CE8" s="74" t="s">
        <v>3720</v>
      </c>
      <c r="CF8" s="74" t="str">
        <f t="shared" si="8"/>
        <v>STREET (3XX)</v>
      </c>
    </row>
    <row r="9" spans="1:85" s="36" customFormat="1" ht="15" customHeight="1">
      <c r="A9" s="22">
        <f t="shared" si="0"/>
        <v>7</v>
      </c>
      <c r="B9" s="408" t="s">
        <v>84</v>
      </c>
      <c r="C9" s="408" t="s">
        <v>1038</v>
      </c>
      <c r="D9" s="5" t="s">
        <v>1082</v>
      </c>
      <c r="E9" s="84" t="str">
        <f>CONCATENATE(LEFT(D9,5),VLOOKUP(CONCATENATE(O9,"x",P9),'WHEEL PART NUMBER GUIDE'!$B$9:$C$51,2,FALSE),VLOOKUP(CONCATENATE(Q9, W9), 'WHEEL PART NUMBER GUIDE'!$Q$6:$R$98, 2, FALSE),VLOOKUP(Z9,'WHEEL PART NUMBER GUIDE'!$J$8:$K$54,2, FALSE),IF(V9="N/A",IF(ABS(T9)&lt;10,"0"&amp;ABS(T9),ABS(T9)),CONCATENATE(LEFT(V9,1),RIGHT(V9,1))), G9, H9)</f>
        <v>MR30451060550N</v>
      </c>
      <c r="F9" s="84" t="str">
        <f t="shared" si="1"/>
        <v>MR30451060550N</v>
      </c>
      <c r="G9" s="83" t="s">
        <v>2095</v>
      </c>
      <c r="H9" s="83"/>
      <c r="I9" s="72" t="s">
        <v>345</v>
      </c>
      <c r="J9" s="305">
        <v>40909</v>
      </c>
      <c r="K9" s="78" t="s">
        <v>3713</v>
      </c>
      <c r="L9" s="328">
        <v>299</v>
      </c>
      <c r="M9" s="85" t="str">
        <f t="shared" si="2"/>
        <v/>
      </c>
      <c r="N9" s="630"/>
      <c r="O9" s="5">
        <v>15</v>
      </c>
      <c r="P9" s="8">
        <v>10</v>
      </c>
      <c r="Q9" s="408" t="str">
        <f t="shared" si="3"/>
        <v>6x5.5</v>
      </c>
      <c r="R9" s="3">
        <v>6</v>
      </c>
      <c r="S9" s="3">
        <v>5.5</v>
      </c>
      <c r="T9" s="3">
        <v>-50</v>
      </c>
      <c r="U9" s="18">
        <v>3.5</v>
      </c>
      <c r="V9" s="410" t="s">
        <v>85</v>
      </c>
      <c r="W9" s="16">
        <v>108</v>
      </c>
      <c r="X9" s="8">
        <v>23.99364498113464</v>
      </c>
      <c r="Y9" s="47">
        <v>2100</v>
      </c>
      <c r="Z9" s="71" t="s">
        <v>2165</v>
      </c>
      <c r="AA9" s="72" t="s">
        <v>2845</v>
      </c>
      <c r="AB9" s="47" t="str">
        <f t="shared" si="4"/>
        <v>15x10, 6x5.5, -50 OS, 2100 lbs</v>
      </c>
      <c r="AC9" s="73" t="s">
        <v>1556</v>
      </c>
      <c r="AD9" s="46" t="str">
        <f>IF(AC9="N/A","None",VLOOKUP(AC9,ACCESSORIES!F:N,9,FALSE))</f>
        <v>Push Thru</v>
      </c>
      <c r="AE9" s="82">
        <f>_xlfn.IFNA(VLOOKUP(AC9,ACCESSORIES!F:J,5,FALSE),"N/A")</f>
        <v>33</v>
      </c>
      <c r="AF9" s="80" t="s">
        <v>85</v>
      </c>
      <c r="AG9" s="408" t="s">
        <v>85</v>
      </c>
      <c r="AH9" s="408" t="s">
        <v>2859</v>
      </c>
      <c r="AI9" s="73" t="s">
        <v>1827</v>
      </c>
      <c r="AJ9" s="9">
        <f>_xlfn.IFNA(VLOOKUP(AI9,ACCESSORIES!F:J,5,FALSE),"N/A")</f>
        <v>1.1000000000000001</v>
      </c>
      <c r="AK9" s="408" t="s">
        <v>237</v>
      </c>
      <c r="AL9" s="408" t="s">
        <v>85</v>
      </c>
      <c r="AM9" s="38" t="str">
        <f>_xlfn.IFNA(VLOOKUP(AL9,ACCESSORIES!F:J,5,FALSE),"N/A")</f>
        <v>N/A</v>
      </c>
      <c r="AN9" s="408" t="s">
        <v>85</v>
      </c>
      <c r="AO9" s="75">
        <v>16.2</v>
      </c>
      <c r="AP9" s="75">
        <v>60</v>
      </c>
      <c r="AQ9" s="408">
        <v>170</v>
      </c>
      <c r="AR9" s="25">
        <v>10.72</v>
      </c>
      <c r="AS9" s="25">
        <v>26.6</v>
      </c>
      <c r="AT9" s="25">
        <v>32.6</v>
      </c>
      <c r="AU9" s="25">
        <v>31.1</v>
      </c>
      <c r="AV9" s="25">
        <v>182.7</v>
      </c>
      <c r="AW9" s="411">
        <v>178.3</v>
      </c>
      <c r="AX9" s="410">
        <v>107</v>
      </c>
      <c r="AY9" s="49">
        <v>41</v>
      </c>
      <c r="AZ9" s="49">
        <v>74</v>
      </c>
      <c r="BA9" s="49">
        <v>138</v>
      </c>
      <c r="BB9" s="48">
        <f t="shared" si="5"/>
        <v>5.43</v>
      </c>
      <c r="BC9" s="408" t="s">
        <v>85</v>
      </c>
      <c r="BD9" s="412" t="str">
        <f>_xlfn.IFNA(VLOOKUP(BC9,ACCESSORIES!F:J,5,FALSE),"N/A")</f>
        <v>N/A</v>
      </c>
      <c r="BE9" s="408" t="s">
        <v>85</v>
      </c>
      <c r="BF9" s="412" t="str">
        <f>_xlfn.IFNA(VLOOKUP(BE9,ACCESSORIES!F:J,5,FALSE),"N/A")</f>
        <v>N/A</v>
      </c>
      <c r="BG9" s="70">
        <v>29</v>
      </c>
      <c r="BH9" s="50">
        <v>17.8740157480315</v>
      </c>
      <c r="BI9" s="50">
        <v>17.8740157480315</v>
      </c>
      <c r="BJ9" s="50">
        <v>12.9133858267717</v>
      </c>
      <c r="BK9" s="357">
        <f t="shared" si="6"/>
        <v>6.7606048000000252E-2</v>
      </c>
      <c r="BL9" s="73">
        <v>48</v>
      </c>
      <c r="BM9" s="107" t="s">
        <v>3771</v>
      </c>
      <c r="BN9" s="46" t="s">
        <v>3891</v>
      </c>
      <c r="BO9" s="74" t="s">
        <v>3907</v>
      </c>
      <c r="BP9" s="29" t="s">
        <v>5143</v>
      </c>
      <c r="BQ9" s="29" t="s">
        <v>5198</v>
      </c>
      <c r="BR9" s="74" t="s">
        <v>5199</v>
      </c>
      <c r="BS9" s="74" t="s">
        <v>5169</v>
      </c>
      <c r="BT9" s="74" t="s">
        <v>5196</v>
      </c>
      <c r="BU9" s="74" t="s">
        <v>3909</v>
      </c>
      <c r="BV9" s="74"/>
      <c r="BW9" s="74"/>
      <c r="BX9" s="74"/>
      <c r="BY9" s="300" t="s">
        <v>6065</v>
      </c>
      <c r="BZ9" s="413" t="s">
        <v>7739</v>
      </c>
      <c r="CA9" s="300" t="s">
        <v>6067</v>
      </c>
      <c r="CB9" s="413" t="s">
        <v>7740</v>
      </c>
      <c r="CC9" s="86" t="str">
        <f t="shared" si="7"/>
        <v>CLOSEOUT - MR304 Double Standard, 15x10, -50mm Offset, 6x5.5, 108mm Centerbore, Matte Black</v>
      </c>
      <c r="CD9" s="74" t="s">
        <v>3719</v>
      </c>
      <c r="CE9" s="74" t="s">
        <v>3720</v>
      </c>
      <c r="CF9" s="74" t="str">
        <f t="shared" si="8"/>
        <v>STREET (3XX)</v>
      </c>
    </row>
    <row r="10" spans="1:85" s="36" customFormat="1" ht="15" customHeight="1">
      <c r="A10" s="22">
        <f t="shared" si="0"/>
        <v>8</v>
      </c>
      <c r="B10" s="408" t="s">
        <v>84</v>
      </c>
      <c r="C10" s="408" t="s">
        <v>1038</v>
      </c>
      <c r="D10" s="5" t="s">
        <v>1082</v>
      </c>
      <c r="E10" s="129" t="str">
        <f>CONCATENATE(LEFT(D10,5),VLOOKUP(CONCATENATE(O10,"x",P10),'WHEEL PART NUMBER GUIDE'!$B$9:$C$51,2,FALSE),VLOOKUP(CONCATENATE(Q10, W10), 'WHEEL PART NUMBER GUIDE'!$Q$6:$R$98, 2, FALSE),VLOOKUP(Z10,'WHEEL PART NUMBER GUIDE'!$J$8:$K$54,2, FALSE),IF(V10="N/A",IF(ABS(T10)&lt;10,"0"&amp;ABS(T10),ABS(T10)),CONCATENATE(LEFT(V10,1),RIGHT(V10,1))), G10, H10)</f>
        <v>MR30458012524N</v>
      </c>
      <c r="F10" s="84" t="str">
        <f t="shared" si="1"/>
        <v>MR30458012524N</v>
      </c>
      <c r="G10" s="83" t="s">
        <v>2095</v>
      </c>
      <c r="H10" s="83"/>
      <c r="I10" s="72" t="s">
        <v>347</v>
      </c>
      <c r="J10" s="305">
        <v>40909</v>
      </c>
      <c r="K10" s="78" t="s">
        <v>1230</v>
      </c>
      <c r="L10" s="328">
        <v>269</v>
      </c>
      <c r="M10" s="85">
        <f t="shared" ref="M10" si="9">IF(K10="Coming Soon",L10,IF(K10="Active",L10,""))</f>
        <v>269</v>
      </c>
      <c r="N10" s="630"/>
      <c r="O10" s="5">
        <v>15</v>
      </c>
      <c r="P10" s="8">
        <v>8</v>
      </c>
      <c r="Q10" s="408" t="str">
        <f t="shared" si="3"/>
        <v>5x4.5</v>
      </c>
      <c r="R10" s="3">
        <v>5</v>
      </c>
      <c r="S10" s="3">
        <v>4.5</v>
      </c>
      <c r="T10" s="3">
        <v>-24</v>
      </c>
      <c r="U10" s="18">
        <v>3.5</v>
      </c>
      <c r="V10" s="410" t="s">
        <v>85</v>
      </c>
      <c r="W10" s="16">
        <v>83</v>
      </c>
      <c r="X10" s="8">
        <v>21.31</v>
      </c>
      <c r="Y10" s="47">
        <v>2100</v>
      </c>
      <c r="Z10" s="71" t="s">
        <v>2165</v>
      </c>
      <c r="AA10" s="72" t="s">
        <v>2845</v>
      </c>
      <c r="AB10" s="47" t="str">
        <f t="shared" si="4"/>
        <v>15x8, 5x4.5, -24 OS, 2100 lbs</v>
      </c>
      <c r="AC10" s="73" t="s">
        <v>1565</v>
      </c>
      <c r="AD10" s="46" t="str">
        <f>IF(AC10="N/A","None",VLOOKUP(AC10,ACCESSORIES!F:N,9,FALSE))</f>
        <v>Push Thru</v>
      </c>
      <c r="AE10" s="82">
        <f>_xlfn.IFNA(VLOOKUP(AC10,ACCESSORIES!F:J,5,FALSE),"N/A")</f>
        <v>33</v>
      </c>
      <c r="AF10" s="80" t="s">
        <v>85</v>
      </c>
      <c r="AG10" s="408" t="s">
        <v>85</v>
      </c>
      <c r="AH10" s="416" t="s">
        <v>2940</v>
      </c>
      <c r="AI10" s="73" t="s">
        <v>1827</v>
      </c>
      <c r="AJ10" s="9">
        <f>_xlfn.IFNA(VLOOKUP(AI10,ACCESSORIES!F:J,5,FALSE),"N/A")</f>
        <v>1.1000000000000001</v>
      </c>
      <c r="AK10" s="408" t="s">
        <v>237</v>
      </c>
      <c r="AL10" s="408" t="s">
        <v>85</v>
      </c>
      <c r="AM10" s="38" t="str">
        <f>_xlfn.IFNA(VLOOKUP(AL10,ACCESSORIES!F:J,5,FALSE),"N/A")</f>
        <v>N/A</v>
      </c>
      <c r="AN10" s="408" t="s">
        <v>85</v>
      </c>
      <c r="AO10" s="75">
        <v>16.2</v>
      </c>
      <c r="AP10" s="75">
        <v>60</v>
      </c>
      <c r="AQ10" s="408">
        <v>155</v>
      </c>
      <c r="AR10" s="25">
        <v>21.7</v>
      </c>
      <c r="AS10" s="25">
        <v>30.4</v>
      </c>
      <c r="AT10" s="25">
        <v>32.5</v>
      </c>
      <c r="AU10" s="25">
        <v>30.9</v>
      </c>
      <c r="AV10" s="25">
        <v>182.7</v>
      </c>
      <c r="AW10" s="411">
        <v>178.3</v>
      </c>
      <c r="AX10" s="410">
        <v>77.2</v>
      </c>
      <c r="AY10" s="49">
        <v>52</v>
      </c>
      <c r="AZ10" s="49">
        <v>74</v>
      </c>
      <c r="BA10" s="49">
        <v>89</v>
      </c>
      <c r="BB10" s="48">
        <f t="shared" si="5"/>
        <v>3.5</v>
      </c>
      <c r="BC10" s="408" t="s">
        <v>85</v>
      </c>
      <c r="BD10" s="412" t="str">
        <f>_xlfn.IFNA(VLOOKUP(BC10,ACCESSORIES!F:J,5,FALSE),"N/A")</f>
        <v>N/A</v>
      </c>
      <c r="BE10" s="408" t="s">
        <v>85</v>
      </c>
      <c r="BF10" s="412" t="str">
        <f>_xlfn.IFNA(VLOOKUP(BE10,ACCESSORIES!F:J,5,FALSE),"N/A")</f>
        <v>N/A</v>
      </c>
      <c r="BG10" s="70">
        <v>26</v>
      </c>
      <c r="BH10" s="50">
        <v>17.8740157480315</v>
      </c>
      <c r="BI10" s="50">
        <v>17.8740157480315</v>
      </c>
      <c r="BJ10" s="50">
        <v>10.944881889763799</v>
      </c>
      <c r="BK10" s="357">
        <f t="shared" si="6"/>
        <v>5.7300248000000116E-2</v>
      </c>
      <c r="BL10" s="73">
        <v>48</v>
      </c>
      <c r="BM10" s="107" t="s">
        <v>3771</v>
      </c>
      <c r="BN10" s="46" t="s">
        <v>3891</v>
      </c>
      <c r="BO10" s="74" t="s">
        <v>3907</v>
      </c>
      <c r="BP10" s="29" t="s">
        <v>5143</v>
      </c>
      <c r="BQ10" s="29" t="s">
        <v>5198</v>
      </c>
      <c r="BR10" s="74" t="s">
        <v>5199</v>
      </c>
      <c r="BS10" s="74" t="s">
        <v>5169</v>
      </c>
      <c r="BT10" s="74" t="s">
        <v>5196</v>
      </c>
      <c r="BU10" s="74" t="s">
        <v>3909</v>
      </c>
      <c r="BV10" s="74"/>
      <c r="BW10" s="74"/>
      <c r="BX10" s="74"/>
      <c r="BY10" s="300" t="s">
        <v>6054</v>
      </c>
      <c r="BZ10" s="413" t="s">
        <v>7386</v>
      </c>
      <c r="CA10" s="300" t="s">
        <v>6057</v>
      </c>
      <c r="CB10" s="413" t="s">
        <v>7387</v>
      </c>
      <c r="CC10" s="86" t="str">
        <f t="shared" si="7"/>
        <v>MR304 Double Standard, 15x8, -24mm Offset, 5x4.5, 83mm Centerbore, Matte Black</v>
      </c>
      <c r="CD10" s="74" t="s">
        <v>3719</v>
      </c>
      <c r="CE10" s="74" t="s">
        <v>3720</v>
      </c>
      <c r="CF10" s="74" t="str">
        <f t="shared" si="8"/>
        <v>STREET (3XX)</v>
      </c>
    </row>
    <row r="11" spans="1:85" s="36" customFormat="1" ht="15" customHeight="1">
      <c r="A11" s="22">
        <f t="shared" si="0"/>
        <v>9</v>
      </c>
      <c r="B11" s="408" t="s">
        <v>84</v>
      </c>
      <c r="C11" s="408" t="s">
        <v>1038</v>
      </c>
      <c r="D11" s="5" t="s">
        <v>1082</v>
      </c>
      <c r="E11" s="129" t="str">
        <f>CONCATENATE(LEFT(D11,5),VLOOKUP(CONCATENATE(O11,"x",P11),'WHEEL PART NUMBER GUIDE'!$B$9:$C$51,2,FALSE),VLOOKUP(CONCATENATE(Q11, W11), 'WHEEL PART NUMBER GUIDE'!$Q$6:$R$98, 2, FALSE),VLOOKUP(Z11,'WHEEL PART NUMBER GUIDE'!$J$8:$K$54,2, FALSE),IF(V11="N/A",IF(ABS(T11)&lt;10,"0"&amp;ABS(T11),ABS(T11)),CONCATENATE(LEFT(V11,1),RIGHT(V11,1))), G11, H11)</f>
        <v>MR30458012924N</v>
      </c>
      <c r="F11" s="84" t="str">
        <f t="shared" si="1"/>
        <v>MR30458012924N</v>
      </c>
      <c r="G11" s="83" t="s">
        <v>2095</v>
      </c>
      <c r="H11" s="83"/>
      <c r="I11" s="72" t="s">
        <v>4549</v>
      </c>
      <c r="J11" s="305">
        <v>44202.410542164354</v>
      </c>
      <c r="K11" s="78" t="s">
        <v>1230</v>
      </c>
      <c r="L11" s="328">
        <v>269</v>
      </c>
      <c r="M11" s="85">
        <f t="shared" si="2"/>
        <v>269</v>
      </c>
      <c r="N11" s="630"/>
      <c r="O11" s="5">
        <v>15</v>
      </c>
      <c r="P11" s="8">
        <v>8</v>
      </c>
      <c r="Q11" s="408" t="str">
        <f t="shared" si="3"/>
        <v>5x4.5</v>
      </c>
      <c r="R11" s="3">
        <v>5</v>
      </c>
      <c r="S11" s="3">
        <v>4.5</v>
      </c>
      <c r="T11" s="3">
        <v>-24</v>
      </c>
      <c r="U11" s="18">
        <v>3.5</v>
      </c>
      <c r="V11" s="410" t="s">
        <v>85</v>
      </c>
      <c r="W11" s="16">
        <v>83</v>
      </c>
      <c r="X11" s="8">
        <v>21.605301694118008</v>
      </c>
      <c r="Y11" s="47">
        <v>2100</v>
      </c>
      <c r="Z11" s="71" t="s">
        <v>2168</v>
      </c>
      <c r="AA11" s="72" t="s">
        <v>2846</v>
      </c>
      <c r="AB11" s="47" t="str">
        <f t="shared" si="4"/>
        <v>15x8, 5x4.5, -24 OS, 2100 lbs</v>
      </c>
      <c r="AC11" s="73" t="s">
        <v>1565</v>
      </c>
      <c r="AD11" s="46" t="str">
        <f>IF(AC11="N/A","None",VLOOKUP(AC11,ACCESSORIES!F:N,9,FALSE))</f>
        <v>Push Thru</v>
      </c>
      <c r="AE11" s="82">
        <f>_xlfn.IFNA(VLOOKUP(AC11,ACCESSORIES!F:J,5,FALSE),"N/A")</f>
        <v>33</v>
      </c>
      <c r="AF11" s="80" t="s">
        <v>85</v>
      </c>
      <c r="AG11" s="408" t="s">
        <v>85</v>
      </c>
      <c r="AH11" s="416" t="s">
        <v>2940</v>
      </c>
      <c r="AI11" s="73" t="s">
        <v>1827</v>
      </c>
      <c r="AJ11" s="9">
        <f>_xlfn.IFNA(VLOOKUP(AI11,ACCESSORIES!F:J,5,FALSE),"N/A")</f>
        <v>1.1000000000000001</v>
      </c>
      <c r="AK11" s="408" t="s">
        <v>237</v>
      </c>
      <c r="AL11" s="408" t="s">
        <v>85</v>
      </c>
      <c r="AM11" s="38" t="str">
        <f>_xlfn.IFNA(VLOOKUP(AL11,ACCESSORIES!F:J,5,FALSE),"N/A")</f>
        <v>N/A</v>
      </c>
      <c r="AN11" s="408" t="s">
        <v>85</v>
      </c>
      <c r="AO11" s="75">
        <v>16.2</v>
      </c>
      <c r="AP11" s="75">
        <v>60</v>
      </c>
      <c r="AQ11" s="408">
        <v>155</v>
      </c>
      <c r="AR11" s="25">
        <v>21.7</v>
      </c>
      <c r="AS11" s="25">
        <v>30.4</v>
      </c>
      <c r="AT11" s="25">
        <v>32.5</v>
      </c>
      <c r="AU11" s="25">
        <v>30.9</v>
      </c>
      <c r="AV11" s="25">
        <v>182.7</v>
      </c>
      <c r="AW11" s="411">
        <v>178.3</v>
      </c>
      <c r="AX11" s="410">
        <v>77.2</v>
      </c>
      <c r="AY11" s="49">
        <v>52</v>
      </c>
      <c r="AZ11" s="49">
        <v>74</v>
      </c>
      <c r="BA11" s="49">
        <v>89</v>
      </c>
      <c r="BB11" s="48">
        <f t="shared" si="5"/>
        <v>3.5</v>
      </c>
      <c r="BC11" s="408" t="s">
        <v>85</v>
      </c>
      <c r="BD11" s="412" t="str">
        <f>_xlfn.IFNA(VLOOKUP(BC11,ACCESSORIES!F:J,5,FALSE),"N/A")</f>
        <v>N/A</v>
      </c>
      <c r="BE11" s="408" t="s">
        <v>85</v>
      </c>
      <c r="BF11" s="412" t="str">
        <f>_xlfn.IFNA(VLOOKUP(BE11,ACCESSORIES!F:J,5,FALSE),"N/A")</f>
        <v>N/A</v>
      </c>
      <c r="BG11" s="70">
        <v>26</v>
      </c>
      <c r="BH11" s="50">
        <v>17.8740157480315</v>
      </c>
      <c r="BI11" s="50">
        <v>17.8740157480315</v>
      </c>
      <c r="BJ11" s="50">
        <v>10.944881889763799</v>
      </c>
      <c r="BK11" s="357">
        <f t="shared" si="6"/>
        <v>5.7300248000000116E-2</v>
      </c>
      <c r="BL11" s="73">
        <v>48</v>
      </c>
      <c r="BM11" s="107" t="s">
        <v>3771</v>
      </c>
      <c r="BN11" s="46" t="s">
        <v>3891</v>
      </c>
      <c r="BO11" s="74" t="s">
        <v>3907</v>
      </c>
      <c r="BP11" s="29" t="s">
        <v>5143</v>
      </c>
      <c r="BQ11" s="29" t="s">
        <v>5198</v>
      </c>
      <c r="BR11" s="74" t="s">
        <v>5199</v>
      </c>
      <c r="BS11" s="74" t="s">
        <v>5169</v>
      </c>
      <c r="BT11" s="74" t="s">
        <v>5196</v>
      </c>
      <c r="BU11" s="74" t="s">
        <v>3909</v>
      </c>
      <c r="BV11" s="74"/>
      <c r="BW11" s="74"/>
      <c r="BX11" s="74"/>
      <c r="BY11" s="300" t="s">
        <v>6059</v>
      </c>
      <c r="BZ11" s="413" t="s">
        <v>7383</v>
      </c>
      <c r="CA11" s="300" t="s">
        <v>6058</v>
      </c>
      <c r="CB11" s="413" t="s">
        <v>7382</v>
      </c>
      <c r="CC11" s="86" t="str">
        <f t="shared" si="7"/>
        <v>MR304 Double Standard, 15x8, -24mm Offset, 5x4.5, 83mm Centerbore, Method Bronze</v>
      </c>
      <c r="CD11" s="74" t="s">
        <v>3719</v>
      </c>
      <c r="CE11" s="74" t="s">
        <v>3720</v>
      </c>
      <c r="CF11" s="74" t="str">
        <f t="shared" si="8"/>
        <v>STREET (3XX)</v>
      </c>
    </row>
    <row r="12" spans="1:85" s="36" customFormat="1" ht="15" customHeight="1">
      <c r="A12" s="22">
        <f t="shared" si="0"/>
        <v>10</v>
      </c>
      <c r="B12" s="408" t="s">
        <v>84</v>
      </c>
      <c r="C12" s="408" t="s">
        <v>1038</v>
      </c>
      <c r="D12" s="5" t="s">
        <v>1082</v>
      </c>
      <c r="E12" s="84" t="str">
        <f>CONCATENATE(LEFT(D12,5),VLOOKUP(CONCATENATE(O12,"x",P12),'WHEEL PART NUMBER GUIDE'!$B$9:$C$51,2,FALSE),VLOOKUP(CONCATENATE(Q12, W12), 'WHEEL PART NUMBER GUIDE'!$Q$6:$R$98, 2, FALSE),VLOOKUP(Z12,'WHEEL PART NUMBER GUIDE'!$J$8:$K$54,2, FALSE),IF(V12="N/A",IF(ABS(T12)&lt;10,"0"&amp;ABS(T12),ABS(T12)),CONCATENATE(LEFT(V12,1),RIGHT(V12,1))), G12, H12)</f>
        <v>MR30458055524N</v>
      </c>
      <c r="F12" s="84" t="str">
        <f t="shared" si="1"/>
        <v>MR30458055524N</v>
      </c>
      <c r="G12" s="83" t="s">
        <v>2095</v>
      </c>
      <c r="H12" s="83"/>
      <c r="I12" s="72" t="s">
        <v>349</v>
      </c>
      <c r="J12" s="305">
        <v>40909</v>
      </c>
      <c r="K12" s="78" t="s">
        <v>1230</v>
      </c>
      <c r="L12" s="328">
        <v>269</v>
      </c>
      <c r="M12" s="85">
        <f t="shared" si="2"/>
        <v>269</v>
      </c>
      <c r="N12" s="630"/>
      <c r="O12" s="5">
        <v>15</v>
      </c>
      <c r="P12" s="8">
        <v>8</v>
      </c>
      <c r="Q12" s="408" t="str">
        <f t="shared" si="3"/>
        <v>5x5.5</v>
      </c>
      <c r="R12" s="3">
        <v>5</v>
      </c>
      <c r="S12" s="3">
        <v>5.5</v>
      </c>
      <c r="T12" s="3">
        <v>-24</v>
      </c>
      <c r="U12" s="18">
        <v>3.5</v>
      </c>
      <c r="V12" s="410" t="s">
        <v>85</v>
      </c>
      <c r="W12" s="16">
        <v>108</v>
      </c>
      <c r="X12" s="8">
        <v>21.64</v>
      </c>
      <c r="Y12" s="47">
        <v>2100</v>
      </c>
      <c r="Z12" s="71" t="s">
        <v>2165</v>
      </c>
      <c r="AA12" s="72" t="s">
        <v>2845</v>
      </c>
      <c r="AB12" s="47" t="str">
        <f t="shared" si="4"/>
        <v>15x8, 5x5.5, -24 OS, 2100 lbs</v>
      </c>
      <c r="AC12" s="73" t="s">
        <v>1556</v>
      </c>
      <c r="AD12" s="46" t="str">
        <f>IF(AC12="N/A","None",VLOOKUP(AC12,ACCESSORIES!F:N,9,FALSE))</f>
        <v>Push Thru</v>
      </c>
      <c r="AE12" s="82">
        <f>_xlfn.IFNA(VLOOKUP(AC12,ACCESSORIES!F:J,5,FALSE),"N/A")</f>
        <v>33</v>
      </c>
      <c r="AF12" s="80" t="s">
        <v>85</v>
      </c>
      <c r="AG12" s="408" t="s">
        <v>85</v>
      </c>
      <c r="AH12" s="408" t="s">
        <v>2859</v>
      </c>
      <c r="AI12" s="73" t="s">
        <v>1827</v>
      </c>
      <c r="AJ12" s="9">
        <f>_xlfn.IFNA(VLOOKUP(AI12,ACCESSORIES!F:J,5,FALSE),"N/A")</f>
        <v>1.1000000000000001</v>
      </c>
      <c r="AK12" s="408" t="s">
        <v>237</v>
      </c>
      <c r="AL12" s="408" t="s">
        <v>85</v>
      </c>
      <c r="AM12" s="38" t="str">
        <f>_xlfn.IFNA(VLOOKUP(AL12,ACCESSORIES!F:J,5,FALSE),"N/A")</f>
        <v>N/A</v>
      </c>
      <c r="AN12" s="408" t="s">
        <v>85</v>
      </c>
      <c r="AO12" s="75">
        <v>16.2</v>
      </c>
      <c r="AP12" s="75">
        <v>60</v>
      </c>
      <c r="AQ12" s="408">
        <v>170</v>
      </c>
      <c r="AR12" s="25">
        <v>10.7</v>
      </c>
      <c r="AS12" s="25">
        <v>26.7</v>
      </c>
      <c r="AT12" s="25">
        <v>32.5</v>
      </c>
      <c r="AU12" s="25">
        <v>30.9</v>
      </c>
      <c r="AV12" s="25">
        <v>182.7</v>
      </c>
      <c r="AW12" s="411">
        <v>178.3</v>
      </c>
      <c r="AX12" s="410">
        <v>107</v>
      </c>
      <c r="AY12" s="49">
        <v>41</v>
      </c>
      <c r="AZ12" s="49">
        <v>74</v>
      </c>
      <c r="BA12" s="49">
        <v>89</v>
      </c>
      <c r="BB12" s="48">
        <f t="shared" si="5"/>
        <v>3.5</v>
      </c>
      <c r="BC12" s="408" t="s">
        <v>85</v>
      </c>
      <c r="BD12" s="412" t="str">
        <f>_xlfn.IFNA(VLOOKUP(BC12,ACCESSORIES!F:J,5,FALSE),"N/A")</f>
        <v>N/A</v>
      </c>
      <c r="BE12" s="408" t="s">
        <v>85</v>
      </c>
      <c r="BF12" s="412" t="str">
        <f>_xlfn.IFNA(VLOOKUP(BE12,ACCESSORIES!F:J,5,FALSE),"N/A")</f>
        <v>N/A</v>
      </c>
      <c r="BG12" s="70">
        <v>26</v>
      </c>
      <c r="BH12" s="50">
        <v>17.8740157480315</v>
      </c>
      <c r="BI12" s="50">
        <v>17.8740157480315</v>
      </c>
      <c r="BJ12" s="50">
        <v>10.944881889763799</v>
      </c>
      <c r="BK12" s="357">
        <f t="shared" si="6"/>
        <v>5.7300248000000116E-2</v>
      </c>
      <c r="BL12" s="73">
        <v>48</v>
      </c>
      <c r="BM12" s="107" t="s">
        <v>3771</v>
      </c>
      <c r="BN12" s="46" t="s">
        <v>3891</v>
      </c>
      <c r="BO12" s="74" t="s">
        <v>3907</v>
      </c>
      <c r="BP12" s="29" t="s">
        <v>5143</v>
      </c>
      <c r="BQ12" s="29" t="s">
        <v>5198</v>
      </c>
      <c r="BR12" s="74" t="s">
        <v>5199</v>
      </c>
      <c r="BS12" s="74" t="s">
        <v>5169</v>
      </c>
      <c r="BT12" s="74" t="s">
        <v>5196</v>
      </c>
      <c r="BU12" s="74" t="s">
        <v>3909</v>
      </c>
      <c r="BV12" s="74"/>
      <c r="BW12" s="74"/>
      <c r="BX12" s="74"/>
      <c r="BY12" s="300" t="s">
        <v>6054</v>
      </c>
      <c r="BZ12" s="413" t="s">
        <v>7386</v>
      </c>
      <c r="CA12" s="300" t="s">
        <v>6057</v>
      </c>
      <c r="CB12" s="413" t="s">
        <v>7387</v>
      </c>
      <c r="CC12" s="86" t="str">
        <f t="shared" si="7"/>
        <v>MR304 Double Standard, 15x8, -24mm Offset, 5x5.5, 108mm Centerbore, Matte Black</v>
      </c>
      <c r="CD12" s="74" t="s">
        <v>3719</v>
      </c>
      <c r="CE12" s="74" t="s">
        <v>3720</v>
      </c>
      <c r="CF12" s="74" t="str">
        <f t="shared" si="8"/>
        <v>STREET (3XX)</v>
      </c>
    </row>
    <row r="13" spans="1:85" s="36" customFormat="1" ht="15" customHeight="1">
      <c r="A13" s="22">
        <f t="shared" si="0"/>
        <v>11</v>
      </c>
      <c r="B13" s="408" t="s">
        <v>84</v>
      </c>
      <c r="C13" s="408" t="s">
        <v>1038</v>
      </c>
      <c r="D13" s="5" t="s">
        <v>1082</v>
      </c>
      <c r="E13" s="84" t="str">
        <f>CONCATENATE(LEFT(D13,5),VLOOKUP(CONCATENATE(O13,"x",P13),'WHEEL PART NUMBER GUIDE'!$B$9:$C$51,2,FALSE),VLOOKUP(CONCATENATE(Q13, W13), 'WHEEL PART NUMBER GUIDE'!$Q$6:$R$98, 2, FALSE),VLOOKUP(Z13,'WHEEL PART NUMBER GUIDE'!$J$8:$K$54,2, FALSE),IF(V13="N/A",IF(ABS(T13)&lt;10,"0"&amp;ABS(T13),ABS(T13)),CONCATENATE(LEFT(V13,1),RIGHT(V13,1))), G13, H13)</f>
        <v>MR30458060524N</v>
      </c>
      <c r="F13" s="84" t="str">
        <f t="shared" si="1"/>
        <v>MR30458060524N</v>
      </c>
      <c r="G13" s="83" t="s">
        <v>2095</v>
      </c>
      <c r="H13" s="83"/>
      <c r="I13" s="72" t="s">
        <v>351</v>
      </c>
      <c r="J13" s="305">
        <v>40909</v>
      </c>
      <c r="K13" s="78" t="s">
        <v>1230</v>
      </c>
      <c r="L13" s="328">
        <v>269</v>
      </c>
      <c r="M13" s="85">
        <f t="shared" si="2"/>
        <v>269</v>
      </c>
      <c r="N13" s="630"/>
      <c r="O13" s="5">
        <v>15</v>
      </c>
      <c r="P13" s="8">
        <v>8</v>
      </c>
      <c r="Q13" s="408" t="str">
        <f t="shared" si="3"/>
        <v>6x5.5</v>
      </c>
      <c r="R13" s="3">
        <v>6</v>
      </c>
      <c r="S13" s="3">
        <v>5.5</v>
      </c>
      <c r="T13" s="3">
        <v>-24</v>
      </c>
      <c r="U13" s="18">
        <v>3.5</v>
      </c>
      <c r="V13" s="410" t="s">
        <v>85</v>
      </c>
      <c r="W13" s="16">
        <v>108</v>
      </c>
      <c r="X13" s="8">
        <v>21.42</v>
      </c>
      <c r="Y13" s="47">
        <v>2100</v>
      </c>
      <c r="Z13" s="71" t="s">
        <v>2165</v>
      </c>
      <c r="AA13" s="72" t="s">
        <v>2845</v>
      </c>
      <c r="AB13" s="47" t="str">
        <f t="shared" si="4"/>
        <v>15x8, 6x5.5, -24 OS, 2100 lbs</v>
      </c>
      <c r="AC13" s="73" t="s">
        <v>1556</v>
      </c>
      <c r="AD13" s="46" t="str">
        <f>IF(AC13="N/A","None",VLOOKUP(AC13,ACCESSORIES!F:N,9,FALSE))</f>
        <v>Push Thru</v>
      </c>
      <c r="AE13" s="82">
        <f>_xlfn.IFNA(VLOOKUP(AC13,ACCESSORIES!F:J,5,FALSE),"N/A")</f>
        <v>33</v>
      </c>
      <c r="AF13" s="80" t="s">
        <v>85</v>
      </c>
      <c r="AG13" s="408" t="s">
        <v>85</v>
      </c>
      <c r="AH13" s="408" t="s">
        <v>2859</v>
      </c>
      <c r="AI13" s="73" t="s">
        <v>1827</v>
      </c>
      <c r="AJ13" s="9">
        <f>_xlfn.IFNA(VLOOKUP(AI13,ACCESSORIES!F:J,5,FALSE),"N/A")</f>
        <v>1.1000000000000001</v>
      </c>
      <c r="AK13" s="408" t="s">
        <v>237</v>
      </c>
      <c r="AL13" s="408" t="s">
        <v>85</v>
      </c>
      <c r="AM13" s="38" t="str">
        <f>_xlfn.IFNA(VLOOKUP(AL13,ACCESSORIES!F:J,5,FALSE),"N/A")</f>
        <v>N/A</v>
      </c>
      <c r="AN13" s="408" t="s">
        <v>85</v>
      </c>
      <c r="AO13" s="75">
        <v>16.2</v>
      </c>
      <c r="AP13" s="75">
        <v>60</v>
      </c>
      <c r="AQ13" s="408">
        <v>170</v>
      </c>
      <c r="AR13" s="25">
        <v>10.7</v>
      </c>
      <c r="AS13" s="25">
        <v>26.7</v>
      </c>
      <c r="AT13" s="25">
        <v>32.5</v>
      </c>
      <c r="AU13" s="25">
        <v>30.9</v>
      </c>
      <c r="AV13" s="25">
        <v>182.7</v>
      </c>
      <c r="AW13" s="411">
        <v>178.3</v>
      </c>
      <c r="AX13" s="410">
        <v>107</v>
      </c>
      <c r="AY13" s="49">
        <v>41</v>
      </c>
      <c r="AZ13" s="49">
        <v>74</v>
      </c>
      <c r="BA13" s="49">
        <v>89</v>
      </c>
      <c r="BB13" s="48">
        <f t="shared" si="5"/>
        <v>3.5</v>
      </c>
      <c r="BC13" s="408" t="s">
        <v>85</v>
      </c>
      <c r="BD13" s="412" t="str">
        <f>_xlfn.IFNA(VLOOKUP(BC13,ACCESSORIES!F:J,5,FALSE),"N/A")</f>
        <v>N/A</v>
      </c>
      <c r="BE13" s="408" t="s">
        <v>85</v>
      </c>
      <c r="BF13" s="412" t="str">
        <f>_xlfn.IFNA(VLOOKUP(BE13,ACCESSORIES!F:J,5,FALSE),"N/A")</f>
        <v>N/A</v>
      </c>
      <c r="BG13" s="70">
        <v>26</v>
      </c>
      <c r="BH13" s="50">
        <v>17.8740157480315</v>
      </c>
      <c r="BI13" s="50">
        <v>17.8740157480315</v>
      </c>
      <c r="BJ13" s="50">
        <v>10.944881889763799</v>
      </c>
      <c r="BK13" s="357">
        <f t="shared" si="6"/>
        <v>5.7300248000000116E-2</v>
      </c>
      <c r="BL13" s="73">
        <v>48</v>
      </c>
      <c r="BM13" s="107" t="s">
        <v>3771</v>
      </c>
      <c r="BN13" s="46" t="s">
        <v>3891</v>
      </c>
      <c r="BO13" s="74" t="s">
        <v>3907</v>
      </c>
      <c r="BP13" s="29" t="s">
        <v>5143</v>
      </c>
      <c r="BQ13" s="29" t="s">
        <v>5198</v>
      </c>
      <c r="BR13" s="74" t="s">
        <v>5199</v>
      </c>
      <c r="BS13" s="74" t="s">
        <v>5169</v>
      </c>
      <c r="BT13" s="74" t="s">
        <v>5196</v>
      </c>
      <c r="BU13" s="74" t="s">
        <v>3909</v>
      </c>
      <c r="BV13" s="74"/>
      <c r="BW13" s="74"/>
      <c r="BX13" s="74"/>
      <c r="BY13" s="300" t="s">
        <v>6065</v>
      </c>
      <c r="BZ13" s="413" t="s">
        <v>7739</v>
      </c>
      <c r="CA13" s="300" t="s">
        <v>6067</v>
      </c>
      <c r="CB13" s="413" t="s">
        <v>7740</v>
      </c>
      <c r="CC13" s="86" t="str">
        <f t="shared" si="7"/>
        <v>MR304 Double Standard, 15x8, -24mm Offset, 6x5.5, 108mm Centerbore, Matte Black</v>
      </c>
      <c r="CD13" s="74" t="s">
        <v>3719</v>
      </c>
      <c r="CE13" s="74" t="s">
        <v>3720</v>
      </c>
      <c r="CF13" s="74" t="str">
        <f t="shared" si="8"/>
        <v>STREET (3XX)</v>
      </c>
    </row>
    <row r="14" spans="1:85" s="36" customFormat="1" ht="15" customHeight="1">
      <c r="A14" s="22">
        <f t="shared" si="0"/>
        <v>12</v>
      </c>
      <c r="B14" s="408" t="s">
        <v>84</v>
      </c>
      <c r="C14" s="408" t="s">
        <v>1038</v>
      </c>
      <c r="D14" s="5" t="s">
        <v>1082</v>
      </c>
      <c r="E14" s="84" t="str">
        <f>CONCATENATE(LEFT(D14,5),VLOOKUP(CONCATENATE(O14,"x",P14),'WHEEL PART NUMBER GUIDE'!$B$9:$C$51,2,FALSE),VLOOKUP(CONCATENATE(Q14, W14), 'WHEEL PART NUMBER GUIDE'!$Q$6:$R$98, 2, FALSE),VLOOKUP(Z14,'WHEEL PART NUMBER GUIDE'!$J$8:$K$54,2, FALSE),IF(V14="N/A",IF(ABS(T14)&lt;10,"0"&amp;ABS(T14),ABS(T14)),CONCATENATE(LEFT(V14,1),RIGHT(V14,1))), G14, H14)</f>
        <v>MR30468060500</v>
      </c>
      <c r="F14" s="84" t="str">
        <f t="shared" si="1"/>
        <v>MR30468060500</v>
      </c>
      <c r="G14" s="83"/>
      <c r="H14" s="83"/>
      <c r="I14" s="72" t="s">
        <v>359</v>
      </c>
      <c r="J14" s="305">
        <v>40909</v>
      </c>
      <c r="K14" s="78" t="s">
        <v>1230</v>
      </c>
      <c r="L14" s="328">
        <v>299</v>
      </c>
      <c r="M14" s="85">
        <f t="shared" si="2"/>
        <v>299</v>
      </c>
      <c r="N14" s="630"/>
      <c r="O14" s="5">
        <v>16</v>
      </c>
      <c r="P14" s="8">
        <v>8</v>
      </c>
      <c r="Q14" s="408" t="str">
        <f t="shared" si="3"/>
        <v>6x5.5</v>
      </c>
      <c r="R14" s="3">
        <v>6</v>
      </c>
      <c r="S14" s="3">
        <v>5.5</v>
      </c>
      <c r="T14" s="3">
        <v>0</v>
      </c>
      <c r="U14" s="18">
        <v>4.5</v>
      </c>
      <c r="V14" s="410" t="s">
        <v>85</v>
      </c>
      <c r="W14" s="16">
        <v>108</v>
      </c>
      <c r="X14" s="8">
        <v>24.32</v>
      </c>
      <c r="Y14" s="47">
        <v>3200</v>
      </c>
      <c r="Z14" s="71" t="s">
        <v>2165</v>
      </c>
      <c r="AA14" s="72" t="s">
        <v>2845</v>
      </c>
      <c r="AB14" s="47" t="str">
        <f t="shared" si="4"/>
        <v>16x8, 6x5.5, 0 OS, 3200 lbs</v>
      </c>
      <c r="AC14" s="73" t="s">
        <v>1556</v>
      </c>
      <c r="AD14" s="46" t="str">
        <f>IF(AC14="N/A","None",VLOOKUP(AC14,ACCESSORIES!F:N,9,FALSE))</f>
        <v>Push Thru</v>
      </c>
      <c r="AE14" s="82">
        <f>_xlfn.IFNA(VLOOKUP(AC14,ACCESSORIES!F:J,5,FALSE),"N/A")</f>
        <v>33</v>
      </c>
      <c r="AF14" s="80" t="s">
        <v>85</v>
      </c>
      <c r="AG14" s="408" t="s">
        <v>85</v>
      </c>
      <c r="AH14" s="408" t="s">
        <v>2859</v>
      </c>
      <c r="AI14" s="73" t="s">
        <v>1827</v>
      </c>
      <c r="AJ14" s="9">
        <f>_xlfn.IFNA(VLOOKUP(AI14,ACCESSORIES!F:J,5,FALSE),"N/A")</f>
        <v>1.1000000000000001</v>
      </c>
      <c r="AK14" s="408" t="s">
        <v>237</v>
      </c>
      <c r="AL14" s="408" t="s">
        <v>85</v>
      </c>
      <c r="AM14" s="38" t="str">
        <f>_xlfn.IFNA(VLOOKUP(AL14,ACCESSORIES!F:J,5,FALSE),"N/A")</f>
        <v>N/A</v>
      </c>
      <c r="AN14" s="408" t="s">
        <v>85</v>
      </c>
      <c r="AO14" s="75">
        <v>16.2</v>
      </c>
      <c r="AP14" s="75">
        <v>60</v>
      </c>
      <c r="AQ14" s="408">
        <v>170</v>
      </c>
      <c r="AR14" s="25">
        <v>7.1</v>
      </c>
      <c r="AS14" s="25">
        <v>19.399999999999999</v>
      </c>
      <c r="AT14" s="25">
        <v>28.4</v>
      </c>
      <c r="AU14" s="25">
        <v>26.6</v>
      </c>
      <c r="AV14" s="25">
        <v>193.8</v>
      </c>
      <c r="AW14" s="411">
        <v>191.3</v>
      </c>
      <c r="AX14" s="410">
        <v>107</v>
      </c>
      <c r="AY14" s="49">
        <v>41</v>
      </c>
      <c r="AZ14" s="49">
        <v>74</v>
      </c>
      <c r="BA14" s="49">
        <v>70</v>
      </c>
      <c r="BB14" s="48">
        <f t="shared" si="5"/>
        <v>2.76</v>
      </c>
      <c r="BC14" s="408" t="s">
        <v>85</v>
      </c>
      <c r="BD14" s="412" t="str">
        <f>_xlfn.IFNA(VLOOKUP(BC14,ACCESSORIES!F:J,5,FALSE),"N/A")</f>
        <v>N/A</v>
      </c>
      <c r="BE14" s="408" t="s">
        <v>85</v>
      </c>
      <c r="BF14" s="412" t="str">
        <f>_xlfn.IFNA(VLOOKUP(BE14,ACCESSORIES!F:J,5,FALSE),"N/A")</f>
        <v>N/A</v>
      </c>
      <c r="BG14" s="70">
        <v>29</v>
      </c>
      <c r="BH14" s="50">
        <v>19.055118110236201</v>
      </c>
      <c r="BI14" s="50">
        <v>19.055118110236201</v>
      </c>
      <c r="BJ14" s="50">
        <v>10.944881889763799</v>
      </c>
      <c r="BK14" s="357">
        <f t="shared" si="6"/>
        <v>6.5123167999999981E-2</v>
      </c>
      <c r="BL14" s="73">
        <v>36</v>
      </c>
      <c r="BM14" s="107" t="s">
        <v>3771</v>
      </c>
      <c r="BN14" s="46" t="s">
        <v>3891</v>
      </c>
      <c r="BO14" s="74" t="s">
        <v>3907</v>
      </c>
      <c r="BP14" s="29" t="s">
        <v>5143</v>
      </c>
      <c r="BQ14" s="29" t="s">
        <v>5198</v>
      </c>
      <c r="BR14" s="74" t="s">
        <v>5199</v>
      </c>
      <c r="BS14" s="74" t="s">
        <v>5169</v>
      </c>
      <c r="BT14" s="74" t="s">
        <v>5196</v>
      </c>
      <c r="BU14" s="74" t="s">
        <v>3909</v>
      </c>
      <c r="BV14" s="74"/>
      <c r="BW14" s="74"/>
      <c r="BX14" s="74"/>
      <c r="BY14" s="300" t="s">
        <v>6065</v>
      </c>
      <c r="BZ14" s="413" t="s">
        <v>7739</v>
      </c>
      <c r="CA14" s="300" t="s">
        <v>6067</v>
      </c>
      <c r="CB14" s="413" t="s">
        <v>7740</v>
      </c>
      <c r="CC14" s="86" t="str">
        <f t="shared" si="7"/>
        <v>MR304 Double Standard, 16x8, 0mm Offset, 6x5.5, 108mm Centerbore, Matte Black</v>
      </c>
      <c r="CD14" s="74" t="s">
        <v>3719</v>
      </c>
      <c r="CE14" s="74" t="s">
        <v>3720</v>
      </c>
      <c r="CF14" s="74" t="str">
        <f t="shared" si="8"/>
        <v>STREET (3XX)</v>
      </c>
    </row>
    <row r="15" spans="1:85" s="36" customFormat="1" ht="15" customHeight="1">
      <c r="A15" s="22">
        <f t="shared" ref="A15:A51" si="10">ROW(B15)-2</f>
        <v>13</v>
      </c>
      <c r="B15" s="408" t="s">
        <v>84</v>
      </c>
      <c r="C15" s="408" t="s">
        <v>1038</v>
      </c>
      <c r="D15" s="5" t="s">
        <v>1082</v>
      </c>
      <c r="E15" s="84" t="str">
        <f>CONCATENATE(LEFT(D15,5),VLOOKUP(CONCATENATE(O15,"x",P15),'WHEEL PART NUMBER GUIDE'!$B$9:$C$51,2,FALSE),VLOOKUP(CONCATENATE(Q15, W15), 'WHEEL PART NUMBER GUIDE'!$Q$6:$R$98, 2, FALSE),VLOOKUP(Z15,'WHEEL PART NUMBER GUIDE'!$J$8:$K$54,2, FALSE),IF(V15="N/A",IF(ABS(T15)&lt;10,"0"&amp;ABS(T15),ABS(T15)),CONCATENATE(LEFT(V15,1),RIGHT(V15,1))), G15, H15)</f>
        <v>MR30468060300</v>
      </c>
      <c r="F15" s="84" t="str">
        <f t="shared" si="1"/>
        <v>MR30468060300</v>
      </c>
      <c r="G15" s="83"/>
      <c r="H15" s="83"/>
      <c r="I15" s="72" t="s">
        <v>358</v>
      </c>
      <c r="J15" s="305">
        <v>40909</v>
      </c>
      <c r="K15" s="78" t="s">
        <v>1230</v>
      </c>
      <c r="L15" s="328">
        <v>299</v>
      </c>
      <c r="M15" s="85">
        <f t="shared" si="2"/>
        <v>299</v>
      </c>
      <c r="N15" s="630"/>
      <c r="O15" s="5">
        <v>16</v>
      </c>
      <c r="P15" s="8">
        <v>8</v>
      </c>
      <c r="Q15" s="408" t="str">
        <f t="shared" ref="Q15:Q51" si="11">CONCATENATE(R15,"x",S15)</f>
        <v>6x5.5</v>
      </c>
      <c r="R15" s="3">
        <v>6</v>
      </c>
      <c r="S15" s="3">
        <v>5.5</v>
      </c>
      <c r="T15" s="3">
        <v>0</v>
      </c>
      <c r="U15" s="18">
        <v>4.5</v>
      </c>
      <c r="V15" s="410" t="s">
        <v>85</v>
      </c>
      <c r="W15" s="16">
        <v>108</v>
      </c>
      <c r="X15" s="8">
        <v>23.920155447059216</v>
      </c>
      <c r="Y15" s="47">
        <v>3200</v>
      </c>
      <c r="Z15" s="45" t="s">
        <v>5147</v>
      </c>
      <c r="AA15" s="72" t="s">
        <v>173</v>
      </c>
      <c r="AB15" s="47" t="str">
        <f t="shared" si="4"/>
        <v>16x8, 6x5.5, 0 OS, 3200 lbs</v>
      </c>
      <c r="AC15" s="73" t="s">
        <v>1554</v>
      </c>
      <c r="AD15" s="46" t="str">
        <f>IF(AC15="N/A","None",VLOOKUP(AC15,ACCESSORIES!F:N,9,FALSE))</f>
        <v>Push Thru</v>
      </c>
      <c r="AE15" s="82">
        <f>_xlfn.IFNA(VLOOKUP(AC15,ACCESSORIES!F:J,5,FALSE),"N/A")</f>
        <v>33</v>
      </c>
      <c r="AF15" s="80" t="s">
        <v>85</v>
      </c>
      <c r="AG15" s="73" t="s">
        <v>85</v>
      </c>
      <c r="AH15" s="408" t="s">
        <v>2859</v>
      </c>
      <c r="AI15" s="73" t="s">
        <v>1827</v>
      </c>
      <c r="AJ15" s="9">
        <f>_xlfn.IFNA(VLOOKUP(AI15,ACCESSORIES!F:J,5,FALSE),"N/A")</f>
        <v>1.1000000000000001</v>
      </c>
      <c r="AK15" s="408" t="s">
        <v>237</v>
      </c>
      <c r="AL15" s="408" t="s">
        <v>85</v>
      </c>
      <c r="AM15" s="38" t="str">
        <f>_xlfn.IFNA(VLOOKUP(AL15,ACCESSORIES!F:J,5,FALSE),"N/A")</f>
        <v>N/A</v>
      </c>
      <c r="AN15" s="408" t="s">
        <v>85</v>
      </c>
      <c r="AO15" s="75">
        <v>16.2</v>
      </c>
      <c r="AP15" s="75">
        <v>60</v>
      </c>
      <c r="AQ15" s="408">
        <v>170</v>
      </c>
      <c r="AR15" s="25">
        <v>7.1</v>
      </c>
      <c r="AS15" s="25">
        <v>19.399999999999999</v>
      </c>
      <c r="AT15" s="25">
        <v>28.4</v>
      </c>
      <c r="AU15" s="25">
        <v>26.6</v>
      </c>
      <c r="AV15" s="25">
        <v>193.8</v>
      </c>
      <c r="AW15" s="411">
        <v>191.3</v>
      </c>
      <c r="AX15" s="410">
        <v>107</v>
      </c>
      <c r="AY15" s="49">
        <v>41</v>
      </c>
      <c r="AZ15" s="49">
        <v>74</v>
      </c>
      <c r="BA15" s="49">
        <v>70</v>
      </c>
      <c r="BB15" s="48">
        <f t="shared" si="5"/>
        <v>2.76</v>
      </c>
      <c r="BC15" s="408" t="s">
        <v>85</v>
      </c>
      <c r="BD15" s="412" t="str">
        <f>_xlfn.IFNA(VLOOKUP(BC15,ACCESSORIES!F:J,5,FALSE),"N/A")</f>
        <v>N/A</v>
      </c>
      <c r="BE15" s="408" t="s">
        <v>85</v>
      </c>
      <c r="BF15" s="412" t="str">
        <f>_xlfn.IFNA(VLOOKUP(BE15,ACCESSORIES!F:J,5,FALSE),"N/A")</f>
        <v>N/A</v>
      </c>
      <c r="BG15" s="70">
        <v>29</v>
      </c>
      <c r="BH15" s="50">
        <v>19.055118110236201</v>
      </c>
      <c r="BI15" s="50">
        <v>19.055118110236201</v>
      </c>
      <c r="BJ15" s="50">
        <v>10.944881889763799</v>
      </c>
      <c r="BK15" s="357">
        <f t="shared" ref="BK15:BK51" si="12">SUM(((BH15*25.4)*(BI15*25.4)*(BJ15*25.4))/1000000000)</f>
        <v>6.5123167999999981E-2</v>
      </c>
      <c r="BL15" s="73">
        <v>36</v>
      </c>
      <c r="BM15" s="107" t="s">
        <v>3771</v>
      </c>
      <c r="BN15" s="46" t="s">
        <v>3891</v>
      </c>
      <c r="BO15" s="74" t="s">
        <v>3907</v>
      </c>
      <c r="BP15" s="29" t="s">
        <v>5143</v>
      </c>
      <c r="BQ15" s="29" t="s">
        <v>5198</v>
      </c>
      <c r="BR15" s="74" t="s">
        <v>5199</v>
      </c>
      <c r="BS15" s="74" t="s">
        <v>5169</v>
      </c>
      <c r="BT15" s="74" t="s">
        <v>5196</v>
      </c>
      <c r="BU15" s="74" t="s">
        <v>3909</v>
      </c>
      <c r="BV15" s="74"/>
      <c r="BW15" s="74"/>
      <c r="BX15" s="74"/>
      <c r="BY15" s="300" t="s">
        <v>7742</v>
      </c>
      <c r="BZ15" s="413" t="s">
        <v>7741</v>
      </c>
      <c r="CA15" s="300" t="s">
        <v>7743</v>
      </c>
      <c r="CB15" s="413" t="s">
        <v>7744</v>
      </c>
      <c r="CC15" s="86" t="str">
        <f t="shared" si="7"/>
        <v>MR304 Double Standard, 16x8, 0mm Offset, 6x5.5, 108mm Centerbore, Machined - Clear Coat</v>
      </c>
      <c r="CD15" s="74" t="s">
        <v>3719</v>
      </c>
      <c r="CE15" s="74" t="s">
        <v>3720</v>
      </c>
      <c r="CF15" s="74" t="str">
        <f t="shared" si="8"/>
        <v>STREET (3XX)</v>
      </c>
    </row>
    <row r="16" spans="1:85" s="36" customFormat="1" ht="15" customHeight="1">
      <c r="A16" s="22">
        <f t="shared" si="10"/>
        <v>14</v>
      </c>
      <c r="B16" s="408" t="s">
        <v>84</v>
      </c>
      <c r="C16" s="408" t="s">
        <v>1038</v>
      </c>
      <c r="D16" s="5" t="s">
        <v>1082</v>
      </c>
      <c r="E16" s="84" t="str">
        <f>CONCATENATE(LEFT(D16,5),VLOOKUP(CONCATENATE(O16,"x",P16),'WHEEL PART NUMBER GUIDE'!$B$9:$C$51,2,FALSE),VLOOKUP(CONCATENATE(Q16, W16), 'WHEEL PART NUMBER GUIDE'!$Q$6:$R$98, 2, FALSE),VLOOKUP(Z16,'WHEEL PART NUMBER GUIDE'!$J$8:$K$54,2, FALSE),IF(V16="N/A",IF(ABS(T16)&lt;10,"0"&amp;ABS(T16),ABS(T16)),CONCATENATE(LEFT(V16,1),RIGHT(V16,1))), G16, H16)</f>
        <v>MR30478516500</v>
      </c>
      <c r="F16" s="84" t="str">
        <f t="shared" si="1"/>
        <v>MR30478516500</v>
      </c>
      <c r="G16" s="83"/>
      <c r="H16" s="83"/>
      <c r="I16" s="72" t="s">
        <v>367</v>
      </c>
      <c r="J16" s="305">
        <v>40909</v>
      </c>
      <c r="K16" s="78" t="s">
        <v>1230</v>
      </c>
      <c r="L16" s="328">
        <v>335</v>
      </c>
      <c r="M16" s="85">
        <f t="shared" si="2"/>
        <v>335</v>
      </c>
      <c r="N16" s="630"/>
      <c r="O16" s="5">
        <v>17</v>
      </c>
      <c r="P16" s="8">
        <v>8.5</v>
      </c>
      <c r="Q16" s="408" t="str">
        <f t="shared" si="11"/>
        <v>6x135</v>
      </c>
      <c r="R16" s="3">
        <v>6</v>
      </c>
      <c r="S16" s="3">
        <v>135</v>
      </c>
      <c r="T16" s="3">
        <v>0</v>
      </c>
      <c r="U16" s="16">
        <v>4.75</v>
      </c>
      <c r="V16" s="410" t="s">
        <v>85</v>
      </c>
      <c r="W16" s="16">
        <v>94</v>
      </c>
      <c r="X16" s="8">
        <v>29.21</v>
      </c>
      <c r="Y16" s="47">
        <v>2650</v>
      </c>
      <c r="Z16" s="71" t="s">
        <v>2165</v>
      </c>
      <c r="AA16" s="72" t="s">
        <v>2845</v>
      </c>
      <c r="AB16" s="47" t="str">
        <f t="shared" si="4"/>
        <v>17x8.5, 6x135, 0 OS, 2650 lbs</v>
      </c>
      <c r="AC16" s="73" t="s">
        <v>1552</v>
      </c>
      <c r="AD16" s="46" t="str">
        <f>IF(AC16="N/A","None",VLOOKUP(AC16,ACCESSORIES!F:N,9,FALSE))</f>
        <v>Push Thru</v>
      </c>
      <c r="AE16" s="82">
        <f>_xlfn.IFNA(VLOOKUP(AC16,ACCESSORIES!F:J,5,FALSE),"N/A")</f>
        <v>33</v>
      </c>
      <c r="AF16" s="80" t="s">
        <v>85</v>
      </c>
      <c r="AG16" s="408" t="s">
        <v>85</v>
      </c>
      <c r="AH16" s="73" t="s">
        <v>2858</v>
      </c>
      <c r="AI16" s="73" t="s">
        <v>1827</v>
      </c>
      <c r="AJ16" s="9">
        <f>_xlfn.IFNA(VLOOKUP(AI16,ACCESSORIES!F:J,5,FALSE),"N/A")</f>
        <v>1.1000000000000001</v>
      </c>
      <c r="AK16" s="408" t="s">
        <v>237</v>
      </c>
      <c r="AL16" s="408" t="s">
        <v>85</v>
      </c>
      <c r="AM16" s="38" t="str">
        <f>_xlfn.IFNA(VLOOKUP(AL16,ACCESSORIES!F:J,5,FALSE),"N/A")</f>
        <v>N/A</v>
      </c>
      <c r="AN16" s="408" t="s">
        <v>85</v>
      </c>
      <c r="AO16" s="75">
        <v>16.2</v>
      </c>
      <c r="AP16" s="75">
        <v>60</v>
      </c>
      <c r="AQ16" s="408">
        <v>170</v>
      </c>
      <c r="AR16" s="25">
        <v>5.9</v>
      </c>
      <c r="AS16" s="25">
        <v>17.8</v>
      </c>
      <c r="AT16" s="25">
        <v>31.2</v>
      </c>
      <c r="AU16" s="25">
        <v>27.4</v>
      </c>
      <c r="AV16" s="25">
        <v>207.7</v>
      </c>
      <c r="AW16" s="411">
        <v>203.3</v>
      </c>
      <c r="AX16" s="410">
        <v>88.2</v>
      </c>
      <c r="AY16" s="49">
        <v>52.7</v>
      </c>
      <c r="AZ16" s="49">
        <v>75</v>
      </c>
      <c r="BA16" s="49">
        <v>78</v>
      </c>
      <c r="BB16" s="48">
        <f t="shared" si="5"/>
        <v>3.07</v>
      </c>
      <c r="BC16" s="408" t="s">
        <v>85</v>
      </c>
      <c r="BD16" s="412" t="str">
        <f>_xlfn.IFNA(VLOOKUP(BC16,ACCESSORIES!F:J,5,FALSE),"N/A")</f>
        <v>N/A</v>
      </c>
      <c r="BE16" s="408" t="s">
        <v>85</v>
      </c>
      <c r="BF16" s="412" t="str">
        <f>_xlfn.IFNA(VLOOKUP(BE16,ACCESSORIES!F:J,5,FALSE),"N/A")</f>
        <v>N/A</v>
      </c>
      <c r="BG16" s="70">
        <v>34</v>
      </c>
      <c r="BH16" s="50">
        <v>20.236220472440898</v>
      </c>
      <c r="BI16" s="50">
        <v>20.236220472440898</v>
      </c>
      <c r="BJ16" s="50">
        <v>11.417322834645701</v>
      </c>
      <c r="BK16" s="357">
        <f t="shared" si="12"/>
        <v>7.6616839999999839E-2</v>
      </c>
      <c r="BL16" s="73">
        <v>36</v>
      </c>
      <c r="BM16" s="107" t="s">
        <v>10366</v>
      </c>
      <c r="BN16" s="46" t="s">
        <v>3891</v>
      </c>
      <c r="BO16" s="74" t="s">
        <v>3907</v>
      </c>
      <c r="BP16" s="29" t="s">
        <v>5143</v>
      </c>
      <c r="BQ16" s="29" t="s">
        <v>5198</v>
      </c>
      <c r="BR16" s="74" t="s">
        <v>5199</v>
      </c>
      <c r="BS16" s="74" t="s">
        <v>5169</v>
      </c>
      <c r="BT16" s="74" t="s">
        <v>5196</v>
      </c>
      <c r="BU16" s="74" t="s">
        <v>3909</v>
      </c>
      <c r="BV16" s="74"/>
      <c r="BW16" s="74"/>
      <c r="BX16" s="74"/>
      <c r="BY16" s="300" t="s">
        <v>6065</v>
      </c>
      <c r="BZ16" s="413" t="s">
        <v>7739</v>
      </c>
      <c r="CA16" s="300" t="s">
        <v>6067</v>
      </c>
      <c r="CB16" s="413" t="s">
        <v>7740</v>
      </c>
      <c r="CC16" s="86" t="str">
        <f t="shared" si="7"/>
        <v>MR304 Double Standard, 17x8.5, 0mm Offset, 6x135, 94mm Centerbore, Matte Black</v>
      </c>
      <c r="CD16" s="74" t="s">
        <v>3719</v>
      </c>
      <c r="CE16" s="74" t="s">
        <v>3720</v>
      </c>
      <c r="CF16" s="74" t="str">
        <f t="shared" si="8"/>
        <v>STREET (3XX)</v>
      </c>
    </row>
    <row r="17" spans="1:84" s="36" customFormat="1" ht="15" customHeight="1">
      <c r="A17" s="22">
        <f t="shared" si="10"/>
        <v>15</v>
      </c>
      <c r="B17" s="408" t="s">
        <v>84</v>
      </c>
      <c r="C17" s="408" t="s">
        <v>1038</v>
      </c>
      <c r="D17" s="5" t="s">
        <v>1082</v>
      </c>
      <c r="E17" s="84" t="str">
        <f>CONCATENATE(LEFT(D17,5),VLOOKUP(CONCATENATE(O17,"x",P17),'WHEEL PART NUMBER GUIDE'!$B$9:$C$51,2,FALSE),VLOOKUP(CONCATENATE(Q17, W17), 'WHEEL PART NUMBER GUIDE'!$Q$6:$R$98, 2, FALSE),VLOOKUP(Z17,'WHEEL PART NUMBER GUIDE'!$J$8:$K$54,2, FALSE),IF(V17="N/A",IF(ABS(T17)&lt;10,"0"&amp;ABS(T17),ABS(T17)),CONCATENATE(LEFT(V17,1),RIGHT(V17,1))), G17, H17)</f>
        <v>MR30478516300</v>
      </c>
      <c r="F17" s="84" t="str">
        <f t="shared" si="1"/>
        <v>MR30478516300</v>
      </c>
      <c r="G17" s="83"/>
      <c r="H17" s="83"/>
      <c r="I17" s="72" t="s">
        <v>366</v>
      </c>
      <c r="J17" s="305">
        <v>40909</v>
      </c>
      <c r="K17" s="78" t="s">
        <v>1230</v>
      </c>
      <c r="L17" s="328">
        <v>335</v>
      </c>
      <c r="M17" s="85">
        <f t="shared" si="2"/>
        <v>335</v>
      </c>
      <c r="N17" s="630"/>
      <c r="O17" s="5">
        <v>17</v>
      </c>
      <c r="P17" s="8">
        <v>8.5</v>
      </c>
      <c r="Q17" s="408" t="str">
        <f t="shared" si="11"/>
        <v>6x135</v>
      </c>
      <c r="R17" s="3">
        <v>6</v>
      </c>
      <c r="S17" s="3">
        <v>135</v>
      </c>
      <c r="T17" s="3">
        <v>0</v>
      </c>
      <c r="U17" s="16">
        <v>4.75</v>
      </c>
      <c r="V17" s="410" t="s">
        <v>85</v>
      </c>
      <c r="W17" s="16">
        <v>94</v>
      </c>
      <c r="X17" s="8">
        <v>28</v>
      </c>
      <c r="Y17" s="47">
        <v>2650</v>
      </c>
      <c r="Z17" s="45" t="s">
        <v>5147</v>
      </c>
      <c r="AA17" s="72" t="s">
        <v>173</v>
      </c>
      <c r="AB17" s="47" t="str">
        <f t="shared" si="4"/>
        <v>17x8.5, 6x135, 0 OS, 2650 lbs</v>
      </c>
      <c r="AC17" s="73" t="s">
        <v>1551</v>
      </c>
      <c r="AD17" s="46" t="str">
        <f>IF(AC17="N/A","None",VLOOKUP(AC17,ACCESSORIES!F:N,9,FALSE))</f>
        <v>Push Thru</v>
      </c>
      <c r="AE17" s="82">
        <f>_xlfn.IFNA(VLOOKUP(AC17,ACCESSORIES!F:J,5,FALSE),"N/A")</f>
        <v>33</v>
      </c>
      <c r="AF17" s="80" t="s">
        <v>85</v>
      </c>
      <c r="AG17" s="73" t="s">
        <v>85</v>
      </c>
      <c r="AH17" s="73" t="s">
        <v>2858</v>
      </c>
      <c r="AI17" s="73" t="s">
        <v>1827</v>
      </c>
      <c r="AJ17" s="9">
        <f>_xlfn.IFNA(VLOOKUP(AI17,ACCESSORIES!F:J,5,FALSE),"N/A")</f>
        <v>1.1000000000000001</v>
      </c>
      <c r="AK17" s="408" t="s">
        <v>237</v>
      </c>
      <c r="AL17" s="408" t="s">
        <v>85</v>
      </c>
      <c r="AM17" s="38" t="str">
        <f>_xlfn.IFNA(VLOOKUP(AL17,ACCESSORIES!F:J,5,FALSE),"N/A")</f>
        <v>N/A</v>
      </c>
      <c r="AN17" s="408" t="s">
        <v>85</v>
      </c>
      <c r="AO17" s="75">
        <v>16.2</v>
      </c>
      <c r="AP17" s="75">
        <v>60</v>
      </c>
      <c r="AQ17" s="408">
        <v>170</v>
      </c>
      <c r="AR17" s="25">
        <v>5.9</v>
      </c>
      <c r="AS17" s="25">
        <v>17.8</v>
      </c>
      <c r="AT17" s="25">
        <v>31.2</v>
      </c>
      <c r="AU17" s="25">
        <v>27.4</v>
      </c>
      <c r="AV17" s="25">
        <v>207.7</v>
      </c>
      <c r="AW17" s="411">
        <v>203.3</v>
      </c>
      <c r="AX17" s="410">
        <v>88.2</v>
      </c>
      <c r="AY17" s="49">
        <v>52.7</v>
      </c>
      <c r="AZ17" s="49">
        <v>75</v>
      </c>
      <c r="BA17" s="49">
        <v>66</v>
      </c>
      <c r="BB17" s="48">
        <f t="shared" si="5"/>
        <v>2.6</v>
      </c>
      <c r="BC17" s="408" t="s">
        <v>85</v>
      </c>
      <c r="BD17" s="412" t="str">
        <f>_xlfn.IFNA(VLOOKUP(BC17,ACCESSORIES!F:J,5,FALSE),"N/A")</f>
        <v>N/A</v>
      </c>
      <c r="BE17" s="408" t="s">
        <v>85</v>
      </c>
      <c r="BF17" s="412" t="str">
        <f>_xlfn.IFNA(VLOOKUP(BE17,ACCESSORIES!F:J,5,FALSE),"N/A")</f>
        <v>N/A</v>
      </c>
      <c r="BG17" s="70">
        <v>33</v>
      </c>
      <c r="BH17" s="50">
        <v>20.236220472440898</v>
      </c>
      <c r="BI17" s="50">
        <v>20.236220472440898</v>
      </c>
      <c r="BJ17" s="50">
        <v>11.417322834645701</v>
      </c>
      <c r="BK17" s="357">
        <f t="shared" si="12"/>
        <v>7.6616839999999839E-2</v>
      </c>
      <c r="BL17" s="73">
        <v>36</v>
      </c>
      <c r="BM17" s="107" t="s">
        <v>10366</v>
      </c>
      <c r="BN17" s="46" t="s">
        <v>3891</v>
      </c>
      <c r="BO17" s="74" t="s">
        <v>3907</v>
      </c>
      <c r="BP17" s="29" t="s">
        <v>5143</v>
      </c>
      <c r="BQ17" s="29" t="s">
        <v>5198</v>
      </c>
      <c r="BR17" s="74" t="s">
        <v>5199</v>
      </c>
      <c r="BS17" s="74" t="s">
        <v>5169</v>
      </c>
      <c r="BT17" s="74" t="s">
        <v>5196</v>
      </c>
      <c r="BU17" s="74" t="s">
        <v>3909</v>
      </c>
      <c r="BV17" s="74"/>
      <c r="BW17" s="74"/>
      <c r="BX17" s="74"/>
      <c r="BY17" s="300" t="s">
        <v>7742</v>
      </c>
      <c r="BZ17" s="413" t="s">
        <v>7741</v>
      </c>
      <c r="CA17" s="300" t="s">
        <v>7743</v>
      </c>
      <c r="CB17" s="413" t="s">
        <v>7744</v>
      </c>
      <c r="CC17" s="86" t="str">
        <f t="shared" si="7"/>
        <v>MR304 Double Standard, 17x8.5, 0mm Offset, 6x135, 94mm Centerbore, Machined - Clear Coat</v>
      </c>
      <c r="CD17" s="74" t="s">
        <v>3719</v>
      </c>
      <c r="CE17" s="74" t="s">
        <v>3720</v>
      </c>
      <c r="CF17" s="74" t="str">
        <f t="shared" si="8"/>
        <v>STREET (3XX)</v>
      </c>
    </row>
    <row r="18" spans="1:84" s="36" customFormat="1" ht="15" customHeight="1">
      <c r="A18" s="22">
        <f t="shared" si="10"/>
        <v>16</v>
      </c>
      <c r="B18" s="408" t="s">
        <v>84</v>
      </c>
      <c r="C18" s="408" t="s">
        <v>1038</v>
      </c>
      <c r="D18" s="5" t="s">
        <v>1082</v>
      </c>
      <c r="E18" s="84" t="str">
        <f>CONCATENATE(LEFT(D18,5),VLOOKUP(CONCATENATE(O18,"x",P18),'WHEEL PART NUMBER GUIDE'!$B$9:$C$51,2,FALSE),VLOOKUP(CONCATENATE(Q18, W18), 'WHEEL PART NUMBER GUIDE'!$Q$6:$R$98, 2, FALSE),VLOOKUP(Z18,'WHEEL PART NUMBER GUIDE'!$J$8:$K$54,2, FALSE),IF(V18="N/A",IF(ABS(T18)&lt;10,"0"&amp;ABS(T18),ABS(T18)),CONCATENATE(LEFT(V18,1),RIGHT(V18,1))), G18, H18)</f>
        <v>MR30478550500</v>
      </c>
      <c r="F18" s="84" t="str">
        <f t="shared" si="1"/>
        <v>MR30478550500</v>
      </c>
      <c r="G18" s="83"/>
      <c r="H18" s="83"/>
      <c r="I18" s="72" t="s">
        <v>370</v>
      </c>
      <c r="J18" s="305">
        <v>40909</v>
      </c>
      <c r="K18" s="78" t="s">
        <v>1230</v>
      </c>
      <c r="L18" s="328">
        <v>335</v>
      </c>
      <c r="M18" s="85">
        <f t="shared" si="2"/>
        <v>335</v>
      </c>
      <c r="N18" s="630"/>
      <c r="O18" s="5">
        <v>17</v>
      </c>
      <c r="P18" s="8">
        <v>8.5</v>
      </c>
      <c r="Q18" s="408" t="str">
        <f t="shared" si="11"/>
        <v>5x5</v>
      </c>
      <c r="R18" s="3">
        <v>5</v>
      </c>
      <c r="S18" s="25">
        <v>5</v>
      </c>
      <c r="T18" s="3">
        <v>0</v>
      </c>
      <c r="U18" s="16">
        <v>4.75</v>
      </c>
      <c r="V18" s="410" t="s">
        <v>85</v>
      </c>
      <c r="W18" s="16">
        <v>94</v>
      </c>
      <c r="X18" s="8">
        <v>29.39</v>
      </c>
      <c r="Y18" s="47">
        <v>2650</v>
      </c>
      <c r="Z18" s="71" t="s">
        <v>2165</v>
      </c>
      <c r="AA18" s="72" t="s">
        <v>2845</v>
      </c>
      <c r="AB18" s="47" t="str">
        <f t="shared" si="4"/>
        <v>17x8.5, 5x5, 0 OS, 2650 lbs</v>
      </c>
      <c r="AC18" s="73" t="s">
        <v>1552</v>
      </c>
      <c r="AD18" s="46" t="str">
        <f>IF(AC18="N/A","None",VLOOKUP(AC18,ACCESSORIES!F:N,9,FALSE))</f>
        <v>Push Thru</v>
      </c>
      <c r="AE18" s="82">
        <f>_xlfn.IFNA(VLOOKUP(AC18,ACCESSORIES!F:J,5,FALSE),"N/A")</f>
        <v>33</v>
      </c>
      <c r="AF18" s="80" t="s">
        <v>85</v>
      </c>
      <c r="AG18" s="408" t="s">
        <v>85</v>
      </c>
      <c r="AH18" s="73" t="s">
        <v>2858</v>
      </c>
      <c r="AI18" s="73" t="s">
        <v>1827</v>
      </c>
      <c r="AJ18" s="9">
        <f>_xlfn.IFNA(VLOOKUP(AI18,ACCESSORIES!F:J,5,FALSE),"N/A")</f>
        <v>1.1000000000000001</v>
      </c>
      <c r="AK18" s="408" t="s">
        <v>237</v>
      </c>
      <c r="AL18" s="408" t="s">
        <v>85</v>
      </c>
      <c r="AM18" s="38" t="str">
        <f>_xlfn.IFNA(VLOOKUP(AL18,ACCESSORIES!F:J,5,FALSE),"N/A")</f>
        <v>N/A</v>
      </c>
      <c r="AN18" s="408" t="s">
        <v>85</v>
      </c>
      <c r="AO18" s="75">
        <v>16.2</v>
      </c>
      <c r="AP18" s="75">
        <v>60</v>
      </c>
      <c r="AQ18" s="408">
        <v>155</v>
      </c>
      <c r="AR18" s="25">
        <v>13</v>
      </c>
      <c r="AS18" s="25">
        <v>23.4</v>
      </c>
      <c r="AT18" s="25">
        <v>31.9</v>
      </c>
      <c r="AU18" s="25">
        <v>27.4</v>
      </c>
      <c r="AV18" s="25">
        <v>207.7</v>
      </c>
      <c r="AW18" s="411">
        <v>203.3</v>
      </c>
      <c r="AX18" s="410">
        <v>88.2</v>
      </c>
      <c r="AY18" s="49">
        <v>52.7</v>
      </c>
      <c r="AZ18" s="49">
        <v>75</v>
      </c>
      <c r="BA18" s="49">
        <v>78</v>
      </c>
      <c r="BB18" s="48">
        <f t="shared" si="5"/>
        <v>3.07</v>
      </c>
      <c r="BC18" s="408" t="s">
        <v>85</v>
      </c>
      <c r="BD18" s="412" t="str">
        <f>_xlfn.IFNA(VLOOKUP(BC18,ACCESSORIES!F:J,5,FALSE),"N/A")</f>
        <v>N/A</v>
      </c>
      <c r="BE18" s="408" t="s">
        <v>85</v>
      </c>
      <c r="BF18" s="412" t="str">
        <f>_xlfn.IFNA(VLOOKUP(BE18,ACCESSORIES!F:J,5,FALSE),"N/A")</f>
        <v>N/A</v>
      </c>
      <c r="BG18" s="70">
        <v>35</v>
      </c>
      <c r="BH18" s="50">
        <v>20.236220472440898</v>
      </c>
      <c r="BI18" s="50">
        <v>20.236220472440898</v>
      </c>
      <c r="BJ18" s="50">
        <v>11.417322834645701</v>
      </c>
      <c r="BK18" s="357">
        <f t="shared" si="12"/>
        <v>7.6616839999999839E-2</v>
      </c>
      <c r="BL18" s="73">
        <v>36</v>
      </c>
      <c r="BM18" s="107" t="s">
        <v>10366</v>
      </c>
      <c r="BN18" s="46" t="s">
        <v>3891</v>
      </c>
      <c r="BO18" s="74" t="s">
        <v>3907</v>
      </c>
      <c r="BP18" s="29" t="s">
        <v>5143</v>
      </c>
      <c r="BQ18" s="29" t="s">
        <v>5198</v>
      </c>
      <c r="BR18" s="74" t="s">
        <v>5199</v>
      </c>
      <c r="BS18" s="74" t="s">
        <v>5169</v>
      </c>
      <c r="BT18" s="74" t="s">
        <v>5196</v>
      </c>
      <c r="BU18" s="74" t="s">
        <v>3909</v>
      </c>
      <c r="BV18" s="74"/>
      <c r="BW18" s="74"/>
      <c r="BX18" s="74"/>
      <c r="BY18" s="300" t="s">
        <v>6054</v>
      </c>
      <c r="BZ18" s="413" t="s">
        <v>7386</v>
      </c>
      <c r="CA18" s="300" t="s">
        <v>6057</v>
      </c>
      <c r="CB18" s="413" t="s">
        <v>7387</v>
      </c>
      <c r="CC18" s="86" t="str">
        <f t="shared" si="7"/>
        <v>MR304 Double Standard, 17x8.5, 0mm Offset, 5x5, 94mm Centerbore, Matte Black</v>
      </c>
      <c r="CD18" s="74" t="s">
        <v>3719</v>
      </c>
      <c r="CE18" s="74" t="s">
        <v>3720</v>
      </c>
      <c r="CF18" s="74" t="str">
        <f t="shared" si="8"/>
        <v>STREET (3XX)</v>
      </c>
    </row>
    <row r="19" spans="1:84" s="36" customFormat="1" ht="15" customHeight="1">
      <c r="A19" s="22">
        <f t="shared" si="10"/>
        <v>17</v>
      </c>
      <c r="B19" s="408" t="s">
        <v>84</v>
      </c>
      <c r="C19" s="408" t="s">
        <v>1038</v>
      </c>
      <c r="D19" s="5" t="s">
        <v>1082</v>
      </c>
      <c r="E19" s="84" t="str">
        <f>CONCATENATE(LEFT(D19,5),VLOOKUP(CONCATENATE(O19,"x",P19),'WHEEL PART NUMBER GUIDE'!$B$9:$C$51,2,FALSE),VLOOKUP(CONCATENATE(Q19, W19), 'WHEEL PART NUMBER GUIDE'!$Q$6:$R$98, 2, FALSE),VLOOKUP(Z19,'WHEEL PART NUMBER GUIDE'!$J$8:$K$54,2, FALSE),IF(V19="N/A",IF(ABS(T19)&lt;10,"0"&amp;ABS(T19),ABS(T19)),CONCATENATE(LEFT(V19,1),RIGHT(V19,1))), G19, H19)</f>
        <v>MR30478550900</v>
      </c>
      <c r="F19" s="84" t="str">
        <f t="shared" si="1"/>
        <v>MR30478550900</v>
      </c>
      <c r="G19" s="83"/>
      <c r="H19" s="83"/>
      <c r="I19" s="72" t="s">
        <v>4552</v>
      </c>
      <c r="J19" s="305">
        <v>44202.410542164354</v>
      </c>
      <c r="K19" s="78" t="s">
        <v>1230</v>
      </c>
      <c r="L19" s="328">
        <v>335</v>
      </c>
      <c r="M19" s="85">
        <f t="shared" si="2"/>
        <v>335</v>
      </c>
      <c r="N19" s="630"/>
      <c r="O19" s="5">
        <v>17</v>
      </c>
      <c r="P19" s="8">
        <v>8.5</v>
      </c>
      <c r="Q19" s="408" t="str">
        <f t="shared" si="11"/>
        <v>5x5</v>
      </c>
      <c r="R19" s="3">
        <v>5</v>
      </c>
      <c r="S19" s="25">
        <v>5</v>
      </c>
      <c r="T19" s="3">
        <v>0</v>
      </c>
      <c r="U19" s="16">
        <v>4.75</v>
      </c>
      <c r="V19" s="410" t="s">
        <v>85</v>
      </c>
      <c r="W19" s="16">
        <v>94</v>
      </c>
      <c r="X19" s="8">
        <v>29.43</v>
      </c>
      <c r="Y19" s="47">
        <v>2650</v>
      </c>
      <c r="Z19" s="71" t="s">
        <v>2168</v>
      </c>
      <c r="AA19" s="72" t="s">
        <v>2846</v>
      </c>
      <c r="AB19" s="47" t="str">
        <f t="shared" si="4"/>
        <v>17x8.5, 5x5, 0 OS, 2650 lbs</v>
      </c>
      <c r="AC19" s="73" t="s">
        <v>1552</v>
      </c>
      <c r="AD19" s="46" t="str">
        <f>IF(AC19="N/A","None",VLOOKUP(AC19,ACCESSORIES!F:N,9,FALSE))</f>
        <v>Push Thru</v>
      </c>
      <c r="AE19" s="82">
        <f>_xlfn.IFNA(VLOOKUP(AC19,ACCESSORIES!F:J,5,FALSE),"N/A")</f>
        <v>33</v>
      </c>
      <c r="AF19" s="80" t="s">
        <v>85</v>
      </c>
      <c r="AG19" s="408" t="s">
        <v>85</v>
      </c>
      <c r="AH19" s="73" t="s">
        <v>2858</v>
      </c>
      <c r="AI19" s="73" t="s">
        <v>1827</v>
      </c>
      <c r="AJ19" s="9">
        <f>_xlfn.IFNA(VLOOKUP(AI19,ACCESSORIES!F:J,5,FALSE),"N/A")</f>
        <v>1.1000000000000001</v>
      </c>
      <c r="AK19" s="408" t="s">
        <v>237</v>
      </c>
      <c r="AL19" s="408" t="s">
        <v>85</v>
      </c>
      <c r="AM19" s="38" t="str">
        <f>_xlfn.IFNA(VLOOKUP(AL19,ACCESSORIES!F:J,5,FALSE),"N/A")</f>
        <v>N/A</v>
      </c>
      <c r="AN19" s="408" t="s">
        <v>85</v>
      </c>
      <c r="AO19" s="75">
        <v>16.2</v>
      </c>
      <c r="AP19" s="75">
        <v>60</v>
      </c>
      <c r="AQ19" s="408">
        <v>155</v>
      </c>
      <c r="AR19" s="25">
        <v>13</v>
      </c>
      <c r="AS19" s="25">
        <v>23.4</v>
      </c>
      <c r="AT19" s="25">
        <v>31.9</v>
      </c>
      <c r="AU19" s="25">
        <v>27.4</v>
      </c>
      <c r="AV19" s="25">
        <v>207.7</v>
      </c>
      <c r="AW19" s="411">
        <v>203.3</v>
      </c>
      <c r="AX19" s="410">
        <v>88.2</v>
      </c>
      <c r="AY19" s="49">
        <v>52.7</v>
      </c>
      <c r="AZ19" s="49">
        <v>75</v>
      </c>
      <c r="BA19" s="49">
        <v>78</v>
      </c>
      <c r="BB19" s="48">
        <f t="shared" si="5"/>
        <v>3.07</v>
      </c>
      <c r="BC19" s="408" t="s">
        <v>85</v>
      </c>
      <c r="BD19" s="412" t="str">
        <f>_xlfn.IFNA(VLOOKUP(BC19,ACCESSORIES!F:J,5,FALSE),"N/A")</f>
        <v>N/A</v>
      </c>
      <c r="BE19" s="408" t="s">
        <v>85</v>
      </c>
      <c r="BF19" s="412" t="str">
        <f>_xlfn.IFNA(VLOOKUP(BE19,ACCESSORIES!F:J,5,FALSE),"N/A")</f>
        <v>N/A</v>
      </c>
      <c r="BG19" s="70">
        <v>35</v>
      </c>
      <c r="BH19" s="50">
        <v>20.236220472440898</v>
      </c>
      <c r="BI19" s="50">
        <v>20.236220472440898</v>
      </c>
      <c r="BJ19" s="50">
        <v>11.417322834645701</v>
      </c>
      <c r="BK19" s="357">
        <f t="shared" si="12"/>
        <v>7.6616839999999839E-2</v>
      </c>
      <c r="BL19" s="73">
        <v>36</v>
      </c>
      <c r="BM19" s="107" t="s">
        <v>10366</v>
      </c>
      <c r="BN19" s="46" t="s">
        <v>3891</v>
      </c>
      <c r="BO19" s="74" t="s">
        <v>3907</v>
      </c>
      <c r="BP19" s="29" t="s">
        <v>5143</v>
      </c>
      <c r="BQ19" s="29" t="s">
        <v>5198</v>
      </c>
      <c r="BR19" s="74" t="s">
        <v>5199</v>
      </c>
      <c r="BS19" s="74" t="s">
        <v>5169</v>
      </c>
      <c r="BT19" s="74" t="s">
        <v>5196</v>
      </c>
      <c r="BU19" s="74" t="s">
        <v>3909</v>
      </c>
      <c r="BV19" s="74"/>
      <c r="BW19" s="74"/>
      <c r="BX19" s="74"/>
      <c r="BY19" s="300" t="s">
        <v>6059</v>
      </c>
      <c r="BZ19" s="413" t="s">
        <v>7383</v>
      </c>
      <c r="CA19" s="300" t="s">
        <v>6058</v>
      </c>
      <c r="CB19" s="413" t="s">
        <v>7382</v>
      </c>
      <c r="CC19" s="86" t="str">
        <f t="shared" ref="CC19:CC65" si="13">CONCATENATE(IF(K19="Closeout","CLOSEOUT - ",""),D19,", ",O19,"x",P19,", ",IF(V19="N/A","",CONCATENATE(V19,"/")),IF(T19&gt;0,CONCATENATE("+",T19),T19),"mm Offset, ",Q19,", ",W19,"mm Centerbore, ",PROPER(Z19),IF(H19="R",", Race Drilled",""),"",IF(BE19="N/A","",CONCATENATE(", w/ ",BE19)))</f>
        <v>MR304 Double Standard, 17x8.5, 0mm Offset, 5x5, 94mm Centerbore, Method Bronze</v>
      </c>
      <c r="CD19" s="74" t="s">
        <v>3719</v>
      </c>
      <c r="CE19" s="74" t="s">
        <v>3720</v>
      </c>
      <c r="CF19" s="74" t="str">
        <f t="shared" ref="CF19:CF65" si="14">C19</f>
        <v>STREET (3XX)</v>
      </c>
    </row>
    <row r="20" spans="1:84" s="36" customFormat="1" ht="15" customHeight="1">
      <c r="A20" s="22">
        <f t="shared" si="10"/>
        <v>18</v>
      </c>
      <c r="B20" s="408" t="s">
        <v>84</v>
      </c>
      <c r="C20" s="408" t="s">
        <v>1038</v>
      </c>
      <c r="D20" s="5" t="s">
        <v>1082</v>
      </c>
      <c r="E20" s="84" t="str">
        <f>CONCATENATE(LEFT(D20,5),VLOOKUP(CONCATENATE(O20,"x",P20),'WHEEL PART NUMBER GUIDE'!$B$9:$C$51,2,FALSE),VLOOKUP(CONCATENATE(Q20, W20), 'WHEEL PART NUMBER GUIDE'!$Q$6:$R$98, 2, FALSE),VLOOKUP(Z20,'WHEEL PART NUMBER GUIDE'!$J$8:$K$54,2, FALSE),IF(V20="N/A",IF(ABS(T20)&lt;10,"0"&amp;ABS(T20),ABS(T20)),CONCATENATE(LEFT(V20,1),RIGHT(V20,1))), G20, H20)</f>
        <v>MR30478550300</v>
      </c>
      <c r="F20" s="84" t="str">
        <f t="shared" ref="F20:F66" si="15">E20</f>
        <v>MR30478550300</v>
      </c>
      <c r="G20" s="83"/>
      <c r="H20" s="83"/>
      <c r="I20" s="72" t="s">
        <v>369</v>
      </c>
      <c r="J20" s="305">
        <v>40909</v>
      </c>
      <c r="K20" s="78" t="s">
        <v>1230</v>
      </c>
      <c r="L20" s="328">
        <v>335</v>
      </c>
      <c r="M20" s="85">
        <f t="shared" si="2"/>
        <v>335</v>
      </c>
      <c r="N20" s="630"/>
      <c r="O20" s="5">
        <v>17</v>
      </c>
      <c r="P20" s="8">
        <v>8.5</v>
      </c>
      <c r="Q20" s="408" t="str">
        <f t="shared" si="11"/>
        <v>5x5</v>
      </c>
      <c r="R20" s="3">
        <v>5</v>
      </c>
      <c r="S20" s="25">
        <v>5</v>
      </c>
      <c r="T20" s="3">
        <v>0</v>
      </c>
      <c r="U20" s="16">
        <v>4.75</v>
      </c>
      <c r="V20" s="410" t="s">
        <v>85</v>
      </c>
      <c r="W20" s="16">
        <v>94</v>
      </c>
      <c r="X20" s="8">
        <v>28.66</v>
      </c>
      <c r="Y20" s="47">
        <v>2650</v>
      </c>
      <c r="Z20" s="45" t="s">
        <v>5147</v>
      </c>
      <c r="AA20" s="72" t="s">
        <v>173</v>
      </c>
      <c r="AB20" s="47" t="str">
        <f t="shared" ref="AB20:AB70" si="16">_xlfn.CONCAT(O20,"x",P20,","," ",Q20,","," ",T20," ","OS",","," ",Y20," lbs")</f>
        <v>17x8.5, 5x5, 0 OS, 2650 lbs</v>
      </c>
      <c r="AC20" s="73" t="s">
        <v>1551</v>
      </c>
      <c r="AD20" s="46" t="str">
        <f>IF(AC20="N/A","None",VLOOKUP(AC20,ACCESSORIES!F:N,9,FALSE))</f>
        <v>Push Thru</v>
      </c>
      <c r="AE20" s="82">
        <f>_xlfn.IFNA(VLOOKUP(AC20,ACCESSORIES!F:J,5,FALSE),"N/A")</f>
        <v>33</v>
      </c>
      <c r="AF20" s="80" t="s">
        <v>85</v>
      </c>
      <c r="AG20" s="73" t="s">
        <v>85</v>
      </c>
      <c r="AH20" s="73" t="s">
        <v>2858</v>
      </c>
      <c r="AI20" s="73" t="s">
        <v>1827</v>
      </c>
      <c r="AJ20" s="9">
        <f>_xlfn.IFNA(VLOOKUP(AI20,ACCESSORIES!F:J,5,FALSE),"N/A")</f>
        <v>1.1000000000000001</v>
      </c>
      <c r="AK20" s="408" t="s">
        <v>237</v>
      </c>
      <c r="AL20" s="408" t="s">
        <v>85</v>
      </c>
      <c r="AM20" s="38" t="str">
        <f>_xlfn.IFNA(VLOOKUP(AL20,ACCESSORIES!F:J,5,FALSE),"N/A")</f>
        <v>N/A</v>
      </c>
      <c r="AN20" s="408" t="s">
        <v>85</v>
      </c>
      <c r="AO20" s="75">
        <v>16.2</v>
      </c>
      <c r="AP20" s="75">
        <v>60</v>
      </c>
      <c r="AQ20" s="408">
        <v>155</v>
      </c>
      <c r="AR20" s="25">
        <v>13</v>
      </c>
      <c r="AS20" s="25">
        <v>23.4</v>
      </c>
      <c r="AT20" s="25">
        <v>31.9</v>
      </c>
      <c r="AU20" s="25">
        <v>27.4</v>
      </c>
      <c r="AV20" s="25">
        <v>207.7</v>
      </c>
      <c r="AW20" s="411">
        <v>203.3</v>
      </c>
      <c r="AX20" s="410">
        <v>88.2</v>
      </c>
      <c r="AY20" s="49">
        <v>52.7</v>
      </c>
      <c r="AZ20" s="49">
        <v>75</v>
      </c>
      <c r="BA20" s="49">
        <v>66</v>
      </c>
      <c r="BB20" s="48">
        <f t="shared" ref="BB20:BB66" si="17">ROUND(CONVERT(BA20,"mm","in"),2)</f>
        <v>2.6</v>
      </c>
      <c r="BC20" s="408" t="s">
        <v>85</v>
      </c>
      <c r="BD20" s="412" t="str">
        <f>_xlfn.IFNA(VLOOKUP(BC20,ACCESSORIES!F:J,5,FALSE),"N/A")</f>
        <v>N/A</v>
      </c>
      <c r="BE20" s="408" t="s">
        <v>85</v>
      </c>
      <c r="BF20" s="412" t="str">
        <f>_xlfn.IFNA(VLOOKUP(BE20,ACCESSORIES!F:J,5,FALSE),"N/A")</f>
        <v>N/A</v>
      </c>
      <c r="BG20" s="70">
        <v>34</v>
      </c>
      <c r="BH20" s="50">
        <v>20.236220472440898</v>
      </c>
      <c r="BI20" s="50">
        <v>20.236220472440898</v>
      </c>
      <c r="BJ20" s="50">
        <v>11.417322834645701</v>
      </c>
      <c r="BK20" s="357">
        <f t="shared" si="12"/>
        <v>7.6616839999999839E-2</v>
      </c>
      <c r="BL20" s="73">
        <v>36</v>
      </c>
      <c r="BM20" s="107" t="s">
        <v>10366</v>
      </c>
      <c r="BN20" s="46" t="s">
        <v>3891</v>
      </c>
      <c r="BO20" s="74" t="s">
        <v>3907</v>
      </c>
      <c r="BP20" s="29" t="s">
        <v>5143</v>
      </c>
      <c r="BQ20" s="29" t="s">
        <v>5198</v>
      </c>
      <c r="BR20" s="74" t="s">
        <v>5199</v>
      </c>
      <c r="BS20" s="74" t="s">
        <v>5169</v>
      </c>
      <c r="BT20" s="74" t="s">
        <v>5196</v>
      </c>
      <c r="BU20" s="74" t="s">
        <v>3909</v>
      </c>
      <c r="BV20" s="74"/>
      <c r="BW20" s="74"/>
      <c r="BX20" s="74"/>
      <c r="BY20" s="300" t="s">
        <v>6061</v>
      </c>
      <c r="BZ20" s="413" t="s">
        <v>7745</v>
      </c>
      <c r="CA20" s="300" t="s">
        <v>6063</v>
      </c>
      <c r="CB20" s="413" t="s">
        <v>7746</v>
      </c>
      <c r="CC20" s="86" t="str">
        <f t="shared" si="13"/>
        <v>MR304 Double Standard, 17x8.5, 0mm Offset, 5x5, 94mm Centerbore, Machined - Clear Coat</v>
      </c>
      <c r="CD20" s="74" t="s">
        <v>3719</v>
      </c>
      <c r="CE20" s="74" t="s">
        <v>3720</v>
      </c>
      <c r="CF20" s="74" t="str">
        <f t="shared" si="14"/>
        <v>STREET (3XX)</v>
      </c>
    </row>
    <row r="21" spans="1:84" s="36" customFormat="1" ht="15" customHeight="1">
      <c r="A21" s="22">
        <f t="shared" si="10"/>
        <v>19</v>
      </c>
      <c r="B21" s="408" t="s">
        <v>84</v>
      </c>
      <c r="C21" s="408" t="s">
        <v>1038</v>
      </c>
      <c r="D21" s="5" t="s">
        <v>1082</v>
      </c>
      <c r="E21" s="84" t="str">
        <f>CONCATENATE(LEFT(D21,5),VLOOKUP(CONCATENATE(O21,"x",P21),'WHEEL PART NUMBER GUIDE'!$B$9:$C$51,2,FALSE),VLOOKUP(CONCATENATE(Q21, W21), 'WHEEL PART NUMBER GUIDE'!$Q$6:$R$98, 2, FALSE),VLOOKUP(Z21,'WHEEL PART NUMBER GUIDE'!$J$8:$K$54,2, FALSE),IF(V21="N/A",IF(ABS(T21)&lt;10,"0"&amp;ABS(T21),ABS(T21)),CONCATENATE(LEFT(V21,1),RIGHT(V21,1))), G21, H21)</f>
        <v>MR30478555300</v>
      </c>
      <c r="F21" s="84" t="str">
        <f t="shared" si="15"/>
        <v>MR30478555300</v>
      </c>
      <c r="G21" s="83"/>
      <c r="H21" s="83"/>
      <c r="I21" s="72" t="s">
        <v>372</v>
      </c>
      <c r="J21" s="305">
        <v>40909</v>
      </c>
      <c r="K21" s="78" t="s">
        <v>1230</v>
      </c>
      <c r="L21" s="328">
        <v>335</v>
      </c>
      <c r="M21" s="85">
        <f t="shared" si="2"/>
        <v>335</v>
      </c>
      <c r="N21" s="630"/>
      <c r="O21" s="5">
        <v>17</v>
      </c>
      <c r="P21" s="8">
        <v>8.5</v>
      </c>
      <c r="Q21" s="408" t="str">
        <f t="shared" si="11"/>
        <v>5x5.5</v>
      </c>
      <c r="R21" s="3">
        <v>5</v>
      </c>
      <c r="S21" s="3">
        <v>5.5</v>
      </c>
      <c r="T21" s="3">
        <v>0</v>
      </c>
      <c r="U21" s="16">
        <v>4.75</v>
      </c>
      <c r="V21" s="410" t="s">
        <v>85</v>
      </c>
      <c r="W21" s="16">
        <v>108</v>
      </c>
      <c r="X21" s="8">
        <v>29.06</v>
      </c>
      <c r="Y21" s="47">
        <v>2650</v>
      </c>
      <c r="Z21" s="45" t="s">
        <v>5147</v>
      </c>
      <c r="AA21" s="72" t="s">
        <v>173</v>
      </c>
      <c r="AB21" s="47" t="str">
        <f t="shared" si="16"/>
        <v>17x8.5, 5x5.5, 0 OS, 2650 lbs</v>
      </c>
      <c r="AC21" s="73" t="s">
        <v>1554</v>
      </c>
      <c r="AD21" s="46" t="str">
        <f>IF(AC21="N/A","None",VLOOKUP(AC21,ACCESSORIES!F:N,9,FALSE))</f>
        <v>Push Thru</v>
      </c>
      <c r="AE21" s="82">
        <f>_xlfn.IFNA(VLOOKUP(AC21,ACCESSORIES!F:J,5,FALSE),"N/A")</f>
        <v>33</v>
      </c>
      <c r="AF21" s="80" t="s">
        <v>85</v>
      </c>
      <c r="AG21" s="73" t="s">
        <v>85</v>
      </c>
      <c r="AH21" s="408" t="s">
        <v>2859</v>
      </c>
      <c r="AI21" s="73" t="s">
        <v>1827</v>
      </c>
      <c r="AJ21" s="9">
        <f>_xlfn.IFNA(VLOOKUP(AI21,ACCESSORIES!F:J,5,FALSE),"N/A")</f>
        <v>1.1000000000000001</v>
      </c>
      <c r="AK21" s="408" t="s">
        <v>237</v>
      </c>
      <c r="AL21" s="408" t="s">
        <v>85</v>
      </c>
      <c r="AM21" s="38" t="str">
        <f>_xlfn.IFNA(VLOOKUP(AL21,ACCESSORIES!F:J,5,FALSE),"N/A")</f>
        <v>N/A</v>
      </c>
      <c r="AN21" s="408" t="s">
        <v>85</v>
      </c>
      <c r="AO21" s="75">
        <v>16.2</v>
      </c>
      <c r="AP21" s="75">
        <v>60</v>
      </c>
      <c r="AQ21" s="408">
        <v>170</v>
      </c>
      <c r="AR21" s="25">
        <v>6</v>
      </c>
      <c r="AS21" s="25">
        <v>18</v>
      </c>
      <c r="AT21" s="25">
        <v>31.3</v>
      </c>
      <c r="AU21" s="25">
        <v>27.4</v>
      </c>
      <c r="AV21" s="25">
        <v>207.7</v>
      </c>
      <c r="AW21" s="411">
        <v>203.3</v>
      </c>
      <c r="AX21" s="410">
        <v>107</v>
      </c>
      <c r="AY21" s="49">
        <v>41</v>
      </c>
      <c r="AZ21" s="49">
        <v>74</v>
      </c>
      <c r="BA21" s="49">
        <v>66</v>
      </c>
      <c r="BB21" s="48">
        <f t="shared" si="17"/>
        <v>2.6</v>
      </c>
      <c r="BC21" s="408" t="s">
        <v>85</v>
      </c>
      <c r="BD21" s="412" t="str">
        <f>_xlfn.IFNA(VLOOKUP(BC21,ACCESSORIES!F:J,5,FALSE),"N/A")</f>
        <v>N/A</v>
      </c>
      <c r="BE21" s="408" t="s">
        <v>85</v>
      </c>
      <c r="BF21" s="412" t="str">
        <f>_xlfn.IFNA(VLOOKUP(BE21,ACCESSORIES!F:J,5,FALSE),"N/A")</f>
        <v>N/A</v>
      </c>
      <c r="BG21" s="70">
        <v>34</v>
      </c>
      <c r="BH21" s="50">
        <v>20.236220472440898</v>
      </c>
      <c r="BI21" s="50">
        <v>20.236220472440898</v>
      </c>
      <c r="BJ21" s="50">
        <v>11.417322834645701</v>
      </c>
      <c r="BK21" s="357">
        <f t="shared" si="12"/>
        <v>7.6616839999999839E-2</v>
      </c>
      <c r="BL21" s="73">
        <v>36</v>
      </c>
      <c r="BM21" s="107" t="s">
        <v>10366</v>
      </c>
      <c r="BN21" s="46" t="s">
        <v>3891</v>
      </c>
      <c r="BO21" s="74" t="s">
        <v>3907</v>
      </c>
      <c r="BP21" s="29" t="s">
        <v>5143</v>
      </c>
      <c r="BQ21" s="29" t="s">
        <v>5198</v>
      </c>
      <c r="BR21" s="74" t="s">
        <v>5199</v>
      </c>
      <c r="BS21" s="74" t="s">
        <v>5169</v>
      </c>
      <c r="BT21" s="74" t="s">
        <v>5196</v>
      </c>
      <c r="BU21" s="74" t="s">
        <v>3909</v>
      </c>
      <c r="BV21" s="74"/>
      <c r="BW21" s="74"/>
      <c r="BX21" s="74"/>
      <c r="BY21" s="300" t="s">
        <v>6061</v>
      </c>
      <c r="BZ21" s="413" t="s">
        <v>7745</v>
      </c>
      <c r="CA21" s="300" t="s">
        <v>6063</v>
      </c>
      <c r="CB21" s="413" t="s">
        <v>7746</v>
      </c>
      <c r="CC21" s="86" t="str">
        <f t="shared" si="13"/>
        <v>MR304 Double Standard, 17x8.5, 0mm Offset, 5x5.5, 108mm Centerbore, Machined - Clear Coat</v>
      </c>
      <c r="CD21" s="74" t="s">
        <v>3719</v>
      </c>
      <c r="CE21" s="74" t="s">
        <v>3720</v>
      </c>
      <c r="CF21" s="74" t="str">
        <f t="shared" si="14"/>
        <v>STREET (3XX)</v>
      </c>
    </row>
    <row r="22" spans="1:84" s="36" customFormat="1" ht="15" customHeight="1">
      <c r="A22" s="22">
        <f t="shared" si="10"/>
        <v>20</v>
      </c>
      <c r="B22" s="408" t="s">
        <v>84</v>
      </c>
      <c r="C22" s="408" t="s">
        <v>1038</v>
      </c>
      <c r="D22" s="5" t="s">
        <v>1082</v>
      </c>
      <c r="E22" s="84" t="str">
        <f>CONCATENATE(LEFT(D22,5),VLOOKUP(CONCATENATE(O22,"x",P22),'WHEEL PART NUMBER GUIDE'!$B$9:$C$51,2,FALSE),VLOOKUP(CONCATENATE(Q22, W22), 'WHEEL PART NUMBER GUIDE'!$Q$6:$R$98, 2, FALSE),VLOOKUP(Z22,'WHEEL PART NUMBER GUIDE'!$J$8:$K$54,2, FALSE),IF(V22="N/A",IF(ABS(T22)&lt;10,"0"&amp;ABS(T22),ABS(T22)),CONCATENATE(LEFT(V22,1),RIGHT(V22,1))), G22, H22)</f>
        <v>MR30478560300</v>
      </c>
      <c r="F22" s="84" t="str">
        <f t="shared" si="15"/>
        <v>MR30478560300</v>
      </c>
      <c r="G22" s="83"/>
      <c r="H22" s="83"/>
      <c r="I22" s="72" t="s">
        <v>378</v>
      </c>
      <c r="J22" s="305">
        <v>40909</v>
      </c>
      <c r="K22" s="78" t="s">
        <v>1230</v>
      </c>
      <c r="L22" s="328">
        <v>335</v>
      </c>
      <c r="M22" s="85">
        <f t="shared" si="2"/>
        <v>335</v>
      </c>
      <c r="N22" s="630"/>
      <c r="O22" s="5">
        <v>17</v>
      </c>
      <c r="P22" s="8">
        <v>8.5</v>
      </c>
      <c r="Q22" s="408" t="str">
        <f t="shared" si="11"/>
        <v>6x5.5</v>
      </c>
      <c r="R22" s="3">
        <v>6</v>
      </c>
      <c r="S22" s="3">
        <v>5.5</v>
      </c>
      <c r="T22" s="3">
        <v>0</v>
      </c>
      <c r="U22" s="16">
        <v>4.75</v>
      </c>
      <c r="V22" s="410" t="s">
        <v>85</v>
      </c>
      <c r="W22" s="16">
        <v>108</v>
      </c>
      <c r="X22" s="8">
        <v>28.92</v>
      </c>
      <c r="Y22" s="47">
        <v>2650</v>
      </c>
      <c r="Z22" s="45" t="s">
        <v>5147</v>
      </c>
      <c r="AA22" s="72" t="s">
        <v>173</v>
      </c>
      <c r="AB22" s="47" t="str">
        <f t="shared" si="16"/>
        <v>17x8.5, 6x5.5, 0 OS, 2650 lbs</v>
      </c>
      <c r="AC22" s="73" t="s">
        <v>1554</v>
      </c>
      <c r="AD22" s="46" t="str">
        <f>IF(AC22="N/A","None",VLOOKUP(AC22,ACCESSORIES!F:N,9,FALSE))</f>
        <v>Push Thru</v>
      </c>
      <c r="AE22" s="82">
        <f>_xlfn.IFNA(VLOOKUP(AC22,ACCESSORIES!F:J,5,FALSE),"N/A")</f>
        <v>33</v>
      </c>
      <c r="AF22" s="80" t="s">
        <v>85</v>
      </c>
      <c r="AG22" s="408" t="s">
        <v>85</v>
      </c>
      <c r="AH22" s="408" t="s">
        <v>2859</v>
      </c>
      <c r="AI22" s="73" t="s">
        <v>1827</v>
      </c>
      <c r="AJ22" s="9">
        <f>_xlfn.IFNA(VLOOKUP(AI22,ACCESSORIES!F:J,5,FALSE),"N/A")</f>
        <v>1.1000000000000001</v>
      </c>
      <c r="AK22" s="408" t="s">
        <v>237</v>
      </c>
      <c r="AL22" s="408" t="s">
        <v>85</v>
      </c>
      <c r="AM22" s="38" t="str">
        <f>_xlfn.IFNA(VLOOKUP(AL22,ACCESSORIES!F:J,5,FALSE),"N/A")</f>
        <v>N/A</v>
      </c>
      <c r="AN22" s="408" t="s">
        <v>85</v>
      </c>
      <c r="AO22" s="75">
        <v>16.2</v>
      </c>
      <c r="AP22" s="75">
        <v>60</v>
      </c>
      <c r="AQ22" s="408">
        <v>170</v>
      </c>
      <c r="AR22" s="25">
        <v>6</v>
      </c>
      <c r="AS22" s="25">
        <v>18</v>
      </c>
      <c r="AT22" s="25">
        <v>31.3</v>
      </c>
      <c r="AU22" s="25">
        <v>27.4</v>
      </c>
      <c r="AV22" s="25">
        <v>207.7</v>
      </c>
      <c r="AW22" s="411">
        <v>203.3</v>
      </c>
      <c r="AX22" s="410">
        <v>107</v>
      </c>
      <c r="AY22" s="49">
        <v>41</v>
      </c>
      <c r="AZ22" s="49">
        <v>74</v>
      </c>
      <c r="BA22" s="49">
        <v>66</v>
      </c>
      <c r="BB22" s="48">
        <f t="shared" si="17"/>
        <v>2.6</v>
      </c>
      <c r="BC22" s="408" t="s">
        <v>85</v>
      </c>
      <c r="BD22" s="412" t="str">
        <f>_xlfn.IFNA(VLOOKUP(BC22,ACCESSORIES!F:J,5,FALSE),"N/A")</f>
        <v>N/A</v>
      </c>
      <c r="BE22" s="408" t="s">
        <v>85</v>
      </c>
      <c r="BF22" s="412" t="str">
        <f>_xlfn.IFNA(VLOOKUP(BE22,ACCESSORIES!F:J,5,FALSE),"N/A")</f>
        <v>N/A</v>
      </c>
      <c r="BG22" s="70">
        <v>34</v>
      </c>
      <c r="BH22" s="50">
        <v>20.236220472440898</v>
      </c>
      <c r="BI22" s="50">
        <v>20.236220472440898</v>
      </c>
      <c r="BJ22" s="50">
        <v>11.417322834645701</v>
      </c>
      <c r="BK22" s="357">
        <f t="shared" si="12"/>
        <v>7.6616839999999839E-2</v>
      </c>
      <c r="BL22" s="73">
        <v>36</v>
      </c>
      <c r="BM22" s="107" t="s">
        <v>10366</v>
      </c>
      <c r="BN22" s="46" t="s">
        <v>3891</v>
      </c>
      <c r="BO22" s="74" t="s">
        <v>3907</v>
      </c>
      <c r="BP22" s="29" t="s">
        <v>5143</v>
      </c>
      <c r="BQ22" s="29" t="s">
        <v>5198</v>
      </c>
      <c r="BR22" s="74" t="s">
        <v>5199</v>
      </c>
      <c r="BS22" s="74" t="s">
        <v>5169</v>
      </c>
      <c r="BT22" s="74" t="s">
        <v>5196</v>
      </c>
      <c r="BU22" s="74" t="s">
        <v>3909</v>
      </c>
      <c r="BV22" s="74"/>
      <c r="BW22" s="74"/>
      <c r="BX22" s="74"/>
      <c r="BY22" s="300" t="s">
        <v>7742</v>
      </c>
      <c r="BZ22" s="413" t="s">
        <v>7741</v>
      </c>
      <c r="CA22" s="300" t="s">
        <v>7743</v>
      </c>
      <c r="CB22" s="413" t="s">
        <v>7744</v>
      </c>
      <c r="CC22" s="86" t="str">
        <f t="shared" si="13"/>
        <v>MR304 Double Standard, 17x8.5, 0mm Offset, 6x5.5, 108mm Centerbore, Machined - Clear Coat</v>
      </c>
      <c r="CD22" s="74" t="s">
        <v>3719</v>
      </c>
      <c r="CE22" s="74" t="s">
        <v>3720</v>
      </c>
      <c r="CF22" s="74" t="str">
        <f t="shared" si="14"/>
        <v>STREET (3XX)</v>
      </c>
    </row>
    <row r="23" spans="1:84" s="36" customFormat="1" ht="15" customHeight="1">
      <c r="A23" s="22">
        <f t="shared" si="10"/>
        <v>21</v>
      </c>
      <c r="B23" s="408" t="s">
        <v>84</v>
      </c>
      <c r="C23" s="408" t="s">
        <v>1038</v>
      </c>
      <c r="D23" s="5" t="s">
        <v>1082</v>
      </c>
      <c r="E23" s="84" t="str">
        <f>CONCATENATE(LEFT(D23,5),VLOOKUP(CONCATENATE(O23,"x",P23),'WHEEL PART NUMBER GUIDE'!$B$9:$C$51,2,FALSE),VLOOKUP(CONCATENATE(Q23, W23), 'WHEEL PART NUMBER GUIDE'!$Q$6:$R$98, 2, FALSE),VLOOKUP(Z23,'WHEEL PART NUMBER GUIDE'!$J$8:$K$54,2, FALSE),IF(V23="N/A",IF(ABS(T23)&lt;10,"0"&amp;ABS(T23),ABS(T23)),CONCATENATE(LEFT(V23,1),RIGHT(V23,1))), G23, H23)</f>
        <v>MR30478560900</v>
      </c>
      <c r="F23" s="84" t="str">
        <f t="shared" si="15"/>
        <v>MR30478560900</v>
      </c>
      <c r="G23" s="83"/>
      <c r="H23" s="83"/>
      <c r="I23" s="72" t="s">
        <v>4554</v>
      </c>
      <c r="J23" s="305">
        <v>44202.412073321757</v>
      </c>
      <c r="K23" s="78" t="s">
        <v>1230</v>
      </c>
      <c r="L23" s="328">
        <v>335</v>
      </c>
      <c r="M23" s="85">
        <f t="shared" si="2"/>
        <v>335</v>
      </c>
      <c r="N23" s="630"/>
      <c r="O23" s="5">
        <v>17</v>
      </c>
      <c r="P23" s="8">
        <v>8.5</v>
      </c>
      <c r="Q23" s="408" t="str">
        <f t="shared" si="11"/>
        <v>6x5.5</v>
      </c>
      <c r="R23" s="3">
        <v>6</v>
      </c>
      <c r="S23" s="3">
        <v>5.5</v>
      </c>
      <c r="T23" s="3">
        <v>0</v>
      </c>
      <c r="U23" s="16">
        <v>4.75</v>
      </c>
      <c r="V23" s="410" t="s">
        <v>85</v>
      </c>
      <c r="W23" s="16">
        <v>108</v>
      </c>
      <c r="X23" s="8">
        <v>28.7</v>
      </c>
      <c r="Y23" s="47">
        <v>2650</v>
      </c>
      <c r="Z23" s="72" t="s">
        <v>2168</v>
      </c>
      <c r="AA23" s="72" t="s">
        <v>2846</v>
      </c>
      <c r="AB23" s="47" t="str">
        <f t="shared" si="16"/>
        <v>17x8.5, 6x5.5, 0 OS, 2650 lbs</v>
      </c>
      <c r="AC23" s="73" t="s">
        <v>1556</v>
      </c>
      <c r="AD23" s="46" t="str">
        <f>IF(AC23="N/A","None",VLOOKUP(AC23,ACCESSORIES!F:N,9,FALSE))</f>
        <v>Push Thru</v>
      </c>
      <c r="AE23" s="82">
        <f>_xlfn.IFNA(VLOOKUP(AC23,ACCESSORIES!F:J,5,FALSE),"N/A")</f>
        <v>33</v>
      </c>
      <c r="AF23" s="80" t="s">
        <v>85</v>
      </c>
      <c r="AG23" s="408" t="s">
        <v>85</v>
      </c>
      <c r="AH23" s="408" t="s">
        <v>2859</v>
      </c>
      <c r="AI23" s="73" t="s">
        <v>1827</v>
      </c>
      <c r="AJ23" s="9">
        <f>_xlfn.IFNA(VLOOKUP(AI23,ACCESSORIES!F:J,5,FALSE),"N/A")</f>
        <v>1.1000000000000001</v>
      </c>
      <c r="AK23" s="408" t="s">
        <v>237</v>
      </c>
      <c r="AL23" s="408" t="s">
        <v>85</v>
      </c>
      <c r="AM23" s="38" t="str">
        <f>_xlfn.IFNA(VLOOKUP(AL23,ACCESSORIES!F:J,5,FALSE),"N/A")</f>
        <v>N/A</v>
      </c>
      <c r="AN23" s="408" t="s">
        <v>85</v>
      </c>
      <c r="AO23" s="75">
        <v>16.2</v>
      </c>
      <c r="AP23" s="75">
        <v>60</v>
      </c>
      <c r="AQ23" s="408">
        <v>170</v>
      </c>
      <c r="AR23" s="25">
        <v>6</v>
      </c>
      <c r="AS23" s="25">
        <v>18</v>
      </c>
      <c r="AT23" s="25">
        <v>31.3</v>
      </c>
      <c r="AU23" s="25">
        <v>27.4</v>
      </c>
      <c r="AV23" s="25">
        <v>207.7</v>
      </c>
      <c r="AW23" s="411">
        <v>203.3</v>
      </c>
      <c r="AX23" s="410">
        <v>107</v>
      </c>
      <c r="AY23" s="49">
        <v>41</v>
      </c>
      <c r="AZ23" s="49">
        <v>74</v>
      </c>
      <c r="BA23" s="49">
        <v>66</v>
      </c>
      <c r="BB23" s="48">
        <f t="shared" si="17"/>
        <v>2.6</v>
      </c>
      <c r="BC23" s="408" t="s">
        <v>85</v>
      </c>
      <c r="BD23" s="412" t="str">
        <f>_xlfn.IFNA(VLOOKUP(BC23,ACCESSORIES!F:J,5,FALSE),"N/A")</f>
        <v>N/A</v>
      </c>
      <c r="BE23" s="408" t="s">
        <v>85</v>
      </c>
      <c r="BF23" s="412" t="str">
        <f>_xlfn.IFNA(VLOOKUP(BE23,ACCESSORIES!F:J,5,FALSE),"N/A")</f>
        <v>N/A</v>
      </c>
      <c r="BG23" s="70">
        <v>33</v>
      </c>
      <c r="BH23" s="50">
        <v>20.236220472440898</v>
      </c>
      <c r="BI23" s="50">
        <v>20.236220472440898</v>
      </c>
      <c r="BJ23" s="50">
        <v>11.417322834645701</v>
      </c>
      <c r="BK23" s="357">
        <f t="shared" si="12"/>
        <v>7.6616839999999839E-2</v>
      </c>
      <c r="BL23" s="73">
        <v>36</v>
      </c>
      <c r="BM23" s="107" t="s">
        <v>10366</v>
      </c>
      <c r="BN23" s="46" t="s">
        <v>3891</v>
      </c>
      <c r="BO23" s="74" t="s">
        <v>3907</v>
      </c>
      <c r="BP23" s="29" t="s">
        <v>5143</v>
      </c>
      <c r="BQ23" s="29" t="s">
        <v>5198</v>
      </c>
      <c r="BR23" s="74" t="s">
        <v>5199</v>
      </c>
      <c r="BS23" s="74" t="s">
        <v>5169</v>
      </c>
      <c r="BT23" s="74" t="s">
        <v>5196</v>
      </c>
      <c r="BU23" s="74" t="s">
        <v>3909</v>
      </c>
      <c r="BV23" s="74"/>
      <c r="BW23" s="74"/>
      <c r="BX23" s="74"/>
      <c r="BY23" s="300" t="s">
        <v>6068</v>
      </c>
      <c r="BZ23" s="413" t="s">
        <v>7306</v>
      </c>
      <c r="CA23" s="300" t="s">
        <v>6069</v>
      </c>
      <c r="CB23" s="413" t="s">
        <v>7307</v>
      </c>
      <c r="CC23" s="86" t="str">
        <f t="shared" si="13"/>
        <v>MR304 Double Standard, 17x8.5, 0mm Offset, 6x5.5, 108mm Centerbore, Method Bronze</v>
      </c>
      <c r="CD23" s="74" t="s">
        <v>3719</v>
      </c>
      <c r="CE23" s="74" t="s">
        <v>3720</v>
      </c>
      <c r="CF23" s="74" t="str">
        <f t="shared" si="14"/>
        <v>STREET (3XX)</v>
      </c>
    </row>
    <row r="24" spans="1:84" s="36" customFormat="1" ht="15" customHeight="1">
      <c r="A24" s="22">
        <f t="shared" si="10"/>
        <v>22</v>
      </c>
      <c r="B24" s="408" t="s">
        <v>84</v>
      </c>
      <c r="C24" s="408" t="s">
        <v>1038</v>
      </c>
      <c r="D24" s="5" t="s">
        <v>1082</v>
      </c>
      <c r="E24" s="84" t="str">
        <f>CONCATENATE(LEFT(D24,5),VLOOKUP(CONCATENATE(O24,"x",P24),'WHEEL PART NUMBER GUIDE'!$B$9:$C$51,2,FALSE),VLOOKUP(CONCATENATE(Q24, W24), 'WHEEL PART NUMBER GUIDE'!$Q$6:$R$98, 2, FALSE),VLOOKUP(Z24,'WHEEL PART NUMBER GUIDE'!$J$8:$K$54,2, FALSE),IF(V24="N/A",IF(ABS(T24)&lt;10,"0"&amp;ABS(T24),ABS(T24)),CONCATENATE(LEFT(V24,1),RIGHT(V24,1))), G24, H24)</f>
        <v>MR30478560500</v>
      </c>
      <c r="F24" s="84" t="str">
        <f t="shared" si="15"/>
        <v>MR30478560500</v>
      </c>
      <c r="G24" s="83"/>
      <c r="H24" s="83"/>
      <c r="I24" s="72" t="s">
        <v>379</v>
      </c>
      <c r="J24" s="305">
        <v>40909</v>
      </c>
      <c r="K24" s="78" t="s">
        <v>1230</v>
      </c>
      <c r="L24" s="328">
        <v>335</v>
      </c>
      <c r="M24" s="85">
        <f t="shared" si="2"/>
        <v>335</v>
      </c>
      <c r="N24" s="630"/>
      <c r="O24" s="5">
        <v>17</v>
      </c>
      <c r="P24" s="8">
        <v>8.5</v>
      </c>
      <c r="Q24" s="408" t="str">
        <f t="shared" si="11"/>
        <v>6x5.5</v>
      </c>
      <c r="R24" s="3">
        <v>6</v>
      </c>
      <c r="S24" s="3">
        <v>5.5</v>
      </c>
      <c r="T24" s="3">
        <v>0</v>
      </c>
      <c r="U24" s="16">
        <v>4.75</v>
      </c>
      <c r="V24" s="410" t="s">
        <v>85</v>
      </c>
      <c r="W24" s="16">
        <v>108</v>
      </c>
      <c r="X24" s="8">
        <v>29.25</v>
      </c>
      <c r="Y24" s="47">
        <v>2650</v>
      </c>
      <c r="Z24" s="71" t="s">
        <v>2165</v>
      </c>
      <c r="AA24" s="72" t="s">
        <v>2845</v>
      </c>
      <c r="AB24" s="47" t="str">
        <f t="shared" si="16"/>
        <v>17x8.5, 6x5.5, 0 OS, 2650 lbs</v>
      </c>
      <c r="AC24" s="73" t="s">
        <v>1556</v>
      </c>
      <c r="AD24" s="46" t="str">
        <f>IF(AC24="N/A","None",VLOOKUP(AC24,ACCESSORIES!F:N,9,FALSE))</f>
        <v>Push Thru</v>
      </c>
      <c r="AE24" s="82">
        <f>_xlfn.IFNA(VLOOKUP(AC24,ACCESSORIES!F:J,5,FALSE),"N/A")</f>
        <v>33</v>
      </c>
      <c r="AF24" s="80" t="s">
        <v>85</v>
      </c>
      <c r="AG24" s="73" t="s">
        <v>85</v>
      </c>
      <c r="AH24" s="408" t="s">
        <v>2859</v>
      </c>
      <c r="AI24" s="73" t="s">
        <v>1827</v>
      </c>
      <c r="AJ24" s="9">
        <f>_xlfn.IFNA(VLOOKUP(AI24,ACCESSORIES!F:J,5,FALSE),"N/A")</f>
        <v>1.1000000000000001</v>
      </c>
      <c r="AK24" s="408" t="s">
        <v>237</v>
      </c>
      <c r="AL24" s="408" t="s">
        <v>85</v>
      </c>
      <c r="AM24" s="38" t="str">
        <f>_xlfn.IFNA(VLOOKUP(AL24,ACCESSORIES!F:J,5,FALSE),"N/A")</f>
        <v>N/A</v>
      </c>
      <c r="AN24" s="408" t="s">
        <v>85</v>
      </c>
      <c r="AO24" s="75">
        <v>16.2</v>
      </c>
      <c r="AP24" s="75">
        <v>60</v>
      </c>
      <c r="AQ24" s="408">
        <v>170</v>
      </c>
      <c r="AR24" s="25">
        <v>6</v>
      </c>
      <c r="AS24" s="25">
        <v>18</v>
      </c>
      <c r="AT24" s="25">
        <v>31.3</v>
      </c>
      <c r="AU24" s="25">
        <v>27.4</v>
      </c>
      <c r="AV24" s="25">
        <v>207.7</v>
      </c>
      <c r="AW24" s="411">
        <v>203.3</v>
      </c>
      <c r="AX24" s="410">
        <v>107</v>
      </c>
      <c r="AY24" s="49">
        <v>41</v>
      </c>
      <c r="AZ24" s="49">
        <v>74</v>
      </c>
      <c r="BA24" s="49">
        <v>78</v>
      </c>
      <c r="BB24" s="48">
        <f t="shared" si="17"/>
        <v>3.07</v>
      </c>
      <c r="BC24" s="408" t="s">
        <v>85</v>
      </c>
      <c r="BD24" s="412" t="str">
        <f>_xlfn.IFNA(VLOOKUP(BC24,ACCESSORIES!F:J,5,FALSE),"N/A")</f>
        <v>N/A</v>
      </c>
      <c r="BE24" s="408" t="s">
        <v>85</v>
      </c>
      <c r="BF24" s="412" t="str">
        <f>_xlfn.IFNA(VLOOKUP(BE24,ACCESSORIES!F:J,5,FALSE),"N/A")</f>
        <v>N/A</v>
      </c>
      <c r="BG24" s="70">
        <v>34</v>
      </c>
      <c r="BH24" s="50">
        <v>20.236220472440898</v>
      </c>
      <c r="BI24" s="50">
        <v>20.236220472440898</v>
      </c>
      <c r="BJ24" s="50">
        <v>11.417322834645701</v>
      </c>
      <c r="BK24" s="357">
        <f t="shared" si="12"/>
        <v>7.6616839999999839E-2</v>
      </c>
      <c r="BL24" s="73">
        <v>36</v>
      </c>
      <c r="BM24" s="107" t="s">
        <v>10366</v>
      </c>
      <c r="BN24" s="46" t="s">
        <v>3891</v>
      </c>
      <c r="BO24" s="74" t="s">
        <v>3907</v>
      </c>
      <c r="BP24" s="29" t="s">
        <v>5143</v>
      </c>
      <c r="BQ24" s="29" t="s">
        <v>5198</v>
      </c>
      <c r="BR24" s="74" t="s">
        <v>5199</v>
      </c>
      <c r="BS24" s="74" t="s">
        <v>5169</v>
      </c>
      <c r="BT24" s="74" t="s">
        <v>5196</v>
      </c>
      <c r="BU24" s="74" t="s">
        <v>3909</v>
      </c>
      <c r="BV24" s="74"/>
      <c r="BW24" s="74"/>
      <c r="BX24" s="74"/>
      <c r="BY24" s="300" t="s">
        <v>6065</v>
      </c>
      <c r="BZ24" s="413" t="s">
        <v>7739</v>
      </c>
      <c r="CA24" s="300" t="s">
        <v>6067</v>
      </c>
      <c r="CB24" s="413" t="s">
        <v>7740</v>
      </c>
      <c r="CC24" s="86" t="str">
        <f t="shared" si="13"/>
        <v>MR304 Double Standard, 17x8.5, 0mm Offset, 6x5.5, 108mm Centerbore, Matte Black</v>
      </c>
      <c r="CD24" s="74" t="s">
        <v>3719</v>
      </c>
      <c r="CE24" s="74" t="s">
        <v>3720</v>
      </c>
      <c r="CF24" s="74" t="str">
        <f t="shared" si="14"/>
        <v>STREET (3XX)</v>
      </c>
    </row>
    <row r="25" spans="1:84" s="36" customFormat="1" ht="15" customHeight="1">
      <c r="A25" s="22">
        <f t="shared" si="10"/>
        <v>23</v>
      </c>
      <c r="B25" s="408" t="s">
        <v>84</v>
      </c>
      <c r="C25" s="408" t="s">
        <v>1038</v>
      </c>
      <c r="D25" s="5" t="s">
        <v>1082</v>
      </c>
      <c r="E25" s="84" t="str">
        <f>CONCATENATE(LEFT(D25,5),VLOOKUP(CONCATENATE(O25,"x",P25),'WHEEL PART NUMBER GUIDE'!$B$9:$C$51,2,FALSE),VLOOKUP(CONCATENATE(Q25, W25), 'WHEEL PART NUMBER GUIDE'!$Q$6:$R$98, 2, FALSE),VLOOKUP(Z25,'WHEEL PART NUMBER GUIDE'!$J$8:$K$54,2, FALSE),IF(V25="N/A",IF(ABS(T25)&lt;10,"0"&amp;ABS(T25),ABS(T25)),CONCATENATE(LEFT(V25,1),RIGHT(V25,1))), G25, H25)</f>
        <v>MR30478580500</v>
      </c>
      <c r="F25" s="84" t="str">
        <f t="shared" si="15"/>
        <v>MR30478580500</v>
      </c>
      <c r="G25" s="83"/>
      <c r="H25" s="83"/>
      <c r="I25" s="72" t="s">
        <v>382</v>
      </c>
      <c r="J25" s="305">
        <v>40909</v>
      </c>
      <c r="K25" s="78" t="s">
        <v>1230</v>
      </c>
      <c r="L25" s="328">
        <v>335</v>
      </c>
      <c r="M25" s="85">
        <f t="shared" si="2"/>
        <v>335</v>
      </c>
      <c r="N25" s="630"/>
      <c r="O25" s="5">
        <v>17</v>
      </c>
      <c r="P25" s="8">
        <v>8.5</v>
      </c>
      <c r="Q25" s="408" t="str">
        <f t="shared" si="11"/>
        <v>8x6.5</v>
      </c>
      <c r="R25" s="3">
        <v>8</v>
      </c>
      <c r="S25" s="3">
        <v>6.5</v>
      </c>
      <c r="T25" s="3">
        <v>0</v>
      </c>
      <c r="U25" s="16">
        <v>4.75</v>
      </c>
      <c r="V25" s="410" t="s">
        <v>85</v>
      </c>
      <c r="W25" s="16">
        <v>130.81</v>
      </c>
      <c r="X25" s="8">
        <v>28.77</v>
      </c>
      <c r="Y25" s="47">
        <v>3640</v>
      </c>
      <c r="Z25" s="71" t="s">
        <v>2165</v>
      </c>
      <c r="AA25" s="72" t="s">
        <v>2845</v>
      </c>
      <c r="AB25" s="47" t="str">
        <f t="shared" si="16"/>
        <v>17x8.5, 8x6.5, 0 OS, 3640 lbs</v>
      </c>
      <c r="AC25" s="73" t="s">
        <v>1562</v>
      </c>
      <c r="AD25" s="46" t="str">
        <f>IF(AC25="N/A","None",VLOOKUP(AC25,ACCESSORIES!F:N,9,FALSE))</f>
        <v>Push Thru</v>
      </c>
      <c r="AE25" s="82">
        <f>_xlfn.IFNA(VLOOKUP(AC25,ACCESSORIES!F:J,5,FALSE),"N/A")</f>
        <v>33</v>
      </c>
      <c r="AF25" s="80" t="s">
        <v>85</v>
      </c>
      <c r="AG25" s="73" t="s">
        <v>85</v>
      </c>
      <c r="AH25" s="3" t="s">
        <v>2863</v>
      </c>
      <c r="AI25" s="73" t="s">
        <v>1827</v>
      </c>
      <c r="AJ25" s="9">
        <f>_xlfn.IFNA(VLOOKUP(AI25,ACCESSORIES!F:J,5,FALSE),"N/A")</f>
        <v>1.1000000000000001</v>
      </c>
      <c r="AK25" s="408" t="s">
        <v>237</v>
      </c>
      <c r="AL25" s="408" t="s">
        <v>85</v>
      </c>
      <c r="AM25" s="38" t="str">
        <f>_xlfn.IFNA(VLOOKUP(AL25,ACCESSORIES!F:J,5,FALSE),"N/A")</f>
        <v>N/A</v>
      </c>
      <c r="AN25" s="408" t="s">
        <v>85</v>
      </c>
      <c r="AO25" s="75">
        <v>16.2</v>
      </c>
      <c r="AP25" s="75">
        <v>60</v>
      </c>
      <c r="AQ25" s="408">
        <v>200</v>
      </c>
      <c r="AR25" s="25">
        <v>0</v>
      </c>
      <c r="AS25" s="25">
        <v>0</v>
      </c>
      <c r="AT25" s="25">
        <v>29.7</v>
      </c>
      <c r="AU25" s="25">
        <v>27.3</v>
      </c>
      <c r="AV25" s="25">
        <v>207.7</v>
      </c>
      <c r="AW25" s="411">
        <v>195.6</v>
      </c>
      <c r="AX25" s="410">
        <v>123</v>
      </c>
      <c r="AY25" s="49">
        <v>89.5</v>
      </c>
      <c r="AZ25" s="49">
        <v>89.5</v>
      </c>
      <c r="BA25" s="49">
        <v>78</v>
      </c>
      <c r="BB25" s="48">
        <f t="shared" si="17"/>
        <v>3.07</v>
      </c>
      <c r="BC25" s="408" t="s">
        <v>85</v>
      </c>
      <c r="BD25" s="412" t="str">
        <f>_xlfn.IFNA(VLOOKUP(BC25,ACCESSORIES!F:J,5,FALSE),"N/A")</f>
        <v>N/A</v>
      </c>
      <c r="BE25" s="408" t="s">
        <v>85</v>
      </c>
      <c r="BF25" s="412" t="str">
        <f>_xlfn.IFNA(VLOOKUP(BE25,ACCESSORIES!F:J,5,FALSE),"N/A")</f>
        <v>N/A</v>
      </c>
      <c r="BG25" s="70">
        <v>34</v>
      </c>
      <c r="BH25" s="50">
        <v>20.236220472440898</v>
      </c>
      <c r="BI25" s="50">
        <v>20.236220472440898</v>
      </c>
      <c r="BJ25" s="50">
        <v>11.417322834645701</v>
      </c>
      <c r="BK25" s="357">
        <f t="shared" si="12"/>
        <v>7.6616839999999839E-2</v>
      </c>
      <c r="BL25" s="73">
        <v>36</v>
      </c>
      <c r="BM25" s="107" t="s">
        <v>10366</v>
      </c>
      <c r="BN25" s="46" t="s">
        <v>3891</v>
      </c>
      <c r="BO25" s="74" t="s">
        <v>3907</v>
      </c>
      <c r="BP25" s="29" t="s">
        <v>5143</v>
      </c>
      <c r="BQ25" s="29" t="s">
        <v>5198</v>
      </c>
      <c r="BR25" s="74" t="s">
        <v>5199</v>
      </c>
      <c r="BS25" s="74" t="s">
        <v>5169</v>
      </c>
      <c r="BT25" s="74" t="s">
        <v>5196</v>
      </c>
      <c r="BU25" s="74" t="s">
        <v>3909</v>
      </c>
      <c r="BV25" s="74"/>
      <c r="BW25" s="74"/>
      <c r="BX25" s="74"/>
      <c r="BY25" s="300" t="s">
        <v>7735</v>
      </c>
      <c r="BZ25" s="413" t="s">
        <v>7736</v>
      </c>
      <c r="CA25" s="300" t="s">
        <v>7737</v>
      </c>
      <c r="CB25" s="413" t="s">
        <v>7738</v>
      </c>
      <c r="CC25" s="86" t="str">
        <f t="shared" si="13"/>
        <v>MR304 Double Standard, 17x8.5, 0mm Offset, 8x6.5, 130.81mm Centerbore, Matte Black</v>
      </c>
      <c r="CD25" s="74" t="s">
        <v>3719</v>
      </c>
      <c r="CE25" s="74" t="s">
        <v>3720</v>
      </c>
      <c r="CF25" s="74" t="str">
        <f t="shared" si="14"/>
        <v>STREET (3XX)</v>
      </c>
    </row>
    <row r="26" spans="1:84" s="36" customFormat="1" ht="15" customHeight="1">
      <c r="A26" s="22">
        <f t="shared" si="10"/>
        <v>24</v>
      </c>
      <c r="B26" s="408" t="s">
        <v>84</v>
      </c>
      <c r="C26" s="408" t="s">
        <v>1038</v>
      </c>
      <c r="D26" s="5" t="s">
        <v>1082</v>
      </c>
      <c r="E26" s="84" t="str">
        <f>CONCATENATE(LEFT(D26,5),VLOOKUP(CONCATENATE(O26,"x",P26),'WHEEL PART NUMBER GUIDE'!$B$9:$C$51,2,FALSE),VLOOKUP(CONCATENATE(Q26, W26), 'WHEEL PART NUMBER GUIDE'!$Q$6:$R$98, 2, FALSE),VLOOKUP(Z26,'WHEEL PART NUMBER GUIDE'!$J$8:$K$54,2, FALSE),IF(V26="N/A",IF(ABS(T26)&lt;10,"0"&amp;ABS(T26),ABS(T26)),CONCATENATE(LEFT(V26,1),RIGHT(V26,1))), G26, H26)</f>
        <v>MR30478580300</v>
      </c>
      <c r="F26" s="84" t="str">
        <f t="shared" si="15"/>
        <v>MR30478580300</v>
      </c>
      <c r="G26" s="83"/>
      <c r="H26" s="83"/>
      <c r="I26" s="72" t="s">
        <v>381</v>
      </c>
      <c r="J26" s="305">
        <v>40909</v>
      </c>
      <c r="K26" s="78" t="s">
        <v>1230</v>
      </c>
      <c r="L26" s="328">
        <v>335</v>
      </c>
      <c r="M26" s="85">
        <f t="shared" si="2"/>
        <v>335</v>
      </c>
      <c r="N26" s="630"/>
      <c r="O26" s="5">
        <v>17</v>
      </c>
      <c r="P26" s="8">
        <v>8.5</v>
      </c>
      <c r="Q26" s="408" t="str">
        <f t="shared" si="11"/>
        <v>8x6.5</v>
      </c>
      <c r="R26" s="3">
        <v>8</v>
      </c>
      <c r="S26" s="3">
        <v>6.5</v>
      </c>
      <c r="T26" s="3">
        <v>0</v>
      </c>
      <c r="U26" s="16">
        <v>4.75</v>
      </c>
      <c r="V26" s="410" t="s">
        <v>85</v>
      </c>
      <c r="W26" s="16">
        <v>130.81</v>
      </c>
      <c r="X26" s="8">
        <v>29.06</v>
      </c>
      <c r="Y26" s="47">
        <v>3640</v>
      </c>
      <c r="Z26" s="45" t="s">
        <v>5147</v>
      </c>
      <c r="AA26" s="72" t="s">
        <v>173</v>
      </c>
      <c r="AB26" s="47" t="str">
        <f t="shared" si="16"/>
        <v>17x8.5, 8x6.5, 0 OS, 3640 lbs</v>
      </c>
      <c r="AC26" s="73" t="s">
        <v>1561</v>
      </c>
      <c r="AD26" s="46" t="str">
        <f>IF(AC26="N/A","None",VLOOKUP(AC26,ACCESSORIES!F:N,9,FALSE))</f>
        <v>Push Thru</v>
      </c>
      <c r="AE26" s="82">
        <f>_xlfn.IFNA(VLOOKUP(AC26,ACCESSORIES!F:J,5,FALSE),"N/A")</f>
        <v>33</v>
      </c>
      <c r="AF26" s="80" t="s">
        <v>85</v>
      </c>
      <c r="AG26" s="408" t="s">
        <v>85</v>
      </c>
      <c r="AH26" s="3" t="s">
        <v>2863</v>
      </c>
      <c r="AI26" s="73" t="s">
        <v>1827</v>
      </c>
      <c r="AJ26" s="9">
        <f>_xlfn.IFNA(VLOOKUP(AI26,ACCESSORIES!F:J,5,FALSE),"N/A")</f>
        <v>1.1000000000000001</v>
      </c>
      <c r="AK26" s="408" t="s">
        <v>237</v>
      </c>
      <c r="AL26" s="408" t="s">
        <v>85</v>
      </c>
      <c r="AM26" s="38" t="str">
        <f>_xlfn.IFNA(VLOOKUP(AL26,ACCESSORIES!F:J,5,FALSE),"N/A")</f>
        <v>N/A</v>
      </c>
      <c r="AN26" s="408" t="s">
        <v>85</v>
      </c>
      <c r="AO26" s="75">
        <v>16.2</v>
      </c>
      <c r="AP26" s="75">
        <v>60</v>
      </c>
      <c r="AQ26" s="408">
        <v>200</v>
      </c>
      <c r="AR26" s="25">
        <v>0</v>
      </c>
      <c r="AS26" s="25">
        <v>0</v>
      </c>
      <c r="AT26" s="25">
        <v>29.7</v>
      </c>
      <c r="AU26" s="25">
        <v>27.3</v>
      </c>
      <c r="AV26" s="25">
        <v>207.7</v>
      </c>
      <c r="AW26" s="411">
        <v>195.6</v>
      </c>
      <c r="AX26" s="410">
        <v>123</v>
      </c>
      <c r="AY26" s="49">
        <v>89.5</v>
      </c>
      <c r="AZ26" s="49">
        <v>89.5</v>
      </c>
      <c r="BA26" s="49">
        <v>66</v>
      </c>
      <c r="BB26" s="48">
        <f t="shared" si="17"/>
        <v>2.6</v>
      </c>
      <c r="BC26" s="408" t="s">
        <v>85</v>
      </c>
      <c r="BD26" s="412" t="str">
        <f>_xlfn.IFNA(VLOOKUP(BC26,ACCESSORIES!F:J,5,FALSE),"N/A")</f>
        <v>N/A</v>
      </c>
      <c r="BE26" s="408" t="s">
        <v>85</v>
      </c>
      <c r="BF26" s="412" t="str">
        <f>_xlfn.IFNA(VLOOKUP(BE26,ACCESSORIES!F:J,5,FALSE),"N/A")</f>
        <v>N/A</v>
      </c>
      <c r="BG26" s="70">
        <v>34</v>
      </c>
      <c r="BH26" s="50">
        <v>20.236220472440898</v>
      </c>
      <c r="BI26" s="50">
        <v>20.236220472440898</v>
      </c>
      <c r="BJ26" s="50">
        <v>11.417322834645701</v>
      </c>
      <c r="BK26" s="357">
        <f t="shared" si="12"/>
        <v>7.6616839999999839E-2</v>
      </c>
      <c r="BL26" s="73">
        <v>36</v>
      </c>
      <c r="BM26" s="107" t="s">
        <v>10366</v>
      </c>
      <c r="BN26" s="46" t="s">
        <v>3891</v>
      </c>
      <c r="BO26" s="74" t="s">
        <v>3907</v>
      </c>
      <c r="BP26" s="29" t="s">
        <v>5143</v>
      </c>
      <c r="BQ26" s="29" t="s">
        <v>5198</v>
      </c>
      <c r="BR26" s="74" t="s">
        <v>5199</v>
      </c>
      <c r="BS26" s="74" t="s">
        <v>5169</v>
      </c>
      <c r="BT26" s="74" t="s">
        <v>5196</v>
      </c>
      <c r="BU26" s="74" t="s">
        <v>3909</v>
      </c>
      <c r="BV26" s="74"/>
      <c r="BW26" s="74"/>
      <c r="BX26" s="74"/>
      <c r="BY26" s="300" t="s">
        <v>7747</v>
      </c>
      <c r="BZ26" s="413" t="s">
        <v>7748</v>
      </c>
      <c r="CA26" s="300" t="s">
        <v>7750</v>
      </c>
      <c r="CB26" s="413" t="s">
        <v>7749</v>
      </c>
      <c r="CC26" s="86" t="str">
        <f t="shared" si="13"/>
        <v>MR304 Double Standard, 17x8.5, 0mm Offset, 8x6.5, 130.81mm Centerbore, Machined - Clear Coat</v>
      </c>
      <c r="CD26" s="74" t="s">
        <v>3719</v>
      </c>
      <c r="CE26" s="74" t="s">
        <v>3720</v>
      </c>
      <c r="CF26" s="74" t="str">
        <f t="shared" si="14"/>
        <v>STREET (3XX)</v>
      </c>
    </row>
    <row r="27" spans="1:84" s="36" customFormat="1" ht="15" customHeight="1">
      <c r="A27" s="22">
        <f t="shared" si="10"/>
        <v>25</v>
      </c>
      <c r="B27" s="408" t="s">
        <v>84</v>
      </c>
      <c r="C27" s="408" t="s">
        <v>1038</v>
      </c>
      <c r="D27" s="5" t="s">
        <v>1082</v>
      </c>
      <c r="E27" s="84" t="str">
        <f>CONCATENATE(LEFT(D27,5),VLOOKUP(CONCATENATE(O27,"x",P27),'WHEEL PART NUMBER GUIDE'!$B$9:$C$51,2,FALSE),VLOOKUP(CONCATENATE(Q27, W27), 'WHEEL PART NUMBER GUIDE'!$Q$6:$R$98, 2, FALSE),VLOOKUP(Z27,'WHEEL PART NUMBER GUIDE'!$J$8:$K$54,2, FALSE),IF(V27="N/A",IF(ABS(T27)&lt;10,"0"&amp;ABS(T27),ABS(T27)),CONCATENATE(LEFT(V27,1),RIGHT(V27,1))), G27, H27)</f>
        <v>MR30478580900</v>
      </c>
      <c r="F27" s="84" t="str">
        <f t="shared" si="15"/>
        <v>MR30478580900</v>
      </c>
      <c r="G27" s="83"/>
      <c r="H27" s="83"/>
      <c r="I27" s="72" t="s">
        <v>4555</v>
      </c>
      <c r="J27" s="305">
        <v>44202.412674629632</v>
      </c>
      <c r="K27" s="78" t="s">
        <v>1230</v>
      </c>
      <c r="L27" s="328">
        <v>335</v>
      </c>
      <c r="M27" s="85">
        <f t="shared" si="2"/>
        <v>335</v>
      </c>
      <c r="N27" s="630"/>
      <c r="O27" s="5">
        <v>17</v>
      </c>
      <c r="P27" s="8">
        <v>8.5</v>
      </c>
      <c r="Q27" s="408" t="str">
        <f t="shared" si="11"/>
        <v>8x6.5</v>
      </c>
      <c r="R27" s="3">
        <v>8</v>
      </c>
      <c r="S27" s="3">
        <v>6.5</v>
      </c>
      <c r="T27" s="3">
        <v>0</v>
      </c>
      <c r="U27" s="16">
        <v>4.75</v>
      </c>
      <c r="V27" s="410" t="s">
        <v>85</v>
      </c>
      <c r="W27" s="16">
        <v>130.81</v>
      </c>
      <c r="X27" s="8">
        <v>29.03</v>
      </c>
      <c r="Y27" s="47">
        <v>3640</v>
      </c>
      <c r="Z27" s="71" t="s">
        <v>2168</v>
      </c>
      <c r="AA27" s="72" t="s">
        <v>2846</v>
      </c>
      <c r="AB27" s="47" t="str">
        <f t="shared" si="16"/>
        <v>17x8.5, 8x6.5, 0 OS, 3640 lbs</v>
      </c>
      <c r="AC27" s="73" t="s">
        <v>1562</v>
      </c>
      <c r="AD27" s="46" t="str">
        <f>IF(AC27="N/A","None",VLOOKUP(AC27,ACCESSORIES!F:N,9,FALSE))</f>
        <v>Push Thru</v>
      </c>
      <c r="AE27" s="82">
        <f>_xlfn.IFNA(VLOOKUP(AC27,ACCESSORIES!F:J,5,FALSE),"N/A")</f>
        <v>33</v>
      </c>
      <c r="AF27" s="80" t="s">
        <v>85</v>
      </c>
      <c r="AG27" s="408" t="s">
        <v>85</v>
      </c>
      <c r="AH27" s="3" t="s">
        <v>2863</v>
      </c>
      <c r="AI27" s="73" t="s">
        <v>1827</v>
      </c>
      <c r="AJ27" s="9">
        <f>_xlfn.IFNA(VLOOKUP(AI27,ACCESSORIES!F:J,5,FALSE),"N/A")</f>
        <v>1.1000000000000001</v>
      </c>
      <c r="AK27" s="408" t="s">
        <v>237</v>
      </c>
      <c r="AL27" s="408" t="s">
        <v>85</v>
      </c>
      <c r="AM27" s="38" t="str">
        <f>_xlfn.IFNA(VLOOKUP(AL27,ACCESSORIES!F:J,5,FALSE),"N/A")</f>
        <v>N/A</v>
      </c>
      <c r="AN27" s="408" t="s">
        <v>85</v>
      </c>
      <c r="AO27" s="75">
        <v>16.2</v>
      </c>
      <c r="AP27" s="75">
        <v>60</v>
      </c>
      <c r="AQ27" s="408">
        <v>200</v>
      </c>
      <c r="AR27" s="25">
        <v>0</v>
      </c>
      <c r="AS27" s="25">
        <v>0</v>
      </c>
      <c r="AT27" s="25">
        <v>29.7</v>
      </c>
      <c r="AU27" s="25">
        <v>27.3</v>
      </c>
      <c r="AV27" s="25">
        <v>207.7</v>
      </c>
      <c r="AW27" s="411">
        <v>195.6</v>
      </c>
      <c r="AX27" s="410">
        <v>123</v>
      </c>
      <c r="AY27" s="49">
        <v>89.5</v>
      </c>
      <c r="AZ27" s="49">
        <v>89.5</v>
      </c>
      <c r="BA27" s="49">
        <v>66</v>
      </c>
      <c r="BB27" s="48">
        <f t="shared" si="17"/>
        <v>2.6</v>
      </c>
      <c r="BC27" s="408" t="s">
        <v>85</v>
      </c>
      <c r="BD27" s="412" t="str">
        <f>_xlfn.IFNA(VLOOKUP(BC27,ACCESSORIES!F:J,5,FALSE),"N/A")</f>
        <v>N/A</v>
      </c>
      <c r="BE27" s="408" t="s">
        <v>85</v>
      </c>
      <c r="BF27" s="412" t="str">
        <f>_xlfn.IFNA(VLOOKUP(BE27,ACCESSORIES!F:J,5,FALSE),"N/A")</f>
        <v>N/A</v>
      </c>
      <c r="BG27" s="70">
        <v>34</v>
      </c>
      <c r="BH27" s="50">
        <v>20.236220472440898</v>
      </c>
      <c r="BI27" s="50">
        <v>20.236220472440898</v>
      </c>
      <c r="BJ27" s="50">
        <v>11.417322834645701</v>
      </c>
      <c r="BK27" s="357">
        <f t="shared" si="12"/>
        <v>7.6616839999999839E-2</v>
      </c>
      <c r="BL27" s="73">
        <v>36</v>
      </c>
      <c r="BM27" s="107" t="s">
        <v>10366</v>
      </c>
      <c r="BN27" s="46" t="s">
        <v>3891</v>
      </c>
      <c r="BO27" s="74" t="s">
        <v>3907</v>
      </c>
      <c r="BP27" s="29" t="s">
        <v>5143</v>
      </c>
      <c r="BQ27" s="29" t="s">
        <v>5198</v>
      </c>
      <c r="BR27" s="74" t="s">
        <v>5199</v>
      </c>
      <c r="BS27" s="74" t="s">
        <v>5169</v>
      </c>
      <c r="BT27" s="74" t="s">
        <v>5196</v>
      </c>
      <c r="BU27" s="74" t="s">
        <v>3909</v>
      </c>
      <c r="BV27" s="74"/>
      <c r="BW27" s="74"/>
      <c r="BX27" s="74"/>
      <c r="BY27" s="300" t="s">
        <v>6070</v>
      </c>
      <c r="BZ27" s="413" t="s">
        <v>7304</v>
      </c>
      <c r="CA27" s="300" t="s">
        <v>6071</v>
      </c>
      <c r="CB27" s="413" t="s">
        <v>7305</v>
      </c>
      <c r="CC27" s="86" t="str">
        <f t="shared" si="13"/>
        <v>MR304 Double Standard, 17x8.5, 0mm Offset, 8x6.5, 130.81mm Centerbore, Method Bronze</v>
      </c>
      <c r="CD27" s="74" t="s">
        <v>3719</v>
      </c>
      <c r="CE27" s="74" t="s">
        <v>3720</v>
      </c>
      <c r="CF27" s="74" t="str">
        <f t="shared" si="14"/>
        <v>STREET (3XX)</v>
      </c>
    </row>
    <row r="28" spans="1:84" s="36" customFormat="1" ht="15" customHeight="1">
      <c r="A28" s="22">
        <f t="shared" si="10"/>
        <v>26</v>
      </c>
      <c r="B28" s="408" t="s">
        <v>84</v>
      </c>
      <c r="C28" s="408" t="s">
        <v>1038</v>
      </c>
      <c r="D28" s="5" t="s">
        <v>1082</v>
      </c>
      <c r="E28" s="84" t="str">
        <f>CONCATENATE(LEFT(D28,5),VLOOKUP(CONCATENATE(O28,"x",P28),'WHEEL PART NUMBER GUIDE'!$B$9:$C$51,2,FALSE),VLOOKUP(CONCATENATE(Q28, W28), 'WHEEL PART NUMBER GUIDE'!$Q$6:$R$98, 2, FALSE),VLOOKUP(Z28,'WHEEL PART NUMBER GUIDE'!$J$8:$K$54,2, FALSE),IF(V28="N/A",IF(ABS(T28)&lt;10,"0"&amp;ABS(T28),ABS(T28)),CONCATENATE(LEFT(V28,1),RIGHT(V28,1))), G28, H28)</f>
        <v>MR30478587500</v>
      </c>
      <c r="F28" s="84" t="str">
        <f t="shared" si="15"/>
        <v>MR30478587500</v>
      </c>
      <c r="G28" s="83"/>
      <c r="H28" s="83"/>
      <c r="I28" s="72" t="s">
        <v>385</v>
      </c>
      <c r="J28" s="305">
        <v>40909</v>
      </c>
      <c r="K28" s="78" t="s">
        <v>1230</v>
      </c>
      <c r="L28" s="328">
        <v>335</v>
      </c>
      <c r="M28" s="85">
        <f t="shared" si="2"/>
        <v>335</v>
      </c>
      <c r="N28" s="630"/>
      <c r="O28" s="5">
        <v>17</v>
      </c>
      <c r="P28" s="8">
        <v>8.5</v>
      </c>
      <c r="Q28" s="408" t="str">
        <f t="shared" si="11"/>
        <v>8x170</v>
      </c>
      <c r="R28" s="3">
        <v>8</v>
      </c>
      <c r="S28" s="3">
        <v>170</v>
      </c>
      <c r="T28" s="3">
        <v>0</v>
      </c>
      <c r="U28" s="16">
        <v>4.75</v>
      </c>
      <c r="V28" s="410" t="s">
        <v>85</v>
      </c>
      <c r="W28" s="16">
        <v>130.81</v>
      </c>
      <c r="X28" s="8">
        <v>29.47</v>
      </c>
      <c r="Y28" s="47">
        <v>3640</v>
      </c>
      <c r="Z28" s="71" t="s">
        <v>2165</v>
      </c>
      <c r="AA28" s="72" t="s">
        <v>2845</v>
      </c>
      <c r="AB28" s="47" t="str">
        <f t="shared" si="16"/>
        <v>17x8.5, 8x170, 0 OS, 3640 lbs</v>
      </c>
      <c r="AC28" s="73" t="s">
        <v>1759</v>
      </c>
      <c r="AD28" s="46" t="str">
        <f>IF(AC28="N/A","None",VLOOKUP(AC28,ACCESSORIES!F:N,9,FALSE))</f>
        <v>Push Thru</v>
      </c>
      <c r="AE28" s="82">
        <f>_xlfn.IFNA(VLOOKUP(AC28,ACCESSORIES!F:J,5,FALSE),"N/A")</f>
        <v>33</v>
      </c>
      <c r="AF28" s="80" t="s">
        <v>85</v>
      </c>
      <c r="AG28" s="73" t="s">
        <v>85</v>
      </c>
      <c r="AH28" s="3" t="s">
        <v>2863</v>
      </c>
      <c r="AI28" s="73" t="s">
        <v>1827</v>
      </c>
      <c r="AJ28" s="9">
        <f>_xlfn.IFNA(VLOOKUP(AI28,ACCESSORIES!F:J,5,FALSE),"N/A")</f>
        <v>1.1000000000000001</v>
      </c>
      <c r="AK28" s="408" t="s">
        <v>237</v>
      </c>
      <c r="AL28" s="408" t="s">
        <v>85</v>
      </c>
      <c r="AM28" s="38" t="str">
        <f>_xlfn.IFNA(VLOOKUP(AL28,ACCESSORIES!F:J,5,FALSE),"N/A")</f>
        <v>N/A</v>
      </c>
      <c r="AN28" s="408" t="s">
        <v>85</v>
      </c>
      <c r="AO28" s="75">
        <v>16.2</v>
      </c>
      <c r="AP28" s="75">
        <v>60</v>
      </c>
      <c r="AQ28" s="408">
        <v>200</v>
      </c>
      <c r="AR28" s="25">
        <v>0</v>
      </c>
      <c r="AS28" s="25">
        <v>0</v>
      </c>
      <c r="AT28" s="25">
        <v>29.7</v>
      </c>
      <c r="AU28" s="25">
        <v>27.3</v>
      </c>
      <c r="AV28" s="25">
        <v>207.7</v>
      </c>
      <c r="AW28" s="411">
        <v>203.3</v>
      </c>
      <c r="AX28" s="410">
        <v>128</v>
      </c>
      <c r="AY28" s="49">
        <v>97.7</v>
      </c>
      <c r="AZ28" s="49">
        <v>107</v>
      </c>
      <c r="BA28" s="49">
        <v>78</v>
      </c>
      <c r="BB28" s="48">
        <f t="shared" si="17"/>
        <v>3.07</v>
      </c>
      <c r="BC28" s="408" t="s">
        <v>85</v>
      </c>
      <c r="BD28" s="412" t="str">
        <f>_xlfn.IFNA(VLOOKUP(BC28,ACCESSORIES!F:J,5,FALSE),"N/A")</f>
        <v>N/A</v>
      </c>
      <c r="BE28" s="408" t="s">
        <v>85</v>
      </c>
      <c r="BF28" s="412" t="str">
        <f>_xlfn.IFNA(VLOOKUP(BE28,ACCESSORIES!F:J,5,FALSE),"N/A")</f>
        <v>N/A</v>
      </c>
      <c r="BG28" s="70">
        <v>35</v>
      </c>
      <c r="BH28" s="50">
        <v>20.236220472440898</v>
      </c>
      <c r="BI28" s="50">
        <v>20.236220472440898</v>
      </c>
      <c r="BJ28" s="50">
        <v>11.417322834645701</v>
      </c>
      <c r="BK28" s="357">
        <f t="shared" si="12"/>
        <v>7.6616839999999839E-2</v>
      </c>
      <c r="BL28" s="73">
        <v>36</v>
      </c>
      <c r="BM28" s="107" t="s">
        <v>10366</v>
      </c>
      <c r="BN28" s="46" t="s">
        <v>3891</v>
      </c>
      <c r="BO28" s="74" t="s">
        <v>3907</v>
      </c>
      <c r="BP28" s="29" t="s">
        <v>5143</v>
      </c>
      <c r="BQ28" s="29" t="s">
        <v>5198</v>
      </c>
      <c r="BR28" s="74" t="s">
        <v>5199</v>
      </c>
      <c r="BS28" s="74" t="s">
        <v>5169</v>
      </c>
      <c r="BT28" s="74" t="s">
        <v>5196</v>
      </c>
      <c r="BU28" s="74" t="s">
        <v>3909</v>
      </c>
      <c r="BV28" s="74"/>
      <c r="BW28" s="74"/>
      <c r="BX28" s="74"/>
      <c r="BY28" s="300" t="s">
        <v>7735</v>
      </c>
      <c r="BZ28" s="413" t="s">
        <v>7736</v>
      </c>
      <c r="CA28" s="300" t="s">
        <v>7737</v>
      </c>
      <c r="CB28" s="413" t="s">
        <v>7738</v>
      </c>
      <c r="CC28" s="86" t="str">
        <f t="shared" si="13"/>
        <v>MR304 Double Standard, 17x8.5, 0mm Offset, 8x170, 130.81mm Centerbore, Matte Black</v>
      </c>
      <c r="CD28" s="74" t="s">
        <v>3719</v>
      </c>
      <c r="CE28" s="74" t="s">
        <v>3720</v>
      </c>
      <c r="CF28" s="74" t="str">
        <f t="shared" si="14"/>
        <v>STREET (3XX)</v>
      </c>
    </row>
    <row r="29" spans="1:84" s="36" customFormat="1" ht="15" customHeight="1">
      <c r="A29" s="22">
        <f t="shared" si="10"/>
        <v>27</v>
      </c>
      <c r="B29" s="408" t="s">
        <v>84</v>
      </c>
      <c r="C29" s="408" t="s">
        <v>1038</v>
      </c>
      <c r="D29" s="5" t="s">
        <v>1082</v>
      </c>
      <c r="E29" s="84" t="str">
        <f>CONCATENATE(LEFT(D29,5),VLOOKUP(CONCATENATE(O29,"x",P29),'WHEEL PART NUMBER GUIDE'!$B$9:$C$51,2,FALSE),VLOOKUP(CONCATENATE(Q29, W29), 'WHEEL PART NUMBER GUIDE'!$Q$6:$R$98, 2, FALSE),VLOOKUP(Z29,'WHEEL PART NUMBER GUIDE'!$J$8:$K$54,2, FALSE),IF(V29="N/A",IF(ABS(T29)&lt;10,"0"&amp;ABS(T29),ABS(T29)),CONCATENATE(LEFT(V29,1),RIGHT(V29,1))), G29, H29)</f>
        <v>MR30478587300</v>
      </c>
      <c r="F29" s="84" t="str">
        <f t="shared" si="15"/>
        <v>MR30478587300</v>
      </c>
      <c r="G29" s="83"/>
      <c r="H29" s="83"/>
      <c r="I29" s="72" t="s">
        <v>384</v>
      </c>
      <c r="J29" s="305">
        <v>40909</v>
      </c>
      <c r="K29" s="78" t="s">
        <v>1230</v>
      </c>
      <c r="L29" s="328">
        <v>335</v>
      </c>
      <c r="M29" s="85">
        <f t="shared" si="2"/>
        <v>335</v>
      </c>
      <c r="N29" s="630"/>
      <c r="O29" s="5">
        <v>17</v>
      </c>
      <c r="P29" s="8">
        <v>8.5</v>
      </c>
      <c r="Q29" s="408" t="str">
        <f t="shared" si="11"/>
        <v>8x170</v>
      </c>
      <c r="R29" s="3">
        <v>8</v>
      </c>
      <c r="S29" s="3">
        <v>170</v>
      </c>
      <c r="T29" s="3">
        <v>0</v>
      </c>
      <c r="U29" s="16">
        <v>4.75</v>
      </c>
      <c r="V29" s="410" t="s">
        <v>85</v>
      </c>
      <c r="W29" s="16">
        <v>130.81</v>
      </c>
      <c r="X29" s="8">
        <v>29.58</v>
      </c>
      <c r="Y29" s="47">
        <v>3640</v>
      </c>
      <c r="Z29" s="45" t="s">
        <v>5147</v>
      </c>
      <c r="AA29" s="72" t="s">
        <v>173</v>
      </c>
      <c r="AB29" s="47" t="str">
        <f t="shared" si="16"/>
        <v>17x8.5, 8x170, 0 OS, 3640 lbs</v>
      </c>
      <c r="AC29" s="73" t="s">
        <v>1584</v>
      </c>
      <c r="AD29" s="46" t="str">
        <f>IF(AC29="N/A","None",VLOOKUP(AC29,ACCESSORIES!F:N,9,FALSE))</f>
        <v>Push Thru</v>
      </c>
      <c r="AE29" s="82">
        <f>_xlfn.IFNA(VLOOKUP(AC29,ACCESSORIES!F:J,5,FALSE),"N/A")</f>
        <v>33</v>
      </c>
      <c r="AF29" s="80" t="s">
        <v>85</v>
      </c>
      <c r="AG29" s="408" t="s">
        <v>85</v>
      </c>
      <c r="AH29" s="3" t="s">
        <v>2863</v>
      </c>
      <c r="AI29" s="73" t="s">
        <v>1827</v>
      </c>
      <c r="AJ29" s="9">
        <f>_xlfn.IFNA(VLOOKUP(AI29,ACCESSORIES!F:J,5,FALSE),"N/A")</f>
        <v>1.1000000000000001</v>
      </c>
      <c r="AK29" s="408" t="s">
        <v>237</v>
      </c>
      <c r="AL29" s="408" t="s">
        <v>85</v>
      </c>
      <c r="AM29" s="38" t="str">
        <f>_xlfn.IFNA(VLOOKUP(AL29,ACCESSORIES!F:J,5,FALSE),"N/A")</f>
        <v>N/A</v>
      </c>
      <c r="AN29" s="408" t="s">
        <v>85</v>
      </c>
      <c r="AO29" s="75">
        <v>16.2</v>
      </c>
      <c r="AP29" s="75">
        <v>60</v>
      </c>
      <c r="AQ29" s="408">
        <v>200</v>
      </c>
      <c r="AR29" s="25">
        <v>0</v>
      </c>
      <c r="AS29" s="25">
        <v>0</v>
      </c>
      <c r="AT29" s="25">
        <v>29.7</v>
      </c>
      <c r="AU29" s="25">
        <v>27.3</v>
      </c>
      <c r="AV29" s="25">
        <v>207.7</v>
      </c>
      <c r="AW29" s="411">
        <v>203.3</v>
      </c>
      <c r="AX29" s="410">
        <v>128</v>
      </c>
      <c r="AY29" s="49">
        <v>97.7</v>
      </c>
      <c r="AZ29" s="49">
        <v>107</v>
      </c>
      <c r="BA29" s="49">
        <v>66</v>
      </c>
      <c r="BB29" s="48">
        <f t="shared" si="17"/>
        <v>2.6</v>
      </c>
      <c r="BC29" s="408" t="s">
        <v>85</v>
      </c>
      <c r="BD29" s="412" t="str">
        <f>_xlfn.IFNA(VLOOKUP(BC29,ACCESSORIES!F:J,5,FALSE),"N/A")</f>
        <v>N/A</v>
      </c>
      <c r="BE29" s="408" t="s">
        <v>85</v>
      </c>
      <c r="BF29" s="412" t="str">
        <f>_xlfn.IFNA(VLOOKUP(BE29,ACCESSORIES!F:J,5,FALSE),"N/A")</f>
        <v>N/A</v>
      </c>
      <c r="BG29" s="70">
        <v>35</v>
      </c>
      <c r="BH29" s="50">
        <v>20.236220472440898</v>
      </c>
      <c r="BI29" s="50">
        <v>20.236220472440898</v>
      </c>
      <c r="BJ29" s="50">
        <v>11.417322834645701</v>
      </c>
      <c r="BK29" s="357">
        <f t="shared" si="12"/>
        <v>7.6616839999999839E-2</v>
      </c>
      <c r="BL29" s="73">
        <v>36</v>
      </c>
      <c r="BM29" s="107" t="s">
        <v>10366</v>
      </c>
      <c r="BN29" s="46" t="s">
        <v>3891</v>
      </c>
      <c r="BO29" s="74" t="s">
        <v>3907</v>
      </c>
      <c r="BP29" s="29" t="s">
        <v>5143</v>
      </c>
      <c r="BQ29" s="29" t="s">
        <v>5198</v>
      </c>
      <c r="BR29" s="74" t="s">
        <v>5199</v>
      </c>
      <c r="BS29" s="74" t="s">
        <v>5169</v>
      </c>
      <c r="BT29" s="74" t="s">
        <v>5196</v>
      </c>
      <c r="BU29" s="74" t="s">
        <v>3909</v>
      </c>
      <c r="BV29" s="74"/>
      <c r="BW29" s="74"/>
      <c r="BX29" s="74"/>
      <c r="BY29" s="300" t="s">
        <v>7747</v>
      </c>
      <c r="BZ29" s="413" t="s">
        <v>7748</v>
      </c>
      <c r="CA29" s="300" t="s">
        <v>7750</v>
      </c>
      <c r="CB29" s="413" t="s">
        <v>7749</v>
      </c>
      <c r="CC29" s="86" t="str">
        <f t="shared" si="13"/>
        <v>MR304 Double Standard, 17x8.5, 0mm Offset, 8x170, 130.81mm Centerbore, Machined - Clear Coat</v>
      </c>
      <c r="CD29" s="74" t="s">
        <v>3719</v>
      </c>
      <c r="CE29" s="74" t="s">
        <v>3720</v>
      </c>
      <c r="CF29" s="74" t="str">
        <f t="shared" si="14"/>
        <v>STREET (3XX)</v>
      </c>
    </row>
    <row r="30" spans="1:84" s="36" customFormat="1" ht="15" customHeight="1">
      <c r="A30" s="22">
        <f t="shared" si="10"/>
        <v>28</v>
      </c>
      <c r="B30" s="408" t="s">
        <v>84</v>
      </c>
      <c r="C30" s="408" t="s">
        <v>1038</v>
      </c>
      <c r="D30" s="5" t="s">
        <v>1082</v>
      </c>
      <c r="E30" s="84" t="str">
        <f>CONCATENATE(LEFT(D30,5),VLOOKUP(CONCATENATE(O30,"x",P30),'WHEEL PART NUMBER GUIDE'!$B$9:$C$51,2,FALSE),VLOOKUP(CONCATENATE(Q30, W30), 'WHEEL PART NUMBER GUIDE'!$Q$6:$R$98, 2, FALSE),VLOOKUP(Z30,'WHEEL PART NUMBER GUIDE'!$J$8:$K$54,2, FALSE),IF(V30="N/A",IF(ABS(T30)&lt;10,"0"&amp;ABS(T30),ABS(T30)),CONCATENATE(LEFT(V30,1),RIGHT(V30,1))), G30, H30)</f>
        <v>MR30489080512N</v>
      </c>
      <c r="F30" s="84" t="str">
        <f t="shared" si="15"/>
        <v>MR30489080512N</v>
      </c>
      <c r="G30" s="83" t="s">
        <v>2095</v>
      </c>
      <c r="H30" s="83"/>
      <c r="I30" s="72" t="s">
        <v>403</v>
      </c>
      <c r="J30" s="305">
        <v>40909</v>
      </c>
      <c r="K30" s="78" t="s">
        <v>3713</v>
      </c>
      <c r="L30" s="328">
        <v>387</v>
      </c>
      <c r="M30" s="85" t="str">
        <f t="shared" si="2"/>
        <v/>
      </c>
      <c r="N30" s="630"/>
      <c r="O30" s="5">
        <v>18</v>
      </c>
      <c r="P30" s="8">
        <v>9</v>
      </c>
      <c r="Q30" s="408" t="str">
        <f t="shared" si="11"/>
        <v>8x6.5</v>
      </c>
      <c r="R30" s="3">
        <v>8</v>
      </c>
      <c r="S30" s="3">
        <v>6.5</v>
      </c>
      <c r="T30" s="3">
        <v>-12</v>
      </c>
      <c r="U30" s="18">
        <v>4.5</v>
      </c>
      <c r="V30" s="410" t="s">
        <v>85</v>
      </c>
      <c r="W30" s="16">
        <v>130.81</v>
      </c>
      <c r="X30" s="8">
        <v>31.2</v>
      </c>
      <c r="Y30" s="47">
        <v>3640</v>
      </c>
      <c r="Z30" s="71" t="s">
        <v>2165</v>
      </c>
      <c r="AA30" s="72" t="s">
        <v>2845</v>
      </c>
      <c r="AB30" s="47" t="str">
        <f t="shared" si="16"/>
        <v>18x9, 8x6.5, -12 OS, 3640 lbs</v>
      </c>
      <c r="AC30" s="73" t="s">
        <v>1562</v>
      </c>
      <c r="AD30" s="46" t="str">
        <f>IF(AC30="N/A","None",VLOOKUP(AC30,ACCESSORIES!F:N,9,FALSE))</f>
        <v>Push Thru</v>
      </c>
      <c r="AE30" s="82">
        <f>_xlfn.IFNA(VLOOKUP(AC30,ACCESSORIES!F:J,5,FALSE),"N/A")</f>
        <v>33</v>
      </c>
      <c r="AF30" s="80" t="s">
        <v>85</v>
      </c>
      <c r="AG30" s="73" t="s">
        <v>85</v>
      </c>
      <c r="AH30" s="3" t="s">
        <v>2863</v>
      </c>
      <c r="AI30" s="73" t="s">
        <v>1827</v>
      </c>
      <c r="AJ30" s="9">
        <f>_xlfn.IFNA(VLOOKUP(AI30,ACCESSORIES!F:J,5,FALSE),"N/A")</f>
        <v>1.1000000000000001</v>
      </c>
      <c r="AK30" s="408" t="s">
        <v>237</v>
      </c>
      <c r="AL30" s="408" t="s">
        <v>85</v>
      </c>
      <c r="AM30" s="38" t="str">
        <f>_xlfn.IFNA(VLOOKUP(AL30,ACCESSORIES!F:J,5,FALSE),"N/A")</f>
        <v>N/A</v>
      </c>
      <c r="AN30" s="408" t="s">
        <v>85</v>
      </c>
      <c r="AO30" s="75">
        <v>16.2</v>
      </c>
      <c r="AP30" s="75">
        <v>60</v>
      </c>
      <c r="AQ30" s="408">
        <v>200</v>
      </c>
      <c r="AR30" s="25">
        <v>0</v>
      </c>
      <c r="AS30" s="25">
        <v>0</v>
      </c>
      <c r="AT30" s="25">
        <v>25.7</v>
      </c>
      <c r="AU30" s="25">
        <v>24.3</v>
      </c>
      <c r="AV30" s="25">
        <v>220.4</v>
      </c>
      <c r="AW30" s="411">
        <v>215.3</v>
      </c>
      <c r="AX30" s="410">
        <v>123</v>
      </c>
      <c r="AY30" s="49">
        <v>89.5</v>
      </c>
      <c r="AZ30" s="49">
        <v>89.5</v>
      </c>
      <c r="BA30" s="49">
        <v>98</v>
      </c>
      <c r="BB30" s="48">
        <f t="shared" si="17"/>
        <v>3.86</v>
      </c>
      <c r="BC30" s="408" t="s">
        <v>85</v>
      </c>
      <c r="BD30" s="412" t="str">
        <f>_xlfn.IFNA(VLOOKUP(BC30,ACCESSORIES!F:J,5,FALSE),"N/A")</f>
        <v>N/A</v>
      </c>
      <c r="BE30" s="408" t="s">
        <v>85</v>
      </c>
      <c r="BF30" s="412" t="str">
        <f>_xlfn.IFNA(VLOOKUP(BE30,ACCESSORIES!F:J,5,FALSE),"N/A")</f>
        <v>N/A</v>
      </c>
      <c r="BG30" s="70">
        <v>36</v>
      </c>
      <c r="BH30" s="50">
        <v>21.141732283464599</v>
      </c>
      <c r="BI30" s="50">
        <v>21.141732283464599</v>
      </c>
      <c r="BJ30" s="50">
        <v>11.929133858267701</v>
      </c>
      <c r="BK30" s="357">
        <f t="shared" si="12"/>
        <v>8.7375807000000152E-2</v>
      </c>
      <c r="BL30" s="73">
        <v>36</v>
      </c>
      <c r="BM30" s="107" t="s">
        <v>3771</v>
      </c>
      <c r="BN30" s="46" t="s">
        <v>3891</v>
      </c>
      <c r="BO30" s="74" t="s">
        <v>3907</v>
      </c>
      <c r="BP30" s="29" t="s">
        <v>5143</v>
      </c>
      <c r="BQ30" s="29" t="s">
        <v>5198</v>
      </c>
      <c r="BR30" s="74" t="s">
        <v>5199</v>
      </c>
      <c r="BS30" s="74" t="s">
        <v>5169</v>
      </c>
      <c r="BT30" s="74" t="s">
        <v>5196</v>
      </c>
      <c r="BU30" s="74" t="s">
        <v>3909</v>
      </c>
      <c r="BV30" s="74"/>
      <c r="BW30" s="74"/>
      <c r="BX30" s="74"/>
      <c r="BY30" s="300" t="s">
        <v>7735</v>
      </c>
      <c r="BZ30" s="413" t="s">
        <v>7736</v>
      </c>
      <c r="CA30" s="300" t="s">
        <v>7737</v>
      </c>
      <c r="CB30" s="413" t="s">
        <v>7738</v>
      </c>
      <c r="CC30" s="86" t="str">
        <f t="shared" si="13"/>
        <v>CLOSEOUT - MR304 Double Standard, 18x9, -12mm Offset, 8x6.5, 130.81mm Centerbore, Matte Black</v>
      </c>
      <c r="CD30" s="74" t="s">
        <v>3719</v>
      </c>
      <c r="CE30" s="74" t="s">
        <v>3720</v>
      </c>
      <c r="CF30" s="74" t="str">
        <f t="shared" si="14"/>
        <v>STREET (3XX)</v>
      </c>
    </row>
    <row r="31" spans="1:84" s="36" customFormat="1" ht="15" customHeight="1">
      <c r="A31" s="22">
        <f t="shared" si="10"/>
        <v>29</v>
      </c>
      <c r="B31" s="408" t="s">
        <v>84</v>
      </c>
      <c r="C31" s="408" t="s">
        <v>1038</v>
      </c>
      <c r="D31" s="5" t="s">
        <v>2225</v>
      </c>
      <c r="E31" s="129" t="str">
        <f>CONCATENATE(LEFT(D31,5),VLOOKUP(CONCATENATE(O31,"x",P31),'WHEEL PART NUMBER GUIDE'!$B$9:$C$51,2,FALSE),VLOOKUP(CONCATENATE(Q31, W31), 'WHEEL PART NUMBER GUIDE'!$Q$6:$R$98, 2, FALSE),VLOOKUP(Z31,'WHEEL PART NUMBER GUIDE'!$J$8:$K$54,2, FALSE),IF(V31="N/A",IF(ABS(T31)&lt;10,"0"&amp;ABS(T31),ABS(T31)),CONCATENATE(LEFT(V31,1),RIGHT(V31,1))), G31, H31)</f>
        <v>MR30568012300</v>
      </c>
      <c r="F31" s="84" t="str">
        <f t="shared" si="15"/>
        <v>MR30568012300</v>
      </c>
      <c r="G31" s="83"/>
      <c r="H31" s="83"/>
      <c r="I31" s="72" t="s">
        <v>424</v>
      </c>
      <c r="J31" s="305">
        <v>41275</v>
      </c>
      <c r="K31" s="78" t="s">
        <v>1230</v>
      </c>
      <c r="L31" s="328">
        <v>280</v>
      </c>
      <c r="M31" s="85">
        <f t="shared" si="2"/>
        <v>280</v>
      </c>
      <c r="N31" s="630"/>
      <c r="O31" s="5">
        <v>16</v>
      </c>
      <c r="P31" s="8">
        <v>8</v>
      </c>
      <c r="Q31" s="408" t="str">
        <f t="shared" si="11"/>
        <v>5x4.5</v>
      </c>
      <c r="R31" s="3">
        <v>5</v>
      </c>
      <c r="S31" s="3">
        <v>4.5</v>
      </c>
      <c r="T31" s="3">
        <v>0</v>
      </c>
      <c r="U31" s="16">
        <v>4.5</v>
      </c>
      <c r="V31" s="410" t="s">
        <v>85</v>
      </c>
      <c r="W31" s="16">
        <v>83</v>
      </c>
      <c r="X31" s="8">
        <v>26.16</v>
      </c>
      <c r="Y31" s="47">
        <v>2650</v>
      </c>
      <c r="Z31" s="71" t="s">
        <v>5149</v>
      </c>
      <c r="AA31" s="71" t="s">
        <v>2848</v>
      </c>
      <c r="AB31" s="47" t="str">
        <f t="shared" si="16"/>
        <v>16x8, 5x4.5, 0 OS, 2650 lbs</v>
      </c>
      <c r="AC31" s="73" t="s">
        <v>1565</v>
      </c>
      <c r="AD31" s="46" t="str">
        <f>IF(AC31="N/A","None",VLOOKUP(AC31,ACCESSORIES!F:N,9,FALSE))</f>
        <v>Push Thru</v>
      </c>
      <c r="AE31" s="82">
        <f>_xlfn.IFNA(VLOOKUP(AC31,ACCESSORIES!F:J,5,FALSE),"N/A")</f>
        <v>33</v>
      </c>
      <c r="AF31" s="80" t="s">
        <v>85</v>
      </c>
      <c r="AG31" s="73" t="s">
        <v>85</v>
      </c>
      <c r="AH31" s="416" t="s">
        <v>2940</v>
      </c>
      <c r="AI31" s="73" t="s">
        <v>1827</v>
      </c>
      <c r="AJ31" s="9">
        <f>_xlfn.IFNA(VLOOKUP(AI31,ACCESSORIES!F:J,5,FALSE),"N/A")</f>
        <v>1.1000000000000001</v>
      </c>
      <c r="AK31" s="408" t="s">
        <v>237</v>
      </c>
      <c r="AL31" s="408" t="s">
        <v>85</v>
      </c>
      <c r="AM31" s="38" t="str">
        <f>_xlfn.IFNA(VLOOKUP(AL31,ACCESSORIES!F:J,5,FALSE),"N/A")</f>
        <v>N/A</v>
      </c>
      <c r="AN31" s="408" t="s">
        <v>85</v>
      </c>
      <c r="AO31" s="75">
        <v>16.2</v>
      </c>
      <c r="AP31" s="75">
        <v>60</v>
      </c>
      <c r="AQ31" s="408">
        <v>150</v>
      </c>
      <c r="AR31" s="25">
        <v>10.8</v>
      </c>
      <c r="AS31" s="25">
        <v>18</v>
      </c>
      <c r="AT31" s="25">
        <v>32.4</v>
      </c>
      <c r="AU31" s="25">
        <v>41.6</v>
      </c>
      <c r="AV31" s="25">
        <v>193.3</v>
      </c>
      <c r="AW31" s="411">
        <v>187.2</v>
      </c>
      <c r="AX31" s="410">
        <v>77.2</v>
      </c>
      <c r="AY31" s="49">
        <v>52</v>
      </c>
      <c r="AZ31" s="49">
        <v>74</v>
      </c>
      <c r="BA31" s="49">
        <v>40</v>
      </c>
      <c r="BB31" s="48">
        <f t="shared" si="17"/>
        <v>1.57</v>
      </c>
      <c r="BC31" s="408" t="s">
        <v>85</v>
      </c>
      <c r="BD31" s="412" t="str">
        <f>_xlfn.IFNA(VLOOKUP(BC31,ACCESSORIES!F:J,5,FALSE),"N/A")</f>
        <v>N/A</v>
      </c>
      <c r="BE31" s="408" t="s">
        <v>85</v>
      </c>
      <c r="BF31" s="412" t="str">
        <f>_xlfn.IFNA(VLOOKUP(BE31,ACCESSORIES!F:J,5,FALSE),"N/A")</f>
        <v>N/A</v>
      </c>
      <c r="BG31" s="70">
        <v>31</v>
      </c>
      <c r="BH31" s="50">
        <v>19.055118110236201</v>
      </c>
      <c r="BI31" s="50">
        <v>19.055118110236201</v>
      </c>
      <c r="BJ31" s="50">
        <v>10.944881889763799</v>
      </c>
      <c r="BK31" s="357">
        <f t="shared" si="12"/>
        <v>6.5123167999999981E-2</v>
      </c>
      <c r="BL31" s="73">
        <v>36</v>
      </c>
      <c r="BM31" s="107" t="s">
        <v>10337</v>
      </c>
      <c r="BN31" s="46" t="s">
        <v>3891</v>
      </c>
      <c r="BO31" s="74" t="s">
        <v>3907</v>
      </c>
      <c r="BP31" s="74" t="s">
        <v>4615</v>
      </c>
      <c r="BQ31" s="74" t="s">
        <v>5198</v>
      </c>
      <c r="BR31" s="74" t="s">
        <v>5199</v>
      </c>
      <c r="BS31" s="74" t="s">
        <v>5169</v>
      </c>
      <c r="BT31" s="74" t="s">
        <v>5196</v>
      </c>
      <c r="BU31" s="74" t="s">
        <v>3909</v>
      </c>
      <c r="BV31" s="74"/>
      <c r="BW31" s="74"/>
      <c r="BX31" s="74"/>
      <c r="BY31" s="300" t="s">
        <v>6073</v>
      </c>
      <c r="BZ31" s="413" t="s">
        <v>7808</v>
      </c>
      <c r="CA31" s="300" t="s">
        <v>6075</v>
      </c>
      <c r="CB31" s="413" t="s">
        <v>7809</v>
      </c>
      <c r="CC31" s="86" t="str">
        <f t="shared" si="13"/>
        <v>MR305 NV, 16x8, 0mm Offset, 5x4.5, 83mm Centerbore, Machined - Matte Black Lip</v>
      </c>
      <c r="CD31" s="74" t="s">
        <v>3719</v>
      </c>
      <c r="CE31" s="74" t="s">
        <v>3720</v>
      </c>
      <c r="CF31" s="74" t="str">
        <f t="shared" si="14"/>
        <v>STREET (3XX)</v>
      </c>
    </row>
    <row r="32" spans="1:84" s="36" customFormat="1" ht="15" customHeight="1">
      <c r="A32" s="22">
        <f t="shared" si="10"/>
        <v>30</v>
      </c>
      <c r="B32" s="408" t="s">
        <v>84</v>
      </c>
      <c r="C32" s="408" t="s">
        <v>1038</v>
      </c>
      <c r="D32" s="5" t="s">
        <v>2225</v>
      </c>
      <c r="E32" s="129" t="str">
        <f>CONCATENATE(LEFT(D32,5),VLOOKUP(CONCATENATE(O32,"x",P32),'WHEEL PART NUMBER GUIDE'!$B$9:$C$51,2,FALSE),VLOOKUP(CONCATENATE(Q32, W32), 'WHEEL PART NUMBER GUIDE'!$Q$6:$R$98, 2, FALSE),VLOOKUP(Z32,'WHEEL PART NUMBER GUIDE'!$J$8:$K$54,2, FALSE),IF(V32="N/A",IF(ABS(T32)&lt;10,"0"&amp;ABS(T32),ABS(T32)),CONCATENATE(LEFT(V32,1),RIGHT(V32,1))), G32, H32)</f>
        <v>MR30568012500</v>
      </c>
      <c r="F32" s="84" t="str">
        <f t="shared" si="15"/>
        <v>MR30568012500</v>
      </c>
      <c r="G32" s="83"/>
      <c r="H32" s="83"/>
      <c r="I32" s="72" t="s">
        <v>425</v>
      </c>
      <c r="J32" s="305">
        <v>41275</v>
      </c>
      <c r="K32" s="78" t="s">
        <v>1230</v>
      </c>
      <c r="L32" s="328">
        <v>280</v>
      </c>
      <c r="M32" s="85">
        <f t="shared" si="2"/>
        <v>280</v>
      </c>
      <c r="N32" s="630"/>
      <c r="O32" s="5">
        <v>16</v>
      </c>
      <c r="P32" s="8">
        <v>8</v>
      </c>
      <c r="Q32" s="408" t="str">
        <f t="shared" si="11"/>
        <v>5x4.5</v>
      </c>
      <c r="R32" s="3">
        <v>5</v>
      </c>
      <c r="S32" s="3">
        <v>4.5</v>
      </c>
      <c r="T32" s="3">
        <v>0</v>
      </c>
      <c r="U32" s="16">
        <v>4.5</v>
      </c>
      <c r="V32" s="410" t="s">
        <v>85</v>
      </c>
      <c r="W32" s="16">
        <v>83</v>
      </c>
      <c r="X32" s="8">
        <v>25.683853544538238</v>
      </c>
      <c r="Y32" s="47">
        <v>2650</v>
      </c>
      <c r="Z32" s="71" t="s">
        <v>2165</v>
      </c>
      <c r="AA32" s="72" t="s">
        <v>2845</v>
      </c>
      <c r="AB32" s="47" t="str">
        <f t="shared" si="16"/>
        <v>16x8, 5x4.5, 0 OS, 2650 lbs</v>
      </c>
      <c r="AC32" s="73" t="s">
        <v>1565</v>
      </c>
      <c r="AD32" s="46" t="str">
        <f>IF(AC32="N/A","None",VLOOKUP(AC32,ACCESSORIES!F:N,9,FALSE))</f>
        <v>Push Thru</v>
      </c>
      <c r="AE32" s="82">
        <f>_xlfn.IFNA(VLOOKUP(AC32,ACCESSORIES!F:J,5,FALSE),"N/A")</f>
        <v>33</v>
      </c>
      <c r="AF32" s="80" t="s">
        <v>85</v>
      </c>
      <c r="AG32" s="408" t="s">
        <v>85</v>
      </c>
      <c r="AH32" s="416" t="s">
        <v>2940</v>
      </c>
      <c r="AI32" s="73" t="s">
        <v>1827</v>
      </c>
      <c r="AJ32" s="9">
        <f>_xlfn.IFNA(VLOOKUP(AI32,ACCESSORIES!F:J,5,FALSE),"N/A")</f>
        <v>1.1000000000000001</v>
      </c>
      <c r="AK32" s="408" t="s">
        <v>237</v>
      </c>
      <c r="AL32" s="408" t="s">
        <v>85</v>
      </c>
      <c r="AM32" s="38" t="str">
        <f>_xlfn.IFNA(VLOOKUP(AL32,ACCESSORIES!F:J,5,FALSE),"N/A")</f>
        <v>N/A</v>
      </c>
      <c r="AN32" s="408" t="s">
        <v>85</v>
      </c>
      <c r="AO32" s="75">
        <v>16.2</v>
      </c>
      <c r="AP32" s="75">
        <v>60</v>
      </c>
      <c r="AQ32" s="408">
        <v>150</v>
      </c>
      <c r="AR32" s="25">
        <v>10.8</v>
      </c>
      <c r="AS32" s="25">
        <v>18</v>
      </c>
      <c r="AT32" s="25">
        <v>32.4</v>
      </c>
      <c r="AU32" s="25">
        <v>41.6</v>
      </c>
      <c r="AV32" s="25">
        <v>193.3</v>
      </c>
      <c r="AW32" s="411">
        <v>187.2</v>
      </c>
      <c r="AX32" s="410">
        <v>77.2</v>
      </c>
      <c r="AY32" s="49">
        <v>52</v>
      </c>
      <c r="AZ32" s="49">
        <v>74</v>
      </c>
      <c r="BA32" s="49">
        <v>40</v>
      </c>
      <c r="BB32" s="48">
        <f t="shared" si="17"/>
        <v>1.57</v>
      </c>
      <c r="BC32" s="408" t="s">
        <v>85</v>
      </c>
      <c r="BD32" s="412" t="str">
        <f>_xlfn.IFNA(VLOOKUP(BC32,ACCESSORIES!F:J,5,FALSE),"N/A")</f>
        <v>N/A</v>
      </c>
      <c r="BE32" s="408" t="s">
        <v>85</v>
      </c>
      <c r="BF32" s="412" t="str">
        <f>_xlfn.IFNA(VLOOKUP(BE32,ACCESSORIES!F:J,5,FALSE),"N/A")</f>
        <v>N/A</v>
      </c>
      <c r="BG32" s="70">
        <v>31</v>
      </c>
      <c r="BH32" s="50">
        <v>19.055118110236201</v>
      </c>
      <c r="BI32" s="50">
        <v>19.055118110236201</v>
      </c>
      <c r="BJ32" s="50">
        <v>10.944881889763799</v>
      </c>
      <c r="BK32" s="357">
        <f t="shared" si="12"/>
        <v>6.5123167999999981E-2</v>
      </c>
      <c r="BL32" s="73">
        <v>36</v>
      </c>
      <c r="BM32" s="107" t="s">
        <v>10337</v>
      </c>
      <c r="BN32" s="46" t="s">
        <v>3891</v>
      </c>
      <c r="BO32" s="74" t="s">
        <v>3907</v>
      </c>
      <c r="BP32" s="74" t="s">
        <v>4615</v>
      </c>
      <c r="BQ32" s="74" t="s">
        <v>5198</v>
      </c>
      <c r="BR32" s="74" t="s">
        <v>5199</v>
      </c>
      <c r="BS32" s="74" t="s">
        <v>5169</v>
      </c>
      <c r="BT32" s="74" t="s">
        <v>5196</v>
      </c>
      <c r="BU32" s="74" t="s">
        <v>3909</v>
      </c>
      <c r="BV32" s="74"/>
      <c r="BW32" s="74"/>
      <c r="BX32" s="74"/>
      <c r="BY32" s="300" t="s">
        <v>7770</v>
      </c>
      <c r="BZ32" s="413" t="s">
        <v>7769</v>
      </c>
      <c r="CA32" s="300" t="s">
        <v>7768</v>
      </c>
      <c r="CB32" s="413" t="s">
        <v>7767</v>
      </c>
      <c r="CC32" s="86" t="str">
        <f t="shared" si="13"/>
        <v>MR305 NV, 16x8, 0mm Offset, 5x4.5, 83mm Centerbore, Matte Black</v>
      </c>
      <c r="CD32" s="74" t="s">
        <v>3719</v>
      </c>
      <c r="CE32" s="74" t="s">
        <v>3720</v>
      </c>
      <c r="CF32" s="74" t="str">
        <f t="shared" si="14"/>
        <v>STREET (3XX)</v>
      </c>
    </row>
    <row r="33" spans="1:84" s="36" customFormat="1" ht="15" customHeight="1">
      <c r="A33" s="22">
        <f t="shared" si="10"/>
        <v>31</v>
      </c>
      <c r="B33" s="408" t="s">
        <v>84</v>
      </c>
      <c r="C33" s="408" t="s">
        <v>1038</v>
      </c>
      <c r="D33" s="5" t="s">
        <v>2225</v>
      </c>
      <c r="E33" s="84" t="str">
        <f>CONCATENATE(LEFT(D33,5),VLOOKUP(CONCATENATE(O33,"x",P33),'WHEEL PART NUMBER GUIDE'!$B$9:$C$51,2,FALSE),VLOOKUP(CONCATENATE(Q33, W33), 'WHEEL PART NUMBER GUIDE'!$Q$6:$R$98, 2, FALSE),VLOOKUP(Z33,'WHEEL PART NUMBER GUIDE'!$J$8:$K$54,2, FALSE),IF(V33="N/A",IF(ABS(T33)&lt;10,"0"&amp;ABS(T33),ABS(T33)),CONCATENATE(LEFT(V33,1),RIGHT(V33,1))), G33, H33)</f>
        <v>MR30568060300</v>
      </c>
      <c r="F33" s="84" t="str">
        <f t="shared" si="15"/>
        <v>MR30568060300</v>
      </c>
      <c r="G33" s="83"/>
      <c r="H33" s="83"/>
      <c r="I33" s="72" t="s">
        <v>426</v>
      </c>
      <c r="J33" s="305">
        <v>41275</v>
      </c>
      <c r="K33" s="78" t="s">
        <v>1230</v>
      </c>
      <c r="L33" s="328">
        <v>280</v>
      </c>
      <c r="M33" s="85">
        <f t="shared" si="2"/>
        <v>280</v>
      </c>
      <c r="N33" s="630"/>
      <c r="O33" s="5">
        <v>16</v>
      </c>
      <c r="P33" s="8">
        <v>8</v>
      </c>
      <c r="Q33" s="408" t="str">
        <f t="shared" si="11"/>
        <v>6x5.5</v>
      </c>
      <c r="R33" s="3">
        <v>6</v>
      </c>
      <c r="S33" s="3">
        <v>5.5</v>
      </c>
      <c r="T33" s="3">
        <v>0</v>
      </c>
      <c r="U33" s="16">
        <v>4.5</v>
      </c>
      <c r="V33" s="410" t="s">
        <v>85</v>
      </c>
      <c r="W33" s="16">
        <v>108</v>
      </c>
      <c r="X33" s="8">
        <v>26.345240331092867</v>
      </c>
      <c r="Y33" s="47">
        <v>2650</v>
      </c>
      <c r="Z33" s="71" t="s">
        <v>5149</v>
      </c>
      <c r="AA33" s="71" t="s">
        <v>2848</v>
      </c>
      <c r="AB33" s="47" t="str">
        <f t="shared" si="16"/>
        <v>16x8, 6x5.5, 0 OS, 2650 lbs</v>
      </c>
      <c r="AC33" s="73" t="s">
        <v>1556</v>
      </c>
      <c r="AD33" s="46" t="str">
        <f>IF(AC33="N/A","None",VLOOKUP(AC33,ACCESSORIES!F:N,9,FALSE))</f>
        <v>Push Thru</v>
      </c>
      <c r="AE33" s="82">
        <f>_xlfn.IFNA(VLOOKUP(AC33,ACCESSORIES!F:J,5,FALSE),"N/A")</f>
        <v>33</v>
      </c>
      <c r="AF33" s="80" t="s">
        <v>85</v>
      </c>
      <c r="AG33" s="73" t="s">
        <v>85</v>
      </c>
      <c r="AH33" s="408" t="s">
        <v>2859</v>
      </c>
      <c r="AI33" s="73" t="s">
        <v>1827</v>
      </c>
      <c r="AJ33" s="9">
        <f>_xlfn.IFNA(VLOOKUP(AI33,ACCESSORIES!F:J,5,FALSE),"N/A")</f>
        <v>1.1000000000000001</v>
      </c>
      <c r="AK33" s="408" t="s">
        <v>237</v>
      </c>
      <c r="AL33" s="408" t="s">
        <v>85</v>
      </c>
      <c r="AM33" s="38" t="str">
        <f>_xlfn.IFNA(VLOOKUP(AL33,ACCESSORIES!F:J,5,FALSE),"N/A")</f>
        <v>N/A</v>
      </c>
      <c r="AN33" s="408" t="s">
        <v>85</v>
      </c>
      <c r="AO33" s="75">
        <v>16.2</v>
      </c>
      <c r="AP33" s="75">
        <v>60</v>
      </c>
      <c r="AQ33" s="408">
        <v>170</v>
      </c>
      <c r="AR33" s="25">
        <v>4.9000000000000004</v>
      </c>
      <c r="AS33" s="25">
        <v>14.6</v>
      </c>
      <c r="AT33" s="25">
        <v>32.4</v>
      </c>
      <c r="AU33" s="25">
        <v>41.6</v>
      </c>
      <c r="AV33" s="25">
        <v>193.3</v>
      </c>
      <c r="AW33" s="411">
        <v>187.2</v>
      </c>
      <c r="AX33" s="410">
        <v>107</v>
      </c>
      <c r="AY33" s="49">
        <v>41</v>
      </c>
      <c r="AZ33" s="49">
        <v>74</v>
      </c>
      <c r="BA33" s="49">
        <v>40</v>
      </c>
      <c r="BB33" s="48">
        <f t="shared" si="17"/>
        <v>1.57</v>
      </c>
      <c r="BC33" s="408" t="s">
        <v>85</v>
      </c>
      <c r="BD33" s="412" t="str">
        <f>_xlfn.IFNA(VLOOKUP(BC33,ACCESSORIES!F:J,5,FALSE),"N/A")</f>
        <v>N/A</v>
      </c>
      <c r="BE33" s="408" t="s">
        <v>85</v>
      </c>
      <c r="BF33" s="412" t="str">
        <f>_xlfn.IFNA(VLOOKUP(BE33,ACCESSORIES!F:J,5,FALSE),"N/A")</f>
        <v>N/A</v>
      </c>
      <c r="BG33" s="70">
        <v>31</v>
      </c>
      <c r="BH33" s="50">
        <v>19.055118110236201</v>
      </c>
      <c r="BI33" s="50">
        <v>19.055118110236201</v>
      </c>
      <c r="BJ33" s="50">
        <v>10.944881889763799</v>
      </c>
      <c r="BK33" s="357">
        <f t="shared" si="12"/>
        <v>6.5123167999999981E-2</v>
      </c>
      <c r="BL33" s="73">
        <v>36</v>
      </c>
      <c r="BM33" s="107" t="s">
        <v>10337</v>
      </c>
      <c r="BN33" s="46" t="s">
        <v>3891</v>
      </c>
      <c r="BO33" s="74" t="s">
        <v>3907</v>
      </c>
      <c r="BP33" s="74" t="s">
        <v>4615</v>
      </c>
      <c r="BQ33" s="74" t="s">
        <v>5198</v>
      </c>
      <c r="BR33" s="74" t="s">
        <v>5199</v>
      </c>
      <c r="BS33" s="74" t="s">
        <v>5169</v>
      </c>
      <c r="BT33" s="74" t="s">
        <v>5196</v>
      </c>
      <c r="BU33" s="74" t="s">
        <v>3909</v>
      </c>
      <c r="BV33" s="74"/>
      <c r="BW33" s="74"/>
      <c r="BX33" s="74"/>
      <c r="BY33" s="300" t="s">
        <v>6076</v>
      </c>
      <c r="BZ33" s="413" t="s">
        <v>7301</v>
      </c>
      <c r="CA33" s="300" t="s">
        <v>6077</v>
      </c>
      <c r="CB33" s="413" t="s">
        <v>7300</v>
      </c>
      <c r="CC33" s="86" t="str">
        <f t="shared" si="13"/>
        <v>MR305 NV, 16x8, 0mm Offset, 6x5.5, 108mm Centerbore, Machined - Matte Black Lip</v>
      </c>
      <c r="CD33" s="74" t="s">
        <v>3719</v>
      </c>
      <c r="CE33" s="74" t="s">
        <v>3720</v>
      </c>
      <c r="CF33" s="74" t="str">
        <f t="shared" si="14"/>
        <v>STREET (3XX)</v>
      </c>
    </row>
    <row r="34" spans="1:84" s="36" customFormat="1" ht="15" customHeight="1">
      <c r="A34" s="22">
        <f t="shared" si="10"/>
        <v>32</v>
      </c>
      <c r="B34" s="408" t="s">
        <v>84</v>
      </c>
      <c r="C34" s="408" t="s">
        <v>1038</v>
      </c>
      <c r="D34" s="5" t="s">
        <v>2225</v>
      </c>
      <c r="E34" s="84" t="str">
        <f>CONCATENATE(LEFT(D34,5),VLOOKUP(CONCATENATE(O34,"x",P34),'WHEEL PART NUMBER GUIDE'!$B$9:$C$51,2,FALSE),VLOOKUP(CONCATENATE(Q34, W34), 'WHEEL PART NUMBER GUIDE'!$Q$6:$R$98, 2, FALSE),VLOOKUP(Z34,'WHEEL PART NUMBER GUIDE'!$J$8:$K$54,2, FALSE),IF(V34="N/A",IF(ABS(T34)&lt;10,"0"&amp;ABS(T34),ABS(T34)),CONCATENATE(LEFT(V34,1),RIGHT(V34,1))), G34, H34)</f>
        <v>MR30568060500</v>
      </c>
      <c r="F34" s="84" t="str">
        <f t="shared" si="15"/>
        <v>MR30568060500</v>
      </c>
      <c r="G34" s="83"/>
      <c r="H34" s="83"/>
      <c r="I34" s="72" t="s">
        <v>427</v>
      </c>
      <c r="J34" s="305">
        <v>41275</v>
      </c>
      <c r="K34" s="78" t="s">
        <v>1230</v>
      </c>
      <c r="L34" s="328">
        <v>280</v>
      </c>
      <c r="M34" s="85">
        <f t="shared" si="2"/>
        <v>280</v>
      </c>
      <c r="N34" s="630"/>
      <c r="O34" s="5">
        <v>16</v>
      </c>
      <c r="P34" s="8">
        <v>8</v>
      </c>
      <c r="Q34" s="408" t="str">
        <f t="shared" si="11"/>
        <v>6x5.5</v>
      </c>
      <c r="R34" s="3">
        <v>6</v>
      </c>
      <c r="S34" s="3">
        <v>5.5</v>
      </c>
      <c r="T34" s="3">
        <v>0</v>
      </c>
      <c r="U34" s="16">
        <v>4.5</v>
      </c>
      <c r="V34" s="410" t="s">
        <v>85</v>
      </c>
      <c r="W34" s="16">
        <v>108</v>
      </c>
      <c r="X34" s="8">
        <v>26.051290648179702</v>
      </c>
      <c r="Y34" s="47">
        <v>2650</v>
      </c>
      <c r="Z34" s="71" t="s">
        <v>2165</v>
      </c>
      <c r="AA34" s="72" t="s">
        <v>2845</v>
      </c>
      <c r="AB34" s="47" t="str">
        <f t="shared" si="16"/>
        <v>16x8, 6x5.5, 0 OS, 2650 lbs</v>
      </c>
      <c r="AC34" s="73" t="s">
        <v>1556</v>
      </c>
      <c r="AD34" s="46" t="str">
        <f>IF(AC34="N/A","None",VLOOKUP(AC34,ACCESSORIES!F:N,9,FALSE))</f>
        <v>Push Thru</v>
      </c>
      <c r="AE34" s="82">
        <f>_xlfn.IFNA(VLOOKUP(AC34,ACCESSORIES!F:J,5,FALSE),"N/A")</f>
        <v>33</v>
      </c>
      <c r="AF34" s="80" t="s">
        <v>85</v>
      </c>
      <c r="AG34" s="408" t="s">
        <v>85</v>
      </c>
      <c r="AH34" s="408" t="s">
        <v>2859</v>
      </c>
      <c r="AI34" s="73" t="s">
        <v>1827</v>
      </c>
      <c r="AJ34" s="9">
        <f>_xlfn.IFNA(VLOOKUP(AI34,ACCESSORIES!F:J,5,FALSE),"N/A")</f>
        <v>1.1000000000000001</v>
      </c>
      <c r="AK34" s="408" t="s">
        <v>237</v>
      </c>
      <c r="AL34" s="408" t="s">
        <v>85</v>
      </c>
      <c r="AM34" s="38" t="str">
        <f>_xlfn.IFNA(VLOOKUP(AL34,ACCESSORIES!F:J,5,FALSE),"N/A")</f>
        <v>N/A</v>
      </c>
      <c r="AN34" s="408" t="s">
        <v>85</v>
      </c>
      <c r="AO34" s="75">
        <v>16.2</v>
      </c>
      <c r="AP34" s="75">
        <v>60</v>
      </c>
      <c r="AQ34" s="408">
        <v>170</v>
      </c>
      <c r="AR34" s="25">
        <v>4.9000000000000004</v>
      </c>
      <c r="AS34" s="25">
        <v>14.6</v>
      </c>
      <c r="AT34" s="25">
        <v>32.4</v>
      </c>
      <c r="AU34" s="25">
        <v>41.6</v>
      </c>
      <c r="AV34" s="25">
        <v>193.3</v>
      </c>
      <c r="AW34" s="411">
        <v>187.2</v>
      </c>
      <c r="AX34" s="410">
        <v>107</v>
      </c>
      <c r="AY34" s="49">
        <v>41</v>
      </c>
      <c r="AZ34" s="49">
        <v>74</v>
      </c>
      <c r="BA34" s="49">
        <v>40</v>
      </c>
      <c r="BB34" s="48">
        <f t="shared" si="17"/>
        <v>1.57</v>
      </c>
      <c r="BC34" s="408" t="s">
        <v>85</v>
      </c>
      <c r="BD34" s="412" t="str">
        <f>_xlfn.IFNA(VLOOKUP(BC34,ACCESSORIES!F:J,5,FALSE),"N/A")</f>
        <v>N/A</v>
      </c>
      <c r="BE34" s="408" t="s">
        <v>85</v>
      </c>
      <c r="BF34" s="412" t="str">
        <f>_xlfn.IFNA(VLOOKUP(BE34,ACCESSORIES!F:J,5,FALSE),"N/A")</f>
        <v>N/A</v>
      </c>
      <c r="BG34" s="70">
        <v>30</v>
      </c>
      <c r="BH34" s="50">
        <v>19.055118110236201</v>
      </c>
      <c r="BI34" s="50">
        <v>19.055118110236201</v>
      </c>
      <c r="BJ34" s="50">
        <v>10.944881889763799</v>
      </c>
      <c r="BK34" s="357">
        <f t="shared" si="12"/>
        <v>6.5123167999999981E-2</v>
      </c>
      <c r="BL34" s="73">
        <v>36</v>
      </c>
      <c r="BM34" s="107" t="s">
        <v>10337</v>
      </c>
      <c r="BN34" s="46" t="s">
        <v>3891</v>
      </c>
      <c r="BO34" s="74" t="s">
        <v>3907</v>
      </c>
      <c r="BP34" s="74" t="s">
        <v>4615</v>
      </c>
      <c r="BQ34" s="74" t="s">
        <v>5198</v>
      </c>
      <c r="BR34" s="74" t="s">
        <v>5199</v>
      </c>
      <c r="BS34" s="74" t="s">
        <v>5169</v>
      </c>
      <c r="BT34" s="74" t="s">
        <v>5196</v>
      </c>
      <c r="BU34" s="74" t="s">
        <v>3909</v>
      </c>
      <c r="BV34" s="74"/>
      <c r="BW34" s="74"/>
      <c r="BX34" s="74"/>
      <c r="BY34" s="300" t="s">
        <v>7771</v>
      </c>
      <c r="BZ34" s="413" t="s">
        <v>7772</v>
      </c>
      <c r="CA34" s="300" t="s">
        <v>7773</v>
      </c>
      <c r="CB34" s="413" t="s">
        <v>7774</v>
      </c>
      <c r="CC34" s="86" t="str">
        <f t="shared" si="13"/>
        <v>MR305 NV, 16x8, 0mm Offset, 6x5.5, 108mm Centerbore, Matte Black</v>
      </c>
      <c r="CD34" s="74" t="s">
        <v>3719</v>
      </c>
      <c r="CE34" s="74" t="s">
        <v>3720</v>
      </c>
      <c r="CF34" s="74" t="str">
        <f t="shared" si="14"/>
        <v>STREET (3XX)</v>
      </c>
    </row>
    <row r="35" spans="1:84" s="36" customFormat="1" ht="15" customHeight="1">
      <c r="A35" s="22">
        <f t="shared" si="10"/>
        <v>33</v>
      </c>
      <c r="B35" s="408" t="s">
        <v>84</v>
      </c>
      <c r="C35" s="408" t="s">
        <v>1038</v>
      </c>
      <c r="D35" s="5" t="s">
        <v>2225</v>
      </c>
      <c r="E35" s="84" t="str">
        <f>CONCATENATE(LEFT(D35,5),VLOOKUP(CONCATENATE(O35,"x",P35),'WHEEL PART NUMBER GUIDE'!$B$9:$C$51,2,FALSE),VLOOKUP(CONCATENATE(Q35, W35), 'WHEEL PART NUMBER GUIDE'!$Q$6:$R$98, 2, FALSE),VLOOKUP(Z35,'WHEEL PART NUMBER GUIDE'!$J$8:$K$54,2, FALSE),IF(V35="N/A",IF(ABS(T35)&lt;10,"0"&amp;ABS(T35),ABS(T35)),CONCATENATE(LEFT(V35,1),RIGHT(V35,1))), G35, H35)</f>
        <v>MR30568060800</v>
      </c>
      <c r="F35" s="84" t="str">
        <f t="shared" si="15"/>
        <v>MR30568060800</v>
      </c>
      <c r="G35" s="83"/>
      <c r="H35" s="83"/>
      <c r="I35" s="72" t="s">
        <v>5563</v>
      </c>
      <c r="J35" s="305">
        <v>44585.489849537036</v>
      </c>
      <c r="K35" s="78" t="s">
        <v>1230</v>
      </c>
      <c r="L35" s="328">
        <v>305</v>
      </c>
      <c r="M35" s="85">
        <f t="shared" si="2"/>
        <v>305</v>
      </c>
      <c r="N35" s="630"/>
      <c r="O35" s="5">
        <v>16</v>
      </c>
      <c r="P35" s="8">
        <v>8</v>
      </c>
      <c r="Q35" s="408" t="str">
        <f t="shared" si="11"/>
        <v>6x5.5</v>
      </c>
      <c r="R35" s="3">
        <v>6</v>
      </c>
      <c r="S35" s="3">
        <v>5.5</v>
      </c>
      <c r="T35" s="3">
        <v>0</v>
      </c>
      <c r="U35" s="16">
        <v>4.5</v>
      </c>
      <c r="V35" s="410" t="s">
        <v>85</v>
      </c>
      <c r="W35" s="16">
        <v>108</v>
      </c>
      <c r="X35" s="8">
        <v>26.198267788450398</v>
      </c>
      <c r="Y35" s="47">
        <v>2650</v>
      </c>
      <c r="Z35" s="71" t="s">
        <v>5380</v>
      </c>
      <c r="AA35" s="71" t="s">
        <v>2850</v>
      </c>
      <c r="AB35" s="47" t="str">
        <f t="shared" si="16"/>
        <v>16x8, 6x5.5, 0 OS, 2650 lbs</v>
      </c>
      <c r="AC35" s="73" t="s">
        <v>1556</v>
      </c>
      <c r="AD35" s="46" t="str">
        <f>IF(AC35="N/A","None",VLOOKUP(AC35,ACCESSORIES!F:N,9,FALSE))</f>
        <v>Push Thru</v>
      </c>
      <c r="AE35" s="82">
        <f>_xlfn.IFNA(VLOOKUP(AC35,ACCESSORIES!F:J,5,FALSE),"N/A")</f>
        <v>33</v>
      </c>
      <c r="AF35" s="80" t="s">
        <v>85</v>
      </c>
      <c r="AG35" s="408" t="s">
        <v>85</v>
      </c>
      <c r="AH35" s="408" t="s">
        <v>2859</v>
      </c>
      <c r="AI35" s="73" t="s">
        <v>1827</v>
      </c>
      <c r="AJ35" s="9">
        <f>_xlfn.IFNA(VLOOKUP(AI35,ACCESSORIES!F:J,5,FALSE),"N/A")</f>
        <v>1.1000000000000001</v>
      </c>
      <c r="AK35" s="408" t="s">
        <v>237</v>
      </c>
      <c r="AL35" s="408" t="s">
        <v>85</v>
      </c>
      <c r="AM35" s="38" t="str">
        <f>_xlfn.IFNA(VLOOKUP(AL35,ACCESSORIES!F:J,5,FALSE),"N/A")</f>
        <v>N/A</v>
      </c>
      <c r="AN35" s="408" t="s">
        <v>85</v>
      </c>
      <c r="AO35" s="75">
        <v>16.2</v>
      </c>
      <c r="AP35" s="75">
        <v>60</v>
      </c>
      <c r="AQ35" s="408">
        <v>170</v>
      </c>
      <c r="AR35" s="25">
        <v>4.9000000000000004</v>
      </c>
      <c r="AS35" s="25">
        <v>14.6</v>
      </c>
      <c r="AT35" s="25">
        <v>32.4</v>
      </c>
      <c r="AU35" s="25">
        <v>41.6</v>
      </c>
      <c r="AV35" s="25">
        <v>193.3</v>
      </c>
      <c r="AW35" s="411">
        <v>187.2</v>
      </c>
      <c r="AX35" s="410">
        <v>107</v>
      </c>
      <c r="AY35" s="365">
        <v>41</v>
      </c>
      <c r="AZ35" s="365">
        <v>74</v>
      </c>
      <c r="BA35" s="49">
        <v>40</v>
      </c>
      <c r="BB35" s="48">
        <f t="shared" si="17"/>
        <v>1.57</v>
      </c>
      <c r="BC35" s="408" t="s">
        <v>85</v>
      </c>
      <c r="BD35" s="412" t="str">
        <f>_xlfn.IFNA(VLOOKUP(BC35,ACCESSORIES!F:J,5,FALSE),"N/A")</f>
        <v>N/A</v>
      </c>
      <c r="BE35" s="408" t="s">
        <v>85</v>
      </c>
      <c r="BF35" s="412" t="str">
        <f>_xlfn.IFNA(VLOOKUP(BE35,ACCESSORIES!F:J,5,FALSE),"N/A")</f>
        <v>N/A</v>
      </c>
      <c r="BG35" s="70">
        <v>31</v>
      </c>
      <c r="BH35" s="50">
        <v>19.055118110236201</v>
      </c>
      <c r="BI35" s="50">
        <v>19.055118110236201</v>
      </c>
      <c r="BJ35" s="50">
        <v>10.944881889763799</v>
      </c>
      <c r="BK35" s="357">
        <f t="shared" si="12"/>
        <v>6.5123167999999981E-2</v>
      </c>
      <c r="BL35" s="73">
        <v>36</v>
      </c>
      <c r="BM35" s="107" t="s">
        <v>10337</v>
      </c>
      <c r="BN35" s="46" t="s">
        <v>3891</v>
      </c>
      <c r="BO35" s="74" t="s">
        <v>3907</v>
      </c>
      <c r="BP35" s="74" t="s">
        <v>4615</v>
      </c>
      <c r="BQ35" s="74" t="s">
        <v>5198</v>
      </c>
      <c r="BR35" s="74" t="s">
        <v>5199</v>
      </c>
      <c r="BS35" s="74" t="s">
        <v>5169</v>
      </c>
      <c r="BT35" s="74" t="s">
        <v>5196</v>
      </c>
      <c r="BU35" s="74" t="s">
        <v>3909</v>
      </c>
      <c r="BV35" s="74"/>
      <c r="BW35" s="74"/>
      <c r="BX35" s="74"/>
      <c r="BY35" s="300" t="s">
        <v>7792</v>
      </c>
      <c r="BZ35" s="413" t="s">
        <v>7791</v>
      </c>
      <c r="CA35" s="300" t="s">
        <v>7793</v>
      </c>
      <c r="CB35" s="413" t="s">
        <v>7794</v>
      </c>
      <c r="CC35" s="86" t="str">
        <f t="shared" si="13"/>
        <v>MR305 NV, 16x8, 0mm Offset, 6x5.5, 108mm Centerbore, Titanium - Matte Black Lip</v>
      </c>
      <c r="CD35" s="74" t="s">
        <v>3719</v>
      </c>
      <c r="CE35" s="74" t="s">
        <v>3720</v>
      </c>
      <c r="CF35" s="74" t="str">
        <f t="shared" si="14"/>
        <v>STREET (3XX)</v>
      </c>
    </row>
    <row r="36" spans="1:84" s="36" customFormat="1" ht="15" customHeight="1">
      <c r="A36" s="22">
        <f t="shared" si="10"/>
        <v>34</v>
      </c>
      <c r="B36" s="408" t="s">
        <v>84</v>
      </c>
      <c r="C36" s="408" t="s">
        <v>1038</v>
      </c>
      <c r="D36" s="5" t="s">
        <v>2225</v>
      </c>
      <c r="E36" s="84" t="str">
        <f>CONCATENATE(LEFT(D36,5),VLOOKUP(CONCATENATE(O36,"x",P36),'WHEEL PART NUMBER GUIDE'!$B$9:$C$51,2,FALSE),VLOOKUP(CONCATENATE(Q36, W36), 'WHEEL PART NUMBER GUIDE'!$Q$6:$R$98, 2, FALSE),VLOOKUP(Z36,'WHEEL PART NUMBER GUIDE'!$J$8:$K$54,2, FALSE),IF(V36="N/A",IF(ABS(T36)&lt;10,"0"&amp;ABS(T36),ABS(T36)),CONCATENATE(LEFT(V36,1),RIGHT(V36,1))), G36, H36)</f>
        <v>MR30568060900</v>
      </c>
      <c r="F36" s="84" t="str">
        <f t="shared" si="15"/>
        <v>MR30568060900</v>
      </c>
      <c r="G36" s="83"/>
      <c r="H36" s="83"/>
      <c r="I36" s="72" t="s">
        <v>428</v>
      </c>
      <c r="J36" s="305">
        <v>41275</v>
      </c>
      <c r="K36" s="78" t="s">
        <v>1230</v>
      </c>
      <c r="L36" s="328">
        <v>305</v>
      </c>
      <c r="M36" s="85">
        <f t="shared" si="2"/>
        <v>305</v>
      </c>
      <c r="N36" s="630"/>
      <c r="O36" s="5">
        <v>16</v>
      </c>
      <c r="P36" s="8">
        <v>8</v>
      </c>
      <c r="Q36" s="408" t="str">
        <f t="shared" si="11"/>
        <v>6x5.5</v>
      </c>
      <c r="R36" s="3">
        <v>6</v>
      </c>
      <c r="S36" s="3">
        <v>5.5</v>
      </c>
      <c r="T36" s="3">
        <v>0</v>
      </c>
      <c r="U36" s="16">
        <v>4.5</v>
      </c>
      <c r="V36" s="410" t="s">
        <v>85</v>
      </c>
      <c r="W36" s="16">
        <v>108</v>
      </c>
      <c r="X36" s="8">
        <v>26.492215172549454</v>
      </c>
      <c r="Y36" s="47">
        <v>2650</v>
      </c>
      <c r="Z36" s="71" t="s">
        <v>5156</v>
      </c>
      <c r="AA36" s="71" t="s">
        <v>2846</v>
      </c>
      <c r="AB36" s="47" t="str">
        <f t="shared" si="16"/>
        <v>16x8, 6x5.5, 0 OS, 2650 lbs</v>
      </c>
      <c r="AC36" s="73" t="s">
        <v>1556</v>
      </c>
      <c r="AD36" s="46" t="str">
        <f>IF(AC36="N/A","None",VLOOKUP(AC36,ACCESSORIES!F:N,9,FALSE))</f>
        <v>Push Thru</v>
      </c>
      <c r="AE36" s="82">
        <f>_xlfn.IFNA(VLOOKUP(AC36,ACCESSORIES!F:J,5,FALSE),"N/A")</f>
        <v>33</v>
      </c>
      <c r="AF36" s="80" t="s">
        <v>85</v>
      </c>
      <c r="AG36" s="408" t="s">
        <v>85</v>
      </c>
      <c r="AH36" s="408" t="s">
        <v>2859</v>
      </c>
      <c r="AI36" s="73" t="s">
        <v>1827</v>
      </c>
      <c r="AJ36" s="9">
        <f>_xlfn.IFNA(VLOOKUP(AI36,ACCESSORIES!F:J,5,FALSE),"N/A")</f>
        <v>1.1000000000000001</v>
      </c>
      <c r="AK36" s="408" t="s">
        <v>237</v>
      </c>
      <c r="AL36" s="408" t="s">
        <v>85</v>
      </c>
      <c r="AM36" s="38" t="str">
        <f>_xlfn.IFNA(VLOOKUP(AL36,ACCESSORIES!F:J,5,FALSE),"N/A")</f>
        <v>N/A</v>
      </c>
      <c r="AN36" s="408" t="s">
        <v>85</v>
      </c>
      <c r="AO36" s="75">
        <v>16.2</v>
      </c>
      <c r="AP36" s="75">
        <v>60</v>
      </c>
      <c r="AQ36" s="408">
        <v>170</v>
      </c>
      <c r="AR36" s="25">
        <v>4.9000000000000004</v>
      </c>
      <c r="AS36" s="25">
        <v>14.6</v>
      </c>
      <c r="AT36" s="25">
        <v>32.4</v>
      </c>
      <c r="AU36" s="25">
        <v>41.6</v>
      </c>
      <c r="AV36" s="25">
        <v>193.3</v>
      </c>
      <c r="AW36" s="411">
        <v>187.2</v>
      </c>
      <c r="AX36" s="410">
        <v>107</v>
      </c>
      <c r="AY36" s="49">
        <v>41</v>
      </c>
      <c r="AZ36" s="49">
        <v>74</v>
      </c>
      <c r="BA36" s="49">
        <v>40</v>
      </c>
      <c r="BB36" s="48">
        <f t="shared" si="17"/>
        <v>1.57</v>
      </c>
      <c r="BC36" s="408" t="s">
        <v>85</v>
      </c>
      <c r="BD36" s="412" t="str">
        <f>_xlfn.IFNA(VLOOKUP(BC36,ACCESSORIES!F:J,5,FALSE),"N/A")</f>
        <v>N/A</v>
      </c>
      <c r="BE36" s="408" t="s">
        <v>85</v>
      </c>
      <c r="BF36" s="412" t="str">
        <f>_xlfn.IFNA(VLOOKUP(BE36,ACCESSORIES!F:J,5,FALSE),"N/A")</f>
        <v>N/A</v>
      </c>
      <c r="BG36" s="70">
        <v>31</v>
      </c>
      <c r="BH36" s="50">
        <v>19.055118110236201</v>
      </c>
      <c r="BI36" s="50">
        <v>19.055118110236201</v>
      </c>
      <c r="BJ36" s="50">
        <v>10.944881889763799</v>
      </c>
      <c r="BK36" s="357">
        <f t="shared" si="12"/>
        <v>6.5123167999999981E-2</v>
      </c>
      <c r="BL36" s="73">
        <v>36</v>
      </c>
      <c r="BM36" s="107" t="s">
        <v>10337</v>
      </c>
      <c r="BN36" s="46" t="s">
        <v>3891</v>
      </c>
      <c r="BO36" s="74" t="s">
        <v>3907</v>
      </c>
      <c r="BP36" s="74" t="s">
        <v>4615</v>
      </c>
      <c r="BQ36" s="74" t="s">
        <v>5198</v>
      </c>
      <c r="BR36" s="74" t="s">
        <v>5199</v>
      </c>
      <c r="BS36" s="74" t="s">
        <v>5169</v>
      </c>
      <c r="BT36" s="74" t="s">
        <v>5196</v>
      </c>
      <c r="BU36" s="74" t="s">
        <v>3909</v>
      </c>
      <c r="BV36" s="74"/>
      <c r="BW36" s="74"/>
      <c r="BX36" s="74"/>
      <c r="BY36" s="300" t="s">
        <v>10062</v>
      </c>
      <c r="BZ36" s="356" t="s">
        <v>10063</v>
      </c>
      <c r="CA36" s="300" t="s">
        <v>10064</v>
      </c>
      <c r="CB36" s="356" t="s">
        <v>10065</v>
      </c>
      <c r="CC36" s="86" t="str">
        <f t="shared" si="13"/>
        <v>MR305 NV, 16x8, 0mm Offset, 6x5.5, 108mm Centerbore, Method Bronze - Matte Black Lip</v>
      </c>
      <c r="CD36" s="74" t="s">
        <v>3719</v>
      </c>
      <c r="CE36" s="74" t="s">
        <v>3720</v>
      </c>
      <c r="CF36" s="74" t="str">
        <f t="shared" si="14"/>
        <v>STREET (3XX)</v>
      </c>
    </row>
    <row r="37" spans="1:84" s="36" customFormat="1" ht="15" customHeight="1">
      <c r="A37" s="22">
        <f t="shared" si="10"/>
        <v>35</v>
      </c>
      <c r="B37" s="408" t="s">
        <v>84</v>
      </c>
      <c r="C37" s="408" t="s">
        <v>1038</v>
      </c>
      <c r="D37" s="5" t="s">
        <v>2225</v>
      </c>
      <c r="E37" s="84" t="str">
        <f>CONCATENATE(LEFT(D37,5),VLOOKUP(CONCATENATE(O37,"x",P37),'WHEEL PART NUMBER GUIDE'!$B$9:$C$51,2,FALSE),VLOOKUP(CONCATENATE(Q37, W37), 'WHEEL PART NUMBER GUIDE'!$Q$6:$R$98, 2, FALSE),VLOOKUP(Z37,'WHEEL PART NUMBER GUIDE'!$J$8:$K$54,2, FALSE),IF(V37="N/A",IF(ABS(T37)&lt;10,"0"&amp;ABS(T37),ABS(T37)),CONCATENATE(LEFT(V37,1),RIGHT(V37,1))), G37, H37)</f>
        <v>MR305680601000</v>
      </c>
      <c r="F37" s="84" t="str">
        <f t="shared" si="15"/>
        <v>MR305680601000</v>
      </c>
      <c r="G37" s="83"/>
      <c r="H37" s="83"/>
      <c r="I37" s="72" t="s">
        <v>5024</v>
      </c>
      <c r="J37" s="305">
        <v>44252.582473298608</v>
      </c>
      <c r="K37" s="78" t="s">
        <v>1230</v>
      </c>
      <c r="L37" s="328">
        <v>335</v>
      </c>
      <c r="M37" s="85">
        <f t="shared" si="2"/>
        <v>335</v>
      </c>
      <c r="N37" s="630"/>
      <c r="O37" s="5">
        <v>16</v>
      </c>
      <c r="P37" s="8">
        <v>8</v>
      </c>
      <c r="Q37" s="408" t="str">
        <f t="shared" si="11"/>
        <v>6x5.5</v>
      </c>
      <c r="R37" s="3">
        <v>6</v>
      </c>
      <c r="S37" s="3">
        <v>5.5</v>
      </c>
      <c r="T37" s="3">
        <v>0</v>
      </c>
      <c r="U37" s="16">
        <v>4.5</v>
      </c>
      <c r="V37" s="410" t="s">
        <v>85</v>
      </c>
      <c r="W37" s="16">
        <v>108</v>
      </c>
      <c r="X37" s="8">
        <v>26.455471462185312</v>
      </c>
      <c r="Y37" s="47">
        <v>2650</v>
      </c>
      <c r="Z37" s="333" t="s">
        <v>5157</v>
      </c>
      <c r="AA37" s="72" t="s">
        <v>6652</v>
      </c>
      <c r="AB37" s="47" t="str">
        <f t="shared" si="16"/>
        <v>16x8, 6x5.5, 0 OS, 2650 lbs</v>
      </c>
      <c r="AC37" s="73" t="s">
        <v>2541</v>
      </c>
      <c r="AD37" s="46" t="str">
        <f>IF(AC37="N/A","None",VLOOKUP(AC37,ACCESSORIES!F:N,9,FALSE))</f>
        <v>Push Thru</v>
      </c>
      <c r="AE37" s="82">
        <f>_xlfn.IFNA(VLOOKUP(AC37,ACCESSORIES!F:J,5,FALSE),"N/A")</f>
        <v>33</v>
      </c>
      <c r="AF37" s="80" t="s">
        <v>85</v>
      </c>
      <c r="AG37" s="408" t="s">
        <v>85</v>
      </c>
      <c r="AH37" s="408" t="s">
        <v>2859</v>
      </c>
      <c r="AI37" s="73" t="s">
        <v>1497</v>
      </c>
      <c r="AJ37" s="9">
        <f>_xlfn.IFNA(VLOOKUP(AI37,ACCESSORIES!F:J,5,FALSE),"N/A")</f>
        <v>1.1000000000000001</v>
      </c>
      <c r="AK37" s="408" t="s">
        <v>237</v>
      </c>
      <c r="AL37" s="408" t="s">
        <v>85</v>
      </c>
      <c r="AM37" s="38" t="str">
        <f>_xlfn.IFNA(VLOOKUP(AL37,ACCESSORIES!F:J,5,FALSE),"N/A")</f>
        <v>N/A</v>
      </c>
      <c r="AN37" s="408" t="s">
        <v>85</v>
      </c>
      <c r="AO37" s="75">
        <v>16.2</v>
      </c>
      <c r="AP37" s="75">
        <v>60</v>
      </c>
      <c r="AQ37" s="408">
        <v>170</v>
      </c>
      <c r="AR37" s="25">
        <v>4.9000000000000004</v>
      </c>
      <c r="AS37" s="25">
        <v>14.6</v>
      </c>
      <c r="AT37" s="25">
        <v>32.4</v>
      </c>
      <c r="AU37" s="25">
        <v>41.6</v>
      </c>
      <c r="AV37" s="25">
        <v>193.3</v>
      </c>
      <c r="AW37" s="411">
        <v>187.2</v>
      </c>
      <c r="AX37" s="410">
        <v>106.7</v>
      </c>
      <c r="AY37" s="49">
        <v>23</v>
      </c>
      <c r="AZ37" s="49">
        <v>38</v>
      </c>
      <c r="BA37" s="49">
        <v>40</v>
      </c>
      <c r="BB37" s="48">
        <f t="shared" si="17"/>
        <v>1.57</v>
      </c>
      <c r="BC37" s="408" t="s">
        <v>85</v>
      </c>
      <c r="BD37" s="412" t="str">
        <f>_xlfn.IFNA(VLOOKUP(BC37,ACCESSORIES!F:J,5,FALSE),"N/A")</f>
        <v>N/A</v>
      </c>
      <c r="BE37" s="408" t="s">
        <v>85</v>
      </c>
      <c r="BF37" s="412" t="str">
        <f>_xlfn.IFNA(VLOOKUP(BE37,ACCESSORIES!F:J,5,FALSE),"N/A")</f>
        <v>N/A</v>
      </c>
      <c r="BG37" s="70">
        <v>31</v>
      </c>
      <c r="BH37" s="50">
        <v>19.055118110236201</v>
      </c>
      <c r="BI37" s="50">
        <v>19.055118110236201</v>
      </c>
      <c r="BJ37" s="50">
        <v>10.944881889763799</v>
      </c>
      <c r="BK37" s="357">
        <f t="shared" si="12"/>
        <v>6.5123167999999981E-2</v>
      </c>
      <c r="BL37" s="73">
        <v>36</v>
      </c>
      <c r="BM37" s="107" t="s">
        <v>10337</v>
      </c>
      <c r="BN37" s="46" t="s">
        <v>3891</v>
      </c>
      <c r="BO37" s="74" t="s">
        <v>5200</v>
      </c>
      <c r="BP37" s="74" t="s">
        <v>3907</v>
      </c>
      <c r="BQ37" s="74" t="s">
        <v>4615</v>
      </c>
      <c r="BR37" s="74" t="s">
        <v>5198</v>
      </c>
      <c r="BS37" s="74" t="s">
        <v>5201</v>
      </c>
      <c r="BT37" s="74" t="s">
        <v>5202</v>
      </c>
      <c r="BU37" s="74" t="s">
        <v>5203</v>
      </c>
      <c r="BV37" s="74" t="s">
        <v>3909</v>
      </c>
      <c r="BW37" s="74"/>
      <c r="BX37" s="74"/>
      <c r="BY37" s="300" t="s">
        <v>7803</v>
      </c>
      <c r="BZ37" s="413" t="s">
        <v>7804</v>
      </c>
      <c r="CA37" s="300" t="s">
        <v>7805</v>
      </c>
      <c r="CB37" s="413" t="s">
        <v>7806</v>
      </c>
      <c r="CC37" s="86" t="str">
        <f t="shared" si="13"/>
        <v>MR305 NV, 16x8, 0mm Offset, 6x5.5, 108mm Centerbore, Matte Black - Gloss Black Lip</v>
      </c>
      <c r="CD37" s="74" t="s">
        <v>3719</v>
      </c>
      <c r="CE37" s="74" t="s">
        <v>3720</v>
      </c>
      <c r="CF37" s="74" t="str">
        <f t="shared" si="14"/>
        <v>STREET (3XX)</v>
      </c>
    </row>
    <row r="38" spans="1:84" s="36" customFormat="1" ht="15" customHeight="1">
      <c r="A38" s="22">
        <f t="shared" si="10"/>
        <v>36</v>
      </c>
      <c r="B38" s="408" t="s">
        <v>84</v>
      </c>
      <c r="C38" s="408" t="s">
        <v>1038</v>
      </c>
      <c r="D38" s="5" t="s">
        <v>2225</v>
      </c>
      <c r="E38" s="84" t="str">
        <f>CONCATENATE(LEFT(D38,5),VLOOKUP(CONCATENATE(O38,"x",P38),'WHEEL PART NUMBER GUIDE'!$B$9:$C$51,2,FALSE),VLOOKUP(CONCATENATE(Q38, W38), 'WHEEL PART NUMBER GUIDE'!$Q$6:$R$98, 2, FALSE),VLOOKUP(Z38,'WHEEL PART NUMBER GUIDE'!$J$8:$K$54,2, FALSE),IF(V38="N/A",IF(ABS(T38)&lt;10,"0"&amp;ABS(T38),ABS(T38)),CONCATENATE(LEFT(V38,1),RIGHT(V38,1))), G38, H38)</f>
        <v>MR30568080500</v>
      </c>
      <c r="F38" s="84" t="str">
        <f t="shared" si="15"/>
        <v>MR30568080500</v>
      </c>
      <c r="G38" s="83"/>
      <c r="H38" s="83"/>
      <c r="I38" s="72" t="s">
        <v>430</v>
      </c>
      <c r="J38" s="305">
        <v>41275</v>
      </c>
      <c r="K38" s="78" t="s">
        <v>1230</v>
      </c>
      <c r="L38" s="328">
        <v>280</v>
      </c>
      <c r="M38" s="85">
        <f t="shared" si="2"/>
        <v>280</v>
      </c>
      <c r="N38" s="630"/>
      <c r="O38" s="5">
        <v>16</v>
      </c>
      <c r="P38" s="8">
        <v>8</v>
      </c>
      <c r="Q38" s="408" t="str">
        <f t="shared" si="11"/>
        <v>8x6.5</v>
      </c>
      <c r="R38" s="3">
        <v>8</v>
      </c>
      <c r="S38" s="3">
        <v>6.5</v>
      </c>
      <c r="T38" s="3">
        <v>0</v>
      </c>
      <c r="U38" s="16">
        <v>4.5</v>
      </c>
      <c r="V38" s="410" t="s">
        <v>85</v>
      </c>
      <c r="W38" s="16">
        <v>130.81</v>
      </c>
      <c r="X38" s="8">
        <v>26.235009200000434</v>
      </c>
      <c r="Y38" s="47">
        <v>3640</v>
      </c>
      <c r="Z38" s="71" t="s">
        <v>2165</v>
      </c>
      <c r="AA38" s="72" t="s">
        <v>2845</v>
      </c>
      <c r="AB38" s="47" t="str">
        <f t="shared" si="16"/>
        <v>16x8, 8x6.5, 0 OS, 3640 lbs</v>
      </c>
      <c r="AC38" s="73" t="s">
        <v>1562</v>
      </c>
      <c r="AD38" s="46" t="str">
        <f>IF(AC38="N/A","None",VLOOKUP(AC38,ACCESSORIES!F:N,9,FALSE))</f>
        <v>Push Thru</v>
      </c>
      <c r="AE38" s="82">
        <f>_xlfn.IFNA(VLOOKUP(AC38,ACCESSORIES!F:J,5,FALSE),"N/A")</f>
        <v>33</v>
      </c>
      <c r="AF38" s="80" t="s">
        <v>85</v>
      </c>
      <c r="AG38" s="408" t="s">
        <v>85</v>
      </c>
      <c r="AH38" s="3" t="s">
        <v>2863</v>
      </c>
      <c r="AI38" s="73" t="s">
        <v>1827</v>
      </c>
      <c r="AJ38" s="9">
        <f>_xlfn.IFNA(VLOOKUP(AI38,ACCESSORIES!F:J,5,FALSE),"N/A")</f>
        <v>1.1000000000000001</v>
      </c>
      <c r="AK38" s="408" t="s">
        <v>237</v>
      </c>
      <c r="AL38" s="408" t="s">
        <v>85</v>
      </c>
      <c r="AM38" s="38" t="str">
        <f>_xlfn.IFNA(VLOOKUP(AL38,ACCESSORIES!F:J,5,FALSE),"N/A")</f>
        <v>N/A</v>
      </c>
      <c r="AN38" s="408" t="s">
        <v>85</v>
      </c>
      <c r="AO38" s="75">
        <v>16.2</v>
      </c>
      <c r="AP38" s="75">
        <v>60</v>
      </c>
      <c r="AQ38" s="408">
        <v>200</v>
      </c>
      <c r="AR38" s="25">
        <v>0</v>
      </c>
      <c r="AS38" s="25">
        <v>0</v>
      </c>
      <c r="AT38" s="25">
        <v>32.4</v>
      </c>
      <c r="AU38" s="25">
        <v>41.6</v>
      </c>
      <c r="AV38" s="25">
        <v>193.3</v>
      </c>
      <c r="AW38" s="411">
        <v>187.2</v>
      </c>
      <c r="AX38" s="410">
        <v>123</v>
      </c>
      <c r="AY38" s="49">
        <v>89.5</v>
      </c>
      <c r="AZ38" s="49">
        <v>89.5</v>
      </c>
      <c r="BA38" s="49">
        <v>40</v>
      </c>
      <c r="BB38" s="48">
        <f t="shared" si="17"/>
        <v>1.57</v>
      </c>
      <c r="BC38" s="408" t="s">
        <v>85</v>
      </c>
      <c r="BD38" s="412" t="str">
        <f>_xlfn.IFNA(VLOOKUP(BC38,ACCESSORIES!F:J,5,FALSE),"N/A")</f>
        <v>N/A</v>
      </c>
      <c r="BE38" s="408" t="s">
        <v>85</v>
      </c>
      <c r="BF38" s="412" t="str">
        <f>_xlfn.IFNA(VLOOKUP(BE38,ACCESSORIES!F:J,5,FALSE),"N/A")</f>
        <v>N/A</v>
      </c>
      <c r="BG38" s="70">
        <v>31</v>
      </c>
      <c r="BH38" s="50">
        <v>19.055118110236201</v>
      </c>
      <c r="BI38" s="50">
        <v>19.055118110236201</v>
      </c>
      <c r="BJ38" s="50">
        <v>10.944881889763799</v>
      </c>
      <c r="BK38" s="357">
        <f t="shared" si="12"/>
        <v>6.5123167999999981E-2</v>
      </c>
      <c r="BL38" s="73">
        <v>36</v>
      </c>
      <c r="BM38" s="107" t="s">
        <v>10337</v>
      </c>
      <c r="BN38" s="46" t="s">
        <v>3891</v>
      </c>
      <c r="BO38" s="74" t="s">
        <v>3907</v>
      </c>
      <c r="BP38" s="74" t="s">
        <v>4615</v>
      </c>
      <c r="BQ38" s="74" t="s">
        <v>5198</v>
      </c>
      <c r="BR38" s="74" t="s">
        <v>5199</v>
      </c>
      <c r="BS38" s="74" t="s">
        <v>5169</v>
      </c>
      <c r="BT38" s="74" t="s">
        <v>5196</v>
      </c>
      <c r="BU38" s="74" t="s">
        <v>3909</v>
      </c>
      <c r="BV38" s="74"/>
      <c r="BW38" s="74"/>
      <c r="BX38" s="74"/>
      <c r="BY38" s="300" t="s">
        <v>7764</v>
      </c>
      <c r="BZ38" s="413" t="s">
        <v>7763</v>
      </c>
      <c r="CA38" s="300" t="s">
        <v>7765</v>
      </c>
      <c r="CB38" s="413" t="s">
        <v>7766</v>
      </c>
      <c r="CC38" s="86" t="str">
        <f t="shared" si="13"/>
        <v>MR305 NV, 16x8, 0mm Offset, 8x6.5, 130.81mm Centerbore, Matte Black</v>
      </c>
      <c r="CD38" s="74" t="s">
        <v>3719</v>
      </c>
      <c r="CE38" s="74" t="s">
        <v>3720</v>
      </c>
      <c r="CF38" s="74" t="str">
        <f t="shared" si="14"/>
        <v>STREET (3XX)</v>
      </c>
    </row>
    <row r="39" spans="1:84" s="36" customFormat="1" ht="15" customHeight="1">
      <c r="A39" s="22">
        <f t="shared" si="10"/>
        <v>37</v>
      </c>
      <c r="B39" s="408" t="s">
        <v>84</v>
      </c>
      <c r="C39" s="408" t="s">
        <v>1038</v>
      </c>
      <c r="D39" s="5" t="s">
        <v>2225</v>
      </c>
      <c r="E39" s="129" t="str">
        <f>CONCATENATE(LEFT(D39,5),VLOOKUP(CONCATENATE(O39,"x",P39),'WHEEL PART NUMBER GUIDE'!$B$9:$C$51,2,FALSE),VLOOKUP(CONCATENATE(Q39, W39), 'WHEEL PART NUMBER GUIDE'!$Q$6:$R$98, 2, FALSE),VLOOKUP(Z39,'WHEEL PART NUMBER GUIDE'!$J$8:$K$54,2, FALSE),IF(V39="N/A",IF(ABS(T39)&lt;10,"0"&amp;ABS(T39),ABS(T39)),CONCATENATE(LEFT(V39,1),RIGHT(V39,1))), G39, H39)</f>
        <v>MR30578512500</v>
      </c>
      <c r="F39" s="84" t="str">
        <f t="shared" si="15"/>
        <v>MR30578512500</v>
      </c>
      <c r="G39" s="83"/>
      <c r="H39" s="83"/>
      <c r="I39" s="72" t="s">
        <v>433</v>
      </c>
      <c r="J39" s="305">
        <v>41275</v>
      </c>
      <c r="K39" s="78" t="s">
        <v>1230</v>
      </c>
      <c r="L39" s="328">
        <v>315</v>
      </c>
      <c r="M39" s="85">
        <f t="shared" si="2"/>
        <v>315</v>
      </c>
      <c r="N39" s="630"/>
      <c r="O39" s="5">
        <v>17</v>
      </c>
      <c r="P39" s="8">
        <v>8.5</v>
      </c>
      <c r="Q39" s="408" t="str">
        <f t="shared" si="11"/>
        <v>5x4.5</v>
      </c>
      <c r="R39" s="3">
        <v>5</v>
      </c>
      <c r="S39" s="3">
        <v>4.5</v>
      </c>
      <c r="T39" s="3">
        <v>0</v>
      </c>
      <c r="U39" s="16">
        <v>4.75</v>
      </c>
      <c r="V39" s="410" t="s">
        <v>85</v>
      </c>
      <c r="W39" s="16">
        <v>83</v>
      </c>
      <c r="X39" s="8">
        <v>30.94</v>
      </c>
      <c r="Y39" s="47">
        <v>2650</v>
      </c>
      <c r="Z39" s="71" t="s">
        <v>2165</v>
      </c>
      <c r="AA39" s="72" t="s">
        <v>2845</v>
      </c>
      <c r="AB39" s="47" t="str">
        <f t="shared" si="16"/>
        <v>17x8.5, 5x4.5, 0 OS, 2650 lbs</v>
      </c>
      <c r="AC39" s="73" t="s">
        <v>1565</v>
      </c>
      <c r="AD39" s="46" t="str">
        <f>IF(AC39="N/A","None",VLOOKUP(AC39,ACCESSORIES!F:N,9,FALSE))</f>
        <v>Push Thru</v>
      </c>
      <c r="AE39" s="82">
        <f>_xlfn.IFNA(VLOOKUP(AC39,ACCESSORIES!F:J,5,FALSE),"N/A")</f>
        <v>33</v>
      </c>
      <c r="AF39" s="80" t="s">
        <v>85</v>
      </c>
      <c r="AG39" s="80" t="s">
        <v>85</v>
      </c>
      <c r="AH39" s="416" t="s">
        <v>2940</v>
      </c>
      <c r="AI39" s="73" t="s">
        <v>1827</v>
      </c>
      <c r="AJ39" s="9">
        <f>_xlfn.IFNA(VLOOKUP(AI39,ACCESSORIES!F:J,5,FALSE),"N/A")</f>
        <v>1.1000000000000001</v>
      </c>
      <c r="AK39" s="408" t="s">
        <v>237</v>
      </c>
      <c r="AL39" s="408" t="s">
        <v>85</v>
      </c>
      <c r="AM39" s="38" t="str">
        <f>_xlfn.IFNA(VLOOKUP(AL39,ACCESSORIES!F:J,5,FALSE),"N/A")</f>
        <v>N/A</v>
      </c>
      <c r="AN39" s="408" t="s">
        <v>85</v>
      </c>
      <c r="AO39" s="75">
        <v>16.2</v>
      </c>
      <c r="AP39" s="75">
        <v>60</v>
      </c>
      <c r="AQ39" s="408">
        <v>150</v>
      </c>
      <c r="AR39" s="25">
        <v>12.5</v>
      </c>
      <c r="AS39" s="25">
        <v>20.9</v>
      </c>
      <c r="AT39" s="25">
        <v>34.799999999999997</v>
      </c>
      <c r="AU39" s="25">
        <v>46.9</v>
      </c>
      <c r="AV39" s="25">
        <v>207.8</v>
      </c>
      <c r="AW39" s="411">
        <v>202.6</v>
      </c>
      <c r="AX39" s="410">
        <v>77.2</v>
      </c>
      <c r="AY39" s="49">
        <v>52</v>
      </c>
      <c r="AZ39" s="49">
        <v>74</v>
      </c>
      <c r="BA39" s="49">
        <v>33</v>
      </c>
      <c r="BB39" s="48">
        <f t="shared" si="17"/>
        <v>1.3</v>
      </c>
      <c r="BC39" s="408" t="s">
        <v>85</v>
      </c>
      <c r="BD39" s="412" t="str">
        <f>_xlfn.IFNA(VLOOKUP(BC39,ACCESSORIES!F:J,5,FALSE),"N/A")</f>
        <v>N/A</v>
      </c>
      <c r="BE39" s="408" t="s">
        <v>85</v>
      </c>
      <c r="BF39" s="412" t="str">
        <f>_xlfn.IFNA(VLOOKUP(BE39,ACCESSORIES!F:J,5,FALSE),"N/A")</f>
        <v>N/A</v>
      </c>
      <c r="BG39" s="70">
        <v>36</v>
      </c>
      <c r="BH39" s="50">
        <v>20.236220472440898</v>
      </c>
      <c r="BI39" s="50">
        <v>20.236220472440898</v>
      </c>
      <c r="BJ39" s="50">
        <v>11.417322834645701</v>
      </c>
      <c r="BK39" s="357">
        <f t="shared" si="12"/>
        <v>7.6616839999999839E-2</v>
      </c>
      <c r="BL39" s="73">
        <v>36</v>
      </c>
      <c r="BM39" s="107" t="s">
        <v>10366</v>
      </c>
      <c r="BN39" s="46" t="s">
        <v>3891</v>
      </c>
      <c r="BO39" s="74" t="s">
        <v>3907</v>
      </c>
      <c r="BP39" s="74" t="s">
        <v>4615</v>
      </c>
      <c r="BQ39" s="74" t="s">
        <v>5198</v>
      </c>
      <c r="BR39" s="74" t="s">
        <v>5199</v>
      </c>
      <c r="BS39" s="74" t="s">
        <v>5169</v>
      </c>
      <c r="BT39" s="74" t="s">
        <v>5196</v>
      </c>
      <c r="BU39" s="74" t="s">
        <v>3909</v>
      </c>
      <c r="BV39" s="74"/>
      <c r="BW39" s="74"/>
      <c r="BX39" s="74"/>
      <c r="BY39" s="300" t="s">
        <v>7770</v>
      </c>
      <c r="BZ39" s="413" t="s">
        <v>7769</v>
      </c>
      <c r="CA39" s="300" t="s">
        <v>7768</v>
      </c>
      <c r="CB39" s="413" t="s">
        <v>7767</v>
      </c>
      <c r="CC39" s="86" t="str">
        <f t="shared" si="13"/>
        <v>MR305 NV, 17x8.5, 0mm Offset, 5x4.5, 83mm Centerbore, Matte Black</v>
      </c>
      <c r="CD39" s="74" t="s">
        <v>3719</v>
      </c>
      <c r="CE39" s="74" t="s">
        <v>3720</v>
      </c>
      <c r="CF39" s="74" t="str">
        <f t="shared" si="14"/>
        <v>STREET (3XX)</v>
      </c>
    </row>
    <row r="40" spans="1:84" s="36" customFormat="1" ht="15" customHeight="1">
      <c r="A40" s="22">
        <f t="shared" si="10"/>
        <v>38</v>
      </c>
      <c r="B40" s="408" t="s">
        <v>84</v>
      </c>
      <c r="C40" s="408" t="s">
        <v>1038</v>
      </c>
      <c r="D40" s="5" t="s">
        <v>2225</v>
      </c>
      <c r="E40" s="129" t="str">
        <f>CONCATENATE(LEFT(D40,5),VLOOKUP(CONCATENATE(O40,"x",P40),'WHEEL PART NUMBER GUIDE'!$B$9:$C$51,2,FALSE),VLOOKUP(CONCATENATE(Q40, W40), 'WHEEL PART NUMBER GUIDE'!$Q$6:$R$98, 2, FALSE),VLOOKUP(Z40,'WHEEL PART NUMBER GUIDE'!$J$8:$K$54,2, FALSE),IF(V40="N/A",IF(ABS(T40)&lt;10,"0"&amp;ABS(T40),ABS(T40)),CONCATENATE(LEFT(V40,1),RIGHT(V40,1))), G40, H40)</f>
        <v>MR30578562525</v>
      </c>
      <c r="F40" s="84" t="str">
        <f t="shared" si="15"/>
        <v>MR30578562525</v>
      </c>
      <c r="G40" s="83"/>
      <c r="H40" s="83"/>
      <c r="I40" s="72" t="s">
        <v>4861</v>
      </c>
      <c r="J40" s="305">
        <v>44351</v>
      </c>
      <c r="K40" s="78" t="s">
        <v>1230</v>
      </c>
      <c r="L40" s="328">
        <v>315</v>
      </c>
      <c r="M40" s="85">
        <f t="shared" si="2"/>
        <v>315</v>
      </c>
      <c r="N40" s="630"/>
      <c r="O40" s="5">
        <v>17</v>
      </c>
      <c r="P40" s="8">
        <v>8.5</v>
      </c>
      <c r="Q40" s="408" t="str">
        <f t="shared" si="11"/>
        <v>6x120</v>
      </c>
      <c r="R40" s="3">
        <v>6</v>
      </c>
      <c r="S40" s="3">
        <v>120</v>
      </c>
      <c r="T40" s="3">
        <v>25</v>
      </c>
      <c r="U40" s="16">
        <v>5.7</v>
      </c>
      <c r="V40" s="410" t="s">
        <v>85</v>
      </c>
      <c r="W40" s="16">
        <v>83</v>
      </c>
      <c r="X40" s="16">
        <v>29.93</v>
      </c>
      <c r="Y40" s="47">
        <v>2500</v>
      </c>
      <c r="Z40" s="71" t="s">
        <v>2165</v>
      </c>
      <c r="AA40" s="72" t="s">
        <v>2845</v>
      </c>
      <c r="AB40" s="47" t="str">
        <f t="shared" si="16"/>
        <v>17x8.5, 6x120, 25 OS, 2500 lbs</v>
      </c>
      <c r="AC40" s="73" t="s">
        <v>1565</v>
      </c>
      <c r="AD40" s="46" t="str">
        <f>IF(AC40="N/A","None",VLOOKUP(AC40,ACCESSORIES!F:N,9,FALSE))</f>
        <v>Push Thru</v>
      </c>
      <c r="AE40" s="82">
        <f>_xlfn.IFNA(VLOOKUP(AC40,ACCESSORIES!F:J,5,FALSE),"N/A")</f>
        <v>33</v>
      </c>
      <c r="AF40" s="80" t="s">
        <v>85</v>
      </c>
      <c r="AG40" s="80" t="s">
        <v>85</v>
      </c>
      <c r="AH40" s="416" t="s">
        <v>2940</v>
      </c>
      <c r="AI40" s="73" t="s">
        <v>1827</v>
      </c>
      <c r="AJ40" s="9">
        <f>_xlfn.IFNA(VLOOKUP(AI40,ACCESSORIES!F:J,5,FALSE),"N/A")</f>
        <v>1.1000000000000001</v>
      </c>
      <c r="AK40" s="408" t="s">
        <v>237</v>
      </c>
      <c r="AL40" s="408" t="s">
        <v>85</v>
      </c>
      <c r="AM40" s="38" t="str">
        <f>_xlfn.IFNA(VLOOKUP(AL40,ACCESSORIES!F:J,5,FALSE),"N/A")</f>
        <v>N/A</v>
      </c>
      <c r="AN40" s="408" t="s">
        <v>85</v>
      </c>
      <c r="AO40" s="75">
        <v>16.2</v>
      </c>
      <c r="AP40" s="75">
        <v>60</v>
      </c>
      <c r="AQ40" s="408">
        <v>150</v>
      </c>
      <c r="AR40" s="25">
        <v>15.1</v>
      </c>
      <c r="AS40" s="25">
        <v>25</v>
      </c>
      <c r="AT40" s="25">
        <v>33.5</v>
      </c>
      <c r="AU40" s="25">
        <v>39.4</v>
      </c>
      <c r="AV40" s="25">
        <v>209.8</v>
      </c>
      <c r="AW40" s="411">
        <v>200.5</v>
      </c>
      <c r="AX40" s="410">
        <v>77.2</v>
      </c>
      <c r="AY40" s="49">
        <v>52</v>
      </c>
      <c r="AZ40" s="49">
        <v>74</v>
      </c>
      <c r="BA40" s="49">
        <v>30</v>
      </c>
      <c r="BB40" s="48">
        <f t="shared" si="17"/>
        <v>1.18</v>
      </c>
      <c r="BC40" s="408" t="s">
        <v>85</v>
      </c>
      <c r="BD40" s="412" t="str">
        <f>_xlfn.IFNA(VLOOKUP(BC40,ACCESSORIES!F:J,5,FALSE),"N/A")</f>
        <v>N/A</v>
      </c>
      <c r="BE40" s="408" t="s">
        <v>85</v>
      </c>
      <c r="BF40" s="412" t="str">
        <f>_xlfn.IFNA(VLOOKUP(BE40,ACCESSORIES!F:J,5,FALSE),"N/A")</f>
        <v>N/A</v>
      </c>
      <c r="BG40" s="70">
        <v>34</v>
      </c>
      <c r="BH40" s="50">
        <v>20.236220472440898</v>
      </c>
      <c r="BI40" s="50">
        <v>20.236220472440898</v>
      </c>
      <c r="BJ40" s="50">
        <v>11.417322834645701</v>
      </c>
      <c r="BK40" s="357">
        <f t="shared" si="12"/>
        <v>7.6616839999999839E-2</v>
      </c>
      <c r="BL40" s="73">
        <v>36</v>
      </c>
      <c r="BM40" s="107" t="s">
        <v>10337</v>
      </c>
      <c r="BN40" s="46" t="s">
        <v>3891</v>
      </c>
      <c r="BO40" s="74" t="s">
        <v>3907</v>
      </c>
      <c r="BP40" s="74" t="s">
        <v>4615</v>
      </c>
      <c r="BQ40" s="74" t="s">
        <v>5198</v>
      </c>
      <c r="BR40" s="74" t="s">
        <v>5199</v>
      </c>
      <c r="BS40" s="74" t="s">
        <v>5169</v>
      </c>
      <c r="BT40" s="74" t="s">
        <v>5196</v>
      </c>
      <c r="BU40" s="74" t="s">
        <v>3909</v>
      </c>
      <c r="BV40" s="74"/>
      <c r="BW40" s="74"/>
      <c r="BX40" s="74"/>
      <c r="BY40" s="300" t="s">
        <v>7771</v>
      </c>
      <c r="BZ40" s="413" t="s">
        <v>7772</v>
      </c>
      <c r="CA40" s="300" t="s">
        <v>7773</v>
      </c>
      <c r="CB40" s="413" t="s">
        <v>7774</v>
      </c>
      <c r="CC40" s="86" t="str">
        <f t="shared" si="13"/>
        <v>MR305 NV, 17x8.5, +25mm Offset, 6x120, 83mm Centerbore, Matte Black</v>
      </c>
      <c r="CD40" s="74" t="s">
        <v>3719</v>
      </c>
      <c r="CE40" s="74" t="s">
        <v>3720</v>
      </c>
      <c r="CF40" s="74" t="str">
        <f t="shared" si="14"/>
        <v>STREET (3XX)</v>
      </c>
    </row>
    <row r="41" spans="1:84" s="36" customFormat="1" ht="15" customHeight="1">
      <c r="A41" s="22">
        <f t="shared" si="10"/>
        <v>39</v>
      </c>
      <c r="B41" s="408" t="s">
        <v>84</v>
      </c>
      <c r="C41" s="408" t="s">
        <v>1038</v>
      </c>
      <c r="D41" s="5" t="s">
        <v>2225</v>
      </c>
      <c r="E41" s="129" t="str">
        <f>CONCATENATE(LEFT(D41,5),VLOOKUP(CONCATENATE(O41,"x",P41),'WHEEL PART NUMBER GUIDE'!$B$9:$C$51,2,FALSE),VLOOKUP(CONCATENATE(Q41, W41), 'WHEEL PART NUMBER GUIDE'!$Q$6:$R$98, 2, FALSE),VLOOKUP(Z41,'WHEEL PART NUMBER GUIDE'!$J$8:$K$54,2, FALSE),IF(V41="N/A",IF(ABS(T41)&lt;10,"0"&amp;ABS(T41),ABS(T41)),CONCATENATE(LEFT(V41,1),RIGHT(V41,1))), G41, H41)</f>
        <v>MR30578562925</v>
      </c>
      <c r="F41" s="84" t="str">
        <f t="shared" si="15"/>
        <v>MR30578562925</v>
      </c>
      <c r="G41" s="83"/>
      <c r="H41" s="83"/>
      <c r="I41" s="72" t="s">
        <v>4862</v>
      </c>
      <c r="J41" s="305">
        <v>44351</v>
      </c>
      <c r="K41" s="78" t="s">
        <v>1230</v>
      </c>
      <c r="L41" s="328">
        <v>335</v>
      </c>
      <c r="M41" s="85">
        <f t="shared" si="2"/>
        <v>335</v>
      </c>
      <c r="N41" s="630"/>
      <c r="O41" s="5">
        <v>17</v>
      </c>
      <c r="P41" s="8">
        <v>8.5</v>
      </c>
      <c r="Q41" s="408" t="str">
        <f t="shared" si="11"/>
        <v>6x120</v>
      </c>
      <c r="R41" s="3">
        <v>6</v>
      </c>
      <c r="S41" s="3">
        <v>120</v>
      </c>
      <c r="T41" s="3">
        <v>25</v>
      </c>
      <c r="U41" s="16">
        <v>5.7</v>
      </c>
      <c r="V41" s="410" t="s">
        <v>85</v>
      </c>
      <c r="W41" s="16">
        <v>83</v>
      </c>
      <c r="X41" s="16">
        <v>30.02</v>
      </c>
      <c r="Y41" s="47">
        <v>2500</v>
      </c>
      <c r="Z41" s="71" t="s">
        <v>5156</v>
      </c>
      <c r="AA41" s="71" t="s">
        <v>2846</v>
      </c>
      <c r="AB41" s="47" t="str">
        <f t="shared" si="16"/>
        <v>17x8.5, 6x120, 25 OS, 2500 lbs</v>
      </c>
      <c r="AC41" s="73" t="s">
        <v>1565</v>
      </c>
      <c r="AD41" s="46" t="str">
        <f>IF(AC41="N/A","None",VLOOKUP(AC41,ACCESSORIES!F:N,9,FALSE))</f>
        <v>Push Thru</v>
      </c>
      <c r="AE41" s="82">
        <f>_xlfn.IFNA(VLOOKUP(AC41,ACCESSORIES!F:J,5,FALSE),"N/A")</f>
        <v>33</v>
      </c>
      <c r="AF41" s="80" t="s">
        <v>85</v>
      </c>
      <c r="AG41" s="80" t="s">
        <v>85</v>
      </c>
      <c r="AH41" s="416" t="s">
        <v>2940</v>
      </c>
      <c r="AI41" s="73" t="s">
        <v>1827</v>
      </c>
      <c r="AJ41" s="9">
        <f>_xlfn.IFNA(VLOOKUP(AI41,ACCESSORIES!F:J,5,FALSE),"N/A")</f>
        <v>1.1000000000000001</v>
      </c>
      <c r="AK41" s="408" t="s">
        <v>237</v>
      </c>
      <c r="AL41" s="408" t="s">
        <v>85</v>
      </c>
      <c r="AM41" s="38" t="str">
        <f>_xlfn.IFNA(VLOOKUP(AL41,ACCESSORIES!F:J,5,FALSE),"N/A")</f>
        <v>N/A</v>
      </c>
      <c r="AN41" s="408" t="s">
        <v>85</v>
      </c>
      <c r="AO41" s="75">
        <v>16.2</v>
      </c>
      <c r="AP41" s="75">
        <v>60</v>
      </c>
      <c r="AQ41" s="408">
        <v>150</v>
      </c>
      <c r="AR41" s="25">
        <v>15.1</v>
      </c>
      <c r="AS41" s="25">
        <v>25</v>
      </c>
      <c r="AT41" s="25">
        <v>33.5</v>
      </c>
      <c r="AU41" s="25">
        <v>39.4</v>
      </c>
      <c r="AV41" s="25">
        <v>209.8</v>
      </c>
      <c r="AW41" s="411">
        <v>200.5</v>
      </c>
      <c r="AX41" s="410">
        <v>77.2</v>
      </c>
      <c r="AY41" s="49">
        <v>52</v>
      </c>
      <c r="AZ41" s="49">
        <v>74</v>
      </c>
      <c r="BA41" s="49">
        <v>30</v>
      </c>
      <c r="BB41" s="48">
        <f t="shared" si="17"/>
        <v>1.18</v>
      </c>
      <c r="BC41" s="408" t="s">
        <v>85</v>
      </c>
      <c r="BD41" s="412" t="str">
        <f>_xlfn.IFNA(VLOOKUP(BC41,ACCESSORIES!F:J,5,FALSE),"N/A")</f>
        <v>N/A</v>
      </c>
      <c r="BE41" s="408" t="s">
        <v>85</v>
      </c>
      <c r="BF41" s="412" t="str">
        <f>_xlfn.IFNA(VLOOKUP(BE41,ACCESSORIES!F:J,5,FALSE),"N/A")</f>
        <v>N/A</v>
      </c>
      <c r="BG41" s="70">
        <v>35</v>
      </c>
      <c r="BH41" s="50">
        <v>20.236220472440898</v>
      </c>
      <c r="BI41" s="50">
        <v>20.236220472440898</v>
      </c>
      <c r="BJ41" s="50">
        <v>11.417322834645701</v>
      </c>
      <c r="BK41" s="357">
        <f t="shared" si="12"/>
        <v>7.6616839999999839E-2</v>
      </c>
      <c r="BL41" s="73">
        <v>36</v>
      </c>
      <c r="BM41" s="107" t="s">
        <v>10337</v>
      </c>
      <c r="BN41" s="46" t="s">
        <v>3891</v>
      </c>
      <c r="BO41" s="74" t="s">
        <v>3907</v>
      </c>
      <c r="BP41" s="74" t="s">
        <v>4615</v>
      </c>
      <c r="BQ41" s="74" t="s">
        <v>5198</v>
      </c>
      <c r="BR41" s="74" t="s">
        <v>5199</v>
      </c>
      <c r="BS41" s="74" t="s">
        <v>5169</v>
      </c>
      <c r="BT41" s="74" t="s">
        <v>5196</v>
      </c>
      <c r="BU41" s="74" t="s">
        <v>3909</v>
      </c>
      <c r="BV41" s="74"/>
      <c r="BW41" s="74"/>
      <c r="BX41" s="74"/>
      <c r="BY41" s="300" t="s">
        <v>10062</v>
      </c>
      <c r="BZ41" s="356" t="s">
        <v>10063</v>
      </c>
      <c r="CA41" s="300" t="s">
        <v>10064</v>
      </c>
      <c r="CB41" s="356" t="s">
        <v>10065</v>
      </c>
      <c r="CC41" s="86" t="str">
        <f t="shared" si="13"/>
        <v>MR305 NV, 17x8.5, +25mm Offset, 6x120, 83mm Centerbore, Method Bronze - Matte Black Lip</v>
      </c>
      <c r="CD41" s="74" t="s">
        <v>3719</v>
      </c>
      <c r="CE41" s="74" t="s">
        <v>3720</v>
      </c>
      <c r="CF41" s="74" t="str">
        <f t="shared" si="14"/>
        <v>STREET (3XX)</v>
      </c>
    </row>
    <row r="42" spans="1:84" s="36" customFormat="1" ht="15" customHeight="1">
      <c r="A42" s="22">
        <f t="shared" si="10"/>
        <v>40</v>
      </c>
      <c r="B42" s="408" t="s">
        <v>84</v>
      </c>
      <c r="C42" s="408" t="s">
        <v>1038</v>
      </c>
      <c r="D42" s="5" t="s">
        <v>2225</v>
      </c>
      <c r="E42" s="84" t="str">
        <f>CONCATENATE(LEFT(D42,5),VLOOKUP(CONCATENATE(O42,"x",P42),'WHEEL PART NUMBER GUIDE'!$B$9:$C$51,2,FALSE),VLOOKUP(CONCATENATE(Q42, W42), 'WHEEL PART NUMBER GUIDE'!$Q$6:$R$98, 2, FALSE),VLOOKUP(Z42,'WHEEL PART NUMBER GUIDE'!$J$8:$K$54,2, FALSE),IF(V42="N/A",IF(ABS(T42)&lt;10,"0"&amp;ABS(T42),ABS(T42)),CONCATENATE(LEFT(V42,1),RIGHT(V42,1))), G42, H42)</f>
        <v>MR30578516300</v>
      </c>
      <c r="F42" s="84" t="str">
        <f t="shared" si="15"/>
        <v>MR30578516300</v>
      </c>
      <c r="G42" s="83"/>
      <c r="H42" s="83"/>
      <c r="I42" s="72" t="s">
        <v>434</v>
      </c>
      <c r="J42" s="305">
        <v>41275</v>
      </c>
      <c r="K42" s="78" t="s">
        <v>1230</v>
      </c>
      <c r="L42" s="328">
        <v>315</v>
      </c>
      <c r="M42" s="85">
        <f t="shared" si="2"/>
        <v>315</v>
      </c>
      <c r="N42" s="630"/>
      <c r="O42" s="5">
        <v>17</v>
      </c>
      <c r="P42" s="8">
        <v>8.5</v>
      </c>
      <c r="Q42" s="408" t="str">
        <f t="shared" si="11"/>
        <v>6x135</v>
      </c>
      <c r="R42" s="3">
        <v>6</v>
      </c>
      <c r="S42" s="3">
        <v>135</v>
      </c>
      <c r="T42" s="3">
        <v>0</v>
      </c>
      <c r="U42" s="16">
        <v>4.75</v>
      </c>
      <c r="V42" s="410" t="s">
        <v>85</v>
      </c>
      <c r="W42" s="16">
        <v>94</v>
      </c>
      <c r="X42" s="8">
        <v>31.56</v>
      </c>
      <c r="Y42" s="47">
        <v>2650</v>
      </c>
      <c r="Z42" s="71" t="s">
        <v>5149</v>
      </c>
      <c r="AA42" s="71" t="s">
        <v>2848</v>
      </c>
      <c r="AB42" s="47" t="str">
        <f t="shared" si="16"/>
        <v>17x8.5, 6x135, 0 OS, 2650 lbs</v>
      </c>
      <c r="AC42" s="73" t="s">
        <v>1552</v>
      </c>
      <c r="AD42" s="46" t="str">
        <f>IF(AC42="N/A","None",VLOOKUP(AC42,ACCESSORIES!F:N,9,FALSE))</f>
        <v>Push Thru</v>
      </c>
      <c r="AE42" s="82">
        <f>_xlfn.IFNA(VLOOKUP(AC42,ACCESSORIES!F:J,5,FALSE),"N/A")</f>
        <v>33</v>
      </c>
      <c r="AF42" s="80" t="s">
        <v>85</v>
      </c>
      <c r="AG42" s="80" t="s">
        <v>85</v>
      </c>
      <c r="AH42" s="73" t="s">
        <v>2858</v>
      </c>
      <c r="AI42" s="73" t="s">
        <v>1827</v>
      </c>
      <c r="AJ42" s="9">
        <f>_xlfn.IFNA(VLOOKUP(AI42,ACCESSORIES!F:J,5,FALSE),"N/A")</f>
        <v>1.1000000000000001</v>
      </c>
      <c r="AK42" s="408" t="s">
        <v>237</v>
      </c>
      <c r="AL42" s="408" t="s">
        <v>85</v>
      </c>
      <c r="AM42" s="38" t="str">
        <f>_xlfn.IFNA(VLOOKUP(AL42,ACCESSORIES!F:J,5,FALSE),"N/A")</f>
        <v>N/A</v>
      </c>
      <c r="AN42" s="408" t="s">
        <v>85</v>
      </c>
      <c r="AO42" s="75">
        <v>16.2</v>
      </c>
      <c r="AP42" s="75">
        <v>60</v>
      </c>
      <c r="AQ42" s="408">
        <v>170</v>
      </c>
      <c r="AR42" s="25">
        <v>5.9</v>
      </c>
      <c r="AS42" s="25">
        <v>17.8</v>
      </c>
      <c r="AT42" s="25">
        <v>34.799999999999997</v>
      </c>
      <c r="AU42" s="25">
        <v>46.9</v>
      </c>
      <c r="AV42" s="25">
        <v>207.8</v>
      </c>
      <c r="AW42" s="411">
        <v>202.6</v>
      </c>
      <c r="AX42" s="410">
        <v>88.2</v>
      </c>
      <c r="AY42" s="49">
        <v>52.7</v>
      </c>
      <c r="AZ42" s="49">
        <v>75</v>
      </c>
      <c r="BA42" s="49">
        <v>33</v>
      </c>
      <c r="BB42" s="48">
        <f t="shared" si="17"/>
        <v>1.3</v>
      </c>
      <c r="BC42" s="408" t="s">
        <v>85</v>
      </c>
      <c r="BD42" s="412" t="str">
        <f>_xlfn.IFNA(VLOOKUP(BC42,ACCESSORIES!F:J,5,FALSE),"N/A")</f>
        <v>N/A</v>
      </c>
      <c r="BE42" s="408" t="s">
        <v>85</v>
      </c>
      <c r="BF42" s="412" t="str">
        <f>_xlfn.IFNA(VLOOKUP(BE42,ACCESSORIES!F:J,5,FALSE),"N/A")</f>
        <v>N/A</v>
      </c>
      <c r="BG42" s="70">
        <v>37</v>
      </c>
      <c r="BH42" s="50">
        <v>20.236220472440898</v>
      </c>
      <c r="BI42" s="50">
        <v>20.236220472440898</v>
      </c>
      <c r="BJ42" s="50">
        <v>11.417322834645701</v>
      </c>
      <c r="BK42" s="357">
        <f t="shared" si="12"/>
        <v>7.6616839999999839E-2</v>
      </c>
      <c r="BL42" s="73">
        <v>36</v>
      </c>
      <c r="BM42" s="107" t="s">
        <v>10337</v>
      </c>
      <c r="BN42" s="46" t="s">
        <v>3891</v>
      </c>
      <c r="BO42" s="74" t="s">
        <v>3907</v>
      </c>
      <c r="BP42" s="74" t="s">
        <v>4615</v>
      </c>
      <c r="BQ42" s="74" t="s">
        <v>5198</v>
      </c>
      <c r="BR42" s="74" t="s">
        <v>5199</v>
      </c>
      <c r="BS42" s="74" t="s">
        <v>5169</v>
      </c>
      <c r="BT42" s="74" t="s">
        <v>5196</v>
      </c>
      <c r="BU42" s="74" t="s">
        <v>3909</v>
      </c>
      <c r="BV42" s="74"/>
      <c r="BW42" s="74"/>
      <c r="BX42" s="74"/>
      <c r="BY42" s="300" t="s">
        <v>6076</v>
      </c>
      <c r="BZ42" s="413" t="s">
        <v>7301</v>
      </c>
      <c r="CA42" s="300" t="s">
        <v>6077</v>
      </c>
      <c r="CB42" s="413" t="s">
        <v>7300</v>
      </c>
      <c r="CC42" s="86" t="str">
        <f t="shared" si="13"/>
        <v>MR305 NV, 17x8.5, 0mm Offset, 6x135, 94mm Centerbore, Machined - Matte Black Lip</v>
      </c>
      <c r="CD42" s="74" t="s">
        <v>3719</v>
      </c>
      <c r="CE42" s="74" t="s">
        <v>3720</v>
      </c>
      <c r="CF42" s="74" t="str">
        <f t="shared" si="14"/>
        <v>STREET (3XX)</v>
      </c>
    </row>
    <row r="43" spans="1:84" s="36" customFormat="1" ht="15" customHeight="1">
      <c r="A43" s="22">
        <f t="shared" si="10"/>
        <v>41</v>
      </c>
      <c r="B43" s="408" t="s">
        <v>84</v>
      </c>
      <c r="C43" s="408" t="s">
        <v>1038</v>
      </c>
      <c r="D43" s="5" t="s">
        <v>2225</v>
      </c>
      <c r="E43" s="84" t="str">
        <f>CONCATENATE(LEFT(D43,5),VLOOKUP(CONCATENATE(O43,"x",P43),'WHEEL PART NUMBER GUIDE'!$B$9:$C$51,2,FALSE),VLOOKUP(CONCATENATE(Q43, W43), 'WHEEL PART NUMBER GUIDE'!$Q$6:$R$98, 2, FALSE),VLOOKUP(Z43,'WHEEL PART NUMBER GUIDE'!$J$8:$K$54,2, FALSE),IF(V43="N/A",IF(ABS(T43)&lt;10,"0"&amp;ABS(T43),ABS(T43)),CONCATENATE(LEFT(V43,1),RIGHT(V43,1))), G43, H43)</f>
        <v>MR30578516500</v>
      </c>
      <c r="F43" s="84" t="str">
        <f t="shared" si="15"/>
        <v>MR30578516500</v>
      </c>
      <c r="G43" s="83"/>
      <c r="H43" s="83"/>
      <c r="I43" s="72" t="s">
        <v>435</v>
      </c>
      <c r="J43" s="305">
        <v>41275</v>
      </c>
      <c r="K43" s="78" t="s">
        <v>1230</v>
      </c>
      <c r="L43" s="328">
        <v>315</v>
      </c>
      <c r="M43" s="85">
        <f t="shared" si="2"/>
        <v>315</v>
      </c>
      <c r="N43" s="630"/>
      <c r="O43" s="5">
        <v>17</v>
      </c>
      <c r="P43" s="8">
        <v>8.5</v>
      </c>
      <c r="Q43" s="408" t="str">
        <f t="shared" si="11"/>
        <v>6x135</v>
      </c>
      <c r="R43" s="3">
        <v>6</v>
      </c>
      <c r="S43" s="3">
        <v>135</v>
      </c>
      <c r="T43" s="3">
        <v>0</v>
      </c>
      <c r="U43" s="16">
        <v>4.75</v>
      </c>
      <c r="V43" s="410" t="s">
        <v>85</v>
      </c>
      <c r="W43" s="16">
        <v>94</v>
      </c>
      <c r="X43" s="8">
        <v>30.9</v>
      </c>
      <c r="Y43" s="47">
        <v>2650</v>
      </c>
      <c r="Z43" s="71" t="s">
        <v>2165</v>
      </c>
      <c r="AA43" s="72" t="s">
        <v>2845</v>
      </c>
      <c r="AB43" s="47" t="str">
        <f t="shared" si="16"/>
        <v>17x8.5, 6x135, 0 OS, 2650 lbs</v>
      </c>
      <c r="AC43" s="73" t="s">
        <v>1552</v>
      </c>
      <c r="AD43" s="46" t="str">
        <f>IF(AC43="N/A","None",VLOOKUP(AC43,ACCESSORIES!F:N,9,FALSE))</f>
        <v>Push Thru</v>
      </c>
      <c r="AE43" s="82">
        <f>_xlfn.IFNA(VLOOKUP(AC43,ACCESSORIES!F:J,5,FALSE),"N/A")</f>
        <v>33</v>
      </c>
      <c r="AF43" s="80" t="s">
        <v>85</v>
      </c>
      <c r="AG43" s="80" t="s">
        <v>85</v>
      </c>
      <c r="AH43" s="73" t="s">
        <v>2858</v>
      </c>
      <c r="AI43" s="73" t="s">
        <v>1827</v>
      </c>
      <c r="AJ43" s="9">
        <f>_xlfn.IFNA(VLOOKUP(AI43,ACCESSORIES!F:J,5,FALSE),"N/A")</f>
        <v>1.1000000000000001</v>
      </c>
      <c r="AK43" s="408" t="s">
        <v>237</v>
      </c>
      <c r="AL43" s="408" t="s">
        <v>85</v>
      </c>
      <c r="AM43" s="38" t="str">
        <f>_xlfn.IFNA(VLOOKUP(AL43,ACCESSORIES!F:J,5,FALSE),"N/A")</f>
        <v>N/A</v>
      </c>
      <c r="AN43" s="408" t="s">
        <v>85</v>
      </c>
      <c r="AO43" s="75">
        <v>16.2</v>
      </c>
      <c r="AP43" s="75">
        <v>60</v>
      </c>
      <c r="AQ43" s="408">
        <v>170</v>
      </c>
      <c r="AR43" s="25">
        <v>5.9</v>
      </c>
      <c r="AS43" s="25">
        <v>17.8</v>
      </c>
      <c r="AT43" s="25">
        <v>34.799999999999997</v>
      </c>
      <c r="AU43" s="25">
        <v>46.9</v>
      </c>
      <c r="AV43" s="25">
        <v>207.8</v>
      </c>
      <c r="AW43" s="411">
        <v>202.6</v>
      </c>
      <c r="AX43" s="410">
        <v>88.2</v>
      </c>
      <c r="AY43" s="49">
        <v>52.7</v>
      </c>
      <c r="AZ43" s="49">
        <v>75</v>
      </c>
      <c r="BA43" s="49">
        <v>33</v>
      </c>
      <c r="BB43" s="48">
        <f t="shared" si="17"/>
        <v>1.3</v>
      </c>
      <c r="BC43" s="408" t="s">
        <v>85</v>
      </c>
      <c r="BD43" s="412" t="str">
        <f>_xlfn.IFNA(VLOOKUP(BC43,ACCESSORIES!F:J,5,FALSE),"N/A")</f>
        <v>N/A</v>
      </c>
      <c r="BE43" s="408" t="s">
        <v>85</v>
      </c>
      <c r="BF43" s="412" t="str">
        <f>_xlfn.IFNA(VLOOKUP(BE43,ACCESSORIES!F:J,5,FALSE),"N/A")</f>
        <v>N/A</v>
      </c>
      <c r="BG43" s="70">
        <v>36</v>
      </c>
      <c r="BH43" s="50">
        <v>20.236220472440898</v>
      </c>
      <c r="BI43" s="50">
        <v>20.236220472440898</v>
      </c>
      <c r="BJ43" s="50">
        <v>11.417322834645701</v>
      </c>
      <c r="BK43" s="357">
        <f t="shared" si="12"/>
        <v>7.6616839999999839E-2</v>
      </c>
      <c r="BL43" s="73">
        <v>36</v>
      </c>
      <c r="BM43" s="107" t="s">
        <v>10366</v>
      </c>
      <c r="BN43" s="46" t="s">
        <v>3891</v>
      </c>
      <c r="BO43" s="74" t="s">
        <v>3907</v>
      </c>
      <c r="BP43" s="74" t="s">
        <v>4615</v>
      </c>
      <c r="BQ43" s="74" t="s">
        <v>5198</v>
      </c>
      <c r="BR43" s="74" t="s">
        <v>5199</v>
      </c>
      <c r="BS43" s="74" t="s">
        <v>5169</v>
      </c>
      <c r="BT43" s="74" t="s">
        <v>5196</v>
      </c>
      <c r="BU43" s="74" t="s">
        <v>3909</v>
      </c>
      <c r="BV43" s="74"/>
      <c r="BW43" s="74"/>
      <c r="BX43" s="74"/>
      <c r="BY43" s="300" t="s">
        <v>7771</v>
      </c>
      <c r="BZ43" s="413" t="s">
        <v>7772</v>
      </c>
      <c r="CA43" s="300" t="s">
        <v>7773</v>
      </c>
      <c r="CB43" s="413" t="s">
        <v>7774</v>
      </c>
      <c r="CC43" s="86" t="str">
        <f t="shared" si="13"/>
        <v>MR305 NV, 17x8.5, 0mm Offset, 6x135, 94mm Centerbore, Matte Black</v>
      </c>
      <c r="CD43" s="74" t="s">
        <v>3719</v>
      </c>
      <c r="CE43" s="74" t="s">
        <v>3720</v>
      </c>
      <c r="CF43" s="74" t="str">
        <f t="shared" si="14"/>
        <v>STREET (3XX)</v>
      </c>
    </row>
    <row r="44" spans="1:84" s="36" customFormat="1" ht="15" customHeight="1">
      <c r="A44" s="22">
        <f t="shared" si="10"/>
        <v>42</v>
      </c>
      <c r="B44" s="408" t="s">
        <v>84</v>
      </c>
      <c r="C44" s="408" t="s">
        <v>1038</v>
      </c>
      <c r="D44" s="5" t="s">
        <v>2225</v>
      </c>
      <c r="E44" s="84" t="str">
        <f>CONCATENATE(LEFT(D44,5),VLOOKUP(CONCATENATE(O44,"x",P44),'WHEEL PART NUMBER GUIDE'!$B$9:$C$51,2,FALSE),VLOOKUP(CONCATENATE(Q44, W44), 'WHEEL PART NUMBER GUIDE'!$Q$6:$R$98, 2, FALSE),VLOOKUP(Z44,'WHEEL PART NUMBER GUIDE'!$J$8:$K$54,2, FALSE),IF(V44="N/A",IF(ABS(T44)&lt;10,"0"&amp;ABS(T44),ABS(T44)),CONCATENATE(LEFT(V44,1),RIGHT(V44,1))), G44, H44)</f>
        <v>MR30578516800</v>
      </c>
      <c r="F44" s="84" t="str">
        <f t="shared" si="15"/>
        <v>MR30578516800</v>
      </c>
      <c r="G44" s="83"/>
      <c r="H44" s="83"/>
      <c r="I44" s="72" t="s">
        <v>5564</v>
      </c>
      <c r="J44" s="305">
        <v>44585.489849537036</v>
      </c>
      <c r="K44" s="78" t="s">
        <v>1230</v>
      </c>
      <c r="L44" s="328">
        <v>335</v>
      </c>
      <c r="M44" s="85">
        <f t="shared" si="2"/>
        <v>335</v>
      </c>
      <c r="N44" s="630"/>
      <c r="O44" s="5">
        <v>17</v>
      </c>
      <c r="P44" s="8">
        <v>8.5</v>
      </c>
      <c r="Q44" s="408" t="str">
        <f t="shared" si="11"/>
        <v>6x135</v>
      </c>
      <c r="R44" s="3">
        <v>6</v>
      </c>
      <c r="S44" s="3">
        <v>135</v>
      </c>
      <c r="T44" s="3">
        <v>0</v>
      </c>
      <c r="U44" s="16">
        <v>4.75</v>
      </c>
      <c r="V44" s="410" t="s">
        <v>85</v>
      </c>
      <c r="W44" s="16">
        <v>94</v>
      </c>
      <c r="X44" s="8">
        <v>30.39</v>
      </c>
      <c r="Y44" s="47">
        <v>2650</v>
      </c>
      <c r="Z44" s="71" t="s">
        <v>5380</v>
      </c>
      <c r="AA44" s="71" t="s">
        <v>2850</v>
      </c>
      <c r="AB44" s="47" t="str">
        <f t="shared" si="16"/>
        <v>17x8.5, 6x135, 0 OS, 2650 lbs</v>
      </c>
      <c r="AC44" s="73" t="s">
        <v>1552</v>
      </c>
      <c r="AD44" s="46" t="str">
        <f>IF(AC44="N/A","None",VLOOKUP(AC44,ACCESSORIES!F:N,9,FALSE))</f>
        <v>Push Thru</v>
      </c>
      <c r="AE44" s="82">
        <f>_xlfn.IFNA(VLOOKUP(AC44,ACCESSORIES!F:J,5,FALSE),"N/A")</f>
        <v>33</v>
      </c>
      <c r="AF44" s="80" t="s">
        <v>85</v>
      </c>
      <c r="AG44" s="80" t="s">
        <v>85</v>
      </c>
      <c r="AH44" s="73" t="s">
        <v>2858</v>
      </c>
      <c r="AI44" s="73" t="s">
        <v>1827</v>
      </c>
      <c r="AJ44" s="9">
        <f>_xlfn.IFNA(VLOOKUP(AI44,ACCESSORIES!F:J,5,FALSE),"N/A")</f>
        <v>1.1000000000000001</v>
      </c>
      <c r="AK44" s="408" t="s">
        <v>237</v>
      </c>
      <c r="AL44" s="408" t="s">
        <v>85</v>
      </c>
      <c r="AM44" s="38" t="str">
        <f>_xlfn.IFNA(VLOOKUP(AL44,ACCESSORIES!F:J,5,FALSE),"N/A")</f>
        <v>N/A</v>
      </c>
      <c r="AN44" s="408" t="s">
        <v>85</v>
      </c>
      <c r="AO44" s="75">
        <v>16.2</v>
      </c>
      <c r="AP44" s="75">
        <v>60</v>
      </c>
      <c r="AQ44" s="408">
        <v>170</v>
      </c>
      <c r="AR44" s="25">
        <v>5.9</v>
      </c>
      <c r="AS44" s="25">
        <v>17.8</v>
      </c>
      <c r="AT44" s="25">
        <v>34.799999999999997</v>
      </c>
      <c r="AU44" s="25">
        <v>46.9</v>
      </c>
      <c r="AV44" s="25">
        <v>207.8</v>
      </c>
      <c r="AW44" s="411">
        <v>202.6</v>
      </c>
      <c r="AX44" s="410">
        <v>88.2</v>
      </c>
      <c r="AY44" s="365">
        <v>52.7</v>
      </c>
      <c r="AZ44" s="365">
        <v>75</v>
      </c>
      <c r="BA44" s="49">
        <v>33</v>
      </c>
      <c r="BB44" s="48">
        <f t="shared" si="17"/>
        <v>1.3</v>
      </c>
      <c r="BC44" s="408" t="s">
        <v>85</v>
      </c>
      <c r="BD44" s="412" t="str">
        <f>_xlfn.IFNA(VLOOKUP(BC44,ACCESSORIES!F:J,5,FALSE),"N/A")</f>
        <v>N/A</v>
      </c>
      <c r="BE44" s="408" t="s">
        <v>85</v>
      </c>
      <c r="BF44" s="412" t="str">
        <f>_xlfn.IFNA(VLOOKUP(BE44,ACCESSORIES!F:J,5,FALSE),"N/A")</f>
        <v>N/A</v>
      </c>
      <c r="BG44" s="70">
        <v>35</v>
      </c>
      <c r="BH44" s="50">
        <v>20.236220472440898</v>
      </c>
      <c r="BI44" s="50">
        <v>20.236220472440898</v>
      </c>
      <c r="BJ44" s="50">
        <v>11.417322834645701</v>
      </c>
      <c r="BK44" s="357">
        <f t="shared" si="12"/>
        <v>7.6616839999999839E-2</v>
      </c>
      <c r="BL44" s="73">
        <v>36</v>
      </c>
      <c r="BM44" s="107" t="s">
        <v>10337</v>
      </c>
      <c r="BN44" s="46" t="s">
        <v>3891</v>
      </c>
      <c r="BO44" s="74" t="s">
        <v>3907</v>
      </c>
      <c r="BP44" s="74" t="s">
        <v>4615</v>
      </c>
      <c r="BQ44" s="74" t="s">
        <v>5198</v>
      </c>
      <c r="BR44" s="74" t="s">
        <v>5199</v>
      </c>
      <c r="BS44" s="74" t="s">
        <v>5169</v>
      </c>
      <c r="BT44" s="74" t="s">
        <v>5196</v>
      </c>
      <c r="BU44" s="74" t="s">
        <v>3909</v>
      </c>
      <c r="BV44" s="74"/>
      <c r="BW44" s="74"/>
      <c r="BX44" s="74"/>
      <c r="BY44" s="300" t="s">
        <v>7792</v>
      </c>
      <c r="BZ44" s="413" t="s">
        <v>7791</v>
      </c>
      <c r="CA44" s="300" t="s">
        <v>7793</v>
      </c>
      <c r="CB44" s="413" t="s">
        <v>7794</v>
      </c>
      <c r="CC44" s="86" t="str">
        <f t="shared" si="13"/>
        <v>MR305 NV, 17x8.5, 0mm Offset, 6x135, 94mm Centerbore, Titanium - Matte Black Lip</v>
      </c>
      <c r="CD44" s="74" t="s">
        <v>3719</v>
      </c>
      <c r="CE44" s="74" t="s">
        <v>3720</v>
      </c>
      <c r="CF44" s="74" t="str">
        <f t="shared" si="14"/>
        <v>STREET (3XX)</v>
      </c>
    </row>
    <row r="45" spans="1:84" s="36" customFormat="1" ht="15" customHeight="1">
      <c r="A45" s="22">
        <f t="shared" si="10"/>
        <v>43</v>
      </c>
      <c r="B45" s="408" t="s">
        <v>84</v>
      </c>
      <c r="C45" s="408" t="s">
        <v>1038</v>
      </c>
      <c r="D45" s="5" t="s">
        <v>2225</v>
      </c>
      <c r="E45" s="84" t="str">
        <f>CONCATENATE(LEFT(D45,5),VLOOKUP(CONCATENATE(O45,"x",P45),'WHEEL PART NUMBER GUIDE'!$B$9:$C$51,2,FALSE),VLOOKUP(CONCATENATE(Q45, W45), 'WHEEL PART NUMBER GUIDE'!$Q$6:$R$98, 2, FALSE),VLOOKUP(Z45,'WHEEL PART NUMBER GUIDE'!$J$8:$K$54,2, FALSE),IF(V45="N/A",IF(ABS(T45)&lt;10,"0"&amp;ABS(T45),ABS(T45)),CONCATENATE(LEFT(V45,1),RIGHT(V45,1))), G45, H45)</f>
        <v>MR30578516900</v>
      </c>
      <c r="F45" s="84" t="str">
        <f t="shared" si="15"/>
        <v>MR30578516900</v>
      </c>
      <c r="G45" s="83"/>
      <c r="H45" s="83"/>
      <c r="I45" s="72" t="s">
        <v>436</v>
      </c>
      <c r="J45" s="305">
        <v>41275</v>
      </c>
      <c r="K45" s="78" t="s">
        <v>1230</v>
      </c>
      <c r="L45" s="328">
        <v>335</v>
      </c>
      <c r="M45" s="85">
        <f t="shared" si="2"/>
        <v>335</v>
      </c>
      <c r="N45" s="630"/>
      <c r="O45" s="5">
        <v>17</v>
      </c>
      <c r="P45" s="8">
        <v>8.5</v>
      </c>
      <c r="Q45" s="408" t="str">
        <f t="shared" si="11"/>
        <v>6x135</v>
      </c>
      <c r="R45" s="3">
        <v>6</v>
      </c>
      <c r="S45" s="3">
        <v>135</v>
      </c>
      <c r="T45" s="3">
        <v>0</v>
      </c>
      <c r="U45" s="16">
        <v>4.75</v>
      </c>
      <c r="V45" s="410" t="s">
        <v>85</v>
      </c>
      <c r="W45" s="16">
        <v>94</v>
      </c>
      <c r="X45" s="8">
        <v>30.94</v>
      </c>
      <c r="Y45" s="47">
        <v>2650</v>
      </c>
      <c r="Z45" s="71" t="s">
        <v>5156</v>
      </c>
      <c r="AA45" s="71" t="s">
        <v>2846</v>
      </c>
      <c r="AB45" s="47" t="str">
        <f t="shared" si="16"/>
        <v>17x8.5, 6x135, 0 OS, 2650 lbs</v>
      </c>
      <c r="AC45" s="73" t="s">
        <v>1552</v>
      </c>
      <c r="AD45" s="46" t="str">
        <f>IF(AC45="N/A","None",VLOOKUP(AC45,ACCESSORIES!F:N,9,FALSE))</f>
        <v>Push Thru</v>
      </c>
      <c r="AE45" s="82">
        <f>_xlfn.IFNA(VLOOKUP(AC45,ACCESSORIES!F:J,5,FALSE),"N/A")</f>
        <v>33</v>
      </c>
      <c r="AF45" s="80" t="s">
        <v>85</v>
      </c>
      <c r="AG45" s="80" t="s">
        <v>85</v>
      </c>
      <c r="AH45" s="73" t="s">
        <v>2858</v>
      </c>
      <c r="AI45" s="73" t="s">
        <v>1827</v>
      </c>
      <c r="AJ45" s="9">
        <f>_xlfn.IFNA(VLOOKUP(AI45,ACCESSORIES!F:J,5,FALSE),"N/A")</f>
        <v>1.1000000000000001</v>
      </c>
      <c r="AK45" s="408" t="s">
        <v>237</v>
      </c>
      <c r="AL45" s="408" t="s">
        <v>85</v>
      </c>
      <c r="AM45" s="38" t="str">
        <f>_xlfn.IFNA(VLOOKUP(AL45,ACCESSORIES!F:J,5,FALSE),"N/A")</f>
        <v>N/A</v>
      </c>
      <c r="AN45" s="408" t="s">
        <v>85</v>
      </c>
      <c r="AO45" s="75">
        <v>16.2</v>
      </c>
      <c r="AP45" s="75">
        <v>60</v>
      </c>
      <c r="AQ45" s="408">
        <v>170</v>
      </c>
      <c r="AR45" s="25">
        <v>5.9</v>
      </c>
      <c r="AS45" s="25">
        <v>17.8</v>
      </c>
      <c r="AT45" s="25">
        <v>34.799999999999997</v>
      </c>
      <c r="AU45" s="25">
        <v>46.9</v>
      </c>
      <c r="AV45" s="25">
        <v>207.8</v>
      </c>
      <c r="AW45" s="411">
        <v>202.6</v>
      </c>
      <c r="AX45" s="410">
        <v>88.2</v>
      </c>
      <c r="AY45" s="49">
        <v>52.7</v>
      </c>
      <c r="AZ45" s="49">
        <v>75</v>
      </c>
      <c r="BA45" s="49">
        <v>33</v>
      </c>
      <c r="BB45" s="48">
        <f t="shared" si="17"/>
        <v>1.3</v>
      </c>
      <c r="BC45" s="408" t="s">
        <v>85</v>
      </c>
      <c r="BD45" s="412" t="str">
        <f>_xlfn.IFNA(VLOOKUP(BC45,ACCESSORIES!F:J,5,FALSE),"N/A")</f>
        <v>N/A</v>
      </c>
      <c r="BE45" s="408" t="s">
        <v>85</v>
      </c>
      <c r="BF45" s="412" t="str">
        <f>_xlfn.IFNA(VLOOKUP(BE45,ACCESSORIES!F:J,5,FALSE),"N/A")</f>
        <v>N/A</v>
      </c>
      <c r="BG45" s="70">
        <v>36</v>
      </c>
      <c r="BH45" s="50">
        <v>20.236220472440898</v>
      </c>
      <c r="BI45" s="50">
        <v>20.236220472440898</v>
      </c>
      <c r="BJ45" s="50">
        <v>11.417322834645701</v>
      </c>
      <c r="BK45" s="357">
        <f t="shared" si="12"/>
        <v>7.6616839999999839E-2</v>
      </c>
      <c r="BL45" s="73">
        <v>36</v>
      </c>
      <c r="BM45" s="107" t="s">
        <v>10337</v>
      </c>
      <c r="BN45" s="46" t="s">
        <v>3891</v>
      </c>
      <c r="BO45" s="74" t="s">
        <v>3907</v>
      </c>
      <c r="BP45" s="74" t="s">
        <v>4615</v>
      </c>
      <c r="BQ45" s="74" t="s">
        <v>5198</v>
      </c>
      <c r="BR45" s="74" t="s">
        <v>5199</v>
      </c>
      <c r="BS45" s="74" t="s">
        <v>5169</v>
      </c>
      <c r="BT45" s="74" t="s">
        <v>5196</v>
      </c>
      <c r="BU45" s="74" t="s">
        <v>3909</v>
      </c>
      <c r="BV45" s="74"/>
      <c r="BW45" s="74"/>
      <c r="BX45" s="74"/>
      <c r="BY45" s="300" t="s">
        <v>10062</v>
      </c>
      <c r="BZ45" s="356" t="s">
        <v>10063</v>
      </c>
      <c r="CA45" s="300" t="s">
        <v>10064</v>
      </c>
      <c r="CB45" s="356" t="s">
        <v>10065</v>
      </c>
      <c r="CC45" s="86" t="str">
        <f t="shared" si="13"/>
        <v>MR305 NV, 17x8.5, 0mm Offset, 6x135, 94mm Centerbore, Method Bronze - Matte Black Lip</v>
      </c>
      <c r="CD45" s="74" t="s">
        <v>3719</v>
      </c>
      <c r="CE45" s="74" t="s">
        <v>3720</v>
      </c>
      <c r="CF45" s="74" t="str">
        <f t="shared" si="14"/>
        <v>STREET (3XX)</v>
      </c>
    </row>
    <row r="46" spans="1:84" s="36" customFormat="1" ht="15" customHeight="1">
      <c r="A46" s="22">
        <f t="shared" si="10"/>
        <v>44</v>
      </c>
      <c r="B46" s="408" t="s">
        <v>84</v>
      </c>
      <c r="C46" s="408" t="s">
        <v>1038</v>
      </c>
      <c r="D46" s="5" t="s">
        <v>2225</v>
      </c>
      <c r="E46" s="84" t="str">
        <f>CONCATENATE(LEFT(D46,5),VLOOKUP(CONCATENATE(O46,"x",P46),'WHEEL PART NUMBER GUIDE'!$B$9:$C$51,2,FALSE),VLOOKUP(CONCATENATE(Q46, W46), 'WHEEL PART NUMBER GUIDE'!$Q$6:$R$98, 2, FALSE),VLOOKUP(Z46,'WHEEL PART NUMBER GUIDE'!$J$8:$K$54,2, FALSE),IF(V46="N/A",IF(ABS(T46)&lt;10,"0"&amp;ABS(T46),ABS(T46)),CONCATENATE(LEFT(V46,1),RIGHT(V46,1))), G46, H46)</f>
        <v>MR305785161000</v>
      </c>
      <c r="F46" s="84" t="str">
        <f t="shared" si="15"/>
        <v>MR305785161000</v>
      </c>
      <c r="G46" s="83"/>
      <c r="H46" s="83"/>
      <c r="I46" s="72" t="s">
        <v>5025</v>
      </c>
      <c r="J46" s="305">
        <v>44252.583602534723</v>
      </c>
      <c r="K46" s="78" t="s">
        <v>1230</v>
      </c>
      <c r="L46" s="328">
        <v>355</v>
      </c>
      <c r="M46" s="85">
        <f t="shared" si="2"/>
        <v>355</v>
      </c>
      <c r="N46" s="630"/>
      <c r="O46" s="5">
        <v>17</v>
      </c>
      <c r="P46" s="8">
        <v>8.5</v>
      </c>
      <c r="Q46" s="408" t="str">
        <f t="shared" si="11"/>
        <v>6x135</v>
      </c>
      <c r="R46" s="3">
        <v>6</v>
      </c>
      <c r="S46" s="3">
        <v>135</v>
      </c>
      <c r="T46" s="3">
        <v>0</v>
      </c>
      <c r="U46" s="16">
        <v>4.75</v>
      </c>
      <c r="V46" s="410" t="s">
        <v>85</v>
      </c>
      <c r="W46" s="16">
        <v>94</v>
      </c>
      <c r="X46" s="8">
        <v>30.5</v>
      </c>
      <c r="Y46" s="47">
        <v>2650</v>
      </c>
      <c r="Z46" s="333" t="s">
        <v>5157</v>
      </c>
      <c r="AA46" s="72" t="s">
        <v>6652</v>
      </c>
      <c r="AB46" s="47" t="str">
        <f t="shared" si="16"/>
        <v>17x8.5, 6x135, 0 OS, 2650 lbs</v>
      </c>
      <c r="AC46" s="73" t="s">
        <v>2540</v>
      </c>
      <c r="AD46" s="46" t="str">
        <f>IF(AC46="N/A","None",VLOOKUP(AC46,ACCESSORIES!F:N,9,FALSE))</f>
        <v>Push Thru</v>
      </c>
      <c r="AE46" s="82">
        <f>_xlfn.IFNA(VLOOKUP(AC46,ACCESSORIES!F:J,5,FALSE),"N/A")</f>
        <v>33</v>
      </c>
      <c r="AF46" s="80" t="s">
        <v>85</v>
      </c>
      <c r="AG46" s="80" t="s">
        <v>85</v>
      </c>
      <c r="AH46" s="73" t="s">
        <v>2858</v>
      </c>
      <c r="AI46" s="73" t="s">
        <v>1497</v>
      </c>
      <c r="AJ46" s="9">
        <f>_xlfn.IFNA(VLOOKUP(AI46,ACCESSORIES!F:J,5,FALSE),"N/A")</f>
        <v>1.1000000000000001</v>
      </c>
      <c r="AK46" s="408" t="s">
        <v>237</v>
      </c>
      <c r="AL46" s="408" t="s">
        <v>85</v>
      </c>
      <c r="AM46" s="38" t="str">
        <f>_xlfn.IFNA(VLOOKUP(AL46,ACCESSORIES!F:J,5,FALSE),"N/A")</f>
        <v>N/A</v>
      </c>
      <c r="AN46" s="408" t="s">
        <v>85</v>
      </c>
      <c r="AO46" s="75">
        <v>16.2</v>
      </c>
      <c r="AP46" s="75">
        <v>60</v>
      </c>
      <c r="AQ46" s="408">
        <v>170</v>
      </c>
      <c r="AR46" s="25">
        <v>5.9</v>
      </c>
      <c r="AS46" s="25">
        <v>17.8</v>
      </c>
      <c r="AT46" s="25">
        <v>34.799999999999997</v>
      </c>
      <c r="AU46" s="25">
        <v>46.9</v>
      </c>
      <c r="AV46" s="25">
        <v>207.8</v>
      </c>
      <c r="AW46" s="411">
        <v>202.6</v>
      </c>
      <c r="AX46" s="410">
        <v>89.5</v>
      </c>
      <c r="AY46" s="49">
        <v>32.9</v>
      </c>
      <c r="AZ46" s="49">
        <v>37.5</v>
      </c>
      <c r="BA46" s="49">
        <v>33</v>
      </c>
      <c r="BB46" s="48">
        <f t="shared" si="17"/>
        <v>1.3</v>
      </c>
      <c r="BC46" s="408" t="s">
        <v>85</v>
      </c>
      <c r="BD46" s="412" t="str">
        <f>_xlfn.IFNA(VLOOKUP(BC46,ACCESSORIES!F:J,5,FALSE),"N/A")</f>
        <v>N/A</v>
      </c>
      <c r="BE46" s="408" t="s">
        <v>85</v>
      </c>
      <c r="BF46" s="412" t="str">
        <f>_xlfn.IFNA(VLOOKUP(BE46,ACCESSORIES!F:J,5,FALSE),"N/A")</f>
        <v>N/A</v>
      </c>
      <c r="BG46" s="70">
        <v>36</v>
      </c>
      <c r="BH46" s="50">
        <v>20.236220472440898</v>
      </c>
      <c r="BI46" s="50">
        <v>20.236220472440898</v>
      </c>
      <c r="BJ46" s="50">
        <v>11.417322834645701</v>
      </c>
      <c r="BK46" s="357">
        <f t="shared" si="12"/>
        <v>7.6616839999999839E-2</v>
      </c>
      <c r="BL46" s="73">
        <v>36</v>
      </c>
      <c r="BM46" s="107" t="s">
        <v>10337</v>
      </c>
      <c r="BN46" s="46" t="s">
        <v>3891</v>
      </c>
      <c r="BO46" s="74" t="s">
        <v>5200</v>
      </c>
      <c r="BP46" s="74" t="s">
        <v>3907</v>
      </c>
      <c r="BQ46" s="74" t="s">
        <v>4615</v>
      </c>
      <c r="BR46" s="74" t="s">
        <v>5198</v>
      </c>
      <c r="BS46" s="74" t="s">
        <v>5201</v>
      </c>
      <c r="BT46" s="74" t="s">
        <v>5202</v>
      </c>
      <c r="BU46" s="74" t="s">
        <v>5203</v>
      </c>
      <c r="BV46" s="74" t="s">
        <v>3909</v>
      </c>
      <c r="BW46" s="74"/>
      <c r="BX46" s="74"/>
      <c r="BY46" s="300" t="s">
        <v>7803</v>
      </c>
      <c r="BZ46" s="413" t="s">
        <v>7804</v>
      </c>
      <c r="CA46" s="300" t="s">
        <v>7805</v>
      </c>
      <c r="CB46" s="413" t="s">
        <v>7806</v>
      </c>
      <c r="CC46" s="86" t="str">
        <f t="shared" si="13"/>
        <v>MR305 NV, 17x8.5, 0mm Offset, 6x135, 94mm Centerbore, Matte Black - Gloss Black Lip</v>
      </c>
      <c r="CD46" s="74" t="s">
        <v>3719</v>
      </c>
      <c r="CE46" s="74" t="s">
        <v>3720</v>
      </c>
      <c r="CF46" s="74" t="str">
        <f t="shared" si="14"/>
        <v>STREET (3XX)</v>
      </c>
    </row>
    <row r="47" spans="1:84" s="36" customFormat="1" ht="15" customHeight="1">
      <c r="A47" s="22">
        <f t="shared" si="10"/>
        <v>45</v>
      </c>
      <c r="B47" s="408" t="s">
        <v>84</v>
      </c>
      <c r="C47" s="408" t="s">
        <v>1038</v>
      </c>
      <c r="D47" s="5" t="s">
        <v>2225</v>
      </c>
      <c r="E47" s="129" t="str">
        <f>CONCATENATE(LEFT(D47,5),VLOOKUP(CONCATENATE(O47,"x",P47),'WHEEL PART NUMBER GUIDE'!$B$9:$C$51,2,FALSE),VLOOKUP(CONCATENATE(Q47, W47), 'WHEEL PART NUMBER GUIDE'!$Q$6:$R$98, 2, FALSE),VLOOKUP(Z47,'WHEEL PART NUMBER GUIDE'!$J$8:$K$54,2, FALSE),IF(V47="N/A",IF(ABS(T47)&lt;10,"0"&amp;ABS(T47),ABS(T47)),CONCATENATE(LEFT(V47,1),RIGHT(V47,1))), G47, H47)</f>
        <v>MR30578516525</v>
      </c>
      <c r="F47" s="84" t="str">
        <f t="shared" si="15"/>
        <v>MR30578516525</v>
      </c>
      <c r="G47" s="83"/>
      <c r="H47" s="83"/>
      <c r="I47" s="72" t="s">
        <v>4864</v>
      </c>
      <c r="J47" s="305">
        <v>44351</v>
      </c>
      <c r="K47" s="78" t="s">
        <v>1230</v>
      </c>
      <c r="L47" s="328">
        <v>315</v>
      </c>
      <c r="M47" s="85">
        <f t="shared" si="2"/>
        <v>315</v>
      </c>
      <c r="N47" s="630"/>
      <c r="O47" s="5">
        <v>17</v>
      </c>
      <c r="P47" s="8">
        <v>8.5</v>
      </c>
      <c r="Q47" s="408" t="str">
        <f t="shared" si="11"/>
        <v>6x135</v>
      </c>
      <c r="R47" s="3">
        <v>6</v>
      </c>
      <c r="S47" s="3">
        <v>135</v>
      </c>
      <c r="T47" s="3">
        <v>25</v>
      </c>
      <c r="U47" s="16">
        <v>5.7</v>
      </c>
      <c r="V47" s="410" t="s">
        <v>85</v>
      </c>
      <c r="W47" s="16">
        <v>94</v>
      </c>
      <c r="X47" s="16">
        <v>30.24</v>
      </c>
      <c r="Y47" s="47">
        <v>2500</v>
      </c>
      <c r="Z47" s="71" t="s">
        <v>2165</v>
      </c>
      <c r="AA47" s="72" t="s">
        <v>2845</v>
      </c>
      <c r="AB47" s="47" t="str">
        <f t="shared" si="16"/>
        <v>17x8.5, 6x135, 25 OS, 2500 lbs</v>
      </c>
      <c r="AC47" s="73" t="s">
        <v>1552</v>
      </c>
      <c r="AD47" s="46" t="str">
        <f>IF(AC47="N/A","None",VLOOKUP(AC47,ACCESSORIES!F:N,9,FALSE))</f>
        <v>Push Thru</v>
      </c>
      <c r="AE47" s="82">
        <f>_xlfn.IFNA(VLOOKUP(AC47,ACCESSORIES!F:J,5,FALSE),"N/A")</f>
        <v>33</v>
      </c>
      <c r="AF47" s="80" t="s">
        <v>85</v>
      </c>
      <c r="AG47" s="80" t="s">
        <v>85</v>
      </c>
      <c r="AH47" s="73" t="s">
        <v>2858</v>
      </c>
      <c r="AI47" s="73" t="s">
        <v>1827</v>
      </c>
      <c r="AJ47" s="9">
        <f>_xlfn.IFNA(VLOOKUP(AI47,ACCESSORIES!F:J,5,FALSE),"N/A")</f>
        <v>1.1000000000000001</v>
      </c>
      <c r="AK47" s="408" t="s">
        <v>237</v>
      </c>
      <c r="AL47" s="408" t="s">
        <v>85</v>
      </c>
      <c r="AM47" s="38" t="str">
        <f>_xlfn.IFNA(VLOOKUP(AL47,ACCESSORIES!F:J,5,FALSE),"N/A")</f>
        <v>N/A</v>
      </c>
      <c r="AN47" s="408" t="s">
        <v>85</v>
      </c>
      <c r="AO47" s="75">
        <v>16.2</v>
      </c>
      <c r="AP47" s="75">
        <v>60</v>
      </c>
      <c r="AQ47" s="408">
        <v>170</v>
      </c>
      <c r="AR47" s="25">
        <v>6.8</v>
      </c>
      <c r="AS47" s="25">
        <v>21.4</v>
      </c>
      <c r="AT47" s="25">
        <v>33.5</v>
      </c>
      <c r="AU47" s="25">
        <v>39.4</v>
      </c>
      <c r="AV47" s="25">
        <v>209.8</v>
      </c>
      <c r="AW47" s="411">
        <v>200.5</v>
      </c>
      <c r="AX47" s="410">
        <v>88.2</v>
      </c>
      <c r="AY47" s="49">
        <v>52.7</v>
      </c>
      <c r="AZ47" s="49">
        <v>75</v>
      </c>
      <c r="BA47" s="49">
        <v>30</v>
      </c>
      <c r="BB47" s="48">
        <f t="shared" si="17"/>
        <v>1.18</v>
      </c>
      <c r="BC47" s="408" t="s">
        <v>85</v>
      </c>
      <c r="BD47" s="412" t="str">
        <f>_xlfn.IFNA(VLOOKUP(BC47,ACCESSORIES!F:J,5,FALSE),"N/A")</f>
        <v>N/A</v>
      </c>
      <c r="BE47" s="408" t="s">
        <v>85</v>
      </c>
      <c r="BF47" s="412" t="str">
        <f>_xlfn.IFNA(VLOOKUP(BE47,ACCESSORIES!F:J,5,FALSE),"N/A")</f>
        <v>N/A</v>
      </c>
      <c r="BG47" s="70">
        <v>35</v>
      </c>
      <c r="BH47" s="50">
        <v>20.236220472440898</v>
      </c>
      <c r="BI47" s="50">
        <v>20.236220472440898</v>
      </c>
      <c r="BJ47" s="50">
        <v>11.417322834645701</v>
      </c>
      <c r="BK47" s="357">
        <f t="shared" si="12"/>
        <v>7.6616839999999839E-2</v>
      </c>
      <c r="BL47" s="73">
        <v>36</v>
      </c>
      <c r="BM47" s="107" t="s">
        <v>10337</v>
      </c>
      <c r="BN47" s="46" t="s">
        <v>3891</v>
      </c>
      <c r="BO47" s="74" t="s">
        <v>3907</v>
      </c>
      <c r="BP47" s="74" t="s">
        <v>4615</v>
      </c>
      <c r="BQ47" s="74" t="s">
        <v>5198</v>
      </c>
      <c r="BR47" s="74" t="s">
        <v>5199</v>
      </c>
      <c r="BS47" s="74" t="s">
        <v>5169</v>
      </c>
      <c r="BT47" s="74" t="s">
        <v>5196</v>
      </c>
      <c r="BU47" s="74" t="s">
        <v>3909</v>
      </c>
      <c r="BV47" s="74"/>
      <c r="BW47" s="74"/>
      <c r="BX47" s="74"/>
      <c r="BY47" s="300" t="s">
        <v>7771</v>
      </c>
      <c r="BZ47" s="413" t="s">
        <v>7772</v>
      </c>
      <c r="CA47" s="300" t="s">
        <v>7773</v>
      </c>
      <c r="CB47" s="413" t="s">
        <v>7774</v>
      </c>
      <c r="CC47" s="86" t="str">
        <f t="shared" si="13"/>
        <v>MR305 NV, 17x8.5, +25mm Offset, 6x135, 94mm Centerbore, Matte Black</v>
      </c>
      <c r="CD47" s="74" t="s">
        <v>3719</v>
      </c>
      <c r="CE47" s="74" t="s">
        <v>3720</v>
      </c>
      <c r="CF47" s="74" t="str">
        <f t="shared" si="14"/>
        <v>STREET (3XX)</v>
      </c>
    </row>
    <row r="48" spans="1:84" s="36" customFormat="1" ht="15" customHeight="1">
      <c r="A48" s="22">
        <f t="shared" si="10"/>
        <v>46</v>
      </c>
      <c r="B48" s="408" t="s">
        <v>84</v>
      </c>
      <c r="C48" s="408" t="s">
        <v>1038</v>
      </c>
      <c r="D48" s="5" t="s">
        <v>2225</v>
      </c>
      <c r="E48" s="129" t="str">
        <f>CONCATENATE(LEFT(D48,5),VLOOKUP(CONCATENATE(O48,"x",P48),'WHEEL PART NUMBER GUIDE'!$B$9:$C$51,2,FALSE),VLOOKUP(CONCATENATE(Q48, W48), 'WHEEL PART NUMBER GUIDE'!$Q$6:$R$98, 2, FALSE),VLOOKUP(Z48,'WHEEL PART NUMBER GUIDE'!$J$8:$K$54,2, FALSE),IF(V48="N/A",IF(ABS(T48)&lt;10,"0"&amp;ABS(T48),ABS(T48)),CONCATENATE(LEFT(V48,1),RIGHT(V48,1))), G48, H48)</f>
        <v>MR30578516925</v>
      </c>
      <c r="F48" s="84" t="str">
        <f t="shared" si="15"/>
        <v>MR30578516925</v>
      </c>
      <c r="G48" s="83"/>
      <c r="H48" s="83"/>
      <c r="I48" s="72" t="s">
        <v>4865</v>
      </c>
      <c r="J48" s="305">
        <v>44351</v>
      </c>
      <c r="K48" s="78" t="s">
        <v>1230</v>
      </c>
      <c r="L48" s="328">
        <v>335</v>
      </c>
      <c r="M48" s="85">
        <f t="shared" si="2"/>
        <v>335</v>
      </c>
      <c r="N48" s="630"/>
      <c r="O48" s="5">
        <v>17</v>
      </c>
      <c r="P48" s="8">
        <v>8.5</v>
      </c>
      <c r="Q48" s="408" t="str">
        <f t="shared" si="11"/>
        <v>6x135</v>
      </c>
      <c r="R48" s="3">
        <v>6</v>
      </c>
      <c r="S48" s="3">
        <v>135</v>
      </c>
      <c r="T48" s="3">
        <v>25</v>
      </c>
      <c r="U48" s="16">
        <v>5.7</v>
      </c>
      <c r="V48" s="410" t="s">
        <v>85</v>
      </c>
      <c r="W48" s="16">
        <v>94</v>
      </c>
      <c r="X48" s="16">
        <v>29.87</v>
      </c>
      <c r="Y48" s="47">
        <v>2500</v>
      </c>
      <c r="Z48" s="71" t="s">
        <v>5156</v>
      </c>
      <c r="AA48" s="71" t="s">
        <v>2846</v>
      </c>
      <c r="AB48" s="47" t="str">
        <f t="shared" si="16"/>
        <v>17x8.5, 6x135, 25 OS, 2500 lbs</v>
      </c>
      <c r="AC48" s="73" t="s">
        <v>1552</v>
      </c>
      <c r="AD48" s="46" t="str">
        <f>IF(AC48="N/A","None",VLOOKUP(AC48,ACCESSORIES!F:N,9,FALSE))</f>
        <v>Push Thru</v>
      </c>
      <c r="AE48" s="82">
        <f>_xlfn.IFNA(VLOOKUP(AC48,ACCESSORIES!F:J,5,FALSE),"N/A")</f>
        <v>33</v>
      </c>
      <c r="AF48" s="80" t="s">
        <v>85</v>
      </c>
      <c r="AG48" s="80" t="s">
        <v>85</v>
      </c>
      <c r="AH48" s="73" t="s">
        <v>2858</v>
      </c>
      <c r="AI48" s="73" t="s">
        <v>1827</v>
      </c>
      <c r="AJ48" s="9">
        <f>_xlfn.IFNA(VLOOKUP(AI48,ACCESSORIES!F:J,5,FALSE),"N/A")</f>
        <v>1.1000000000000001</v>
      </c>
      <c r="AK48" s="408" t="s">
        <v>237</v>
      </c>
      <c r="AL48" s="408" t="s">
        <v>85</v>
      </c>
      <c r="AM48" s="38" t="str">
        <f>_xlfn.IFNA(VLOOKUP(AL48,ACCESSORIES!F:J,5,FALSE),"N/A")</f>
        <v>N/A</v>
      </c>
      <c r="AN48" s="408" t="s">
        <v>85</v>
      </c>
      <c r="AO48" s="75">
        <v>16.2</v>
      </c>
      <c r="AP48" s="75">
        <v>60</v>
      </c>
      <c r="AQ48" s="408">
        <v>170</v>
      </c>
      <c r="AR48" s="25">
        <v>6.8</v>
      </c>
      <c r="AS48" s="25">
        <v>21.4</v>
      </c>
      <c r="AT48" s="25">
        <v>33.5</v>
      </c>
      <c r="AU48" s="25">
        <v>39.4</v>
      </c>
      <c r="AV48" s="25">
        <v>209.8</v>
      </c>
      <c r="AW48" s="411">
        <v>200.5</v>
      </c>
      <c r="AX48" s="410">
        <v>88.2</v>
      </c>
      <c r="AY48" s="49">
        <v>52.7</v>
      </c>
      <c r="AZ48" s="49">
        <v>75</v>
      </c>
      <c r="BA48" s="49">
        <v>30</v>
      </c>
      <c r="BB48" s="48">
        <f t="shared" si="17"/>
        <v>1.18</v>
      </c>
      <c r="BC48" s="408" t="s">
        <v>85</v>
      </c>
      <c r="BD48" s="412" t="str">
        <f>_xlfn.IFNA(VLOOKUP(BC48,ACCESSORIES!F:J,5,FALSE),"N/A")</f>
        <v>N/A</v>
      </c>
      <c r="BE48" s="408" t="s">
        <v>85</v>
      </c>
      <c r="BF48" s="412" t="str">
        <f>_xlfn.IFNA(VLOOKUP(BE48,ACCESSORIES!F:J,5,FALSE),"N/A")</f>
        <v>N/A</v>
      </c>
      <c r="BG48" s="70">
        <v>35</v>
      </c>
      <c r="BH48" s="50">
        <v>20.236220472440898</v>
      </c>
      <c r="BI48" s="50">
        <v>20.236220472440898</v>
      </c>
      <c r="BJ48" s="50">
        <v>11.417322834645701</v>
      </c>
      <c r="BK48" s="357">
        <f t="shared" si="12"/>
        <v>7.6616839999999839E-2</v>
      </c>
      <c r="BL48" s="73">
        <v>36</v>
      </c>
      <c r="BM48" s="107" t="s">
        <v>10337</v>
      </c>
      <c r="BN48" s="46" t="s">
        <v>3891</v>
      </c>
      <c r="BO48" s="74" t="s">
        <v>3907</v>
      </c>
      <c r="BP48" s="74" t="s">
        <v>4615</v>
      </c>
      <c r="BQ48" s="74" t="s">
        <v>5198</v>
      </c>
      <c r="BR48" s="74" t="s">
        <v>5199</v>
      </c>
      <c r="BS48" s="74" t="s">
        <v>5169</v>
      </c>
      <c r="BT48" s="74" t="s">
        <v>5196</v>
      </c>
      <c r="BU48" s="74" t="s">
        <v>3909</v>
      </c>
      <c r="BV48" s="74"/>
      <c r="BW48" s="74"/>
      <c r="BX48" s="74"/>
      <c r="BY48" s="300" t="s">
        <v>10062</v>
      </c>
      <c r="BZ48" s="356" t="s">
        <v>10063</v>
      </c>
      <c r="CA48" s="300" t="s">
        <v>10064</v>
      </c>
      <c r="CB48" s="356" t="s">
        <v>10065</v>
      </c>
      <c r="CC48" s="86" t="str">
        <f t="shared" si="13"/>
        <v>MR305 NV, 17x8.5, +25mm Offset, 6x135, 94mm Centerbore, Method Bronze - Matte Black Lip</v>
      </c>
      <c r="CD48" s="74" t="s">
        <v>3719</v>
      </c>
      <c r="CE48" s="74" t="s">
        <v>3720</v>
      </c>
      <c r="CF48" s="74" t="str">
        <f t="shared" si="14"/>
        <v>STREET (3XX)</v>
      </c>
    </row>
    <row r="49" spans="1:84" s="36" customFormat="1" ht="15" customHeight="1">
      <c r="A49" s="22">
        <f t="shared" si="10"/>
        <v>47</v>
      </c>
      <c r="B49" s="408" t="s">
        <v>84</v>
      </c>
      <c r="C49" s="408" t="s">
        <v>1038</v>
      </c>
      <c r="D49" s="5" t="s">
        <v>2225</v>
      </c>
      <c r="E49" s="84" t="str">
        <f>CONCATENATE(LEFT(D49,5),VLOOKUP(CONCATENATE(O49,"x",P49),'WHEEL PART NUMBER GUIDE'!$B$9:$C$51,2,FALSE),VLOOKUP(CONCATENATE(Q49, W49), 'WHEEL PART NUMBER GUIDE'!$Q$6:$R$98, 2, FALSE),VLOOKUP(Z49,'WHEEL PART NUMBER GUIDE'!$J$8:$K$54,2, FALSE),IF(V49="N/A",IF(ABS(T49)&lt;10,"0"&amp;ABS(T49),ABS(T49)),CONCATENATE(LEFT(V49,1),RIGHT(V49,1))), G49, H49)</f>
        <v>MR30578550300</v>
      </c>
      <c r="F49" s="84" t="str">
        <f t="shared" si="15"/>
        <v>MR30578550300</v>
      </c>
      <c r="G49" s="83"/>
      <c r="H49" s="83"/>
      <c r="I49" s="72" t="s">
        <v>437</v>
      </c>
      <c r="J49" s="305">
        <v>41275</v>
      </c>
      <c r="K49" s="78" t="s">
        <v>1230</v>
      </c>
      <c r="L49" s="328">
        <v>315</v>
      </c>
      <c r="M49" s="85">
        <f t="shared" si="2"/>
        <v>315</v>
      </c>
      <c r="N49" s="630"/>
      <c r="O49" s="5">
        <v>17</v>
      </c>
      <c r="P49" s="8">
        <v>8.5</v>
      </c>
      <c r="Q49" s="408" t="str">
        <f t="shared" si="11"/>
        <v>5x5</v>
      </c>
      <c r="R49" s="3">
        <v>5</v>
      </c>
      <c r="S49" s="3">
        <v>5</v>
      </c>
      <c r="T49" s="3">
        <v>0</v>
      </c>
      <c r="U49" s="16">
        <v>4.75</v>
      </c>
      <c r="V49" s="410" t="s">
        <v>85</v>
      </c>
      <c r="W49" s="16">
        <v>94</v>
      </c>
      <c r="X49" s="8">
        <v>30.5</v>
      </c>
      <c r="Y49" s="47">
        <v>2650</v>
      </c>
      <c r="Z49" s="71" t="s">
        <v>5149</v>
      </c>
      <c r="AA49" s="71" t="s">
        <v>2848</v>
      </c>
      <c r="AB49" s="47" t="str">
        <f t="shared" si="16"/>
        <v>17x8.5, 5x5, 0 OS, 2650 lbs</v>
      </c>
      <c r="AC49" s="73" t="s">
        <v>1552</v>
      </c>
      <c r="AD49" s="46" t="str">
        <f>IF(AC49="N/A","None",VLOOKUP(AC49,ACCESSORIES!F:N,9,FALSE))</f>
        <v>Push Thru</v>
      </c>
      <c r="AE49" s="82">
        <f>_xlfn.IFNA(VLOOKUP(AC49,ACCESSORIES!F:J,5,FALSE),"N/A")</f>
        <v>33</v>
      </c>
      <c r="AF49" s="80" t="s">
        <v>85</v>
      </c>
      <c r="AG49" s="80" t="s">
        <v>85</v>
      </c>
      <c r="AH49" s="73" t="s">
        <v>2858</v>
      </c>
      <c r="AI49" s="73" t="s">
        <v>1827</v>
      </c>
      <c r="AJ49" s="9">
        <f>_xlfn.IFNA(VLOOKUP(AI49,ACCESSORIES!F:J,5,FALSE),"N/A")</f>
        <v>1.1000000000000001</v>
      </c>
      <c r="AK49" s="408" t="s">
        <v>237</v>
      </c>
      <c r="AL49" s="408" t="s">
        <v>85</v>
      </c>
      <c r="AM49" s="38" t="str">
        <f>_xlfn.IFNA(VLOOKUP(AL49,ACCESSORIES!F:J,5,FALSE),"N/A")</f>
        <v>N/A</v>
      </c>
      <c r="AN49" s="408" t="s">
        <v>85</v>
      </c>
      <c r="AO49" s="75">
        <v>16.2</v>
      </c>
      <c r="AP49" s="75">
        <v>60</v>
      </c>
      <c r="AQ49" s="408">
        <v>155</v>
      </c>
      <c r="AR49" s="25">
        <v>12.9</v>
      </c>
      <c r="AS49" s="25">
        <v>23.2</v>
      </c>
      <c r="AT49" s="25">
        <v>34.799999999999997</v>
      </c>
      <c r="AU49" s="25">
        <v>46.9</v>
      </c>
      <c r="AV49" s="25">
        <v>207.8</v>
      </c>
      <c r="AW49" s="411">
        <v>202.6</v>
      </c>
      <c r="AX49" s="410">
        <v>88.2</v>
      </c>
      <c r="AY49" s="49">
        <v>52.7</v>
      </c>
      <c r="AZ49" s="49">
        <v>75</v>
      </c>
      <c r="BA49" s="49">
        <v>33</v>
      </c>
      <c r="BB49" s="48">
        <f t="shared" si="17"/>
        <v>1.3</v>
      </c>
      <c r="BC49" s="408" t="s">
        <v>85</v>
      </c>
      <c r="BD49" s="412" t="str">
        <f>_xlfn.IFNA(VLOOKUP(BC49,ACCESSORIES!F:J,5,FALSE),"N/A")</f>
        <v>N/A</v>
      </c>
      <c r="BE49" s="408" t="s">
        <v>85</v>
      </c>
      <c r="BF49" s="412" t="str">
        <f>_xlfn.IFNA(VLOOKUP(BE49,ACCESSORIES!F:J,5,FALSE),"N/A")</f>
        <v>N/A</v>
      </c>
      <c r="BG49" s="70">
        <v>36</v>
      </c>
      <c r="BH49" s="50">
        <v>20.236220472440898</v>
      </c>
      <c r="BI49" s="50">
        <v>20.236220472440898</v>
      </c>
      <c r="BJ49" s="50">
        <v>11.417322834645701</v>
      </c>
      <c r="BK49" s="357">
        <f t="shared" si="12"/>
        <v>7.6616839999999839E-2</v>
      </c>
      <c r="BL49" s="73">
        <v>36</v>
      </c>
      <c r="BM49" s="107" t="s">
        <v>10337</v>
      </c>
      <c r="BN49" s="46" t="s">
        <v>3891</v>
      </c>
      <c r="BO49" s="74" t="s">
        <v>3907</v>
      </c>
      <c r="BP49" s="74" t="s">
        <v>4615</v>
      </c>
      <c r="BQ49" s="74" t="s">
        <v>5198</v>
      </c>
      <c r="BR49" s="74" t="s">
        <v>5199</v>
      </c>
      <c r="BS49" s="74" t="s">
        <v>5169</v>
      </c>
      <c r="BT49" s="74" t="s">
        <v>5196</v>
      </c>
      <c r="BU49" s="74" t="s">
        <v>3909</v>
      </c>
      <c r="BV49" s="74"/>
      <c r="BW49" s="74"/>
      <c r="BX49" s="74"/>
      <c r="BY49" s="300" t="s">
        <v>6073</v>
      </c>
      <c r="BZ49" s="413" t="s">
        <v>7808</v>
      </c>
      <c r="CA49" s="300" t="s">
        <v>6075</v>
      </c>
      <c r="CB49" s="413" t="s">
        <v>7809</v>
      </c>
      <c r="CC49" s="86" t="str">
        <f t="shared" si="13"/>
        <v>MR305 NV, 17x8.5, 0mm Offset, 5x5, 94mm Centerbore, Machined - Matte Black Lip</v>
      </c>
      <c r="CD49" s="74" t="s">
        <v>3719</v>
      </c>
      <c r="CE49" s="74" t="s">
        <v>3720</v>
      </c>
      <c r="CF49" s="74" t="str">
        <f t="shared" si="14"/>
        <v>STREET (3XX)</v>
      </c>
    </row>
    <row r="50" spans="1:84" s="36" customFormat="1" ht="15" customHeight="1">
      <c r="A50" s="22">
        <f t="shared" si="10"/>
        <v>48</v>
      </c>
      <c r="B50" s="408" t="s">
        <v>84</v>
      </c>
      <c r="C50" s="408" t="s">
        <v>1038</v>
      </c>
      <c r="D50" s="5" t="s">
        <v>2225</v>
      </c>
      <c r="E50" s="84" t="str">
        <f>CONCATENATE(LEFT(D50,5),VLOOKUP(CONCATENATE(O50,"x",P50),'WHEEL PART NUMBER GUIDE'!$B$9:$C$51,2,FALSE),VLOOKUP(CONCATENATE(Q50, W50), 'WHEEL PART NUMBER GUIDE'!$Q$6:$R$98, 2, FALSE),VLOOKUP(Z50,'WHEEL PART NUMBER GUIDE'!$J$8:$K$54,2, FALSE),IF(V50="N/A",IF(ABS(T50)&lt;10,"0"&amp;ABS(T50),ABS(T50)),CONCATENATE(LEFT(V50,1),RIGHT(V50,1))), G50, H50)</f>
        <v>MR30578550500</v>
      </c>
      <c r="F50" s="84" t="str">
        <f t="shared" si="15"/>
        <v>MR30578550500</v>
      </c>
      <c r="G50" s="83"/>
      <c r="H50" s="83"/>
      <c r="I50" s="72" t="s">
        <v>438</v>
      </c>
      <c r="J50" s="305">
        <v>41275</v>
      </c>
      <c r="K50" s="78" t="s">
        <v>1230</v>
      </c>
      <c r="L50" s="328">
        <v>315</v>
      </c>
      <c r="M50" s="85">
        <f t="shared" si="2"/>
        <v>315</v>
      </c>
      <c r="N50" s="630"/>
      <c r="O50" s="5">
        <v>17</v>
      </c>
      <c r="P50" s="8">
        <v>8.5</v>
      </c>
      <c r="Q50" s="408" t="str">
        <f t="shared" si="11"/>
        <v>5x5</v>
      </c>
      <c r="R50" s="3">
        <v>5</v>
      </c>
      <c r="S50" s="3">
        <v>5</v>
      </c>
      <c r="T50" s="3">
        <v>0</v>
      </c>
      <c r="U50" s="16">
        <v>4.75</v>
      </c>
      <c r="V50" s="410" t="s">
        <v>85</v>
      </c>
      <c r="W50" s="16">
        <v>94</v>
      </c>
      <c r="X50" s="8">
        <v>30.72</v>
      </c>
      <c r="Y50" s="47">
        <v>2650</v>
      </c>
      <c r="Z50" s="71" t="s">
        <v>2165</v>
      </c>
      <c r="AA50" s="72" t="s">
        <v>2845</v>
      </c>
      <c r="AB50" s="47" t="str">
        <f t="shared" si="16"/>
        <v>17x8.5, 5x5, 0 OS, 2650 lbs</v>
      </c>
      <c r="AC50" s="73" t="s">
        <v>1552</v>
      </c>
      <c r="AD50" s="46" t="str">
        <f>IF(AC50="N/A","None",VLOOKUP(AC50,ACCESSORIES!F:N,9,FALSE))</f>
        <v>Push Thru</v>
      </c>
      <c r="AE50" s="82">
        <f>_xlfn.IFNA(VLOOKUP(AC50,ACCESSORIES!F:J,5,FALSE),"N/A")</f>
        <v>33</v>
      </c>
      <c r="AF50" s="80" t="s">
        <v>85</v>
      </c>
      <c r="AG50" s="80" t="s">
        <v>85</v>
      </c>
      <c r="AH50" s="73" t="s">
        <v>2858</v>
      </c>
      <c r="AI50" s="73" t="s">
        <v>1827</v>
      </c>
      <c r="AJ50" s="9">
        <f>_xlfn.IFNA(VLOOKUP(AI50,ACCESSORIES!F:J,5,FALSE),"N/A")</f>
        <v>1.1000000000000001</v>
      </c>
      <c r="AK50" s="408" t="s">
        <v>237</v>
      </c>
      <c r="AL50" s="408" t="s">
        <v>85</v>
      </c>
      <c r="AM50" s="38" t="str">
        <f>_xlfn.IFNA(VLOOKUP(AL50,ACCESSORIES!F:J,5,FALSE),"N/A")</f>
        <v>N/A</v>
      </c>
      <c r="AN50" s="408" t="s">
        <v>85</v>
      </c>
      <c r="AO50" s="75">
        <v>16.2</v>
      </c>
      <c r="AP50" s="75">
        <v>60</v>
      </c>
      <c r="AQ50" s="408">
        <v>155</v>
      </c>
      <c r="AR50" s="25">
        <v>12.9</v>
      </c>
      <c r="AS50" s="25">
        <v>23.2</v>
      </c>
      <c r="AT50" s="25">
        <v>34.799999999999997</v>
      </c>
      <c r="AU50" s="25">
        <v>46.9</v>
      </c>
      <c r="AV50" s="25">
        <v>207.8</v>
      </c>
      <c r="AW50" s="411">
        <v>202.6</v>
      </c>
      <c r="AX50" s="410">
        <v>88.2</v>
      </c>
      <c r="AY50" s="49">
        <v>52.7</v>
      </c>
      <c r="AZ50" s="49">
        <v>75</v>
      </c>
      <c r="BA50" s="49">
        <v>33</v>
      </c>
      <c r="BB50" s="48">
        <f t="shared" si="17"/>
        <v>1.3</v>
      </c>
      <c r="BC50" s="408" t="s">
        <v>85</v>
      </c>
      <c r="BD50" s="412" t="str">
        <f>_xlfn.IFNA(VLOOKUP(BC50,ACCESSORIES!F:J,5,FALSE),"N/A")</f>
        <v>N/A</v>
      </c>
      <c r="BE50" s="408" t="s">
        <v>85</v>
      </c>
      <c r="BF50" s="412" t="str">
        <f>_xlfn.IFNA(VLOOKUP(BE50,ACCESSORIES!F:J,5,FALSE),"N/A")</f>
        <v>N/A</v>
      </c>
      <c r="BG50" s="70">
        <v>36</v>
      </c>
      <c r="BH50" s="50">
        <v>20.236220472440898</v>
      </c>
      <c r="BI50" s="50">
        <v>20.236220472440898</v>
      </c>
      <c r="BJ50" s="50">
        <v>11.417322834645701</v>
      </c>
      <c r="BK50" s="357">
        <f t="shared" si="12"/>
        <v>7.6616839999999839E-2</v>
      </c>
      <c r="BL50" s="73">
        <v>36</v>
      </c>
      <c r="BM50" s="107" t="s">
        <v>10366</v>
      </c>
      <c r="BN50" s="46" t="s">
        <v>3891</v>
      </c>
      <c r="BO50" s="74" t="s">
        <v>3907</v>
      </c>
      <c r="BP50" s="74" t="s">
        <v>4615</v>
      </c>
      <c r="BQ50" s="74" t="s">
        <v>5198</v>
      </c>
      <c r="BR50" s="74" t="s">
        <v>5199</v>
      </c>
      <c r="BS50" s="74" t="s">
        <v>5169</v>
      </c>
      <c r="BT50" s="74" t="s">
        <v>5196</v>
      </c>
      <c r="BU50" s="74" t="s">
        <v>3909</v>
      </c>
      <c r="BV50" s="74"/>
      <c r="BW50" s="74"/>
      <c r="BX50" s="74"/>
      <c r="BY50" s="300" t="s">
        <v>7770</v>
      </c>
      <c r="BZ50" s="413" t="s">
        <v>7769</v>
      </c>
      <c r="CA50" s="300" t="s">
        <v>7768</v>
      </c>
      <c r="CB50" s="413" t="s">
        <v>7767</v>
      </c>
      <c r="CC50" s="86" t="str">
        <f t="shared" si="13"/>
        <v>MR305 NV, 17x8.5, 0mm Offset, 5x5, 94mm Centerbore, Matte Black</v>
      </c>
      <c r="CD50" s="74" t="s">
        <v>3719</v>
      </c>
      <c r="CE50" s="74" t="s">
        <v>3720</v>
      </c>
      <c r="CF50" s="74" t="str">
        <f t="shared" si="14"/>
        <v>STREET (3XX)</v>
      </c>
    </row>
    <row r="51" spans="1:84" s="36" customFormat="1" ht="15" customHeight="1">
      <c r="A51" s="22">
        <f t="shared" si="10"/>
        <v>49</v>
      </c>
      <c r="B51" s="408" t="s">
        <v>84</v>
      </c>
      <c r="C51" s="408" t="s">
        <v>1038</v>
      </c>
      <c r="D51" s="5" t="s">
        <v>2225</v>
      </c>
      <c r="E51" s="84" t="str">
        <f>CONCATENATE(LEFT(D51,5),VLOOKUP(CONCATENATE(O51,"x",P51),'WHEEL PART NUMBER GUIDE'!$B$9:$C$51,2,FALSE),VLOOKUP(CONCATENATE(Q51, W51), 'WHEEL PART NUMBER GUIDE'!$Q$6:$R$98, 2, FALSE),VLOOKUP(Z51,'WHEEL PART NUMBER GUIDE'!$J$8:$K$54,2, FALSE),IF(V51="N/A",IF(ABS(T51)&lt;10,"0"&amp;ABS(T51),ABS(T51)),CONCATENATE(LEFT(V51,1),RIGHT(V51,1))), G51, H51)</f>
        <v>MR30578550800</v>
      </c>
      <c r="F51" s="84" t="str">
        <f t="shared" si="15"/>
        <v>MR30578550800</v>
      </c>
      <c r="G51" s="83"/>
      <c r="H51" s="83"/>
      <c r="I51" s="72" t="s">
        <v>5565</v>
      </c>
      <c r="J51" s="305">
        <v>44585.489849537036</v>
      </c>
      <c r="K51" s="78" t="s">
        <v>1230</v>
      </c>
      <c r="L51" s="328">
        <v>335</v>
      </c>
      <c r="M51" s="85">
        <f t="shared" si="2"/>
        <v>335</v>
      </c>
      <c r="N51" s="630"/>
      <c r="O51" s="5">
        <v>17</v>
      </c>
      <c r="P51" s="8">
        <v>8.5</v>
      </c>
      <c r="Q51" s="408" t="str">
        <f t="shared" si="11"/>
        <v>5x5</v>
      </c>
      <c r="R51" s="3">
        <v>5</v>
      </c>
      <c r="S51" s="3">
        <v>5</v>
      </c>
      <c r="T51" s="3">
        <v>0</v>
      </c>
      <c r="U51" s="16">
        <v>4.75</v>
      </c>
      <c r="V51" s="410" t="s">
        <v>85</v>
      </c>
      <c r="W51" s="16">
        <v>94</v>
      </c>
      <c r="X51" s="8">
        <v>30.42</v>
      </c>
      <c r="Y51" s="47">
        <v>2650</v>
      </c>
      <c r="Z51" s="71" t="s">
        <v>5380</v>
      </c>
      <c r="AA51" s="71" t="s">
        <v>2850</v>
      </c>
      <c r="AB51" s="47" t="str">
        <f t="shared" si="16"/>
        <v>17x8.5, 5x5, 0 OS, 2650 lbs</v>
      </c>
      <c r="AC51" s="73" t="s">
        <v>1552</v>
      </c>
      <c r="AD51" s="46" t="str">
        <f>IF(AC51="N/A","None",VLOOKUP(AC51,ACCESSORIES!F:N,9,FALSE))</f>
        <v>Push Thru</v>
      </c>
      <c r="AE51" s="82">
        <f>_xlfn.IFNA(VLOOKUP(AC51,ACCESSORIES!F:J,5,FALSE),"N/A")</f>
        <v>33</v>
      </c>
      <c r="AF51" s="80" t="s">
        <v>85</v>
      </c>
      <c r="AG51" s="80" t="s">
        <v>85</v>
      </c>
      <c r="AH51" s="73" t="s">
        <v>2858</v>
      </c>
      <c r="AI51" s="73" t="s">
        <v>1827</v>
      </c>
      <c r="AJ51" s="9">
        <f>_xlfn.IFNA(VLOOKUP(AI51,ACCESSORIES!F:J,5,FALSE),"N/A")</f>
        <v>1.1000000000000001</v>
      </c>
      <c r="AK51" s="408" t="s">
        <v>237</v>
      </c>
      <c r="AL51" s="408" t="s">
        <v>85</v>
      </c>
      <c r="AM51" s="38" t="str">
        <f>_xlfn.IFNA(VLOOKUP(AL51,ACCESSORIES!F:J,5,FALSE),"N/A")</f>
        <v>N/A</v>
      </c>
      <c r="AN51" s="408" t="s">
        <v>85</v>
      </c>
      <c r="AO51" s="75">
        <v>16.2</v>
      </c>
      <c r="AP51" s="75">
        <v>60</v>
      </c>
      <c r="AQ51" s="408">
        <v>155</v>
      </c>
      <c r="AR51" s="25">
        <v>12.9</v>
      </c>
      <c r="AS51" s="25">
        <v>23.2</v>
      </c>
      <c r="AT51" s="25">
        <v>34.799999999999997</v>
      </c>
      <c r="AU51" s="25">
        <v>46.9</v>
      </c>
      <c r="AV51" s="25">
        <v>207.8</v>
      </c>
      <c r="AW51" s="411">
        <v>202.6</v>
      </c>
      <c r="AX51" s="410">
        <v>88.2</v>
      </c>
      <c r="AY51" s="365">
        <v>52.7</v>
      </c>
      <c r="AZ51" s="365">
        <v>75</v>
      </c>
      <c r="BA51" s="49">
        <v>33</v>
      </c>
      <c r="BB51" s="48">
        <f t="shared" si="17"/>
        <v>1.3</v>
      </c>
      <c r="BC51" s="408" t="s">
        <v>85</v>
      </c>
      <c r="BD51" s="412" t="str">
        <f>_xlfn.IFNA(VLOOKUP(BC51,ACCESSORIES!F:J,5,FALSE),"N/A")</f>
        <v>N/A</v>
      </c>
      <c r="BE51" s="408" t="s">
        <v>85</v>
      </c>
      <c r="BF51" s="412" t="str">
        <f>_xlfn.IFNA(VLOOKUP(BE51,ACCESSORIES!F:J,5,FALSE),"N/A")</f>
        <v>N/A</v>
      </c>
      <c r="BG51" s="70">
        <v>35</v>
      </c>
      <c r="BH51" s="50">
        <v>20.236220472440898</v>
      </c>
      <c r="BI51" s="50">
        <v>20.236220472440898</v>
      </c>
      <c r="BJ51" s="50">
        <v>11.417322834645701</v>
      </c>
      <c r="BK51" s="357">
        <f t="shared" si="12"/>
        <v>7.6616839999999839E-2</v>
      </c>
      <c r="BL51" s="73">
        <v>36</v>
      </c>
      <c r="BM51" s="107" t="s">
        <v>10337</v>
      </c>
      <c r="BN51" s="46" t="s">
        <v>3891</v>
      </c>
      <c r="BO51" s="74" t="s">
        <v>3907</v>
      </c>
      <c r="BP51" s="74" t="s">
        <v>4615</v>
      </c>
      <c r="BQ51" s="74" t="s">
        <v>5198</v>
      </c>
      <c r="BR51" s="74" t="s">
        <v>5199</v>
      </c>
      <c r="BS51" s="74" t="s">
        <v>5169</v>
      </c>
      <c r="BT51" s="74" t="s">
        <v>5196</v>
      </c>
      <c r="BU51" s="74" t="s">
        <v>3909</v>
      </c>
      <c r="BV51" s="74"/>
      <c r="BW51" s="74"/>
      <c r="BX51" s="74"/>
      <c r="BY51" s="300"/>
      <c r="BZ51" s="312"/>
      <c r="CA51" s="300"/>
      <c r="CB51" s="312"/>
      <c r="CC51" s="86" t="str">
        <f t="shared" si="13"/>
        <v>MR305 NV, 17x8.5, 0mm Offset, 5x5, 94mm Centerbore, Titanium - Matte Black Lip</v>
      </c>
      <c r="CD51" s="74" t="s">
        <v>3719</v>
      </c>
      <c r="CE51" s="74" t="s">
        <v>3720</v>
      </c>
      <c r="CF51" s="74" t="str">
        <f t="shared" si="14"/>
        <v>STREET (3XX)</v>
      </c>
    </row>
    <row r="52" spans="1:84" s="36" customFormat="1" ht="15" customHeight="1">
      <c r="A52" s="22">
        <f t="shared" ref="A52:A91" si="18">ROW(B52)-2</f>
        <v>50</v>
      </c>
      <c r="B52" s="408" t="s">
        <v>84</v>
      </c>
      <c r="C52" s="408" t="s">
        <v>1038</v>
      </c>
      <c r="D52" s="5" t="s">
        <v>2225</v>
      </c>
      <c r="E52" s="84" t="str">
        <f>CONCATENATE(LEFT(D52,5),VLOOKUP(CONCATENATE(O52,"x",P52),'WHEEL PART NUMBER GUIDE'!$B$9:$C$51,2,FALSE),VLOOKUP(CONCATENATE(Q52, W52), 'WHEEL PART NUMBER GUIDE'!$Q$6:$R$98, 2, FALSE),VLOOKUP(Z52,'WHEEL PART NUMBER GUIDE'!$J$8:$K$54,2, FALSE),IF(V52="N/A",IF(ABS(T52)&lt;10,"0"&amp;ABS(T52),ABS(T52)),CONCATENATE(LEFT(V52,1),RIGHT(V52,1))), G52, H52)</f>
        <v>MR30578550900</v>
      </c>
      <c r="F52" s="84" t="str">
        <f t="shared" si="15"/>
        <v>MR30578550900</v>
      </c>
      <c r="G52" s="83"/>
      <c r="H52" s="83"/>
      <c r="I52" s="72" t="s">
        <v>439</v>
      </c>
      <c r="J52" s="305">
        <v>41275</v>
      </c>
      <c r="K52" s="78" t="s">
        <v>1230</v>
      </c>
      <c r="L52" s="328">
        <v>335</v>
      </c>
      <c r="M52" s="85">
        <f t="shared" si="2"/>
        <v>335</v>
      </c>
      <c r="N52" s="630"/>
      <c r="O52" s="5">
        <v>17</v>
      </c>
      <c r="P52" s="8">
        <v>8.5</v>
      </c>
      <c r="Q52" s="408" t="str">
        <f t="shared" ref="Q52:Q91" si="19">CONCATENATE(R52,"x",S52)</f>
        <v>5x5</v>
      </c>
      <c r="R52" s="3">
        <v>5</v>
      </c>
      <c r="S52" s="3">
        <v>5</v>
      </c>
      <c r="T52" s="3">
        <v>0</v>
      </c>
      <c r="U52" s="16">
        <v>4.75</v>
      </c>
      <c r="V52" s="410" t="s">
        <v>85</v>
      </c>
      <c r="W52" s="16">
        <v>94</v>
      </c>
      <c r="X52" s="8">
        <v>30.86</v>
      </c>
      <c r="Y52" s="47">
        <v>2650</v>
      </c>
      <c r="Z52" s="71" t="s">
        <v>5156</v>
      </c>
      <c r="AA52" s="71" t="s">
        <v>2846</v>
      </c>
      <c r="AB52" s="47" t="str">
        <f t="shared" si="16"/>
        <v>17x8.5, 5x5, 0 OS, 2650 lbs</v>
      </c>
      <c r="AC52" s="73" t="s">
        <v>1552</v>
      </c>
      <c r="AD52" s="46" t="str">
        <f>IF(AC52="N/A","None",VLOOKUP(AC52,ACCESSORIES!F:N,9,FALSE))</f>
        <v>Push Thru</v>
      </c>
      <c r="AE52" s="82">
        <f>_xlfn.IFNA(VLOOKUP(AC52,ACCESSORIES!F:J,5,FALSE),"N/A")</f>
        <v>33</v>
      </c>
      <c r="AF52" s="80" t="s">
        <v>85</v>
      </c>
      <c r="AG52" s="80" t="s">
        <v>85</v>
      </c>
      <c r="AH52" s="73" t="s">
        <v>2858</v>
      </c>
      <c r="AI52" s="73" t="s">
        <v>1827</v>
      </c>
      <c r="AJ52" s="9">
        <f>_xlfn.IFNA(VLOOKUP(AI52,ACCESSORIES!F:J,5,FALSE),"N/A")</f>
        <v>1.1000000000000001</v>
      </c>
      <c r="AK52" s="408" t="s">
        <v>237</v>
      </c>
      <c r="AL52" s="408" t="s">
        <v>85</v>
      </c>
      <c r="AM52" s="38" t="str">
        <f>_xlfn.IFNA(VLOOKUP(AL52,ACCESSORIES!F:J,5,FALSE),"N/A")</f>
        <v>N/A</v>
      </c>
      <c r="AN52" s="408" t="s">
        <v>85</v>
      </c>
      <c r="AO52" s="75">
        <v>16.2</v>
      </c>
      <c r="AP52" s="75">
        <v>60</v>
      </c>
      <c r="AQ52" s="408">
        <v>155</v>
      </c>
      <c r="AR52" s="25">
        <v>12.9</v>
      </c>
      <c r="AS52" s="25">
        <v>23.2</v>
      </c>
      <c r="AT52" s="25">
        <v>34.799999999999997</v>
      </c>
      <c r="AU52" s="25">
        <v>46.9</v>
      </c>
      <c r="AV52" s="25">
        <v>207.8</v>
      </c>
      <c r="AW52" s="411">
        <v>202.6</v>
      </c>
      <c r="AX52" s="410">
        <v>88.2</v>
      </c>
      <c r="AY52" s="49">
        <v>52.7</v>
      </c>
      <c r="AZ52" s="49">
        <v>75</v>
      </c>
      <c r="BA52" s="49">
        <v>33</v>
      </c>
      <c r="BB52" s="48">
        <f t="shared" si="17"/>
        <v>1.3</v>
      </c>
      <c r="BC52" s="408" t="s">
        <v>85</v>
      </c>
      <c r="BD52" s="412" t="str">
        <f>_xlfn.IFNA(VLOOKUP(BC52,ACCESSORIES!F:J,5,FALSE),"N/A")</f>
        <v>N/A</v>
      </c>
      <c r="BE52" s="408" t="s">
        <v>85</v>
      </c>
      <c r="BF52" s="412" t="str">
        <f>_xlfn.IFNA(VLOOKUP(BE52,ACCESSORIES!F:J,5,FALSE),"N/A")</f>
        <v>N/A</v>
      </c>
      <c r="BG52" s="70">
        <v>36</v>
      </c>
      <c r="BH52" s="50">
        <v>20.236220472440898</v>
      </c>
      <c r="BI52" s="50">
        <v>20.236220472440898</v>
      </c>
      <c r="BJ52" s="50">
        <v>11.417322834645701</v>
      </c>
      <c r="BK52" s="357">
        <f t="shared" ref="BK52:BK91" si="20">SUM(((BH52*25.4)*(BI52*25.4)*(BJ52*25.4))/1000000000)</f>
        <v>7.6616839999999839E-2</v>
      </c>
      <c r="BL52" s="73">
        <v>36</v>
      </c>
      <c r="BM52" s="107" t="s">
        <v>10337</v>
      </c>
      <c r="BN52" s="46" t="s">
        <v>3891</v>
      </c>
      <c r="BO52" s="74" t="s">
        <v>3907</v>
      </c>
      <c r="BP52" s="74" t="s">
        <v>4615</v>
      </c>
      <c r="BQ52" s="74" t="s">
        <v>5198</v>
      </c>
      <c r="BR52" s="74" t="s">
        <v>5199</v>
      </c>
      <c r="BS52" s="74" t="s">
        <v>5169</v>
      </c>
      <c r="BT52" s="74" t="s">
        <v>5196</v>
      </c>
      <c r="BU52" s="74" t="s">
        <v>3909</v>
      </c>
      <c r="BV52" s="74"/>
      <c r="BW52" s="74"/>
      <c r="BX52" s="74"/>
      <c r="BY52" s="300" t="s">
        <v>10066</v>
      </c>
      <c r="BZ52" s="356" t="s">
        <v>10067</v>
      </c>
      <c r="CA52" s="300" t="s">
        <v>10068</v>
      </c>
      <c r="CB52" s="356" t="s">
        <v>10069</v>
      </c>
      <c r="CC52" s="86" t="str">
        <f t="shared" si="13"/>
        <v>MR305 NV, 17x8.5, 0mm Offset, 5x5, 94mm Centerbore, Method Bronze - Matte Black Lip</v>
      </c>
      <c r="CD52" s="74" t="s">
        <v>3719</v>
      </c>
      <c r="CE52" s="74" t="s">
        <v>3720</v>
      </c>
      <c r="CF52" s="74" t="str">
        <f t="shared" si="14"/>
        <v>STREET (3XX)</v>
      </c>
    </row>
    <row r="53" spans="1:84" s="36" customFormat="1" ht="15" customHeight="1">
      <c r="A53" s="22">
        <f t="shared" si="18"/>
        <v>51</v>
      </c>
      <c r="B53" s="408" t="s">
        <v>84</v>
      </c>
      <c r="C53" s="408" t="s">
        <v>1038</v>
      </c>
      <c r="D53" s="5" t="s">
        <v>2225</v>
      </c>
      <c r="E53" s="84" t="str">
        <f>CONCATENATE(LEFT(D53,5),VLOOKUP(CONCATENATE(O53,"x",P53),'WHEEL PART NUMBER GUIDE'!$B$9:$C$51,2,FALSE),VLOOKUP(CONCATENATE(Q53, W53), 'WHEEL PART NUMBER GUIDE'!$Q$6:$R$98, 2, FALSE),VLOOKUP(Z53,'WHEEL PART NUMBER GUIDE'!$J$8:$K$54,2, FALSE),IF(V53="N/A",IF(ABS(T53)&lt;10,"0"&amp;ABS(T53),ABS(T53)),CONCATENATE(LEFT(V53,1),RIGHT(V53,1))), G53, H53)</f>
        <v>MR305785501000</v>
      </c>
      <c r="F53" s="84" t="str">
        <f t="shared" si="15"/>
        <v>MR305785501000</v>
      </c>
      <c r="G53" s="83"/>
      <c r="H53" s="83"/>
      <c r="I53" s="72" t="s">
        <v>5026</v>
      </c>
      <c r="J53" s="305">
        <v>44252.587352407405</v>
      </c>
      <c r="K53" s="78" t="s">
        <v>1230</v>
      </c>
      <c r="L53" s="328">
        <v>355</v>
      </c>
      <c r="M53" s="85">
        <f t="shared" si="2"/>
        <v>355</v>
      </c>
      <c r="N53" s="630"/>
      <c r="O53" s="5">
        <v>17</v>
      </c>
      <c r="P53" s="8">
        <v>8.5</v>
      </c>
      <c r="Q53" s="408" t="str">
        <f t="shared" si="19"/>
        <v>5x5</v>
      </c>
      <c r="R53" s="3">
        <v>5</v>
      </c>
      <c r="S53" s="3">
        <v>5</v>
      </c>
      <c r="T53" s="3">
        <v>0</v>
      </c>
      <c r="U53" s="16">
        <v>4.75</v>
      </c>
      <c r="V53" s="410" t="s">
        <v>85</v>
      </c>
      <c r="W53" s="16">
        <v>94</v>
      </c>
      <c r="X53" s="8">
        <v>30.57</v>
      </c>
      <c r="Y53" s="47">
        <v>2650</v>
      </c>
      <c r="Z53" s="333" t="s">
        <v>5157</v>
      </c>
      <c r="AA53" s="72" t="s">
        <v>6652</v>
      </c>
      <c r="AB53" s="47" t="str">
        <f t="shared" si="16"/>
        <v>17x8.5, 5x5, 0 OS, 2650 lbs</v>
      </c>
      <c r="AC53" s="73" t="s">
        <v>2540</v>
      </c>
      <c r="AD53" s="46" t="str">
        <f>IF(AC53="N/A","None",VLOOKUP(AC53,ACCESSORIES!F:N,9,FALSE))</f>
        <v>Push Thru</v>
      </c>
      <c r="AE53" s="82">
        <f>_xlfn.IFNA(VLOOKUP(AC53,ACCESSORIES!F:J,5,FALSE),"N/A")</f>
        <v>33</v>
      </c>
      <c r="AF53" s="80" t="s">
        <v>85</v>
      </c>
      <c r="AG53" s="80" t="s">
        <v>85</v>
      </c>
      <c r="AH53" s="73" t="s">
        <v>2858</v>
      </c>
      <c r="AI53" s="73" t="s">
        <v>1497</v>
      </c>
      <c r="AJ53" s="9">
        <f>_xlfn.IFNA(VLOOKUP(AI53,ACCESSORIES!F:J,5,FALSE),"N/A")</f>
        <v>1.1000000000000001</v>
      </c>
      <c r="AK53" s="408" t="s">
        <v>237</v>
      </c>
      <c r="AL53" s="408" t="s">
        <v>85</v>
      </c>
      <c r="AM53" s="38" t="str">
        <f>_xlfn.IFNA(VLOOKUP(AL53,ACCESSORIES!F:J,5,FALSE),"N/A")</f>
        <v>N/A</v>
      </c>
      <c r="AN53" s="408" t="s">
        <v>85</v>
      </c>
      <c r="AO53" s="75">
        <v>16.2</v>
      </c>
      <c r="AP53" s="75">
        <v>60</v>
      </c>
      <c r="AQ53" s="408">
        <v>155</v>
      </c>
      <c r="AR53" s="25">
        <v>12.9</v>
      </c>
      <c r="AS53" s="25">
        <v>23.2</v>
      </c>
      <c r="AT53" s="25">
        <v>34.799999999999997</v>
      </c>
      <c r="AU53" s="25">
        <v>46.9</v>
      </c>
      <c r="AV53" s="25">
        <v>207.8</v>
      </c>
      <c r="AW53" s="411">
        <v>202.6</v>
      </c>
      <c r="AX53" s="410">
        <v>89.5</v>
      </c>
      <c r="AY53" s="49">
        <v>32.9</v>
      </c>
      <c r="AZ53" s="49">
        <v>37.5</v>
      </c>
      <c r="BA53" s="49">
        <v>33</v>
      </c>
      <c r="BB53" s="48">
        <f t="shared" si="17"/>
        <v>1.3</v>
      </c>
      <c r="BC53" s="408" t="s">
        <v>85</v>
      </c>
      <c r="BD53" s="412" t="str">
        <f>_xlfn.IFNA(VLOOKUP(BC53,ACCESSORIES!F:J,5,FALSE),"N/A")</f>
        <v>N/A</v>
      </c>
      <c r="BE53" s="408" t="s">
        <v>85</v>
      </c>
      <c r="BF53" s="412" t="str">
        <f>_xlfn.IFNA(VLOOKUP(BE53,ACCESSORIES!F:J,5,FALSE),"N/A")</f>
        <v>N/A</v>
      </c>
      <c r="BG53" s="70">
        <v>35</v>
      </c>
      <c r="BH53" s="50">
        <v>20.236220472440898</v>
      </c>
      <c r="BI53" s="50">
        <v>20.236220472440898</v>
      </c>
      <c r="BJ53" s="50">
        <v>11.417322834645701</v>
      </c>
      <c r="BK53" s="357">
        <f t="shared" si="20"/>
        <v>7.6616839999999839E-2</v>
      </c>
      <c r="BL53" s="73">
        <v>36</v>
      </c>
      <c r="BM53" s="107" t="s">
        <v>10337</v>
      </c>
      <c r="BN53" s="46" t="s">
        <v>3891</v>
      </c>
      <c r="BO53" s="74" t="s">
        <v>5200</v>
      </c>
      <c r="BP53" s="74" t="s">
        <v>3907</v>
      </c>
      <c r="BQ53" s="74" t="s">
        <v>4615</v>
      </c>
      <c r="BR53" s="74" t="s">
        <v>5198</v>
      </c>
      <c r="BS53" s="74" t="s">
        <v>5201</v>
      </c>
      <c r="BT53" s="74" t="s">
        <v>5202</v>
      </c>
      <c r="BU53" s="74" t="s">
        <v>5203</v>
      </c>
      <c r="BV53" s="74" t="s">
        <v>3909</v>
      </c>
      <c r="BW53" s="74"/>
      <c r="BX53" s="74"/>
      <c r="BY53" s="300"/>
      <c r="BZ53" s="312"/>
      <c r="CA53" s="300"/>
      <c r="CB53" s="312"/>
      <c r="CC53" s="86" t="str">
        <f t="shared" si="13"/>
        <v>MR305 NV, 17x8.5, 0mm Offset, 5x5, 94mm Centerbore, Matte Black - Gloss Black Lip</v>
      </c>
      <c r="CD53" s="74" t="s">
        <v>3719</v>
      </c>
      <c r="CE53" s="74" t="s">
        <v>3720</v>
      </c>
      <c r="CF53" s="74" t="str">
        <f t="shared" si="14"/>
        <v>STREET (3XX)</v>
      </c>
    </row>
    <row r="54" spans="1:84" s="36" customFormat="1" ht="15" customHeight="1">
      <c r="A54" s="22">
        <f t="shared" si="18"/>
        <v>52</v>
      </c>
      <c r="B54" s="408" t="s">
        <v>84</v>
      </c>
      <c r="C54" s="408" t="s">
        <v>1038</v>
      </c>
      <c r="D54" s="5" t="s">
        <v>2225</v>
      </c>
      <c r="E54" s="129" t="str">
        <f>CONCATENATE(LEFT(D54,5),VLOOKUP(CONCATENATE(O54,"x",P54),'WHEEL PART NUMBER GUIDE'!$B$9:$C$51,2,FALSE),VLOOKUP(CONCATENATE(Q54, W54), 'WHEEL PART NUMBER GUIDE'!$Q$6:$R$98, 2, FALSE),VLOOKUP(Z54,'WHEEL PART NUMBER GUIDE'!$J$8:$K$54,2, FALSE),IF(V54="N/A",IF(ABS(T54)&lt;10,"0"&amp;ABS(T54),ABS(T54)),CONCATENATE(LEFT(V54,1),RIGHT(V54,1))), G54, H54)</f>
        <v>MR30578550525</v>
      </c>
      <c r="F54" s="84" t="str">
        <f t="shared" si="15"/>
        <v>MR30578550525</v>
      </c>
      <c r="G54" s="83"/>
      <c r="H54" s="83"/>
      <c r="I54" s="72" t="s">
        <v>4867</v>
      </c>
      <c r="J54" s="305">
        <v>44351</v>
      </c>
      <c r="K54" s="78" t="s">
        <v>1230</v>
      </c>
      <c r="L54" s="328">
        <v>315</v>
      </c>
      <c r="M54" s="85">
        <f t="shared" si="2"/>
        <v>315</v>
      </c>
      <c r="N54" s="630"/>
      <c r="O54" s="5">
        <v>17</v>
      </c>
      <c r="P54" s="8">
        <v>8.5</v>
      </c>
      <c r="Q54" s="408" t="str">
        <f t="shared" si="19"/>
        <v>5x5</v>
      </c>
      <c r="R54" s="3">
        <v>5</v>
      </c>
      <c r="S54" s="3">
        <v>5</v>
      </c>
      <c r="T54" s="3">
        <v>25</v>
      </c>
      <c r="U54" s="16">
        <v>5.7</v>
      </c>
      <c r="V54" s="410" t="s">
        <v>85</v>
      </c>
      <c r="W54" s="16">
        <v>94</v>
      </c>
      <c r="X54" s="16">
        <v>29.76</v>
      </c>
      <c r="Y54" s="47">
        <v>2500</v>
      </c>
      <c r="Z54" s="71" t="s">
        <v>2165</v>
      </c>
      <c r="AA54" s="72" t="s">
        <v>2845</v>
      </c>
      <c r="AB54" s="47" t="str">
        <f t="shared" si="16"/>
        <v>17x8.5, 5x5, 25 OS, 2500 lbs</v>
      </c>
      <c r="AC54" s="73" t="s">
        <v>1552</v>
      </c>
      <c r="AD54" s="46" t="str">
        <f>IF(AC54="N/A","None",VLOOKUP(AC54,ACCESSORIES!F:N,9,FALSE))</f>
        <v>Push Thru</v>
      </c>
      <c r="AE54" s="82">
        <f>_xlfn.IFNA(VLOOKUP(AC54,ACCESSORIES!F:J,5,FALSE),"N/A")</f>
        <v>33</v>
      </c>
      <c r="AF54" s="80" t="s">
        <v>85</v>
      </c>
      <c r="AG54" s="80" t="s">
        <v>85</v>
      </c>
      <c r="AH54" s="73" t="s">
        <v>2858</v>
      </c>
      <c r="AI54" s="73" t="s">
        <v>1827</v>
      </c>
      <c r="AJ54" s="9">
        <f>_xlfn.IFNA(VLOOKUP(AI54,ACCESSORIES!F:J,5,FALSE),"N/A")</f>
        <v>1.1000000000000001</v>
      </c>
      <c r="AK54" s="408" t="s">
        <v>237</v>
      </c>
      <c r="AL54" s="408" t="s">
        <v>85</v>
      </c>
      <c r="AM54" s="38" t="str">
        <f>_xlfn.IFNA(VLOOKUP(AL54,ACCESSORIES!F:J,5,FALSE),"N/A")</f>
        <v>N/A</v>
      </c>
      <c r="AN54" s="408" t="s">
        <v>85</v>
      </c>
      <c r="AO54" s="75">
        <v>16.2</v>
      </c>
      <c r="AP54" s="75">
        <v>60</v>
      </c>
      <c r="AQ54" s="408">
        <v>155</v>
      </c>
      <c r="AR54" s="25">
        <v>12.8</v>
      </c>
      <c r="AS54" s="25">
        <v>23.4</v>
      </c>
      <c r="AT54" s="25">
        <v>33.5</v>
      </c>
      <c r="AU54" s="25">
        <v>39.4</v>
      </c>
      <c r="AV54" s="25">
        <v>209.8</v>
      </c>
      <c r="AW54" s="411">
        <v>200.5</v>
      </c>
      <c r="AX54" s="410">
        <v>88.2</v>
      </c>
      <c r="AY54" s="49">
        <v>52.7</v>
      </c>
      <c r="AZ54" s="49">
        <v>75</v>
      </c>
      <c r="BA54" s="49">
        <v>30</v>
      </c>
      <c r="BB54" s="48">
        <f t="shared" si="17"/>
        <v>1.18</v>
      </c>
      <c r="BC54" s="408" t="s">
        <v>85</v>
      </c>
      <c r="BD54" s="412" t="str">
        <f>_xlfn.IFNA(VLOOKUP(BC54,ACCESSORIES!F:J,5,FALSE),"N/A")</f>
        <v>N/A</v>
      </c>
      <c r="BE54" s="408" t="s">
        <v>85</v>
      </c>
      <c r="BF54" s="412" t="str">
        <f>_xlfn.IFNA(VLOOKUP(BE54,ACCESSORIES!F:J,5,FALSE),"N/A")</f>
        <v>N/A</v>
      </c>
      <c r="BG54" s="70">
        <v>34</v>
      </c>
      <c r="BH54" s="50">
        <v>20.236220472440898</v>
      </c>
      <c r="BI54" s="50">
        <v>20.236220472440898</v>
      </c>
      <c r="BJ54" s="50">
        <v>11.417322834645701</v>
      </c>
      <c r="BK54" s="357">
        <f t="shared" si="20"/>
        <v>7.6616839999999839E-2</v>
      </c>
      <c r="BL54" s="73">
        <v>36</v>
      </c>
      <c r="BM54" s="107" t="s">
        <v>10337</v>
      </c>
      <c r="BN54" s="46" t="s">
        <v>3891</v>
      </c>
      <c r="BO54" s="74" t="s">
        <v>3907</v>
      </c>
      <c r="BP54" s="74" t="s">
        <v>4615</v>
      </c>
      <c r="BQ54" s="74" t="s">
        <v>5198</v>
      </c>
      <c r="BR54" s="74" t="s">
        <v>5199</v>
      </c>
      <c r="BS54" s="74" t="s">
        <v>5169</v>
      </c>
      <c r="BT54" s="74" t="s">
        <v>5196</v>
      </c>
      <c r="BU54" s="74" t="s">
        <v>3909</v>
      </c>
      <c r="BV54" s="74"/>
      <c r="BW54" s="74"/>
      <c r="BX54" s="74"/>
      <c r="BY54" s="300" t="s">
        <v>7770</v>
      </c>
      <c r="BZ54" s="413" t="s">
        <v>7769</v>
      </c>
      <c r="CA54" s="300" t="s">
        <v>7768</v>
      </c>
      <c r="CB54" s="413" t="s">
        <v>7767</v>
      </c>
      <c r="CC54" s="86" t="str">
        <f t="shared" si="13"/>
        <v>MR305 NV, 17x8.5, +25mm Offset, 5x5, 94mm Centerbore, Matte Black</v>
      </c>
      <c r="CD54" s="74" t="s">
        <v>3719</v>
      </c>
      <c r="CE54" s="74" t="s">
        <v>3720</v>
      </c>
      <c r="CF54" s="74" t="str">
        <f t="shared" si="14"/>
        <v>STREET (3XX)</v>
      </c>
    </row>
    <row r="55" spans="1:84" s="36" customFormat="1" ht="15" customHeight="1">
      <c r="A55" s="22">
        <f t="shared" si="18"/>
        <v>53</v>
      </c>
      <c r="B55" s="408" t="s">
        <v>84</v>
      </c>
      <c r="C55" s="408" t="s">
        <v>1038</v>
      </c>
      <c r="D55" s="5" t="s">
        <v>2225</v>
      </c>
      <c r="E55" s="84" t="str">
        <f>CONCATENATE(LEFT(D55,5),VLOOKUP(CONCATENATE(O55,"x",P55),'WHEEL PART NUMBER GUIDE'!$B$9:$C$51,2,FALSE),VLOOKUP(CONCATENATE(Q55, W55), 'WHEEL PART NUMBER GUIDE'!$Q$6:$R$98, 2, FALSE),VLOOKUP(Z55,'WHEEL PART NUMBER GUIDE'!$J$8:$K$54,2, FALSE),IF(V55="N/A",IF(ABS(T55)&lt;10,"0"&amp;ABS(T55),ABS(T55)),CONCATENATE(LEFT(V55,1),RIGHT(V55,1))), G55, H55)</f>
        <v>MR30578555300</v>
      </c>
      <c r="F55" s="84" t="str">
        <f t="shared" si="15"/>
        <v>MR30578555300</v>
      </c>
      <c r="G55" s="83"/>
      <c r="H55" s="83"/>
      <c r="I55" s="72" t="s">
        <v>440</v>
      </c>
      <c r="J55" s="305">
        <v>41275</v>
      </c>
      <c r="K55" s="78" t="s">
        <v>1230</v>
      </c>
      <c r="L55" s="328">
        <v>315</v>
      </c>
      <c r="M55" s="85">
        <f t="shared" si="2"/>
        <v>315</v>
      </c>
      <c r="N55" s="630"/>
      <c r="O55" s="5">
        <v>17</v>
      </c>
      <c r="P55" s="8">
        <v>8.5</v>
      </c>
      <c r="Q55" s="408" t="str">
        <f t="shared" si="19"/>
        <v>5x5.5</v>
      </c>
      <c r="R55" s="3">
        <v>5</v>
      </c>
      <c r="S55" s="3">
        <v>5.5</v>
      </c>
      <c r="T55" s="3">
        <v>0</v>
      </c>
      <c r="U55" s="16">
        <v>4.75</v>
      </c>
      <c r="V55" s="410" t="s">
        <v>85</v>
      </c>
      <c r="W55" s="16">
        <v>108</v>
      </c>
      <c r="X55" s="8">
        <v>30.06</v>
      </c>
      <c r="Y55" s="47">
        <v>2650</v>
      </c>
      <c r="Z55" s="71" t="s">
        <v>5149</v>
      </c>
      <c r="AA55" s="71" t="s">
        <v>2848</v>
      </c>
      <c r="AB55" s="47" t="str">
        <f t="shared" si="16"/>
        <v>17x8.5, 5x5.5, 0 OS, 2650 lbs</v>
      </c>
      <c r="AC55" s="73" t="s">
        <v>1556</v>
      </c>
      <c r="AD55" s="46" t="str">
        <f>IF(AC55="N/A","None",VLOOKUP(AC55,ACCESSORIES!F:N,9,FALSE))</f>
        <v>Push Thru</v>
      </c>
      <c r="AE55" s="82">
        <f>_xlfn.IFNA(VLOOKUP(AC55,ACCESSORIES!F:J,5,FALSE),"N/A")</f>
        <v>33</v>
      </c>
      <c r="AF55" s="80" t="s">
        <v>85</v>
      </c>
      <c r="AG55" s="80" t="s">
        <v>85</v>
      </c>
      <c r="AH55" s="408" t="s">
        <v>2859</v>
      </c>
      <c r="AI55" s="73" t="s">
        <v>1827</v>
      </c>
      <c r="AJ55" s="9">
        <f>_xlfn.IFNA(VLOOKUP(AI55,ACCESSORIES!F:J,5,FALSE),"N/A")</f>
        <v>1.1000000000000001</v>
      </c>
      <c r="AK55" s="408" t="s">
        <v>237</v>
      </c>
      <c r="AL55" s="408" t="s">
        <v>85</v>
      </c>
      <c r="AM55" s="38" t="str">
        <f>_xlfn.IFNA(VLOOKUP(AL55,ACCESSORIES!F:J,5,FALSE),"N/A")</f>
        <v>N/A</v>
      </c>
      <c r="AN55" s="408" t="s">
        <v>85</v>
      </c>
      <c r="AO55" s="75">
        <v>16.2</v>
      </c>
      <c r="AP55" s="75">
        <v>60</v>
      </c>
      <c r="AQ55" s="408">
        <v>170</v>
      </c>
      <c r="AR55" s="25">
        <v>5.6</v>
      </c>
      <c r="AS55" s="25">
        <v>17.899999999999999</v>
      </c>
      <c r="AT55" s="25">
        <v>34.799999999999997</v>
      </c>
      <c r="AU55" s="25">
        <v>46.9</v>
      </c>
      <c r="AV55" s="25">
        <v>207.8</v>
      </c>
      <c r="AW55" s="411">
        <v>202.6</v>
      </c>
      <c r="AX55" s="410">
        <v>107</v>
      </c>
      <c r="AY55" s="49">
        <v>41</v>
      </c>
      <c r="AZ55" s="49">
        <v>74</v>
      </c>
      <c r="BA55" s="49">
        <v>33</v>
      </c>
      <c r="BB55" s="48">
        <f t="shared" si="17"/>
        <v>1.3</v>
      </c>
      <c r="BC55" s="408" t="s">
        <v>85</v>
      </c>
      <c r="BD55" s="412" t="str">
        <f>_xlfn.IFNA(VLOOKUP(BC55,ACCESSORIES!F:J,5,FALSE),"N/A")</f>
        <v>N/A</v>
      </c>
      <c r="BE55" s="408" t="s">
        <v>85</v>
      </c>
      <c r="BF55" s="412" t="str">
        <f>_xlfn.IFNA(VLOOKUP(BE55,ACCESSORIES!F:J,5,FALSE),"N/A")</f>
        <v>N/A</v>
      </c>
      <c r="BG55" s="70">
        <v>35</v>
      </c>
      <c r="BH55" s="50">
        <v>20.236220472440898</v>
      </c>
      <c r="BI55" s="50">
        <v>20.236220472440898</v>
      </c>
      <c r="BJ55" s="50">
        <v>11.417322834645701</v>
      </c>
      <c r="BK55" s="357">
        <f t="shared" si="20"/>
        <v>7.6616839999999839E-2</v>
      </c>
      <c r="BL55" s="73">
        <v>36</v>
      </c>
      <c r="BM55" s="107" t="s">
        <v>10337</v>
      </c>
      <c r="BN55" s="46" t="s">
        <v>3891</v>
      </c>
      <c r="BO55" s="74" t="s">
        <v>3907</v>
      </c>
      <c r="BP55" s="74" t="s">
        <v>4615</v>
      </c>
      <c r="BQ55" s="74" t="s">
        <v>5198</v>
      </c>
      <c r="BR55" s="74" t="s">
        <v>5199</v>
      </c>
      <c r="BS55" s="74" t="s">
        <v>5169</v>
      </c>
      <c r="BT55" s="74" t="s">
        <v>5196</v>
      </c>
      <c r="BU55" s="74" t="s">
        <v>3909</v>
      </c>
      <c r="BV55" s="74"/>
      <c r="BW55" s="74"/>
      <c r="BX55" s="74"/>
      <c r="BY55" s="300" t="s">
        <v>6073</v>
      </c>
      <c r="BZ55" s="413" t="s">
        <v>7808</v>
      </c>
      <c r="CA55" s="300" t="s">
        <v>6075</v>
      </c>
      <c r="CB55" s="413" t="s">
        <v>7809</v>
      </c>
      <c r="CC55" s="86" t="str">
        <f t="shared" si="13"/>
        <v>MR305 NV, 17x8.5, 0mm Offset, 5x5.5, 108mm Centerbore, Machined - Matte Black Lip</v>
      </c>
      <c r="CD55" s="74" t="s">
        <v>3719</v>
      </c>
      <c r="CE55" s="74" t="s">
        <v>3720</v>
      </c>
      <c r="CF55" s="74" t="str">
        <f t="shared" si="14"/>
        <v>STREET (3XX)</v>
      </c>
    </row>
    <row r="56" spans="1:84" s="36" customFormat="1" ht="15" customHeight="1">
      <c r="A56" s="22">
        <f t="shared" si="18"/>
        <v>54</v>
      </c>
      <c r="B56" s="408" t="s">
        <v>84</v>
      </c>
      <c r="C56" s="408" t="s">
        <v>1038</v>
      </c>
      <c r="D56" s="5" t="s">
        <v>2225</v>
      </c>
      <c r="E56" s="84" t="str">
        <f>CONCATENATE(LEFT(D56,5),VLOOKUP(CONCATENATE(O56,"x",P56),'WHEEL PART NUMBER GUIDE'!$B$9:$C$51,2,FALSE),VLOOKUP(CONCATENATE(Q56, W56), 'WHEEL PART NUMBER GUIDE'!$Q$6:$R$98, 2, FALSE),VLOOKUP(Z56,'WHEEL PART NUMBER GUIDE'!$J$8:$K$54,2, FALSE),IF(V56="N/A",IF(ABS(T56)&lt;10,"0"&amp;ABS(T56),ABS(T56)),CONCATENATE(LEFT(V56,1),RIGHT(V56,1))), G56, H56)</f>
        <v>MR30578555500</v>
      </c>
      <c r="F56" s="84" t="str">
        <f t="shared" si="15"/>
        <v>MR30578555500</v>
      </c>
      <c r="G56" s="83"/>
      <c r="H56" s="83"/>
      <c r="I56" s="72" t="s">
        <v>441</v>
      </c>
      <c r="J56" s="305">
        <v>41275</v>
      </c>
      <c r="K56" s="78" t="s">
        <v>1230</v>
      </c>
      <c r="L56" s="328">
        <v>315</v>
      </c>
      <c r="M56" s="85">
        <f t="shared" si="2"/>
        <v>315</v>
      </c>
      <c r="N56" s="630"/>
      <c r="O56" s="5">
        <v>17</v>
      </c>
      <c r="P56" s="8">
        <v>8.5</v>
      </c>
      <c r="Q56" s="408" t="str">
        <f t="shared" si="19"/>
        <v>5x5.5</v>
      </c>
      <c r="R56" s="3">
        <v>5</v>
      </c>
      <c r="S56" s="3">
        <v>5.5</v>
      </c>
      <c r="T56" s="3">
        <v>0</v>
      </c>
      <c r="U56" s="16">
        <v>4.75</v>
      </c>
      <c r="V56" s="410" t="s">
        <v>85</v>
      </c>
      <c r="W56" s="16">
        <v>108</v>
      </c>
      <c r="X56" s="8">
        <v>30.64</v>
      </c>
      <c r="Y56" s="47">
        <v>2650</v>
      </c>
      <c r="Z56" s="71" t="s">
        <v>2165</v>
      </c>
      <c r="AA56" s="72" t="s">
        <v>2845</v>
      </c>
      <c r="AB56" s="47" t="str">
        <f t="shared" si="16"/>
        <v>17x8.5, 5x5.5, 0 OS, 2650 lbs</v>
      </c>
      <c r="AC56" s="73" t="s">
        <v>1556</v>
      </c>
      <c r="AD56" s="46" t="str">
        <f>IF(AC56="N/A","None",VLOOKUP(AC56,ACCESSORIES!F:N,9,FALSE))</f>
        <v>Push Thru</v>
      </c>
      <c r="AE56" s="82">
        <f>_xlfn.IFNA(VLOOKUP(AC56,ACCESSORIES!F:J,5,FALSE),"N/A")</f>
        <v>33</v>
      </c>
      <c r="AF56" s="80" t="s">
        <v>85</v>
      </c>
      <c r="AG56" s="80" t="s">
        <v>85</v>
      </c>
      <c r="AH56" s="408" t="s">
        <v>2859</v>
      </c>
      <c r="AI56" s="73" t="s">
        <v>1827</v>
      </c>
      <c r="AJ56" s="9">
        <f>_xlfn.IFNA(VLOOKUP(AI56,ACCESSORIES!F:J,5,FALSE),"N/A")</f>
        <v>1.1000000000000001</v>
      </c>
      <c r="AK56" s="408" t="s">
        <v>237</v>
      </c>
      <c r="AL56" s="408" t="s">
        <v>85</v>
      </c>
      <c r="AM56" s="38" t="str">
        <f>_xlfn.IFNA(VLOOKUP(AL56,ACCESSORIES!F:J,5,FALSE),"N/A")</f>
        <v>N/A</v>
      </c>
      <c r="AN56" s="408" t="s">
        <v>85</v>
      </c>
      <c r="AO56" s="75">
        <v>16.2</v>
      </c>
      <c r="AP56" s="75">
        <v>60</v>
      </c>
      <c r="AQ56" s="408">
        <v>170</v>
      </c>
      <c r="AR56" s="25">
        <v>5.6</v>
      </c>
      <c r="AS56" s="25">
        <v>17.899999999999999</v>
      </c>
      <c r="AT56" s="25">
        <v>34.799999999999997</v>
      </c>
      <c r="AU56" s="25">
        <v>46.9</v>
      </c>
      <c r="AV56" s="25">
        <v>207.8</v>
      </c>
      <c r="AW56" s="411">
        <v>202.6</v>
      </c>
      <c r="AX56" s="410">
        <v>107</v>
      </c>
      <c r="AY56" s="49">
        <v>41</v>
      </c>
      <c r="AZ56" s="49">
        <v>74</v>
      </c>
      <c r="BA56" s="49">
        <v>33</v>
      </c>
      <c r="BB56" s="48">
        <f t="shared" si="17"/>
        <v>1.3</v>
      </c>
      <c r="BC56" s="408" t="s">
        <v>85</v>
      </c>
      <c r="BD56" s="412" t="str">
        <f>_xlfn.IFNA(VLOOKUP(BC56,ACCESSORIES!F:J,5,FALSE),"N/A")</f>
        <v>N/A</v>
      </c>
      <c r="BE56" s="408" t="s">
        <v>85</v>
      </c>
      <c r="BF56" s="412" t="str">
        <f>_xlfn.IFNA(VLOOKUP(BE56,ACCESSORIES!F:J,5,FALSE),"N/A")</f>
        <v>N/A</v>
      </c>
      <c r="BG56" s="70">
        <v>36</v>
      </c>
      <c r="BH56" s="50">
        <v>20.236220472440898</v>
      </c>
      <c r="BI56" s="50">
        <v>20.236220472440898</v>
      </c>
      <c r="BJ56" s="50">
        <v>11.417322834645701</v>
      </c>
      <c r="BK56" s="357">
        <f t="shared" si="20"/>
        <v>7.6616839999999839E-2</v>
      </c>
      <c r="BL56" s="73">
        <v>36</v>
      </c>
      <c r="BM56" s="107" t="s">
        <v>10366</v>
      </c>
      <c r="BN56" s="46" t="s">
        <v>3891</v>
      </c>
      <c r="BO56" s="74" t="s">
        <v>3907</v>
      </c>
      <c r="BP56" s="74" t="s">
        <v>4615</v>
      </c>
      <c r="BQ56" s="74" t="s">
        <v>5198</v>
      </c>
      <c r="BR56" s="74" t="s">
        <v>5199</v>
      </c>
      <c r="BS56" s="74" t="s">
        <v>5169</v>
      </c>
      <c r="BT56" s="74" t="s">
        <v>5196</v>
      </c>
      <c r="BU56" s="74" t="s">
        <v>3909</v>
      </c>
      <c r="BV56" s="74"/>
      <c r="BW56" s="74"/>
      <c r="BX56" s="74"/>
      <c r="BY56" s="300" t="s">
        <v>7770</v>
      </c>
      <c r="BZ56" s="413" t="s">
        <v>7769</v>
      </c>
      <c r="CA56" s="300" t="s">
        <v>7768</v>
      </c>
      <c r="CB56" s="413" t="s">
        <v>7767</v>
      </c>
      <c r="CC56" s="86" t="str">
        <f t="shared" si="13"/>
        <v>MR305 NV, 17x8.5, 0mm Offset, 5x5.5, 108mm Centerbore, Matte Black</v>
      </c>
      <c r="CD56" s="74" t="s">
        <v>3719</v>
      </c>
      <c r="CE56" s="74" t="s">
        <v>3720</v>
      </c>
      <c r="CF56" s="74" t="str">
        <f t="shared" si="14"/>
        <v>STREET (3XX)</v>
      </c>
    </row>
    <row r="57" spans="1:84" s="36" customFormat="1" ht="15" customHeight="1">
      <c r="A57" s="22">
        <f t="shared" si="18"/>
        <v>55</v>
      </c>
      <c r="B57" s="408" t="s">
        <v>84</v>
      </c>
      <c r="C57" s="408" t="s">
        <v>1038</v>
      </c>
      <c r="D57" s="5" t="s">
        <v>2225</v>
      </c>
      <c r="E57" s="84" t="str">
        <f>CONCATENATE(LEFT(D57,5),VLOOKUP(CONCATENATE(O57,"x",P57),'WHEEL PART NUMBER GUIDE'!$B$9:$C$51,2,FALSE),VLOOKUP(CONCATENATE(Q57, W57), 'WHEEL PART NUMBER GUIDE'!$Q$6:$R$98, 2, FALSE),VLOOKUP(Z57,'WHEEL PART NUMBER GUIDE'!$J$8:$K$54,2, FALSE),IF(V57="N/A",IF(ABS(T57)&lt;10,"0"&amp;ABS(T57),ABS(T57)),CONCATENATE(LEFT(V57,1),RIGHT(V57,1))), G57, H57)</f>
        <v>MR30578555800</v>
      </c>
      <c r="F57" s="84" t="str">
        <f t="shared" si="15"/>
        <v>MR30578555800</v>
      </c>
      <c r="G57" s="83"/>
      <c r="H57" s="83"/>
      <c r="I57" s="72" t="s">
        <v>5654</v>
      </c>
      <c r="J57" s="305">
        <v>44673.430269375</v>
      </c>
      <c r="K57" s="78" t="s">
        <v>1230</v>
      </c>
      <c r="L57" s="328">
        <v>335</v>
      </c>
      <c r="M57" s="85">
        <f t="shared" si="2"/>
        <v>335</v>
      </c>
      <c r="N57" s="630"/>
      <c r="O57" s="5">
        <v>17</v>
      </c>
      <c r="P57" s="8">
        <v>8.5</v>
      </c>
      <c r="Q57" s="408" t="str">
        <f t="shared" si="19"/>
        <v>5x5.5</v>
      </c>
      <c r="R57" s="3">
        <v>5</v>
      </c>
      <c r="S57" s="3">
        <v>5.5</v>
      </c>
      <c r="T57" s="3">
        <v>0</v>
      </c>
      <c r="U57" s="16">
        <v>4.75</v>
      </c>
      <c r="V57" s="410" t="s">
        <v>85</v>
      </c>
      <c r="W57" s="16">
        <v>108</v>
      </c>
      <c r="X57" s="8">
        <v>31.01</v>
      </c>
      <c r="Y57" s="47">
        <v>2650</v>
      </c>
      <c r="Z57" s="71" t="s">
        <v>5380</v>
      </c>
      <c r="AA57" s="71" t="s">
        <v>2850</v>
      </c>
      <c r="AB57" s="47" t="str">
        <f t="shared" si="16"/>
        <v>17x8.5, 5x5.5, 0 OS, 2650 lbs</v>
      </c>
      <c r="AC57" s="73" t="s">
        <v>1556</v>
      </c>
      <c r="AD57" s="46" t="str">
        <f>IF(AC57="N/A","None",VLOOKUP(AC57,ACCESSORIES!F:N,9,FALSE))</f>
        <v>Push Thru</v>
      </c>
      <c r="AE57" s="82">
        <f>_xlfn.IFNA(VLOOKUP(AC57,ACCESSORIES!F:J,5,FALSE),"N/A")</f>
        <v>33</v>
      </c>
      <c r="AF57" s="80" t="s">
        <v>85</v>
      </c>
      <c r="AG57" s="80" t="s">
        <v>85</v>
      </c>
      <c r="AH57" s="408" t="s">
        <v>2859</v>
      </c>
      <c r="AI57" s="73" t="s">
        <v>1827</v>
      </c>
      <c r="AJ57" s="9">
        <f>_xlfn.IFNA(VLOOKUP(AI57,ACCESSORIES!F:J,5,FALSE),"N/A")</f>
        <v>1.1000000000000001</v>
      </c>
      <c r="AK57" s="408" t="s">
        <v>237</v>
      </c>
      <c r="AL57" s="408" t="s">
        <v>85</v>
      </c>
      <c r="AM57" s="38" t="str">
        <f>_xlfn.IFNA(VLOOKUP(AL57,ACCESSORIES!F:J,5,FALSE),"N/A")</f>
        <v>N/A</v>
      </c>
      <c r="AN57" s="408" t="s">
        <v>85</v>
      </c>
      <c r="AO57" s="75">
        <v>16.2</v>
      </c>
      <c r="AP57" s="75">
        <v>60</v>
      </c>
      <c r="AQ57" s="408">
        <v>170</v>
      </c>
      <c r="AR57" s="25">
        <v>5.6</v>
      </c>
      <c r="AS57" s="25">
        <v>17.899999999999999</v>
      </c>
      <c r="AT57" s="25">
        <v>34.799999999999997</v>
      </c>
      <c r="AU57" s="25">
        <v>46.9</v>
      </c>
      <c r="AV57" s="25">
        <v>207.8</v>
      </c>
      <c r="AW57" s="411">
        <v>202.6</v>
      </c>
      <c r="AX57" s="410">
        <v>107</v>
      </c>
      <c r="AY57" s="49">
        <v>41</v>
      </c>
      <c r="AZ57" s="49">
        <v>74</v>
      </c>
      <c r="BA57" s="49">
        <v>33</v>
      </c>
      <c r="BB57" s="48">
        <f t="shared" si="17"/>
        <v>1.3</v>
      </c>
      <c r="BC57" s="408" t="s">
        <v>85</v>
      </c>
      <c r="BD57" s="412" t="str">
        <f>_xlfn.IFNA(VLOOKUP(BC57,ACCESSORIES!F:J,5,FALSE),"N/A")</f>
        <v>N/A</v>
      </c>
      <c r="BE57" s="408" t="s">
        <v>85</v>
      </c>
      <c r="BF57" s="412" t="str">
        <f>_xlfn.IFNA(VLOOKUP(BE57,ACCESSORIES!F:J,5,FALSE),"N/A")</f>
        <v>N/A</v>
      </c>
      <c r="BG57" s="70">
        <v>36</v>
      </c>
      <c r="BH57" s="50">
        <v>20.236220472440898</v>
      </c>
      <c r="BI57" s="50">
        <v>20.236220472440898</v>
      </c>
      <c r="BJ57" s="50">
        <v>11.417322834645701</v>
      </c>
      <c r="BK57" s="357">
        <f t="shared" si="20"/>
        <v>7.6616839999999839E-2</v>
      </c>
      <c r="BL57" s="73">
        <v>36</v>
      </c>
      <c r="BM57" s="107" t="s">
        <v>10337</v>
      </c>
      <c r="BN57" s="46" t="s">
        <v>3891</v>
      </c>
      <c r="BO57" s="74" t="s">
        <v>3907</v>
      </c>
      <c r="BP57" s="74" t="s">
        <v>4615</v>
      </c>
      <c r="BQ57" s="74" t="s">
        <v>5198</v>
      </c>
      <c r="BR57" s="74" t="s">
        <v>5199</v>
      </c>
      <c r="BS57" s="74" t="s">
        <v>5169</v>
      </c>
      <c r="BT57" s="74" t="s">
        <v>5196</v>
      </c>
      <c r="BU57" s="74" t="s">
        <v>3909</v>
      </c>
      <c r="BV57" s="74"/>
      <c r="BW57" s="74"/>
      <c r="BX57" s="74"/>
      <c r="BY57" s="300"/>
      <c r="BZ57" s="312"/>
      <c r="CA57" s="300"/>
      <c r="CB57" s="312"/>
      <c r="CC57" s="86" t="str">
        <f t="shared" si="13"/>
        <v>MR305 NV, 17x8.5, 0mm Offset, 5x5.5, 108mm Centerbore, Titanium - Matte Black Lip</v>
      </c>
      <c r="CD57" s="74" t="s">
        <v>3719</v>
      </c>
      <c r="CE57" s="74" t="s">
        <v>3720</v>
      </c>
      <c r="CF57" s="74" t="str">
        <f t="shared" si="14"/>
        <v>STREET (3XX)</v>
      </c>
    </row>
    <row r="58" spans="1:84" s="36" customFormat="1" ht="15" customHeight="1">
      <c r="A58" s="22">
        <f t="shared" si="18"/>
        <v>56</v>
      </c>
      <c r="B58" s="408" t="s">
        <v>84</v>
      </c>
      <c r="C58" s="408" t="s">
        <v>1038</v>
      </c>
      <c r="D58" s="5" t="s">
        <v>2225</v>
      </c>
      <c r="E58" s="84" t="str">
        <f>CONCATENATE(LEFT(D58,5),VLOOKUP(CONCATENATE(O58,"x",P58),'WHEEL PART NUMBER GUIDE'!$B$9:$C$51,2,FALSE),VLOOKUP(CONCATENATE(Q58, W58), 'WHEEL PART NUMBER GUIDE'!$Q$6:$R$98, 2, FALSE),VLOOKUP(Z58,'WHEEL PART NUMBER GUIDE'!$J$8:$K$54,2, FALSE),IF(V58="N/A",IF(ABS(T58)&lt;10,"0"&amp;ABS(T58),ABS(T58)),CONCATENATE(LEFT(V58,1),RIGHT(V58,1))), G58, H58)</f>
        <v>MR30578555900</v>
      </c>
      <c r="F58" s="84" t="str">
        <f t="shared" si="15"/>
        <v>MR30578555900</v>
      </c>
      <c r="G58" s="83"/>
      <c r="H58" s="83"/>
      <c r="I58" s="72" t="s">
        <v>442</v>
      </c>
      <c r="J58" s="305">
        <v>41275</v>
      </c>
      <c r="K58" s="78" t="s">
        <v>1230</v>
      </c>
      <c r="L58" s="328">
        <v>335</v>
      </c>
      <c r="M58" s="85">
        <f t="shared" si="2"/>
        <v>335</v>
      </c>
      <c r="N58" s="630"/>
      <c r="O58" s="5">
        <v>17</v>
      </c>
      <c r="P58" s="8">
        <v>8.5</v>
      </c>
      <c r="Q58" s="408" t="str">
        <f t="shared" si="19"/>
        <v>5x5.5</v>
      </c>
      <c r="R58" s="3">
        <v>5</v>
      </c>
      <c r="S58" s="3">
        <v>5.5</v>
      </c>
      <c r="T58" s="3">
        <v>0</v>
      </c>
      <c r="U58" s="16">
        <v>4.75</v>
      </c>
      <c r="V58" s="410" t="s">
        <v>85</v>
      </c>
      <c r="W58" s="16">
        <v>108</v>
      </c>
      <c r="X58" s="8">
        <v>30.57</v>
      </c>
      <c r="Y58" s="47">
        <v>2650</v>
      </c>
      <c r="Z58" s="71" t="s">
        <v>5156</v>
      </c>
      <c r="AA58" s="71" t="s">
        <v>2846</v>
      </c>
      <c r="AB58" s="47" t="str">
        <f t="shared" si="16"/>
        <v>17x8.5, 5x5.5, 0 OS, 2650 lbs</v>
      </c>
      <c r="AC58" s="73" t="s">
        <v>1556</v>
      </c>
      <c r="AD58" s="46" t="str">
        <f>IF(AC58="N/A","None",VLOOKUP(AC58,ACCESSORIES!F:N,9,FALSE))</f>
        <v>Push Thru</v>
      </c>
      <c r="AE58" s="82">
        <f>_xlfn.IFNA(VLOOKUP(AC58,ACCESSORIES!F:J,5,FALSE),"N/A")</f>
        <v>33</v>
      </c>
      <c r="AF58" s="80" t="s">
        <v>85</v>
      </c>
      <c r="AG58" s="80" t="s">
        <v>85</v>
      </c>
      <c r="AH58" s="408" t="s">
        <v>2859</v>
      </c>
      <c r="AI58" s="73" t="s">
        <v>1827</v>
      </c>
      <c r="AJ58" s="9">
        <f>_xlfn.IFNA(VLOOKUP(AI58,ACCESSORIES!F:J,5,FALSE),"N/A")</f>
        <v>1.1000000000000001</v>
      </c>
      <c r="AK58" s="408" t="s">
        <v>237</v>
      </c>
      <c r="AL58" s="408" t="s">
        <v>85</v>
      </c>
      <c r="AM58" s="38" t="str">
        <f>_xlfn.IFNA(VLOOKUP(AL58,ACCESSORIES!F:J,5,FALSE),"N/A")</f>
        <v>N/A</v>
      </c>
      <c r="AN58" s="408" t="s">
        <v>85</v>
      </c>
      <c r="AO58" s="75">
        <v>16.2</v>
      </c>
      <c r="AP58" s="75">
        <v>60</v>
      </c>
      <c r="AQ58" s="408">
        <v>170</v>
      </c>
      <c r="AR58" s="25">
        <v>5.6</v>
      </c>
      <c r="AS58" s="25">
        <v>17.899999999999999</v>
      </c>
      <c r="AT58" s="25">
        <v>34.799999999999997</v>
      </c>
      <c r="AU58" s="25">
        <v>46.9</v>
      </c>
      <c r="AV58" s="25">
        <v>207.8</v>
      </c>
      <c r="AW58" s="411">
        <v>202.6</v>
      </c>
      <c r="AX58" s="410">
        <v>107</v>
      </c>
      <c r="AY58" s="49">
        <v>41</v>
      </c>
      <c r="AZ58" s="49">
        <v>74</v>
      </c>
      <c r="BA58" s="49">
        <v>33</v>
      </c>
      <c r="BB58" s="48">
        <f t="shared" si="17"/>
        <v>1.3</v>
      </c>
      <c r="BC58" s="408" t="s">
        <v>85</v>
      </c>
      <c r="BD58" s="412" t="str">
        <f>_xlfn.IFNA(VLOOKUP(BC58,ACCESSORIES!F:J,5,FALSE),"N/A")</f>
        <v>N/A</v>
      </c>
      <c r="BE58" s="408" t="s">
        <v>85</v>
      </c>
      <c r="BF58" s="412" t="str">
        <f>_xlfn.IFNA(VLOOKUP(BE58,ACCESSORIES!F:J,5,FALSE),"N/A")</f>
        <v>N/A</v>
      </c>
      <c r="BG58" s="70">
        <v>36</v>
      </c>
      <c r="BH58" s="50">
        <v>20.236220472440898</v>
      </c>
      <c r="BI58" s="50">
        <v>20.236220472440898</v>
      </c>
      <c r="BJ58" s="50">
        <v>11.417322834645701</v>
      </c>
      <c r="BK58" s="357">
        <f t="shared" si="20"/>
        <v>7.6616839999999839E-2</v>
      </c>
      <c r="BL58" s="73">
        <v>36</v>
      </c>
      <c r="BM58" s="107" t="s">
        <v>10337</v>
      </c>
      <c r="BN58" s="46" t="s">
        <v>3891</v>
      </c>
      <c r="BO58" s="74" t="s">
        <v>3907</v>
      </c>
      <c r="BP58" s="74" t="s">
        <v>4615</v>
      </c>
      <c r="BQ58" s="74" t="s">
        <v>5198</v>
      </c>
      <c r="BR58" s="74" t="s">
        <v>5199</v>
      </c>
      <c r="BS58" s="74" t="s">
        <v>5169</v>
      </c>
      <c r="BT58" s="74" t="s">
        <v>5196</v>
      </c>
      <c r="BU58" s="74" t="s">
        <v>3909</v>
      </c>
      <c r="BV58" s="74"/>
      <c r="BW58" s="74"/>
      <c r="BX58" s="74"/>
      <c r="BY58" s="300" t="s">
        <v>10066</v>
      </c>
      <c r="BZ58" s="356" t="s">
        <v>10067</v>
      </c>
      <c r="CA58" s="300" t="s">
        <v>10068</v>
      </c>
      <c r="CB58" s="356" t="s">
        <v>10069</v>
      </c>
      <c r="CC58" s="86" t="str">
        <f t="shared" si="13"/>
        <v>MR305 NV, 17x8.5, 0mm Offset, 5x5.5, 108mm Centerbore, Method Bronze - Matte Black Lip</v>
      </c>
      <c r="CD58" s="74" t="s">
        <v>3719</v>
      </c>
      <c r="CE58" s="74" t="s">
        <v>3720</v>
      </c>
      <c r="CF58" s="74" t="str">
        <f t="shared" si="14"/>
        <v>STREET (3XX)</v>
      </c>
    </row>
    <row r="59" spans="1:84" s="36" customFormat="1" ht="15" customHeight="1">
      <c r="A59" s="22">
        <f t="shared" si="18"/>
        <v>57</v>
      </c>
      <c r="B59" s="408" t="s">
        <v>84</v>
      </c>
      <c r="C59" s="408" t="s">
        <v>1038</v>
      </c>
      <c r="D59" s="5" t="s">
        <v>2225</v>
      </c>
      <c r="E59" s="84" t="str">
        <f>CONCATENATE(LEFT(D59,5),VLOOKUP(CONCATENATE(O59,"x",P59),'WHEEL PART NUMBER GUIDE'!$B$9:$C$51,2,FALSE),VLOOKUP(CONCATENATE(Q59, W59), 'WHEEL PART NUMBER GUIDE'!$Q$6:$R$98, 2, FALSE),VLOOKUP(Z59,'WHEEL PART NUMBER GUIDE'!$J$8:$K$54,2, FALSE),IF(V59="N/A",IF(ABS(T59)&lt;10,"0"&amp;ABS(T59),ABS(T59)),CONCATENATE(LEFT(V59,1),RIGHT(V59,1))), G59, H59)</f>
        <v>MR30578558300</v>
      </c>
      <c r="F59" s="84" t="str">
        <f t="shared" si="15"/>
        <v>MR30578558300</v>
      </c>
      <c r="G59" s="83"/>
      <c r="H59" s="83"/>
      <c r="I59" s="72" t="s">
        <v>443</v>
      </c>
      <c r="J59" s="305">
        <v>41275</v>
      </c>
      <c r="K59" s="78" t="s">
        <v>1230</v>
      </c>
      <c r="L59" s="328">
        <v>315</v>
      </c>
      <c r="M59" s="85">
        <f t="shared" ref="M59:M123" si="21">IF(K59="Coming Soon",L59,IF(K59="Active",L59,""))</f>
        <v>315</v>
      </c>
      <c r="N59" s="630"/>
      <c r="O59" s="5">
        <v>17</v>
      </c>
      <c r="P59" s="8">
        <v>8.5</v>
      </c>
      <c r="Q59" s="408" t="str">
        <f t="shared" si="19"/>
        <v>5x150</v>
      </c>
      <c r="R59" s="3">
        <v>5</v>
      </c>
      <c r="S59" s="3">
        <v>150</v>
      </c>
      <c r="T59" s="3">
        <v>0</v>
      </c>
      <c r="U59" s="16">
        <v>4.75</v>
      </c>
      <c r="V59" s="410" t="s">
        <v>85</v>
      </c>
      <c r="W59" s="16">
        <v>116.5</v>
      </c>
      <c r="X59" s="8">
        <v>29.76</v>
      </c>
      <c r="Y59" s="47">
        <v>2650</v>
      </c>
      <c r="Z59" s="71" t="s">
        <v>5149</v>
      </c>
      <c r="AA59" s="71" t="s">
        <v>2848</v>
      </c>
      <c r="AB59" s="47" t="str">
        <f t="shared" si="16"/>
        <v>17x8.5, 5x150, 0 OS, 2650 lbs</v>
      </c>
      <c r="AC59" s="73" t="s">
        <v>1559</v>
      </c>
      <c r="AD59" s="46" t="str">
        <f>IF(AC59="N/A","None",VLOOKUP(AC59,ACCESSORIES!F:N,9,FALSE))</f>
        <v>Push Thru</v>
      </c>
      <c r="AE59" s="82">
        <f>_xlfn.IFNA(VLOOKUP(AC59,ACCESSORIES!F:J,5,FALSE),"N/A")</f>
        <v>33</v>
      </c>
      <c r="AF59" s="80" t="s">
        <v>85</v>
      </c>
      <c r="AG59" s="80" t="s">
        <v>85</v>
      </c>
      <c r="AH59" s="408" t="s">
        <v>2861</v>
      </c>
      <c r="AI59" s="73" t="s">
        <v>1827</v>
      </c>
      <c r="AJ59" s="9">
        <f>_xlfn.IFNA(VLOOKUP(AI59,ACCESSORIES!F:J,5,FALSE),"N/A")</f>
        <v>1.1000000000000001</v>
      </c>
      <c r="AK59" s="408" t="s">
        <v>237</v>
      </c>
      <c r="AL59" s="408" t="s">
        <v>85</v>
      </c>
      <c r="AM59" s="38" t="str">
        <f>_xlfn.IFNA(VLOOKUP(AL59,ACCESSORIES!F:J,5,FALSE),"N/A")</f>
        <v>N/A</v>
      </c>
      <c r="AN59" s="408" t="s">
        <v>85</v>
      </c>
      <c r="AO59" s="75">
        <v>16.2</v>
      </c>
      <c r="AP59" s="75">
        <v>60</v>
      </c>
      <c r="AQ59" s="408">
        <v>190</v>
      </c>
      <c r="AR59" s="25">
        <v>0</v>
      </c>
      <c r="AS59" s="25">
        <v>10.1</v>
      </c>
      <c r="AT59" s="25">
        <v>34.9</v>
      </c>
      <c r="AU59" s="25">
        <v>47</v>
      </c>
      <c r="AV59" s="25">
        <v>207.4</v>
      </c>
      <c r="AW59" s="411">
        <v>202.3</v>
      </c>
      <c r="AX59" s="410">
        <v>110.7</v>
      </c>
      <c r="AY59" s="49">
        <v>46.7</v>
      </c>
      <c r="AZ59" s="49">
        <v>46.7</v>
      </c>
      <c r="BA59" s="49">
        <v>33</v>
      </c>
      <c r="BB59" s="48">
        <f t="shared" si="17"/>
        <v>1.3</v>
      </c>
      <c r="BC59" s="408" t="s">
        <v>85</v>
      </c>
      <c r="BD59" s="412" t="str">
        <f>_xlfn.IFNA(VLOOKUP(BC59,ACCESSORIES!F:J,5,FALSE),"N/A")</f>
        <v>N/A</v>
      </c>
      <c r="BE59" s="408" t="s">
        <v>85</v>
      </c>
      <c r="BF59" s="412" t="str">
        <f>_xlfn.IFNA(VLOOKUP(BE59,ACCESSORIES!F:J,5,FALSE),"N/A")</f>
        <v>N/A</v>
      </c>
      <c r="BG59" s="70">
        <v>35</v>
      </c>
      <c r="BH59" s="50">
        <v>20.236220472440898</v>
      </c>
      <c r="BI59" s="50">
        <v>20.236220472440898</v>
      </c>
      <c r="BJ59" s="50">
        <v>11.417322834645701</v>
      </c>
      <c r="BK59" s="357">
        <f t="shared" si="20"/>
        <v>7.6616839999999839E-2</v>
      </c>
      <c r="BL59" s="73">
        <v>36</v>
      </c>
      <c r="BM59" s="107" t="s">
        <v>10337</v>
      </c>
      <c r="BN59" s="46" t="s">
        <v>3891</v>
      </c>
      <c r="BO59" s="74" t="s">
        <v>3907</v>
      </c>
      <c r="BP59" s="74" t="s">
        <v>4615</v>
      </c>
      <c r="BQ59" s="74" t="s">
        <v>5198</v>
      </c>
      <c r="BR59" s="74" t="s">
        <v>5199</v>
      </c>
      <c r="BS59" s="74" t="s">
        <v>5169</v>
      </c>
      <c r="BT59" s="74" t="s">
        <v>5196</v>
      </c>
      <c r="BU59" s="74" t="s">
        <v>3909</v>
      </c>
      <c r="BV59" s="74"/>
      <c r="BW59" s="74"/>
      <c r="BX59" s="74"/>
      <c r="BY59" s="300" t="s">
        <v>6073</v>
      </c>
      <c r="BZ59" s="413" t="s">
        <v>7808</v>
      </c>
      <c r="CA59" s="300" t="s">
        <v>6075</v>
      </c>
      <c r="CB59" s="413" t="s">
        <v>7809</v>
      </c>
      <c r="CC59" s="86" t="str">
        <f t="shared" si="13"/>
        <v>MR305 NV, 17x8.5, 0mm Offset, 5x150, 116.5mm Centerbore, Machined - Matte Black Lip</v>
      </c>
      <c r="CD59" s="74" t="s">
        <v>3719</v>
      </c>
      <c r="CE59" s="74" t="s">
        <v>3720</v>
      </c>
      <c r="CF59" s="74" t="str">
        <f t="shared" si="14"/>
        <v>STREET (3XX)</v>
      </c>
    </row>
    <row r="60" spans="1:84" s="36" customFormat="1" ht="15" customHeight="1">
      <c r="A60" s="22">
        <f t="shared" si="18"/>
        <v>58</v>
      </c>
      <c r="B60" s="408" t="s">
        <v>84</v>
      </c>
      <c r="C60" s="408" t="s">
        <v>1038</v>
      </c>
      <c r="D60" s="5" t="s">
        <v>2225</v>
      </c>
      <c r="E60" s="84" t="str">
        <f>CONCATENATE(LEFT(D60,5),VLOOKUP(CONCATENATE(O60,"x",P60),'WHEEL PART NUMBER GUIDE'!$B$9:$C$51,2,FALSE),VLOOKUP(CONCATENATE(Q60, W60), 'WHEEL PART NUMBER GUIDE'!$Q$6:$R$98, 2, FALSE),VLOOKUP(Z60,'WHEEL PART NUMBER GUIDE'!$J$8:$K$54,2, FALSE),IF(V60="N/A",IF(ABS(T60)&lt;10,"0"&amp;ABS(T60),ABS(T60)),CONCATENATE(LEFT(V60,1),RIGHT(V60,1))), G60, H60)</f>
        <v>MR30578558500</v>
      </c>
      <c r="F60" s="84" t="str">
        <f t="shared" si="15"/>
        <v>MR30578558500</v>
      </c>
      <c r="G60" s="83"/>
      <c r="H60" s="83"/>
      <c r="I60" s="72" t="s">
        <v>444</v>
      </c>
      <c r="J60" s="305">
        <v>41275</v>
      </c>
      <c r="K60" s="78" t="s">
        <v>1230</v>
      </c>
      <c r="L60" s="328">
        <v>315</v>
      </c>
      <c r="M60" s="85">
        <f t="shared" si="21"/>
        <v>315</v>
      </c>
      <c r="N60" s="630"/>
      <c r="O60" s="5">
        <v>17</v>
      </c>
      <c r="P60" s="8">
        <v>8.5</v>
      </c>
      <c r="Q60" s="408" t="str">
        <f t="shared" si="19"/>
        <v>5x150</v>
      </c>
      <c r="R60" s="3">
        <v>5</v>
      </c>
      <c r="S60" s="3">
        <v>150</v>
      </c>
      <c r="T60" s="3">
        <v>0</v>
      </c>
      <c r="U60" s="16">
        <v>4.75</v>
      </c>
      <c r="V60" s="410" t="s">
        <v>85</v>
      </c>
      <c r="W60" s="16">
        <v>116.5</v>
      </c>
      <c r="X60" s="8">
        <v>30.64</v>
      </c>
      <c r="Y60" s="47">
        <v>2650</v>
      </c>
      <c r="Z60" s="71" t="s">
        <v>2165</v>
      </c>
      <c r="AA60" s="72" t="s">
        <v>2845</v>
      </c>
      <c r="AB60" s="47" t="str">
        <f t="shared" si="16"/>
        <v>17x8.5, 5x150, 0 OS, 2650 lbs</v>
      </c>
      <c r="AC60" s="73" t="s">
        <v>1559</v>
      </c>
      <c r="AD60" s="46" t="str">
        <f>IF(AC60="N/A","None",VLOOKUP(AC60,ACCESSORIES!F:N,9,FALSE))</f>
        <v>Push Thru</v>
      </c>
      <c r="AE60" s="82">
        <f>_xlfn.IFNA(VLOOKUP(AC60,ACCESSORIES!F:J,5,FALSE),"N/A")</f>
        <v>33</v>
      </c>
      <c r="AF60" s="80" t="s">
        <v>85</v>
      </c>
      <c r="AG60" s="80" t="s">
        <v>85</v>
      </c>
      <c r="AH60" s="408" t="s">
        <v>2861</v>
      </c>
      <c r="AI60" s="73" t="s">
        <v>1827</v>
      </c>
      <c r="AJ60" s="9">
        <f>_xlfn.IFNA(VLOOKUP(AI60,ACCESSORIES!F:J,5,FALSE),"N/A")</f>
        <v>1.1000000000000001</v>
      </c>
      <c r="AK60" s="408" t="s">
        <v>237</v>
      </c>
      <c r="AL60" s="408" t="s">
        <v>85</v>
      </c>
      <c r="AM60" s="38" t="str">
        <f>_xlfn.IFNA(VLOOKUP(AL60,ACCESSORIES!F:J,5,FALSE),"N/A")</f>
        <v>N/A</v>
      </c>
      <c r="AN60" s="408" t="s">
        <v>85</v>
      </c>
      <c r="AO60" s="75">
        <v>16.2</v>
      </c>
      <c r="AP60" s="75">
        <v>60</v>
      </c>
      <c r="AQ60" s="408">
        <v>190</v>
      </c>
      <c r="AR60" s="25">
        <v>0</v>
      </c>
      <c r="AS60" s="25">
        <v>10.1</v>
      </c>
      <c r="AT60" s="25">
        <v>34.9</v>
      </c>
      <c r="AU60" s="25">
        <v>47</v>
      </c>
      <c r="AV60" s="25">
        <v>207.4</v>
      </c>
      <c r="AW60" s="411">
        <v>202.3</v>
      </c>
      <c r="AX60" s="410">
        <v>110.7</v>
      </c>
      <c r="AY60" s="49">
        <v>46.7</v>
      </c>
      <c r="AZ60" s="49">
        <v>46.7</v>
      </c>
      <c r="BA60" s="49">
        <v>33</v>
      </c>
      <c r="BB60" s="48">
        <f t="shared" si="17"/>
        <v>1.3</v>
      </c>
      <c r="BC60" s="3" t="s">
        <v>85</v>
      </c>
      <c r="BD60" s="412" t="str">
        <f>_xlfn.IFNA(VLOOKUP(BC60,ACCESSORIES!F:J,5,FALSE),"N/A")</f>
        <v>N/A</v>
      </c>
      <c r="BE60" s="3" t="s">
        <v>85</v>
      </c>
      <c r="BF60" s="412" t="str">
        <f>_xlfn.IFNA(VLOOKUP(BE60,ACCESSORIES!F:J,5,FALSE),"N/A")</f>
        <v>N/A</v>
      </c>
      <c r="BG60" s="70">
        <v>36</v>
      </c>
      <c r="BH60" s="50">
        <v>20.236220472440898</v>
      </c>
      <c r="BI60" s="50">
        <v>20.236220472440898</v>
      </c>
      <c r="BJ60" s="50">
        <v>11.417322834645701</v>
      </c>
      <c r="BK60" s="357">
        <f t="shared" si="20"/>
        <v>7.6616839999999839E-2</v>
      </c>
      <c r="BL60" s="73">
        <v>36</v>
      </c>
      <c r="BM60" s="107" t="s">
        <v>10366</v>
      </c>
      <c r="BN60" s="46" t="s">
        <v>3891</v>
      </c>
      <c r="BO60" s="74" t="s">
        <v>3907</v>
      </c>
      <c r="BP60" s="74" t="s">
        <v>4615</v>
      </c>
      <c r="BQ60" s="74" t="s">
        <v>5198</v>
      </c>
      <c r="BR60" s="74" t="s">
        <v>5199</v>
      </c>
      <c r="BS60" s="74" t="s">
        <v>5169</v>
      </c>
      <c r="BT60" s="74" t="s">
        <v>5196</v>
      </c>
      <c r="BU60" s="74" t="s">
        <v>3909</v>
      </c>
      <c r="BV60" s="74"/>
      <c r="BW60" s="74"/>
      <c r="BX60" s="74"/>
      <c r="BY60" s="300" t="s">
        <v>7770</v>
      </c>
      <c r="BZ60" s="413" t="s">
        <v>7769</v>
      </c>
      <c r="CA60" s="300" t="s">
        <v>7768</v>
      </c>
      <c r="CB60" s="413" t="s">
        <v>7767</v>
      </c>
      <c r="CC60" s="86" t="str">
        <f t="shared" si="13"/>
        <v>MR305 NV, 17x8.5, 0mm Offset, 5x150, 116.5mm Centerbore, Matte Black</v>
      </c>
      <c r="CD60" s="74" t="s">
        <v>3719</v>
      </c>
      <c r="CE60" s="74" t="s">
        <v>3720</v>
      </c>
      <c r="CF60" s="74" t="str">
        <f t="shared" si="14"/>
        <v>STREET (3XX)</v>
      </c>
    </row>
    <row r="61" spans="1:84" s="36" customFormat="1" ht="15" customHeight="1">
      <c r="A61" s="22">
        <f t="shared" si="18"/>
        <v>59</v>
      </c>
      <c r="B61" s="408" t="s">
        <v>84</v>
      </c>
      <c r="C61" s="408" t="s">
        <v>1038</v>
      </c>
      <c r="D61" s="5" t="s">
        <v>2225</v>
      </c>
      <c r="E61" s="84" t="str">
        <f>CONCATENATE(LEFT(D61,5),VLOOKUP(CONCATENATE(O61,"x",P61),'WHEEL PART NUMBER GUIDE'!$B$9:$C$51,2,FALSE),VLOOKUP(CONCATENATE(Q61, W61), 'WHEEL PART NUMBER GUIDE'!$Q$6:$R$98, 2, FALSE),VLOOKUP(Z61,'WHEEL PART NUMBER GUIDE'!$J$8:$K$54,2, FALSE),IF(V61="N/A",IF(ABS(T61)&lt;10,"0"&amp;ABS(T61),ABS(T61)),CONCATENATE(LEFT(V61,1),RIGHT(V61,1))), G61, H61)</f>
        <v>MR30578558900</v>
      </c>
      <c r="F61" s="84" t="str">
        <f t="shared" si="15"/>
        <v>MR30578558900</v>
      </c>
      <c r="G61" s="83"/>
      <c r="H61" s="83"/>
      <c r="I61" s="72" t="s">
        <v>445</v>
      </c>
      <c r="J61" s="305">
        <v>41275</v>
      </c>
      <c r="K61" s="78" t="s">
        <v>1230</v>
      </c>
      <c r="L61" s="328">
        <v>335</v>
      </c>
      <c r="M61" s="85">
        <f t="shared" si="21"/>
        <v>335</v>
      </c>
      <c r="N61" s="630"/>
      <c r="O61" s="5">
        <v>17</v>
      </c>
      <c r="P61" s="8">
        <v>8.5</v>
      </c>
      <c r="Q61" s="408" t="str">
        <f t="shared" si="19"/>
        <v>5x150</v>
      </c>
      <c r="R61" s="3">
        <v>5</v>
      </c>
      <c r="S61" s="3">
        <v>150</v>
      </c>
      <c r="T61" s="3">
        <v>0</v>
      </c>
      <c r="U61" s="16">
        <v>4.75</v>
      </c>
      <c r="V61" s="410" t="s">
        <v>85</v>
      </c>
      <c r="W61" s="16">
        <v>116.5</v>
      </c>
      <c r="X61" s="8">
        <v>30.57</v>
      </c>
      <c r="Y61" s="47">
        <v>2650</v>
      </c>
      <c r="Z61" s="71" t="s">
        <v>5156</v>
      </c>
      <c r="AA61" s="71" t="s">
        <v>2846</v>
      </c>
      <c r="AB61" s="47" t="str">
        <f t="shared" si="16"/>
        <v>17x8.5, 5x150, 0 OS, 2650 lbs</v>
      </c>
      <c r="AC61" s="73" t="s">
        <v>1559</v>
      </c>
      <c r="AD61" s="46" t="str">
        <f>IF(AC61="N/A","None",VLOOKUP(AC61,ACCESSORIES!F:N,9,FALSE))</f>
        <v>Push Thru</v>
      </c>
      <c r="AE61" s="82">
        <f>_xlfn.IFNA(VLOOKUP(AC61,ACCESSORIES!F:J,5,FALSE),"N/A")</f>
        <v>33</v>
      </c>
      <c r="AF61" s="80" t="s">
        <v>85</v>
      </c>
      <c r="AG61" s="80" t="s">
        <v>85</v>
      </c>
      <c r="AH61" s="408" t="s">
        <v>2861</v>
      </c>
      <c r="AI61" s="73" t="s">
        <v>1827</v>
      </c>
      <c r="AJ61" s="9">
        <f>_xlfn.IFNA(VLOOKUP(AI61,ACCESSORIES!F:J,5,FALSE),"N/A")</f>
        <v>1.1000000000000001</v>
      </c>
      <c r="AK61" s="408" t="s">
        <v>237</v>
      </c>
      <c r="AL61" s="408" t="s">
        <v>85</v>
      </c>
      <c r="AM61" s="38" t="str">
        <f>_xlfn.IFNA(VLOOKUP(AL61,ACCESSORIES!F:J,5,FALSE),"N/A")</f>
        <v>N/A</v>
      </c>
      <c r="AN61" s="408" t="s">
        <v>85</v>
      </c>
      <c r="AO61" s="75">
        <v>16.2</v>
      </c>
      <c r="AP61" s="75">
        <v>60</v>
      </c>
      <c r="AQ61" s="408">
        <v>190</v>
      </c>
      <c r="AR61" s="25">
        <v>0</v>
      </c>
      <c r="AS61" s="25">
        <v>10.1</v>
      </c>
      <c r="AT61" s="25">
        <v>34.9</v>
      </c>
      <c r="AU61" s="25">
        <v>47</v>
      </c>
      <c r="AV61" s="25">
        <v>207.4</v>
      </c>
      <c r="AW61" s="411">
        <v>202.3</v>
      </c>
      <c r="AX61" s="410">
        <v>110.7</v>
      </c>
      <c r="AY61" s="49">
        <v>46.7</v>
      </c>
      <c r="AZ61" s="49">
        <v>46.7</v>
      </c>
      <c r="BA61" s="49">
        <v>33</v>
      </c>
      <c r="BB61" s="48">
        <f t="shared" si="17"/>
        <v>1.3</v>
      </c>
      <c r="BC61" s="3" t="s">
        <v>85</v>
      </c>
      <c r="BD61" s="412" t="str">
        <f>_xlfn.IFNA(VLOOKUP(BC61,ACCESSORIES!F:J,5,FALSE),"N/A")</f>
        <v>N/A</v>
      </c>
      <c r="BE61" s="3" t="s">
        <v>85</v>
      </c>
      <c r="BF61" s="412" t="str">
        <f>_xlfn.IFNA(VLOOKUP(BE61,ACCESSORIES!F:J,5,FALSE),"N/A")</f>
        <v>N/A</v>
      </c>
      <c r="BG61" s="70">
        <v>36</v>
      </c>
      <c r="BH61" s="50">
        <v>20.236220472440898</v>
      </c>
      <c r="BI61" s="50">
        <v>20.236220472440898</v>
      </c>
      <c r="BJ61" s="50">
        <v>11.417322834645701</v>
      </c>
      <c r="BK61" s="357">
        <f t="shared" si="20"/>
        <v>7.6616839999999839E-2</v>
      </c>
      <c r="BL61" s="73">
        <v>36</v>
      </c>
      <c r="BM61" s="107" t="s">
        <v>10337</v>
      </c>
      <c r="BN61" s="46" t="s">
        <v>3891</v>
      </c>
      <c r="BO61" s="74" t="s">
        <v>3907</v>
      </c>
      <c r="BP61" s="74" t="s">
        <v>4615</v>
      </c>
      <c r="BQ61" s="74" t="s">
        <v>5198</v>
      </c>
      <c r="BR61" s="74" t="s">
        <v>5199</v>
      </c>
      <c r="BS61" s="74" t="s">
        <v>5169</v>
      </c>
      <c r="BT61" s="74" t="s">
        <v>5196</v>
      </c>
      <c r="BU61" s="74" t="s">
        <v>3909</v>
      </c>
      <c r="BV61" s="74"/>
      <c r="BW61" s="74"/>
      <c r="BX61" s="74"/>
      <c r="BY61" s="300" t="s">
        <v>10066</v>
      </c>
      <c r="BZ61" s="356" t="s">
        <v>10067</v>
      </c>
      <c r="CA61" s="300" t="s">
        <v>10068</v>
      </c>
      <c r="CB61" s="356" t="s">
        <v>10069</v>
      </c>
      <c r="CC61" s="86" t="str">
        <f t="shared" si="13"/>
        <v>MR305 NV, 17x8.5, 0mm Offset, 5x150, 116.5mm Centerbore, Method Bronze - Matte Black Lip</v>
      </c>
      <c r="CD61" s="74" t="s">
        <v>3719</v>
      </c>
      <c r="CE61" s="74" t="s">
        <v>3720</v>
      </c>
      <c r="CF61" s="74" t="str">
        <f t="shared" si="14"/>
        <v>STREET (3XX)</v>
      </c>
    </row>
    <row r="62" spans="1:84" s="36" customFormat="1" ht="15" customHeight="1">
      <c r="A62" s="22">
        <f t="shared" si="18"/>
        <v>60</v>
      </c>
      <c r="B62" s="408" t="s">
        <v>84</v>
      </c>
      <c r="C62" s="408" t="s">
        <v>1038</v>
      </c>
      <c r="D62" s="5" t="s">
        <v>2225</v>
      </c>
      <c r="E62" s="84" t="str">
        <f>CONCATENATE(LEFT(D62,5),VLOOKUP(CONCATENATE(O62,"x",P62),'WHEEL PART NUMBER GUIDE'!$B$9:$C$51,2,FALSE),VLOOKUP(CONCATENATE(Q62, W62), 'WHEEL PART NUMBER GUIDE'!$Q$6:$R$98, 2, FALSE),VLOOKUP(Z62,'WHEEL PART NUMBER GUIDE'!$J$8:$K$54,2, FALSE),IF(V62="N/A",IF(ABS(T62)&lt;10,"0"&amp;ABS(T62),ABS(T62)),CONCATENATE(LEFT(V62,1),RIGHT(V62,1))), G62, H62)</f>
        <v>MR305785581000</v>
      </c>
      <c r="F62" s="84" t="str">
        <f t="shared" si="15"/>
        <v>MR305785581000</v>
      </c>
      <c r="G62" s="83"/>
      <c r="H62" s="83"/>
      <c r="I62" s="72" t="s">
        <v>5055</v>
      </c>
      <c r="J62" s="299">
        <v>44462.551701875003</v>
      </c>
      <c r="K62" s="78" t="s">
        <v>1230</v>
      </c>
      <c r="L62" s="328">
        <v>355</v>
      </c>
      <c r="M62" s="85">
        <f t="shared" si="21"/>
        <v>355</v>
      </c>
      <c r="N62" s="630"/>
      <c r="O62" s="5">
        <v>17</v>
      </c>
      <c r="P62" s="8">
        <v>8.5</v>
      </c>
      <c r="Q62" s="408" t="str">
        <f t="shared" si="19"/>
        <v>5x150</v>
      </c>
      <c r="R62" s="3">
        <v>5</v>
      </c>
      <c r="S62" s="3">
        <v>150</v>
      </c>
      <c r="T62" s="3">
        <v>0</v>
      </c>
      <c r="U62" s="16">
        <v>4.75</v>
      </c>
      <c r="V62" s="410" t="s">
        <v>85</v>
      </c>
      <c r="W62" s="16">
        <v>116.5</v>
      </c>
      <c r="X62" s="8">
        <v>30.9</v>
      </c>
      <c r="Y62" s="47">
        <v>2650</v>
      </c>
      <c r="Z62" s="333" t="s">
        <v>5157</v>
      </c>
      <c r="AA62" s="72" t="s">
        <v>6652</v>
      </c>
      <c r="AB62" s="47" t="str">
        <f t="shared" si="16"/>
        <v>17x8.5, 5x150, 0 OS, 2650 lbs</v>
      </c>
      <c r="AC62" s="73" t="s">
        <v>5053</v>
      </c>
      <c r="AD62" s="46" t="str">
        <f>IF(AC62="N/A","None",VLOOKUP(AC62,ACCESSORIES!F:N,9,FALSE))</f>
        <v>Push Thru</v>
      </c>
      <c r="AE62" s="82">
        <f>_xlfn.IFNA(VLOOKUP(AC62,ACCESSORIES!F:J,5,FALSE),"N/A")</f>
        <v>33</v>
      </c>
      <c r="AF62" s="80" t="s">
        <v>85</v>
      </c>
      <c r="AG62" s="80" t="s">
        <v>85</v>
      </c>
      <c r="AH62" s="408" t="s">
        <v>2861</v>
      </c>
      <c r="AI62" s="73" t="s">
        <v>1497</v>
      </c>
      <c r="AJ62" s="9">
        <f>_xlfn.IFNA(VLOOKUP(AI62,ACCESSORIES!F:J,5,FALSE),"N/A")</f>
        <v>1.1000000000000001</v>
      </c>
      <c r="AK62" s="408" t="s">
        <v>237</v>
      </c>
      <c r="AL62" s="408" t="s">
        <v>85</v>
      </c>
      <c r="AM62" s="38" t="str">
        <f>_xlfn.IFNA(VLOOKUP(AL62,ACCESSORIES!F:J,5,FALSE),"N/A")</f>
        <v>N/A</v>
      </c>
      <c r="AN62" s="408" t="s">
        <v>85</v>
      </c>
      <c r="AO62" s="75">
        <v>16.2</v>
      </c>
      <c r="AP62" s="75">
        <v>60</v>
      </c>
      <c r="AQ62" s="408">
        <v>190</v>
      </c>
      <c r="AR62" s="25">
        <v>0</v>
      </c>
      <c r="AS62" s="25">
        <v>10.1</v>
      </c>
      <c r="AT62" s="25">
        <v>34.9</v>
      </c>
      <c r="AU62" s="25">
        <v>47</v>
      </c>
      <c r="AV62" s="25">
        <v>207.4</v>
      </c>
      <c r="AW62" s="411">
        <v>202.3</v>
      </c>
      <c r="AX62" s="410">
        <v>111.4</v>
      </c>
      <c r="AY62" s="49">
        <v>37.5</v>
      </c>
      <c r="AZ62" s="49">
        <v>40</v>
      </c>
      <c r="BA62" s="49">
        <v>33</v>
      </c>
      <c r="BB62" s="48">
        <f t="shared" si="17"/>
        <v>1.3</v>
      </c>
      <c r="BC62" s="3" t="s">
        <v>85</v>
      </c>
      <c r="BD62" s="412" t="str">
        <f>_xlfn.IFNA(VLOOKUP(BC62,ACCESSORIES!F:J,5,FALSE),"N/A")</f>
        <v>N/A</v>
      </c>
      <c r="BE62" s="3" t="s">
        <v>85</v>
      </c>
      <c r="BF62" s="412" t="str">
        <f>_xlfn.IFNA(VLOOKUP(BE62,ACCESSORIES!F:J,5,FALSE),"N/A")</f>
        <v>N/A</v>
      </c>
      <c r="BG62" s="70">
        <v>36</v>
      </c>
      <c r="BH62" s="50">
        <v>20.236220472440898</v>
      </c>
      <c r="BI62" s="50">
        <v>20.236220472440898</v>
      </c>
      <c r="BJ62" s="50">
        <v>11.417322834645701</v>
      </c>
      <c r="BK62" s="357">
        <f t="shared" si="20"/>
        <v>7.6616839999999839E-2</v>
      </c>
      <c r="BL62" s="73">
        <v>36</v>
      </c>
      <c r="BM62" s="107" t="s">
        <v>10337</v>
      </c>
      <c r="BN62" s="46" t="s">
        <v>3891</v>
      </c>
      <c r="BO62" s="74" t="s">
        <v>5200</v>
      </c>
      <c r="BP62" s="74" t="s">
        <v>3907</v>
      </c>
      <c r="BQ62" s="74" t="s">
        <v>4615</v>
      </c>
      <c r="BR62" s="74" t="s">
        <v>5198</v>
      </c>
      <c r="BS62" s="74" t="s">
        <v>5201</v>
      </c>
      <c r="BT62" s="74" t="s">
        <v>5202</v>
      </c>
      <c r="BU62" s="74" t="s">
        <v>5203</v>
      </c>
      <c r="BV62" s="74" t="s">
        <v>3909</v>
      </c>
      <c r="BW62" s="74"/>
      <c r="BX62" s="74"/>
      <c r="BY62" s="300"/>
      <c r="BZ62" s="312"/>
      <c r="CA62" s="300"/>
      <c r="CB62" s="312"/>
      <c r="CC62" s="86" t="str">
        <f t="shared" si="13"/>
        <v>MR305 NV, 17x8.5, 0mm Offset, 5x150, 116.5mm Centerbore, Matte Black - Gloss Black Lip</v>
      </c>
      <c r="CD62" s="74" t="s">
        <v>3719</v>
      </c>
      <c r="CE62" s="74" t="s">
        <v>3720</v>
      </c>
      <c r="CF62" s="74" t="str">
        <f t="shared" si="14"/>
        <v>STREET (3XX)</v>
      </c>
    </row>
    <row r="63" spans="1:84" s="36" customFormat="1" ht="15" customHeight="1">
      <c r="A63" s="22">
        <f t="shared" si="18"/>
        <v>61</v>
      </c>
      <c r="B63" s="408" t="s">
        <v>84</v>
      </c>
      <c r="C63" s="408" t="s">
        <v>1038</v>
      </c>
      <c r="D63" s="5" t="s">
        <v>2225</v>
      </c>
      <c r="E63" s="129" t="str">
        <f>CONCATENATE(LEFT(D63,5),VLOOKUP(CONCATENATE(O63,"x",P63),'WHEEL PART NUMBER GUIDE'!$B$9:$C$51,2,FALSE),VLOOKUP(CONCATENATE(Q63, W63), 'WHEEL PART NUMBER GUIDE'!$Q$6:$R$98, 2, FALSE),VLOOKUP(Z63,'WHEEL PART NUMBER GUIDE'!$J$8:$K$54,2, FALSE),IF(V63="N/A",IF(ABS(T63)&lt;10,"0"&amp;ABS(T63),ABS(T63)),CONCATENATE(LEFT(V63,1),RIGHT(V63,1))), G63, H63)</f>
        <v>MR30578558525</v>
      </c>
      <c r="F63" s="84" t="str">
        <f t="shared" si="15"/>
        <v>MR30578558525</v>
      </c>
      <c r="G63" s="83"/>
      <c r="H63" s="83"/>
      <c r="I63" s="72" t="s">
        <v>4870</v>
      </c>
      <c r="J63" s="305">
        <v>44351</v>
      </c>
      <c r="K63" s="78" t="s">
        <v>1230</v>
      </c>
      <c r="L63" s="328">
        <v>315</v>
      </c>
      <c r="M63" s="85">
        <f t="shared" si="21"/>
        <v>315</v>
      </c>
      <c r="N63" s="630"/>
      <c r="O63" s="5">
        <v>17</v>
      </c>
      <c r="P63" s="8">
        <v>8.5</v>
      </c>
      <c r="Q63" s="408" t="str">
        <f t="shared" si="19"/>
        <v>5x150</v>
      </c>
      <c r="R63" s="3">
        <v>5</v>
      </c>
      <c r="S63" s="3">
        <v>150</v>
      </c>
      <c r="T63" s="3">
        <v>25</v>
      </c>
      <c r="U63" s="16">
        <v>5.7</v>
      </c>
      <c r="V63" s="410" t="s">
        <v>85</v>
      </c>
      <c r="W63" s="16">
        <v>116.5</v>
      </c>
      <c r="X63" s="16">
        <v>29.1</v>
      </c>
      <c r="Y63" s="47">
        <v>2500</v>
      </c>
      <c r="Z63" s="71" t="s">
        <v>2165</v>
      </c>
      <c r="AA63" s="72" t="s">
        <v>2845</v>
      </c>
      <c r="AB63" s="47" t="str">
        <f t="shared" si="16"/>
        <v>17x8.5, 5x150, 25 OS, 2500 lbs</v>
      </c>
      <c r="AC63" s="73" t="s">
        <v>1559</v>
      </c>
      <c r="AD63" s="46" t="str">
        <f>IF(AC63="N/A","None",VLOOKUP(AC63,ACCESSORIES!F:N,9,FALSE))</f>
        <v>Push Thru</v>
      </c>
      <c r="AE63" s="82">
        <f>_xlfn.IFNA(VLOOKUP(AC63,ACCESSORIES!F:J,5,FALSE),"N/A")</f>
        <v>33</v>
      </c>
      <c r="AF63" s="80" t="s">
        <v>85</v>
      </c>
      <c r="AG63" s="80" t="s">
        <v>85</v>
      </c>
      <c r="AH63" s="408" t="s">
        <v>2861</v>
      </c>
      <c r="AI63" s="73" t="s">
        <v>1827</v>
      </c>
      <c r="AJ63" s="9">
        <f>_xlfn.IFNA(VLOOKUP(AI63,ACCESSORIES!F:J,5,FALSE),"N/A")</f>
        <v>1.1000000000000001</v>
      </c>
      <c r="AK63" s="408" t="s">
        <v>237</v>
      </c>
      <c r="AL63" s="408" t="s">
        <v>85</v>
      </c>
      <c r="AM63" s="38" t="str">
        <f>_xlfn.IFNA(VLOOKUP(AL63,ACCESSORIES!F:J,5,FALSE),"N/A")</f>
        <v>N/A</v>
      </c>
      <c r="AN63" s="408" t="s">
        <v>85</v>
      </c>
      <c r="AO63" s="75">
        <v>16.2</v>
      </c>
      <c r="AP63" s="75">
        <v>60</v>
      </c>
      <c r="AQ63" s="408">
        <v>180</v>
      </c>
      <c r="AR63" s="25">
        <v>0</v>
      </c>
      <c r="AS63" s="25">
        <v>22.8</v>
      </c>
      <c r="AT63" s="25">
        <v>33.5</v>
      </c>
      <c r="AU63" s="25">
        <v>39.4</v>
      </c>
      <c r="AV63" s="25">
        <v>209.8</v>
      </c>
      <c r="AW63" s="411">
        <v>200.5</v>
      </c>
      <c r="AX63" s="410">
        <v>110.7</v>
      </c>
      <c r="AY63" s="49">
        <v>46.7</v>
      </c>
      <c r="AZ63" s="49">
        <v>46.7</v>
      </c>
      <c r="BA63" s="49">
        <v>30</v>
      </c>
      <c r="BB63" s="48">
        <f t="shared" si="17"/>
        <v>1.18</v>
      </c>
      <c r="BC63" s="3" t="s">
        <v>85</v>
      </c>
      <c r="BD63" s="412" t="str">
        <f>_xlfn.IFNA(VLOOKUP(BC63,ACCESSORIES!F:J,5,FALSE),"N/A")</f>
        <v>N/A</v>
      </c>
      <c r="BE63" s="3" t="s">
        <v>85</v>
      </c>
      <c r="BF63" s="412" t="str">
        <f>_xlfn.IFNA(VLOOKUP(BE63,ACCESSORIES!F:J,5,FALSE),"N/A")</f>
        <v>N/A</v>
      </c>
      <c r="BG63" s="70">
        <v>34</v>
      </c>
      <c r="BH63" s="50">
        <v>20.236220472440898</v>
      </c>
      <c r="BI63" s="50">
        <v>20.236220472440898</v>
      </c>
      <c r="BJ63" s="50">
        <v>11.417322834645701</v>
      </c>
      <c r="BK63" s="357">
        <f t="shared" si="20"/>
        <v>7.6616839999999839E-2</v>
      </c>
      <c r="BL63" s="73">
        <v>36</v>
      </c>
      <c r="BM63" s="107" t="s">
        <v>10337</v>
      </c>
      <c r="BN63" s="46" t="s">
        <v>3891</v>
      </c>
      <c r="BO63" s="74" t="s">
        <v>3907</v>
      </c>
      <c r="BP63" s="74" t="s">
        <v>4615</v>
      </c>
      <c r="BQ63" s="74" t="s">
        <v>5198</v>
      </c>
      <c r="BR63" s="74" t="s">
        <v>5199</v>
      </c>
      <c r="BS63" s="74" t="s">
        <v>5169</v>
      </c>
      <c r="BT63" s="74" t="s">
        <v>5196</v>
      </c>
      <c r="BU63" s="74" t="s">
        <v>3909</v>
      </c>
      <c r="BV63" s="74"/>
      <c r="BW63" s="74"/>
      <c r="BX63" s="74"/>
      <c r="BY63" s="300" t="s">
        <v>7770</v>
      </c>
      <c r="BZ63" s="413" t="s">
        <v>7769</v>
      </c>
      <c r="CA63" s="300" t="s">
        <v>7768</v>
      </c>
      <c r="CB63" s="413" t="s">
        <v>7767</v>
      </c>
      <c r="CC63" s="86" t="str">
        <f t="shared" si="13"/>
        <v>MR305 NV, 17x8.5, +25mm Offset, 5x150, 116.5mm Centerbore, Matte Black</v>
      </c>
      <c r="CD63" s="74" t="s">
        <v>3719</v>
      </c>
      <c r="CE63" s="74" t="s">
        <v>3720</v>
      </c>
      <c r="CF63" s="74" t="str">
        <f t="shared" si="14"/>
        <v>STREET (3XX)</v>
      </c>
    </row>
    <row r="64" spans="1:84" s="36" customFormat="1" ht="15" customHeight="1">
      <c r="A64" s="22">
        <f t="shared" si="18"/>
        <v>62</v>
      </c>
      <c r="B64" s="408" t="s">
        <v>84</v>
      </c>
      <c r="C64" s="408" t="s">
        <v>1038</v>
      </c>
      <c r="D64" s="5" t="s">
        <v>2225</v>
      </c>
      <c r="E64" s="129" t="str">
        <f>CONCATENATE(LEFT(D64,5),VLOOKUP(CONCATENATE(O64,"x",P64),'WHEEL PART NUMBER GUIDE'!$B$9:$C$51,2,FALSE),VLOOKUP(CONCATENATE(Q64, W64), 'WHEEL PART NUMBER GUIDE'!$Q$6:$R$98, 2, FALSE),VLOOKUP(Z64,'WHEEL PART NUMBER GUIDE'!$J$8:$K$54,2, FALSE),IF(V64="N/A",IF(ABS(T64)&lt;10,"0"&amp;ABS(T64),ABS(T64)),CONCATENATE(LEFT(V64,1),RIGHT(V64,1))), G64, H64)</f>
        <v>MR30578558925</v>
      </c>
      <c r="F64" s="84" t="str">
        <f t="shared" si="15"/>
        <v>MR30578558925</v>
      </c>
      <c r="G64" s="83"/>
      <c r="H64" s="83"/>
      <c r="I64" s="72" t="s">
        <v>4871</v>
      </c>
      <c r="J64" s="305">
        <v>44351</v>
      </c>
      <c r="K64" s="78" t="s">
        <v>1230</v>
      </c>
      <c r="L64" s="328">
        <v>335</v>
      </c>
      <c r="M64" s="85">
        <f t="shared" si="21"/>
        <v>335</v>
      </c>
      <c r="N64" s="630"/>
      <c r="O64" s="5">
        <v>17</v>
      </c>
      <c r="P64" s="8">
        <v>8.5</v>
      </c>
      <c r="Q64" s="408" t="str">
        <f t="shared" si="19"/>
        <v>5x150</v>
      </c>
      <c r="R64" s="3">
        <v>5</v>
      </c>
      <c r="S64" s="3">
        <v>150</v>
      </c>
      <c r="T64" s="3">
        <v>25</v>
      </c>
      <c r="U64" s="16">
        <v>5.7</v>
      </c>
      <c r="V64" s="410" t="s">
        <v>85</v>
      </c>
      <c r="W64" s="16">
        <v>116.5</v>
      </c>
      <c r="X64" s="16">
        <v>29</v>
      </c>
      <c r="Y64" s="47">
        <v>2500</v>
      </c>
      <c r="Z64" s="71" t="s">
        <v>5156</v>
      </c>
      <c r="AA64" s="71" t="s">
        <v>2846</v>
      </c>
      <c r="AB64" s="47" t="str">
        <f t="shared" si="16"/>
        <v>17x8.5, 5x150, 25 OS, 2500 lbs</v>
      </c>
      <c r="AC64" s="73" t="s">
        <v>1559</v>
      </c>
      <c r="AD64" s="46" t="str">
        <f>IF(AC64="N/A","None",VLOOKUP(AC64,ACCESSORIES!F:N,9,FALSE))</f>
        <v>Push Thru</v>
      </c>
      <c r="AE64" s="82">
        <f>_xlfn.IFNA(VLOOKUP(AC64,ACCESSORIES!F:J,5,FALSE),"N/A")</f>
        <v>33</v>
      </c>
      <c r="AF64" s="80" t="s">
        <v>85</v>
      </c>
      <c r="AG64" s="80" t="s">
        <v>85</v>
      </c>
      <c r="AH64" s="408" t="s">
        <v>2861</v>
      </c>
      <c r="AI64" s="73" t="s">
        <v>1827</v>
      </c>
      <c r="AJ64" s="9">
        <f>_xlfn.IFNA(VLOOKUP(AI64,ACCESSORIES!F:J,5,FALSE),"N/A")</f>
        <v>1.1000000000000001</v>
      </c>
      <c r="AK64" s="408" t="s">
        <v>237</v>
      </c>
      <c r="AL64" s="408" t="s">
        <v>85</v>
      </c>
      <c r="AM64" s="38" t="str">
        <f>_xlfn.IFNA(VLOOKUP(AL64,ACCESSORIES!F:J,5,FALSE),"N/A")</f>
        <v>N/A</v>
      </c>
      <c r="AN64" s="408" t="s">
        <v>85</v>
      </c>
      <c r="AO64" s="75">
        <v>16.2</v>
      </c>
      <c r="AP64" s="75">
        <v>60</v>
      </c>
      <c r="AQ64" s="408">
        <v>180</v>
      </c>
      <c r="AR64" s="25">
        <v>0</v>
      </c>
      <c r="AS64" s="25">
        <v>22.8</v>
      </c>
      <c r="AT64" s="25">
        <v>33.5</v>
      </c>
      <c r="AU64" s="25">
        <v>39.4</v>
      </c>
      <c r="AV64" s="25">
        <v>209.8</v>
      </c>
      <c r="AW64" s="411">
        <v>200.5</v>
      </c>
      <c r="AX64" s="410">
        <v>110.7</v>
      </c>
      <c r="AY64" s="49">
        <v>46.7</v>
      </c>
      <c r="AZ64" s="49">
        <v>46.7</v>
      </c>
      <c r="BA64" s="49">
        <v>30</v>
      </c>
      <c r="BB64" s="48">
        <f t="shared" si="17"/>
        <v>1.18</v>
      </c>
      <c r="BC64" s="3" t="s">
        <v>85</v>
      </c>
      <c r="BD64" s="412" t="str">
        <f>_xlfn.IFNA(VLOOKUP(BC64,ACCESSORIES!F:J,5,FALSE),"N/A")</f>
        <v>N/A</v>
      </c>
      <c r="BE64" s="3" t="s">
        <v>85</v>
      </c>
      <c r="BF64" s="412" t="str">
        <f>_xlfn.IFNA(VLOOKUP(BE64,ACCESSORIES!F:J,5,FALSE),"N/A")</f>
        <v>N/A</v>
      </c>
      <c r="BG64" s="70">
        <v>33</v>
      </c>
      <c r="BH64" s="50">
        <v>20.236220472440898</v>
      </c>
      <c r="BI64" s="50">
        <v>20.236220472440898</v>
      </c>
      <c r="BJ64" s="50">
        <v>11.417322834645701</v>
      </c>
      <c r="BK64" s="357">
        <f t="shared" si="20"/>
        <v>7.6616839999999839E-2</v>
      </c>
      <c r="BL64" s="73">
        <v>36</v>
      </c>
      <c r="BM64" s="107" t="s">
        <v>10337</v>
      </c>
      <c r="BN64" s="46" t="s">
        <v>3891</v>
      </c>
      <c r="BO64" s="74" t="s">
        <v>3907</v>
      </c>
      <c r="BP64" s="74" t="s">
        <v>4615</v>
      </c>
      <c r="BQ64" s="74" t="s">
        <v>5198</v>
      </c>
      <c r="BR64" s="74" t="s">
        <v>5199</v>
      </c>
      <c r="BS64" s="74" t="s">
        <v>5169</v>
      </c>
      <c r="BT64" s="74" t="s">
        <v>5196</v>
      </c>
      <c r="BU64" s="74" t="s">
        <v>3909</v>
      </c>
      <c r="BV64" s="74"/>
      <c r="BW64" s="74"/>
      <c r="BX64" s="74"/>
      <c r="BY64" s="300" t="s">
        <v>10066</v>
      </c>
      <c r="BZ64" s="356" t="s">
        <v>10067</v>
      </c>
      <c r="CA64" s="300" t="s">
        <v>10068</v>
      </c>
      <c r="CB64" s="356" t="s">
        <v>10069</v>
      </c>
      <c r="CC64" s="86" t="str">
        <f t="shared" si="13"/>
        <v>MR305 NV, 17x8.5, +25mm Offset, 5x150, 116.5mm Centerbore, Method Bronze - Matte Black Lip</v>
      </c>
      <c r="CD64" s="74" t="s">
        <v>3719</v>
      </c>
      <c r="CE64" s="74" t="s">
        <v>3720</v>
      </c>
      <c r="CF64" s="74" t="str">
        <f t="shared" si="14"/>
        <v>STREET (3XX)</v>
      </c>
    </row>
    <row r="65" spans="1:84" s="36" customFormat="1" ht="15" customHeight="1">
      <c r="A65" s="22">
        <f t="shared" si="18"/>
        <v>63</v>
      </c>
      <c r="B65" s="408" t="s">
        <v>84</v>
      </c>
      <c r="C65" s="408" t="s">
        <v>1038</v>
      </c>
      <c r="D65" s="5" t="s">
        <v>2225</v>
      </c>
      <c r="E65" s="84" t="str">
        <f>CONCATENATE(LEFT(D65,5),VLOOKUP(CONCATENATE(O65,"x",P65),'WHEEL PART NUMBER GUIDE'!$B$9:$C$51,2,FALSE),VLOOKUP(CONCATENATE(Q65, W65), 'WHEEL PART NUMBER GUIDE'!$Q$6:$R$98, 2, FALSE),VLOOKUP(Z65,'WHEEL PART NUMBER GUIDE'!$J$8:$K$54,2, FALSE),IF(V65="N/A",IF(ABS(T65)&lt;10,"0"&amp;ABS(T65),ABS(T65)),CONCATENATE(LEFT(V65,1),RIGHT(V65,1))), G65, H65)</f>
        <v>MR30578560300</v>
      </c>
      <c r="F65" s="84" t="str">
        <f t="shared" si="15"/>
        <v>MR30578560300</v>
      </c>
      <c r="G65" s="83"/>
      <c r="H65" s="83"/>
      <c r="I65" s="72" t="s">
        <v>446</v>
      </c>
      <c r="J65" s="305">
        <v>41275</v>
      </c>
      <c r="K65" s="78" t="s">
        <v>1230</v>
      </c>
      <c r="L65" s="328">
        <v>315</v>
      </c>
      <c r="M65" s="85">
        <f t="shared" si="21"/>
        <v>315</v>
      </c>
      <c r="N65" s="630"/>
      <c r="O65" s="5">
        <v>17</v>
      </c>
      <c r="P65" s="8">
        <v>8.5</v>
      </c>
      <c r="Q65" s="408" t="str">
        <f t="shared" si="19"/>
        <v>6x5.5</v>
      </c>
      <c r="R65" s="3">
        <v>6</v>
      </c>
      <c r="S65" s="3">
        <v>5.5</v>
      </c>
      <c r="T65" s="3">
        <v>0</v>
      </c>
      <c r="U65" s="16">
        <v>4.75</v>
      </c>
      <c r="V65" s="410" t="s">
        <v>85</v>
      </c>
      <c r="W65" s="16">
        <v>108</v>
      </c>
      <c r="X65" s="8">
        <v>30.2</v>
      </c>
      <c r="Y65" s="47">
        <v>2650</v>
      </c>
      <c r="Z65" s="71" t="s">
        <v>5149</v>
      </c>
      <c r="AA65" s="71" t="s">
        <v>2848</v>
      </c>
      <c r="AB65" s="47" t="str">
        <f t="shared" si="16"/>
        <v>17x8.5, 6x5.5, 0 OS, 2650 lbs</v>
      </c>
      <c r="AC65" s="73" t="s">
        <v>1556</v>
      </c>
      <c r="AD65" s="46" t="str">
        <f>IF(AC65="N/A","None",VLOOKUP(AC65,ACCESSORIES!F:N,9,FALSE))</f>
        <v>Push Thru</v>
      </c>
      <c r="AE65" s="82">
        <f>_xlfn.IFNA(VLOOKUP(AC65,ACCESSORIES!F:J,5,FALSE),"N/A")</f>
        <v>33</v>
      </c>
      <c r="AF65" s="80" t="s">
        <v>85</v>
      </c>
      <c r="AG65" s="80" t="s">
        <v>85</v>
      </c>
      <c r="AH65" s="408" t="s">
        <v>2859</v>
      </c>
      <c r="AI65" s="73" t="s">
        <v>1827</v>
      </c>
      <c r="AJ65" s="9">
        <f>_xlfn.IFNA(VLOOKUP(AI65,ACCESSORIES!F:J,5,FALSE),"N/A")</f>
        <v>1.1000000000000001</v>
      </c>
      <c r="AK65" s="408" t="s">
        <v>237</v>
      </c>
      <c r="AL65" s="408" t="s">
        <v>85</v>
      </c>
      <c r="AM65" s="38" t="str">
        <f>_xlfn.IFNA(VLOOKUP(AL65,ACCESSORIES!F:J,5,FALSE),"N/A")</f>
        <v>N/A</v>
      </c>
      <c r="AN65" s="408" t="s">
        <v>85</v>
      </c>
      <c r="AO65" s="75">
        <v>16.2</v>
      </c>
      <c r="AP65" s="75">
        <v>60</v>
      </c>
      <c r="AQ65" s="408">
        <v>170</v>
      </c>
      <c r="AR65" s="25">
        <v>5.9</v>
      </c>
      <c r="AS65" s="25">
        <v>17.899999999999999</v>
      </c>
      <c r="AT65" s="25">
        <v>34.799999999999997</v>
      </c>
      <c r="AU65" s="25">
        <v>46.9</v>
      </c>
      <c r="AV65" s="25">
        <v>207.8</v>
      </c>
      <c r="AW65" s="411">
        <v>202.6</v>
      </c>
      <c r="AX65" s="410">
        <v>107</v>
      </c>
      <c r="AY65" s="49">
        <v>41</v>
      </c>
      <c r="AZ65" s="49">
        <v>74</v>
      </c>
      <c r="BA65" s="49">
        <v>33</v>
      </c>
      <c r="BB65" s="48">
        <f t="shared" si="17"/>
        <v>1.3</v>
      </c>
      <c r="BC65" s="3" t="s">
        <v>85</v>
      </c>
      <c r="BD65" s="412" t="str">
        <f>_xlfn.IFNA(VLOOKUP(BC65,ACCESSORIES!F:J,5,FALSE),"N/A")</f>
        <v>N/A</v>
      </c>
      <c r="BE65" s="3" t="s">
        <v>85</v>
      </c>
      <c r="BF65" s="412" t="str">
        <f>_xlfn.IFNA(VLOOKUP(BE65,ACCESSORIES!F:J,5,FALSE),"N/A")</f>
        <v>N/A</v>
      </c>
      <c r="BG65" s="70">
        <v>35</v>
      </c>
      <c r="BH65" s="50">
        <v>20.236220472440898</v>
      </c>
      <c r="BI65" s="50">
        <v>20.236220472440898</v>
      </c>
      <c r="BJ65" s="50">
        <v>11.417322834645701</v>
      </c>
      <c r="BK65" s="357">
        <f t="shared" si="20"/>
        <v>7.6616839999999839E-2</v>
      </c>
      <c r="BL65" s="73">
        <v>36</v>
      </c>
      <c r="BM65" s="107" t="s">
        <v>10337</v>
      </c>
      <c r="BN65" s="46" t="s">
        <v>3891</v>
      </c>
      <c r="BO65" s="74" t="s">
        <v>3907</v>
      </c>
      <c r="BP65" s="74" t="s">
        <v>4615</v>
      </c>
      <c r="BQ65" s="74" t="s">
        <v>5198</v>
      </c>
      <c r="BR65" s="74" t="s">
        <v>5199</v>
      </c>
      <c r="BS65" s="74" t="s">
        <v>5169</v>
      </c>
      <c r="BT65" s="74" t="s">
        <v>5196</v>
      </c>
      <c r="BU65" s="74" t="s">
        <v>3909</v>
      </c>
      <c r="BV65" s="74"/>
      <c r="BW65" s="74"/>
      <c r="BX65" s="74"/>
      <c r="BY65" s="300" t="s">
        <v>6076</v>
      </c>
      <c r="BZ65" s="413" t="s">
        <v>7301</v>
      </c>
      <c r="CA65" s="300" t="s">
        <v>6077</v>
      </c>
      <c r="CB65" s="413" t="s">
        <v>7300</v>
      </c>
      <c r="CC65" s="86" t="str">
        <f t="shared" si="13"/>
        <v>MR305 NV, 17x8.5, 0mm Offset, 6x5.5, 108mm Centerbore, Machined - Matte Black Lip</v>
      </c>
      <c r="CD65" s="74" t="s">
        <v>3719</v>
      </c>
      <c r="CE65" s="74" t="s">
        <v>3720</v>
      </c>
      <c r="CF65" s="74" t="str">
        <f t="shared" si="14"/>
        <v>STREET (3XX)</v>
      </c>
    </row>
    <row r="66" spans="1:84" s="36" customFormat="1" ht="15" customHeight="1">
      <c r="A66" s="22">
        <f t="shared" si="18"/>
        <v>64</v>
      </c>
      <c r="B66" s="408" t="s">
        <v>84</v>
      </c>
      <c r="C66" s="408" t="s">
        <v>1038</v>
      </c>
      <c r="D66" s="5" t="s">
        <v>2225</v>
      </c>
      <c r="E66" s="84" t="str">
        <f>CONCATENATE(LEFT(D66,5),VLOOKUP(CONCATENATE(O66,"x",P66),'WHEEL PART NUMBER GUIDE'!$B$9:$C$51,2,FALSE),VLOOKUP(CONCATENATE(Q66, W66), 'WHEEL PART NUMBER GUIDE'!$Q$6:$R$98, 2, FALSE),VLOOKUP(Z66,'WHEEL PART NUMBER GUIDE'!$J$8:$K$54,2, FALSE),IF(V66="N/A",IF(ABS(T66)&lt;10,"0"&amp;ABS(T66),ABS(T66)),CONCATENATE(LEFT(V66,1),RIGHT(V66,1))), G66, H66)</f>
        <v>MR30578560500</v>
      </c>
      <c r="F66" s="84" t="str">
        <f t="shared" si="15"/>
        <v>MR30578560500</v>
      </c>
      <c r="G66" s="83"/>
      <c r="H66" s="83"/>
      <c r="I66" s="72" t="s">
        <v>447</v>
      </c>
      <c r="J66" s="305">
        <v>41275</v>
      </c>
      <c r="K66" s="78" t="s">
        <v>1230</v>
      </c>
      <c r="L66" s="328">
        <v>315</v>
      </c>
      <c r="M66" s="85">
        <f t="shared" si="21"/>
        <v>315</v>
      </c>
      <c r="N66" s="630"/>
      <c r="O66" s="5">
        <v>17</v>
      </c>
      <c r="P66" s="8">
        <v>8.5</v>
      </c>
      <c r="Q66" s="408" t="str">
        <f t="shared" si="19"/>
        <v>6x5.5</v>
      </c>
      <c r="R66" s="3">
        <v>6</v>
      </c>
      <c r="S66" s="3">
        <v>5.5</v>
      </c>
      <c r="T66" s="3">
        <v>0</v>
      </c>
      <c r="U66" s="16">
        <v>4.75</v>
      </c>
      <c r="V66" s="410" t="s">
        <v>85</v>
      </c>
      <c r="W66" s="16">
        <v>108</v>
      </c>
      <c r="X66" s="8">
        <v>31.23</v>
      </c>
      <c r="Y66" s="47">
        <v>2650</v>
      </c>
      <c r="Z66" s="71" t="s">
        <v>2165</v>
      </c>
      <c r="AA66" s="72" t="s">
        <v>2845</v>
      </c>
      <c r="AB66" s="47" t="str">
        <f t="shared" si="16"/>
        <v>17x8.5, 6x5.5, 0 OS, 2650 lbs</v>
      </c>
      <c r="AC66" s="73" t="s">
        <v>1556</v>
      </c>
      <c r="AD66" s="46" t="str">
        <f>IF(AC66="N/A","None",VLOOKUP(AC66,ACCESSORIES!F:N,9,FALSE))</f>
        <v>Push Thru</v>
      </c>
      <c r="AE66" s="82">
        <f>_xlfn.IFNA(VLOOKUP(AC66,ACCESSORIES!F:J,5,FALSE),"N/A")</f>
        <v>33</v>
      </c>
      <c r="AF66" s="80" t="s">
        <v>85</v>
      </c>
      <c r="AG66" s="80" t="s">
        <v>85</v>
      </c>
      <c r="AH66" s="408" t="s">
        <v>2859</v>
      </c>
      <c r="AI66" s="73" t="s">
        <v>1827</v>
      </c>
      <c r="AJ66" s="9">
        <f>_xlfn.IFNA(VLOOKUP(AI66,ACCESSORIES!F:J,5,FALSE),"N/A")</f>
        <v>1.1000000000000001</v>
      </c>
      <c r="AK66" s="408" t="s">
        <v>237</v>
      </c>
      <c r="AL66" s="408" t="s">
        <v>85</v>
      </c>
      <c r="AM66" s="38" t="str">
        <f>_xlfn.IFNA(VLOOKUP(AL66,ACCESSORIES!F:J,5,FALSE),"N/A")</f>
        <v>N/A</v>
      </c>
      <c r="AN66" s="408" t="s">
        <v>85</v>
      </c>
      <c r="AO66" s="75">
        <v>16.2</v>
      </c>
      <c r="AP66" s="75">
        <v>60</v>
      </c>
      <c r="AQ66" s="408">
        <v>170</v>
      </c>
      <c r="AR66" s="25">
        <v>5.9</v>
      </c>
      <c r="AS66" s="25">
        <v>17.899999999999999</v>
      </c>
      <c r="AT66" s="25">
        <v>34.799999999999997</v>
      </c>
      <c r="AU66" s="25">
        <v>46.9</v>
      </c>
      <c r="AV66" s="25">
        <v>207.8</v>
      </c>
      <c r="AW66" s="411">
        <v>202.6</v>
      </c>
      <c r="AX66" s="410">
        <v>107</v>
      </c>
      <c r="AY66" s="49">
        <v>41</v>
      </c>
      <c r="AZ66" s="49">
        <v>74</v>
      </c>
      <c r="BA66" s="49">
        <v>33</v>
      </c>
      <c r="BB66" s="48">
        <f t="shared" si="17"/>
        <v>1.3</v>
      </c>
      <c r="BC66" s="3" t="s">
        <v>85</v>
      </c>
      <c r="BD66" s="412" t="str">
        <f>_xlfn.IFNA(VLOOKUP(BC66,ACCESSORIES!F:J,5,FALSE),"N/A")</f>
        <v>N/A</v>
      </c>
      <c r="BE66" s="3" t="s">
        <v>85</v>
      </c>
      <c r="BF66" s="412" t="str">
        <f>_xlfn.IFNA(VLOOKUP(BE66,ACCESSORIES!F:J,5,FALSE),"N/A")</f>
        <v>N/A</v>
      </c>
      <c r="BG66" s="70">
        <v>37</v>
      </c>
      <c r="BH66" s="50">
        <v>20.236220472440898</v>
      </c>
      <c r="BI66" s="50">
        <v>20.236220472440898</v>
      </c>
      <c r="BJ66" s="50">
        <v>11.417322834645701</v>
      </c>
      <c r="BK66" s="357">
        <f t="shared" si="20"/>
        <v>7.6616839999999839E-2</v>
      </c>
      <c r="BL66" s="73">
        <v>36</v>
      </c>
      <c r="BM66" s="107" t="s">
        <v>3771</v>
      </c>
      <c r="BN66" s="46" t="s">
        <v>3891</v>
      </c>
      <c r="BO66" s="74" t="s">
        <v>3907</v>
      </c>
      <c r="BP66" s="74" t="s">
        <v>4615</v>
      </c>
      <c r="BQ66" s="74" t="s">
        <v>5198</v>
      </c>
      <c r="BR66" s="74" t="s">
        <v>5199</v>
      </c>
      <c r="BS66" s="74" t="s">
        <v>5169</v>
      </c>
      <c r="BT66" s="74" t="s">
        <v>5196</v>
      </c>
      <c r="BU66" s="74" t="s">
        <v>3909</v>
      </c>
      <c r="BV66" s="74"/>
      <c r="BW66" s="74"/>
      <c r="BX66" s="74"/>
      <c r="BY66" s="300" t="s">
        <v>7771</v>
      </c>
      <c r="BZ66" s="413" t="s">
        <v>7772</v>
      </c>
      <c r="CA66" s="300" t="s">
        <v>7773</v>
      </c>
      <c r="CB66" s="413" t="s">
        <v>7774</v>
      </c>
      <c r="CC66" s="86" t="str">
        <f t="shared" ref="CC66:CC127" si="22">CONCATENATE(IF(K66="Closeout","CLOSEOUT - ",""),D66,", ",O66,"x",P66,", ",IF(V66="N/A","",CONCATENATE(V66,"/")),IF(T66&gt;0,CONCATENATE("+",T66),T66),"mm Offset, ",Q66,", ",W66,"mm Centerbore, ",PROPER(Z66),IF(H66="R",", Race Drilled",""),"",IF(BE66="N/A","",CONCATENATE(", w/ ",BE66)))</f>
        <v>MR305 NV, 17x8.5, 0mm Offset, 6x5.5, 108mm Centerbore, Matte Black</v>
      </c>
      <c r="CD66" s="74" t="s">
        <v>3719</v>
      </c>
      <c r="CE66" s="74" t="s">
        <v>3720</v>
      </c>
      <c r="CF66" s="74" t="str">
        <f t="shared" ref="CF66:CF127" si="23">C66</f>
        <v>STREET (3XX)</v>
      </c>
    </row>
    <row r="67" spans="1:84" s="36" customFormat="1" ht="15" customHeight="1">
      <c r="A67" s="22">
        <f t="shared" si="18"/>
        <v>65</v>
      </c>
      <c r="B67" s="408" t="s">
        <v>84</v>
      </c>
      <c r="C67" s="408" t="s">
        <v>1038</v>
      </c>
      <c r="D67" s="5" t="s">
        <v>2225</v>
      </c>
      <c r="E67" s="84" t="str">
        <f>CONCATENATE(LEFT(D67,5),VLOOKUP(CONCATENATE(O67,"x",P67),'WHEEL PART NUMBER GUIDE'!$B$9:$C$51,2,FALSE),VLOOKUP(CONCATENATE(Q67, W67), 'WHEEL PART NUMBER GUIDE'!$Q$6:$R$98, 2, FALSE),VLOOKUP(Z67,'WHEEL PART NUMBER GUIDE'!$J$8:$K$54,2, FALSE),IF(V67="N/A",IF(ABS(T67)&lt;10,"0"&amp;ABS(T67),ABS(T67)),CONCATENATE(LEFT(V67,1),RIGHT(V67,1))), G67, H67)</f>
        <v>MR30578560800</v>
      </c>
      <c r="F67" s="84" t="str">
        <f t="shared" ref="F67:F128" si="24">E67</f>
        <v>MR30578560800</v>
      </c>
      <c r="G67" s="83"/>
      <c r="H67" s="83"/>
      <c r="I67" s="72" t="s">
        <v>5567</v>
      </c>
      <c r="J67" s="305">
        <v>44585.489849537036</v>
      </c>
      <c r="K67" s="78" t="s">
        <v>1230</v>
      </c>
      <c r="L67" s="328">
        <v>335</v>
      </c>
      <c r="M67" s="85">
        <f t="shared" si="21"/>
        <v>335</v>
      </c>
      <c r="N67" s="630"/>
      <c r="O67" s="5">
        <v>17</v>
      </c>
      <c r="P67" s="8">
        <v>8.5</v>
      </c>
      <c r="Q67" s="408" t="str">
        <f t="shared" si="19"/>
        <v>6x5.5</v>
      </c>
      <c r="R67" s="3">
        <v>6</v>
      </c>
      <c r="S67" s="3">
        <v>5.5</v>
      </c>
      <c r="T67" s="3">
        <v>0</v>
      </c>
      <c r="U67" s="16">
        <v>4.75</v>
      </c>
      <c r="V67" s="410" t="s">
        <v>85</v>
      </c>
      <c r="W67" s="16">
        <v>108</v>
      </c>
      <c r="X67" s="8">
        <v>30.2</v>
      </c>
      <c r="Y67" s="47">
        <v>2650</v>
      </c>
      <c r="Z67" s="71" t="s">
        <v>5380</v>
      </c>
      <c r="AA67" s="71" t="s">
        <v>2850</v>
      </c>
      <c r="AB67" s="47" t="str">
        <f t="shared" si="16"/>
        <v>17x8.5, 6x5.5, 0 OS, 2650 lbs</v>
      </c>
      <c r="AC67" s="73" t="s">
        <v>1556</v>
      </c>
      <c r="AD67" s="46" t="str">
        <f>IF(AC67="N/A","None",VLOOKUP(AC67,ACCESSORIES!F:N,9,FALSE))</f>
        <v>Push Thru</v>
      </c>
      <c r="AE67" s="82">
        <f>_xlfn.IFNA(VLOOKUP(AC67,ACCESSORIES!F:J,5,FALSE),"N/A")</f>
        <v>33</v>
      </c>
      <c r="AF67" s="80" t="s">
        <v>85</v>
      </c>
      <c r="AG67" s="80" t="s">
        <v>85</v>
      </c>
      <c r="AH67" s="408" t="s">
        <v>2859</v>
      </c>
      <c r="AI67" s="73" t="s">
        <v>1827</v>
      </c>
      <c r="AJ67" s="9">
        <f>_xlfn.IFNA(VLOOKUP(AI67,ACCESSORIES!F:J,5,FALSE),"N/A")</f>
        <v>1.1000000000000001</v>
      </c>
      <c r="AK67" s="408" t="s">
        <v>237</v>
      </c>
      <c r="AL67" s="408" t="s">
        <v>85</v>
      </c>
      <c r="AM67" s="38" t="str">
        <f>_xlfn.IFNA(VLOOKUP(AL67,ACCESSORIES!F:J,5,FALSE),"N/A")</f>
        <v>N/A</v>
      </c>
      <c r="AN67" s="408" t="s">
        <v>85</v>
      </c>
      <c r="AO67" s="75">
        <v>16.2</v>
      </c>
      <c r="AP67" s="75">
        <v>60</v>
      </c>
      <c r="AQ67" s="408">
        <v>170</v>
      </c>
      <c r="AR67" s="25">
        <v>5.9</v>
      </c>
      <c r="AS67" s="25">
        <v>17.899999999999999</v>
      </c>
      <c r="AT67" s="25">
        <v>34.799999999999997</v>
      </c>
      <c r="AU67" s="25">
        <v>46.9</v>
      </c>
      <c r="AV67" s="25">
        <v>207.8</v>
      </c>
      <c r="AW67" s="411">
        <v>202.6</v>
      </c>
      <c r="AX67" s="410">
        <v>107</v>
      </c>
      <c r="AY67" s="365">
        <v>41</v>
      </c>
      <c r="AZ67" s="365">
        <v>74</v>
      </c>
      <c r="BA67" s="49">
        <v>33</v>
      </c>
      <c r="BB67" s="48">
        <f t="shared" ref="BB67:BB128" si="25">ROUND(CONVERT(BA67,"mm","in"),2)</f>
        <v>1.3</v>
      </c>
      <c r="BC67" s="3" t="s">
        <v>85</v>
      </c>
      <c r="BD67" s="412" t="str">
        <f>_xlfn.IFNA(VLOOKUP(BC67,ACCESSORIES!F:J,5,FALSE),"N/A")</f>
        <v>N/A</v>
      </c>
      <c r="BE67" s="3" t="s">
        <v>85</v>
      </c>
      <c r="BF67" s="412" t="str">
        <f>_xlfn.IFNA(VLOOKUP(BE67,ACCESSORIES!F:J,5,FALSE),"N/A")</f>
        <v>N/A</v>
      </c>
      <c r="BG67" s="70">
        <v>36</v>
      </c>
      <c r="BH67" s="50">
        <v>20.236220472440898</v>
      </c>
      <c r="BI67" s="50">
        <v>20.236220472440898</v>
      </c>
      <c r="BJ67" s="50">
        <v>11.417322834645701</v>
      </c>
      <c r="BK67" s="357">
        <f t="shared" si="20"/>
        <v>7.6616839999999839E-2</v>
      </c>
      <c r="BL67" s="73">
        <v>36</v>
      </c>
      <c r="BM67" s="107" t="s">
        <v>10337</v>
      </c>
      <c r="BN67" s="46" t="s">
        <v>3891</v>
      </c>
      <c r="BO67" s="74" t="s">
        <v>3907</v>
      </c>
      <c r="BP67" s="74" t="s">
        <v>4615</v>
      </c>
      <c r="BQ67" s="74" t="s">
        <v>5198</v>
      </c>
      <c r="BR67" s="74" t="s">
        <v>5199</v>
      </c>
      <c r="BS67" s="74" t="s">
        <v>5169</v>
      </c>
      <c r="BT67" s="74" t="s">
        <v>5196</v>
      </c>
      <c r="BU67" s="74" t="s">
        <v>3909</v>
      </c>
      <c r="BV67" s="74"/>
      <c r="BW67" s="74"/>
      <c r="BX67" s="74"/>
      <c r="BY67" s="300" t="s">
        <v>7792</v>
      </c>
      <c r="BZ67" s="413" t="s">
        <v>7791</v>
      </c>
      <c r="CA67" s="300" t="s">
        <v>7793</v>
      </c>
      <c r="CB67" s="413" t="s">
        <v>7794</v>
      </c>
      <c r="CC67" s="86" t="str">
        <f t="shared" si="22"/>
        <v>MR305 NV, 17x8.5, 0mm Offset, 6x5.5, 108mm Centerbore, Titanium - Matte Black Lip</v>
      </c>
      <c r="CD67" s="74" t="s">
        <v>3719</v>
      </c>
      <c r="CE67" s="74" t="s">
        <v>3720</v>
      </c>
      <c r="CF67" s="74" t="str">
        <f t="shared" si="23"/>
        <v>STREET (3XX)</v>
      </c>
    </row>
    <row r="68" spans="1:84" s="36" customFormat="1" ht="15" customHeight="1">
      <c r="A68" s="22">
        <f t="shared" si="18"/>
        <v>66</v>
      </c>
      <c r="B68" s="408" t="s">
        <v>84</v>
      </c>
      <c r="C68" s="408" t="s">
        <v>1038</v>
      </c>
      <c r="D68" s="5" t="s">
        <v>2225</v>
      </c>
      <c r="E68" s="84" t="str">
        <f>CONCATENATE(LEFT(D68,5),VLOOKUP(CONCATENATE(O68,"x",P68),'WHEEL PART NUMBER GUIDE'!$B$9:$C$51,2,FALSE),VLOOKUP(CONCATENATE(Q68, W68), 'WHEEL PART NUMBER GUIDE'!$Q$6:$R$98, 2, FALSE),VLOOKUP(Z68,'WHEEL PART NUMBER GUIDE'!$J$8:$K$54,2, FALSE),IF(V68="N/A",IF(ABS(T68)&lt;10,"0"&amp;ABS(T68),ABS(T68)),CONCATENATE(LEFT(V68,1),RIGHT(V68,1))), G68, H68)</f>
        <v>MR30578560900</v>
      </c>
      <c r="F68" s="84" t="str">
        <f t="shared" si="24"/>
        <v>MR30578560900</v>
      </c>
      <c r="G68" s="83"/>
      <c r="H68" s="83"/>
      <c r="I68" s="72" t="s">
        <v>448</v>
      </c>
      <c r="J68" s="305">
        <v>41275</v>
      </c>
      <c r="K68" s="78" t="s">
        <v>1230</v>
      </c>
      <c r="L68" s="328">
        <v>335</v>
      </c>
      <c r="M68" s="85">
        <f t="shared" si="21"/>
        <v>335</v>
      </c>
      <c r="N68" s="630"/>
      <c r="O68" s="5">
        <v>17</v>
      </c>
      <c r="P68" s="8">
        <v>8.5</v>
      </c>
      <c r="Q68" s="408" t="str">
        <f t="shared" si="19"/>
        <v>6x5.5</v>
      </c>
      <c r="R68" s="3">
        <v>6</v>
      </c>
      <c r="S68" s="3">
        <v>5.5</v>
      </c>
      <c r="T68" s="3">
        <v>0</v>
      </c>
      <c r="U68" s="16">
        <v>4.75</v>
      </c>
      <c r="V68" s="410" t="s">
        <v>85</v>
      </c>
      <c r="W68" s="16">
        <v>108</v>
      </c>
      <c r="X68" s="8">
        <v>30.35</v>
      </c>
      <c r="Y68" s="47">
        <v>2650</v>
      </c>
      <c r="Z68" s="71" t="s">
        <v>5156</v>
      </c>
      <c r="AA68" s="71" t="s">
        <v>2846</v>
      </c>
      <c r="AB68" s="47" t="str">
        <f t="shared" si="16"/>
        <v>17x8.5, 6x5.5, 0 OS, 2650 lbs</v>
      </c>
      <c r="AC68" s="73" t="s">
        <v>1556</v>
      </c>
      <c r="AD68" s="46" t="str">
        <f>IF(AC68="N/A","None",VLOOKUP(AC68,ACCESSORIES!F:N,9,FALSE))</f>
        <v>Push Thru</v>
      </c>
      <c r="AE68" s="82">
        <f>_xlfn.IFNA(VLOOKUP(AC68,ACCESSORIES!F:J,5,FALSE),"N/A")</f>
        <v>33</v>
      </c>
      <c r="AF68" s="80" t="s">
        <v>85</v>
      </c>
      <c r="AG68" s="80" t="s">
        <v>85</v>
      </c>
      <c r="AH68" s="408" t="s">
        <v>2859</v>
      </c>
      <c r="AI68" s="73" t="s">
        <v>1827</v>
      </c>
      <c r="AJ68" s="9">
        <f>_xlfn.IFNA(VLOOKUP(AI68,ACCESSORIES!F:J,5,FALSE),"N/A")</f>
        <v>1.1000000000000001</v>
      </c>
      <c r="AK68" s="408" t="s">
        <v>237</v>
      </c>
      <c r="AL68" s="408" t="s">
        <v>85</v>
      </c>
      <c r="AM68" s="38" t="str">
        <f>_xlfn.IFNA(VLOOKUP(AL68,ACCESSORIES!F:J,5,FALSE),"N/A")</f>
        <v>N/A</v>
      </c>
      <c r="AN68" s="408" t="s">
        <v>85</v>
      </c>
      <c r="AO68" s="75">
        <v>16.2</v>
      </c>
      <c r="AP68" s="75">
        <v>60</v>
      </c>
      <c r="AQ68" s="408">
        <v>170</v>
      </c>
      <c r="AR68" s="25">
        <v>5.9</v>
      </c>
      <c r="AS68" s="25">
        <v>17.899999999999999</v>
      </c>
      <c r="AT68" s="25">
        <v>34.799999999999997</v>
      </c>
      <c r="AU68" s="25">
        <v>46.9</v>
      </c>
      <c r="AV68" s="25">
        <v>207.8</v>
      </c>
      <c r="AW68" s="411">
        <v>202.6</v>
      </c>
      <c r="AX68" s="410">
        <v>107</v>
      </c>
      <c r="AY68" s="49">
        <v>41</v>
      </c>
      <c r="AZ68" s="49">
        <v>74</v>
      </c>
      <c r="BA68" s="49">
        <v>33</v>
      </c>
      <c r="BB68" s="48">
        <f t="shared" si="25"/>
        <v>1.3</v>
      </c>
      <c r="BC68" s="3" t="s">
        <v>85</v>
      </c>
      <c r="BD68" s="412" t="str">
        <f>_xlfn.IFNA(VLOOKUP(BC68,ACCESSORIES!F:J,5,FALSE),"N/A")</f>
        <v>N/A</v>
      </c>
      <c r="BE68" s="3" t="s">
        <v>85</v>
      </c>
      <c r="BF68" s="412" t="str">
        <f>_xlfn.IFNA(VLOOKUP(BE68,ACCESSORIES!F:J,5,FALSE),"N/A")</f>
        <v>N/A</v>
      </c>
      <c r="BG68" s="70">
        <v>36</v>
      </c>
      <c r="BH68" s="50">
        <v>20.236220472440898</v>
      </c>
      <c r="BI68" s="50">
        <v>20.236220472440898</v>
      </c>
      <c r="BJ68" s="50">
        <v>11.417322834645701</v>
      </c>
      <c r="BK68" s="357">
        <f t="shared" si="20"/>
        <v>7.6616839999999839E-2</v>
      </c>
      <c r="BL68" s="73">
        <v>36</v>
      </c>
      <c r="BM68" s="107" t="s">
        <v>10337</v>
      </c>
      <c r="BN68" s="46" t="s">
        <v>3891</v>
      </c>
      <c r="BO68" s="74" t="s">
        <v>3907</v>
      </c>
      <c r="BP68" s="74" t="s">
        <v>4615</v>
      </c>
      <c r="BQ68" s="74" t="s">
        <v>5198</v>
      </c>
      <c r="BR68" s="74" t="s">
        <v>5199</v>
      </c>
      <c r="BS68" s="74" t="s">
        <v>5169</v>
      </c>
      <c r="BT68" s="74" t="s">
        <v>5196</v>
      </c>
      <c r="BU68" s="74" t="s">
        <v>3909</v>
      </c>
      <c r="BV68" s="74"/>
      <c r="BW68" s="74"/>
      <c r="BX68" s="74"/>
      <c r="BY68" s="300" t="s">
        <v>10062</v>
      </c>
      <c r="BZ68" s="356" t="s">
        <v>10063</v>
      </c>
      <c r="CA68" s="300" t="s">
        <v>10064</v>
      </c>
      <c r="CB68" s="356" t="s">
        <v>10065</v>
      </c>
      <c r="CC68" s="86" t="str">
        <f t="shared" si="22"/>
        <v>MR305 NV, 17x8.5, 0mm Offset, 6x5.5, 108mm Centerbore, Method Bronze - Matte Black Lip</v>
      </c>
      <c r="CD68" s="74" t="s">
        <v>3719</v>
      </c>
      <c r="CE68" s="74" t="s">
        <v>3720</v>
      </c>
      <c r="CF68" s="74" t="str">
        <f t="shared" si="23"/>
        <v>STREET (3XX)</v>
      </c>
    </row>
    <row r="69" spans="1:84" s="36" customFormat="1" ht="15" customHeight="1">
      <c r="A69" s="22">
        <f t="shared" si="18"/>
        <v>67</v>
      </c>
      <c r="B69" s="408" t="s">
        <v>84</v>
      </c>
      <c r="C69" s="408" t="s">
        <v>1038</v>
      </c>
      <c r="D69" s="5" t="s">
        <v>2225</v>
      </c>
      <c r="E69" s="84" t="str">
        <f>CONCATENATE(LEFT(D69,5),VLOOKUP(CONCATENATE(O69,"x",P69),'WHEEL PART NUMBER GUIDE'!$B$9:$C$51,2,FALSE),VLOOKUP(CONCATENATE(Q69, W69), 'WHEEL PART NUMBER GUIDE'!$Q$6:$R$98, 2, FALSE),VLOOKUP(Z69,'WHEEL PART NUMBER GUIDE'!$J$8:$K$54,2, FALSE),IF(V69="N/A",IF(ABS(T69)&lt;10,"0"&amp;ABS(T69),ABS(T69)),CONCATENATE(LEFT(V69,1),RIGHT(V69,1))), G69, H69)</f>
        <v>MR305785601000</v>
      </c>
      <c r="F69" s="84" t="str">
        <f t="shared" si="24"/>
        <v>MR305785601000</v>
      </c>
      <c r="G69" s="83"/>
      <c r="H69" s="83"/>
      <c r="I69" s="72" t="s">
        <v>5027</v>
      </c>
      <c r="J69" s="305">
        <v>44252.588829155095</v>
      </c>
      <c r="K69" s="78" t="s">
        <v>1230</v>
      </c>
      <c r="L69" s="328">
        <v>355</v>
      </c>
      <c r="M69" s="85">
        <f t="shared" si="21"/>
        <v>355</v>
      </c>
      <c r="N69" s="630"/>
      <c r="O69" s="5">
        <v>17</v>
      </c>
      <c r="P69" s="8">
        <v>8.5</v>
      </c>
      <c r="Q69" s="408" t="str">
        <f t="shared" si="19"/>
        <v>6x5.5</v>
      </c>
      <c r="R69" s="3">
        <v>6</v>
      </c>
      <c r="S69" s="3">
        <v>5.5</v>
      </c>
      <c r="T69" s="3">
        <v>0</v>
      </c>
      <c r="U69" s="16">
        <v>4.75</v>
      </c>
      <c r="V69" s="410" t="s">
        <v>85</v>
      </c>
      <c r="W69" s="16">
        <v>108</v>
      </c>
      <c r="X69" s="8">
        <v>30.57</v>
      </c>
      <c r="Y69" s="47">
        <v>2650</v>
      </c>
      <c r="Z69" s="333" t="s">
        <v>5157</v>
      </c>
      <c r="AA69" s="72" t="s">
        <v>6652</v>
      </c>
      <c r="AB69" s="47" t="str">
        <f t="shared" si="16"/>
        <v>17x8.5, 6x5.5, 0 OS, 2650 lbs</v>
      </c>
      <c r="AC69" s="73" t="s">
        <v>2541</v>
      </c>
      <c r="AD69" s="46" t="str">
        <f>IF(AC69="N/A","None",VLOOKUP(AC69,ACCESSORIES!F:N,9,FALSE))</f>
        <v>Push Thru</v>
      </c>
      <c r="AE69" s="82">
        <f>_xlfn.IFNA(VLOOKUP(AC69,ACCESSORIES!F:J,5,FALSE),"N/A")</f>
        <v>33</v>
      </c>
      <c r="AF69" s="80" t="s">
        <v>85</v>
      </c>
      <c r="AG69" s="80" t="s">
        <v>85</v>
      </c>
      <c r="AH69" s="408" t="s">
        <v>2859</v>
      </c>
      <c r="AI69" s="73" t="s">
        <v>1497</v>
      </c>
      <c r="AJ69" s="9">
        <f>_xlfn.IFNA(VLOOKUP(AI69,ACCESSORIES!F:J,5,FALSE),"N/A")</f>
        <v>1.1000000000000001</v>
      </c>
      <c r="AK69" s="408" t="s">
        <v>237</v>
      </c>
      <c r="AL69" s="408" t="s">
        <v>85</v>
      </c>
      <c r="AM69" s="38" t="str">
        <f>_xlfn.IFNA(VLOOKUP(AL69,ACCESSORIES!F:J,5,FALSE),"N/A")</f>
        <v>N/A</v>
      </c>
      <c r="AN69" s="408" t="s">
        <v>85</v>
      </c>
      <c r="AO69" s="75">
        <v>16.2</v>
      </c>
      <c r="AP69" s="75">
        <v>60</v>
      </c>
      <c r="AQ69" s="408">
        <v>170</v>
      </c>
      <c r="AR69" s="25">
        <v>5.9</v>
      </c>
      <c r="AS69" s="25">
        <v>17.899999999999999</v>
      </c>
      <c r="AT69" s="25">
        <v>34.799999999999997</v>
      </c>
      <c r="AU69" s="25">
        <v>46.9</v>
      </c>
      <c r="AV69" s="25">
        <v>207.8</v>
      </c>
      <c r="AW69" s="411">
        <v>202.6</v>
      </c>
      <c r="AX69" s="410">
        <v>106.7</v>
      </c>
      <c r="AY69" s="49">
        <v>23</v>
      </c>
      <c r="AZ69" s="49">
        <v>38</v>
      </c>
      <c r="BA69" s="49">
        <v>33</v>
      </c>
      <c r="BB69" s="48">
        <f t="shared" si="25"/>
        <v>1.3</v>
      </c>
      <c r="BC69" s="3" t="s">
        <v>85</v>
      </c>
      <c r="BD69" s="412" t="str">
        <f>_xlfn.IFNA(VLOOKUP(BC69,ACCESSORIES!F:J,5,FALSE),"N/A")</f>
        <v>N/A</v>
      </c>
      <c r="BE69" s="3" t="s">
        <v>85</v>
      </c>
      <c r="BF69" s="412" t="str">
        <f>_xlfn.IFNA(VLOOKUP(BE69,ACCESSORIES!F:J,5,FALSE),"N/A")</f>
        <v>N/A</v>
      </c>
      <c r="BG69" s="70">
        <v>36</v>
      </c>
      <c r="BH69" s="50">
        <v>20.236220472440898</v>
      </c>
      <c r="BI69" s="50">
        <v>20.236220472440898</v>
      </c>
      <c r="BJ69" s="50">
        <v>11.417322834645701</v>
      </c>
      <c r="BK69" s="357">
        <f t="shared" si="20"/>
        <v>7.6616839999999839E-2</v>
      </c>
      <c r="BL69" s="73">
        <v>36</v>
      </c>
      <c r="BM69" s="107" t="s">
        <v>10337</v>
      </c>
      <c r="BN69" s="46" t="s">
        <v>3891</v>
      </c>
      <c r="BO69" s="74" t="s">
        <v>5200</v>
      </c>
      <c r="BP69" s="74" t="s">
        <v>3907</v>
      </c>
      <c r="BQ69" s="74" t="s">
        <v>4615</v>
      </c>
      <c r="BR69" s="74" t="s">
        <v>5198</v>
      </c>
      <c r="BS69" s="74" t="s">
        <v>5201</v>
      </c>
      <c r="BT69" s="74" t="s">
        <v>5202</v>
      </c>
      <c r="BU69" s="74" t="s">
        <v>5203</v>
      </c>
      <c r="BV69" s="74" t="s">
        <v>3909</v>
      </c>
      <c r="BW69" s="74"/>
      <c r="BX69" s="74"/>
      <c r="BY69" s="300" t="s">
        <v>7803</v>
      </c>
      <c r="BZ69" s="413" t="s">
        <v>7804</v>
      </c>
      <c r="CA69" s="300" t="s">
        <v>7805</v>
      </c>
      <c r="CB69" s="413" t="s">
        <v>7806</v>
      </c>
      <c r="CC69" s="86" t="str">
        <f t="shared" si="22"/>
        <v>MR305 NV, 17x8.5, 0mm Offset, 6x5.5, 108mm Centerbore, Matte Black - Gloss Black Lip</v>
      </c>
      <c r="CD69" s="74" t="s">
        <v>3719</v>
      </c>
      <c r="CE69" s="74" t="s">
        <v>3720</v>
      </c>
      <c r="CF69" s="74" t="str">
        <f t="shared" si="23"/>
        <v>STREET (3XX)</v>
      </c>
    </row>
    <row r="70" spans="1:84" s="36" customFormat="1" ht="15" customHeight="1">
      <c r="A70" s="22">
        <f t="shared" si="18"/>
        <v>68</v>
      </c>
      <c r="B70" s="408" t="s">
        <v>84</v>
      </c>
      <c r="C70" s="408" t="s">
        <v>1038</v>
      </c>
      <c r="D70" s="5" t="s">
        <v>2225</v>
      </c>
      <c r="E70" s="129" t="str">
        <f>CONCATENATE(LEFT(D70,5),VLOOKUP(CONCATENATE(O70,"x",P70),'WHEEL PART NUMBER GUIDE'!$B$9:$C$51,2,FALSE),VLOOKUP(CONCATENATE(Q70, W70), 'WHEEL PART NUMBER GUIDE'!$Q$6:$R$98, 2, FALSE),VLOOKUP(Z70,'WHEEL PART NUMBER GUIDE'!$J$8:$K$54,2, FALSE),IF(V70="N/A",IF(ABS(T70)&lt;10,"0"&amp;ABS(T70),ABS(T70)),CONCATENATE(LEFT(V70,1),RIGHT(V70,1))), G70, H70)</f>
        <v>MR30578560325</v>
      </c>
      <c r="F70" s="84" t="str">
        <f t="shared" si="24"/>
        <v>MR30578560325</v>
      </c>
      <c r="G70" s="83"/>
      <c r="H70" s="83"/>
      <c r="I70" s="72" t="s">
        <v>4872</v>
      </c>
      <c r="J70" s="305">
        <v>44351</v>
      </c>
      <c r="K70" s="78" t="s">
        <v>1230</v>
      </c>
      <c r="L70" s="328">
        <v>315</v>
      </c>
      <c r="M70" s="85">
        <f t="shared" si="21"/>
        <v>315</v>
      </c>
      <c r="N70" s="630"/>
      <c r="O70" s="5">
        <v>17</v>
      </c>
      <c r="P70" s="8">
        <v>8.5</v>
      </c>
      <c r="Q70" s="408" t="str">
        <f t="shared" si="19"/>
        <v>6x5.5</v>
      </c>
      <c r="R70" s="3">
        <v>6</v>
      </c>
      <c r="S70" s="3">
        <v>5.5</v>
      </c>
      <c r="T70" s="3">
        <v>25</v>
      </c>
      <c r="U70" s="16">
        <v>5.7</v>
      </c>
      <c r="V70" s="410" t="s">
        <v>85</v>
      </c>
      <c r="W70" s="16">
        <v>108</v>
      </c>
      <c r="X70" s="16">
        <v>29.28</v>
      </c>
      <c r="Y70" s="47">
        <v>2500</v>
      </c>
      <c r="Z70" s="71" t="s">
        <v>5149</v>
      </c>
      <c r="AA70" s="71" t="s">
        <v>2848</v>
      </c>
      <c r="AB70" s="47" t="str">
        <f t="shared" si="16"/>
        <v>17x8.5, 6x5.5, 25 OS, 2500 lbs</v>
      </c>
      <c r="AC70" s="73" t="s">
        <v>1556</v>
      </c>
      <c r="AD70" s="46" t="str">
        <f>IF(AC70="N/A","None",VLOOKUP(AC70,ACCESSORIES!F:N,9,FALSE))</f>
        <v>Push Thru</v>
      </c>
      <c r="AE70" s="82">
        <f>_xlfn.IFNA(VLOOKUP(AC70,ACCESSORIES!F:J,5,FALSE),"N/A")</f>
        <v>33</v>
      </c>
      <c r="AF70" s="80" t="s">
        <v>85</v>
      </c>
      <c r="AG70" s="80" t="s">
        <v>85</v>
      </c>
      <c r="AH70" s="408" t="s">
        <v>2859</v>
      </c>
      <c r="AI70" s="73" t="s">
        <v>1827</v>
      </c>
      <c r="AJ70" s="9">
        <f>_xlfn.IFNA(VLOOKUP(AI70,ACCESSORIES!F:J,5,FALSE),"N/A")</f>
        <v>1.1000000000000001</v>
      </c>
      <c r="AK70" s="408" t="s">
        <v>237</v>
      </c>
      <c r="AL70" s="408" t="s">
        <v>85</v>
      </c>
      <c r="AM70" s="38" t="str">
        <f>_xlfn.IFNA(VLOOKUP(AL70,ACCESSORIES!F:J,5,FALSE),"N/A")</f>
        <v>N/A</v>
      </c>
      <c r="AN70" s="408" t="s">
        <v>85</v>
      </c>
      <c r="AO70" s="75">
        <v>16.2</v>
      </c>
      <c r="AP70" s="75">
        <v>60</v>
      </c>
      <c r="AQ70" s="408">
        <v>170</v>
      </c>
      <c r="AR70" s="25">
        <v>6.9</v>
      </c>
      <c r="AS70" s="25">
        <v>21.3</v>
      </c>
      <c r="AT70" s="25">
        <v>33.5</v>
      </c>
      <c r="AU70" s="25">
        <v>39.4</v>
      </c>
      <c r="AV70" s="25">
        <v>209.8</v>
      </c>
      <c r="AW70" s="411">
        <v>200.5</v>
      </c>
      <c r="AX70" s="410">
        <v>107</v>
      </c>
      <c r="AY70" s="49">
        <v>41</v>
      </c>
      <c r="AZ70" s="49">
        <v>74</v>
      </c>
      <c r="BA70" s="49">
        <v>30</v>
      </c>
      <c r="BB70" s="48">
        <f t="shared" si="25"/>
        <v>1.18</v>
      </c>
      <c r="BC70" s="3" t="s">
        <v>85</v>
      </c>
      <c r="BD70" s="412" t="str">
        <f>_xlfn.IFNA(VLOOKUP(BC70,ACCESSORIES!F:J,5,FALSE),"N/A")</f>
        <v>N/A</v>
      </c>
      <c r="BE70" s="3" t="s">
        <v>85</v>
      </c>
      <c r="BF70" s="412" t="str">
        <f>_xlfn.IFNA(VLOOKUP(BE70,ACCESSORIES!F:J,5,FALSE),"N/A")</f>
        <v>N/A</v>
      </c>
      <c r="BG70" s="70">
        <v>35</v>
      </c>
      <c r="BH70" s="50">
        <v>20.236220472440898</v>
      </c>
      <c r="BI70" s="50">
        <v>20.236220472440898</v>
      </c>
      <c r="BJ70" s="50">
        <v>11.417322834645701</v>
      </c>
      <c r="BK70" s="357">
        <f t="shared" si="20"/>
        <v>7.6616839999999839E-2</v>
      </c>
      <c r="BL70" s="73">
        <v>36</v>
      </c>
      <c r="BM70" s="107" t="s">
        <v>10337</v>
      </c>
      <c r="BN70" s="46" t="s">
        <v>3891</v>
      </c>
      <c r="BO70" s="74" t="s">
        <v>3907</v>
      </c>
      <c r="BP70" s="74" t="s">
        <v>4615</v>
      </c>
      <c r="BQ70" s="74" t="s">
        <v>5198</v>
      </c>
      <c r="BR70" s="74" t="s">
        <v>5199</v>
      </c>
      <c r="BS70" s="74" t="s">
        <v>5169</v>
      </c>
      <c r="BT70" s="74" t="s">
        <v>5196</v>
      </c>
      <c r="BU70" s="74" t="s">
        <v>3909</v>
      </c>
      <c r="BV70" s="74"/>
      <c r="BW70" s="74"/>
      <c r="BX70" s="74"/>
      <c r="BY70" s="300" t="s">
        <v>6076</v>
      </c>
      <c r="BZ70" s="413" t="s">
        <v>7301</v>
      </c>
      <c r="CA70" s="300" t="s">
        <v>6077</v>
      </c>
      <c r="CB70" s="413" t="s">
        <v>7300</v>
      </c>
      <c r="CC70" s="86" t="str">
        <f t="shared" si="22"/>
        <v>MR305 NV, 17x8.5, +25mm Offset, 6x5.5, 108mm Centerbore, Machined - Matte Black Lip</v>
      </c>
      <c r="CD70" s="74" t="s">
        <v>3719</v>
      </c>
      <c r="CE70" s="74" t="s">
        <v>3720</v>
      </c>
      <c r="CF70" s="74" t="str">
        <f t="shared" si="23"/>
        <v>STREET (3XX)</v>
      </c>
    </row>
    <row r="71" spans="1:84" s="36" customFormat="1" ht="15" customHeight="1">
      <c r="A71" s="22">
        <f t="shared" si="18"/>
        <v>69</v>
      </c>
      <c r="B71" s="408" t="s">
        <v>84</v>
      </c>
      <c r="C71" s="408" t="s">
        <v>1038</v>
      </c>
      <c r="D71" s="5" t="s">
        <v>2225</v>
      </c>
      <c r="E71" s="129" t="str">
        <f>CONCATENATE(LEFT(D71,5),VLOOKUP(CONCATENATE(O71,"x",P71),'WHEEL PART NUMBER GUIDE'!$B$9:$C$51,2,FALSE),VLOOKUP(CONCATENATE(Q71, W71), 'WHEEL PART NUMBER GUIDE'!$Q$6:$R$98, 2, FALSE),VLOOKUP(Z71,'WHEEL PART NUMBER GUIDE'!$J$8:$K$54,2, FALSE),IF(V71="N/A",IF(ABS(T71)&lt;10,"0"&amp;ABS(T71),ABS(T71)),CONCATENATE(LEFT(V71,1),RIGHT(V71,1))), G71, H71)</f>
        <v>MR30578560525</v>
      </c>
      <c r="F71" s="84" t="str">
        <f t="shared" si="24"/>
        <v>MR30578560525</v>
      </c>
      <c r="G71" s="83"/>
      <c r="H71" s="83"/>
      <c r="I71" s="72" t="s">
        <v>4873</v>
      </c>
      <c r="J71" s="305">
        <v>44351</v>
      </c>
      <c r="K71" s="78" t="s">
        <v>1230</v>
      </c>
      <c r="L71" s="328">
        <v>315</v>
      </c>
      <c r="M71" s="85">
        <f t="shared" si="21"/>
        <v>315</v>
      </c>
      <c r="N71" s="630"/>
      <c r="O71" s="5">
        <v>17</v>
      </c>
      <c r="P71" s="8">
        <v>8.5</v>
      </c>
      <c r="Q71" s="408" t="str">
        <f t="shared" si="19"/>
        <v>6x5.5</v>
      </c>
      <c r="R71" s="3">
        <v>6</v>
      </c>
      <c r="S71" s="3">
        <v>5.5</v>
      </c>
      <c r="T71" s="3">
        <v>25</v>
      </c>
      <c r="U71" s="16">
        <v>5.7</v>
      </c>
      <c r="V71" s="410" t="s">
        <v>85</v>
      </c>
      <c r="W71" s="16">
        <v>108</v>
      </c>
      <c r="X71" s="16">
        <v>28.95</v>
      </c>
      <c r="Y71" s="47">
        <v>2500</v>
      </c>
      <c r="Z71" s="71" t="s">
        <v>2165</v>
      </c>
      <c r="AA71" s="72" t="s">
        <v>2845</v>
      </c>
      <c r="AB71" s="47" t="str">
        <f t="shared" ref="AB71:AB131" si="26">_xlfn.CONCAT(O71,"x",P71,","," ",Q71,","," ",T71," ","OS",","," ",Y71," lbs")</f>
        <v>17x8.5, 6x5.5, 25 OS, 2500 lbs</v>
      </c>
      <c r="AC71" s="73" t="s">
        <v>1556</v>
      </c>
      <c r="AD71" s="46" t="str">
        <f>IF(AC71="N/A","None",VLOOKUP(AC71,ACCESSORIES!F:N,9,FALSE))</f>
        <v>Push Thru</v>
      </c>
      <c r="AE71" s="82">
        <f>_xlfn.IFNA(VLOOKUP(AC71,ACCESSORIES!F:J,5,FALSE),"N/A")</f>
        <v>33</v>
      </c>
      <c r="AF71" s="80" t="s">
        <v>85</v>
      </c>
      <c r="AG71" s="80" t="s">
        <v>85</v>
      </c>
      <c r="AH71" s="408" t="s">
        <v>2859</v>
      </c>
      <c r="AI71" s="73" t="s">
        <v>1827</v>
      </c>
      <c r="AJ71" s="9">
        <f>_xlfn.IFNA(VLOOKUP(AI71,ACCESSORIES!F:J,5,FALSE),"N/A")</f>
        <v>1.1000000000000001</v>
      </c>
      <c r="AK71" s="408" t="s">
        <v>237</v>
      </c>
      <c r="AL71" s="408" t="s">
        <v>85</v>
      </c>
      <c r="AM71" s="38" t="str">
        <f>_xlfn.IFNA(VLOOKUP(AL71,ACCESSORIES!F:J,5,FALSE),"N/A")</f>
        <v>N/A</v>
      </c>
      <c r="AN71" s="408" t="s">
        <v>85</v>
      </c>
      <c r="AO71" s="75">
        <v>16.2</v>
      </c>
      <c r="AP71" s="75">
        <v>60</v>
      </c>
      <c r="AQ71" s="408">
        <v>170</v>
      </c>
      <c r="AR71" s="25">
        <v>6.9</v>
      </c>
      <c r="AS71" s="25">
        <v>21.3</v>
      </c>
      <c r="AT71" s="25">
        <v>33.5</v>
      </c>
      <c r="AU71" s="25">
        <v>39.4</v>
      </c>
      <c r="AV71" s="25">
        <v>209.8</v>
      </c>
      <c r="AW71" s="411">
        <v>200.5</v>
      </c>
      <c r="AX71" s="410">
        <v>107</v>
      </c>
      <c r="AY71" s="49">
        <v>41</v>
      </c>
      <c r="AZ71" s="49">
        <v>74</v>
      </c>
      <c r="BA71" s="49">
        <v>30</v>
      </c>
      <c r="BB71" s="48">
        <f t="shared" si="25"/>
        <v>1.18</v>
      </c>
      <c r="BC71" s="3" t="s">
        <v>85</v>
      </c>
      <c r="BD71" s="412" t="str">
        <f>_xlfn.IFNA(VLOOKUP(BC71,ACCESSORIES!F:J,5,FALSE),"N/A")</f>
        <v>N/A</v>
      </c>
      <c r="BE71" s="3" t="s">
        <v>85</v>
      </c>
      <c r="BF71" s="412" t="str">
        <f>_xlfn.IFNA(VLOOKUP(BE71,ACCESSORIES!F:J,5,FALSE),"N/A")</f>
        <v>N/A</v>
      </c>
      <c r="BG71" s="70">
        <v>34</v>
      </c>
      <c r="BH71" s="50">
        <v>20.236220472440898</v>
      </c>
      <c r="BI71" s="50">
        <v>20.236220472440898</v>
      </c>
      <c r="BJ71" s="50">
        <v>11.417322834645701</v>
      </c>
      <c r="BK71" s="357">
        <f t="shared" si="20"/>
        <v>7.6616839999999839E-2</v>
      </c>
      <c r="BL71" s="73">
        <v>36</v>
      </c>
      <c r="BM71" s="107" t="s">
        <v>10337</v>
      </c>
      <c r="BN71" s="46" t="s">
        <v>3891</v>
      </c>
      <c r="BO71" s="74" t="s">
        <v>3907</v>
      </c>
      <c r="BP71" s="74" t="s">
        <v>4615</v>
      </c>
      <c r="BQ71" s="74" t="s">
        <v>5198</v>
      </c>
      <c r="BR71" s="74" t="s">
        <v>5199</v>
      </c>
      <c r="BS71" s="74" t="s">
        <v>5169</v>
      </c>
      <c r="BT71" s="74" t="s">
        <v>5196</v>
      </c>
      <c r="BU71" s="74" t="s">
        <v>3909</v>
      </c>
      <c r="BV71" s="74"/>
      <c r="BW71" s="74"/>
      <c r="BX71" s="74"/>
      <c r="BY71" s="300" t="s">
        <v>7771</v>
      </c>
      <c r="BZ71" s="413" t="s">
        <v>7772</v>
      </c>
      <c r="CA71" s="300" t="s">
        <v>7773</v>
      </c>
      <c r="CB71" s="413" t="s">
        <v>7774</v>
      </c>
      <c r="CC71" s="86" t="str">
        <f t="shared" si="22"/>
        <v>MR305 NV, 17x8.5, +25mm Offset, 6x5.5, 108mm Centerbore, Matte Black</v>
      </c>
      <c r="CD71" s="74" t="s">
        <v>3719</v>
      </c>
      <c r="CE71" s="74" t="s">
        <v>3720</v>
      </c>
      <c r="CF71" s="74" t="str">
        <f t="shared" si="23"/>
        <v>STREET (3XX)</v>
      </c>
    </row>
    <row r="72" spans="1:84" s="36" customFormat="1" ht="15" customHeight="1">
      <c r="A72" s="22">
        <f t="shared" si="18"/>
        <v>70</v>
      </c>
      <c r="B72" s="408" t="s">
        <v>84</v>
      </c>
      <c r="C72" s="408" t="s">
        <v>1038</v>
      </c>
      <c r="D72" s="5" t="s">
        <v>2225</v>
      </c>
      <c r="E72" s="129" t="str">
        <f>CONCATENATE(LEFT(D72,5),VLOOKUP(CONCATENATE(O72,"x",P72),'WHEEL PART NUMBER GUIDE'!$B$9:$C$51,2,FALSE),VLOOKUP(CONCATENATE(Q72, W72), 'WHEEL PART NUMBER GUIDE'!$Q$6:$R$98, 2, FALSE),VLOOKUP(Z72,'WHEEL PART NUMBER GUIDE'!$J$8:$K$54,2, FALSE),IF(V72="N/A",IF(ABS(T72)&lt;10,"0"&amp;ABS(T72),ABS(T72)),CONCATENATE(LEFT(V72,1),RIGHT(V72,1))), G72, H72)</f>
        <v>MR30578560925</v>
      </c>
      <c r="F72" s="84" t="str">
        <f t="shared" si="24"/>
        <v>MR30578560925</v>
      </c>
      <c r="G72" s="83"/>
      <c r="H72" s="83"/>
      <c r="I72" s="72" t="s">
        <v>4874</v>
      </c>
      <c r="J72" s="305">
        <v>44351</v>
      </c>
      <c r="K72" s="78" t="s">
        <v>1230</v>
      </c>
      <c r="L72" s="328">
        <v>335</v>
      </c>
      <c r="M72" s="85">
        <f t="shared" si="21"/>
        <v>335</v>
      </c>
      <c r="N72" s="630"/>
      <c r="O72" s="5">
        <v>17</v>
      </c>
      <c r="P72" s="8">
        <v>8.5</v>
      </c>
      <c r="Q72" s="408" t="str">
        <f t="shared" si="19"/>
        <v>6x5.5</v>
      </c>
      <c r="R72" s="3">
        <v>6</v>
      </c>
      <c r="S72" s="3">
        <v>5.5</v>
      </c>
      <c r="T72" s="3">
        <v>25</v>
      </c>
      <c r="U72" s="16">
        <v>5.7</v>
      </c>
      <c r="V72" s="410" t="s">
        <v>85</v>
      </c>
      <c r="W72" s="16">
        <v>108</v>
      </c>
      <c r="X72" s="16">
        <v>29.39</v>
      </c>
      <c r="Y72" s="47">
        <v>2500</v>
      </c>
      <c r="Z72" s="71" t="s">
        <v>5156</v>
      </c>
      <c r="AA72" s="71" t="s">
        <v>2846</v>
      </c>
      <c r="AB72" s="47" t="str">
        <f t="shared" si="26"/>
        <v>17x8.5, 6x5.5, 25 OS, 2500 lbs</v>
      </c>
      <c r="AC72" s="73" t="s">
        <v>1556</v>
      </c>
      <c r="AD72" s="46" t="str">
        <f>IF(AC72="N/A","None",VLOOKUP(AC72,ACCESSORIES!F:N,9,FALSE))</f>
        <v>Push Thru</v>
      </c>
      <c r="AE72" s="82">
        <f>_xlfn.IFNA(VLOOKUP(AC72,ACCESSORIES!F:J,5,FALSE),"N/A")</f>
        <v>33</v>
      </c>
      <c r="AF72" s="80" t="s">
        <v>85</v>
      </c>
      <c r="AG72" s="80" t="s">
        <v>85</v>
      </c>
      <c r="AH72" s="408" t="s">
        <v>2859</v>
      </c>
      <c r="AI72" s="73" t="s">
        <v>1827</v>
      </c>
      <c r="AJ72" s="9">
        <f>_xlfn.IFNA(VLOOKUP(AI72,ACCESSORIES!F:J,5,FALSE),"N/A")</f>
        <v>1.1000000000000001</v>
      </c>
      <c r="AK72" s="408" t="s">
        <v>237</v>
      </c>
      <c r="AL72" s="408" t="s">
        <v>85</v>
      </c>
      <c r="AM72" s="38" t="str">
        <f>_xlfn.IFNA(VLOOKUP(AL72,ACCESSORIES!F:J,5,FALSE),"N/A")</f>
        <v>N/A</v>
      </c>
      <c r="AN72" s="408" t="s">
        <v>85</v>
      </c>
      <c r="AO72" s="75">
        <v>16.2</v>
      </c>
      <c r="AP72" s="75">
        <v>60</v>
      </c>
      <c r="AQ72" s="408">
        <v>170</v>
      </c>
      <c r="AR72" s="25">
        <v>6.9</v>
      </c>
      <c r="AS72" s="25">
        <v>21.3</v>
      </c>
      <c r="AT72" s="25">
        <v>33.5</v>
      </c>
      <c r="AU72" s="25">
        <v>39.4</v>
      </c>
      <c r="AV72" s="25">
        <v>209.8</v>
      </c>
      <c r="AW72" s="411">
        <v>200.5</v>
      </c>
      <c r="AX72" s="410">
        <v>107</v>
      </c>
      <c r="AY72" s="49">
        <v>41</v>
      </c>
      <c r="AZ72" s="49">
        <v>74</v>
      </c>
      <c r="BA72" s="49">
        <v>30</v>
      </c>
      <c r="BB72" s="48">
        <f t="shared" si="25"/>
        <v>1.18</v>
      </c>
      <c r="BC72" s="3" t="s">
        <v>85</v>
      </c>
      <c r="BD72" s="412" t="str">
        <f>_xlfn.IFNA(VLOOKUP(BC72,ACCESSORIES!F:J,5,FALSE),"N/A")</f>
        <v>N/A</v>
      </c>
      <c r="BE72" s="3" t="s">
        <v>85</v>
      </c>
      <c r="BF72" s="412" t="str">
        <f>_xlfn.IFNA(VLOOKUP(BE72,ACCESSORIES!F:J,5,FALSE),"N/A")</f>
        <v>N/A</v>
      </c>
      <c r="BG72" s="70">
        <v>34</v>
      </c>
      <c r="BH72" s="50">
        <v>20.236220472440898</v>
      </c>
      <c r="BI72" s="50">
        <v>20.236220472440898</v>
      </c>
      <c r="BJ72" s="50">
        <v>11.417322834645701</v>
      </c>
      <c r="BK72" s="357">
        <f t="shared" si="20"/>
        <v>7.6616839999999839E-2</v>
      </c>
      <c r="BL72" s="73">
        <v>36</v>
      </c>
      <c r="BM72" s="107" t="s">
        <v>10337</v>
      </c>
      <c r="BN72" s="46" t="s">
        <v>3891</v>
      </c>
      <c r="BO72" s="74" t="s">
        <v>3907</v>
      </c>
      <c r="BP72" s="74" t="s">
        <v>4615</v>
      </c>
      <c r="BQ72" s="74" t="s">
        <v>5198</v>
      </c>
      <c r="BR72" s="74" t="s">
        <v>5199</v>
      </c>
      <c r="BS72" s="74" t="s">
        <v>5169</v>
      </c>
      <c r="BT72" s="74" t="s">
        <v>5196</v>
      </c>
      <c r="BU72" s="74" t="s">
        <v>3909</v>
      </c>
      <c r="BV72" s="74"/>
      <c r="BW72" s="74"/>
      <c r="BX72" s="74"/>
      <c r="BY72" s="300" t="s">
        <v>10062</v>
      </c>
      <c r="BZ72" s="356" t="s">
        <v>10063</v>
      </c>
      <c r="CA72" s="300" t="s">
        <v>10064</v>
      </c>
      <c r="CB72" s="356" t="s">
        <v>10065</v>
      </c>
      <c r="CC72" s="86" t="str">
        <f t="shared" si="22"/>
        <v>MR305 NV, 17x8.5, +25mm Offset, 6x5.5, 108mm Centerbore, Method Bronze - Matte Black Lip</v>
      </c>
      <c r="CD72" s="74" t="s">
        <v>3719</v>
      </c>
      <c r="CE72" s="74" t="s">
        <v>3720</v>
      </c>
      <c r="CF72" s="74" t="str">
        <f t="shared" si="23"/>
        <v>STREET (3XX)</v>
      </c>
    </row>
    <row r="73" spans="1:84" s="36" customFormat="1" ht="15" customHeight="1">
      <c r="A73" s="22">
        <f t="shared" si="18"/>
        <v>71</v>
      </c>
      <c r="B73" s="408" t="s">
        <v>84</v>
      </c>
      <c r="C73" s="408" t="s">
        <v>1038</v>
      </c>
      <c r="D73" s="5" t="s">
        <v>2225</v>
      </c>
      <c r="E73" s="129" t="str">
        <f>CONCATENATE(LEFT(D73,5),VLOOKUP(CONCATENATE(O73,"x",P73),'WHEEL PART NUMBER GUIDE'!$B$9:$C$51,2,FALSE),VLOOKUP(CONCATENATE(Q73, W73), 'WHEEL PART NUMBER GUIDE'!$Q$6:$R$98, 2, FALSE),VLOOKUP(Z73,'WHEEL PART NUMBER GUIDE'!$J$8:$K$54,2, FALSE),IF(V73="N/A",IF(ABS(T73)&lt;10,"0"&amp;ABS(T73),ABS(T73)),CONCATENATE(LEFT(V73,1),RIGHT(V73,1))), G73, H73)</f>
        <v>MR305785601025</v>
      </c>
      <c r="F73" s="84" t="str">
        <f t="shared" si="24"/>
        <v>MR305785601025</v>
      </c>
      <c r="G73" s="83"/>
      <c r="H73" s="83"/>
      <c r="I73" s="72" t="s">
        <v>5029</v>
      </c>
      <c r="J73" s="305">
        <v>44433.408554710652</v>
      </c>
      <c r="K73" s="78" t="s">
        <v>1230</v>
      </c>
      <c r="L73" s="328">
        <v>355</v>
      </c>
      <c r="M73" s="85">
        <f t="shared" si="21"/>
        <v>355</v>
      </c>
      <c r="N73" s="630"/>
      <c r="O73" s="5">
        <v>17</v>
      </c>
      <c r="P73" s="8">
        <v>8.5</v>
      </c>
      <c r="Q73" s="408" t="str">
        <f t="shared" si="19"/>
        <v>6x5.5</v>
      </c>
      <c r="R73" s="3">
        <v>6</v>
      </c>
      <c r="S73" s="3">
        <v>5.5</v>
      </c>
      <c r="T73" s="3">
        <v>25</v>
      </c>
      <c r="U73" s="16">
        <v>5.7</v>
      </c>
      <c r="V73" s="410" t="s">
        <v>85</v>
      </c>
      <c r="W73" s="16">
        <v>108</v>
      </c>
      <c r="X73" s="16">
        <v>28.55</v>
      </c>
      <c r="Y73" s="47">
        <v>2500</v>
      </c>
      <c r="Z73" s="333" t="s">
        <v>5157</v>
      </c>
      <c r="AA73" s="72" t="s">
        <v>6652</v>
      </c>
      <c r="AB73" s="47" t="str">
        <f t="shared" si="26"/>
        <v>17x8.5, 6x5.5, 25 OS, 2500 lbs</v>
      </c>
      <c r="AC73" s="73" t="s">
        <v>2541</v>
      </c>
      <c r="AD73" s="46" t="str">
        <f>IF(AC73="N/A","None",VLOOKUP(AC73,ACCESSORIES!F:N,9,FALSE))</f>
        <v>Push Thru</v>
      </c>
      <c r="AE73" s="82">
        <f>_xlfn.IFNA(VLOOKUP(AC73,ACCESSORIES!F:J,5,FALSE),"N/A")</f>
        <v>33</v>
      </c>
      <c r="AF73" s="80" t="s">
        <v>85</v>
      </c>
      <c r="AG73" s="80" t="s">
        <v>85</v>
      </c>
      <c r="AH73" s="408" t="s">
        <v>2859</v>
      </c>
      <c r="AI73" s="73" t="s">
        <v>1497</v>
      </c>
      <c r="AJ73" s="9">
        <f>_xlfn.IFNA(VLOOKUP(AI73,ACCESSORIES!F:J,5,FALSE),"N/A")</f>
        <v>1.1000000000000001</v>
      </c>
      <c r="AK73" s="408" t="s">
        <v>237</v>
      </c>
      <c r="AL73" s="408" t="s">
        <v>85</v>
      </c>
      <c r="AM73" s="38" t="str">
        <f>_xlfn.IFNA(VLOOKUP(AL73,ACCESSORIES!F:J,5,FALSE),"N/A")</f>
        <v>N/A</v>
      </c>
      <c r="AN73" s="408" t="s">
        <v>85</v>
      </c>
      <c r="AO73" s="75">
        <v>16.2</v>
      </c>
      <c r="AP73" s="75">
        <v>60</v>
      </c>
      <c r="AQ73" s="408">
        <v>170</v>
      </c>
      <c r="AR73" s="25">
        <v>6.9</v>
      </c>
      <c r="AS73" s="25">
        <v>21.3</v>
      </c>
      <c r="AT73" s="25">
        <v>33.5</v>
      </c>
      <c r="AU73" s="25">
        <v>39.4</v>
      </c>
      <c r="AV73" s="25">
        <v>209.8</v>
      </c>
      <c r="AW73" s="411">
        <v>200.5</v>
      </c>
      <c r="AX73" s="410">
        <v>106.7</v>
      </c>
      <c r="AY73" s="49">
        <v>23</v>
      </c>
      <c r="AZ73" s="49">
        <v>38</v>
      </c>
      <c r="BA73" s="49">
        <v>30</v>
      </c>
      <c r="BB73" s="48">
        <f t="shared" si="25"/>
        <v>1.18</v>
      </c>
      <c r="BC73" s="3" t="s">
        <v>85</v>
      </c>
      <c r="BD73" s="412" t="str">
        <f>_xlfn.IFNA(VLOOKUP(BC73,ACCESSORIES!F:J,5,FALSE),"N/A")</f>
        <v>N/A</v>
      </c>
      <c r="BE73" s="3" t="s">
        <v>85</v>
      </c>
      <c r="BF73" s="412" t="str">
        <f>_xlfn.IFNA(VLOOKUP(BE73,ACCESSORIES!F:J,5,FALSE),"N/A")</f>
        <v>N/A</v>
      </c>
      <c r="BG73" s="70">
        <v>33</v>
      </c>
      <c r="BH73" s="50">
        <v>20.236220472440898</v>
      </c>
      <c r="BI73" s="50">
        <v>20.236220472440898</v>
      </c>
      <c r="BJ73" s="50">
        <v>11.417322834645701</v>
      </c>
      <c r="BK73" s="357">
        <f t="shared" si="20"/>
        <v>7.6616839999999839E-2</v>
      </c>
      <c r="BL73" s="73">
        <v>36</v>
      </c>
      <c r="BM73" s="107" t="s">
        <v>10337</v>
      </c>
      <c r="BN73" s="46" t="s">
        <v>3891</v>
      </c>
      <c r="BO73" s="74" t="s">
        <v>5200</v>
      </c>
      <c r="BP73" s="74" t="s">
        <v>3907</v>
      </c>
      <c r="BQ73" s="74" t="s">
        <v>4615</v>
      </c>
      <c r="BR73" s="74" t="s">
        <v>5198</v>
      </c>
      <c r="BS73" s="74" t="s">
        <v>5201</v>
      </c>
      <c r="BT73" s="74" t="s">
        <v>5202</v>
      </c>
      <c r="BU73" s="74" t="s">
        <v>5203</v>
      </c>
      <c r="BV73" s="74" t="s">
        <v>3909</v>
      </c>
      <c r="BW73" s="74"/>
      <c r="BX73" s="74"/>
      <c r="BY73" s="300" t="s">
        <v>7803</v>
      </c>
      <c r="BZ73" s="413" t="s">
        <v>7804</v>
      </c>
      <c r="CA73" s="300" t="s">
        <v>7805</v>
      </c>
      <c r="CB73" s="413" t="s">
        <v>7806</v>
      </c>
      <c r="CC73" s="86" t="str">
        <f t="shared" si="22"/>
        <v>MR305 NV, 17x8.5, +25mm Offset, 6x5.5, 108mm Centerbore, Matte Black - Gloss Black Lip</v>
      </c>
      <c r="CD73" s="74" t="s">
        <v>3719</v>
      </c>
      <c r="CE73" s="74" t="s">
        <v>3720</v>
      </c>
      <c r="CF73" s="74" t="str">
        <f t="shared" si="23"/>
        <v>STREET (3XX)</v>
      </c>
    </row>
    <row r="74" spans="1:84" s="36" customFormat="1" ht="15" customHeight="1">
      <c r="A74" s="22">
        <f t="shared" si="18"/>
        <v>72</v>
      </c>
      <c r="B74" s="408" t="s">
        <v>84</v>
      </c>
      <c r="C74" s="408" t="s">
        <v>1038</v>
      </c>
      <c r="D74" s="5" t="s">
        <v>2225</v>
      </c>
      <c r="E74" s="84" t="str">
        <f>CONCATENATE(LEFT(D74,5),VLOOKUP(CONCATENATE(O74,"x",P74),'WHEEL PART NUMBER GUIDE'!$B$9:$C$51,2,FALSE),VLOOKUP(CONCATENATE(Q74, W74), 'WHEEL PART NUMBER GUIDE'!$Q$6:$R$98, 2, FALSE),VLOOKUP(Z74,'WHEEL PART NUMBER GUIDE'!$J$8:$K$54,2, FALSE),IF(V74="N/A",IF(ABS(T74)&lt;10,"0"&amp;ABS(T74),ABS(T74)),CONCATENATE(LEFT(V74,1),RIGHT(V74,1))), G74, H74)</f>
        <v>MR30578580300</v>
      </c>
      <c r="F74" s="84" t="str">
        <f t="shared" si="24"/>
        <v>MR30578580300</v>
      </c>
      <c r="G74" s="83"/>
      <c r="H74" s="83"/>
      <c r="I74" s="72" t="s">
        <v>449</v>
      </c>
      <c r="J74" s="305">
        <v>41275</v>
      </c>
      <c r="K74" s="78" t="s">
        <v>1230</v>
      </c>
      <c r="L74" s="328">
        <v>315</v>
      </c>
      <c r="M74" s="85">
        <f t="shared" si="21"/>
        <v>315</v>
      </c>
      <c r="N74" s="630"/>
      <c r="O74" s="5">
        <v>17</v>
      </c>
      <c r="P74" s="8">
        <v>8.5</v>
      </c>
      <c r="Q74" s="408" t="str">
        <f t="shared" si="19"/>
        <v>8x6.5</v>
      </c>
      <c r="R74" s="3">
        <v>8</v>
      </c>
      <c r="S74" s="3">
        <v>6.5</v>
      </c>
      <c r="T74" s="3">
        <v>0</v>
      </c>
      <c r="U74" s="16">
        <v>4.75</v>
      </c>
      <c r="V74" s="410" t="s">
        <v>85</v>
      </c>
      <c r="W74" s="16">
        <v>130.81</v>
      </c>
      <c r="X74" s="8">
        <v>30.97</v>
      </c>
      <c r="Y74" s="47">
        <v>3640</v>
      </c>
      <c r="Z74" s="71" t="s">
        <v>5149</v>
      </c>
      <c r="AA74" s="71" t="s">
        <v>2848</v>
      </c>
      <c r="AB74" s="47" t="str">
        <f t="shared" si="26"/>
        <v>17x8.5, 8x6.5, 0 OS, 3640 lbs</v>
      </c>
      <c r="AC74" s="73" t="s">
        <v>1562</v>
      </c>
      <c r="AD74" s="46" t="str">
        <f>IF(AC74="N/A","None",VLOOKUP(AC74,ACCESSORIES!F:N,9,FALSE))</f>
        <v>Push Thru</v>
      </c>
      <c r="AE74" s="82">
        <f>_xlfn.IFNA(VLOOKUP(AC74,ACCESSORIES!F:J,5,FALSE),"N/A")</f>
        <v>33</v>
      </c>
      <c r="AF74" s="80" t="s">
        <v>85</v>
      </c>
      <c r="AG74" s="80" t="s">
        <v>85</v>
      </c>
      <c r="AH74" s="3" t="s">
        <v>2863</v>
      </c>
      <c r="AI74" s="73" t="s">
        <v>1827</v>
      </c>
      <c r="AJ74" s="9">
        <f>_xlfn.IFNA(VLOOKUP(AI74,ACCESSORIES!F:J,5,FALSE),"N/A")</f>
        <v>1.1000000000000001</v>
      </c>
      <c r="AK74" s="408" t="s">
        <v>237</v>
      </c>
      <c r="AL74" s="408" t="s">
        <v>85</v>
      </c>
      <c r="AM74" s="38" t="str">
        <f>_xlfn.IFNA(VLOOKUP(AL74,ACCESSORIES!F:J,5,FALSE),"N/A")</f>
        <v>N/A</v>
      </c>
      <c r="AN74" s="408" t="s">
        <v>85</v>
      </c>
      <c r="AO74" s="75">
        <v>16.2</v>
      </c>
      <c r="AP74" s="75">
        <v>60</v>
      </c>
      <c r="AQ74" s="408">
        <v>200</v>
      </c>
      <c r="AR74" s="25">
        <v>0</v>
      </c>
      <c r="AS74" s="25">
        <v>0</v>
      </c>
      <c r="AT74" s="25">
        <v>32.4</v>
      </c>
      <c r="AU74" s="25">
        <v>44.5</v>
      </c>
      <c r="AV74" s="25">
        <v>207.4</v>
      </c>
      <c r="AW74" s="411">
        <v>202.2</v>
      </c>
      <c r="AX74" s="410">
        <v>123</v>
      </c>
      <c r="AY74" s="49">
        <v>89.5</v>
      </c>
      <c r="AZ74" s="49">
        <v>89.5</v>
      </c>
      <c r="BA74" s="49">
        <v>33</v>
      </c>
      <c r="BB74" s="48">
        <f t="shared" si="25"/>
        <v>1.3</v>
      </c>
      <c r="BC74" s="3" t="s">
        <v>85</v>
      </c>
      <c r="BD74" s="412" t="str">
        <f>_xlfn.IFNA(VLOOKUP(BC74,ACCESSORIES!F:J,5,FALSE),"N/A")</f>
        <v>N/A</v>
      </c>
      <c r="BE74" s="3" t="s">
        <v>85</v>
      </c>
      <c r="BF74" s="412" t="str">
        <f>_xlfn.IFNA(VLOOKUP(BE74,ACCESSORIES!F:J,5,FALSE),"N/A")</f>
        <v>N/A</v>
      </c>
      <c r="BG74" s="70">
        <v>36</v>
      </c>
      <c r="BH74" s="50">
        <v>20.236220472440898</v>
      </c>
      <c r="BI74" s="50">
        <v>20.236220472440898</v>
      </c>
      <c r="BJ74" s="50">
        <v>11.417322834645701</v>
      </c>
      <c r="BK74" s="357">
        <f t="shared" si="20"/>
        <v>7.6616839999999839E-2</v>
      </c>
      <c r="BL74" s="73">
        <v>36</v>
      </c>
      <c r="BM74" s="107" t="s">
        <v>10337</v>
      </c>
      <c r="BN74" s="46" t="s">
        <v>3891</v>
      </c>
      <c r="BO74" s="74" t="s">
        <v>3907</v>
      </c>
      <c r="BP74" s="74" t="s">
        <v>4615</v>
      </c>
      <c r="BQ74" s="74" t="s">
        <v>5198</v>
      </c>
      <c r="BR74" s="74" t="s">
        <v>5199</v>
      </c>
      <c r="BS74" s="74" t="s">
        <v>5169</v>
      </c>
      <c r="BT74" s="74" t="s">
        <v>5196</v>
      </c>
      <c r="BU74" s="74" t="s">
        <v>3909</v>
      </c>
      <c r="BV74" s="74"/>
      <c r="BW74" s="74"/>
      <c r="BX74" s="74"/>
      <c r="BY74" s="300" t="s">
        <v>7807</v>
      </c>
      <c r="BZ74" s="413" t="s">
        <v>7812</v>
      </c>
      <c r="CA74" s="300" t="s">
        <v>7810</v>
      </c>
      <c r="CB74" s="413" t="s">
        <v>7811</v>
      </c>
      <c r="CC74" s="86" t="str">
        <f t="shared" si="22"/>
        <v>MR305 NV, 17x8.5, 0mm Offset, 8x6.5, 130.81mm Centerbore, Machined - Matte Black Lip</v>
      </c>
      <c r="CD74" s="74" t="s">
        <v>3719</v>
      </c>
      <c r="CE74" s="74" t="s">
        <v>3720</v>
      </c>
      <c r="CF74" s="74" t="str">
        <f t="shared" si="23"/>
        <v>STREET (3XX)</v>
      </c>
    </row>
    <row r="75" spans="1:84" s="36" customFormat="1" ht="15" customHeight="1">
      <c r="A75" s="22">
        <f t="shared" si="18"/>
        <v>73</v>
      </c>
      <c r="B75" s="408" t="s">
        <v>84</v>
      </c>
      <c r="C75" s="408" t="s">
        <v>1038</v>
      </c>
      <c r="D75" s="5" t="s">
        <v>2225</v>
      </c>
      <c r="E75" s="84" t="str">
        <f>CONCATENATE(LEFT(D75,5),VLOOKUP(CONCATENATE(O75,"x",P75),'WHEEL PART NUMBER GUIDE'!$B$9:$C$51,2,FALSE),VLOOKUP(CONCATENATE(Q75, W75), 'WHEEL PART NUMBER GUIDE'!$Q$6:$R$98, 2, FALSE),VLOOKUP(Z75,'WHEEL PART NUMBER GUIDE'!$J$8:$K$54,2, FALSE),IF(V75="N/A",IF(ABS(T75)&lt;10,"0"&amp;ABS(T75),ABS(T75)),CONCATENATE(LEFT(V75,1),RIGHT(V75,1))), G75, H75)</f>
        <v>MR30578580500</v>
      </c>
      <c r="F75" s="84" t="str">
        <f t="shared" si="24"/>
        <v>MR30578580500</v>
      </c>
      <c r="G75" s="83"/>
      <c r="H75" s="83"/>
      <c r="I75" s="72" t="s">
        <v>450</v>
      </c>
      <c r="J75" s="305">
        <v>41275</v>
      </c>
      <c r="K75" s="78" t="s">
        <v>1230</v>
      </c>
      <c r="L75" s="328">
        <v>315</v>
      </c>
      <c r="M75" s="85">
        <f t="shared" si="21"/>
        <v>315</v>
      </c>
      <c r="N75" s="630"/>
      <c r="O75" s="5">
        <v>17</v>
      </c>
      <c r="P75" s="8">
        <v>8.5</v>
      </c>
      <c r="Q75" s="408" t="str">
        <f t="shared" si="19"/>
        <v>8x6.5</v>
      </c>
      <c r="R75" s="3">
        <v>8</v>
      </c>
      <c r="S75" s="3">
        <v>6.5</v>
      </c>
      <c r="T75" s="3">
        <v>0</v>
      </c>
      <c r="U75" s="16">
        <v>4.75</v>
      </c>
      <c r="V75" s="410" t="s">
        <v>85</v>
      </c>
      <c r="W75" s="16">
        <v>130.81</v>
      </c>
      <c r="X75" s="8">
        <v>30.31</v>
      </c>
      <c r="Y75" s="47">
        <v>3640</v>
      </c>
      <c r="Z75" s="71" t="s">
        <v>2165</v>
      </c>
      <c r="AA75" s="72" t="s">
        <v>2845</v>
      </c>
      <c r="AB75" s="47" t="str">
        <f t="shared" si="26"/>
        <v>17x8.5, 8x6.5, 0 OS, 3640 lbs</v>
      </c>
      <c r="AC75" s="73" t="s">
        <v>1562</v>
      </c>
      <c r="AD75" s="46" t="str">
        <f>IF(AC75="N/A","None",VLOOKUP(AC75,ACCESSORIES!F:N,9,FALSE))</f>
        <v>Push Thru</v>
      </c>
      <c r="AE75" s="82">
        <f>_xlfn.IFNA(VLOOKUP(AC75,ACCESSORIES!F:J,5,FALSE),"N/A")</f>
        <v>33</v>
      </c>
      <c r="AF75" s="80" t="s">
        <v>85</v>
      </c>
      <c r="AG75" s="80" t="s">
        <v>85</v>
      </c>
      <c r="AH75" s="3" t="s">
        <v>2863</v>
      </c>
      <c r="AI75" s="73" t="s">
        <v>1827</v>
      </c>
      <c r="AJ75" s="9">
        <f>_xlfn.IFNA(VLOOKUP(AI75,ACCESSORIES!F:J,5,FALSE),"N/A")</f>
        <v>1.1000000000000001</v>
      </c>
      <c r="AK75" s="408" t="s">
        <v>237</v>
      </c>
      <c r="AL75" s="408" t="s">
        <v>85</v>
      </c>
      <c r="AM75" s="38" t="str">
        <f>_xlfn.IFNA(VLOOKUP(AL75,ACCESSORIES!F:J,5,FALSE),"N/A")</f>
        <v>N/A</v>
      </c>
      <c r="AN75" s="408" t="s">
        <v>85</v>
      </c>
      <c r="AO75" s="75">
        <v>16.2</v>
      </c>
      <c r="AP75" s="75">
        <v>60</v>
      </c>
      <c r="AQ75" s="408">
        <v>200</v>
      </c>
      <c r="AR75" s="25">
        <v>0</v>
      </c>
      <c r="AS75" s="25">
        <v>0</v>
      </c>
      <c r="AT75" s="25">
        <v>32.4</v>
      </c>
      <c r="AU75" s="25">
        <v>44.5</v>
      </c>
      <c r="AV75" s="25">
        <v>207.4</v>
      </c>
      <c r="AW75" s="411">
        <v>202.2</v>
      </c>
      <c r="AX75" s="410">
        <v>123</v>
      </c>
      <c r="AY75" s="49">
        <v>89.5</v>
      </c>
      <c r="AZ75" s="49">
        <v>89.5</v>
      </c>
      <c r="BA75" s="49">
        <v>33</v>
      </c>
      <c r="BB75" s="48">
        <f t="shared" si="25"/>
        <v>1.3</v>
      </c>
      <c r="BC75" s="3" t="s">
        <v>85</v>
      </c>
      <c r="BD75" s="412" t="str">
        <f>_xlfn.IFNA(VLOOKUP(BC75,ACCESSORIES!F:J,5,FALSE),"N/A")</f>
        <v>N/A</v>
      </c>
      <c r="BE75" s="3" t="s">
        <v>85</v>
      </c>
      <c r="BF75" s="412" t="str">
        <f>_xlfn.IFNA(VLOOKUP(BE75,ACCESSORIES!F:J,5,FALSE),"N/A")</f>
        <v>N/A</v>
      </c>
      <c r="BG75" s="70">
        <v>36</v>
      </c>
      <c r="BH75" s="50">
        <v>20.236220472440898</v>
      </c>
      <c r="BI75" s="50">
        <v>20.236220472440898</v>
      </c>
      <c r="BJ75" s="50">
        <v>11.417322834645701</v>
      </c>
      <c r="BK75" s="357">
        <f t="shared" si="20"/>
        <v>7.6616839999999839E-2</v>
      </c>
      <c r="BL75" s="73">
        <v>36</v>
      </c>
      <c r="BM75" s="107" t="s">
        <v>10337</v>
      </c>
      <c r="BN75" s="46" t="s">
        <v>3891</v>
      </c>
      <c r="BO75" s="74" t="s">
        <v>3907</v>
      </c>
      <c r="BP75" s="74" t="s">
        <v>4615</v>
      </c>
      <c r="BQ75" s="74" t="s">
        <v>5198</v>
      </c>
      <c r="BR75" s="74" t="s">
        <v>5199</v>
      </c>
      <c r="BS75" s="74" t="s">
        <v>5169</v>
      </c>
      <c r="BT75" s="74" t="s">
        <v>5196</v>
      </c>
      <c r="BU75" s="74" t="s">
        <v>3909</v>
      </c>
      <c r="BV75" s="74"/>
      <c r="BW75" s="74"/>
      <c r="BX75" s="74"/>
      <c r="BY75" s="300" t="s">
        <v>7764</v>
      </c>
      <c r="BZ75" s="413" t="s">
        <v>7763</v>
      </c>
      <c r="CA75" s="300" t="s">
        <v>7765</v>
      </c>
      <c r="CB75" s="413" t="s">
        <v>7766</v>
      </c>
      <c r="CC75" s="86" t="str">
        <f t="shared" si="22"/>
        <v>MR305 NV, 17x8.5, 0mm Offset, 8x6.5, 130.81mm Centerbore, Matte Black</v>
      </c>
      <c r="CD75" s="74" t="s">
        <v>3719</v>
      </c>
      <c r="CE75" s="74" t="s">
        <v>3720</v>
      </c>
      <c r="CF75" s="74" t="str">
        <f t="shared" si="23"/>
        <v>STREET (3XX)</v>
      </c>
    </row>
    <row r="76" spans="1:84" s="36" customFormat="1" ht="15" customHeight="1">
      <c r="A76" s="22">
        <f t="shared" si="18"/>
        <v>74</v>
      </c>
      <c r="B76" s="408" t="s">
        <v>84</v>
      </c>
      <c r="C76" s="408" t="s">
        <v>1038</v>
      </c>
      <c r="D76" s="5" t="s">
        <v>2225</v>
      </c>
      <c r="E76" s="84" t="str">
        <f>CONCATENATE(LEFT(D76,5),VLOOKUP(CONCATENATE(O76,"x",P76),'WHEEL PART NUMBER GUIDE'!$B$9:$C$51,2,FALSE),VLOOKUP(CONCATENATE(Q76, W76), 'WHEEL PART NUMBER GUIDE'!$Q$6:$R$98, 2, FALSE),VLOOKUP(Z76,'WHEEL PART NUMBER GUIDE'!$J$8:$K$54,2, FALSE),IF(V76="N/A",IF(ABS(T76)&lt;10,"0"&amp;ABS(T76),ABS(T76)),CONCATENATE(LEFT(V76,1),RIGHT(V76,1))), G76, H76)</f>
        <v>MR30578580800</v>
      </c>
      <c r="F76" s="84" t="str">
        <f t="shared" si="24"/>
        <v>MR30578580800</v>
      </c>
      <c r="G76" s="83"/>
      <c r="H76" s="83"/>
      <c r="I76" s="72" t="s">
        <v>5569</v>
      </c>
      <c r="J76" s="305">
        <v>44585.489849537036</v>
      </c>
      <c r="K76" s="78" t="s">
        <v>1230</v>
      </c>
      <c r="L76" s="328">
        <v>335</v>
      </c>
      <c r="M76" s="85">
        <f t="shared" si="21"/>
        <v>335</v>
      </c>
      <c r="N76" s="630"/>
      <c r="O76" s="5">
        <v>17</v>
      </c>
      <c r="P76" s="8">
        <v>8.5</v>
      </c>
      <c r="Q76" s="408" t="str">
        <f t="shared" si="19"/>
        <v>8x6.5</v>
      </c>
      <c r="R76" s="3">
        <v>8</v>
      </c>
      <c r="S76" s="3">
        <v>6.5</v>
      </c>
      <c r="T76" s="3">
        <v>0</v>
      </c>
      <c r="U76" s="16">
        <v>4.75</v>
      </c>
      <c r="V76" s="410" t="s">
        <v>85</v>
      </c>
      <c r="W76" s="16">
        <v>130.81</v>
      </c>
      <c r="X76" s="8">
        <v>30.72</v>
      </c>
      <c r="Y76" s="47">
        <v>3640</v>
      </c>
      <c r="Z76" s="71" t="s">
        <v>5380</v>
      </c>
      <c r="AA76" s="71" t="s">
        <v>2850</v>
      </c>
      <c r="AB76" s="47" t="str">
        <f t="shared" si="26"/>
        <v>17x8.5, 8x6.5, 0 OS, 3640 lbs</v>
      </c>
      <c r="AC76" s="73" t="s">
        <v>1562</v>
      </c>
      <c r="AD76" s="46" t="str">
        <f>IF(AC76="N/A","None",VLOOKUP(AC76,ACCESSORIES!F:N,9,FALSE))</f>
        <v>Push Thru</v>
      </c>
      <c r="AE76" s="82">
        <f>_xlfn.IFNA(VLOOKUP(AC76,ACCESSORIES!F:J,5,FALSE),"N/A")</f>
        <v>33</v>
      </c>
      <c r="AF76" s="80" t="s">
        <v>85</v>
      </c>
      <c r="AG76" s="80" t="s">
        <v>85</v>
      </c>
      <c r="AH76" s="3" t="s">
        <v>2863</v>
      </c>
      <c r="AI76" s="73" t="s">
        <v>1827</v>
      </c>
      <c r="AJ76" s="9">
        <f>_xlfn.IFNA(VLOOKUP(AI76,ACCESSORIES!F:J,5,FALSE),"N/A")</f>
        <v>1.1000000000000001</v>
      </c>
      <c r="AK76" s="408" t="s">
        <v>237</v>
      </c>
      <c r="AL76" s="408" t="s">
        <v>85</v>
      </c>
      <c r="AM76" s="38" t="str">
        <f>_xlfn.IFNA(VLOOKUP(AL76,ACCESSORIES!F:J,5,FALSE),"N/A")</f>
        <v>N/A</v>
      </c>
      <c r="AN76" s="408" t="s">
        <v>85</v>
      </c>
      <c r="AO76" s="75">
        <v>16.2</v>
      </c>
      <c r="AP76" s="75">
        <v>60</v>
      </c>
      <c r="AQ76" s="408">
        <v>200</v>
      </c>
      <c r="AR76" s="25">
        <v>0</v>
      </c>
      <c r="AS76" s="25">
        <v>0</v>
      </c>
      <c r="AT76" s="25">
        <v>32.4</v>
      </c>
      <c r="AU76" s="25">
        <v>44.5</v>
      </c>
      <c r="AV76" s="25">
        <v>207.4</v>
      </c>
      <c r="AW76" s="411">
        <v>202.2</v>
      </c>
      <c r="AX76" s="410">
        <v>123</v>
      </c>
      <c r="AY76" s="49">
        <v>89.5</v>
      </c>
      <c r="AZ76" s="49">
        <v>89.5</v>
      </c>
      <c r="BA76" s="49">
        <v>33</v>
      </c>
      <c r="BB76" s="48">
        <f t="shared" si="25"/>
        <v>1.3</v>
      </c>
      <c r="BC76" s="3" t="s">
        <v>85</v>
      </c>
      <c r="BD76" s="412" t="str">
        <f>_xlfn.IFNA(VLOOKUP(BC76,ACCESSORIES!F:J,5,FALSE),"N/A")</f>
        <v>N/A</v>
      </c>
      <c r="BE76" s="3" t="s">
        <v>85</v>
      </c>
      <c r="BF76" s="412" t="str">
        <f>_xlfn.IFNA(VLOOKUP(BE76,ACCESSORIES!F:J,5,FALSE),"N/A")</f>
        <v>N/A</v>
      </c>
      <c r="BG76" s="70">
        <v>36</v>
      </c>
      <c r="BH76" s="50">
        <v>20.236220472440898</v>
      </c>
      <c r="BI76" s="50">
        <v>20.236220472440898</v>
      </c>
      <c r="BJ76" s="50">
        <v>11.417322834645701</v>
      </c>
      <c r="BK76" s="357">
        <f t="shared" si="20"/>
        <v>7.6616839999999839E-2</v>
      </c>
      <c r="BL76" s="73">
        <v>36</v>
      </c>
      <c r="BM76" s="107" t="s">
        <v>10337</v>
      </c>
      <c r="BN76" s="46" t="s">
        <v>3891</v>
      </c>
      <c r="BO76" s="74" t="s">
        <v>3907</v>
      </c>
      <c r="BP76" s="74" t="s">
        <v>4615</v>
      </c>
      <c r="BQ76" s="74" t="s">
        <v>5198</v>
      </c>
      <c r="BR76" s="74" t="s">
        <v>5199</v>
      </c>
      <c r="BS76" s="74" t="s">
        <v>5169</v>
      </c>
      <c r="BT76" s="74" t="s">
        <v>5196</v>
      </c>
      <c r="BU76" s="74" t="s">
        <v>3909</v>
      </c>
      <c r="BV76" s="74"/>
      <c r="BW76" s="74"/>
      <c r="BX76" s="74"/>
      <c r="BY76" s="300" t="s">
        <v>7797</v>
      </c>
      <c r="BZ76" s="413" t="s">
        <v>7798</v>
      </c>
      <c r="CA76" s="300" t="s">
        <v>7796</v>
      </c>
      <c r="CB76" s="413" t="s">
        <v>7795</v>
      </c>
      <c r="CC76" s="86" t="str">
        <f t="shared" si="22"/>
        <v>MR305 NV, 17x8.5, 0mm Offset, 8x6.5, 130.81mm Centerbore, Titanium - Matte Black Lip</v>
      </c>
      <c r="CD76" s="74" t="s">
        <v>3719</v>
      </c>
      <c r="CE76" s="74" t="s">
        <v>3720</v>
      </c>
      <c r="CF76" s="74" t="str">
        <f t="shared" si="23"/>
        <v>STREET (3XX)</v>
      </c>
    </row>
    <row r="77" spans="1:84" s="36" customFormat="1" ht="15" customHeight="1">
      <c r="A77" s="22">
        <f t="shared" si="18"/>
        <v>75</v>
      </c>
      <c r="B77" s="408" t="s">
        <v>84</v>
      </c>
      <c r="C77" s="408" t="s">
        <v>1038</v>
      </c>
      <c r="D77" s="5" t="s">
        <v>2225</v>
      </c>
      <c r="E77" s="84" t="str">
        <f>CONCATENATE(LEFT(D77,5),VLOOKUP(CONCATENATE(O77,"x",P77),'WHEEL PART NUMBER GUIDE'!$B$9:$C$51,2,FALSE),VLOOKUP(CONCATENATE(Q77, W77), 'WHEEL PART NUMBER GUIDE'!$Q$6:$R$98, 2, FALSE),VLOOKUP(Z77,'WHEEL PART NUMBER GUIDE'!$J$8:$K$54,2, FALSE),IF(V77="N/A",IF(ABS(T77)&lt;10,"0"&amp;ABS(T77),ABS(T77)),CONCATENATE(LEFT(V77,1),RIGHT(V77,1))), G77, H77)</f>
        <v>MR30578580900</v>
      </c>
      <c r="F77" s="84" t="str">
        <f t="shared" si="24"/>
        <v>MR30578580900</v>
      </c>
      <c r="G77" s="83"/>
      <c r="H77" s="83"/>
      <c r="I77" s="72" t="s">
        <v>451</v>
      </c>
      <c r="J77" s="305">
        <v>41275</v>
      </c>
      <c r="K77" s="78" t="s">
        <v>1230</v>
      </c>
      <c r="L77" s="328">
        <v>335</v>
      </c>
      <c r="M77" s="85">
        <f t="shared" si="21"/>
        <v>335</v>
      </c>
      <c r="N77" s="630"/>
      <c r="O77" s="5">
        <v>17</v>
      </c>
      <c r="P77" s="8">
        <v>8.5</v>
      </c>
      <c r="Q77" s="408" t="str">
        <f t="shared" si="19"/>
        <v>8x6.5</v>
      </c>
      <c r="R77" s="3">
        <v>8</v>
      </c>
      <c r="S77" s="3">
        <v>6.5</v>
      </c>
      <c r="T77" s="3">
        <v>0</v>
      </c>
      <c r="U77" s="16">
        <v>4.75</v>
      </c>
      <c r="V77" s="410" t="s">
        <v>85</v>
      </c>
      <c r="W77" s="16">
        <v>130.81</v>
      </c>
      <c r="X77" s="8">
        <v>31.31</v>
      </c>
      <c r="Y77" s="47">
        <v>3640</v>
      </c>
      <c r="Z77" s="71" t="s">
        <v>5156</v>
      </c>
      <c r="AA77" s="71" t="s">
        <v>2846</v>
      </c>
      <c r="AB77" s="47" t="str">
        <f t="shared" si="26"/>
        <v>17x8.5, 8x6.5, 0 OS, 3640 lbs</v>
      </c>
      <c r="AC77" s="73" t="s">
        <v>1562</v>
      </c>
      <c r="AD77" s="46" t="str">
        <f>IF(AC77="N/A","None",VLOOKUP(AC77,ACCESSORIES!F:N,9,FALSE))</f>
        <v>Push Thru</v>
      </c>
      <c r="AE77" s="82">
        <f>_xlfn.IFNA(VLOOKUP(AC77,ACCESSORIES!F:J,5,FALSE),"N/A")</f>
        <v>33</v>
      </c>
      <c r="AF77" s="80" t="s">
        <v>85</v>
      </c>
      <c r="AG77" s="80" t="s">
        <v>85</v>
      </c>
      <c r="AH77" s="3" t="s">
        <v>2863</v>
      </c>
      <c r="AI77" s="73" t="s">
        <v>1827</v>
      </c>
      <c r="AJ77" s="9">
        <f>_xlfn.IFNA(VLOOKUP(AI77,ACCESSORIES!F:J,5,FALSE),"N/A")</f>
        <v>1.1000000000000001</v>
      </c>
      <c r="AK77" s="408" t="s">
        <v>237</v>
      </c>
      <c r="AL77" s="408" t="s">
        <v>85</v>
      </c>
      <c r="AM77" s="38" t="str">
        <f>_xlfn.IFNA(VLOOKUP(AL77,ACCESSORIES!F:J,5,FALSE),"N/A")</f>
        <v>N/A</v>
      </c>
      <c r="AN77" s="408" t="s">
        <v>85</v>
      </c>
      <c r="AO77" s="75">
        <v>16.2</v>
      </c>
      <c r="AP77" s="75">
        <v>60</v>
      </c>
      <c r="AQ77" s="408">
        <v>200</v>
      </c>
      <c r="AR77" s="25">
        <v>0</v>
      </c>
      <c r="AS77" s="25">
        <v>0</v>
      </c>
      <c r="AT77" s="25">
        <v>32.4</v>
      </c>
      <c r="AU77" s="25">
        <v>44.5</v>
      </c>
      <c r="AV77" s="25">
        <v>207.4</v>
      </c>
      <c r="AW77" s="411">
        <v>202.2</v>
      </c>
      <c r="AX77" s="410">
        <v>123</v>
      </c>
      <c r="AY77" s="49">
        <v>89.5</v>
      </c>
      <c r="AZ77" s="49">
        <v>89.5</v>
      </c>
      <c r="BA77" s="49">
        <v>33</v>
      </c>
      <c r="BB77" s="48">
        <f t="shared" si="25"/>
        <v>1.3</v>
      </c>
      <c r="BC77" s="3" t="s">
        <v>85</v>
      </c>
      <c r="BD77" s="412" t="str">
        <f>_xlfn.IFNA(VLOOKUP(BC77,ACCESSORIES!F:J,5,FALSE),"N/A")</f>
        <v>N/A</v>
      </c>
      <c r="BE77" s="3" t="s">
        <v>85</v>
      </c>
      <c r="BF77" s="412" t="str">
        <f>_xlfn.IFNA(VLOOKUP(BE77,ACCESSORIES!F:J,5,FALSE),"N/A")</f>
        <v>N/A</v>
      </c>
      <c r="BG77" s="70">
        <v>36</v>
      </c>
      <c r="BH77" s="50">
        <v>20.236220472440898</v>
      </c>
      <c r="BI77" s="50">
        <v>20.236220472440898</v>
      </c>
      <c r="BJ77" s="50">
        <v>11.417322834645701</v>
      </c>
      <c r="BK77" s="357">
        <f t="shared" si="20"/>
        <v>7.6616839999999839E-2</v>
      </c>
      <c r="BL77" s="73">
        <v>36</v>
      </c>
      <c r="BM77" s="107" t="s">
        <v>10337</v>
      </c>
      <c r="BN77" s="46" t="s">
        <v>3891</v>
      </c>
      <c r="BO77" s="74" t="s">
        <v>3907</v>
      </c>
      <c r="BP77" s="74" t="s">
        <v>4615</v>
      </c>
      <c r="BQ77" s="74" t="s">
        <v>5198</v>
      </c>
      <c r="BR77" s="74" t="s">
        <v>5199</v>
      </c>
      <c r="BS77" s="74" t="s">
        <v>5169</v>
      </c>
      <c r="BT77" s="74" t="s">
        <v>5196</v>
      </c>
      <c r="BU77" s="74" t="s">
        <v>3909</v>
      </c>
      <c r="BV77" s="74"/>
      <c r="BW77" s="74"/>
      <c r="BX77" s="74"/>
      <c r="BY77" s="300" t="s">
        <v>10070</v>
      </c>
      <c r="BZ77" s="356" t="s">
        <v>10071</v>
      </c>
      <c r="CA77" s="300" t="s">
        <v>10072</v>
      </c>
      <c r="CB77" s="356" t="s">
        <v>10073</v>
      </c>
      <c r="CC77" s="86" t="str">
        <f t="shared" si="22"/>
        <v>MR305 NV, 17x8.5, 0mm Offset, 8x6.5, 130.81mm Centerbore, Method Bronze - Matte Black Lip</v>
      </c>
      <c r="CD77" s="74" t="s">
        <v>3719</v>
      </c>
      <c r="CE77" s="74" t="s">
        <v>3720</v>
      </c>
      <c r="CF77" s="74" t="str">
        <f t="shared" si="23"/>
        <v>STREET (3XX)</v>
      </c>
    </row>
    <row r="78" spans="1:84" s="36" customFormat="1" ht="15" customHeight="1">
      <c r="A78" s="22">
        <f t="shared" si="18"/>
        <v>76</v>
      </c>
      <c r="B78" s="408" t="s">
        <v>84</v>
      </c>
      <c r="C78" s="408" t="s">
        <v>1038</v>
      </c>
      <c r="D78" s="5" t="s">
        <v>2225</v>
      </c>
      <c r="E78" s="84" t="str">
        <f>CONCATENATE(LEFT(D78,5),VLOOKUP(CONCATENATE(O78,"x",P78),'WHEEL PART NUMBER GUIDE'!$B$9:$C$51,2,FALSE),VLOOKUP(CONCATENATE(Q78, W78), 'WHEEL PART NUMBER GUIDE'!$Q$6:$R$98, 2, FALSE),VLOOKUP(Z78,'WHEEL PART NUMBER GUIDE'!$J$8:$K$54,2, FALSE),IF(V78="N/A",IF(ABS(T78)&lt;10,"0"&amp;ABS(T78),ABS(T78)),CONCATENATE(LEFT(V78,1),RIGHT(V78,1))), G78, H78)</f>
        <v>MR305785801000</v>
      </c>
      <c r="F78" s="84" t="str">
        <f t="shared" si="24"/>
        <v>MR305785801000</v>
      </c>
      <c r="G78" s="83"/>
      <c r="H78" s="83"/>
      <c r="I78" s="72" t="s">
        <v>5056</v>
      </c>
      <c r="J78" s="299">
        <v>44462.552867534723</v>
      </c>
      <c r="K78" s="78" t="s">
        <v>1230</v>
      </c>
      <c r="L78" s="328">
        <v>355</v>
      </c>
      <c r="M78" s="85">
        <f t="shared" si="21"/>
        <v>355</v>
      </c>
      <c r="N78" s="630"/>
      <c r="O78" s="5">
        <v>17</v>
      </c>
      <c r="P78" s="8">
        <v>8.5</v>
      </c>
      <c r="Q78" s="408" t="str">
        <f t="shared" si="19"/>
        <v>8x6.5</v>
      </c>
      <c r="R78" s="3">
        <v>8</v>
      </c>
      <c r="S78" s="3">
        <v>6.5</v>
      </c>
      <c r="T78" s="3">
        <v>0</v>
      </c>
      <c r="U78" s="16">
        <v>4.75</v>
      </c>
      <c r="V78" s="410" t="s">
        <v>85</v>
      </c>
      <c r="W78" s="16">
        <v>130.81</v>
      </c>
      <c r="X78" s="8">
        <v>30.68</v>
      </c>
      <c r="Y78" s="47">
        <v>3640</v>
      </c>
      <c r="Z78" s="333" t="s">
        <v>5157</v>
      </c>
      <c r="AA78" s="72" t="s">
        <v>6652</v>
      </c>
      <c r="AB78" s="47" t="str">
        <f t="shared" si="26"/>
        <v>17x8.5, 8x6.5, 0 OS, 3640 lbs</v>
      </c>
      <c r="AC78" s="73" t="s">
        <v>1800</v>
      </c>
      <c r="AD78" s="46" t="str">
        <f>IF(AC78="N/A","None",VLOOKUP(AC78,ACCESSORIES!F:N,9,FALSE))</f>
        <v>Push Thru</v>
      </c>
      <c r="AE78" s="82">
        <f>_xlfn.IFNA(VLOOKUP(AC78,ACCESSORIES!F:J,5,FALSE),"N/A")</f>
        <v>33</v>
      </c>
      <c r="AF78" s="80" t="s">
        <v>85</v>
      </c>
      <c r="AG78" s="80" t="s">
        <v>85</v>
      </c>
      <c r="AH78" s="3" t="s">
        <v>2863</v>
      </c>
      <c r="AI78" s="73" t="s">
        <v>1497</v>
      </c>
      <c r="AJ78" s="9">
        <f>_xlfn.IFNA(VLOOKUP(AI78,ACCESSORIES!F:J,5,FALSE),"N/A")</f>
        <v>1.1000000000000001</v>
      </c>
      <c r="AK78" s="408" t="s">
        <v>237</v>
      </c>
      <c r="AL78" s="408" t="s">
        <v>85</v>
      </c>
      <c r="AM78" s="38" t="str">
        <f>_xlfn.IFNA(VLOOKUP(AL78,ACCESSORIES!F:J,5,FALSE),"N/A")</f>
        <v>N/A</v>
      </c>
      <c r="AN78" s="408" t="s">
        <v>85</v>
      </c>
      <c r="AO78" s="75">
        <v>16.2</v>
      </c>
      <c r="AP78" s="75">
        <v>60</v>
      </c>
      <c r="AQ78" s="408">
        <v>200</v>
      </c>
      <c r="AR78" s="25">
        <v>0</v>
      </c>
      <c r="AS78" s="25">
        <v>0</v>
      </c>
      <c r="AT78" s="25">
        <v>32.4</v>
      </c>
      <c r="AU78" s="25">
        <v>44.5</v>
      </c>
      <c r="AV78" s="25">
        <v>207.4</v>
      </c>
      <c r="AW78" s="411">
        <v>202.2</v>
      </c>
      <c r="AX78" s="410">
        <v>124</v>
      </c>
      <c r="AY78" s="49">
        <v>98</v>
      </c>
      <c r="AZ78" s="49">
        <v>100</v>
      </c>
      <c r="BA78" s="49">
        <v>33</v>
      </c>
      <c r="BB78" s="48">
        <f t="shared" si="25"/>
        <v>1.3</v>
      </c>
      <c r="BC78" s="3" t="s">
        <v>85</v>
      </c>
      <c r="BD78" s="412" t="str">
        <f>_xlfn.IFNA(VLOOKUP(BC78,ACCESSORIES!F:J,5,FALSE),"N/A")</f>
        <v>N/A</v>
      </c>
      <c r="BE78" s="3" t="s">
        <v>85</v>
      </c>
      <c r="BF78" s="412" t="str">
        <f>_xlfn.IFNA(VLOOKUP(BE78,ACCESSORIES!F:J,5,FALSE),"N/A")</f>
        <v>N/A</v>
      </c>
      <c r="BG78" s="70">
        <v>35</v>
      </c>
      <c r="BH78" s="50">
        <v>20.236220472440898</v>
      </c>
      <c r="BI78" s="50">
        <v>20.236220472440898</v>
      </c>
      <c r="BJ78" s="50">
        <v>11.417322834645701</v>
      </c>
      <c r="BK78" s="357">
        <f t="shared" si="20"/>
        <v>7.6616839999999839E-2</v>
      </c>
      <c r="BL78" s="73">
        <v>36</v>
      </c>
      <c r="BM78" s="107" t="s">
        <v>10337</v>
      </c>
      <c r="BN78" s="46" t="s">
        <v>3891</v>
      </c>
      <c r="BO78" s="74" t="s">
        <v>5200</v>
      </c>
      <c r="BP78" s="74" t="s">
        <v>3907</v>
      </c>
      <c r="BQ78" s="74" t="s">
        <v>4615</v>
      </c>
      <c r="BR78" s="74" t="s">
        <v>5198</v>
      </c>
      <c r="BS78" s="74" t="s">
        <v>5201</v>
      </c>
      <c r="BT78" s="74" t="s">
        <v>5202</v>
      </c>
      <c r="BU78" s="74" t="s">
        <v>5203</v>
      </c>
      <c r="BV78" s="74" t="s">
        <v>3909</v>
      </c>
      <c r="BW78" s="74"/>
      <c r="BX78" s="74"/>
      <c r="BY78" s="300" t="s">
        <v>10473</v>
      </c>
      <c r="BZ78" s="356" t="s">
        <v>10474</v>
      </c>
      <c r="CA78" s="300" t="s">
        <v>10475</v>
      </c>
      <c r="CB78" s="356" t="s">
        <v>10476</v>
      </c>
      <c r="CC78" s="86" t="str">
        <f t="shared" si="22"/>
        <v>MR305 NV, 17x8.5, 0mm Offset, 8x6.5, 130.81mm Centerbore, Matte Black - Gloss Black Lip</v>
      </c>
      <c r="CD78" s="74" t="s">
        <v>3719</v>
      </c>
      <c r="CE78" s="74" t="s">
        <v>3720</v>
      </c>
      <c r="CF78" s="74" t="str">
        <f t="shared" si="23"/>
        <v>STREET (3XX)</v>
      </c>
    </row>
    <row r="79" spans="1:84" s="36" customFormat="1" ht="15" customHeight="1">
      <c r="A79" s="22">
        <f t="shared" si="18"/>
        <v>77</v>
      </c>
      <c r="B79" s="408" t="s">
        <v>84</v>
      </c>
      <c r="C79" s="408" t="s">
        <v>1038</v>
      </c>
      <c r="D79" s="5" t="s">
        <v>2225</v>
      </c>
      <c r="E79" s="84" t="str">
        <f>CONCATENATE(LEFT(D79,5),VLOOKUP(CONCATENATE(O79,"x",P79),'WHEEL PART NUMBER GUIDE'!$B$9:$C$51,2,FALSE),VLOOKUP(CONCATENATE(Q79, W79), 'WHEEL PART NUMBER GUIDE'!$Q$6:$R$98, 2, FALSE),VLOOKUP(Z79,'WHEEL PART NUMBER GUIDE'!$J$8:$K$54,2, FALSE),IF(V79="N/A",IF(ABS(T79)&lt;10,"0"&amp;ABS(T79),ABS(T79)),CONCATENATE(LEFT(V79,1),RIGHT(V79,1))), G79, H79)</f>
        <v>MR30578587300</v>
      </c>
      <c r="F79" s="84" t="str">
        <f t="shared" si="24"/>
        <v>MR30578587300</v>
      </c>
      <c r="G79" s="83"/>
      <c r="H79" s="83"/>
      <c r="I79" s="72" t="s">
        <v>452</v>
      </c>
      <c r="J79" s="305">
        <v>41275</v>
      </c>
      <c r="K79" s="78" t="s">
        <v>1230</v>
      </c>
      <c r="L79" s="328">
        <v>315</v>
      </c>
      <c r="M79" s="85">
        <f t="shared" si="21"/>
        <v>315</v>
      </c>
      <c r="N79" s="630"/>
      <c r="O79" s="5">
        <v>17</v>
      </c>
      <c r="P79" s="8">
        <v>8.5</v>
      </c>
      <c r="Q79" s="408" t="str">
        <f t="shared" si="19"/>
        <v>8x170</v>
      </c>
      <c r="R79" s="3">
        <v>8</v>
      </c>
      <c r="S79" s="3">
        <v>170</v>
      </c>
      <c r="T79" s="3">
        <v>0</v>
      </c>
      <c r="U79" s="16">
        <v>4.75</v>
      </c>
      <c r="V79" s="410" t="s">
        <v>85</v>
      </c>
      <c r="W79" s="16">
        <v>130.81</v>
      </c>
      <c r="X79" s="8">
        <v>30.72</v>
      </c>
      <c r="Y79" s="47">
        <v>3640</v>
      </c>
      <c r="Z79" s="71" t="s">
        <v>5149</v>
      </c>
      <c r="AA79" s="71" t="s">
        <v>2848</v>
      </c>
      <c r="AB79" s="47" t="str">
        <f t="shared" si="26"/>
        <v>17x8.5, 8x170, 0 OS, 3640 lbs</v>
      </c>
      <c r="AC79" s="73" t="s">
        <v>1759</v>
      </c>
      <c r="AD79" s="46" t="str">
        <f>IF(AC79="N/A","None",VLOOKUP(AC79,ACCESSORIES!F:N,9,FALSE))</f>
        <v>Push Thru</v>
      </c>
      <c r="AE79" s="82">
        <f>_xlfn.IFNA(VLOOKUP(AC79,ACCESSORIES!F:J,5,FALSE),"N/A")</f>
        <v>33</v>
      </c>
      <c r="AF79" s="80" t="s">
        <v>85</v>
      </c>
      <c r="AG79" s="80" t="s">
        <v>85</v>
      </c>
      <c r="AH79" s="3" t="s">
        <v>2863</v>
      </c>
      <c r="AI79" s="73" t="s">
        <v>1827</v>
      </c>
      <c r="AJ79" s="9">
        <f>_xlfn.IFNA(VLOOKUP(AI79,ACCESSORIES!F:J,5,FALSE),"N/A")</f>
        <v>1.1000000000000001</v>
      </c>
      <c r="AK79" s="408" t="s">
        <v>237</v>
      </c>
      <c r="AL79" s="408" t="s">
        <v>85</v>
      </c>
      <c r="AM79" s="38" t="str">
        <f>_xlfn.IFNA(VLOOKUP(AL79,ACCESSORIES!F:J,5,FALSE),"N/A")</f>
        <v>N/A</v>
      </c>
      <c r="AN79" s="408" t="s">
        <v>85</v>
      </c>
      <c r="AO79" s="75">
        <v>16.2</v>
      </c>
      <c r="AP79" s="75">
        <v>60</v>
      </c>
      <c r="AQ79" s="408">
        <v>200</v>
      </c>
      <c r="AR79" s="25">
        <v>0</v>
      </c>
      <c r="AS79" s="25">
        <v>0</v>
      </c>
      <c r="AT79" s="25">
        <v>32.4</v>
      </c>
      <c r="AU79" s="25">
        <v>44.5</v>
      </c>
      <c r="AV79" s="25">
        <v>207.4</v>
      </c>
      <c r="AW79" s="411">
        <v>202.2</v>
      </c>
      <c r="AX79" s="410">
        <v>128</v>
      </c>
      <c r="AY79" s="49">
        <v>97.7</v>
      </c>
      <c r="AZ79" s="49">
        <v>107</v>
      </c>
      <c r="BA79" s="49">
        <v>33</v>
      </c>
      <c r="BB79" s="48">
        <f t="shared" si="25"/>
        <v>1.3</v>
      </c>
      <c r="BC79" s="3" t="s">
        <v>85</v>
      </c>
      <c r="BD79" s="412" t="str">
        <f>_xlfn.IFNA(VLOOKUP(BC79,ACCESSORIES!F:J,5,FALSE),"N/A")</f>
        <v>N/A</v>
      </c>
      <c r="BE79" s="3" t="s">
        <v>85</v>
      </c>
      <c r="BF79" s="412" t="str">
        <f>_xlfn.IFNA(VLOOKUP(BE79,ACCESSORIES!F:J,5,FALSE),"N/A")</f>
        <v>N/A</v>
      </c>
      <c r="BG79" s="70">
        <v>36</v>
      </c>
      <c r="BH79" s="50">
        <v>20.236220472440898</v>
      </c>
      <c r="BI79" s="50">
        <v>20.236220472440898</v>
      </c>
      <c r="BJ79" s="50">
        <v>11.417322834645701</v>
      </c>
      <c r="BK79" s="357">
        <f t="shared" si="20"/>
        <v>7.6616839999999839E-2</v>
      </c>
      <c r="BL79" s="73">
        <v>36</v>
      </c>
      <c r="BM79" s="107" t="s">
        <v>10337</v>
      </c>
      <c r="BN79" s="46" t="s">
        <v>3891</v>
      </c>
      <c r="BO79" s="74" t="s">
        <v>3907</v>
      </c>
      <c r="BP79" s="74" t="s">
        <v>4615</v>
      </c>
      <c r="BQ79" s="74" t="s">
        <v>5198</v>
      </c>
      <c r="BR79" s="74" t="s">
        <v>5199</v>
      </c>
      <c r="BS79" s="74" t="s">
        <v>5169</v>
      </c>
      <c r="BT79" s="74" t="s">
        <v>5196</v>
      </c>
      <c r="BU79" s="74" t="s">
        <v>3909</v>
      </c>
      <c r="BV79" s="74"/>
      <c r="BW79" s="74"/>
      <c r="BX79" s="74"/>
      <c r="BY79" s="300" t="s">
        <v>7807</v>
      </c>
      <c r="BZ79" s="413" t="s">
        <v>7812</v>
      </c>
      <c r="CA79" s="300" t="s">
        <v>7810</v>
      </c>
      <c r="CB79" s="413" t="s">
        <v>7811</v>
      </c>
      <c r="CC79" s="86" t="str">
        <f t="shared" si="22"/>
        <v>MR305 NV, 17x8.5, 0mm Offset, 8x170, 130.81mm Centerbore, Machined - Matte Black Lip</v>
      </c>
      <c r="CD79" s="74" t="s">
        <v>3719</v>
      </c>
      <c r="CE79" s="74" t="s">
        <v>3720</v>
      </c>
      <c r="CF79" s="74" t="str">
        <f t="shared" si="23"/>
        <v>STREET (3XX)</v>
      </c>
    </row>
    <row r="80" spans="1:84" s="36" customFormat="1" ht="15" customHeight="1">
      <c r="A80" s="22">
        <f t="shared" si="18"/>
        <v>78</v>
      </c>
      <c r="B80" s="408" t="s">
        <v>84</v>
      </c>
      <c r="C80" s="408" t="s">
        <v>1038</v>
      </c>
      <c r="D80" s="5" t="s">
        <v>2225</v>
      </c>
      <c r="E80" s="84" t="str">
        <f>CONCATENATE(LEFT(D80,5),VLOOKUP(CONCATENATE(O80,"x",P80),'WHEEL PART NUMBER GUIDE'!$B$9:$C$51,2,FALSE),VLOOKUP(CONCATENATE(Q80, W80), 'WHEEL PART NUMBER GUIDE'!$Q$6:$R$98, 2, FALSE),VLOOKUP(Z80,'WHEEL PART NUMBER GUIDE'!$J$8:$K$54,2, FALSE),IF(V80="N/A",IF(ABS(T80)&lt;10,"0"&amp;ABS(T80),ABS(T80)),CONCATENATE(LEFT(V80,1),RIGHT(V80,1))), G80, H80)</f>
        <v>MR30578587500</v>
      </c>
      <c r="F80" s="84" t="str">
        <f t="shared" si="24"/>
        <v>MR30578587500</v>
      </c>
      <c r="G80" s="83"/>
      <c r="H80" s="83"/>
      <c r="I80" s="72" t="s">
        <v>453</v>
      </c>
      <c r="J80" s="305">
        <v>41275</v>
      </c>
      <c r="K80" s="78" t="s">
        <v>1230</v>
      </c>
      <c r="L80" s="328">
        <v>315</v>
      </c>
      <c r="M80" s="85">
        <f t="shared" si="21"/>
        <v>315</v>
      </c>
      <c r="N80" s="630"/>
      <c r="O80" s="5">
        <v>17</v>
      </c>
      <c r="P80" s="8">
        <v>8.5</v>
      </c>
      <c r="Q80" s="408" t="str">
        <f t="shared" si="19"/>
        <v>8x170</v>
      </c>
      <c r="R80" s="3">
        <v>8</v>
      </c>
      <c r="S80" s="3">
        <v>170</v>
      </c>
      <c r="T80" s="3">
        <v>0</v>
      </c>
      <c r="U80" s="16">
        <v>4.75</v>
      </c>
      <c r="V80" s="410" t="s">
        <v>85</v>
      </c>
      <c r="W80" s="16">
        <v>130.81</v>
      </c>
      <c r="X80" s="8">
        <v>30.46</v>
      </c>
      <c r="Y80" s="47">
        <v>3640</v>
      </c>
      <c r="Z80" s="71" t="s">
        <v>2165</v>
      </c>
      <c r="AA80" s="72" t="s">
        <v>2845</v>
      </c>
      <c r="AB80" s="47" t="str">
        <f t="shared" si="26"/>
        <v>17x8.5, 8x170, 0 OS, 3640 lbs</v>
      </c>
      <c r="AC80" s="73" t="s">
        <v>1759</v>
      </c>
      <c r="AD80" s="46" t="str">
        <f>IF(AC80="N/A","None",VLOOKUP(AC80,ACCESSORIES!F:N,9,FALSE))</f>
        <v>Push Thru</v>
      </c>
      <c r="AE80" s="82">
        <f>_xlfn.IFNA(VLOOKUP(AC80,ACCESSORIES!F:J,5,FALSE),"N/A")</f>
        <v>33</v>
      </c>
      <c r="AF80" s="80" t="s">
        <v>85</v>
      </c>
      <c r="AG80" s="80" t="s">
        <v>85</v>
      </c>
      <c r="AH80" s="3" t="s">
        <v>2863</v>
      </c>
      <c r="AI80" s="73" t="s">
        <v>1827</v>
      </c>
      <c r="AJ80" s="9">
        <f>_xlfn.IFNA(VLOOKUP(AI80,ACCESSORIES!F:J,5,FALSE),"N/A")</f>
        <v>1.1000000000000001</v>
      </c>
      <c r="AK80" s="408" t="s">
        <v>237</v>
      </c>
      <c r="AL80" s="408" t="s">
        <v>85</v>
      </c>
      <c r="AM80" s="38" t="str">
        <f>_xlfn.IFNA(VLOOKUP(AL80,ACCESSORIES!F:J,5,FALSE),"N/A")</f>
        <v>N/A</v>
      </c>
      <c r="AN80" s="408" t="s">
        <v>85</v>
      </c>
      <c r="AO80" s="75">
        <v>16.2</v>
      </c>
      <c r="AP80" s="75">
        <v>60</v>
      </c>
      <c r="AQ80" s="408">
        <v>200</v>
      </c>
      <c r="AR80" s="25">
        <v>0</v>
      </c>
      <c r="AS80" s="25">
        <v>0</v>
      </c>
      <c r="AT80" s="25">
        <v>32.4</v>
      </c>
      <c r="AU80" s="25">
        <v>44.5</v>
      </c>
      <c r="AV80" s="25">
        <v>207.4</v>
      </c>
      <c r="AW80" s="411">
        <v>202.2</v>
      </c>
      <c r="AX80" s="410">
        <v>128</v>
      </c>
      <c r="AY80" s="49">
        <v>97.7</v>
      </c>
      <c r="AZ80" s="49">
        <v>107</v>
      </c>
      <c r="BA80" s="49">
        <v>33</v>
      </c>
      <c r="BB80" s="48">
        <f t="shared" si="25"/>
        <v>1.3</v>
      </c>
      <c r="BC80" s="3" t="s">
        <v>85</v>
      </c>
      <c r="BD80" s="412" t="str">
        <f>_xlfn.IFNA(VLOOKUP(BC80,ACCESSORIES!F:J,5,FALSE),"N/A")</f>
        <v>N/A</v>
      </c>
      <c r="BE80" s="3" t="s">
        <v>85</v>
      </c>
      <c r="BF80" s="412" t="str">
        <f>_xlfn.IFNA(VLOOKUP(BE80,ACCESSORIES!F:J,5,FALSE),"N/A")</f>
        <v>N/A</v>
      </c>
      <c r="BG80" s="70">
        <v>36</v>
      </c>
      <c r="BH80" s="50">
        <v>20.236220472440898</v>
      </c>
      <c r="BI80" s="50">
        <v>20.236220472440898</v>
      </c>
      <c r="BJ80" s="50">
        <v>11.417322834645701</v>
      </c>
      <c r="BK80" s="357">
        <f t="shared" si="20"/>
        <v>7.6616839999999839E-2</v>
      </c>
      <c r="BL80" s="73">
        <v>36</v>
      </c>
      <c r="BM80" s="107" t="s">
        <v>10337</v>
      </c>
      <c r="BN80" s="46" t="s">
        <v>3891</v>
      </c>
      <c r="BO80" s="74" t="s">
        <v>3907</v>
      </c>
      <c r="BP80" s="74" t="s">
        <v>4615</v>
      </c>
      <c r="BQ80" s="74" t="s">
        <v>5198</v>
      </c>
      <c r="BR80" s="74" t="s">
        <v>5199</v>
      </c>
      <c r="BS80" s="74" t="s">
        <v>5169</v>
      </c>
      <c r="BT80" s="74" t="s">
        <v>5196</v>
      </c>
      <c r="BU80" s="74" t="s">
        <v>3909</v>
      </c>
      <c r="BV80" s="74"/>
      <c r="BW80" s="74"/>
      <c r="BX80" s="74"/>
      <c r="BY80" s="300" t="s">
        <v>7764</v>
      </c>
      <c r="BZ80" s="413" t="s">
        <v>7763</v>
      </c>
      <c r="CA80" s="300" t="s">
        <v>7765</v>
      </c>
      <c r="CB80" s="413" t="s">
        <v>7766</v>
      </c>
      <c r="CC80" s="86" t="str">
        <f t="shared" si="22"/>
        <v>MR305 NV, 17x8.5, 0mm Offset, 8x170, 130.81mm Centerbore, Matte Black</v>
      </c>
      <c r="CD80" s="74" t="s">
        <v>3719</v>
      </c>
      <c r="CE80" s="74" t="s">
        <v>3720</v>
      </c>
      <c r="CF80" s="74" t="str">
        <f t="shared" si="23"/>
        <v>STREET (3XX)</v>
      </c>
    </row>
    <row r="81" spans="1:84" s="36" customFormat="1" ht="15" customHeight="1">
      <c r="A81" s="22">
        <f t="shared" si="18"/>
        <v>79</v>
      </c>
      <c r="B81" s="408" t="s">
        <v>84</v>
      </c>
      <c r="C81" s="408" t="s">
        <v>1038</v>
      </c>
      <c r="D81" s="5" t="s">
        <v>2225</v>
      </c>
      <c r="E81" s="84" t="str">
        <f>CONCATENATE(LEFT(D81,5),VLOOKUP(CONCATENATE(O81,"x",P81),'WHEEL PART NUMBER GUIDE'!$B$9:$C$51,2,FALSE),VLOOKUP(CONCATENATE(Q81, W81), 'WHEEL PART NUMBER GUIDE'!$Q$6:$R$98, 2, FALSE),VLOOKUP(Z81,'WHEEL PART NUMBER GUIDE'!$J$8:$K$54,2, FALSE),IF(V81="N/A",IF(ABS(T81)&lt;10,"0"&amp;ABS(T81),ABS(T81)),CONCATENATE(LEFT(V81,1),RIGHT(V81,1))), G81, H81)</f>
        <v>MR30578587900</v>
      </c>
      <c r="F81" s="84" t="str">
        <f t="shared" si="24"/>
        <v>MR30578587900</v>
      </c>
      <c r="G81" s="83"/>
      <c r="H81" s="83"/>
      <c r="I81" s="72" t="s">
        <v>454</v>
      </c>
      <c r="J81" s="305">
        <v>41275</v>
      </c>
      <c r="K81" s="78" t="s">
        <v>1230</v>
      </c>
      <c r="L81" s="328">
        <v>335</v>
      </c>
      <c r="M81" s="85">
        <f t="shared" si="21"/>
        <v>335</v>
      </c>
      <c r="N81" s="630"/>
      <c r="O81" s="5">
        <v>17</v>
      </c>
      <c r="P81" s="8">
        <v>8.5</v>
      </c>
      <c r="Q81" s="408" t="str">
        <f t="shared" si="19"/>
        <v>8x170</v>
      </c>
      <c r="R81" s="3">
        <v>8</v>
      </c>
      <c r="S81" s="3">
        <v>170</v>
      </c>
      <c r="T81" s="3">
        <v>0</v>
      </c>
      <c r="U81" s="16">
        <v>4.75</v>
      </c>
      <c r="V81" s="410" t="s">
        <v>85</v>
      </c>
      <c r="W81" s="16">
        <v>130.81</v>
      </c>
      <c r="X81" s="8">
        <v>30.9</v>
      </c>
      <c r="Y81" s="47">
        <v>3640</v>
      </c>
      <c r="Z81" s="71" t="s">
        <v>5156</v>
      </c>
      <c r="AA81" s="71" t="s">
        <v>2846</v>
      </c>
      <c r="AB81" s="47" t="str">
        <f t="shared" si="26"/>
        <v>17x8.5, 8x170, 0 OS, 3640 lbs</v>
      </c>
      <c r="AC81" s="73" t="s">
        <v>1759</v>
      </c>
      <c r="AD81" s="46" t="str">
        <f>IF(AC81="N/A","None",VLOOKUP(AC81,ACCESSORIES!F:N,9,FALSE))</f>
        <v>Push Thru</v>
      </c>
      <c r="AE81" s="82">
        <f>_xlfn.IFNA(VLOOKUP(AC81,ACCESSORIES!F:J,5,FALSE),"N/A")</f>
        <v>33</v>
      </c>
      <c r="AF81" s="80" t="s">
        <v>85</v>
      </c>
      <c r="AG81" s="80" t="s">
        <v>85</v>
      </c>
      <c r="AH81" s="3" t="s">
        <v>2863</v>
      </c>
      <c r="AI81" s="73" t="s">
        <v>1827</v>
      </c>
      <c r="AJ81" s="9">
        <f>_xlfn.IFNA(VLOOKUP(AI81,ACCESSORIES!F:J,5,FALSE),"N/A")</f>
        <v>1.1000000000000001</v>
      </c>
      <c r="AK81" s="408" t="s">
        <v>237</v>
      </c>
      <c r="AL81" s="408" t="s">
        <v>85</v>
      </c>
      <c r="AM81" s="38" t="str">
        <f>_xlfn.IFNA(VLOOKUP(AL81,ACCESSORIES!F:J,5,FALSE),"N/A")</f>
        <v>N/A</v>
      </c>
      <c r="AN81" s="408" t="s">
        <v>85</v>
      </c>
      <c r="AO81" s="75">
        <v>16.2</v>
      </c>
      <c r="AP81" s="75">
        <v>60</v>
      </c>
      <c r="AQ81" s="408">
        <v>200</v>
      </c>
      <c r="AR81" s="25">
        <v>0</v>
      </c>
      <c r="AS81" s="25">
        <v>0</v>
      </c>
      <c r="AT81" s="25">
        <v>32.4</v>
      </c>
      <c r="AU81" s="25">
        <v>44.5</v>
      </c>
      <c r="AV81" s="25">
        <v>207.4</v>
      </c>
      <c r="AW81" s="411">
        <v>202.2</v>
      </c>
      <c r="AX81" s="410">
        <v>128</v>
      </c>
      <c r="AY81" s="49">
        <v>97.7</v>
      </c>
      <c r="AZ81" s="49">
        <v>107</v>
      </c>
      <c r="BA81" s="49">
        <v>33</v>
      </c>
      <c r="BB81" s="48">
        <f t="shared" si="25"/>
        <v>1.3</v>
      </c>
      <c r="BC81" s="3" t="s">
        <v>85</v>
      </c>
      <c r="BD81" s="412" t="str">
        <f>_xlfn.IFNA(VLOOKUP(BC81,ACCESSORIES!F:J,5,FALSE),"N/A")</f>
        <v>N/A</v>
      </c>
      <c r="BE81" s="3" t="s">
        <v>85</v>
      </c>
      <c r="BF81" s="412" t="str">
        <f>_xlfn.IFNA(VLOOKUP(BE81,ACCESSORIES!F:J,5,FALSE),"N/A")</f>
        <v>N/A</v>
      </c>
      <c r="BG81" s="70">
        <v>36</v>
      </c>
      <c r="BH81" s="50">
        <v>20.236220472440898</v>
      </c>
      <c r="BI81" s="50">
        <v>20.236220472440898</v>
      </c>
      <c r="BJ81" s="50">
        <v>11.417322834645701</v>
      </c>
      <c r="BK81" s="357">
        <f t="shared" si="20"/>
        <v>7.6616839999999839E-2</v>
      </c>
      <c r="BL81" s="73">
        <v>36</v>
      </c>
      <c r="BM81" s="107" t="s">
        <v>10337</v>
      </c>
      <c r="BN81" s="46" t="s">
        <v>3891</v>
      </c>
      <c r="BO81" s="74" t="s">
        <v>3907</v>
      </c>
      <c r="BP81" s="74" t="s">
        <v>4615</v>
      </c>
      <c r="BQ81" s="74" t="s">
        <v>5198</v>
      </c>
      <c r="BR81" s="74" t="s">
        <v>5199</v>
      </c>
      <c r="BS81" s="74" t="s">
        <v>5169</v>
      </c>
      <c r="BT81" s="74" t="s">
        <v>5196</v>
      </c>
      <c r="BU81" s="74" t="s">
        <v>3909</v>
      </c>
      <c r="BV81" s="74"/>
      <c r="BW81" s="74"/>
      <c r="BX81" s="74"/>
      <c r="BY81" s="300" t="s">
        <v>10070</v>
      </c>
      <c r="BZ81" s="356" t="s">
        <v>10071</v>
      </c>
      <c r="CA81" s="300" t="s">
        <v>10072</v>
      </c>
      <c r="CB81" s="356" t="s">
        <v>10073</v>
      </c>
      <c r="CC81" s="86" t="str">
        <f t="shared" si="22"/>
        <v>MR305 NV, 17x8.5, 0mm Offset, 8x170, 130.81mm Centerbore, Method Bronze - Matte Black Lip</v>
      </c>
      <c r="CD81" s="74" t="s">
        <v>3719</v>
      </c>
      <c r="CE81" s="74" t="s">
        <v>3720</v>
      </c>
      <c r="CF81" s="74" t="str">
        <f t="shared" si="23"/>
        <v>STREET (3XX)</v>
      </c>
    </row>
    <row r="82" spans="1:84" s="36" customFormat="1" ht="15" customHeight="1">
      <c r="A82" s="22">
        <f t="shared" ref="A82" si="27">ROW(B82)-2</f>
        <v>80</v>
      </c>
      <c r="B82" s="408" t="s">
        <v>84</v>
      </c>
      <c r="C82" s="408" t="s">
        <v>1038</v>
      </c>
      <c r="D82" s="5" t="s">
        <v>2225</v>
      </c>
      <c r="E82" s="84" t="str">
        <f>CONCATENATE(LEFT(D82,5),VLOOKUP(CONCATENATE(O82,"x",P82),'WHEEL PART NUMBER GUIDE'!$B$9:$C$51,2,FALSE),VLOOKUP(CONCATENATE(Q82, W82), 'WHEEL PART NUMBER GUIDE'!$Q$6:$R$98, 2, FALSE),VLOOKUP(Z82,'WHEEL PART NUMBER GUIDE'!$J$8:$K$54,2, FALSE),IF(V82="N/A",IF(ABS(T82)&lt;10,"0"&amp;ABS(T82),ABS(T82)),CONCATENATE(LEFT(V82,1),RIGHT(V82,1))), G82, H82)</f>
        <v>MR305890501012N</v>
      </c>
      <c r="F82" s="84" t="str">
        <f t="shared" ref="F82" si="28">E82</f>
        <v>MR305890501012N</v>
      </c>
      <c r="G82" s="83" t="s">
        <v>2095</v>
      </c>
      <c r="H82" s="83"/>
      <c r="I82" s="72" t="s">
        <v>10808</v>
      </c>
      <c r="J82" s="305">
        <v>46132</v>
      </c>
      <c r="K82" s="78" t="s">
        <v>1230</v>
      </c>
      <c r="L82" s="328">
        <v>420</v>
      </c>
      <c r="M82" s="85">
        <f t="shared" ref="M82" si="29">IF(K82="Coming Soon",L82,IF(K82="Active",L82,""))</f>
        <v>420</v>
      </c>
      <c r="N82" s="630"/>
      <c r="O82" s="5">
        <v>18</v>
      </c>
      <c r="P82" s="8">
        <v>9</v>
      </c>
      <c r="Q82" s="408" t="s">
        <v>1692</v>
      </c>
      <c r="R82" s="3">
        <v>5</v>
      </c>
      <c r="S82" s="3">
        <v>5</v>
      </c>
      <c r="T82" s="3">
        <v>-12</v>
      </c>
      <c r="U82" s="16">
        <v>4.5</v>
      </c>
      <c r="V82" s="410" t="s">
        <v>85</v>
      </c>
      <c r="W82" s="16">
        <v>94</v>
      </c>
      <c r="X82" s="8">
        <v>32.630000000000003</v>
      </c>
      <c r="Y82" s="47">
        <v>2650</v>
      </c>
      <c r="Z82" s="71" t="s">
        <v>5157</v>
      </c>
      <c r="AA82" s="71" t="s">
        <v>6652</v>
      </c>
      <c r="AB82" s="47" t="str">
        <f t="shared" si="26"/>
        <v>18x9, 5x5, -12 OS, 2650 lbs</v>
      </c>
      <c r="AC82" s="73" t="s">
        <v>2540</v>
      </c>
      <c r="AD82" s="46" t="str">
        <f>IF(AC82="N/A","None",VLOOKUP(AC82,ACCESSORIES!F:N,9,FALSE))</f>
        <v>Push Thru</v>
      </c>
      <c r="AE82" s="82">
        <f>_xlfn.IFNA(VLOOKUP(AC82,ACCESSORIES!F:J,5,FALSE),"N/A")</f>
        <v>33</v>
      </c>
      <c r="AF82" s="80" t="s">
        <v>85</v>
      </c>
      <c r="AG82" s="80" t="s">
        <v>85</v>
      </c>
      <c r="AH82" s="73" t="s">
        <v>2858</v>
      </c>
      <c r="AI82" s="73" t="s">
        <v>1497</v>
      </c>
      <c r="AJ82" s="9">
        <f>_xlfn.IFNA(VLOOKUP(AI82,ACCESSORIES!F:J,5,FALSE),"N/A")</f>
        <v>1.1000000000000001</v>
      </c>
      <c r="AK82" s="408" t="s">
        <v>237</v>
      </c>
      <c r="AL82" s="408" t="s">
        <v>85</v>
      </c>
      <c r="AM82" s="38" t="str">
        <f>_xlfn.IFNA(VLOOKUP(AL82,ACCESSORIES!F:J,5,FALSE),"N/A")</f>
        <v>N/A</v>
      </c>
      <c r="AN82" s="408" t="s">
        <v>85</v>
      </c>
      <c r="AO82" s="75">
        <v>16.2</v>
      </c>
      <c r="AP82" s="75">
        <v>60</v>
      </c>
      <c r="AQ82" s="408">
        <v>155</v>
      </c>
      <c r="AR82" s="25">
        <v>10.9</v>
      </c>
      <c r="AS82" s="25">
        <v>19.600000000000001</v>
      </c>
      <c r="AT82" s="25">
        <v>41.7</v>
      </c>
      <c r="AU82" s="25">
        <v>60.4</v>
      </c>
      <c r="AV82" s="25">
        <v>220.9</v>
      </c>
      <c r="AW82" s="411">
        <v>216.5</v>
      </c>
      <c r="AX82" s="410">
        <v>89.5</v>
      </c>
      <c r="AY82" s="49">
        <v>32.9</v>
      </c>
      <c r="AZ82" s="49">
        <v>37.5</v>
      </c>
      <c r="BA82" s="49">
        <v>33</v>
      </c>
      <c r="BB82" s="48">
        <f t="shared" si="25"/>
        <v>1.3</v>
      </c>
      <c r="BC82" s="3" t="s">
        <v>85</v>
      </c>
      <c r="BD82" s="412" t="s">
        <v>85</v>
      </c>
      <c r="BE82" s="3" t="s">
        <v>85</v>
      </c>
      <c r="BF82" s="412" t="s">
        <v>85</v>
      </c>
      <c r="BG82" s="70">
        <v>37</v>
      </c>
      <c r="BH82" s="50">
        <v>21.141732283464599</v>
      </c>
      <c r="BI82" s="50">
        <v>21.141732283464599</v>
      </c>
      <c r="BJ82" s="50">
        <v>11.929133858267701</v>
      </c>
      <c r="BK82" s="357">
        <f t="shared" si="20"/>
        <v>8.7375807000000152E-2</v>
      </c>
      <c r="BL82" s="73">
        <v>36</v>
      </c>
      <c r="BM82" s="107" t="s">
        <v>10367</v>
      </c>
      <c r="BN82" s="46" t="s">
        <v>3891</v>
      </c>
      <c r="BO82" s="74"/>
      <c r="BP82" s="74"/>
      <c r="BQ82" s="74"/>
      <c r="BR82" s="74"/>
      <c r="BS82" s="74"/>
      <c r="BT82" s="74"/>
      <c r="BU82" s="74"/>
      <c r="BV82" s="74"/>
      <c r="BW82" s="74"/>
      <c r="BX82" s="74"/>
      <c r="BY82" s="300"/>
      <c r="BZ82" s="356"/>
      <c r="CA82" s="300"/>
      <c r="CB82" s="356"/>
      <c r="CC82" s="86" t="str">
        <f t="shared" ref="CC82" si="30">CONCATENATE(IF(K82="Closeout","CLOSEOUT - ",""),D82,", ",O82,"x",P82,", ",IF(V82="N/A","",CONCATENATE(V82,"/")),IF(T82&gt;0,CONCATENATE("+",T82),T82),"mm Offset, ",Q82,", ",W82,"mm Centerbore, ",PROPER(Z82),IF(H82="R",", Race Drilled",""),"",IF(BE82="N/A","",CONCATENATE(", w/ ",BE82)))</f>
        <v>MR305 NV, 18x9, -12mm Offset, 5x5, 94mm Centerbore, Matte Black - Gloss Black Lip</v>
      </c>
      <c r="CD82" s="74" t="s">
        <v>3719</v>
      </c>
      <c r="CE82" s="74" t="s">
        <v>3720</v>
      </c>
      <c r="CF82" s="74" t="str">
        <f t="shared" ref="CF82" si="31">C82</f>
        <v>STREET (3XX)</v>
      </c>
    </row>
    <row r="83" spans="1:84" s="36" customFormat="1" ht="15" customHeight="1">
      <c r="A83" s="22">
        <f t="shared" si="18"/>
        <v>81</v>
      </c>
      <c r="B83" s="408" t="s">
        <v>84</v>
      </c>
      <c r="C83" s="408" t="s">
        <v>1038</v>
      </c>
      <c r="D83" s="5" t="s">
        <v>2225</v>
      </c>
      <c r="E83" s="84" t="str">
        <f>CONCATENATE(LEFT(D83,5),VLOOKUP(CONCATENATE(O83,"x",P83),'WHEEL PART NUMBER GUIDE'!$B$9:$C$51,2,FALSE),VLOOKUP(CONCATENATE(Q83, W83), 'WHEEL PART NUMBER GUIDE'!$Q$6:$R$98, 2, FALSE),VLOOKUP(Z83,'WHEEL PART NUMBER GUIDE'!$J$8:$K$54,2, FALSE),IF(V83="N/A",IF(ABS(T83)&lt;10,"0"&amp;ABS(T83),ABS(T83)),CONCATENATE(LEFT(V83,1),RIGHT(V83,1))), G83, H83)</f>
        <v>MR30589058500</v>
      </c>
      <c r="F83" s="84" t="str">
        <f t="shared" si="24"/>
        <v>MR30589058500</v>
      </c>
      <c r="G83" s="83"/>
      <c r="H83" s="83"/>
      <c r="I83" s="72" t="s">
        <v>4266</v>
      </c>
      <c r="J83" s="305">
        <v>44056</v>
      </c>
      <c r="K83" s="78" t="s">
        <v>1230</v>
      </c>
      <c r="L83" s="328">
        <v>355</v>
      </c>
      <c r="M83" s="85">
        <f t="shared" si="21"/>
        <v>355</v>
      </c>
      <c r="N83" s="630"/>
      <c r="O83" s="5">
        <v>18</v>
      </c>
      <c r="P83" s="8">
        <v>9</v>
      </c>
      <c r="Q83" s="408" t="str">
        <f t="shared" si="19"/>
        <v>5x150</v>
      </c>
      <c r="R83" s="3">
        <v>5</v>
      </c>
      <c r="S83" s="3">
        <v>150</v>
      </c>
      <c r="T83" s="3">
        <v>0</v>
      </c>
      <c r="U83" s="16">
        <v>5</v>
      </c>
      <c r="V83" s="410" t="s">
        <v>85</v>
      </c>
      <c r="W83" s="16">
        <v>116.5</v>
      </c>
      <c r="X83" s="8">
        <v>34.909999999999997</v>
      </c>
      <c r="Y83" s="47">
        <v>2650</v>
      </c>
      <c r="Z83" s="71" t="s">
        <v>2165</v>
      </c>
      <c r="AA83" s="72" t="s">
        <v>2845</v>
      </c>
      <c r="AB83" s="47" t="str">
        <f t="shared" si="26"/>
        <v>18x9, 5x150, 0 OS, 2650 lbs</v>
      </c>
      <c r="AC83" s="73" t="s">
        <v>1559</v>
      </c>
      <c r="AD83" s="46" t="str">
        <f>IF(AC83="N/A","None",VLOOKUP(AC83,ACCESSORIES!F:N,9,FALSE))</f>
        <v>Push Thru</v>
      </c>
      <c r="AE83" s="82">
        <f>_xlfn.IFNA(VLOOKUP(AC83,ACCESSORIES!F:J,5,FALSE),"N/A")</f>
        <v>33</v>
      </c>
      <c r="AF83" s="80" t="s">
        <v>85</v>
      </c>
      <c r="AG83" s="80" t="s">
        <v>85</v>
      </c>
      <c r="AH83" s="408" t="s">
        <v>2861</v>
      </c>
      <c r="AI83" s="73" t="s">
        <v>1827</v>
      </c>
      <c r="AJ83" s="9">
        <f>_xlfn.IFNA(VLOOKUP(AI83,ACCESSORIES!F:J,5,FALSE),"N/A")</f>
        <v>1.1000000000000001</v>
      </c>
      <c r="AK83" s="408" t="s">
        <v>237</v>
      </c>
      <c r="AL83" s="408" t="s">
        <v>85</v>
      </c>
      <c r="AM83" s="38" t="str">
        <f>_xlfn.IFNA(VLOOKUP(AL83,ACCESSORIES!F:J,5,FALSE),"N/A")</f>
        <v>N/A</v>
      </c>
      <c r="AN83" s="408" t="s">
        <v>85</v>
      </c>
      <c r="AO83" s="75">
        <v>16.2</v>
      </c>
      <c r="AP83" s="75">
        <v>60</v>
      </c>
      <c r="AQ83" s="408">
        <v>180</v>
      </c>
      <c r="AR83" s="25">
        <v>0</v>
      </c>
      <c r="AS83" s="25">
        <v>30.4</v>
      </c>
      <c r="AT83" s="25">
        <v>56.2</v>
      </c>
      <c r="AU83" s="25">
        <v>63</v>
      </c>
      <c r="AV83" s="25">
        <v>220</v>
      </c>
      <c r="AW83" s="411">
        <v>213</v>
      </c>
      <c r="AX83" s="410">
        <v>110.7</v>
      </c>
      <c r="AY83" s="49">
        <v>46.7</v>
      </c>
      <c r="AZ83" s="49">
        <v>46.7</v>
      </c>
      <c r="BA83" s="49">
        <v>34</v>
      </c>
      <c r="BB83" s="48">
        <f t="shared" si="25"/>
        <v>1.34</v>
      </c>
      <c r="BC83" s="3" t="s">
        <v>85</v>
      </c>
      <c r="BD83" s="412" t="str">
        <f>_xlfn.IFNA(VLOOKUP(BC83,ACCESSORIES!F:J,5,FALSE),"N/A")</f>
        <v>N/A</v>
      </c>
      <c r="BE83" s="3" t="s">
        <v>85</v>
      </c>
      <c r="BF83" s="412" t="str">
        <f>_xlfn.IFNA(VLOOKUP(BE83,ACCESSORIES!F:J,5,FALSE),"N/A")</f>
        <v>N/A</v>
      </c>
      <c r="BG83" s="70">
        <v>40</v>
      </c>
      <c r="BH83" s="50">
        <v>21.141732283464599</v>
      </c>
      <c r="BI83" s="50">
        <v>21.141732283464599</v>
      </c>
      <c r="BJ83" s="50">
        <v>11.929133858267701</v>
      </c>
      <c r="BK83" s="357">
        <f t="shared" si="20"/>
        <v>8.7375807000000152E-2</v>
      </c>
      <c r="BL83" s="73">
        <v>36</v>
      </c>
      <c r="BM83" s="107" t="s">
        <v>3771</v>
      </c>
      <c r="BN83" s="46" t="s">
        <v>3891</v>
      </c>
      <c r="BO83" s="74" t="s">
        <v>3907</v>
      </c>
      <c r="BP83" s="74" t="s">
        <v>4615</v>
      </c>
      <c r="BQ83" s="74" t="s">
        <v>5198</v>
      </c>
      <c r="BR83" s="74" t="s">
        <v>5199</v>
      </c>
      <c r="BS83" s="74" t="s">
        <v>5169</v>
      </c>
      <c r="BT83" s="74" t="s">
        <v>5196</v>
      </c>
      <c r="BU83" s="74" t="s">
        <v>3909</v>
      </c>
      <c r="BV83" s="74"/>
      <c r="BW83" s="74"/>
      <c r="BX83" s="74"/>
      <c r="BY83" s="300" t="s">
        <v>7770</v>
      </c>
      <c r="BZ83" s="413" t="s">
        <v>7769</v>
      </c>
      <c r="CA83" s="300" t="s">
        <v>7768</v>
      </c>
      <c r="CB83" s="413" t="s">
        <v>7767</v>
      </c>
      <c r="CC83" s="86" t="str">
        <f t="shared" si="22"/>
        <v>MR305 NV, 18x9, 0mm Offset, 5x150, 116.5mm Centerbore, Matte Black</v>
      </c>
      <c r="CD83" s="74" t="s">
        <v>3719</v>
      </c>
      <c r="CE83" s="74" t="s">
        <v>3720</v>
      </c>
      <c r="CF83" s="74" t="str">
        <f t="shared" si="23"/>
        <v>STREET (3XX)</v>
      </c>
    </row>
    <row r="84" spans="1:84" s="36" customFormat="1" ht="15" customHeight="1">
      <c r="A84" s="22">
        <f t="shared" si="18"/>
        <v>82</v>
      </c>
      <c r="B84" s="408" t="s">
        <v>84</v>
      </c>
      <c r="C84" s="408" t="s">
        <v>1038</v>
      </c>
      <c r="D84" s="5" t="s">
        <v>2225</v>
      </c>
      <c r="E84" s="84" t="str">
        <f>CONCATENATE(LEFT(D84,5),VLOOKUP(CONCATENATE(O84,"x",P84),'WHEEL PART NUMBER GUIDE'!$B$9:$C$51,2,FALSE),VLOOKUP(CONCATENATE(Q84, W84), 'WHEEL PART NUMBER GUIDE'!$Q$6:$R$98, 2, FALSE),VLOOKUP(Z84,'WHEEL PART NUMBER GUIDE'!$J$8:$K$54,2, FALSE),IF(V84="N/A",IF(ABS(T84)&lt;10,"0"&amp;ABS(T84),ABS(T84)),CONCATENATE(LEFT(V84,1),RIGHT(V84,1))), G84, H84)</f>
        <v>MR30589058900</v>
      </c>
      <c r="F84" s="84" t="str">
        <f t="shared" si="24"/>
        <v>MR30589058900</v>
      </c>
      <c r="G84" s="83"/>
      <c r="H84" s="83"/>
      <c r="I84" s="72" t="s">
        <v>4268</v>
      </c>
      <c r="J84" s="305">
        <v>44056</v>
      </c>
      <c r="K84" s="78" t="s">
        <v>1230</v>
      </c>
      <c r="L84" s="328">
        <v>385</v>
      </c>
      <c r="M84" s="85">
        <f t="shared" si="21"/>
        <v>385</v>
      </c>
      <c r="N84" s="630"/>
      <c r="O84" s="5">
        <v>18</v>
      </c>
      <c r="P84" s="8">
        <v>9</v>
      </c>
      <c r="Q84" s="408" t="str">
        <f t="shared" si="19"/>
        <v>5x150</v>
      </c>
      <c r="R84" s="3">
        <v>5</v>
      </c>
      <c r="S84" s="3">
        <v>150</v>
      </c>
      <c r="T84" s="3">
        <v>0</v>
      </c>
      <c r="U84" s="16">
        <v>5</v>
      </c>
      <c r="V84" s="410" t="s">
        <v>85</v>
      </c>
      <c r="W84" s="16">
        <v>116.5</v>
      </c>
      <c r="X84" s="8">
        <v>34.43</v>
      </c>
      <c r="Y84" s="47">
        <v>2650</v>
      </c>
      <c r="Z84" s="71" t="s">
        <v>5156</v>
      </c>
      <c r="AA84" s="71" t="s">
        <v>2846</v>
      </c>
      <c r="AB84" s="47" t="str">
        <f t="shared" si="26"/>
        <v>18x9, 5x150, 0 OS, 2650 lbs</v>
      </c>
      <c r="AC84" s="73" t="s">
        <v>1559</v>
      </c>
      <c r="AD84" s="46" t="str">
        <f>IF(AC84="N/A","None",VLOOKUP(AC84,ACCESSORIES!F:N,9,FALSE))</f>
        <v>Push Thru</v>
      </c>
      <c r="AE84" s="82">
        <f>_xlfn.IFNA(VLOOKUP(AC84,ACCESSORIES!F:J,5,FALSE),"N/A")</f>
        <v>33</v>
      </c>
      <c r="AF84" s="80" t="s">
        <v>85</v>
      </c>
      <c r="AG84" s="80" t="s">
        <v>85</v>
      </c>
      <c r="AH84" s="408" t="s">
        <v>2861</v>
      </c>
      <c r="AI84" s="73" t="s">
        <v>1827</v>
      </c>
      <c r="AJ84" s="9">
        <f>_xlfn.IFNA(VLOOKUP(AI84,ACCESSORIES!F:J,5,FALSE),"N/A")</f>
        <v>1.1000000000000001</v>
      </c>
      <c r="AK84" s="408" t="s">
        <v>237</v>
      </c>
      <c r="AL84" s="408" t="s">
        <v>85</v>
      </c>
      <c r="AM84" s="38" t="str">
        <f>_xlfn.IFNA(VLOOKUP(AL84,ACCESSORIES!F:J,5,FALSE),"N/A")</f>
        <v>N/A</v>
      </c>
      <c r="AN84" s="408" t="s">
        <v>85</v>
      </c>
      <c r="AO84" s="75">
        <v>16.2</v>
      </c>
      <c r="AP84" s="75">
        <v>60</v>
      </c>
      <c r="AQ84" s="408">
        <v>180</v>
      </c>
      <c r="AR84" s="25">
        <v>0</v>
      </c>
      <c r="AS84" s="25">
        <v>30.4</v>
      </c>
      <c r="AT84" s="25">
        <v>56.2</v>
      </c>
      <c r="AU84" s="25">
        <v>63.1</v>
      </c>
      <c r="AV84" s="25">
        <v>219.7</v>
      </c>
      <c r="AW84" s="411">
        <v>212.6</v>
      </c>
      <c r="AX84" s="410">
        <v>110.7</v>
      </c>
      <c r="AY84" s="49">
        <v>46.7</v>
      </c>
      <c r="AZ84" s="49">
        <v>46.7</v>
      </c>
      <c r="BA84" s="49">
        <v>34</v>
      </c>
      <c r="BB84" s="48">
        <f t="shared" si="25"/>
        <v>1.34</v>
      </c>
      <c r="BC84" s="3" t="s">
        <v>85</v>
      </c>
      <c r="BD84" s="412" t="str">
        <f>_xlfn.IFNA(VLOOKUP(BC84,ACCESSORIES!F:J,5,FALSE),"N/A")</f>
        <v>N/A</v>
      </c>
      <c r="BE84" s="3" t="s">
        <v>85</v>
      </c>
      <c r="BF84" s="412" t="str">
        <f>_xlfn.IFNA(VLOOKUP(BE84,ACCESSORIES!F:J,5,FALSE),"N/A")</f>
        <v>N/A</v>
      </c>
      <c r="BG84" s="70">
        <v>39</v>
      </c>
      <c r="BH84" s="50">
        <v>21.141732283464599</v>
      </c>
      <c r="BI84" s="50">
        <v>21.141732283464599</v>
      </c>
      <c r="BJ84" s="50">
        <v>11.929133858267701</v>
      </c>
      <c r="BK84" s="357">
        <f t="shared" si="20"/>
        <v>8.7375807000000152E-2</v>
      </c>
      <c r="BL84" s="73">
        <v>36</v>
      </c>
      <c r="BM84" s="107" t="s">
        <v>3771</v>
      </c>
      <c r="BN84" s="46" t="s">
        <v>3891</v>
      </c>
      <c r="BO84" s="74" t="s">
        <v>3907</v>
      </c>
      <c r="BP84" s="74" t="s">
        <v>4615</v>
      </c>
      <c r="BQ84" s="74" t="s">
        <v>5198</v>
      </c>
      <c r="BR84" s="74" t="s">
        <v>5199</v>
      </c>
      <c r="BS84" s="74" t="s">
        <v>5169</v>
      </c>
      <c r="BT84" s="74" t="s">
        <v>5196</v>
      </c>
      <c r="BU84" s="74" t="s">
        <v>3909</v>
      </c>
      <c r="BV84" s="74"/>
      <c r="BW84" s="74"/>
      <c r="BX84" s="74"/>
      <c r="BY84" s="300" t="s">
        <v>10066</v>
      </c>
      <c r="BZ84" s="356" t="s">
        <v>10067</v>
      </c>
      <c r="CA84" s="300" t="s">
        <v>10068</v>
      </c>
      <c r="CB84" s="356" t="s">
        <v>10069</v>
      </c>
      <c r="CC84" s="86" t="str">
        <f t="shared" si="22"/>
        <v>MR305 NV, 18x9, 0mm Offset, 5x150, 116.5mm Centerbore, Method Bronze - Matte Black Lip</v>
      </c>
      <c r="CD84" s="74" t="s">
        <v>3719</v>
      </c>
      <c r="CE84" s="74" t="s">
        <v>3720</v>
      </c>
      <c r="CF84" s="74" t="str">
        <f t="shared" si="23"/>
        <v>STREET (3XX)</v>
      </c>
    </row>
    <row r="85" spans="1:84" s="36" customFormat="1" ht="15" customHeight="1">
      <c r="A85" s="22">
        <f t="shared" si="18"/>
        <v>83</v>
      </c>
      <c r="B85" s="408" t="s">
        <v>84</v>
      </c>
      <c r="C85" s="408" t="s">
        <v>1038</v>
      </c>
      <c r="D85" s="5" t="s">
        <v>2225</v>
      </c>
      <c r="E85" s="84" t="str">
        <f>CONCATENATE(LEFT(D85,5),VLOOKUP(CONCATENATE(O85,"x",P85),'WHEEL PART NUMBER GUIDE'!$B$9:$C$51,2,FALSE),VLOOKUP(CONCATENATE(Q85, W85), 'WHEEL PART NUMBER GUIDE'!$Q$6:$R$98, 2, FALSE),VLOOKUP(Z85,'WHEEL PART NUMBER GUIDE'!$J$8:$K$54,2, FALSE),IF(V85="N/A",IF(ABS(T85)&lt;10,"0"&amp;ABS(T85),ABS(T85)),CONCATENATE(LEFT(V85,1),RIGHT(V85,1))), G85, H85)</f>
        <v>MR30589016500</v>
      </c>
      <c r="F85" s="84" t="str">
        <f t="shared" si="24"/>
        <v>MR30589016500</v>
      </c>
      <c r="G85" s="83"/>
      <c r="H85" s="83"/>
      <c r="I85" s="72" t="s">
        <v>4263</v>
      </c>
      <c r="J85" s="305">
        <v>44056</v>
      </c>
      <c r="K85" s="78" t="s">
        <v>1230</v>
      </c>
      <c r="L85" s="328">
        <v>355</v>
      </c>
      <c r="M85" s="85">
        <f t="shared" si="21"/>
        <v>355</v>
      </c>
      <c r="N85" s="630"/>
      <c r="O85" s="5">
        <v>18</v>
      </c>
      <c r="P85" s="8">
        <v>9</v>
      </c>
      <c r="Q85" s="408" t="str">
        <f t="shared" si="19"/>
        <v>6x135</v>
      </c>
      <c r="R85" s="3">
        <v>6</v>
      </c>
      <c r="S85" s="3">
        <v>135</v>
      </c>
      <c r="T85" s="3">
        <v>0</v>
      </c>
      <c r="U85" s="16">
        <v>5</v>
      </c>
      <c r="V85" s="410" t="s">
        <v>85</v>
      </c>
      <c r="W85" s="16">
        <v>94</v>
      </c>
      <c r="X85" s="8">
        <v>35.380000000000003</v>
      </c>
      <c r="Y85" s="47">
        <v>2650</v>
      </c>
      <c r="Z85" s="71" t="s">
        <v>2165</v>
      </c>
      <c r="AA85" s="72" t="s">
        <v>2845</v>
      </c>
      <c r="AB85" s="47" t="str">
        <f t="shared" si="26"/>
        <v>18x9, 6x135, 0 OS, 2650 lbs</v>
      </c>
      <c r="AC85" s="73" t="s">
        <v>1552</v>
      </c>
      <c r="AD85" s="46" t="str">
        <f>IF(AC85="N/A","None",VLOOKUP(AC85,ACCESSORIES!F:N,9,FALSE))</f>
        <v>Push Thru</v>
      </c>
      <c r="AE85" s="82">
        <f>_xlfn.IFNA(VLOOKUP(AC85,ACCESSORIES!F:J,5,FALSE),"N/A")</f>
        <v>33</v>
      </c>
      <c r="AF85" s="80" t="s">
        <v>85</v>
      </c>
      <c r="AG85" s="80" t="s">
        <v>85</v>
      </c>
      <c r="AH85" s="73" t="s">
        <v>2858</v>
      </c>
      <c r="AI85" s="73" t="s">
        <v>1827</v>
      </c>
      <c r="AJ85" s="9">
        <f>_xlfn.IFNA(VLOOKUP(AI85,ACCESSORIES!F:J,5,FALSE),"N/A")</f>
        <v>1.1000000000000001</v>
      </c>
      <c r="AK85" s="408" t="s">
        <v>237</v>
      </c>
      <c r="AL85" s="408" t="s">
        <v>85</v>
      </c>
      <c r="AM85" s="38" t="str">
        <f>_xlfn.IFNA(VLOOKUP(AL85,ACCESSORIES!F:J,5,FALSE),"N/A")</f>
        <v>N/A</v>
      </c>
      <c r="AN85" s="408" t="s">
        <v>85</v>
      </c>
      <c r="AO85" s="75">
        <v>16.2</v>
      </c>
      <c r="AP85" s="75">
        <v>60</v>
      </c>
      <c r="AQ85" s="408">
        <v>175</v>
      </c>
      <c r="AR85" s="25">
        <v>7.7</v>
      </c>
      <c r="AS85" s="25">
        <v>30.4</v>
      </c>
      <c r="AT85" s="25">
        <v>52</v>
      </c>
      <c r="AU85" s="25">
        <v>63</v>
      </c>
      <c r="AV85" s="25">
        <v>219.7</v>
      </c>
      <c r="AW85" s="411">
        <v>212.6</v>
      </c>
      <c r="AX85" s="410">
        <v>88.2</v>
      </c>
      <c r="AY85" s="49">
        <v>52.7</v>
      </c>
      <c r="AZ85" s="49">
        <v>75</v>
      </c>
      <c r="BA85" s="49">
        <v>34</v>
      </c>
      <c r="BB85" s="48">
        <f t="shared" si="25"/>
        <v>1.34</v>
      </c>
      <c r="BC85" s="3" t="s">
        <v>85</v>
      </c>
      <c r="BD85" s="412" t="str">
        <f>_xlfn.IFNA(VLOOKUP(BC85,ACCESSORIES!F:J,5,FALSE),"N/A")</f>
        <v>N/A</v>
      </c>
      <c r="BE85" s="3" t="s">
        <v>85</v>
      </c>
      <c r="BF85" s="412" t="str">
        <f>_xlfn.IFNA(VLOOKUP(BE85,ACCESSORIES!F:J,5,FALSE),"N/A")</f>
        <v>N/A</v>
      </c>
      <c r="BG85" s="70">
        <v>41</v>
      </c>
      <c r="BH85" s="50">
        <v>21.141732283464599</v>
      </c>
      <c r="BI85" s="50">
        <v>21.141732283464599</v>
      </c>
      <c r="BJ85" s="50">
        <v>11.929133858267701</v>
      </c>
      <c r="BK85" s="357">
        <f t="shared" si="20"/>
        <v>8.7375807000000152E-2</v>
      </c>
      <c r="BL85" s="73">
        <v>36</v>
      </c>
      <c r="BM85" s="107" t="s">
        <v>3771</v>
      </c>
      <c r="BN85" s="46" t="s">
        <v>3891</v>
      </c>
      <c r="BO85" s="74" t="s">
        <v>3907</v>
      </c>
      <c r="BP85" s="74" t="s">
        <v>4615</v>
      </c>
      <c r="BQ85" s="74" t="s">
        <v>5198</v>
      </c>
      <c r="BR85" s="74" t="s">
        <v>5199</v>
      </c>
      <c r="BS85" s="74" t="s">
        <v>5169</v>
      </c>
      <c r="BT85" s="74" t="s">
        <v>5196</v>
      </c>
      <c r="BU85" s="74" t="s">
        <v>3909</v>
      </c>
      <c r="BV85" s="74"/>
      <c r="BW85" s="74"/>
      <c r="BX85" s="74"/>
      <c r="BY85" s="300" t="s">
        <v>7771</v>
      </c>
      <c r="BZ85" s="413" t="s">
        <v>7772</v>
      </c>
      <c r="CA85" s="300" t="s">
        <v>7773</v>
      </c>
      <c r="CB85" s="413" t="s">
        <v>7774</v>
      </c>
      <c r="CC85" s="86" t="str">
        <f t="shared" si="22"/>
        <v>MR305 NV, 18x9, 0mm Offset, 6x135, 94mm Centerbore, Matte Black</v>
      </c>
      <c r="CD85" s="74" t="s">
        <v>3719</v>
      </c>
      <c r="CE85" s="74" t="s">
        <v>3720</v>
      </c>
      <c r="CF85" s="74" t="str">
        <f t="shared" si="23"/>
        <v>STREET (3XX)</v>
      </c>
    </row>
    <row r="86" spans="1:84" s="36" customFormat="1" ht="15" customHeight="1">
      <c r="A86" s="22">
        <f t="shared" si="18"/>
        <v>84</v>
      </c>
      <c r="B86" s="408" t="s">
        <v>84</v>
      </c>
      <c r="C86" s="408" t="s">
        <v>1038</v>
      </c>
      <c r="D86" s="5" t="s">
        <v>2225</v>
      </c>
      <c r="E86" s="84" t="str">
        <f>CONCATENATE(LEFT(D86,5),VLOOKUP(CONCATENATE(O86,"x",P86),'WHEEL PART NUMBER GUIDE'!$B$9:$C$51,2,FALSE),VLOOKUP(CONCATENATE(Q86, W86), 'WHEEL PART NUMBER GUIDE'!$Q$6:$R$98, 2, FALSE),VLOOKUP(Z86,'WHEEL PART NUMBER GUIDE'!$J$8:$K$54,2, FALSE),IF(V86="N/A",IF(ABS(T86)&lt;10,"0"&amp;ABS(T86),ABS(T86)),CONCATENATE(LEFT(V86,1),RIGHT(V86,1))), G86, H86)</f>
        <v>MR30589016900</v>
      </c>
      <c r="F86" s="84" t="str">
        <f t="shared" si="24"/>
        <v>MR30589016900</v>
      </c>
      <c r="G86" s="83"/>
      <c r="H86" s="83"/>
      <c r="I86" s="72" t="s">
        <v>4265</v>
      </c>
      <c r="J86" s="305">
        <v>44056</v>
      </c>
      <c r="K86" s="78" t="s">
        <v>1230</v>
      </c>
      <c r="L86" s="328">
        <v>385</v>
      </c>
      <c r="M86" s="85">
        <f t="shared" si="21"/>
        <v>385</v>
      </c>
      <c r="N86" s="630"/>
      <c r="O86" s="5">
        <v>18</v>
      </c>
      <c r="P86" s="8">
        <v>9</v>
      </c>
      <c r="Q86" s="408" t="str">
        <f t="shared" si="19"/>
        <v>6x135</v>
      </c>
      <c r="R86" s="3">
        <v>6</v>
      </c>
      <c r="S86" s="3">
        <v>135</v>
      </c>
      <c r="T86" s="3">
        <v>0</v>
      </c>
      <c r="U86" s="16">
        <v>5</v>
      </c>
      <c r="V86" s="410" t="s">
        <v>85</v>
      </c>
      <c r="W86" s="16">
        <v>94</v>
      </c>
      <c r="X86" s="8">
        <v>35.380000000000003</v>
      </c>
      <c r="Y86" s="47">
        <v>2650</v>
      </c>
      <c r="Z86" s="71" t="s">
        <v>5156</v>
      </c>
      <c r="AA86" s="71" t="s">
        <v>2846</v>
      </c>
      <c r="AB86" s="47" t="str">
        <f t="shared" si="26"/>
        <v>18x9, 6x135, 0 OS, 2650 lbs</v>
      </c>
      <c r="AC86" s="73" t="s">
        <v>1552</v>
      </c>
      <c r="AD86" s="46" t="str">
        <f>IF(AC86="N/A","None",VLOOKUP(AC86,ACCESSORIES!F:N,9,FALSE))</f>
        <v>Push Thru</v>
      </c>
      <c r="AE86" s="82">
        <f>_xlfn.IFNA(VLOOKUP(AC86,ACCESSORIES!F:J,5,FALSE),"N/A")</f>
        <v>33</v>
      </c>
      <c r="AF86" s="80" t="s">
        <v>85</v>
      </c>
      <c r="AG86" s="80" t="s">
        <v>85</v>
      </c>
      <c r="AH86" s="73" t="s">
        <v>2858</v>
      </c>
      <c r="AI86" s="73" t="s">
        <v>1827</v>
      </c>
      <c r="AJ86" s="9">
        <f>_xlfn.IFNA(VLOOKUP(AI86,ACCESSORIES!F:J,5,FALSE),"N/A")</f>
        <v>1.1000000000000001</v>
      </c>
      <c r="AK86" s="408" t="s">
        <v>237</v>
      </c>
      <c r="AL86" s="408" t="s">
        <v>85</v>
      </c>
      <c r="AM86" s="38" t="str">
        <f>_xlfn.IFNA(VLOOKUP(AL86,ACCESSORIES!F:J,5,FALSE),"N/A")</f>
        <v>N/A</v>
      </c>
      <c r="AN86" s="408" t="s">
        <v>85</v>
      </c>
      <c r="AO86" s="75">
        <v>16.2</v>
      </c>
      <c r="AP86" s="75">
        <v>60</v>
      </c>
      <c r="AQ86" s="408">
        <v>175</v>
      </c>
      <c r="AR86" s="25">
        <v>7.7</v>
      </c>
      <c r="AS86" s="25">
        <v>30.4</v>
      </c>
      <c r="AT86" s="25">
        <v>52</v>
      </c>
      <c r="AU86" s="25">
        <v>63.1</v>
      </c>
      <c r="AV86" s="25">
        <v>219.7</v>
      </c>
      <c r="AW86" s="411">
        <v>212.6</v>
      </c>
      <c r="AX86" s="410">
        <v>88.2</v>
      </c>
      <c r="AY86" s="49">
        <v>52.7</v>
      </c>
      <c r="AZ86" s="49">
        <v>75</v>
      </c>
      <c r="BA86" s="49">
        <v>34</v>
      </c>
      <c r="BB86" s="48">
        <f t="shared" si="25"/>
        <v>1.34</v>
      </c>
      <c r="BC86" s="3" t="s">
        <v>85</v>
      </c>
      <c r="BD86" s="412" t="str">
        <f>_xlfn.IFNA(VLOOKUP(BC86,ACCESSORIES!F:J,5,FALSE),"N/A")</f>
        <v>N/A</v>
      </c>
      <c r="BE86" s="3" t="s">
        <v>85</v>
      </c>
      <c r="BF86" s="412" t="str">
        <f>_xlfn.IFNA(VLOOKUP(BE86,ACCESSORIES!F:J,5,FALSE),"N/A")</f>
        <v>N/A</v>
      </c>
      <c r="BG86" s="70">
        <v>40</v>
      </c>
      <c r="BH86" s="50">
        <v>21.141732283464599</v>
      </c>
      <c r="BI86" s="50">
        <v>21.141732283464599</v>
      </c>
      <c r="BJ86" s="50">
        <v>11.929133858267701</v>
      </c>
      <c r="BK86" s="357">
        <f t="shared" si="20"/>
        <v>8.7375807000000152E-2</v>
      </c>
      <c r="BL86" s="73">
        <v>36</v>
      </c>
      <c r="BM86" s="107" t="s">
        <v>3771</v>
      </c>
      <c r="BN86" s="46" t="s">
        <v>3891</v>
      </c>
      <c r="BO86" s="74" t="s">
        <v>3907</v>
      </c>
      <c r="BP86" s="74" t="s">
        <v>4615</v>
      </c>
      <c r="BQ86" s="74" t="s">
        <v>5198</v>
      </c>
      <c r="BR86" s="74" t="s">
        <v>5199</v>
      </c>
      <c r="BS86" s="74" t="s">
        <v>5169</v>
      </c>
      <c r="BT86" s="74" t="s">
        <v>5196</v>
      </c>
      <c r="BU86" s="74" t="s">
        <v>3909</v>
      </c>
      <c r="BV86" s="74"/>
      <c r="BW86" s="74"/>
      <c r="BX86" s="74"/>
      <c r="BY86" s="300" t="s">
        <v>10062</v>
      </c>
      <c r="BZ86" s="356" t="s">
        <v>10063</v>
      </c>
      <c r="CA86" s="300" t="s">
        <v>10064</v>
      </c>
      <c r="CB86" s="356" t="s">
        <v>10065</v>
      </c>
      <c r="CC86" s="86" t="str">
        <f t="shared" si="22"/>
        <v>MR305 NV, 18x9, 0mm Offset, 6x135, 94mm Centerbore, Method Bronze - Matte Black Lip</v>
      </c>
      <c r="CD86" s="74" t="s">
        <v>3719</v>
      </c>
      <c r="CE86" s="74" t="s">
        <v>3720</v>
      </c>
      <c r="CF86" s="74" t="str">
        <f t="shared" si="23"/>
        <v>STREET (3XX)</v>
      </c>
    </row>
    <row r="87" spans="1:84" s="36" customFormat="1" ht="15" customHeight="1">
      <c r="A87" s="22">
        <f t="shared" si="18"/>
        <v>85</v>
      </c>
      <c r="B87" s="408" t="s">
        <v>84</v>
      </c>
      <c r="C87" s="408" t="s">
        <v>1038</v>
      </c>
      <c r="D87" s="5" t="s">
        <v>2225</v>
      </c>
      <c r="E87" s="84" t="str">
        <f>CONCATENATE(LEFT(D87,5),VLOOKUP(CONCATENATE(O87,"x",P87),'WHEEL PART NUMBER GUIDE'!$B$9:$C$51,2,FALSE),VLOOKUP(CONCATENATE(Q87, W87), 'WHEEL PART NUMBER GUIDE'!$Q$6:$R$98, 2, FALSE),VLOOKUP(Z87,'WHEEL PART NUMBER GUIDE'!$J$8:$K$54,2, FALSE),IF(V87="N/A",IF(ABS(T87)&lt;10,"0"&amp;ABS(T87),ABS(T87)),CONCATENATE(LEFT(V87,1),RIGHT(V87,1))), G87, H87)</f>
        <v>MR30589060500</v>
      </c>
      <c r="F87" s="84" t="str">
        <f t="shared" si="24"/>
        <v>MR30589060500</v>
      </c>
      <c r="G87" s="83"/>
      <c r="H87" s="83"/>
      <c r="I87" s="72" t="s">
        <v>4269</v>
      </c>
      <c r="J87" s="305">
        <v>44056</v>
      </c>
      <c r="K87" s="78" t="s">
        <v>1230</v>
      </c>
      <c r="L87" s="328">
        <v>355</v>
      </c>
      <c r="M87" s="85">
        <f t="shared" si="21"/>
        <v>355</v>
      </c>
      <c r="N87" s="630"/>
      <c r="O87" s="5">
        <v>18</v>
      </c>
      <c r="P87" s="8">
        <v>9</v>
      </c>
      <c r="Q87" s="408" t="str">
        <f t="shared" si="19"/>
        <v>6x5.5</v>
      </c>
      <c r="R87" s="3">
        <v>6</v>
      </c>
      <c r="S87" s="3">
        <v>5.5</v>
      </c>
      <c r="T87" s="3">
        <v>0</v>
      </c>
      <c r="U87" s="16">
        <v>5</v>
      </c>
      <c r="V87" s="410" t="s">
        <v>85</v>
      </c>
      <c r="W87" s="16">
        <v>108</v>
      </c>
      <c r="X87" s="8">
        <v>34.909999999999997</v>
      </c>
      <c r="Y87" s="47">
        <v>2650</v>
      </c>
      <c r="Z87" s="71" t="s">
        <v>2165</v>
      </c>
      <c r="AA87" s="72" t="s">
        <v>2845</v>
      </c>
      <c r="AB87" s="47" t="str">
        <f t="shared" si="26"/>
        <v>18x9, 6x5.5, 0 OS, 2650 lbs</v>
      </c>
      <c r="AC87" s="73" t="s">
        <v>1556</v>
      </c>
      <c r="AD87" s="46" t="str">
        <f>IF(AC87="N/A","None",VLOOKUP(AC87,ACCESSORIES!F:N,9,FALSE))</f>
        <v>Push Thru</v>
      </c>
      <c r="AE87" s="82">
        <f>_xlfn.IFNA(VLOOKUP(AC87,ACCESSORIES!F:J,5,FALSE),"N/A")</f>
        <v>33</v>
      </c>
      <c r="AF87" s="80" t="s">
        <v>85</v>
      </c>
      <c r="AG87" s="80" t="s">
        <v>85</v>
      </c>
      <c r="AH87" s="408" t="s">
        <v>2859</v>
      </c>
      <c r="AI87" s="73" t="s">
        <v>1827</v>
      </c>
      <c r="AJ87" s="9">
        <f>_xlfn.IFNA(VLOOKUP(AI87,ACCESSORIES!F:J,5,FALSE),"N/A")</f>
        <v>1.1000000000000001</v>
      </c>
      <c r="AK87" s="408" t="s">
        <v>237</v>
      </c>
      <c r="AL87" s="408" t="s">
        <v>85</v>
      </c>
      <c r="AM87" s="38" t="str">
        <f>_xlfn.IFNA(VLOOKUP(AL87,ACCESSORIES!F:J,5,FALSE),"N/A")</f>
        <v>N/A</v>
      </c>
      <c r="AN87" s="408" t="s">
        <v>85</v>
      </c>
      <c r="AO87" s="75">
        <v>16.2</v>
      </c>
      <c r="AP87" s="75">
        <v>60</v>
      </c>
      <c r="AQ87" s="408">
        <v>175</v>
      </c>
      <c r="AR87" s="25">
        <v>6.7</v>
      </c>
      <c r="AS87" s="25">
        <v>31.4</v>
      </c>
      <c r="AT87" s="25">
        <v>51.8</v>
      </c>
      <c r="AU87" s="25">
        <v>63.1</v>
      </c>
      <c r="AV87" s="25">
        <v>220.4</v>
      </c>
      <c r="AW87" s="411">
        <v>213.8</v>
      </c>
      <c r="AX87" s="410">
        <v>107</v>
      </c>
      <c r="AY87" s="49">
        <v>41</v>
      </c>
      <c r="AZ87" s="49">
        <v>74</v>
      </c>
      <c r="BA87" s="49">
        <v>34</v>
      </c>
      <c r="BB87" s="48">
        <f t="shared" si="25"/>
        <v>1.34</v>
      </c>
      <c r="BC87" s="3" t="s">
        <v>85</v>
      </c>
      <c r="BD87" s="412" t="str">
        <f>_xlfn.IFNA(VLOOKUP(BC87,ACCESSORIES!F:J,5,FALSE),"N/A")</f>
        <v>N/A</v>
      </c>
      <c r="BE87" s="3" t="s">
        <v>85</v>
      </c>
      <c r="BF87" s="412" t="str">
        <f>_xlfn.IFNA(VLOOKUP(BE87,ACCESSORIES!F:J,5,FALSE),"N/A")</f>
        <v>N/A</v>
      </c>
      <c r="BG87" s="70">
        <v>40</v>
      </c>
      <c r="BH87" s="50">
        <v>21.141732283464599</v>
      </c>
      <c r="BI87" s="50">
        <v>21.141732283464599</v>
      </c>
      <c r="BJ87" s="50">
        <v>11.929133858267701</v>
      </c>
      <c r="BK87" s="357">
        <f t="shared" si="20"/>
        <v>8.7375807000000152E-2</v>
      </c>
      <c r="BL87" s="73">
        <v>36</v>
      </c>
      <c r="BM87" s="107" t="s">
        <v>3771</v>
      </c>
      <c r="BN87" s="46" t="s">
        <v>3891</v>
      </c>
      <c r="BO87" s="74" t="s">
        <v>3907</v>
      </c>
      <c r="BP87" s="74" t="s">
        <v>4615</v>
      </c>
      <c r="BQ87" s="74" t="s">
        <v>5198</v>
      </c>
      <c r="BR87" s="74" t="s">
        <v>5199</v>
      </c>
      <c r="BS87" s="74" t="s">
        <v>5169</v>
      </c>
      <c r="BT87" s="74" t="s">
        <v>5196</v>
      </c>
      <c r="BU87" s="74" t="s">
        <v>3909</v>
      </c>
      <c r="BV87" s="74"/>
      <c r="BW87" s="74"/>
      <c r="BX87" s="74"/>
      <c r="BY87" s="300" t="s">
        <v>7771</v>
      </c>
      <c r="BZ87" s="413" t="s">
        <v>7772</v>
      </c>
      <c r="CA87" s="300" t="s">
        <v>7773</v>
      </c>
      <c r="CB87" s="413" t="s">
        <v>7774</v>
      </c>
      <c r="CC87" s="86" t="str">
        <f t="shared" si="22"/>
        <v>MR305 NV, 18x9, 0mm Offset, 6x5.5, 108mm Centerbore, Matte Black</v>
      </c>
      <c r="CD87" s="74" t="s">
        <v>3719</v>
      </c>
      <c r="CE87" s="74" t="s">
        <v>3720</v>
      </c>
      <c r="CF87" s="74" t="str">
        <f t="shared" si="23"/>
        <v>STREET (3XX)</v>
      </c>
    </row>
    <row r="88" spans="1:84" s="36" customFormat="1" ht="15" customHeight="1">
      <c r="A88" s="22">
        <f t="shared" si="18"/>
        <v>86</v>
      </c>
      <c r="B88" s="408" t="s">
        <v>84</v>
      </c>
      <c r="C88" s="408" t="s">
        <v>1038</v>
      </c>
      <c r="D88" s="5" t="s">
        <v>2225</v>
      </c>
      <c r="E88" s="84" t="str">
        <f>CONCATENATE(LEFT(D88,5),VLOOKUP(CONCATENATE(O88,"x",P88),'WHEEL PART NUMBER GUIDE'!$B$9:$C$51,2,FALSE),VLOOKUP(CONCATENATE(Q88, W88), 'WHEEL PART NUMBER GUIDE'!$Q$6:$R$98, 2, FALSE),VLOOKUP(Z88,'WHEEL PART NUMBER GUIDE'!$J$8:$K$54,2, FALSE),IF(V88="N/A",IF(ABS(T88)&lt;10,"0"&amp;ABS(T88),ABS(T88)),CONCATENATE(LEFT(V88,1),RIGHT(V88,1))), G88, H88)</f>
        <v>MR30589060300</v>
      </c>
      <c r="F88" s="84" t="str">
        <f t="shared" si="24"/>
        <v>MR30589060300</v>
      </c>
      <c r="G88" s="83"/>
      <c r="H88" s="83"/>
      <c r="I88" s="72" t="s">
        <v>4270</v>
      </c>
      <c r="J88" s="305">
        <v>44056</v>
      </c>
      <c r="K88" s="78" t="s">
        <v>1230</v>
      </c>
      <c r="L88" s="328">
        <v>355</v>
      </c>
      <c r="M88" s="85">
        <f t="shared" si="21"/>
        <v>355</v>
      </c>
      <c r="N88" s="630"/>
      <c r="O88" s="5">
        <v>18</v>
      </c>
      <c r="P88" s="8">
        <v>9</v>
      </c>
      <c r="Q88" s="408" t="str">
        <f t="shared" si="19"/>
        <v>6x5.5</v>
      </c>
      <c r="R88" s="3">
        <v>6</v>
      </c>
      <c r="S88" s="3">
        <v>5.5</v>
      </c>
      <c r="T88" s="3">
        <v>0</v>
      </c>
      <c r="U88" s="16">
        <v>5</v>
      </c>
      <c r="V88" s="410" t="s">
        <v>85</v>
      </c>
      <c r="W88" s="16">
        <v>108</v>
      </c>
      <c r="X88" s="8">
        <v>33.4</v>
      </c>
      <c r="Y88" s="47">
        <v>2650</v>
      </c>
      <c r="Z88" s="71" t="s">
        <v>5149</v>
      </c>
      <c r="AA88" s="71" t="s">
        <v>2848</v>
      </c>
      <c r="AB88" s="47" t="str">
        <f t="shared" si="26"/>
        <v>18x9, 6x5.5, 0 OS, 2650 lbs</v>
      </c>
      <c r="AC88" s="73" t="s">
        <v>1556</v>
      </c>
      <c r="AD88" s="46" t="str">
        <f>IF(AC88="N/A","None",VLOOKUP(AC88,ACCESSORIES!F:N,9,FALSE))</f>
        <v>Push Thru</v>
      </c>
      <c r="AE88" s="82">
        <f>_xlfn.IFNA(VLOOKUP(AC88,ACCESSORIES!F:J,5,FALSE),"N/A")</f>
        <v>33</v>
      </c>
      <c r="AF88" s="80" t="s">
        <v>85</v>
      </c>
      <c r="AG88" s="80" t="s">
        <v>85</v>
      </c>
      <c r="AH88" s="408" t="s">
        <v>2859</v>
      </c>
      <c r="AI88" s="73" t="s">
        <v>1827</v>
      </c>
      <c r="AJ88" s="9">
        <f>_xlfn.IFNA(VLOOKUP(AI88,ACCESSORIES!F:J,5,FALSE),"N/A")</f>
        <v>1.1000000000000001</v>
      </c>
      <c r="AK88" s="408" t="s">
        <v>237</v>
      </c>
      <c r="AL88" s="408" t="s">
        <v>85</v>
      </c>
      <c r="AM88" s="38" t="str">
        <f>_xlfn.IFNA(VLOOKUP(AL88,ACCESSORIES!F:J,5,FALSE),"N/A")</f>
        <v>N/A</v>
      </c>
      <c r="AN88" s="408" t="s">
        <v>85</v>
      </c>
      <c r="AO88" s="75">
        <v>16.2</v>
      </c>
      <c r="AP88" s="75">
        <v>60</v>
      </c>
      <c r="AQ88" s="408">
        <v>175</v>
      </c>
      <c r="AR88" s="25">
        <v>6.7</v>
      </c>
      <c r="AS88" s="25">
        <v>31.4</v>
      </c>
      <c r="AT88" s="25">
        <v>51.8</v>
      </c>
      <c r="AU88" s="25">
        <v>63.1</v>
      </c>
      <c r="AV88" s="25">
        <v>220.4</v>
      </c>
      <c r="AW88" s="411">
        <v>213.8</v>
      </c>
      <c r="AX88" s="410">
        <v>107</v>
      </c>
      <c r="AY88" s="49">
        <v>41</v>
      </c>
      <c r="AZ88" s="49">
        <v>74</v>
      </c>
      <c r="BA88" s="49">
        <v>34</v>
      </c>
      <c r="BB88" s="48">
        <f t="shared" si="25"/>
        <v>1.34</v>
      </c>
      <c r="BC88" s="3" t="s">
        <v>85</v>
      </c>
      <c r="BD88" s="412" t="str">
        <f>_xlfn.IFNA(VLOOKUP(BC88,ACCESSORIES!F:J,5,FALSE),"N/A")</f>
        <v>N/A</v>
      </c>
      <c r="BE88" s="3" t="s">
        <v>85</v>
      </c>
      <c r="BF88" s="412" t="str">
        <f>_xlfn.IFNA(VLOOKUP(BE88,ACCESSORIES!F:J,5,FALSE),"N/A")</f>
        <v>N/A</v>
      </c>
      <c r="BG88" s="70">
        <v>38</v>
      </c>
      <c r="BH88" s="50">
        <v>21.141732283464599</v>
      </c>
      <c r="BI88" s="50">
        <v>21.141732283464599</v>
      </c>
      <c r="BJ88" s="50">
        <v>11.929133858267701</v>
      </c>
      <c r="BK88" s="357">
        <f t="shared" si="20"/>
        <v>8.7375807000000152E-2</v>
      </c>
      <c r="BL88" s="73">
        <v>36</v>
      </c>
      <c r="BM88" s="107" t="s">
        <v>3771</v>
      </c>
      <c r="BN88" s="46" t="s">
        <v>3891</v>
      </c>
      <c r="BO88" s="74" t="s">
        <v>3907</v>
      </c>
      <c r="BP88" s="74" t="s">
        <v>4615</v>
      </c>
      <c r="BQ88" s="74" t="s">
        <v>5198</v>
      </c>
      <c r="BR88" s="74" t="s">
        <v>5199</v>
      </c>
      <c r="BS88" s="74" t="s">
        <v>5169</v>
      </c>
      <c r="BT88" s="74" t="s">
        <v>5196</v>
      </c>
      <c r="BU88" s="74" t="s">
        <v>3909</v>
      </c>
      <c r="BV88" s="74"/>
      <c r="BW88" s="74"/>
      <c r="BX88" s="74"/>
      <c r="BY88" s="300" t="s">
        <v>6076</v>
      </c>
      <c r="BZ88" s="413" t="s">
        <v>7301</v>
      </c>
      <c r="CA88" s="300" t="s">
        <v>6077</v>
      </c>
      <c r="CB88" s="413" t="s">
        <v>7300</v>
      </c>
      <c r="CC88" s="86" t="str">
        <f t="shared" si="22"/>
        <v>MR305 NV, 18x9, 0mm Offset, 6x5.5, 108mm Centerbore, Machined - Matte Black Lip</v>
      </c>
      <c r="CD88" s="74" t="s">
        <v>3719</v>
      </c>
      <c r="CE88" s="74" t="s">
        <v>3720</v>
      </c>
      <c r="CF88" s="74" t="str">
        <f t="shared" si="23"/>
        <v>STREET (3XX)</v>
      </c>
    </row>
    <row r="89" spans="1:84" s="36" customFormat="1" ht="15" customHeight="1">
      <c r="A89" s="22">
        <f t="shared" si="18"/>
        <v>87</v>
      </c>
      <c r="B89" s="408" t="s">
        <v>84</v>
      </c>
      <c r="C89" s="408" t="s">
        <v>1038</v>
      </c>
      <c r="D89" s="5" t="s">
        <v>2225</v>
      </c>
      <c r="E89" s="84" t="str">
        <f>CONCATENATE(LEFT(D89,5),VLOOKUP(CONCATENATE(O89,"x",P89),'WHEEL PART NUMBER GUIDE'!$B$9:$C$51,2,FALSE),VLOOKUP(CONCATENATE(Q89, W89), 'WHEEL PART NUMBER GUIDE'!$Q$6:$R$98, 2, FALSE),VLOOKUP(Z89,'WHEEL PART NUMBER GUIDE'!$J$8:$K$54,2, FALSE),IF(V89="N/A",IF(ABS(T89)&lt;10,"0"&amp;ABS(T89),ABS(T89)),CONCATENATE(LEFT(V89,1),RIGHT(V89,1))), G89, H89)</f>
        <v>MR30589060900</v>
      </c>
      <c r="F89" s="84" t="str">
        <f t="shared" si="24"/>
        <v>MR30589060900</v>
      </c>
      <c r="G89" s="83"/>
      <c r="H89" s="83"/>
      <c r="I89" s="72" t="s">
        <v>4271</v>
      </c>
      <c r="J89" s="305">
        <v>44056</v>
      </c>
      <c r="K89" s="78" t="s">
        <v>1230</v>
      </c>
      <c r="L89" s="328">
        <v>385</v>
      </c>
      <c r="M89" s="85">
        <f t="shared" si="21"/>
        <v>385</v>
      </c>
      <c r="N89" s="630"/>
      <c r="O89" s="5">
        <v>18</v>
      </c>
      <c r="P89" s="8">
        <v>9</v>
      </c>
      <c r="Q89" s="408" t="str">
        <f t="shared" si="19"/>
        <v>6x5.5</v>
      </c>
      <c r="R89" s="3">
        <v>6</v>
      </c>
      <c r="S89" s="3">
        <v>5.5</v>
      </c>
      <c r="T89" s="3">
        <v>0</v>
      </c>
      <c r="U89" s="16">
        <v>5</v>
      </c>
      <c r="V89" s="410" t="s">
        <v>85</v>
      </c>
      <c r="W89" s="16">
        <v>108</v>
      </c>
      <c r="X89" s="8">
        <v>34.83</v>
      </c>
      <c r="Y89" s="47">
        <v>2650</v>
      </c>
      <c r="Z89" s="71" t="s">
        <v>5156</v>
      </c>
      <c r="AA89" s="71" t="s">
        <v>2846</v>
      </c>
      <c r="AB89" s="47" t="str">
        <f t="shared" si="26"/>
        <v>18x9, 6x5.5, 0 OS, 2650 lbs</v>
      </c>
      <c r="AC89" s="73" t="s">
        <v>1556</v>
      </c>
      <c r="AD89" s="46" t="str">
        <f>IF(AC89="N/A","None",VLOOKUP(AC89,ACCESSORIES!F:N,9,FALSE))</f>
        <v>Push Thru</v>
      </c>
      <c r="AE89" s="82">
        <f>_xlfn.IFNA(VLOOKUP(AC89,ACCESSORIES!F:J,5,FALSE),"N/A")</f>
        <v>33</v>
      </c>
      <c r="AF89" s="80" t="s">
        <v>85</v>
      </c>
      <c r="AG89" s="80" t="s">
        <v>85</v>
      </c>
      <c r="AH89" s="408" t="s">
        <v>2859</v>
      </c>
      <c r="AI89" s="73" t="s">
        <v>1827</v>
      </c>
      <c r="AJ89" s="9">
        <f>_xlfn.IFNA(VLOOKUP(AI89,ACCESSORIES!F:J,5,FALSE),"N/A")</f>
        <v>1.1000000000000001</v>
      </c>
      <c r="AK89" s="408" t="s">
        <v>237</v>
      </c>
      <c r="AL89" s="408" t="s">
        <v>85</v>
      </c>
      <c r="AM89" s="38" t="str">
        <f>_xlfn.IFNA(VLOOKUP(AL89,ACCESSORIES!F:J,5,FALSE),"N/A")</f>
        <v>N/A</v>
      </c>
      <c r="AN89" s="408" t="s">
        <v>85</v>
      </c>
      <c r="AO89" s="75">
        <v>16.2</v>
      </c>
      <c r="AP89" s="75">
        <v>60</v>
      </c>
      <c r="AQ89" s="408">
        <v>175</v>
      </c>
      <c r="AR89" s="25">
        <v>6.7</v>
      </c>
      <c r="AS89" s="25">
        <v>31.4</v>
      </c>
      <c r="AT89" s="25">
        <v>51.8</v>
      </c>
      <c r="AU89" s="25">
        <v>63.1</v>
      </c>
      <c r="AV89" s="25">
        <v>220.4</v>
      </c>
      <c r="AW89" s="411">
        <v>213.8</v>
      </c>
      <c r="AX89" s="410">
        <v>107</v>
      </c>
      <c r="AY89" s="49">
        <v>41</v>
      </c>
      <c r="AZ89" s="49">
        <v>74</v>
      </c>
      <c r="BA89" s="49">
        <v>34</v>
      </c>
      <c r="BB89" s="48">
        <f t="shared" si="25"/>
        <v>1.34</v>
      </c>
      <c r="BC89" s="3" t="s">
        <v>85</v>
      </c>
      <c r="BD89" s="412" t="str">
        <f>_xlfn.IFNA(VLOOKUP(BC89,ACCESSORIES!F:J,5,FALSE),"N/A")</f>
        <v>N/A</v>
      </c>
      <c r="BE89" s="3" t="s">
        <v>85</v>
      </c>
      <c r="BF89" s="412" t="str">
        <f>_xlfn.IFNA(VLOOKUP(BE89,ACCESSORIES!F:J,5,FALSE),"N/A")</f>
        <v>N/A</v>
      </c>
      <c r="BG89" s="70">
        <v>40</v>
      </c>
      <c r="BH89" s="50">
        <v>21.141732283464599</v>
      </c>
      <c r="BI89" s="50">
        <v>21.141732283464599</v>
      </c>
      <c r="BJ89" s="50">
        <v>11.929133858267701</v>
      </c>
      <c r="BK89" s="357">
        <f t="shared" si="20"/>
        <v>8.7375807000000152E-2</v>
      </c>
      <c r="BL89" s="73">
        <v>36</v>
      </c>
      <c r="BM89" s="107" t="s">
        <v>3771</v>
      </c>
      <c r="BN89" s="46" t="s">
        <v>3891</v>
      </c>
      <c r="BO89" s="74" t="s">
        <v>3907</v>
      </c>
      <c r="BP89" s="74" t="s">
        <v>4615</v>
      </c>
      <c r="BQ89" s="74" t="s">
        <v>5198</v>
      </c>
      <c r="BR89" s="74" t="s">
        <v>5199</v>
      </c>
      <c r="BS89" s="74" t="s">
        <v>5169</v>
      </c>
      <c r="BT89" s="74" t="s">
        <v>5196</v>
      </c>
      <c r="BU89" s="74" t="s">
        <v>3909</v>
      </c>
      <c r="BV89" s="74"/>
      <c r="BW89" s="74"/>
      <c r="BX89" s="74"/>
      <c r="BY89" s="300" t="s">
        <v>10062</v>
      </c>
      <c r="BZ89" s="356" t="s">
        <v>10063</v>
      </c>
      <c r="CA89" s="300" t="s">
        <v>10064</v>
      </c>
      <c r="CB89" s="356" t="s">
        <v>10065</v>
      </c>
      <c r="CC89" s="86" t="str">
        <f t="shared" si="22"/>
        <v>MR305 NV, 18x9, 0mm Offset, 6x5.5, 108mm Centerbore, Method Bronze - Matte Black Lip</v>
      </c>
      <c r="CD89" s="74" t="s">
        <v>3719</v>
      </c>
      <c r="CE89" s="74" t="s">
        <v>3720</v>
      </c>
      <c r="CF89" s="74" t="str">
        <f t="shared" si="23"/>
        <v>STREET (3XX)</v>
      </c>
    </row>
    <row r="90" spans="1:84" s="36" customFormat="1" ht="15" customHeight="1">
      <c r="A90" s="22">
        <f t="shared" si="18"/>
        <v>88</v>
      </c>
      <c r="B90" s="408" t="s">
        <v>84</v>
      </c>
      <c r="C90" s="408" t="s">
        <v>1038</v>
      </c>
      <c r="D90" s="5" t="s">
        <v>2225</v>
      </c>
      <c r="E90" s="84" t="str">
        <f>CONCATENATE(LEFT(D90,5),VLOOKUP(CONCATENATE(O90,"x",P90),'WHEEL PART NUMBER GUIDE'!$B$9:$C$51,2,FALSE),VLOOKUP(CONCATENATE(Q90, W90), 'WHEEL PART NUMBER GUIDE'!$Q$6:$R$98, 2, FALSE),VLOOKUP(Z90,'WHEEL PART NUMBER GUIDE'!$J$8:$K$54,2, FALSE),IF(V90="N/A",IF(ABS(T90)&lt;10,"0"&amp;ABS(T90),ABS(T90)),CONCATENATE(LEFT(V90,1),RIGHT(V90,1))), G90, H90)</f>
        <v>MR30589016318</v>
      </c>
      <c r="F90" s="84" t="str">
        <f t="shared" si="24"/>
        <v>MR30589016318</v>
      </c>
      <c r="G90" s="83"/>
      <c r="H90" s="83"/>
      <c r="I90" s="72" t="s">
        <v>458</v>
      </c>
      <c r="J90" s="305">
        <v>41275</v>
      </c>
      <c r="K90" s="78" t="s">
        <v>1230</v>
      </c>
      <c r="L90" s="328">
        <v>355</v>
      </c>
      <c r="M90" s="85">
        <f t="shared" si="21"/>
        <v>355</v>
      </c>
      <c r="N90" s="630"/>
      <c r="O90" s="5">
        <v>18</v>
      </c>
      <c r="P90" s="8">
        <v>9</v>
      </c>
      <c r="Q90" s="408" t="str">
        <f t="shared" si="19"/>
        <v>6x135</v>
      </c>
      <c r="R90" s="3">
        <v>6</v>
      </c>
      <c r="S90" s="3">
        <v>135</v>
      </c>
      <c r="T90" s="3">
        <v>18</v>
      </c>
      <c r="U90" s="16">
        <v>5.75</v>
      </c>
      <c r="V90" s="410" t="s">
        <v>85</v>
      </c>
      <c r="W90" s="16">
        <v>94</v>
      </c>
      <c r="X90" s="8">
        <v>34.25</v>
      </c>
      <c r="Y90" s="47">
        <v>2650</v>
      </c>
      <c r="Z90" s="71" t="s">
        <v>5149</v>
      </c>
      <c r="AA90" s="71" t="s">
        <v>2848</v>
      </c>
      <c r="AB90" s="47" t="str">
        <f t="shared" si="26"/>
        <v>18x9, 6x135, 18 OS, 2650 lbs</v>
      </c>
      <c r="AC90" s="73" t="s">
        <v>1552</v>
      </c>
      <c r="AD90" s="46" t="str">
        <f>IF(AC90="N/A","None",VLOOKUP(AC90,ACCESSORIES!F:N,9,FALSE))</f>
        <v>Push Thru</v>
      </c>
      <c r="AE90" s="82">
        <f>_xlfn.IFNA(VLOOKUP(AC90,ACCESSORIES!F:J,5,FALSE),"N/A")</f>
        <v>33</v>
      </c>
      <c r="AF90" s="80" t="s">
        <v>85</v>
      </c>
      <c r="AG90" s="80" t="s">
        <v>85</v>
      </c>
      <c r="AH90" s="73" t="s">
        <v>2858</v>
      </c>
      <c r="AI90" s="73" t="s">
        <v>1827</v>
      </c>
      <c r="AJ90" s="9">
        <f>_xlfn.IFNA(VLOOKUP(AI90,ACCESSORIES!F:J,5,FALSE),"N/A")</f>
        <v>1.1000000000000001</v>
      </c>
      <c r="AK90" s="408" t="s">
        <v>237</v>
      </c>
      <c r="AL90" s="408" t="s">
        <v>85</v>
      </c>
      <c r="AM90" s="38" t="str">
        <f>_xlfn.IFNA(VLOOKUP(AL90,ACCESSORIES!F:J,5,FALSE),"N/A")</f>
        <v>N/A</v>
      </c>
      <c r="AN90" s="408" t="s">
        <v>85</v>
      </c>
      <c r="AO90" s="75">
        <v>16.2</v>
      </c>
      <c r="AP90" s="75">
        <v>60</v>
      </c>
      <c r="AQ90" s="408">
        <v>170</v>
      </c>
      <c r="AR90" s="25">
        <v>5.9</v>
      </c>
      <c r="AS90" s="25">
        <v>17.8</v>
      </c>
      <c r="AT90" s="25">
        <v>37.6</v>
      </c>
      <c r="AU90" s="25">
        <v>43.1</v>
      </c>
      <c r="AV90" s="25">
        <v>218</v>
      </c>
      <c r="AW90" s="411">
        <v>208.1</v>
      </c>
      <c r="AX90" s="410">
        <v>88.2</v>
      </c>
      <c r="AY90" s="49">
        <v>52.7</v>
      </c>
      <c r="AZ90" s="49">
        <v>75</v>
      </c>
      <c r="BA90" s="49">
        <v>35</v>
      </c>
      <c r="BB90" s="48">
        <f t="shared" si="25"/>
        <v>1.38</v>
      </c>
      <c r="BC90" s="3" t="s">
        <v>85</v>
      </c>
      <c r="BD90" s="412" t="str">
        <f>_xlfn.IFNA(VLOOKUP(BC90,ACCESSORIES!F:J,5,FALSE),"N/A")</f>
        <v>N/A</v>
      </c>
      <c r="BE90" s="3" t="s">
        <v>85</v>
      </c>
      <c r="BF90" s="412" t="str">
        <f>_xlfn.IFNA(VLOOKUP(BE90,ACCESSORIES!F:J,5,FALSE),"N/A")</f>
        <v>N/A</v>
      </c>
      <c r="BG90" s="70">
        <v>39</v>
      </c>
      <c r="BH90" s="50">
        <v>21.141732283464599</v>
      </c>
      <c r="BI90" s="50">
        <v>21.141732283464599</v>
      </c>
      <c r="BJ90" s="50">
        <v>11.929133858267701</v>
      </c>
      <c r="BK90" s="357">
        <f t="shared" si="20"/>
        <v>8.7375807000000152E-2</v>
      </c>
      <c r="BL90" s="73">
        <v>36</v>
      </c>
      <c r="BM90" s="107" t="s">
        <v>3771</v>
      </c>
      <c r="BN90" s="46" t="s">
        <v>3891</v>
      </c>
      <c r="BO90" s="74" t="s">
        <v>3907</v>
      </c>
      <c r="BP90" s="74" t="s">
        <v>4615</v>
      </c>
      <c r="BQ90" s="74" t="s">
        <v>5198</v>
      </c>
      <c r="BR90" s="74" t="s">
        <v>5199</v>
      </c>
      <c r="BS90" s="74" t="s">
        <v>5169</v>
      </c>
      <c r="BT90" s="74" t="s">
        <v>5196</v>
      </c>
      <c r="BU90" s="74" t="s">
        <v>3909</v>
      </c>
      <c r="BV90" s="74"/>
      <c r="BW90" s="74"/>
      <c r="BX90" s="74"/>
      <c r="BY90" s="300" t="s">
        <v>6076</v>
      </c>
      <c r="BZ90" s="413" t="s">
        <v>7301</v>
      </c>
      <c r="CA90" s="300" t="s">
        <v>6077</v>
      </c>
      <c r="CB90" s="413" t="s">
        <v>7300</v>
      </c>
      <c r="CC90" s="86" t="str">
        <f t="shared" si="22"/>
        <v>MR305 NV, 18x9, +18mm Offset, 6x135, 94mm Centerbore, Machined - Matte Black Lip</v>
      </c>
      <c r="CD90" s="74" t="s">
        <v>3719</v>
      </c>
      <c r="CE90" s="74" t="s">
        <v>3720</v>
      </c>
      <c r="CF90" s="74" t="str">
        <f t="shared" si="23"/>
        <v>STREET (3XX)</v>
      </c>
    </row>
    <row r="91" spans="1:84" s="36" customFormat="1" ht="15" customHeight="1">
      <c r="A91" s="22">
        <f t="shared" si="18"/>
        <v>89</v>
      </c>
      <c r="B91" s="408" t="s">
        <v>84</v>
      </c>
      <c r="C91" s="408" t="s">
        <v>1038</v>
      </c>
      <c r="D91" s="5" t="s">
        <v>2225</v>
      </c>
      <c r="E91" s="84" t="str">
        <f>CONCATENATE(LEFT(D91,5),VLOOKUP(CONCATENATE(O91,"x",P91),'WHEEL PART NUMBER GUIDE'!$B$9:$C$51,2,FALSE),VLOOKUP(CONCATENATE(Q91, W91), 'WHEEL PART NUMBER GUIDE'!$Q$6:$R$98, 2, FALSE),VLOOKUP(Z91,'WHEEL PART NUMBER GUIDE'!$J$8:$K$54,2, FALSE),IF(V91="N/A",IF(ABS(T91)&lt;10,"0"&amp;ABS(T91),ABS(T91)),CONCATENATE(LEFT(V91,1),RIGHT(V91,1))), G91, H91)</f>
        <v>MR30589016518</v>
      </c>
      <c r="F91" s="84" t="str">
        <f t="shared" si="24"/>
        <v>MR30589016518</v>
      </c>
      <c r="G91" s="83"/>
      <c r="H91" s="83"/>
      <c r="I91" s="72" t="s">
        <v>459</v>
      </c>
      <c r="J91" s="305">
        <v>41275</v>
      </c>
      <c r="K91" s="78" t="s">
        <v>1230</v>
      </c>
      <c r="L91" s="328">
        <v>355</v>
      </c>
      <c r="M91" s="85">
        <f t="shared" si="21"/>
        <v>355</v>
      </c>
      <c r="N91" s="630"/>
      <c r="O91" s="5">
        <v>18</v>
      </c>
      <c r="P91" s="8">
        <v>9</v>
      </c>
      <c r="Q91" s="408" t="str">
        <f t="shared" si="19"/>
        <v>6x135</v>
      </c>
      <c r="R91" s="3">
        <v>6</v>
      </c>
      <c r="S91" s="3">
        <v>135</v>
      </c>
      <c r="T91" s="3">
        <v>18</v>
      </c>
      <c r="U91" s="16">
        <v>5.75</v>
      </c>
      <c r="V91" s="410" t="s">
        <v>85</v>
      </c>
      <c r="W91" s="16">
        <v>94</v>
      </c>
      <c r="X91" s="8">
        <v>35.020000000000003</v>
      </c>
      <c r="Y91" s="47">
        <v>2650</v>
      </c>
      <c r="Z91" s="71" t="s">
        <v>2165</v>
      </c>
      <c r="AA91" s="72" t="s">
        <v>2845</v>
      </c>
      <c r="AB91" s="47" t="str">
        <f t="shared" si="26"/>
        <v>18x9, 6x135, 18 OS, 2650 lbs</v>
      </c>
      <c r="AC91" s="73" t="s">
        <v>1552</v>
      </c>
      <c r="AD91" s="46" t="str">
        <f>IF(AC91="N/A","None",VLOOKUP(AC91,ACCESSORIES!F:N,9,FALSE))</f>
        <v>Push Thru</v>
      </c>
      <c r="AE91" s="82">
        <f>_xlfn.IFNA(VLOOKUP(AC91,ACCESSORIES!F:J,5,FALSE),"N/A")</f>
        <v>33</v>
      </c>
      <c r="AF91" s="80" t="s">
        <v>85</v>
      </c>
      <c r="AG91" s="80" t="s">
        <v>85</v>
      </c>
      <c r="AH91" s="73" t="s">
        <v>2858</v>
      </c>
      <c r="AI91" s="73" t="s">
        <v>1827</v>
      </c>
      <c r="AJ91" s="9">
        <f>_xlfn.IFNA(VLOOKUP(AI91,ACCESSORIES!F:J,5,FALSE),"N/A")</f>
        <v>1.1000000000000001</v>
      </c>
      <c r="AK91" s="408" t="s">
        <v>237</v>
      </c>
      <c r="AL91" s="408" t="s">
        <v>85</v>
      </c>
      <c r="AM91" s="38" t="str">
        <f>_xlfn.IFNA(VLOOKUP(AL91,ACCESSORIES!F:J,5,FALSE),"N/A")</f>
        <v>N/A</v>
      </c>
      <c r="AN91" s="408" t="s">
        <v>85</v>
      </c>
      <c r="AO91" s="75">
        <v>16.2</v>
      </c>
      <c r="AP91" s="75">
        <v>60</v>
      </c>
      <c r="AQ91" s="408">
        <v>170</v>
      </c>
      <c r="AR91" s="25">
        <v>5.9</v>
      </c>
      <c r="AS91" s="25">
        <v>17.8</v>
      </c>
      <c r="AT91" s="25">
        <v>37.6</v>
      </c>
      <c r="AU91" s="25">
        <v>43.1</v>
      </c>
      <c r="AV91" s="25">
        <v>218</v>
      </c>
      <c r="AW91" s="411">
        <v>208.1</v>
      </c>
      <c r="AX91" s="410">
        <v>88.2</v>
      </c>
      <c r="AY91" s="49">
        <v>52.7</v>
      </c>
      <c r="AZ91" s="49">
        <v>75</v>
      </c>
      <c r="BA91" s="49">
        <v>35</v>
      </c>
      <c r="BB91" s="48">
        <f t="shared" si="25"/>
        <v>1.38</v>
      </c>
      <c r="BC91" s="3" t="s">
        <v>85</v>
      </c>
      <c r="BD91" s="412" t="str">
        <f>_xlfn.IFNA(VLOOKUP(BC91,ACCESSORIES!F:J,5,FALSE),"N/A")</f>
        <v>N/A</v>
      </c>
      <c r="BE91" s="3" t="s">
        <v>85</v>
      </c>
      <c r="BF91" s="412" t="str">
        <f>_xlfn.IFNA(VLOOKUP(BE91,ACCESSORIES!F:J,5,FALSE),"N/A")</f>
        <v>N/A</v>
      </c>
      <c r="BG91" s="70">
        <v>40</v>
      </c>
      <c r="BH91" s="50">
        <v>21.141732283464599</v>
      </c>
      <c r="BI91" s="50">
        <v>21.141732283464599</v>
      </c>
      <c r="BJ91" s="50">
        <v>11.929133858267701</v>
      </c>
      <c r="BK91" s="357">
        <f t="shared" si="20"/>
        <v>8.7375807000000152E-2</v>
      </c>
      <c r="BL91" s="73">
        <v>36</v>
      </c>
      <c r="BM91" s="107" t="s">
        <v>3771</v>
      </c>
      <c r="BN91" s="46" t="s">
        <v>3891</v>
      </c>
      <c r="BO91" s="74" t="s">
        <v>3907</v>
      </c>
      <c r="BP91" s="74" t="s">
        <v>4615</v>
      </c>
      <c r="BQ91" s="74" t="s">
        <v>5198</v>
      </c>
      <c r="BR91" s="74" t="s">
        <v>5199</v>
      </c>
      <c r="BS91" s="74" t="s">
        <v>5169</v>
      </c>
      <c r="BT91" s="74" t="s">
        <v>5196</v>
      </c>
      <c r="BU91" s="74" t="s">
        <v>3909</v>
      </c>
      <c r="BV91" s="74"/>
      <c r="BW91" s="74"/>
      <c r="BX91" s="74"/>
      <c r="BY91" s="300" t="s">
        <v>7771</v>
      </c>
      <c r="BZ91" s="413" t="s">
        <v>7772</v>
      </c>
      <c r="CA91" s="300" t="s">
        <v>7773</v>
      </c>
      <c r="CB91" s="413" t="s">
        <v>7774</v>
      </c>
      <c r="CC91" s="86" t="str">
        <f t="shared" si="22"/>
        <v>MR305 NV, 18x9, +18mm Offset, 6x135, 94mm Centerbore, Matte Black</v>
      </c>
      <c r="CD91" s="74" t="s">
        <v>3719</v>
      </c>
      <c r="CE91" s="74" t="s">
        <v>3720</v>
      </c>
      <c r="CF91" s="74" t="str">
        <f t="shared" si="23"/>
        <v>STREET (3XX)</v>
      </c>
    </row>
    <row r="92" spans="1:84" s="36" customFormat="1" ht="15" customHeight="1">
      <c r="A92" s="22">
        <f t="shared" ref="A92:A147" si="32">ROW(B92)-2</f>
        <v>90</v>
      </c>
      <c r="B92" s="408" t="s">
        <v>84</v>
      </c>
      <c r="C92" s="408" t="s">
        <v>1038</v>
      </c>
      <c r="D92" s="5" t="s">
        <v>2225</v>
      </c>
      <c r="E92" s="84" t="str">
        <f>CONCATENATE(LEFT(D92,5),VLOOKUP(CONCATENATE(O92,"x",P92),'WHEEL PART NUMBER GUIDE'!$B$9:$C$51,2,FALSE),VLOOKUP(CONCATENATE(Q92, W92), 'WHEEL PART NUMBER GUIDE'!$Q$6:$R$98, 2, FALSE),VLOOKUP(Z92,'WHEEL PART NUMBER GUIDE'!$J$8:$K$54,2, FALSE),IF(V92="N/A",IF(ABS(T92)&lt;10,"0"&amp;ABS(T92),ABS(T92)),CONCATENATE(LEFT(V92,1),RIGHT(V92,1))), G92, H92)</f>
        <v>MR305890161018</v>
      </c>
      <c r="F92" s="84" t="str">
        <f t="shared" si="24"/>
        <v>MR305890161018</v>
      </c>
      <c r="G92" s="83"/>
      <c r="H92" s="83"/>
      <c r="I92" s="72" t="s">
        <v>7686</v>
      </c>
      <c r="J92" s="305">
        <v>45637</v>
      </c>
      <c r="K92" s="78" t="s">
        <v>1230</v>
      </c>
      <c r="L92" s="328">
        <v>420</v>
      </c>
      <c r="M92" s="85">
        <f t="shared" si="21"/>
        <v>420</v>
      </c>
      <c r="N92" s="630"/>
      <c r="O92" s="5">
        <v>18</v>
      </c>
      <c r="P92" s="8">
        <v>9</v>
      </c>
      <c r="Q92" s="408" t="str">
        <f t="shared" ref="Q92:Q147" si="33">CONCATENATE(R92,"x",S92)</f>
        <v>6x135</v>
      </c>
      <c r="R92" s="3">
        <v>6</v>
      </c>
      <c r="S92" s="3">
        <v>135</v>
      </c>
      <c r="T92" s="3">
        <v>18</v>
      </c>
      <c r="U92" s="16">
        <v>5.75</v>
      </c>
      <c r="V92" s="410" t="s">
        <v>85</v>
      </c>
      <c r="W92" s="16">
        <v>94</v>
      </c>
      <c r="X92" s="8">
        <v>35.020000000000003</v>
      </c>
      <c r="Y92" s="47">
        <v>2650</v>
      </c>
      <c r="Z92" s="71" t="s">
        <v>5157</v>
      </c>
      <c r="AA92" s="72" t="s">
        <v>6652</v>
      </c>
      <c r="AB92" s="47" t="str">
        <f t="shared" si="26"/>
        <v>18x9, 6x135, 18 OS, 2650 lbs</v>
      </c>
      <c r="AC92" s="73" t="s">
        <v>2540</v>
      </c>
      <c r="AD92" s="46" t="str">
        <f>IF(AC92="N/A","None",VLOOKUP(AC92,ACCESSORIES!F:N,9,FALSE))</f>
        <v>Push Thru</v>
      </c>
      <c r="AE92" s="82">
        <f>_xlfn.IFNA(VLOOKUP(AC92,ACCESSORIES!F:J,5,FALSE),"N/A")</f>
        <v>33</v>
      </c>
      <c r="AF92" s="80" t="s">
        <v>85</v>
      </c>
      <c r="AG92" s="80" t="s">
        <v>85</v>
      </c>
      <c r="AH92" s="73" t="s">
        <v>2858</v>
      </c>
      <c r="AI92" s="73" t="s">
        <v>1497</v>
      </c>
      <c r="AJ92" s="9">
        <f>_xlfn.IFNA(VLOOKUP(AI92,ACCESSORIES!F:J,5,FALSE),"N/A")</f>
        <v>1.1000000000000001</v>
      </c>
      <c r="AK92" s="408" t="s">
        <v>237</v>
      </c>
      <c r="AL92" s="408" t="s">
        <v>85</v>
      </c>
      <c r="AM92" s="38" t="str">
        <f>_xlfn.IFNA(VLOOKUP(AL92,ACCESSORIES!F:J,5,FALSE),"N/A")</f>
        <v>N/A</v>
      </c>
      <c r="AN92" s="408" t="s">
        <v>85</v>
      </c>
      <c r="AO92" s="75">
        <v>16.2</v>
      </c>
      <c r="AP92" s="75">
        <v>60</v>
      </c>
      <c r="AQ92" s="408">
        <v>170</v>
      </c>
      <c r="AR92" s="25">
        <v>5.9</v>
      </c>
      <c r="AS92" s="25">
        <v>17.8</v>
      </c>
      <c r="AT92" s="25">
        <v>37.6</v>
      </c>
      <c r="AU92" s="25">
        <v>43.1</v>
      </c>
      <c r="AV92" s="25">
        <v>218</v>
      </c>
      <c r="AW92" s="411">
        <v>208.1</v>
      </c>
      <c r="AX92" s="410">
        <v>88.2</v>
      </c>
      <c r="AY92" s="49">
        <v>32.9</v>
      </c>
      <c r="AZ92" s="49">
        <v>37.5</v>
      </c>
      <c r="BA92" s="49">
        <v>35</v>
      </c>
      <c r="BB92" s="48">
        <f t="shared" si="25"/>
        <v>1.38</v>
      </c>
      <c r="BC92" s="3" t="s">
        <v>85</v>
      </c>
      <c r="BD92" s="412" t="str">
        <f>_xlfn.IFNA(VLOOKUP(BC92,ACCESSORIES!F:J,5,FALSE),"N/A")</f>
        <v>N/A</v>
      </c>
      <c r="BE92" s="3" t="s">
        <v>85</v>
      </c>
      <c r="BF92" s="412" t="str">
        <f>_xlfn.IFNA(VLOOKUP(BE92,ACCESSORIES!F:J,5,FALSE),"N/A")</f>
        <v>N/A</v>
      </c>
      <c r="BG92" s="70">
        <v>40</v>
      </c>
      <c r="BH92" s="50">
        <v>21.141732283464599</v>
      </c>
      <c r="BI92" s="50">
        <v>21.141732283464599</v>
      </c>
      <c r="BJ92" s="50">
        <v>11.929133858267701</v>
      </c>
      <c r="BK92" s="357">
        <f t="shared" ref="BK92:BK147" si="34">SUM(((BH92*25.4)*(BI92*25.4)*(BJ92*25.4))/1000000000)</f>
        <v>8.7375807000000152E-2</v>
      </c>
      <c r="BL92" s="73">
        <v>36</v>
      </c>
      <c r="BM92" s="107" t="s">
        <v>10337</v>
      </c>
      <c r="BN92" s="46" t="s">
        <v>3891</v>
      </c>
      <c r="BO92" s="74" t="s">
        <v>3907</v>
      </c>
      <c r="BP92" s="74" t="s">
        <v>4615</v>
      </c>
      <c r="BQ92" s="74" t="s">
        <v>5198</v>
      </c>
      <c r="BR92" s="74" t="s">
        <v>5199</v>
      </c>
      <c r="BS92" s="74" t="s">
        <v>5169</v>
      </c>
      <c r="BT92" s="74" t="s">
        <v>5196</v>
      </c>
      <c r="BU92" s="74" t="s">
        <v>3909</v>
      </c>
      <c r="BV92" s="74"/>
      <c r="BW92" s="74"/>
      <c r="BX92" s="74"/>
      <c r="BY92" s="300" t="s">
        <v>7803</v>
      </c>
      <c r="BZ92" s="413" t="s">
        <v>7804</v>
      </c>
      <c r="CA92" s="300" t="s">
        <v>7805</v>
      </c>
      <c r="CB92" s="413" t="s">
        <v>7806</v>
      </c>
      <c r="CC92" s="86" t="str">
        <f t="shared" si="22"/>
        <v>MR305 NV, 18x9, +18mm Offset, 6x135, 94mm Centerbore, Matte Black - Gloss Black Lip</v>
      </c>
      <c r="CD92" s="74" t="s">
        <v>3719</v>
      </c>
      <c r="CE92" s="74" t="s">
        <v>3720</v>
      </c>
      <c r="CF92" s="74" t="str">
        <f t="shared" si="23"/>
        <v>STREET (3XX)</v>
      </c>
    </row>
    <row r="93" spans="1:84" s="36" customFormat="1" ht="15" customHeight="1">
      <c r="A93" s="22">
        <f t="shared" si="32"/>
        <v>91</v>
      </c>
      <c r="B93" s="408" t="s">
        <v>84</v>
      </c>
      <c r="C93" s="408" t="s">
        <v>1038</v>
      </c>
      <c r="D93" s="5" t="s">
        <v>2225</v>
      </c>
      <c r="E93" s="84" t="str">
        <f>CONCATENATE(LEFT(D93,5),VLOOKUP(CONCATENATE(O93,"x",P93),'WHEEL PART NUMBER GUIDE'!$B$9:$C$51,2,FALSE),VLOOKUP(CONCATENATE(Q93, W93), 'WHEEL PART NUMBER GUIDE'!$Q$6:$R$98, 2, FALSE),VLOOKUP(Z93,'WHEEL PART NUMBER GUIDE'!$J$8:$K$54,2, FALSE),IF(V93="N/A",IF(ABS(T93)&lt;10,"0"&amp;ABS(T93),ABS(T93)),CONCATENATE(LEFT(V93,1),RIGHT(V93,1))), G93, H93)</f>
        <v>MR30589016818</v>
      </c>
      <c r="F93" s="84" t="str">
        <f t="shared" si="24"/>
        <v>MR30589016818</v>
      </c>
      <c r="G93" s="83"/>
      <c r="H93" s="83"/>
      <c r="I93" s="72" t="s">
        <v>5570</v>
      </c>
      <c r="J93" s="305">
        <v>44585.489849537036</v>
      </c>
      <c r="K93" s="78" t="s">
        <v>1230</v>
      </c>
      <c r="L93" s="328">
        <v>385</v>
      </c>
      <c r="M93" s="85">
        <f t="shared" si="21"/>
        <v>385</v>
      </c>
      <c r="N93" s="630"/>
      <c r="O93" s="5">
        <v>18</v>
      </c>
      <c r="P93" s="8">
        <v>9</v>
      </c>
      <c r="Q93" s="408" t="str">
        <f t="shared" si="33"/>
        <v>6x135</v>
      </c>
      <c r="R93" s="3">
        <v>6</v>
      </c>
      <c r="S93" s="3">
        <v>135</v>
      </c>
      <c r="T93" s="3">
        <v>18</v>
      </c>
      <c r="U93" s="16">
        <v>5.75</v>
      </c>
      <c r="V93" s="410" t="s">
        <v>85</v>
      </c>
      <c r="W93" s="16">
        <v>94</v>
      </c>
      <c r="X93" s="8">
        <v>33.4</v>
      </c>
      <c r="Y93" s="47">
        <v>2650</v>
      </c>
      <c r="Z93" s="71" t="s">
        <v>5380</v>
      </c>
      <c r="AA93" s="71" t="s">
        <v>2850</v>
      </c>
      <c r="AB93" s="47" t="str">
        <f t="shared" si="26"/>
        <v>18x9, 6x135, 18 OS, 2650 lbs</v>
      </c>
      <c r="AC93" s="73" t="s">
        <v>1552</v>
      </c>
      <c r="AD93" s="46" t="str">
        <f>IF(AC93="N/A","None",VLOOKUP(AC93,ACCESSORIES!F:N,9,FALSE))</f>
        <v>Push Thru</v>
      </c>
      <c r="AE93" s="82">
        <f>_xlfn.IFNA(VLOOKUP(AC93,ACCESSORIES!F:J,5,FALSE),"N/A")</f>
        <v>33</v>
      </c>
      <c r="AF93" s="80" t="s">
        <v>85</v>
      </c>
      <c r="AG93" s="80" t="s">
        <v>85</v>
      </c>
      <c r="AH93" s="73" t="s">
        <v>2858</v>
      </c>
      <c r="AI93" s="73" t="s">
        <v>1827</v>
      </c>
      <c r="AJ93" s="9">
        <f>_xlfn.IFNA(VLOOKUP(AI93,ACCESSORIES!F:J,5,FALSE),"N/A")</f>
        <v>1.1000000000000001</v>
      </c>
      <c r="AK93" s="408" t="s">
        <v>237</v>
      </c>
      <c r="AL93" s="408" t="s">
        <v>85</v>
      </c>
      <c r="AM93" s="38" t="str">
        <f>_xlfn.IFNA(VLOOKUP(AL93,ACCESSORIES!F:J,5,FALSE),"N/A")</f>
        <v>N/A</v>
      </c>
      <c r="AN93" s="408" t="s">
        <v>85</v>
      </c>
      <c r="AO93" s="75">
        <v>16.2</v>
      </c>
      <c r="AP93" s="75">
        <v>60</v>
      </c>
      <c r="AQ93" s="408">
        <v>170</v>
      </c>
      <c r="AR93" s="25">
        <v>5.9</v>
      </c>
      <c r="AS93" s="25">
        <v>17.8</v>
      </c>
      <c r="AT93" s="25">
        <v>37.6</v>
      </c>
      <c r="AU93" s="25">
        <v>43.1</v>
      </c>
      <c r="AV93" s="25">
        <v>218</v>
      </c>
      <c r="AW93" s="411">
        <v>208.1</v>
      </c>
      <c r="AX93" s="410">
        <v>88.2</v>
      </c>
      <c r="AY93" s="365">
        <v>52.7</v>
      </c>
      <c r="AZ93" s="365">
        <v>75</v>
      </c>
      <c r="BA93" s="49">
        <v>35</v>
      </c>
      <c r="BB93" s="48">
        <f t="shared" si="25"/>
        <v>1.38</v>
      </c>
      <c r="BC93" s="3" t="s">
        <v>85</v>
      </c>
      <c r="BD93" s="412" t="str">
        <f>_xlfn.IFNA(VLOOKUP(BC93,ACCESSORIES!F:J,5,FALSE),"N/A")</f>
        <v>N/A</v>
      </c>
      <c r="BE93" s="3" t="s">
        <v>85</v>
      </c>
      <c r="BF93" s="412" t="str">
        <f>_xlfn.IFNA(VLOOKUP(BE93,ACCESSORIES!F:J,5,FALSE),"N/A")</f>
        <v>N/A</v>
      </c>
      <c r="BG93" s="70">
        <v>38</v>
      </c>
      <c r="BH93" s="50">
        <v>21.141732283464599</v>
      </c>
      <c r="BI93" s="50">
        <v>21.141732283464599</v>
      </c>
      <c r="BJ93" s="50">
        <v>11.929133858267701</v>
      </c>
      <c r="BK93" s="357">
        <f t="shared" si="34"/>
        <v>8.7375807000000152E-2</v>
      </c>
      <c r="BL93" s="73">
        <v>36</v>
      </c>
      <c r="BM93" s="107" t="s">
        <v>3771</v>
      </c>
      <c r="BN93" s="46" t="s">
        <v>3891</v>
      </c>
      <c r="BO93" s="74" t="s">
        <v>3907</v>
      </c>
      <c r="BP93" s="74" t="s">
        <v>4615</v>
      </c>
      <c r="BQ93" s="74" t="s">
        <v>5198</v>
      </c>
      <c r="BR93" s="74" t="s">
        <v>5199</v>
      </c>
      <c r="BS93" s="74" t="s">
        <v>5169</v>
      </c>
      <c r="BT93" s="74" t="s">
        <v>5196</v>
      </c>
      <c r="BU93" s="74" t="s">
        <v>3909</v>
      </c>
      <c r="BV93" s="74"/>
      <c r="BW93" s="74"/>
      <c r="BX93" s="74"/>
      <c r="BY93" s="300" t="s">
        <v>7792</v>
      </c>
      <c r="BZ93" s="413" t="s">
        <v>7791</v>
      </c>
      <c r="CA93" s="300" t="s">
        <v>7793</v>
      </c>
      <c r="CB93" s="413" t="s">
        <v>7794</v>
      </c>
      <c r="CC93" s="86" t="str">
        <f t="shared" si="22"/>
        <v>MR305 NV, 18x9, +18mm Offset, 6x135, 94mm Centerbore, Titanium - Matte Black Lip</v>
      </c>
      <c r="CD93" s="74" t="s">
        <v>3719</v>
      </c>
      <c r="CE93" s="74" t="s">
        <v>3720</v>
      </c>
      <c r="CF93" s="74" t="str">
        <f t="shared" si="23"/>
        <v>STREET (3XX)</v>
      </c>
    </row>
    <row r="94" spans="1:84" s="36" customFormat="1" ht="15" customHeight="1">
      <c r="A94" s="22">
        <f t="shared" si="32"/>
        <v>92</v>
      </c>
      <c r="B94" s="408" t="s">
        <v>84</v>
      </c>
      <c r="C94" s="408" t="s">
        <v>1038</v>
      </c>
      <c r="D94" s="5" t="s">
        <v>2225</v>
      </c>
      <c r="E94" s="84" t="str">
        <f>CONCATENATE(LEFT(D94,5),VLOOKUP(CONCATENATE(O94,"x",P94),'WHEEL PART NUMBER GUIDE'!$B$9:$C$51,2,FALSE),VLOOKUP(CONCATENATE(Q94, W94), 'WHEEL PART NUMBER GUIDE'!$Q$6:$R$98, 2, FALSE),VLOOKUP(Z94,'WHEEL PART NUMBER GUIDE'!$J$8:$K$54,2, FALSE),IF(V94="N/A",IF(ABS(T94)&lt;10,"0"&amp;ABS(T94),ABS(T94)),CONCATENATE(LEFT(V94,1),RIGHT(V94,1))), G94, H94)</f>
        <v>MR30589016918</v>
      </c>
      <c r="F94" s="84" t="str">
        <f t="shared" si="24"/>
        <v>MR30589016918</v>
      </c>
      <c r="G94" s="83"/>
      <c r="H94" s="83"/>
      <c r="I94" s="72" t="s">
        <v>460</v>
      </c>
      <c r="J94" s="305">
        <v>41275</v>
      </c>
      <c r="K94" s="78" t="s">
        <v>1230</v>
      </c>
      <c r="L94" s="328">
        <v>385</v>
      </c>
      <c r="M94" s="85">
        <f t="shared" si="21"/>
        <v>385</v>
      </c>
      <c r="N94" s="630"/>
      <c r="O94" s="5">
        <v>18</v>
      </c>
      <c r="P94" s="8">
        <v>9</v>
      </c>
      <c r="Q94" s="408" t="str">
        <f t="shared" si="33"/>
        <v>6x135</v>
      </c>
      <c r="R94" s="3">
        <v>6</v>
      </c>
      <c r="S94" s="3">
        <v>135</v>
      </c>
      <c r="T94" s="3">
        <v>18</v>
      </c>
      <c r="U94" s="16">
        <v>5.75</v>
      </c>
      <c r="V94" s="410" t="s">
        <v>85</v>
      </c>
      <c r="W94" s="16">
        <v>94</v>
      </c>
      <c r="X94" s="8">
        <v>34.72</v>
      </c>
      <c r="Y94" s="47">
        <v>2650</v>
      </c>
      <c r="Z94" s="71" t="s">
        <v>5156</v>
      </c>
      <c r="AA94" s="71" t="s">
        <v>2846</v>
      </c>
      <c r="AB94" s="47" t="str">
        <f t="shared" si="26"/>
        <v>18x9, 6x135, 18 OS, 2650 lbs</v>
      </c>
      <c r="AC94" s="73" t="s">
        <v>1552</v>
      </c>
      <c r="AD94" s="46" t="str">
        <f>IF(AC94="N/A","None",VLOOKUP(AC94,ACCESSORIES!F:N,9,FALSE))</f>
        <v>Push Thru</v>
      </c>
      <c r="AE94" s="82">
        <f>_xlfn.IFNA(VLOOKUP(AC94,ACCESSORIES!F:J,5,FALSE),"N/A")</f>
        <v>33</v>
      </c>
      <c r="AF94" s="80" t="s">
        <v>85</v>
      </c>
      <c r="AG94" s="80" t="s">
        <v>85</v>
      </c>
      <c r="AH94" s="73" t="s">
        <v>2858</v>
      </c>
      <c r="AI94" s="73" t="s">
        <v>1827</v>
      </c>
      <c r="AJ94" s="9">
        <f>_xlfn.IFNA(VLOOKUP(AI94,ACCESSORIES!F:J,5,FALSE),"N/A")</f>
        <v>1.1000000000000001</v>
      </c>
      <c r="AK94" s="408" t="s">
        <v>237</v>
      </c>
      <c r="AL94" s="408" t="s">
        <v>85</v>
      </c>
      <c r="AM94" s="38" t="str">
        <f>_xlfn.IFNA(VLOOKUP(AL94,ACCESSORIES!F:J,5,FALSE),"N/A")</f>
        <v>N/A</v>
      </c>
      <c r="AN94" s="408" t="s">
        <v>85</v>
      </c>
      <c r="AO94" s="75">
        <v>16.2</v>
      </c>
      <c r="AP94" s="75">
        <v>60</v>
      </c>
      <c r="AQ94" s="408">
        <v>170</v>
      </c>
      <c r="AR94" s="25">
        <v>5.9</v>
      </c>
      <c r="AS94" s="25">
        <v>17.8</v>
      </c>
      <c r="AT94" s="25">
        <v>37.6</v>
      </c>
      <c r="AU94" s="25">
        <v>43.1</v>
      </c>
      <c r="AV94" s="25">
        <v>218</v>
      </c>
      <c r="AW94" s="411">
        <v>208.1</v>
      </c>
      <c r="AX94" s="410">
        <v>88.2</v>
      </c>
      <c r="AY94" s="49">
        <v>52.7</v>
      </c>
      <c r="AZ94" s="49">
        <v>75</v>
      </c>
      <c r="BA94" s="49">
        <v>35</v>
      </c>
      <c r="BB94" s="48">
        <f t="shared" si="25"/>
        <v>1.38</v>
      </c>
      <c r="BC94" s="3" t="s">
        <v>85</v>
      </c>
      <c r="BD94" s="412" t="str">
        <f>_xlfn.IFNA(VLOOKUP(BC94,ACCESSORIES!F:J,5,FALSE),"N/A")</f>
        <v>N/A</v>
      </c>
      <c r="BE94" s="3" t="s">
        <v>85</v>
      </c>
      <c r="BF94" s="412" t="str">
        <f>_xlfn.IFNA(VLOOKUP(BE94,ACCESSORIES!F:J,5,FALSE),"N/A")</f>
        <v>N/A</v>
      </c>
      <c r="BG94" s="70">
        <v>40</v>
      </c>
      <c r="BH94" s="50">
        <v>21.141732283464599</v>
      </c>
      <c r="BI94" s="50">
        <v>21.141732283464599</v>
      </c>
      <c r="BJ94" s="50">
        <v>11.929133858267701</v>
      </c>
      <c r="BK94" s="357">
        <f t="shared" si="34"/>
        <v>8.7375807000000152E-2</v>
      </c>
      <c r="BL94" s="73">
        <v>36</v>
      </c>
      <c r="BM94" s="107" t="s">
        <v>3771</v>
      </c>
      <c r="BN94" s="46" t="s">
        <v>3891</v>
      </c>
      <c r="BO94" s="74" t="s">
        <v>3907</v>
      </c>
      <c r="BP94" s="74" t="s">
        <v>4615</v>
      </c>
      <c r="BQ94" s="74" t="s">
        <v>5198</v>
      </c>
      <c r="BR94" s="74" t="s">
        <v>5199</v>
      </c>
      <c r="BS94" s="74" t="s">
        <v>5169</v>
      </c>
      <c r="BT94" s="74" t="s">
        <v>5196</v>
      </c>
      <c r="BU94" s="74" t="s">
        <v>3909</v>
      </c>
      <c r="BV94" s="74"/>
      <c r="BW94" s="74"/>
      <c r="BX94" s="74"/>
      <c r="BY94" s="300" t="s">
        <v>10062</v>
      </c>
      <c r="BZ94" s="356" t="s">
        <v>10063</v>
      </c>
      <c r="CA94" s="300" t="s">
        <v>10064</v>
      </c>
      <c r="CB94" s="356" t="s">
        <v>10065</v>
      </c>
      <c r="CC94" s="86" t="str">
        <f t="shared" si="22"/>
        <v>MR305 NV, 18x9, +18mm Offset, 6x135, 94mm Centerbore, Method Bronze - Matte Black Lip</v>
      </c>
      <c r="CD94" s="74" t="s">
        <v>3719</v>
      </c>
      <c r="CE94" s="74" t="s">
        <v>3720</v>
      </c>
      <c r="CF94" s="74" t="str">
        <f t="shared" si="23"/>
        <v>STREET (3XX)</v>
      </c>
    </row>
    <row r="95" spans="1:84" s="36" customFormat="1" ht="15" customHeight="1">
      <c r="A95" s="22">
        <f t="shared" si="32"/>
        <v>93</v>
      </c>
      <c r="B95" s="408" t="s">
        <v>84</v>
      </c>
      <c r="C95" s="408" t="s">
        <v>1038</v>
      </c>
      <c r="D95" s="5" t="s">
        <v>2225</v>
      </c>
      <c r="E95" s="84" t="str">
        <f>CONCATENATE(LEFT(D95,5),VLOOKUP(CONCATENATE(O95,"x",P95),'WHEEL PART NUMBER GUIDE'!$B$9:$C$51,2,FALSE),VLOOKUP(CONCATENATE(Q95, W95), 'WHEEL PART NUMBER GUIDE'!$Q$6:$R$98, 2, FALSE),VLOOKUP(Z95,'WHEEL PART NUMBER GUIDE'!$J$8:$K$54,2, FALSE),IF(V95="N/A",IF(ABS(T95)&lt;10,"0"&amp;ABS(T95),ABS(T95)),CONCATENATE(LEFT(V95,1),RIGHT(V95,1))), G95, H95)</f>
        <v>MR30589055518</v>
      </c>
      <c r="F95" s="84" t="str">
        <f t="shared" si="24"/>
        <v>MR30589055518</v>
      </c>
      <c r="G95" s="83"/>
      <c r="H95" s="83"/>
      <c r="I95" s="72" t="s">
        <v>462</v>
      </c>
      <c r="J95" s="305">
        <v>41275</v>
      </c>
      <c r="K95" s="78" t="s">
        <v>1230</v>
      </c>
      <c r="L95" s="328">
        <v>355</v>
      </c>
      <c r="M95" s="85">
        <f t="shared" si="21"/>
        <v>355</v>
      </c>
      <c r="N95" s="630"/>
      <c r="O95" s="5">
        <v>18</v>
      </c>
      <c r="P95" s="8">
        <v>9</v>
      </c>
      <c r="Q95" s="408" t="str">
        <f t="shared" si="33"/>
        <v>5x5.5</v>
      </c>
      <c r="R95" s="3">
        <v>5</v>
      </c>
      <c r="S95" s="3">
        <v>5.5</v>
      </c>
      <c r="T95" s="3">
        <v>18</v>
      </c>
      <c r="U95" s="16">
        <v>5.75</v>
      </c>
      <c r="V95" s="410" t="s">
        <v>85</v>
      </c>
      <c r="W95" s="16">
        <v>108</v>
      </c>
      <c r="X95" s="8">
        <v>34.39</v>
      </c>
      <c r="Y95" s="47">
        <v>2650</v>
      </c>
      <c r="Z95" s="71" t="s">
        <v>2165</v>
      </c>
      <c r="AA95" s="72" t="s">
        <v>2845</v>
      </c>
      <c r="AB95" s="47" t="str">
        <f t="shared" si="26"/>
        <v>18x9, 5x5.5, 18 OS, 2650 lbs</v>
      </c>
      <c r="AC95" s="73" t="s">
        <v>1556</v>
      </c>
      <c r="AD95" s="46" t="str">
        <f>IF(AC95="N/A","None",VLOOKUP(AC95,ACCESSORIES!F:N,9,FALSE))</f>
        <v>Push Thru</v>
      </c>
      <c r="AE95" s="82">
        <f>_xlfn.IFNA(VLOOKUP(AC95,ACCESSORIES!F:J,5,FALSE),"N/A")</f>
        <v>33</v>
      </c>
      <c r="AF95" s="80" t="s">
        <v>85</v>
      </c>
      <c r="AG95" s="80" t="s">
        <v>85</v>
      </c>
      <c r="AH95" s="408" t="s">
        <v>2859</v>
      </c>
      <c r="AI95" s="73" t="s">
        <v>1827</v>
      </c>
      <c r="AJ95" s="9">
        <f>_xlfn.IFNA(VLOOKUP(AI95,ACCESSORIES!F:J,5,FALSE),"N/A")</f>
        <v>1.1000000000000001</v>
      </c>
      <c r="AK95" s="408" t="s">
        <v>237</v>
      </c>
      <c r="AL95" s="408" t="s">
        <v>85</v>
      </c>
      <c r="AM95" s="38" t="str">
        <f>_xlfn.IFNA(VLOOKUP(AL95,ACCESSORIES!F:J,5,FALSE),"N/A")</f>
        <v>N/A</v>
      </c>
      <c r="AN95" s="408" t="s">
        <v>85</v>
      </c>
      <c r="AO95" s="75">
        <v>16.2</v>
      </c>
      <c r="AP95" s="75">
        <v>60</v>
      </c>
      <c r="AQ95" s="408">
        <v>170</v>
      </c>
      <c r="AR95" s="25">
        <v>6</v>
      </c>
      <c r="AS95" s="25">
        <v>18</v>
      </c>
      <c r="AT95" s="25">
        <v>37.700000000000003</v>
      </c>
      <c r="AU95" s="25">
        <v>43.1</v>
      </c>
      <c r="AV95" s="25">
        <v>218</v>
      </c>
      <c r="AW95" s="411">
        <v>208.1</v>
      </c>
      <c r="AX95" s="410">
        <v>107</v>
      </c>
      <c r="AY95" s="49">
        <v>41</v>
      </c>
      <c r="AZ95" s="49">
        <v>74</v>
      </c>
      <c r="BA95" s="49">
        <v>35</v>
      </c>
      <c r="BB95" s="48">
        <f t="shared" si="25"/>
        <v>1.38</v>
      </c>
      <c r="BC95" s="3" t="s">
        <v>85</v>
      </c>
      <c r="BD95" s="412" t="str">
        <f>_xlfn.IFNA(VLOOKUP(BC95,ACCESSORIES!F:J,5,FALSE),"N/A")</f>
        <v>N/A</v>
      </c>
      <c r="BE95" s="3" t="s">
        <v>85</v>
      </c>
      <c r="BF95" s="412" t="str">
        <f>_xlfn.IFNA(VLOOKUP(BE95,ACCESSORIES!F:J,5,FALSE),"N/A")</f>
        <v>N/A</v>
      </c>
      <c r="BG95" s="70">
        <v>39</v>
      </c>
      <c r="BH95" s="50">
        <v>21.141732283464599</v>
      </c>
      <c r="BI95" s="50">
        <v>21.141732283464599</v>
      </c>
      <c r="BJ95" s="50">
        <v>11.929133858267701</v>
      </c>
      <c r="BK95" s="357">
        <f t="shared" si="34"/>
        <v>8.7375807000000152E-2</v>
      </c>
      <c r="BL95" s="73">
        <v>36</v>
      </c>
      <c r="BM95" s="107" t="s">
        <v>3771</v>
      </c>
      <c r="BN95" s="46" t="s">
        <v>3891</v>
      </c>
      <c r="BO95" s="74" t="s">
        <v>3907</v>
      </c>
      <c r="BP95" s="74" t="s">
        <v>4615</v>
      </c>
      <c r="BQ95" s="74" t="s">
        <v>5198</v>
      </c>
      <c r="BR95" s="74" t="s">
        <v>5199</v>
      </c>
      <c r="BS95" s="74" t="s">
        <v>5169</v>
      </c>
      <c r="BT95" s="74" t="s">
        <v>5196</v>
      </c>
      <c r="BU95" s="74" t="s">
        <v>3909</v>
      </c>
      <c r="BV95" s="74"/>
      <c r="BW95" s="74"/>
      <c r="BX95" s="74"/>
      <c r="BY95" s="300" t="s">
        <v>7770</v>
      </c>
      <c r="BZ95" s="413" t="s">
        <v>7769</v>
      </c>
      <c r="CA95" s="300" t="s">
        <v>7768</v>
      </c>
      <c r="CB95" s="413" t="s">
        <v>7767</v>
      </c>
      <c r="CC95" s="86" t="str">
        <f t="shared" si="22"/>
        <v>MR305 NV, 18x9, +18mm Offset, 5x5.5, 108mm Centerbore, Matte Black</v>
      </c>
      <c r="CD95" s="74" t="s">
        <v>3719</v>
      </c>
      <c r="CE95" s="74" t="s">
        <v>3720</v>
      </c>
      <c r="CF95" s="74" t="str">
        <f t="shared" si="23"/>
        <v>STREET (3XX)</v>
      </c>
    </row>
    <row r="96" spans="1:84" s="36" customFormat="1" ht="15" customHeight="1">
      <c r="A96" s="22">
        <f t="shared" si="32"/>
        <v>94</v>
      </c>
      <c r="B96" s="408" t="s">
        <v>84</v>
      </c>
      <c r="C96" s="408" t="s">
        <v>1038</v>
      </c>
      <c r="D96" s="5" t="s">
        <v>2225</v>
      </c>
      <c r="E96" s="84" t="str">
        <f>CONCATENATE(LEFT(D96,5),VLOOKUP(CONCATENATE(O96,"x",P96),'WHEEL PART NUMBER GUIDE'!$B$9:$C$51,2,FALSE),VLOOKUP(CONCATENATE(Q96, W96), 'WHEEL PART NUMBER GUIDE'!$Q$6:$R$98, 2, FALSE),VLOOKUP(Z96,'WHEEL PART NUMBER GUIDE'!$J$8:$K$54,2, FALSE),IF(V96="N/A",IF(ABS(T96)&lt;10,"0"&amp;ABS(T96),ABS(T96)),CONCATENATE(LEFT(V96,1),RIGHT(V96,1))), G96, H96)</f>
        <v>MR30589058325</v>
      </c>
      <c r="F96" s="84" t="str">
        <f t="shared" si="24"/>
        <v>MR30589058325</v>
      </c>
      <c r="G96" s="83"/>
      <c r="H96" s="83"/>
      <c r="I96" s="72" t="s">
        <v>463</v>
      </c>
      <c r="J96" s="305">
        <v>41275</v>
      </c>
      <c r="K96" s="78" t="s">
        <v>1230</v>
      </c>
      <c r="L96" s="328">
        <v>355</v>
      </c>
      <c r="M96" s="85">
        <f t="shared" si="21"/>
        <v>355</v>
      </c>
      <c r="N96" s="630"/>
      <c r="O96" s="5">
        <v>18</v>
      </c>
      <c r="P96" s="8">
        <v>9</v>
      </c>
      <c r="Q96" s="408" t="str">
        <f t="shared" si="33"/>
        <v>5x150</v>
      </c>
      <c r="R96" s="3">
        <v>5</v>
      </c>
      <c r="S96" s="3">
        <v>150</v>
      </c>
      <c r="T96" s="3">
        <v>25</v>
      </c>
      <c r="U96" s="16">
        <v>6</v>
      </c>
      <c r="V96" s="410" t="s">
        <v>85</v>
      </c>
      <c r="W96" s="16">
        <v>116.5</v>
      </c>
      <c r="X96" s="8">
        <v>32.33</v>
      </c>
      <c r="Y96" s="47">
        <v>2650</v>
      </c>
      <c r="Z96" s="71" t="s">
        <v>5149</v>
      </c>
      <c r="AA96" s="71" t="s">
        <v>2848</v>
      </c>
      <c r="AB96" s="47" t="str">
        <f t="shared" si="26"/>
        <v>18x9, 5x150, 25 OS, 2650 lbs</v>
      </c>
      <c r="AC96" s="73" t="s">
        <v>1559</v>
      </c>
      <c r="AD96" s="46" t="str">
        <f>IF(AC96="N/A","None",VLOOKUP(AC96,ACCESSORIES!F:N,9,FALSE))</f>
        <v>Push Thru</v>
      </c>
      <c r="AE96" s="82">
        <f>_xlfn.IFNA(VLOOKUP(AC96,ACCESSORIES!F:J,5,FALSE),"N/A")</f>
        <v>33</v>
      </c>
      <c r="AF96" s="80" t="s">
        <v>85</v>
      </c>
      <c r="AG96" s="80" t="s">
        <v>85</v>
      </c>
      <c r="AH96" s="408" t="s">
        <v>2861</v>
      </c>
      <c r="AI96" s="73" t="s">
        <v>1827</v>
      </c>
      <c r="AJ96" s="9">
        <f>_xlfn.IFNA(VLOOKUP(AI96,ACCESSORIES!F:J,5,FALSE),"N/A")</f>
        <v>1.1000000000000001</v>
      </c>
      <c r="AK96" s="408" t="s">
        <v>237</v>
      </c>
      <c r="AL96" s="408" t="s">
        <v>85</v>
      </c>
      <c r="AM96" s="38" t="str">
        <f>_xlfn.IFNA(VLOOKUP(AL96,ACCESSORIES!F:J,5,FALSE),"N/A")</f>
        <v>N/A</v>
      </c>
      <c r="AN96" s="408" t="s">
        <v>85</v>
      </c>
      <c r="AO96" s="75">
        <v>16.2</v>
      </c>
      <c r="AP96" s="75">
        <v>60</v>
      </c>
      <c r="AQ96" s="408">
        <v>190</v>
      </c>
      <c r="AR96" s="25">
        <v>0</v>
      </c>
      <c r="AS96" s="25">
        <v>10.1</v>
      </c>
      <c r="AT96" s="25">
        <v>31.3</v>
      </c>
      <c r="AU96" s="25">
        <v>36.4</v>
      </c>
      <c r="AV96" s="25">
        <v>217.4</v>
      </c>
      <c r="AW96" s="411">
        <v>206.2</v>
      </c>
      <c r="AX96" s="410">
        <v>110.7</v>
      </c>
      <c r="AY96" s="49">
        <v>46.7</v>
      </c>
      <c r="AZ96" s="49">
        <v>46.7</v>
      </c>
      <c r="BA96" s="49">
        <v>35</v>
      </c>
      <c r="BB96" s="48">
        <f t="shared" si="25"/>
        <v>1.38</v>
      </c>
      <c r="BC96" s="3" t="s">
        <v>85</v>
      </c>
      <c r="BD96" s="412" t="str">
        <f>_xlfn.IFNA(VLOOKUP(BC96,ACCESSORIES!F:J,5,FALSE),"N/A")</f>
        <v>N/A</v>
      </c>
      <c r="BE96" s="3" t="s">
        <v>85</v>
      </c>
      <c r="BF96" s="412" t="str">
        <f>_xlfn.IFNA(VLOOKUP(BE96,ACCESSORIES!F:J,5,FALSE),"N/A")</f>
        <v>N/A</v>
      </c>
      <c r="BG96" s="70">
        <v>37</v>
      </c>
      <c r="BH96" s="50">
        <v>21.141732283464599</v>
      </c>
      <c r="BI96" s="50">
        <v>21.141732283464599</v>
      </c>
      <c r="BJ96" s="50">
        <v>11.929133858267701</v>
      </c>
      <c r="BK96" s="357">
        <f t="shared" si="34"/>
        <v>8.7375807000000152E-2</v>
      </c>
      <c r="BL96" s="73">
        <v>36</v>
      </c>
      <c r="BM96" s="107" t="s">
        <v>3771</v>
      </c>
      <c r="BN96" s="46" t="s">
        <v>3891</v>
      </c>
      <c r="BO96" s="74" t="s">
        <v>3907</v>
      </c>
      <c r="BP96" s="74" t="s">
        <v>4615</v>
      </c>
      <c r="BQ96" s="74" t="s">
        <v>5198</v>
      </c>
      <c r="BR96" s="74" t="s">
        <v>5199</v>
      </c>
      <c r="BS96" s="74" t="s">
        <v>5169</v>
      </c>
      <c r="BT96" s="74" t="s">
        <v>5196</v>
      </c>
      <c r="BU96" s="74" t="s">
        <v>3909</v>
      </c>
      <c r="BV96" s="74"/>
      <c r="BW96" s="74"/>
      <c r="BX96" s="74"/>
      <c r="BY96" s="300" t="s">
        <v>6073</v>
      </c>
      <c r="BZ96" s="413" t="s">
        <v>7808</v>
      </c>
      <c r="CA96" s="300" t="s">
        <v>6075</v>
      </c>
      <c r="CB96" s="413" t="s">
        <v>7809</v>
      </c>
      <c r="CC96" s="86" t="str">
        <f t="shared" si="22"/>
        <v>MR305 NV, 18x9, +25mm Offset, 5x150, 116.5mm Centerbore, Machined - Matte Black Lip</v>
      </c>
      <c r="CD96" s="74" t="s">
        <v>3719</v>
      </c>
      <c r="CE96" s="74" t="s">
        <v>3720</v>
      </c>
      <c r="CF96" s="74" t="str">
        <f t="shared" si="23"/>
        <v>STREET (3XX)</v>
      </c>
    </row>
    <row r="97" spans="1:84" s="36" customFormat="1" ht="15" customHeight="1">
      <c r="A97" s="22">
        <f t="shared" si="32"/>
        <v>95</v>
      </c>
      <c r="B97" s="408" t="s">
        <v>84</v>
      </c>
      <c r="C97" s="408" t="s">
        <v>1038</v>
      </c>
      <c r="D97" s="5" t="s">
        <v>2225</v>
      </c>
      <c r="E97" s="84" t="str">
        <f>CONCATENATE(LEFT(D97,5),VLOOKUP(CONCATENATE(O97,"x",P97),'WHEEL PART NUMBER GUIDE'!$B$9:$C$51,2,FALSE),VLOOKUP(CONCATENATE(Q97, W97), 'WHEEL PART NUMBER GUIDE'!$Q$6:$R$98, 2, FALSE),VLOOKUP(Z97,'WHEEL PART NUMBER GUIDE'!$J$8:$K$54,2, FALSE),IF(V97="N/A",IF(ABS(T97)&lt;10,"0"&amp;ABS(T97),ABS(T97)),CONCATENATE(LEFT(V97,1),RIGHT(V97,1))), G97, H97)</f>
        <v>MR30589058525</v>
      </c>
      <c r="F97" s="84" t="str">
        <f t="shared" si="24"/>
        <v>MR30589058525</v>
      </c>
      <c r="G97" s="83"/>
      <c r="H97" s="83"/>
      <c r="I97" s="72" t="s">
        <v>464</v>
      </c>
      <c r="J97" s="305">
        <v>41275</v>
      </c>
      <c r="K97" s="78" t="s">
        <v>1230</v>
      </c>
      <c r="L97" s="328">
        <v>355</v>
      </c>
      <c r="M97" s="85">
        <f t="shared" si="21"/>
        <v>355</v>
      </c>
      <c r="N97" s="630"/>
      <c r="O97" s="5">
        <v>18</v>
      </c>
      <c r="P97" s="8">
        <v>9</v>
      </c>
      <c r="Q97" s="408" t="str">
        <f t="shared" si="33"/>
        <v>5x150</v>
      </c>
      <c r="R97" s="3">
        <v>5</v>
      </c>
      <c r="S97" s="3">
        <v>150</v>
      </c>
      <c r="T97" s="3">
        <v>25</v>
      </c>
      <c r="U97" s="16">
        <v>6</v>
      </c>
      <c r="V97" s="410" t="s">
        <v>85</v>
      </c>
      <c r="W97" s="16">
        <v>116.5</v>
      </c>
      <c r="X97" s="8">
        <v>33.659999999999997</v>
      </c>
      <c r="Y97" s="47">
        <v>2650</v>
      </c>
      <c r="Z97" s="71" t="s">
        <v>2165</v>
      </c>
      <c r="AA97" s="72" t="s">
        <v>2845</v>
      </c>
      <c r="AB97" s="47" t="str">
        <f t="shared" si="26"/>
        <v>18x9, 5x150, 25 OS, 2650 lbs</v>
      </c>
      <c r="AC97" s="73" t="s">
        <v>1559</v>
      </c>
      <c r="AD97" s="46" t="str">
        <f>IF(AC97="N/A","None",VLOOKUP(AC97,ACCESSORIES!F:N,9,FALSE))</f>
        <v>Push Thru</v>
      </c>
      <c r="AE97" s="82">
        <f>_xlfn.IFNA(VLOOKUP(AC97,ACCESSORIES!F:J,5,FALSE),"N/A")</f>
        <v>33</v>
      </c>
      <c r="AF97" s="80" t="s">
        <v>85</v>
      </c>
      <c r="AG97" s="80" t="s">
        <v>85</v>
      </c>
      <c r="AH97" s="408" t="s">
        <v>2861</v>
      </c>
      <c r="AI97" s="73" t="s">
        <v>1827</v>
      </c>
      <c r="AJ97" s="9">
        <f>_xlfn.IFNA(VLOOKUP(AI97,ACCESSORIES!F:J,5,FALSE),"N/A")</f>
        <v>1.1000000000000001</v>
      </c>
      <c r="AK97" s="408" t="s">
        <v>237</v>
      </c>
      <c r="AL97" s="408" t="s">
        <v>85</v>
      </c>
      <c r="AM97" s="38" t="str">
        <f>_xlfn.IFNA(VLOOKUP(AL97,ACCESSORIES!F:J,5,FALSE),"N/A")</f>
        <v>N/A</v>
      </c>
      <c r="AN97" s="408" t="s">
        <v>85</v>
      </c>
      <c r="AO97" s="75">
        <v>16.2</v>
      </c>
      <c r="AP97" s="75">
        <v>60</v>
      </c>
      <c r="AQ97" s="408">
        <v>190</v>
      </c>
      <c r="AR97" s="25">
        <v>0</v>
      </c>
      <c r="AS97" s="25">
        <v>10.1</v>
      </c>
      <c r="AT97" s="25">
        <v>31.3</v>
      </c>
      <c r="AU97" s="25">
        <v>36.4</v>
      </c>
      <c r="AV97" s="25">
        <v>217.4</v>
      </c>
      <c r="AW97" s="411">
        <v>206.2</v>
      </c>
      <c r="AX97" s="410">
        <v>110.7</v>
      </c>
      <c r="AY97" s="49">
        <v>46.7</v>
      </c>
      <c r="AZ97" s="49">
        <v>46.7</v>
      </c>
      <c r="BA97" s="49">
        <v>35</v>
      </c>
      <c r="BB97" s="48">
        <f t="shared" si="25"/>
        <v>1.38</v>
      </c>
      <c r="BC97" s="3" t="s">
        <v>85</v>
      </c>
      <c r="BD97" s="412" t="str">
        <f>_xlfn.IFNA(VLOOKUP(BC97,ACCESSORIES!F:J,5,FALSE),"N/A")</f>
        <v>N/A</v>
      </c>
      <c r="BE97" s="3" t="s">
        <v>85</v>
      </c>
      <c r="BF97" s="412" t="str">
        <f>_xlfn.IFNA(VLOOKUP(BE97,ACCESSORIES!F:J,5,FALSE),"N/A")</f>
        <v>N/A</v>
      </c>
      <c r="BG97" s="70">
        <v>39</v>
      </c>
      <c r="BH97" s="50">
        <v>21.141732283464599</v>
      </c>
      <c r="BI97" s="50">
        <v>21.141732283464599</v>
      </c>
      <c r="BJ97" s="50">
        <v>11.929133858267701</v>
      </c>
      <c r="BK97" s="357">
        <f t="shared" si="34"/>
        <v>8.7375807000000152E-2</v>
      </c>
      <c r="BL97" s="73">
        <v>36</v>
      </c>
      <c r="BM97" s="107" t="s">
        <v>3771</v>
      </c>
      <c r="BN97" s="46" t="s">
        <v>3891</v>
      </c>
      <c r="BO97" s="74" t="s">
        <v>3907</v>
      </c>
      <c r="BP97" s="74" t="s">
        <v>4615</v>
      </c>
      <c r="BQ97" s="74" t="s">
        <v>5198</v>
      </c>
      <c r="BR97" s="74" t="s">
        <v>5199</v>
      </c>
      <c r="BS97" s="74" t="s">
        <v>5169</v>
      </c>
      <c r="BT97" s="74" t="s">
        <v>5196</v>
      </c>
      <c r="BU97" s="74" t="s">
        <v>3909</v>
      </c>
      <c r="BV97" s="74"/>
      <c r="BW97" s="74"/>
      <c r="BX97" s="74"/>
      <c r="BY97" s="300" t="s">
        <v>7770</v>
      </c>
      <c r="BZ97" s="413" t="s">
        <v>7769</v>
      </c>
      <c r="CA97" s="300" t="s">
        <v>7768</v>
      </c>
      <c r="CB97" s="413" t="s">
        <v>7767</v>
      </c>
      <c r="CC97" s="86" t="str">
        <f t="shared" si="22"/>
        <v>MR305 NV, 18x9, +25mm Offset, 5x150, 116.5mm Centerbore, Matte Black</v>
      </c>
      <c r="CD97" s="74" t="s">
        <v>3719</v>
      </c>
      <c r="CE97" s="74" t="s">
        <v>3720</v>
      </c>
      <c r="CF97" s="74" t="str">
        <f t="shared" si="23"/>
        <v>STREET (3XX)</v>
      </c>
    </row>
    <row r="98" spans="1:84" s="36" customFormat="1" ht="15" customHeight="1">
      <c r="A98" s="22">
        <f t="shared" si="32"/>
        <v>96</v>
      </c>
      <c r="B98" s="408" t="s">
        <v>84</v>
      </c>
      <c r="C98" s="408" t="s">
        <v>1038</v>
      </c>
      <c r="D98" s="5" t="s">
        <v>2225</v>
      </c>
      <c r="E98" s="84" t="str">
        <f>CONCATENATE(LEFT(D98,5),VLOOKUP(CONCATENATE(O98,"x",P98),'WHEEL PART NUMBER GUIDE'!$B$9:$C$51,2,FALSE),VLOOKUP(CONCATENATE(Q98, W98), 'WHEEL PART NUMBER GUIDE'!$Q$6:$R$98, 2, FALSE),VLOOKUP(Z98,'WHEEL PART NUMBER GUIDE'!$J$8:$K$54,2, FALSE),IF(V98="N/A",IF(ABS(T98)&lt;10,"0"&amp;ABS(T98),ABS(T98)),CONCATENATE(LEFT(V98,1),RIGHT(V98,1))), G98, H98)</f>
        <v>MR30589058825</v>
      </c>
      <c r="F98" s="84" t="str">
        <f t="shared" si="24"/>
        <v>MR30589058825</v>
      </c>
      <c r="G98" s="83"/>
      <c r="H98" s="83"/>
      <c r="I98" s="72" t="s">
        <v>5571</v>
      </c>
      <c r="J98" s="305">
        <v>44585.489849537036</v>
      </c>
      <c r="K98" s="78" t="s">
        <v>1230</v>
      </c>
      <c r="L98" s="328">
        <v>385</v>
      </c>
      <c r="M98" s="85">
        <f t="shared" si="21"/>
        <v>385</v>
      </c>
      <c r="N98" s="630"/>
      <c r="O98" s="5">
        <v>18</v>
      </c>
      <c r="P98" s="8">
        <v>9</v>
      </c>
      <c r="Q98" s="408" t="str">
        <f t="shared" si="33"/>
        <v>5x150</v>
      </c>
      <c r="R98" s="3">
        <v>5</v>
      </c>
      <c r="S98" s="3">
        <v>150</v>
      </c>
      <c r="T98" s="3">
        <v>25</v>
      </c>
      <c r="U98" s="16">
        <v>6</v>
      </c>
      <c r="V98" s="410" t="s">
        <v>85</v>
      </c>
      <c r="W98" s="16">
        <v>116.5</v>
      </c>
      <c r="X98" s="8">
        <v>32.08</v>
      </c>
      <c r="Y98" s="47">
        <v>2650</v>
      </c>
      <c r="Z98" s="71" t="s">
        <v>5380</v>
      </c>
      <c r="AA98" s="71" t="s">
        <v>2850</v>
      </c>
      <c r="AB98" s="47" t="str">
        <f t="shared" si="26"/>
        <v>18x9, 5x150, 25 OS, 2650 lbs</v>
      </c>
      <c r="AC98" s="73" t="s">
        <v>1559</v>
      </c>
      <c r="AD98" s="46" t="str">
        <f>IF(AC98="N/A","None",VLOOKUP(AC98,ACCESSORIES!F:N,9,FALSE))</f>
        <v>Push Thru</v>
      </c>
      <c r="AE98" s="82">
        <f>_xlfn.IFNA(VLOOKUP(AC98,ACCESSORIES!F:J,5,FALSE),"N/A")</f>
        <v>33</v>
      </c>
      <c r="AF98" s="80" t="s">
        <v>85</v>
      </c>
      <c r="AG98" s="80" t="s">
        <v>85</v>
      </c>
      <c r="AH98" s="408" t="s">
        <v>2861</v>
      </c>
      <c r="AI98" s="73" t="s">
        <v>1827</v>
      </c>
      <c r="AJ98" s="9">
        <f>_xlfn.IFNA(VLOOKUP(AI98,ACCESSORIES!F:J,5,FALSE),"N/A")</f>
        <v>1.1000000000000001</v>
      </c>
      <c r="AK98" s="408" t="s">
        <v>237</v>
      </c>
      <c r="AL98" s="408" t="s">
        <v>85</v>
      </c>
      <c r="AM98" s="38" t="str">
        <f>_xlfn.IFNA(VLOOKUP(AL98,ACCESSORIES!F:J,5,FALSE),"N/A")</f>
        <v>N/A</v>
      </c>
      <c r="AN98" s="408" t="s">
        <v>85</v>
      </c>
      <c r="AO98" s="75">
        <v>16.2</v>
      </c>
      <c r="AP98" s="75">
        <v>60</v>
      </c>
      <c r="AQ98" s="408">
        <v>190</v>
      </c>
      <c r="AR98" s="25">
        <v>0</v>
      </c>
      <c r="AS98" s="25">
        <v>10.1</v>
      </c>
      <c r="AT98" s="25">
        <v>31.3</v>
      </c>
      <c r="AU98" s="25">
        <v>36.4</v>
      </c>
      <c r="AV98" s="25">
        <v>217.4</v>
      </c>
      <c r="AW98" s="411">
        <v>206.2</v>
      </c>
      <c r="AX98" s="410">
        <v>110.7</v>
      </c>
      <c r="AY98" s="49">
        <v>46.7</v>
      </c>
      <c r="AZ98" s="49">
        <v>46.7</v>
      </c>
      <c r="BA98" s="49">
        <v>35</v>
      </c>
      <c r="BB98" s="48">
        <f t="shared" si="25"/>
        <v>1.38</v>
      </c>
      <c r="BC98" s="3" t="s">
        <v>85</v>
      </c>
      <c r="BD98" s="412" t="str">
        <f>_xlfn.IFNA(VLOOKUP(BC98,ACCESSORIES!F:J,5,FALSE),"N/A")</f>
        <v>N/A</v>
      </c>
      <c r="BE98" s="3" t="s">
        <v>85</v>
      </c>
      <c r="BF98" s="412" t="str">
        <f>_xlfn.IFNA(VLOOKUP(BE98,ACCESSORIES!F:J,5,FALSE),"N/A")</f>
        <v>N/A</v>
      </c>
      <c r="BG98" s="70">
        <v>37</v>
      </c>
      <c r="BH98" s="50">
        <v>21.141732283464599</v>
      </c>
      <c r="BI98" s="50">
        <v>21.141732283464599</v>
      </c>
      <c r="BJ98" s="50">
        <v>11.929133858267701</v>
      </c>
      <c r="BK98" s="357">
        <f t="shared" si="34"/>
        <v>8.7375807000000152E-2</v>
      </c>
      <c r="BL98" s="73">
        <v>36</v>
      </c>
      <c r="BM98" s="107" t="s">
        <v>3771</v>
      </c>
      <c r="BN98" s="46" t="s">
        <v>3891</v>
      </c>
      <c r="BO98" s="74" t="s">
        <v>3907</v>
      </c>
      <c r="BP98" s="74" t="s">
        <v>4615</v>
      </c>
      <c r="BQ98" s="74" t="s">
        <v>5198</v>
      </c>
      <c r="BR98" s="74" t="s">
        <v>5199</v>
      </c>
      <c r="BS98" s="74" t="s">
        <v>5169</v>
      </c>
      <c r="BT98" s="74" t="s">
        <v>5196</v>
      </c>
      <c r="BU98" s="74" t="s">
        <v>3909</v>
      </c>
      <c r="BV98" s="74"/>
      <c r="BW98" s="74"/>
      <c r="BX98" s="74"/>
      <c r="BY98" s="300"/>
      <c r="BZ98" s="312"/>
      <c r="CA98" s="300"/>
      <c r="CB98" s="312"/>
      <c r="CC98" s="86" t="str">
        <f t="shared" si="22"/>
        <v>MR305 NV, 18x9, +25mm Offset, 5x150, 116.5mm Centerbore, Titanium - Matte Black Lip</v>
      </c>
      <c r="CD98" s="74" t="s">
        <v>3719</v>
      </c>
      <c r="CE98" s="74" t="s">
        <v>3720</v>
      </c>
      <c r="CF98" s="74" t="str">
        <f t="shared" si="23"/>
        <v>STREET (3XX)</v>
      </c>
    </row>
    <row r="99" spans="1:84" s="36" customFormat="1" ht="15" customHeight="1">
      <c r="A99" s="22">
        <f t="shared" si="32"/>
        <v>97</v>
      </c>
      <c r="B99" s="408" t="s">
        <v>84</v>
      </c>
      <c r="C99" s="408" t="s">
        <v>1038</v>
      </c>
      <c r="D99" s="5" t="s">
        <v>2225</v>
      </c>
      <c r="E99" s="84" t="str">
        <f>CONCATENATE(LEFT(D99,5),VLOOKUP(CONCATENATE(O99,"x",P99),'WHEEL PART NUMBER GUIDE'!$B$9:$C$51,2,FALSE),VLOOKUP(CONCATENATE(Q99, W99), 'WHEEL PART NUMBER GUIDE'!$Q$6:$R$98, 2, FALSE),VLOOKUP(Z99,'WHEEL PART NUMBER GUIDE'!$J$8:$K$54,2, FALSE),IF(V99="N/A",IF(ABS(T99)&lt;10,"0"&amp;ABS(T99),ABS(T99)),CONCATENATE(LEFT(V99,1),RIGHT(V99,1))), G99, H99)</f>
        <v>MR30589058925</v>
      </c>
      <c r="F99" s="84" t="str">
        <f t="shared" si="24"/>
        <v>MR30589058925</v>
      </c>
      <c r="G99" s="83"/>
      <c r="H99" s="83"/>
      <c r="I99" s="72" t="s">
        <v>465</v>
      </c>
      <c r="J99" s="305">
        <v>41275</v>
      </c>
      <c r="K99" s="78" t="s">
        <v>1230</v>
      </c>
      <c r="L99" s="328">
        <v>385</v>
      </c>
      <c r="M99" s="85">
        <f t="shared" si="21"/>
        <v>385</v>
      </c>
      <c r="N99" s="630"/>
      <c r="O99" s="5">
        <v>18</v>
      </c>
      <c r="P99" s="8">
        <v>9</v>
      </c>
      <c r="Q99" s="408" t="str">
        <f t="shared" si="33"/>
        <v>5x150</v>
      </c>
      <c r="R99" s="3">
        <v>5</v>
      </c>
      <c r="S99" s="3">
        <v>150</v>
      </c>
      <c r="T99" s="3">
        <v>25</v>
      </c>
      <c r="U99" s="16">
        <v>6</v>
      </c>
      <c r="V99" s="410" t="s">
        <v>85</v>
      </c>
      <c r="W99" s="16">
        <v>116.5</v>
      </c>
      <c r="X99" s="8">
        <v>32.369999999999997</v>
      </c>
      <c r="Y99" s="47">
        <v>2650</v>
      </c>
      <c r="Z99" s="71" t="s">
        <v>5156</v>
      </c>
      <c r="AA99" s="71" t="s">
        <v>2846</v>
      </c>
      <c r="AB99" s="47" t="str">
        <f t="shared" si="26"/>
        <v>18x9, 5x150, 25 OS, 2650 lbs</v>
      </c>
      <c r="AC99" s="73" t="s">
        <v>1559</v>
      </c>
      <c r="AD99" s="46" t="str">
        <f>IF(AC99="N/A","None",VLOOKUP(AC99,ACCESSORIES!F:N,9,FALSE))</f>
        <v>Push Thru</v>
      </c>
      <c r="AE99" s="82">
        <f>_xlfn.IFNA(VLOOKUP(AC99,ACCESSORIES!F:J,5,FALSE),"N/A")</f>
        <v>33</v>
      </c>
      <c r="AF99" s="80" t="s">
        <v>85</v>
      </c>
      <c r="AG99" s="80" t="s">
        <v>85</v>
      </c>
      <c r="AH99" s="408" t="s">
        <v>2861</v>
      </c>
      <c r="AI99" s="73" t="s">
        <v>1827</v>
      </c>
      <c r="AJ99" s="9">
        <f>_xlfn.IFNA(VLOOKUP(AI99,ACCESSORIES!F:J,5,FALSE),"N/A")</f>
        <v>1.1000000000000001</v>
      </c>
      <c r="AK99" s="408" t="s">
        <v>237</v>
      </c>
      <c r="AL99" s="408" t="s">
        <v>85</v>
      </c>
      <c r="AM99" s="38" t="str">
        <f>_xlfn.IFNA(VLOOKUP(AL99,ACCESSORIES!F:J,5,FALSE),"N/A")</f>
        <v>N/A</v>
      </c>
      <c r="AN99" s="408" t="s">
        <v>85</v>
      </c>
      <c r="AO99" s="75">
        <v>16.2</v>
      </c>
      <c r="AP99" s="75">
        <v>60</v>
      </c>
      <c r="AQ99" s="408">
        <v>190</v>
      </c>
      <c r="AR99" s="25">
        <v>0</v>
      </c>
      <c r="AS99" s="25">
        <v>10.1</v>
      </c>
      <c r="AT99" s="25">
        <v>31.3</v>
      </c>
      <c r="AU99" s="25">
        <v>36.4</v>
      </c>
      <c r="AV99" s="25">
        <v>217.4</v>
      </c>
      <c r="AW99" s="411">
        <v>206.2</v>
      </c>
      <c r="AX99" s="410">
        <v>110.7</v>
      </c>
      <c r="AY99" s="49">
        <v>46.7</v>
      </c>
      <c r="AZ99" s="49">
        <v>46.7</v>
      </c>
      <c r="BA99" s="49">
        <v>35</v>
      </c>
      <c r="BB99" s="48">
        <f t="shared" si="25"/>
        <v>1.38</v>
      </c>
      <c r="BC99" s="3" t="s">
        <v>85</v>
      </c>
      <c r="BD99" s="412" t="str">
        <f>_xlfn.IFNA(VLOOKUP(BC99,ACCESSORIES!F:J,5,FALSE),"N/A")</f>
        <v>N/A</v>
      </c>
      <c r="BE99" s="3" t="s">
        <v>85</v>
      </c>
      <c r="BF99" s="412" t="str">
        <f>_xlfn.IFNA(VLOOKUP(BE99,ACCESSORIES!F:J,5,FALSE),"N/A")</f>
        <v>N/A</v>
      </c>
      <c r="BG99" s="70">
        <v>38</v>
      </c>
      <c r="BH99" s="50">
        <v>21.141732283464599</v>
      </c>
      <c r="BI99" s="50">
        <v>21.141732283464599</v>
      </c>
      <c r="BJ99" s="50">
        <v>11.929133858267701</v>
      </c>
      <c r="BK99" s="357">
        <f t="shared" si="34"/>
        <v>8.7375807000000152E-2</v>
      </c>
      <c r="BL99" s="73">
        <v>36</v>
      </c>
      <c r="BM99" s="107" t="s">
        <v>3771</v>
      </c>
      <c r="BN99" s="46" t="s">
        <v>3891</v>
      </c>
      <c r="BO99" s="74" t="s">
        <v>3907</v>
      </c>
      <c r="BP99" s="74" t="s">
        <v>4615</v>
      </c>
      <c r="BQ99" s="74" t="s">
        <v>5198</v>
      </c>
      <c r="BR99" s="74" t="s">
        <v>5199</v>
      </c>
      <c r="BS99" s="74" t="s">
        <v>5169</v>
      </c>
      <c r="BT99" s="74" t="s">
        <v>5196</v>
      </c>
      <c r="BU99" s="74" t="s">
        <v>3909</v>
      </c>
      <c r="BV99" s="74"/>
      <c r="BW99" s="74"/>
      <c r="BX99" s="74"/>
      <c r="BY99" s="300" t="s">
        <v>10066</v>
      </c>
      <c r="BZ99" s="356" t="s">
        <v>10067</v>
      </c>
      <c r="CA99" s="300" t="s">
        <v>10068</v>
      </c>
      <c r="CB99" s="356" t="s">
        <v>10069</v>
      </c>
      <c r="CC99" s="86" t="str">
        <f t="shared" si="22"/>
        <v>MR305 NV, 18x9, +25mm Offset, 5x150, 116.5mm Centerbore, Method Bronze - Matte Black Lip</v>
      </c>
      <c r="CD99" s="74" t="s">
        <v>3719</v>
      </c>
      <c r="CE99" s="74" t="s">
        <v>3720</v>
      </c>
      <c r="CF99" s="74" t="str">
        <f t="shared" si="23"/>
        <v>STREET (3XX)</v>
      </c>
    </row>
    <row r="100" spans="1:84" s="36" customFormat="1" ht="15" customHeight="1">
      <c r="A100" s="22">
        <f t="shared" si="32"/>
        <v>98</v>
      </c>
      <c r="B100" s="408" t="s">
        <v>84</v>
      </c>
      <c r="C100" s="408" t="s">
        <v>1038</v>
      </c>
      <c r="D100" s="5" t="s">
        <v>2225</v>
      </c>
      <c r="E100" s="84" t="str">
        <f>CONCATENATE(LEFT(D100,5),VLOOKUP(CONCATENATE(O100,"x",P100),'WHEEL PART NUMBER GUIDE'!$B$9:$C$51,2,FALSE),VLOOKUP(CONCATENATE(Q100, W100), 'WHEEL PART NUMBER GUIDE'!$Q$6:$R$98, 2, FALSE),VLOOKUP(Z100,'WHEEL PART NUMBER GUIDE'!$J$8:$K$54,2, FALSE),IF(V100="N/A",IF(ABS(T100)&lt;10,"0"&amp;ABS(T100),ABS(T100)),CONCATENATE(LEFT(V100,1),RIGHT(V100,1))), G100, H100)</f>
        <v>MR305890581025</v>
      </c>
      <c r="F100" s="84" t="str">
        <f t="shared" si="24"/>
        <v>MR305890581025</v>
      </c>
      <c r="G100" s="83"/>
      <c r="H100" s="83"/>
      <c r="I100" s="72" t="s">
        <v>5057</v>
      </c>
      <c r="J100" s="299">
        <v>44462.553507500001</v>
      </c>
      <c r="K100" s="78" t="s">
        <v>1230</v>
      </c>
      <c r="L100" s="328">
        <v>420</v>
      </c>
      <c r="M100" s="85">
        <f t="shared" si="21"/>
        <v>420</v>
      </c>
      <c r="N100" s="630"/>
      <c r="O100" s="5">
        <v>18</v>
      </c>
      <c r="P100" s="8">
        <v>9</v>
      </c>
      <c r="Q100" s="408" t="str">
        <f t="shared" si="33"/>
        <v>5x150</v>
      </c>
      <c r="R100" s="3">
        <v>5</v>
      </c>
      <c r="S100" s="3">
        <v>150</v>
      </c>
      <c r="T100" s="3">
        <v>25</v>
      </c>
      <c r="U100" s="16">
        <v>6</v>
      </c>
      <c r="V100" s="410" t="s">
        <v>85</v>
      </c>
      <c r="W100" s="16">
        <v>116.5</v>
      </c>
      <c r="X100" s="8">
        <v>32.74</v>
      </c>
      <c r="Y100" s="47">
        <v>2650</v>
      </c>
      <c r="Z100" s="333" t="s">
        <v>5157</v>
      </c>
      <c r="AA100" s="72" t="s">
        <v>6652</v>
      </c>
      <c r="AB100" s="47" t="str">
        <f t="shared" si="26"/>
        <v>18x9, 5x150, 25 OS, 2650 lbs</v>
      </c>
      <c r="AC100" s="73" t="s">
        <v>5053</v>
      </c>
      <c r="AD100" s="46" t="str">
        <f>IF(AC100="N/A","None",VLOOKUP(AC100,ACCESSORIES!F:N,9,FALSE))</f>
        <v>Push Thru</v>
      </c>
      <c r="AE100" s="82">
        <f>_xlfn.IFNA(VLOOKUP(AC100,ACCESSORIES!F:J,5,FALSE),"N/A")</f>
        <v>33</v>
      </c>
      <c r="AF100" s="80" t="s">
        <v>85</v>
      </c>
      <c r="AG100" s="80" t="s">
        <v>85</v>
      </c>
      <c r="AH100" s="408" t="s">
        <v>2861</v>
      </c>
      <c r="AI100" s="73" t="s">
        <v>1497</v>
      </c>
      <c r="AJ100" s="9">
        <f>_xlfn.IFNA(VLOOKUP(AI100,ACCESSORIES!F:J,5,FALSE),"N/A")</f>
        <v>1.1000000000000001</v>
      </c>
      <c r="AK100" s="408" t="s">
        <v>237</v>
      </c>
      <c r="AL100" s="408" t="s">
        <v>85</v>
      </c>
      <c r="AM100" s="38" t="str">
        <f>_xlfn.IFNA(VLOOKUP(AL100,ACCESSORIES!F:J,5,FALSE),"N/A")</f>
        <v>N/A</v>
      </c>
      <c r="AN100" s="408" t="s">
        <v>85</v>
      </c>
      <c r="AO100" s="75">
        <v>16.2</v>
      </c>
      <c r="AP100" s="75">
        <v>60</v>
      </c>
      <c r="AQ100" s="408">
        <v>190</v>
      </c>
      <c r="AR100" s="25">
        <v>0</v>
      </c>
      <c r="AS100" s="25">
        <v>10.1</v>
      </c>
      <c r="AT100" s="25">
        <v>31.3</v>
      </c>
      <c r="AU100" s="25">
        <v>36.4</v>
      </c>
      <c r="AV100" s="25">
        <v>217.4</v>
      </c>
      <c r="AW100" s="411">
        <v>206.2</v>
      </c>
      <c r="AX100" s="410">
        <v>111.4</v>
      </c>
      <c r="AY100" s="49">
        <v>37.5</v>
      </c>
      <c r="AZ100" s="49">
        <v>40</v>
      </c>
      <c r="BA100" s="49">
        <v>35</v>
      </c>
      <c r="BB100" s="48">
        <f t="shared" si="25"/>
        <v>1.38</v>
      </c>
      <c r="BC100" s="3" t="s">
        <v>85</v>
      </c>
      <c r="BD100" s="412" t="str">
        <f>_xlfn.IFNA(VLOOKUP(BC100,ACCESSORIES!F:J,5,FALSE),"N/A")</f>
        <v>N/A</v>
      </c>
      <c r="BE100" s="3" t="s">
        <v>85</v>
      </c>
      <c r="BF100" s="412" t="str">
        <f>_xlfn.IFNA(VLOOKUP(BE100,ACCESSORIES!F:J,5,FALSE),"N/A")</f>
        <v>N/A</v>
      </c>
      <c r="BG100" s="70">
        <v>37</v>
      </c>
      <c r="BH100" s="50">
        <v>21.141732283464599</v>
      </c>
      <c r="BI100" s="50">
        <v>21.141732283464599</v>
      </c>
      <c r="BJ100" s="50">
        <v>11.929133858267701</v>
      </c>
      <c r="BK100" s="357">
        <f t="shared" si="34"/>
        <v>8.7375807000000152E-2</v>
      </c>
      <c r="BL100" s="73">
        <v>36</v>
      </c>
      <c r="BM100" s="107" t="s">
        <v>3771</v>
      </c>
      <c r="BN100" s="46" t="s">
        <v>3891</v>
      </c>
      <c r="BO100" s="74" t="s">
        <v>5200</v>
      </c>
      <c r="BP100" s="74" t="s">
        <v>3907</v>
      </c>
      <c r="BQ100" s="74" t="s">
        <v>4615</v>
      </c>
      <c r="BR100" s="74" t="s">
        <v>5198</v>
      </c>
      <c r="BS100" s="74" t="s">
        <v>5201</v>
      </c>
      <c r="BT100" s="74" t="s">
        <v>5202</v>
      </c>
      <c r="BU100" s="74" t="s">
        <v>5203</v>
      </c>
      <c r="BV100" s="74" t="s">
        <v>3909</v>
      </c>
      <c r="BW100" s="74"/>
      <c r="BX100" s="74"/>
      <c r="BY100" s="300"/>
      <c r="BZ100" s="312"/>
      <c r="CA100" s="300"/>
      <c r="CB100" s="312"/>
      <c r="CC100" s="86" t="str">
        <f t="shared" si="22"/>
        <v>MR305 NV, 18x9, +25mm Offset, 5x150, 116.5mm Centerbore, Matte Black - Gloss Black Lip</v>
      </c>
      <c r="CD100" s="74" t="s">
        <v>3719</v>
      </c>
      <c r="CE100" s="74" t="s">
        <v>3720</v>
      </c>
      <c r="CF100" s="74" t="str">
        <f t="shared" si="23"/>
        <v>STREET (3XX)</v>
      </c>
    </row>
    <row r="101" spans="1:84" s="36" customFormat="1" ht="15" customHeight="1">
      <c r="A101" s="22">
        <f t="shared" si="32"/>
        <v>99</v>
      </c>
      <c r="B101" s="408" t="s">
        <v>84</v>
      </c>
      <c r="C101" s="408" t="s">
        <v>1038</v>
      </c>
      <c r="D101" s="5" t="s">
        <v>2225</v>
      </c>
      <c r="E101" s="84" t="str">
        <f>CONCATENATE(LEFT(D101,5),VLOOKUP(CONCATENATE(O101,"x",P101),'WHEEL PART NUMBER GUIDE'!$B$9:$C$51,2,FALSE),VLOOKUP(CONCATENATE(Q101, W101), 'WHEEL PART NUMBER GUIDE'!$Q$6:$R$98, 2, FALSE),VLOOKUP(Z101,'WHEEL PART NUMBER GUIDE'!$J$8:$K$54,2, FALSE),IF(V101="N/A",IF(ABS(T101)&lt;10,"0"&amp;ABS(T101),ABS(T101)),CONCATENATE(LEFT(V101,1),RIGHT(V101,1))), G101, H101)</f>
        <v>MR30589060312N</v>
      </c>
      <c r="F101" s="84" t="str">
        <f t="shared" si="24"/>
        <v>MR30589060312N</v>
      </c>
      <c r="G101" s="83" t="s">
        <v>2095</v>
      </c>
      <c r="H101" s="83"/>
      <c r="I101" s="72" t="s">
        <v>466</v>
      </c>
      <c r="J101" s="305">
        <v>41275</v>
      </c>
      <c r="K101" s="78" t="s">
        <v>1230</v>
      </c>
      <c r="L101" s="328">
        <v>355</v>
      </c>
      <c r="M101" s="85">
        <f t="shared" si="21"/>
        <v>355</v>
      </c>
      <c r="N101" s="630"/>
      <c r="O101" s="5">
        <v>18</v>
      </c>
      <c r="P101" s="8">
        <v>9</v>
      </c>
      <c r="Q101" s="408" t="str">
        <f t="shared" si="33"/>
        <v>6x5.5</v>
      </c>
      <c r="R101" s="3">
        <v>6</v>
      </c>
      <c r="S101" s="3">
        <v>5.5</v>
      </c>
      <c r="T101" s="3">
        <v>-12</v>
      </c>
      <c r="U101" s="16">
        <v>4.5</v>
      </c>
      <c r="V101" s="410" t="s">
        <v>85</v>
      </c>
      <c r="W101" s="16">
        <v>108</v>
      </c>
      <c r="X101" s="8">
        <v>33.840000000000003</v>
      </c>
      <c r="Y101" s="47">
        <v>2650</v>
      </c>
      <c r="Z101" s="71" t="s">
        <v>5149</v>
      </c>
      <c r="AA101" s="71" t="s">
        <v>2848</v>
      </c>
      <c r="AB101" s="47" t="str">
        <f t="shared" si="26"/>
        <v>18x9, 6x5.5, -12 OS, 2650 lbs</v>
      </c>
      <c r="AC101" s="73" t="s">
        <v>1556</v>
      </c>
      <c r="AD101" s="46" t="str">
        <f>IF(AC101="N/A","None",VLOOKUP(AC101,ACCESSORIES!F:N,9,FALSE))</f>
        <v>Push Thru</v>
      </c>
      <c r="AE101" s="82">
        <f>_xlfn.IFNA(VLOOKUP(AC101,ACCESSORIES!F:J,5,FALSE),"N/A")</f>
        <v>33</v>
      </c>
      <c r="AF101" s="80" t="s">
        <v>85</v>
      </c>
      <c r="AG101" s="80" t="s">
        <v>85</v>
      </c>
      <c r="AH101" s="408" t="s">
        <v>2859</v>
      </c>
      <c r="AI101" s="73" t="s">
        <v>1827</v>
      </c>
      <c r="AJ101" s="9">
        <f>_xlfn.IFNA(VLOOKUP(AI101,ACCESSORIES!F:J,5,FALSE),"N/A")</f>
        <v>1.1000000000000001</v>
      </c>
      <c r="AK101" s="408" t="s">
        <v>237</v>
      </c>
      <c r="AL101" s="408" t="s">
        <v>85</v>
      </c>
      <c r="AM101" s="38" t="str">
        <f>_xlfn.IFNA(VLOOKUP(AL101,ACCESSORIES!F:J,5,FALSE),"N/A")</f>
        <v>N/A</v>
      </c>
      <c r="AN101" s="408" t="s">
        <v>85</v>
      </c>
      <c r="AO101" s="75">
        <v>16.2</v>
      </c>
      <c r="AP101" s="75">
        <v>60</v>
      </c>
      <c r="AQ101" s="408">
        <v>170</v>
      </c>
      <c r="AR101" s="25">
        <v>6</v>
      </c>
      <c r="AS101" s="25">
        <v>17.899999999999999</v>
      </c>
      <c r="AT101" s="25">
        <v>41.7</v>
      </c>
      <c r="AU101" s="25">
        <v>60.4</v>
      </c>
      <c r="AV101" s="25">
        <v>220.9</v>
      </c>
      <c r="AW101" s="411">
        <v>216.5</v>
      </c>
      <c r="AX101" s="410">
        <v>107</v>
      </c>
      <c r="AY101" s="49">
        <v>41</v>
      </c>
      <c r="AZ101" s="49">
        <v>74</v>
      </c>
      <c r="BA101" s="49">
        <v>37</v>
      </c>
      <c r="BB101" s="48">
        <f t="shared" si="25"/>
        <v>1.46</v>
      </c>
      <c r="BC101" s="3" t="s">
        <v>85</v>
      </c>
      <c r="BD101" s="412" t="str">
        <f>_xlfn.IFNA(VLOOKUP(BC101,ACCESSORIES!F:J,5,FALSE),"N/A")</f>
        <v>N/A</v>
      </c>
      <c r="BE101" s="3" t="s">
        <v>85</v>
      </c>
      <c r="BF101" s="412" t="str">
        <f>_xlfn.IFNA(VLOOKUP(BE101,ACCESSORIES!F:J,5,FALSE),"N/A")</f>
        <v>N/A</v>
      </c>
      <c r="BG101" s="70">
        <v>39</v>
      </c>
      <c r="BH101" s="50">
        <v>21.141732283464599</v>
      </c>
      <c r="BI101" s="50">
        <v>21.141732283464599</v>
      </c>
      <c r="BJ101" s="50">
        <v>11.929133858267701</v>
      </c>
      <c r="BK101" s="357">
        <f t="shared" si="34"/>
        <v>8.7375807000000152E-2</v>
      </c>
      <c r="BL101" s="73">
        <v>36</v>
      </c>
      <c r="BM101" s="107" t="s">
        <v>10367</v>
      </c>
      <c r="BN101" s="46" t="s">
        <v>3891</v>
      </c>
      <c r="BO101" s="74" t="s">
        <v>3907</v>
      </c>
      <c r="BP101" s="74" t="s">
        <v>4615</v>
      </c>
      <c r="BQ101" s="74" t="s">
        <v>5198</v>
      </c>
      <c r="BR101" s="74" t="s">
        <v>5199</v>
      </c>
      <c r="BS101" s="74" t="s">
        <v>5169</v>
      </c>
      <c r="BT101" s="74" t="s">
        <v>5196</v>
      </c>
      <c r="BU101" s="74" t="s">
        <v>3909</v>
      </c>
      <c r="BV101" s="74"/>
      <c r="BW101" s="74"/>
      <c r="BX101" s="74"/>
      <c r="BY101" s="300" t="s">
        <v>6076</v>
      </c>
      <c r="BZ101" s="413" t="s">
        <v>7301</v>
      </c>
      <c r="CA101" s="300" t="s">
        <v>6077</v>
      </c>
      <c r="CB101" s="413" t="s">
        <v>7300</v>
      </c>
      <c r="CC101" s="86" t="str">
        <f t="shared" si="22"/>
        <v>MR305 NV, 18x9, -12mm Offset, 6x5.5, 108mm Centerbore, Machined - Matte Black Lip</v>
      </c>
      <c r="CD101" s="74" t="s">
        <v>3719</v>
      </c>
      <c r="CE101" s="74" t="s">
        <v>3720</v>
      </c>
      <c r="CF101" s="74" t="str">
        <f t="shared" si="23"/>
        <v>STREET (3XX)</v>
      </c>
    </row>
    <row r="102" spans="1:84" s="36" customFormat="1" ht="15" customHeight="1">
      <c r="A102" s="22">
        <f t="shared" si="32"/>
        <v>100</v>
      </c>
      <c r="B102" s="408" t="s">
        <v>84</v>
      </c>
      <c r="C102" s="408" t="s">
        <v>1038</v>
      </c>
      <c r="D102" s="5" t="s">
        <v>2225</v>
      </c>
      <c r="E102" s="84" t="str">
        <f>CONCATENATE(LEFT(D102,5),VLOOKUP(CONCATENATE(O102,"x",P102),'WHEEL PART NUMBER GUIDE'!$B$9:$C$51,2,FALSE),VLOOKUP(CONCATENATE(Q102, W102), 'WHEEL PART NUMBER GUIDE'!$Q$6:$R$98, 2, FALSE),VLOOKUP(Z102,'WHEEL PART NUMBER GUIDE'!$J$8:$K$54,2, FALSE),IF(V102="N/A",IF(ABS(T102)&lt;10,"0"&amp;ABS(T102),ABS(T102)),CONCATENATE(LEFT(V102,1),RIGHT(V102,1))), G102, H102)</f>
        <v>MR30589060512N</v>
      </c>
      <c r="F102" s="84" t="str">
        <f t="shared" si="24"/>
        <v>MR30589060512N</v>
      </c>
      <c r="G102" s="83" t="s">
        <v>2095</v>
      </c>
      <c r="H102" s="83"/>
      <c r="I102" s="72" t="s">
        <v>467</v>
      </c>
      <c r="J102" s="305">
        <v>41275</v>
      </c>
      <c r="K102" s="78" t="s">
        <v>1230</v>
      </c>
      <c r="L102" s="328">
        <v>355</v>
      </c>
      <c r="M102" s="85">
        <f t="shared" si="21"/>
        <v>355</v>
      </c>
      <c r="N102" s="630"/>
      <c r="O102" s="5">
        <v>18</v>
      </c>
      <c r="P102" s="8">
        <v>9</v>
      </c>
      <c r="Q102" s="408" t="str">
        <f t="shared" si="33"/>
        <v>6x5.5</v>
      </c>
      <c r="R102" s="3">
        <v>6</v>
      </c>
      <c r="S102" s="3">
        <v>5.5</v>
      </c>
      <c r="T102" s="3">
        <v>-12</v>
      </c>
      <c r="U102" s="16">
        <v>4.5</v>
      </c>
      <c r="V102" s="410" t="s">
        <v>85</v>
      </c>
      <c r="W102" s="16">
        <v>108</v>
      </c>
      <c r="X102" s="8">
        <v>33.07</v>
      </c>
      <c r="Y102" s="47">
        <v>2650</v>
      </c>
      <c r="Z102" s="71" t="s">
        <v>2165</v>
      </c>
      <c r="AA102" s="72" t="s">
        <v>2845</v>
      </c>
      <c r="AB102" s="47" t="str">
        <f t="shared" si="26"/>
        <v>18x9, 6x5.5, -12 OS, 2650 lbs</v>
      </c>
      <c r="AC102" s="73" t="s">
        <v>1556</v>
      </c>
      <c r="AD102" s="46" t="str">
        <f>IF(AC102="N/A","None",VLOOKUP(AC102,ACCESSORIES!F:N,9,FALSE))</f>
        <v>Push Thru</v>
      </c>
      <c r="AE102" s="82">
        <f>_xlfn.IFNA(VLOOKUP(AC102,ACCESSORIES!F:J,5,FALSE),"N/A")</f>
        <v>33</v>
      </c>
      <c r="AF102" s="80" t="s">
        <v>85</v>
      </c>
      <c r="AG102" s="80" t="s">
        <v>85</v>
      </c>
      <c r="AH102" s="408" t="s">
        <v>2859</v>
      </c>
      <c r="AI102" s="73" t="s">
        <v>1827</v>
      </c>
      <c r="AJ102" s="9">
        <f>_xlfn.IFNA(VLOOKUP(AI102,ACCESSORIES!F:J,5,FALSE),"N/A")</f>
        <v>1.1000000000000001</v>
      </c>
      <c r="AK102" s="408" t="s">
        <v>237</v>
      </c>
      <c r="AL102" s="408" t="s">
        <v>85</v>
      </c>
      <c r="AM102" s="38" t="str">
        <f>_xlfn.IFNA(VLOOKUP(AL102,ACCESSORIES!F:J,5,FALSE),"N/A")</f>
        <v>N/A</v>
      </c>
      <c r="AN102" s="408" t="s">
        <v>85</v>
      </c>
      <c r="AO102" s="75">
        <v>16.2</v>
      </c>
      <c r="AP102" s="75">
        <v>60</v>
      </c>
      <c r="AQ102" s="408">
        <v>170</v>
      </c>
      <c r="AR102" s="25">
        <v>6</v>
      </c>
      <c r="AS102" s="25">
        <v>17.899999999999999</v>
      </c>
      <c r="AT102" s="25">
        <v>41.7</v>
      </c>
      <c r="AU102" s="25">
        <v>60.4</v>
      </c>
      <c r="AV102" s="25">
        <v>220.9</v>
      </c>
      <c r="AW102" s="411">
        <v>216.5</v>
      </c>
      <c r="AX102" s="410">
        <v>107</v>
      </c>
      <c r="AY102" s="49">
        <v>41</v>
      </c>
      <c r="AZ102" s="49">
        <v>74</v>
      </c>
      <c r="BA102" s="49">
        <v>37</v>
      </c>
      <c r="BB102" s="48">
        <f t="shared" si="25"/>
        <v>1.46</v>
      </c>
      <c r="BC102" s="3" t="s">
        <v>85</v>
      </c>
      <c r="BD102" s="412" t="str">
        <f>_xlfn.IFNA(VLOOKUP(BC102,ACCESSORIES!F:J,5,FALSE),"N/A")</f>
        <v>N/A</v>
      </c>
      <c r="BE102" s="3" t="s">
        <v>85</v>
      </c>
      <c r="BF102" s="412" t="str">
        <f>_xlfn.IFNA(VLOOKUP(BE102,ACCESSORIES!F:J,5,FALSE),"N/A")</f>
        <v>N/A</v>
      </c>
      <c r="BG102" s="70">
        <v>38</v>
      </c>
      <c r="BH102" s="50">
        <v>21.141732283464599</v>
      </c>
      <c r="BI102" s="50">
        <v>21.141732283464599</v>
      </c>
      <c r="BJ102" s="50">
        <v>11.929133858267701</v>
      </c>
      <c r="BK102" s="357">
        <f t="shared" si="34"/>
        <v>8.7375807000000152E-2</v>
      </c>
      <c r="BL102" s="73">
        <v>36</v>
      </c>
      <c r="BM102" s="107" t="s">
        <v>10367</v>
      </c>
      <c r="BN102" s="46" t="s">
        <v>3891</v>
      </c>
      <c r="BO102" s="74" t="s">
        <v>3907</v>
      </c>
      <c r="BP102" s="74" t="s">
        <v>4615</v>
      </c>
      <c r="BQ102" s="74" t="s">
        <v>5198</v>
      </c>
      <c r="BR102" s="74" t="s">
        <v>5199</v>
      </c>
      <c r="BS102" s="74" t="s">
        <v>5169</v>
      </c>
      <c r="BT102" s="74" t="s">
        <v>5196</v>
      </c>
      <c r="BU102" s="74" t="s">
        <v>3909</v>
      </c>
      <c r="BV102" s="74"/>
      <c r="BW102" s="74"/>
      <c r="BX102" s="74"/>
      <c r="BY102" s="300" t="s">
        <v>7771</v>
      </c>
      <c r="BZ102" s="413" t="s">
        <v>7772</v>
      </c>
      <c r="CA102" s="300" t="s">
        <v>7773</v>
      </c>
      <c r="CB102" s="413" t="s">
        <v>7774</v>
      </c>
      <c r="CC102" s="86" t="str">
        <f t="shared" si="22"/>
        <v>MR305 NV, 18x9, -12mm Offset, 6x5.5, 108mm Centerbore, Matte Black</v>
      </c>
      <c r="CD102" s="74" t="s">
        <v>3719</v>
      </c>
      <c r="CE102" s="74" t="s">
        <v>3720</v>
      </c>
      <c r="CF102" s="74" t="str">
        <f t="shared" si="23"/>
        <v>STREET (3XX)</v>
      </c>
    </row>
    <row r="103" spans="1:84" s="36" customFormat="1" ht="15" customHeight="1">
      <c r="A103" s="22">
        <f t="shared" si="32"/>
        <v>101</v>
      </c>
      <c r="B103" s="408" t="s">
        <v>84</v>
      </c>
      <c r="C103" s="408" t="s">
        <v>1038</v>
      </c>
      <c r="D103" s="5" t="s">
        <v>2225</v>
      </c>
      <c r="E103" s="84" t="str">
        <f>CONCATENATE(LEFT(D103,5),VLOOKUP(CONCATENATE(O103,"x",P103),'WHEEL PART NUMBER GUIDE'!$B$9:$C$51,2,FALSE),VLOOKUP(CONCATENATE(Q103, W103), 'WHEEL PART NUMBER GUIDE'!$Q$6:$R$98, 2, FALSE),VLOOKUP(Z103,'WHEEL PART NUMBER GUIDE'!$J$8:$K$54,2, FALSE),IF(V103="N/A",IF(ABS(T103)&lt;10,"0"&amp;ABS(T103),ABS(T103)),CONCATENATE(LEFT(V103,1),RIGHT(V103,1))), G103, H103)</f>
        <v>MR30589060812N</v>
      </c>
      <c r="F103" s="84" t="str">
        <f t="shared" si="24"/>
        <v>MR30589060812N</v>
      </c>
      <c r="G103" s="83" t="s">
        <v>2095</v>
      </c>
      <c r="H103" s="83"/>
      <c r="I103" s="72" t="s">
        <v>5574</v>
      </c>
      <c r="J103" s="305">
        <v>44585.489849537036</v>
      </c>
      <c r="K103" s="78" t="s">
        <v>1230</v>
      </c>
      <c r="L103" s="328">
        <v>385</v>
      </c>
      <c r="M103" s="85">
        <f t="shared" si="21"/>
        <v>385</v>
      </c>
      <c r="N103" s="630"/>
      <c r="O103" s="5">
        <v>18</v>
      </c>
      <c r="P103" s="8">
        <v>9</v>
      </c>
      <c r="Q103" s="408" t="str">
        <f t="shared" si="33"/>
        <v>6x5.5</v>
      </c>
      <c r="R103" s="3">
        <v>6</v>
      </c>
      <c r="S103" s="3">
        <v>5.5</v>
      </c>
      <c r="T103" s="3">
        <v>-12</v>
      </c>
      <c r="U103" s="16">
        <v>4.5</v>
      </c>
      <c r="V103" s="410" t="s">
        <v>85</v>
      </c>
      <c r="W103" s="16">
        <v>108</v>
      </c>
      <c r="X103" s="8">
        <v>33.36</v>
      </c>
      <c r="Y103" s="47">
        <v>2650</v>
      </c>
      <c r="Z103" s="71" t="s">
        <v>5380</v>
      </c>
      <c r="AA103" s="71" t="s">
        <v>2850</v>
      </c>
      <c r="AB103" s="47" t="str">
        <f t="shared" si="26"/>
        <v>18x9, 6x5.5, -12 OS, 2650 lbs</v>
      </c>
      <c r="AC103" s="73" t="s">
        <v>1556</v>
      </c>
      <c r="AD103" s="46" t="str">
        <f>IF(AC103="N/A","None",VLOOKUP(AC103,ACCESSORIES!F:N,9,FALSE))</f>
        <v>Push Thru</v>
      </c>
      <c r="AE103" s="82">
        <f>_xlfn.IFNA(VLOOKUP(AC103,ACCESSORIES!F:J,5,FALSE),"N/A")</f>
        <v>33</v>
      </c>
      <c r="AF103" s="80" t="s">
        <v>85</v>
      </c>
      <c r="AG103" s="80" t="s">
        <v>85</v>
      </c>
      <c r="AH103" s="408" t="s">
        <v>2859</v>
      </c>
      <c r="AI103" s="73" t="s">
        <v>1827</v>
      </c>
      <c r="AJ103" s="9">
        <f>_xlfn.IFNA(VLOOKUP(AI103,ACCESSORIES!F:J,5,FALSE),"N/A")</f>
        <v>1.1000000000000001</v>
      </c>
      <c r="AK103" s="408" t="s">
        <v>237</v>
      </c>
      <c r="AL103" s="408" t="s">
        <v>85</v>
      </c>
      <c r="AM103" s="38" t="str">
        <f>_xlfn.IFNA(VLOOKUP(AL103,ACCESSORIES!F:J,5,FALSE),"N/A")</f>
        <v>N/A</v>
      </c>
      <c r="AN103" s="408" t="s">
        <v>85</v>
      </c>
      <c r="AO103" s="75">
        <v>16.2</v>
      </c>
      <c r="AP103" s="75">
        <v>60</v>
      </c>
      <c r="AQ103" s="408">
        <v>170</v>
      </c>
      <c r="AR103" s="25">
        <v>6</v>
      </c>
      <c r="AS103" s="25">
        <v>17.899999999999999</v>
      </c>
      <c r="AT103" s="25">
        <v>41.7</v>
      </c>
      <c r="AU103" s="25">
        <v>60.4</v>
      </c>
      <c r="AV103" s="25">
        <v>220.9</v>
      </c>
      <c r="AW103" s="411">
        <v>216.5</v>
      </c>
      <c r="AX103" s="410">
        <v>107</v>
      </c>
      <c r="AY103" s="365">
        <v>41</v>
      </c>
      <c r="AZ103" s="365">
        <v>74</v>
      </c>
      <c r="BA103" s="49">
        <v>37</v>
      </c>
      <c r="BB103" s="48">
        <f t="shared" si="25"/>
        <v>1.46</v>
      </c>
      <c r="BC103" s="3" t="s">
        <v>85</v>
      </c>
      <c r="BD103" s="412" t="str">
        <f>_xlfn.IFNA(VLOOKUP(BC103,ACCESSORIES!F:J,5,FALSE),"N/A")</f>
        <v>N/A</v>
      </c>
      <c r="BE103" s="3" t="s">
        <v>85</v>
      </c>
      <c r="BF103" s="412" t="str">
        <f>_xlfn.IFNA(VLOOKUP(BE103,ACCESSORIES!F:J,5,FALSE),"N/A")</f>
        <v>N/A</v>
      </c>
      <c r="BG103" s="70">
        <v>39</v>
      </c>
      <c r="BH103" s="50">
        <v>21.141732283464599</v>
      </c>
      <c r="BI103" s="50">
        <v>21.141732283464599</v>
      </c>
      <c r="BJ103" s="50">
        <v>11.929133858267701</v>
      </c>
      <c r="BK103" s="357">
        <f t="shared" si="34"/>
        <v>8.7375807000000152E-2</v>
      </c>
      <c r="BL103" s="73">
        <v>36</v>
      </c>
      <c r="BM103" s="107" t="s">
        <v>10367</v>
      </c>
      <c r="BN103" s="46" t="s">
        <v>3891</v>
      </c>
      <c r="BO103" s="74" t="s">
        <v>3907</v>
      </c>
      <c r="BP103" s="74" t="s">
        <v>4615</v>
      </c>
      <c r="BQ103" s="74" t="s">
        <v>5198</v>
      </c>
      <c r="BR103" s="74" t="s">
        <v>5199</v>
      </c>
      <c r="BS103" s="74" t="s">
        <v>5169</v>
      </c>
      <c r="BT103" s="74" t="s">
        <v>5196</v>
      </c>
      <c r="BU103" s="74" t="s">
        <v>3909</v>
      </c>
      <c r="BV103" s="74"/>
      <c r="BW103" s="74"/>
      <c r="BX103" s="74"/>
      <c r="BY103" s="300" t="s">
        <v>7792</v>
      </c>
      <c r="BZ103" s="413" t="s">
        <v>7791</v>
      </c>
      <c r="CA103" s="300" t="s">
        <v>7793</v>
      </c>
      <c r="CB103" s="413" t="s">
        <v>7794</v>
      </c>
      <c r="CC103" s="86" t="str">
        <f t="shared" si="22"/>
        <v>MR305 NV, 18x9, -12mm Offset, 6x5.5, 108mm Centerbore, Titanium - Matte Black Lip</v>
      </c>
      <c r="CD103" s="74" t="s">
        <v>3719</v>
      </c>
      <c r="CE103" s="74" t="s">
        <v>3720</v>
      </c>
      <c r="CF103" s="74" t="str">
        <f t="shared" si="23"/>
        <v>STREET (3XX)</v>
      </c>
    </row>
    <row r="104" spans="1:84" s="36" customFormat="1" ht="15" customHeight="1">
      <c r="A104" s="22">
        <f t="shared" si="32"/>
        <v>102</v>
      </c>
      <c r="B104" s="408" t="s">
        <v>84</v>
      </c>
      <c r="C104" s="408" t="s">
        <v>1038</v>
      </c>
      <c r="D104" s="5" t="s">
        <v>2225</v>
      </c>
      <c r="E104" s="84" t="str">
        <f>CONCATENATE(LEFT(D104,5),VLOOKUP(CONCATENATE(O104,"x",P104),'WHEEL PART NUMBER GUIDE'!$B$9:$C$51,2,FALSE),VLOOKUP(CONCATENATE(Q104, W104), 'WHEEL PART NUMBER GUIDE'!$Q$6:$R$98, 2, FALSE),VLOOKUP(Z104,'WHEEL PART NUMBER GUIDE'!$J$8:$K$54,2, FALSE),IF(V104="N/A",IF(ABS(T104)&lt;10,"0"&amp;ABS(T104),ABS(T104)),CONCATENATE(LEFT(V104,1),RIGHT(V104,1))), G104, H104)</f>
        <v>MR30589060912N</v>
      </c>
      <c r="F104" s="84" t="str">
        <f t="shared" si="24"/>
        <v>MR30589060912N</v>
      </c>
      <c r="G104" s="83" t="s">
        <v>2095</v>
      </c>
      <c r="H104" s="83"/>
      <c r="I104" s="72" t="s">
        <v>468</v>
      </c>
      <c r="J104" s="305">
        <v>41275</v>
      </c>
      <c r="K104" s="78" t="s">
        <v>1230</v>
      </c>
      <c r="L104" s="328">
        <v>385</v>
      </c>
      <c r="M104" s="85">
        <f t="shared" si="21"/>
        <v>385</v>
      </c>
      <c r="N104" s="630"/>
      <c r="O104" s="5">
        <v>18</v>
      </c>
      <c r="P104" s="8">
        <v>9</v>
      </c>
      <c r="Q104" s="408" t="str">
        <f t="shared" si="33"/>
        <v>6x5.5</v>
      </c>
      <c r="R104" s="3">
        <v>6</v>
      </c>
      <c r="S104" s="3">
        <v>5.5</v>
      </c>
      <c r="T104" s="3">
        <v>-12</v>
      </c>
      <c r="U104" s="16">
        <v>4.5</v>
      </c>
      <c r="V104" s="410" t="s">
        <v>85</v>
      </c>
      <c r="W104" s="16">
        <v>108</v>
      </c>
      <c r="X104" s="8">
        <v>32.67</v>
      </c>
      <c r="Y104" s="47">
        <v>2650</v>
      </c>
      <c r="Z104" s="71" t="s">
        <v>5156</v>
      </c>
      <c r="AA104" s="71" t="s">
        <v>2846</v>
      </c>
      <c r="AB104" s="47" t="str">
        <f t="shared" si="26"/>
        <v>18x9, 6x5.5, -12 OS, 2650 lbs</v>
      </c>
      <c r="AC104" s="73" t="s">
        <v>1556</v>
      </c>
      <c r="AD104" s="46" t="str">
        <f>IF(AC104="N/A","None",VLOOKUP(AC104,ACCESSORIES!F:N,9,FALSE))</f>
        <v>Push Thru</v>
      </c>
      <c r="AE104" s="82">
        <f>_xlfn.IFNA(VLOOKUP(AC104,ACCESSORIES!F:J,5,FALSE),"N/A")</f>
        <v>33</v>
      </c>
      <c r="AF104" s="80" t="s">
        <v>85</v>
      </c>
      <c r="AG104" s="80" t="s">
        <v>85</v>
      </c>
      <c r="AH104" s="408" t="s">
        <v>2859</v>
      </c>
      <c r="AI104" s="73" t="s">
        <v>1827</v>
      </c>
      <c r="AJ104" s="9">
        <f>_xlfn.IFNA(VLOOKUP(AI104,ACCESSORIES!F:J,5,FALSE),"N/A")</f>
        <v>1.1000000000000001</v>
      </c>
      <c r="AK104" s="408" t="s">
        <v>237</v>
      </c>
      <c r="AL104" s="408" t="s">
        <v>85</v>
      </c>
      <c r="AM104" s="38" t="str">
        <f>_xlfn.IFNA(VLOOKUP(AL104,ACCESSORIES!F:J,5,FALSE),"N/A")</f>
        <v>N/A</v>
      </c>
      <c r="AN104" s="408" t="s">
        <v>85</v>
      </c>
      <c r="AO104" s="75">
        <v>16.2</v>
      </c>
      <c r="AP104" s="75">
        <v>60</v>
      </c>
      <c r="AQ104" s="408">
        <v>170</v>
      </c>
      <c r="AR104" s="25">
        <v>6</v>
      </c>
      <c r="AS104" s="25">
        <v>17.899999999999999</v>
      </c>
      <c r="AT104" s="25">
        <v>41.7</v>
      </c>
      <c r="AU104" s="25">
        <v>60.4</v>
      </c>
      <c r="AV104" s="25">
        <v>220.9</v>
      </c>
      <c r="AW104" s="411">
        <v>216.5</v>
      </c>
      <c r="AX104" s="410">
        <v>107</v>
      </c>
      <c r="AY104" s="49">
        <v>41</v>
      </c>
      <c r="AZ104" s="49">
        <v>74</v>
      </c>
      <c r="BA104" s="49">
        <v>37</v>
      </c>
      <c r="BB104" s="48">
        <f t="shared" si="25"/>
        <v>1.46</v>
      </c>
      <c r="BC104" s="3" t="s">
        <v>85</v>
      </c>
      <c r="BD104" s="412" t="str">
        <f>_xlfn.IFNA(VLOOKUP(BC104,ACCESSORIES!F:J,5,FALSE),"N/A")</f>
        <v>N/A</v>
      </c>
      <c r="BE104" s="3" t="s">
        <v>85</v>
      </c>
      <c r="BF104" s="412" t="str">
        <f>_xlfn.IFNA(VLOOKUP(BE104,ACCESSORIES!F:J,5,FALSE),"N/A")</f>
        <v>N/A</v>
      </c>
      <c r="BG104" s="70">
        <v>38</v>
      </c>
      <c r="BH104" s="50">
        <v>21.141732283464599</v>
      </c>
      <c r="BI104" s="50">
        <v>21.141732283464599</v>
      </c>
      <c r="BJ104" s="50">
        <v>11.929133858267701</v>
      </c>
      <c r="BK104" s="357">
        <f t="shared" si="34"/>
        <v>8.7375807000000152E-2</v>
      </c>
      <c r="BL104" s="73">
        <v>36</v>
      </c>
      <c r="BM104" s="107" t="s">
        <v>10367</v>
      </c>
      <c r="BN104" s="46" t="s">
        <v>3891</v>
      </c>
      <c r="BO104" s="74" t="s">
        <v>3907</v>
      </c>
      <c r="BP104" s="74" t="s">
        <v>4615</v>
      </c>
      <c r="BQ104" s="74" t="s">
        <v>5198</v>
      </c>
      <c r="BR104" s="74" t="s">
        <v>5199</v>
      </c>
      <c r="BS104" s="74" t="s">
        <v>5169</v>
      </c>
      <c r="BT104" s="74" t="s">
        <v>5196</v>
      </c>
      <c r="BU104" s="74" t="s">
        <v>3909</v>
      </c>
      <c r="BV104" s="74"/>
      <c r="BW104" s="74"/>
      <c r="BX104" s="74"/>
      <c r="BY104" s="300" t="s">
        <v>10062</v>
      </c>
      <c r="BZ104" s="356" t="s">
        <v>10063</v>
      </c>
      <c r="CA104" s="300" t="s">
        <v>10064</v>
      </c>
      <c r="CB104" s="356" t="s">
        <v>10065</v>
      </c>
      <c r="CC104" s="86" t="str">
        <f t="shared" si="22"/>
        <v>MR305 NV, 18x9, -12mm Offset, 6x5.5, 108mm Centerbore, Method Bronze - Matte Black Lip</v>
      </c>
      <c r="CD104" s="74" t="s">
        <v>3719</v>
      </c>
      <c r="CE104" s="74" t="s">
        <v>3720</v>
      </c>
      <c r="CF104" s="74" t="str">
        <f t="shared" si="23"/>
        <v>STREET (3XX)</v>
      </c>
    </row>
    <row r="105" spans="1:84" s="36" customFormat="1" ht="15" customHeight="1">
      <c r="A105" s="22">
        <f t="shared" si="32"/>
        <v>103</v>
      </c>
      <c r="B105" s="408" t="s">
        <v>84</v>
      </c>
      <c r="C105" s="408" t="s">
        <v>1038</v>
      </c>
      <c r="D105" s="5" t="s">
        <v>2225</v>
      </c>
      <c r="E105" s="84" t="str">
        <f>CONCATENATE(LEFT(D105,5),VLOOKUP(CONCATENATE(O105,"x",P105),'WHEEL PART NUMBER GUIDE'!$B$9:$C$51,2,FALSE),VLOOKUP(CONCATENATE(Q105, W105), 'WHEEL PART NUMBER GUIDE'!$Q$6:$R$98, 2, FALSE),VLOOKUP(Z105,'WHEEL PART NUMBER GUIDE'!$J$8:$K$54,2, FALSE),IF(V105="N/A",IF(ABS(T105)&lt;10,"0"&amp;ABS(T105),ABS(T105)),CONCATENATE(LEFT(V105,1),RIGHT(V105,1))), G105, H105)</f>
        <v>MR305890601012N</v>
      </c>
      <c r="F105" s="84" t="str">
        <f t="shared" si="24"/>
        <v>MR305890601012N</v>
      </c>
      <c r="G105" s="83" t="s">
        <v>2095</v>
      </c>
      <c r="H105" s="83"/>
      <c r="I105" s="72" t="s">
        <v>5023</v>
      </c>
      <c r="J105" s="305">
        <v>44252.58937991898</v>
      </c>
      <c r="K105" s="78" t="s">
        <v>1230</v>
      </c>
      <c r="L105" s="328">
        <v>420</v>
      </c>
      <c r="M105" s="85">
        <f t="shared" si="21"/>
        <v>420</v>
      </c>
      <c r="N105" s="630"/>
      <c r="O105" s="5">
        <v>18</v>
      </c>
      <c r="P105" s="8">
        <v>9</v>
      </c>
      <c r="Q105" s="408" t="str">
        <f t="shared" si="33"/>
        <v>6x5.5</v>
      </c>
      <c r="R105" s="3">
        <v>6</v>
      </c>
      <c r="S105" s="3">
        <v>5.5</v>
      </c>
      <c r="T105" s="3">
        <v>-12</v>
      </c>
      <c r="U105" s="16">
        <v>4.5</v>
      </c>
      <c r="V105" s="410" t="s">
        <v>85</v>
      </c>
      <c r="W105" s="16">
        <v>108</v>
      </c>
      <c r="X105" s="8">
        <v>32.630000000000003</v>
      </c>
      <c r="Y105" s="47">
        <v>2650</v>
      </c>
      <c r="Z105" s="333" t="s">
        <v>5157</v>
      </c>
      <c r="AA105" s="72" t="s">
        <v>6652</v>
      </c>
      <c r="AB105" s="47" t="str">
        <f t="shared" si="26"/>
        <v>18x9, 6x5.5, -12 OS, 2650 lbs</v>
      </c>
      <c r="AC105" s="73" t="s">
        <v>2541</v>
      </c>
      <c r="AD105" s="46" t="str">
        <f>IF(AC105="N/A","None",VLOOKUP(AC105,ACCESSORIES!F:N,9,FALSE))</f>
        <v>Push Thru</v>
      </c>
      <c r="AE105" s="82">
        <f>_xlfn.IFNA(VLOOKUP(AC105,ACCESSORIES!F:J,5,FALSE),"N/A")</f>
        <v>33</v>
      </c>
      <c r="AF105" s="80" t="s">
        <v>85</v>
      </c>
      <c r="AG105" s="80" t="s">
        <v>85</v>
      </c>
      <c r="AH105" s="408" t="s">
        <v>2859</v>
      </c>
      <c r="AI105" s="73" t="s">
        <v>1497</v>
      </c>
      <c r="AJ105" s="9">
        <f>_xlfn.IFNA(VLOOKUP(AI105,ACCESSORIES!F:J,5,FALSE),"N/A")</f>
        <v>1.1000000000000001</v>
      </c>
      <c r="AK105" s="408" t="s">
        <v>237</v>
      </c>
      <c r="AL105" s="408" t="s">
        <v>85</v>
      </c>
      <c r="AM105" s="38" t="str">
        <f>_xlfn.IFNA(VLOOKUP(AL105,ACCESSORIES!F:J,5,FALSE),"N/A")</f>
        <v>N/A</v>
      </c>
      <c r="AN105" s="408" t="s">
        <v>85</v>
      </c>
      <c r="AO105" s="75">
        <v>16.2</v>
      </c>
      <c r="AP105" s="75">
        <v>60</v>
      </c>
      <c r="AQ105" s="408">
        <v>170</v>
      </c>
      <c r="AR105" s="25">
        <v>6</v>
      </c>
      <c r="AS105" s="25">
        <v>17.899999999999999</v>
      </c>
      <c r="AT105" s="25">
        <v>41.7</v>
      </c>
      <c r="AU105" s="25">
        <v>60.4</v>
      </c>
      <c r="AV105" s="25">
        <v>220.9</v>
      </c>
      <c r="AW105" s="411">
        <v>216.5</v>
      </c>
      <c r="AX105" s="410">
        <v>106.7</v>
      </c>
      <c r="AY105" s="49">
        <v>23</v>
      </c>
      <c r="AZ105" s="49">
        <v>38</v>
      </c>
      <c r="BA105" s="49">
        <v>37</v>
      </c>
      <c r="BB105" s="48">
        <f t="shared" si="25"/>
        <v>1.46</v>
      </c>
      <c r="BC105" s="3" t="s">
        <v>85</v>
      </c>
      <c r="BD105" s="412" t="str">
        <f>_xlfn.IFNA(VLOOKUP(BC105,ACCESSORIES!F:J,5,FALSE),"N/A")</f>
        <v>N/A</v>
      </c>
      <c r="BE105" s="3" t="s">
        <v>85</v>
      </c>
      <c r="BF105" s="412" t="str">
        <f>_xlfn.IFNA(VLOOKUP(BE105,ACCESSORIES!F:J,5,FALSE),"N/A")</f>
        <v>N/A</v>
      </c>
      <c r="BG105" s="70">
        <v>37</v>
      </c>
      <c r="BH105" s="50">
        <v>21.141732283464599</v>
      </c>
      <c r="BI105" s="50">
        <v>21.141732283464599</v>
      </c>
      <c r="BJ105" s="50">
        <v>11.929133858267701</v>
      </c>
      <c r="BK105" s="357">
        <f t="shared" si="34"/>
        <v>8.7375807000000152E-2</v>
      </c>
      <c r="BL105" s="73">
        <v>36</v>
      </c>
      <c r="BM105" s="107" t="s">
        <v>10367</v>
      </c>
      <c r="BN105" s="46" t="s">
        <v>3891</v>
      </c>
      <c r="BO105" s="74" t="s">
        <v>5200</v>
      </c>
      <c r="BP105" s="74" t="s">
        <v>3907</v>
      </c>
      <c r="BQ105" s="74" t="s">
        <v>4615</v>
      </c>
      <c r="BR105" s="74" t="s">
        <v>5198</v>
      </c>
      <c r="BS105" s="74" t="s">
        <v>5201</v>
      </c>
      <c r="BT105" s="74" t="s">
        <v>5202</v>
      </c>
      <c r="BU105" s="74" t="s">
        <v>5203</v>
      </c>
      <c r="BV105" s="74" t="s">
        <v>3909</v>
      </c>
      <c r="BW105" s="74"/>
      <c r="BX105" s="74"/>
      <c r="BY105" s="300" t="s">
        <v>7803</v>
      </c>
      <c r="BZ105" s="413" t="s">
        <v>7804</v>
      </c>
      <c r="CA105" s="300" t="s">
        <v>7805</v>
      </c>
      <c r="CB105" s="413" t="s">
        <v>7806</v>
      </c>
      <c r="CC105" s="86" t="str">
        <f t="shared" si="22"/>
        <v>MR305 NV, 18x9, -12mm Offset, 6x5.5, 108mm Centerbore, Matte Black - Gloss Black Lip</v>
      </c>
      <c r="CD105" s="74" t="s">
        <v>3719</v>
      </c>
      <c r="CE105" s="74" t="s">
        <v>3720</v>
      </c>
      <c r="CF105" s="74" t="str">
        <f t="shared" si="23"/>
        <v>STREET (3XX)</v>
      </c>
    </row>
    <row r="106" spans="1:84" s="36" customFormat="1" ht="15" customHeight="1">
      <c r="A106" s="22">
        <f t="shared" si="32"/>
        <v>104</v>
      </c>
      <c r="B106" s="408" t="s">
        <v>84</v>
      </c>
      <c r="C106" s="408" t="s">
        <v>1038</v>
      </c>
      <c r="D106" s="5" t="s">
        <v>2225</v>
      </c>
      <c r="E106" s="84" t="str">
        <f>CONCATENATE(LEFT(D106,5),VLOOKUP(CONCATENATE(O106,"x",P106),'WHEEL PART NUMBER GUIDE'!$B$9:$C$51,2,FALSE),VLOOKUP(CONCATENATE(Q106, W106), 'WHEEL PART NUMBER GUIDE'!$Q$6:$R$98, 2, FALSE),VLOOKUP(Z106,'WHEEL PART NUMBER GUIDE'!$J$8:$K$54,2, FALSE),IF(V106="N/A",IF(ABS(T106)&lt;10,"0"&amp;ABS(T106),ABS(T106)),CONCATENATE(LEFT(V106,1),RIGHT(V106,1))), G106, H106)</f>
        <v>MR30589060318</v>
      </c>
      <c r="F106" s="84" t="str">
        <f t="shared" si="24"/>
        <v>MR30589060318</v>
      </c>
      <c r="G106" s="83"/>
      <c r="H106" s="83"/>
      <c r="I106" s="72" t="s">
        <v>469</v>
      </c>
      <c r="J106" s="305">
        <v>41275</v>
      </c>
      <c r="K106" s="78" t="s">
        <v>1230</v>
      </c>
      <c r="L106" s="328">
        <v>355</v>
      </c>
      <c r="M106" s="85">
        <f t="shared" si="21"/>
        <v>355</v>
      </c>
      <c r="N106" s="630"/>
      <c r="O106" s="5">
        <v>18</v>
      </c>
      <c r="P106" s="8">
        <v>9</v>
      </c>
      <c r="Q106" s="408" t="str">
        <f t="shared" si="33"/>
        <v>6x5.5</v>
      </c>
      <c r="R106" s="3">
        <v>6</v>
      </c>
      <c r="S106" s="3">
        <v>5.5</v>
      </c>
      <c r="T106" s="3">
        <v>18</v>
      </c>
      <c r="U106" s="16">
        <v>5.75</v>
      </c>
      <c r="V106" s="410" t="s">
        <v>85</v>
      </c>
      <c r="W106" s="16">
        <v>108</v>
      </c>
      <c r="X106" s="8">
        <v>34.17</v>
      </c>
      <c r="Y106" s="47">
        <v>2650</v>
      </c>
      <c r="Z106" s="71" t="s">
        <v>5149</v>
      </c>
      <c r="AA106" s="71" t="s">
        <v>2848</v>
      </c>
      <c r="AB106" s="47" t="str">
        <f t="shared" si="26"/>
        <v>18x9, 6x5.5, 18 OS, 2650 lbs</v>
      </c>
      <c r="AC106" s="73" t="s">
        <v>1556</v>
      </c>
      <c r="AD106" s="46" t="str">
        <f>IF(AC106="N/A","None",VLOOKUP(AC106,ACCESSORIES!F:N,9,FALSE))</f>
        <v>Push Thru</v>
      </c>
      <c r="AE106" s="82">
        <f>_xlfn.IFNA(VLOOKUP(AC106,ACCESSORIES!F:J,5,FALSE),"N/A")</f>
        <v>33</v>
      </c>
      <c r="AF106" s="80" t="s">
        <v>85</v>
      </c>
      <c r="AG106" s="80" t="s">
        <v>85</v>
      </c>
      <c r="AH106" s="408" t="s">
        <v>2859</v>
      </c>
      <c r="AI106" s="73" t="s">
        <v>1827</v>
      </c>
      <c r="AJ106" s="9">
        <f>_xlfn.IFNA(VLOOKUP(AI106,ACCESSORIES!F:J,5,FALSE),"N/A")</f>
        <v>1.1000000000000001</v>
      </c>
      <c r="AK106" s="408" t="s">
        <v>237</v>
      </c>
      <c r="AL106" s="408" t="s">
        <v>85</v>
      </c>
      <c r="AM106" s="38" t="str">
        <f>_xlfn.IFNA(VLOOKUP(AL106,ACCESSORIES!F:J,5,FALSE),"N/A")</f>
        <v>N/A</v>
      </c>
      <c r="AN106" s="408" t="s">
        <v>85</v>
      </c>
      <c r="AO106" s="75">
        <v>16.2</v>
      </c>
      <c r="AP106" s="75">
        <v>60</v>
      </c>
      <c r="AQ106" s="408">
        <v>170</v>
      </c>
      <c r="AR106" s="25">
        <v>7.7</v>
      </c>
      <c r="AS106" s="25">
        <v>30.4</v>
      </c>
      <c r="AT106" s="25">
        <v>49.5</v>
      </c>
      <c r="AU106" s="25">
        <v>60.1</v>
      </c>
      <c r="AV106" s="25">
        <v>219.7</v>
      </c>
      <c r="AW106" s="411">
        <v>212.6</v>
      </c>
      <c r="AX106" s="410">
        <v>107</v>
      </c>
      <c r="AY106" s="49">
        <v>41</v>
      </c>
      <c r="AZ106" s="49">
        <v>74</v>
      </c>
      <c r="BA106" s="49">
        <v>35</v>
      </c>
      <c r="BB106" s="48">
        <f t="shared" si="25"/>
        <v>1.38</v>
      </c>
      <c r="BC106" s="3" t="s">
        <v>85</v>
      </c>
      <c r="BD106" s="412" t="str">
        <f>_xlfn.IFNA(VLOOKUP(BC106,ACCESSORIES!F:J,5,FALSE),"N/A")</f>
        <v>N/A</v>
      </c>
      <c r="BE106" s="3" t="s">
        <v>85</v>
      </c>
      <c r="BF106" s="412" t="str">
        <f>_xlfn.IFNA(VLOOKUP(BE106,ACCESSORIES!F:J,5,FALSE),"N/A")</f>
        <v>N/A</v>
      </c>
      <c r="BG106" s="70">
        <v>39</v>
      </c>
      <c r="BH106" s="50">
        <v>21.141732283464599</v>
      </c>
      <c r="BI106" s="50">
        <v>21.141732283464599</v>
      </c>
      <c r="BJ106" s="50">
        <v>11.929133858267701</v>
      </c>
      <c r="BK106" s="357">
        <f t="shared" si="34"/>
        <v>8.7375807000000152E-2</v>
      </c>
      <c r="BL106" s="73">
        <v>36</v>
      </c>
      <c r="BM106" s="107" t="s">
        <v>3771</v>
      </c>
      <c r="BN106" s="46" t="s">
        <v>3891</v>
      </c>
      <c r="BO106" s="74" t="s">
        <v>3907</v>
      </c>
      <c r="BP106" s="74" t="s">
        <v>4615</v>
      </c>
      <c r="BQ106" s="74" t="s">
        <v>5198</v>
      </c>
      <c r="BR106" s="74" t="s">
        <v>5199</v>
      </c>
      <c r="BS106" s="74" t="s">
        <v>5169</v>
      </c>
      <c r="BT106" s="74" t="s">
        <v>5196</v>
      </c>
      <c r="BU106" s="74" t="s">
        <v>3909</v>
      </c>
      <c r="BV106" s="74"/>
      <c r="BW106" s="74"/>
      <c r="BX106" s="74"/>
      <c r="BY106" s="300" t="s">
        <v>6076</v>
      </c>
      <c r="BZ106" s="413" t="s">
        <v>7301</v>
      </c>
      <c r="CA106" s="300" t="s">
        <v>6077</v>
      </c>
      <c r="CB106" s="413" t="s">
        <v>7300</v>
      </c>
      <c r="CC106" s="86" t="str">
        <f t="shared" si="22"/>
        <v>MR305 NV, 18x9, +18mm Offset, 6x5.5, 108mm Centerbore, Machined - Matte Black Lip</v>
      </c>
      <c r="CD106" s="74" t="s">
        <v>3719</v>
      </c>
      <c r="CE106" s="74" t="s">
        <v>3720</v>
      </c>
      <c r="CF106" s="74" t="str">
        <f t="shared" si="23"/>
        <v>STREET (3XX)</v>
      </c>
    </row>
    <row r="107" spans="1:84" s="36" customFormat="1" ht="15" customHeight="1">
      <c r="A107" s="22">
        <f t="shared" si="32"/>
        <v>105</v>
      </c>
      <c r="B107" s="408" t="s">
        <v>84</v>
      </c>
      <c r="C107" s="408" t="s">
        <v>1038</v>
      </c>
      <c r="D107" s="5" t="s">
        <v>2225</v>
      </c>
      <c r="E107" s="84" t="str">
        <f>CONCATENATE(LEFT(D107,5),VLOOKUP(CONCATENATE(O107,"x",P107),'WHEEL PART NUMBER GUIDE'!$B$9:$C$51,2,FALSE),VLOOKUP(CONCATENATE(Q107, W107), 'WHEEL PART NUMBER GUIDE'!$Q$6:$R$98, 2, FALSE),VLOOKUP(Z107,'WHEEL PART NUMBER GUIDE'!$J$8:$K$54,2, FALSE),IF(V107="N/A",IF(ABS(T107)&lt;10,"0"&amp;ABS(T107),ABS(T107)),CONCATENATE(LEFT(V107,1),RIGHT(V107,1))), G107, H107)</f>
        <v>MR30589060518</v>
      </c>
      <c r="F107" s="84" t="str">
        <f t="shared" si="24"/>
        <v>MR30589060518</v>
      </c>
      <c r="G107" s="83"/>
      <c r="H107" s="83"/>
      <c r="I107" s="72" t="s">
        <v>470</v>
      </c>
      <c r="J107" s="305">
        <v>41275</v>
      </c>
      <c r="K107" s="78" t="s">
        <v>1230</v>
      </c>
      <c r="L107" s="328">
        <v>355</v>
      </c>
      <c r="M107" s="85">
        <f t="shared" si="21"/>
        <v>355</v>
      </c>
      <c r="N107" s="630"/>
      <c r="O107" s="5">
        <v>18</v>
      </c>
      <c r="P107" s="8">
        <v>9</v>
      </c>
      <c r="Q107" s="408" t="str">
        <f t="shared" si="33"/>
        <v>6x5.5</v>
      </c>
      <c r="R107" s="3">
        <v>6</v>
      </c>
      <c r="S107" s="3">
        <v>5.5</v>
      </c>
      <c r="T107" s="3">
        <v>18</v>
      </c>
      <c r="U107" s="16">
        <v>5.75</v>
      </c>
      <c r="V107" s="410" t="s">
        <v>85</v>
      </c>
      <c r="W107" s="16">
        <v>108</v>
      </c>
      <c r="X107" s="8">
        <v>34.61</v>
      </c>
      <c r="Y107" s="47">
        <v>2650</v>
      </c>
      <c r="Z107" s="71" t="s">
        <v>2165</v>
      </c>
      <c r="AA107" s="72" t="s">
        <v>2845</v>
      </c>
      <c r="AB107" s="47" t="str">
        <f t="shared" si="26"/>
        <v>18x9, 6x5.5, 18 OS, 2650 lbs</v>
      </c>
      <c r="AC107" s="73" t="s">
        <v>1556</v>
      </c>
      <c r="AD107" s="46" t="str">
        <f>IF(AC107="N/A","None",VLOOKUP(AC107,ACCESSORIES!F:N,9,FALSE))</f>
        <v>Push Thru</v>
      </c>
      <c r="AE107" s="82">
        <f>_xlfn.IFNA(VLOOKUP(AC107,ACCESSORIES!F:J,5,FALSE),"N/A")</f>
        <v>33</v>
      </c>
      <c r="AF107" s="80" t="s">
        <v>85</v>
      </c>
      <c r="AG107" s="80" t="s">
        <v>85</v>
      </c>
      <c r="AH107" s="408" t="s">
        <v>2859</v>
      </c>
      <c r="AI107" s="73" t="s">
        <v>1827</v>
      </c>
      <c r="AJ107" s="9">
        <f>_xlfn.IFNA(VLOOKUP(AI107,ACCESSORIES!F:J,5,FALSE),"N/A")</f>
        <v>1.1000000000000001</v>
      </c>
      <c r="AK107" s="408" t="s">
        <v>237</v>
      </c>
      <c r="AL107" s="408" t="s">
        <v>85</v>
      </c>
      <c r="AM107" s="38" t="str">
        <f>_xlfn.IFNA(VLOOKUP(AL107,ACCESSORIES!F:J,5,FALSE),"N/A")</f>
        <v>N/A</v>
      </c>
      <c r="AN107" s="408" t="s">
        <v>85</v>
      </c>
      <c r="AO107" s="75">
        <v>16.2</v>
      </c>
      <c r="AP107" s="75">
        <v>60</v>
      </c>
      <c r="AQ107" s="408">
        <v>170</v>
      </c>
      <c r="AR107" s="25">
        <v>7.7</v>
      </c>
      <c r="AS107" s="25">
        <v>30.4</v>
      </c>
      <c r="AT107" s="25">
        <v>49.5</v>
      </c>
      <c r="AU107" s="25">
        <v>60.1</v>
      </c>
      <c r="AV107" s="25">
        <v>219.7</v>
      </c>
      <c r="AW107" s="411">
        <v>212.6</v>
      </c>
      <c r="AX107" s="410">
        <v>107</v>
      </c>
      <c r="AY107" s="49">
        <v>41</v>
      </c>
      <c r="AZ107" s="49">
        <v>74</v>
      </c>
      <c r="BA107" s="49">
        <v>35</v>
      </c>
      <c r="BB107" s="48">
        <f t="shared" si="25"/>
        <v>1.38</v>
      </c>
      <c r="BC107" s="3" t="s">
        <v>85</v>
      </c>
      <c r="BD107" s="412" t="str">
        <f>_xlfn.IFNA(VLOOKUP(BC107,ACCESSORIES!F:J,5,FALSE),"N/A")</f>
        <v>N/A</v>
      </c>
      <c r="BE107" s="3" t="s">
        <v>85</v>
      </c>
      <c r="BF107" s="412" t="str">
        <f>_xlfn.IFNA(VLOOKUP(BE107,ACCESSORIES!F:J,5,FALSE),"N/A")</f>
        <v>N/A</v>
      </c>
      <c r="BG107" s="70">
        <v>40</v>
      </c>
      <c r="BH107" s="50">
        <v>21.141732283464599</v>
      </c>
      <c r="BI107" s="50">
        <v>21.141732283464599</v>
      </c>
      <c r="BJ107" s="50">
        <v>11.929133858267701</v>
      </c>
      <c r="BK107" s="357">
        <f t="shared" si="34"/>
        <v>8.7375807000000152E-2</v>
      </c>
      <c r="BL107" s="73">
        <v>36</v>
      </c>
      <c r="BM107" s="107" t="s">
        <v>3771</v>
      </c>
      <c r="BN107" s="46" t="s">
        <v>3891</v>
      </c>
      <c r="BO107" s="74" t="s">
        <v>3907</v>
      </c>
      <c r="BP107" s="74" t="s">
        <v>4615</v>
      </c>
      <c r="BQ107" s="74" t="s">
        <v>5198</v>
      </c>
      <c r="BR107" s="74" t="s">
        <v>5199</v>
      </c>
      <c r="BS107" s="74" t="s">
        <v>5169</v>
      </c>
      <c r="BT107" s="74" t="s">
        <v>5196</v>
      </c>
      <c r="BU107" s="74" t="s">
        <v>3909</v>
      </c>
      <c r="BV107" s="74"/>
      <c r="BW107" s="74"/>
      <c r="BX107" s="74"/>
      <c r="BY107" s="300" t="s">
        <v>7771</v>
      </c>
      <c r="BZ107" s="413" t="s">
        <v>7772</v>
      </c>
      <c r="CA107" s="300" t="s">
        <v>7773</v>
      </c>
      <c r="CB107" s="413" t="s">
        <v>7774</v>
      </c>
      <c r="CC107" s="86" t="str">
        <f t="shared" si="22"/>
        <v>MR305 NV, 18x9, +18mm Offset, 6x5.5, 108mm Centerbore, Matte Black</v>
      </c>
      <c r="CD107" s="74" t="s">
        <v>3719</v>
      </c>
      <c r="CE107" s="74" t="s">
        <v>3720</v>
      </c>
      <c r="CF107" s="74" t="str">
        <f t="shared" si="23"/>
        <v>STREET (3XX)</v>
      </c>
    </row>
    <row r="108" spans="1:84" s="36" customFormat="1" ht="15" customHeight="1">
      <c r="A108" s="22">
        <f t="shared" si="32"/>
        <v>106</v>
      </c>
      <c r="B108" s="408" t="s">
        <v>84</v>
      </c>
      <c r="C108" s="408" t="s">
        <v>1038</v>
      </c>
      <c r="D108" s="5" t="s">
        <v>2225</v>
      </c>
      <c r="E108" s="84" t="str">
        <f>CONCATENATE(LEFT(D108,5),VLOOKUP(CONCATENATE(O108,"x",P108),'WHEEL PART NUMBER GUIDE'!$B$9:$C$51,2,FALSE),VLOOKUP(CONCATENATE(Q108, W108), 'WHEEL PART NUMBER GUIDE'!$Q$6:$R$98, 2, FALSE),VLOOKUP(Z108,'WHEEL PART NUMBER GUIDE'!$J$8:$K$54,2, FALSE),IF(V108="N/A",IF(ABS(T108)&lt;10,"0"&amp;ABS(T108),ABS(T108)),CONCATENATE(LEFT(V108,1),RIGHT(V108,1))), G108, H108)</f>
        <v>MR30589060818</v>
      </c>
      <c r="F108" s="84" t="str">
        <f t="shared" si="24"/>
        <v>MR30589060818</v>
      </c>
      <c r="G108" s="83"/>
      <c r="H108" s="83"/>
      <c r="I108" s="72" t="s">
        <v>5572</v>
      </c>
      <c r="J108" s="305">
        <v>44585.489861111113</v>
      </c>
      <c r="K108" s="78" t="s">
        <v>1230</v>
      </c>
      <c r="L108" s="328">
        <v>385</v>
      </c>
      <c r="M108" s="85">
        <f t="shared" si="21"/>
        <v>385</v>
      </c>
      <c r="N108" s="630"/>
      <c r="O108" s="5">
        <v>18</v>
      </c>
      <c r="P108" s="8">
        <v>9</v>
      </c>
      <c r="Q108" s="408" t="str">
        <f t="shared" si="33"/>
        <v>6x5.5</v>
      </c>
      <c r="R108" s="3">
        <v>6</v>
      </c>
      <c r="S108" s="3">
        <v>5.5</v>
      </c>
      <c r="T108" s="3">
        <v>18</v>
      </c>
      <c r="U108" s="16">
        <v>5.75</v>
      </c>
      <c r="V108" s="410" t="s">
        <v>85</v>
      </c>
      <c r="W108" s="16">
        <v>108</v>
      </c>
      <c r="X108" s="8">
        <v>32.520000000000003</v>
      </c>
      <c r="Y108" s="47">
        <v>2650</v>
      </c>
      <c r="Z108" s="71" t="s">
        <v>5380</v>
      </c>
      <c r="AA108" s="71" t="s">
        <v>2850</v>
      </c>
      <c r="AB108" s="47" t="str">
        <f t="shared" si="26"/>
        <v>18x9, 6x5.5, 18 OS, 2650 lbs</v>
      </c>
      <c r="AC108" s="73" t="s">
        <v>1556</v>
      </c>
      <c r="AD108" s="46" t="str">
        <f>IF(AC108="N/A","None",VLOOKUP(AC108,ACCESSORIES!F:N,9,FALSE))</f>
        <v>Push Thru</v>
      </c>
      <c r="AE108" s="82">
        <f>_xlfn.IFNA(VLOOKUP(AC108,ACCESSORIES!F:J,5,FALSE),"N/A")</f>
        <v>33</v>
      </c>
      <c r="AF108" s="80" t="s">
        <v>85</v>
      </c>
      <c r="AG108" s="80" t="s">
        <v>85</v>
      </c>
      <c r="AH108" s="408" t="s">
        <v>2859</v>
      </c>
      <c r="AI108" s="73" t="s">
        <v>1827</v>
      </c>
      <c r="AJ108" s="9">
        <f>_xlfn.IFNA(VLOOKUP(AI108,ACCESSORIES!F:J,5,FALSE),"N/A")</f>
        <v>1.1000000000000001</v>
      </c>
      <c r="AK108" s="408" t="s">
        <v>237</v>
      </c>
      <c r="AL108" s="408" t="s">
        <v>85</v>
      </c>
      <c r="AM108" s="38" t="str">
        <f>_xlfn.IFNA(VLOOKUP(AL108,ACCESSORIES!F:J,5,FALSE),"N/A")</f>
        <v>N/A</v>
      </c>
      <c r="AN108" s="408" t="s">
        <v>85</v>
      </c>
      <c r="AO108" s="75">
        <v>16.2</v>
      </c>
      <c r="AP108" s="75">
        <v>60</v>
      </c>
      <c r="AQ108" s="408">
        <v>170</v>
      </c>
      <c r="AR108" s="25">
        <v>7.7</v>
      </c>
      <c r="AS108" s="25">
        <v>30.4</v>
      </c>
      <c r="AT108" s="25">
        <v>49.5</v>
      </c>
      <c r="AU108" s="25">
        <v>60.1</v>
      </c>
      <c r="AV108" s="25">
        <v>219.7</v>
      </c>
      <c r="AW108" s="411">
        <v>212.6</v>
      </c>
      <c r="AX108" s="410">
        <v>107</v>
      </c>
      <c r="AY108" s="365">
        <v>41</v>
      </c>
      <c r="AZ108" s="365">
        <v>74</v>
      </c>
      <c r="BA108" s="49">
        <v>35</v>
      </c>
      <c r="BB108" s="48">
        <f t="shared" si="25"/>
        <v>1.38</v>
      </c>
      <c r="BC108" s="3" t="s">
        <v>85</v>
      </c>
      <c r="BD108" s="412" t="str">
        <f>_xlfn.IFNA(VLOOKUP(BC108,ACCESSORIES!F:J,5,FALSE),"N/A")</f>
        <v>N/A</v>
      </c>
      <c r="BE108" s="3" t="s">
        <v>85</v>
      </c>
      <c r="BF108" s="412" t="str">
        <f>_xlfn.IFNA(VLOOKUP(BE108,ACCESSORIES!F:J,5,FALSE),"N/A")</f>
        <v>N/A</v>
      </c>
      <c r="BG108" s="70">
        <v>38</v>
      </c>
      <c r="BH108" s="50">
        <v>21.141732283464599</v>
      </c>
      <c r="BI108" s="50">
        <v>21.141732283464599</v>
      </c>
      <c r="BJ108" s="50">
        <v>11.929133858267701</v>
      </c>
      <c r="BK108" s="357">
        <f t="shared" si="34"/>
        <v>8.7375807000000152E-2</v>
      </c>
      <c r="BL108" s="73">
        <v>36</v>
      </c>
      <c r="BM108" s="107" t="s">
        <v>3771</v>
      </c>
      <c r="BN108" s="46" t="s">
        <v>3891</v>
      </c>
      <c r="BO108" s="74" t="s">
        <v>3907</v>
      </c>
      <c r="BP108" s="74" t="s">
        <v>4615</v>
      </c>
      <c r="BQ108" s="74" t="s">
        <v>5198</v>
      </c>
      <c r="BR108" s="74" t="s">
        <v>5199</v>
      </c>
      <c r="BS108" s="74" t="s">
        <v>5169</v>
      </c>
      <c r="BT108" s="74" t="s">
        <v>5196</v>
      </c>
      <c r="BU108" s="74" t="s">
        <v>3909</v>
      </c>
      <c r="BV108" s="74"/>
      <c r="BW108" s="74"/>
      <c r="BX108" s="74"/>
      <c r="BY108" s="300" t="s">
        <v>7792</v>
      </c>
      <c r="BZ108" s="413" t="s">
        <v>7791</v>
      </c>
      <c r="CA108" s="300" t="s">
        <v>7793</v>
      </c>
      <c r="CB108" s="413" t="s">
        <v>7794</v>
      </c>
      <c r="CC108" s="86" t="str">
        <f t="shared" si="22"/>
        <v>MR305 NV, 18x9, +18mm Offset, 6x5.5, 108mm Centerbore, Titanium - Matte Black Lip</v>
      </c>
      <c r="CD108" s="74" t="s">
        <v>3719</v>
      </c>
      <c r="CE108" s="74" t="s">
        <v>3720</v>
      </c>
      <c r="CF108" s="74" t="str">
        <f t="shared" si="23"/>
        <v>STREET (3XX)</v>
      </c>
    </row>
    <row r="109" spans="1:84" s="36" customFormat="1" ht="15" customHeight="1">
      <c r="A109" s="22">
        <f t="shared" si="32"/>
        <v>107</v>
      </c>
      <c r="B109" s="408" t="s">
        <v>84</v>
      </c>
      <c r="C109" s="408" t="s">
        <v>1038</v>
      </c>
      <c r="D109" s="5" t="s">
        <v>2225</v>
      </c>
      <c r="E109" s="84" t="str">
        <f>CONCATENATE(LEFT(D109,5),VLOOKUP(CONCATENATE(O109,"x",P109),'WHEEL PART NUMBER GUIDE'!$B$9:$C$51,2,FALSE),VLOOKUP(CONCATENATE(Q109, W109), 'WHEEL PART NUMBER GUIDE'!$Q$6:$R$98, 2, FALSE),VLOOKUP(Z109,'WHEEL PART NUMBER GUIDE'!$J$8:$K$54,2, FALSE),IF(V109="N/A",IF(ABS(T109)&lt;10,"0"&amp;ABS(T109),ABS(T109)),CONCATENATE(LEFT(V109,1),RIGHT(V109,1))), G109, H109)</f>
        <v>MR30589060918</v>
      </c>
      <c r="F109" s="84" t="str">
        <f t="shared" si="24"/>
        <v>MR30589060918</v>
      </c>
      <c r="G109" s="83"/>
      <c r="H109" s="83"/>
      <c r="I109" s="72" t="s">
        <v>471</v>
      </c>
      <c r="J109" s="305">
        <v>41275</v>
      </c>
      <c r="K109" s="78" t="s">
        <v>1230</v>
      </c>
      <c r="L109" s="328">
        <v>385</v>
      </c>
      <c r="M109" s="85">
        <f t="shared" si="21"/>
        <v>385</v>
      </c>
      <c r="N109" s="630"/>
      <c r="O109" s="5">
        <v>18</v>
      </c>
      <c r="P109" s="8">
        <v>9</v>
      </c>
      <c r="Q109" s="408" t="str">
        <f t="shared" si="33"/>
        <v>6x5.5</v>
      </c>
      <c r="R109" s="3">
        <v>6</v>
      </c>
      <c r="S109" s="3">
        <v>5.5</v>
      </c>
      <c r="T109" s="3">
        <v>18</v>
      </c>
      <c r="U109" s="16">
        <v>5.75</v>
      </c>
      <c r="V109" s="410" t="s">
        <v>85</v>
      </c>
      <c r="W109" s="16">
        <v>108</v>
      </c>
      <c r="X109" s="8">
        <v>33.950000000000003</v>
      </c>
      <c r="Y109" s="47">
        <v>2650</v>
      </c>
      <c r="Z109" s="71" t="s">
        <v>5156</v>
      </c>
      <c r="AA109" s="71" t="s">
        <v>2846</v>
      </c>
      <c r="AB109" s="47" t="str">
        <f t="shared" si="26"/>
        <v>18x9, 6x5.5, 18 OS, 2650 lbs</v>
      </c>
      <c r="AC109" s="73" t="s">
        <v>1556</v>
      </c>
      <c r="AD109" s="46" t="str">
        <f>IF(AC109="N/A","None",VLOOKUP(AC109,ACCESSORIES!F:N,9,FALSE))</f>
        <v>Push Thru</v>
      </c>
      <c r="AE109" s="82">
        <f>_xlfn.IFNA(VLOOKUP(AC109,ACCESSORIES!F:J,5,FALSE),"N/A")</f>
        <v>33</v>
      </c>
      <c r="AF109" s="80" t="s">
        <v>85</v>
      </c>
      <c r="AG109" s="80" t="s">
        <v>85</v>
      </c>
      <c r="AH109" s="408" t="s">
        <v>2859</v>
      </c>
      <c r="AI109" s="73" t="s">
        <v>1827</v>
      </c>
      <c r="AJ109" s="9">
        <f>_xlfn.IFNA(VLOOKUP(AI109,ACCESSORIES!F:J,5,FALSE),"N/A")</f>
        <v>1.1000000000000001</v>
      </c>
      <c r="AK109" s="408" t="s">
        <v>237</v>
      </c>
      <c r="AL109" s="408" t="s">
        <v>85</v>
      </c>
      <c r="AM109" s="38" t="str">
        <f>_xlfn.IFNA(VLOOKUP(AL109,ACCESSORIES!F:J,5,FALSE),"N/A")</f>
        <v>N/A</v>
      </c>
      <c r="AN109" s="408" t="s">
        <v>85</v>
      </c>
      <c r="AO109" s="75">
        <v>16.2</v>
      </c>
      <c r="AP109" s="75">
        <v>60</v>
      </c>
      <c r="AQ109" s="408">
        <v>170</v>
      </c>
      <c r="AR109" s="25">
        <v>7.7</v>
      </c>
      <c r="AS109" s="25">
        <v>30.4</v>
      </c>
      <c r="AT109" s="25">
        <v>49.5</v>
      </c>
      <c r="AU109" s="25">
        <v>60.1</v>
      </c>
      <c r="AV109" s="25">
        <v>219.7</v>
      </c>
      <c r="AW109" s="411">
        <v>212.6</v>
      </c>
      <c r="AX109" s="410">
        <v>107</v>
      </c>
      <c r="AY109" s="49">
        <v>41</v>
      </c>
      <c r="AZ109" s="49">
        <v>74</v>
      </c>
      <c r="BA109" s="49">
        <v>35</v>
      </c>
      <c r="BB109" s="48">
        <f t="shared" si="25"/>
        <v>1.38</v>
      </c>
      <c r="BC109" s="3" t="s">
        <v>85</v>
      </c>
      <c r="BD109" s="412" t="str">
        <f>_xlfn.IFNA(VLOOKUP(BC109,ACCESSORIES!F:J,5,FALSE),"N/A")</f>
        <v>N/A</v>
      </c>
      <c r="BE109" s="3" t="s">
        <v>85</v>
      </c>
      <c r="BF109" s="412" t="str">
        <f>_xlfn.IFNA(VLOOKUP(BE109,ACCESSORIES!F:J,5,FALSE),"N/A")</f>
        <v>N/A</v>
      </c>
      <c r="BG109" s="70">
        <v>40</v>
      </c>
      <c r="BH109" s="50">
        <v>21.141732283464599</v>
      </c>
      <c r="BI109" s="50">
        <v>21.141732283464599</v>
      </c>
      <c r="BJ109" s="50">
        <v>11.929133858267701</v>
      </c>
      <c r="BK109" s="357">
        <f t="shared" si="34"/>
        <v>8.7375807000000152E-2</v>
      </c>
      <c r="BL109" s="73">
        <v>36</v>
      </c>
      <c r="BM109" s="107" t="s">
        <v>3771</v>
      </c>
      <c r="BN109" s="46" t="s">
        <v>3891</v>
      </c>
      <c r="BO109" s="74" t="s">
        <v>3907</v>
      </c>
      <c r="BP109" s="74" t="s">
        <v>4615</v>
      </c>
      <c r="BQ109" s="74" t="s">
        <v>5198</v>
      </c>
      <c r="BR109" s="74" t="s">
        <v>5199</v>
      </c>
      <c r="BS109" s="74" t="s">
        <v>5169</v>
      </c>
      <c r="BT109" s="74" t="s">
        <v>5196</v>
      </c>
      <c r="BU109" s="74" t="s">
        <v>3909</v>
      </c>
      <c r="BV109" s="74"/>
      <c r="BW109" s="74"/>
      <c r="BX109" s="74"/>
      <c r="BY109" s="300" t="s">
        <v>10062</v>
      </c>
      <c r="BZ109" s="356" t="s">
        <v>10063</v>
      </c>
      <c r="CA109" s="300" t="s">
        <v>10064</v>
      </c>
      <c r="CB109" s="356" t="s">
        <v>10065</v>
      </c>
      <c r="CC109" s="86" t="str">
        <f t="shared" si="22"/>
        <v>MR305 NV, 18x9, +18mm Offset, 6x5.5, 108mm Centerbore, Method Bronze - Matte Black Lip</v>
      </c>
      <c r="CD109" s="74" t="s">
        <v>3719</v>
      </c>
      <c r="CE109" s="74" t="s">
        <v>3720</v>
      </c>
      <c r="CF109" s="74" t="str">
        <f t="shared" si="23"/>
        <v>STREET (3XX)</v>
      </c>
    </row>
    <row r="110" spans="1:84" s="36" customFormat="1" ht="15" customHeight="1">
      <c r="A110" s="22">
        <f t="shared" si="32"/>
        <v>108</v>
      </c>
      <c r="B110" s="408" t="s">
        <v>84</v>
      </c>
      <c r="C110" s="408" t="s">
        <v>1038</v>
      </c>
      <c r="D110" s="5" t="s">
        <v>2225</v>
      </c>
      <c r="E110" s="84" t="str">
        <f>CONCATENATE(LEFT(D110,5),VLOOKUP(CONCATENATE(O110,"x",P110),'WHEEL PART NUMBER GUIDE'!$B$9:$C$51,2,FALSE),VLOOKUP(CONCATENATE(Q110, W110), 'WHEEL PART NUMBER GUIDE'!$Q$6:$R$98, 2, FALSE),VLOOKUP(Z110,'WHEEL PART NUMBER GUIDE'!$J$8:$K$54,2, FALSE),IF(V110="N/A",IF(ABS(T110)&lt;10,"0"&amp;ABS(T110),ABS(T110)),CONCATENATE(LEFT(V110,1),RIGHT(V110,1))), G110, H110)</f>
        <v>MR305890601018</v>
      </c>
      <c r="F110" s="84" t="str">
        <f t="shared" si="24"/>
        <v>MR305890601018</v>
      </c>
      <c r="G110" s="83"/>
      <c r="H110" s="83"/>
      <c r="I110" s="72" t="s">
        <v>5058</v>
      </c>
      <c r="J110" s="299">
        <v>44462.554109594908</v>
      </c>
      <c r="K110" s="78" t="s">
        <v>1230</v>
      </c>
      <c r="L110" s="328">
        <v>420</v>
      </c>
      <c r="M110" s="85">
        <f t="shared" si="21"/>
        <v>420</v>
      </c>
      <c r="N110" s="630"/>
      <c r="O110" s="5">
        <v>18</v>
      </c>
      <c r="P110" s="8">
        <v>9</v>
      </c>
      <c r="Q110" s="408" t="str">
        <f t="shared" si="33"/>
        <v>6x5.5</v>
      </c>
      <c r="R110" s="3">
        <v>6</v>
      </c>
      <c r="S110" s="3">
        <v>5.5</v>
      </c>
      <c r="T110" s="3">
        <v>18</v>
      </c>
      <c r="U110" s="16">
        <v>5.75</v>
      </c>
      <c r="V110" s="410" t="s">
        <v>85</v>
      </c>
      <c r="W110" s="16">
        <v>108</v>
      </c>
      <c r="X110" s="8">
        <v>32.590000000000003</v>
      </c>
      <c r="Y110" s="47">
        <v>2650</v>
      </c>
      <c r="Z110" s="333" t="s">
        <v>5157</v>
      </c>
      <c r="AA110" s="72" t="s">
        <v>6652</v>
      </c>
      <c r="AB110" s="47" t="str">
        <f t="shared" si="26"/>
        <v>18x9, 6x5.5, 18 OS, 2650 lbs</v>
      </c>
      <c r="AC110" s="73" t="s">
        <v>2541</v>
      </c>
      <c r="AD110" s="46" t="str">
        <f>IF(AC110="N/A","None",VLOOKUP(AC110,ACCESSORIES!F:N,9,FALSE))</f>
        <v>Push Thru</v>
      </c>
      <c r="AE110" s="82">
        <f>_xlfn.IFNA(VLOOKUP(AC110,ACCESSORIES!F:J,5,FALSE),"N/A")</f>
        <v>33</v>
      </c>
      <c r="AF110" s="80" t="s">
        <v>85</v>
      </c>
      <c r="AG110" s="80" t="s">
        <v>85</v>
      </c>
      <c r="AH110" s="408" t="s">
        <v>2859</v>
      </c>
      <c r="AI110" s="73" t="s">
        <v>1497</v>
      </c>
      <c r="AJ110" s="9">
        <f>_xlfn.IFNA(VLOOKUP(AI110,ACCESSORIES!F:J,5,FALSE),"N/A")</f>
        <v>1.1000000000000001</v>
      </c>
      <c r="AK110" s="408" t="s">
        <v>237</v>
      </c>
      <c r="AL110" s="408" t="s">
        <v>85</v>
      </c>
      <c r="AM110" s="38" t="str">
        <f>_xlfn.IFNA(VLOOKUP(AL110,ACCESSORIES!F:J,5,FALSE),"N/A")</f>
        <v>N/A</v>
      </c>
      <c r="AN110" s="408" t="s">
        <v>85</v>
      </c>
      <c r="AO110" s="75">
        <v>16.2</v>
      </c>
      <c r="AP110" s="75">
        <v>60</v>
      </c>
      <c r="AQ110" s="408">
        <v>170</v>
      </c>
      <c r="AR110" s="25">
        <v>7.7</v>
      </c>
      <c r="AS110" s="25">
        <v>30.4</v>
      </c>
      <c r="AT110" s="25">
        <v>49.5</v>
      </c>
      <c r="AU110" s="25">
        <v>60.1</v>
      </c>
      <c r="AV110" s="25">
        <v>219.7</v>
      </c>
      <c r="AW110" s="411">
        <v>212.6</v>
      </c>
      <c r="AX110" s="410">
        <v>106.5</v>
      </c>
      <c r="AY110" s="49">
        <v>23</v>
      </c>
      <c r="AZ110" s="49">
        <v>38</v>
      </c>
      <c r="BA110" s="49">
        <v>35</v>
      </c>
      <c r="BB110" s="48">
        <f t="shared" si="25"/>
        <v>1.38</v>
      </c>
      <c r="BC110" s="3" t="s">
        <v>85</v>
      </c>
      <c r="BD110" s="412" t="str">
        <f>_xlfn.IFNA(VLOOKUP(BC110,ACCESSORIES!F:J,5,FALSE),"N/A")</f>
        <v>N/A</v>
      </c>
      <c r="BE110" s="3" t="s">
        <v>85</v>
      </c>
      <c r="BF110" s="412" t="str">
        <f>_xlfn.IFNA(VLOOKUP(BE110,ACCESSORIES!F:J,5,FALSE),"N/A")</f>
        <v>N/A</v>
      </c>
      <c r="BG110" s="70">
        <v>38</v>
      </c>
      <c r="BH110" s="50">
        <v>21.141732283464599</v>
      </c>
      <c r="BI110" s="50">
        <v>21.141732283464599</v>
      </c>
      <c r="BJ110" s="50">
        <v>11.929133858267701</v>
      </c>
      <c r="BK110" s="357">
        <f t="shared" si="34"/>
        <v>8.7375807000000152E-2</v>
      </c>
      <c r="BL110" s="73">
        <v>36</v>
      </c>
      <c r="BM110" s="107" t="s">
        <v>3771</v>
      </c>
      <c r="BN110" s="46" t="s">
        <v>3891</v>
      </c>
      <c r="BO110" s="74" t="s">
        <v>5200</v>
      </c>
      <c r="BP110" s="74" t="s">
        <v>3907</v>
      </c>
      <c r="BQ110" s="74" t="s">
        <v>4615</v>
      </c>
      <c r="BR110" s="74" t="s">
        <v>5198</v>
      </c>
      <c r="BS110" s="74" t="s">
        <v>5201</v>
      </c>
      <c r="BT110" s="74" t="s">
        <v>5202</v>
      </c>
      <c r="BU110" s="74" t="s">
        <v>5203</v>
      </c>
      <c r="BV110" s="74" t="s">
        <v>3909</v>
      </c>
      <c r="BW110" s="74"/>
      <c r="BX110" s="74"/>
      <c r="BY110" s="300" t="s">
        <v>7803</v>
      </c>
      <c r="BZ110" s="413" t="s">
        <v>7804</v>
      </c>
      <c r="CA110" s="300" t="s">
        <v>7805</v>
      </c>
      <c r="CB110" s="413" t="s">
        <v>7806</v>
      </c>
      <c r="CC110" s="86" t="str">
        <f t="shared" si="22"/>
        <v>MR305 NV, 18x9, +18mm Offset, 6x5.5, 108mm Centerbore, Matte Black - Gloss Black Lip</v>
      </c>
      <c r="CD110" s="74" t="s">
        <v>3719</v>
      </c>
      <c r="CE110" s="74" t="s">
        <v>3720</v>
      </c>
      <c r="CF110" s="74" t="str">
        <f t="shared" si="23"/>
        <v>STREET (3XX)</v>
      </c>
    </row>
    <row r="111" spans="1:84" s="36" customFormat="1" ht="15" customHeight="1">
      <c r="A111" s="22">
        <f t="shared" si="32"/>
        <v>109</v>
      </c>
      <c r="B111" s="408" t="s">
        <v>84</v>
      </c>
      <c r="C111" s="408" t="s">
        <v>1038</v>
      </c>
      <c r="D111" s="5" t="s">
        <v>2225</v>
      </c>
      <c r="E111" s="84" t="str">
        <f>CONCATENATE(LEFT(D111,5),VLOOKUP(CONCATENATE(O111,"x",P111),'WHEEL PART NUMBER GUIDE'!$B$9:$C$51,2,FALSE),VLOOKUP(CONCATENATE(Q111, W111), 'WHEEL PART NUMBER GUIDE'!$Q$6:$R$98, 2, FALSE),VLOOKUP(Z111,'WHEEL PART NUMBER GUIDE'!$J$8:$K$54,2, FALSE),IF(V111="N/A",IF(ABS(T111)&lt;10,"0"&amp;ABS(T111),ABS(T111)),CONCATENATE(LEFT(V111,1),RIGHT(V111,1))), G111, H111)</f>
        <v>MR30589080512N</v>
      </c>
      <c r="F111" s="84" t="str">
        <f t="shared" si="24"/>
        <v>MR30589080512N</v>
      </c>
      <c r="G111" s="83" t="s">
        <v>2095</v>
      </c>
      <c r="H111" s="83"/>
      <c r="I111" s="72" t="s">
        <v>472</v>
      </c>
      <c r="J111" s="305">
        <v>41275</v>
      </c>
      <c r="K111" s="78" t="s">
        <v>1230</v>
      </c>
      <c r="L111" s="328">
        <v>355</v>
      </c>
      <c r="M111" s="85">
        <f t="shared" si="21"/>
        <v>355</v>
      </c>
      <c r="N111" s="630"/>
      <c r="O111" s="5">
        <v>18</v>
      </c>
      <c r="P111" s="8">
        <v>9</v>
      </c>
      <c r="Q111" s="408" t="str">
        <f t="shared" si="33"/>
        <v>8x6.5</v>
      </c>
      <c r="R111" s="3">
        <v>8</v>
      </c>
      <c r="S111" s="3">
        <v>6.5</v>
      </c>
      <c r="T111" s="3">
        <v>-12</v>
      </c>
      <c r="U111" s="16">
        <v>4.5</v>
      </c>
      <c r="V111" s="410" t="s">
        <v>85</v>
      </c>
      <c r="W111" s="16">
        <v>130.81</v>
      </c>
      <c r="X111" s="8">
        <v>32.229999999999997</v>
      </c>
      <c r="Y111" s="47">
        <v>3640</v>
      </c>
      <c r="Z111" s="71" t="s">
        <v>2165</v>
      </c>
      <c r="AA111" s="72" t="s">
        <v>2845</v>
      </c>
      <c r="AB111" s="47" t="str">
        <f t="shared" si="26"/>
        <v>18x9, 8x6.5, -12 OS, 3640 lbs</v>
      </c>
      <c r="AC111" s="73" t="s">
        <v>1562</v>
      </c>
      <c r="AD111" s="46" t="str">
        <f>IF(AC111="N/A","None",VLOOKUP(AC111,ACCESSORIES!F:N,9,FALSE))</f>
        <v>Push Thru</v>
      </c>
      <c r="AE111" s="82">
        <f>_xlfn.IFNA(VLOOKUP(AC111,ACCESSORIES!F:J,5,FALSE),"N/A")</f>
        <v>33</v>
      </c>
      <c r="AF111" s="80" t="s">
        <v>85</v>
      </c>
      <c r="AG111" s="80" t="s">
        <v>85</v>
      </c>
      <c r="AH111" s="3" t="s">
        <v>2863</v>
      </c>
      <c r="AI111" s="73" t="s">
        <v>1827</v>
      </c>
      <c r="AJ111" s="9">
        <f>_xlfn.IFNA(VLOOKUP(AI111,ACCESSORIES!F:J,5,FALSE),"N/A")</f>
        <v>1.1000000000000001</v>
      </c>
      <c r="AK111" s="408" t="s">
        <v>237</v>
      </c>
      <c r="AL111" s="408" t="s">
        <v>85</v>
      </c>
      <c r="AM111" s="38" t="str">
        <f>_xlfn.IFNA(VLOOKUP(AL111,ACCESSORIES!F:J,5,FALSE),"N/A")</f>
        <v>N/A</v>
      </c>
      <c r="AN111" s="408" t="s">
        <v>85</v>
      </c>
      <c r="AO111" s="75">
        <v>16.2</v>
      </c>
      <c r="AP111" s="75">
        <v>60</v>
      </c>
      <c r="AQ111" s="408">
        <v>200</v>
      </c>
      <c r="AR111" s="25">
        <v>0</v>
      </c>
      <c r="AS111" s="25">
        <v>0</v>
      </c>
      <c r="AT111" s="25">
        <v>46</v>
      </c>
      <c r="AU111" s="25">
        <v>60.4</v>
      </c>
      <c r="AV111" s="25">
        <v>220.9</v>
      </c>
      <c r="AW111" s="411">
        <v>216.5</v>
      </c>
      <c r="AX111" s="410">
        <v>123</v>
      </c>
      <c r="AY111" s="49">
        <v>89.5</v>
      </c>
      <c r="AZ111" s="49">
        <v>89.5</v>
      </c>
      <c r="BA111" s="49">
        <v>37</v>
      </c>
      <c r="BB111" s="48">
        <f t="shared" si="25"/>
        <v>1.46</v>
      </c>
      <c r="BC111" s="3" t="s">
        <v>85</v>
      </c>
      <c r="BD111" s="412" t="str">
        <f>_xlfn.IFNA(VLOOKUP(BC111,ACCESSORIES!F:J,5,FALSE),"N/A")</f>
        <v>N/A</v>
      </c>
      <c r="BE111" s="3" t="s">
        <v>85</v>
      </c>
      <c r="BF111" s="412" t="str">
        <f>_xlfn.IFNA(VLOOKUP(BE111,ACCESSORIES!F:J,5,FALSE),"N/A")</f>
        <v>N/A</v>
      </c>
      <c r="BG111" s="70">
        <v>38</v>
      </c>
      <c r="BH111" s="50">
        <v>21.141732283464599</v>
      </c>
      <c r="BI111" s="50">
        <v>21.141732283464599</v>
      </c>
      <c r="BJ111" s="50">
        <v>11.929133858267701</v>
      </c>
      <c r="BK111" s="357">
        <f t="shared" si="34"/>
        <v>8.7375807000000152E-2</v>
      </c>
      <c r="BL111" s="73">
        <v>36</v>
      </c>
      <c r="BM111" s="107" t="s">
        <v>10367</v>
      </c>
      <c r="BN111" s="46" t="s">
        <v>3891</v>
      </c>
      <c r="BO111" s="74" t="s">
        <v>3907</v>
      </c>
      <c r="BP111" s="74" t="s">
        <v>4615</v>
      </c>
      <c r="BQ111" s="74" t="s">
        <v>5198</v>
      </c>
      <c r="BR111" s="74" t="s">
        <v>5199</v>
      </c>
      <c r="BS111" s="74" t="s">
        <v>5169</v>
      </c>
      <c r="BT111" s="74" t="s">
        <v>5196</v>
      </c>
      <c r="BU111" s="74" t="s">
        <v>3909</v>
      </c>
      <c r="BV111" s="74"/>
      <c r="BW111" s="74"/>
      <c r="BX111" s="74"/>
      <c r="BY111" s="300" t="s">
        <v>7764</v>
      </c>
      <c r="BZ111" s="413" t="s">
        <v>7763</v>
      </c>
      <c r="CA111" s="300" t="s">
        <v>7765</v>
      </c>
      <c r="CB111" s="413" t="s">
        <v>7766</v>
      </c>
      <c r="CC111" s="86" t="str">
        <f t="shared" si="22"/>
        <v>MR305 NV, 18x9, -12mm Offset, 8x6.5, 130.81mm Centerbore, Matte Black</v>
      </c>
      <c r="CD111" s="74" t="s">
        <v>3719</v>
      </c>
      <c r="CE111" s="74" t="s">
        <v>3720</v>
      </c>
      <c r="CF111" s="74" t="str">
        <f t="shared" si="23"/>
        <v>STREET (3XX)</v>
      </c>
    </row>
    <row r="112" spans="1:84" s="36" customFormat="1" ht="15" customHeight="1">
      <c r="A112" s="22">
        <f t="shared" si="32"/>
        <v>110</v>
      </c>
      <c r="B112" s="408" t="s">
        <v>84</v>
      </c>
      <c r="C112" s="408" t="s">
        <v>1038</v>
      </c>
      <c r="D112" s="5" t="s">
        <v>2225</v>
      </c>
      <c r="E112" s="84" t="str">
        <f>CONCATENATE(LEFT(D112,5),VLOOKUP(CONCATENATE(O112,"x",P112),'WHEEL PART NUMBER GUIDE'!$B$9:$C$51,2,FALSE),VLOOKUP(CONCATENATE(Q112, W112), 'WHEEL PART NUMBER GUIDE'!$Q$6:$R$98, 2, FALSE),VLOOKUP(Z112,'WHEEL PART NUMBER GUIDE'!$J$8:$K$54,2, FALSE),IF(V112="N/A",IF(ABS(T112)&lt;10,"0"&amp;ABS(T112),ABS(T112)),CONCATENATE(LEFT(V112,1),RIGHT(V112,1))), G112, H112)</f>
        <v>MR30589080518</v>
      </c>
      <c r="F112" s="84" t="str">
        <f t="shared" si="24"/>
        <v>MR30589080518</v>
      </c>
      <c r="G112" s="83"/>
      <c r="H112" s="83"/>
      <c r="I112" s="72" t="s">
        <v>473</v>
      </c>
      <c r="J112" s="305">
        <v>41275</v>
      </c>
      <c r="K112" s="78" t="s">
        <v>1230</v>
      </c>
      <c r="L112" s="328">
        <v>355</v>
      </c>
      <c r="M112" s="85">
        <f t="shared" si="21"/>
        <v>355</v>
      </c>
      <c r="N112" s="630"/>
      <c r="O112" s="5">
        <v>18</v>
      </c>
      <c r="P112" s="8">
        <v>9</v>
      </c>
      <c r="Q112" s="408" t="str">
        <f t="shared" si="33"/>
        <v>8x6.5</v>
      </c>
      <c r="R112" s="3">
        <v>8</v>
      </c>
      <c r="S112" s="3">
        <v>6.5</v>
      </c>
      <c r="T112" s="3">
        <v>18</v>
      </c>
      <c r="U112" s="16">
        <v>5.75</v>
      </c>
      <c r="V112" s="410" t="s">
        <v>85</v>
      </c>
      <c r="W112" s="16">
        <v>130.81</v>
      </c>
      <c r="X112" s="8">
        <v>33.770000000000003</v>
      </c>
      <c r="Y112" s="47">
        <v>3640</v>
      </c>
      <c r="Z112" s="71" t="s">
        <v>2165</v>
      </c>
      <c r="AA112" s="72" t="s">
        <v>2845</v>
      </c>
      <c r="AB112" s="47" t="str">
        <f t="shared" si="26"/>
        <v>18x9, 8x6.5, 18 OS, 3640 lbs</v>
      </c>
      <c r="AC112" s="73" t="s">
        <v>1562</v>
      </c>
      <c r="AD112" s="46" t="str">
        <f>IF(AC112="N/A","None",VLOOKUP(AC112,ACCESSORIES!F:N,9,FALSE))</f>
        <v>Push Thru</v>
      </c>
      <c r="AE112" s="82">
        <f>_xlfn.IFNA(VLOOKUP(AC112,ACCESSORIES!F:J,5,FALSE),"N/A")</f>
        <v>33</v>
      </c>
      <c r="AF112" s="80" t="s">
        <v>85</v>
      </c>
      <c r="AG112" s="80" t="s">
        <v>85</v>
      </c>
      <c r="AH112" s="3" t="s">
        <v>2863</v>
      </c>
      <c r="AI112" s="73" t="s">
        <v>1827</v>
      </c>
      <c r="AJ112" s="9">
        <f>_xlfn.IFNA(VLOOKUP(AI112,ACCESSORIES!F:J,5,FALSE),"N/A")</f>
        <v>1.1000000000000001</v>
      </c>
      <c r="AK112" s="408" t="s">
        <v>237</v>
      </c>
      <c r="AL112" s="408" t="s">
        <v>85</v>
      </c>
      <c r="AM112" s="38" t="str">
        <f>_xlfn.IFNA(VLOOKUP(AL112,ACCESSORIES!F:J,5,FALSE),"N/A")</f>
        <v>N/A</v>
      </c>
      <c r="AN112" s="408" t="s">
        <v>85</v>
      </c>
      <c r="AO112" s="75">
        <v>16.2</v>
      </c>
      <c r="AP112" s="75">
        <v>60</v>
      </c>
      <c r="AQ112" s="408">
        <v>200</v>
      </c>
      <c r="AR112" s="25">
        <v>0</v>
      </c>
      <c r="AS112" s="25">
        <v>0</v>
      </c>
      <c r="AT112" s="25">
        <v>36</v>
      </c>
      <c r="AU112" s="25">
        <v>44</v>
      </c>
      <c r="AV112" s="25">
        <v>219.7</v>
      </c>
      <c r="AW112" s="411">
        <v>212.6</v>
      </c>
      <c r="AX112" s="410">
        <v>123</v>
      </c>
      <c r="AY112" s="49">
        <v>89.5</v>
      </c>
      <c r="AZ112" s="49">
        <v>89.5</v>
      </c>
      <c r="BA112" s="49">
        <v>35</v>
      </c>
      <c r="BB112" s="48">
        <f t="shared" si="25"/>
        <v>1.38</v>
      </c>
      <c r="BC112" s="3" t="s">
        <v>85</v>
      </c>
      <c r="BD112" s="412" t="str">
        <f>_xlfn.IFNA(VLOOKUP(BC112,ACCESSORIES!F:J,5,FALSE),"N/A")</f>
        <v>N/A</v>
      </c>
      <c r="BE112" s="3" t="s">
        <v>85</v>
      </c>
      <c r="BF112" s="412" t="str">
        <f>_xlfn.IFNA(VLOOKUP(BE112,ACCESSORIES!F:J,5,FALSE),"N/A")</f>
        <v>N/A</v>
      </c>
      <c r="BG112" s="70">
        <v>39</v>
      </c>
      <c r="BH112" s="50">
        <v>21.141732283464599</v>
      </c>
      <c r="BI112" s="50">
        <v>21.141732283464599</v>
      </c>
      <c r="BJ112" s="50">
        <v>11.929133858267701</v>
      </c>
      <c r="BK112" s="357">
        <f t="shared" si="34"/>
        <v>8.7375807000000152E-2</v>
      </c>
      <c r="BL112" s="73">
        <v>36</v>
      </c>
      <c r="BM112" s="107" t="s">
        <v>3771</v>
      </c>
      <c r="BN112" s="46" t="s">
        <v>3891</v>
      </c>
      <c r="BO112" s="74" t="s">
        <v>3907</v>
      </c>
      <c r="BP112" s="74" t="s">
        <v>4615</v>
      </c>
      <c r="BQ112" s="74" t="s">
        <v>5198</v>
      </c>
      <c r="BR112" s="74" t="s">
        <v>5199</v>
      </c>
      <c r="BS112" s="74" t="s">
        <v>5169</v>
      </c>
      <c r="BT112" s="74" t="s">
        <v>5196</v>
      </c>
      <c r="BU112" s="74" t="s">
        <v>3909</v>
      </c>
      <c r="BV112" s="74"/>
      <c r="BW112" s="74"/>
      <c r="BX112" s="74"/>
      <c r="BY112" s="300" t="s">
        <v>7764</v>
      </c>
      <c r="BZ112" s="413" t="s">
        <v>7763</v>
      </c>
      <c r="CA112" s="300" t="s">
        <v>7765</v>
      </c>
      <c r="CB112" s="413" t="s">
        <v>7766</v>
      </c>
      <c r="CC112" s="86" t="str">
        <f t="shared" si="22"/>
        <v>MR305 NV, 18x9, +18mm Offset, 8x6.5, 130.81mm Centerbore, Matte Black</v>
      </c>
      <c r="CD112" s="74" t="s">
        <v>3719</v>
      </c>
      <c r="CE112" s="74" t="s">
        <v>3720</v>
      </c>
      <c r="CF112" s="74" t="str">
        <f t="shared" si="23"/>
        <v>STREET (3XX)</v>
      </c>
    </row>
    <row r="113" spans="1:84" s="36" customFormat="1" ht="15" customHeight="1">
      <c r="A113" s="22">
        <f t="shared" si="32"/>
        <v>111</v>
      </c>
      <c r="B113" s="408" t="s">
        <v>84</v>
      </c>
      <c r="C113" s="408" t="s">
        <v>1038</v>
      </c>
      <c r="D113" s="5" t="s">
        <v>2225</v>
      </c>
      <c r="E113" s="84" t="str">
        <f>CONCATENATE(LEFT(D113,5),VLOOKUP(CONCATENATE(O113,"x",P113),'WHEEL PART NUMBER GUIDE'!$B$9:$C$51,2,FALSE),VLOOKUP(CONCATENATE(Q113, W113), 'WHEEL PART NUMBER GUIDE'!$Q$6:$R$98, 2, FALSE),VLOOKUP(Z113,'WHEEL PART NUMBER GUIDE'!$J$8:$K$54,2, FALSE),IF(V113="N/A",IF(ABS(T113)&lt;10,"0"&amp;ABS(T113),ABS(T113)),CONCATENATE(LEFT(V113,1),RIGHT(V113,1))), G113, H113)</f>
        <v>MR30589080818</v>
      </c>
      <c r="F113" s="84" t="str">
        <f t="shared" si="24"/>
        <v>MR30589080818</v>
      </c>
      <c r="G113" s="83"/>
      <c r="H113" s="83"/>
      <c r="I113" s="72" t="s">
        <v>5573</v>
      </c>
      <c r="J113" s="305">
        <v>44585.489861111113</v>
      </c>
      <c r="K113" s="78" t="s">
        <v>1230</v>
      </c>
      <c r="L113" s="328">
        <v>385</v>
      </c>
      <c r="M113" s="85">
        <f t="shared" si="21"/>
        <v>385</v>
      </c>
      <c r="N113" s="630"/>
      <c r="O113" s="5">
        <v>18</v>
      </c>
      <c r="P113" s="8">
        <v>9</v>
      </c>
      <c r="Q113" s="408" t="str">
        <f t="shared" si="33"/>
        <v>8x6.5</v>
      </c>
      <c r="R113" s="3">
        <v>8</v>
      </c>
      <c r="S113" s="3">
        <v>6.5</v>
      </c>
      <c r="T113" s="3">
        <v>18</v>
      </c>
      <c r="U113" s="16">
        <v>5.75</v>
      </c>
      <c r="V113" s="410" t="s">
        <v>85</v>
      </c>
      <c r="W113" s="16">
        <v>130.81</v>
      </c>
      <c r="X113" s="8">
        <v>32.409999999999997</v>
      </c>
      <c r="Y113" s="47">
        <v>3640</v>
      </c>
      <c r="Z113" s="71" t="s">
        <v>5380</v>
      </c>
      <c r="AA113" s="71" t="s">
        <v>2850</v>
      </c>
      <c r="AB113" s="47" t="str">
        <f t="shared" si="26"/>
        <v>18x9, 8x6.5, 18 OS, 3640 lbs</v>
      </c>
      <c r="AC113" s="73" t="s">
        <v>1562</v>
      </c>
      <c r="AD113" s="46" t="str">
        <f>IF(AC113="N/A","None",VLOOKUP(AC113,ACCESSORIES!F:N,9,FALSE))</f>
        <v>Push Thru</v>
      </c>
      <c r="AE113" s="82">
        <f>_xlfn.IFNA(VLOOKUP(AC113,ACCESSORIES!F:J,5,FALSE),"N/A")</f>
        <v>33</v>
      </c>
      <c r="AF113" s="80" t="s">
        <v>85</v>
      </c>
      <c r="AG113" s="80" t="s">
        <v>85</v>
      </c>
      <c r="AH113" s="3" t="s">
        <v>2863</v>
      </c>
      <c r="AI113" s="73" t="s">
        <v>1827</v>
      </c>
      <c r="AJ113" s="9">
        <f>_xlfn.IFNA(VLOOKUP(AI113,ACCESSORIES!F:J,5,FALSE),"N/A")</f>
        <v>1.1000000000000001</v>
      </c>
      <c r="AK113" s="408" t="s">
        <v>237</v>
      </c>
      <c r="AL113" s="408" t="s">
        <v>85</v>
      </c>
      <c r="AM113" s="38" t="str">
        <f>_xlfn.IFNA(VLOOKUP(AL113,ACCESSORIES!F:J,5,FALSE),"N/A")</f>
        <v>N/A</v>
      </c>
      <c r="AN113" s="408" t="s">
        <v>85</v>
      </c>
      <c r="AO113" s="75">
        <v>16.2</v>
      </c>
      <c r="AP113" s="75">
        <v>60</v>
      </c>
      <c r="AQ113" s="408">
        <v>200</v>
      </c>
      <c r="AR113" s="25">
        <v>0</v>
      </c>
      <c r="AS113" s="25">
        <v>0</v>
      </c>
      <c r="AT113" s="25">
        <v>36</v>
      </c>
      <c r="AU113" s="25">
        <v>44</v>
      </c>
      <c r="AV113" s="25">
        <v>219.7</v>
      </c>
      <c r="AW113" s="411">
        <v>212.6</v>
      </c>
      <c r="AX113" s="410">
        <v>123</v>
      </c>
      <c r="AY113" s="49">
        <v>89.5</v>
      </c>
      <c r="AZ113" s="49">
        <v>89.5</v>
      </c>
      <c r="BA113" s="49">
        <v>35</v>
      </c>
      <c r="BB113" s="48">
        <f t="shared" si="25"/>
        <v>1.38</v>
      </c>
      <c r="BC113" s="3" t="s">
        <v>85</v>
      </c>
      <c r="BD113" s="412" t="str">
        <f>_xlfn.IFNA(VLOOKUP(BC113,ACCESSORIES!F:J,5,FALSE),"N/A")</f>
        <v>N/A</v>
      </c>
      <c r="BE113" s="3" t="s">
        <v>85</v>
      </c>
      <c r="BF113" s="412" t="str">
        <f>_xlfn.IFNA(VLOOKUP(BE113,ACCESSORIES!F:J,5,FALSE),"N/A")</f>
        <v>N/A</v>
      </c>
      <c r="BG113" s="70">
        <v>37</v>
      </c>
      <c r="BH113" s="50">
        <v>21.141732283464599</v>
      </c>
      <c r="BI113" s="50">
        <v>21.141732283464599</v>
      </c>
      <c r="BJ113" s="50">
        <v>11.929133858267701</v>
      </c>
      <c r="BK113" s="357">
        <f t="shared" si="34"/>
        <v>8.7375807000000152E-2</v>
      </c>
      <c r="BL113" s="73">
        <v>36</v>
      </c>
      <c r="BM113" s="107" t="s">
        <v>3771</v>
      </c>
      <c r="BN113" s="46" t="s">
        <v>3891</v>
      </c>
      <c r="BO113" s="74" t="s">
        <v>3907</v>
      </c>
      <c r="BP113" s="74" t="s">
        <v>4615</v>
      </c>
      <c r="BQ113" s="74" t="s">
        <v>5198</v>
      </c>
      <c r="BR113" s="74" t="s">
        <v>5199</v>
      </c>
      <c r="BS113" s="74" t="s">
        <v>5169</v>
      </c>
      <c r="BT113" s="74" t="s">
        <v>5196</v>
      </c>
      <c r="BU113" s="74" t="s">
        <v>3909</v>
      </c>
      <c r="BV113" s="74"/>
      <c r="BW113" s="74"/>
      <c r="BX113" s="74"/>
      <c r="BY113" s="300" t="s">
        <v>7797</v>
      </c>
      <c r="BZ113" s="413" t="s">
        <v>7798</v>
      </c>
      <c r="CA113" s="300" t="s">
        <v>7796</v>
      </c>
      <c r="CB113" s="413" t="s">
        <v>7795</v>
      </c>
      <c r="CC113" s="86" t="str">
        <f t="shared" si="22"/>
        <v>MR305 NV, 18x9, +18mm Offset, 8x6.5, 130.81mm Centerbore, Titanium - Matte Black Lip</v>
      </c>
      <c r="CD113" s="74" t="s">
        <v>3719</v>
      </c>
      <c r="CE113" s="74" t="s">
        <v>3720</v>
      </c>
      <c r="CF113" s="74" t="str">
        <f t="shared" si="23"/>
        <v>STREET (3XX)</v>
      </c>
    </row>
    <row r="114" spans="1:84" s="36" customFormat="1" ht="15" customHeight="1">
      <c r="A114" s="22">
        <f t="shared" si="32"/>
        <v>112</v>
      </c>
      <c r="B114" s="408" t="s">
        <v>84</v>
      </c>
      <c r="C114" s="408" t="s">
        <v>1038</v>
      </c>
      <c r="D114" s="5" t="s">
        <v>2225</v>
      </c>
      <c r="E114" s="84" t="str">
        <f>CONCATENATE(LEFT(D114,5),VLOOKUP(CONCATENATE(O114,"x",P114),'WHEEL PART NUMBER GUIDE'!$B$9:$C$51,2,FALSE),VLOOKUP(CONCATENATE(Q114, W114), 'WHEEL PART NUMBER GUIDE'!$Q$6:$R$98, 2, FALSE),VLOOKUP(Z114,'WHEEL PART NUMBER GUIDE'!$J$8:$K$54,2, FALSE),IF(V114="N/A",IF(ABS(T114)&lt;10,"0"&amp;ABS(T114),ABS(T114)),CONCATENATE(LEFT(V114,1),RIGHT(V114,1))), G114, H114)</f>
        <v>MR305890801018</v>
      </c>
      <c r="F114" s="84" t="str">
        <f t="shared" si="24"/>
        <v>MR305890801018</v>
      </c>
      <c r="G114" s="83"/>
      <c r="H114" s="83"/>
      <c r="I114" s="72" t="s">
        <v>5059</v>
      </c>
      <c r="J114" s="299">
        <v>44462.554740196756</v>
      </c>
      <c r="K114" s="78" t="s">
        <v>1230</v>
      </c>
      <c r="L114" s="328">
        <v>420</v>
      </c>
      <c r="M114" s="85">
        <f t="shared" si="21"/>
        <v>420</v>
      </c>
      <c r="N114" s="630"/>
      <c r="O114" s="5">
        <v>18</v>
      </c>
      <c r="P114" s="8">
        <v>9</v>
      </c>
      <c r="Q114" s="408" t="str">
        <f t="shared" si="33"/>
        <v>8x6.5</v>
      </c>
      <c r="R114" s="3">
        <v>8</v>
      </c>
      <c r="S114" s="3">
        <v>6.5</v>
      </c>
      <c r="T114" s="3">
        <v>18</v>
      </c>
      <c r="U114" s="16">
        <v>5.75</v>
      </c>
      <c r="V114" s="410" t="s">
        <v>85</v>
      </c>
      <c r="W114" s="16">
        <v>130.81</v>
      </c>
      <c r="X114" s="8">
        <v>33.07</v>
      </c>
      <c r="Y114" s="47">
        <v>3640</v>
      </c>
      <c r="Z114" s="333" t="s">
        <v>5157</v>
      </c>
      <c r="AA114" s="72" t="s">
        <v>6652</v>
      </c>
      <c r="AB114" s="47" t="str">
        <f t="shared" si="26"/>
        <v>18x9, 8x6.5, 18 OS, 3640 lbs</v>
      </c>
      <c r="AC114" s="73" t="s">
        <v>1800</v>
      </c>
      <c r="AD114" s="46" t="str">
        <f>IF(AC114="N/A","None",VLOOKUP(AC114,ACCESSORIES!F:N,9,FALSE))</f>
        <v>Push Thru</v>
      </c>
      <c r="AE114" s="82">
        <f>_xlfn.IFNA(VLOOKUP(AC114,ACCESSORIES!F:J,5,FALSE),"N/A")</f>
        <v>33</v>
      </c>
      <c r="AF114" s="80" t="s">
        <v>85</v>
      </c>
      <c r="AG114" s="80" t="s">
        <v>85</v>
      </c>
      <c r="AH114" s="3" t="s">
        <v>2863</v>
      </c>
      <c r="AI114" s="73" t="s">
        <v>1497</v>
      </c>
      <c r="AJ114" s="9">
        <f>_xlfn.IFNA(VLOOKUP(AI114,ACCESSORIES!F:J,5,FALSE),"N/A")</f>
        <v>1.1000000000000001</v>
      </c>
      <c r="AK114" s="408" t="s">
        <v>237</v>
      </c>
      <c r="AL114" s="408" t="s">
        <v>85</v>
      </c>
      <c r="AM114" s="38" t="str">
        <f>_xlfn.IFNA(VLOOKUP(AL114,ACCESSORIES!F:J,5,FALSE),"N/A")</f>
        <v>N/A</v>
      </c>
      <c r="AN114" s="408" t="s">
        <v>85</v>
      </c>
      <c r="AO114" s="75">
        <v>16.2</v>
      </c>
      <c r="AP114" s="75">
        <v>60</v>
      </c>
      <c r="AQ114" s="408">
        <v>200</v>
      </c>
      <c r="AR114" s="25">
        <v>0</v>
      </c>
      <c r="AS114" s="25">
        <v>0</v>
      </c>
      <c r="AT114" s="25">
        <v>36</v>
      </c>
      <c r="AU114" s="25">
        <v>44</v>
      </c>
      <c r="AV114" s="25">
        <v>219.7</v>
      </c>
      <c r="AW114" s="411">
        <v>212.6</v>
      </c>
      <c r="AX114" s="410">
        <v>124</v>
      </c>
      <c r="AY114" s="49">
        <v>98</v>
      </c>
      <c r="AZ114" s="49">
        <v>100</v>
      </c>
      <c r="BA114" s="49">
        <v>35</v>
      </c>
      <c r="BB114" s="48">
        <f t="shared" si="25"/>
        <v>1.38</v>
      </c>
      <c r="BC114" s="3" t="s">
        <v>85</v>
      </c>
      <c r="BD114" s="412" t="str">
        <f>_xlfn.IFNA(VLOOKUP(BC114,ACCESSORIES!F:J,5,FALSE),"N/A")</f>
        <v>N/A</v>
      </c>
      <c r="BE114" s="3" t="s">
        <v>85</v>
      </c>
      <c r="BF114" s="412" t="str">
        <f>_xlfn.IFNA(VLOOKUP(BE114,ACCESSORIES!F:J,5,FALSE),"N/A")</f>
        <v>N/A</v>
      </c>
      <c r="BG114" s="70">
        <v>38</v>
      </c>
      <c r="BH114" s="50">
        <v>21.141732283464599</v>
      </c>
      <c r="BI114" s="50">
        <v>21.141732283464599</v>
      </c>
      <c r="BJ114" s="50">
        <v>11.929133858267701</v>
      </c>
      <c r="BK114" s="357">
        <f t="shared" si="34"/>
        <v>8.7375807000000152E-2</v>
      </c>
      <c r="BL114" s="73">
        <v>36</v>
      </c>
      <c r="BM114" s="107" t="s">
        <v>3771</v>
      </c>
      <c r="BN114" s="46" t="s">
        <v>3891</v>
      </c>
      <c r="BO114" s="74" t="s">
        <v>5200</v>
      </c>
      <c r="BP114" s="74" t="s">
        <v>3907</v>
      </c>
      <c r="BQ114" s="74" t="s">
        <v>4615</v>
      </c>
      <c r="BR114" s="74" t="s">
        <v>5198</v>
      </c>
      <c r="BS114" s="74" t="s">
        <v>5201</v>
      </c>
      <c r="BT114" s="74" t="s">
        <v>5202</v>
      </c>
      <c r="BU114" s="74" t="s">
        <v>5203</v>
      </c>
      <c r="BV114" s="74" t="s">
        <v>3909</v>
      </c>
      <c r="BW114" s="74"/>
      <c r="BX114" s="74"/>
      <c r="BY114" s="300" t="s">
        <v>10473</v>
      </c>
      <c r="BZ114" s="356" t="s">
        <v>10474</v>
      </c>
      <c r="CA114" s="300" t="s">
        <v>10475</v>
      </c>
      <c r="CB114" s="356" t="s">
        <v>10476</v>
      </c>
      <c r="CC114" s="86" t="str">
        <f t="shared" si="22"/>
        <v>MR305 NV, 18x9, +18mm Offset, 8x6.5, 130.81mm Centerbore, Matte Black - Gloss Black Lip</v>
      </c>
      <c r="CD114" s="74" t="s">
        <v>3719</v>
      </c>
      <c r="CE114" s="74" t="s">
        <v>3720</v>
      </c>
      <c r="CF114" s="74" t="str">
        <f t="shared" si="23"/>
        <v>STREET (3XX)</v>
      </c>
    </row>
    <row r="115" spans="1:84" s="36" customFormat="1" ht="15" customHeight="1">
      <c r="A115" s="22">
        <f t="shared" si="32"/>
        <v>113</v>
      </c>
      <c r="B115" s="408" t="s">
        <v>84</v>
      </c>
      <c r="C115" s="408" t="s">
        <v>1038</v>
      </c>
      <c r="D115" s="5" t="s">
        <v>2225</v>
      </c>
      <c r="E115" s="84" t="str">
        <f>CONCATENATE(LEFT(D115,5),VLOOKUP(CONCATENATE(O115,"x",P115),'WHEEL PART NUMBER GUIDE'!$B$9:$C$51,2,FALSE),VLOOKUP(CONCATENATE(Q115, W115), 'WHEEL PART NUMBER GUIDE'!$Q$6:$R$98, 2, FALSE),VLOOKUP(Z115,'WHEEL PART NUMBER GUIDE'!$J$8:$K$54,2, FALSE),IF(V115="N/A",IF(ABS(T115)&lt;10,"0"&amp;ABS(T115),ABS(T115)),CONCATENATE(LEFT(V115,1),RIGHT(V115,1))), G115, H115)</f>
        <v>MR30589087318</v>
      </c>
      <c r="F115" s="84" t="str">
        <f t="shared" si="24"/>
        <v>MR30589087318</v>
      </c>
      <c r="G115" s="83"/>
      <c r="H115" s="83"/>
      <c r="I115" s="72" t="s">
        <v>474</v>
      </c>
      <c r="J115" s="305">
        <v>41275</v>
      </c>
      <c r="K115" s="78" t="s">
        <v>1230</v>
      </c>
      <c r="L115" s="328">
        <v>355</v>
      </c>
      <c r="M115" s="85">
        <f t="shared" si="21"/>
        <v>355</v>
      </c>
      <c r="N115" s="630"/>
      <c r="O115" s="5">
        <v>18</v>
      </c>
      <c r="P115" s="8">
        <v>9</v>
      </c>
      <c r="Q115" s="408" t="str">
        <f t="shared" si="33"/>
        <v>8x170</v>
      </c>
      <c r="R115" s="3">
        <v>8</v>
      </c>
      <c r="S115" s="3">
        <v>170</v>
      </c>
      <c r="T115" s="3">
        <v>18</v>
      </c>
      <c r="U115" s="16">
        <v>5.75</v>
      </c>
      <c r="V115" s="410" t="s">
        <v>85</v>
      </c>
      <c r="W115" s="16">
        <v>130.81</v>
      </c>
      <c r="X115" s="8">
        <v>33.18</v>
      </c>
      <c r="Y115" s="47">
        <v>3640</v>
      </c>
      <c r="Z115" s="71" t="s">
        <v>5149</v>
      </c>
      <c r="AA115" s="71" t="s">
        <v>2848</v>
      </c>
      <c r="AB115" s="47" t="str">
        <f t="shared" si="26"/>
        <v>18x9, 8x170, 18 OS, 3640 lbs</v>
      </c>
      <c r="AC115" s="73" t="s">
        <v>1759</v>
      </c>
      <c r="AD115" s="46" t="str">
        <f>IF(AC115="N/A","None",VLOOKUP(AC115,ACCESSORIES!F:N,9,FALSE))</f>
        <v>Push Thru</v>
      </c>
      <c r="AE115" s="82">
        <f>_xlfn.IFNA(VLOOKUP(AC115,ACCESSORIES!F:J,5,FALSE),"N/A")</f>
        <v>33</v>
      </c>
      <c r="AF115" s="80" t="s">
        <v>85</v>
      </c>
      <c r="AG115" s="80" t="s">
        <v>85</v>
      </c>
      <c r="AH115" s="3" t="s">
        <v>2863</v>
      </c>
      <c r="AI115" s="73" t="s">
        <v>1827</v>
      </c>
      <c r="AJ115" s="9">
        <f>_xlfn.IFNA(VLOOKUP(AI115,ACCESSORIES!F:J,5,FALSE),"N/A")</f>
        <v>1.1000000000000001</v>
      </c>
      <c r="AK115" s="408" t="s">
        <v>237</v>
      </c>
      <c r="AL115" s="408" t="s">
        <v>85</v>
      </c>
      <c r="AM115" s="38" t="str">
        <f>_xlfn.IFNA(VLOOKUP(AL115,ACCESSORIES!F:J,5,FALSE),"N/A")</f>
        <v>N/A</v>
      </c>
      <c r="AN115" s="408" t="s">
        <v>85</v>
      </c>
      <c r="AO115" s="75">
        <v>16.2</v>
      </c>
      <c r="AP115" s="75">
        <v>60</v>
      </c>
      <c r="AQ115" s="408">
        <v>200</v>
      </c>
      <c r="AR115" s="25">
        <v>0</v>
      </c>
      <c r="AS115" s="25">
        <v>0</v>
      </c>
      <c r="AT115" s="25">
        <v>36</v>
      </c>
      <c r="AU115" s="25">
        <v>44</v>
      </c>
      <c r="AV115" s="25">
        <v>219.7</v>
      </c>
      <c r="AW115" s="411">
        <v>212.6</v>
      </c>
      <c r="AX115" s="410">
        <v>128</v>
      </c>
      <c r="AY115" s="49">
        <v>97.7</v>
      </c>
      <c r="AZ115" s="49">
        <v>107</v>
      </c>
      <c r="BA115" s="49">
        <v>35</v>
      </c>
      <c r="BB115" s="48">
        <f t="shared" si="25"/>
        <v>1.38</v>
      </c>
      <c r="BC115" s="408" t="s">
        <v>85</v>
      </c>
      <c r="BD115" s="412" t="str">
        <f>_xlfn.IFNA(VLOOKUP(BC115,ACCESSORIES!F:J,5,FALSE),"N/A")</f>
        <v>N/A</v>
      </c>
      <c r="BE115" s="408" t="s">
        <v>85</v>
      </c>
      <c r="BF115" s="412" t="str">
        <f>_xlfn.IFNA(VLOOKUP(BE115,ACCESSORIES!F:J,5,FALSE),"N/A")</f>
        <v>N/A</v>
      </c>
      <c r="BG115" s="70">
        <v>39</v>
      </c>
      <c r="BH115" s="50">
        <v>21.141732283464599</v>
      </c>
      <c r="BI115" s="50">
        <v>21.141732283464599</v>
      </c>
      <c r="BJ115" s="50">
        <v>11.929133858267701</v>
      </c>
      <c r="BK115" s="357">
        <f t="shared" si="34"/>
        <v>8.7375807000000152E-2</v>
      </c>
      <c r="BL115" s="73">
        <v>36</v>
      </c>
      <c r="BM115" s="107" t="s">
        <v>3771</v>
      </c>
      <c r="BN115" s="46" t="s">
        <v>3891</v>
      </c>
      <c r="BO115" s="74" t="s">
        <v>3907</v>
      </c>
      <c r="BP115" s="74" t="s">
        <v>4615</v>
      </c>
      <c r="BQ115" s="74" t="s">
        <v>5198</v>
      </c>
      <c r="BR115" s="74" t="s">
        <v>5199</v>
      </c>
      <c r="BS115" s="74" t="s">
        <v>5169</v>
      </c>
      <c r="BT115" s="74" t="s">
        <v>5196</v>
      </c>
      <c r="BU115" s="74" t="s">
        <v>3909</v>
      </c>
      <c r="BV115" s="74"/>
      <c r="BW115" s="74"/>
      <c r="BX115" s="74"/>
      <c r="BY115" s="300" t="s">
        <v>7807</v>
      </c>
      <c r="BZ115" s="413" t="s">
        <v>7812</v>
      </c>
      <c r="CA115" s="300" t="s">
        <v>7810</v>
      </c>
      <c r="CB115" s="413" t="s">
        <v>7811</v>
      </c>
      <c r="CC115" s="86" t="str">
        <f t="shared" si="22"/>
        <v>MR305 NV, 18x9, +18mm Offset, 8x170, 130.81mm Centerbore, Machined - Matte Black Lip</v>
      </c>
      <c r="CD115" s="74" t="s">
        <v>3719</v>
      </c>
      <c r="CE115" s="74" t="s">
        <v>3720</v>
      </c>
      <c r="CF115" s="74" t="str">
        <f t="shared" si="23"/>
        <v>STREET (3XX)</v>
      </c>
    </row>
    <row r="116" spans="1:84" s="36" customFormat="1" ht="15" customHeight="1">
      <c r="A116" s="22">
        <f t="shared" si="32"/>
        <v>114</v>
      </c>
      <c r="B116" s="408" t="s">
        <v>84</v>
      </c>
      <c r="C116" s="408" t="s">
        <v>1038</v>
      </c>
      <c r="D116" s="5" t="s">
        <v>2225</v>
      </c>
      <c r="E116" s="84" t="str">
        <f>CONCATENATE(LEFT(D116,5),VLOOKUP(CONCATENATE(O116,"x",P116),'WHEEL PART NUMBER GUIDE'!$B$9:$C$51,2,FALSE),VLOOKUP(CONCATENATE(Q116, W116), 'WHEEL PART NUMBER GUIDE'!$Q$6:$R$98, 2, FALSE),VLOOKUP(Z116,'WHEEL PART NUMBER GUIDE'!$J$8:$K$54,2, FALSE),IF(V116="N/A",IF(ABS(T116)&lt;10,"0"&amp;ABS(T116),ABS(T116)),CONCATENATE(LEFT(V116,1),RIGHT(V116,1))), G116, H116)</f>
        <v>MR30589087518</v>
      </c>
      <c r="F116" s="84" t="str">
        <f t="shared" si="24"/>
        <v>MR30589087518</v>
      </c>
      <c r="G116" s="83"/>
      <c r="H116" s="83"/>
      <c r="I116" s="72" t="s">
        <v>476</v>
      </c>
      <c r="J116" s="305">
        <v>41275</v>
      </c>
      <c r="K116" s="78" t="s">
        <v>1230</v>
      </c>
      <c r="L116" s="328">
        <v>355</v>
      </c>
      <c r="M116" s="85">
        <f t="shared" si="21"/>
        <v>355</v>
      </c>
      <c r="N116" s="630"/>
      <c r="O116" s="5">
        <v>18</v>
      </c>
      <c r="P116" s="8">
        <v>9</v>
      </c>
      <c r="Q116" s="408" t="str">
        <f t="shared" si="33"/>
        <v>8x170</v>
      </c>
      <c r="R116" s="3">
        <v>8</v>
      </c>
      <c r="S116" s="3">
        <v>170</v>
      </c>
      <c r="T116" s="3">
        <v>18</v>
      </c>
      <c r="U116" s="16">
        <v>5.75</v>
      </c>
      <c r="V116" s="410" t="s">
        <v>85</v>
      </c>
      <c r="W116" s="16">
        <v>130.81</v>
      </c>
      <c r="X116" s="8">
        <v>33.840000000000003</v>
      </c>
      <c r="Y116" s="47">
        <v>3640</v>
      </c>
      <c r="Z116" s="71" t="s">
        <v>2165</v>
      </c>
      <c r="AA116" s="72" t="s">
        <v>2845</v>
      </c>
      <c r="AB116" s="47" t="str">
        <f t="shared" si="26"/>
        <v>18x9, 8x170, 18 OS, 3640 lbs</v>
      </c>
      <c r="AC116" s="73" t="s">
        <v>1759</v>
      </c>
      <c r="AD116" s="46" t="str">
        <f>IF(AC116="N/A","None",VLOOKUP(AC116,ACCESSORIES!F:N,9,FALSE))</f>
        <v>Push Thru</v>
      </c>
      <c r="AE116" s="82">
        <f>_xlfn.IFNA(VLOOKUP(AC116,ACCESSORIES!F:J,5,FALSE),"N/A")</f>
        <v>33</v>
      </c>
      <c r="AF116" s="80" t="s">
        <v>85</v>
      </c>
      <c r="AG116" s="408" t="s">
        <v>85</v>
      </c>
      <c r="AH116" s="3" t="s">
        <v>2863</v>
      </c>
      <c r="AI116" s="73" t="s">
        <v>1827</v>
      </c>
      <c r="AJ116" s="9">
        <f>_xlfn.IFNA(VLOOKUP(AI116,ACCESSORIES!F:J,5,FALSE),"N/A")</f>
        <v>1.1000000000000001</v>
      </c>
      <c r="AK116" s="408" t="s">
        <v>237</v>
      </c>
      <c r="AL116" s="408" t="s">
        <v>85</v>
      </c>
      <c r="AM116" s="38" t="str">
        <f>_xlfn.IFNA(VLOOKUP(AL116,ACCESSORIES!F:J,5,FALSE),"N/A")</f>
        <v>N/A</v>
      </c>
      <c r="AN116" s="408" t="s">
        <v>85</v>
      </c>
      <c r="AO116" s="75">
        <v>16.2</v>
      </c>
      <c r="AP116" s="75">
        <v>60</v>
      </c>
      <c r="AQ116" s="408">
        <v>200</v>
      </c>
      <c r="AR116" s="25">
        <v>0</v>
      </c>
      <c r="AS116" s="25">
        <v>0</v>
      </c>
      <c r="AT116" s="25">
        <v>36</v>
      </c>
      <c r="AU116" s="25">
        <v>44</v>
      </c>
      <c r="AV116" s="25">
        <v>219.7</v>
      </c>
      <c r="AW116" s="411">
        <v>212.6</v>
      </c>
      <c r="AX116" s="410">
        <v>128</v>
      </c>
      <c r="AY116" s="49">
        <v>97.7</v>
      </c>
      <c r="AZ116" s="49">
        <v>107</v>
      </c>
      <c r="BA116" s="49">
        <v>35</v>
      </c>
      <c r="BB116" s="48">
        <f t="shared" si="25"/>
        <v>1.38</v>
      </c>
      <c r="BC116" s="408" t="s">
        <v>85</v>
      </c>
      <c r="BD116" s="412" t="str">
        <f>_xlfn.IFNA(VLOOKUP(BC116,ACCESSORIES!F:J,5,FALSE),"N/A")</f>
        <v>N/A</v>
      </c>
      <c r="BE116" s="408" t="s">
        <v>85</v>
      </c>
      <c r="BF116" s="412" t="str">
        <f>_xlfn.IFNA(VLOOKUP(BE116,ACCESSORIES!F:J,5,FALSE),"N/A")</f>
        <v>N/A</v>
      </c>
      <c r="BG116" s="70">
        <v>39</v>
      </c>
      <c r="BH116" s="50">
        <v>21.141732283464599</v>
      </c>
      <c r="BI116" s="50">
        <v>21.141732283464599</v>
      </c>
      <c r="BJ116" s="50">
        <v>11.929133858267701</v>
      </c>
      <c r="BK116" s="357">
        <f t="shared" si="34"/>
        <v>8.7375807000000152E-2</v>
      </c>
      <c r="BL116" s="73">
        <v>36</v>
      </c>
      <c r="BM116" s="107" t="s">
        <v>3771</v>
      </c>
      <c r="BN116" s="46" t="s">
        <v>3891</v>
      </c>
      <c r="BO116" s="74" t="s">
        <v>3907</v>
      </c>
      <c r="BP116" s="74" t="s">
        <v>4615</v>
      </c>
      <c r="BQ116" s="74" t="s">
        <v>5198</v>
      </c>
      <c r="BR116" s="74" t="s">
        <v>5199</v>
      </c>
      <c r="BS116" s="74" t="s">
        <v>5169</v>
      </c>
      <c r="BT116" s="74" t="s">
        <v>5196</v>
      </c>
      <c r="BU116" s="74" t="s">
        <v>3909</v>
      </c>
      <c r="BV116" s="74"/>
      <c r="BW116" s="74"/>
      <c r="BX116" s="74"/>
      <c r="BY116" s="300" t="s">
        <v>7764</v>
      </c>
      <c r="BZ116" s="413" t="s">
        <v>7763</v>
      </c>
      <c r="CA116" s="300" t="s">
        <v>7765</v>
      </c>
      <c r="CB116" s="413" t="s">
        <v>7766</v>
      </c>
      <c r="CC116" s="86" t="str">
        <f t="shared" si="22"/>
        <v>MR305 NV, 18x9, +18mm Offset, 8x170, 130.81mm Centerbore, Matte Black</v>
      </c>
      <c r="CD116" s="74" t="s">
        <v>3719</v>
      </c>
      <c r="CE116" s="74" t="s">
        <v>3720</v>
      </c>
      <c r="CF116" s="74" t="str">
        <f t="shared" si="23"/>
        <v>STREET (3XX)</v>
      </c>
    </row>
    <row r="117" spans="1:84" s="36" customFormat="1" ht="15" customHeight="1">
      <c r="A117" s="22">
        <f t="shared" si="32"/>
        <v>115</v>
      </c>
      <c r="B117" s="408" t="s">
        <v>84</v>
      </c>
      <c r="C117" s="408" t="s">
        <v>1038</v>
      </c>
      <c r="D117" s="5" t="s">
        <v>2225</v>
      </c>
      <c r="E117" s="84" t="str">
        <f>CONCATENATE(LEFT(D117,5),VLOOKUP(CONCATENATE(O117,"x",P117),'WHEEL PART NUMBER GUIDE'!$B$9:$C$51,2,FALSE),VLOOKUP(CONCATENATE(Q117, W117), 'WHEEL PART NUMBER GUIDE'!$Q$6:$R$98, 2, FALSE),VLOOKUP(Z117,'WHEEL PART NUMBER GUIDE'!$J$8:$K$54,2, FALSE),IF(V117="N/A",IF(ABS(T117)&lt;10,"0"&amp;ABS(T117),ABS(T117)),CONCATENATE(LEFT(V117,1),RIGHT(V117,1))), G117, H117)</f>
        <v>MR305890871018</v>
      </c>
      <c r="F117" s="84" t="str">
        <f t="shared" si="24"/>
        <v>MR305890871018</v>
      </c>
      <c r="G117" s="83"/>
      <c r="H117" s="83"/>
      <c r="I117" s="72" t="s">
        <v>7687</v>
      </c>
      <c r="J117" s="305">
        <v>45637</v>
      </c>
      <c r="K117" s="78" t="s">
        <v>1230</v>
      </c>
      <c r="L117" s="328">
        <v>420</v>
      </c>
      <c r="M117" s="85">
        <f t="shared" si="21"/>
        <v>420</v>
      </c>
      <c r="N117" s="630"/>
      <c r="O117" s="5">
        <v>18</v>
      </c>
      <c r="P117" s="8">
        <v>9</v>
      </c>
      <c r="Q117" s="408" t="str">
        <f t="shared" si="33"/>
        <v>8x170</v>
      </c>
      <c r="R117" s="3">
        <v>8</v>
      </c>
      <c r="S117" s="3">
        <v>170</v>
      </c>
      <c r="T117" s="3">
        <v>18</v>
      </c>
      <c r="U117" s="16">
        <v>5.75</v>
      </c>
      <c r="V117" s="410" t="s">
        <v>85</v>
      </c>
      <c r="W117" s="16">
        <v>130.81</v>
      </c>
      <c r="X117" s="8">
        <v>33.840000000000003</v>
      </c>
      <c r="Y117" s="47">
        <v>3640</v>
      </c>
      <c r="Z117" s="71" t="s">
        <v>5157</v>
      </c>
      <c r="AA117" s="72" t="s">
        <v>6652</v>
      </c>
      <c r="AB117" s="47" t="str">
        <f t="shared" si="26"/>
        <v>18x9, 8x170, 18 OS, 3640 lbs</v>
      </c>
      <c r="AC117" s="73" t="s">
        <v>7548</v>
      </c>
      <c r="AD117" s="46" t="str">
        <f>IF(AC117="N/A","None",VLOOKUP(AC117,ACCESSORIES!F:N,9,FALSE))</f>
        <v>Push Thru</v>
      </c>
      <c r="AE117" s="82">
        <f>_xlfn.IFNA(VLOOKUP(AC117,ACCESSORIES!F:J,5,FALSE),"N/A")</f>
        <v>33</v>
      </c>
      <c r="AF117" s="80" t="s">
        <v>85</v>
      </c>
      <c r="AG117" s="408" t="s">
        <v>85</v>
      </c>
      <c r="AH117" s="3" t="s">
        <v>2863</v>
      </c>
      <c r="AI117" s="73" t="s">
        <v>1497</v>
      </c>
      <c r="AJ117" s="9">
        <f>_xlfn.IFNA(VLOOKUP(AI117,ACCESSORIES!F:J,5,FALSE),"N/A")</f>
        <v>1.1000000000000001</v>
      </c>
      <c r="AK117" s="408" t="s">
        <v>237</v>
      </c>
      <c r="AL117" s="408" t="s">
        <v>85</v>
      </c>
      <c r="AM117" s="38" t="str">
        <f>_xlfn.IFNA(VLOOKUP(AL117,ACCESSORIES!F:J,5,FALSE),"N/A")</f>
        <v>N/A</v>
      </c>
      <c r="AN117" s="408" t="s">
        <v>85</v>
      </c>
      <c r="AO117" s="75">
        <v>16.2</v>
      </c>
      <c r="AP117" s="75">
        <v>60</v>
      </c>
      <c r="AQ117" s="408">
        <v>200</v>
      </c>
      <c r="AR117" s="25">
        <v>0</v>
      </c>
      <c r="AS117" s="25">
        <v>0</v>
      </c>
      <c r="AT117" s="25">
        <v>36</v>
      </c>
      <c r="AU117" s="25">
        <v>44</v>
      </c>
      <c r="AV117" s="25">
        <v>219.7</v>
      </c>
      <c r="AW117" s="411">
        <v>212.6</v>
      </c>
      <c r="AX117" s="410">
        <v>128</v>
      </c>
      <c r="AY117" s="49">
        <v>97.7</v>
      </c>
      <c r="AZ117" s="49">
        <v>107</v>
      </c>
      <c r="BA117" s="49">
        <v>35</v>
      </c>
      <c r="BB117" s="48">
        <f t="shared" si="25"/>
        <v>1.38</v>
      </c>
      <c r="BC117" s="408" t="s">
        <v>85</v>
      </c>
      <c r="BD117" s="412" t="str">
        <f>_xlfn.IFNA(VLOOKUP(BC117,ACCESSORIES!F:J,5,FALSE),"N/A")</f>
        <v>N/A</v>
      </c>
      <c r="BE117" s="408" t="s">
        <v>85</v>
      </c>
      <c r="BF117" s="412" t="str">
        <f>_xlfn.IFNA(VLOOKUP(BE117,ACCESSORIES!F:J,5,FALSE),"N/A")</f>
        <v>N/A</v>
      </c>
      <c r="BG117" s="70">
        <v>39</v>
      </c>
      <c r="BH117" s="50">
        <v>21.141732283464599</v>
      </c>
      <c r="BI117" s="50">
        <v>21.141732283464599</v>
      </c>
      <c r="BJ117" s="50">
        <v>11.929133858267701</v>
      </c>
      <c r="BK117" s="357">
        <f t="shared" si="34"/>
        <v>8.7375807000000152E-2</v>
      </c>
      <c r="BL117" s="73">
        <v>36</v>
      </c>
      <c r="BM117" s="107" t="s">
        <v>10337</v>
      </c>
      <c r="BN117" s="46" t="s">
        <v>3891</v>
      </c>
      <c r="BO117" s="74" t="s">
        <v>3907</v>
      </c>
      <c r="BP117" s="74" t="s">
        <v>4615</v>
      </c>
      <c r="BQ117" s="74" t="s">
        <v>5198</v>
      </c>
      <c r="BR117" s="74" t="s">
        <v>5199</v>
      </c>
      <c r="BS117" s="74" t="s">
        <v>5169</v>
      </c>
      <c r="BT117" s="74" t="s">
        <v>5196</v>
      </c>
      <c r="BU117" s="74" t="s">
        <v>3909</v>
      </c>
      <c r="BV117" s="74"/>
      <c r="BW117" s="74"/>
      <c r="BX117" s="74"/>
      <c r="BY117" s="300" t="s">
        <v>10473</v>
      </c>
      <c r="BZ117" s="356" t="s">
        <v>10474</v>
      </c>
      <c r="CA117" s="300" t="s">
        <v>10475</v>
      </c>
      <c r="CB117" s="356" t="s">
        <v>10476</v>
      </c>
      <c r="CC117" s="86" t="str">
        <f t="shared" si="22"/>
        <v>MR305 NV, 18x9, +18mm Offset, 8x170, 130.81mm Centerbore, Matte Black - Gloss Black Lip</v>
      </c>
      <c r="CD117" s="74" t="s">
        <v>3719</v>
      </c>
      <c r="CE117" s="74" t="s">
        <v>3720</v>
      </c>
      <c r="CF117" s="74" t="str">
        <f t="shared" si="23"/>
        <v>STREET (3XX)</v>
      </c>
    </row>
    <row r="118" spans="1:84" s="36" customFormat="1" ht="15" customHeight="1">
      <c r="A118" s="22">
        <f t="shared" si="32"/>
        <v>116</v>
      </c>
      <c r="B118" s="92" t="s">
        <v>84</v>
      </c>
      <c r="C118" s="92" t="s">
        <v>1038</v>
      </c>
      <c r="D118" s="5" t="s">
        <v>2225</v>
      </c>
      <c r="E118" s="84" t="str">
        <f>CONCATENATE(LEFT(D118,5),VLOOKUP(CONCATENATE(O118,"x",P118),'WHEEL PART NUMBER GUIDE'!$B$9:$C$51,2,FALSE),VLOOKUP(CONCATENATE(Q118, W118), 'WHEEL PART NUMBER GUIDE'!$Q$6:$R$98, 2, FALSE),VLOOKUP(Z118,'WHEEL PART NUMBER GUIDE'!$J$8:$K$54,2, FALSE),IF(V118="N/A",IF(ABS(T118)&lt;10,"0"&amp;ABS(T118),ABS(T118)),CONCATENATE(LEFT(V118,1),RIGHT(V118,1))), G118, H118)</f>
        <v>MR30589087818</v>
      </c>
      <c r="F118" s="84" t="str">
        <f t="shared" si="24"/>
        <v>MR30589087818</v>
      </c>
      <c r="G118" s="83"/>
      <c r="H118" s="83"/>
      <c r="I118" s="72" t="s">
        <v>5562</v>
      </c>
      <c r="J118" s="305">
        <v>44585.489861111113</v>
      </c>
      <c r="K118" s="78" t="s">
        <v>1230</v>
      </c>
      <c r="L118" s="328">
        <v>385</v>
      </c>
      <c r="M118" s="85">
        <f t="shared" si="21"/>
        <v>385</v>
      </c>
      <c r="N118" s="630"/>
      <c r="O118" s="5">
        <v>18</v>
      </c>
      <c r="P118" s="8">
        <v>9</v>
      </c>
      <c r="Q118" s="92" t="str">
        <f t="shared" si="33"/>
        <v>8x170</v>
      </c>
      <c r="R118" s="3">
        <v>8</v>
      </c>
      <c r="S118" s="3">
        <v>170</v>
      </c>
      <c r="T118" s="3">
        <v>18</v>
      </c>
      <c r="U118" s="16">
        <v>5.75</v>
      </c>
      <c r="V118" s="93" t="s">
        <v>85</v>
      </c>
      <c r="W118" s="16">
        <v>130.81</v>
      </c>
      <c r="X118" s="8">
        <v>32.409999999999997</v>
      </c>
      <c r="Y118" s="47">
        <v>3640</v>
      </c>
      <c r="Z118" s="71" t="s">
        <v>5380</v>
      </c>
      <c r="AA118" s="71" t="s">
        <v>2850</v>
      </c>
      <c r="AB118" s="47" t="str">
        <f t="shared" si="26"/>
        <v>18x9, 8x170, 18 OS, 3640 lbs</v>
      </c>
      <c r="AC118" s="73" t="s">
        <v>1759</v>
      </c>
      <c r="AD118" s="46" t="str">
        <f>IF(AC118="N/A","None",VLOOKUP(AC118,ACCESSORIES!F:N,9,FALSE))</f>
        <v>Push Thru</v>
      </c>
      <c r="AE118" s="82">
        <f>_xlfn.IFNA(VLOOKUP(AC118,ACCESSORIES!F:J,5,FALSE),"N/A")</f>
        <v>33</v>
      </c>
      <c r="AF118" s="80" t="s">
        <v>85</v>
      </c>
      <c r="AG118" s="92" t="s">
        <v>85</v>
      </c>
      <c r="AH118" s="3" t="s">
        <v>2863</v>
      </c>
      <c r="AI118" s="73" t="s">
        <v>1827</v>
      </c>
      <c r="AJ118" s="9">
        <f>_xlfn.IFNA(VLOOKUP(AI118,ACCESSORIES!F:J,5,FALSE),"N/A")</f>
        <v>1.1000000000000001</v>
      </c>
      <c r="AK118" s="92" t="s">
        <v>237</v>
      </c>
      <c r="AL118" s="92" t="s">
        <v>85</v>
      </c>
      <c r="AM118" s="38" t="str">
        <f>_xlfn.IFNA(VLOOKUP(AL118,ACCESSORIES!F:J,5,FALSE),"N/A")</f>
        <v>N/A</v>
      </c>
      <c r="AN118" s="92" t="s">
        <v>85</v>
      </c>
      <c r="AO118" s="75">
        <v>16.2</v>
      </c>
      <c r="AP118" s="75">
        <v>60</v>
      </c>
      <c r="AQ118" s="92">
        <v>200</v>
      </c>
      <c r="AR118" s="25">
        <v>0</v>
      </c>
      <c r="AS118" s="25">
        <v>0</v>
      </c>
      <c r="AT118" s="25">
        <v>36</v>
      </c>
      <c r="AU118" s="25">
        <v>44</v>
      </c>
      <c r="AV118" s="25">
        <v>219.7</v>
      </c>
      <c r="AW118" s="94">
        <v>212.6</v>
      </c>
      <c r="AX118" s="93">
        <v>128</v>
      </c>
      <c r="AY118" s="365">
        <v>97.7</v>
      </c>
      <c r="AZ118" s="365">
        <v>107</v>
      </c>
      <c r="BA118" s="49">
        <v>35</v>
      </c>
      <c r="BB118" s="48">
        <f t="shared" si="25"/>
        <v>1.38</v>
      </c>
      <c r="BC118" s="92" t="s">
        <v>85</v>
      </c>
      <c r="BD118" s="412" t="str">
        <f>_xlfn.IFNA(VLOOKUP(BC118,ACCESSORIES!F:J,5,FALSE),"N/A")</f>
        <v>N/A</v>
      </c>
      <c r="BE118" s="92" t="s">
        <v>85</v>
      </c>
      <c r="BF118" s="412" t="str">
        <f>_xlfn.IFNA(VLOOKUP(BE118,ACCESSORIES!F:J,5,FALSE),"N/A")</f>
        <v>N/A</v>
      </c>
      <c r="BG118" s="70">
        <v>38</v>
      </c>
      <c r="BH118" s="50">
        <v>21.141732283464599</v>
      </c>
      <c r="BI118" s="50">
        <v>21.141732283464599</v>
      </c>
      <c r="BJ118" s="50">
        <v>11.929133858267701</v>
      </c>
      <c r="BK118" s="357">
        <f t="shared" si="34"/>
        <v>8.7375807000000152E-2</v>
      </c>
      <c r="BL118" s="73">
        <v>36</v>
      </c>
      <c r="BM118" s="107" t="s">
        <v>3771</v>
      </c>
      <c r="BN118" s="46" t="s">
        <v>3891</v>
      </c>
      <c r="BO118" s="74" t="s">
        <v>3907</v>
      </c>
      <c r="BP118" s="74" t="s">
        <v>4615</v>
      </c>
      <c r="BQ118" s="74" t="s">
        <v>5198</v>
      </c>
      <c r="BR118" s="74" t="s">
        <v>5199</v>
      </c>
      <c r="BS118" s="74" t="s">
        <v>5169</v>
      </c>
      <c r="BT118" s="74" t="s">
        <v>5196</v>
      </c>
      <c r="BU118" s="74" t="s">
        <v>3909</v>
      </c>
      <c r="BV118" s="74"/>
      <c r="BW118" s="74"/>
      <c r="BX118" s="74"/>
      <c r="BY118" s="300" t="s">
        <v>7797</v>
      </c>
      <c r="BZ118" s="356" t="s">
        <v>7798</v>
      </c>
      <c r="CA118" s="300" t="s">
        <v>7796</v>
      </c>
      <c r="CB118" s="356" t="s">
        <v>7795</v>
      </c>
      <c r="CC118" s="86" t="str">
        <f t="shared" si="22"/>
        <v>MR305 NV, 18x9, +18mm Offset, 8x170, 130.81mm Centerbore, Titanium - Matte Black Lip</v>
      </c>
      <c r="CD118" s="74" t="s">
        <v>3719</v>
      </c>
      <c r="CE118" s="74" t="s">
        <v>3720</v>
      </c>
      <c r="CF118" s="74" t="str">
        <f t="shared" si="23"/>
        <v>STREET (3XX)</v>
      </c>
    </row>
    <row r="119" spans="1:84" s="36" customFormat="1" ht="15" customHeight="1">
      <c r="A119" s="22">
        <f t="shared" si="32"/>
        <v>117</v>
      </c>
      <c r="B119" s="92" t="s">
        <v>84</v>
      </c>
      <c r="C119" s="92" t="s">
        <v>1038</v>
      </c>
      <c r="D119" s="5" t="s">
        <v>2225</v>
      </c>
      <c r="E119" s="84" t="str">
        <f>CONCATENATE(LEFT(D119,5),VLOOKUP(CONCATENATE(O119,"x",P119),'WHEEL PART NUMBER GUIDE'!$B$9:$C$51,2,FALSE),VLOOKUP(CONCATENATE(Q119, W119), 'WHEEL PART NUMBER GUIDE'!$Q$6:$R$98, 2, FALSE),VLOOKUP(Z119,'WHEEL PART NUMBER GUIDE'!$J$8:$K$54,2, FALSE),IF(V119="N/A",IF(ABS(T119)&lt;10,"0"&amp;ABS(T119),ABS(T119)),CONCATENATE(LEFT(V119,1),RIGHT(V119,1))), G119, H119)</f>
        <v>MR30589087918</v>
      </c>
      <c r="F119" s="84" t="str">
        <f t="shared" si="24"/>
        <v>MR30589087918</v>
      </c>
      <c r="G119" s="83"/>
      <c r="H119" s="83"/>
      <c r="I119" s="72" t="s">
        <v>1858</v>
      </c>
      <c r="J119" s="305">
        <v>41275</v>
      </c>
      <c r="K119" s="78" t="s">
        <v>1230</v>
      </c>
      <c r="L119" s="328">
        <v>385</v>
      </c>
      <c r="M119" s="85">
        <f t="shared" si="21"/>
        <v>385</v>
      </c>
      <c r="N119" s="630"/>
      <c r="O119" s="5">
        <v>18</v>
      </c>
      <c r="P119" s="8">
        <v>9</v>
      </c>
      <c r="Q119" s="92" t="str">
        <f t="shared" si="33"/>
        <v>8x170</v>
      </c>
      <c r="R119" s="3">
        <v>8</v>
      </c>
      <c r="S119" s="3">
        <v>170</v>
      </c>
      <c r="T119" s="3">
        <v>18</v>
      </c>
      <c r="U119" s="16">
        <v>5.75</v>
      </c>
      <c r="V119" s="93" t="s">
        <v>85</v>
      </c>
      <c r="W119" s="16">
        <v>130.81</v>
      </c>
      <c r="X119" s="8">
        <v>31.93</v>
      </c>
      <c r="Y119" s="47">
        <v>3640</v>
      </c>
      <c r="Z119" s="71" t="s">
        <v>5156</v>
      </c>
      <c r="AA119" s="71" t="s">
        <v>2846</v>
      </c>
      <c r="AB119" s="47" t="str">
        <f t="shared" si="26"/>
        <v>18x9, 8x170, 18 OS, 3640 lbs</v>
      </c>
      <c r="AC119" s="73" t="s">
        <v>1759</v>
      </c>
      <c r="AD119" s="46" t="str">
        <f>IF(AC119="N/A","None",VLOOKUP(AC119,ACCESSORIES!F:N,9,FALSE))</f>
        <v>Push Thru</v>
      </c>
      <c r="AE119" s="82">
        <f>_xlfn.IFNA(VLOOKUP(AC119,ACCESSORIES!F:J,5,FALSE),"N/A")</f>
        <v>33</v>
      </c>
      <c r="AF119" s="80" t="s">
        <v>85</v>
      </c>
      <c r="AG119" s="92" t="s">
        <v>85</v>
      </c>
      <c r="AH119" s="3" t="s">
        <v>2863</v>
      </c>
      <c r="AI119" s="73" t="s">
        <v>1827</v>
      </c>
      <c r="AJ119" s="9">
        <f>_xlfn.IFNA(VLOOKUP(AI119,ACCESSORIES!F:J,5,FALSE),"N/A")</f>
        <v>1.1000000000000001</v>
      </c>
      <c r="AK119" s="92" t="s">
        <v>237</v>
      </c>
      <c r="AL119" s="92" t="s">
        <v>85</v>
      </c>
      <c r="AM119" s="38" t="str">
        <f>_xlfn.IFNA(VLOOKUP(AL119,ACCESSORIES!F:J,5,FALSE),"N/A")</f>
        <v>N/A</v>
      </c>
      <c r="AN119" s="92" t="s">
        <v>85</v>
      </c>
      <c r="AO119" s="75">
        <v>16.2</v>
      </c>
      <c r="AP119" s="75">
        <v>60</v>
      </c>
      <c r="AQ119" s="92">
        <v>200</v>
      </c>
      <c r="AR119" s="25">
        <v>0</v>
      </c>
      <c r="AS119" s="25">
        <v>0</v>
      </c>
      <c r="AT119" s="25">
        <v>36</v>
      </c>
      <c r="AU119" s="25">
        <v>44</v>
      </c>
      <c r="AV119" s="25">
        <v>219.7</v>
      </c>
      <c r="AW119" s="94">
        <v>212.6</v>
      </c>
      <c r="AX119" s="93">
        <v>128</v>
      </c>
      <c r="AY119" s="49">
        <v>97.7</v>
      </c>
      <c r="AZ119" s="49">
        <v>107</v>
      </c>
      <c r="BA119" s="49">
        <v>35</v>
      </c>
      <c r="BB119" s="48">
        <f t="shared" si="25"/>
        <v>1.38</v>
      </c>
      <c r="BC119" s="92" t="s">
        <v>85</v>
      </c>
      <c r="BD119" s="412" t="str">
        <f>_xlfn.IFNA(VLOOKUP(BC119,ACCESSORIES!F:J,5,FALSE),"N/A")</f>
        <v>N/A</v>
      </c>
      <c r="BE119" s="92" t="s">
        <v>85</v>
      </c>
      <c r="BF119" s="412" t="str">
        <f>_xlfn.IFNA(VLOOKUP(BE119,ACCESSORIES!F:J,5,FALSE),"N/A")</f>
        <v>N/A</v>
      </c>
      <c r="BG119" s="70">
        <v>38</v>
      </c>
      <c r="BH119" s="50">
        <v>21.141732283464599</v>
      </c>
      <c r="BI119" s="50">
        <v>21.141732283464599</v>
      </c>
      <c r="BJ119" s="50">
        <v>11.929133858267701</v>
      </c>
      <c r="BK119" s="357">
        <f t="shared" si="34"/>
        <v>8.7375807000000152E-2</v>
      </c>
      <c r="BL119" s="73">
        <v>36</v>
      </c>
      <c r="BM119" s="107" t="s">
        <v>3771</v>
      </c>
      <c r="BN119" s="46" t="s">
        <v>3891</v>
      </c>
      <c r="BO119" s="74" t="s">
        <v>3907</v>
      </c>
      <c r="BP119" s="74" t="s">
        <v>4615</v>
      </c>
      <c r="BQ119" s="74" t="s">
        <v>5198</v>
      </c>
      <c r="BR119" s="74" t="s">
        <v>5199</v>
      </c>
      <c r="BS119" s="74" t="s">
        <v>5169</v>
      </c>
      <c r="BT119" s="74" t="s">
        <v>5196</v>
      </c>
      <c r="BU119" s="74" t="s">
        <v>3909</v>
      </c>
      <c r="BV119" s="74"/>
      <c r="BW119" s="74"/>
      <c r="BX119" s="74"/>
      <c r="BY119" s="300" t="s">
        <v>10070</v>
      </c>
      <c r="BZ119" s="356" t="s">
        <v>10071</v>
      </c>
      <c r="CA119" s="300" t="s">
        <v>10072</v>
      </c>
      <c r="CB119" s="356" t="s">
        <v>10073</v>
      </c>
      <c r="CC119" s="86" t="str">
        <f t="shared" si="22"/>
        <v>MR305 NV, 18x9, +18mm Offset, 8x170, 130.81mm Centerbore, Method Bronze - Matte Black Lip</v>
      </c>
      <c r="CD119" s="74" t="s">
        <v>3719</v>
      </c>
      <c r="CE119" s="74" t="s">
        <v>3720</v>
      </c>
      <c r="CF119" s="74" t="str">
        <f t="shared" si="23"/>
        <v>STREET (3XX)</v>
      </c>
    </row>
    <row r="120" spans="1:84" s="36" customFormat="1" ht="15" customHeight="1">
      <c r="A120" s="22">
        <f t="shared" si="32"/>
        <v>118</v>
      </c>
      <c r="B120" s="92" t="s">
        <v>84</v>
      </c>
      <c r="C120" s="92" t="s">
        <v>1038</v>
      </c>
      <c r="D120" s="5" t="s">
        <v>2225</v>
      </c>
      <c r="E120" s="84" t="str">
        <f>CONCATENATE(LEFT(D120,5),VLOOKUP(CONCATENATE(O120,"x",P120),'WHEEL PART NUMBER GUIDE'!$B$9:$C$51,2,FALSE),VLOOKUP(CONCATENATE(Q120, W120), 'WHEEL PART NUMBER GUIDE'!$Q$6:$R$98, 2, FALSE),VLOOKUP(Z120,'WHEEL PART NUMBER GUIDE'!$J$8:$K$54,2, FALSE),IF(V120="N/A",IF(ABS(T120)&lt;10,"0"&amp;ABS(T120),ABS(T120)),CONCATENATE(LEFT(V120,1),RIGHT(V120,1))), G120, H120)</f>
        <v>MR30589087512N</v>
      </c>
      <c r="F120" s="84" t="str">
        <f t="shared" si="24"/>
        <v>MR30589087512N</v>
      </c>
      <c r="G120" s="83" t="s">
        <v>2095</v>
      </c>
      <c r="H120" s="83"/>
      <c r="I120" s="72" t="s">
        <v>475</v>
      </c>
      <c r="J120" s="305">
        <v>41275</v>
      </c>
      <c r="K120" s="78" t="s">
        <v>1230</v>
      </c>
      <c r="L120" s="328">
        <v>355</v>
      </c>
      <c r="M120" s="85">
        <f t="shared" si="21"/>
        <v>355</v>
      </c>
      <c r="N120" s="630"/>
      <c r="O120" s="5">
        <v>18</v>
      </c>
      <c r="P120" s="8">
        <v>9</v>
      </c>
      <c r="Q120" s="92" t="str">
        <f t="shared" si="33"/>
        <v>8x170</v>
      </c>
      <c r="R120" s="3">
        <v>8</v>
      </c>
      <c r="S120" s="3">
        <v>170</v>
      </c>
      <c r="T120" s="3">
        <v>-12</v>
      </c>
      <c r="U120" s="16">
        <v>4.5</v>
      </c>
      <c r="V120" s="93" t="s">
        <v>85</v>
      </c>
      <c r="W120" s="16">
        <v>130.81</v>
      </c>
      <c r="X120" s="8">
        <v>33.99</v>
      </c>
      <c r="Y120" s="47">
        <v>3640</v>
      </c>
      <c r="Z120" s="71" t="s">
        <v>2165</v>
      </c>
      <c r="AA120" s="72" t="s">
        <v>2845</v>
      </c>
      <c r="AB120" s="47" t="str">
        <f t="shared" si="26"/>
        <v>18x9, 8x170, -12 OS, 3640 lbs</v>
      </c>
      <c r="AC120" s="73" t="s">
        <v>1759</v>
      </c>
      <c r="AD120" s="46" t="str">
        <f>IF(AC120="N/A","None",VLOOKUP(AC120,ACCESSORIES!F:N,9,FALSE))</f>
        <v>Push Thru</v>
      </c>
      <c r="AE120" s="82">
        <f>_xlfn.IFNA(VLOOKUP(AC120,ACCESSORIES!F:J,5,FALSE),"N/A")</f>
        <v>33</v>
      </c>
      <c r="AF120" s="80" t="s">
        <v>85</v>
      </c>
      <c r="AG120" s="73" t="s">
        <v>85</v>
      </c>
      <c r="AH120" s="3" t="s">
        <v>2863</v>
      </c>
      <c r="AI120" s="73" t="s">
        <v>1827</v>
      </c>
      <c r="AJ120" s="9">
        <f>_xlfn.IFNA(VLOOKUP(AI120,ACCESSORIES!F:J,5,FALSE),"N/A")</f>
        <v>1.1000000000000001</v>
      </c>
      <c r="AK120" s="92" t="s">
        <v>237</v>
      </c>
      <c r="AL120" s="92" t="s">
        <v>85</v>
      </c>
      <c r="AM120" s="38" t="str">
        <f>_xlfn.IFNA(VLOOKUP(AL120,ACCESSORIES!F:J,5,FALSE),"N/A")</f>
        <v>N/A</v>
      </c>
      <c r="AN120" s="92" t="s">
        <v>85</v>
      </c>
      <c r="AO120" s="75">
        <v>16.2</v>
      </c>
      <c r="AP120" s="75">
        <v>60</v>
      </c>
      <c r="AQ120" s="92">
        <v>200</v>
      </c>
      <c r="AR120" s="25">
        <v>0</v>
      </c>
      <c r="AS120" s="25">
        <v>0</v>
      </c>
      <c r="AT120" s="25">
        <v>46</v>
      </c>
      <c r="AU120" s="25">
        <v>60.4</v>
      </c>
      <c r="AV120" s="25">
        <v>220.9</v>
      </c>
      <c r="AW120" s="94">
        <v>216.5</v>
      </c>
      <c r="AX120" s="93">
        <v>128</v>
      </c>
      <c r="AY120" s="49">
        <v>97.7</v>
      </c>
      <c r="AZ120" s="49">
        <v>107</v>
      </c>
      <c r="BA120" s="49">
        <v>37</v>
      </c>
      <c r="BB120" s="48">
        <f t="shared" si="25"/>
        <v>1.46</v>
      </c>
      <c r="BC120" s="92" t="s">
        <v>85</v>
      </c>
      <c r="BD120" s="412" t="str">
        <f>_xlfn.IFNA(VLOOKUP(BC120,ACCESSORIES!F:J,5,FALSE),"N/A")</f>
        <v>N/A</v>
      </c>
      <c r="BE120" s="92" t="s">
        <v>85</v>
      </c>
      <c r="BF120" s="412" t="str">
        <f>_xlfn.IFNA(VLOOKUP(BE120,ACCESSORIES!F:J,5,FALSE),"N/A")</f>
        <v>N/A</v>
      </c>
      <c r="BG120" s="70">
        <v>39</v>
      </c>
      <c r="BH120" s="50">
        <v>21.141732283464599</v>
      </c>
      <c r="BI120" s="50">
        <v>21.141732283464599</v>
      </c>
      <c r="BJ120" s="50">
        <v>11.929133858267701</v>
      </c>
      <c r="BK120" s="357">
        <f t="shared" si="34"/>
        <v>8.7375807000000152E-2</v>
      </c>
      <c r="BL120" s="73">
        <v>36</v>
      </c>
      <c r="BM120" s="107" t="s">
        <v>10367</v>
      </c>
      <c r="BN120" s="46" t="s">
        <v>3891</v>
      </c>
      <c r="BO120" s="74" t="s">
        <v>3907</v>
      </c>
      <c r="BP120" s="74" t="s">
        <v>4615</v>
      </c>
      <c r="BQ120" s="74" t="s">
        <v>5198</v>
      </c>
      <c r="BR120" s="74" t="s">
        <v>5199</v>
      </c>
      <c r="BS120" s="74" t="s">
        <v>5169</v>
      </c>
      <c r="BT120" s="74" t="s">
        <v>5196</v>
      </c>
      <c r="BU120" s="74" t="s">
        <v>3909</v>
      </c>
      <c r="BV120" s="74"/>
      <c r="BW120" s="74"/>
      <c r="BX120" s="74"/>
      <c r="BY120" s="300" t="s">
        <v>7764</v>
      </c>
      <c r="BZ120" s="356" t="s">
        <v>7763</v>
      </c>
      <c r="CA120" s="300" t="s">
        <v>7765</v>
      </c>
      <c r="CB120" s="356" t="s">
        <v>7766</v>
      </c>
      <c r="CC120" s="86" t="str">
        <f t="shared" si="22"/>
        <v>MR305 NV, 18x9, -12mm Offset, 8x170, 130.81mm Centerbore, Matte Black</v>
      </c>
      <c r="CD120" s="74" t="s">
        <v>3719</v>
      </c>
      <c r="CE120" s="74" t="s">
        <v>3720</v>
      </c>
      <c r="CF120" s="74" t="str">
        <f t="shared" si="23"/>
        <v>STREET (3XX)</v>
      </c>
    </row>
    <row r="121" spans="1:84" s="36" customFormat="1" ht="15" customHeight="1">
      <c r="A121" s="22">
        <f t="shared" si="32"/>
        <v>119</v>
      </c>
      <c r="B121" s="92" t="s">
        <v>84</v>
      </c>
      <c r="C121" s="92" t="s">
        <v>1038</v>
      </c>
      <c r="D121" s="5" t="s">
        <v>2225</v>
      </c>
      <c r="E121" s="84" t="str">
        <f>CONCATENATE(LEFT(D121,5),VLOOKUP(CONCATENATE(O121,"x",P121),'WHEEL PART NUMBER GUIDE'!$B$9:$C$51,2,FALSE),VLOOKUP(CONCATENATE(Q121, W121), 'WHEEL PART NUMBER GUIDE'!$Q$6:$R$98, 2, FALSE),VLOOKUP(Z121,'WHEEL PART NUMBER GUIDE'!$J$8:$K$54,2, FALSE),IF(V121="N/A",IF(ABS(T121)&lt;10,"0"&amp;ABS(T121),ABS(T121)),CONCATENATE(LEFT(V121,1),RIGHT(V121,1))), G121, H121)</f>
        <v>MR30529055518</v>
      </c>
      <c r="F121" s="84" t="str">
        <f t="shared" si="24"/>
        <v>MR30529055518</v>
      </c>
      <c r="G121" s="83"/>
      <c r="H121" s="83"/>
      <c r="I121" s="81" t="s">
        <v>1012</v>
      </c>
      <c r="J121" s="305">
        <v>41275</v>
      </c>
      <c r="K121" s="78" t="s">
        <v>1230</v>
      </c>
      <c r="L121" s="328">
        <v>400</v>
      </c>
      <c r="M121" s="85">
        <f t="shared" si="21"/>
        <v>400</v>
      </c>
      <c r="N121" s="630"/>
      <c r="O121" s="74">
        <v>20</v>
      </c>
      <c r="P121" s="8">
        <v>9</v>
      </c>
      <c r="Q121" s="92" t="str">
        <f t="shared" si="33"/>
        <v>5x5.5</v>
      </c>
      <c r="R121" s="74">
        <v>5</v>
      </c>
      <c r="S121" s="74">
        <v>5.5</v>
      </c>
      <c r="T121" s="74">
        <v>18</v>
      </c>
      <c r="U121" s="16">
        <v>5.75</v>
      </c>
      <c r="V121" s="93" t="s">
        <v>85</v>
      </c>
      <c r="W121" s="16">
        <v>108</v>
      </c>
      <c r="X121" s="76">
        <v>38.29</v>
      </c>
      <c r="Y121" s="47">
        <v>2650</v>
      </c>
      <c r="Z121" s="71" t="s">
        <v>2165</v>
      </c>
      <c r="AA121" s="72" t="s">
        <v>2845</v>
      </c>
      <c r="AB121" s="47" t="str">
        <f t="shared" si="26"/>
        <v>20x9, 5x5.5, 18 OS, 2650 lbs</v>
      </c>
      <c r="AC121" s="73" t="s">
        <v>1556</v>
      </c>
      <c r="AD121" s="46" t="str">
        <f>IF(AC121="N/A","None",VLOOKUP(AC121,ACCESSORIES!F:N,9,FALSE))</f>
        <v>Push Thru</v>
      </c>
      <c r="AE121" s="82">
        <f>_xlfn.IFNA(VLOOKUP(AC121,ACCESSORIES!F:J,5,FALSE),"N/A")</f>
        <v>33</v>
      </c>
      <c r="AF121" s="80" t="s">
        <v>85</v>
      </c>
      <c r="AG121" s="73" t="s">
        <v>85</v>
      </c>
      <c r="AH121" s="92" t="s">
        <v>2859</v>
      </c>
      <c r="AI121" s="73" t="s">
        <v>1827</v>
      </c>
      <c r="AJ121" s="9">
        <f>_xlfn.IFNA(VLOOKUP(AI121,ACCESSORIES!F:J,5,FALSE),"N/A")</f>
        <v>1.1000000000000001</v>
      </c>
      <c r="AK121" s="92" t="s">
        <v>237</v>
      </c>
      <c r="AL121" s="3" t="s">
        <v>85</v>
      </c>
      <c r="AM121" s="38" t="str">
        <f>_xlfn.IFNA(VLOOKUP(AL121,ACCESSORIES!F:J,5,FALSE),"N/A")</f>
        <v>N/A</v>
      </c>
      <c r="AN121" s="92" t="s">
        <v>85</v>
      </c>
      <c r="AO121" s="75">
        <v>16.2</v>
      </c>
      <c r="AP121" s="75">
        <v>60</v>
      </c>
      <c r="AQ121" s="92">
        <v>170</v>
      </c>
      <c r="AR121" s="25">
        <v>3</v>
      </c>
      <c r="AS121" s="25">
        <v>22</v>
      </c>
      <c r="AT121" s="25">
        <v>21</v>
      </c>
      <c r="AU121" s="25">
        <v>30</v>
      </c>
      <c r="AV121" s="25">
        <v>243</v>
      </c>
      <c r="AW121" s="94">
        <v>234</v>
      </c>
      <c r="AX121" s="93">
        <v>107</v>
      </c>
      <c r="AY121" s="49">
        <v>41</v>
      </c>
      <c r="AZ121" s="49">
        <v>74</v>
      </c>
      <c r="BA121" s="49">
        <v>36</v>
      </c>
      <c r="BB121" s="48">
        <f t="shared" si="25"/>
        <v>1.42</v>
      </c>
      <c r="BC121" s="92" t="s">
        <v>85</v>
      </c>
      <c r="BD121" s="412" t="str">
        <f>_xlfn.IFNA(VLOOKUP(BC121,ACCESSORIES!F:J,5,FALSE),"N/A")</f>
        <v>N/A</v>
      </c>
      <c r="BE121" s="92" t="s">
        <v>85</v>
      </c>
      <c r="BF121" s="412" t="str">
        <f>_xlfn.IFNA(VLOOKUP(BE121,ACCESSORIES!F:J,5,FALSE),"N/A")</f>
        <v>N/A</v>
      </c>
      <c r="BG121" s="70">
        <v>44</v>
      </c>
      <c r="BH121" s="50">
        <v>23.228346456692901</v>
      </c>
      <c r="BI121" s="50">
        <v>23.228346456692901</v>
      </c>
      <c r="BJ121" s="50">
        <v>11.771653543307099</v>
      </c>
      <c r="BK121" s="357">
        <f t="shared" si="34"/>
        <v>0.10408189999999996</v>
      </c>
      <c r="BL121" s="408">
        <v>20</v>
      </c>
      <c r="BM121" s="107" t="s">
        <v>10337</v>
      </c>
      <c r="BN121" s="46" t="s">
        <v>3891</v>
      </c>
      <c r="BO121" s="74" t="s">
        <v>3907</v>
      </c>
      <c r="BP121" s="74" t="s">
        <v>4615</v>
      </c>
      <c r="BQ121" s="74" t="s">
        <v>5198</v>
      </c>
      <c r="BR121" s="74" t="s">
        <v>5199</v>
      </c>
      <c r="BS121" s="74" t="s">
        <v>5169</v>
      </c>
      <c r="BT121" s="74" t="s">
        <v>5196</v>
      </c>
      <c r="BU121" s="74" t="s">
        <v>3909</v>
      </c>
      <c r="BV121" s="74"/>
      <c r="BW121" s="74"/>
      <c r="BX121" s="74"/>
      <c r="BY121" s="300" t="s">
        <v>7770</v>
      </c>
      <c r="BZ121" s="356" t="s">
        <v>7769</v>
      </c>
      <c r="CA121" s="300" t="s">
        <v>7768</v>
      </c>
      <c r="CB121" s="356" t="s">
        <v>7767</v>
      </c>
      <c r="CC121" s="86" t="str">
        <f t="shared" si="22"/>
        <v>MR305 NV, 20x9, +18mm Offset, 5x5.5, 108mm Centerbore, Matte Black</v>
      </c>
      <c r="CD121" s="74" t="s">
        <v>3719</v>
      </c>
      <c r="CE121" s="74" t="s">
        <v>3720</v>
      </c>
      <c r="CF121" s="74" t="str">
        <f t="shared" si="23"/>
        <v>STREET (3XX)</v>
      </c>
    </row>
    <row r="122" spans="1:84" s="36" customFormat="1" ht="15" customHeight="1">
      <c r="A122" s="22">
        <f t="shared" si="32"/>
        <v>120</v>
      </c>
      <c r="B122" s="92" t="s">
        <v>84</v>
      </c>
      <c r="C122" s="92" t="s">
        <v>1038</v>
      </c>
      <c r="D122" s="5" t="s">
        <v>2225</v>
      </c>
      <c r="E122" s="84" t="str">
        <f>CONCATENATE(LEFT(D122,5),VLOOKUP(CONCATENATE(O122,"x",P122),'WHEEL PART NUMBER GUIDE'!$B$9:$C$51,2,FALSE),VLOOKUP(CONCATENATE(Q122, W122), 'WHEEL PART NUMBER GUIDE'!$Q$6:$R$98, 2, FALSE),VLOOKUP(Z122,'WHEEL PART NUMBER GUIDE'!$J$8:$K$54,2, FALSE),IF(V122="N/A",IF(ABS(T122)&lt;10,"0"&amp;ABS(T122),ABS(T122)),CONCATENATE(LEFT(V122,1),RIGHT(V122,1))), G122, H122)</f>
        <v>MR30529016518</v>
      </c>
      <c r="F122" s="84" t="str">
        <f t="shared" si="24"/>
        <v>MR30529016518</v>
      </c>
      <c r="G122" s="83"/>
      <c r="H122" s="83"/>
      <c r="I122" s="72" t="s">
        <v>410</v>
      </c>
      <c r="J122" s="305">
        <v>41275</v>
      </c>
      <c r="K122" s="78" t="s">
        <v>1230</v>
      </c>
      <c r="L122" s="328">
        <v>400</v>
      </c>
      <c r="M122" s="85">
        <f t="shared" si="21"/>
        <v>400</v>
      </c>
      <c r="N122" s="630"/>
      <c r="O122" s="5">
        <v>20</v>
      </c>
      <c r="P122" s="8">
        <v>9</v>
      </c>
      <c r="Q122" s="92" t="str">
        <f t="shared" si="33"/>
        <v>6x135</v>
      </c>
      <c r="R122" s="3">
        <v>6</v>
      </c>
      <c r="S122" s="3">
        <v>135</v>
      </c>
      <c r="T122" s="3">
        <v>18</v>
      </c>
      <c r="U122" s="16">
        <v>5.75</v>
      </c>
      <c r="V122" s="93" t="s">
        <v>85</v>
      </c>
      <c r="W122" s="16">
        <v>94</v>
      </c>
      <c r="X122" s="8">
        <v>38.619999999999997</v>
      </c>
      <c r="Y122" s="47">
        <v>2650</v>
      </c>
      <c r="Z122" s="71" t="s">
        <v>2165</v>
      </c>
      <c r="AA122" s="72" t="s">
        <v>2845</v>
      </c>
      <c r="AB122" s="47" t="str">
        <f t="shared" si="26"/>
        <v>20x9, 6x135, 18 OS, 2650 lbs</v>
      </c>
      <c r="AC122" s="73" t="s">
        <v>1552</v>
      </c>
      <c r="AD122" s="46" t="str">
        <f>IF(AC122="N/A","None",VLOOKUP(AC122,ACCESSORIES!F:N,9,FALSE))</f>
        <v>Push Thru</v>
      </c>
      <c r="AE122" s="82">
        <f>_xlfn.IFNA(VLOOKUP(AC122,ACCESSORIES!F:J,5,FALSE),"N/A")</f>
        <v>33</v>
      </c>
      <c r="AF122" s="80" t="s">
        <v>85</v>
      </c>
      <c r="AG122" s="92" t="s">
        <v>85</v>
      </c>
      <c r="AH122" s="73" t="s">
        <v>2858</v>
      </c>
      <c r="AI122" s="73" t="s">
        <v>1827</v>
      </c>
      <c r="AJ122" s="9">
        <f>_xlfn.IFNA(VLOOKUP(AI122,ACCESSORIES!F:J,5,FALSE),"N/A")</f>
        <v>1.1000000000000001</v>
      </c>
      <c r="AK122" s="92" t="s">
        <v>237</v>
      </c>
      <c r="AL122" s="92" t="s">
        <v>85</v>
      </c>
      <c r="AM122" s="38" t="str">
        <f>_xlfn.IFNA(VLOOKUP(AL122,ACCESSORIES!F:J,5,FALSE),"N/A")</f>
        <v>N/A</v>
      </c>
      <c r="AN122" s="92" t="s">
        <v>85</v>
      </c>
      <c r="AO122" s="75">
        <v>16.2</v>
      </c>
      <c r="AP122" s="75">
        <v>60</v>
      </c>
      <c r="AQ122" s="92">
        <v>170</v>
      </c>
      <c r="AR122" s="94">
        <v>6</v>
      </c>
      <c r="AS122" s="94">
        <v>15.8</v>
      </c>
      <c r="AT122" s="25">
        <v>21.9</v>
      </c>
      <c r="AU122" s="94">
        <v>28.9</v>
      </c>
      <c r="AV122" s="25">
        <v>243.4</v>
      </c>
      <c r="AW122" s="94">
        <v>234.6</v>
      </c>
      <c r="AX122" s="93">
        <v>88.2</v>
      </c>
      <c r="AY122" s="49">
        <v>52.7</v>
      </c>
      <c r="AZ122" s="49">
        <v>75</v>
      </c>
      <c r="BA122" s="49">
        <v>36</v>
      </c>
      <c r="BB122" s="48">
        <f t="shared" si="25"/>
        <v>1.42</v>
      </c>
      <c r="BC122" s="92" t="s">
        <v>85</v>
      </c>
      <c r="BD122" s="412" t="str">
        <f>_xlfn.IFNA(VLOOKUP(BC122,ACCESSORIES!F:J,5,FALSE),"N/A")</f>
        <v>N/A</v>
      </c>
      <c r="BE122" s="92" t="s">
        <v>85</v>
      </c>
      <c r="BF122" s="412" t="str">
        <f>_xlfn.IFNA(VLOOKUP(BE122,ACCESSORIES!F:J,5,FALSE),"N/A")</f>
        <v>N/A</v>
      </c>
      <c r="BG122" s="70">
        <v>45</v>
      </c>
      <c r="BH122" s="50">
        <v>23.228346456692901</v>
      </c>
      <c r="BI122" s="50">
        <v>23.228346456692901</v>
      </c>
      <c r="BJ122" s="50">
        <v>11.771653543307099</v>
      </c>
      <c r="BK122" s="357">
        <f t="shared" si="34"/>
        <v>0.10408189999999996</v>
      </c>
      <c r="BL122" s="408">
        <v>20</v>
      </c>
      <c r="BM122" s="107" t="s">
        <v>10337</v>
      </c>
      <c r="BN122" s="46" t="s">
        <v>3891</v>
      </c>
      <c r="BO122" s="74" t="s">
        <v>3907</v>
      </c>
      <c r="BP122" s="74" t="s">
        <v>4615</v>
      </c>
      <c r="BQ122" s="74" t="s">
        <v>5198</v>
      </c>
      <c r="BR122" s="74" t="s">
        <v>5199</v>
      </c>
      <c r="BS122" s="74" t="s">
        <v>5169</v>
      </c>
      <c r="BT122" s="74" t="s">
        <v>5196</v>
      </c>
      <c r="BU122" s="74" t="s">
        <v>3909</v>
      </c>
      <c r="BV122" s="74"/>
      <c r="BW122" s="74"/>
      <c r="BX122" s="74"/>
      <c r="BY122" s="300" t="s">
        <v>7775</v>
      </c>
      <c r="BZ122" s="356" t="s">
        <v>7776</v>
      </c>
      <c r="CA122" s="300" t="s">
        <v>7777</v>
      </c>
      <c r="CB122" s="356" t="s">
        <v>7778</v>
      </c>
      <c r="CC122" s="86" t="str">
        <f t="shared" si="22"/>
        <v>MR305 NV, 20x9, +18mm Offset, 6x135, 94mm Centerbore, Matte Black</v>
      </c>
      <c r="CD122" s="74" t="s">
        <v>3719</v>
      </c>
      <c r="CE122" s="74" t="s">
        <v>3720</v>
      </c>
      <c r="CF122" s="74" t="str">
        <f t="shared" si="23"/>
        <v>STREET (3XX)</v>
      </c>
    </row>
    <row r="123" spans="1:84" s="36" customFormat="1" ht="15" customHeight="1">
      <c r="A123" s="22">
        <f t="shared" si="32"/>
        <v>121</v>
      </c>
      <c r="B123" s="408" t="s">
        <v>84</v>
      </c>
      <c r="C123" s="408" t="s">
        <v>1038</v>
      </c>
      <c r="D123" s="5" t="s">
        <v>2225</v>
      </c>
      <c r="E123" s="84" t="str">
        <f>CONCATENATE(LEFT(D123,5),VLOOKUP(CONCATENATE(O123,"x",P123),'WHEEL PART NUMBER GUIDE'!$B$9:$C$51,2,FALSE),VLOOKUP(CONCATENATE(Q123, W123), 'WHEEL PART NUMBER GUIDE'!$Q$6:$R$98, 2, FALSE),VLOOKUP(Z123,'WHEEL PART NUMBER GUIDE'!$J$8:$K$54,2, FALSE),IF(V123="N/A",IF(ABS(T123)&lt;10,"0"&amp;ABS(T123),ABS(T123)),CONCATENATE(LEFT(V123,1),RIGHT(V123,1))), G123, H123)</f>
        <v>MR305290161018</v>
      </c>
      <c r="F123" s="84" t="str">
        <f t="shared" si="24"/>
        <v>MR305290161018</v>
      </c>
      <c r="G123" s="83"/>
      <c r="H123" s="83"/>
      <c r="I123" s="72" t="s">
        <v>7688</v>
      </c>
      <c r="J123" s="305">
        <v>45637</v>
      </c>
      <c r="K123" s="78" t="s">
        <v>1230</v>
      </c>
      <c r="L123" s="328">
        <v>450</v>
      </c>
      <c r="M123" s="85">
        <f t="shared" si="21"/>
        <v>450</v>
      </c>
      <c r="N123" s="630"/>
      <c r="O123" s="5">
        <v>20</v>
      </c>
      <c r="P123" s="8">
        <v>9</v>
      </c>
      <c r="Q123" s="408" t="str">
        <f t="shared" si="33"/>
        <v>6x135</v>
      </c>
      <c r="R123" s="3">
        <v>6</v>
      </c>
      <c r="S123" s="3">
        <v>135</v>
      </c>
      <c r="T123" s="3">
        <v>18</v>
      </c>
      <c r="U123" s="16">
        <v>5.75</v>
      </c>
      <c r="V123" s="410" t="s">
        <v>85</v>
      </c>
      <c r="W123" s="16">
        <v>94</v>
      </c>
      <c r="X123" s="8">
        <v>38.619999999999997</v>
      </c>
      <c r="Y123" s="47">
        <v>2650</v>
      </c>
      <c r="Z123" s="71" t="s">
        <v>5157</v>
      </c>
      <c r="AA123" s="72" t="s">
        <v>6652</v>
      </c>
      <c r="AB123" s="47" t="str">
        <f t="shared" si="26"/>
        <v>20x9, 6x135, 18 OS, 2650 lbs</v>
      </c>
      <c r="AC123" s="73" t="s">
        <v>2540</v>
      </c>
      <c r="AD123" s="46" t="str">
        <f>IF(AC123="N/A","None",VLOOKUP(AC123,ACCESSORIES!F:N,9,FALSE))</f>
        <v>Push Thru</v>
      </c>
      <c r="AE123" s="82">
        <f>_xlfn.IFNA(VLOOKUP(AC123,ACCESSORIES!F:J,5,FALSE),"N/A")</f>
        <v>33</v>
      </c>
      <c r="AF123" s="80" t="s">
        <v>85</v>
      </c>
      <c r="AG123" s="408" t="s">
        <v>85</v>
      </c>
      <c r="AH123" s="73" t="s">
        <v>2858</v>
      </c>
      <c r="AI123" s="73" t="s">
        <v>1497</v>
      </c>
      <c r="AJ123" s="9">
        <f>_xlfn.IFNA(VLOOKUP(AI123,ACCESSORIES!F:J,5,FALSE),"N/A")</f>
        <v>1.1000000000000001</v>
      </c>
      <c r="AK123" s="408" t="s">
        <v>237</v>
      </c>
      <c r="AL123" s="408" t="s">
        <v>85</v>
      </c>
      <c r="AM123" s="38" t="str">
        <f>_xlfn.IFNA(VLOOKUP(AL123,ACCESSORIES!F:J,5,FALSE),"N/A")</f>
        <v>N/A</v>
      </c>
      <c r="AN123" s="408" t="s">
        <v>85</v>
      </c>
      <c r="AO123" s="75">
        <v>16.2</v>
      </c>
      <c r="AP123" s="75">
        <v>60</v>
      </c>
      <c r="AQ123" s="408">
        <v>170</v>
      </c>
      <c r="AR123" s="411">
        <v>6</v>
      </c>
      <c r="AS123" s="411">
        <v>15.8</v>
      </c>
      <c r="AT123" s="25">
        <v>21.9</v>
      </c>
      <c r="AU123" s="411">
        <v>28.9</v>
      </c>
      <c r="AV123" s="25">
        <v>243.4</v>
      </c>
      <c r="AW123" s="411">
        <v>234.6</v>
      </c>
      <c r="AX123" s="410">
        <v>88.2</v>
      </c>
      <c r="AY123" s="49">
        <v>32.9</v>
      </c>
      <c r="AZ123" s="49">
        <v>37.5</v>
      </c>
      <c r="BA123" s="49">
        <v>36</v>
      </c>
      <c r="BB123" s="48">
        <f t="shared" si="25"/>
        <v>1.42</v>
      </c>
      <c r="BC123" s="408" t="s">
        <v>85</v>
      </c>
      <c r="BD123" s="412" t="str">
        <f>_xlfn.IFNA(VLOOKUP(BC123,ACCESSORIES!F:J,5,FALSE),"N/A")</f>
        <v>N/A</v>
      </c>
      <c r="BE123" s="408" t="s">
        <v>85</v>
      </c>
      <c r="BF123" s="412" t="str">
        <f>_xlfn.IFNA(VLOOKUP(BE123,ACCESSORIES!F:J,5,FALSE),"N/A")</f>
        <v>N/A</v>
      </c>
      <c r="BG123" s="70">
        <v>45</v>
      </c>
      <c r="BH123" s="50">
        <v>23.228346456692901</v>
      </c>
      <c r="BI123" s="50">
        <v>23.228346456692901</v>
      </c>
      <c r="BJ123" s="50">
        <v>11.771653543307099</v>
      </c>
      <c r="BK123" s="357">
        <f t="shared" si="34"/>
        <v>0.10408189999999996</v>
      </c>
      <c r="BL123" s="408">
        <v>20</v>
      </c>
      <c r="BM123" s="107" t="s">
        <v>10337</v>
      </c>
      <c r="BN123" s="46" t="s">
        <v>3891</v>
      </c>
      <c r="BO123" s="74" t="s">
        <v>3907</v>
      </c>
      <c r="BP123" s="74" t="s">
        <v>4615</v>
      </c>
      <c r="BQ123" s="74" t="s">
        <v>5198</v>
      </c>
      <c r="BR123" s="74" t="s">
        <v>5199</v>
      </c>
      <c r="BS123" s="74" t="s">
        <v>5169</v>
      </c>
      <c r="BT123" s="74" t="s">
        <v>5196</v>
      </c>
      <c r="BU123" s="74" t="s">
        <v>3909</v>
      </c>
      <c r="BV123" s="74"/>
      <c r="BW123" s="74"/>
      <c r="BX123" s="74"/>
      <c r="BY123" s="300" t="s">
        <v>7803</v>
      </c>
      <c r="BZ123" s="413" t="s">
        <v>7804</v>
      </c>
      <c r="CA123" s="300" t="s">
        <v>7805</v>
      </c>
      <c r="CB123" s="413" t="s">
        <v>7806</v>
      </c>
      <c r="CC123" s="86" t="str">
        <f t="shared" si="22"/>
        <v>MR305 NV, 20x9, +18mm Offset, 6x135, 94mm Centerbore, Matte Black - Gloss Black Lip</v>
      </c>
      <c r="CD123" s="74" t="s">
        <v>3719</v>
      </c>
      <c r="CE123" s="74" t="s">
        <v>3720</v>
      </c>
      <c r="CF123" s="74" t="str">
        <f t="shared" si="23"/>
        <v>STREET (3XX)</v>
      </c>
    </row>
    <row r="124" spans="1:84" s="36" customFormat="1" ht="15" customHeight="1">
      <c r="A124" s="22">
        <f t="shared" si="32"/>
        <v>122</v>
      </c>
      <c r="B124" s="92" t="s">
        <v>84</v>
      </c>
      <c r="C124" s="92" t="s">
        <v>1038</v>
      </c>
      <c r="D124" s="5" t="s">
        <v>2225</v>
      </c>
      <c r="E124" s="84" t="str">
        <f>CONCATENATE(LEFT(D124,5),VLOOKUP(CONCATENATE(O124,"x",P124),'WHEEL PART NUMBER GUIDE'!$B$9:$C$51,2,FALSE),VLOOKUP(CONCATENATE(Q124, W124), 'WHEEL PART NUMBER GUIDE'!$Q$6:$R$98, 2, FALSE),VLOOKUP(Z124,'WHEEL PART NUMBER GUIDE'!$J$8:$K$54,2, FALSE),IF(V124="N/A",IF(ABS(T124)&lt;10,"0"&amp;ABS(T124),ABS(T124)),CONCATENATE(LEFT(V124,1),RIGHT(V124,1))), G124, H124)</f>
        <v>MR30529058525</v>
      </c>
      <c r="F124" s="84" t="str">
        <f t="shared" si="24"/>
        <v>MR30529058525</v>
      </c>
      <c r="G124" s="83"/>
      <c r="H124" s="83"/>
      <c r="I124" s="72" t="s">
        <v>413</v>
      </c>
      <c r="J124" s="305">
        <v>41275</v>
      </c>
      <c r="K124" s="78" t="s">
        <v>1230</v>
      </c>
      <c r="L124" s="328">
        <v>400</v>
      </c>
      <c r="M124" s="85">
        <f t="shared" ref="M124:M183" si="35">IF(K124="Coming Soon",L124,IF(K124="Active",L124,""))</f>
        <v>400</v>
      </c>
      <c r="N124" s="630"/>
      <c r="O124" s="5">
        <v>20</v>
      </c>
      <c r="P124" s="8">
        <v>9</v>
      </c>
      <c r="Q124" s="92" t="str">
        <f t="shared" si="33"/>
        <v>5x150</v>
      </c>
      <c r="R124" s="3">
        <v>5</v>
      </c>
      <c r="S124" s="3">
        <v>150</v>
      </c>
      <c r="T124" s="3">
        <v>25</v>
      </c>
      <c r="U124" s="16">
        <v>6</v>
      </c>
      <c r="V124" s="93" t="s">
        <v>85</v>
      </c>
      <c r="W124" s="16">
        <v>116.5</v>
      </c>
      <c r="X124" s="8">
        <v>37.07</v>
      </c>
      <c r="Y124" s="47">
        <v>2650</v>
      </c>
      <c r="Z124" s="71" t="s">
        <v>2165</v>
      </c>
      <c r="AA124" s="72" t="s">
        <v>2845</v>
      </c>
      <c r="AB124" s="47" t="str">
        <f t="shared" si="26"/>
        <v>20x9, 5x150, 25 OS, 2650 lbs</v>
      </c>
      <c r="AC124" s="73" t="s">
        <v>1559</v>
      </c>
      <c r="AD124" s="46" t="str">
        <f>IF(AC124="N/A","None",VLOOKUP(AC124,ACCESSORIES!F:N,9,FALSE))</f>
        <v>Push Thru</v>
      </c>
      <c r="AE124" s="82">
        <f>_xlfn.IFNA(VLOOKUP(AC124,ACCESSORIES!F:J,5,FALSE),"N/A")</f>
        <v>33</v>
      </c>
      <c r="AF124" s="80" t="s">
        <v>85</v>
      </c>
      <c r="AG124" s="92" t="s">
        <v>85</v>
      </c>
      <c r="AH124" s="92" t="s">
        <v>2861</v>
      </c>
      <c r="AI124" s="73" t="s">
        <v>1827</v>
      </c>
      <c r="AJ124" s="9">
        <f>_xlfn.IFNA(VLOOKUP(AI124,ACCESSORIES!F:J,5,FALSE),"N/A")</f>
        <v>1.1000000000000001</v>
      </c>
      <c r="AK124" s="92" t="s">
        <v>237</v>
      </c>
      <c r="AL124" s="92" t="s">
        <v>85</v>
      </c>
      <c r="AM124" s="38" t="str">
        <f>_xlfn.IFNA(VLOOKUP(AL124,ACCESSORIES!F:J,5,FALSE),"N/A")</f>
        <v>N/A</v>
      </c>
      <c r="AN124" s="92" t="s">
        <v>85</v>
      </c>
      <c r="AO124" s="75">
        <v>16.2</v>
      </c>
      <c r="AP124" s="75">
        <v>60</v>
      </c>
      <c r="AQ124" s="92">
        <v>180</v>
      </c>
      <c r="AR124" s="25">
        <v>0</v>
      </c>
      <c r="AS124" s="25">
        <v>7.5</v>
      </c>
      <c r="AT124" s="25">
        <v>14.9</v>
      </c>
      <c r="AU124" s="25">
        <v>21.9</v>
      </c>
      <c r="AV124" s="25">
        <v>242.8</v>
      </c>
      <c r="AW124" s="94">
        <v>232.7</v>
      </c>
      <c r="AX124" s="93">
        <v>110.7</v>
      </c>
      <c r="AY124" s="49">
        <v>46.7</v>
      </c>
      <c r="AZ124" s="49">
        <v>46.7</v>
      </c>
      <c r="BA124" s="49">
        <v>36</v>
      </c>
      <c r="BB124" s="48">
        <f t="shared" si="25"/>
        <v>1.42</v>
      </c>
      <c r="BC124" s="92" t="s">
        <v>85</v>
      </c>
      <c r="BD124" s="412" t="str">
        <f>_xlfn.IFNA(VLOOKUP(BC124,ACCESSORIES!F:J,5,FALSE),"N/A")</f>
        <v>N/A</v>
      </c>
      <c r="BE124" s="92" t="s">
        <v>85</v>
      </c>
      <c r="BF124" s="412" t="str">
        <f>_xlfn.IFNA(VLOOKUP(BE124,ACCESSORIES!F:J,5,FALSE),"N/A")</f>
        <v>N/A</v>
      </c>
      <c r="BG124" s="70">
        <v>43</v>
      </c>
      <c r="BH124" s="50">
        <v>23.228346456692901</v>
      </c>
      <c r="BI124" s="50">
        <v>23.228346456692901</v>
      </c>
      <c r="BJ124" s="50">
        <v>11.771653543307099</v>
      </c>
      <c r="BK124" s="357">
        <f t="shared" si="34"/>
        <v>0.10408189999999996</v>
      </c>
      <c r="BL124" s="408">
        <v>20</v>
      </c>
      <c r="BM124" s="107" t="s">
        <v>10337</v>
      </c>
      <c r="BN124" s="46" t="s">
        <v>3891</v>
      </c>
      <c r="BO124" s="74" t="s">
        <v>3907</v>
      </c>
      <c r="BP124" s="74" t="s">
        <v>4615</v>
      </c>
      <c r="BQ124" s="74" t="s">
        <v>5198</v>
      </c>
      <c r="BR124" s="74" t="s">
        <v>5199</v>
      </c>
      <c r="BS124" s="74" t="s">
        <v>5169</v>
      </c>
      <c r="BT124" s="74" t="s">
        <v>5196</v>
      </c>
      <c r="BU124" s="74" t="s">
        <v>3909</v>
      </c>
      <c r="BV124" s="74"/>
      <c r="BW124" s="74"/>
      <c r="BX124" s="74"/>
      <c r="BY124" s="300" t="s">
        <v>7770</v>
      </c>
      <c r="BZ124" s="356" t="s">
        <v>7769</v>
      </c>
      <c r="CA124" s="300" t="s">
        <v>7768</v>
      </c>
      <c r="CB124" s="356" t="s">
        <v>7767</v>
      </c>
      <c r="CC124" s="86" t="str">
        <f t="shared" si="22"/>
        <v>MR305 NV, 20x9, +25mm Offset, 5x150, 116.5mm Centerbore, Matte Black</v>
      </c>
      <c r="CD124" s="74" t="s">
        <v>3719</v>
      </c>
      <c r="CE124" s="74" t="s">
        <v>3720</v>
      </c>
      <c r="CF124" s="74" t="str">
        <f t="shared" si="23"/>
        <v>STREET (3XX)</v>
      </c>
    </row>
    <row r="125" spans="1:84" s="36" customFormat="1" ht="15" customHeight="1">
      <c r="A125" s="22">
        <f t="shared" si="32"/>
        <v>123</v>
      </c>
      <c r="B125" s="92" t="s">
        <v>84</v>
      </c>
      <c r="C125" s="92" t="s">
        <v>1038</v>
      </c>
      <c r="D125" s="5" t="s">
        <v>2225</v>
      </c>
      <c r="E125" s="84" t="str">
        <f>CONCATENATE(LEFT(D125,5),VLOOKUP(CONCATENATE(O125,"x",P125),'WHEEL PART NUMBER GUIDE'!$B$9:$C$51,2,FALSE),VLOOKUP(CONCATENATE(Q125, W125), 'WHEEL PART NUMBER GUIDE'!$Q$6:$R$98, 2, FALSE),VLOOKUP(Z125,'WHEEL PART NUMBER GUIDE'!$J$8:$K$54,2, FALSE),IF(V125="N/A",IF(ABS(T125)&lt;10,"0"&amp;ABS(T125),ABS(T125)),CONCATENATE(LEFT(V125,1),RIGHT(V125,1))), G125, H125)</f>
        <v>MR30529060518</v>
      </c>
      <c r="F125" s="84" t="str">
        <f t="shared" si="24"/>
        <v>MR30529060518</v>
      </c>
      <c r="G125" s="83"/>
      <c r="H125" s="83"/>
      <c r="I125" s="72" t="s">
        <v>416</v>
      </c>
      <c r="J125" s="305">
        <v>41275</v>
      </c>
      <c r="K125" s="78" t="s">
        <v>1230</v>
      </c>
      <c r="L125" s="328">
        <v>400</v>
      </c>
      <c r="M125" s="85">
        <f t="shared" si="35"/>
        <v>400</v>
      </c>
      <c r="N125" s="630"/>
      <c r="O125" s="5">
        <v>20</v>
      </c>
      <c r="P125" s="8">
        <v>9</v>
      </c>
      <c r="Q125" s="92" t="str">
        <f t="shared" si="33"/>
        <v>6x5.5</v>
      </c>
      <c r="R125" s="3">
        <v>6</v>
      </c>
      <c r="S125" s="3">
        <v>5.5</v>
      </c>
      <c r="T125" s="3">
        <v>18</v>
      </c>
      <c r="U125" s="16">
        <v>5.75</v>
      </c>
      <c r="V125" s="93" t="s">
        <v>85</v>
      </c>
      <c r="W125" s="16">
        <v>108</v>
      </c>
      <c r="X125" s="8">
        <v>38.14</v>
      </c>
      <c r="Y125" s="47">
        <v>2650</v>
      </c>
      <c r="Z125" s="71" t="s">
        <v>2165</v>
      </c>
      <c r="AA125" s="72" t="s">
        <v>2845</v>
      </c>
      <c r="AB125" s="47" t="str">
        <f t="shared" si="26"/>
        <v>20x9, 6x5.5, 18 OS, 2650 lbs</v>
      </c>
      <c r="AC125" s="73" t="s">
        <v>1556</v>
      </c>
      <c r="AD125" s="46" t="str">
        <f>IF(AC125="N/A","None",VLOOKUP(AC125,ACCESSORIES!F:N,9,FALSE))</f>
        <v>Push Thru</v>
      </c>
      <c r="AE125" s="82">
        <f>_xlfn.IFNA(VLOOKUP(AC125,ACCESSORIES!F:J,5,FALSE),"N/A")</f>
        <v>33</v>
      </c>
      <c r="AF125" s="80" t="s">
        <v>85</v>
      </c>
      <c r="AG125" s="92" t="s">
        <v>85</v>
      </c>
      <c r="AH125" s="92" t="s">
        <v>2859</v>
      </c>
      <c r="AI125" s="73" t="s">
        <v>1827</v>
      </c>
      <c r="AJ125" s="9">
        <f>_xlfn.IFNA(VLOOKUP(AI125,ACCESSORIES!F:J,5,FALSE),"N/A")</f>
        <v>1.1000000000000001</v>
      </c>
      <c r="AK125" s="92" t="s">
        <v>237</v>
      </c>
      <c r="AL125" s="92" t="s">
        <v>85</v>
      </c>
      <c r="AM125" s="38" t="str">
        <f>_xlfn.IFNA(VLOOKUP(AL125,ACCESSORIES!F:J,5,FALSE),"N/A")</f>
        <v>N/A</v>
      </c>
      <c r="AN125" s="92" t="s">
        <v>85</v>
      </c>
      <c r="AO125" s="75">
        <v>16.2</v>
      </c>
      <c r="AP125" s="75">
        <v>60</v>
      </c>
      <c r="AQ125" s="92">
        <v>170</v>
      </c>
      <c r="AR125" s="25">
        <v>6</v>
      </c>
      <c r="AS125" s="25">
        <v>15.8</v>
      </c>
      <c r="AT125" s="25">
        <v>21.9</v>
      </c>
      <c r="AU125" s="25">
        <v>28.9</v>
      </c>
      <c r="AV125" s="25">
        <v>243.4</v>
      </c>
      <c r="AW125" s="94">
        <v>234.6</v>
      </c>
      <c r="AX125" s="93">
        <v>107</v>
      </c>
      <c r="AY125" s="49">
        <v>41</v>
      </c>
      <c r="AZ125" s="49">
        <v>74</v>
      </c>
      <c r="BA125" s="49">
        <v>36</v>
      </c>
      <c r="BB125" s="48">
        <f t="shared" si="25"/>
        <v>1.42</v>
      </c>
      <c r="BC125" s="92" t="s">
        <v>85</v>
      </c>
      <c r="BD125" s="412" t="str">
        <f>_xlfn.IFNA(VLOOKUP(BC125,ACCESSORIES!F:J,5,FALSE),"N/A")</f>
        <v>N/A</v>
      </c>
      <c r="BE125" s="92" t="s">
        <v>85</v>
      </c>
      <c r="BF125" s="412" t="str">
        <f>_xlfn.IFNA(VLOOKUP(BE125,ACCESSORIES!F:J,5,FALSE),"N/A")</f>
        <v>N/A</v>
      </c>
      <c r="BG125" s="70">
        <v>44</v>
      </c>
      <c r="BH125" s="50">
        <v>23.228346456692901</v>
      </c>
      <c r="BI125" s="50">
        <v>23.228346456692901</v>
      </c>
      <c r="BJ125" s="50">
        <v>11.771653543307099</v>
      </c>
      <c r="BK125" s="357">
        <f t="shared" si="34"/>
        <v>0.10408189999999996</v>
      </c>
      <c r="BL125" s="408">
        <v>20</v>
      </c>
      <c r="BM125" s="107" t="s">
        <v>10337</v>
      </c>
      <c r="BN125" s="46" t="s">
        <v>3891</v>
      </c>
      <c r="BO125" s="74" t="s">
        <v>3907</v>
      </c>
      <c r="BP125" s="74" t="s">
        <v>4615</v>
      </c>
      <c r="BQ125" s="74" t="s">
        <v>5198</v>
      </c>
      <c r="BR125" s="74" t="s">
        <v>5199</v>
      </c>
      <c r="BS125" s="74" t="s">
        <v>5169</v>
      </c>
      <c r="BT125" s="74" t="s">
        <v>5196</v>
      </c>
      <c r="BU125" s="74" t="s">
        <v>3909</v>
      </c>
      <c r="BV125" s="74"/>
      <c r="BW125" s="74"/>
      <c r="BX125" s="74"/>
      <c r="BY125" s="300" t="s">
        <v>7775</v>
      </c>
      <c r="BZ125" s="356" t="s">
        <v>7776</v>
      </c>
      <c r="CA125" s="300" t="s">
        <v>7777</v>
      </c>
      <c r="CB125" s="356" t="s">
        <v>7778</v>
      </c>
      <c r="CC125" s="86" t="str">
        <f t="shared" si="22"/>
        <v>MR305 NV, 20x9, +18mm Offset, 6x5.5, 108mm Centerbore, Matte Black</v>
      </c>
      <c r="CD125" s="74" t="s">
        <v>3719</v>
      </c>
      <c r="CE125" s="74" t="s">
        <v>3720</v>
      </c>
      <c r="CF125" s="74" t="str">
        <f t="shared" si="23"/>
        <v>STREET (3XX)</v>
      </c>
    </row>
    <row r="126" spans="1:84" s="36" customFormat="1" ht="15" customHeight="1">
      <c r="A126" s="22">
        <f t="shared" si="32"/>
        <v>124</v>
      </c>
      <c r="B126" s="92" t="s">
        <v>84</v>
      </c>
      <c r="C126" s="92" t="s">
        <v>1038</v>
      </c>
      <c r="D126" s="5" t="s">
        <v>2225</v>
      </c>
      <c r="E126" s="84" t="str">
        <f>CONCATENATE(LEFT(D126,5),VLOOKUP(CONCATENATE(O126,"x",P126),'WHEEL PART NUMBER GUIDE'!$B$9:$C$51,2,FALSE),VLOOKUP(CONCATENATE(Q126, W126), 'WHEEL PART NUMBER GUIDE'!$Q$6:$R$98, 2, FALSE),VLOOKUP(Z126,'WHEEL PART NUMBER GUIDE'!$J$8:$K$54,2, FALSE),IF(V126="N/A",IF(ABS(T126)&lt;10,"0"&amp;ABS(T126),ABS(T126)),CONCATENATE(LEFT(V126,1),RIGHT(V126,1))), G126, H126)</f>
        <v>MR30529060918</v>
      </c>
      <c r="F126" s="84" t="str">
        <f t="shared" si="24"/>
        <v>MR30529060918</v>
      </c>
      <c r="G126" s="83"/>
      <c r="H126" s="83"/>
      <c r="I126" s="72" t="s">
        <v>417</v>
      </c>
      <c r="J126" s="305">
        <v>41275</v>
      </c>
      <c r="K126" s="78" t="s">
        <v>1230</v>
      </c>
      <c r="L126" s="328">
        <v>420</v>
      </c>
      <c r="M126" s="85">
        <f t="shared" si="35"/>
        <v>420</v>
      </c>
      <c r="N126" s="630"/>
      <c r="O126" s="5">
        <v>20</v>
      </c>
      <c r="P126" s="8">
        <v>9</v>
      </c>
      <c r="Q126" s="92" t="str">
        <f t="shared" si="33"/>
        <v>6x5.5</v>
      </c>
      <c r="R126" s="3">
        <v>6</v>
      </c>
      <c r="S126" s="3">
        <v>5.5</v>
      </c>
      <c r="T126" s="3">
        <v>18</v>
      </c>
      <c r="U126" s="16">
        <v>5.75</v>
      </c>
      <c r="V126" s="93" t="s">
        <v>85</v>
      </c>
      <c r="W126" s="16">
        <v>108</v>
      </c>
      <c r="X126" s="8">
        <v>38.58</v>
      </c>
      <c r="Y126" s="47">
        <v>2650</v>
      </c>
      <c r="Z126" s="71" t="s">
        <v>5156</v>
      </c>
      <c r="AA126" s="71" t="s">
        <v>2846</v>
      </c>
      <c r="AB126" s="47" t="str">
        <f t="shared" si="26"/>
        <v>20x9, 6x5.5, 18 OS, 2650 lbs</v>
      </c>
      <c r="AC126" s="73" t="s">
        <v>1556</v>
      </c>
      <c r="AD126" s="46" t="str">
        <f>IF(AC126="N/A","None",VLOOKUP(AC126,ACCESSORIES!F:N,9,FALSE))</f>
        <v>Push Thru</v>
      </c>
      <c r="AE126" s="82">
        <f>_xlfn.IFNA(VLOOKUP(AC126,ACCESSORIES!F:J,5,FALSE),"N/A")</f>
        <v>33</v>
      </c>
      <c r="AF126" s="80" t="s">
        <v>85</v>
      </c>
      <c r="AG126" s="92" t="s">
        <v>85</v>
      </c>
      <c r="AH126" s="92" t="s">
        <v>2859</v>
      </c>
      <c r="AI126" s="73" t="s">
        <v>1827</v>
      </c>
      <c r="AJ126" s="9">
        <f>_xlfn.IFNA(VLOOKUP(AI126,ACCESSORIES!F:J,5,FALSE),"N/A")</f>
        <v>1.1000000000000001</v>
      </c>
      <c r="AK126" s="92" t="s">
        <v>237</v>
      </c>
      <c r="AL126" s="92" t="s">
        <v>85</v>
      </c>
      <c r="AM126" s="38" t="str">
        <f>_xlfn.IFNA(VLOOKUP(AL126,ACCESSORIES!F:J,5,FALSE),"N/A")</f>
        <v>N/A</v>
      </c>
      <c r="AN126" s="92" t="s">
        <v>85</v>
      </c>
      <c r="AO126" s="75">
        <v>16.2</v>
      </c>
      <c r="AP126" s="75">
        <v>60</v>
      </c>
      <c r="AQ126" s="92">
        <v>170</v>
      </c>
      <c r="AR126" s="25">
        <v>6</v>
      </c>
      <c r="AS126" s="25">
        <v>15.8</v>
      </c>
      <c r="AT126" s="25">
        <v>21.9</v>
      </c>
      <c r="AU126" s="25">
        <v>28.9</v>
      </c>
      <c r="AV126" s="25">
        <v>243.4</v>
      </c>
      <c r="AW126" s="94">
        <v>234.6</v>
      </c>
      <c r="AX126" s="93">
        <v>107</v>
      </c>
      <c r="AY126" s="49">
        <v>41</v>
      </c>
      <c r="AZ126" s="49">
        <v>74</v>
      </c>
      <c r="BA126" s="49">
        <v>36</v>
      </c>
      <c r="BB126" s="48">
        <f t="shared" si="25"/>
        <v>1.42</v>
      </c>
      <c r="BC126" s="92" t="s">
        <v>85</v>
      </c>
      <c r="BD126" s="412" t="str">
        <f>_xlfn.IFNA(VLOOKUP(BC126,ACCESSORIES!F:J,5,FALSE),"N/A")</f>
        <v>N/A</v>
      </c>
      <c r="BE126" s="92" t="s">
        <v>85</v>
      </c>
      <c r="BF126" s="412" t="str">
        <f>_xlfn.IFNA(VLOOKUP(BE126,ACCESSORIES!F:J,5,FALSE),"N/A")</f>
        <v>N/A</v>
      </c>
      <c r="BG126" s="70">
        <v>45</v>
      </c>
      <c r="BH126" s="50">
        <v>23.228346456692901</v>
      </c>
      <c r="BI126" s="50">
        <v>23.228346456692901</v>
      </c>
      <c r="BJ126" s="50">
        <v>11.771653543307099</v>
      </c>
      <c r="BK126" s="357">
        <f t="shared" si="34"/>
        <v>0.10408189999999996</v>
      </c>
      <c r="BL126" s="408">
        <v>20</v>
      </c>
      <c r="BM126" s="107" t="s">
        <v>10337</v>
      </c>
      <c r="BN126" s="46" t="s">
        <v>3891</v>
      </c>
      <c r="BO126" s="74" t="s">
        <v>3907</v>
      </c>
      <c r="BP126" s="74" t="s">
        <v>4615</v>
      </c>
      <c r="BQ126" s="74" t="s">
        <v>5198</v>
      </c>
      <c r="BR126" s="74" t="s">
        <v>5199</v>
      </c>
      <c r="BS126" s="74" t="s">
        <v>5169</v>
      </c>
      <c r="BT126" s="74" t="s">
        <v>5196</v>
      </c>
      <c r="BU126" s="74" t="s">
        <v>3909</v>
      </c>
      <c r="BV126" s="74"/>
      <c r="BW126" s="74"/>
      <c r="BX126" s="74"/>
      <c r="BY126" s="300" t="s">
        <v>10059</v>
      </c>
      <c r="BZ126" s="356" t="s">
        <v>10058</v>
      </c>
      <c r="CA126" s="300" t="s">
        <v>10060</v>
      </c>
      <c r="CB126" s="356" t="s">
        <v>10061</v>
      </c>
      <c r="CC126" s="86" t="str">
        <f t="shared" si="22"/>
        <v>MR305 NV, 20x9, +18mm Offset, 6x5.5, 108mm Centerbore, Method Bronze - Matte Black Lip</v>
      </c>
      <c r="CD126" s="74" t="s">
        <v>3719</v>
      </c>
      <c r="CE126" s="74" t="s">
        <v>3720</v>
      </c>
      <c r="CF126" s="74" t="str">
        <f t="shared" si="23"/>
        <v>STREET (3XX)</v>
      </c>
    </row>
    <row r="127" spans="1:84" s="36" customFormat="1" ht="15" customHeight="1">
      <c r="A127" s="22">
        <f t="shared" si="32"/>
        <v>125</v>
      </c>
      <c r="B127" s="92" t="s">
        <v>84</v>
      </c>
      <c r="C127" s="92" t="s">
        <v>1038</v>
      </c>
      <c r="D127" s="5" t="s">
        <v>2225</v>
      </c>
      <c r="E127" s="84" t="str">
        <f>CONCATENATE(LEFT(D127,5),VLOOKUP(CONCATENATE(O127,"x",P127),'WHEEL PART NUMBER GUIDE'!$B$9:$C$51,2,FALSE),VLOOKUP(CONCATENATE(Q127, W127), 'WHEEL PART NUMBER GUIDE'!$Q$6:$R$98, 2, FALSE),VLOOKUP(Z127,'WHEEL PART NUMBER GUIDE'!$J$8:$K$54,2, FALSE),IF(V127="N/A",IF(ABS(T127)&lt;10,"0"&amp;ABS(T127),ABS(T127)),CONCATENATE(LEFT(V127,1),RIGHT(V127,1))), G127, H127)</f>
        <v>MR30529080518</v>
      </c>
      <c r="F127" s="84" t="str">
        <f t="shared" si="24"/>
        <v>MR30529080518</v>
      </c>
      <c r="G127" s="83"/>
      <c r="H127" s="83"/>
      <c r="I127" s="72" t="s">
        <v>419</v>
      </c>
      <c r="J127" s="305">
        <v>41275</v>
      </c>
      <c r="K127" s="78" t="s">
        <v>1230</v>
      </c>
      <c r="L127" s="328">
        <v>400</v>
      </c>
      <c r="M127" s="85">
        <f t="shared" si="35"/>
        <v>400</v>
      </c>
      <c r="N127" s="630"/>
      <c r="O127" s="5">
        <v>20</v>
      </c>
      <c r="P127" s="8">
        <v>9</v>
      </c>
      <c r="Q127" s="92" t="str">
        <f t="shared" si="33"/>
        <v>8x6.5</v>
      </c>
      <c r="R127" s="3">
        <v>8</v>
      </c>
      <c r="S127" s="3">
        <v>6.5</v>
      </c>
      <c r="T127" s="3">
        <v>18</v>
      </c>
      <c r="U127" s="16">
        <v>5.75</v>
      </c>
      <c r="V127" s="93" t="s">
        <v>85</v>
      </c>
      <c r="W127" s="16">
        <v>130.81</v>
      </c>
      <c r="X127" s="8">
        <v>38.4</v>
      </c>
      <c r="Y127" s="47">
        <v>3640</v>
      </c>
      <c r="Z127" s="71" t="s">
        <v>2165</v>
      </c>
      <c r="AA127" s="72" t="s">
        <v>2845</v>
      </c>
      <c r="AB127" s="47" t="str">
        <f t="shared" si="26"/>
        <v>20x9, 8x6.5, 18 OS, 3640 lbs</v>
      </c>
      <c r="AC127" s="73" t="s">
        <v>1562</v>
      </c>
      <c r="AD127" s="46" t="str">
        <f>IF(AC127="N/A","None",VLOOKUP(AC127,ACCESSORIES!F:N,9,FALSE))</f>
        <v>Push Thru</v>
      </c>
      <c r="AE127" s="82">
        <f>_xlfn.IFNA(VLOOKUP(AC127,ACCESSORIES!F:J,5,FALSE),"N/A")</f>
        <v>33</v>
      </c>
      <c r="AF127" s="80" t="s">
        <v>85</v>
      </c>
      <c r="AG127" s="92" t="s">
        <v>85</v>
      </c>
      <c r="AH127" s="3" t="s">
        <v>2863</v>
      </c>
      <c r="AI127" s="73" t="s">
        <v>1827</v>
      </c>
      <c r="AJ127" s="9">
        <f>_xlfn.IFNA(VLOOKUP(AI127,ACCESSORIES!F:J,5,FALSE),"N/A")</f>
        <v>1.1000000000000001</v>
      </c>
      <c r="AK127" s="92" t="s">
        <v>237</v>
      </c>
      <c r="AL127" s="92" t="s">
        <v>85</v>
      </c>
      <c r="AM127" s="38" t="str">
        <f>_xlfn.IFNA(VLOOKUP(AL127,ACCESSORIES!F:J,5,FALSE),"N/A")</f>
        <v>N/A</v>
      </c>
      <c r="AN127" s="92" t="s">
        <v>85</v>
      </c>
      <c r="AO127" s="75">
        <v>16.2</v>
      </c>
      <c r="AP127" s="75">
        <v>60</v>
      </c>
      <c r="AQ127" s="92">
        <v>200</v>
      </c>
      <c r="AR127" s="25">
        <v>0</v>
      </c>
      <c r="AS127" s="25">
        <v>0</v>
      </c>
      <c r="AT127" s="25">
        <v>21.2</v>
      </c>
      <c r="AU127" s="25">
        <v>28.9</v>
      </c>
      <c r="AV127" s="25">
        <v>243.4</v>
      </c>
      <c r="AW127" s="94">
        <v>234.6</v>
      </c>
      <c r="AX127" s="93">
        <v>123</v>
      </c>
      <c r="AY127" s="49">
        <v>89.5</v>
      </c>
      <c r="AZ127" s="49">
        <v>89.5</v>
      </c>
      <c r="BA127" s="49">
        <v>36</v>
      </c>
      <c r="BB127" s="48">
        <f t="shared" si="25"/>
        <v>1.42</v>
      </c>
      <c r="BC127" s="92" t="s">
        <v>85</v>
      </c>
      <c r="BD127" s="412" t="str">
        <f>_xlfn.IFNA(VLOOKUP(BC127,ACCESSORIES!F:J,5,FALSE),"N/A")</f>
        <v>N/A</v>
      </c>
      <c r="BE127" s="92" t="s">
        <v>85</v>
      </c>
      <c r="BF127" s="412" t="str">
        <f>_xlfn.IFNA(VLOOKUP(BE127,ACCESSORIES!F:J,5,FALSE),"N/A")</f>
        <v>N/A</v>
      </c>
      <c r="BG127" s="70">
        <v>45</v>
      </c>
      <c r="BH127" s="50">
        <v>23.228346456692901</v>
      </c>
      <c r="BI127" s="50">
        <v>23.228346456692901</v>
      </c>
      <c r="BJ127" s="50">
        <v>11.771653543307099</v>
      </c>
      <c r="BK127" s="357">
        <f t="shared" si="34"/>
        <v>0.10408189999999996</v>
      </c>
      <c r="BL127" s="408">
        <v>20</v>
      </c>
      <c r="BM127" s="107" t="s">
        <v>10337</v>
      </c>
      <c r="BN127" s="46" t="s">
        <v>3891</v>
      </c>
      <c r="BO127" s="74" t="s">
        <v>3907</v>
      </c>
      <c r="BP127" s="74" t="s">
        <v>4615</v>
      </c>
      <c r="BQ127" s="74" t="s">
        <v>5198</v>
      </c>
      <c r="BR127" s="74" t="s">
        <v>5199</v>
      </c>
      <c r="BS127" s="74" t="s">
        <v>5169</v>
      </c>
      <c r="BT127" s="74" t="s">
        <v>5196</v>
      </c>
      <c r="BU127" s="74" t="s">
        <v>3909</v>
      </c>
      <c r="BV127" s="74"/>
      <c r="BW127" s="74"/>
      <c r="BX127" s="74"/>
      <c r="BY127" s="300" t="s">
        <v>7764</v>
      </c>
      <c r="BZ127" s="356" t="s">
        <v>7763</v>
      </c>
      <c r="CA127" s="300" t="s">
        <v>7765</v>
      </c>
      <c r="CB127" s="356" t="s">
        <v>7766</v>
      </c>
      <c r="CC127" s="86" t="str">
        <f t="shared" si="22"/>
        <v>MR305 NV, 20x9, +18mm Offset, 8x6.5, 130.81mm Centerbore, Matte Black</v>
      </c>
      <c r="CD127" s="74" t="s">
        <v>3719</v>
      </c>
      <c r="CE127" s="74" t="s">
        <v>3720</v>
      </c>
      <c r="CF127" s="74" t="str">
        <f t="shared" si="23"/>
        <v>STREET (3XX)</v>
      </c>
    </row>
    <row r="128" spans="1:84" s="36" customFormat="1" ht="15" customHeight="1">
      <c r="A128" s="22">
        <f t="shared" si="32"/>
        <v>126</v>
      </c>
      <c r="B128" s="408" t="s">
        <v>84</v>
      </c>
      <c r="C128" s="408" t="s">
        <v>1038</v>
      </c>
      <c r="D128" s="5" t="s">
        <v>2225</v>
      </c>
      <c r="E128" s="84" t="str">
        <f>CONCATENATE(LEFT(D128,5),VLOOKUP(CONCATENATE(O128,"x",P128),'WHEEL PART NUMBER GUIDE'!$B$9:$C$51,2,FALSE),VLOOKUP(CONCATENATE(Q128, W128), 'WHEEL PART NUMBER GUIDE'!$Q$6:$R$98, 2, FALSE),VLOOKUP(Z128,'WHEEL PART NUMBER GUIDE'!$J$8:$K$54,2, FALSE),IF(V128="N/A",IF(ABS(T128)&lt;10,"0"&amp;ABS(T128),ABS(T128)),CONCATENATE(LEFT(V128,1),RIGHT(V128,1))), G128, H128)</f>
        <v>MR305290801018</v>
      </c>
      <c r="F128" s="84" t="str">
        <f t="shared" si="24"/>
        <v>MR305290801018</v>
      </c>
      <c r="G128" s="83"/>
      <c r="H128" s="83"/>
      <c r="I128" s="72" t="s">
        <v>7689</v>
      </c>
      <c r="J128" s="305">
        <v>45637</v>
      </c>
      <c r="K128" s="78" t="s">
        <v>1230</v>
      </c>
      <c r="L128" s="328">
        <v>450</v>
      </c>
      <c r="M128" s="85">
        <f t="shared" si="35"/>
        <v>450</v>
      </c>
      <c r="N128" s="630"/>
      <c r="O128" s="5">
        <v>20</v>
      </c>
      <c r="P128" s="8">
        <v>9</v>
      </c>
      <c r="Q128" s="408" t="str">
        <f t="shared" si="33"/>
        <v>8x6.5</v>
      </c>
      <c r="R128" s="3">
        <v>8</v>
      </c>
      <c r="S128" s="3">
        <v>6.5</v>
      </c>
      <c r="T128" s="3">
        <v>18</v>
      </c>
      <c r="U128" s="16">
        <v>5.75</v>
      </c>
      <c r="V128" s="410" t="s">
        <v>85</v>
      </c>
      <c r="W128" s="16">
        <v>130.81</v>
      </c>
      <c r="X128" s="8">
        <v>38.4</v>
      </c>
      <c r="Y128" s="47">
        <v>3640</v>
      </c>
      <c r="Z128" s="71" t="s">
        <v>5157</v>
      </c>
      <c r="AA128" s="72" t="s">
        <v>6652</v>
      </c>
      <c r="AB128" s="47" t="str">
        <f t="shared" si="26"/>
        <v>20x9, 8x6.5, 18 OS, 3640 lbs</v>
      </c>
      <c r="AC128" s="73" t="s">
        <v>1800</v>
      </c>
      <c r="AD128" s="46" t="str">
        <f>IF(AC128="N/A","None",VLOOKUP(AC128,ACCESSORIES!F:N,9,FALSE))</f>
        <v>Push Thru</v>
      </c>
      <c r="AE128" s="82">
        <f>_xlfn.IFNA(VLOOKUP(AC128,ACCESSORIES!F:J,5,FALSE),"N/A")</f>
        <v>33</v>
      </c>
      <c r="AF128" s="80" t="s">
        <v>85</v>
      </c>
      <c r="AG128" s="408" t="s">
        <v>85</v>
      </c>
      <c r="AH128" s="3" t="s">
        <v>2863</v>
      </c>
      <c r="AI128" s="73" t="s">
        <v>1497</v>
      </c>
      <c r="AJ128" s="9">
        <f>_xlfn.IFNA(VLOOKUP(AI128,ACCESSORIES!F:J,5,FALSE),"N/A")</f>
        <v>1.1000000000000001</v>
      </c>
      <c r="AK128" s="408" t="s">
        <v>237</v>
      </c>
      <c r="AL128" s="408" t="s">
        <v>85</v>
      </c>
      <c r="AM128" s="38" t="str">
        <f>_xlfn.IFNA(VLOOKUP(AL128,ACCESSORIES!F:J,5,FALSE),"N/A")</f>
        <v>N/A</v>
      </c>
      <c r="AN128" s="408" t="s">
        <v>85</v>
      </c>
      <c r="AO128" s="75">
        <v>16.2</v>
      </c>
      <c r="AP128" s="75">
        <v>60</v>
      </c>
      <c r="AQ128" s="408">
        <v>200</v>
      </c>
      <c r="AR128" s="25">
        <v>0</v>
      </c>
      <c r="AS128" s="25">
        <v>0</v>
      </c>
      <c r="AT128" s="25">
        <v>21.2</v>
      </c>
      <c r="AU128" s="25">
        <v>28.9</v>
      </c>
      <c r="AV128" s="25">
        <v>243.4</v>
      </c>
      <c r="AW128" s="411">
        <v>234.6</v>
      </c>
      <c r="AX128" s="410">
        <v>124</v>
      </c>
      <c r="AY128" s="49">
        <v>98</v>
      </c>
      <c r="AZ128" s="49">
        <v>100</v>
      </c>
      <c r="BA128" s="49">
        <v>36</v>
      </c>
      <c r="BB128" s="48">
        <f t="shared" si="25"/>
        <v>1.42</v>
      </c>
      <c r="BC128" s="408" t="s">
        <v>85</v>
      </c>
      <c r="BD128" s="412" t="str">
        <f>_xlfn.IFNA(VLOOKUP(BC128,ACCESSORIES!F:J,5,FALSE),"N/A")</f>
        <v>N/A</v>
      </c>
      <c r="BE128" s="408" t="s">
        <v>85</v>
      </c>
      <c r="BF128" s="412" t="str">
        <f>_xlfn.IFNA(VLOOKUP(BE128,ACCESSORIES!F:J,5,FALSE),"N/A")</f>
        <v>N/A</v>
      </c>
      <c r="BG128" s="70">
        <v>45</v>
      </c>
      <c r="BH128" s="50">
        <v>23.228346456692901</v>
      </c>
      <c r="BI128" s="50">
        <v>23.228346456692901</v>
      </c>
      <c r="BJ128" s="50">
        <v>11.771653543307099</v>
      </c>
      <c r="BK128" s="357">
        <f t="shared" si="34"/>
        <v>0.10408189999999996</v>
      </c>
      <c r="BL128" s="408">
        <v>20</v>
      </c>
      <c r="BM128" s="107" t="s">
        <v>10337</v>
      </c>
      <c r="BN128" s="46" t="s">
        <v>3891</v>
      </c>
      <c r="BO128" s="74" t="s">
        <v>3907</v>
      </c>
      <c r="BP128" s="74" t="s">
        <v>4615</v>
      </c>
      <c r="BQ128" s="74" t="s">
        <v>5198</v>
      </c>
      <c r="BR128" s="74" t="s">
        <v>5199</v>
      </c>
      <c r="BS128" s="74" t="s">
        <v>5169</v>
      </c>
      <c r="BT128" s="74" t="s">
        <v>5196</v>
      </c>
      <c r="BU128" s="74" t="s">
        <v>3909</v>
      </c>
      <c r="BV128" s="74"/>
      <c r="BW128" s="74"/>
      <c r="BX128" s="74"/>
      <c r="BY128" s="300" t="s">
        <v>10473</v>
      </c>
      <c r="BZ128" s="356" t="s">
        <v>10474</v>
      </c>
      <c r="CA128" s="300" t="s">
        <v>10475</v>
      </c>
      <c r="CB128" s="356" t="s">
        <v>10476</v>
      </c>
      <c r="CC128" s="86" t="str">
        <f t="shared" ref="CC128:CC168" si="36">CONCATENATE(IF(K128="Closeout","CLOSEOUT - ",""),D128,", ",O128,"x",P128,", ",IF(V128="N/A","",CONCATENATE(V128,"/")),IF(T128&gt;0,CONCATENATE("+",T128),T128),"mm Offset, ",Q128,", ",W128,"mm Centerbore, ",PROPER(Z128),IF(H128="R",", Race Drilled",""),"",IF(BE128="N/A","",CONCATENATE(", w/ ",BE128)))</f>
        <v>MR305 NV, 20x9, +18mm Offset, 8x6.5, 130.81mm Centerbore, Matte Black - Gloss Black Lip</v>
      </c>
      <c r="CD128" s="74" t="s">
        <v>3719</v>
      </c>
      <c r="CE128" s="74" t="s">
        <v>3720</v>
      </c>
      <c r="CF128" s="74" t="str">
        <f t="shared" ref="CF128:CF168" si="37">C128</f>
        <v>STREET (3XX)</v>
      </c>
    </row>
    <row r="129" spans="1:84" s="36" customFormat="1" ht="15" customHeight="1">
      <c r="A129" s="22">
        <f t="shared" si="32"/>
        <v>127</v>
      </c>
      <c r="B129" s="92" t="s">
        <v>84</v>
      </c>
      <c r="C129" s="92" t="s">
        <v>1038</v>
      </c>
      <c r="D129" s="5" t="s">
        <v>2225</v>
      </c>
      <c r="E129" s="84" t="str">
        <f>CONCATENATE(LEFT(D129,5),VLOOKUP(CONCATENATE(O129,"x",P129),'WHEEL PART NUMBER GUIDE'!$B$9:$C$51,2,FALSE),VLOOKUP(CONCATENATE(Q129, W129), 'WHEEL PART NUMBER GUIDE'!$Q$6:$R$98, 2, FALSE),VLOOKUP(Z129,'WHEEL PART NUMBER GUIDE'!$J$8:$K$54,2, FALSE),IF(V129="N/A",IF(ABS(T129)&lt;10,"0"&amp;ABS(T129),ABS(T129)),CONCATENATE(LEFT(V129,1),RIGHT(V129,1))), G129, H129)</f>
        <v>MR30529080918</v>
      </c>
      <c r="F129" s="84" t="str">
        <f t="shared" ref="F129:F168" si="38">E129</f>
        <v>MR30529080918</v>
      </c>
      <c r="G129" s="83"/>
      <c r="H129" s="83"/>
      <c r="I129" s="72" t="s">
        <v>420</v>
      </c>
      <c r="J129" s="305">
        <v>41275</v>
      </c>
      <c r="K129" s="78" t="s">
        <v>1230</v>
      </c>
      <c r="L129" s="328">
        <v>420</v>
      </c>
      <c r="M129" s="85">
        <f t="shared" si="35"/>
        <v>420</v>
      </c>
      <c r="N129" s="630"/>
      <c r="O129" s="5">
        <v>20</v>
      </c>
      <c r="P129" s="8">
        <v>9</v>
      </c>
      <c r="Q129" s="92" t="str">
        <f t="shared" si="33"/>
        <v>8x6.5</v>
      </c>
      <c r="R129" s="3">
        <v>8</v>
      </c>
      <c r="S129" s="3">
        <v>6.5</v>
      </c>
      <c r="T129" s="3">
        <v>18</v>
      </c>
      <c r="U129" s="16">
        <v>5.75</v>
      </c>
      <c r="V129" s="93" t="s">
        <v>85</v>
      </c>
      <c r="W129" s="16">
        <v>130.81</v>
      </c>
      <c r="X129" s="8">
        <v>37.549999999999997</v>
      </c>
      <c r="Y129" s="47">
        <v>3640</v>
      </c>
      <c r="Z129" s="71" t="s">
        <v>5156</v>
      </c>
      <c r="AA129" s="71" t="s">
        <v>2846</v>
      </c>
      <c r="AB129" s="47" t="str">
        <f t="shared" si="26"/>
        <v>20x9, 8x6.5, 18 OS, 3640 lbs</v>
      </c>
      <c r="AC129" s="73" t="s">
        <v>1562</v>
      </c>
      <c r="AD129" s="46" t="str">
        <f>IF(AC129="N/A","None",VLOOKUP(AC129,ACCESSORIES!F:N,9,FALSE))</f>
        <v>Push Thru</v>
      </c>
      <c r="AE129" s="82">
        <f>_xlfn.IFNA(VLOOKUP(AC129,ACCESSORIES!F:J,5,FALSE),"N/A")</f>
        <v>33</v>
      </c>
      <c r="AF129" s="80" t="s">
        <v>85</v>
      </c>
      <c r="AG129" s="92" t="s">
        <v>85</v>
      </c>
      <c r="AH129" s="3" t="s">
        <v>2863</v>
      </c>
      <c r="AI129" s="73" t="s">
        <v>1827</v>
      </c>
      <c r="AJ129" s="9">
        <f>_xlfn.IFNA(VLOOKUP(AI129,ACCESSORIES!F:J,5,FALSE),"N/A")</f>
        <v>1.1000000000000001</v>
      </c>
      <c r="AK129" s="92" t="s">
        <v>237</v>
      </c>
      <c r="AL129" s="92" t="s">
        <v>85</v>
      </c>
      <c r="AM129" s="38" t="str">
        <f>_xlfn.IFNA(VLOOKUP(AL129,ACCESSORIES!F:J,5,FALSE),"N/A")</f>
        <v>N/A</v>
      </c>
      <c r="AN129" s="92" t="s">
        <v>85</v>
      </c>
      <c r="AO129" s="75">
        <v>16.2</v>
      </c>
      <c r="AP129" s="75">
        <v>60</v>
      </c>
      <c r="AQ129" s="92">
        <v>200</v>
      </c>
      <c r="AR129" s="25">
        <v>0</v>
      </c>
      <c r="AS129" s="25">
        <v>0</v>
      </c>
      <c r="AT129" s="25">
        <v>21.2</v>
      </c>
      <c r="AU129" s="25">
        <v>28.9</v>
      </c>
      <c r="AV129" s="25">
        <v>243.4</v>
      </c>
      <c r="AW129" s="94">
        <v>234.6</v>
      </c>
      <c r="AX129" s="93">
        <v>123</v>
      </c>
      <c r="AY129" s="49">
        <v>89.5</v>
      </c>
      <c r="AZ129" s="49">
        <v>89.5</v>
      </c>
      <c r="BA129" s="49">
        <v>36</v>
      </c>
      <c r="BB129" s="48">
        <f t="shared" ref="BB129:BB168" si="39">ROUND(CONVERT(BA129,"mm","in"),2)</f>
        <v>1.42</v>
      </c>
      <c r="BC129" s="92" t="s">
        <v>85</v>
      </c>
      <c r="BD129" s="412" t="str">
        <f>_xlfn.IFNA(VLOOKUP(BC129,ACCESSORIES!F:J,5,FALSE),"N/A")</f>
        <v>N/A</v>
      </c>
      <c r="BE129" s="92" t="s">
        <v>85</v>
      </c>
      <c r="BF129" s="412" t="str">
        <f>_xlfn.IFNA(VLOOKUP(BE129,ACCESSORIES!F:J,5,FALSE),"N/A")</f>
        <v>N/A</v>
      </c>
      <c r="BG129" s="70">
        <v>44</v>
      </c>
      <c r="BH129" s="50">
        <v>23.228346456692901</v>
      </c>
      <c r="BI129" s="50">
        <v>23.228346456692901</v>
      </c>
      <c r="BJ129" s="50">
        <v>11.771653543307099</v>
      </c>
      <c r="BK129" s="357">
        <f t="shared" si="34"/>
        <v>0.10408189999999996</v>
      </c>
      <c r="BL129" s="408">
        <v>20</v>
      </c>
      <c r="BM129" s="107" t="s">
        <v>10337</v>
      </c>
      <c r="BN129" s="46" t="s">
        <v>3891</v>
      </c>
      <c r="BO129" s="74" t="s">
        <v>3907</v>
      </c>
      <c r="BP129" s="74" t="s">
        <v>4615</v>
      </c>
      <c r="BQ129" s="74" t="s">
        <v>5198</v>
      </c>
      <c r="BR129" s="74" t="s">
        <v>5199</v>
      </c>
      <c r="BS129" s="74" t="s">
        <v>5169</v>
      </c>
      <c r="BT129" s="74" t="s">
        <v>5196</v>
      </c>
      <c r="BU129" s="74" t="s">
        <v>3909</v>
      </c>
      <c r="BV129" s="74"/>
      <c r="BW129" s="74"/>
      <c r="BX129" s="74"/>
      <c r="BY129" s="300" t="s">
        <v>10070</v>
      </c>
      <c r="BZ129" s="356" t="s">
        <v>10071</v>
      </c>
      <c r="CA129" s="300" t="s">
        <v>10072</v>
      </c>
      <c r="CB129" s="356" t="s">
        <v>10073</v>
      </c>
      <c r="CC129" s="86" t="str">
        <f t="shared" si="36"/>
        <v>MR305 NV, 20x9, +18mm Offset, 8x6.5, 130.81mm Centerbore, Method Bronze - Matte Black Lip</v>
      </c>
      <c r="CD129" s="74" t="s">
        <v>3719</v>
      </c>
      <c r="CE129" s="74" t="s">
        <v>3720</v>
      </c>
      <c r="CF129" s="74" t="str">
        <f t="shared" si="37"/>
        <v>STREET (3XX)</v>
      </c>
    </row>
    <row r="130" spans="1:84" s="36" customFormat="1" ht="15" customHeight="1">
      <c r="A130" s="22">
        <f t="shared" si="32"/>
        <v>128</v>
      </c>
      <c r="B130" s="92" t="s">
        <v>84</v>
      </c>
      <c r="C130" s="92" t="s">
        <v>1038</v>
      </c>
      <c r="D130" s="5" t="s">
        <v>2225</v>
      </c>
      <c r="E130" s="84" t="str">
        <f>CONCATENATE(LEFT(D130,5),VLOOKUP(CONCATENATE(O130,"x",P130),'WHEEL PART NUMBER GUIDE'!$B$9:$C$51,2,FALSE),VLOOKUP(CONCATENATE(Q130, W130), 'WHEEL PART NUMBER GUIDE'!$Q$6:$R$98, 2, FALSE),VLOOKUP(Z130,'WHEEL PART NUMBER GUIDE'!$J$8:$K$54,2, FALSE),IF(V130="N/A",IF(ABS(T130)&lt;10,"0"&amp;ABS(T130),ABS(T130)),CONCATENATE(LEFT(V130,1),RIGHT(V130,1))), G130, H130)</f>
        <v>MR30529087518</v>
      </c>
      <c r="F130" s="84" t="str">
        <f t="shared" si="38"/>
        <v>MR30529087518</v>
      </c>
      <c r="G130" s="83"/>
      <c r="H130" s="83"/>
      <c r="I130" s="72" t="s">
        <v>422</v>
      </c>
      <c r="J130" s="305">
        <v>41275</v>
      </c>
      <c r="K130" s="78" t="s">
        <v>1230</v>
      </c>
      <c r="L130" s="328">
        <v>400</v>
      </c>
      <c r="M130" s="85">
        <f t="shared" si="35"/>
        <v>400</v>
      </c>
      <c r="N130" s="630"/>
      <c r="O130" s="5">
        <v>20</v>
      </c>
      <c r="P130" s="8">
        <v>9</v>
      </c>
      <c r="Q130" s="92" t="str">
        <f t="shared" si="33"/>
        <v>8x170</v>
      </c>
      <c r="R130" s="3">
        <v>8</v>
      </c>
      <c r="S130" s="3">
        <v>170</v>
      </c>
      <c r="T130" s="3">
        <v>18</v>
      </c>
      <c r="U130" s="16">
        <v>5.75</v>
      </c>
      <c r="V130" s="93" t="s">
        <v>85</v>
      </c>
      <c r="W130" s="16">
        <v>130.81</v>
      </c>
      <c r="X130" s="8">
        <v>37.85</v>
      </c>
      <c r="Y130" s="47">
        <v>3640</v>
      </c>
      <c r="Z130" s="71" t="s">
        <v>2165</v>
      </c>
      <c r="AA130" s="72" t="s">
        <v>2845</v>
      </c>
      <c r="AB130" s="47" t="str">
        <f t="shared" si="26"/>
        <v>20x9, 8x170, 18 OS, 3640 lbs</v>
      </c>
      <c r="AC130" s="73" t="s">
        <v>1759</v>
      </c>
      <c r="AD130" s="46" t="str">
        <f>IF(AC130="N/A","None",VLOOKUP(AC130,ACCESSORIES!F:N,9,FALSE))</f>
        <v>Push Thru</v>
      </c>
      <c r="AE130" s="82">
        <f>_xlfn.IFNA(VLOOKUP(AC130,ACCESSORIES!F:J,5,FALSE),"N/A")</f>
        <v>33</v>
      </c>
      <c r="AF130" s="80" t="s">
        <v>85</v>
      </c>
      <c r="AG130" s="92" t="s">
        <v>85</v>
      </c>
      <c r="AH130" s="3" t="s">
        <v>2863</v>
      </c>
      <c r="AI130" s="73" t="s">
        <v>1827</v>
      </c>
      <c r="AJ130" s="9">
        <f>_xlfn.IFNA(VLOOKUP(AI130,ACCESSORIES!F:J,5,FALSE),"N/A")</f>
        <v>1.1000000000000001</v>
      </c>
      <c r="AK130" s="92" t="s">
        <v>237</v>
      </c>
      <c r="AL130" s="92" t="s">
        <v>85</v>
      </c>
      <c r="AM130" s="38" t="str">
        <f>_xlfn.IFNA(VLOOKUP(AL130,ACCESSORIES!F:J,5,FALSE),"N/A")</f>
        <v>N/A</v>
      </c>
      <c r="AN130" s="92" t="s">
        <v>85</v>
      </c>
      <c r="AO130" s="75">
        <v>16.2</v>
      </c>
      <c r="AP130" s="75">
        <v>60</v>
      </c>
      <c r="AQ130" s="92">
        <v>200</v>
      </c>
      <c r="AR130" s="25">
        <v>0</v>
      </c>
      <c r="AS130" s="25">
        <v>0</v>
      </c>
      <c r="AT130" s="25">
        <v>21.2</v>
      </c>
      <c r="AU130" s="25">
        <v>28.9</v>
      </c>
      <c r="AV130" s="25">
        <v>243.4</v>
      </c>
      <c r="AW130" s="94">
        <v>234.6</v>
      </c>
      <c r="AX130" s="93">
        <v>128</v>
      </c>
      <c r="AY130" s="49">
        <v>97.7</v>
      </c>
      <c r="AZ130" s="49">
        <v>107</v>
      </c>
      <c r="BA130" s="49">
        <v>36</v>
      </c>
      <c r="BB130" s="48">
        <f t="shared" si="39"/>
        <v>1.42</v>
      </c>
      <c r="BC130" s="92" t="s">
        <v>85</v>
      </c>
      <c r="BD130" s="412" t="str">
        <f>_xlfn.IFNA(VLOOKUP(BC130,ACCESSORIES!F:J,5,FALSE),"N/A")</f>
        <v>N/A</v>
      </c>
      <c r="BE130" s="92" t="s">
        <v>85</v>
      </c>
      <c r="BF130" s="412" t="str">
        <f>_xlfn.IFNA(VLOOKUP(BE130,ACCESSORIES!F:J,5,FALSE),"N/A")</f>
        <v>N/A</v>
      </c>
      <c r="BG130" s="70">
        <v>44</v>
      </c>
      <c r="BH130" s="50">
        <v>23.228346456692901</v>
      </c>
      <c r="BI130" s="50">
        <v>23.228346456692901</v>
      </c>
      <c r="BJ130" s="50">
        <v>11.771653543307099</v>
      </c>
      <c r="BK130" s="357">
        <f t="shared" si="34"/>
        <v>0.10408189999999996</v>
      </c>
      <c r="BL130" s="408">
        <v>20</v>
      </c>
      <c r="BM130" s="107" t="s">
        <v>10337</v>
      </c>
      <c r="BN130" s="46" t="s">
        <v>3891</v>
      </c>
      <c r="BO130" s="74" t="s">
        <v>3907</v>
      </c>
      <c r="BP130" s="74" t="s">
        <v>4615</v>
      </c>
      <c r="BQ130" s="74" t="s">
        <v>5198</v>
      </c>
      <c r="BR130" s="74" t="s">
        <v>5199</v>
      </c>
      <c r="BS130" s="74" t="s">
        <v>5169</v>
      </c>
      <c r="BT130" s="74" t="s">
        <v>5196</v>
      </c>
      <c r="BU130" s="74" t="s">
        <v>3909</v>
      </c>
      <c r="BV130" s="74"/>
      <c r="BW130" s="74"/>
      <c r="BX130" s="74"/>
      <c r="BY130" s="300" t="s">
        <v>7764</v>
      </c>
      <c r="BZ130" s="356" t="s">
        <v>7763</v>
      </c>
      <c r="CA130" s="300" t="s">
        <v>7765</v>
      </c>
      <c r="CB130" s="356" t="s">
        <v>7766</v>
      </c>
      <c r="CC130" s="86" t="str">
        <f t="shared" si="36"/>
        <v>MR305 NV, 20x9, +18mm Offset, 8x170, 130.81mm Centerbore, Matte Black</v>
      </c>
      <c r="CD130" s="74" t="s">
        <v>3719</v>
      </c>
      <c r="CE130" s="74" t="s">
        <v>3720</v>
      </c>
      <c r="CF130" s="74" t="str">
        <f t="shared" si="37"/>
        <v>STREET (3XX)</v>
      </c>
    </row>
    <row r="131" spans="1:84" s="36" customFormat="1" ht="15" customHeight="1">
      <c r="A131" s="22">
        <f t="shared" si="32"/>
        <v>129</v>
      </c>
      <c r="B131" s="408" t="s">
        <v>84</v>
      </c>
      <c r="C131" s="408" t="s">
        <v>1038</v>
      </c>
      <c r="D131" s="5" t="s">
        <v>2225</v>
      </c>
      <c r="E131" s="84" t="str">
        <f>CONCATENATE(LEFT(D131,5),VLOOKUP(CONCATENATE(O131,"x",P131),'WHEEL PART NUMBER GUIDE'!$B$9:$C$51,2,FALSE),VLOOKUP(CONCATENATE(Q131, W131), 'WHEEL PART NUMBER GUIDE'!$Q$6:$R$98, 2, FALSE),VLOOKUP(Z131,'WHEEL PART NUMBER GUIDE'!$J$8:$K$54,2, FALSE),IF(V131="N/A",IF(ABS(T131)&lt;10,"0"&amp;ABS(T131),ABS(T131)),CONCATENATE(LEFT(V131,1),RIGHT(V131,1))), G131, H131)</f>
        <v>MR305290871018</v>
      </c>
      <c r="F131" s="84" t="str">
        <f t="shared" si="38"/>
        <v>MR305290871018</v>
      </c>
      <c r="G131" s="83"/>
      <c r="H131" s="83"/>
      <c r="I131" s="72" t="s">
        <v>7690</v>
      </c>
      <c r="J131" s="305">
        <v>45637</v>
      </c>
      <c r="K131" s="78" t="s">
        <v>1230</v>
      </c>
      <c r="L131" s="328">
        <v>450</v>
      </c>
      <c r="M131" s="85">
        <f t="shared" si="35"/>
        <v>450</v>
      </c>
      <c r="N131" s="630"/>
      <c r="O131" s="5">
        <v>20</v>
      </c>
      <c r="P131" s="8">
        <v>9</v>
      </c>
      <c r="Q131" s="408" t="str">
        <f t="shared" si="33"/>
        <v>8x170</v>
      </c>
      <c r="R131" s="3">
        <v>8</v>
      </c>
      <c r="S131" s="3">
        <v>170</v>
      </c>
      <c r="T131" s="3">
        <v>18</v>
      </c>
      <c r="U131" s="16">
        <v>5.75</v>
      </c>
      <c r="V131" s="410" t="s">
        <v>85</v>
      </c>
      <c r="W131" s="16">
        <v>130.81</v>
      </c>
      <c r="X131" s="8">
        <v>37.85</v>
      </c>
      <c r="Y131" s="47">
        <v>3640</v>
      </c>
      <c r="Z131" s="71" t="s">
        <v>5157</v>
      </c>
      <c r="AA131" s="72" t="s">
        <v>6652</v>
      </c>
      <c r="AB131" s="47" t="str">
        <f t="shared" si="26"/>
        <v>20x9, 8x170, 18 OS, 3640 lbs</v>
      </c>
      <c r="AC131" s="73" t="s">
        <v>7548</v>
      </c>
      <c r="AD131" s="46" t="str">
        <f>IF(AC131="N/A","None",VLOOKUP(AC131,ACCESSORIES!F:N,9,FALSE))</f>
        <v>Push Thru</v>
      </c>
      <c r="AE131" s="82">
        <f>_xlfn.IFNA(VLOOKUP(AC131,ACCESSORIES!F:J,5,FALSE),"N/A")</f>
        <v>33</v>
      </c>
      <c r="AF131" s="80" t="s">
        <v>85</v>
      </c>
      <c r="AG131" s="408" t="s">
        <v>85</v>
      </c>
      <c r="AH131" s="3" t="s">
        <v>2863</v>
      </c>
      <c r="AI131" s="73" t="s">
        <v>1497</v>
      </c>
      <c r="AJ131" s="9">
        <f>_xlfn.IFNA(VLOOKUP(AI131,ACCESSORIES!F:J,5,FALSE),"N/A")</f>
        <v>1.1000000000000001</v>
      </c>
      <c r="AK131" s="408" t="s">
        <v>237</v>
      </c>
      <c r="AL131" s="408" t="s">
        <v>85</v>
      </c>
      <c r="AM131" s="38" t="str">
        <f>_xlfn.IFNA(VLOOKUP(AL131,ACCESSORIES!F:J,5,FALSE),"N/A")</f>
        <v>N/A</v>
      </c>
      <c r="AN131" s="408" t="s">
        <v>85</v>
      </c>
      <c r="AO131" s="75">
        <v>16.2</v>
      </c>
      <c r="AP131" s="75">
        <v>60</v>
      </c>
      <c r="AQ131" s="408">
        <v>200</v>
      </c>
      <c r="AR131" s="25">
        <v>0</v>
      </c>
      <c r="AS131" s="25">
        <v>0</v>
      </c>
      <c r="AT131" s="25">
        <v>21.2</v>
      </c>
      <c r="AU131" s="25">
        <v>28.9</v>
      </c>
      <c r="AV131" s="25">
        <v>243.4</v>
      </c>
      <c r="AW131" s="411">
        <v>234.6</v>
      </c>
      <c r="AX131" s="410">
        <v>128</v>
      </c>
      <c r="AY131" s="49">
        <v>97.7</v>
      </c>
      <c r="AZ131" s="49">
        <v>107</v>
      </c>
      <c r="BA131" s="49">
        <v>36</v>
      </c>
      <c r="BB131" s="48">
        <f t="shared" si="39"/>
        <v>1.42</v>
      </c>
      <c r="BC131" s="408" t="s">
        <v>85</v>
      </c>
      <c r="BD131" s="412" t="str">
        <f>_xlfn.IFNA(VLOOKUP(BC131,ACCESSORIES!F:J,5,FALSE),"N/A")</f>
        <v>N/A</v>
      </c>
      <c r="BE131" s="408" t="s">
        <v>85</v>
      </c>
      <c r="BF131" s="412" t="str">
        <f>_xlfn.IFNA(VLOOKUP(BE131,ACCESSORIES!F:J,5,FALSE),"N/A")</f>
        <v>N/A</v>
      </c>
      <c r="BG131" s="70">
        <v>44</v>
      </c>
      <c r="BH131" s="50">
        <v>23.228346456692901</v>
      </c>
      <c r="BI131" s="50">
        <v>23.228346456692901</v>
      </c>
      <c r="BJ131" s="50">
        <v>11.771653543307099</v>
      </c>
      <c r="BK131" s="357">
        <f t="shared" si="34"/>
        <v>0.10408189999999996</v>
      </c>
      <c r="BL131" s="408">
        <v>20</v>
      </c>
      <c r="BM131" s="107" t="s">
        <v>10337</v>
      </c>
      <c r="BN131" s="46" t="s">
        <v>3891</v>
      </c>
      <c r="BO131" s="74" t="s">
        <v>3907</v>
      </c>
      <c r="BP131" s="74" t="s">
        <v>4615</v>
      </c>
      <c r="BQ131" s="74" t="s">
        <v>5198</v>
      </c>
      <c r="BR131" s="74" t="s">
        <v>5199</v>
      </c>
      <c r="BS131" s="74" t="s">
        <v>5169</v>
      </c>
      <c r="BT131" s="74" t="s">
        <v>5196</v>
      </c>
      <c r="BU131" s="74" t="s">
        <v>3909</v>
      </c>
      <c r="BV131" s="74"/>
      <c r="BW131" s="74"/>
      <c r="BX131" s="74"/>
      <c r="BY131" s="300" t="s">
        <v>10473</v>
      </c>
      <c r="BZ131" s="356" t="s">
        <v>10474</v>
      </c>
      <c r="CA131" s="300" t="s">
        <v>10475</v>
      </c>
      <c r="CB131" s="356" t="s">
        <v>10476</v>
      </c>
      <c r="CC131" s="86" t="str">
        <f t="shared" si="36"/>
        <v>MR305 NV, 20x9, +18mm Offset, 8x170, 130.81mm Centerbore, Matte Black - Gloss Black Lip</v>
      </c>
      <c r="CD131" s="74" t="s">
        <v>3719</v>
      </c>
      <c r="CE131" s="74" t="s">
        <v>3720</v>
      </c>
      <c r="CF131" s="74" t="str">
        <f t="shared" si="37"/>
        <v>STREET (3XX)</v>
      </c>
    </row>
    <row r="132" spans="1:84" s="36" customFormat="1" ht="15" customHeight="1">
      <c r="A132" s="22">
        <f t="shared" si="32"/>
        <v>130</v>
      </c>
      <c r="B132" s="92" t="s">
        <v>84</v>
      </c>
      <c r="C132" s="92" t="s">
        <v>1038</v>
      </c>
      <c r="D132" s="5" t="s">
        <v>2225</v>
      </c>
      <c r="E132" s="84" t="str">
        <f>CONCATENATE(LEFT(D132,5),VLOOKUP(CONCATENATE(O132,"x",P132),'WHEEL PART NUMBER GUIDE'!$B$9:$C$51,2,FALSE),VLOOKUP(CONCATENATE(Q132, W132), 'WHEEL PART NUMBER GUIDE'!$Q$6:$R$98, 2, FALSE),VLOOKUP(Z132,'WHEEL PART NUMBER GUIDE'!$J$8:$K$54,2, FALSE),IF(V132="N/A",IF(ABS(T132)&lt;10,"0"&amp;ABS(T132),ABS(T132)),CONCATENATE(LEFT(V132,1),RIGHT(V132,1))), G132, H132)</f>
        <v>MR30521050518N</v>
      </c>
      <c r="F132" s="84" t="str">
        <f t="shared" si="38"/>
        <v>MR30521050518N</v>
      </c>
      <c r="G132" s="83" t="s">
        <v>2095</v>
      </c>
      <c r="H132" s="83"/>
      <c r="I132" s="72" t="s">
        <v>4082</v>
      </c>
      <c r="J132" s="305">
        <v>43924</v>
      </c>
      <c r="K132" s="78" t="s">
        <v>1230</v>
      </c>
      <c r="L132" s="328">
        <v>410</v>
      </c>
      <c r="M132" s="85">
        <f t="shared" si="35"/>
        <v>410</v>
      </c>
      <c r="N132" s="630"/>
      <c r="O132" s="5">
        <v>20</v>
      </c>
      <c r="P132" s="8">
        <v>10</v>
      </c>
      <c r="Q132" s="92" t="str">
        <f t="shared" si="33"/>
        <v>5x5</v>
      </c>
      <c r="R132" s="3">
        <v>5</v>
      </c>
      <c r="S132" s="3">
        <v>5</v>
      </c>
      <c r="T132" s="3">
        <v>-18</v>
      </c>
      <c r="U132" s="16">
        <v>4.76</v>
      </c>
      <c r="V132" s="93" t="s">
        <v>85</v>
      </c>
      <c r="W132" s="16">
        <v>94</v>
      </c>
      <c r="X132" s="8">
        <v>36.19</v>
      </c>
      <c r="Y132" s="47">
        <v>2650</v>
      </c>
      <c r="Z132" s="71" t="s">
        <v>2165</v>
      </c>
      <c r="AA132" s="72" t="s">
        <v>2845</v>
      </c>
      <c r="AB132" s="47" t="str">
        <f t="shared" ref="AB132:AB174" si="40">_xlfn.CONCAT(O132,"x",P132,","," ",Q132,","," ",T132," ","OS",","," ",Y132," lbs")</f>
        <v>20x10, 5x5, -18 OS, 2650 lbs</v>
      </c>
      <c r="AC132" s="73" t="s">
        <v>1552</v>
      </c>
      <c r="AD132" s="46" t="str">
        <f>IF(AC132="N/A","None",VLOOKUP(AC132,ACCESSORIES!F:N,9,FALSE))</f>
        <v>Push Thru</v>
      </c>
      <c r="AE132" s="82">
        <f>_xlfn.IFNA(VLOOKUP(AC132,ACCESSORIES!F:J,5,FALSE),"N/A")</f>
        <v>33</v>
      </c>
      <c r="AF132" s="80" t="s">
        <v>85</v>
      </c>
      <c r="AG132" s="92" t="s">
        <v>85</v>
      </c>
      <c r="AH132" s="73" t="s">
        <v>2858</v>
      </c>
      <c r="AI132" s="73" t="s">
        <v>1827</v>
      </c>
      <c r="AJ132" s="9">
        <f>_xlfn.IFNA(VLOOKUP(AI132,ACCESSORIES!F:J,5,FALSE),"N/A")</f>
        <v>1.1000000000000001</v>
      </c>
      <c r="AK132" s="92" t="s">
        <v>237</v>
      </c>
      <c r="AL132" s="92" t="s">
        <v>85</v>
      </c>
      <c r="AM132" s="38" t="str">
        <f>_xlfn.IFNA(VLOOKUP(AL132,ACCESSORIES!F:J,5,FALSE),"N/A")</f>
        <v>N/A</v>
      </c>
      <c r="AN132" s="92" t="s">
        <v>85</v>
      </c>
      <c r="AO132" s="75">
        <v>16.2</v>
      </c>
      <c r="AP132" s="75">
        <v>60</v>
      </c>
      <c r="AQ132" s="92">
        <v>170</v>
      </c>
      <c r="AR132" s="25">
        <v>7.1</v>
      </c>
      <c r="AS132" s="25">
        <v>21.4</v>
      </c>
      <c r="AT132" s="25">
        <v>45.6</v>
      </c>
      <c r="AU132" s="25">
        <v>59.5</v>
      </c>
      <c r="AV132" s="25">
        <v>245.4</v>
      </c>
      <c r="AW132" s="94">
        <v>241</v>
      </c>
      <c r="AX132" s="93">
        <v>88.2</v>
      </c>
      <c r="AY132" s="49">
        <v>52.7</v>
      </c>
      <c r="AZ132" s="49">
        <v>75</v>
      </c>
      <c r="BA132" s="49">
        <v>52</v>
      </c>
      <c r="BB132" s="48">
        <f t="shared" si="39"/>
        <v>2.0499999999999998</v>
      </c>
      <c r="BC132" s="92" t="s">
        <v>85</v>
      </c>
      <c r="BD132" s="412" t="str">
        <f>_xlfn.IFNA(VLOOKUP(BC132,ACCESSORIES!F:J,5,FALSE),"N/A")</f>
        <v>N/A</v>
      </c>
      <c r="BE132" s="92" t="s">
        <v>85</v>
      </c>
      <c r="BF132" s="412" t="str">
        <f>_xlfn.IFNA(VLOOKUP(BE132,ACCESSORIES!F:J,5,FALSE),"N/A")</f>
        <v>N/A</v>
      </c>
      <c r="BG132" s="70">
        <v>42</v>
      </c>
      <c r="BH132" s="50">
        <v>23.228346456692901</v>
      </c>
      <c r="BI132" s="50">
        <v>23.228346456692901</v>
      </c>
      <c r="BJ132" s="50">
        <v>12.9133858267717</v>
      </c>
      <c r="BK132" s="357">
        <f t="shared" si="34"/>
        <v>0.11417680000000027</v>
      </c>
      <c r="BL132" s="408">
        <v>20</v>
      </c>
      <c r="BM132" s="107" t="s">
        <v>3771</v>
      </c>
      <c r="BN132" s="46" t="s">
        <v>3891</v>
      </c>
      <c r="BO132" s="74" t="s">
        <v>3907</v>
      </c>
      <c r="BP132" s="74" t="s">
        <v>4615</v>
      </c>
      <c r="BQ132" s="74" t="s">
        <v>5198</v>
      </c>
      <c r="BR132" s="74" t="s">
        <v>5199</v>
      </c>
      <c r="BS132" s="74" t="s">
        <v>5169</v>
      </c>
      <c r="BT132" s="74" t="s">
        <v>5196</v>
      </c>
      <c r="BU132" s="74" t="s">
        <v>3909</v>
      </c>
      <c r="BV132" s="74"/>
      <c r="BW132" s="74"/>
      <c r="BX132" s="74"/>
      <c r="BY132" s="300" t="s">
        <v>7770</v>
      </c>
      <c r="BZ132" s="356" t="s">
        <v>7769</v>
      </c>
      <c r="CA132" s="300" t="s">
        <v>7768</v>
      </c>
      <c r="CB132" s="356" t="s">
        <v>7767</v>
      </c>
      <c r="CC132" s="86" t="str">
        <f t="shared" si="36"/>
        <v>MR305 NV, 20x10, -18mm Offset, 5x5, 94mm Centerbore, Matte Black</v>
      </c>
      <c r="CD132" s="74" t="s">
        <v>3719</v>
      </c>
      <c r="CE132" s="74" t="s">
        <v>3720</v>
      </c>
      <c r="CF132" s="74" t="str">
        <f t="shared" si="37"/>
        <v>STREET (3XX)</v>
      </c>
    </row>
    <row r="133" spans="1:84" s="36" customFormat="1" ht="15" customHeight="1">
      <c r="A133" s="22">
        <f t="shared" si="32"/>
        <v>131</v>
      </c>
      <c r="B133" s="92" t="s">
        <v>84</v>
      </c>
      <c r="C133" s="92" t="s">
        <v>1038</v>
      </c>
      <c r="D133" s="5" t="s">
        <v>2225</v>
      </c>
      <c r="E133" s="84" t="str">
        <f>CONCATENATE(LEFT(D133,5),VLOOKUP(CONCATENATE(O133,"x",P133),'WHEEL PART NUMBER GUIDE'!$B$9:$C$51,2,FALSE),VLOOKUP(CONCATENATE(Q133, W133), 'WHEEL PART NUMBER GUIDE'!$Q$6:$R$98, 2, FALSE),VLOOKUP(Z133,'WHEEL PART NUMBER GUIDE'!$J$8:$K$54,2, FALSE),IF(V133="N/A",IF(ABS(T133)&lt;10,"0"&amp;ABS(T133),ABS(T133)),CONCATENATE(LEFT(V133,1),RIGHT(V133,1))), G133, H133)</f>
        <v>MR30521016518N</v>
      </c>
      <c r="F133" s="84" t="str">
        <f t="shared" si="38"/>
        <v>MR30521016518N</v>
      </c>
      <c r="G133" s="83" t="s">
        <v>2095</v>
      </c>
      <c r="H133" s="83"/>
      <c r="I133" s="72" t="s">
        <v>4086</v>
      </c>
      <c r="J133" s="305">
        <v>43924</v>
      </c>
      <c r="K133" s="78" t="s">
        <v>1230</v>
      </c>
      <c r="L133" s="328">
        <v>410</v>
      </c>
      <c r="M133" s="85">
        <f t="shared" si="35"/>
        <v>410</v>
      </c>
      <c r="N133" s="630"/>
      <c r="O133" s="5">
        <v>20</v>
      </c>
      <c r="P133" s="8">
        <v>10</v>
      </c>
      <c r="Q133" s="92" t="str">
        <f t="shared" si="33"/>
        <v>6x135</v>
      </c>
      <c r="R133" s="3">
        <v>6</v>
      </c>
      <c r="S133" s="3">
        <v>135</v>
      </c>
      <c r="T133" s="3">
        <v>-18</v>
      </c>
      <c r="U133" s="16">
        <v>4.76</v>
      </c>
      <c r="V133" s="93" t="s">
        <v>85</v>
      </c>
      <c r="W133" s="16">
        <v>94</v>
      </c>
      <c r="X133" s="8">
        <v>36.67</v>
      </c>
      <c r="Y133" s="47">
        <v>2650</v>
      </c>
      <c r="Z133" s="71" t="s">
        <v>2165</v>
      </c>
      <c r="AA133" s="72" t="s">
        <v>2845</v>
      </c>
      <c r="AB133" s="47" t="str">
        <f t="shared" si="40"/>
        <v>20x10, 6x135, -18 OS, 2650 lbs</v>
      </c>
      <c r="AC133" s="73" t="s">
        <v>1552</v>
      </c>
      <c r="AD133" s="46" t="str">
        <f>IF(AC133="N/A","None",VLOOKUP(AC133,ACCESSORIES!F:N,9,FALSE))</f>
        <v>Push Thru</v>
      </c>
      <c r="AE133" s="82">
        <f>_xlfn.IFNA(VLOOKUP(AC133,ACCESSORIES!F:J,5,FALSE),"N/A")</f>
        <v>33</v>
      </c>
      <c r="AF133" s="80" t="s">
        <v>85</v>
      </c>
      <c r="AG133" s="92" t="s">
        <v>85</v>
      </c>
      <c r="AH133" s="73" t="s">
        <v>2858</v>
      </c>
      <c r="AI133" s="73" t="s">
        <v>1827</v>
      </c>
      <c r="AJ133" s="9">
        <f>_xlfn.IFNA(VLOOKUP(AI133,ACCESSORIES!F:J,5,FALSE),"N/A")</f>
        <v>1.1000000000000001</v>
      </c>
      <c r="AK133" s="92" t="s">
        <v>237</v>
      </c>
      <c r="AL133" s="92" t="s">
        <v>85</v>
      </c>
      <c r="AM133" s="38" t="str">
        <f>_xlfn.IFNA(VLOOKUP(AL133,ACCESSORIES!F:J,5,FALSE),"N/A")</f>
        <v>N/A</v>
      </c>
      <c r="AN133" s="92" t="s">
        <v>85</v>
      </c>
      <c r="AO133" s="75">
        <v>16.2</v>
      </c>
      <c r="AP133" s="75">
        <v>60</v>
      </c>
      <c r="AQ133" s="92">
        <v>170</v>
      </c>
      <c r="AR133" s="25">
        <v>7.1</v>
      </c>
      <c r="AS133" s="25">
        <v>21.4</v>
      </c>
      <c r="AT133" s="25">
        <v>45.6</v>
      </c>
      <c r="AU133" s="25">
        <v>59.6</v>
      </c>
      <c r="AV133" s="25">
        <v>245.4</v>
      </c>
      <c r="AW133" s="94">
        <v>241</v>
      </c>
      <c r="AX133" s="93">
        <v>88.2</v>
      </c>
      <c r="AY133" s="49">
        <v>52.7</v>
      </c>
      <c r="AZ133" s="49">
        <v>75</v>
      </c>
      <c r="BA133" s="49">
        <v>52</v>
      </c>
      <c r="BB133" s="48">
        <f t="shared" si="39"/>
        <v>2.0499999999999998</v>
      </c>
      <c r="BC133" s="92" t="s">
        <v>85</v>
      </c>
      <c r="BD133" s="412" t="str">
        <f>_xlfn.IFNA(VLOOKUP(BC133,ACCESSORIES!F:J,5,FALSE),"N/A")</f>
        <v>N/A</v>
      </c>
      <c r="BE133" s="92" t="s">
        <v>85</v>
      </c>
      <c r="BF133" s="412" t="str">
        <f>_xlfn.IFNA(VLOOKUP(BE133,ACCESSORIES!F:J,5,FALSE),"N/A")</f>
        <v>N/A</v>
      </c>
      <c r="BG133" s="70">
        <v>44</v>
      </c>
      <c r="BH133" s="50">
        <v>23.228346456692901</v>
      </c>
      <c r="BI133" s="50">
        <v>23.228346456692901</v>
      </c>
      <c r="BJ133" s="50">
        <v>12.9133858267717</v>
      </c>
      <c r="BK133" s="357">
        <f t="shared" si="34"/>
        <v>0.11417680000000027</v>
      </c>
      <c r="BL133" s="408">
        <v>20</v>
      </c>
      <c r="BM133" s="107" t="s">
        <v>3771</v>
      </c>
      <c r="BN133" s="46" t="s">
        <v>3891</v>
      </c>
      <c r="BO133" s="74" t="s">
        <v>3907</v>
      </c>
      <c r="BP133" s="74" t="s">
        <v>4615</v>
      </c>
      <c r="BQ133" s="74" t="s">
        <v>5198</v>
      </c>
      <c r="BR133" s="74" t="s">
        <v>5199</v>
      </c>
      <c r="BS133" s="74" t="s">
        <v>5169</v>
      </c>
      <c r="BT133" s="74" t="s">
        <v>5196</v>
      </c>
      <c r="BU133" s="74" t="s">
        <v>3909</v>
      </c>
      <c r="BV133" s="74"/>
      <c r="BW133" s="74"/>
      <c r="BX133" s="74"/>
      <c r="BY133" s="300" t="s">
        <v>7775</v>
      </c>
      <c r="BZ133" s="356" t="s">
        <v>7776</v>
      </c>
      <c r="CA133" s="300" t="s">
        <v>7777</v>
      </c>
      <c r="CB133" s="356" t="s">
        <v>7778</v>
      </c>
      <c r="CC133" s="86" t="str">
        <f t="shared" si="36"/>
        <v>MR305 NV, 20x10, -18mm Offset, 6x135, 94mm Centerbore, Matte Black</v>
      </c>
      <c r="CD133" s="74" t="s">
        <v>3719</v>
      </c>
      <c r="CE133" s="74" t="s">
        <v>3720</v>
      </c>
      <c r="CF133" s="74" t="str">
        <f t="shared" si="37"/>
        <v>STREET (3XX)</v>
      </c>
    </row>
    <row r="134" spans="1:84" s="36" customFormat="1" ht="15" customHeight="1">
      <c r="A134" s="22">
        <f t="shared" si="32"/>
        <v>132</v>
      </c>
      <c r="B134" s="92" t="s">
        <v>84</v>
      </c>
      <c r="C134" s="92" t="s">
        <v>1038</v>
      </c>
      <c r="D134" s="5" t="s">
        <v>2225</v>
      </c>
      <c r="E134" s="84" t="str">
        <f>CONCATENATE(LEFT(D134,5),VLOOKUP(CONCATENATE(O134,"x",P134),'WHEEL PART NUMBER GUIDE'!$B$9:$C$51,2,FALSE),VLOOKUP(CONCATENATE(Q134, W134), 'WHEEL PART NUMBER GUIDE'!$Q$6:$R$98, 2, FALSE),VLOOKUP(Z134,'WHEEL PART NUMBER GUIDE'!$J$8:$K$54,2, FALSE),IF(V134="N/A",IF(ABS(T134)&lt;10,"0"&amp;ABS(T134),ABS(T134)),CONCATENATE(LEFT(V134,1),RIGHT(V134,1))), G134, H134)</f>
        <v>MR30521060518N</v>
      </c>
      <c r="F134" s="84" t="str">
        <f t="shared" si="38"/>
        <v>MR30521060518N</v>
      </c>
      <c r="G134" s="83" t="s">
        <v>2095</v>
      </c>
      <c r="H134" s="83"/>
      <c r="I134" s="72" t="s">
        <v>4088</v>
      </c>
      <c r="J134" s="305">
        <v>43924</v>
      </c>
      <c r="K134" s="78" t="s">
        <v>1230</v>
      </c>
      <c r="L134" s="328">
        <v>410</v>
      </c>
      <c r="M134" s="85">
        <f t="shared" si="35"/>
        <v>410</v>
      </c>
      <c r="N134" s="630"/>
      <c r="O134" s="5">
        <v>20</v>
      </c>
      <c r="P134" s="8">
        <v>10</v>
      </c>
      <c r="Q134" s="92" t="str">
        <f t="shared" si="33"/>
        <v>6x5.5</v>
      </c>
      <c r="R134" s="3">
        <v>6</v>
      </c>
      <c r="S134" s="3">
        <v>5.5</v>
      </c>
      <c r="T134" s="3">
        <v>-18</v>
      </c>
      <c r="U134" s="16">
        <v>4.76</v>
      </c>
      <c r="V134" s="93" t="s">
        <v>85</v>
      </c>
      <c r="W134" s="16">
        <v>108</v>
      </c>
      <c r="X134" s="8">
        <v>36.799999999999997</v>
      </c>
      <c r="Y134" s="47">
        <v>2650</v>
      </c>
      <c r="Z134" s="71" t="s">
        <v>2165</v>
      </c>
      <c r="AA134" s="72" t="s">
        <v>2845</v>
      </c>
      <c r="AB134" s="47" t="str">
        <f t="shared" si="40"/>
        <v>20x10, 6x5.5, -18 OS, 2650 lbs</v>
      </c>
      <c r="AC134" s="73" t="s">
        <v>1556</v>
      </c>
      <c r="AD134" s="46" t="str">
        <f>IF(AC134="N/A","None",VLOOKUP(AC134,ACCESSORIES!F:N,9,FALSE))</f>
        <v>Push Thru</v>
      </c>
      <c r="AE134" s="82">
        <f>_xlfn.IFNA(VLOOKUP(AC134,ACCESSORIES!F:J,5,FALSE),"N/A")</f>
        <v>33</v>
      </c>
      <c r="AF134" s="80" t="s">
        <v>85</v>
      </c>
      <c r="AG134" s="92" t="s">
        <v>85</v>
      </c>
      <c r="AH134" s="92" t="s">
        <v>2859</v>
      </c>
      <c r="AI134" s="73" t="s">
        <v>1827</v>
      </c>
      <c r="AJ134" s="9">
        <f>_xlfn.IFNA(VLOOKUP(AI134,ACCESSORIES!F:J,5,FALSE),"N/A")</f>
        <v>1.1000000000000001</v>
      </c>
      <c r="AK134" s="92" t="s">
        <v>237</v>
      </c>
      <c r="AL134" s="92" t="s">
        <v>85</v>
      </c>
      <c r="AM134" s="38" t="str">
        <f>_xlfn.IFNA(VLOOKUP(AL134,ACCESSORIES!F:J,5,FALSE),"N/A")</f>
        <v>N/A</v>
      </c>
      <c r="AN134" s="92" t="s">
        <v>85</v>
      </c>
      <c r="AO134" s="75">
        <v>16.2</v>
      </c>
      <c r="AP134" s="75">
        <v>60</v>
      </c>
      <c r="AQ134" s="92">
        <v>175</v>
      </c>
      <c r="AR134" s="25">
        <v>0</v>
      </c>
      <c r="AS134" s="25">
        <v>17.8</v>
      </c>
      <c r="AT134" s="25">
        <v>43.8</v>
      </c>
      <c r="AU134" s="25">
        <v>59.5</v>
      </c>
      <c r="AV134" s="25">
        <v>245.4</v>
      </c>
      <c r="AW134" s="94">
        <v>241</v>
      </c>
      <c r="AX134" s="93">
        <v>107</v>
      </c>
      <c r="AY134" s="49">
        <v>41</v>
      </c>
      <c r="AZ134" s="49">
        <v>74</v>
      </c>
      <c r="BA134" s="49">
        <v>52</v>
      </c>
      <c r="BB134" s="48">
        <f t="shared" si="39"/>
        <v>2.0499999999999998</v>
      </c>
      <c r="BC134" s="92" t="s">
        <v>85</v>
      </c>
      <c r="BD134" s="412" t="str">
        <f>_xlfn.IFNA(VLOOKUP(BC134,ACCESSORIES!F:J,5,FALSE),"N/A")</f>
        <v>N/A</v>
      </c>
      <c r="BE134" s="92" t="s">
        <v>85</v>
      </c>
      <c r="BF134" s="412" t="str">
        <f>_xlfn.IFNA(VLOOKUP(BE134,ACCESSORIES!F:J,5,FALSE),"N/A")</f>
        <v>N/A</v>
      </c>
      <c r="BG134" s="70">
        <v>44</v>
      </c>
      <c r="BH134" s="50">
        <v>23.228346456692901</v>
      </c>
      <c r="BI134" s="50">
        <v>23.228346456692901</v>
      </c>
      <c r="BJ134" s="50">
        <v>12.9133858267717</v>
      </c>
      <c r="BK134" s="357">
        <f t="shared" si="34"/>
        <v>0.11417680000000027</v>
      </c>
      <c r="BL134" s="408">
        <v>20</v>
      </c>
      <c r="BM134" s="107" t="s">
        <v>3771</v>
      </c>
      <c r="BN134" s="46" t="s">
        <v>3891</v>
      </c>
      <c r="BO134" s="74" t="s">
        <v>3907</v>
      </c>
      <c r="BP134" s="74" t="s">
        <v>4615</v>
      </c>
      <c r="BQ134" s="74" t="s">
        <v>5198</v>
      </c>
      <c r="BR134" s="74" t="s">
        <v>5199</v>
      </c>
      <c r="BS134" s="74" t="s">
        <v>5169</v>
      </c>
      <c r="BT134" s="74" t="s">
        <v>5196</v>
      </c>
      <c r="BU134" s="74" t="s">
        <v>3909</v>
      </c>
      <c r="BV134" s="74"/>
      <c r="BW134" s="74"/>
      <c r="BX134" s="74"/>
      <c r="BY134" s="300" t="s">
        <v>7775</v>
      </c>
      <c r="BZ134" s="356" t="s">
        <v>7776</v>
      </c>
      <c r="CA134" s="300" t="s">
        <v>7777</v>
      </c>
      <c r="CB134" s="356" t="s">
        <v>7778</v>
      </c>
      <c r="CC134" s="86" t="str">
        <f t="shared" si="36"/>
        <v>MR305 NV, 20x10, -18mm Offset, 6x5.5, 108mm Centerbore, Matte Black</v>
      </c>
      <c r="CD134" s="74" t="s">
        <v>3719</v>
      </c>
      <c r="CE134" s="74" t="s">
        <v>3720</v>
      </c>
      <c r="CF134" s="74" t="str">
        <f t="shared" si="37"/>
        <v>STREET (3XX)</v>
      </c>
    </row>
    <row r="135" spans="1:84" s="36" customFormat="1" ht="15" customHeight="1">
      <c r="A135" s="22">
        <f t="shared" si="32"/>
        <v>133</v>
      </c>
      <c r="B135" s="92" t="s">
        <v>84</v>
      </c>
      <c r="C135" s="92" t="s">
        <v>1038</v>
      </c>
      <c r="D135" s="5" t="s">
        <v>2225</v>
      </c>
      <c r="E135" s="84" t="str">
        <f>CONCATENATE(LEFT(D135,5),VLOOKUP(CONCATENATE(O135,"x",P135),'WHEEL PART NUMBER GUIDE'!$B$9:$C$51,2,FALSE),VLOOKUP(CONCATENATE(Q135, W135), 'WHEEL PART NUMBER GUIDE'!$Q$6:$R$98, 2, FALSE),VLOOKUP(Z135,'WHEEL PART NUMBER GUIDE'!$J$8:$K$54,2, FALSE),IF(V135="N/A",IF(ABS(T135)&lt;10,"0"&amp;ABS(T135),ABS(T135)),CONCATENATE(LEFT(V135,1),RIGHT(V135,1))), G135, H135)</f>
        <v>MR30521080518N</v>
      </c>
      <c r="F135" s="84" t="str">
        <f t="shared" si="38"/>
        <v>MR30521080518N</v>
      </c>
      <c r="G135" s="83" t="s">
        <v>2095</v>
      </c>
      <c r="H135" s="83"/>
      <c r="I135" s="72" t="s">
        <v>4090</v>
      </c>
      <c r="J135" s="305">
        <v>43924</v>
      </c>
      <c r="K135" s="78" t="s">
        <v>1230</v>
      </c>
      <c r="L135" s="328">
        <v>410</v>
      </c>
      <c r="M135" s="85">
        <f t="shared" si="35"/>
        <v>410</v>
      </c>
      <c r="N135" s="630"/>
      <c r="O135" s="5">
        <v>20</v>
      </c>
      <c r="P135" s="8">
        <v>10</v>
      </c>
      <c r="Q135" s="92" t="str">
        <f t="shared" si="33"/>
        <v>8x6.5</v>
      </c>
      <c r="R135" s="3">
        <v>8</v>
      </c>
      <c r="S135" s="3">
        <v>6.5</v>
      </c>
      <c r="T135" s="3">
        <v>-18</v>
      </c>
      <c r="U135" s="16">
        <v>4.76</v>
      </c>
      <c r="V135" s="93" t="s">
        <v>85</v>
      </c>
      <c r="W135" s="16">
        <v>130.81</v>
      </c>
      <c r="X135" s="8">
        <v>37.588815702521629</v>
      </c>
      <c r="Y135" s="47">
        <v>3640</v>
      </c>
      <c r="Z135" s="71" t="s">
        <v>2165</v>
      </c>
      <c r="AA135" s="72" t="s">
        <v>2845</v>
      </c>
      <c r="AB135" s="47" t="str">
        <f t="shared" si="40"/>
        <v>20x10, 8x6.5, -18 OS, 3640 lbs</v>
      </c>
      <c r="AC135" s="73" t="s">
        <v>1562</v>
      </c>
      <c r="AD135" s="46" t="str">
        <f>IF(AC135="N/A","None",VLOOKUP(AC135,ACCESSORIES!F:N,9,FALSE))</f>
        <v>Push Thru</v>
      </c>
      <c r="AE135" s="82">
        <f>_xlfn.IFNA(VLOOKUP(AC135,ACCESSORIES!F:J,5,FALSE),"N/A")</f>
        <v>33</v>
      </c>
      <c r="AF135" s="80" t="s">
        <v>85</v>
      </c>
      <c r="AG135" s="92" t="s">
        <v>85</v>
      </c>
      <c r="AH135" s="3" t="s">
        <v>2863</v>
      </c>
      <c r="AI135" s="73" t="s">
        <v>1827</v>
      </c>
      <c r="AJ135" s="9">
        <f>_xlfn.IFNA(VLOOKUP(AI135,ACCESSORIES!F:J,5,FALSE),"N/A")</f>
        <v>1.1000000000000001</v>
      </c>
      <c r="AK135" s="92" t="s">
        <v>237</v>
      </c>
      <c r="AL135" s="92" t="s">
        <v>85</v>
      </c>
      <c r="AM135" s="38" t="str">
        <f>_xlfn.IFNA(VLOOKUP(AL135,ACCESSORIES!F:J,5,FALSE),"N/A")</f>
        <v>N/A</v>
      </c>
      <c r="AN135" s="92" t="s">
        <v>85</v>
      </c>
      <c r="AO135" s="75">
        <v>16.2</v>
      </c>
      <c r="AP135" s="75">
        <v>60</v>
      </c>
      <c r="AQ135" s="92">
        <v>200</v>
      </c>
      <c r="AR135" s="25">
        <v>0</v>
      </c>
      <c r="AS135" s="25">
        <v>0</v>
      </c>
      <c r="AT135" s="25">
        <v>42.8</v>
      </c>
      <c r="AU135" s="25">
        <v>58.3</v>
      </c>
      <c r="AV135" s="25">
        <v>245.4</v>
      </c>
      <c r="AW135" s="94">
        <v>241</v>
      </c>
      <c r="AX135" s="93">
        <v>123</v>
      </c>
      <c r="AY135" s="49">
        <v>89.5</v>
      </c>
      <c r="AZ135" s="49">
        <v>89.5</v>
      </c>
      <c r="BA135" s="49">
        <v>52</v>
      </c>
      <c r="BB135" s="48">
        <f t="shared" si="39"/>
        <v>2.0499999999999998</v>
      </c>
      <c r="BC135" s="92" t="s">
        <v>85</v>
      </c>
      <c r="BD135" s="412" t="str">
        <f>_xlfn.IFNA(VLOOKUP(BC135,ACCESSORIES!F:J,5,FALSE),"N/A")</f>
        <v>N/A</v>
      </c>
      <c r="BE135" s="92" t="s">
        <v>85</v>
      </c>
      <c r="BF135" s="412" t="str">
        <f>_xlfn.IFNA(VLOOKUP(BE135,ACCESSORIES!F:J,5,FALSE),"N/A")</f>
        <v>N/A</v>
      </c>
      <c r="BG135" s="70">
        <v>44</v>
      </c>
      <c r="BH135" s="50">
        <v>23.228346456692901</v>
      </c>
      <c r="BI135" s="50">
        <v>23.228346456692901</v>
      </c>
      <c r="BJ135" s="50">
        <v>12.9133858267717</v>
      </c>
      <c r="BK135" s="357">
        <f t="shared" si="34"/>
        <v>0.11417680000000027</v>
      </c>
      <c r="BL135" s="408">
        <v>20</v>
      </c>
      <c r="BM135" s="107" t="s">
        <v>3771</v>
      </c>
      <c r="BN135" s="46" t="s">
        <v>3891</v>
      </c>
      <c r="BO135" s="74" t="s">
        <v>3907</v>
      </c>
      <c r="BP135" s="74" t="s">
        <v>4615</v>
      </c>
      <c r="BQ135" s="74" t="s">
        <v>5198</v>
      </c>
      <c r="BR135" s="74" t="s">
        <v>5199</v>
      </c>
      <c r="BS135" s="74" t="s">
        <v>5169</v>
      </c>
      <c r="BT135" s="74" t="s">
        <v>5196</v>
      </c>
      <c r="BU135" s="74" t="s">
        <v>3909</v>
      </c>
      <c r="BV135" s="74"/>
      <c r="BW135" s="74"/>
      <c r="BX135" s="74"/>
      <c r="BY135" s="300" t="s">
        <v>7764</v>
      </c>
      <c r="BZ135" s="356" t="s">
        <v>7763</v>
      </c>
      <c r="CA135" s="300" t="s">
        <v>7765</v>
      </c>
      <c r="CB135" s="356" t="s">
        <v>7766</v>
      </c>
      <c r="CC135" s="86" t="str">
        <f t="shared" si="36"/>
        <v>MR305 NV, 20x10, -18mm Offset, 8x6.5, 130.81mm Centerbore, Matte Black</v>
      </c>
      <c r="CD135" s="74" t="s">
        <v>3719</v>
      </c>
      <c r="CE135" s="74" t="s">
        <v>3720</v>
      </c>
      <c r="CF135" s="74" t="str">
        <f t="shared" si="37"/>
        <v>STREET (3XX)</v>
      </c>
    </row>
    <row r="136" spans="1:84" s="36" customFormat="1" ht="15" customHeight="1">
      <c r="A136" s="22">
        <f t="shared" si="32"/>
        <v>134</v>
      </c>
      <c r="B136" s="92" t="s">
        <v>84</v>
      </c>
      <c r="C136" s="92" t="s">
        <v>1038</v>
      </c>
      <c r="D136" s="5" t="s">
        <v>2225</v>
      </c>
      <c r="E136" s="84" t="str">
        <f>CONCATENATE(LEFT(D136,5),VLOOKUP(CONCATENATE(O136,"x",P136),'WHEEL PART NUMBER GUIDE'!$B$9:$C$51,2,FALSE),VLOOKUP(CONCATENATE(Q136, W136), 'WHEEL PART NUMBER GUIDE'!$Q$6:$R$98, 2, FALSE),VLOOKUP(Z136,'WHEEL PART NUMBER GUIDE'!$J$8:$K$54,2, FALSE),IF(V136="N/A",IF(ABS(T136)&lt;10,"0"&amp;ABS(T136),ABS(T136)),CONCATENATE(LEFT(V136,1),RIGHT(V136,1))), G136, H136)</f>
        <v>MR30521087518N</v>
      </c>
      <c r="F136" s="84" t="str">
        <f t="shared" si="38"/>
        <v>MR30521087518N</v>
      </c>
      <c r="G136" s="83" t="s">
        <v>2095</v>
      </c>
      <c r="H136" s="83"/>
      <c r="I136" s="72" t="s">
        <v>4092</v>
      </c>
      <c r="J136" s="305">
        <v>43924</v>
      </c>
      <c r="K136" s="78" t="s">
        <v>1230</v>
      </c>
      <c r="L136" s="328">
        <v>410</v>
      </c>
      <c r="M136" s="85">
        <f t="shared" si="35"/>
        <v>410</v>
      </c>
      <c r="N136" s="630"/>
      <c r="O136" s="5">
        <v>20</v>
      </c>
      <c r="P136" s="8">
        <v>10</v>
      </c>
      <c r="Q136" s="92" t="str">
        <f t="shared" si="33"/>
        <v>8x170</v>
      </c>
      <c r="R136" s="3">
        <v>8</v>
      </c>
      <c r="S136" s="3">
        <v>170</v>
      </c>
      <c r="T136" s="3">
        <v>-18</v>
      </c>
      <c r="U136" s="16">
        <v>4.76</v>
      </c>
      <c r="V136" s="93" t="s">
        <v>85</v>
      </c>
      <c r="W136" s="16">
        <v>130.81</v>
      </c>
      <c r="X136" s="8">
        <v>38.507408461625282</v>
      </c>
      <c r="Y136" s="47">
        <v>3640</v>
      </c>
      <c r="Z136" s="71" t="s">
        <v>2165</v>
      </c>
      <c r="AA136" s="72" t="s">
        <v>2845</v>
      </c>
      <c r="AB136" s="47" t="str">
        <f t="shared" si="40"/>
        <v>20x10, 8x170, -18 OS, 3640 lbs</v>
      </c>
      <c r="AC136" s="73" t="s">
        <v>1759</v>
      </c>
      <c r="AD136" s="46" t="str">
        <f>IF(AC136="N/A","None",VLOOKUP(AC136,ACCESSORIES!F:N,9,FALSE))</f>
        <v>Push Thru</v>
      </c>
      <c r="AE136" s="82">
        <f>_xlfn.IFNA(VLOOKUP(AC136,ACCESSORIES!F:J,5,FALSE),"N/A")</f>
        <v>33</v>
      </c>
      <c r="AF136" s="80" t="s">
        <v>85</v>
      </c>
      <c r="AG136" s="92" t="s">
        <v>85</v>
      </c>
      <c r="AH136" s="3" t="s">
        <v>2863</v>
      </c>
      <c r="AI136" s="73" t="s">
        <v>1827</v>
      </c>
      <c r="AJ136" s="9">
        <f>_xlfn.IFNA(VLOOKUP(AI136,ACCESSORIES!F:J,5,FALSE),"N/A")</f>
        <v>1.1000000000000001</v>
      </c>
      <c r="AK136" s="92" t="s">
        <v>237</v>
      </c>
      <c r="AL136" s="92" t="s">
        <v>85</v>
      </c>
      <c r="AM136" s="38" t="str">
        <f>_xlfn.IFNA(VLOOKUP(AL136,ACCESSORIES!F:J,5,FALSE),"N/A")</f>
        <v>N/A</v>
      </c>
      <c r="AN136" s="92" t="s">
        <v>85</v>
      </c>
      <c r="AO136" s="75">
        <v>16.2</v>
      </c>
      <c r="AP136" s="75">
        <v>60</v>
      </c>
      <c r="AQ136" s="92">
        <v>205</v>
      </c>
      <c r="AR136" s="25">
        <v>0</v>
      </c>
      <c r="AS136" s="25">
        <v>0</v>
      </c>
      <c r="AT136" s="25">
        <v>39.299999999999997</v>
      </c>
      <c r="AU136" s="25">
        <v>58.3</v>
      </c>
      <c r="AV136" s="25">
        <v>245.4</v>
      </c>
      <c r="AW136" s="94">
        <v>241</v>
      </c>
      <c r="AX136" s="93">
        <v>128</v>
      </c>
      <c r="AY136" s="49">
        <v>97.7</v>
      </c>
      <c r="AZ136" s="49">
        <v>107</v>
      </c>
      <c r="BA136" s="49">
        <v>52</v>
      </c>
      <c r="BB136" s="48">
        <f t="shared" si="39"/>
        <v>2.0499999999999998</v>
      </c>
      <c r="BC136" s="92" t="s">
        <v>85</v>
      </c>
      <c r="BD136" s="412" t="str">
        <f>_xlfn.IFNA(VLOOKUP(BC136,ACCESSORIES!F:J,5,FALSE),"N/A")</f>
        <v>N/A</v>
      </c>
      <c r="BE136" s="92" t="s">
        <v>85</v>
      </c>
      <c r="BF136" s="412" t="str">
        <f>_xlfn.IFNA(VLOOKUP(BE136,ACCESSORIES!F:J,5,FALSE),"N/A")</f>
        <v>N/A</v>
      </c>
      <c r="BG136" s="70">
        <v>45</v>
      </c>
      <c r="BH136" s="50">
        <v>23.228346456692901</v>
      </c>
      <c r="BI136" s="50">
        <v>23.228346456692901</v>
      </c>
      <c r="BJ136" s="50">
        <v>12.9133858267717</v>
      </c>
      <c r="BK136" s="357">
        <f t="shared" si="34"/>
        <v>0.11417680000000027</v>
      </c>
      <c r="BL136" s="408">
        <v>20</v>
      </c>
      <c r="BM136" s="107" t="s">
        <v>3771</v>
      </c>
      <c r="BN136" s="46" t="s">
        <v>3891</v>
      </c>
      <c r="BO136" s="74" t="s">
        <v>3907</v>
      </c>
      <c r="BP136" s="74" t="s">
        <v>4615</v>
      </c>
      <c r="BQ136" s="74" t="s">
        <v>5198</v>
      </c>
      <c r="BR136" s="74" t="s">
        <v>5199</v>
      </c>
      <c r="BS136" s="74" t="s">
        <v>5169</v>
      </c>
      <c r="BT136" s="74" t="s">
        <v>5196</v>
      </c>
      <c r="BU136" s="74" t="s">
        <v>3909</v>
      </c>
      <c r="BV136" s="74"/>
      <c r="BW136" s="74"/>
      <c r="BX136" s="74"/>
      <c r="BY136" s="300" t="s">
        <v>7764</v>
      </c>
      <c r="BZ136" s="356" t="s">
        <v>7763</v>
      </c>
      <c r="CA136" s="300" t="s">
        <v>7765</v>
      </c>
      <c r="CB136" s="356" t="s">
        <v>7766</v>
      </c>
      <c r="CC136" s="86" t="str">
        <f t="shared" si="36"/>
        <v>MR305 NV, 20x10, -18mm Offset, 8x170, 130.81mm Centerbore, Matte Black</v>
      </c>
      <c r="CD136" s="74" t="s">
        <v>3719</v>
      </c>
      <c r="CE136" s="74" t="s">
        <v>3720</v>
      </c>
      <c r="CF136" s="74" t="str">
        <f t="shared" si="37"/>
        <v>STREET (3XX)</v>
      </c>
    </row>
    <row r="137" spans="1:84" s="36" customFormat="1" ht="15" customHeight="1">
      <c r="A137" s="22">
        <f t="shared" si="32"/>
        <v>135</v>
      </c>
      <c r="B137" s="92" t="s">
        <v>84</v>
      </c>
      <c r="C137" s="92" t="s">
        <v>1038</v>
      </c>
      <c r="D137" s="5" t="s">
        <v>2225</v>
      </c>
      <c r="E137" s="84" t="str">
        <f>CONCATENATE(LEFT(D137,5),VLOOKUP(CONCATENATE(O137,"x",P137),'WHEEL PART NUMBER GUIDE'!$B$9:$C$51,2,FALSE),VLOOKUP(CONCATENATE(Q137, W137), 'WHEEL PART NUMBER GUIDE'!$Q$6:$R$98, 2, FALSE),VLOOKUP(Z137,'WHEEL PART NUMBER GUIDE'!$J$8:$K$54,2, FALSE),IF(V137="N/A",IF(ABS(T137)&lt;10,"0"&amp;ABS(T137),ABS(T137)),CONCATENATE(LEFT(V137,1),RIGHT(V137,1))), G137, H137)</f>
        <v>MR30521087918N</v>
      </c>
      <c r="F137" s="84" t="str">
        <f t="shared" si="38"/>
        <v>MR30521087918N</v>
      </c>
      <c r="G137" s="83" t="s">
        <v>2095</v>
      </c>
      <c r="H137" s="83"/>
      <c r="I137" s="72" t="s">
        <v>4093</v>
      </c>
      <c r="J137" s="305">
        <v>43924</v>
      </c>
      <c r="K137" s="78" t="s">
        <v>1230</v>
      </c>
      <c r="L137" s="328">
        <v>420</v>
      </c>
      <c r="M137" s="85">
        <f t="shared" si="35"/>
        <v>420</v>
      </c>
      <c r="N137" s="630"/>
      <c r="O137" s="5">
        <v>20</v>
      </c>
      <c r="P137" s="8">
        <v>10</v>
      </c>
      <c r="Q137" s="92" t="str">
        <f t="shared" si="33"/>
        <v>8x170</v>
      </c>
      <c r="R137" s="3">
        <v>8</v>
      </c>
      <c r="S137" s="3">
        <v>170</v>
      </c>
      <c r="T137" s="3">
        <v>-18</v>
      </c>
      <c r="U137" s="16">
        <v>4.76</v>
      </c>
      <c r="V137" s="93" t="s">
        <v>85</v>
      </c>
      <c r="W137" s="16">
        <v>130.81</v>
      </c>
      <c r="X137" s="8">
        <v>38.507408461625282</v>
      </c>
      <c r="Y137" s="47">
        <v>3640</v>
      </c>
      <c r="Z137" s="71" t="s">
        <v>5156</v>
      </c>
      <c r="AA137" s="71" t="s">
        <v>2846</v>
      </c>
      <c r="AB137" s="47" t="str">
        <f t="shared" si="40"/>
        <v>20x10, 8x170, -18 OS, 3640 lbs</v>
      </c>
      <c r="AC137" s="73" t="s">
        <v>1759</v>
      </c>
      <c r="AD137" s="46" t="str">
        <f>IF(AC137="N/A","None",VLOOKUP(AC137,ACCESSORIES!F:N,9,FALSE))</f>
        <v>Push Thru</v>
      </c>
      <c r="AE137" s="82">
        <f>_xlfn.IFNA(VLOOKUP(AC137,ACCESSORIES!F:J,5,FALSE),"N/A")</f>
        <v>33</v>
      </c>
      <c r="AF137" s="80" t="s">
        <v>85</v>
      </c>
      <c r="AG137" s="92" t="s">
        <v>85</v>
      </c>
      <c r="AH137" s="3" t="s">
        <v>2863</v>
      </c>
      <c r="AI137" s="73" t="s">
        <v>1827</v>
      </c>
      <c r="AJ137" s="9">
        <f>_xlfn.IFNA(VLOOKUP(AI137,ACCESSORIES!F:J,5,FALSE),"N/A")</f>
        <v>1.1000000000000001</v>
      </c>
      <c r="AK137" s="92" t="s">
        <v>237</v>
      </c>
      <c r="AL137" s="92" t="s">
        <v>85</v>
      </c>
      <c r="AM137" s="38" t="str">
        <f>_xlfn.IFNA(VLOOKUP(AL137,ACCESSORIES!F:J,5,FALSE),"N/A")</f>
        <v>N/A</v>
      </c>
      <c r="AN137" s="92" t="s">
        <v>85</v>
      </c>
      <c r="AO137" s="75">
        <v>16.2</v>
      </c>
      <c r="AP137" s="75">
        <v>60</v>
      </c>
      <c r="AQ137" s="92">
        <v>205</v>
      </c>
      <c r="AR137" s="25">
        <v>0</v>
      </c>
      <c r="AS137" s="25">
        <v>0</v>
      </c>
      <c r="AT137" s="25">
        <v>39.299999999999997</v>
      </c>
      <c r="AU137" s="25">
        <v>58.3</v>
      </c>
      <c r="AV137" s="25">
        <v>245.4</v>
      </c>
      <c r="AW137" s="94">
        <v>241</v>
      </c>
      <c r="AX137" s="93">
        <v>128</v>
      </c>
      <c r="AY137" s="49">
        <v>97.7</v>
      </c>
      <c r="AZ137" s="49">
        <v>107</v>
      </c>
      <c r="BA137" s="49">
        <v>52</v>
      </c>
      <c r="BB137" s="48">
        <f t="shared" si="39"/>
        <v>2.0499999999999998</v>
      </c>
      <c r="BC137" s="92" t="s">
        <v>85</v>
      </c>
      <c r="BD137" s="412" t="str">
        <f>_xlfn.IFNA(VLOOKUP(BC137,ACCESSORIES!F:J,5,FALSE),"N/A")</f>
        <v>N/A</v>
      </c>
      <c r="BE137" s="92" t="s">
        <v>85</v>
      </c>
      <c r="BF137" s="412" t="str">
        <f>_xlfn.IFNA(VLOOKUP(BE137,ACCESSORIES!F:J,5,FALSE),"N/A")</f>
        <v>N/A</v>
      </c>
      <c r="BG137" s="70">
        <v>45</v>
      </c>
      <c r="BH137" s="50">
        <v>23.228346456692901</v>
      </c>
      <c r="BI137" s="50">
        <v>23.228346456692901</v>
      </c>
      <c r="BJ137" s="50">
        <v>12.9133858267717</v>
      </c>
      <c r="BK137" s="357">
        <f t="shared" si="34"/>
        <v>0.11417680000000027</v>
      </c>
      <c r="BL137" s="408">
        <v>20</v>
      </c>
      <c r="BM137" s="107" t="s">
        <v>3771</v>
      </c>
      <c r="BN137" s="46" t="s">
        <v>3891</v>
      </c>
      <c r="BO137" s="74" t="s">
        <v>3907</v>
      </c>
      <c r="BP137" s="74" t="s">
        <v>4615</v>
      </c>
      <c r="BQ137" s="74" t="s">
        <v>5198</v>
      </c>
      <c r="BR137" s="74" t="s">
        <v>5199</v>
      </c>
      <c r="BS137" s="74" t="s">
        <v>5169</v>
      </c>
      <c r="BT137" s="74" t="s">
        <v>5196</v>
      </c>
      <c r="BU137" s="74" t="s">
        <v>3909</v>
      </c>
      <c r="BV137" s="74"/>
      <c r="BW137" s="74"/>
      <c r="BX137" s="74"/>
      <c r="BY137" s="300" t="s">
        <v>10070</v>
      </c>
      <c r="BZ137" s="356" t="s">
        <v>10071</v>
      </c>
      <c r="CA137" s="300" t="s">
        <v>10072</v>
      </c>
      <c r="CB137" s="356" t="s">
        <v>10073</v>
      </c>
      <c r="CC137" s="86" t="str">
        <f t="shared" si="36"/>
        <v>MR305 NV, 20x10, -18mm Offset, 8x170, 130.81mm Centerbore, Method Bronze - Matte Black Lip</v>
      </c>
      <c r="CD137" s="74" t="s">
        <v>3719</v>
      </c>
      <c r="CE137" s="74" t="s">
        <v>3720</v>
      </c>
      <c r="CF137" s="74" t="str">
        <f t="shared" si="37"/>
        <v>STREET (3XX)</v>
      </c>
    </row>
    <row r="138" spans="1:84" s="36" customFormat="1" ht="15" customHeight="1">
      <c r="A138" s="22">
        <f t="shared" si="32"/>
        <v>136</v>
      </c>
      <c r="B138" s="92" t="s">
        <v>84</v>
      </c>
      <c r="C138" s="92" t="s">
        <v>1038</v>
      </c>
      <c r="D138" s="5" t="s">
        <v>2225</v>
      </c>
      <c r="E138" s="84" t="str">
        <f>CONCATENATE(LEFT(D138,5),VLOOKUP(CONCATENATE(O138,"x",P138),'WHEEL PART NUMBER GUIDE'!$B$9:$C$51,2,FALSE),VLOOKUP(CONCATENATE(Q138, W138), 'WHEEL PART NUMBER GUIDE'!$Q$6:$R$98, 2, FALSE),VLOOKUP(Z138,'WHEEL PART NUMBER GUIDE'!$J$8:$K$54,2, FALSE),IF(V138="N/A",IF(ABS(T138)&lt;10,"0"&amp;ABS(T138),ABS(T138)),CONCATENATE(LEFT(V138,1),RIGHT(V138,1))), G138, H138)</f>
        <v>MR30521088518N</v>
      </c>
      <c r="F138" s="84" t="str">
        <f t="shared" si="38"/>
        <v>MR30521088518N</v>
      </c>
      <c r="G138" s="83" t="s">
        <v>2095</v>
      </c>
      <c r="H138" s="83"/>
      <c r="I138" s="72" t="s">
        <v>4094</v>
      </c>
      <c r="J138" s="305">
        <v>43924</v>
      </c>
      <c r="K138" s="78" t="s">
        <v>1230</v>
      </c>
      <c r="L138" s="328">
        <v>410</v>
      </c>
      <c r="M138" s="85">
        <f t="shared" si="35"/>
        <v>410</v>
      </c>
      <c r="N138" s="630"/>
      <c r="O138" s="5">
        <v>20</v>
      </c>
      <c r="P138" s="8">
        <v>10</v>
      </c>
      <c r="Q138" s="92" t="str">
        <f t="shared" si="33"/>
        <v>8x180</v>
      </c>
      <c r="R138" s="3">
        <v>8</v>
      </c>
      <c r="S138" s="3">
        <v>180</v>
      </c>
      <c r="T138" s="3">
        <v>-18</v>
      </c>
      <c r="U138" s="16">
        <v>4.76</v>
      </c>
      <c r="V138" s="93" t="s">
        <v>85</v>
      </c>
      <c r="W138" s="16">
        <v>130.81</v>
      </c>
      <c r="X138" s="8">
        <v>38.4</v>
      </c>
      <c r="Y138" s="47">
        <v>3640</v>
      </c>
      <c r="Z138" s="71" t="s">
        <v>2165</v>
      </c>
      <c r="AA138" s="72" t="s">
        <v>2845</v>
      </c>
      <c r="AB138" s="47" t="str">
        <f t="shared" si="40"/>
        <v>20x10, 8x180, -18 OS, 3640 lbs</v>
      </c>
      <c r="AC138" s="73" t="s">
        <v>1562</v>
      </c>
      <c r="AD138" s="46" t="str">
        <f>IF(AC138="N/A","None",VLOOKUP(AC138,ACCESSORIES!F:N,9,FALSE))</f>
        <v>Push Thru</v>
      </c>
      <c r="AE138" s="82">
        <f>_xlfn.IFNA(VLOOKUP(AC138,ACCESSORIES!F:J,5,FALSE),"N/A")</f>
        <v>33</v>
      </c>
      <c r="AF138" s="80" t="s">
        <v>85</v>
      </c>
      <c r="AG138" s="92" t="s">
        <v>85</v>
      </c>
      <c r="AH138" s="3" t="s">
        <v>2863</v>
      </c>
      <c r="AI138" s="73" t="s">
        <v>1827</v>
      </c>
      <c r="AJ138" s="9">
        <f>_xlfn.IFNA(VLOOKUP(AI138,ACCESSORIES!F:J,5,FALSE),"N/A")</f>
        <v>1.1000000000000001</v>
      </c>
      <c r="AK138" s="92" t="s">
        <v>237</v>
      </c>
      <c r="AL138" s="92" t="s">
        <v>85</v>
      </c>
      <c r="AM138" s="38" t="str">
        <f>_xlfn.IFNA(VLOOKUP(AL138,ACCESSORIES!F:J,5,FALSE),"N/A")</f>
        <v>N/A</v>
      </c>
      <c r="AN138" s="92" t="s">
        <v>85</v>
      </c>
      <c r="AO138" s="75">
        <v>16.2</v>
      </c>
      <c r="AP138" s="75">
        <v>60</v>
      </c>
      <c r="AQ138" s="92">
        <v>210</v>
      </c>
      <c r="AR138" s="25">
        <v>0</v>
      </c>
      <c r="AS138" s="25">
        <v>0</v>
      </c>
      <c r="AT138" s="25">
        <v>33.9</v>
      </c>
      <c r="AU138" s="25">
        <v>58.3</v>
      </c>
      <c r="AV138" s="25">
        <v>245.4</v>
      </c>
      <c r="AW138" s="94">
        <v>241</v>
      </c>
      <c r="AX138" s="93">
        <v>123</v>
      </c>
      <c r="AY138" s="49">
        <v>89.5</v>
      </c>
      <c r="AZ138" s="49">
        <v>89.5</v>
      </c>
      <c r="BA138" s="49">
        <v>52</v>
      </c>
      <c r="BB138" s="48">
        <f t="shared" si="39"/>
        <v>2.0499999999999998</v>
      </c>
      <c r="BC138" s="92" t="s">
        <v>85</v>
      </c>
      <c r="BD138" s="412" t="str">
        <f>_xlfn.IFNA(VLOOKUP(BC138,ACCESSORIES!F:J,5,FALSE),"N/A")</f>
        <v>N/A</v>
      </c>
      <c r="BE138" s="92" t="s">
        <v>85</v>
      </c>
      <c r="BF138" s="412" t="str">
        <f>_xlfn.IFNA(VLOOKUP(BE138,ACCESSORIES!F:J,5,FALSE),"N/A")</f>
        <v>N/A</v>
      </c>
      <c r="BG138" s="70">
        <v>45</v>
      </c>
      <c r="BH138" s="50">
        <v>23.228346456692901</v>
      </c>
      <c r="BI138" s="50">
        <v>23.228346456692901</v>
      </c>
      <c r="BJ138" s="50">
        <v>12.9133858267717</v>
      </c>
      <c r="BK138" s="357">
        <f t="shared" si="34"/>
        <v>0.11417680000000027</v>
      </c>
      <c r="BL138" s="408">
        <v>20</v>
      </c>
      <c r="BM138" s="107" t="s">
        <v>10337</v>
      </c>
      <c r="BN138" s="46" t="s">
        <v>3891</v>
      </c>
      <c r="BO138" s="74" t="s">
        <v>3907</v>
      </c>
      <c r="BP138" s="74" t="s">
        <v>4615</v>
      </c>
      <c r="BQ138" s="74" t="s">
        <v>5198</v>
      </c>
      <c r="BR138" s="74" t="s">
        <v>5199</v>
      </c>
      <c r="BS138" s="74" t="s">
        <v>5169</v>
      </c>
      <c r="BT138" s="74" t="s">
        <v>5196</v>
      </c>
      <c r="BU138" s="74" t="s">
        <v>3909</v>
      </c>
      <c r="BV138" s="74"/>
      <c r="BW138" s="74"/>
      <c r="BX138" s="74"/>
      <c r="BY138" s="300" t="s">
        <v>7764</v>
      </c>
      <c r="BZ138" s="356" t="s">
        <v>7763</v>
      </c>
      <c r="CA138" s="300" t="s">
        <v>7765</v>
      </c>
      <c r="CB138" s="356" t="s">
        <v>7766</v>
      </c>
      <c r="CC138" s="86" t="str">
        <f t="shared" si="36"/>
        <v>MR305 NV, 20x10, -18mm Offset, 8x180, 130.81mm Centerbore, Matte Black</v>
      </c>
      <c r="CD138" s="74" t="s">
        <v>3719</v>
      </c>
      <c r="CE138" s="74" t="s">
        <v>3720</v>
      </c>
      <c r="CF138" s="74" t="str">
        <f t="shared" si="37"/>
        <v>STREET (3XX)</v>
      </c>
    </row>
    <row r="139" spans="1:84" s="36" customFormat="1" ht="15" customHeight="1">
      <c r="A139" s="22">
        <f t="shared" ref="A139" si="41">ROW(B139)-2</f>
        <v>137</v>
      </c>
      <c r="B139" s="92" t="s">
        <v>84</v>
      </c>
      <c r="C139" s="92" t="s">
        <v>1038</v>
      </c>
      <c r="D139" s="5" t="s">
        <v>1083</v>
      </c>
      <c r="E139" s="84" t="str">
        <f>CONCATENATE(LEFT(D139,5),VLOOKUP(CONCATENATE(O139,"x",P139),'WHEEL PART NUMBER GUIDE'!$B$9:$C$51,2,FALSE),VLOOKUP(CONCATENATE(Q139, W139), 'WHEEL PART NUMBER GUIDE'!$Q$6:$R$98, 2, FALSE),VLOOKUP(Z139,'WHEEL PART NUMBER GUIDE'!$J$8:$K$54,2, FALSE),IF(V139="N/A",IF(ABS(T139)&lt;10,"0"&amp;ABS(T139),ABS(T139)),CONCATENATE(LEFT(V139,1),RIGHT(V139,1))), G139, H139)</f>
        <v>MR30567060500H</v>
      </c>
      <c r="F139" s="84" t="str">
        <f t="shared" ref="F139" si="42">E139</f>
        <v>MR30567060500H</v>
      </c>
      <c r="G139" s="83" t="s">
        <v>2100</v>
      </c>
      <c r="H139" s="83"/>
      <c r="I139" s="72" t="s">
        <v>10592</v>
      </c>
      <c r="J139" s="305">
        <v>46036</v>
      </c>
      <c r="K139" s="78" t="s">
        <v>1230</v>
      </c>
      <c r="L139" s="328">
        <v>339</v>
      </c>
      <c r="M139" s="85">
        <f t="shared" si="35"/>
        <v>339</v>
      </c>
      <c r="N139" s="630"/>
      <c r="O139" s="5">
        <v>16</v>
      </c>
      <c r="P139" s="8">
        <v>7</v>
      </c>
      <c r="Q139" s="92" t="str">
        <f t="shared" ref="Q139" si="43">CONCATENATE(R139,"x",S139)</f>
        <v>6x5.5</v>
      </c>
      <c r="R139" s="3">
        <v>6</v>
      </c>
      <c r="S139" s="3">
        <v>5.5</v>
      </c>
      <c r="T139" s="3">
        <v>0</v>
      </c>
      <c r="U139" s="16">
        <v>3.98</v>
      </c>
      <c r="V139" s="93" t="s">
        <v>85</v>
      </c>
      <c r="W139" s="16">
        <v>108.3</v>
      </c>
      <c r="X139" s="8">
        <v>24.669727138487801</v>
      </c>
      <c r="Y139" s="47">
        <v>3640</v>
      </c>
      <c r="Z139" s="71" t="s">
        <v>2165</v>
      </c>
      <c r="AA139" s="72" t="s">
        <v>2845</v>
      </c>
      <c r="AB139" s="47" t="str">
        <f t="shared" ref="AB139" si="44">_xlfn.CONCAT(O139,"x",P139,","," ",Q139,","," ",T139," ","OS",","," ",Y139," lbs")</f>
        <v>16x7, 6x5.5, 0 OS, 3640 lbs</v>
      </c>
      <c r="AC139" s="73" t="s">
        <v>10548</v>
      </c>
      <c r="AD139" s="46" t="str">
        <f>IF(AC139="N/A","None",VLOOKUP(AC139,ACCESSORIES!F:N,9,FALSE))</f>
        <v>Push Thru</v>
      </c>
      <c r="AE139" s="82">
        <f>_xlfn.IFNA(VLOOKUP(AC139,ACCESSORIES!F:J,5,FALSE),"N/A")</f>
        <v>33</v>
      </c>
      <c r="AF139" s="80" t="s">
        <v>85</v>
      </c>
      <c r="AG139" s="92" t="s">
        <v>85</v>
      </c>
      <c r="AH139" s="3" t="s">
        <v>2859</v>
      </c>
      <c r="AI139" s="73" t="s">
        <v>1827</v>
      </c>
      <c r="AJ139" s="9">
        <f>_xlfn.IFNA(VLOOKUP(AI139,ACCESSORIES!F:J,5,FALSE),"N/A")</f>
        <v>1.1000000000000001</v>
      </c>
      <c r="AK139" s="92" t="s">
        <v>237</v>
      </c>
      <c r="AL139" s="92" t="s">
        <v>85</v>
      </c>
      <c r="AM139" s="38" t="str">
        <f>_xlfn.IFNA(VLOOKUP(AL139,ACCESSORIES!F:J,5,FALSE),"N/A")</f>
        <v>N/A</v>
      </c>
      <c r="AN139" s="92" t="s">
        <v>85</v>
      </c>
      <c r="AO139" s="75">
        <v>16.2</v>
      </c>
      <c r="AP139" s="75">
        <v>60</v>
      </c>
      <c r="AQ139" s="92">
        <v>178</v>
      </c>
      <c r="AR139" s="25">
        <v>3</v>
      </c>
      <c r="AS139" s="25">
        <v>25</v>
      </c>
      <c r="AT139" s="25">
        <v>40</v>
      </c>
      <c r="AU139" s="25">
        <v>48</v>
      </c>
      <c r="AV139" s="25">
        <v>195</v>
      </c>
      <c r="AW139" s="94">
        <v>188</v>
      </c>
      <c r="AX139" s="93">
        <v>106.8</v>
      </c>
      <c r="AY139" s="49">
        <v>53</v>
      </c>
      <c r="AZ139" s="49">
        <v>90</v>
      </c>
      <c r="BA139" s="49">
        <v>17</v>
      </c>
      <c r="BB139" s="529">
        <f t="shared" si="39"/>
        <v>0.67</v>
      </c>
      <c r="BC139" s="92" t="s">
        <v>85</v>
      </c>
      <c r="BD139" s="412" t="str">
        <f>_xlfn.IFNA(VLOOKUP(BC139,ACCESSORIES!F:J,5,FALSE),"N/A")</f>
        <v>N/A</v>
      </c>
      <c r="BE139" s="92" t="s">
        <v>85</v>
      </c>
      <c r="BF139" s="412" t="str">
        <f>_xlfn.IFNA(VLOOKUP(BE139,ACCESSORIES!F:J,5,FALSE),"N/A")</f>
        <v>N/A</v>
      </c>
      <c r="BG139" s="70">
        <f>X139+4</f>
        <v>28.669727138487801</v>
      </c>
      <c r="BH139" s="50">
        <v>19.09</v>
      </c>
      <c r="BI139" s="50">
        <v>19.09</v>
      </c>
      <c r="BJ139" s="50">
        <v>10.24</v>
      </c>
      <c r="BK139" s="531">
        <f t="shared" si="34"/>
        <v>6.1152323564527607E-2</v>
      </c>
      <c r="BL139" s="532">
        <v>36</v>
      </c>
      <c r="BM139" s="107" t="s">
        <v>10367</v>
      </c>
      <c r="BN139" s="46" t="s">
        <v>3891</v>
      </c>
      <c r="BO139" s="74" t="s">
        <v>3907</v>
      </c>
      <c r="BP139" s="74" t="s">
        <v>4615</v>
      </c>
      <c r="BQ139" s="74" t="s">
        <v>5198</v>
      </c>
      <c r="BR139" s="74" t="s">
        <v>5199</v>
      </c>
      <c r="BS139" s="74" t="s">
        <v>5169</v>
      </c>
      <c r="BT139" s="74" t="s">
        <v>5196</v>
      </c>
      <c r="BU139" s="74" t="s">
        <v>3909</v>
      </c>
      <c r="BV139" s="74"/>
      <c r="BW139" s="74"/>
      <c r="BX139" s="74"/>
      <c r="BY139" s="300"/>
      <c r="BZ139" s="356"/>
      <c r="CA139" s="300"/>
      <c r="CB139" s="356"/>
      <c r="CC139" s="86" t="str">
        <f t="shared" ref="CC139:CC140" si="45">CONCATENATE(IF(K139="Closeout","CLOSEOUT - ",""),D139,", ",O139,"x",P139,", ",IF(V139="N/A","",CONCATENATE(V139,"/")),IF(T139&gt;0,CONCATENATE("+",T139),T139),"mm Offset, ",Q139,", ",W139,"mm Centerbore, ",PROPER(Z139),IF(H139="R",", Race Drilled",""),"",IF(BE139="N/A","",CONCATENATE(", w/ ",BE139)))</f>
        <v>MR305 NV HD, 16x7, 0mm Offset, 6x5.5, 108.3mm Centerbore, Matte Black</v>
      </c>
      <c r="CD139" s="74" t="s">
        <v>3719</v>
      </c>
      <c r="CE139" s="74" t="s">
        <v>3720</v>
      </c>
      <c r="CF139" s="74" t="str">
        <f t="shared" ref="CF139:CF140" si="46">C139</f>
        <v>STREET (3XX)</v>
      </c>
    </row>
    <row r="140" spans="1:84" s="36" customFormat="1" ht="15" customHeight="1">
      <c r="A140" s="22">
        <f t="shared" ref="A140" si="47">ROW(B140)-2</f>
        <v>138</v>
      </c>
      <c r="B140" s="92" t="s">
        <v>84</v>
      </c>
      <c r="C140" s="92" t="s">
        <v>1038</v>
      </c>
      <c r="D140" s="5" t="s">
        <v>1083</v>
      </c>
      <c r="E140" s="84" t="str">
        <f>CONCATENATE(LEFT(D140,5),VLOOKUP(CONCATENATE(O140,"x",P140),'WHEEL PART NUMBER GUIDE'!$B$9:$C$51,2,FALSE),VLOOKUP(CONCATENATE(Q140, W140), 'WHEEL PART NUMBER GUIDE'!$Q$6:$R$98, 2, FALSE),VLOOKUP(Z140,'WHEEL PART NUMBER GUIDE'!$J$8:$K$54,2, FALSE),IF(V140="N/A",IF(ABS(T140)&lt;10,"0"&amp;ABS(T140),ABS(T140)),CONCATENATE(LEFT(V140,1),RIGHT(V140,1))), G140, H140)</f>
        <v>MR30567080500H</v>
      </c>
      <c r="F140" s="84" t="str">
        <f t="shared" ref="F140" si="48">E140</f>
        <v>MR30567080500H</v>
      </c>
      <c r="G140" s="83" t="s">
        <v>2100</v>
      </c>
      <c r="H140" s="83"/>
      <c r="I140" s="72" t="s">
        <v>10593</v>
      </c>
      <c r="J140" s="305">
        <v>46036</v>
      </c>
      <c r="K140" s="78" t="s">
        <v>1230</v>
      </c>
      <c r="L140" s="328">
        <v>339</v>
      </c>
      <c r="M140" s="85">
        <f t="shared" si="35"/>
        <v>339</v>
      </c>
      <c r="N140" s="630"/>
      <c r="O140" s="5">
        <v>16</v>
      </c>
      <c r="P140" s="8">
        <v>7</v>
      </c>
      <c r="Q140" s="92" t="str">
        <f t="shared" ref="Q140" si="49">CONCATENATE(R140,"x",S140)</f>
        <v>8x6.5</v>
      </c>
      <c r="R140" s="3">
        <v>8</v>
      </c>
      <c r="S140" s="3">
        <v>6.5</v>
      </c>
      <c r="T140" s="3">
        <v>0</v>
      </c>
      <c r="U140" s="16">
        <v>3.98</v>
      </c>
      <c r="V140" s="93" t="s">
        <v>85</v>
      </c>
      <c r="W140" s="16">
        <v>130.81</v>
      </c>
      <c r="X140" s="8">
        <v>24.449264876302919</v>
      </c>
      <c r="Y140" s="47">
        <v>4500</v>
      </c>
      <c r="Z140" s="71" t="s">
        <v>2165</v>
      </c>
      <c r="AA140" s="72" t="s">
        <v>2845</v>
      </c>
      <c r="AB140" s="47" t="str">
        <f t="shared" ref="AB140" si="50">_xlfn.CONCAT(O140,"x",P140,","," ",Q140,","," ",T140," ","OS",","," ",Y140," lbs")</f>
        <v>16x7, 8x6.5, 0 OS, 4500 lbs</v>
      </c>
      <c r="AC140" s="73" t="s">
        <v>10549</v>
      </c>
      <c r="AD140" s="46" t="str">
        <f>IF(AC140="N/A","None",VLOOKUP(AC140,ACCESSORIES!F:N,9,FALSE))</f>
        <v>Push Thru</v>
      </c>
      <c r="AE140" s="82">
        <f>_xlfn.IFNA(VLOOKUP(AC140,ACCESSORIES!F:J,5,FALSE),"N/A")</f>
        <v>33</v>
      </c>
      <c r="AF140" s="80" t="s">
        <v>85</v>
      </c>
      <c r="AG140" s="92" t="s">
        <v>85</v>
      </c>
      <c r="AH140" s="3" t="s">
        <v>2863</v>
      </c>
      <c r="AI140" s="73" t="s">
        <v>1827</v>
      </c>
      <c r="AJ140" s="9">
        <f>_xlfn.IFNA(VLOOKUP(AI140,ACCESSORIES!F:J,5,FALSE),"N/A")</f>
        <v>1.1000000000000001</v>
      </c>
      <c r="AK140" s="92" t="s">
        <v>237</v>
      </c>
      <c r="AL140" s="92" t="s">
        <v>85</v>
      </c>
      <c r="AM140" s="38" t="str">
        <f>_xlfn.IFNA(VLOOKUP(AL140,ACCESSORIES!F:J,5,FALSE),"N/A")</f>
        <v>N/A</v>
      </c>
      <c r="AN140" s="92" t="s">
        <v>85</v>
      </c>
      <c r="AO140" s="75">
        <v>16.2</v>
      </c>
      <c r="AP140" s="75">
        <v>60</v>
      </c>
      <c r="AQ140" s="92">
        <v>196</v>
      </c>
      <c r="AR140" s="94">
        <v>0</v>
      </c>
      <c r="AS140" s="94">
        <v>7</v>
      </c>
      <c r="AT140" s="25">
        <v>37</v>
      </c>
      <c r="AU140" s="25">
        <v>47</v>
      </c>
      <c r="AV140" s="25">
        <v>195</v>
      </c>
      <c r="AW140" s="94">
        <v>188</v>
      </c>
      <c r="AX140" s="93">
        <v>126.2</v>
      </c>
      <c r="AY140" s="49">
        <v>100</v>
      </c>
      <c r="AZ140" s="49">
        <v>100</v>
      </c>
      <c r="BA140" s="49">
        <v>17</v>
      </c>
      <c r="BB140" s="529">
        <f t="shared" ref="BB140" si="51">ROUND(CONVERT(BA140,"mm","in"),2)</f>
        <v>0.67</v>
      </c>
      <c r="BC140" s="92" t="s">
        <v>85</v>
      </c>
      <c r="BD140" s="412" t="str">
        <f>_xlfn.IFNA(VLOOKUP(BC140,ACCESSORIES!F:J,5,FALSE),"N/A")</f>
        <v>N/A</v>
      </c>
      <c r="BE140" s="92" t="s">
        <v>85</v>
      </c>
      <c r="BF140" s="412" t="str">
        <f>_xlfn.IFNA(VLOOKUP(BE140,ACCESSORIES!F:J,5,FALSE),"N/A")</f>
        <v>N/A</v>
      </c>
      <c r="BG140" s="70">
        <f>X140+4</f>
        <v>28.449264876302919</v>
      </c>
      <c r="BH140" s="50">
        <v>19.09</v>
      </c>
      <c r="BI140" s="50">
        <v>19.09</v>
      </c>
      <c r="BJ140" s="50">
        <v>10.24</v>
      </c>
      <c r="BK140" s="531">
        <f t="shared" si="34"/>
        <v>6.1152323564527607E-2</v>
      </c>
      <c r="BL140" s="532">
        <v>36</v>
      </c>
      <c r="BM140" s="107" t="s">
        <v>10367</v>
      </c>
      <c r="BN140" s="46" t="s">
        <v>3891</v>
      </c>
      <c r="BO140" s="74" t="s">
        <v>3907</v>
      </c>
      <c r="BP140" s="74" t="s">
        <v>4615</v>
      </c>
      <c r="BQ140" s="74" t="s">
        <v>5198</v>
      </c>
      <c r="BR140" s="74" t="s">
        <v>5199</v>
      </c>
      <c r="BS140" s="74" t="s">
        <v>5169</v>
      </c>
      <c r="BT140" s="74" t="s">
        <v>5196</v>
      </c>
      <c r="BU140" s="74" t="s">
        <v>3909</v>
      </c>
      <c r="BV140" s="74"/>
      <c r="BW140" s="74"/>
      <c r="BX140" s="74"/>
      <c r="BY140" s="300" t="s">
        <v>11060</v>
      </c>
      <c r="BZ140" s="622" t="s">
        <v>11059</v>
      </c>
      <c r="CA140" s="300"/>
      <c r="CB140" s="356"/>
      <c r="CC140" s="86" t="str">
        <f t="shared" si="45"/>
        <v>MR305 NV HD, 16x7, 0mm Offset, 8x6.5, 130.81mm Centerbore, Matte Black</v>
      </c>
      <c r="CD140" s="74" t="s">
        <v>3719</v>
      </c>
      <c r="CE140" s="74" t="s">
        <v>3720</v>
      </c>
      <c r="CF140" s="74" t="str">
        <f t="shared" si="46"/>
        <v>STREET (3XX)</v>
      </c>
    </row>
    <row r="141" spans="1:84" s="36" customFormat="1" ht="15" customHeight="1">
      <c r="A141" s="22">
        <f t="shared" si="32"/>
        <v>139</v>
      </c>
      <c r="B141" s="92" t="s">
        <v>84</v>
      </c>
      <c r="C141" s="92" t="s">
        <v>1038</v>
      </c>
      <c r="D141" s="5" t="s">
        <v>1083</v>
      </c>
      <c r="E141" s="84" t="str">
        <f>CONCATENATE(LEFT(D141,5),VLOOKUP(CONCATENATE(O141,"x",P141),'WHEEL PART NUMBER GUIDE'!$B$9:$C$51,2,FALSE),VLOOKUP(CONCATENATE(Q141, W141), 'WHEEL PART NUMBER GUIDE'!$Q$6:$R$98, 2, FALSE),VLOOKUP(Z141,'WHEEL PART NUMBER GUIDE'!$J$8:$K$54,2, FALSE),IF(V141="N/A",IF(ABS(T141)&lt;10,"0"&amp;ABS(T141),ABS(T141)),CONCATENATE(LEFT(V141,1),RIGHT(V141,1))), G141, H141)</f>
        <v>MR30578580500H</v>
      </c>
      <c r="F141" s="84" t="str">
        <f t="shared" si="38"/>
        <v>MR30578580500H</v>
      </c>
      <c r="G141" s="83" t="s">
        <v>2100</v>
      </c>
      <c r="H141" s="83"/>
      <c r="I141" s="72" t="s">
        <v>455</v>
      </c>
      <c r="J141" s="305">
        <v>42736</v>
      </c>
      <c r="K141" s="78" t="s">
        <v>1230</v>
      </c>
      <c r="L141" s="328">
        <v>385</v>
      </c>
      <c r="M141" s="85">
        <f t="shared" si="35"/>
        <v>385</v>
      </c>
      <c r="N141" s="630"/>
      <c r="O141" s="5">
        <v>17</v>
      </c>
      <c r="P141" s="8">
        <v>8.5</v>
      </c>
      <c r="Q141" s="92" t="str">
        <f t="shared" si="33"/>
        <v>8x6.5</v>
      </c>
      <c r="R141" s="3">
        <v>8</v>
      </c>
      <c r="S141" s="3">
        <v>6.5</v>
      </c>
      <c r="T141" s="3">
        <v>0</v>
      </c>
      <c r="U141" s="16">
        <v>4.75</v>
      </c>
      <c r="V141" s="93" t="s">
        <v>85</v>
      </c>
      <c r="W141" s="16">
        <v>130.81</v>
      </c>
      <c r="X141" s="8">
        <v>30.57</v>
      </c>
      <c r="Y141" s="47">
        <v>4500</v>
      </c>
      <c r="Z141" s="71" t="s">
        <v>2165</v>
      </c>
      <c r="AA141" s="72" t="s">
        <v>2845</v>
      </c>
      <c r="AB141" s="47" t="str">
        <f t="shared" si="40"/>
        <v>17x8.5, 8x6.5, 0 OS, 4500 lbs</v>
      </c>
      <c r="AC141" s="73" t="s">
        <v>1562</v>
      </c>
      <c r="AD141" s="46" t="str">
        <f>IF(AC141="N/A","None",VLOOKUP(AC141,ACCESSORIES!F:N,9,FALSE))</f>
        <v>Push Thru</v>
      </c>
      <c r="AE141" s="82">
        <f>_xlfn.IFNA(VLOOKUP(AC141,ACCESSORIES!F:J,5,FALSE),"N/A")</f>
        <v>33</v>
      </c>
      <c r="AF141" s="80" t="s">
        <v>85</v>
      </c>
      <c r="AG141" s="92" t="s">
        <v>85</v>
      </c>
      <c r="AH141" s="3" t="s">
        <v>2863</v>
      </c>
      <c r="AI141" s="73" t="s">
        <v>1827</v>
      </c>
      <c r="AJ141" s="9">
        <f>_xlfn.IFNA(VLOOKUP(AI141,ACCESSORIES!F:J,5,FALSE),"N/A")</f>
        <v>1.1000000000000001</v>
      </c>
      <c r="AK141" s="92" t="s">
        <v>237</v>
      </c>
      <c r="AL141" s="92" t="s">
        <v>85</v>
      </c>
      <c r="AM141" s="38" t="str">
        <f>_xlfn.IFNA(VLOOKUP(AL141,ACCESSORIES!F:J,5,FALSE),"N/A")</f>
        <v>N/A</v>
      </c>
      <c r="AN141" s="92" t="s">
        <v>85</v>
      </c>
      <c r="AO141" s="75">
        <v>16.2</v>
      </c>
      <c r="AP141" s="75">
        <v>60</v>
      </c>
      <c r="AQ141" s="92">
        <v>200</v>
      </c>
      <c r="AR141" s="94">
        <v>0</v>
      </c>
      <c r="AS141" s="94">
        <v>0</v>
      </c>
      <c r="AT141" s="94">
        <v>32.799999999999997</v>
      </c>
      <c r="AU141" s="94">
        <v>45</v>
      </c>
      <c r="AV141" s="94">
        <v>207</v>
      </c>
      <c r="AW141" s="94">
        <v>202</v>
      </c>
      <c r="AX141" s="93">
        <v>123</v>
      </c>
      <c r="AY141" s="49">
        <v>89.5</v>
      </c>
      <c r="AZ141" s="49">
        <v>89.5</v>
      </c>
      <c r="BA141" s="49">
        <v>32</v>
      </c>
      <c r="BB141" s="48">
        <f t="shared" si="39"/>
        <v>1.26</v>
      </c>
      <c r="BC141" s="92" t="s">
        <v>85</v>
      </c>
      <c r="BD141" s="412" t="str">
        <f>_xlfn.IFNA(VLOOKUP(BC141,ACCESSORIES!F:J,5,FALSE),"N/A")</f>
        <v>N/A</v>
      </c>
      <c r="BE141" s="92" t="s">
        <v>85</v>
      </c>
      <c r="BF141" s="412" t="str">
        <f>_xlfn.IFNA(VLOOKUP(BE141,ACCESSORIES!F:J,5,FALSE),"N/A")</f>
        <v>N/A</v>
      </c>
      <c r="BG141" s="70">
        <v>36</v>
      </c>
      <c r="BH141" s="50">
        <v>20.236220472440898</v>
      </c>
      <c r="BI141" s="50">
        <v>20.236220472440898</v>
      </c>
      <c r="BJ141" s="50">
        <v>11.417322834645701</v>
      </c>
      <c r="BK141" s="357">
        <f t="shared" si="34"/>
        <v>7.6616839999999839E-2</v>
      </c>
      <c r="BL141" s="73">
        <v>36</v>
      </c>
      <c r="BM141" s="107" t="s">
        <v>10337</v>
      </c>
      <c r="BN141" s="46" t="s">
        <v>3891</v>
      </c>
      <c r="BO141" s="74" t="s">
        <v>3907</v>
      </c>
      <c r="BP141" s="74" t="s">
        <v>4615</v>
      </c>
      <c r="BQ141" s="74" t="s">
        <v>5198</v>
      </c>
      <c r="BR141" s="74" t="s">
        <v>5199</v>
      </c>
      <c r="BS141" s="74" t="s">
        <v>5169</v>
      </c>
      <c r="BT141" s="74" t="s">
        <v>5196</v>
      </c>
      <c r="BU141" s="74" t="s">
        <v>3909</v>
      </c>
      <c r="BV141" s="74"/>
      <c r="BW141" s="74"/>
      <c r="BX141" s="74"/>
      <c r="BY141" s="300" t="s">
        <v>7760</v>
      </c>
      <c r="BZ141" s="356" t="s">
        <v>7759</v>
      </c>
      <c r="CA141" s="300" t="s">
        <v>7761</v>
      </c>
      <c r="CB141" s="356" t="s">
        <v>7762</v>
      </c>
      <c r="CC141" s="86" t="str">
        <f t="shared" si="36"/>
        <v>MR305 NV HD, 17x8.5, 0mm Offset, 8x6.5, 130.81mm Centerbore, Matte Black</v>
      </c>
      <c r="CD141" s="74" t="s">
        <v>3719</v>
      </c>
      <c r="CE141" s="74" t="s">
        <v>3720</v>
      </c>
      <c r="CF141" s="74" t="str">
        <f t="shared" si="37"/>
        <v>STREET (3XX)</v>
      </c>
    </row>
    <row r="142" spans="1:84" s="36" customFormat="1" ht="15" customHeight="1">
      <c r="A142" s="22">
        <f t="shared" si="32"/>
        <v>140</v>
      </c>
      <c r="B142" s="92" t="s">
        <v>84</v>
      </c>
      <c r="C142" s="92" t="s">
        <v>1038</v>
      </c>
      <c r="D142" s="5" t="s">
        <v>1083</v>
      </c>
      <c r="E142" s="84" t="str">
        <f>CONCATENATE(LEFT(D142,5),VLOOKUP(CONCATENATE(O142,"x",P142),'WHEEL PART NUMBER GUIDE'!$B$9:$C$51,2,FALSE),VLOOKUP(CONCATENATE(Q142, W142), 'WHEEL PART NUMBER GUIDE'!$Q$6:$R$98, 2, FALSE),VLOOKUP(Z142,'WHEEL PART NUMBER GUIDE'!$J$8:$K$54,2, FALSE),IF(V142="N/A",IF(ABS(T142)&lt;10,"0"&amp;ABS(T142),ABS(T142)),CONCATENATE(LEFT(V142,1),RIGHT(V142,1))), G142, H142)</f>
        <v>MR30578587500H</v>
      </c>
      <c r="F142" s="84" t="str">
        <f t="shared" si="38"/>
        <v>MR30578587500H</v>
      </c>
      <c r="G142" s="83" t="s">
        <v>2100</v>
      </c>
      <c r="H142" s="83"/>
      <c r="I142" s="72" t="s">
        <v>456</v>
      </c>
      <c r="J142" s="305">
        <v>42736</v>
      </c>
      <c r="K142" s="78" t="s">
        <v>1230</v>
      </c>
      <c r="L142" s="328">
        <v>385</v>
      </c>
      <c r="M142" s="85">
        <f t="shared" si="35"/>
        <v>385</v>
      </c>
      <c r="N142" s="630"/>
      <c r="O142" s="5">
        <v>17</v>
      </c>
      <c r="P142" s="8">
        <v>8.5</v>
      </c>
      <c r="Q142" s="92" t="str">
        <f t="shared" si="33"/>
        <v>8x170</v>
      </c>
      <c r="R142" s="3">
        <v>8</v>
      </c>
      <c r="S142" s="3">
        <v>170</v>
      </c>
      <c r="T142" s="3">
        <v>0</v>
      </c>
      <c r="U142" s="16">
        <v>4.75</v>
      </c>
      <c r="V142" s="93" t="s">
        <v>85</v>
      </c>
      <c r="W142" s="16">
        <v>130.81</v>
      </c>
      <c r="X142" s="8">
        <v>30.240073629692375</v>
      </c>
      <c r="Y142" s="47">
        <v>4500</v>
      </c>
      <c r="Z142" s="71" t="s">
        <v>2165</v>
      </c>
      <c r="AA142" s="72" t="s">
        <v>2845</v>
      </c>
      <c r="AB142" s="47" t="str">
        <f t="shared" si="40"/>
        <v>17x8.5, 8x170, 0 OS, 4500 lbs</v>
      </c>
      <c r="AC142" s="73" t="s">
        <v>1759</v>
      </c>
      <c r="AD142" s="46" t="str">
        <f>IF(AC142="N/A","None",VLOOKUP(AC142,ACCESSORIES!F:N,9,FALSE))</f>
        <v>Push Thru</v>
      </c>
      <c r="AE142" s="82">
        <f>_xlfn.IFNA(VLOOKUP(AC142,ACCESSORIES!F:J,5,FALSE),"N/A")</f>
        <v>33</v>
      </c>
      <c r="AF142" s="80" t="s">
        <v>85</v>
      </c>
      <c r="AG142" s="73" t="s">
        <v>85</v>
      </c>
      <c r="AH142" s="3" t="s">
        <v>2863</v>
      </c>
      <c r="AI142" s="73" t="s">
        <v>1827</v>
      </c>
      <c r="AJ142" s="9">
        <f>_xlfn.IFNA(VLOOKUP(AI142,ACCESSORIES!F:J,5,FALSE),"N/A")</f>
        <v>1.1000000000000001</v>
      </c>
      <c r="AK142" s="92" t="s">
        <v>237</v>
      </c>
      <c r="AL142" s="92" t="s">
        <v>85</v>
      </c>
      <c r="AM142" s="38" t="str">
        <f>_xlfn.IFNA(VLOOKUP(AL142,ACCESSORIES!F:J,5,FALSE),"N/A")</f>
        <v>N/A</v>
      </c>
      <c r="AN142" s="92" t="s">
        <v>85</v>
      </c>
      <c r="AO142" s="75">
        <v>16.2</v>
      </c>
      <c r="AP142" s="75">
        <v>60</v>
      </c>
      <c r="AQ142" s="92">
        <v>200</v>
      </c>
      <c r="AR142" s="94">
        <v>0</v>
      </c>
      <c r="AS142" s="94">
        <v>0</v>
      </c>
      <c r="AT142" s="94">
        <v>32.799999999999997</v>
      </c>
      <c r="AU142" s="94">
        <v>45</v>
      </c>
      <c r="AV142" s="94">
        <v>207</v>
      </c>
      <c r="AW142" s="94">
        <v>202</v>
      </c>
      <c r="AX142" s="93">
        <v>128</v>
      </c>
      <c r="AY142" s="49">
        <v>97.7</v>
      </c>
      <c r="AZ142" s="49">
        <v>107</v>
      </c>
      <c r="BA142" s="49">
        <v>32</v>
      </c>
      <c r="BB142" s="48">
        <f t="shared" si="39"/>
        <v>1.26</v>
      </c>
      <c r="BC142" s="92" t="s">
        <v>85</v>
      </c>
      <c r="BD142" s="412" t="str">
        <f>_xlfn.IFNA(VLOOKUP(BC142,ACCESSORIES!F:J,5,FALSE),"N/A")</f>
        <v>N/A</v>
      </c>
      <c r="BE142" s="92" t="s">
        <v>85</v>
      </c>
      <c r="BF142" s="412" t="str">
        <f>_xlfn.IFNA(VLOOKUP(BE142,ACCESSORIES!F:J,5,FALSE),"N/A")</f>
        <v>N/A</v>
      </c>
      <c r="BG142" s="70">
        <v>36</v>
      </c>
      <c r="BH142" s="50">
        <v>20.236220472440898</v>
      </c>
      <c r="BI142" s="50">
        <v>20.236220472440898</v>
      </c>
      <c r="BJ142" s="50">
        <v>11.417322834645701</v>
      </c>
      <c r="BK142" s="357">
        <f t="shared" si="34"/>
        <v>7.6616839999999839E-2</v>
      </c>
      <c r="BL142" s="73">
        <v>36</v>
      </c>
      <c r="BM142" s="107" t="s">
        <v>10337</v>
      </c>
      <c r="BN142" s="46" t="s">
        <v>3891</v>
      </c>
      <c r="BO142" s="74" t="s">
        <v>3907</v>
      </c>
      <c r="BP142" s="74" t="s">
        <v>4615</v>
      </c>
      <c r="BQ142" s="74" t="s">
        <v>5198</v>
      </c>
      <c r="BR142" s="74" t="s">
        <v>5199</v>
      </c>
      <c r="BS142" s="74" t="s">
        <v>5169</v>
      </c>
      <c r="BT142" s="74" t="s">
        <v>5196</v>
      </c>
      <c r="BU142" s="74" t="s">
        <v>3909</v>
      </c>
      <c r="BV142" s="74"/>
      <c r="BW142" s="74"/>
      <c r="BX142" s="74"/>
      <c r="BY142" s="300" t="s">
        <v>7760</v>
      </c>
      <c r="BZ142" s="356" t="s">
        <v>7759</v>
      </c>
      <c r="CA142" s="300" t="s">
        <v>7761</v>
      </c>
      <c r="CB142" s="356" t="s">
        <v>7762</v>
      </c>
      <c r="CC142" s="86" t="str">
        <f t="shared" si="36"/>
        <v>MR305 NV HD, 17x8.5, 0mm Offset, 8x170, 130.81mm Centerbore, Matte Black</v>
      </c>
      <c r="CD142" s="74" t="s">
        <v>3719</v>
      </c>
      <c r="CE142" s="74" t="s">
        <v>3720</v>
      </c>
      <c r="CF142" s="74" t="str">
        <f t="shared" si="37"/>
        <v>STREET (3XX)</v>
      </c>
    </row>
    <row r="143" spans="1:84" s="36" customFormat="1" ht="15" customHeight="1">
      <c r="A143" s="22">
        <f t="shared" si="32"/>
        <v>141</v>
      </c>
      <c r="B143" s="92" t="s">
        <v>84</v>
      </c>
      <c r="C143" s="92" t="s">
        <v>1038</v>
      </c>
      <c r="D143" s="5" t="s">
        <v>1083</v>
      </c>
      <c r="E143" s="84" t="str">
        <f>CONCATENATE(LEFT(D143,5),VLOOKUP(CONCATENATE(O143,"x",P143),'WHEEL PART NUMBER GUIDE'!$B$9:$C$51,2,FALSE),VLOOKUP(CONCATENATE(Q143, W143), 'WHEEL PART NUMBER GUIDE'!$Q$6:$R$98, 2, FALSE),VLOOKUP(Z143,'WHEEL PART NUMBER GUIDE'!$J$8:$K$54,2, FALSE),IF(V143="N/A",IF(ABS(T143)&lt;10,"0"&amp;ABS(T143),ABS(T143)),CONCATENATE(LEFT(V143,1),RIGHT(V143,1))), G143, H143)</f>
        <v>MR30578588500H</v>
      </c>
      <c r="F143" s="84" t="str">
        <f t="shared" si="38"/>
        <v>MR30578588500H</v>
      </c>
      <c r="G143" s="83" t="s">
        <v>2100</v>
      </c>
      <c r="H143" s="83"/>
      <c r="I143" s="72" t="s">
        <v>457</v>
      </c>
      <c r="J143" s="305">
        <v>42736</v>
      </c>
      <c r="K143" s="78" t="s">
        <v>1230</v>
      </c>
      <c r="L143" s="328">
        <v>385</v>
      </c>
      <c r="M143" s="85">
        <f t="shared" si="35"/>
        <v>385</v>
      </c>
      <c r="N143" s="630"/>
      <c r="O143" s="5">
        <v>17</v>
      </c>
      <c r="P143" s="8">
        <v>8.5</v>
      </c>
      <c r="Q143" s="92" t="str">
        <f t="shared" si="33"/>
        <v>8x180</v>
      </c>
      <c r="R143" s="3">
        <v>8</v>
      </c>
      <c r="S143" s="3">
        <v>180</v>
      </c>
      <c r="T143" s="3">
        <v>0</v>
      </c>
      <c r="U143" s="16">
        <v>4.75</v>
      </c>
      <c r="V143" s="93" t="s">
        <v>85</v>
      </c>
      <c r="W143" s="16">
        <v>130.81</v>
      </c>
      <c r="X143" s="8">
        <v>30.9749478369753</v>
      </c>
      <c r="Y143" s="47">
        <v>4500</v>
      </c>
      <c r="Z143" s="71" t="s">
        <v>2165</v>
      </c>
      <c r="AA143" s="72" t="s">
        <v>2845</v>
      </c>
      <c r="AB143" s="47" t="str">
        <f t="shared" si="40"/>
        <v>17x8.5, 8x180, 0 OS, 4500 lbs</v>
      </c>
      <c r="AC143" s="73" t="s">
        <v>1562</v>
      </c>
      <c r="AD143" s="46" t="str">
        <f>IF(AC143="N/A","None",VLOOKUP(AC143,ACCESSORIES!F:N,9,FALSE))</f>
        <v>Push Thru</v>
      </c>
      <c r="AE143" s="82">
        <f>_xlfn.IFNA(VLOOKUP(AC143,ACCESSORIES!F:J,5,FALSE),"N/A")</f>
        <v>33</v>
      </c>
      <c r="AF143" s="80" t="s">
        <v>85</v>
      </c>
      <c r="AG143" s="73" t="s">
        <v>85</v>
      </c>
      <c r="AH143" s="3" t="s">
        <v>2863</v>
      </c>
      <c r="AI143" s="73" t="s">
        <v>1827</v>
      </c>
      <c r="AJ143" s="9">
        <f>_xlfn.IFNA(VLOOKUP(AI143,ACCESSORIES!F:J,5,FALSE),"N/A")</f>
        <v>1.1000000000000001</v>
      </c>
      <c r="AK143" s="92" t="s">
        <v>237</v>
      </c>
      <c r="AL143" s="92" t="s">
        <v>85</v>
      </c>
      <c r="AM143" s="38" t="str">
        <f>_xlfn.IFNA(VLOOKUP(AL143,ACCESSORIES!F:J,5,FALSE),"N/A")</f>
        <v>N/A</v>
      </c>
      <c r="AN143" s="92" t="s">
        <v>85</v>
      </c>
      <c r="AO143" s="75">
        <v>16.2</v>
      </c>
      <c r="AP143" s="75">
        <v>60</v>
      </c>
      <c r="AQ143" s="92">
        <v>210</v>
      </c>
      <c r="AR143" s="94">
        <v>0</v>
      </c>
      <c r="AS143" s="94">
        <v>0</v>
      </c>
      <c r="AT143" s="94">
        <v>31</v>
      </c>
      <c r="AU143" s="94">
        <v>45</v>
      </c>
      <c r="AV143" s="94">
        <v>207</v>
      </c>
      <c r="AW143" s="94">
        <v>202</v>
      </c>
      <c r="AX143" s="93">
        <v>123</v>
      </c>
      <c r="AY143" s="49">
        <v>89.5</v>
      </c>
      <c r="AZ143" s="49">
        <v>89.5</v>
      </c>
      <c r="BA143" s="49">
        <v>32</v>
      </c>
      <c r="BB143" s="48">
        <f t="shared" si="39"/>
        <v>1.26</v>
      </c>
      <c r="BC143" s="92" t="s">
        <v>85</v>
      </c>
      <c r="BD143" s="412" t="str">
        <f>_xlfn.IFNA(VLOOKUP(BC143,ACCESSORIES!F:J,5,FALSE),"N/A")</f>
        <v>N/A</v>
      </c>
      <c r="BE143" s="92" t="s">
        <v>85</v>
      </c>
      <c r="BF143" s="412" t="str">
        <f>_xlfn.IFNA(VLOOKUP(BE143,ACCESSORIES!F:J,5,FALSE),"N/A")</f>
        <v>N/A</v>
      </c>
      <c r="BG143" s="70">
        <v>37</v>
      </c>
      <c r="BH143" s="50">
        <v>20.236220472440898</v>
      </c>
      <c r="BI143" s="50">
        <v>20.236220472440898</v>
      </c>
      <c r="BJ143" s="50">
        <v>11.417322834645701</v>
      </c>
      <c r="BK143" s="357">
        <f t="shared" si="34"/>
        <v>7.6616839999999839E-2</v>
      </c>
      <c r="BL143" s="73">
        <v>36</v>
      </c>
      <c r="BM143" s="107" t="s">
        <v>10337</v>
      </c>
      <c r="BN143" s="46" t="s">
        <v>3891</v>
      </c>
      <c r="BO143" s="74" t="s">
        <v>3907</v>
      </c>
      <c r="BP143" s="74" t="s">
        <v>4615</v>
      </c>
      <c r="BQ143" s="74" t="s">
        <v>5198</v>
      </c>
      <c r="BR143" s="74" t="s">
        <v>5199</v>
      </c>
      <c r="BS143" s="74" t="s">
        <v>5169</v>
      </c>
      <c r="BT143" s="74" t="s">
        <v>5196</v>
      </c>
      <c r="BU143" s="74" t="s">
        <v>3909</v>
      </c>
      <c r="BV143" s="74"/>
      <c r="BW143" s="74"/>
      <c r="BX143" s="74"/>
      <c r="BY143" s="300" t="s">
        <v>7760</v>
      </c>
      <c r="BZ143" s="356" t="s">
        <v>7759</v>
      </c>
      <c r="CA143" s="300" t="s">
        <v>7761</v>
      </c>
      <c r="CB143" s="356" t="s">
        <v>7762</v>
      </c>
      <c r="CC143" s="86" t="str">
        <f t="shared" si="36"/>
        <v>MR305 NV HD, 17x8.5, 0mm Offset, 8x180, 130.81mm Centerbore, Matte Black</v>
      </c>
      <c r="CD143" s="74" t="s">
        <v>3719</v>
      </c>
      <c r="CE143" s="74" t="s">
        <v>3720</v>
      </c>
      <c r="CF143" s="74" t="str">
        <f t="shared" si="37"/>
        <v>STREET (3XX)</v>
      </c>
    </row>
    <row r="144" spans="1:84" s="36" customFormat="1" ht="15" customHeight="1">
      <c r="A144" s="22">
        <f t="shared" si="32"/>
        <v>142</v>
      </c>
      <c r="B144" s="92" t="s">
        <v>84</v>
      </c>
      <c r="C144" s="92" t="s">
        <v>1038</v>
      </c>
      <c r="D144" s="5" t="s">
        <v>1083</v>
      </c>
      <c r="E144" s="84" t="str">
        <f>CONCATENATE(LEFT(D144,5),VLOOKUP(CONCATENATE(O144,"x",P144),'WHEEL PART NUMBER GUIDE'!$B$9:$C$51,2,FALSE),VLOOKUP(CONCATENATE(Q144, W144), 'WHEEL PART NUMBER GUIDE'!$Q$6:$R$98, 2, FALSE),VLOOKUP(Z144,'WHEEL PART NUMBER GUIDE'!$J$8:$K$54,2, FALSE),IF(V144="N/A",IF(ABS(T144)&lt;10,"0"&amp;ABS(T144),ABS(T144)),CONCATENATE(LEFT(V144,1),RIGHT(V144,1))), G144, H144)</f>
        <v>MR30589080518H</v>
      </c>
      <c r="F144" s="84" t="str">
        <f t="shared" si="38"/>
        <v>MR30589080518H</v>
      </c>
      <c r="G144" s="83" t="s">
        <v>2100</v>
      </c>
      <c r="H144" s="83"/>
      <c r="I144" s="72" t="s">
        <v>477</v>
      </c>
      <c r="J144" s="305">
        <v>42736</v>
      </c>
      <c r="K144" s="78" t="s">
        <v>1230</v>
      </c>
      <c r="L144" s="328">
        <v>430</v>
      </c>
      <c r="M144" s="85">
        <f t="shared" si="35"/>
        <v>430</v>
      </c>
      <c r="N144" s="630"/>
      <c r="O144" s="5">
        <v>18</v>
      </c>
      <c r="P144" s="8">
        <v>9</v>
      </c>
      <c r="Q144" s="92" t="str">
        <f t="shared" si="33"/>
        <v>8x6.5</v>
      </c>
      <c r="R144" s="3">
        <v>8</v>
      </c>
      <c r="S144" s="3">
        <v>6.5</v>
      </c>
      <c r="T144" s="3">
        <v>18</v>
      </c>
      <c r="U144" s="16">
        <v>5.75</v>
      </c>
      <c r="V144" s="93" t="s">
        <v>85</v>
      </c>
      <c r="W144" s="16">
        <v>130.81</v>
      </c>
      <c r="X144" s="8">
        <v>35.299999999999997</v>
      </c>
      <c r="Y144" s="47">
        <v>4500</v>
      </c>
      <c r="Z144" s="71" t="s">
        <v>2165</v>
      </c>
      <c r="AA144" s="72" t="s">
        <v>2845</v>
      </c>
      <c r="AB144" s="47" t="str">
        <f t="shared" si="40"/>
        <v>18x9, 8x6.5, 18 OS, 4500 lbs</v>
      </c>
      <c r="AC144" s="73" t="s">
        <v>1562</v>
      </c>
      <c r="AD144" s="46" t="str">
        <f>IF(AC144="N/A","None",VLOOKUP(AC144,ACCESSORIES!F:N,9,FALSE))</f>
        <v>Push Thru</v>
      </c>
      <c r="AE144" s="82">
        <f>_xlfn.IFNA(VLOOKUP(AC144,ACCESSORIES!F:J,5,FALSE),"N/A")</f>
        <v>33</v>
      </c>
      <c r="AF144" s="80" t="s">
        <v>85</v>
      </c>
      <c r="AG144" s="73" t="s">
        <v>85</v>
      </c>
      <c r="AH144" s="3" t="s">
        <v>2863</v>
      </c>
      <c r="AI144" s="73" t="s">
        <v>1827</v>
      </c>
      <c r="AJ144" s="9">
        <f>_xlfn.IFNA(VLOOKUP(AI144,ACCESSORIES!F:J,5,FALSE),"N/A")</f>
        <v>1.1000000000000001</v>
      </c>
      <c r="AK144" s="92" t="s">
        <v>237</v>
      </c>
      <c r="AL144" s="92" t="s">
        <v>85</v>
      </c>
      <c r="AM144" s="38" t="str">
        <f>_xlfn.IFNA(VLOOKUP(AL144,ACCESSORIES!F:J,5,FALSE),"N/A")</f>
        <v>N/A</v>
      </c>
      <c r="AN144" s="92" t="s">
        <v>85</v>
      </c>
      <c r="AO144" s="75">
        <v>16.2</v>
      </c>
      <c r="AP144" s="75">
        <v>60</v>
      </c>
      <c r="AQ144" s="92">
        <v>200</v>
      </c>
      <c r="AR144" s="94">
        <v>0</v>
      </c>
      <c r="AS144" s="94">
        <v>0</v>
      </c>
      <c r="AT144" s="94">
        <v>31.3</v>
      </c>
      <c r="AU144" s="94">
        <v>37</v>
      </c>
      <c r="AV144" s="94">
        <v>217.6</v>
      </c>
      <c r="AW144" s="94">
        <v>208.4</v>
      </c>
      <c r="AX144" s="93">
        <v>123</v>
      </c>
      <c r="AY144" s="49">
        <v>89.5</v>
      </c>
      <c r="AZ144" s="49">
        <v>89.5</v>
      </c>
      <c r="BA144" s="49">
        <v>35</v>
      </c>
      <c r="BB144" s="48">
        <f t="shared" si="39"/>
        <v>1.38</v>
      </c>
      <c r="BC144" s="92" t="s">
        <v>85</v>
      </c>
      <c r="BD144" s="412" t="str">
        <f>_xlfn.IFNA(VLOOKUP(BC144,ACCESSORIES!F:J,5,FALSE),"N/A")</f>
        <v>N/A</v>
      </c>
      <c r="BE144" s="92" t="s">
        <v>85</v>
      </c>
      <c r="BF144" s="412" t="str">
        <f>_xlfn.IFNA(VLOOKUP(BE144,ACCESSORIES!F:J,5,FALSE),"N/A")</f>
        <v>N/A</v>
      </c>
      <c r="BG144" s="70">
        <v>40</v>
      </c>
      <c r="BH144" s="50">
        <v>21.141732283464599</v>
      </c>
      <c r="BI144" s="50">
        <v>21.141732283464599</v>
      </c>
      <c r="BJ144" s="50">
        <v>11.929133858267701</v>
      </c>
      <c r="BK144" s="357">
        <f t="shared" si="34"/>
        <v>8.7375807000000152E-2</v>
      </c>
      <c r="BL144" s="73">
        <v>36</v>
      </c>
      <c r="BM144" s="107" t="s">
        <v>10337</v>
      </c>
      <c r="BN144" s="46" t="s">
        <v>3891</v>
      </c>
      <c r="BO144" s="74" t="s">
        <v>3907</v>
      </c>
      <c r="BP144" s="74" t="s">
        <v>4615</v>
      </c>
      <c r="BQ144" s="74" t="s">
        <v>5198</v>
      </c>
      <c r="BR144" s="74" t="s">
        <v>5199</v>
      </c>
      <c r="BS144" s="74" t="s">
        <v>5169</v>
      </c>
      <c r="BT144" s="74" t="s">
        <v>5196</v>
      </c>
      <c r="BU144" s="74" t="s">
        <v>3909</v>
      </c>
      <c r="BV144" s="74"/>
      <c r="BW144" s="74"/>
      <c r="BX144" s="74"/>
      <c r="BY144" s="300" t="s">
        <v>7760</v>
      </c>
      <c r="BZ144" s="356" t="s">
        <v>7759</v>
      </c>
      <c r="CA144" s="300" t="s">
        <v>7761</v>
      </c>
      <c r="CB144" s="356" t="s">
        <v>7762</v>
      </c>
      <c r="CC144" s="86" t="str">
        <f t="shared" si="36"/>
        <v>MR305 NV HD, 18x9, +18mm Offset, 8x6.5, 130.81mm Centerbore, Matte Black</v>
      </c>
      <c r="CD144" s="74" t="s">
        <v>3719</v>
      </c>
      <c r="CE144" s="74" t="s">
        <v>3720</v>
      </c>
      <c r="CF144" s="74" t="str">
        <f t="shared" si="37"/>
        <v>STREET (3XX)</v>
      </c>
    </row>
    <row r="145" spans="1:84" s="36" customFormat="1" ht="15" customHeight="1">
      <c r="A145" s="22">
        <f t="shared" si="32"/>
        <v>143</v>
      </c>
      <c r="B145" s="92" t="s">
        <v>84</v>
      </c>
      <c r="C145" s="92" t="s">
        <v>1038</v>
      </c>
      <c r="D145" s="5" t="s">
        <v>1083</v>
      </c>
      <c r="E145" s="84" t="str">
        <f>CONCATENATE(LEFT(D145,5),VLOOKUP(CONCATENATE(O145,"x",P145),'WHEEL PART NUMBER GUIDE'!$B$9:$C$51,2,FALSE),VLOOKUP(CONCATENATE(Q145, W145), 'WHEEL PART NUMBER GUIDE'!$Q$6:$R$98, 2, FALSE),VLOOKUP(Z145,'WHEEL PART NUMBER GUIDE'!$J$8:$K$54,2, FALSE),IF(V145="N/A",IF(ABS(T145)&lt;10,"0"&amp;ABS(T145),ABS(T145)),CONCATENATE(LEFT(V145,1),RIGHT(V145,1))), G145, H145)</f>
        <v>MR30589087518H</v>
      </c>
      <c r="F145" s="84" t="str">
        <f t="shared" si="38"/>
        <v>MR30589087518H</v>
      </c>
      <c r="G145" s="83" t="s">
        <v>2100</v>
      </c>
      <c r="H145" s="83"/>
      <c r="I145" s="72" t="s">
        <v>478</v>
      </c>
      <c r="J145" s="305">
        <v>42736</v>
      </c>
      <c r="K145" s="78" t="s">
        <v>1230</v>
      </c>
      <c r="L145" s="328">
        <v>430</v>
      </c>
      <c r="M145" s="85">
        <f t="shared" si="35"/>
        <v>430</v>
      </c>
      <c r="N145" s="630"/>
      <c r="O145" s="5">
        <v>18</v>
      </c>
      <c r="P145" s="8">
        <v>9</v>
      </c>
      <c r="Q145" s="92" t="str">
        <f t="shared" si="33"/>
        <v>8x170</v>
      </c>
      <c r="R145" s="3">
        <v>8</v>
      </c>
      <c r="S145" s="3">
        <v>170</v>
      </c>
      <c r="T145" s="3">
        <v>18</v>
      </c>
      <c r="U145" s="16">
        <v>5.75</v>
      </c>
      <c r="V145" s="93" t="s">
        <v>85</v>
      </c>
      <c r="W145" s="16">
        <v>130.81</v>
      </c>
      <c r="X145" s="8">
        <v>35.604655342857725</v>
      </c>
      <c r="Y145" s="47">
        <v>4500</v>
      </c>
      <c r="Z145" s="71" t="s">
        <v>2165</v>
      </c>
      <c r="AA145" s="72" t="s">
        <v>2845</v>
      </c>
      <c r="AB145" s="47" t="str">
        <f t="shared" si="40"/>
        <v>18x9, 8x170, 18 OS, 4500 lbs</v>
      </c>
      <c r="AC145" s="73" t="s">
        <v>1759</v>
      </c>
      <c r="AD145" s="46" t="str">
        <f>IF(AC145="N/A","None",VLOOKUP(AC145,ACCESSORIES!F:N,9,FALSE))</f>
        <v>Push Thru</v>
      </c>
      <c r="AE145" s="82">
        <f>_xlfn.IFNA(VLOOKUP(AC145,ACCESSORIES!F:J,5,FALSE),"N/A")</f>
        <v>33</v>
      </c>
      <c r="AF145" s="80" t="s">
        <v>85</v>
      </c>
      <c r="AG145" s="73" t="s">
        <v>85</v>
      </c>
      <c r="AH145" s="3" t="s">
        <v>2863</v>
      </c>
      <c r="AI145" s="73" t="s">
        <v>1827</v>
      </c>
      <c r="AJ145" s="9">
        <f>_xlfn.IFNA(VLOOKUP(AI145,ACCESSORIES!F:J,5,FALSE),"N/A")</f>
        <v>1.1000000000000001</v>
      </c>
      <c r="AK145" s="92" t="s">
        <v>237</v>
      </c>
      <c r="AL145" s="92" t="s">
        <v>85</v>
      </c>
      <c r="AM145" s="38" t="str">
        <f>_xlfn.IFNA(VLOOKUP(AL145,ACCESSORIES!F:J,5,FALSE),"N/A")</f>
        <v>N/A</v>
      </c>
      <c r="AN145" s="92" t="s">
        <v>85</v>
      </c>
      <c r="AO145" s="75">
        <v>16.2</v>
      </c>
      <c r="AP145" s="75">
        <v>60</v>
      </c>
      <c r="AQ145" s="92">
        <v>200</v>
      </c>
      <c r="AR145" s="94">
        <v>0</v>
      </c>
      <c r="AS145" s="94">
        <v>0</v>
      </c>
      <c r="AT145" s="94">
        <v>31.3</v>
      </c>
      <c r="AU145" s="94">
        <v>37</v>
      </c>
      <c r="AV145" s="94">
        <v>217.6</v>
      </c>
      <c r="AW145" s="94">
        <v>208.4</v>
      </c>
      <c r="AX145" s="93">
        <v>128</v>
      </c>
      <c r="AY145" s="49">
        <v>97.7</v>
      </c>
      <c r="AZ145" s="49">
        <v>107</v>
      </c>
      <c r="BA145" s="49">
        <v>35</v>
      </c>
      <c r="BB145" s="48">
        <f t="shared" si="39"/>
        <v>1.38</v>
      </c>
      <c r="BC145" s="92" t="s">
        <v>85</v>
      </c>
      <c r="BD145" s="412" t="str">
        <f>_xlfn.IFNA(VLOOKUP(BC145,ACCESSORIES!F:J,5,FALSE),"N/A")</f>
        <v>N/A</v>
      </c>
      <c r="BE145" s="92" t="s">
        <v>85</v>
      </c>
      <c r="BF145" s="412" t="str">
        <f>_xlfn.IFNA(VLOOKUP(BE145,ACCESSORIES!F:J,5,FALSE),"N/A")</f>
        <v>N/A</v>
      </c>
      <c r="BG145" s="70">
        <v>41</v>
      </c>
      <c r="BH145" s="50">
        <v>21.141732283464599</v>
      </c>
      <c r="BI145" s="50">
        <v>21.141732283464599</v>
      </c>
      <c r="BJ145" s="50">
        <v>11.929133858267701</v>
      </c>
      <c r="BK145" s="357">
        <f t="shared" si="34"/>
        <v>8.7375807000000152E-2</v>
      </c>
      <c r="BL145" s="73">
        <v>36</v>
      </c>
      <c r="BM145" s="107" t="s">
        <v>3771</v>
      </c>
      <c r="BN145" s="46" t="s">
        <v>3891</v>
      </c>
      <c r="BO145" s="74" t="s">
        <v>3907</v>
      </c>
      <c r="BP145" s="74" t="s">
        <v>4615</v>
      </c>
      <c r="BQ145" s="74" t="s">
        <v>5198</v>
      </c>
      <c r="BR145" s="74" t="s">
        <v>5199</v>
      </c>
      <c r="BS145" s="74" t="s">
        <v>5169</v>
      </c>
      <c r="BT145" s="74" t="s">
        <v>5196</v>
      </c>
      <c r="BU145" s="74" t="s">
        <v>3909</v>
      </c>
      <c r="BV145" s="74"/>
      <c r="BW145" s="74"/>
      <c r="BX145" s="74"/>
      <c r="BY145" s="300" t="s">
        <v>7760</v>
      </c>
      <c r="BZ145" s="356" t="s">
        <v>7759</v>
      </c>
      <c r="CA145" s="300" t="s">
        <v>7761</v>
      </c>
      <c r="CB145" s="356" t="s">
        <v>7762</v>
      </c>
      <c r="CC145" s="86" t="str">
        <f t="shared" si="36"/>
        <v>MR305 NV HD, 18x9, +18mm Offset, 8x170, 130.81mm Centerbore, Matte Black</v>
      </c>
      <c r="CD145" s="74" t="s">
        <v>3719</v>
      </c>
      <c r="CE145" s="74" t="s">
        <v>3720</v>
      </c>
      <c r="CF145" s="74" t="str">
        <f t="shared" si="37"/>
        <v>STREET (3XX)</v>
      </c>
    </row>
    <row r="146" spans="1:84" s="36" customFormat="1" ht="15" customHeight="1">
      <c r="A146" s="22">
        <f t="shared" si="32"/>
        <v>144</v>
      </c>
      <c r="B146" s="92" t="s">
        <v>84</v>
      </c>
      <c r="C146" s="92" t="s">
        <v>1038</v>
      </c>
      <c r="D146" s="5" t="s">
        <v>1083</v>
      </c>
      <c r="E146" s="84" t="str">
        <f>CONCATENATE(LEFT(D146,5),VLOOKUP(CONCATENATE(O146,"x",P146),'WHEEL PART NUMBER GUIDE'!$B$9:$C$51,2,FALSE),VLOOKUP(CONCATENATE(Q146, W146), 'WHEEL PART NUMBER GUIDE'!$Q$6:$R$98, 2, FALSE),VLOOKUP(Z146,'WHEEL PART NUMBER GUIDE'!$J$8:$K$54,2, FALSE),IF(V146="N/A",IF(ABS(T146)&lt;10,"0"&amp;ABS(T146),ABS(T146)),CONCATENATE(LEFT(V146,1),RIGHT(V146,1))), G146, H146)</f>
        <v>MR30589088518H</v>
      </c>
      <c r="F146" s="84" t="str">
        <f t="shared" si="38"/>
        <v>MR30589088518H</v>
      </c>
      <c r="G146" s="83" t="s">
        <v>2100</v>
      </c>
      <c r="H146" s="83"/>
      <c r="I146" s="72" t="s">
        <v>479</v>
      </c>
      <c r="J146" s="305">
        <v>42736</v>
      </c>
      <c r="K146" s="78" t="s">
        <v>1230</v>
      </c>
      <c r="L146" s="328">
        <v>430</v>
      </c>
      <c r="M146" s="85">
        <f t="shared" si="35"/>
        <v>430</v>
      </c>
      <c r="N146" s="630"/>
      <c r="O146" s="5">
        <v>18</v>
      </c>
      <c r="P146" s="8">
        <v>9</v>
      </c>
      <c r="Q146" s="92" t="str">
        <f t="shared" si="33"/>
        <v>8x180</v>
      </c>
      <c r="R146" s="3">
        <v>8</v>
      </c>
      <c r="S146" s="3">
        <v>180</v>
      </c>
      <c r="T146" s="3">
        <v>18</v>
      </c>
      <c r="U146" s="16">
        <v>5.75</v>
      </c>
      <c r="V146" s="93" t="s">
        <v>85</v>
      </c>
      <c r="W146" s="16">
        <v>130.81</v>
      </c>
      <c r="X146" s="8">
        <v>35.935348736135047</v>
      </c>
      <c r="Y146" s="47">
        <v>4500</v>
      </c>
      <c r="Z146" s="71" t="s">
        <v>2165</v>
      </c>
      <c r="AA146" s="72" t="s">
        <v>2845</v>
      </c>
      <c r="AB146" s="47" t="str">
        <f t="shared" si="40"/>
        <v>18x9, 8x180, 18 OS, 4500 lbs</v>
      </c>
      <c r="AC146" s="73" t="s">
        <v>1562</v>
      </c>
      <c r="AD146" s="46" t="str">
        <f>IF(AC146="N/A","None",VLOOKUP(AC146,ACCESSORIES!F:N,9,FALSE))</f>
        <v>Push Thru</v>
      </c>
      <c r="AE146" s="82">
        <f>_xlfn.IFNA(VLOOKUP(AC146,ACCESSORIES!F:J,5,FALSE),"N/A")</f>
        <v>33</v>
      </c>
      <c r="AF146" s="80" t="s">
        <v>85</v>
      </c>
      <c r="AG146" s="73" t="s">
        <v>85</v>
      </c>
      <c r="AH146" s="3" t="s">
        <v>2863</v>
      </c>
      <c r="AI146" s="73" t="s">
        <v>1827</v>
      </c>
      <c r="AJ146" s="9">
        <f>_xlfn.IFNA(VLOOKUP(AI146,ACCESSORIES!F:J,5,FALSE),"N/A")</f>
        <v>1.1000000000000001</v>
      </c>
      <c r="AK146" s="92" t="s">
        <v>237</v>
      </c>
      <c r="AL146" s="92" t="s">
        <v>85</v>
      </c>
      <c r="AM146" s="38" t="str">
        <f>_xlfn.IFNA(VLOOKUP(AL146,ACCESSORIES!F:J,5,FALSE),"N/A")</f>
        <v>N/A</v>
      </c>
      <c r="AN146" s="92" t="s">
        <v>85</v>
      </c>
      <c r="AO146" s="75">
        <v>16.2</v>
      </c>
      <c r="AP146" s="75">
        <v>60</v>
      </c>
      <c r="AQ146" s="92">
        <v>210</v>
      </c>
      <c r="AR146" s="94">
        <v>0</v>
      </c>
      <c r="AS146" s="94">
        <v>0</v>
      </c>
      <c r="AT146" s="94">
        <v>28.6</v>
      </c>
      <c r="AU146" s="94">
        <v>37.200000000000003</v>
      </c>
      <c r="AV146" s="94">
        <v>217.6</v>
      </c>
      <c r="AW146" s="94">
        <v>208.4</v>
      </c>
      <c r="AX146" s="93">
        <v>123</v>
      </c>
      <c r="AY146" s="49">
        <v>89.5</v>
      </c>
      <c r="AZ146" s="49">
        <v>89.5</v>
      </c>
      <c r="BA146" s="49">
        <v>35</v>
      </c>
      <c r="BB146" s="48">
        <f t="shared" si="39"/>
        <v>1.38</v>
      </c>
      <c r="BC146" s="92" t="s">
        <v>85</v>
      </c>
      <c r="BD146" s="412" t="str">
        <f>_xlfn.IFNA(VLOOKUP(BC146,ACCESSORIES!F:J,5,FALSE),"N/A")</f>
        <v>N/A</v>
      </c>
      <c r="BE146" s="92" t="s">
        <v>85</v>
      </c>
      <c r="BF146" s="412" t="str">
        <f>_xlfn.IFNA(VLOOKUP(BE146,ACCESSORIES!F:J,5,FALSE),"N/A")</f>
        <v>N/A</v>
      </c>
      <c r="BG146" s="70">
        <v>41</v>
      </c>
      <c r="BH146" s="50">
        <v>21.141732283464599</v>
      </c>
      <c r="BI146" s="50">
        <v>21.141732283464599</v>
      </c>
      <c r="BJ146" s="50">
        <v>11.929133858267701</v>
      </c>
      <c r="BK146" s="357">
        <f t="shared" si="34"/>
        <v>8.7375807000000152E-2</v>
      </c>
      <c r="BL146" s="73">
        <v>36</v>
      </c>
      <c r="BM146" s="107" t="s">
        <v>10337</v>
      </c>
      <c r="BN146" s="46" t="s">
        <v>3891</v>
      </c>
      <c r="BO146" s="74" t="s">
        <v>3907</v>
      </c>
      <c r="BP146" s="74" t="s">
        <v>4615</v>
      </c>
      <c r="BQ146" s="74" t="s">
        <v>5198</v>
      </c>
      <c r="BR146" s="74" t="s">
        <v>5199</v>
      </c>
      <c r="BS146" s="74" t="s">
        <v>5169</v>
      </c>
      <c r="BT146" s="74" t="s">
        <v>5196</v>
      </c>
      <c r="BU146" s="74" t="s">
        <v>3909</v>
      </c>
      <c r="BV146" s="74"/>
      <c r="BW146" s="74"/>
      <c r="BX146" s="74"/>
      <c r="BY146" s="300" t="s">
        <v>7760</v>
      </c>
      <c r="BZ146" s="356" t="s">
        <v>7759</v>
      </c>
      <c r="CA146" s="300" t="s">
        <v>7761</v>
      </c>
      <c r="CB146" s="356" t="s">
        <v>7762</v>
      </c>
      <c r="CC146" s="86" t="str">
        <f t="shared" si="36"/>
        <v>MR305 NV HD, 18x9, +18mm Offset, 8x180, 130.81mm Centerbore, Matte Black</v>
      </c>
      <c r="CD146" s="74" t="s">
        <v>3719</v>
      </c>
      <c r="CE146" s="74" t="s">
        <v>3720</v>
      </c>
      <c r="CF146" s="74" t="str">
        <f t="shared" si="37"/>
        <v>STREET (3XX)</v>
      </c>
    </row>
    <row r="147" spans="1:84" s="36" customFormat="1" ht="15" customHeight="1">
      <c r="A147" s="22">
        <f t="shared" si="32"/>
        <v>145</v>
      </c>
      <c r="B147" s="92" t="s">
        <v>84</v>
      </c>
      <c r="C147" s="92" t="s">
        <v>1038</v>
      </c>
      <c r="D147" s="5" t="s">
        <v>1083</v>
      </c>
      <c r="E147" s="84" t="str">
        <f>CONCATENATE(LEFT(D147,5),VLOOKUP(CONCATENATE(O147,"x",P147),'WHEEL PART NUMBER GUIDE'!$B$9:$C$51,2,FALSE),VLOOKUP(CONCATENATE(Q147, W147), 'WHEEL PART NUMBER GUIDE'!$Q$6:$R$98, 2, FALSE),VLOOKUP(Z147,'WHEEL PART NUMBER GUIDE'!$J$8:$K$54,2, FALSE),IF(V147="N/A",IF(ABS(T147)&lt;10,"0"&amp;ABS(T147),ABS(T147)),CONCATENATE(LEFT(V147,1),RIGHT(V147,1))), G147, H147)</f>
        <v>MR30589080918H</v>
      </c>
      <c r="F147" s="84" t="str">
        <f t="shared" si="38"/>
        <v>MR30589080918H</v>
      </c>
      <c r="G147" s="83" t="s">
        <v>2100</v>
      </c>
      <c r="H147" s="83"/>
      <c r="I147" s="72" t="s">
        <v>1806</v>
      </c>
      <c r="J147" s="305">
        <v>42736</v>
      </c>
      <c r="K147" s="78" t="s">
        <v>1230</v>
      </c>
      <c r="L147" s="328">
        <v>450</v>
      </c>
      <c r="M147" s="85">
        <f t="shared" si="35"/>
        <v>450</v>
      </c>
      <c r="N147" s="630"/>
      <c r="O147" s="5">
        <v>18</v>
      </c>
      <c r="P147" s="8">
        <v>9</v>
      </c>
      <c r="Q147" s="92" t="str">
        <f t="shared" si="33"/>
        <v>8x6.5</v>
      </c>
      <c r="R147" s="3">
        <v>8</v>
      </c>
      <c r="S147" s="3">
        <v>6.5</v>
      </c>
      <c r="T147" s="3">
        <v>18</v>
      </c>
      <c r="U147" s="16">
        <v>5.75</v>
      </c>
      <c r="V147" s="93" t="s">
        <v>85</v>
      </c>
      <c r="W147" s="16">
        <v>130.81</v>
      </c>
      <c r="X147" s="8">
        <v>35.420936791037001</v>
      </c>
      <c r="Y147" s="47">
        <v>4500</v>
      </c>
      <c r="Z147" s="71" t="s">
        <v>5156</v>
      </c>
      <c r="AA147" s="71" t="s">
        <v>2846</v>
      </c>
      <c r="AB147" s="47" t="str">
        <f t="shared" si="40"/>
        <v>18x9, 8x6.5, 18 OS, 4500 lbs</v>
      </c>
      <c r="AC147" s="73" t="s">
        <v>1562</v>
      </c>
      <c r="AD147" s="46" t="str">
        <f>IF(AC147="N/A","None",VLOOKUP(AC147,ACCESSORIES!F:N,9,FALSE))</f>
        <v>Push Thru</v>
      </c>
      <c r="AE147" s="82">
        <f>_xlfn.IFNA(VLOOKUP(AC147,ACCESSORIES!F:J,5,FALSE),"N/A")</f>
        <v>33</v>
      </c>
      <c r="AF147" s="80" t="s">
        <v>85</v>
      </c>
      <c r="AG147" s="73" t="s">
        <v>85</v>
      </c>
      <c r="AH147" s="3" t="s">
        <v>2863</v>
      </c>
      <c r="AI147" s="73" t="s">
        <v>1827</v>
      </c>
      <c r="AJ147" s="9">
        <f>_xlfn.IFNA(VLOOKUP(AI147,ACCESSORIES!F:J,5,FALSE),"N/A")</f>
        <v>1.1000000000000001</v>
      </c>
      <c r="AK147" s="92" t="s">
        <v>237</v>
      </c>
      <c r="AL147" s="92" t="s">
        <v>85</v>
      </c>
      <c r="AM147" s="38" t="str">
        <f>_xlfn.IFNA(VLOOKUP(AL147,ACCESSORIES!F:J,5,FALSE),"N/A")</f>
        <v>N/A</v>
      </c>
      <c r="AN147" s="92" t="s">
        <v>85</v>
      </c>
      <c r="AO147" s="75">
        <v>16.2</v>
      </c>
      <c r="AP147" s="75">
        <v>60</v>
      </c>
      <c r="AQ147" s="92">
        <v>200</v>
      </c>
      <c r="AR147" s="94">
        <v>0</v>
      </c>
      <c r="AS147" s="94">
        <v>0</v>
      </c>
      <c r="AT147" s="94">
        <v>31.3</v>
      </c>
      <c r="AU147" s="94">
        <v>37</v>
      </c>
      <c r="AV147" s="94">
        <v>217.6</v>
      </c>
      <c r="AW147" s="94">
        <v>208.4</v>
      </c>
      <c r="AX147" s="93">
        <v>123</v>
      </c>
      <c r="AY147" s="49">
        <v>89.5</v>
      </c>
      <c r="AZ147" s="49">
        <v>89.5</v>
      </c>
      <c r="BA147" s="49">
        <v>35</v>
      </c>
      <c r="BB147" s="48">
        <f t="shared" si="39"/>
        <v>1.38</v>
      </c>
      <c r="BC147" s="92" t="s">
        <v>85</v>
      </c>
      <c r="BD147" s="412" t="str">
        <f>_xlfn.IFNA(VLOOKUP(BC147,ACCESSORIES!F:J,5,FALSE),"N/A")</f>
        <v>N/A</v>
      </c>
      <c r="BE147" s="92" t="s">
        <v>85</v>
      </c>
      <c r="BF147" s="412" t="str">
        <f>_xlfn.IFNA(VLOOKUP(BE147,ACCESSORIES!F:J,5,FALSE),"N/A")</f>
        <v>N/A</v>
      </c>
      <c r="BG147" s="70">
        <v>40</v>
      </c>
      <c r="BH147" s="50">
        <v>21.141732283464599</v>
      </c>
      <c r="BI147" s="50">
        <v>21.141732283464599</v>
      </c>
      <c r="BJ147" s="50">
        <v>11.929133858267701</v>
      </c>
      <c r="BK147" s="357">
        <f t="shared" si="34"/>
        <v>8.7375807000000152E-2</v>
      </c>
      <c r="BL147" s="73">
        <v>36</v>
      </c>
      <c r="BM147" s="107" t="s">
        <v>10337</v>
      </c>
      <c r="BN147" s="46" t="s">
        <v>3891</v>
      </c>
      <c r="BO147" s="74" t="s">
        <v>3907</v>
      </c>
      <c r="BP147" s="74" t="s">
        <v>4615</v>
      </c>
      <c r="BQ147" s="74" t="s">
        <v>5198</v>
      </c>
      <c r="BR147" s="74" t="s">
        <v>5199</v>
      </c>
      <c r="BS147" s="74" t="s">
        <v>5169</v>
      </c>
      <c r="BT147" s="74" t="s">
        <v>5196</v>
      </c>
      <c r="BU147" s="74" t="s">
        <v>3909</v>
      </c>
      <c r="BV147" s="74"/>
      <c r="BW147" s="74"/>
      <c r="BX147" s="74"/>
      <c r="BY147" s="300" t="s">
        <v>10070</v>
      </c>
      <c r="BZ147" s="356" t="s">
        <v>10071</v>
      </c>
      <c r="CA147" s="300" t="s">
        <v>10072</v>
      </c>
      <c r="CB147" s="356" t="s">
        <v>10073</v>
      </c>
      <c r="CC147" s="86" t="str">
        <f t="shared" si="36"/>
        <v>MR305 NV HD, 18x9, +18mm Offset, 8x6.5, 130.81mm Centerbore, Method Bronze - Matte Black Lip</v>
      </c>
      <c r="CD147" s="74" t="s">
        <v>3719</v>
      </c>
      <c r="CE147" s="74" t="s">
        <v>3720</v>
      </c>
      <c r="CF147" s="74" t="str">
        <f t="shared" si="37"/>
        <v>STREET (3XX)</v>
      </c>
    </row>
    <row r="148" spans="1:84" s="36" customFormat="1" ht="15" customHeight="1">
      <c r="A148" s="22">
        <f t="shared" ref="A148:A179" si="52">ROW(B148)-2</f>
        <v>146</v>
      </c>
      <c r="B148" s="92" t="s">
        <v>84</v>
      </c>
      <c r="C148" s="92" t="s">
        <v>1038</v>
      </c>
      <c r="D148" s="5" t="s">
        <v>1083</v>
      </c>
      <c r="E148" s="84" t="str">
        <f>CONCATENATE(LEFT(D148,5),VLOOKUP(CONCATENATE(O148,"x",P148),'WHEEL PART NUMBER GUIDE'!$B$9:$C$51,2,FALSE),VLOOKUP(CONCATENATE(Q148, W148), 'WHEEL PART NUMBER GUIDE'!$Q$6:$R$98, 2, FALSE),VLOOKUP(Z148,'WHEEL PART NUMBER GUIDE'!$J$8:$K$54,2, FALSE),IF(V148="N/A",IF(ABS(T148)&lt;10,"0"&amp;ABS(T148),ABS(T148)),CONCATENATE(LEFT(V148,1),RIGHT(V148,1))), G148, H148)</f>
        <v>MR30589087918H</v>
      </c>
      <c r="F148" s="84" t="str">
        <f t="shared" si="38"/>
        <v>MR30589087918H</v>
      </c>
      <c r="G148" s="83" t="s">
        <v>2100</v>
      </c>
      <c r="H148" s="83"/>
      <c r="I148" s="72" t="s">
        <v>1807</v>
      </c>
      <c r="J148" s="305">
        <v>42736</v>
      </c>
      <c r="K148" s="78" t="s">
        <v>1230</v>
      </c>
      <c r="L148" s="328">
        <v>450</v>
      </c>
      <c r="M148" s="85">
        <f t="shared" si="35"/>
        <v>450</v>
      </c>
      <c r="N148" s="630"/>
      <c r="O148" s="5">
        <v>18</v>
      </c>
      <c r="P148" s="8">
        <v>9</v>
      </c>
      <c r="Q148" s="92" t="str">
        <f t="shared" ref="Q148:Q179" si="53">CONCATENATE(R148,"x",S148)</f>
        <v>8x170</v>
      </c>
      <c r="R148" s="3">
        <v>8</v>
      </c>
      <c r="S148" s="3">
        <v>170</v>
      </c>
      <c r="T148" s="3">
        <v>18</v>
      </c>
      <c r="U148" s="16">
        <v>5.75</v>
      </c>
      <c r="V148" s="93" t="s">
        <v>85</v>
      </c>
      <c r="W148" s="16">
        <v>130.81</v>
      </c>
      <c r="X148" s="8">
        <v>36.890685205602843</v>
      </c>
      <c r="Y148" s="47">
        <v>4500</v>
      </c>
      <c r="Z148" s="71" t="s">
        <v>5156</v>
      </c>
      <c r="AA148" s="71" t="s">
        <v>2846</v>
      </c>
      <c r="AB148" s="47" t="str">
        <f t="shared" si="40"/>
        <v>18x9, 8x170, 18 OS, 4500 lbs</v>
      </c>
      <c r="AC148" s="73" t="s">
        <v>1759</v>
      </c>
      <c r="AD148" s="46" t="str">
        <f>IF(AC148="N/A","None",VLOOKUP(AC148,ACCESSORIES!F:N,9,FALSE))</f>
        <v>Push Thru</v>
      </c>
      <c r="AE148" s="82">
        <f>_xlfn.IFNA(VLOOKUP(AC148,ACCESSORIES!F:J,5,FALSE),"N/A")</f>
        <v>33</v>
      </c>
      <c r="AF148" s="80" t="s">
        <v>85</v>
      </c>
      <c r="AG148" s="73" t="s">
        <v>85</v>
      </c>
      <c r="AH148" s="3" t="s">
        <v>2863</v>
      </c>
      <c r="AI148" s="73" t="s">
        <v>1827</v>
      </c>
      <c r="AJ148" s="9">
        <f>_xlfn.IFNA(VLOOKUP(AI148,ACCESSORIES!F:J,5,FALSE),"N/A")</f>
        <v>1.1000000000000001</v>
      </c>
      <c r="AK148" s="92" t="s">
        <v>237</v>
      </c>
      <c r="AL148" s="92" t="s">
        <v>85</v>
      </c>
      <c r="AM148" s="38" t="str">
        <f>_xlfn.IFNA(VLOOKUP(AL148,ACCESSORIES!F:J,5,FALSE),"N/A")</f>
        <v>N/A</v>
      </c>
      <c r="AN148" s="92" t="s">
        <v>85</v>
      </c>
      <c r="AO148" s="75">
        <v>16.2</v>
      </c>
      <c r="AP148" s="75">
        <v>60</v>
      </c>
      <c r="AQ148" s="92">
        <v>200</v>
      </c>
      <c r="AR148" s="94">
        <v>0</v>
      </c>
      <c r="AS148" s="94">
        <v>0</v>
      </c>
      <c r="AT148" s="94">
        <v>31.3</v>
      </c>
      <c r="AU148" s="94">
        <v>37</v>
      </c>
      <c r="AV148" s="94">
        <v>217.6</v>
      </c>
      <c r="AW148" s="94">
        <v>208.4</v>
      </c>
      <c r="AX148" s="93">
        <v>128</v>
      </c>
      <c r="AY148" s="49">
        <v>97.7</v>
      </c>
      <c r="AZ148" s="49">
        <v>107</v>
      </c>
      <c r="BA148" s="49">
        <v>35</v>
      </c>
      <c r="BB148" s="48">
        <f t="shared" si="39"/>
        <v>1.38</v>
      </c>
      <c r="BC148" s="92" t="s">
        <v>85</v>
      </c>
      <c r="BD148" s="412" t="str">
        <f>_xlfn.IFNA(VLOOKUP(BC148,ACCESSORIES!F:J,5,FALSE),"N/A")</f>
        <v>N/A</v>
      </c>
      <c r="BE148" s="92" t="s">
        <v>85</v>
      </c>
      <c r="BF148" s="412" t="str">
        <f>_xlfn.IFNA(VLOOKUP(BE148,ACCESSORIES!F:J,5,FALSE),"N/A")</f>
        <v>N/A</v>
      </c>
      <c r="BG148" s="70">
        <v>43</v>
      </c>
      <c r="BH148" s="50">
        <v>21.141732283464599</v>
      </c>
      <c r="BI148" s="50">
        <v>21.141732283464599</v>
      </c>
      <c r="BJ148" s="50">
        <v>11.929133858267701</v>
      </c>
      <c r="BK148" s="357">
        <f t="shared" ref="BK148:BK179" si="54">SUM(((BH148*25.4)*(BI148*25.4)*(BJ148*25.4))/1000000000)</f>
        <v>8.7375807000000152E-2</v>
      </c>
      <c r="BL148" s="73">
        <v>36</v>
      </c>
      <c r="BM148" s="107" t="s">
        <v>10337</v>
      </c>
      <c r="BN148" s="46" t="s">
        <v>3891</v>
      </c>
      <c r="BO148" s="74" t="s">
        <v>3907</v>
      </c>
      <c r="BP148" s="74" t="s">
        <v>4615</v>
      </c>
      <c r="BQ148" s="74" t="s">
        <v>5198</v>
      </c>
      <c r="BR148" s="74" t="s">
        <v>5199</v>
      </c>
      <c r="BS148" s="74" t="s">
        <v>5169</v>
      </c>
      <c r="BT148" s="74" t="s">
        <v>5196</v>
      </c>
      <c r="BU148" s="74" t="s">
        <v>3909</v>
      </c>
      <c r="BV148" s="74"/>
      <c r="BW148" s="74"/>
      <c r="BX148" s="74"/>
      <c r="BY148" s="300" t="s">
        <v>10070</v>
      </c>
      <c r="BZ148" s="356" t="s">
        <v>10071</v>
      </c>
      <c r="CA148" s="300" t="s">
        <v>10072</v>
      </c>
      <c r="CB148" s="356" t="s">
        <v>10073</v>
      </c>
      <c r="CC148" s="86" t="str">
        <f t="shared" si="36"/>
        <v>MR305 NV HD, 18x9, +18mm Offset, 8x170, 130.81mm Centerbore, Method Bronze - Matte Black Lip</v>
      </c>
      <c r="CD148" s="74" t="s">
        <v>3719</v>
      </c>
      <c r="CE148" s="74" t="s">
        <v>3720</v>
      </c>
      <c r="CF148" s="74" t="str">
        <f t="shared" si="37"/>
        <v>STREET (3XX)</v>
      </c>
    </row>
    <row r="149" spans="1:84" s="36" customFormat="1" ht="15" customHeight="1">
      <c r="A149" s="22">
        <f t="shared" si="52"/>
        <v>147</v>
      </c>
      <c r="B149" s="92" t="s">
        <v>84</v>
      </c>
      <c r="C149" s="92" t="s">
        <v>1038</v>
      </c>
      <c r="D149" s="5" t="s">
        <v>1083</v>
      </c>
      <c r="E149" s="84" t="str">
        <f>CONCATENATE(LEFT(D149,5),VLOOKUP(CONCATENATE(O149,"x",P149),'WHEEL PART NUMBER GUIDE'!$B$9:$C$51,2,FALSE),VLOOKUP(CONCATENATE(Q149, W149), 'WHEEL PART NUMBER GUIDE'!$Q$6:$R$98, 2, FALSE),VLOOKUP(Z149,'WHEEL PART NUMBER GUIDE'!$J$8:$K$54,2, FALSE),IF(V149="N/A",IF(ABS(T149)&lt;10,"0"&amp;ABS(T149),ABS(T149)),CONCATENATE(LEFT(V149,1),RIGHT(V149,1))), G149, H149)</f>
        <v>MR30589088918H</v>
      </c>
      <c r="F149" s="84" t="str">
        <f t="shared" si="38"/>
        <v>MR30589088918H</v>
      </c>
      <c r="G149" s="83" t="s">
        <v>2100</v>
      </c>
      <c r="H149" s="83"/>
      <c r="I149" s="72" t="s">
        <v>1808</v>
      </c>
      <c r="J149" s="305">
        <v>42736</v>
      </c>
      <c r="K149" s="78" t="s">
        <v>1230</v>
      </c>
      <c r="L149" s="328">
        <v>450</v>
      </c>
      <c r="M149" s="85">
        <f t="shared" si="35"/>
        <v>450</v>
      </c>
      <c r="N149" s="630"/>
      <c r="O149" s="5">
        <v>18</v>
      </c>
      <c r="P149" s="8">
        <v>9</v>
      </c>
      <c r="Q149" s="92" t="str">
        <f t="shared" si="53"/>
        <v>8x180</v>
      </c>
      <c r="R149" s="3">
        <v>8</v>
      </c>
      <c r="S149" s="3">
        <v>180</v>
      </c>
      <c r="T149" s="3">
        <v>18</v>
      </c>
      <c r="U149" s="16">
        <v>5.75</v>
      </c>
      <c r="V149" s="93" t="s">
        <v>85</v>
      </c>
      <c r="W149" s="16">
        <v>130.81</v>
      </c>
      <c r="X149" s="8">
        <v>35.8251176050426</v>
      </c>
      <c r="Y149" s="47">
        <v>4500</v>
      </c>
      <c r="Z149" s="71" t="s">
        <v>5156</v>
      </c>
      <c r="AA149" s="71" t="s">
        <v>2846</v>
      </c>
      <c r="AB149" s="47" t="str">
        <f t="shared" si="40"/>
        <v>18x9, 8x180, 18 OS, 4500 lbs</v>
      </c>
      <c r="AC149" s="73" t="s">
        <v>1562</v>
      </c>
      <c r="AD149" s="46" t="str">
        <f>IF(AC149="N/A","None",VLOOKUP(AC149,ACCESSORIES!F:N,9,FALSE))</f>
        <v>Push Thru</v>
      </c>
      <c r="AE149" s="82">
        <f>_xlfn.IFNA(VLOOKUP(AC149,ACCESSORIES!F:J,5,FALSE),"N/A")</f>
        <v>33</v>
      </c>
      <c r="AF149" s="80" t="s">
        <v>85</v>
      </c>
      <c r="AG149" s="73" t="s">
        <v>85</v>
      </c>
      <c r="AH149" s="3" t="s">
        <v>2863</v>
      </c>
      <c r="AI149" s="73" t="s">
        <v>1827</v>
      </c>
      <c r="AJ149" s="9">
        <f>_xlfn.IFNA(VLOOKUP(AI149,ACCESSORIES!F:J,5,FALSE),"N/A")</f>
        <v>1.1000000000000001</v>
      </c>
      <c r="AK149" s="92" t="s">
        <v>237</v>
      </c>
      <c r="AL149" s="92" t="s">
        <v>85</v>
      </c>
      <c r="AM149" s="38" t="str">
        <f>_xlfn.IFNA(VLOOKUP(AL149,ACCESSORIES!F:J,5,FALSE),"N/A")</f>
        <v>N/A</v>
      </c>
      <c r="AN149" s="92" t="s">
        <v>85</v>
      </c>
      <c r="AO149" s="75">
        <v>16.2</v>
      </c>
      <c r="AP149" s="75">
        <v>60</v>
      </c>
      <c r="AQ149" s="92">
        <v>210</v>
      </c>
      <c r="AR149" s="94">
        <v>0</v>
      </c>
      <c r="AS149" s="94">
        <v>0</v>
      </c>
      <c r="AT149" s="94">
        <v>28.6</v>
      </c>
      <c r="AU149" s="94">
        <v>37.200000000000003</v>
      </c>
      <c r="AV149" s="94">
        <v>217.6</v>
      </c>
      <c r="AW149" s="94">
        <v>208.4</v>
      </c>
      <c r="AX149" s="93">
        <v>123</v>
      </c>
      <c r="AY149" s="49">
        <v>89.5</v>
      </c>
      <c r="AZ149" s="49">
        <v>89.5</v>
      </c>
      <c r="BA149" s="49">
        <v>35</v>
      </c>
      <c r="BB149" s="48">
        <f t="shared" si="39"/>
        <v>1.38</v>
      </c>
      <c r="BC149" s="92" t="s">
        <v>85</v>
      </c>
      <c r="BD149" s="412" t="str">
        <f>_xlfn.IFNA(VLOOKUP(BC149,ACCESSORIES!F:J,5,FALSE),"N/A")</f>
        <v>N/A</v>
      </c>
      <c r="BE149" s="92" t="s">
        <v>85</v>
      </c>
      <c r="BF149" s="412" t="str">
        <f>_xlfn.IFNA(VLOOKUP(BE149,ACCESSORIES!F:J,5,FALSE),"N/A")</f>
        <v>N/A</v>
      </c>
      <c r="BG149" s="70">
        <v>40</v>
      </c>
      <c r="BH149" s="50">
        <v>21.141732283464599</v>
      </c>
      <c r="BI149" s="50">
        <v>21.141732283464599</v>
      </c>
      <c r="BJ149" s="50">
        <v>11.929133858267701</v>
      </c>
      <c r="BK149" s="357">
        <f t="shared" si="54"/>
        <v>8.7375807000000152E-2</v>
      </c>
      <c r="BL149" s="73">
        <v>36</v>
      </c>
      <c r="BM149" s="107" t="s">
        <v>10337</v>
      </c>
      <c r="BN149" s="46" t="s">
        <v>3891</v>
      </c>
      <c r="BO149" s="74" t="s">
        <v>3907</v>
      </c>
      <c r="BP149" s="74" t="s">
        <v>4615</v>
      </c>
      <c r="BQ149" s="74" t="s">
        <v>5198</v>
      </c>
      <c r="BR149" s="74" t="s">
        <v>5199</v>
      </c>
      <c r="BS149" s="74" t="s">
        <v>5169</v>
      </c>
      <c r="BT149" s="74" t="s">
        <v>5196</v>
      </c>
      <c r="BU149" s="74" t="s">
        <v>3909</v>
      </c>
      <c r="BV149" s="74"/>
      <c r="BW149" s="74"/>
      <c r="BX149" s="74"/>
      <c r="BY149" s="300" t="s">
        <v>10070</v>
      </c>
      <c r="BZ149" s="356" t="s">
        <v>10071</v>
      </c>
      <c r="CA149" s="300" t="s">
        <v>10072</v>
      </c>
      <c r="CB149" s="356" t="s">
        <v>10073</v>
      </c>
      <c r="CC149" s="86" t="str">
        <f t="shared" si="36"/>
        <v>MR305 NV HD, 18x9, +18mm Offset, 8x180, 130.81mm Centerbore, Method Bronze - Matte Black Lip</v>
      </c>
      <c r="CD149" s="74" t="s">
        <v>3719</v>
      </c>
      <c r="CE149" s="74" t="s">
        <v>3720</v>
      </c>
      <c r="CF149" s="74" t="str">
        <f t="shared" si="37"/>
        <v>STREET (3XX)</v>
      </c>
    </row>
    <row r="150" spans="1:84" s="36" customFormat="1" ht="15" customHeight="1">
      <c r="A150" s="22">
        <f t="shared" si="52"/>
        <v>148</v>
      </c>
      <c r="B150" s="92" t="s">
        <v>84</v>
      </c>
      <c r="C150" s="92" t="s">
        <v>1038</v>
      </c>
      <c r="D150" s="92" t="s">
        <v>1246</v>
      </c>
      <c r="E150" s="84" t="str">
        <f>CONCATENATE(LEFT(D150,5),VLOOKUP(CONCATENATE(O150,"x",P150),'WHEEL PART NUMBER GUIDE'!$B$9:$C$51,2,FALSE),VLOOKUP(CONCATENATE(Q150, W150), 'WHEEL PART NUMBER GUIDE'!$Q$6:$R$98, 2, FALSE),VLOOKUP(Z150,'WHEEL PART NUMBER GUIDE'!$J$8:$K$54,2, FALSE),IF(V150="N/A",IF(ABS(T150)&lt;10,"0"&amp;ABS(T150),ABS(T150)),CONCATENATE(LEFT(V150,1),RIGHT(V150,1))), G150, H150)</f>
        <v>MR31278550500</v>
      </c>
      <c r="F150" s="84" t="str">
        <f t="shared" si="38"/>
        <v>MR31278550500</v>
      </c>
      <c r="G150" s="83"/>
      <c r="H150" s="83"/>
      <c r="I150" s="72" t="s">
        <v>1859</v>
      </c>
      <c r="J150" s="305">
        <v>42736</v>
      </c>
      <c r="K150" s="78" t="s">
        <v>1230</v>
      </c>
      <c r="L150" s="328">
        <v>377</v>
      </c>
      <c r="M150" s="85">
        <f t="shared" si="35"/>
        <v>377</v>
      </c>
      <c r="N150" s="630"/>
      <c r="O150" s="92">
        <v>17</v>
      </c>
      <c r="P150" s="8">
        <v>8.5</v>
      </c>
      <c r="Q150" s="92" t="str">
        <f t="shared" si="53"/>
        <v>5x5</v>
      </c>
      <c r="R150" s="3">
        <v>5</v>
      </c>
      <c r="S150" s="3">
        <v>5</v>
      </c>
      <c r="T150" s="3">
        <v>0</v>
      </c>
      <c r="U150" s="16">
        <v>4.72</v>
      </c>
      <c r="V150" s="93" t="s">
        <v>85</v>
      </c>
      <c r="W150" s="16">
        <v>71.5</v>
      </c>
      <c r="X150" s="8">
        <v>35.090000000000003</v>
      </c>
      <c r="Y150" s="47">
        <v>2650</v>
      </c>
      <c r="Z150" s="71" t="s">
        <v>2165</v>
      </c>
      <c r="AA150" s="72" t="s">
        <v>2845</v>
      </c>
      <c r="AB150" s="47" t="str">
        <f t="shared" si="40"/>
        <v>17x8.5, 5x5, 0 OS, 2650 lbs</v>
      </c>
      <c r="AC150" s="73" t="s">
        <v>2049</v>
      </c>
      <c r="AD150" s="46" t="str">
        <f>IF(AC150="N/A","None",VLOOKUP(AC150,ACCESSORIES!F:N,9,FALSE))</f>
        <v>Screw On</v>
      </c>
      <c r="AE150" s="82">
        <f>_xlfn.IFNA(VLOOKUP(AC150,ACCESSORIES!F:J,5,FALSE),"N/A")</f>
        <v>33</v>
      </c>
      <c r="AF150" s="73" t="s">
        <v>85</v>
      </c>
      <c r="AG150" s="73" t="s">
        <v>1786</v>
      </c>
      <c r="AH150" s="73" t="s">
        <v>85</v>
      </c>
      <c r="AI150" s="92" t="s">
        <v>1826</v>
      </c>
      <c r="AJ150" s="9">
        <f>_xlfn.IFNA(VLOOKUP(AI150,ACCESSORIES!F:J,5,FALSE),"N/A")</f>
        <v>1.1000000000000001</v>
      </c>
      <c r="AK150" s="71" t="s">
        <v>237</v>
      </c>
      <c r="AL150" s="3" t="s">
        <v>85</v>
      </c>
      <c r="AM150" s="38" t="str">
        <f>_xlfn.IFNA(VLOOKUP(AL150,ACCESSORIES!F:J,5,FALSE),"N/A")</f>
        <v>N/A</v>
      </c>
      <c r="AN150" s="3" t="s">
        <v>85</v>
      </c>
      <c r="AO150" s="75">
        <v>16.2</v>
      </c>
      <c r="AP150" s="75">
        <v>60</v>
      </c>
      <c r="AQ150" s="3">
        <v>160</v>
      </c>
      <c r="AR150" s="34">
        <v>13</v>
      </c>
      <c r="AS150" s="34">
        <v>19.7</v>
      </c>
      <c r="AT150" s="34">
        <v>30.3</v>
      </c>
      <c r="AU150" s="34">
        <v>52.1</v>
      </c>
      <c r="AV150" s="34">
        <v>208.9</v>
      </c>
      <c r="AW150" s="94">
        <v>199.1</v>
      </c>
      <c r="AX150" s="93">
        <v>71.5</v>
      </c>
      <c r="AY150" s="49">
        <v>41.3</v>
      </c>
      <c r="AZ150" s="49">
        <v>41.3</v>
      </c>
      <c r="BA150" s="49">
        <v>25</v>
      </c>
      <c r="BB150" s="48">
        <f t="shared" si="39"/>
        <v>0.98</v>
      </c>
      <c r="BC150" s="92" t="s">
        <v>85</v>
      </c>
      <c r="BD150" s="412" t="str">
        <f>_xlfn.IFNA(VLOOKUP(BC150,ACCESSORIES!F:J,5,FALSE),"N/A")</f>
        <v>N/A</v>
      </c>
      <c r="BE150" s="92" t="s">
        <v>85</v>
      </c>
      <c r="BF150" s="412" t="str">
        <f>_xlfn.IFNA(VLOOKUP(BE150,ACCESSORIES!F:J,5,FALSE),"N/A")</f>
        <v>N/A</v>
      </c>
      <c r="BG150" s="70">
        <v>40</v>
      </c>
      <c r="BH150" s="50">
        <v>20.236220472440898</v>
      </c>
      <c r="BI150" s="50">
        <v>20.236220472440898</v>
      </c>
      <c r="BJ150" s="50">
        <v>11.417322834645701</v>
      </c>
      <c r="BK150" s="357">
        <f t="shared" si="54"/>
        <v>7.6616839999999839E-2</v>
      </c>
      <c r="BL150" s="73">
        <v>36</v>
      </c>
      <c r="BM150" s="107" t="s">
        <v>3771</v>
      </c>
      <c r="BN150" s="46" t="s">
        <v>3891</v>
      </c>
      <c r="BO150" s="74" t="s">
        <v>3907</v>
      </c>
      <c r="BP150" s="29" t="s">
        <v>5165</v>
      </c>
      <c r="BQ150" s="29" t="s">
        <v>5212</v>
      </c>
      <c r="BR150" s="29" t="s">
        <v>5199</v>
      </c>
      <c r="BS150" s="74" t="s">
        <v>5210</v>
      </c>
      <c r="BT150" s="74" t="s">
        <v>5189</v>
      </c>
      <c r="BU150" s="74" t="s">
        <v>4101</v>
      </c>
      <c r="BV150" s="74" t="s">
        <v>3909</v>
      </c>
      <c r="BW150" s="74"/>
      <c r="BX150" s="74"/>
      <c r="BY150" s="300" t="s">
        <v>7817</v>
      </c>
      <c r="BZ150" s="356" t="s">
        <v>7818</v>
      </c>
      <c r="CA150" s="300" t="s">
        <v>7819</v>
      </c>
      <c r="CB150" s="356" t="s">
        <v>7820</v>
      </c>
      <c r="CC150" s="86" t="str">
        <f t="shared" si="36"/>
        <v>MR312, 17x8.5, 0mm Offset, 5x5, 71.5mm Centerbore, Matte Black</v>
      </c>
      <c r="CD150" s="74" t="s">
        <v>3719</v>
      </c>
      <c r="CE150" s="74" t="s">
        <v>3720</v>
      </c>
      <c r="CF150" s="74" t="str">
        <f t="shared" si="37"/>
        <v>STREET (3XX)</v>
      </c>
    </row>
    <row r="151" spans="1:84" s="36" customFormat="1" ht="15" customHeight="1">
      <c r="A151" s="22">
        <f t="shared" si="52"/>
        <v>149</v>
      </c>
      <c r="B151" s="92" t="s">
        <v>84</v>
      </c>
      <c r="C151" s="92" t="s">
        <v>1038</v>
      </c>
      <c r="D151" s="92" t="s">
        <v>1246</v>
      </c>
      <c r="E151" s="84" t="str">
        <f>CONCATENATE(LEFT(D151,5),VLOOKUP(CONCATENATE(O151,"x",P151),'WHEEL PART NUMBER GUIDE'!$B$9:$C$51,2,FALSE),VLOOKUP(CONCATENATE(Q151, W151), 'WHEEL PART NUMBER GUIDE'!$Q$6:$R$98, 2, FALSE),VLOOKUP(Z151,'WHEEL PART NUMBER GUIDE'!$J$8:$K$54,2, FALSE),IF(V151="N/A",IF(ABS(T151)&lt;10,"0"&amp;ABS(T151),ABS(T151)),CONCATENATE(LEFT(V151,1),RIGHT(V151,1))), G151, H151)</f>
        <v>MR31278555500</v>
      </c>
      <c r="F151" s="84" t="str">
        <f t="shared" si="38"/>
        <v>MR31278555500</v>
      </c>
      <c r="G151" s="83"/>
      <c r="H151" s="83"/>
      <c r="I151" s="72" t="s">
        <v>1861</v>
      </c>
      <c r="J151" s="305">
        <v>42736</v>
      </c>
      <c r="K151" s="78" t="s">
        <v>1230</v>
      </c>
      <c r="L151" s="328">
        <v>377</v>
      </c>
      <c r="M151" s="85">
        <f t="shared" si="35"/>
        <v>377</v>
      </c>
      <c r="N151" s="630"/>
      <c r="O151" s="92">
        <v>17</v>
      </c>
      <c r="P151" s="8">
        <v>8.5</v>
      </c>
      <c r="Q151" s="92" t="str">
        <f t="shared" si="53"/>
        <v>5x5.5</v>
      </c>
      <c r="R151" s="3">
        <v>5</v>
      </c>
      <c r="S151" s="3">
        <v>5.5</v>
      </c>
      <c r="T151" s="3">
        <v>0</v>
      </c>
      <c r="U151" s="16">
        <v>4.72</v>
      </c>
      <c r="V151" s="93" t="s">
        <v>85</v>
      </c>
      <c r="W151" s="16">
        <v>108</v>
      </c>
      <c r="X151" s="8">
        <v>34.869999999999997</v>
      </c>
      <c r="Y151" s="47">
        <v>2650</v>
      </c>
      <c r="Z151" s="71" t="s">
        <v>2165</v>
      </c>
      <c r="AA151" s="72" t="s">
        <v>2845</v>
      </c>
      <c r="AB151" s="47" t="str">
        <f t="shared" si="40"/>
        <v>17x8.5, 5x5.5, 0 OS, 2650 lbs</v>
      </c>
      <c r="AC151" s="73" t="s">
        <v>5318</v>
      </c>
      <c r="AD151" s="46" t="str">
        <f>IF(AC151="N/A","None",VLOOKUP(AC151,ACCESSORIES!F:N,9,FALSE))</f>
        <v>Screw On</v>
      </c>
      <c r="AE151" s="82">
        <f>_xlfn.IFNA(VLOOKUP(AC151,ACCESSORIES!F:J,5,FALSE),"N/A")</f>
        <v>33</v>
      </c>
      <c r="AF151" s="73" t="s">
        <v>85</v>
      </c>
      <c r="AG151" s="73" t="s">
        <v>1786</v>
      </c>
      <c r="AH151" s="73" t="s">
        <v>85</v>
      </c>
      <c r="AI151" s="92" t="s">
        <v>1826</v>
      </c>
      <c r="AJ151" s="9">
        <f>_xlfn.IFNA(VLOOKUP(AI151,ACCESSORIES!F:J,5,FALSE),"N/A")</f>
        <v>1.1000000000000001</v>
      </c>
      <c r="AK151" s="71" t="s">
        <v>237</v>
      </c>
      <c r="AL151" s="3" t="s">
        <v>85</v>
      </c>
      <c r="AM151" s="38" t="str">
        <f>_xlfn.IFNA(VLOOKUP(AL151,ACCESSORIES!F:J,5,FALSE),"N/A")</f>
        <v>N/A</v>
      </c>
      <c r="AN151" s="3" t="s">
        <v>85</v>
      </c>
      <c r="AO151" s="75">
        <v>16.2</v>
      </c>
      <c r="AP151" s="75">
        <v>60</v>
      </c>
      <c r="AQ151" s="3">
        <v>175</v>
      </c>
      <c r="AR151" s="34">
        <v>4.3</v>
      </c>
      <c r="AS151" s="34">
        <v>18.3</v>
      </c>
      <c r="AT151" s="34">
        <v>30.3</v>
      </c>
      <c r="AU151" s="34">
        <v>52.1</v>
      </c>
      <c r="AV151" s="34">
        <v>208.9</v>
      </c>
      <c r="AW151" s="94">
        <v>199.1</v>
      </c>
      <c r="AX151" s="93">
        <v>108</v>
      </c>
      <c r="AY151" s="49">
        <v>45</v>
      </c>
      <c r="AZ151" s="49">
        <v>45</v>
      </c>
      <c r="BA151" s="49">
        <v>25</v>
      </c>
      <c r="BB151" s="48">
        <f t="shared" si="39"/>
        <v>0.98</v>
      </c>
      <c r="BC151" s="92" t="s">
        <v>85</v>
      </c>
      <c r="BD151" s="412" t="str">
        <f>_xlfn.IFNA(VLOOKUP(BC151,ACCESSORIES!F:J,5,FALSE),"N/A")</f>
        <v>N/A</v>
      </c>
      <c r="BE151" s="92" t="s">
        <v>85</v>
      </c>
      <c r="BF151" s="412" t="str">
        <f>_xlfn.IFNA(VLOOKUP(BE151,ACCESSORIES!F:J,5,FALSE),"N/A")</f>
        <v>N/A</v>
      </c>
      <c r="BG151" s="70">
        <v>40</v>
      </c>
      <c r="BH151" s="50">
        <v>20.236220472440898</v>
      </c>
      <c r="BI151" s="50">
        <v>20.236220472440898</v>
      </c>
      <c r="BJ151" s="50">
        <v>11.417322834645701</v>
      </c>
      <c r="BK151" s="357">
        <f t="shared" si="54"/>
        <v>7.6616839999999839E-2</v>
      </c>
      <c r="BL151" s="73">
        <v>36</v>
      </c>
      <c r="BM151" s="107" t="s">
        <v>3771</v>
      </c>
      <c r="BN151" s="46" t="s">
        <v>3891</v>
      </c>
      <c r="BO151" s="74" t="s">
        <v>3907</v>
      </c>
      <c r="BP151" s="29" t="s">
        <v>5165</v>
      </c>
      <c r="BQ151" s="29" t="s">
        <v>5212</v>
      </c>
      <c r="BR151" s="29" t="s">
        <v>5199</v>
      </c>
      <c r="BS151" s="74" t="s">
        <v>5210</v>
      </c>
      <c r="BT151" s="74" t="s">
        <v>5189</v>
      </c>
      <c r="BU151" s="74" t="s">
        <v>4101</v>
      </c>
      <c r="BV151" s="74" t="s">
        <v>3909</v>
      </c>
      <c r="BW151" s="74"/>
      <c r="BX151" s="74"/>
      <c r="BY151" s="300" t="s">
        <v>7817</v>
      </c>
      <c r="BZ151" s="356" t="s">
        <v>7818</v>
      </c>
      <c r="CA151" s="300" t="s">
        <v>7819</v>
      </c>
      <c r="CB151" s="356" t="s">
        <v>7820</v>
      </c>
      <c r="CC151" s="86" t="str">
        <f t="shared" si="36"/>
        <v>MR312, 17x8.5, 0mm Offset, 5x5.5, 108mm Centerbore, Matte Black</v>
      </c>
      <c r="CD151" s="74" t="s">
        <v>3719</v>
      </c>
      <c r="CE151" s="74" t="s">
        <v>3720</v>
      </c>
      <c r="CF151" s="74" t="str">
        <f t="shared" si="37"/>
        <v>STREET (3XX)</v>
      </c>
    </row>
    <row r="152" spans="1:84" s="36" customFormat="1" ht="15" customHeight="1">
      <c r="A152" s="22">
        <f t="shared" si="52"/>
        <v>150</v>
      </c>
      <c r="B152" s="92" t="s">
        <v>84</v>
      </c>
      <c r="C152" s="92" t="s">
        <v>1038</v>
      </c>
      <c r="D152" s="92" t="s">
        <v>1246</v>
      </c>
      <c r="E152" s="84" t="str">
        <f>CONCATENATE(LEFT(D152,5),VLOOKUP(CONCATENATE(O152,"x",P152),'WHEEL PART NUMBER GUIDE'!$B$9:$C$51,2,FALSE),VLOOKUP(CONCATENATE(Q152, W152), 'WHEEL PART NUMBER GUIDE'!$Q$6:$R$98, 2, FALSE),VLOOKUP(Z152,'WHEEL PART NUMBER GUIDE'!$J$8:$K$54,2, FALSE),IF(V152="N/A",IF(ABS(T152)&lt;10,"0"&amp;ABS(T152),ABS(T152)),CONCATENATE(LEFT(V152,1),RIGHT(V152,1))), G152, H152)</f>
        <v>MR31278516500</v>
      </c>
      <c r="F152" s="84" t="str">
        <f t="shared" si="38"/>
        <v>MR31278516500</v>
      </c>
      <c r="G152" s="83"/>
      <c r="H152" s="83"/>
      <c r="I152" s="72" t="s">
        <v>1865</v>
      </c>
      <c r="J152" s="305">
        <v>42736</v>
      </c>
      <c r="K152" s="78" t="s">
        <v>1230</v>
      </c>
      <c r="L152" s="328">
        <v>377</v>
      </c>
      <c r="M152" s="85">
        <f t="shared" si="35"/>
        <v>377</v>
      </c>
      <c r="N152" s="630"/>
      <c r="O152" s="92">
        <v>17</v>
      </c>
      <c r="P152" s="8">
        <v>8.5</v>
      </c>
      <c r="Q152" s="92" t="str">
        <f t="shared" si="53"/>
        <v>6x135</v>
      </c>
      <c r="R152" s="3">
        <v>6</v>
      </c>
      <c r="S152" s="3">
        <v>135</v>
      </c>
      <c r="T152" s="3">
        <v>0</v>
      </c>
      <c r="U152" s="16">
        <v>4.72</v>
      </c>
      <c r="V152" s="93" t="s">
        <v>85</v>
      </c>
      <c r="W152" s="16">
        <v>87</v>
      </c>
      <c r="X152" s="8">
        <v>35.420936791037001</v>
      </c>
      <c r="Y152" s="47">
        <v>2650</v>
      </c>
      <c r="Z152" s="71" t="s">
        <v>2165</v>
      </c>
      <c r="AA152" s="72" t="s">
        <v>2845</v>
      </c>
      <c r="AB152" s="47" t="str">
        <f t="shared" si="40"/>
        <v>17x8.5, 6x135, 0 OS, 2650 lbs</v>
      </c>
      <c r="AC152" s="73" t="s">
        <v>2050</v>
      </c>
      <c r="AD152" s="46" t="str">
        <f>IF(AC152="N/A","None",VLOOKUP(AC152,ACCESSORIES!F:N,9,FALSE))</f>
        <v>Screw On</v>
      </c>
      <c r="AE152" s="82">
        <f>_xlfn.IFNA(VLOOKUP(AC152,ACCESSORIES!F:J,5,FALSE),"N/A")</f>
        <v>33</v>
      </c>
      <c r="AF152" s="73" t="s">
        <v>85</v>
      </c>
      <c r="AG152" s="73" t="s">
        <v>1786</v>
      </c>
      <c r="AH152" s="73" t="s">
        <v>85</v>
      </c>
      <c r="AI152" s="92" t="s">
        <v>1826</v>
      </c>
      <c r="AJ152" s="9">
        <f>_xlfn.IFNA(VLOOKUP(AI152,ACCESSORIES!F:J,5,FALSE),"N/A")</f>
        <v>1.1000000000000001</v>
      </c>
      <c r="AK152" s="71" t="s">
        <v>237</v>
      </c>
      <c r="AL152" s="3" t="s">
        <v>85</v>
      </c>
      <c r="AM152" s="38" t="str">
        <f>_xlfn.IFNA(VLOOKUP(AL152,ACCESSORIES!F:J,5,FALSE),"N/A")</f>
        <v>N/A</v>
      </c>
      <c r="AN152" s="3" t="s">
        <v>85</v>
      </c>
      <c r="AO152" s="75">
        <v>16.2</v>
      </c>
      <c r="AP152" s="75">
        <v>60</v>
      </c>
      <c r="AQ152" s="3">
        <v>175</v>
      </c>
      <c r="AR152" s="34">
        <v>4.3</v>
      </c>
      <c r="AS152" s="34">
        <v>18.3</v>
      </c>
      <c r="AT152" s="34">
        <v>30.3</v>
      </c>
      <c r="AU152" s="34">
        <v>52.1</v>
      </c>
      <c r="AV152" s="34">
        <v>208.9</v>
      </c>
      <c r="AW152" s="94">
        <v>199.1</v>
      </c>
      <c r="AX152" s="93">
        <v>87</v>
      </c>
      <c r="AY152" s="49">
        <v>40</v>
      </c>
      <c r="AZ152" s="49">
        <v>40</v>
      </c>
      <c r="BA152" s="49">
        <v>25</v>
      </c>
      <c r="BB152" s="48">
        <f t="shared" si="39"/>
        <v>0.98</v>
      </c>
      <c r="BC152" s="92" t="s">
        <v>85</v>
      </c>
      <c r="BD152" s="412" t="str">
        <f>_xlfn.IFNA(VLOOKUP(BC152,ACCESSORIES!F:J,5,FALSE),"N/A")</f>
        <v>N/A</v>
      </c>
      <c r="BE152" s="92" t="s">
        <v>85</v>
      </c>
      <c r="BF152" s="412" t="str">
        <f>_xlfn.IFNA(VLOOKUP(BE152,ACCESSORIES!F:J,5,FALSE),"N/A")</f>
        <v>N/A</v>
      </c>
      <c r="BG152" s="70">
        <v>41</v>
      </c>
      <c r="BH152" s="50">
        <v>20.236220472440898</v>
      </c>
      <c r="BI152" s="50">
        <v>20.236220472440898</v>
      </c>
      <c r="BJ152" s="50">
        <v>11.417322834645701</v>
      </c>
      <c r="BK152" s="357">
        <f t="shared" si="54"/>
        <v>7.6616839999999839E-2</v>
      </c>
      <c r="BL152" s="73">
        <v>36</v>
      </c>
      <c r="BM152" s="107" t="s">
        <v>3771</v>
      </c>
      <c r="BN152" s="46" t="s">
        <v>3891</v>
      </c>
      <c r="BO152" s="74" t="s">
        <v>3907</v>
      </c>
      <c r="BP152" s="29" t="s">
        <v>5165</v>
      </c>
      <c r="BQ152" s="29" t="s">
        <v>5212</v>
      </c>
      <c r="BR152" s="29" t="s">
        <v>5199</v>
      </c>
      <c r="BS152" s="74" t="s">
        <v>5210</v>
      </c>
      <c r="BT152" s="74" t="s">
        <v>5189</v>
      </c>
      <c r="BU152" s="74" t="s">
        <v>4101</v>
      </c>
      <c r="BV152" s="74" t="s">
        <v>3909</v>
      </c>
      <c r="BW152" s="74"/>
      <c r="BX152" s="74"/>
      <c r="BY152" s="300" t="s">
        <v>7821</v>
      </c>
      <c r="BZ152" s="356" t="s">
        <v>7822</v>
      </c>
      <c r="CA152" s="300" t="s">
        <v>7823</v>
      </c>
      <c r="CB152" s="356" t="s">
        <v>7824</v>
      </c>
      <c r="CC152" s="86" t="str">
        <f t="shared" si="36"/>
        <v>MR312, 17x8.5, 0mm Offset, 6x135, 87mm Centerbore, Matte Black</v>
      </c>
      <c r="CD152" s="74" t="s">
        <v>3719</v>
      </c>
      <c r="CE152" s="74" t="s">
        <v>3720</v>
      </c>
      <c r="CF152" s="74" t="str">
        <f t="shared" si="37"/>
        <v>STREET (3XX)</v>
      </c>
    </row>
    <row r="153" spans="1:84" s="36" customFormat="1" ht="15" customHeight="1">
      <c r="A153" s="22">
        <f t="shared" si="52"/>
        <v>151</v>
      </c>
      <c r="B153" s="92" t="s">
        <v>84</v>
      </c>
      <c r="C153" s="92" t="s">
        <v>1038</v>
      </c>
      <c r="D153" s="92" t="s">
        <v>1246</v>
      </c>
      <c r="E153" s="84" t="str">
        <f>CONCATENATE(LEFT(D153,5),VLOOKUP(CONCATENATE(O153,"x",P153),'WHEEL PART NUMBER GUIDE'!$B$9:$C$51,2,FALSE),VLOOKUP(CONCATENATE(Q153, W153), 'WHEEL PART NUMBER GUIDE'!$Q$6:$R$98, 2, FALSE),VLOOKUP(Z153,'WHEEL PART NUMBER GUIDE'!$J$8:$K$54,2, FALSE),IF(V153="N/A",IF(ABS(T153)&lt;10,"0"&amp;ABS(T153),ABS(T153)),CONCATENATE(LEFT(V153,1),RIGHT(V153,1))), G153, H153)</f>
        <v>MR31278516900</v>
      </c>
      <c r="F153" s="84" t="str">
        <f t="shared" si="38"/>
        <v>MR31278516900</v>
      </c>
      <c r="G153" s="83"/>
      <c r="H153" s="83"/>
      <c r="I153" s="72" t="s">
        <v>1866</v>
      </c>
      <c r="J153" s="305">
        <v>42736</v>
      </c>
      <c r="K153" s="78" t="s">
        <v>1230</v>
      </c>
      <c r="L153" s="328">
        <v>398</v>
      </c>
      <c r="M153" s="85">
        <f t="shared" si="35"/>
        <v>398</v>
      </c>
      <c r="N153" s="630"/>
      <c r="O153" s="92">
        <v>17</v>
      </c>
      <c r="P153" s="8">
        <v>8.5</v>
      </c>
      <c r="Q153" s="92" t="str">
        <f t="shared" si="53"/>
        <v>6x135</v>
      </c>
      <c r="R153" s="3">
        <v>6</v>
      </c>
      <c r="S153" s="3">
        <v>135</v>
      </c>
      <c r="T153" s="3">
        <v>0</v>
      </c>
      <c r="U153" s="16">
        <v>4.72</v>
      </c>
      <c r="V153" s="93" t="s">
        <v>85</v>
      </c>
      <c r="W153" s="16">
        <v>87</v>
      </c>
      <c r="X153" s="8">
        <v>34.759550004482357</v>
      </c>
      <c r="Y153" s="47">
        <v>2650</v>
      </c>
      <c r="Z153" s="71" t="s">
        <v>5156</v>
      </c>
      <c r="AA153" s="71" t="s">
        <v>2846</v>
      </c>
      <c r="AB153" s="47" t="str">
        <f t="shared" si="40"/>
        <v>17x8.5, 6x135, 0 OS, 2650 lbs</v>
      </c>
      <c r="AC153" s="73" t="s">
        <v>2050</v>
      </c>
      <c r="AD153" s="46" t="str">
        <f>IF(AC153="N/A","None",VLOOKUP(AC153,ACCESSORIES!F:N,9,FALSE))</f>
        <v>Screw On</v>
      </c>
      <c r="AE153" s="82">
        <f>_xlfn.IFNA(VLOOKUP(AC153,ACCESSORIES!F:J,5,FALSE),"N/A")</f>
        <v>33</v>
      </c>
      <c r="AF153" s="73" t="s">
        <v>85</v>
      </c>
      <c r="AG153" s="73" t="s">
        <v>1786</v>
      </c>
      <c r="AH153" s="73" t="s">
        <v>85</v>
      </c>
      <c r="AI153" s="92" t="s">
        <v>1826</v>
      </c>
      <c r="AJ153" s="9">
        <f>_xlfn.IFNA(VLOOKUP(AI153,ACCESSORIES!F:J,5,FALSE),"N/A")</f>
        <v>1.1000000000000001</v>
      </c>
      <c r="AK153" s="71" t="s">
        <v>237</v>
      </c>
      <c r="AL153" s="3" t="s">
        <v>85</v>
      </c>
      <c r="AM153" s="38" t="str">
        <f>_xlfn.IFNA(VLOOKUP(AL153,ACCESSORIES!F:J,5,FALSE),"N/A")</f>
        <v>N/A</v>
      </c>
      <c r="AN153" s="3" t="s">
        <v>85</v>
      </c>
      <c r="AO153" s="75">
        <v>16.2</v>
      </c>
      <c r="AP153" s="75">
        <v>60</v>
      </c>
      <c r="AQ153" s="3">
        <v>175</v>
      </c>
      <c r="AR153" s="34">
        <v>4.3</v>
      </c>
      <c r="AS153" s="34">
        <v>18.3</v>
      </c>
      <c r="AT153" s="34">
        <v>30.3</v>
      </c>
      <c r="AU153" s="34">
        <v>52.1</v>
      </c>
      <c r="AV153" s="34">
        <v>208.9</v>
      </c>
      <c r="AW153" s="94">
        <v>199.1</v>
      </c>
      <c r="AX153" s="93">
        <v>87</v>
      </c>
      <c r="AY153" s="49">
        <v>40</v>
      </c>
      <c r="AZ153" s="49">
        <v>40</v>
      </c>
      <c r="BA153" s="49">
        <v>25</v>
      </c>
      <c r="BB153" s="48">
        <f t="shared" si="39"/>
        <v>0.98</v>
      </c>
      <c r="BC153" s="92" t="s">
        <v>85</v>
      </c>
      <c r="BD153" s="412" t="str">
        <f>_xlfn.IFNA(VLOOKUP(BC153,ACCESSORIES!F:J,5,FALSE),"N/A")</f>
        <v>N/A</v>
      </c>
      <c r="BE153" s="92" t="s">
        <v>85</v>
      </c>
      <c r="BF153" s="412" t="str">
        <f>_xlfn.IFNA(VLOOKUP(BE153,ACCESSORIES!F:J,5,FALSE),"N/A")</f>
        <v>N/A</v>
      </c>
      <c r="BG153" s="70">
        <v>40</v>
      </c>
      <c r="BH153" s="50">
        <v>20.236220472440898</v>
      </c>
      <c r="BI153" s="50">
        <v>20.236220472440898</v>
      </c>
      <c r="BJ153" s="50">
        <v>11.417322834645701</v>
      </c>
      <c r="BK153" s="357">
        <f t="shared" si="54"/>
        <v>7.6616839999999839E-2</v>
      </c>
      <c r="BL153" s="73">
        <v>36</v>
      </c>
      <c r="BM153" s="107" t="s">
        <v>3771</v>
      </c>
      <c r="BN153" s="46" t="s">
        <v>3891</v>
      </c>
      <c r="BO153" s="74" t="s">
        <v>3907</v>
      </c>
      <c r="BP153" s="29" t="s">
        <v>5165</v>
      </c>
      <c r="BQ153" s="29" t="s">
        <v>5212</v>
      </c>
      <c r="BR153" s="29" t="s">
        <v>5199</v>
      </c>
      <c r="BS153" s="74" t="s">
        <v>5210</v>
      </c>
      <c r="BT153" s="74" t="s">
        <v>5189</v>
      </c>
      <c r="BU153" s="74" t="s">
        <v>4101</v>
      </c>
      <c r="BV153" s="74" t="s">
        <v>3909</v>
      </c>
      <c r="BW153" s="74"/>
      <c r="BX153" s="74"/>
      <c r="BY153" s="300" t="s">
        <v>7835</v>
      </c>
      <c r="BZ153" s="356" t="s">
        <v>7836</v>
      </c>
      <c r="CA153" s="300" t="s">
        <v>7833</v>
      </c>
      <c r="CB153" s="356" t="s">
        <v>7834</v>
      </c>
      <c r="CC153" s="86" t="str">
        <f t="shared" si="36"/>
        <v>MR312, 17x8.5, 0mm Offset, 6x135, 87mm Centerbore, Method Bronze - Matte Black Lip</v>
      </c>
      <c r="CD153" s="74" t="s">
        <v>3719</v>
      </c>
      <c r="CE153" s="74" t="s">
        <v>3720</v>
      </c>
      <c r="CF153" s="74" t="str">
        <f t="shared" si="37"/>
        <v>STREET (3XX)</v>
      </c>
    </row>
    <row r="154" spans="1:84" s="36" customFormat="1" ht="15" customHeight="1">
      <c r="A154" s="22">
        <f t="shared" si="52"/>
        <v>152</v>
      </c>
      <c r="B154" s="92" t="s">
        <v>84</v>
      </c>
      <c r="C154" s="92" t="s">
        <v>1038</v>
      </c>
      <c r="D154" s="92" t="s">
        <v>1246</v>
      </c>
      <c r="E154" s="84" t="str">
        <f>CONCATENATE(LEFT(D154,5),VLOOKUP(CONCATENATE(O154,"x",P154),'WHEEL PART NUMBER GUIDE'!$B$9:$C$51,2,FALSE),VLOOKUP(CONCATENATE(Q154, W154), 'WHEEL PART NUMBER GUIDE'!$Q$6:$R$98, 2, FALSE),VLOOKUP(Z154,'WHEEL PART NUMBER GUIDE'!$J$8:$K$54,2, FALSE),IF(V154="N/A",IF(ABS(T154)&lt;10,"0"&amp;ABS(T154),ABS(T154)),CONCATENATE(LEFT(V154,1),RIGHT(V154,1))), G154, H154)</f>
        <v>MR31278558500</v>
      </c>
      <c r="F154" s="84" t="str">
        <f t="shared" si="38"/>
        <v>MR31278558500</v>
      </c>
      <c r="G154" s="83"/>
      <c r="H154" s="83"/>
      <c r="I154" s="72" t="s">
        <v>1867</v>
      </c>
      <c r="J154" s="305">
        <v>42736</v>
      </c>
      <c r="K154" s="78" t="s">
        <v>1230</v>
      </c>
      <c r="L154" s="328">
        <v>377</v>
      </c>
      <c r="M154" s="85">
        <f t="shared" si="35"/>
        <v>377</v>
      </c>
      <c r="N154" s="630"/>
      <c r="O154" s="92">
        <v>17</v>
      </c>
      <c r="P154" s="8">
        <v>8.5</v>
      </c>
      <c r="Q154" s="92" t="str">
        <f t="shared" si="53"/>
        <v>5x150</v>
      </c>
      <c r="R154" s="3">
        <v>5</v>
      </c>
      <c r="S154" s="3">
        <v>150</v>
      </c>
      <c r="T154" s="3">
        <v>0</v>
      </c>
      <c r="U154" s="16">
        <v>4.72</v>
      </c>
      <c r="V154" s="93" t="s">
        <v>85</v>
      </c>
      <c r="W154" s="16">
        <v>110.5</v>
      </c>
      <c r="X154" s="8">
        <v>33.840957245378711</v>
      </c>
      <c r="Y154" s="47">
        <v>2650</v>
      </c>
      <c r="Z154" s="71" t="s">
        <v>2165</v>
      </c>
      <c r="AA154" s="72" t="s">
        <v>2845</v>
      </c>
      <c r="AB154" s="47" t="str">
        <f t="shared" si="40"/>
        <v>17x8.5, 5x150, 0 OS, 2650 lbs</v>
      </c>
      <c r="AC154" s="73" t="s">
        <v>2051</v>
      </c>
      <c r="AD154" s="46" t="str">
        <f>IF(AC154="N/A","None",VLOOKUP(AC154,ACCESSORIES!F:N,9,FALSE))</f>
        <v>Screw On</v>
      </c>
      <c r="AE154" s="82">
        <f>_xlfn.IFNA(VLOOKUP(AC154,ACCESSORIES!F:J,5,FALSE),"N/A")</f>
        <v>33</v>
      </c>
      <c r="AF154" s="73" t="s">
        <v>85</v>
      </c>
      <c r="AG154" s="73" t="s">
        <v>1786</v>
      </c>
      <c r="AH154" s="73" t="s">
        <v>85</v>
      </c>
      <c r="AI154" s="92" t="s">
        <v>1826</v>
      </c>
      <c r="AJ154" s="9">
        <f>_xlfn.IFNA(VLOOKUP(AI154,ACCESSORIES!F:J,5,FALSE),"N/A")</f>
        <v>1.1000000000000001</v>
      </c>
      <c r="AK154" s="71" t="s">
        <v>237</v>
      </c>
      <c r="AL154" s="3" t="s">
        <v>85</v>
      </c>
      <c r="AM154" s="38" t="str">
        <f>_xlfn.IFNA(VLOOKUP(AL154,ACCESSORIES!F:J,5,FALSE),"N/A")</f>
        <v>N/A</v>
      </c>
      <c r="AN154" s="3" t="s">
        <v>85</v>
      </c>
      <c r="AO154" s="75">
        <v>16.2</v>
      </c>
      <c r="AP154" s="75">
        <v>60</v>
      </c>
      <c r="AQ154" s="3">
        <v>185</v>
      </c>
      <c r="AR154" s="34">
        <v>0</v>
      </c>
      <c r="AS154" s="34">
        <v>13</v>
      </c>
      <c r="AT154" s="34">
        <v>30.3</v>
      </c>
      <c r="AU154" s="34">
        <v>52.1</v>
      </c>
      <c r="AV154" s="34">
        <v>208.9</v>
      </c>
      <c r="AW154" s="94">
        <v>199.1</v>
      </c>
      <c r="AX154" s="93">
        <v>110.5</v>
      </c>
      <c r="AY154" s="49">
        <v>46</v>
      </c>
      <c r="AZ154" s="49">
        <v>46</v>
      </c>
      <c r="BA154" s="49">
        <v>25</v>
      </c>
      <c r="BB154" s="48">
        <f t="shared" si="39"/>
        <v>0.98</v>
      </c>
      <c r="BC154" s="92" t="s">
        <v>85</v>
      </c>
      <c r="BD154" s="412" t="str">
        <f>_xlfn.IFNA(VLOOKUP(BC154,ACCESSORIES!F:J,5,FALSE),"N/A")</f>
        <v>N/A</v>
      </c>
      <c r="BE154" s="92" t="s">
        <v>85</v>
      </c>
      <c r="BF154" s="412" t="str">
        <f>_xlfn.IFNA(VLOOKUP(BE154,ACCESSORIES!F:J,5,FALSE),"N/A")</f>
        <v>N/A</v>
      </c>
      <c r="BG154" s="70">
        <v>39</v>
      </c>
      <c r="BH154" s="50">
        <v>20.236220472440898</v>
      </c>
      <c r="BI154" s="50">
        <v>20.236220472440898</v>
      </c>
      <c r="BJ154" s="50">
        <v>11.417322834645701</v>
      </c>
      <c r="BK154" s="357">
        <f t="shared" si="54"/>
        <v>7.6616839999999839E-2</v>
      </c>
      <c r="BL154" s="73">
        <v>36</v>
      </c>
      <c r="BM154" s="107" t="s">
        <v>3771</v>
      </c>
      <c r="BN154" s="46" t="s">
        <v>3891</v>
      </c>
      <c r="BO154" s="74" t="s">
        <v>3907</v>
      </c>
      <c r="BP154" s="29" t="s">
        <v>5165</v>
      </c>
      <c r="BQ154" s="29" t="s">
        <v>5212</v>
      </c>
      <c r="BR154" s="29" t="s">
        <v>5199</v>
      </c>
      <c r="BS154" s="74" t="s">
        <v>5210</v>
      </c>
      <c r="BT154" s="74" t="s">
        <v>5189</v>
      </c>
      <c r="BU154" s="74" t="s">
        <v>4101</v>
      </c>
      <c r="BV154" s="74" t="s">
        <v>3909</v>
      </c>
      <c r="BW154" s="74"/>
      <c r="BX154" s="74"/>
      <c r="BY154" s="300" t="s">
        <v>7817</v>
      </c>
      <c r="BZ154" s="356" t="s">
        <v>7818</v>
      </c>
      <c r="CA154" s="300" t="s">
        <v>7819</v>
      </c>
      <c r="CB154" s="356" t="s">
        <v>7820</v>
      </c>
      <c r="CC154" s="86" t="str">
        <f t="shared" si="36"/>
        <v>MR312, 17x8.5, 0mm Offset, 5x150, 110.5mm Centerbore, Matte Black</v>
      </c>
      <c r="CD154" s="74" t="s">
        <v>3719</v>
      </c>
      <c r="CE154" s="74" t="s">
        <v>3720</v>
      </c>
      <c r="CF154" s="74" t="str">
        <f t="shared" si="37"/>
        <v>STREET (3XX)</v>
      </c>
    </row>
    <row r="155" spans="1:84" s="36" customFormat="1" ht="15" customHeight="1">
      <c r="A155" s="22">
        <f t="shared" si="52"/>
        <v>153</v>
      </c>
      <c r="B155" s="92" t="s">
        <v>84</v>
      </c>
      <c r="C155" s="92" t="s">
        <v>1038</v>
      </c>
      <c r="D155" s="92" t="s">
        <v>1246</v>
      </c>
      <c r="E155" s="84" t="str">
        <f>CONCATENATE(LEFT(D155,5),VLOOKUP(CONCATENATE(O155,"x",P155),'WHEEL PART NUMBER GUIDE'!$B$9:$C$51,2,FALSE),VLOOKUP(CONCATENATE(Q155, W155), 'WHEEL PART NUMBER GUIDE'!$Q$6:$R$98, 2, FALSE),VLOOKUP(Z155,'WHEEL PART NUMBER GUIDE'!$J$8:$K$54,2, FALSE),IF(V155="N/A",IF(ABS(T155)&lt;10,"0"&amp;ABS(T155),ABS(T155)),CONCATENATE(LEFT(V155,1),RIGHT(V155,1))), G155, H155)</f>
        <v>MR31278558900</v>
      </c>
      <c r="F155" s="84" t="str">
        <f t="shared" si="38"/>
        <v>MR31278558900</v>
      </c>
      <c r="G155" s="83"/>
      <c r="H155" s="83"/>
      <c r="I155" s="72" t="s">
        <v>1868</v>
      </c>
      <c r="J155" s="305">
        <v>42736</v>
      </c>
      <c r="K155" s="78" t="s">
        <v>1230</v>
      </c>
      <c r="L155" s="328">
        <v>398</v>
      </c>
      <c r="M155" s="85">
        <f t="shared" si="35"/>
        <v>398</v>
      </c>
      <c r="N155" s="630"/>
      <c r="O155" s="92">
        <v>17</v>
      </c>
      <c r="P155" s="8">
        <v>8.5</v>
      </c>
      <c r="Q155" s="92" t="str">
        <f t="shared" si="53"/>
        <v>5x150</v>
      </c>
      <c r="R155" s="3">
        <v>5</v>
      </c>
      <c r="S155" s="3">
        <v>150</v>
      </c>
      <c r="T155" s="3">
        <v>0</v>
      </c>
      <c r="U155" s="16">
        <v>4.72</v>
      </c>
      <c r="V155" s="93" t="s">
        <v>85</v>
      </c>
      <c r="W155" s="16">
        <v>110.5</v>
      </c>
      <c r="X155" s="8">
        <v>31.673078333894079</v>
      </c>
      <c r="Y155" s="47">
        <v>2650</v>
      </c>
      <c r="Z155" s="71" t="s">
        <v>5156</v>
      </c>
      <c r="AA155" s="71" t="s">
        <v>2846</v>
      </c>
      <c r="AB155" s="47" t="str">
        <f t="shared" si="40"/>
        <v>17x8.5, 5x150, 0 OS, 2650 lbs</v>
      </c>
      <c r="AC155" s="73" t="s">
        <v>2051</v>
      </c>
      <c r="AD155" s="46" t="str">
        <f>IF(AC155="N/A","None",VLOOKUP(AC155,ACCESSORIES!F:N,9,FALSE))</f>
        <v>Screw On</v>
      </c>
      <c r="AE155" s="82">
        <f>_xlfn.IFNA(VLOOKUP(AC155,ACCESSORIES!F:J,5,FALSE),"N/A")</f>
        <v>33</v>
      </c>
      <c r="AF155" s="73" t="s">
        <v>85</v>
      </c>
      <c r="AG155" s="73" t="s">
        <v>1786</v>
      </c>
      <c r="AH155" s="73" t="s">
        <v>85</v>
      </c>
      <c r="AI155" s="92" t="s">
        <v>1826</v>
      </c>
      <c r="AJ155" s="9">
        <f>_xlfn.IFNA(VLOOKUP(AI155,ACCESSORIES!F:J,5,FALSE),"N/A")</f>
        <v>1.1000000000000001</v>
      </c>
      <c r="AK155" s="71" t="s">
        <v>237</v>
      </c>
      <c r="AL155" s="3" t="s">
        <v>85</v>
      </c>
      <c r="AM155" s="38" t="str">
        <f>_xlfn.IFNA(VLOOKUP(AL155,ACCESSORIES!F:J,5,FALSE),"N/A")</f>
        <v>N/A</v>
      </c>
      <c r="AN155" s="3" t="s">
        <v>85</v>
      </c>
      <c r="AO155" s="75">
        <v>16.2</v>
      </c>
      <c r="AP155" s="75">
        <v>60</v>
      </c>
      <c r="AQ155" s="3">
        <v>185</v>
      </c>
      <c r="AR155" s="34">
        <v>0</v>
      </c>
      <c r="AS155" s="34">
        <v>13</v>
      </c>
      <c r="AT155" s="34">
        <v>30.3</v>
      </c>
      <c r="AU155" s="34">
        <v>52.1</v>
      </c>
      <c r="AV155" s="34">
        <v>208.9</v>
      </c>
      <c r="AW155" s="94">
        <v>199.1</v>
      </c>
      <c r="AX155" s="93">
        <v>110.5</v>
      </c>
      <c r="AY155" s="49">
        <v>46</v>
      </c>
      <c r="AZ155" s="49">
        <v>46</v>
      </c>
      <c r="BA155" s="49">
        <v>25</v>
      </c>
      <c r="BB155" s="48">
        <f t="shared" si="39"/>
        <v>0.98</v>
      </c>
      <c r="BC155" s="92" t="s">
        <v>85</v>
      </c>
      <c r="BD155" s="412" t="str">
        <f>_xlfn.IFNA(VLOOKUP(BC155,ACCESSORIES!F:J,5,FALSE),"N/A")</f>
        <v>N/A</v>
      </c>
      <c r="BE155" s="92" t="s">
        <v>85</v>
      </c>
      <c r="BF155" s="412" t="str">
        <f>_xlfn.IFNA(VLOOKUP(BE155,ACCESSORIES!F:J,5,FALSE),"N/A")</f>
        <v>N/A</v>
      </c>
      <c r="BG155" s="70">
        <v>38</v>
      </c>
      <c r="BH155" s="50">
        <v>20.236220472440898</v>
      </c>
      <c r="BI155" s="50">
        <v>20.236220472440898</v>
      </c>
      <c r="BJ155" s="50">
        <v>11.417322834645701</v>
      </c>
      <c r="BK155" s="357">
        <f t="shared" si="54"/>
        <v>7.6616839999999839E-2</v>
      </c>
      <c r="BL155" s="73">
        <v>36</v>
      </c>
      <c r="BM155" s="107" t="s">
        <v>3771</v>
      </c>
      <c r="BN155" s="46" t="s">
        <v>3891</v>
      </c>
      <c r="BO155" s="74" t="s">
        <v>3907</v>
      </c>
      <c r="BP155" s="29" t="s">
        <v>5165</v>
      </c>
      <c r="BQ155" s="29" t="s">
        <v>5212</v>
      </c>
      <c r="BR155" s="29" t="s">
        <v>5199</v>
      </c>
      <c r="BS155" s="74" t="s">
        <v>5210</v>
      </c>
      <c r="BT155" s="74" t="s">
        <v>5189</v>
      </c>
      <c r="BU155" s="74" t="s">
        <v>4101</v>
      </c>
      <c r="BV155" s="74" t="s">
        <v>3909</v>
      </c>
      <c r="BW155" s="74"/>
      <c r="BX155" s="74"/>
      <c r="BY155" s="300" t="s">
        <v>6125</v>
      </c>
      <c r="BZ155" s="356" t="s">
        <v>7831</v>
      </c>
      <c r="CA155" s="300" t="s">
        <v>6127</v>
      </c>
      <c r="CB155" s="356" t="s">
        <v>7832</v>
      </c>
      <c r="CC155" s="86" t="str">
        <f t="shared" si="36"/>
        <v>MR312, 17x8.5, 0mm Offset, 5x150, 110.5mm Centerbore, Method Bronze - Matte Black Lip</v>
      </c>
      <c r="CD155" s="74" t="s">
        <v>3719</v>
      </c>
      <c r="CE155" s="74" t="s">
        <v>3720</v>
      </c>
      <c r="CF155" s="74" t="str">
        <f t="shared" si="37"/>
        <v>STREET (3XX)</v>
      </c>
    </row>
    <row r="156" spans="1:84" s="36" customFormat="1" ht="15" customHeight="1">
      <c r="A156" s="22">
        <f t="shared" si="52"/>
        <v>154</v>
      </c>
      <c r="B156" s="92" t="s">
        <v>84</v>
      </c>
      <c r="C156" s="92" t="s">
        <v>1038</v>
      </c>
      <c r="D156" s="92" t="s">
        <v>1246</v>
      </c>
      <c r="E156" s="84" t="str">
        <f>CONCATENATE(LEFT(D156,5),VLOOKUP(CONCATENATE(O156,"x",P156),'WHEEL PART NUMBER GUIDE'!$B$9:$C$51,2,FALSE),VLOOKUP(CONCATENATE(Q156, W156), 'WHEEL PART NUMBER GUIDE'!$Q$6:$R$98, 2, FALSE),VLOOKUP(Z156,'WHEEL PART NUMBER GUIDE'!$J$8:$K$54,2, FALSE),IF(V156="N/A",IF(ABS(T156)&lt;10,"0"&amp;ABS(T156),ABS(T156)),CONCATENATE(LEFT(V156,1),RIGHT(V156,1))), G156, H156)</f>
        <v>MR31278560500</v>
      </c>
      <c r="F156" s="84" t="str">
        <f t="shared" si="38"/>
        <v>MR31278560500</v>
      </c>
      <c r="G156" s="83"/>
      <c r="H156" s="83"/>
      <c r="I156" s="72" t="s">
        <v>1869</v>
      </c>
      <c r="J156" s="305">
        <v>42736</v>
      </c>
      <c r="K156" s="78" t="s">
        <v>1230</v>
      </c>
      <c r="L156" s="328">
        <v>377</v>
      </c>
      <c r="M156" s="85">
        <f t="shared" si="35"/>
        <v>377</v>
      </c>
      <c r="N156" s="630"/>
      <c r="O156" s="92">
        <v>17</v>
      </c>
      <c r="P156" s="8">
        <v>8.5</v>
      </c>
      <c r="Q156" s="92" t="str">
        <f t="shared" si="53"/>
        <v>6x5.5</v>
      </c>
      <c r="R156" s="3">
        <v>6</v>
      </c>
      <c r="S156" s="3">
        <v>5.5</v>
      </c>
      <c r="T156" s="3">
        <v>0</v>
      </c>
      <c r="U156" s="16">
        <v>4.72</v>
      </c>
      <c r="V156" s="93" t="s">
        <v>85</v>
      </c>
      <c r="W156" s="16">
        <v>106.25</v>
      </c>
      <c r="X156" s="8">
        <v>34.54</v>
      </c>
      <c r="Y156" s="47">
        <v>2650</v>
      </c>
      <c r="Z156" s="71" t="s">
        <v>2165</v>
      </c>
      <c r="AA156" s="72" t="s">
        <v>2845</v>
      </c>
      <c r="AB156" s="47" t="str">
        <f t="shared" si="40"/>
        <v>17x8.5, 6x5.5, 0 OS, 2650 lbs</v>
      </c>
      <c r="AC156" s="73" t="s">
        <v>2537</v>
      </c>
      <c r="AD156" s="46" t="str">
        <f>IF(AC156="N/A","None",VLOOKUP(AC156,ACCESSORIES!F:N,9,FALSE))</f>
        <v>Screw On</v>
      </c>
      <c r="AE156" s="82">
        <f>_xlfn.IFNA(VLOOKUP(AC156,ACCESSORIES!F:J,5,FALSE),"N/A")</f>
        <v>33</v>
      </c>
      <c r="AF156" s="73" t="s">
        <v>85</v>
      </c>
      <c r="AG156" s="73" t="s">
        <v>1786</v>
      </c>
      <c r="AH156" s="73" t="s">
        <v>85</v>
      </c>
      <c r="AI156" s="92" t="s">
        <v>1826</v>
      </c>
      <c r="AJ156" s="9">
        <f>_xlfn.IFNA(VLOOKUP(AI156,ACCESSORIES!F:J,5,FALSE),"N/A")</f>
        <v>1.1000000000000001</v>
      </c>
      <c r="AK156" s="3" t="s">
        <v>236</v>
      </c>
      <c r="AL156" s="74" t="s">
        <v>1649</v>
      </c>
      <c r="AM156" s="38">
        <f>_xlfn.IFNA(VLOOKUP(AL156,ACCESSORIES!F:J,5,FALSE),"N/A")</f>
        <v>2.75</v>
      </c>
      <c r="AN156" s="3">
        <v>78.3</v>
      </c>
      <c r="AO156" s="75">
        <v>16.2</v>
      </c>
      <c r="AP156" s="75">
        <v>60</v>
      </c>
      <c r="AQ156" s="3">
        <v>175</v>
      </c>
      <c r="AR156" s="34">
        <v>4.3</v>
      </c>
      <c r="AS156" s="34">
        <v>18.3</v>
      </c>
      <c r="AT156" s="34">
        <v>30.3</v>
      </c>
      <c r="AU156" s="34">
        <v>52.1</v>
      </c>
      <c r="AV156" s="34">
        <v>208.9</v>
      </c>
      <c r="AW156" s="94">
        <v>199.1</v>
      </c>
      <c r="AX156" s="93">
        <v>106.25</v>
      </c>
      <c r="AY156" s="49">
        <v>47</v>
      </c>
      <c r="AZ156" s="49">
        <v>47</v>
      </c>
      <c r="BA156" s="49">
        <v>25</v>
      </c>
      <c r="BB156" s="48">
        <f t="shared" si="39"/>
        <v>0.98</v>
      </c>
      <c r="BC156" s="92" t="s">
        <v>85</v>
      </c>
      <c r="BD156" s="412" t="str">
        <f>_xlfn.IFNA(VLOOKUP(BC156,ACCESSORIES!F:J,5,FALSE),"N/A")</f>
        <v>N/A</v>
      </c>
      <c r="BE156" s="92" t="s">
        <v>85</v>
      </c>
      <c r="BF156" s="412" t="str">
        <f>_xlfn.IFNA(VLOOKUP(BE156,ACCESSORIES!F:J,5,FALSE),"N/A")</f>
        <v>N/A</v>
      </c>
      <c r="BG156" s="70">
        <v>40</v>
      </c>
      <c r="BH156" s="50">
        <v>20.236220472440898</v>
      </c>
      <c r="BI156" s="50">
        <v>20.236220472440898</v>
      </c>
      <c r="BJ156" s="50">
        <v>11.417322834645701</v>
      </c>
      <c r="BK156" s="357">
        <f t="shared" si="54"/>
        <v>7.6616839999999839E-2</v>
      </c>
      <c r="BL156" s="73">
        <v>36</v>
      </c>
      <c r="BM156" s="107" t="s">
        <v>3771</v>
      </c>
      <c r="BN156" s="46" t="s">
        <v>3891</v>
      </c>
      <c r="BO156" s="74" t="s">
        <v>3907</v>
      </c>
      <c r="BP156" s="29" t="s">
        <v>5165</v>
      </c>
      <c r="BQ156" s="29" t="s">
        <v>5212</v>
      </c>
      <c r="BR156" s="29" t="s">
        <v>5199</v>
      </c>
      <c r="BS156" s="74" t="s">
        <v>5210</v>
      </c>
      <c r="BT156" s="74" t="s">
        <v>5189</v>
      </c>
      <c r="BU156" s="74" t="s">
        <v>4101</v>
      </c>
      <c r="BV156" s="74" t="s">
        <v>3909</v>
      </c>
      <c r="BW156" s="74"/>
      <c r="BX156" s="74"/>
      <c r="BY156" s="300" t="s">
        <v>7821</v>
      </c>
      <c r="BZ156" s="356" t="s">
        <v>7822</v>
      </c>
      <c r="CA156" s="300" t="s">
        <v>7823</v>
      </c>
      <c r="CB156" s="356" t="s">
        <v>7824</v>
      </c>
      <c r="CC156" s="86" t="str">
        <f t="shared" si="36"/>
        <v>MR312, 17x8.5, 0mm Offset, 6x5.5, 106.25mm Centerbore, Matte Black</v>
      </c>
      <c r="CD156" s="74" t="s">
        <v>3719</v>
      </c>
      <c r="CE156" s="74" t="s">
        <v>3720</v>
      </c>
      <c r="CF156" s="74" t="str">
        <f t="shared" si="37"/>
        <v>STREET (3XX)</v>
      </c>
    </row>
    <row r="157" spans="1:84" s="36" customFormat="1" ht="15" customHeight="1">
      <c r="A157" s="22">
        <f t="shared" si="52"/>
        <v>155</v>
      </c>
      <c r="B157" s="92" t="s">
        <v>84</v>
      </c>
      <c r="C157" s="92" t="s">
        <v>1038</v>
      </c>
      <c r="D157" s="92" t="s">
        <v>1246</v>
      </c>
      <c r="E157" s="84" t="str">
        <f>CONCATENATE(LEFT(D157,5),VLOOKUP(CONCATENATE(O157,"x",P157),'WHEEL PART NUMBER GUIDE'!$B$9:$C$51,2,FALSE),VLOOKUP(CONCATENATE(Q157, W157), 'WHEEL PART NUMBER GUIDE'!$Q$6:$R$98, 2, FALSE),VLOOKUP(Z157,'WHEEL PART NUMBER GUIDE'!$J$8:$K$54,2, FALSE),IF(V157="N/A",IF(ABS(T157)&lt;10,"0"&amp;ABS(T157),ABS(T157)),CONCATENATE(LEFT(V157,1),RIGHT(V157,1))), G157, H157)</f>
        <v>MR31278560900</v>
      </c>
      <c r="F157" s="84" t="str">
        <f t="shared" si="38"/>
        <v>MR31278560900</v>
      </c>
      <c r="G157" s="83"/>
      <c r="H157" s="83"/>
      <c r="I157" s="72" t="s">
        <v>1870</v>
      </c>
      <c r="J157" s="305">
        <v>42736</v>
      </c>
      <c r="K157" s="78" t="s">
        <v>1230</v>
      </c>
      <c r="L157" s="328">
        <v>398</v>
      </c>
      <c r="M157" s="85">
        <f t="shared" si="35"/>
        <v>398</v>
      </c>
      <c r="N157" s="630"/>
      <c r="O157" s="92">
        <v>17</v>
      </c>
      <c r="P157" s="8">
        <v>8.5</v>
      </c>
      <c r="Q157" s="92" t="str">
        <f t="shared" si="53"/>
        <v>6x5.5</v>
      </c>
      <c r="R157" s="3">
        <v>6</v>
      </c>
      <c r="S157" s="3">
        <v>5.5</v>
      </c>
      <c r="T157" s="3">
        <v>0</v>
      </c>
      <c r="U157" s="16">
        <v>4.72</v>
      </c>
      <c r="V157" s="93" t="s">
        <v>85</v>
      </c>
      <c r="W157" s="16">
        <v>106.25</v>
      </c>
      <c r="X157" s="8">
        <v>34.39</v>
      </c>
      <c r="Y157" s="47">
        <v>2650</v>
      </c>
      <c r="Z157" s="71" t="s">
        <v>5156</v>
      </c>
      <c r="AA157" s="71" t="s">
        <v>2846</v>
      </c>
      <c r="AB157" s="47" t="str">
        <f t="shared" si="40"/>
        <v>17x8.5, 6x5.5, 0 OS, 2650 lbs</v>
      </c>
      <c r="AC157" s="73" t="s">
        <v>2537</v>
      </c>
      <c r="AD157" s="46" t="str">
        <f>IF(AC157="N/A","None",VLOOKUP(AC157,ACCESSORIES!F:N,9,FALSE))</f>
        <v>Screw On</v>
      </c>
      <c r="AE157" s="82">
        <f>_xlfn.IFNA(VLOOKUP(AC157,ACCESSORIES!F:J,5,FALSE),"N/A")</f>
        <v>33</v>
      </c>
      <c r="AF157" s="73" t="s">
        <v>85</v>
      </c>
      <c r="AG157" s="73" t="s">
        <v>1786</v>
      </c>
      <c r="AH157" s="73" t="s">
        <v>85</v>
      </c>
      <c r="AI157" s="92" t="s">
        <v>1826</v>
      </c>
      <c r="AJ157" s="9">
        <f>_xlfn.IFNA(VLOOKUP(AI157,ACCESSORIES!F:J,5,FALSE),"N/A")</f>
        <v>1.1000000000000001</v>
      </c>
      <c r="AK157" s="3" t="s">
        <v>236</v>
      </c>
      <c r="AL157" s="74" t="s">
        <v>1649</v>
      </c>
      <c r="AM157" s="38">
        <f>_xlfn.IFNA(VLOOKUP(AL157,ACCESSORIES!F:J,5,FALSE),"N/A")</f>
        <v>2.75</v>
      </c>
      <c r="AN157" s="3">
        <v>78.3</v>
      </c>
      <c r="AO157" s="75">
        <v>16.2</v>
      </c>
      <c r="AP157" s="75">
        <v>60</v>
      </c>
      <c r="AQ157" s="3">
        <v>175</v>
      </c>
      <c r="AR157" s="34">
        <v>4.3</v>
      </c>
      <c r="AS157" s="34">
        <v>18.3</v>
      </c>
      <c r="AT157" s="34">
        <v>30.3</v>
      </c>
      <c r="AU157" s="34">
        <v>52.1</v>
      </c>
      <c r="AV157" s="34">
        <v>208.9</v>
      </c>
      <c r="AW157" s="94">
        <v>199.1</v>
      </c>
      <c r="AX157" s="93">
        <v>106.25</v>
      </c>
      <c r="AY157" s="49">
        <v>47</v>
      </c>
      <c r="AZ157" s="49">
        <v>47</v>
      </c>
      <c r="BA157" s="49">
        <v>25</v>
      </c>
      <c r="BB157" s="48">
        <f t="shared" si="39"/>
        <v>0.98</v>
      </c>
      <c r="BC157" s="92" t="s">
        <v>85</v>
      </c>
      <c r="BD157" s="412" t="str">
        <f>_xlfn.IFNA(VLOOKUP(BC157,ACCESSORIES!F:J,5,FALSE),"N/A")</f>
        <v>N/A</v>
      </c>
      <c r="BE157" s="92" t="s">
        <v>85</v>
      </c>
      <c r="BF157" s="412" t="str">
        <f>_xlfn.IFNA(VLOOKUP(BE157,ACCESSORIES!F:J,5,FALSE),"N/A")</f>
        <v>N/A</v>
      </c>
      <c r="BG157" s="70">
        <v>40</v>
      </c>
      <c r="BH157" s="50">
        <v>20.236220472440898</v>
      </c>
      <c r="BI157" s="50">
        <v>20.236220472440898</v>
      </c>
      <c r="BJ157" s="50">
        <v>11.417322834645701</v>
      </c>
      <c r="BK157" s="357">
        <f t="shared" si="54"/>
        <v>7.6616839999999839E-2</v>
      </c>
      <c r="BL157" s="73">
        <v>36</v>
      </c>
      <c r="BM157" s="107" t="s">
        <v>3771</v>
      </c>
      <c r="BN157" s="46" t="s">
        <v>3891</v>
      </c>
      <c r="BO157" s="74" t="s">
        <v>3907</v>
      </c>
      <c r="BP157" s="29" t="s">
        <v>5165</v>
      </c>
      <c r="BQ157" s="29" t="s">
        <v>5212</v>
      </c>
      <c r="BR157" s="29" t="s">
        <v>5199</v>
      </c>
      <c r="BS157" s="74" t="s">
        <v>5210</v>
      </c>
      <c r="BT157" s="74" t="s">
        <v>5189</v>
      </c>
      <c r="BU157" s="74" t="s">
        <v>4101</v>
      </c>
      <c r="BV157" s="74" t="s">
        <v>3909</v>
      </c>
      <c r="BW157" s="74"/>
      <c r="BX157" s="74"/>
      <c r="BY157" s="300" t="s">
        <v>7835</v>
      </c>
      <c r="BZ157" s="356" t="s">
        <v>7836</v>
      </c>
      <c r="CA157" s="300" t="s">
        <v>7833</v>
      </c>
      <c r="CB157" s="356" t="s">
        <v>7834</v>
      </c>
      <c r="CC157" s="86" t="str">
        <f t="shared" si="36"/>
        <v>MR312, 17x8.5, 0mm Offset, 6x5.5, 106.25mm Centerbore, Method Bronze - Matte Black Lip</v>
      </c>
      <c r="CD157" s="74" t="s">
        <v>3719</v>
      </c>
      <c r="CE157" s="74" t="s">
        <v>3720</v>
      </c>
      <c r="CF157" s="74" t="str">
        <f t="shared" si="37"/>
        <v>STREET (3XX)</v>
      </c>
    </row>
    <row r="158" spans="1:84" s="36" customFormat="1" ht="15" customHeight="1">
      <c r="A158" s="22">
        <f t="shared" si="52"/>
        <v>156</v>
      </c>
      <c r="B158" s="92" t="s">
        <v>84</v>
      </c>
      <c r="C158" s="92" t="s">
        <v>1038</v>
      </c>
      <c r="D158" s="92" t="s">
        <v>1246</v>
      </c>
      <c r="E158" s="84" t="str">
        <f>CONCATENATE(LEFT(D158,5),VLOOKUP(CONCATENATE(O158,"x",P158),'WHEEL PART NUMBER GUIDE'!$B$9:$C$51,2,FALSE),VLOOKUP(CONCATENATE(Q158, W158), 'WHEEL PART NUMBER GUIDE'!$Q$6:$R$98, 2, FALSE),VLOOKUP(Z158,'WHEEL PART NUMBER GUIDE'!$J$8:$K$54,2, FALSE),IF(V158="N/A",IF(ABS(T158)&lt;10,"0"&amp;ABS(T158),ABS(T158)),CONCATENATE(LEFT(V158,1),RIGHT(V158,1))), G158, H158)</f>
        <v>MR31279050512N</v>
      </c>
      <c r="F158" s="84" t="str">
        <f t="shared" si="38"/>
        <v>MR31279050512N</v>
      </c>
      <c r="G158" s="83" t="s">
        <v>2095</v>
      </c>
      <c r="H158" s="83"/>
      <c r="I158" s="72" t="s">
        <v>1877</v>
      </c>
      <c r="J158" s="305">
        <v>42736</v>
      </c>
      <c r="K158" s="78" t="s">
        <v>1230</v>
      </c>
      <c r="L158" s="328">
        <v>377</v>
      </c>
      <c r="M158" s="85">
        <f t="shared" si="35"/>
        <v>377</v>
      </c>
      <c r="N158" s="630"/>
      <c r="O158" s="29">
        <v>17</v>
      </c>
      <c r="P158" s="8">
        <v>9</v>
      </c>
      <c r="Q158" s="92" t="str">
        <f t="shared" si="53"/>
        <v>5x5</v>
      </c>
      <c r="R158" s="3">
        <v>5</v>
      </c>
      <c r="S158" s="29">
        <v>5</v>
      </c>
      <c r="T158" s="29">
        <v>-12</v>
      </c>
      <c r="U158" s="16">
        <v>4.5</v>
      </c>
      <c r="V158" s="93" t="s">
        <v>85</v>
      </c>
      <c r="W158" s="16">
        <v>71.5</v>
      </c>
      <c r="X158" s="8">
        <v>34.979999999999997</v>
      </c>
      <c r="Y158" s="47">
        <v>2650</v>
      </c>
      <c r="Z158" s="71" t="s">
        <v>2165</v>
      </c>
      <c r="AA158" s="72" t="s">
        <v>2845</v>
      </c>
      <c r="AB158" s="47" t="str">
        <f t="shared" si="40"/>
        <v>17x9, 5x5, -12 OS, 2650 lbs</v>
      </c>
      <c r="AC158" s="73" t="s">
        <v>2049</v>
      </c>
      <c r="AD158" s="46" t="str">
        <f>IF(AC158="N/A","None",VLOOKUP(AC158,ACCESSORIES!F:N,9,FALSE))</f>
        <v>Screw On</v>
      </c>
      <c r="AE158" s="82">
        <f>_xlfn.IFNA(VLOOKUP(AC158,ACCESSORIES!F:J,5,FALSE),"N/A")</f>
        <v>33</v>
      </c>
      <c r="AF158" s="73" t="s">
        <v>85</v>
      </c>
      <c r="AG158" s="73" t="s">
        <v>1786</v>
      </c>
      <c r="AH158" s="73" t="s">
        <v>85</v>
      </c>
      <c r="AI158" s="92" t="s">
        <v>1826</v>
      </c>
      <c r="AJ158" s="9">
        <f>_xlfn.IFNA(VLOOKUP(AI158,ACCESSORIES!F:J,5,FALSE),"N/A")</f>
        <v>1.1000000000000001</v>
      </c>
      <c r="AK158" s="71" t="s">
        <v>237</v>
      </c>
      <c r="AL158" s="3" t="s">
        <v>85</v>
      </c>
      <c r="AM158" s="38" t="str">
        <f>_xlfn.IFNA(VLOOKUP(AL158,ACCESSORIES!F:J,5,FALSE),"N/A")</f>
        <v>N/A</v>
      </c>
      <c r="AN158" s="3" t="s">
        <v>85</v>
      </c>
      <c r="AO158" s="75">
        <v>16.2</v>
      </c>
      <c r="AP158" s="75">
        <v>60</v>
      </c>
      <c r="AQ158" s="3">
        <v>160</v>
      </c>
      <c r="AR158" s="34">
        <v>11.9</v>
      </c>
      <c r="AS158" s="34">
        <v>23.8</v>
      </c>
      <c r="AT158" s="34">
        <v>39.700000000000003</v>
      </c>
      <c r="AU158" s="34">
        <v>61.6</v>
      </c>
      <c r="AV158" s="34">
        <v>208.8</v>
      </c>
      <c r="AW158" s="94">
        <v>203.9</v>
      </c>
      <c r="AX158" s="93">
        <v>71.5</v>
      </c>
      <c r="AY158" s="49">
        <v>41</v>
      </c>
      <c r="AZ158" s="49">
        <v>41</v>
      </c>
      <c r="BA158" s="49">
        <v>23</v>
      </c>
      <c r="BB158" s="48">
        <f t="shared" si="39"/>
        <v>0.91</v>
      </c>
      <c r="BC158" s="92" t="s">
        <v>85</v>
      </c>
      <c r="BD158" s="412" t="str">
        <f>_xlfn.IFNA(VLOOKUP(BC158,ACCESSORIES!F:J,5,FALSE),"N/A")</f>
        <v>N/A</v>
      </c>
      <c r="BE158" s="92" t="s">
        <v>85</v>
      </c>
      <c r="BF158" s="412" t="str">
        <f>_xlfn.IFNA(VLOOKUP(BE158,ACCESSORIES!F:J,5,FALSE),"N/A")</f>
        <v>N/A</v>
      </c>
      <c r="BG158" s="70">
        <v>40</v>
      </c>
      <c r="BH158" s="50">
        <v>20.236220472440898</v>
      </c>
      <c r="BI158" s="50">
        <v>20.236220472440898</v>
      </c>
      <c r="BJ158" s="50">
        <v>12.4409448818898</v>
      </c>
      <c r="BK158" s="357">
        <f t="shared" si="54"/>
        <v>8.348593599999983E-2</v>
      </c>
      <c r="BL158" s="73">
        <v>36</v>
      </c>
      <c r="BM158" s="107" t="s">
        <v>10367</v>
      </c>
      <c r="BN158" s="46" t="s">
        <v>3891</v>
      </c>
      <c r="BO158" s="74" t="s">
        <v>3907</v>
      </c>
      <c r="BP158" s="29" t="s">
        <v>5165</v>
      </c>
      <c r="BQ158" s="29" t="s">
        <v>5212</v>
      </c>
      <c r="BR158" s="29" t="s">
        <v>5199</v>
      </c>
      <c r="BS158" s="74" t="s">
        <v>5210</v>
      </c>
      <c r="BT158" s="74" t="s">
        <v>5189</v>
      </c>
      <c r="BU158" s="74" t="s">
        <v>4101</v>
      </c>
      <c r="BV158" s="74" t="s">
        <v>3909</v>
      </c>
      <c r="BW158" s="74"/>
      <c r="BX158" s="74"/>
      <c r="BY158" s="300" t="s">
        <v>7817</v>
      </c>
      <c r="BZ158" s="356" t="s">
        <v>7818</v>
      </c>
      <c r="CA158" s="300" t="s">
        <v>7819</v>
      </c>
      <c r="CB158" s="356" t="s">
        <v>7820</v>
      </c>
      <c r="CC158" s="86" t="str">
        <f t="shared" si="36"/>
        <v>MR312, 17x9, -12mm Offset, 5x5, 71.5mm Centerbore, Matte Black</v>
      </c>
      <c r="CD158" s="74" t="s">
        <v>3719</v>
      </c>
      <c r="CE158" s="74" t="s">
        <v>3720</v>
      </c>
      <c r="CF158" s="74" t="str">
        <f t="shared" si="37"/>
        <v>STREET (3XX)</v>
      </c>
    </row>
    <row r="159" spans="1:84" s="36" customFormat="1" ht="15" customHeight="1">
      <c r="A159" s="22">
        <f t="shared" si="52"/>
        <v>157</v>
      </c>
      <c r="B159" s="92" t="s">
        <v>84</v>
      </c>
      <c r="C159" s="92" t="s">
        <v>1038</v>
      </c>
      <c r="D159" s="92" t="s">
        <v>1246</v>
      </c>
      <c r="E159" s="84" t="str">
        <f>CONCATENATE(LEFT(D159,5),VLOOKUP(CONCATENATE(O159,"x",P159),'WHEEL PART NUMBER GUIDE'!$B$9:$C$51,2,FALSE),VLOOKUP(CONCATENATE(Q159, W159), 'WHEEL PART NUMBER GUIDE'!$Q$6:$R$98, 2, FALSE),VLOOKUP(Z159,'WHEEL PART NUMBER GUIDE'!$J$8:$K$54,2, FALSE),IF(V159="N/A",IF(ABS(T159)&lt;10,"0"&amp;ABS(T159),ABS(T159)),CONCATENATE(LEFT(V159,1),RIGHT(V159,1))), G159, H159)</f>
        <v>MR31279050912N</v>
      </c>
      <c r="F159" s="84" t="str">
        <f t="shared" si="38"/>
        <v>MR31279050912N</v>
      </c>
      <c r="G159" s="83" t="s">
        <v>2095</v>
      </c>
      <c r="H159" s="83"/>
      <c r="I159" s="72" t="s">
        <v>1878</v>
      </c>
      <c r="J159" s="305">
        <v>42736</v>
      </c>
      <c r="K159" s="78" t="s">
        <v>1230</v>
      </c>
      <c r="L159" s="328">
        <v>398</v>
      </c>
      <c r="M159" s="85">
        <f t="shared" si="35"/>
        <v>398</v>
      </c>
      <c r="N159" s="630"/>
      <c r="O159" s="29">
        <v>17</v>
      </c>
      <c r="P159" s="8">
        <v>9</v>
      </c>
      <c r="Q159" s="92" t="str">
        <f t="shared" si="53"/>
        <v>5x5</v>
      </c>
      <c r="R159" s="3">
        <v>5</v>
      </c>
      <c r="S159" s="29">
        <v>5</v>
      </c>
      <c r="T159" s="29">
        <v>-12</v>
      </c>
      <c r="U159" s="16">
        <v>4.5</v>
      </c>
      <c r="V159" s="93" t="s">
        <v>85</v>
      </c>
      <c r="W159" s="16">
        <v>71.5</v>
      </c>
      <c r="X159" s="8">
        <v>33.619999999999997</v>
      </c>
      <c r="Y159" s="47">
        <v>2650</v>
      </c>
      <c r="Z159" s="71" t="s">
        <v>5156</v>
      </c>
      <c r="AA159" s="71" t="s">
        <v>2846</v>
      </c>
      <c r="AB159" s="47" t="str">
        <f t="shared" si="40"/>
        <v>17x9, 5x5, -12 OS, 2650 lbs</v>
      </c>
      <c r="AC159" s="73" t="s">
        <v>2049</v>
      </c>
      <c r="AD159" s="46" t="str">
        <f>IF(AC159="N/A","None",VLOOKUP(AC159,ACCESSORIES!F:N,9,FALSE))</f>
        <v>Screw On</v>
      </c>
      <c r="AE159" s="82">
        <f>_xlfn.IFNA(VLOOKUP(AC159,ACCESSORIES!F:J,5,FALSE),"N/A")</f>
        <v>33</v>
      </c>
      <c r="AF159" s="73" t="s">
        <v>85</v>
      </c>
      <c r="AG159" s="73" t="s">
        <v>1786</v>
      </c>
      <c r="AH159" s="73" t="s">
        <v>85</v>
      </c>
      <c r="AI159" s="92" t="s">
        <v>1826</v>
      </c>
      <c r="AJ159" s="9">
        <f>_xlfn.IFNA(VLOOKUP(AI159,ACCESSORIES!F:J,5,FALSE),"N/A")</f>
        <v>1.1000000000000001</v>
      </c>
      <c r="AK159" s="71" t="s">
        <v>237</v>
      </c>
      <c r="AL159" s="3" t="s">
        <v>85</v>
      </c>
      <c r="AM159" s="38" t="str">
        <f>_xlfn.IFNA(VLOOKUP(AL159,ACCESSORIES!F:J,5,FALSE),"N/A")</f>
        <v>N/A</v>
      </c>
      <c r="AN159" s="3" t="s">
        <v>85</v>
      </c>
      <c r="AO159" s="75">
        <v>16.2</v>
      </c>
      <c r="AP159" s="75">
        <v>60</v>
      </c>
      <c r="AQ159" s="3">
        <v>160</v>
      </c>
      <c r="AR159" s="34">
        <v>11.9</v>
      </c>
      <c r="AS159" s="34">
        <v>23.8</v>
      </c>
      <c r="AT159" s="34">
        <v>39.700000000000003</v>
      </c>
      <c r="AU159" s="34">
        <v>61.6</v>
      </c>
      <c r="AV159" s="34">
        <v>208.8</v>
      </c>
      <c r="AW159" s="94">
        <v>203.9</v>
      </c>
      <c r="AX159" s="93">
        <v>71.5</v>
      </c>
      <c r="AY159" s="49">
        <v>41</v>
      </c>
      <c r="AZ159" s="49">
        <v>41</v>
      </c>
      <c r="BA159" s="49">
        <v>23</v>
      </c>
      <c r="BB159" s="48">
        <f t="shared" si="39"/>
        <v>0.91</v>
      </c>
      <c r="BC159" s="92" t="s">
        <v>85</v>
      </c>
      <c r="BD159" s="412" t="str">
        <f>_xlfn.IFNA(VLOOKUP(BC159,ACCESSORIES!F:J,5,FALSE),"N/A")</f>
        <v>N/A</v>
      </c>
      <c r="BE159" s="92" t="s">
        <v>85</v>
      </c>
      <c r="BF159" s="412" t="str">
        <f>_xlfn.IFNA(VLOOKUP(BE159,ACCESSORIES!F:J,5,FALSE),"N/A")</f>
        <v>N/A</v>
      </c>
      <c r="BG159" s="70">
        <v>39</v>
      </c>
      <c r="BH159" s="50">
        <v>20.236220472440898</v>
      </c>
      <c r="BI159" s="50">
        <v>20.236220472440898</v>
      </c>
      <c r="BJ159" s="50">
        <v>12.4409448818898</v>
      </c>
      <c r="BK159" s="357">
        <f t="shared" si="54"/>
        <v>8.348593599999983E-2</v>
      </c>
      <c r="BL159" s="73">
        <v>36</v>
      </c>
      <c r="BM159" s="107" t="s">
        <v>10367</v>
      </c>
      <c r="BN159" s="46" t="s">
        <v>3891</v>
      </c>
      <c r="BO159" s="74" t="s">
        <v>3907</v>
      </c>
      <c r="BP159" s="29" t="s">
        <v>5165</v>
      </c>
      <c r="BQ159" s="29" t="s">
        <v>5212</v>
      </c>
      <c r="BR159" s="29" t="s">
        <v>5199</v>
      </c>
      <c r="BS159" s="74" t="s">
        <v>5210</v>
      </c>
      <c r="BT159" s="74" t="s">
        <v>5189</v>
      </c>
      <c r="BU159" s="74" t="s">
        <v>4101</v>
      </c>
      <c r="BV159" s="74" t="s">
        <v>3909</v>
      </c>
      <c r="BW159" s="74"/>
      <c r="BX159" s="74"/>
      <c r="BY159" s="300" t="s">
        <v>6125</v>
      </c>
      <c r="BZ159" s="356" t="s">
        <v>7831</v>
      </c>
      <c r="CA159" s="300" t="s">
        <v>6127</v>
      </c>
      <c r="CB159" s="356" t="s">
        <v>7832</v>
      </c>
      <c r="CC159" s="86" t="str">
        <f t="shared" si="36"/>
        <v>MR312, 17x9, -12mm Offset, 5x5, 71.5mm Centerbore, Method Bronze - Matte Black Lip</v>
      </c>
      <c r="CD159" s="74" t="s">
        <v>3719</v>
      </c>
      <c r="CE159" s="74" t="s">
        <v>3720</v>
      </c>
      <c r="CF159" s="74" t="str">
        <f t="shared" si="37"/>
        <v>STREET (3XX)</v>
      </c>
    </row>
    <row r="160" spans="1:84" s="36" customFormat="1" ht="15" customHeight="1">
      <c r="A160" s="22">
        <f t="shared" si="52"/>
        <v>158</v>
      </c>
      <c r="B160" s="92" t="s">
        <v>84</v>
      </c>
      <c r="C160" s="92" t="s">
        <v>1038</v>
      </c>
      <c r="D160" s="92" t="s">
        <v>1246</v>
      </c>
      <c r="E160" s="84" t="str">
        <f>CONCATENATE(LEFT(D160,5),VLOOKUP(CONCATENATE(O160,"x",P160),'WHEEL PART NUMBER GUIDE'!$B$9:$C$51,2,FALSE),VLOOKUP(CONCATENATE(Q160, W160), 'WHEEL PART NUMBER GUIDE'!$Q$6:$R$98, 2, FALSE),VLOOKUP(Z160,'WHEEL PART NUMBER GUIDE'!$J$8:$K$54,2, FALSE),IF(V160="N/A",IF(ABS(T160)&lt;10,"0"&amp;ABS(T160),ABS(T160)),CONCATENATE(LEFT(V160,1),RIGHT(V160,1))), G160, H160)</f>
        <v>MR31279060512N</v>
      </c>
      <c r="F160" s="84" t="str">
        <f t="shared" si="38"/>
        <v>MR31279060512N</v>
      </c>
      <c r="G160" s="83" t="s">
        <v>2095</v>
      </c>
      <c r="H160" s="83"/>
      <c r="I160" s="72" t="s">
        <v>1879</v>
      </c>
      <c r="J160" s="305">
        <v>42736</v>
      </c>
      <c r="K160" s="78" t="s">
        <v>1230</v>
      </c>
      <c r="L160" s="328">
        <v>377</v>
      </c>
      <c r="M160" s="85">
        <f t="shared" si="35"/>
        <v>377</v>
      </c>
      <c r="N160" s="630"/>
      <c r="O160" s="29">
        <v>17</v>
      </c>
      <c r="P160" s="8">
        <v>9</v>
      </c>
      <c r="Q160" s="92" t="str">
        <f t="shared" si="53"/>
        <v>6x5.5</v>
      </c>
      <c r="R160" s="3">
        <v>6</v>
      </c>
      <c r="S160" s="29">
        <v>5.5</v>
      </c>
      <c r="T160" s="29">
        <v>-12</v>
      </c>
      <c r="U160" s="16">
        <v>4.5</v>
      </c>
      <c r="V160" s="93" t="s">
        <v>85</v>
      </c>
      <c r="W160" s="16">
        <v>106.25</v>
      </c>
      <c r="X160" s="8">
        <v>34.25</v>
      </c>
      <c r="Y160" s="47">
        <v>2650</v>
      </c>
      <c r="Z160" s="71" t="s">
        <v>2165</v>
      </c>
      <c r="AA160" s="72" t="s">
        <v>2845</v>
      </c>
      <c r="AB160" s="47" t="str">
        <f t="shared" si="40"/>
        <v>17x9, 6x5.5, -12 OS, 2650 lbs</v>
      </c>
      <c r="AC160" s="73" t="s">
        <v>2537</v>
      </c>
      <c r="AD160" s="46" t="str">
        <f>IF(AC160="N/A","None",VLOOKUP(AC160,ACCESSORIES!F:N,9,FALSE))</f>
        <v>Screw On</v>
      </c>
      <c r="AE160" s="82">
        <f>_xlfn.IFNA(VLOOKUP(AC160,ACCESSORIES!F:J,5,FALSE),"N/A")</f>
        <v>33</v>
      </c>
      <c r="AF160" s="73" t="s">
        <v>85</v>
      </c>
      <c r="AG160" s="73" t="s">
        <v>1786</v>
      </c>
      <c r="AH160" s="73" t="s">
        <v>85</v>
      </c>
      <c r="AI160" s="92" t="s">
        <v>1826</v>
      </c>
      <c r="AJ160" s="9">
        <f>_xlfn.IFNA(VLOOKUP(AI160,ACCESSORIES!F:J,5,FALSE),"N/A")</f>
        <v>1.1000000000000001</v>
      </c>
      <c r="AK160" s="3" t="s">
        <v>236</v>
      </c>
      <c r="AL160" s="74" t="s">
        <v>1649</v>
      </c>
      <c r="AM160" s="38">
        <f>_xlfn.IFNA(VLOOKUP(AL160,ACCESSORIES!F:J,5,FALSE),"N/A")</f>
        <v>2.75</v>
      </c>
      <c r="AN160" s="3">
        <v>78.3</v>
      </c>
      <c r="AO160" s="75">
        <v>16.2</v>
      </c>
      <c r="AP160" s="75">
        <v>60</v>
      </c>
      <c r="AQ160" s="3">
        <v>175</v>
      </c>
      <c r="AR160" s="34">
        <v>4.3</v>
      </c>
      <c r="AS160" s="34">
        <v>21.5</v>
      </c>
      <c r="AT160" s="34">
        <v>39.700000000000003</v>
      </c>
      <c r="AU160" s="34">
        <v>61.6</v>
      </c>
      <c r="AV160" s="34">
        <v>208.8</v>
      </c>
      <c r="AW160" s="94">
        <v>203.9</v>
      </c>
      <c r="AX160" s="93">
        <v>106.25</v>
      </c>
      <c r="AY160" s="49">
        <v>47</v>
      </c>
      <c r="AZ160" s="49">
        <v>47</v>
      </c>
      <c r="BA160" s="49">
        <v>23</v>
      </c>
      <c r="BB160" s="48">
        <f t="shared" si="39"/>
        <v>0.91</v>
      </c>
      <c r="BC160" s="92" t="s">
        <v>85</v>
      </c>
      <c r="BD160" s="412" t="str">
        <f>_xlfn.IFNA(VLOOKUP(BC160,ACCESSORIES!F:J,5,FALSE),"N/A")</f>
        <v>N/A</v>
      </c>
      <c r="BE160" s="92" t="s">
        <v>85</v>
      </c>
      <c r="BF160" s="412" t="str">
        <f>_xlfn.IFNA(VLOOKUP(BE160,ACCESSORIES!F:J,5,FALSE),"N/A")</f>
        <v>N/A</v>
      </c>
      <c r="BG160" s="70">
        <v>40</v>
      </c>
      <c r="BH160" s="50">
        <v>20.236220472440898</v>
      </c>
      <c r="BI160" s="50">
        <v>20.236220472440898</v>
      </c>
      <c r="BJ160" s="50">
        <v>12.4409448818898</v>
      </c>
      <c r="BK160" s="357">
        <f t="shared" si="54"/>
        <v>8.348593599999983E-2</v>
      </c>
      <c r="BL160" s="73">
        <v>36</v>
      </c>
      <c r="BM160" s="107" t="s">
        <v>10367</v>
      </c>
      <c r="BN160" s="46" t="s">
        <v>3891</v>
      </c>
      <c r="BO160" s="74" t="s">
        <v>3907</v>
      </c>
      <c r="BP160" s="29" t="s">
        <v>5165</v>
      </c>
      <c r="BQ160" s="29" t="s">
        <v>5212</v>
      </c>
      <c r="BR160" s="29" t="s">
        <v>5199</v>
      </c>
      <c r="BS160" s="74" t="s">
        <v>5210</v>
      </c>
      <c r="BT160" s="74" t="s">
        <v>5189</v>
      </c>
      <c r="BU160" s="74" t="s">
        <v>4101</v>
      </c>
      <c r="BV160" s="74" t="s">
        <v>3909</v>
      </c>
      <c r="BW160" s="74"/>
      <c r="BX160" s="74"/>
      <c r="BY160" s="300" t="s">
        <v>7821</v>
      </c>
      <c r="BZ160" s="356" t="s">
        <v>7822</v>
      </c>
      <c r="CA160" s="300" t="s">
        <v>7823</v>
      </c>
      <c r="CB160" s="356" t="s">
        <v>7824</v>
      </c>
      <c r="CC160" s="86" t="str">
        <f t="shared" si="36"/>
        <v>MR312, 17x9, -12mm Offset, 6x5.5, 106.25mm Centerbore, Matte Black</v>
      </c>
      <c r="CD160" s="74" t="s">
        <v>3719</v>
      </c>
      <c r="CE160" s="74" t="s">
        <v>3720</v>
      </c>
      <c r="CF160" s="74" t="str">
        <f t="shared" si="37"/>
        <v>STREET (3XX)</v>
      </c>
    </row>
    <row r="161" spans="1:84" s="36" customFormat="1" ht="15" customHeight="1">
      <c r="A161" s="22">
        <f t="shared" si="52"/>
        <v>159</v>
      </c>
      <c r="B161" s="92" t="s">
        <v>84</v>
      </c>
      <c r="C161" s="92" t="s">
        <v>1038</v>
      </c>
      <c r="D161" s="92" t="s">
        <v>1246</v>
      </c>
      <c r="E161" s="84" t="str">
        <f>CONCATENATE(LEFT(D161,5),VLOOKUP(CONCATENATE(O161,"x",P161),'WHEEL PART NUMBER GUIDE'!$B$9:$C$51,2,FALSE),VLOOKUP(CONCATENATE(Q161, W161), 'WHEEL PART NUMBER GUIDE'!$Q$6:$R$98, 2, FALSE),VLOOKUP(Z161,'WHEEL PART NUMBER GUIDE'!$J$8:$K$54,2, FALSE),IF(V161="N/A",IF(ABS(T161)&lt;10,"0"&amp;ABS(T161),ABS(T161)),CONCATENATE(LEFT(V161,1),RIGHT(V161,1))), G161, H161)</f>
        <v>MR31279060912N</v>
      </c>
      <c r="F161" s="84" t="str">
        <f t="shared" si="38"/>
        <v>MR31279060912N</v>
      </c>
      <c r="G161" s="83" t="s">
        <v>2095</v>
      </c>
      <c r="H161" s="83"/>
      <c r="I161" s="72" t="s">
        <v>1880</v>
      </c>
      <c r="J161" s="305">
        <v>42736</v>
      </c>
      <c r="K161" s="78" t="s">
        <v>1230</v>
      </c>
      <c r="L161" s="328">
        <v>398</v>
      </c>
      <c r="M161" s="85">
        <f t="shared" si="35"/>
        <v>398</v>
      </c>
      <c r="N161" s="630"/>
      <c r="O161" s="29">
        <v>17</v>
      </c>
      <c r="P161" s="8">
        <v>9</v>
      </c>
      <c r="Q161" s="92" t="str">
        <f t="shared" si="53"/>
        <v>6x5.5</v>
      </c>
      <c r="R161" s="3">
        <v>6</v>
      </c>
      <c r="S161" s="29">
        <v>5.5</v>
      </c>
      <c r="T161" s="29">
        <v>-12</v>
      </c>
      <c r="U161" s="16">
        <v>4.5</v>
      </c>
      <c r="V161" s="93" t="s">
        <v>85</v>
      </c>
      <c r="W161" s="16">
        <v>106.25</v>
      </c>
      <c r="X161" s="8">
        <v>34.28</v>
      </c>
      <c r="Y161" s="47">
        <v>2650</v>
      </c>
      <c r="Z161" s="71" t="s">
        <v>5156</v>
      </c>
      <c r="AA161" s="71" t="s">
        <v>2846</v>
      </c>
      <c r="AB161" s="47" t="str">
        <f t="shared" si="40"/>
        <v>17x9, 6x5.5, -12 OS, 2650 lbs</v>
      </c>
      <c r="AC161" s="73" t="s">
        <v>2537</v>
      </c>
      <c r="AD161" s="46" t="str">
        <f>IF(AC161="N/A","None",VLOOKUP(AC161,ACCESSORIES!F:N,9,FALSE))</f>
        <v>Screw On</v>
      </c>
      <c r="AE161" s="82">
        <f>_xlfn.IFNA(VLOOKUP(AC161,ACCESSORIES!F:J,5,FALSE),"N/A")</f>
        <v>33</v>
      </c>
      <c r="AF161" s="73" t="s">
        <v>85</v>
      </c>
      <c r="AG161" s="73" t="s">
        <v>1786</v>
      </c>
      <c r="AH161" s="73" t="s">
        <v>85</v>
      </c>
      <c r="AI161" s="92" t="s">
        <v>1826</v>
      </c>
      <c r="AJ161" s="9">
        <f>_xlfn.IFNA(VLOOKUP(AI161,ACCESSORIES!F:J,5,FALSE),"N/A")</f>
        <v>1.1000000000000001</v>
      </c>
      <c r="AK161" s="3" t="s">
        <v>236</v>
      </c>
      <c r="AL161" s="74" t="s">
        <v>1649</v>
      </c>
      <c r="AM161" s="38">
        <f>_xlfn.IFNA(VLOOKUP(AL161,ACCESSORIES!F:J,5,FALSE),"N/A")</f>
        <v>2.75</v>
      </c>
      <c r="AN161" s="3">
        <v>78.3</v>
      </c>
      <c r="AO161" s="75">
        <v>16.2</v>
      </c>
      <c r="AP161" s="75">
        <v>60</v>
      </c>
      <c r="AQ161" s="3">
        <v>175</v>
      </c>
      <c r="AR161" s="34">
        <v>4.3</v>
      </c>
      <c r="AS161" s="34">
        <v>21.5</v>
      </c>
      <c r="AT161" s="34">
        <v>39.700000000000003</v>
      </c>
      <c r="AU161" s="34">
        <v>61.6</v>
      </c>
      <c r="AV161" s="34">
        <v>208.8</v>
      </c>
      <c r="AW161" s="94">
        <v>203.9</v>
      </c>
      <c r="AX161" s="93">
        <v>106.25</v>
      </c>
      <c r="AY161" s="49">
        <v>47</v>
      </c>
      <c r="AZ161" s="49">
        <v>47</v>
      </c>
      <c r="BA161" s="49">
        <v>23</v>
      </c>
      <c r="BB161" s="48">
        <f t="shared" si="39"/>
        <v>0.91</v>
      </c>
      <c r="BC161" s="92" t="s">
        <v>85</v>
      </c>
      <c r="BD161" s="412" t="str">
        <f>_xlfn.IFNA(VLOOKUP(BC161,ACCESSORIES!F:J,5,FALSE),"N/A")</f>
        <v>N/A</v>
      </c>
      <c r="BE161" s="92" t="s">
        <v>85</v>
      </c>
      <c r="BF161" s="412" t="str">
        <f>_xlfn.IFNA(VLOOKUP(BE161,ACCESSORIES!F:J,5,FALSE),"N/A")</f>
        <v>N/A</v>
      </c>
      <c r="BG161" s="70">
        <v>40</v>
      </c>
      <c r="BH161" s="50">
        <v>20.236220472440898</v>
      </c>
      <c r="BI161" s="50">
        <v>20.236220472440898</v>
      </c>
      <c r="BJ161" s="50">
        <v>12.4409448818898</v>
      </c>
      <c r="BK161" s="357">
        <f t="shared" si="54"/>
        <v>8.348593599999983E-2</v>
      </c>
      <c r="BL161" s="73">
        <v>36</v>
      </c>
      <c r="BM161" s="107" t="s">
        <v>10367</v>
      </c>
      <c r="BN161" s="46" t="s">
        <v>3891</v>
      </c>
      <c r="BO161" s="74" t="s">
        <v>3907</v>
      </c>
      <c r="BP161" s="29" t="s">
        <v>5165</v>
      </c>
      <c r="BQ161" s="29" t="s">
        <v>5212</v>
      </c>
      <c r="BR161" s="29" t="s">
        <v>5199</v>
      </c>
      <c r="BS161" s="74" t="s">
        <v>5210</v>
      </c>
      <c r="BT161" s="74" t="s">
        <v>5189</v>
      </c>
      <c r="BU161" s="74" t="s">
        <v>4101</v>
      </c>
      <c r="BV161" s="74" t="s">
        <v>3909</v>
      </c>
      <c r="BW161" s="74"/>
      <c r="BX161" s="74"/>
      <c r="BY161" s="300" t="s">
        <v>7835</v>
      </c>
      <c r="BZ161" s="356" t="s">
        <v>7836</v>
      </c>
      <c r="CA161" s="300" t="s">
        <v>7833</v>
      </c>
      <c r="CB161" s="356" t="s">
        <v>7834</v>
      </c>
      <c r="CC161" s="86" t="str">
        <f t="shared" si="36"/>
        <v>MR312, 17x9, -12mm Offset, 6x5.5, 106.25mm Centerbore, Method Bronze - Matte Black Lip</v>
      </c>
      <c r="CD161" s="74" t="s">
        <v>3719</v>
      </c>
      <c r="CE161" s="74" t="s">
        <v>3720</v>
      </c>
      <c r="CF161" s="74" t="str">
        <f t="shared" si="37"/>
        <v>STREET (3XX)</v>
      </c>
    </row>
    <row r="162" spans="1:84" s="36" customFormat="1" ht="15" customHeight="1">
      <c r="A162" s="22">
        <f t="shared" si="52"/>
        <v>160</v>
      </c>
      <c r="B162" s="92" t="s">
        <v>84</v>
      </c>
      <c r="C162" s="92" t="s">
        <v>1038</v>
      </c>
      <c r="D162" s="92" t="s">
        <v>1975</v>
      </c>
      <c r="E162" s="84" t="str">
        <f>CONCATENATE(LEFT(D162,5),VLOOKUP(CONCATENATE(O162,"x",P162),'WHEEL PART NUMBER GUIDE'!$B$9:$C$51,2,FALSE),VLOOKUP(CONCATENATE(Q162, W162), 'WHEEL PART NUMBER GUIDE'!$Q$6:$R$98, 2, FALSE),VLOOKUP(Z162,'WHEEL PART NUMBER GUIDE'!$J$8:$K$54,2, FALSE),IF(V162="N/A",IF(ABS(T162)&lt;10,"0"&amp;ABS(T162),ABS(T162)),CONCATENATE(LEFT(V162,1),RIGHT(V162,1))), G162, H162)</f>
        <v>MR31477512530</v>
      </c>
      <c r="F162" s="84" t="str">
        <f t="shared" si="38"/>
        <v>MR31477512530</v>
      </c>
      <c r="G162" s="83"/>
      <c r="H162" s="83"/>
      <c r="I162" s="72" t="s">
        <v>4742</v>
      </c>
      <c r="J162" s="305">
        <v>44298</v>
      </c>
      <c r="K162" s="78" t="s">
        <v>1230</v>
      </c>
      <c r="L162" s="328">
        <v>314</v>
      </c>
      <c r="M162" s="85">
        <f t="shared" si="35"/>
        <v>314</v>
      </c>
      <c r="N162" s="630"/>
      <c r="O162" s="29">
        <v>17</v>
      </c>
      <c r="P162" s="24">
        <v>7.5</v>
      </c>
      <c r="Q162" s="92" t="str">
        <f t="shared" si="53"/>
        <v>5x4.5</v>
      </c>
      <c r="R162" s="3">
        <v>5</v>
      </c>
      <c r="S162" s="29">
        <v>4.5</v>
      </c>
      <c r="T162" s="29">
        <v>30</v>
      </c>
      <c r="U162" s="77">
        <v>5.5</v>
      </c>
      <c r="V162" s="93" t="s">
        <v>85</v>
      </c>
      <c r="W162" s="77">
        <v>73</v>
      </c>
      <c r="X162" s="76">
        <v>26.01</v>
      </c>
      <c r="Y162" s="47">
        <v>3640</v>
      </c>
      <c r="Z162" s="71" t="s">
        <v>2165</v>
      </c>
      <c r="AA162" s="72" t="s">
        <v>2845</v>
      </c>
      <c r="AB162" s="47" t="str">
        <f t="shared" si="40"/>
        <v>17x7.5, 5x4.5, 30 OS, 3640 lbs</v>
      </c>
      <c r="AC162" s="79" t="s">
        <v>1776</v>
      </c>
      <c r="AD162" s="46" t="str">
        <f>IF(AC162="N/A","None",VLOOKUP(AC162,ACCESSORIES!F:N,9,FALSE))</f>
        <v>Snap In</v>
      </c>
      <c r="AE162" s="82">
        <f>_xlfn.IFNA(VLOOKUP(AC162,ACCESSORIES!F:J,5,FALSE),"N/A")</f>
        <v>22</v>
      </c>
      <c r="AF162" s="80" t="s">
        <v>85</v>
      </c>
      <c r="AG162" s="73" t="s">
        <v>85</v>
      </c>
      <c r="AH162" s="73" t="s">
        <v>85</v>
      </c>
      <c r="AI162" s="73" t="s">
        <v>85</v>
      </c>
      <c r="AJ162" s="9" t="str">
        <f>_xlfn.IFNA(VLOOKUP(AI162,ACCESSORIES!F:J,5,FALSE),"N/A")</f>
        <v>N/A</v>
      </c>
      <c r="AK162" s="73" t="s">
        <v>237</v>
      </c>
      <c r="AL162" s="73" t="s">
        <v>85</v>
      </c>
      <c r="AM162" s="38" t="str">
        <f>_xlfn.IFNA(VLOOKUP(AL162,ACCESSORIES!F:J,5,FALSE),"N/A")</f>
        <v>N/A</v>
      </c>
      <c r="AN162" s="73" t="s">
        <v>85</v>
      </c>
      <c r="AO162" s="75">
        <v>16.2</v>
      </c>
      <c r="AP162" s="75">
        <v>60</v>
      </c>
      <c r="AQ162" s="74">
        <v>150</v>
      </c>
      <c r="AR162" s="34">
        <v>15</v>
      </c>
      <c r="AS162" s="34">
        <v>20.7</v>
      </c>
      <c r="AT162" s="34">
        <v>30.3</v>
      </c>
      <c r="AU162" s="34">
        <v>42.1</v>
      </c>
      <c r="AV162" s="34">
        <v>206.5</v>
      </c>
      <c r="AW162" s="34">
        <v>196</v>
      </c>
      <c r="AX162" s="384">
        <v>60.1</v>
      </c>
      <c r="AY162" s="382">
        <v>23.35</v>
      </c>
      <c r="AZ162" s="382">
        <v>35.36</v>
      </c>
      <c r="BA162" s="49">
        <v>0</v>
      </c>
      <c r="BB162" s="48">
        <f t="shared" si="39"/>
        <v>0</v>
      </c>
      <c r="BC162" s="3" t="s">
        <v>85</v>
      </c>
      <c r="BD162" s="412" t="str">
        <f>_xlfn.IFNA(VLOOKUP(BC162,ACCESSORIES!F:J,5,FALSE),"N/A")</f>
        <v>N/A</v>
      </c>
      <c r="BE162" s="3" t="s">
        <v>85</v>
      </c>
      <c r="BF162" s="412" t="str">
        <f>_xlfn.IFNA(VLOOKUP(BE162,ACCESSORIES!F:J,5,FALSE),"N/A")</f>
        <v>N/A</v>
      </c>
      <c r="BG162" s="70">
        <v>31</v>
      </c>
      <c r="BH162" s="50">
        <v>20.236220472440898</v>
      </c>
      <c r="BI162" s="50">
        <v>20.236220472440898</v>
      </c>
      <c r="BJ162" s="50">
        <v>10.4330708661417</v>
      </c>
      <c r="BK162" s="357">
        <f t="shared" si="54"/>
        <v>7.001193999999944E-2</v>
      </c>
      <c r="BL162" s="73">
        <v>36</v>
      </c>
      <c r="BM162" s="107" t="s">
        <v>3771</v>
      </c>
      <c r="BN162" s="46" t="s">
        <v>3891</v>
      </c>
      <c r="BO162" s="29" t="s">
        <v>3907</v>
      </c>
      <c r="BP162" s="29" t="s">
        <v>5213</v>
      </c>
      <c r="BQ162" s="29" t="s">
        <v>5214</v>
      </c>
      <c r="BR162" s="29" t="s">
        <v>5215</v>
      </c>
      <c r="BS162" s="74" t="s">
        <v>5216</v>
      </c>
      <c r="BT162" s="74" t="s">
        <v>4101</v>
      </c>
      <c r="BU162" s="74" t="s">
        <v>3909</v>
      </c>
      <c r="BV162" s="74"/>
      <c r="BW162" s="74"/>
      <c r="BX162" s="74"/>
      <c r="BY162" s="300" t="s">
        <v>6157</v>
      </c>
      <c r="BZ162" s="356" t="s">
        <v>7378</v>
      </c>
      <c r="CA162" s="300" t="s">
        <v>6161</v>
      </c>
      <c r="CB162" s="356" t="s">
        <v>7379</v>
      </c>
      <c r="CC162" s="86" t="str">
        <f t="shared" si="36"/>
        <v>MR314, 17x7.5, +30mm Offset, 5x4.5, 73mm Centerbore, Matte Black</v>
      </c>
      <c r="CD162" s="74" t="s">
        <v>3719</v>
      </c>
      <c r="CE162" s="74" t="s">
        <v>3720</v>
      </c>
      <c r="CF162" s="74" t="str">
        <f t="shared" si="37"/>
        <v>STREET (3XX)</v>
      </c>
    </row>
    <row r="163" spans="1:84" s="36" customFormat="1" ht="15" customHeight="1">
      <c r="A163" s="22">
        <f t="shared" si="52"/>
        <v>161</v>
      </c>
      <c r="B163" s="92" t="s">
        <v>84</v>
      </c>
      <c r="C163" s="92" t="s">
        <v>1038</v>
      </c>
      <c r="D163" s="92" t="s">
        <v>1975</v>
      </c>
      <c r="E163" s="84" t="str">
        <f>CONCATENATE(LEFT(D163,5),VLOOKUP(CONCATENATE(O163,"x",P163),'WHEEL PART NUMBER GUIDE'!$B$9:$C$51,2,FALSE),VLOOKUP(CONCATENATE(Q163, W163), 'WHEEL PART NUMBER GUIDE'!$Q$6:$R$98, 2, FALSE),VLOOKUP(Z163,'WHEEL PART NUMBER GUIDE'!$J$8:$K$54,2, FALSE),IF(V163="N/A",IF(ABS(T163)&lt;10,"0"&amp;ABS(T163),ABS(T163)),CONCATENATE(LEFT(V163,1),RIGHT(V163,1))), G163, H163)</f>
        <v>MR31477558525</v>
      </c>
      <c r="F163" s="84" t="str">
        <f t="shared" si="38"/>
        <v>MR31477558525</v>
      </c>
      <c r="G163" s="83"/>
      <c r="H163" s="83"/>
      <c r="I163" s="72" t="s">
        <v>3842</v>
      </c>
      <c r="J163" s="305">
        <v>43795</v>
      </c>
      <c r="K163" s="78" t="s">
        <v>3713</v>
      </c>
      <c r="L163" s="328">
        <v>314</v>
      </c>
      <c r="M163" s="85" t="str">
        <f t="shared" si="35"/>
        <v/>
      </c>
      <c r="N163" s="630"/>
      <c r="O163" s="29">
        <v>17</v>
      </c>
      <c r="P163" s="24">
        <v>7.5</v>
      </c>
      <c r="Q163" s="92" t="str">
        <f t="shared" si="53"/>
        <v>5x150</v>
      </c>
      <c r="R163" s="3">
        <v>5</v>
      </c>
      <c r="S163" s="29">
        <v>150</v>
      </c>
      <c r="T163" s="29">
        <v>25</v>
      </c>
      <c r="U163" s="77">
        <v>5.2</v>
      </c>
      <c r="V163" s="93" t="s">
        <v>85</v>
      </c>
      <c r="W163" s="77">
        <v>110.5</v>
      </c>
      <c r="X163" s="76">
        <v>26.4</v>
      </c>
      <c r="Y163" s="47">
        <v>3640</v>
      </c>
      <c r="Z163" s="71" t="s">
        <v>2165</v>
      </c>
      <c r="AA163" s="72" t="s">
        <v>2845</v>
      </c>
      <c r="AB163" s="47" t="str">
        <f t="shared" si="40"/>
        <v>17x7.5, 5x150, 25 OS, 3640 lbs</v>
      </c>
      <c r="AC163" s="79" t="s">
        <v>1598</v>
      </c>
      <c r="AD163" s="46" t="str">
        <f>IF(AC163="N/A","None",VLOOKUP(AC163,ACCESSORIES!F:N,9,FALSE))</f>
        <v>Snap In</v>
      </c>
      <c r="AE163" s="82">
        <f>_xlfn.IFNA(VLOOKUP(AC163,ACCESSORIES!F:J,5,FALSE),"N/A")</f>
        <v>22</v>
      </c>
      <c r="AF163" s="80" t="s">
        <v>85</v>
      </c>
      <c r="AG163" s="73" t="s">
        <v>85</v>
      </c>
      <c r="AH163" s="73" t="s">
        <v>85</v>
      </c>
      <c r="AI163" s="73" t="s">
        <v>85</v>
      </c>
      <c r="AJ163" s="9" t="str">
        <f>_xlfn.IFNA(VLOOKUP(AI163,ACCESSORIES!F:J,5,FALSE),"N/A")</f>
        <v>N/A</v>
      </c>
      <c r="AK163" s="71" t="s">
        <v>237</v>
      </c>
      <c r="AL163" s="3" t="s">
        <v>85</v>
      </c>
      <c r="AM163" s="38" t="str">
        <f>_xlfn.IFNA(VLOOKUP(AL163,ACCESSORIES!F:J,5,FALSE),"N/A")</f>
        <v>N/A</v>
      </c>
      <c r="AN163" s="3" t="s">
        <v>85</v>
      </c>
      <c r="AO163" s="75">
        <v>16.2</v>
      </c>
      <c r="AP163" s="75">
        <v>60</v>
      </c>
      <c r="AQ163" s="74">
        <v>180</v>
      </c>
      <c r="AR163" s="34">
        <v>0</v>
      </c>
      <c r="AS163" s="34">
        <v>20.2</v>
      </c>
      <c r="AT163" s="34">
        <v>35.299999999999997</v>
      </c>
      <c r="AU163" s="34">
        <v>47</v>
      </c>
      <c r="AV163" s="34">
        <v>206.5</v>
      </c>
      <c r="AW163" s="34">
        <v>197.8</v>
      </c>
      <c r="AX163" s="384">
        <v>103.35</v>
      </c>
      <c r="AY163" s="382">
        <v>32.590000000000003</v>
      </c>
      <c r="AZ163" s="382">
        <v>40.14</v>
      </c>
      <c r="BA163" s="49">
        <v>0</v>
      </c>
      <c r="BB163" s="48">
        <f t="shared" si="39"/>
        <v>0</v>
      </c>
      <c r="BC163" s="3" t="s">
        <v>85</v>
      </c>
      <c r="BD163" s="412" t="str">
        <f>_xlfn.IFNA(VLOOKUP(BC163,ACCESSORIES!F:J,5,FALSE),"N/A")</f>
        <v>N/A</v>
      </c>
      <c r="BE163" s="3" t="s">
        <v>85</v>
      </c>
      <c r="BF163" s="412" t="str">
        <f>_xlfn.IFNA(VLOOKUP(BE163,ACCESSORIES!F:J,5,FALSE),"N/A")</f>
        <v>N/A</v>
      </c>
      <c r="BG163" s="70">
        <v>30</v>
      </c>
      <c r="BH163" s="50">
        <v>20.236220472440898</v>
      </c>
      <c r="BI163" s="50">
        <v>20.236220472440898</v>
      </c>
      <c r="BJ163" s="50">
        <v>10.4330708661417</v>
      </c>
      <c r="BK163" s="357">
        <f t="shared" si="54"/>
        <v>7.001193999999944E-2</v>
      </c>
      <c r="BL163" s="73">
        <v>36</v>
      </c>
      <c r="BM163" s="107" t="s">
        <v>3771</v>
      </c>
      <c r="BN163" s="46" t="s">
        <v>3891</v>
      </c>
      <c r="BO163" s="29" t="s">
        <v>3907</v>
      </c>
      <c r="BP163" s="29" t="s">
        <v>5213</v>
      </c>
      <c r="BQ163" s="29" t="s">
        <v>5214</v>
      </c>
      <c r="BR163" s="29" t="s">
        <v>5215</v>
      </c>
      <c r="BS163" s="74" t="s">
        <v>5216</v>
      </c>
      <c r="BT163" s="74" t="s">
        <v>4101</v>
      </c>
      <c r="BU163" s="74" t="s">
        <v>3909</v>
      </c>
      <c r="BV163" s="74"/>
      <c r="BW163" s="74"/>
      <c r="BX163" s="74"/>
      <c r="BY163" s="300" t="s">
        <v>6157</v>
      </c>
      <c r="BZ163" s="356" t="s">
        <v>7378</v>
      </c>
      <c r="CA163" s="300" t="s">
        <v>6161</v>
      </c>
      <c r="CB163" s="356" t="s">
        <v>7379</v>
      </c>
      <c r="CC163" s="86" t="str">
        <f t="shared" si="36"/>
        <v>CLOSEOUT - MR314, 17x7.5, +25mm Offset, 5x150, 110.5mm Centerbore, Matte Black</v>
      </c>
      <c r="CD163" s="74" t="s">
        <v>3719</v>
      </c>
      <c r="CE163" s="74" t="s">
        <v>3720</v>
      </c>
      <c r="CF163" s="74" t="str">
        <f t="shared" si="37"/>
        <v>STREET (3XX)</v>
      </c>
    </row>
    <row r="164" spans="1:84" s="36" customFormat="1" ht="15" customHeight="1">
      <c r="A164" s="22">
        <f t="shared" si="52"/>
        <v>162</v>
      </c>
      <c r="B164" s="92" t="s">
        <v>84</v>
      </c>
      <c r="C164" s="92" t="s">
        <v>1038</v>
      </c>
      <c r="D164" s="92" t="s">
        <v>1975</v>
      </c>
      <c r="E164" s="84" t="str">
        <f>CONCATENATE(LEFT(D164,5),VLOOKUP(CONCATENATE(O164,"x",P164),'WHEEL PART NUMBER GUIDE'!$B$9:$C$51,2,FALSE),VLOOKUP(CONCATENATE(Q164, W164), 'WHEEL PART NUMBER GUIDE'!$Q$6:$R$98, 2, FALSE),VLOOKUP(Z164,'WHEEL PART NUMBER GUIDE'!$J$8:$K$54,2, FALSE),IF(V164="N/A",IF(ABS(T164)&lt;10,"0"&amp;ABS(T164),ABS(T164)),CONCATENATE(LEFT(V164,1),RIGHT(V164,1))), G164, H164)</f>
        <v>MR31477558825</v>
      </c>
      <c r="F164" s="84" t="str">
        <f t="shared" si="38"/>
        <v>MR31477558825</v>
      </c>
      <c r="G164" s="83"/>
      <c r="H164" s="83"/>
      <c r="I164" s="72" t="s">
        <v>3843</v>
      </c>
      <c r="J164" s="305">
        <v>43795</v>
      </c>
      <c r="K164" s="78" t="s">
        <v>1230</v>
      </c>
      <c r="L164" s="328">
        <v>314</v>
      </c>
      <c r="M164" s="85">
        <f t="shared" si="35"/>
        <v>314</v>
      </c>
      <c r="N164" s="630"/>
      <c r="O164" s="29">
        <v>17</v>
      </c>
      <c r="P164" s="24">
        <v>7.5</v>
      </c>
      <c r="Q164" s="92" t="str">
        <f t="shared" si="53"/>
        <v>5x150</v>
      </c>
      <c r="R164" s="3">
        <v>5</v>
      </c>
      <c r="S164" s="29">
        <v>150</v>
      </c>
      <c r="T164" s="29">
        <v>25</v>
      </c>
      <c r="U164" s="77">
        <v>5.2</v>
      </c>
      <c r="V164" s="93" t="s">
        <v>85</v>
      </c>
      <c r="W164" s="77">
        <v>110.5</v>
      </c>
      <c r="X164" s="76">
        <v>27.98</v>
      </c>
      <c r="Y164" s="47">
        <v>3640</v>
      </c>
      <c r="Z164" s="71" t="s">
        <v>2516</v>
      </c>
      <c r="AA164" s="71" t="s">
        <v>2850</v>
      </c>
      <c r="AB164" s="47" t="str">
        <f t="shared" si="40"/>
        <v>17x7.5, 5x150, 25 OS, 3640 lbs</v>
      </c>
      <c r="AC164" s="79" t="s">
        <v>1598</v>
      </c>
      <c r="AD164" s="46" t="str">
        <f>IF(AC164="N/A","None",VLOOKUP(AC164,ACCESSORIES!F:N,9,FALSE))</f>
        <v>Snap In</v>
      </c>
      <c r="AE164" s="82">
        <f>_xlfn.IFNA(VLOOKUP(AC164,ACCESSORIES!F:J,5,FALSE),"N/A")</f>
        <v>22</v>
      </c>
      <c r="AF164" s="80" t="s">
        <v>85</v>
      </c>
      <c r="AG164" s="73" t="s">
        <v>85</v>
      </c>
      <c r="AH164" s="73" t="s">
        <v>85</v>
      </c>
      <c r="AI164" s="73" t="s">
        <v>85</v>
      </c>
      <c r="AJ164" s="9" t="str">
        <f>_xlfn.IFNA(VLOOKUP(AI164,ACCESSORIES!F:J,5,FALSE),"N/A")</f>
        <v>N/A</v>
      </c>
      <c r="AK164" s="71" t="s">
        <v>237</v>
      </c>
      <c r="AL164" s="3" t="s">
        <v>85</v>
      </c>
      <c r="AM164" s="38" t="str">
        <f>_xlfn.IFNA(VLOOKUP(AL164,ACCESSORIES!F:J,5,FALSE),"N/A")</f>
        <v>N/A</v>
      </c>
      <c r="AN164" s="3" t="s">
        <v>85</v>
      </c>
      <c r="AO164" s="75">
        <v>16.2</v>
      </c>
      <c r="AP164" s="75">
        <v>60</v>
      </c>
      <c r="AQ164" s="74">
        <v>180</v>
      </c>
      <c r="AR164" s="34">
        <v>0</v>
      </c>
      <c r="AS164" s="34">
        <v>20.2</v>
      </c>
      <c r="AT164" s="34">
        <v>35.299999999999997</v>
      </c>
      <c r="AU164" s="34">
        <v>47</v>
      </c>
      <c r="AV164" s="34">
        <v>206.5</v>
      </c>
      <c r="AW164" s="34">
        <v>197.8</v>
      </c>
      <c r="AX164" s="384">
        <v>103.35</v>
      </c>
      <c r="AY164" s="382">
        <v>32.590000000000003</v>
      </c>
      <c r="AZ164" s="382">
        <v>40.14</v>
      </c>
      <c r="BA164" s="49">
        <v>0</v>
      </c>
      <c r="BB164" s="48">
        <f t="shared" si="39"/>
        <v>0</v>
      </c>
      <c r="BC164" s="3" t="s">
        <v>85</v>
      </c>
      <c r="BD164" s="412" t="str">
        <f>_xlfn.IFNA(VLOOKUP(BC164,ACCESSORIES!F:J,5,FALSE),"N/A")</f>
        <v>N/A</v>
      </c>
      <c r="BE164" s="3" t="s">
        <v>85</v>
      </c>
      <c r="BF164" s="412" t="str">
        <f>_xlfn.IFNA(VLOOKUP(BE164,ACCESSORIES!F:J,5,FALSE),"N/A")</f>
        <v>N/A</v>
      </c>
      <c r="BG164" s="70">
        <v>34</v>
      </c>
      <c r="BH164" s="50">
        <v>20.236220472440898</v>
      </c>
      <c r="BI164" s="50">
        <v>20.236220472440898</v>
      </c>
      <c r="BJ164" s="50">
        <v>10.4330708661417</v>
      </c>
      <c r="BK164" s="357">
        <f t="shared" si="54"/>
        <v>7.001193999999944E-2</v>
      </c>
      <c r="BL164" s="73">
        <v>36</v>
      </c>
      <c r="BM164" s="107" t="s">
        <v>3771</v>
      </c>
      <c r="BN164" s="46" t="s">
        <v>3891</v>
      </c>
      <c r="BO164" s="29" t="s">
        <v>3907</v>
      </c>
      <c r="BP164" s="29" t="s">
        <v>5213</v>
      </c>
      <c r="BQ164" s="29" t="s">
        <v>5214</v>
      </c>
      <c r="BR164" s="29" t="s">
        <v>5215</v>
      </c>
      <c r="BS164" s="74" t="s">
        <v>5216</v>
      </c>
      <c r="BT164" s="74" t="s">
        <v>4101</v>
      </c>
      <c r="BU164" s="74" t="s">
        <v>3909</v>
      </c>
      <c r="BV164" s="74"/>
      <c r="BW164" s="74"/>
      <c r="BX164" s="74"/>
      <c r="BY164" s="300" t="s">
        <v>6145</v>
      </c>
      <c r="BZ164" s="356" t="s">
        <v>7360</v>
      </c>
      <c r="CA164" s="300" t="s">
        <v>6149</v>
      </c>
      <c r="CB164" s="356" t="s">
        <v>7361</v>
      </c>
      <c r="CC164" s="86" t="str">
        <f t="shared" si="36"/>
        <v>MR314, 17x7.5, +25mm Offset, 5x150, 110.5mm Centerbore, Gloss Titanium</v>
      </c>
      <c r="CD164" s="74" t="s">
        <v>3719</v>
      </c>
      <c r="CE164" s="74" t="s">
        <v>3720</v>
      </c>
      <c r="CF164" s="74" t="str">
        <f t="shared" si="37"/>
        <v>STREET (3XX)</v>
      </c>
    </row>
    <row r="165" spans="1:84" s="36" customFormat="1" ht="15" customHeight="1">
      <c r="A165" s="22">
        <f t="shared" si="52"/>
        <v>163</v>
      </c>
      <c r="B165" s="92" t="s">
        <v>84</v>
      </c>
      <c r="C165" s="92" t="s">
        <v>1038</v>
      </c>
      <c r="D165" s="92" t="s">
        <v>1975</v>
      </c>
      <c r="E165" s="84" t="str">
        <f>CONCATENATE(LEFT(D165,5),VLOOKUP(CONCATENATE(O165,"x",P165),'WHEEL PART NUMBER GUIDE'!$B$9:$C$51,2,FALSE),VLOOKUP(CONCATENATE(Q165, W165), 'WHEEL PART NUMBER GUIDE'!$Q$6:$R$98, 2, FALSE),VLOOKUP(Z165,'WHEEL PART NUMBER GUIDE'!$J$8:$K$54,2, FALSE),IF(V165="N/A",IF(ABS(T165)&lt;10,"0"&amp;ABS(T165),ABS(T165)),CONCATENATE(LEFT(V165,1),RIGHT(V165,1))), G165, H165)</f>
        <v>MR31477549530</v>
      </c>
      <c r="F165" s="84" t="str">
        <f t="shared" si="38"/>
        <v>MR31477549530</v>
      </c>
      <c r="G165" s="83"/>
      <c r="H165" s="83"/>
      <c r="I165" s="72" t="s">
        <v>4557</v>
      </c>
      <c r="J165" s="305">
        <v>44202.417395833334</v>
      </c>
      <c r="K165" s="78" t="s">
        <v>1230</v>
      </c>
      <c r="L165" s="328">
        <v>314</v>
      </c>
      <c r="M165" s="85">
        <f t="shared" si="35"/>
        <v>314</v>
      </c>
      <c r="N165" s="630"/>
      <c r="O165" s="29">
        <v>17</v>
      </c>
      <c r="P165" s="24">
        <v>7.5</v>
      </c>
      <c r="Q165" s="92" t="str">
        <f t="shared" si="53"/>
        <v>5x108</v>
      </c>
      <c r="R165" s="3">
        <v>5</v>
      </c>
      <c r="S165" s="29">
        <v>108</v>
      </c>
      <c r="T165" s="29">
        <v>30</v>
      </c>
      <c r="U165" s="77">
        <v>5.5</v>
      </c>
      <c r="V165" s="93" t="s">
        <v>85</v>
      </c>
      <c r="W165" s="77">
        <v>63.4</v>
      </c>
      <c r="X165" s="76">
        <v>26</v>
      </c>
      <c r="Y165" s="47">
        <v>3640</v>
      </c>
      <c r="Z165" s="71" t="s">
        <v>2165</v>
      </c>
      <c r="AA165" s="72" t="s">
        <v>2845</v>
      </c>
      <c r="AB165" s="47" t="str">
        <f t="shared" si="40"/>
        <v>17x7.5, 5x108, 30 OS, 3640 lbs</v>
      </c>
      <c r="AC165" s="79" t="s">
        <v>1776</v>
      </c>
      <c r="AD165" s="46" t="str">
        <f>IF(AC165="N/A","None",VLOOKUP(AC165,ACCESSORIES!F:N,9,FALSE))</f>
        <v>Snap In</v>
      </c>
      <c r="AE165" s="82">
        <f>_xlfn.IFNA(VLOOKUP(AC165,ACCESSORIES!F:J,5,FALSE),"N/A")</f>
        <v>22</v>
      </c>
      <c r="AF165" s="80" t="s">
        <v>85</v>
      </c>
      <c r="AG165" s="73" t="s">
        <v>85</v>
      </c>
      <c r="AH165" s="73" t="s">
        <v>85</v>
      </c>
      <c r="AI165" s="73" t="s">
        <v>85</v>
      </c>
      <c r="AJ165" s="9" t="str">
        <f>_xlfn.IFNA(VLOOKUP(AI165,ACCESSORIES!F:J,5,FALSE),"N/A")</f>
        <v>N/A</v>
      </c>
      <c r="AK165" s="71" t="s">
        <v>237</v>
      </c>
      <c r="AL165" s="3" t="s">
        <v>85</v>
      </c>
      <c r="AM165" s="38" t="str">
        <f>_xlfn.IFNA(VLOOKUP(AL165,ACCESSORIES!F:J,5,FALSE),"N/A")</f>
        <v>N/A</v>
      </c>
      <c r="AN165" s="3" t="s">
        <v>85</v>
      </c>
      <c r="AO165" s="75">
        <v>16.2</v>
      </c>
      <c r="AP165" s="75">
        <v>60</v>
      </c>
      <c r="AQ165" s="74">
        <v>150</v>
      </c>
      <c r="AR165" s="34">
        <v>15</v>
      </c>
      <c r="AS165" s="34">
        <v>20.7</v>
      </c>
      <c r="AT165" s="34">
        <v>30.3</v>
      </c>
      <c r="AU165" s="34">
        <v>42</v>
      </c>
      <c r="AV165" s="34">
        <v>206.5</v>
      </c>
      <c r="AW165" s="34">
        <v>197.8</v>
      </c>
      <c r="AX165" s="384">
        <v>60.1</v>
      </c>
      <c r="AY165" s="382">
        <v>27</v>
      </c>
      <c r="AZ165" s="382">
        <v>35.36</v>
      </c>
      <c r="BA165" s="49">
        <v>0</v>
      </c>
      <c r="BB165" s="48">
        <f t="shared" si="39"/>
        <v>0</v>
      </c>
      <c r="BC165" s="3" t="s">
        <v>85</v>
      </c>
      <c r="BD165" s="412" t="str">
        <f>_xlfn.IFNA(VLOOKUP(BC165,ACCESSORIES!F:J,5,FALSE),"N/A")</f>
        <v>N/A</v>
      </c>
      <c r="BE165" s="3" t="s">
        <v>85</v>
      </c>
      <c r="BF165" s="412" t="str">
        <f>_xlfn.IFNA(VLOOKUP(BE165,ACCESSORIES!F:J,5,FALSE),"N/A")</f>
        <v>N/A</v>
      </c>
      <c r="BG165" s="70">
        <v>30</v>
      </c>
      <c r="BH165" s="50">
        <v>20.236220472440898</v>
      </c>
      <c r="BI165" s="50">
        <v>20.236220472440898</v>
      </c>
      <c r="BJ165" s="50">
        <v>10.4330708661417</v>
      </c>
      <c r="BK165" s="357">
        <f t="shared" si="54"/>
        <v>7.001193999999944E-2</v>
      </c>
      <c r="BL165" s="73">
        <v>36</v>
      </c>
      <c r="BM165" s="107" t="s">
        <v>3771</v>
      </c>
      <c r="BN165" s="46" t="s">
        <v>3891</v>
      </c>
      <c r="BO165" s="29" t="s">
        <v>3907</v>
      </c>
      <c r="BP165" s="29" t="s">
        <v>5213</v>
      </c>
      <c r="BQ165" s="29" t="s">
        <v>5214</v>
      </c>
      <c r="BR165" s="29" t="s">
        <v>5215</v>
      </c>
      <c r="BS165" s="74" t="s">
        <v>5216</v>
      </c>
      <c r="BT165" s="74" t="s">
        <v>4101</v>
      </c>
      <c r="BU165" s="74" t="s">
        <v>3909</v>
      </c>
      <c r="BV165" s="74"/>
      <c r="BW165" s="74"/>
      <c r="BX165" s="74"/>
      <c r="BY165" s="300" t="s">
        <v>6157</v>
      </c>
      <c r="BZ165" s="356" t="s">
        <v>7378</v>
      </c>
      <c r="CA165" s="300" t="s">
        <v>6161</v>
      </c>
      <c r="CB165" s="356" t="s">
        <v>7379</v>
      </c>
      <c r="CC165" s="86" t="str">
        <f t="shared" si="36"/>
        <v>MR314, 17x7.5, +30mm Offset, 5x108, 63.4mm Centerbore, Matte Black</v>
      </c>
      <c r="CD165" s="74" t="s">
        <v>3719</v>
      </c>
      <c r="CE165" s="74" t="s">
        <v>3720</v>
      </c>
      <c r="CF165" s="74" t="str">
        <f t="shared" si="37"/>
        <v>STREET (3XX)</v>
      </c>
    </row>
    <row r="166" spans="1:84" s="36" customFormat="1" ht="15" customHeight="1">
      <c r="A166" s="22">
        <f t="shared" si="52"/>
        <v>164</v>
      </c>
      <c r="B166" s="92" t="s">
        <v>84</v>
      </c>
      <c r="C166" s="92" t="s">
        <v>1038</v>
      </c>
      <c r="D166" s="92" t="s">
        <v>1975</v>
      </c>
      <c r="E166" s="84" t="str">
        <f>CONCATENATE(LEFT(D166,5),VLOOKUP(CONCATENATE(O166,"x",P166),'WHEEL PART NUMBER GUIDE'!$B$9:$C$51,2,FALSE),VLOOKUP(CONCATENATE(Q166, W166), 'WHEEL PART NUMBER GUIDE'!$Q$6:$R$98, 2, FALSE),VLOOKUP(Z166,'WHEEL PART NUMBER GUIDE'!$J$8:$K$54,2, FALSE),IF(V166="N/A",IF(ABS(T166)&lt;10,"0"&amp;ABS(T166),ABS(T166)),CONCATENATE(LEFT(V166,1),RIGHT(V166,1))), G166, H166)</f>
        <v>MR31477560525</v>
      </c>
      <c r="F166" s="84" t="str">
        <f t="shared" si="38"/>
        <v>MR31477560525</v>
      </c>
      <c r="G166" s="83"/>
      <c r="H166" s="83"/>
      <c r="I166" s="72" t="s">
        <v>3844</v>
      </c>
      <c r="J166" s="305">
        <v>43795</v>
      </c>
      <c r="K166" s="78" t="s">
        <v>1230</v>
      </c>
      <c r="L166" s="328">
        <v>314</v>
      </c>
      <c r="M166" s="85">
        <f t="shared" si="35"/>
        <v>314</v>
      </c>
      <c r="N166" s="630"/>
      <c r="O166" s="29">
        <v>17</v>
      </c>
      <c r="P166" s="24">
        <v>7.5</v>
      </c>
      <c r="Q166" s="92" t="str">
        <f t="shared" si="53"/>
        <v>6x5.5</v>
      </c>
      <c r="R166" s="3">
        <v>6</v>
      </c>
      <c r="S166" s="29">
        <v>5.5</v>
      </c>
      <c r="T166" s="29">
        <v>25</v>
      </c>
      <c r="U166" s="77">
        <v>5.2</v>
      </c>
      <c r="V166" s="93" t="s">
        <v>85</v>
      </c>
      <c r="W166" s="77">
        <v>106.25</v>
      </c>
      <c r="X166" s="76">
        <v>26.5</v>
      </c>
      <c r="Y166" s="47">
        <v>3640</v>
      </c>
      <c r="Z166" s="71" t="s">
        <v>2165</v>
      </c>
      <c r="AA166" s="72" t="s">
        <v>2845</v>
      </c>
      <c r="AB166" s="47" t="str">
        <f t="shared" si="40"/>
        <v>17x7.5, 6x5.5, 25 OS, 3640 lbs</v>
      </c>
      <c r="AC166" s="79" t="s">
        <v>1598</v>
      </c>
      <c r="AD166" s="46" t="str">
        <f>IF(AC166="N/A","None",VLOOKUP(AC166,ACCESSORIES!F:N,9,FALSE))</f>
        <v>Snap In</v>
      </c>
      <c r="AE166" s="82">
        <f>_xlfn.IFNA(VLOOKUP(AC166,ACCESSORIES!F:J,5,FALSE),"N/A")</f>
        <v>22</v>
      </c>
      <c r="AF166" s="80" t="s">
        <v>85</v>
      </c>
      <c r="AG166" s="73" t="s">
        <v>85</v>
      </c>
      <c r="AH166" s="73" t="s">
        <v>85</v>
      </c>
      <c r="AI166" s="73" t="s">
        <v>85</v>
      </c>
      <c r="AJ166" s="9" t="str">
        <f>_xlfn.IFNA(VLOOKUP(AI166,ACCESSORIES!F:J,5,FALSE),"N/A")</f>
        <v>N/A</v>
      </c>
      <c r="AK166" s="3" t="s">
        <v>236</v>
      </c>
      <c r="AL166" s="74" t="s">
        <v>1649</v>
      </c>
      <c r="AM166" s="38">
        <f>_xlfn.IFNA(VLOOKUP(AL166,ACCESSORIES!F:J,5,FALSE),"N/A")</f>
        <v>2.75</v>
      </c>
      <c r="AN166" s="3">
        <v>78.3</v>
      </c>
      <c r="AO166" s="75">
        <v>16.2</v>
      </c>
      <c r="AP166" s="75">
        <v>60</v>
      </c>
      <c r="AQ166" s="74">
        <v>170</v>
      </c>
      <c r="AR166" s="34">
        <v>7</v>
      </c>
      <c r="AS166" s="34">
        <v>21.3</v>
      </c>
      <c r="AT166" s="34">
        <v>35.299999999999997</v>
      </c>
      <c r="AU166" s="34">
        <v>47</v>
      </c>
      <c r="AV166" s="34">
        <v>206.5</v>
      </c>
      <c r="AW166" s="34">
        <v>197.8</v>
      </c>
      <c r="AX166" s="384">
        <v>103.35</v>
      </c>
      <c r="AY166" s="382">
        <v>31.62</v>
      </c>
      <c r="AZ166" s="382">
        <v>39.14</v>
      </c>
      <c r="BA166" s="49">
        <v>0</v>
      </c>
      <c r="BB166" s="48">
        <f t="shared" si="39"/>
        <v>0</v>
      </c>
      <c r="BC166" s="3" t="s">
        <v>85</v>
      </c>
      <c r="BD166" s="412" t="str">
        <f>_xlfn.IFNA(VLOOKUP(BC166,ACCESSORIES!F:J,5,FALSE),"N/A")</f>
        <v>N/A</v>
      </c>
      <c r="BE166" s="3" t="s">
        <v>85</v>
      </c>
      <c r="BF166" s="412" t="str">
        <f>_xlfn.IFNA(VLOOKUP(BE166,ACCESSORIES!F:J,5,FALSE),"N/A")</f>
        <v>N/A</v>
      </c>
      <c r="BG166" s="70">
        <v>30</v>
      </c>
      <c r="BH166" s="50">
        <v>20.236220472440898</v>
      </c>
      <c r="BI166" s="50">
        <v>20.236220472440898</v>
      </c>
      <c r="BJ166" s="50">
        <v>10.4330708661417</v>
      </c>
      <c r="BK166" s="357">
        <f t="shared" si="54"/>
        <v>7.001193999999944E-2</v>
      </c>
      <c r="BL166" s="73">
        <v>36</v>
      </c>
      <c r="BM166" s="107" t="s">
        <v>3771</v>
      </c>
      <c r="BN166" s="46" t="s">
        <v>3891</v>
      </c>
      <c r="BO166" s="29" t="s">
        <v>3907</v>
      </c>
      <c r="BP166" s="29" t="s">
        <v>5213</v>
      </c>
      <c r="BQ166" s="29" t="s">
        <v>5214</v>
      </c>
      <c r="BR166" s="29" t="s">
        <v>5215</v>
      </c>
      <c r="BS166" s="74" t="s">
        <v>5216</v>
      </c>
      <c r="BT166" s="74" t="s">
        <v>4101</v>
      </c>
      <c r="BU166" s="74" t="s">
        <v>3909</v>
      </c>
      <c r="BV166" s="74"/>
      <c r="BW166" s="74"/>
      <c r="BX166" s="74"/>
      <c r="BY166" s="300" t="s">
        <v>6158</v>
      </c>
      <c r="BZ166" s="356" t="s">
        <v>7838</v>
      </c>
      <c r="CA166" s="300" t="s">
        <v>6164</v>
      </c>
      <c r="CB166" s="356" t="s">
        <v>7837</v>
      </c>
      <c r="CC166" s="86" t="str">
        <f t="shared" si="36"/>
        <v>MR314, 17x7.5, +25mm Offset, 6x5.5, 106.25mm Centerbore, Matte Black</v>
      </c>
      <c r="CD166" s="74" t="s">
        <v>3719</v>
      </c>
      <c r="CE166" s="74" t="s">
        <v>3720</v>
      </c>
      <c r="CF166" s="74" t="str">
        <f t="shared" si="37"/>
        <v>STREET (3XX)</v>
      </c>
    </row>
    <row r="167" spans="1:84" s="36" customFormat="1" ht="15" customHeight="1">
      <c r="A167" s="22">
        <f t="shared" si="52"/>
        <v>165</v>
      </c>
      <c r="B167" s="92" t="s">
        <v>84</v>
      </c>
      <c r="C167" s="92" t="s">
        <v>1038</v>
      </c>
      <c r="D167" s="92" t="s">
        <v>1975</v>
      </c>
      <c r="E167" s="84" t="str">
        <f>CONCATENATE(LEFT(D167,5),VLOOKUP(CONCATENATE(O167,"x",P167),'WHEEL PART NUMBER GUIDE'!$B$9:$C$51,2,FALSE),VLOOKUP(CONCATENATE(Q167, W167), 'WHEEL PART NUMBER GUIDE'!$Q$6:$R$98, 2, FALSE),VLOOKUP(Z167,'WHEEL PART NUMBER GUIDE'!$J$8:$K$54,2, FALSE),IF(V167="N/A",IF(ABS(T167)&lt;10,"0"&amp;ABS(T167),ABS(T167)),CONCATENATE(LEFT(V167,1),RIGHT(V167,1))), G167, H167)</f>
        <v>MR31477560825</v>
      </c>
      <c r="F167" s="84" t="str">
        <f t="shared" si="38"/>
        <v>MR31477560825</v>
      </c>
      <c r="G167" s="83"/>
      <c r="H167" s="83"/>
      <c r="I167" s="72" t="s">
        <v>3845</v>
      </c>
      <c r="J167" s="305">
        <v>43795</v>
      </c>
      <c r="K167" s="78" t="s">
        <v>1230</v>
      </c>
      <c r="L167" s="328">
        <v>314</v>
      </c>
      <c r="M167" s="85">
        <f t="shared" si="35"/>
        <v>314</v>
      </c>
      <c r="N167" s="630"/>
      <c r="O167" s="29">
        <v>17</v>
      </c>
      <c r="P167" s="24">
        <v>7.5</v>
      </c>
      <c r="Q167" s="92" t="str">
        <f t="shared" si="53"/>
        <v>6x5.5</v>
      </c>
      <c r="R167" s="3">
        <v>6</v>
      </c>
      <c r="S167" s="29">
        <v>5.5</v>
      </c>
      <c r="T167" s="29">
        <v>25</v>
      </c>
      <c r="U167" s="77">
        <v>5.2</v>
      </c>
      <c r="V167" s="93" t="s">
        <v>85</v>
      </c>
      <c r="W167" s="77">
        <v>106.25</v>
      </c>
      <c r="X167" s="76">
        <v>26.5</v>
      </c>
      <c r="Y167" s="47">
        <v>3640</v>
      </c>
      <c r="Z167" s="71" t="s">
        <v>2516</v>
      </c>
      <c r="AA167" s="71" t="s">
        <v>2850</v>
      </c>
      <c r="AB167" s="47" t="str">
        <f t="shared" si="40"/>
        <v>17x7.5, 6x5.5, 25 OS, 3640 lbs</v>
      </c>
      <c r="AC167" s="79" t="s">
        <v>1598</v>
      </c>
      <c r="AD167" s="46" t="str">
        <f>IF(AC167="N/A","None",VLOOKUP(AC167,ACCESSORIES!F:N,9,FALSE))</f>
        <v>Snap In</v>
      </c>
      <c r="AE167" s="82">
        <f>_xlfn.IFNA(VLOOKUP(AC167,ACCESSORIES!F:J,5,FALSE),"N/A")</f>
        <v>22</v>
      </c>
      <c r="AF167" s="80" t="s">
        <v>85</v>
      </c>
      <c r="AG167" s="73" t="s">
        <v>85</v>
      </c>
      <c r="AH167" s="73" t="s">
        <v>85</v>
      </c>
      <c r="AI167" s="73" t="s">
        <v>85</v>
      </c>
      <c r="AJ167" s="9" t="str">
        <f>_xlfn.IFNA(VLOOKUP(AI167,ACCESSORIES!F:J,5,FALSE),"N/A")</f>
        <v>N/A</v>
      </c>
      <c r="AK167" s="3" t="s">
        <v>236</v>
      </c>
      <c r="AL167" s="74" t="s">
        <v>1649</v>
      </c>
      <c r="AM167" s="38">
        <f>_xlfn.IFNA(VLOOKUP(AL167,ACCESSORIES!F:J,5,FALSE),"N/A")</f>
        <v>2.75</v>
      </c>
      <c r="AN167" s="3">
        <v>78.3</v>
      </c>
      <c r="AO167" s="75">
        <v>16.2</v>
      </c>
      <c r="AP167" s="75">
        <v>60</v>
      </c>
      <c r="AQ167" s="74">
        <v>170</v>
      </c>
      <c r="AR167" s="34">
        <v>7</v>
      </c>
      <c r="AS167" s="34">
        <v>21.3</v>
      </c>
      <c r="AT167" s="34">
        <v>35</v>
      </c>
      <c r="AU167" s="34">
        <v>47</v>
      </c>
      <c r="AV167" s="34">
        <v>206.5</v>
      </c>
      <c r="AW167" s="34">
        <v>197.8</v>
      </c>
      <c r="AX167" s="384">
        <v>103.35</v>
      </c>
      <c r="AY167" s="382">
        <v>31.62</v>
      </c>
      <c r="AZ167" s="382">
        <v>39.14</v>
      </c>
      <c r="BA167" s="49">
        <v>0</v>
      </c>
      <c r="BB167" s="48">
        <f t="shared" si="39"/>
        <v>0</v>
      </c>
      <c r="BC167" s="3" t="s">
        <v>85</v>
      </c>
      <c r="BD167" s="412" t="str">
        <f>_xlfn.IFNA(VLOOKUP(BC167,ACCESSORIES!F:J,5,FALSE),"N/A")</f>
        <v>N/A</v>
      </c>
      <c r="BE167" s="3" t="s">
        <v>85</v>
      </c>
      <c r="BF167" s="412" t="str">
        <f>_xlfn.IFNA(VLOOKUP(BE167,ACCESSORIES!F:J,5,FALSE),"N/A")</f>
        <v>N/A</v>
      </c>
      <c r="BG167" s="70">
        <v>30</v>
      </c>
      <c r="BH167" s="50">
        <v>20.236220472440898</v>
      </c>
      <c r="BI167" s="50">
        <v>20.236220472440898</v>
      </c>
      <c r="BJ167" s="50">
        <v>10.4330708661417</v>
      </c>
      <c r="BK167" s="357">
        <f t="shared" si="54"/>
        <v>7.001193999999944E-2</v>
      </c>
      <c r="BL167" s="73">
        <v>36</v>
      </c>
      <c r="BM167" s="107" t="s">
        <v>3771</v>
      </c>
      <c r="BN167" s="46" t="s">
        <v>3891</v>
      </c>
      <c r="BO167" s="29" t="s">
        <v>3907</v>
      </c>
      <c r="BP167" s="29" t="s">
        <v>5213</v>
      </c>
      <c r="BQ167" s="29" t="s">
        <v>5214</v>
      </c>
      <c r="BR167" s="29" t="s">
        <v>5215</v>
      </c>
      <c r="BS167" s="74" t="s">
        <v>5216</v>
      </c>
      <c r="BT167" s="74" t="s">
        <v>4101</v>
      </c>
      <c r="BU167" s="74" t="s">
        <v>3909</v>
      </c>
      <c r="BV167" s="74"/>
      <c r="BW167" s="74"/>
      <c r="BX167" s="74"/>
      <c r="BY167" s="300" t="s">
        <v>6146</v>
      </c>
      <c r="BZ167" s="356" t="s">
        <v>7840</v>
      </c>
      <c r="CA167" s="300" t="s">
        <v>6152</v>
      </c>
      <c r="CB167" s="356" t="s">
        <v>7839</v>
      </c>
      <c r="CC167" s="86" t="str">
        <f t="shared" si="36"/>
        <v>MR314, 17x7.5, +25mm Offset, 6x5.5, 106.25mm Centerbore, Gloss Titanium</v>
      </c>
      <c r="CD167" s="74" t="s">
        <v>3719</v>
      </c>
      <c r="CE167" s="74" t="s">
        <v>3720</v>
      </c>
      <c r="CF167" s="74" t="str">
        <f t="shared" si="37"/>
        <v>STREET (3XX)</v>
      </c>
    </row>
    <row r="168" spans="1:84" s="36" customFormat="1" ht="15" customHeight="1">
      <c r="A168" s="22">
        <f t="shared" si="52"/>
        <v>166</v>
      </c>
      <c r="B168" s="92" t="s">
        <v>84</v>
      </c>
      <c r="C168" s="92" t="s">
        <v>1038</v>
      </c>
      <c r="D168" s="92" t="s">
        <v>1975</v>
      </c>
      <c r="E168" s="84" t="str">
        <f>CONCATENATE(LEFT(D168,5),VLOOKUP(CONCATENATE(O168,"x",P168),'WHEEL PART NUMBER GUIDE'!$B$9:$C$51,2,FALSE),VLOOKUP(CONCATENATE(Q168, W168), 'WHEEL PART NUMBER GUIDE'!$Q$6:$R$98, 2, FALSE),VLOOKUP(Z168,'WHEEL PART NUMBER GUIDE'!$J$8:$K$54,2, FALSE),IF(V168="N/A",IF(ABS(T168)&lt;10,"0"&amp;ABS(T168),ABS(T168)),CONCATENATE(LEFT(V168,1),RIGHT(V168,1))), G168, H168)</f>
        <v>MR31478550500</v>
      </c>
      <c r="F168" s="84" t="str">
        <f t="shared" si="38"/>
        <v>MR31478550500</v>
      </c>
      <c r="G168" s="83"/>
      <c r="H168" s="83"/>
      <c r="I168" s="72" t="s">
        <v>1987</v>
      </c>
      <c r="J168" s="305">
        <v>43326.507743055554</v>
      </c>
      <c r="K168" s="78" t="s">
        <v>1230</v>
      </c>
      <c r="L168" s="328">
        <v>377</v>
      </c>
      <c r="M168" s="85">
        <f t="shared" si="35"/>
        <v>377</v>
      </c>
      <c r="N168" s="630"/>
      <c r="O168" s="29">
        <v>17</v>
      </c>
      <c r="P168" s="24">
        <v>8.5</v>
      </c>
      <c r="Q168" s="92" t="str">
        <f t="shared" si="53"/>
        <v>5x5</v>
      </c>
      <c r="R168" s="3">
        <v>5</v>
      </c>
      <c r="S168" s="29">
        <v>5</v>
      </c>
      <c r="T168" s="29">
        <v>0</v>
      </c>
      <c r="U168" s="16">
        <v>4.75</v>
      </c>
      <c r="V168" s="93" t="s">
        <v>85</v>
      </c>
      <c r="W168" s="16">
        <v>71.5</v>
      </c>
      <c r="X168" s="8">
        <v>32.549999999999997</v>
      </c>
      <c r="Y168" s="47">
        <v>2650</v>
      </c>
      <c r="Z168" s="71" t="s">
        <v>2165</v>
      </c>
      <c r="AA168" s="72" t="s">
        <v>2845</v>
      </c>
      <c r="AB168" s="47" t="str">
        <f t="shared" si="40"/>
        <v>17x8.5, 5x5, 0 OS, 2650 lbs</v>
      </c>
      <c r="AC168" s="71" t="s">
        <v>1600</v>
      </c>
      <c r="AD168" s="46" t="str">
        <f>IF(AC168="N/A","None",VLOOKUP(AC168,ACCESSORIES!F:N,9,FALSE))</f>
        <v>Snap In</v>
      </c>
      <c r="AE168" s="82">
        <f>_xlfn.IFNA(VLOOKUP(AC168,ACCESSORIES!F:J,5,FALSE),"N/A")</f>
        <v>22</v>
      </c>
      <c r="AF168" s="73" t="s">
        <v>85</v>
      </c>
      <c r="AG168" s="73" t="s">
        <v>85</v>
      </c>
      <c r="AH168" s="73" t="s">
        <v>85</v>
      </c>
      <c r="AI168" s="73" t="s">
        <v>85</v>
      </c>
      <c r="AJ168" s="9" t="str">
        <f>_xlfn.IFNA(VLOOKUP(AI168,ACCESSORIES!F:J,5,FALSE),"N/A")</f>
        <v>N/A</v>
      </c>
      <c r="AK168" s="71" t="s">
        <v>237</v>
      </c>
      <c r="AL168" s="3" t="s">
        <v>85</v>
      </c>
      <c r="AM168" s="38" t="str">
        <f>_xlfn.IFNA(VLOOKUP(AL168,ACCESSORIES!F:J,5,FALSE),"N/A")</f>
        <v>N/A</v>
      </c>
      <c r="AN168" s="3" t="s">
        <v>85</v>
      </c>
      <c r="AO168" s="75">
        <v>16.2</v>
      </c>
      <c r="AP168" s="75">
        <v>60</v>
      </c>
      <c r="AQ168" s="3">
        <v>166</v>
      </c>
      <c r="AR168" s="34">
        <v>19.2</v>
      </c>
      <c r="AS168" s="34">
        <v>46.6</v>
      </c>
      <c r="AT168" s="34">
        <v>66.8</v>
      </c>
      <c r="AU168" s="34">
        <v>83.8</v>
      </c>
      <c r="AV168" s="34">
        <v>207</v>
      </c>
      <c r="AW168" s="94">
        <v>205</v>
      </c>
      <c r="AX168" s="383">
        <v>71.5</v>
      </c>
      <c r="AY168" s="382">
        <v>38.54</v>
      </c>
      <c r="AZ168" s="382">
        <v>38.54</v>
      </c>
      <c r="BA168" s="49">
        <v>0</v>
      </c>
      <c r="BB168" s="48">
        <f t="shared" si="39"/>
        <v>0</v>
      </c>
      <c r="BC168" s="92" t="s">
        <v>85</v>
      </c>
      <c r="BD168" s="412" t="str">
        <f>_xlfn.IFNA(VLOOKUP(BC168,ACCESSORIES!F:J,5,FALSE),"N/A")</f>
        <v>N/A</v>
      </c>
      <c r="BE168" s="92" t="s">
        <v>85</v>
      </c>
      <c r="BF168" s="412" t="str">
        <f>_xlfn.IFNA(VLOOKUP(BE168,ACCESSORIES!F:J,5,FALSE),"N/A")</f>
        <v>N/A</v>
      </c>
      <c r="BG168" s="70">
        <v>37</v>
      </c>
      <c r="BH168" s="50">
        <v>20.236220472440898</v>
      </c>
      <c r="BI168" s="50">
        <v>20.236220472440898</v>
      </c>
      <c r="BJ168" s="50">
        <v>11.417322834645701</v>
      </c>
      <c r="BK168" s="357">
        <f t="shared" si="54"/>
        <v>7.6616839999999839E-2</v>
      </c>
      <c r="BL168" s="73">
        <v>36</v>
      </c>
      <c r="BM168" s="107" t="s">
        <v>3771</v>
      </c>
      <c r="BN168" s="46" t="s">
        <v>3891</v>
      </c>
      <c r="BO168" s="29" t="s">
        <v>3907</v>
      </c>
      <c r="BP168" s="29" t="s">
        <v>5213</v>
      </c>
      <c r="BQ168" s="29" t="s">
        <v>5214</v>
      </c>
      <c r="BR168" s="29" t="s">
        <v>5215</v>
      </c>
      <c r="BS168" s="74" t="s">
        <v>5216</v>
      </c>
      <c r="BT168" s="74" t="s">
        <v>4101</v>
      </c>
      <c r="BU168" s="74" t="s">
        <v>3909</v>
      </c>
      <c r="BV168" s="74"/>
      <c r="BW168" s="74"/>
      <c r="BX168" s="74"/>
      <c r="BY168" s="300" t="s">
        <v>6157</v>
      </c>
      <c r="BZ168" s="356" t="s">
        <v>7378</v>
      </c>
      <c r="CA168" s="300" t="s">
        <v>6161</v>
      </c>
      <c r="CB168" s="356" t="s">
        <v>7379</v>
      </c>
      <c r="CC168" s="86" t="str">
        <f t="shared" si="36"/>
        <v>MR314, 17x8.5, 0mm Offset, 5x5, 71.5mm Centerbore, Matte Black</v>
      </c>
      <c r="CD168" s="74" t="s">
        <v>3719</v>
      </c>
      <c r="CE168" s="74" t="s">
        <v>3720</v>
      </c>
      <c r="CF168" s="74" t="str">
        <f t="shared" si="37"/>
        <v>STREET (3XX)</v>
      </c>
    </row>
    <row r="169" spans="1:84" s="36" customFormat="1" ht="15" customHeight="1">
      <c r="A169" s="22">
        <f t="shared" si="52"/>
        <v>167</v>
      </c>
      <c r="B169" s="92" t="s">
        <v>84</v>
      </c>
      <c r="C169" s="92" t="s">
        <v>1038</v>
      </c>
      <c r="D169" s="92" t="s">
        <v>1975</v>
      </c>
      <c r="E169" s="84" t="str">
        <f>CONCATENATE(LEFT(D169,5),VLOOKUP(CONCATENATE(O169,"x",P169),'WHEEL PART NUMBER GUIDE'!$B$9:$C$51,2,FALSE),VLOOKUP(CONCATENATE(Q169, W169), 'WHEEL PART NUMBER GUIDE'!$Q$6:$R$98, 2, FALSE),VLOOKUP(Z169,'WHEEL PART NUMBER GUIDE'!$J$8:$K$54,2, FALSE),IF(V169="N/A",IF(ABS(T169)&lt;10,"0"&amp;ABS(T169),ABS(T169)),CONCATENATE(LEFT(V169,1),RIGHT(V169,1))), G169, H169)</f>
        <v>MR31478558500</v>
      </c>
      <c r="F169" s="84" t="str">
        <f t="shared" ref="F169:F223" si="55">E169</f>
        <v>MR31478558500</v>
      </c>
      <c r="G169" s="83"/>
      <c r="H169" s="83"/>
      <c r="I169" s="72" t="s">
        <v>1988</v>
      </c>
      <c r="J169" s="305">
        <v>43326.509710648148</v>
      </c>
      <c r="K169" s="78" t="s">
        <v>3713</v>
      </c>
      <c r="L169" s="328">
        <v>377</v>
      </c>
      <c r="M169" s="85" t="str">
        <f t="shared" si="35"/>
        <v/>
      </c>
      <c r="N169" s="630"/>
      <c r="O169" s="29">
        <v>17</v>
      </c>
      <c r="P169" s="24">
        <v>8.5</v>
      </c>
      <c r="Q169" s="92" t="str">
        <f t="shared" si="53"/>
        <v>5x150</v>
      </c>
      <c r="R169" s="3">
        <v>5</v>
      </c>
      <c r="S169" s="29">
        <v>150</v>
      </c>
      <c r="T169" s="29">
        <v>0</v>
      </c>
      <c r="U169" s="16">
        <v>4.75</v>
      </c>
      <c r="V169" s="93" t="s">
        <v>85</v>
      </c>
      <c r="W169" s="16">
        <v>110.5</v>
      </c>
      <c r="X169" s="8">
        <v>32.29</v>
      </c>
      <c r="Y169" s="47">
        <v>2650</v>
      </c>
      <c r="Z169" s="71" t="s">
        <v>2165</v>
      </c>
      <c r="AA169" s="72" t="s">
        <v>2845</v>
      </c>
      <c r="AB169" s="47" t="str">
        <f t="shared" si="40"/>
        <v>17x8.5, 5x150, 0 OS, 2650 lbs</v>
      </c>
      <c r="AC169" s="71" t="s">
        <v>1598</v>
      </c>
      <c r="AD169" s="46" t="str">
        <f>IF(AC169="N/A","None",VLOOKUP(AC169,ACCESSORIES!F:N,9,FALSE))</f>
        <v>Snap In</v>
      </c>
      <c r="AE169" s="82">
        <f>_xlfn.IFNA(VLOOKUP(AC169,ACCESSORIES!F:J,5,FALSE),"N/A")</f>
        <v>22</v>
      </c>
      <c r="AF169" s="73" t="s">
        <v>85</v>
      </c>
      <c r="AG169" s="73" t="s">
        <v>85</v>
      </c>
      <c r="AH169" s="73" t="s">
        <v>85</v>
      </c>
      <c r="AI169" s="73" t="s">
        <v>85</v>
      </c>
      <c r="AJ169" s="9" t="str">
        <f>_xlfn.IFNA(VLOOKUP(AI169,ACCESSORIES!F:J,5,FALSE),"N/A")</f>
        <v>N/A</v>
      </c>
      <c r="AK169" s="71" t="s">
        <v>237</v>
      </c>
      <c r="AL169" s="3" t="s">
        <v>85</v>
      </c>
      <c r="AM169" s="38" t="str">
        <f>_xlfn.IFNA(VLOOKUP(AL169,ACCESSORIES!F:J,5,FALSE),"N/A")</f>
        <v>N/A</v>
      </c>
      <c r="AN169" s="3" t="s">
        <v>85</v>
      </c>
      <c r="AO169" s="75">
        <v>16.2</v>
      </c>
      <c r="AP169" s="75">
        <v>60</v>
      </c>
      <c r="AQ169" s="3">
        <v>180</v>
      </c>
      <c r="AR169" s="34">
        <v>0</v>
      </c>
      <c r="AS169" s="34">
        <v>27.4</v>
      </c>
      <c r="AT169" s="34">
        <v>66.599999999999994</v>
      </c>
      <c r="AU169" s="34">
        <v>83.8</v>
      </c>
      <c r="AV169" s="34">
        <v>207</v>
      </c>
      <c r="AW169" s="94">
        <v>205</v>
      </c>
      <c r="AX169" s="383">
        <v>103.36</v>
      </c>
      <c r="AY169" s="382">
        <v>32.630000000000003</v>
      </c>
      <c r="AZ169" s="382">
        <v>40.64</v>
      </c>
      <c r="BA169" s="49">
        <v>0</v>
      </c>
      <c r="BB169" s="48">
        <f t="shared" ref="BB169:BB223" si="56">ROUND(CONVERT(BA169,"mm","in"),2)</f>
        <v>0</v>
      </c>
      <c r="BC169" s="92" t="s">
        <v>85</v>
      </c>
      <c r="BD169" s="412" t="str">
        <f>_xlfn.IFNA(VLOOKUP(BC169,ACCESSORIES!F:J,5,FALSE),"N/A")</f>
        <v>N/A</v>
      </c>
      <c r="BE169" s="92" t="s">
        <v>85</v>
      </c>
      <c r="BF169" s="412" t="str">
        <f>_xlfn.IFNA(VLOOKUP(BE169,ACCESSORIES!F:J,5,FALSE),"N/A")</f>
        <v>N/A</v>
      </c>
      <c r="BG169" s="70">
        <v>38</v>
      </c>
      <c r="BH169" s="50">
        <v>20.236220472440898</v>
      </c>
      <c r="BI169" s="50">
        <v>20.236220472440898</v>
      </c>
      <c r="BJ169" s="50">
        <v>11.417322834645701</v>
      </c>
      <c r="BK169" s="357">
        <f t="shared" si="54"/>
        <v>7.6616839999999839E-2</v>
      </c>
      <c r="BL169" s="73">
        <v>36</v>
      </c>
      <c r="BM169" s="107" t="s">
        <v>3771</v>
      </c>
      <c r="BN169" s="46" t="s">
        <v>3891</v>
      </c>
      <c r="BO169" s="29" t="s">
        <v>3907</v>
      </c>
      <c r="BP169" s="29" t="s">
        <v>5213</v>
      </c>
      <c r="BQ169" s="29" t="s">
        <v>5214</v>
      </c>
      <c r="BR169" s="29" t="s">
        <v>5215</v>
      </c>
      <c r="BS169" s="74" t="s">
        <v>5216</v>
      </c>
      <c r="BT169" s="74" t="s">
        <v>4101</v>
      </c>
      <c r="BU169" s="74" t="s">
        <v>3909</v>
      </c>
      <c r="BV169" s="74"/>
      <c r="BW169" s="74"/>
      <c r="BX169" s="74"/>
      <c r="BY169" s="300" t="s">
        <v>6157</v>
      </c>
      <c r="BZ169" s="356" t="s">
        <v>7378</v>
      </c>
      <c r="CA169" s="300" t="s">
        <v>6161</v>
      </c>
      <c r="CB169" s="356" t="s">
        <v>7379</v>
      </c>
      <c r="CC169" s="86" t="str">
        <f t="shared" ref="CC169:CC222" si="57">CONCATENATE(IF(K169="Closeout","CLOSEOUT - ",""),D169,", ",O169,"x",P169,", ",IF(V169="N/A","",CONCATENATE(V169,"/")),IF(T169&gt;0,CONCATENATE("+",T169),T169),"mm Offset, ",Q169,", ",W169,"mm Centerbore, ",PROPER(Z169),IF(H169="R",", Race Drilled",""),"",IF(BE169="N/A","",CONCATENATE(", w/ ",BE169)))</f>
        <v>CLOSEOUT - MR314, 17x8.5, 0mm Offset, 5x150, 110.5mm Centerbore, Matte Black</v>
      </c>
      <c r="CD169" s="74" t="s">
        <v>3719</v>
      </c>
      <c r="CE169" s="74" t="s">
        <v>3720</v>
      </c>
      <c r="CF169" s="74" t="str">
        <f t="shared" ref="CF169:CF222" si="58">C169</f>
        <v>STREET (3XX)</v>
      </c>
    </row>
    <row r="170" spans="1:84" s="36" customFormat="1" ht="15" customHeight="1">
      <c r="A170" s="22">
        <f t="shared" si="52"/>
        <v>168</v>
      </c>
      <c r="B170" s="92" t="s">
        <v>84</v>
      </c>
      <c r="C170" s="92" t="s">
        <v>1038</v>
      </c>
      <c r="D170" s="92" t="s">
        <v>1975</v>
      </c>
      <c r="E170" s="84" t="str">
        <f>CONCATENATE(LEFT(D170,5),VLOOKUP(CONCATENATE(O170,"x",P170),'WHEEL PART NUMBER GUIDE'!$B$9:$C$51,2,FALSE),VLOOKUP(CONCATENATE(Q170, W170), 'WHEEL PART NUMBER GUIDE'!$Q$6:$R$98, 2, FALSE),VLOOKUP(Z170,'WHEEL PART NUMBER GUIDE'!$J$8:$K$54,2, FALSE),IF(V170="N/A",IF(ABS(T170)&lt;10,"0"&amp;ABS(T170),ABS(T170)),CONCATENATE(LEFT(V170,1),RIGHT(V170,1))), G170, H170)</f>
        <v>MR31478516500</v>
      </c>
      <c r="F170" s="84" t="str">
        <f t="shared" si="55"/>
        <v>MR31478516500</v>
      </c>
      <c r="G170" s="83"/>
      <c r="H170" s="83"/>
      <c r="I170" s="72" t="s">
        <v>1990</v>
      </c>
      <c r="J170" s="305">
        <v>43326.512708333335</v>
      </c>
      <c r="K170" s="78" t="s">
        <v>1230</v>
      </c>
      <c r="L170" s="328">
        <v>377</v>
      </c>
      <c r="M170" s="85">
        <f t="shared" si="35"/>
        <v>377</v>
      </c>
      <c r="N170" s="630"/>
      <c r="O170" s="29">
        <v>17</v>
      </c>
      <c r="P170" s="24">
        <v>8.5</v>
      </c>
      <c r="Q170" s="92" t="str">
        <f t="shared" si="53"/>
        <v>6x135</v>
      </c>
      <c r="R170" s="3">
        <v>6</v>
      </c>
      <c r="S170" s="29">
        <v>135</v>
      </c>
      <c r="T170" s="29">
        <v>0</v>
      </c>
      <c r="U170" s="16">
        <v>4.75</v>
      </c>
      <c r="V170" s="93" t="s">
        <v>85</v>
      </c>
      <c r="W170" s="16">
        <v>87</v>
      </c>
      <c r="X170" s="8">
        <v>33.28</v>
      </c>
      <c r="Y170" s="47">
        <v>2650</v>
      </c>
      <c r="Z170" s="71" t="s">
        <v>2165</v>
      </c>
      <c r="AA170" s="72" t="s">
        <v>2845</v>
      </c>
      <c r="AB170" s="47" t="str">
        <f t="shared" si="40"/>
        <v>17x8.5, 6x135, 0 OS, 2650 lbs</v>
      </c>
      <c r="AC170" s="71" t="s">
        <v>1600</v>
      </c>
      <c r="AD170" s="46" t="str">
        <f>IF(AC170="N/A","None",VLOOKUP(AC170,ACCESSORIES!F:N,9,FALSE))</f>
        <v>Snap In</v>
      </c>
      <c r="AE170" s="82">
        <f>_xlfn.IFNA(VLOOKUP(AC170,ACCESSORIES!F:J,5,FALSE),"N/A")</f>
        <v>22</v>
      </c>
      <c r="AF170" s="73" t="s">
        <v>85</v>
      </c>
      <c r="AG170" s="73" t="s">
        <v>85</v>
      </c>
      <c r="AH170" s="73" t="s">
        <v>85</v>
      </c>
      <c r="AI170" s="73" t="s">
        <v>85</v>
      </c>
      <c r="AJ170" s="9" t="str">
        <f>_xlfn.IFNA(VLOOKUP(AI170,ACCESSORIES!F:J,5,FALSE),"N/A")</f>
        <v>N/A</v>
      </c>
      <c r="AK170" s="71" t="s">
        <v>237</v>
      </c>
      <c r="AL170" s="3" t="s">
        <v>85</v>
      </c>
      <c r="AM170" s="38" t="str">
        <f>_xlfn.IFNA(VLOOKUP(AL170,ACCESSORIES!F:J,5,FALSE),"N/A")</f>
        <v>N/A</v>
      </c>
      <c r="AN170" s="3" t="s">
        <v>85</v>
      </c>
      <c r="AO170" s="75">
        <v>16.2</v>
      </c>
      <c r="AP170" s="75">
        <v>60</v>
      </c>
      <c r="AQ170" s="3">
        <v>170</v>
      </c>
      <c r="AR170" s="34">
        <v>10.7</v>
      </c>
      <c r="AS170" s="34">
        <v>32.1</v>
      </c>
      <c r="AT170" s="34">
        <v>66.5</v>
      </c>
      <c r="AU170" s="34">
        <v>83.8</v>
      </c>
      <c r="AV170" s="34">
        <v>207</v>
      </c>
      <c r="AW170" s="94">
        <v>205</v>
      </c>
      <c r="AX170" s="383">
        <v>82.6</v>
      </c>
      <c r="AY170" s="382">
        <v>31.63</v>
      </c>
      <c r="AZ170" s="382">
        <v>39.94</v>
      </c>
      <c r="BA170" s="49">
        <v>0</v>
      </c>
      <c r="BB170" s="48">
        <f t="shared" si="56"/>
        <v>0</v>
      </c>
      <c r="BC170" s="92" t="s">
        <v>85</v>
      </c>
      <c r="BD170" s="412" t="str">
        <f>_xlfn.IFNA(VLOOKUP(BC170,ACCESSORIES!F:J,5,FALSE),"N/A")</f>
        <v>N/A</v>
      </c>
      <c r="BE170" s="92" t="s">
        <v>85</v>
      </c>
      <c r="BF170" s="412" t="str">
        <f>_xlfn.IFNA(VLOOKUP(BE170,ACCESSORIES!F:J,5,FALSE),"N/A")</f>
        <v>N/A</v>
      </c>
      <c r="BG170" s="70">
        <v>39</v>
      </c>
      <c r="BH170" s="50">
        <v>20.236220472440898</v>
      </c>
      <c r="BI170" s="50">
        <v>20.236220472440898</v>
      </c>
      <c r="BJ170" s="50">
        <v>11.417322834645701</v>
      </c>
      <c r="BK170" s="357">
        <f t="shared" si="54"/>
        <v>7.6616839999999839E-2</v>
      </c>
      <c r="BL170" s="73">
        <v>36</v>
      </c>
      <c r="BM170" s="107" t="s">
        <v>3771</v>
      </c>
      <c r="BN170" s="46" t="s">
        <v>3891</v>
      </c>
      <c r="BO170" s="29" t="s">
        <v>3907</v>
      </c>
      <c r="BP170" s="29" t="s">
        <v>5213</v>
      </c>
      <c r="BQ170" s="29" t="s">
        <v>5214</v>
      </c>
      <c r="BR170" s="29" t="s">
        <v>5215</v>
      </c>
      <c r="BS170" s="74" t="s">
        <v>5216</v>
      </c>
      <c r="BT170" s="74" t="s">
        <v>4101</v>
      </c>
      <c r="BU170" s="74" t="s">
        <v>3909</v>
      </c>
      <c r="BV170" s="74"/>
      <c r="BW170" s="74"/>
      <c r="BX170" s="74"/>
      <c r="BY170" s="300" t="s">
        <v>6158</v>
      </c>
      <c r="BZ170" s="356" t="s">
        <v>7838</v>
      </c>
      <c r="CA170" s="300" t="s">
        <v>6164</v>
      </c>
      <c r="CB170" s="356" t="s">
        <v>7837</v>
      </c>
      <c r="CC170" s="86" t="str">
        <f t="shared" si="57"/>
        <v>MR314, 17x8.5, 0mm Offset, 6x135, 87mm Centerbore, Matte Black</v>
      </c>
      <c r="CD170" s="74" t="s">
        <v>3719</v>
      </c>
      <c r="CE170" s="74" t="s">
        <v>3720</v>
      </c>
      <c r="CF170" s="74" t="str">
        <f t="shared" si="58"/>
        <v>STREET (3XX)</v>
      </c>
    </row>
    <row r="171" spans="1:84" s="36" customFormat="1" ht="15" customHeight="1">
      <c r="A171" s="22">
        <f t="shared" si="52"/>
        <v>169</v>
      </c>
      <c r="B171" s="92" t="s">
        <v>84</v>
      </c>
      <c r="C171" s="92" t="s">
        <v>1038</v>
      </c>
      <c r="D171" s="92" t="s">
        <v>1975</v>
      </c>
      <c r="E171" s="84" t="str">
        <f>CONCATENATE(LEFT(D171,5),VLOOKUP(CONCATENATE(O171,"x",P171),'WHEEL PART NUMBER GUIDE'!$B$9:$C$51,2,FALSE),VLOOKUP(CONCATENATE(Q171, W171), 'WHEEL PART NUMBER GUIDE'!$Q$6:$R$98, 2, FALSE),VLOOKUP(Z171,'WHEEL PART NUMBER GUIDE'!$J$8:$K$54,2, FALSE),IF(V171="N/A",IF(ABS(T171)&lt;10,"0"&amp;ABS(T171),ABS(T171)),CONCATENATE(LEFT(V171,1),RIGHT(V171,1))), G171, H171)</f>
        <v>MR31478560500</v>
      </c>
      <c r="F171" s="84" t="str">
        <f t="shared" si="55"/>
        <v>MR31478560500</v>
      </c>
      <c r="G171" s="83"/>
      <c r="H171" s="83"/>
      <c r="I171" s="72" t="s">
        <v>1991</v>
      </c>
      <c r="J171" s="305">
        <v>43326.514305555553</v>
      </c>
      <c r="K171" s="78" t="s">
        <v>1230</v>
      </c>
      <c r="L171" s="328">
        <v>377</v>
      </c>
      <c r="M171" s="85">
        <f t="shared" si="35"/>
        <v>377</v>
      </c>
      <c r="N171" s="630"/>
      <c r="O171" s="29">
        <v>17</v>
      </c>
      <c r="P171" s="24">
        <v>8.5</v>
      </c>
      <c r="Q171" s="92" t="str">
        <f t="shared" si="53"/>
        <v>6x5.5</v>
      </c>
      <c r="R171" s="3">
        <v>6</v>
      </c>
      <c r="S171" s="29">
        <v>5.5</v>
      </c>
      <c r="T171" s="29">
        <v>0</v>
      </c>
      <c r="U171" s="16">
        <v>4.75</v>
      </c>
      <c r="V171" s="93" t="s">
        <v>85</v>
      </c>
      <c r="W171" s="16">
        <v>106.25</v>
      </c>
      <c r="X171" s="8">
        <v>32.729999999999997</v>
      </c>
      <c r="Y171" s="47">
        <v>2650</v>
      </c>
      <c r="Z171" s="71" t="s">
        <v>2165</v>
      </c>
      <c r="AA171" s="72" t="s">
        <v>2845</v>
      </c>
      <c r="AB171" s="47" t="str">
        <f t="shared" si="40"/>
        <v>17x8.5, 6x5.5, 0 OS, 2650 lbs</v>
      </c>
      <c r="AC171" s="71" t="s">
        <v>1598</v>
      </c>
      <c r="AD171" s="46" t="str">
        <f>IF(AC171="N/A","None",VLOOKUP(AC171,ACCESSORIES!F:N,9,FALSE))</f>
        <v>Snap In</v>
      </c>
      <c r="AE171" s="82">
        <f>_xlfn.IFNA(VLOOKUP(AC171,ACCESSORIES!F:J,5,FALSE),"N/A")</f>
        <v>22</v>
      </c>
      <c r="AF171" s="73" t="s">
        <v>85</v>
      </c>
      <c r="AG171" s="73" t="s">
        <v>85</v>
      </c>
      <c r="AH171" s="73" t="s">
        <v>85</v>
      </c>
      <c r="AI171" s="73" t="s">
        <v>85</v>
      </c>
      <c r="AJ171" s="9" t="str">
        <f>_xlfn.IFNA(VLOOKUP(AI171,ACCESSORIES!F:J,5,FALSE),"N/A")</f>
        <v>N/A</v>
      </c>
      <c r="AK171" s="3" t="s">
        <v>236</v>
      </c>
      <c r="AL171" s="74" t="s">
        <v>1649</v>
      </c>
      <c r="AM171" s="38">
        <f>_xlfn.IFNA(VLOOKUP(AL171,ACCESSORIES!F:J,5,FALSE),"N/A")</f>
        <v>2.75</v>
      </c>
      <c r="AN171" s="3">
        <v>78.3</v>
      </c>
      <c r="AO171" s="75">
        <v>16.2</v>
      </c>
      <c r="AP171" s="75">
        <v>60</v>
      </c>
      <c r="AQ171" s="3">
        <v>170</v>
      </c>
      <c r="AR171" s="34">
        <v>10.7</v>
      </c>
      <c r="AS171" s="34">
        <v>32.1</v>
      </c>
      <c r="AT171" s="34">
        <v>66.5</v>
      </c>
      <c r="AU171" s="34">
        <v>83.8</v>
      </c>
      <c r="AV171" s="34">
        <v>207</v>
      </c>
      <c r="AW171" s="94">
        <v>205</v>
      </c>
      <c r="AX171" s="383">
        <v>103.36</v>
      </c>
      <c r="AY171" s="382">
        <v>31.66</v>
      </c>
      <c r="AZ171" s="382">
        <v>39.94</v>
      </c>
      <c r="BA171" s="49">
        <v>0</v>
      </c>
      <c r="BB171" s="48">
        <f t="shared" si="56"/>
        <v>0</v>
      </c>
      <c r="BC171" s="92" t="s">
        <v>85</v>
      </c>
      <c r="BD171" s="412" t="str">
        <f>_xlfn.IFNA(VLOOKUP(BC171,ACCESSORIES!F:J,5,FALSE),"N/A")</f>
        <v>N/A</v>
      </c>
      <c r="BE171" s="92" t="s">
        <v>85</v>
      </c>
      <c r="BF171" s="412" t="str">
        <f>_xlfn.IFNA(VLOOKUP(BE171,ACCESSORIES!F:J,5,FALSE),"N/A")</f>
        <v>N/A</v>
      </c>
      <c r="BG171" s="70">
        <v>38</v>
      </c>
      <c r="BH171" s="50">
        <v>20.236220472440898</v>
      </c>
      <c r="BI171" s="50">
        <v>20.236220472440898</v>
      </c>
      <c r="BJ171" s="50">
        <v>11.417322834645701</v>
      </c>
      <c r="BK171" s="357">
        <f t="shared" si="54"/>
        <v>7.6616839999999839E-2</v>
      </c>
      <c r="BL171" s="73">
        <v>36</v>
      </c>
      <c r="BM171" s="107" t="s">
        <v>3771</v>
      </c>
      <c r="BN171" s="46" t="s">
        <v>3891</v>
      </c>
      <c r="BO171" s="29" t="s">
        <v>3907</v>
      </c>
      <c r="BP171" s="29" t="s">
        <v>5213</v>
      </c>
      <c r="BQ171" s="29" t="s">
        <v>5214</v>
      </c>
      <c r="BR171" s="29" t="s">
        <v>5215</v>
      </c>
      <c r="BS171" s="74" t="s">
        <v>5216</v>
      </c>
      <c r="BT171" s="74" t="s">
        <v>4101</v>
      </c>
      <c r="BU171" s="74" t="s">
        <v>3909</v>
      </c>
      <c r="BV171" s="74"/>
      <c r="BW171" s="74"/>
      <c r="BX171" s="74"/>
      <c r="BY171" s="300" t="s">
        <v>6158</v>
      </c>
      <c r="BZ171" s="356" t="s">
        <v>7838</v>
      </c>
      <c r="CA171" s="300" t="s">
        <v>6164</v>
      </c>
      <c r="CB171" s="356" t="s">
        <v>7837</v>
      </c>
      <c r="CC171" s="86" t="str">
        <f t="shared" si="57"/>
        <v>MR314, 17x8.5, 0mm Offset, 6x5.5, 106.25mm Centerbore, Matte Black</v>
      </c>
      <c r="CD171" s="74" t="s">
        <v>3719</v>
      </c>
      <c r="CE171" s="74" t="s">
        <v>3720</v>
      </c>
      <c r="CF171" s="74" t="str">
        <f t="shared" si="58"/>
        <v>STREET (3XX)</v>
      </c>
    </row>
    <row r="172" spans="1:84" s="36" customFormat="1" ht="15" customHeight="1">
      <c r="A172" s="22">
        <f t="shared" si="52"/>
        <v>170</v>
      </c>
      <c r="B172" s="92" t="s">
        <v>84</v>
      </c>
      <c r="C172" s="92" t="s">
        <v>1038</v>
      </c>
      <c r="D172" s="92" t="s">
        <v>1975</v>
      </c>
      <c r="E172" s="84" t="str">
        <f>CONCATENATE(LEFT(D172,5),VLOOKUP(CONCATENATE(O172,"x",P172),'WHEEL PART NUMBER GUIDE'!$B$9:$C$51,2,FALSE),VLOOKUP(CONCATENATE(Q172, W172), 'WHEEL PART NUMBER GUIDE'!$Q$6:$R$98, 2, FALSE),VLOOKUP(Z172,'WHEEL PART NUMBER GUIDE'!$J$8:$K$54,2, FALSE),IF(V172="N/A",IF(ABS(T172)&lt;10,"0"&amp;ABS(T172),ABS(T172)),CONCATENATE(LEFT(V172,1),RIGHT(V172,1))), G172, H172)</f>
        <v>MR31478560800</v>
      </c>
      <c r="F172" s="84" t="str">
        <f t="shared" si="55"/>
        <v>MR31478560800</v>
      </c>
      <c r="G172" s="83"/>
      <c r="H172" s="83"/>
      <c r="I172" s="72" t="s">
        <v>2522</v>
      </c>
      <c r="J172" s="305">
        <v>43340</v>
      </c>
      <c r="K172" s="78" t="s">
        <v>1230</v>
      </c>
      <c r="L172" s="328">
        <v>377</v>
      </c>
      <c r="M172" s="85">
        <f t="shared" si="35"/>
        <v>377</v>
      </c>
      <c r="N172" s="630"/>
      <c r="O172" s="29">
        <v>17</v>
      </c>
      <c r="P172" s="24">
        <v>8.5</v>
      </c>
      <c r="Q172" s="92" t="str">
        <f t="shared" si="53"/>
        <v>6x5.5</v>
      </c>
      <c r="R172" s="3">
        <v>6</v>
      </c>
      <c r="S172" s="29">
        <v>5.5</v>
      </c>
      <c r="T172" s="29">
        <v>0</v>
      </c>
      <c r="U172" s="16">
        <v>4.75</v>
      </c>
      <c r="V172" s="93" t="s">
        <v>85</v>
      </c>
      <c r="W172" s="16">
        <v>106.25</v>
      </c>
      <c r="X172" s="8">
        <v>32.409999999999997</v>
      </c>
      <c r="Y172" s="47">
        <v>2650</v>
      </c>
      <c r="Z172" s="71" t="s">
        <v>2516</v>
      </c>
      <c r="AA172" s="71" t="s">
        <v>2850</v>
      </c>
      <c r="AB172" s="47" t="str">
        <f t="shared" si="40"/>
        <v>17x8.5, 6x5.5, 0 OS, 2650 lbs</v>
      </c>
      <c r="AC172" s="71" t="s">
        <v>1598</v>
      </c>
      <c r="AD172" s="46" t="str">
        <f>IF(AC172="N/A","None",VLOOKUP(AC172,ACCESSORIES!F:N,9,FALSE))</f>
        <v>Snap In</v>
      </c>
      <c r="AE172" s="82">
        <f>_xlfn.IFNA(VLOOKUP(AC172,ACCESSORIES!F:J,5,FALSE),"N/A")</f>
        <v>22</v>
      </c>
      <c r="AF172" s="73" t="s">
        <v>85</v>
      </c>
      <c r="AG172" s="73" t="s">
        <v>85</v>
      </c>
      <c r="AH172" s="73" t="s">
        <v>85</v>
      </c>
      <c r="AI172" s="73" t="s">
        <v>85</v>
      </c>
      <c r="AJ172" s="9" t="str">
        <f>_xlfn.IFNA(VLOOKUP(AI172,ACCESSORIES!F:J,5,FALSE),"N/A")</f>
        <v>N/A</v>
      </c>
      <c r="AK172" s="3" t="s">
        <v>236</v>
      </c>
      <c r="AL172" s="74" t="s">
        <v>1649</v>
      </c>
      <c r="AM172" s="38">
        <f>_xlfn.IFNA(VLOOKUP(AL172,ACCESSORIES!F:J,5,FALSE),"N/A")</f>
        <v>2.75</v>
      </c>
      <c r="AN172" s="3">
        <v>78.3</v>
      </c>
      <c r="AO172" s="75">
        <v>16.2</v>
      </c>
      <c r="AP172" s="75">
        <v>60</v>
      </c>
      <c r="AQ172" s="3">
        <v>170</v>
      </c>
      <c r="AR172" s="34">
        <v>10.7</v>
      </c>
      <c r="AS172" s="34">
        <v>32.1</v>
      </c>
      <c r="AT172" s="34">
        <v>66.5</v>
      </c>
      <c r="AU172" s="34">
        <v>83.8</v>
      </c>
      <c r="AV172" s="34">
        <v>207</v>
      </c>
      <c r="AW172" s="94">
        <v>205</v>
      </c>
      <c r="AX172" s="383">
        <v>103.36</v>
      </c>
      <c r="AY172" s="382">
        <v>31.66</v>
      </c>
      <c r="AZ172" s="382">
        <v>39.94</v>
      </c>
      <c r="BA172" s="49">
        <v>0</v>
      </c>
      <c r="BB172" s="48">
        <f t="shared" si="56"/>
        <v>0</v>
      </c>
      <c r="BC172" s="92" t="s">
        <v>85</v>
      </c>
      <c r="BD172" s="412" t="str">
        <f>_xlfn.IFNA(VLOOKUP(BC172,ACCESSORIES!F:J,5,FALSE),"N/A")</f>
        <v>N/A</v>
      </c>
      <c r="BE172" s="92" t="s">
        <v>85</v>
      </c>
      <c r="BF172" s="412" t="str">
        <f>_xlfn.IFNA(VLOOKUP(BE172,ACCESSORIES!F:J,5,FALSE),"N/A")</f>
        <v>N/A</v>
      </c>
      <c r="BG172" s="70">
        <v>38</v>
      </c>
      <c r="BH172" s="50">
        <v>20.236220472440898</v>
      </c>
      <c r="BI172" s="50">
        <v>20.236220472440898</v>
      </c>
      <c r="BJ172" s="50">
        <v>11.417322834645701</v>
      </c>
      <c r="BK172" s="357">
        <f t="shared" si="54"/>
        <v>7.6616839999999839E-2</v>
      </c>
      <c r="BL172" s="73">
        <v>36</v>
      </c>
      <c r="BM172" s="107" t="s">
        <v>3771</v>
      </c>
      <c r="BN172" s="46" t="s">
        <v>3891</v>
      </c>
      <c r="BO172" s="29" t="s">
        <v>3907</v>
      </c>
      <c r="BP172" s="29" t="s">
        <v>5213</v>
      </c>
      <c r="BQ172" s="29" t="s">
        <v>5214</v>
      </c>
      <c r="BR172" s="29" t="s">
        <v>5215</v>
      </c>
      <c r="BS172" s="74" t="s">
        <v>5216</v>
      </c>
      <c r="BT172" s="74" t="s">
        <v>4101</v>
      </c>
      <c r="BU172" s="74" t="s">
        <v>3909</v>
      </c>
      <c r="BV172" s="74"/>
      <c r="BW172" s="74"/>
      <c r="BX172" s="74"/>
      <c r="BY172" s="300" t="s">
        <v>6146</v>
      </c>
      <c r="BZ172" s="356" t="s">
        <v>7840</v>
      </c>
      <c r="CA172" s="300" t="s">
        <v>6152</v>
      </c>
      <c r="CB172" s="356" t="s">
        <v>7839</v>
      </c>
      <c r="CC172" s="86" t="str">
        <f t="shared" si="57"/>
        <v>MR314, 17x8.5, 0mm Offset, 6x5.5, 106.25mm Centerbore, Gloss Titanium</v>
      </c>
      <c r="CD172" s="74" t="s">
        <v>3719</v>
      </c>
      <c r="CE172" s="74" t="s">
        <v>3720</v>
      </c>
      <c r="CF172" s="74" t="str">
        <f t="shared" si="58"/>
        <v>STREET (3XX)</v>
      </c>
    </row>
    <row r="173" spans="1:84" s="36" customFormat="1" ht="15" customHeight="1">
      <c r="A173" s="22">
        <f t="shared" si="52"/>
        <v>171</v>
      </c>
      <c r="B173" s="92" t="s">
        <v>84</v>
      </c>
      <c r="C173" s="92" t="s">
        <v>1038</v>
      </c>
      <c r="D173" s="92" t="s">
        <v>1976</v>
      </c>
      <c r="E173" s="84" t="str">
        <f>CONCATENATE(LEFT(D173,5),VLOOKUP(CONCATENATE(O173,"x",P173),'WHEEL PART NUMBER GUIDE'!$B$9:$C$51,2,FALSE),VLOOKUP(CONCATENATE(Q173, W173), 'WHEEL PART NUMBER GUIDE'!$Q$6:$R$98, 2, FALSE),VLOOKUP(Z173,'WHEEL PART NUMBER GUIDE'!$J$8:$K$54,2, FALSE),IF(V173="N/A",IF(ABS(T173)&lt;10,"0"&amp;ABS(T173),ABS(T173)),CONCATENATE(LEFT(V173,1),RIGHT(V173,1))), G173, H173)</f>
        <v>MR31568060500</v>
      </c>
      <c r="F173" s="84" t="str">
        <f t="shared" si="55"/>
        <v>MR31568060500</v>
      </c>
      <c r="G173" s="83"/>
      <c r="H173" s="83"/>
      <c r="I173" s="72" t="s">
        <v>2001</v>
      </c>
      <c r="J173" s="305">
        <v>43326.543854166666</v>
      </c>
      <c r="K173" s="78" t="s">
        <v>1230</v>
      </c>
      <c r="L173" s="328">
        <v>339</v>
      </c>
      <c r="M173" s="85">
        <f t="shared" si="35"/>
        <v>339</v>
      </c>
      <c r="N173" s="630"/>
      <c r="O173" s="29">
        <v>16</v>
      </c>
      <c r="P173" s="24">
        <v>8</v>
      </c>
      <c r="Q173" s="92" t="str">
        <f t="shared" si="53"/>
        <v>6x5.5</v>
      </c>
      <c r="R173" s="3">
        <v>6</v>
      </c>
      <c r="S173" s="29">
        <v>5.5</v>
      </c>
      <c r="T173" s="29">
        <v>0</v>
      </c>
      <c r="U173" s="16">
        <v>4.5</v>
      </c>
      <c r="V173" s="93" t="s">
        <v>85</v>
      </c>
      <c r="W173" s="16">
        <v>106.25</v>
      </c>
      <c r="X173" s="8">
        <v>23.236722434286094</v>
      </c>
      <c r="Y173" s="47">
        <v>2650</v>
      </c>
      <c r="Z173" s="71" t="s">
        <v>2165</v>
      </c>
      <c r="AA173" s="72" t="s">
        <v>2845</v>
      </c>
      <c r="AB173" s="47" t="str">
        <f t="shared" si="40"/>
        <v>16x8, 6x5.5, 0 OS, 2650 lbs</v>
      </c>
      <c r="AC173" s="71" t="s">
        <v>2537</v>
      </c>
      <c r="AD173" s="46" t="str">
        <f>IF(AC173="N/A","None",VLOOKUP(AC173,ACCESSORIES!F:N,9,FALSE))</f>
        <v>Screw On</v>
      </c>
      <c r="AE173" s="82">
        <f>_xlfn.IFNA(VLOOKUP(AC173,ACCESSORIES!F:J,5,FALSE),"N/A")</f>
        <v>33</v>
      </c>
      <c r="AF173" s="73" t="s">
        <v>85</v>
      </c>
      <c r="AG173" s="73" t="s">
        <v>1786</v>
      </c>
      <c r="AH173" s="73" t="s">
        <v>85</v>
      </c>
      <c r="AI173" s="79" t="s">
        <v>2484</v>
      </c>
      <c r="AJ173" s="9">
        <f>_xlfn.IFNA(VLOOKUP(AI173,ACCESSORIES!F:J,5,FALSE),"N/A")</f>
        <v>1.1000000000000001</v>
      </c>
      <c r="AK173" s="3" t="s">
        <v>236</v>
      </c>
      <c r="AL173" s="74" t="s">
        <v>1649</v>
      </c>
      <c r="AM173" s="38">
        <f>_xlfn.IFNA(VLOOKUP(AL173,ACCESSORIES!F:J,5,FALSE),"N/A")</f>
        <v>2.75</v>
      </c>
      <c r="AN173" s="3">
        <v>78.3</v>
      </c>
      <c r="AO173" s="75">
        <v>16.2</v>
      </c>
      <c r="AP173" s="75">
        <v>60</v>
      </c>
      <c r="AQ173" s="3">
        <v>170</v>
      </c>
      <c r="AR173" s="34">
        <v>8.6999999999999993</v>
      </c>
      <c r="AS173" s="34">
        <v>25.6</v>
      </c>
      <c r="AT173" s="34">
        <v>37.700000000000003</v>
      </c>
      <c r="AU173" s="34">
        <v>37.4</v>
      </c>
      <c r="AV173" s="34">
        <v>194.6</v>
      </c>
      <c r="AW173" s="94">
        <v>192.4</v>
      </c>
      <c r="AX173" s="383">
        <v>106.25</v>
      </c>
      <c r="AY173" s="382">
        <v>41</v>
      </c>
      <c r="AZ173" s="382">
        <v>41</v>
      </c>
      <c r="BA173" s="49">
        <v>39</v>
      </c>
      <c r="BB173" s="48">
        <f t="shared" si="56"/>
        <v>1.54</v>
      </c>
      <c r="BC173" s="92" t="s">
        <v>85</v>
      </c>
      <c r="BD173" s="412" t="str">
        <f>_xlfn.IFNA(VLOOKUP(BC173,ACCESSORIES!F:J,5,FALSE),"N/A")</f>
        <v>N/A</v>
      </c>
      <c r="BE173" s="92" t="s">
        <v>85</v>
      </c>
      <c r="BF173" s="412" t="str">
        <f>_xlfn.IFNA(VLOOKUP(BE173,ACCESSORIES!F:J,5,FALSE),"N/A")</f>
        <v>N/A</v>
      </c>
      <c r="BG173" s="70">
        <v>28</v>
      </c>
      <c r="BH173" s="50">
        <v>19.055118110236201</v>
      </c>
      <c r="BI173" s="50">
        <v>19.055118110236201</v>
      </c>
      <c r="BJ173" s="50">
        <v>10.944881889763799</v>
      </c>
      <c r="BK173" s="357">
        <f t="shared" si="54"/>
        <v>6.5123167999999981E-2</v>
      </c>
      <c r="BL173" s="73">
        <v>36</v>
      </c>
      <c r="BM173" s="107" t="s">
        <v>3771</v>
      </c>
      <c r="BN173" s="46" t="s">
        <v>3891</v>
      </c>
      <c r="BO173" s="29" t="s">
        <v>3907</v>
      </c>
      <c r="BP173" s="29" t="s">
        <v>5175</v>
      </c>
      <c r="BQ173" s="29" t="s">
        <v>2709</v>
      </c>
      <c r="BR173" s="29" t="s">
        <v>5199</v>
      </c>
      <c r="BS173" s="74" t="s">
        <v>5210</v>
      </c>
      <c r="BT173" s="74" t="s">
        <v>5189</v>
      </c>
      <c r="BU173" s="74" t="s">
        <v>4101</v>
      </c>
      <c r="BV173" s="74" t="s">
        <v>3909</v>
      </c>
      <c r="BW173" s="74"/>
      <c r="BX173" s="74"/>
      <c r="BY173" s="300" t="s">
        <v>6173</v>
      </c>
      <c r="BZ173" s="356" t="s">
        <v>7846</v>
      </c>
      <c r="CA173" s="300" t="s">
        <v>6175</v>
      </c>
      <c r="CB173" s="356" t="s">
        <v>7845</v>
      </c>
      <c r="CC173" s="86" t="str">
        <f t="shared" si="57"/>
        <v>MR315, 16x8, 0mm Offset, 6x5.5, 106.25mm Centerbore, Matte Black</v>
      </c>
      <c r="CD173" s="74" t="s">
        <v>3719</v>
      </c>
      <c r="CE173" s="74" t="s">
        <v>3720</v>
      </c>
      <c r="CF173" s="74" t="str">
        <f t="shared" si="58"/>
        <v>STREET (3XX)</v>
      </c>
    </row>
    <row r="174" spans="1:84" s="36" customFormat="1" ht="15" customHeight="1">
      <c r="A174" s="22">
        <f t="shared" si="52"/>
        <v>172</v>
      </c>
      <c r="B174" s="92" t="s">
        <v>84</v>
      </c>
      <c r="C174" s="92" t="s">
        <v>1038</v>
      </c>
      <c r="D174" s="92" t="s">
        <v>1976</v>
      </c>
      <c r="E174" s="84" t="str">
        <f>CONCATENATE(LEFT(D174,5),VLOOKUP(CONCATENATE(O174,"x",P174),'WHEEL PART NUMBER GUIDE'!$B$9:$C$51,2,FALSE),VLOOKUP(CONCATENATE(Q174, W174), 'WHEEL PART NUMBER GUIDE'!$Q$6:$R$98, 2, FALSE),VLOOKUP(Z174,'WHEEL PART NUMBER GUIDE'!$J$8:$K$54,2, FALSE),IF(V174="N/A",IF(ABS(T174)&lt;10,"0"&amp;ABS(T174),ABS(T174)),CONCATENATE(LEFT(V174,1),RIGHT(V174,1))), G174, H174)</f>
        <v>MR31578550300</v>
      </c>
      <c r="F174" s="84" t="str">
        <f t="shared" si="55"/>
        <v>MR31578550300</v>
      </c>
      <c r="G174" s="83"/>
      <c r="H174" s="83"/>
      <c r="I174" s="72" t="s">
        <v>2501</v>
      </c>
      <c r="J174" s="305">
        <v>43340</v>
      </c>
      <c r="K174" s="78" t="s">
        <v>1230</v>
      </c>
      <c r="L174" s="328">
        <v>387</v>
      </c>
      <c r="M174" s="85">
        <f t="shared" si="35"/>
        <v>387</v>
      </c>
      <c r="N174" s="630"/>
      <c r="O174" s="29">
        <v>17</v>
      </c>
      <c r="P174" s="24">
        <v>8.5</v>
      </c>
      <c r="Q174" s="92" t="str">
        <f t="shared" si="53"/>
        <v>5x5</v>
      </c>
      <c r="R174" s="3">
        <v>5</v>
      </c>
      <c r="S174" s="29">
        <v>5</v>
      </c>
      <c r="T174" s="29">
        <v>0</v>
      </c>
      <c r="U174" s="16">
        <v>4.75</v>
      </c>
      <c r="V174" s="93" t="s">
        <v>85</v>
      </c>
      <c r="W174" s="16">
        <v>71.5</v>
      </c>
      <c r="X174" s="8">
        <v>27.82</v>
      </c>
      <c r="Y174" s="47">
        <v>2650</v>
      </c>
      <c r="Z174" s="45" t="s">
        <v>5147</v>
      </c>
      <c r="AA174" s="72" t="s">
        <v>173</v>
      </c>
      <c r="AB174" s="47" t="str">
        <f t="shared" si="40"/>
        <v>17x8.5, 5x5, 0 OS, 2650 lbs</v>
      </c>
      <c r="AC174" s="71" t="s">
        <v>2049</v>
      </c>
      <c r="AD174" s="46" t="str">
        <f>IF(AC174="N/A","None",VLOOKUP(AC174,ACCESSORIES!F:N,9,FALSE))</f>
        <v>Screw On</v>
      </c>
      <c r="AE174" s="82">
        <f>_xlfn.IFNA(VLOOKUP(AC174,ACCESSORIES!F:J,5,FALSE),"N/A")</f>
        <v>33</v>
      </c>
      <c r="AF174" s="73" t="s">
        <v>85</v>
      </c>
      <c r="AG174" s="79" t="s">
        <v>1786</v>
      </c>
      <c r="AH174" s="73" t="s">
        <v>85</v>
      </c>
      <c r="AI174" s="79" t="s">
        <v>2484</v>
      </c>
      <c r="AJ174" s="9">
        <f>_xlfn.IFNA(VLOOKUP(AI174,ACCESSORIES!F:J,5,FALSE),"N/A")</f>
        <v>1.1000000000000001</v>
      </c>
      <c r="AK174" s="71" t="s">
        <v>237</v>
      </c>
      <c r="AL174" s="3" t="s">
        <v>85</v>
      </c>
      <c r="AM174" s="38" t="str">
        <f>_xlfn.IFNA(VLOOKUP(AL174,ACCESSORIES!F:J,5,FALSE),"N/A")</f>
        <v>N/A</v>
      </c>
      <c r="AN174" s="3" t="s">
        <v>85</v>
      </c>
      <c r="AO174" s="75">
        <v>16.2</v>
      </c>
      <c r="AP174" s="75">
        <v>60</v>
      </c>
      <c r="AQ174" s="3">
        <v>166</v>
      </c>
      <c r="AR174" s="34">
        <v>9</v>
      </c>
      <c r="AS174" s="34">
        <v>21.8</v>
      </c>
      <c r="AT174" s="34">
        <v>41.1</v>
      </c>
      <c r="AU174" s="34">
        <v>44.7</v>
      </c>
      <c r="AV174" s="34">
        <v>207.8</v>
      </c>
      <c r="AW174" s="94">
        <v>203.8</v>
      </c>
      <c r="AX174" s="16">
        <v>71.5</v>
      </c>
      <c r="AY174" s="49">
        <v>38</v>
      </c>
      <c r="AZ174" s="49">
        <v>38</v>
      </c>
      <c r="BA174" s="49">
        <v>42</v>
      </c>
      <c r="BB174" s="48">
        <f t="shared" si="56"/>
        <v>1.65</v>
      </c>
      <c r="BC174" s="92" t="s">
        <v>85</v>
      </c>
      <c r="BD174" s="412" t="str">
        <f>_xlfn.IFNA(VLOOKUP(BC174,ACCESSORIES!F:J,5,FALSE),"N/A")</f>
        <v>N/A</v>
      </c>
      <c r="BE174" s="92" t="s">
        <v>85</v>
      </c>
      <c r="BF174" s="412" t="str">
        <f>_xlfn.IFNA(VLOOKUP(BE174,ACCESSORIES!F:J,5,FALSE),"N/A")</f>
        <v>N/A</v>
      </c>
      <c r="BG174" s="70">
        <v>33</v>
      </c>
      <c r="BH174" s="50">
        <v>20.236220472440898</v>
      </c>
      <c r="BI174" s="50">
        <v>20.236220472440898</v>
      </c>
      <c r="BJ174" s="50">
        <v>11.417322834645701</v>
      </c>
      <c r="BK174" s="357">
        <f t="shared" si="54"/>
        <v>7.6616839999999839E-2</v>
      </c>
      <c r="BL174" s="73">
        <v>36</v>
      </c>
      <c r="BM174" s="107" t="s">
        <v>10337</v>
      </c>
      <c r="BN174" s="46" t="s">
        <v>3891</v>
      </c>
      <c r="BO174" s="29" t="s">
        <v>3907</v>
      </c>
      <c r="BP174" s="29" t="s">
        <v>5175</v>
      </c>
      <c r="BQ174" s="29" t="s">
        <v>2709</v>
      </c>
      <c r="BR174" s="29" t="s">
        <v>5199</v>
      </c>
      <c r="BS174" s="74" t="s">
        <v>5210</v>
      </c>
      <c r="BT174" s="74" t="s">
        <v>5189</v>
      </c>
      <c r="BU174" s="74" t="s">
        <v>4101</v>
      </c>
      <c r="BV174" s="74" t="s">
        <v>3909</v>
      </c>
      <c r="BW174" s="74"/>
      <c r="BX174" s="74"/>
      <c r="BY174" s="300" t="s">
        <v>6191</v>
      </c>
      <c r="BZ174" s="356" t="s">
        <v>7384</v>
      </c>
      <c r="CA174" s="300" t="s">
        <v>6193</v>
      </c>
      <c r="CB174" s="356" t="s">
        <v>7385</v>
      </c>
      <c r="CC174" s="86" t="str">
        <f t="shared" si="57"/>
        <v>MR315, 17x8.5, 0mm Offset, 5x5, 71.5mm Centerbore, Machined - Clear Coat</v>
      </c>
      <c r="CD174" s="74" t="s">
        <v>3719</v>
      </c>
      <c r="CE174" s="74" t="s">
        <v>3720</v>
      </c>
      <c r="CF174" s="74" t="str">
        <f t="shared" si="58"/>
        <v>STREET (3XX)</v>
      </c>
    </row>
    <row r="175" spans="1:84" s="36" customFormat="1" ht="15" customHeight="1">
      <c r="A175" s="22">
        <f t="shared" si="52"/>
        <v>173</v>
      </c>
      <c r="B175" s="92" t="s">
        <v>84</v>
      </c>
      <c r="C175" s="92" t="s">
        <v>1038</v>
      </c>
      <c r="D175" s="92" t="s">
        <v>1976</v>
      </c>
      <c r="E175" s="84" t="str">
        <f>CONCATENATE(LEFT(D175,5),VLOOKUP(CONCATENATE(O175,"x",P175),'WHEEL PART NUMBER GUIDE'!$B$9:$C$51,2,FALSE),VLOOKUP(CONCATENATE(Q175, W175), 'WHEEL PART NUMBER GUIDE'!$Q$6:$R$98, 2, FALSE),VLOOKUP(Z175,'WHEEL PART NUMBER GUIDE'!$J$8:$K$54,2, FALSE),IF(V175="N/A",IF(ABS(T175)&lt;10,"0"&amp;ABS(T175),ABS(T175)),CONCATENATE(LEFT(V175,1),RIGHT(V175,1))), G175, H175)</f>
        <v>MR315785501600</v>
      </c>
      <c r="F175" s="84" t="str">
        <f t="shared" si="55"/>
        <v>MR315785501600</v>
      </c>
      <c r="G175" s="83"/>
      <c r="H175" s="83"/>
      <c r="I175" s="72" t="s">
        <v>7698</v>
      </c>
      <c r="J175" s="305">
        <v>45637</v>
      </c>
      <c r="K175" s="78" t="s">
        <v>1230</v>
      </c>
      <c r="L175" s="328">
        <v>397</v>
      </c>
      <c r="M175" s="85">
        <f t="shared" si="35"/>
        <v>397</v>
      </c>
      <c r="N175" s="630"/>
      <c r="O175" s="29">
        <v>17</v>
      </c>
      <c r="P175" s="24">
        <v>8.5</v>
      </c>
      <c r="Q175" s="92" t="str">
        <f t="shared" si="53"/>
        <v>5x5</v>
      </c>
      <c r="R175" s="3">
        <v>5</v>
      </c>
      <c r="S175" s="29">
        <v>5</v>
      </c>
      <c r="T175" s="29">
        <v>0</v>
      </c>
      <c r="U175" s="16">
        <v>4.75</v>
      </c>
      <c r="V175" s="93" t="s">
        <v>85</v>
      </c>
      <c r="W175" s="16">
        <v>71.5</v>
      </c>
      <c r="X175" s="8">
        <v>27.82</v>
      </c>
      <c r="Y175" s="47">
        <v>2650</v>
      </c>
      <c r="Z175" s="45" t="s">
        <v>7682</v>
      </c>
      <c r="AA175" s="72" t="s">
        <v>2848</v>
      </c>
      <c r="AB175" s="47" t="str">
        <f t="shared" ref="AB175:AB227" si="59">_xlfn.CONCAT(O175,"x",P175,","," ",Q175,","," ",T175," ","OS",","," ",Y175," lbs")</f>
        <v>17x8.5, 5x5, 0 OS, 2650 lbs</v>
      </c>
      <c r="AC175" s="415" t="s">
        <v>7691</v>
      </c>
      <c r="AD175" s="46" t="str">
        <f>IF(AC175="N/A","None",VLOOKUP(AC175,ACCESSORIES!F:N,9,FALSE))</f>
        <v>Screw On</v>
      </c>
      <c r="AE175" s="82">
        <f>_xlfn.IFNA(VLOOKUP(AC175,ACCESSORIES!F:J,5,FALSE),"N/A")</f>
        <v>33</v>
      </c>
      <c r="AF175" s="73" t="s">
        <v>85</v>
      </c>
      <c r="AG175" s="79" t="s">
        <v>1786</v>
      </c>
      <c r="AH175" s="73" t="s">
        <v>85</v>
      </c>
      <c r="AI175" s="31" t="s">
        <v>1497</v>
      </c>
      <c r="AJ175" s="9">
        <f>_xlfn.IFNA(VLOOKUP(AI175,ACCESSORIES!F:J,5,FALSE),"N/A")</f>
        <v>1.1000000000000001</v>
      </c>
      <c r="AK175" s="71" t="s">
        <v>237</v>
      </c>
      <c r="AL175" s="3" t="s">
        <v>85</v>
      </c>
      <c r="AM175" s="38" t="str">
        <f>_xlfn.IFNA(VLOOKUP(AL175,ACCESSORIES!F:J,5,FALSE),"N/A")</f>
        <v>N/A</v>
      </c>
      <c r="AN175" s="3" t="s">
        <v>85</v>
      </c>
      <c r="AO175" s="75">
        <v>16.2</v>
      </c>
      <c r="AP175" s="75">
        <v>60</v>
      </c>
      <c r="AQ175" s="3">
        <v>166</v>
      </c>
      <c r="AR175" s="34">
        <v>9</v>
      </c>
      <c r="AS175" s="34">
        <v>21.8</v>
      </c>
      <c r="AT175" s="34">
        <v>41.1</v>
      </c>
      <c r="AU175" s="34">
        <v>44.7</v>
      </c>
      <c r="AV175" s="34">
        <v>207.8</v>
      </c>
      <c r="AW175" s="94">
        <v>203.8</v>
      </c>
      <c r="AX175" s="16">
        <v>71.5</v>
      </c>
      <c r="AY175" s="49">
        <v>38</v>
      </c>
      <c r="AZ175" s="49">
        <v>38</v>
      </c>
      <c r="BA175" s="49">
        <v>42</v>
      </c>
      <c r="BB175" s="48">
        <f t="shared" si="56"/>
        <v>1.65</v>
      </c>
      <c r="BC175" s="92" t="s">
        <v>85</v>
      </c>
      <c r="BD175" s="412" t="str">
        <f>_xlfn.IFNA(VLOOKUP(BC175,ACCESSORIES!F:J,5,FALSE),"N/A")</f>
        <v>N/A</v>
      </c>
      <c r="BE175" s="92" t="s">
        <v>85</v>
      </c>
      <c r="BF175" s="412" t="str">
        <f>_xlfn.IFNA(VLOOKUP(BE175,ACCESSORIES!F:J,5,FALSE),"N/A")</f>
        <v>N/A</v>
      </c>
      <c r="BG175" s="70">
        <v>33</v>
      </c>
      <c r="BH175" s="50">
        <v>20.236220472440898</v>
      </c>
      <c r="BI175" s="50">
        <v>20.236220472440898</v>
      </c>
      <c r="BJ175" s="50">
        <v>11.417322834645701</v>
      </c>
      <c r="BK175" s="357">
        <f t="shared" si="54"/>
        <v>7.6616839999999839E-2</v>
      </c>
      <c r="BL175" s="73">
        <v>36</v>
      </c>
      <c r="BM175" s="107" t="s">
        <v>10337</v>
      </c>
      <c r="BN175" s="46" t="s">
        <v>3891</v>
      </c>
      <c r="BO175" s="29" t="s">
        <v>3907</v>
      </c>
      <c r="BP175" s="29" t="s">
        <v>5175</v>
      </c>
      <c r="BQ175" s="29" t="s">
        <v>2709</v>
      </c>
      <c r="BR175" s="29" t="s">
        <v>5199</v>
      </c>
      <c r="BS175" s="74" t="s">
        <v>5210</v>
      </c>
      <c r="BT175" s="74" t="s">
        <v>5189</v>
      </c>
      <c r="BU175" s="74" t="s">
        <v>4101</v>
      </c>
      <c r="BV175" s="74" t="s">
        <v>3909</v>
      </c>
      <c r="BW175" s="74"/>
      <c r="BX175" s="74"/>
      <c r="BY175" s="300" t="s">
        <v>10461</v>
      </c>
      <c r="BZ175" s="356" t="s">
        <v>10462</v>
      </c>
      <c r="CA175" s="300" t="s">
        <v>10463</v>
      </c>
      <c r="CB175" s="356" t="s">
        <v>10464</v>
      </c>
      <c r="CC175" s="86" t="str">
        <f t="shared" si="57"/>
        <v>MR315, 17x8.5, 0mm Offset, 5x5, 71.5mm Centerbore, Machined - Gloss Black Lip</v>
      </c>
      <c r="CD175" s="74" t="s">
        <v>3719</v>
      </c>
      <c r="CE175" s="74" t="s">
        <v>3720</v>
      </c>
      <c r="CF175" s="74" t="str">
        <f t="shared" si="58"/>
        <v>STREET (3XX)</v>
      </c>
    </row>
    <row r="176" spans="1:84" s="36" customFormat="1" ht="15" customHeight="1">
      <c r="A176" s="22">
        <f t="shared" si="52"/>
        <v>174</v>
      </c>
      <c r="B176" s="92" t="s">
        <v>84</v>
      </c>
      <c r="C176" s="92" t="s">
        <v>1038</v>
      </c>
      <c r="D176" s="92" t="s">
        <v>1976</v>
      </c>
      <c r="E176" s="84" t="str">
        <f>CONCATENATE(LEFT(D176,5),VLOOKUP(CONCATENATE(O176,"x",P176),'WHEEL PART NUMBER GUIDE'!$B$9:$C$51,2,FALSE),VLOOKUP(CONCATENATE(Q176, W176), 'WHEEL PART NUMBER GUIDE'!$Q$6:$R$98, 2, FALSE),VLOOKUP(Z176,'WHEEL PART NUMBER GUIDE'!$J$8:$K$54,2, FALSE),IF(V176="N/A",IF(ABS(T176)&lt;10,"0"&amp;ABS(T176),ABS(T176)),CONCATENATE(LEFT(V176,1),RIGHT(V176,1))), G176, H176)</f>
        <v>MR31578550500</v>
      </c>
      <c r="F176" s="84" t="str">
        <f t="shared" si="55"/>
        <v>MR31578550500</v>
      </c>
      <c r="G176" s="83"/>
      <c r="H176" s="83"/>
      <c r="I176" s="72" t="s">
        <v>2003</v>
      </c>
      <c r="J176" s="305">
        <v>43326.547268518516</v>
      </c>
      <c r="K176" s="78" t="s">
        <v>1230</v>
      </c>
      <c r="L176" s="328">
        <v>387</v>
      </c>
      <c r="M176" s="85">
        <f t="shared" si="35"/>
        <v>387</v>
      </c>
      <c r="N176" s="630"/>
      <c r="O176" s="29">
        <v>17</v>
      </c>
      <c r="P176" s="24">
        <v>8.5</v>
      </c>
      <c r="Q176" s="92" t="str">
        <f t="shared" si="53"/>
        <v>5x5</v>
      </c>
      <c r="R176" s="3">
        <v>5</v>
      </c>
      <c r="S176" s="29">
        <v>5</v>
      </c>
      <c r="T176" s="29">
        <v>0</v>
      </c>
      <c r="U176" s="16">
        <v>4.75</v>
      </c>
      <c r="V176" s="93" t="s">
        <v>85</v>
      </c>
      <c r="W176" s="16">
        <v>71.5</v>
      </c>
      <c r="X176" s="8">
        <v>26.75</v>
      </c>
      <c r="Y176" s="47">
        <v>2650</v>
      </c>
      <c r="Z176" s="71" t="s">
        <v>2165</v>
      </c>
      <c r="AA176" s="72" t="s">
        <v>2845</v>
      </c>
      <c r="AB176" s="47" t="str">
        <f t="shared" si="59"/>
        <v>17x8.5, 5x5, 0 OS, 2650 lbs</v>
      </c>
      <c r="AC176" s="71" t="s">
        <v>2049</v>
      </c>
      <c r="AD176" s="46" t="str">
        <f>IF(AC176="N/A","None",VLOOKUP(AC176,ACCESSORIES!F:N,9,FALSE))</f>
        <v>Screw On</v>
      </c>
      <c r="AE176" s="82">
        <f>_xlfn.IFNA(VLOOKUP(AC176,ACCESSORIES!F:J,5,FALSE),"N/A")</f>
        <v>33</v>
      </c>
      <c r="AF176" s="73" t="s">
        <v>85</v>
      </c>
      <c r="AG176" s="79" t="s">
        <v>1786</v>
      </c>
      <c r="AH176" s="73" t="s">
        <v>85</v>
      </c>
      <c r="AI176" s="79" t="s">
        <v>2484</v>
      </c>
      <c r="AJ176" s="9">
        <f>_xlfn.IFNA(VLOOKUP(AI176,ACCESSORIES!F:J,5,FALSE),"N/A")</f>
        <v>1.1000000000000001</v>
      </c>
      <c r="AK176" s="71" t="s">
        <v>237</v>
      </c>
      <c r="AL176" s="3" t="s">
        <v>85</v>
      </c>
      <c r="AM176" s="38" t="str">
        <f>_xlfn.IFNA(VLOOKUP(AL176,ACCESSORIES!F:J,5,FALSE),"N/A")</f>
        <v>N/A</v>
      </c>
      <c r="AN176" s="3" t="s">
        <v>85</v>
      </c>
      <c r="AO176" s="75">
        <v>16.2</v>
      </c>
      <c r="AP176" s="75">
        <v>60</v>
      </c>
      <c r="AQ176" s="3">
        <v>166</v>
      </c>
      <c r="AR176" s="34">
        <v>9</v>
      </c>
      <c r="AS176" s="34">
        <v>21.8</v>
      </c>
      <c r="AT176" s="34">
        <v>41.1</v>
      </c>
      <c r="AU176" s="34">
        <v>44.7</v>
      </c>
      <c r="AV176" s="34">
        <v>207.8</v>
      </c>
      <c r="AW176" s="94">
        <v>203.8</v>
      </c>
      <c r="AX176" s="16">
        <v>71.5</v>
      </c>
      <c r="AY176" s="49">
        <v>38</v>
      </c>
      <c r="AZ176" s="49">
        <v>38</v>
      </c>
      <c r="BA176" s="49">
        <v>42</v>
      </c>
      <c r="BB176" s="48">
        <f t="shared" si="56"/>
        <v>1.65</v>
      </c>
      <c r="BC176" s="92" t="s">
        <v>85</v>
      </c>
      <c r="BD176" s="412" t="str">
        <f>_xlfn.IFNA(VLOOKUP(BC176,ACCESSORIES!F:J,5,FALSE),"N/A")</f>
        <v>N/A</v>
      </c>
      <c r="BE176" s="92" t="s">
        <v>85</v>
      </c>
      <c r="BF176" s="412" t="str">
        <f>_xlfn.IFNA(VLOOKUP(BE176,ACCESSORIES!F:J,5,FALSE),"N/A")</f>
        <v>N/A</v>
      </c>
      <c r="BG176" s="70">
        <v>31</v>
      </c>
      <c r="BH176" s="50">
        <v>20.236220472440898</v>
      </c>
      <c r="BI176" s="50">
        <v>20.236220472440898</v>
      </c>
      <c r="BJ176" s="50">
        <v>11.417322834645701</v>
      </c>
      <c r="BK176" s="357">
        <f t="shared" si="54"/>
        <v>7.6616839999999839E-2</v>
      </c>
      <c r="BL176" s="73">
        <v>36</v>
      </c>
      <c r="BM176" s="107" t="s">
        <v>10337</v>
      </c>
      <c r="BN176" s="46" t="s">
        <v>3891</v>
      </c>
      <c r="BO176" s="29" t="s">
        <v>3907</v>
      </c>
      <c r="BP176" s="29" t="s">
        <v>5175</v>
      </c>
      <c r="BQ176" s="29" t="s">
        <v>2709</v>
      </c>
      <c r="BR176" s="29" t="s">
        <v>5199</v>
      </c>
      <c r="BS176" s="74" t="s">
        <v>5210</v>
      </c>
      <c r="BT176" s="74" t="s">
        <v>5189</v>
      </c>
      <c r="BU176" s="74" t="s">
        <v>4101</v>
      </c>
      <c r="BV176" s="74" t="s">
        <v>3909</v>
      </c>
      <c r="BW176" s="74"/>
      <c r="BX176" s="74"/>
      <c r="BY176" s="300" t="s">
        <v>6169</v>
      </c>
      <c r="BZ176" s="356" t="s">
        <v>7847</v>
      </c>
      <c r="CA176" s="300" t="s">
        <v>6171</v>
      </c>
      <c r="CB176" s="356" t="s">
        <v>7848</v>
      </c>
      <c r="CC176" s="86" t="str">
        <f t="shared" si="57"/>
        <v>MR315, 17x8.5, 0mm Offset, 5x5, 71.5mm Centerbore, Matte Black</v>
      </c>
      <c r="CD176" s="74" t="s">
        <v>3719</v>
      </c>
      <c r="CE176" s="74" t="s">
        <v>3720</v>
      </c>
      <c r="CF176" s="74" t="str">
        <f t="shared" si="58"/>
        <v>STREET (3XX)</v>
      </c>
    </row>
    <row r="177" spans="1:84" s="36" customFormat="1" ht="15" customHeight="1">
      <c r="A177" s="22">
        <f t="shared" si="52"/>
        <v>175</v>
      </c>
      <c r="B177" s="92" t="s">
        <v>84</v>
      </c>
      <c r="C177" s="92" t="s">
        <v>1038</v>
      </c>
      <c r="D177" s="92" t="s">
        <v>1976</v>
      </c>
      <c r="E177" s="84" t="str">
        <f>CONCATENATE(LEFT(D177,5),VLOOKUP(CONCATENATE(O177,"x",P177),'WHEEL PART NUMBER GUIDE'!$B$9:$C$51,2,FALSE),VLOOKUP(CONCATENATE(Q177, W177), 'WHEEL PART NUMBER GUIDE'!$Q$6:$R$98, 2, FALSE),VLOOKUP(Z177,'WHEEL PART NUMBER GUIDE'!$J$8:$K$54,2, FALSE),IF(V177="N/A",IF(ABS(T177)&lt;10,"0"&amp;ABS(T177),ABS(T177)),CONCATENATE(LEFT(V177,1),RIGHT(V177,1))), G177, H177)</f>
        <v>MR31578558300</v>
      </c>
      <c r="F177" s="84" t="str">
        <f t="shared" si="55"/>
        <v>MR31578558300</v>
      </c>
      <c r="G177" s="83"/>
      <c r="H177" s="83"/>
      <c r="I177" s="72" t="s">
        <v>2502</v>
      </c>
      <c r="J177" s="305">
        <v>43340</v>
      </c>
      <c r="K177" s="78" t="s">
        <v>1230</v>
      </c>
      <c r="L177" s="328">
        <v>387</v>
      </c>
      <c r="M177" s="85">
        <f t="shared" si="35"/>
        <v>387</v>
      </c>
      <c r="N177" s="630"/>
      <c r="O177" s="29">
        <v>17</v>
      </c>
      <c r="P177" s="24">
        <v>8.5</v>
      </c>
      <c r="Q177" s="92" t="str">
        <f t="shared" si="53"/>
        <v>5x150</v>
      </c>
      <c r="R177" s="3">
        <v>5</v>
      </c>
      <c r="S177" s="29">
        <v>150</v>
      </c>
      <c r="T177" s="29">
        <v>0</v>
      </c>
      <c r="U177" s="16">
        <v>4.75</v>
      </c>
      <c r="V177" s="93" t="s">
        <v>85</v>
      </c>
      <c r="W177" s="16">
        <v>110.5</v>
      </c>
      <c r="X177" s="8">
        <v>26.75</v>
      </c>
      <c r="Y177" s="47">
        <v>2650</v>
      </c>
      <c r="Z177" s="45" t="s">
        <v>5147</v>
      </c>
      <c r="AA177" s="72" t="s">
        <v>173</v>
      </c>
      <c r="AB177" s="47" t="str">
        <f t="shared" si="59"/>
        <v>17x8.5, 5x150, 0 OS, 2650 lbs</v>
      </c>
      <c r="AC177" s="74" t="s">
        <v>2051</v>
      </c>
      <c r="AD177" s="46" t="str">
        <f>IF(AC177="N/A","None",VLOOKUP(AC177,ACCESSORIES!F:N,9,FALSE))</f>
        <v>Screw On</v>
      </c>
      <c r="AE177" s="82">
        <f>_xlfn.IFNA(VLOOKUP(AC177,ACCESSORIES!F:J,5,FALSE),"N/A")</f>
        <v>33</v>
      </c>
      <c r="AF177" s="73" t="s">
        <v>85</v>
      </c>
      <c r="AG177" s="79" t="s">
        <v>1786</v>
      </c>
      <c r="AH177" s="73" t="s">
        <v>85</v>
      </c>
      <c r="AI177" s="79" t="s">
        <v>2484</v>
      </c>
      <c r="AJ177" s="9">
        <f>_xlfn.IFNA(VLOOKUP(AI177,ACCESSORIES!F:J,5,FALSE),"N/A")</f>
        <v>1.1000000000000001</v>
      </c>
      <c r="AK177" s="71" t="s">
        <v>237</v>
      </c>
      <c r="AL177" s="3" t="s">
        <v>85</v>
      </c>
      <c r="AM177" s="38" t="str">
        <f>_xlfn.IFNA(VLOOKUP(AL177,ACCESSORIES!F:J,5,FALSE),"N/A")</f>
        <v>N/A</v>
      </c>
      <c r="AN177" s="3" t="s">
        <v>85</v>
      </c>
      <c r="AO177" s="75">
        <v>16.2</v>
      </c>
      <c r="AP177" s="75">
        <v>60</v>
      </c>
      <c r="AQ177" s="3">
        <v>180</v>
      </c>
      <c r="AR177" s="34">
        <v>0</v>
      </c>
      <c r="AS177" s="34">
        <v>17</v>
      </c>
      <c r="AT177" s="34">
        <v>40</v>
      </c>
      <c r="AU177" s="34">
        <v>44.7</v>
      </c>
      <c r="AV177" s="34">
        <v>207.8</v>
      </c>
      <c r="AW177" s="94">
        <v>203.8</v>
      </c>
      <c r="AX177" s="16">
        <v>110.5</v>
      </c>
      <c r="AY177" s="49">
        <v>43</v>
      </c>
      <c r="AZ177" s="49">
        <v>43</v>
      </c>
      <c r="BA177" s="49">
        <v>42</v>
      </c>
      <c r="BB177" s="48">
        <f t="shared" si="56"/>
        <v>1.65</v>
      </c>
      <c r="BC177" s="92" t="s">
        <v>85</v>
      </c>
      <c r="BD177" s="412" t="str">
        <f>_xlfn.IFNA(VLOOKUP(BC177,ACCESSORIES!F:J,5,FALSE),"N/A")</f>
        <v>N/A</v>
      </c>
      <c r="BE177" s="92" t="s">
        <v>85</v>
      </c>
      <c r="BF177" s="412" t="str">
        <f>_xlfn.IFNA(VLOOKUP(BE177,ACCESSORIES!F:J,5,FALSE),"N/A")</f>
        <v>N/A</v>
      </c>
      <c r="BG177" s="70">
        <v>31</v>
      </c>
      <c r="BH177" s="50">
        <v>20.236220472440898</v>
      </c>
      <c r="BI177" s="50">
        <v>20.236220472440898</v>
      </c>
      <c r="BJ177" s="50">
        <v>11.417322834645701</v>
      </c>
      <c r="BK177" s="357">
        <f t="shared" si="54"/>
        <v>7.6616839999999839E-2</v>
      </c>
      <c r="BL177" s="73">
        <v>36</v>
      </c>
      <c r="BM177" s="107" t="s">
        <v>10337</v>
      </c>
      <c r="BN177" s="46" t="s">
        <v>3891</v>
      </c>
      <c r="BO177" s="29" t="s">
        <v>3907</v>
      </c>
      <c r="BP177" s="29" t="s">
        <v>5175</v>
      </c>
      <c r="BQ177" s="29" t="s">
        <v>2709</v>
      </c>
      <c r="BR177" s="29" t="s">
        <v>5199</v>
      </c>
      <c r="BS177" s="74" t="s">
        <v>5210</v>
      </c>
      <c r="BT177" s="74" t="s">
        <v>5189</v>
      </c>
      <c r="BU177" s="74" t="s">
        <v>4101</v>
      </c>
      <c r="BV177" s="74" t="s">
        <v>3909</v>
      </c>
      <c r="BW177" s="74"/>
      <c r="BX177" s="74"/>
      <c r="BY177" s="300" t="s">
        <v>6191</v>
      </c>
      <c r="BZ177" s="356" t="s">
        <v>7384</v>
      </c>
      <c r="CA177" s="300" t="s">
        <v>6193</v>
      </c>
      <c r="CB177" s="356" t="s">
        <v>7385</v>
      </c>
      <c r="CC177" s="86" t="str">
        <f t="shared" si="57"/>
        <v>MR315, 17x8.5, 0mm Offset, 5x150, 110.5mm Centerbore, Machined - Clear Coat</v>
      </c>
      <c r="CD177" s="74" t="s">
        <v>3719</v>
      </c>
      <c r="CE177" s="74" t="s">
        <v>3720</v>
      </c>
      <c r="CF177" s="74" t="str">
        <f t="shared" si="58"/>
        <v>STREET (3XX)</v>
      </c>
    </row>
    <row r="178" spans="1:84" s="36" customFormat="1" ht="15" customHeight="1">
      <c r="A178" s="22">
        <f t="shared" si="52"/>
        <v>176</v>
      </c>
      <c r="B178" s="92" t="s">
        <v>84</v>
      </c>
      <c r="C178" s="92" t="s">
        <v>1038</v>
      </c>
      <c r="D178" s="92" t="s">
        <v>1976</v>
      </c>
      <c r="E178" s="84" t="str">
        <f>CONCATENATE(LEFT(D178,5),VLOOKUP(CONCATENATE(O178,"x",P178),'WHEEL PART NUMBER GUIDE'!$B$9:$C$51,2,FALSE),VLOOKUP(CONCATENATE(Q178, W178), 'WHEEL PART NUMBER GUIDE'!$Q$6:$R$98, 2, FALSE),VLOOKUP(Z178,'WHEEL PART NUMBER GUIDE'!$J$8:$K$54,2, FALSE),IF(V178="N/A",IF(ABS(T178)&lt;10,"0"&amp;ABS(T178),ABS(T178)),CONCATENATE(LEFT(V178,1),RIGHT(V178,1))), G178, H178)</f>
        <v>MR31578516500</v>
      </c>
      <c r="F178" s="84" t="str">
        <f t="shared" si="55"/>
        <v>MR31578516500</v>
      </c>
      <c r="G178" s="83"/>
      <c r="H178" s="83"/>
      <c r="I178" s="72" t="s">
        <v>2009</v>
      </c>
      <c r="J178" s="305">
        <v>43326.562314814815</v>
      </c>
      <c r="K178" s="78" t="s">
        <v>1230</v>
      </c>
      <c r="L178" s="328">
        <v>387</v>
      </c>
      <c r="M178" s="85">
        <f t="shared" si="35"/>
        <v>387</v>
      </c>
      <c r="N178" s="630"/>
      <c r="O178" s="29">
        <v>17</v>
      </c>
      <c r="P178" s="24">
        <v>8.5</v>
      </c>
      <c r="Q178" s="92" t="str">
        <f t="shared" si="53"/>
        <v>6x135</v>
      </c>
      <c r="R178" s="3">
        <v>6</v>
      </c>
      <c r="S178" s="29">
        <v>135</v>
      </c>
      <c r="T178" s="29">
        <v>0</v>
      </c>
      <c r="U178" s="16">
        <v>4.75</v>
      </c>
      <c r="V178" s="93" t="s">
        <v>85</v>
      </c>
      <c r="W178" s="16">
        <v>87</v>
      </c>
      <c r="X178" s="8">
        <v>27.91</v>
      </c>
      <c r="Y178" s="47">
        <v>2650</v>
      </c>
      <c r="Z178" s="71" t="s">
        <v>2165</v>
      </c>
      <c r="AA178" s="72" t="s">
        <v>2845</v>
      </c>
      <c r="AB178" s="47" t="str">
        <f t="shared" si="59"/>
        <v>17x8.5, 6x135, 0 OS, 2650 lbs</v>
      </c>
      <c r="AC178" s="71" t="s">
        <v>2050</v>
      </c>
      <c r="AD178" s="46" t="str">
        <f>IF(AC178="N/A","None",VLOOKUP(AC178,ACCESSORIES!F:N,9,FALSE))</f>
        <v>Screw On</v>
      </c>
      <c r="AE178" s="82">
        <f>_xlfn.IFNA(VLOOKUP(AC178,ACCESSORIES!F:J,5,FALSE),"N/A")</f>
        <v>33</v>
      </c>
      <c r="AF178" s="73" t="s">
        <v>85</v>
      </c>
      <c r="AG178" s="79" t="s">
        <v>1786</v>
      </c>
      <c r="AH178" s="73" t="s">
        <v>85</v>
      </c>
      <c r="AI178" s="79" t="s">
        <v>2484</v>
      </c>
      <c r="AJ178" s="9">
        <f>_xlfn.IFNA(VLOOKUP(AI178,ACCESSORIES!F:J,5,FALSE),"N/A")</f>
        <v>1.1000000000000001</v>
      </c>
      <c r="AK178" s="71" t="s">
        <v>237</v>
      </c>
      <c r="AL178" s="3" t="s">
        <v>85</v>
      </c>
      <c r="AM178" s="38" t="str">
        <f>_xlfn.IFNA(VLOOKUP(AL178,ACCESSORIES!F:J,5,FALSE),"N/A")</f>
        <v>N/A</v>
      </c>
      <c r="AN178" s="3" t="s">
        <v>85</v>
      </c>
      <c r="AO178" s="75">
        <v>16.2</v>
      </c>
      <c r="AP178" s="75">
        <v>60</v>
      </c>
      <c r="AQ178" s="3">
        <v>170</v>
      </c>
      <c r="AR178" s="34">
        <v>7</v>
      </c>
      <c r="AS178" s="34">
        <v>21</v>
      </c>
      <c r="AT178" s="34">
        <v>41</v>
      </c>
      <c r="AU178" s="34">
        <v>44.7</v>
      </c>
      <c r="AV178" s="34">
        <v>207.8</v>
      </c>
      <c r="AW178" s="94">
        <v>203.8</v>
      </c>
      <c r="AX178" s="16">
        <v>87</v>
      </c>
      <c r="AY178" s="49">
        <v>37</v>
      </c>
      <c r="AZ178" s="49">
        <v>37</v>
      </c>
      <c r="BA178" s="49">
        <v>42</v>
      </c>
      <c r="BB178" s="48">
        <f t="shared" si="56"/>
        <v>1.65</v>
      </c>
      <c r="BC178" s="92" t="s">
        <v>85</v>
      </c>
      <c r="BD178" s="412" t="str">
        <f>_xlfn.IFNA(VLOOKUP(BC178,ACCESSORIES!F:J,5,FALSE),"N/A")</f>
        <v>N/A</v>
      </c>
      <c r="BE178" s="92" t="s">
        <v>85</v>
      </c>
      <c r="BF178" s="412" t="str">
        <f>_xlfn.IFNA(VLOOKUP(BE178,ACCESSORIES!F:J,5,FALSE),"N/A")</f>
        <v>N/A</v>
      </c>
      <c r="BG178" s="70">
        <v>33</v>
      </c>
      <c r="BH178" s="50">
        <v>20.236220472440898</v>
      </c>
      <c r="BI178" s="50">
        <v>20.236220472440898</v>
      </c>
      <c r="BJ178" s="50">
        <v>11.417322834645701</v>
      </c>
      <c r="BK178" s="357">
        <f t="shared" si="54"/>
        <v>7.6616839999999839E-2</v>
      </c>
      <c r="BL178" s="73">
        <v>36</v>
      </c>
      <c r="BM178" s="107" t="s">
        <v>10337</v>
      </c>
      <c r="BN178" s="46" t="s">
        <v>3891</v>
      </c>
      <c r="BO178" s="29" t="s">
        <v>3907</v>
      </c>
      <c r="BP178" s="29" t="s">
        <v>5175</v>
      </c>
      <c r="BQ178" s="29" t="s">
        <v>2709</v>
      </c>
      <c r="BR178" s="29" t="s">
        <v>5199</v>
      </c>
      <c r="BS178" s="74" t="s">
        <v>5210</v>
      </c>
      <c r="BT178" s="74" t="s">
        <v>5189</v>
      </c>
      <c r="BU178" s="74" t="s">
        <v>4101</v>
      </c>
      <c r="BV178" s="74" t="s">
        <v>3909</v>
      </c>
      <c r="BW178" s="74"/>
      <c r="BX178" s="74"/>
      <c r="BY178" s="300" t="s">
        <v>6173</v>
      </c>
      <c r="BZ178" s="356" t="s">
        <v>7846</v>
      </c>
      <c r="CA178" s="300" t="s">
        <v>6175</v>
      </c>
      <c r="CB178" s="356" t="s">
        <v>7845</v>
      </c>
      <c r="CC178" s="86" t="str">
        <f t="shared" si="57"/>
        <v>MR315, 17x8.5, 0mm Offset, 6x135, 87mm Centerbore, Matte Black</v>
      </c>
      <c r="CD178" s="74" t="s">
        <v>3719</v>
      </c>
      <c r="CE178" s="74" t="s">
        <v>3720</v>
      </c>
      <c r="CF178" s="74" t="str">
        <f t="shared" si="58"/>
        <v>STREET (3XX)</v>
      </c>
    </row>
    <row r="179" spans="1:84" s="36" customFormat="1" ht="15" customHeight="1">
      <c r="A179" s="22">
        <f t="shared" si="52"/>
        <v>177</v>
      </c>
      <c r="B179" s="92" t="s">
        <v>84</v>
      </c>
      <c r="C179" s="92" t="s">
        <v>1038</v>
      </c>
      <c r="D179" s="92" t="s">
        <v>1976</v>
      </c>
      <c r="E179" s="84" t="str">
        <f>CONCATENATE(LEFT(D179,5),VLOOKUP(CONCATENATE(O179,"x",P179),'WHEEL PART NUMBER GUIDE'!$B$9:$C$51,2,FALSE),VLOOKUP(CONCATENATE(Q179, W179), 'WHEEL PART NUMBER GUIDE'!$Q$6:$R$98, 2, FALSE),VLOOKUP(Z179,'WHEEL PART NUMBER GUIDE'!$J$8:$K$54,2, FALSE),IF(V179="N/A",IF(ABS(T179)&lt;10,"0"&amp;ABS(T179),ABS(T179)),CONCATENATE(LEFT(V179,1),RIGHT(V179,1))), G179, H179)</f>
        <v>MR31578516300</v>
      </c>
      <c r="F179" s="84" t="str">
        <f t="shared" si="55"/>
        <v>MR31578516300</v>
      </c>
      <c r="G179" s="83"/>
      <c r="H179" s="83"/>
      <c r="I179" s="72" t="s">
        <v>2504</v>
      </c>
      <c r="J179" s="305">
        <v>43340</v>
      </c>
      <c r="K179" s="78" t="s">
        <v>1230</v>
      </c>
      <c r="L179" s="328">
        <v>387</v>
      </c>
      <c r="M179" s="85">
        <f t="shared" si="35"/>
        <v>387</v>
      </c>
      <c r="N179" s="630"/>
      <c r="O179" s="29">
        <v>17</v>
      </c>
      <c r="P179" s="24">
        <v>8.5</v>
      </c>
      <c r="Q179" s="92" t="str">
        <f t="shared" si="53"/>
        <v>6x135</v>
      </c>
      <c r="R179" s="3">
        <v>6</v>
      </c>
      <c r="S179" s="29">
        <v>135</v>
      </c>
      <c r="T179" s="29">
        <v>0</v>
      </c>
      <c r="U179" s="16">
        <v>4.75</v>
      </c>
      <c r="V179" s="93" t="s">
        <v>85</v>
      </c>
      <c r="W179" s="16">
        <v>87</v>
      </c>
      <c r="X179" s="8">
        <v>27.93</v>
      </c>
      <c r="Y179" s="47">
        <v>2650</v>
      </c>
      <c r="Z179" s="45" t="s">
        <v>5147</v>
      </c>
      <c r="AA179" s="72" t="s">
        <v>173</v>
      </c>
      <c r="AB179" s="47" t="str">
        <f t="shared" si="59"/>
        <v>17x8.5, 6x135, 0 OS, 2650 lbs</v>
      </c>
      <c r="AC179" s="71" t="s">
        <v>2050</v>
      </c>
      <c r="AD179" s="46" t="str">
        <f>IF(AC179="N/A","None",VLOOKUP(AC179,ACCESSORIES!F:N,9,FALSE))</f>
        <v>Screw On</v>
      </c>
      <c r="AE179" s="82">
        <f>_xlfn.IFNA(VLOOKUP(AC179,ACCESSORIES!F:J,5,FALSE),"N/A")</f>
        <v>33</v>
      </c>
      <c r="AF179" s="73" t="s">
        <v>85</v>
      </c>
      <c r="AG179" s="79" t="s">
        <v>1786</v>
      </c>
      <c r="AH179" s="73" t="s">
        <v>85</v>
      </c>
      <c r="AI179" s="79" t="s">
        <v>2484</v>
      </c>
      <c r="AJ179" s="9">
        <f>_xlfn.IFNA(VLOOKUP(AI179,ACCESSORIES!F:J,5,FALSE),"N/A")</f>
        <v>1.1000000000000001</v>
      </c>
      <c r="AK179" s="71" t="s">
        <v>237</v>
      </c>
      <c r="AL179" s="3" t="s">
        <v>85</v>
      </c>
      <c r="AM179" s="38" t="str">
        <f>_xlfn.IFNA(VLOOKUP(AL179,ACCESSORIES!F:J,5,FALSE),"N/A")</f>
        <v>N/A</v>
      </c>
      <c r="AN179" s="3" t="s">
        <v>85</v>
      </c>
      <c r="AO179" s="75">
        <v>16.2</v>
      </c>
      <c r="AP179" s="75">
        <v>60</v>
      </c>
      <c r="AQ179" s="3">
        <v>170</v>
      </c>
      <c r="AR179" s="34">
        <v>7</v>
      </c>
      <c r="AS179" s="34">
        <v>21</v>
      </c>
      <c r="AT179" s="34">
        <v>41</v>
      </c>
      <c r="AU179" s="34">
        <v>44.7</v>
      </c>
      <c r="AV179" s="34">
        <v>207.8</v>
      </c>
      <c r="AW179" s="94">
        <v>203.8</v>
      </c>
      <c r="AX179" s="16">
        <v>87</v>
      </c>
      <c r="AY179" s="49">
        <v>37</v>
      </c>
      <c r="AZ179" s="49">
        <v>37</v>
      </c>
      <c r="BA179" s="49">
        <v>42</v>
      </c>
      <c r="BB179" s="48">
        <f t="shared" si="56"/>
        <v>1.65</v>
      </c>
      <c r="BC179" s="92" t="s">
        <v>85</v>
      </c>
      <c r="BD179" s="412" t="str">
        <f>_xlfn.IFNA(VLOOKUP(BC179,ACCESSORIES!F:J,5,FALSE),"N/A")</f>
        <v>N/A</v>
      </c>
      <c r="BE179" s="92" t="s">
        <v>85</v>
      </c>
      <c r="BF179" s="412" t="str">
        <f>_xlfn.IFNA(VLOOKUP(BE179,ACCESSORIES!F:J,5,FALSE),"N/A")</f>
        <v>N/A</v>
      </c>
      <c r="BG179" s="70">
        <v>34</v>
      </c>
      <c r="BH179" s="50">
        <v>20.236220472440898</v>
      </c>
      <c r="BI179" s="50">
        <v>20.236220472440898</v>
      </c>
      <c r="BJ179" s="50">
        <v>11.417322834645701</v>
      </c>
      <c r="BK179" s="357">
        <f t="shared" si="54"/>
        <v>7.6616839999999839E-2</v>
      </c>
      <c r="BL179" s="73">
        <v>36</v>
      </c>
      <c r="BM179" s="107" t="s">
        <v>10337</v>
      </c>
      <c r="BN179" s="46" t="s">
        <v>3891</v>
      </c>
      <c r="BO179" s="29" t="s">
        <v>3907</v>
      </c>
      <c r="BP179" s="29" t="s">
        <v>5175</v>
      </c>
      <c r="BQ179" s="29" t="s">
        <v>2709</v>
      </c>
      <c r="BR179" s="29" t="s">
        <v>5199</v>
      </c>
      <c r="BS179" s="74" t="s">
        <v>5210</v>
      </c>
      <c r="BT179" s="74" t="s">
        <v>5189</v>
      </c>
      <c r="BU179" s="74" t="s">
        <v>4101</v>
      </c>
      <c r="BV179" s="74" t="s">
        <v>3909</v>
      </c>
      <c r="BW179" s="74"/>
      <c r="BX179" s="74"/>
      <c r="BY179" s="300" t="s">
        <v>6189</v>
      </c>
      <c r="BZ179" s="356" t="s">
        <v>7298</v>
      </c>
      <c r="CA179" s="300" t="s">
        <v>6188</v>
      </c>
      <c r="CB179" s="356" t="s">
        <v>7299</v>
      </c>
      <c r="CC179" s="86" t="str">
        <f t="shared" si="57"/>
        <v>MR315, 17x8.5, 0mm Offset, 6x135, 87mm Centerbore, Machined - Clear Coat</v>
      </c>
      <c r="CD179" s="74" t="s">
        <v>3719</v>
      </c>
      <c r="CE179" s="74" t="s">
        <v>3720</v>
      </c>
      <c r="CF179" s="74" t="str">
        <f t="shared" si="58"/>
        <v>STREET (3XX)</v>
      </c>
    </row>
    <row r="180" spans="1:84" s="36" customFormat="1" ht="15" customHeight="1">
      <c r="A180" s="22">
        <f t="shared" ref="A180:A230" si="60">ROW(B180)-2</f>
        <v>178</v>
      </c>
      <c r="B180" s="92" t="s">
        <v>84</v>
      </c>
      <c r="C180" s="92" t="s">
        <v>1038</v>
      </c>
      <c r="D180" s="92" t="s">
        <v>1976</v>
      </c>
      <c r="E180" s="84" t="str">
        <f>CONCATENATE(LEFT(D180,5),VLOOKUP(CONCATENATE(O180,"x",P180),'WHEEL PART NUMBER GUIDE'!$B$9:$C$51,2,FALSE),VLOOKUP(CONCATENATE(Q180, W180), 'WHEEL PART NUMBER GUIDE'!$Q$6:$R$98, 2, FALSE),VLOOKUP(Z180,'WHEEL PART NUMBER GUIDE'!$J$8:$K$54,2, FALSE),IF(V180="N/A",IF(ABS(T180)&lt;10,"0"&amp;ABS(T180),ABS(T180)),CONCATENATE(LEFT(V180,1),RIGHT(V180,1))), G180, H180)</f>
        <v>MR315785161600</v>
      </c>
      <c r="F180" s="84" t="str">
        <f t="shared" si="55"/>
        <v>MR315785161600</v>
      </c>
      <c r="G180" s="83"/>
      <c r="H180" s="83"/>
      <c r="I180" s="72" t="s">
        <v>7699</v>
      </c>
      <c r="J180" s="305">
        <v>45637</v>
      </c>
      <c r="K180" s="78" t="s">
        <v>1230</v>
      </c>
      <c r="L180" s="328">
        <v>397</v>
      </c>
      <c r="M180" s="85">
        <f t="shared" si="35"/>
        <v>397</v>
      </c>
      <c r="N180" s="630"/>
      <c r="O180" s="29">
        <v>17</v>
      </c>
      <c r="P180" s="24">
        <v>8.5</v>
      </c>
      <c r="Q180" s="92" t="str">
        <f t="shared" ref="Q180:Q230" si="61">CONCATENATE(R180,"x",S180)</f>
        <v>6x135</v>
      </c>
      <c r="R180" s="3">
        <v>6</v>
      </c>
      <c r="S180" s="29">
        <v>135</v>
      </c>
      <c r="T180" s="29">
        <v>0</v>
      </c>
      <c r="U180" s="16">
        <v>4.75</v>
      </c>
      <c r="V180" s="93" t="s">
        <v>85</v>
      </c>
      <c r="W180" s="16">
        <v>87</v>
      </c>
      <c r="X180" s="8">
        <v>27.93</v>
      </c>
      <c r="Y180" s="47">
        <v>2650</v>
      </c>
      <c r="Z180" s="45" t="s">
        <v>7682</v>
      </c>
      <c r="AA180" s="72" t="s">
        <v>2848</v>
      </c>
      <c r="AB180" s="47" t="str">
        <f t="shared" si="59"/>
        <v>17x8.5, 6x135, 0 OS, 2650 lbs</v>
      </c>
      <c r="AC180" s="415" t="s">
        <v>7692</v>
      </c>
      <c r="AD180" s="46" t="str">
        <f>IF(AC180="N/A","None",VLOOKUP(AC180,ACCESSORIES!F:N,9,FALSE))</f>
        <v>Screw On</v>
      </c>
      <c r="AE180" s="82">
        <f>_xlfn.IFNA(VLOOKUP(AC180,ACCESSORIES!F:J,5,FALSE),"N/A")</f>
        <v>33</v>
      </c>
      <c r="AF180" s="73" t="s">
        <v>85</v>
      </c>
      <c r="AG180" s="79" t="s">
        <v>1786</v>
      </c>
      <c r="AH180" s="73" t="s">
        <v>85</v>
      </c>
      <c r="AI180" s="31" t="s">
        <v>1497</v>
      </c>
      <c r="AJ180" s="9">
        <f>_xlfn.IFNA(VLOOKUP(AI180,ACCESSORIES!F:J,5,FALSE),"N/A")</f>
        <v>1.1000000000000001</v>
      </c>
      <c r="AK180" s="71" t="s">
        <v>237</v>
      </c>
      <c r="AL180" s="3" t="s">
        <v>85</v>
      </c>
      <c r="AM180" s="38" t="str">
        <f>_xlfn.IFNA(VLOOKUP(AL180,ACCESSORIES!F:J,5,FALSE),"N/A")</f>
        <v>N/A</v>
      </c>
      <c r="AN180" s="3" t="s">
        <v>85</v>
      </c>
      <c r="AO180" s="75">
        <v>16.2</v>
      </c>
      <c r="AP180" s="75">
        <v>60</v>
      </c>
      <c r="AQ180" s="3">
        <v>170</v>
      </c>
      <c r="AR180" s="34">
        <v>7</v>
      </c>
      <c r="AS180" s="34">
        <v>21</v>
      </c>
      <c r="AT180" s="34">
        <v>41</v>
      </c>
      <c r="AU180" s="34">
        <v>44.7</v>
      </c>
      <c r="AV180" s="34">
        <v>207.8</v>
      </c>
      <c r="AW180" s="94">
        <v>203.8</v>
      </c>
      <c r="AX180" s="16">
        <v>87</v>
      </c>
      <c r="AY180" s="49">
        <v>37</v>
      </c>
      <c r="AZ180" s="49">
        <v>37</v>
      </c>
      <c r="BA180" s="49">
        <v>42</v>
      </c>
      <c r="BB180" s="48">
        <f t="shared" si="56"/>
        <v>1.65</v>
      </c>
      <c r="BC180" s="92" t="s">
        <v>85</v>
      </c>
      <c r="BD180" s="412" t="str">
        <f>_xlfn.IFNA(VLOOKUP(BC180,ACCESSORIES!F:J,5,FALSE),"N/A")</f>
        <v>N/A</v>
      </c>
      <c r="BE180" s="92" t="s">
        <v>85</v>
      </c>
      <c r="BF180" s="412" t="str">
        <f>_xlfn.IFNA(VLOOKUP(BE180,ACCESSORIES!F:J,5,FALSE),"N/A")</f>
        <v>N/A</v>
      </c>
      <c r="BG180" s="70">
        <v>34</v>
      </c>
      <c r="BH180" s="50">
        <v>20.236220472440898</v>
      </c>
      <c r="BI180" s="50">
        <v>20.236220472440898</v>
      </c>
      <c r="BJ180" s="50">
        <v>11.417322834645701</v>
      </c>
      <c r="BK180" s="357">
        <f t="shared" ref="BK180:BK230" si="62">SUM(((BH180*25.4)*(BI180*25.4)*(BJ180*25.4))/1000000000)</f>
        <v>7.6616839999999839E-2</v>
      </c>
      <c r="BL180" s="73">
        <v>36</v>
      </c>
      <c r="BM180" s="107" t="s">
        <v>10337</v>
      </c>
      <c r="BN180" s="46" t="s">
        <v>3891</v>
      </c>
      <c r="BO180" s="29" t="s">
        <v>3907</v>
      </c>
      <c r="BP180" s="29" t="s">
        <v>5175</v>
      </c>
      <c r="BQ180" s="29" t="s">
        <v>2709</v>
      </c>
      <c r="BR180" s="29" t="s">
        <v>5199</v>
      </c>
      <c r="BS180" s="74" t="s">
        <v>5210</v>
      </c>
      <c r="BT180" s="74" t="s">
        <v>5189</v>
      </c>
      <c r="BU180" s="74" t="s">
        <v>4101</v>
      </c>
      <c r="BV180" s="74" t="s">
        <v>3909</v>
      </c>
      <c r="BW180" s="74"/>
      <c r="BX180" s="74"/>
      <c r="BY180" s="300" t="s">
        <v>10465</v>
      </c>
      <c r="BZ180" s="356" t="s">
        <v>10467</v>
      </c>
      <c r="CA180" s="300" t="s">
        <v>10468</v>
      </c>
      <c r="CB180" s="356" t="s">
        <v>10469</v>
      </c>
      <c r="CC180" s="86" t="str">
        <f t="shared" si="57"/>
        <v>MR315, 17x8.5, 0mm Offset, 6x135, 87mm Centerbore, Machined - Gloss Black Lip</v>
      </c>
      <c r="CD180" s="74" t="s">
        <v>3719</v>
      </c>
      <c r="CE180" s="74" t="s">
        <v>3720</v>
      </c>
      <c r="CF180" s="74" t="str">
        <f t="shared" si="58"/>
        <v>STREET (3XX)</v>
      </c>
    </row>
    <row r="181" spans="1:84" s="36" customFormat="1" ht="15" customHeight="1">
      <c r="A181" s="22">
        <f t="shared" si="60"/>
        <v>179</v>
      </c>
      <c r="B181" s="92" t="s">
        <v>84</v>
      </c>
      <c r="C181" s="92" t="s">
        <v>1038</v>
      </c>
      <c r="D181" s="92" t="s">
        <v>1976</v>
      </c>
      <c r="E181" s="84" t="str">
        <f>CONCATENATE(LEFT(D181,5),VLOOKUP(CONCATENATE(O181,"x",P181),'WHEEL PART NUMBER GUIDE'!$B$9:$C$51,2,FALSE),VLOOKUP(CONCATENATE(Q181, W181), 'WHEEL PART NUMBER GUIDE'!$Q$6:$R$98, 2, FALSE),VLOOKUP(Z181,'WHEEL PART NUMBER GUIDE'!$J$8:$K$54,2, FALSE),IF(V181="N/A",IF(ABS(T181)&lt;10,"0"&amp;ABS(T181),ABS(T181)),CONCATENATE(LEFT(V181,1),RIGHT(V181,1))), G181, H181)</f>
        <v>MR315785161700</v>
      </c>
      <c r="F181" s="84" t="str">
        <f t="shared" si="55"/>
        <v>MR315785161700</v>
      </c>
      <c r="G181" s="83"/>
      <c r="H181" s="83"/>
      <c r="I181" s="72" t="s">
        <v>8518</v>
      </c>
      <c r="J181" s="305">
        <v>45670</v>
      </c>
      <c r="K181" s="78" t="s">
        <v>1230</v>
      </c>
      <c r="L181" s="328">
        <v>469</v>
      </c>
      <c r="M181" s="85">
        <f t="shared" si="35"/>
        <v>469</v>
      </c>
      <c r="N181" s="630"/>
      <c r="O181" s="29">
        <v>17</v>
      </c>
      <c r="P181" s="24">
        <v>8.5</v>
      </c>
      <c r="Q181" s="92" t="str">
        <f t="shared" si="61"/>
        <v>6x135</v>
      </c>
      <c r="R181" s="3">
        <v>6</v>
      </c>
      <c r="S181" s="29">
        <v>135</v>
      </c>
      <c r="T181" s="29">
        <v>0</v>
      </c>
      <c r="U181" s="16">
        <v>4.75</v>
      </c>
      <c r="V181" s="93" t="s">
        <v>85</v>
      </c>
      <c r="W181" s="16">
        <v>87</v>
      </c>
      <c r="X181" s="8">
        <v>27.93</v>
      </c>
      <c r="Y181" s="47">
        <v>2650</v>
      </c>
      <c r="Z181" s="45" t="s">
        <v>8269</v>
      </c>
      <c r="AA181" s="72" t="s">
        <v>8516</v>
      </c>
      <c r="AB181" s="47" t="str">
        <f t="shared" si="59"/>
        <v>17x8.5, 6x135, 0 OS, 2650 lbs</v>
      </c>
      <c r="AC181" s="415" t="s">
        <v>7692</v>
      </c>
      <c r="AD181" s="46" t="str">
        <f>IF(AC181="N/A","None",VLOOKUP(AC181,ACCESSORIES!F:N,9,FALSE))</f>
        <v>Screw On</v>
      </c>
      <c r="AE181" s="82">
        <f>_xlfn.IFNA(VLOOKUP(AC181,ACCESSORIES!F:J,5,FALSE),"N/A")</f>
        <v>33</v>
      </c>
      <c r="AF181" s="73" t="s">
        <v>85</v>
      </c>
      <c r="AG181" s="79" t="s">
        <v>1786</v>
      </c>
      <c r="AH181" s="73" t="s">
        <v>85</v>
      </c>
      <c r="AI181" s="31" t="s">
        <v>2484</v>
      </c>
      <c r="AJ181" s="9">
        <f>_xlfn.IFNA(VLOOKUP(AI181,ACCESSORIES!F:J,5,FALSE),"N/A")</f>
        <v>1.1000000000000001</v>
      </c>
      <c r="AK181" s="71" t="s">
        <v>237</v>
      </c>
      <c r="AL181" s="3" t="s">
        <v>85</v>
      </c>
      <c r="AM181" s="38" t="str">
        <f>_xlfn.IFNA(VLOOKUP(AL181,ACCESSORIES!F:J,5,FALSE),"N/A")</f>
        <v>N/A</v>
      </c>
      <c r="AN181" s="3" t="s">
        <v>85</v>
      </c>
      <c r="AO181" s="75">
        <v>16.2</v>
      </c>
      <c r="AP181" s="75">
        <v>60</v>
      </c>
      <c r="AQ181" s="3">
        <v>170</v>
      </c>
      <c r="AR181" s="34">
        <v>7</v>
      </c>
      <c r="AS181" s="34">
        <v>21</v>
      </c>
      <c r="AT181" s="34">
        <v>41</v>
      </c>
      <c r="AU181" s="34">
        <v>44.7</v>
      </c>
      <c r="AV181" s="34">
        <v>207.8</v>
      </c>
      <c r="AW181" s="94">
        <v>203.8</v>
      </c>
      <c r="AX181" s="16">
        <v>87</v>
      </c>
      <c r="AY181" s="49">
        <v>37</v>
      </c>
      <c r="AZ181" s="49">
        <v>37</v>
      </c>
      <c r="BA181" s="49">
        <v>42</v>
      </c>
      <c r="BB181" s="48">
        <f t="shared" si="56"/>
        <v>1.65</v>
      </c>
      <c r="BC181" s="92" t="s">
        <v>85</v>
      </c>
      <c r="BD181" s="412" t="str">
        <f>_xlfn.IFNA(VLOOKUP(BC181,ACCESSORIES!F:J,5,FALSE),"N/A")</f>
        <v>N/A</v>
      </c>
      <c r="BE181" s="92" t="s">
        <v>85</v>
      </c>
      <c r="BF181" s="412" t="str">
        <f>_xlfn.IFNA(VLOOKUP(BE181,ACCESSORIES!F:J,5,FALSE),"N/A")</f>
        <v>N/A</v>
      </c>
      <c r="BG181" s="70">
        <v>34</v>
      </c>
      <c r="BH181" s="50">
        <v>20.236220472440898</v>
      </c>
      <c r="BI181" s="50">
        <v>20.236220472440898</v>
      </c>
      <c r="BJ181" s="50">
        <v>11.417322834645701</v>
      </c>
      <c r="BK181" s="357">
        <f t="shared" si="62"/>
        <v>7.6616839999999839E-2</v>
      </c>
      <c r="BL181" s="73">
        <v>36</v>
      </c>
      <c r="BM181" s="107" t="s">
        <v>10337</v>
      </c>
      <c r="BN181" s="46" t="s">
        <v>3891</v>
      </c>
      <c r="BO181" s="29" t="s">
        <v>3907</v>
      </c>
      <c r="BP181" s="29" t="s">
        <v>5175</v>
      </c>
      <c r="BQ181" s="29" t="s">
        <v>2709</v>
      </c>
      <c r="BR181" s="29" t="s">
        <v>5199</v>
      </c>
      <c r="BS181" s="74" t="s">
        <v>5210</v>
      </c>
      <c r="BT181" s="74" t="s">
        <v>5189</v>
      </c>
      <c r="BU181" s="74" t="s">
        <v>4101</v>
      </c>
      <c r="BV181" s="74" t="s">
        <v>3909</v>
      </c>
      <c r="BW181" s="74"/>
      <c r="BX181" s="74"/>
      <c r="BY181" s="300" t="s">
        <v>10457</v>
      </c>
      <c r="BZ181" s="356" t="s">
        <v>10458</v>
      </c>
      <c r="CA181" s="300" t="s">
        <v>10459</v>
      </c>
      <c r="CB181" s="356" t="s">
        <v>10460</v>
      </c>
      <c r="CC181" s="86" t="str">
        <f t="shared" si="57"/>
        <v>MR315, 17x8.5, 0mm Offset, 6x135, 87mm Centerbore, Polished - Gloss Black Lip</v>
      </c>
      <c r="CD181" s="74" t="s">
        <v>3719</v>
      </c>
      <c r="CE181" s="74" t="s">
        <v>3720</v>
      </c>
      <c r="CF181" s="74" t="str">
        <f t="shared" si="58"/>
        <v>STREET (3XX)</v>
      </c>
    </row>
    <row r="182" spans="1:84" s="36" customFormat="1" ht="15" customHeight="1">
      <c r="A182" s="22">
        <f t="shared" si="60"/>
        <v>180</v>
      </c>
      <c r="B182" s="92" t="s">
        <v>84</v>
      </c>
      <c r="C182" s="92" t="s">
        <v>1038</v>
      </c>
      <c r="D182" s="92" t="s">
        <v>1976</v>
      </c>
      <c r="E182" s="84" t="str">
        <f>CONCATENATE(LEFT(D182,5),VLOOKUP(CONCATENATE(O182,"x",P182),'WHEEL PART NUMBER GUIDE'!$B$9:$C$51,2,FALSE),VLOOKUP(CONCATENATE(Q182, W182), 'WHEEL PART NUMBER GUIDE'!$Q$6:$R$98, 2, FALSE),VLOOKUP(Z182,'WHEEL PART NUMBER GUIDE'!$J$8:$K$54,2, FALSE),IF(V182="N/A",IF(ABS(T182)&lt;10,"0"&amp;ABS(T182),ABS(T182)),CONCATENATE(LEFT(V182,1),RIGHT(V182,1))), G182, H182)</f>
        <v>MR31578516100</v>
      </c>
      <c r="F182" s="84" t="str">
        <f t="shared" si="55"/>
        <v>MR31578516100</v>
      </c>
      <c r="G182" s="83"/>
      <c r="H182" s="83"/>
      <c r="I182" s="72" t="s">
        <v>2490</v>
      </c>
      <c r="J182" s="305">
        <v>43340</v>
      </c>
      <c r="K182" s="78" t="s">
        <v>1230</v>
      </c>
      <c r="L182" s="328">
        <v>387</v>
      </c>
      <c r="M182" s="85">
        <f t="shared" si="35"/>
        <v>387</v>
      </c>
      <c r="N182" s="630"/>
      <c r="O182" s="29">
        <v>17</v>
      </c>
      <c r="P182" s="24">
        <v>8.5</v>
      </c>
      <c r="Q182" s="92" t="str">
        <f t="shared" si="61"/>
        <v>6x135</v>
      </c>
      <c r="R182" s="3">
        <v>6</v>
      </c>
      <c r="S182" s="29">
        <v>135</v>
      </c>
      <c r="T182" s="29">
        <v>0</v>
      </c>
      <c r="U182" s="16">
        <v>4.75</v>
      </c>
      <c r="V182" s="93" t="s">
        <v>85</v>
      </c>
      <c r="W182" s="16">
        <v>87</v>
      </c>
      <c r="X182" s="8">
        <v>28.03</v>
      </c>
      <c r="Y182" s="47">
        <v>2650</v>
      </c>
      <c r="Z182" s="71" t="s">
        <v>5160</v>
      </c>
      <c r="AA182" s="71" t="s">
        <v>2847</v>
      </c>
      <c r="AB182" s="47" t="str">
        <f t="shared" si="59"/>
        <v>17x8.5, 6x135, 0 OS, 2650 lbs</v>
      </c>
      <c r="AC182" s="71" t="s">
        <v>2050</v>
      </c>
      <c r="AD182" s="46" t="str">
        <f>IF(AC182="N/A","None",VLOOKUP(AC182,ACCESSORIES!F:N,9,FALSE))</f>
        <v>Screw On</v>
      </c>
      <c r="AE182" s="82">
        <f>_xlfn.IFNA(VLOOKUP(AC182,ACCESSORIES!F:J,5,FALSE),"N/A")</f>
        <v>33</v>
      </c>
      <c r="AF182" s="73" t="s">
        <v>85</v>
      </c>
      <c r="AG182" s="79" t="s">
        <v>1786</v>
      </c>
      <c r="AH182" s="73" t="s">
        <v>85</v>
      </c>
      <c r="AI182" s="79" t="s">
        <v>2484</v>
      </c>
      <c r="AJ182" s="9">
        <f>_xlfn.IFNA(VLOOKUP(AI182,ACCESSORIES!F:J,5,FALSE),"N/A")</f>
        <v>1.1000000000000001</v>
      </c>
      <c r="AK182" s="71" t="s">
        <v>237</v>
      </c>
      <c r="AL182" s="3" t="s">
        <v>85</v>
      </c>
      <c r="AM182" s="38" t="str">
        <f>_xlfn.IFNA(VLOOKUP(AL182,ACCESSORIES!F:J,5,FALSE),"N/A")</f>
        <v>N/A</v>
      </c>
      <c r="AN182" s="3" t="s">
        <v>85</v>
      </c>
      <c r="AO182" s="75">
        <v>16.2</v>
      </c>
      <c r="AP182" s="75">
        <v>60</v>
      </c>
      <c r="AQ182" s="3">
        <v>170</v>
      </c>
      <c r="AR182" s="34">
        <v>7</v>
      </c>
      <c r="AS182" s="34">
        <v>21</v>
      </c>
      <c r="AT182" s="34">
        <v>41</v>
      </c>
      <c r="AU182" s="34">
        <v>44.7</v>
      </c>
      <c r="AV182" s="34">
        <v>207.8</v>
      </c>
      <c r="AW182" s="94">
        <v>203.8</v>
      </c>
      <c r="AX182" s="16">
        <v>87</v>
      </c>
      <c r="AY182" s="49">
        <v>37</v>
      </c>
      <c r="AZ182" s="49">
        <v>37</v>
      </c>
      <c r="BA182" s="49">
        <v>42</v>
      </c>
      <c r="BB182" s="48">
        <f t="shared" si="56"/>
        <v>1.65</v>
      </c>
      <c r="BC182" s="92" t="s">
        <v>85</v>
      </c>
      <c r="BD182" s="412" t="str">
        <f>_xlfn.IFNA(VLOOKUP(BC182,ACCESSORIES!F:J,5,FALSE),"N/A")</f>
        <v>N/A</v>
      </c>
      <c r="BE182" s="92" t="s">
        <v>85</v>
      </c>
      <c r="BF182" s="412" t="str">
        <f>_xlfn.IFNA(VLOOKUP(BE182,ACCESSORIES!F:J,5,FALSE),"N/A")</f>
        <v>N/A</v>
      </c>
      <c r="BG182" s="70">
        <v>33</v>
      </c>
      <c r="BH182" s="50">
        <v>20.236220472440898</v>
      </c>
      <c r="BI182" s="50">
        <v>20.236220472440898</v>
      </c>
      <c r="BJ182" s="50">
        <v>11.417322834645701</v>
      </c>
      <c r="BK182" s="357">
        <f t="shared" si="62"/>
        <v>7.6616839999999839E-2</v>
      </c>
      <c r="BL182" s="73">
        <v>36</v>
      </c>
      <c r="BM182" s="107" t="s">
        <v>10337</v>
      </c>
      <c r="BN182" s="46" t="s">
        <v>3891</v>
      </c>
      <c r="BO182" s="29" t="s">
        <v>3907</v>
      </c>
      <c r="BP182" s="29" t="s">
        <v>5175</v>
      </c>
      <c r="BQ182" s="29" t="s">
        <v>2709</v>
      </c>
      <c r="BR182" s="29" t="s">
        <v>5199</v>
      </c>
      <c r="BS182" s="74" t="s">
        <v>5210</v>
      </c>
      <c r="BT182" s="74" t="s">
        <v>5189</v>
      </c>
      <c r="BU182" s="74" t="s">
        <v>4101</v>
      </c>
      <c r="BV182" s="74" t="s">
        <v>3909</v>
      </c>
      <c r="BW182" s="74"/>
      <c r="BX182" s="74"/>
      <c r="BY182" s="300" t="s">
        <v>6177</v>
      </c>
      <c r="BZ182" s="356" t="s">
        <v>7394</v>
      </c>
      <c r="CA182" s="300" t="s">
        <v>6179</v>
      </c>
      <c r="CB182" s="356" t="s">
        <v>7395</v>
      </c>
      <c r="CC182" s="86" t="str">
        <f t="shared" si="57"/>
        <v>MR315, 17x8.5, 0mm Offset, 6x135, 87mm Centerbore, Gold - Black Lip</v>
      </c>
      <c r="CD182" s="74" t="s">
        <v>3719</v>
      </c>
      <c r="CE182" s="74" t="s">
        <v>3720</v>
      </c>
      <c r="CF182" s="74" t="str">
        <f t="shared" si="58"/>
        <v>STREET (3XX)</v>
      </c>
    </row>
    <row r="183" spans="1:84" s="36" customFormat="1" ht="15" customHeight="1">
      <c r="A183" s="22">
        <f t="shared" si="60"/>
        <v>181</v>
      </c>
      <c r="B183" s="92" t="s">
        <v>84</v>
      </c>
      <c r="C183" s="92" t="s">
        <v>1038</v>
      </c>
      <c r="D183" s="92" t="s">
        <v>1976</v>
      </c>
      <c r="E183" s="84" t="str">
        <f>CONCATENATE(LEFT(D183,5),VLOOKUP(CONCATENATE(O183,"x",P183),'WHEEL PART NUMBER GUIDE'!$B$9:$C$51,2,FALSE),VLOOKUP(CONCATENATE(Q183, W183), 'WHEEL PART NUMBER GUIDE'!$Q$6:$R$98, 2, FALSE),VLOOKUP(Z183,'WHEEL PART NUMBER GUIDE'!$J$8:$K$54,2, FALSE),IF(V183="N/A",IF(ABS(T183)&lt;10,"0"&amp;ABS(T183),ABS(T183)),CONCATENATE(LEFT(V183,1),RIGHT(V183,1))), G183, H183)</f>
        <v>MR31578560500</v>
      </c>
      <c r="F183" s="84" t="str">
        <f t="shared" si="55"/>
        <v>MR31578560500</v>
      </c>
      <c r="G183" s="83"/>
      <c r="H183" s="83"/>
      <c r="I183" s="72" t="s">
        <v>2011</v>
      </c>
      <c r="J183" s="305">
        <v>43326.566817129627</v>
      </c>
      <c r="K183" s="78" t="s">
        <v>1230</v>
      </c>
      <c r="L183" s="328">
        <v>387</v>
      </c>
      <c r="M183" s="85">
        <f t="shared" si="35"/>
        <v>387</v>
      </c>
      <c r="N183" s="630"/>
      <c r="O183" s="29">
        <v>17</v>
      </c>
      <c r="P183" s="24">
        <v>8.5</v>
      </c>
      <c r="Q183" s="92" t="str">
        <f t="shared" si="61"/>
        <v>6x5.5</v>
      </c>
      <c r="R183" s="3">
        <v>6</v>
      </c>
      <c r="S183" s="29">
        <v>5.5</v>
      </c>
      <c r="T183" s="29">
        <v>0</v>
      </c>
      <c r="U183" s="16">
        <v>4.75</v>
      </c>
      <c r="V183" s="93" t="s">
        <v>85</v>
      </c>
      <c r="W183" s="16">
        <v>106.25</v>
      </c>
      <c r="X183" s="8">
        <v>27.78</v>
      </c>
      <c r="Y183" s="47">
        <v>2650</v>
      </c>
      <c r="Z183" s="71" t="s">
        <v>2165</v>
      </c>
      <c r="AA183" s="72" t="s">
        <v>2845</v>
      </c>
      <c r="AB183" s="47" t="str">
        <f t="shared" si="59"/>
        <v>17x8.5, 6x5.5, 0 OS, 2650 lbs</v>
      </c>
      <c r="AC183" s="71" t="s">
        <v>2537</v>
      </c>
      <c r="AD183" s="46" t="str">
        <f>IF(AC183="N/A","None",VLOOKUP(AC183,ACCESSORIES!F:N,9,FALSE))</f>
        <v>Screw On</v>
      </c>
      <c r="AE183" s="82">
        <f>_xlfn.IFNA(VLOOKUP(AC183,ACCESSORIES!F:J,5,FALSE),"N/A")</f>
        <v>33</v>
      </c>
      <c r="AF183" s="73" t="s">
        <v>85</v>
      </c>
      <c r="AG183" s="79" t="s">
        <v>1786</v>
      </c>
      <c r="AH183" s="73" t="s">
        <v>85</v>
      </c>
      <c r="AI183" s="79" t="s">
        <v>2484</v>
      </c>
      <c r="AJ183" s="9">
        <f>_xlfn.IFNA(VLOOKUP(AI183,ACCESSORIES!F:J,5,FALSE),"N/A")</f>
        <v>1.1000000000000001</v>
      </c>
      <c r="AK183" s="3" t="s">
        <v>236</v>
      </c>
      <c r="AL183" s="74" t="s">
        <v>1649</v>
      </c>
      <c r="AM183" s="38">
        <f>_xlfn.IFNA(VLOOKUP(AL183,ACCESSORIES!F:J,5,FALSE),"N/A")</f>
        <v>2.75</v>
      </c>
      <c r="AN183" s="3">
        <v>78.3</v>
      </c>
      <c r="AO183" s="75">
        <v>16.2</v>
      </c>
      <c r="AP183" s="75">
        <v>60</v>
      </c>
      <c r="AQ183" s="3">
        <v>170</v>
      </c>
      <c r="AR183" s="34">
        <v>7</v>
      </c>
      <c r="AS183" s="34">
        <v>21</v>
      </c>
      <c r="AT183" s="34">
        <v>41</v>
      </c>
      <c r="AU183" s="34">
        <v>44.7</v>
      </c>
      <c r="AV183" s="34">
        <v>207.8</v>
      </c>
      <c r="AW183" s="94">
        <v>203.8</v>
      </c>
      <c r="AX183" s="16">
        <v>106.25</v>
      </c>
      <c r="AY183" s="49">
        <v>44</v>
      </c>
      <c r="AZ183" s="49">
        <v>44</v>
      </c>
      <c r="BA183" s="49">
        <v>42</v>
      </c>
      <c r="BB183" s="48">
        <f t="shared" si="56"/>
        <v>1.65</v>
      </c>
      <c r="BC183" s="92" t="s">
        <v>85</v>
      </c>
      <c r="BD183" s="412" t="str">
        <f>_xlfn.IFNA(VLOOKUP(BC183,ACCESSORIES!F:J,5,FALSE),"N/A")</f>
        <v>N/A</v>
      </c>
      <c r="BE183" s="92" t="s">
        <v>85</v>
      </c>
      <c r="BF183" s="412" t="str">
        <f>_xlfn.IFNA(VLOOKUP(BE183,ACCESSORIES!F:J,5,FALSE),"N/A")</f>
        <v>N/A</v>
      </c>
      <c r="BG183" s="70">
        <v>32</v>
      </c>
      <c r="BH183" s="50">
        <v>20.236220472440898</v>
      </c>
      <c r="BI183" s="50">
        <v>20.236220472440898</v>
      </c>
      <c r="BJ183" s="50">
        <v>11.417322834645701</v>
      </c>
      <c r="BK183" s="357">
        <f t="shared" si="62"/>
        <v>7.6616839999999839E-2</v>
      </c>
      <c r="BL183" s="73">
        <v>36</v>
      </c>
      <c r="BM183" s="107" t="s">
        <v>10337</v>
      </c>
      <c r="BN183" s="46" t="s">
        <v>3891</v>
      </c>
      <c r="BO183" s="29" t="s">
        <v>3907</v>
      </c>
      <c r="BP183" s="29" t="s">
        <v>5175</v>
      </c>
      <c r="BQ183" s="29" t="s">
        <v>2709</v>
      </c>
      <c r="BR183" s="29" t="s">
        <v>5199</v>
      </c>
      <c r="BS183" s="74" t="s">
        <v>5210</v>
      </c>
      <c r="BT183" s="74" t="s">
        <v>5189</v>
      </c>
      <c r="BU183" s="74" t="s">
        <v>4101</v>
      </c>
      <c r="BV183" s="74" t="s">
        <v>3909</v>
      </c>
      <c r="BW183" s="74"/>
      <c r="BX183" s="74"/>
      <c r="BY183" s="300" t="s">
        <v>6173</v>
      </c>
      <c r="BZ183" s="356" t="s">
        <v>7846</v>
      </c>
      <c r="CA183" s="300" t="s">
        <v>6175</v>
      </c>
      <c r="CB183" s="356" t="s">
        <v>7845</v>
      </c>
      <c r="CC183" s="86" t="str">
        <f t="shared" si="57"/>
        <v>MR315, 17x8.5, 0mm Offset, 6x5.5, 106.25mm Centerbore, Matte Black</v>
      </c>
      <c r="CD183" s="74" t="s">
        <v>3719</v>
      </c>
      <c r="CE183" s="74" t="s">
        <v>3720</v>
      </c>
      <c r="CF183" s="74" t="str">
        <f t="shared" si="58"/>
        <v>STREET (3XX)</v>
      </c>
    </row>
    <row r="184" spans="1:84" s="36" customFormat="1" ht="15" customHeight="1">
      <c r="A184" s="22">
        <f t="shared" si="60"/>
        <v>182</v>
      </c>
      <c r="B184" s="92" t="s">
        <v>84</v>
      </c>
      <c r="C184" s="92" t="s">
        <v>1038</v>
      </c>
      <c r="D184" s="92" t="s">
        <v>1976</v>
      </c>
      <c r="E184" s="84" t="str">
        <f>CONCATENATE(LEFT(D184,5),VLOOKUP(CONCATENATE(O184,"x",P184),'WHEEL PART NUMBER GUIDE'!$B$9:$C$51,2,FALSE),VLOOKUP(CONCATENATE(Q184, W184), 'WHEEL PART NUMBER GUIDE'!$Q$6:$R$98, 2, FALSE),VLOOKUP(Z184,'WHEEL PART NUMBER GUIDE'!$J$8:$K$54,2, FALSE),IF(V184="N/A",IF(ABS(T184)&lt;10,"0"&amp;ABS(T184),ABS(T184)),CONCATENATE(LEFT(V184,1),RIGHT(V184,1))), G184, H184)</f>
        <v>MR31578560300</v>
      </c>
      <c r="F184" s="84" t="str">
        <f t="shared" si="55"/>
        <v>MR31578560300</v>
      </c>
      <c r="G184" s="83"/>
      <c r="H184" s="83"/>
      <c r="I184" s="72" t="s">
        <v>2505</v>
      </c>
      <c r="J184" s="305">
        <v>43340</v>
      </c>
      <c r="K184" s="78" t="s">
        <v>1230</v>
      </c>
      <c r="L184" s="328">
        <v>387</v>
      </c>
      <c r="M184" s="85">
        <f t="shared" ref="M184:M239" si="63">IF(K184="Coming Soon",L184,IF(K184="Active",L184,""))</f>
        <v>387</v>
      </c>
      <c r="N184" s="630"/>
      <c r="O184" s="29">
        <v>17</v>
      </c>
      <c r="P184" s="24">
        <v>8.5</v>
      </c>
      <c r="Q184" s="92" t="str">
        <f t="shared" si="61"/>
        <v>6x5.5</v>
      </c>
      <c r="R184" s="3">
        <v>6</v>
      </c>
      <c r="S184" s="29">
        <v>5.5</v>
      </c>
      <c r="T184" s="29">
        <v>0</v>
      </c>
      <c r="U184" s="16">
        <v>4.75</v>
      </c>
      <c r="V184" s="93" t="s">
        <v>85</v>
      </c>
      <c r="W184" s="16">
        <v>106.25</v>
      </c>
      <c r="X184" s="8">
        <v>27.205043153613889</v>
      </c>
      <c r="Y184" s="47">
        <v>2650</v>
      </c>
      <c r="Z184" s="45" t="s">
        <v>5147</v>
      </c>
      <c r="AA184" s="72" t="s">
        <v>173</v>
      </c>
      <c r="AB184" s="47" t="str">
        <f t="shared" si="59"/>
        <v>17x8.5, 6x5.5, 0 OS, 2650 lbs</v>
      </c>
      <c r="AC184" s="71" t="s">
        <v>2537</v>
      </c>
      <c r="AD184" s="46" t="str">
        <f>IF(AC184="N/A","None",VLOOKUP(AC184,ACCESSORIES!F:N,9,FALSE))</f>
        <v>Screw On</v>
      </c>
      <c r="AE184" s="82">
        <f>_xlfn.IFNA(VLOOKUP(AC184,ACCESSORIES!F:J,5,FALSE),"N/A")</f>
        <v>33</v>
      </c>
      <c r="AF184" s="73" t="s">
        <v>85</v>
      </c>
      <c r="AG184" s="79" t="s">
        <v>1786</v>
      </c>
      <c r="AH184" s="73" t="s">
        <v>85</v>
      </c>
      <c r="AI184" s="79" t="s">
        <v>2484</v>
      </c>
      <c r="AJ184" s="9">
        <f>_xlfn.IFNA(VLOOKUP(AI184,ACCESSORIES!F:J,5,FALSE),"N/A")</f>
        <v>1.1000000000000001</v>
      </c>
      <c r="AK184" s="3" t="s">
        <v>236</v>
      </c>
      <c r="AL184" s="74" t="s">
        <v>1649</v>
      </c>
      <c r="AM184" s="38">
        <f>_xlfn.IFNA(VLOOKUP(AL184,ACCESSORIES!F:J,5,FALSE),"N/A")</f>
        <v>2.75</v>
      </c>
      <c r="AN184" s="3">
        <v>78.3</v>
      </c>
      <c r="AO184" s="75">
        <v>16.2</v>
      </c>
      <c r="AP184" s="75">
        <v>60</v>
      </c>
      <c r="AQ184" s="3">
        <v>170</v>
      </c>
      <c r="AR184" s="34">
        <v>7</v>
      </c>
      <c r="AS184" s="34">
        <v>21</v>
      </c>
      <c r="AT184" s="34">
        <v>41</v>
      </c>
      <c r="AU184" s="34">
        <v>44.7</v>
      </c>
      <c r="AV184" s="34">
        <v>207.8</v>
      </c>
      <c r="AW184" s="94">
        <v>203.8</v>
      </c>
      <c r="AX184" s="16">
        <v>106.25</v>
      </c>
      <c r="AY184" s="49">
        <v>44</v>
      </c>
      <c r="AZ184" s="49">
        <v>44</v>
      </c>
      <c r="BA184" s="49">
        <v>42</v>
      </c>
      <c r="BB184" s="48">
        <f t="shared" si="56"/>
        <v>1.65</v>
      </c>
      <c r="BC184" s="92" t="s">
        <v>85</v>
      </c>
      <c r="BD184" s="412" t="str">
        <f>_xlfn.IFNA(VLOOKUP(BC184,ACCESSORIES!F:J,5,FALSE),"N/A")</f>
        <v>N/A</v>
      </c>
      <c r="BE184" s="92" t="s">
        <v>85</v>
      </c>
      <c r="BF184" s="412" t="str">
        <f>_xlfn.IFNA(VLOOKUP(BE184,ACCESSORIES!F:J,5,FALSE),"N/A")</f>
        <v>N/A</v>
      </c>
      <c r="BG184" s="70">
        <v>32</v>
      </c>
      <c r="BH184" s="50">
        <v>20.236220472440898</v>
      </c>
      <c r="BI184" s="50">
        <v>20.236220472440898</v>
      </c>
      <c r="BJ184" s="50">
        <v>11.417322834645701</v>
      </c>
      <c r="BK184" s="357">
        <f t="shared" si="62"/>
        <v>7.6616839999999839E-2</v>
      </c>
      <c r="BL184" s="73">
        <v>36</v>
      </c>
      <c r="BM184" s="107" t="s">
        <v>10337</v>
      </c>
      <c r="BN184" s="46" t="s">
        <v>3891</v>
      </c>
      <c r="BO184" s="29" t="s">
        <v>3907</v>
      </c>
      <c r="BP184" s="29" t="s">
        <v>5175</v>
      </c>
      <c r="BQ184" s="29" t="s">
        <v>2709</v>
      </c>
      <c r="BR184" s="29" t="s">
        <v>5199</v>
      </c>
      <c r="BS184" s="74" t="s">
        <v>5210</v>
      </c>
      <c r="BT184" s="74" t="s">
        <v>5189</v>
      </c>
      <c r="BU184" s="74" t="s">
        <v>4101</v>
      </c>
      <c r="BV184" s="74" t="s">
        <v>3909</v>
      </c>
      <c r="BW184" s="74"/>
      <c r="BX184" s="74"/>
      <c r="BY184" s="300" t="s">
        <v>6189</v>
      </c>
      <c r="BZ184" s="356" t="s">
        <v>7298</v>
      </c>
      <c r="CA184" s="300" t="s">
        <v>6188</v>
      </c>
      <c r="CB184" s="356" t="s">
        <v>7299</v>
      </c>
      <c r="CC184" s="86" t="str">
        <f t="shared" si="57"/>
        <v>MR315, 17x8.5, 0mm Offset, 6x5.5, 106.25mm Centerbore, Machined - Clear Coat</v>
      </c>
      <c r="CD184" s="74" t="s">
        <v>3719</v>
      </c>
      <c r="CE184" s="74" t="s">
        <v>3720</v>
      </c>
      <c r="CF184" s="74" t="str">
        <f t="shared" si="58"/>
        <v>STREET (3XX)</v>
      </c>
    </row>
    <row r="185" spans="1:84" s="36" customFormat="1" ht="15" customHeight="1">
      <c r="A185" s="22">
        <f t="shared" si="60"/>
        <v>183</v>
      </c>
      <c r="B185" s="92" t="s">
        <v>84</v>
      </c>
      <c r="C185" s="92" t="s">
        <v>1038</v>
      </c>
      <c r="D185" s="92" t="s">
        <v>1976</v>
      </c>
      <c r="E185" s="84" t="str">
        <f>CONCATENATE(LEFT(D185,5),VLOOKUP(CONCATENATE(O185,"x",P185),'WHEEL PART NUMBER GUIDE'!$B$9:$C$51,2,FALSE),VLOOKUP(CONCATENATE(Q185, W185), 'WHEEL PART NUMBER GUIDE'!$Q$6:$R$98, 2, FALSE),VLOOKUP(Z185,'WHEEL PART NUMBER GUIDE'!$J$8:$K$54,2, FALSE),IF(V185="N/A",IF(ABS(T185)&lt;10,"0"&amp;ABS(T185),ABS(T185)),CONCATENATE(LEFT(V185,1),RIGHT(V185,1))), G185, H185)</f>
        <v>MR315785601600</v>
      </c>
      <c r="F185" s="84" t="str">
        <f t="shared" si="55"/>
        <v>MR315785601600</v>
      </c>
      <c r="G185" s="83"/>
      <c r="H185" s="83"/>
      <c r="I185" s="72" t="s">
        <v>7700</v>
      </c>
      <c r="J185" s="305">
        <v>45637</v>
      </c>
      <c r="K185" s="78" t="s">
        <v>1230</v>
      </c>
      <c r="L185" s="328">
        <v>397</v>
      </c>
      <c r="M185" s="85">
        <f t="shared" si="63"/>
        <v>397</v>
      </c>
      <c r="N185" s="630"/>
      <c r="O185" s="29">
        <v>17</v>
      </c>
      <c r="P185" s="24">
        <v>8.5</v>
      </c>
      <c r="Q185" s="92" t="str">
        <f t="shared" si="61"/>
        <v>6x5.5</v>
      </c>
      <c r="R185" s="3">
        <v>6</v>
      </c>
      <c r="S185" s="29">
        <v>5.5</v>
      </c>
      <c r="T185" s="29">
        <v>0</v>
      </c>
      <c r="U185" s="16">
        <v>4.75</v>
      </c>
      <c r="V185" s="93" t="s">
        <v>85</v>
      </c>
      <c r="W185" s="16">
        <v>106.25</v>
      </c>
      <c r="X185" s="8">
        <v>27.205043153613889</v>
      </c>
      <c r="Y185" s="47">
        <v>2650</v>
      </c>
      <c r="Z185" s="45" t="s">
        <v>7682</v>
      </c>
      <c r="AA185" s="72" t="s">
        <v>2848</v>
      </c>
      <c r="AB185" s="47" t="str">
        <f t="shared" si="59"/>
        <v>17x8.5, 6x5.5, 0 OS, 2650 lbs</v>
      </c>
      <c r="AC185" s="415" t="s">
        <v>7693</v>
      </c>
      <c r="AD185" s="46" t="str">
        <f>IF(AC185="N/A","None",VLOOKUP(AC185,ACCESSORIES!F:N,9,FALSE))</f>
        <v>Screw On</v>
      </c>
      <c r="AE185" s="82">
        <f>_xlfn.IFNA(VLOOKUP(AC185,ACCESSORIES!F:J,5,FALSE),"N/A")</f>
        <v>33</v>
      </c>
      <c r="AF185" s="73" t="s">
        <v>85</v>
      </c>
      <c r="AG185" s="79" t="s">
        <v>1786</v>
      </c>
      <c r="AH185" s="73" t="s">
        <v>85</v>
      </c>
      <c r="AI185" s="31" t="s">
        <v>1497</v>
      </c>
      <c r="AJ185" s="9">
        <f>_xlfn.IFNA(VLOOKUP(AI185,ACCESSORIES!F:J,5,FALSE),"N/A")</f>
        <v>1.1000000000000001</v>
      </c>
      <c r="AK185" s="3" t="s">
        <v>236</v>
      </c>
      <c r="AL185" s="74" t="s">
        <v>1649</v>
      </c>
      <c r="AM185" s="38">
        <f>_xlfn.IFNA(VLOOKUP(AL185,ACCESSORIES!F:J,5,FALSE),"N/A")</f>
        <v>2.75</v>
      </c>
      <c r="AN185" s="3">
        <v>78.3</v>
      </c>
      <c r="AO185" s="75">
        <v>16.2</v>
      </c>
      <c r="AP185" s="75">
        <v>60</v>
      </c>
      <c r="AQ185" s="3">
        <v>170</v>
      </c>
      <c r="AR185" s="34">
        <v>7</v>
      </c>
      <c r="AS185" s="34">
        <v>21</v>
      </c>
      <c r="AT185" s="34">
        <v>41</v>
      </c>
      <c r="AU185" s="34">
        <v>44.7</v>
      </c>
      <c r="AV185" s="34">
        <v>207.8</v>
      </c>
      <c r="AW185" s="94">
        <v>203.8</v>
      </c>
      <c r="AX185" s="16">
        <v>106.25</v>
      </c>
      <c r="AY185" s="49">
        <v>44</v>
      </c>
      <c r="AZ185" s="49">
        <v>44</v>
      </c>
      <c r="BA185" s="49">
        <v>42</v>
      </c>
      <c r="BB185" s="48">
        <f t="shared" si="56"/>
        <v>1.65</v>
      </c>
      <c r="BC185" s="92" t="s">
        <v>85</v>
      </c>
      <c r="BD185" s="412" t="str">
        <f>_xlfn.IFNA(VLOOKUP(BC185,ACCESSORIES!F:J,5,FALSE),"N/A")</f>
        <v>N/A</v>
      </c>
      <c r="BE185" s="92" t="s">
        <v>85</v>
      </c>
      <c r="BF185" s="412" t="str">
        <f>_xlfn.IFNA(VLOOKUP(BE185,ACCESSORIES!F:J,5,FALSE),"N/A")</f>
        <v>N/A</v>
      </c>
      <c r="BG185" s="70">
        <v>32</v>
      </c>
      <c r="BH185" s="50">
        <v>20.236220472440898</v>
      </c>
      <c r="BI185" s="50">
        <v>20.236220472440898</v>
      </c>
      <c r="BJ185" s="50">
        <v>11.417322834645701</v>
      </c>
      <c r="BK185" s="357">
        <f t="shared" si="62"/>
        <v>7.6616839999999839E-2</v>
      </c>
      <c r="BL185" s="73">
        <v>36</v>
      </c>
      <c r="BM185" s="107" t="s">
        <v>10337</v>
      </c>
      <c r="BN185" s="46" t="s">
        <v>3891</v>
      </c>
      <c r="BO185" s="29" t="s">
        <v>3907</v>
      </c>
      <c r="BP185" s="29" t="s">
        <v>5175</v>
      </c>
      <c r="BQ185" s="29" t="s">
        <v>2709</v>
      </c>
      <c r="BR185" s="29" t="s">
        <v>5199</v>
      </c>
      <c r="BS185" s="74" t="s">
        <v>5210</v>
      </c>
      <c r="BT185" s="74" t="s">
        <v>5189</v>
      </c>
      <c r="BU185" s="74" t="s">
        <v>4101</v>
      </c>
      <c r="BV185" s="74" t="s">
        <v>3909</v>
      </c>
      <c r="BW185" s="74"/>
      <c r="BX185" s="74"/>
      <c r="BY185" s="300" t="s">
        <v>10465</v>
      </c>
      <c r="BZ185" s="356" t="s">
        <v>10467</v>
      </c>
      <c r="CA185" s="300" t="s">
        <v>10468</v>
      </c>
      <c r="CB185" s="356" t="s">
        <v>10469</v>
      </c>
      <c r="CC185" s="86" t="str">
        <f t="shared" si="57"/>
        <v>MR315, 17x8.5, 0mm Offset, 6x5.5, 106.25mm Centerbore, Machined - Gloss Black Lip</v>
      </c>
      <c r="CD185" s="74" t="s">
        <v>3719</v>
      </c>
      <c r="CE185" s="74" t="s">
        <v>3720</v>
      </c>
      <c r="CF185" s="74" t="str">
        <f t="shared" si="58"/>
        <v>STREET (3XX)</v>
      </c>
    </row>
    <row r="186" spans="1:84" s="36" customFormat="1" ht="15" customHeight="1">
      <c r="A186" s="22">
        <f t="shared" si="60"/>
        <v>184</v>
      </c>
      <c r="B186" s="92" t="s">
        <v>84</v>
      </c>
      <c r="C186" s="92" t="s">
        <v>1038</v>
      </c>
      <c r="D186" s="92" t="s">
        <v>1976</v>
      </c>
      <c r="E186" s="84" t="str">
        <f>CONCATENATE(LEFT(D186,5),VLOOKUP(CONCATENATE(O186,"x",P186),'WHEEL PART NUMBER GUIDE'!$B$9:$C$51,2,FALSE),VLOOKUP(CONCATENATE(Q186, W186), 'WHEEL PART NUMBER GUIDE'!$Q$6:$R$98, 2, FALSE),VLOOKUP(Z186,'WHEEL PART NUMBER GUIDE'!$J$8:$K$54,2, FALSE),IF(V186="N/A",IF(ABS(T186)&lt;10,"0"&amp;ABS(T186),ABS(T186)),CONCATENATE(LEFT(V186,1),RIGHT(V186,1))), G186, H186)</f>
        <v>MR315785601700</v>
      </c>
      <c r="F186" s="84" t="str">
        <f t="shared" si="55"/>
        <v>MR315785601700</v>
      </c>
      <c r="G186" s="83"/>
      <c r="H186" s="83"/>
      <c r="I186" s="72" t="s">
        <v>8521</v>
      </c>
      <c r="J186" s="305">
        <v>45670</v>
      </c>
      <c r="K186" s="78" t="s">
        <v>1230</v>
      </c>
      <c r="L186" s="328">
        <v>469</v>
      </c>
      <c r="M186" s="85">
        <f t="shared" si="63"/>
        <v>469</v>
      </c>
      <c r="N186" s="630"/>
      <c r="O186" s="29">
        <v>17</v>
      </c>
      <c r="P186" s="24">
        <v>8.5</v>
      </c>
      <c r="Q186" s="92" t="str">
        <f t="shared" si="61"/>
        <v>6x5.5</v>
      </c>
      <c r="R186" s="3">
        <v>6</v>
      </c>
      <c r="S186" s="29">
        <v>5.5</v>
      </c>
      <c r="T186" s="29">
        <v>0</v>
      </c>
      <c r="U186" s="16">
        <v>4.75</v>
      </c>
      <c r="V186" s="93" t="s">
        <v>85</v>
      </c>
      <c r="W186" s="16">
        <v>106.25</v>
      </c>
      <c r="X186" s="8">
        <v>27.205043153613889</v>
      </c>
      <c r="Y186" s="47">
        <v>2650</v>
      </c>
      <c r="Z186" s="45" t="s">
        <v>8269</v>
      </c>
      <c r="AA186" s="72" t="s">
        <v>8516</v>
      </c>
      <c r="AB186" s="47" t="str">
        <f t="shared" si="59"/>
        <v>17x8.5, 6x5.5, 0 OS, 2650 lbs</v>
      </c>
      <c r="AC186" s="415" t="s">
        <v>7693</v>
      </c>
      <c r="AD186" s="46" t="str">
        <f>IF(AC186="N/A","None",VLOOKUP(AC186,ACCESSORIES!F:N,9,FALSE))</f>
        <v>Screw On</v>
      </c>
      <c r="AE186" s="82">
        <f>_xlfn.IFNA(VLOOKUP(AC186,ACCESSORIES!F:J,5,FALSE),"N/A")</f>
        <v>33</v>
      </c>
      <c r="AF186" s="73" t="s">
        <v>85</v>
      </c>
      <c r="AG186" s="79" t="s">
        <v>1786</v>
      </c>
      <c r="AH186" s="73" t="s">
        <v>85</v>
      </c>
      <c r="AI186" s="31" t="s">
        <v>2484</v>
      </c>
      <c r="AJ186" s="9">
        <f>_xlfn.IFNA(VLOOKUP(AI186,ACCESSORIES!F:J,5,FALSE),"N/A")</f>
        <v>1.1000000000000001</v>
      </c>
      <c r="AK186" s="3" t="s">
        <v>236</v>
      </c>
      <c r="AL186" s="74" t="s">
        <v>1649</v>
      </c>
      <c r="AM186" s="38">
        <f>_xlfn.IFNA(VLOOKUP(AL186,ACCESSORIES!F:J,5,FALSE),"N/A")</f>
        <v>2.75</v>
      </c>
      <c r="AN186" s="3">
        <v>78.3</v>
      </c>
      <c r="AO186" s="75">
        <v>16.2</v>
      </c>
      <c r="AP186" s="75">
        <v>60</v>
      </c>
      <c r="AQ186" s="3">
        <v>170</v>
      </c>
      <c r="AR186" s="34">
        <v>7</v>
      </c>
      <c r="AS186" s="34">
        <v>21</v>
      </c>
      <c r="AT186" s="34">
        <v>41</v>
      </c>
      <c r="AU186" s="34">
        <v>44.7</v>
      </c>
      <c r="AV186" s="34">
        <v>207.8</v>
      </c>
      <c r="AW186" s="94">
        <v>203.8</v>
      </c>
      <c r="AX186" s="16">
        <v>106.25</v>
      </c>
      <c r="AY186" s="49">
        <v>44</v>
      </c>
      <c r="AZ186" s="49">
        <v>44</v>
      </c>
      <c r="BA186" s="49">
        <v>42</v>
      </c>
      <c r="BB186" s="48">
        <f t="shared" si="56"/>
        <v>1.65</v>
      </c>
      <c r="BC186" s="92" t="s">
        <v>85</v>
      </c>
      <c r="BD186" s="412" t="str">
        <f>_xlfn.IFNA(VLOOKUP(BC186,ACCESSORIES!F:J,5,FALSE),"N/A")</f>
        <v>N/A</v>
      </c>
      <c r="BE186" s="92" t="s">
        <v>85</v>
      </c>
      <c r="BF186" s="412" t="str">
        <f>_xlfn.IFNA(VLOOKUP(BE186,ACCESSORIES!F:J,5,FALSE),"N/A")</f>
        <v>N/A</v>
      </c>
      <c r="BG186" s="70">
        <v>32</v>
      </c>
      <c r="BH186" s="50">
        <v>20.236220472440898</v>
      </c>
      <c r="BI186" s="50">
        <v>20.236220472440898</v>
      </c>
      <c r="BJ186" s="50">
        <v>11.417322834645701</v>
      </c>
      <c r="BK186" s="357">
        <f t="shared" si="62"/>
        <v>7.6616839999999839E-2</v>
      </c>
      <c r="BL186" s="73">
        <v>36</v>
      </c>
      <c r="BM186" s="107" t="s">
        <v>10337</v>
      </c>
      <c r="BN186" s="46" t="s">
        <v>3891</v>
      </c>
      <c r="BO186" s="29" t="s">
        <v>3907</v>
      </c>
      <c r="BP186" s="29" t="s">
        <v>5175</v>
      </c>
      <c r="BQ186" s="29" t="s">
        <v>2709</v>
      </c>
      <c r="BR186" s="29" t="s">
        <v>5199</v>
      </c>
      <c r="BS186" s="74" t="s">
        <v>5210</v>
      </c>
      <c r="BT186" s="74" t="s">
        <v>5189</v>
      </c>
      <c r="BU186" s="74" t="s">
        <v>4101</v>
      </c>
      <c r="BV186" s="74" t="s">
        <v>3909</v>
      </c>
      <c r="BW186" s="74"/>
      <c r="BX186" s="74"/>
      <c r="BY186" s="300" t="s">
        <v>10457</v>
      </c>
      <c r="BZ186" s="356" t="s">
        <v>10458</v>
      </c>
      <c r="CA186" s="300" t="s">
        <v>10459</v>
      </c>
      <c r="CB186" s="356" t="s">
        <v>10460</v>
      </c>
      <c r="CC186" s="86" t="str">
        <f t="shared" si="57"/>
        <v>MR315, 17x8.5, 0mm Offset, 6x5.5, 106.25mm Centerbore, Polished - Gloss Black Lip</v>
      </c>
      <c r="CD186" s="74" t="s">
        <v>3719</v>
      </c>
      <c r="CE186" s="74" t="s">
        <v>3720</v>
      </c>
      <c r="CF186" s="74" t="str">
        <f t="shared" si="58"/>
        <v>STREET (3XX)</v>
      </c>
    </row>
    <row r="187" spans="1:84" s="36" customFormat="1" ht="15" customHeight="1">
      <c r="A187" s="22">
        <f t="shared" si="60"/>
        <v>185</v>
      </c>
      <c r="B187" s="92" t="s">
        <v>84</v>
      </c>
      <c r="C187" s="92" t="s">
        <v>1038</v>
      </c>
      <c r="D187" s="97" t="s">
        <v>1976</v>
      </c>
      <c r="E187" s="84" t="str">
        <f>CONCATENATE(LEFT(D187,5),VLOOKUP(CONCATENATE(O187,"x",P187),'WHEEL PART NUMBER GUIDE'!$B$9:$C$51,2,FALSE),VLOOKUP(CONCATENATE(Q187, W187), 'WHEEL PART NUMBER GUIDE'!$Q$6:$R$98, 2, FALSE),VLOOKUP(Z187,'WHEEL PART NUMBER GUIDE'!$J$8:$K$54,2, FALSE),IF(V187="N/A",IF(ABS(T187)&lt;10,"0"&amp;ABS(T187),ABS(T187)),CONCATENATE(LEFT(V187,1),RIGHT(V187,1))), G187, H187)</f>
        <v>MR31578560100</v>
      </c>
      <c r="F187" s="84" t="str">
        <f t="shared" si="55"/>
        <v>MR31578560100</v>
      </c>
      <c r="G187" s="83"/>
      <c r="H187" s="83"/>
      <c r="I187" s="72" t="s">
        <v>2491</v>
      </c>
      <c r="J187" s="305">
        <v>43340</v>
      </c>
      <c r="K187" s="78" t="s">
        <v>1230</v>
      </c>
      <c r="L187" s="328">
        <v>387</v>
      </c>
      <c r="M187" s="85">
        <f t="shared" si="63"/>
        <v>387</v>
      </c>
      <c r="N187" s="630"/>
      <c r="O187" s="29">
        <v>17</v>
      </c>
      <c r="P187" s="24">
        <v>8.5</v>
      </c>
      <c r="Q187" s="92" t="str">
        <f t="shared" si="61"/>
        <v>6x5.5</v>
      </c>
      <c r="R187" s="3">
        <v>6</v>
      </c>
      <c r="S187" s="29">
        <v>5.5</v>
      </c>
      <c r="T187" s="29">
        <v>0</v>
      </c>
      <c r="U187" s="16">
        <v>4.75</v>
      </c>
      <c r="V187" s="93" t="s">
        <v>85</v>
      </c>
      <c r="W187" s="16">
        <v>106.25</v>
      </c>
      <c r="X187" s="8">
        <v>26.75</v>
      </c>
      <c r="Y187" s="47">
        <v>2650</v>
      </c>
      <c r="Z187" s="71" t="s">
        <v>5160</v>
      </c>
      <c r="AA187" s="71" t="s">
        <v>2847</v>
      </c>
      <c r="AB187" s="47" t="str">
        <f t="shared" si="59"/>
        <v>17x8.5, 6x5.5, 0 OS, 2650 lbs</v>
      </c>
      <c r="AC187" s="71" t="s">
        <v>2537</v>
      </c>
      <c r="AD187" s="46" t="str">
        <f>IF(AC187="N/A","None",VLOOKUP(AC187,ACCESSORIES!F:N,9,FALSE))</f>
        <v>Screw On</v>
      </c>
      <c r="AE187" s="82">
        <f>_xlfn.IFNA(VLOOKUP(AC187,ACCESSORIES!F:J,5,FALSE),"N/A")</f>
        <v>33</v>
      </c>
      <c r="AF187" s="73" t="s">
        <v>85</v>
      </c>
      <c r="AG187" s="79" t="s">
        <v>1786</v>
      </c>
      <c r="AH187" s="73" t="s">
        <v>85</v>
      </c>
      <c r="AI187" s="79" t="s">
        <v>2484</v>
      </c>
      <c r="AJ187" s="9">
        <f>_xlfn.IFNA(VLOOKUP(AI187,ACCESSORIES!F:J,5,FALSE),"N/A")</f>
        <v>1.1000000000000001</v>
      </c>
      <c r="AK187" s="3" t="s">
        <v>236</v>
      </c>
      <c r="AL187" s="74" t="s">
        <v>1649</v>
      </c>
      <c r="AM187" s="38">
        <f>_xlfn.IFNA(VLOOKUP(AL187,ACCESSORIES!F:J,5,FALSE),"N/A")</f>
        <v>2.75</v>
      </c>
      <c r="AN187" s="3">
        <v>78.3</v>
      </c>
      <c r="AO187" s="75">
        <v>16.2</v>
      </c>
      <c r="AP187" s="75">
        <v>60</v>
      </c>
      <c r="AQ187" s="3">
        <v>170</v>
      </c>
      <c r="AR187" s="34">
        <v>7</v>
      </c>
      <c r="AS187" s="34">
        <v>21</v>
      </c>
      <c r="AT187" s="34">
        <v>41</v>
      </c>
      <c r="AU187" s="34">
        <v>44.7</v>
      </c>
      <c r="AV187" s="34">
        <v>207.8</v>
      </c>
      <c r="AW187" s="94">
        <v>203.8</v>
      </c>
      <c r="AX187" s="16">
        <v>106.25</v>
      </c>
      <c r="AY187" s="49">
        <v>44</v>
      </c>
      <c r="AZ187" s="49">
        <v>44</v>
      </c>
      <c r="BA187" s="49">
        <v>42</v>
      </c>
      <c r="BB187" s="48">
        <f t="shared" si="56"/>
        <v>1.65</v>
      </c>
      <c r="BC187" s="92" t="s">
        <v>85</v>
      </c>
      <c r="BD187" s="412" t="str">
        <f>_xlfn.IFNA(VLOOKUP(BC187,ACCESSORIES!F:J,5,FALSE),"N/A")</f>
        <v>N/A</v>
      </c>
      <c r="BE187" s="92" t="s">
        <v>85</v>
      </c>
      <c r="BF187" s="412" t="str">
        <f>_xlfn.IFNA(VLOOKUP(BE187,ACCESSORIES!F:J,5,FALSE),"N/A")</f>
        <v>N/A</v>
      </c>
      <c r="BG187" s="70">
        <v>32</v>
      </c>
      <c r="BH187" s="50">
        <v>20.236220472440898</v>
      </c>
      <c r="BI187" s="50">
        <v>20.236220472440898</v>
      </c>
      <c r="BJ187" s="50">
        <v>11.417322834645701</v>
      </c>
      <c r="BK187" s="357">
        <f t="shared" si="62"/>
        <v>7.6616839999999839E-2</v>
      </c>
      <c r="BL187" s="73">
        <v>36</v>
      </c>
      <c r="BM187" s="107" t="s">
        <v>10337</v>
      </c>
      <c r="BN187" s="46" t="s">
        <v>3891</v>
      </c>
      <c r="BO187" s="29" t="s">
        <v>3907</v>
      </c>
      <c r="BP187" s="29" t="s">
        <v>5175</v>
      </c>
      <c r="BQ187" s="29" t="s">
        <v>2709</v>
      </c>
      <c r="BR187" s="29" t="s">
        <v>5199</v>
      </c>
      <c r="BS187" s="74" t="s">
        <v>5210</v>
      </c>
      <c r="BT187" s="74" t="s">
        <v>5189</v>
      </c>
      <c r="BU187" s="74" t="s">
        <v>4101</v>
      </c>
      <c r="BV187" s="74" t="s">
        <v>3909</v>
      </c>
      <c r="BW187" s="74"/>
      <c r="BX187" s="74"/>
      <c r="BY187" s="300" t="s">
        <v>6177</v>
      </c>
      <c r="BZ187" s="356" t="s">
        <v>7394</v>
      </c>
      <c r="CA187" s="300" t="s">
        <v>6179</v>
      </c>
      <c r="CB187" s="356" t="s">
        <v>7395</v>
      </c>
      <c r="CC187" s="86" t="str">
        <f t="shared" si="57"/>
        <v>MR315, 17x8.5, 0mm Offset, 6x5.5, 106.25mm Centerbore, Gold - Black Lip</v>
      </c>
      <c r="CD187" s="74" t="s">
        <v>3719</v>
      </c>
      <c r="CE187" s="74" t="s">
        <v>3720</v>
      </c>
      <c r="CF187" s="74" t="str">
        <f t="shared" si="58"/>
        <v>STREET (3XX)</v>
      </c>
    </row>
    <row r="188" spans="1:84" s="36" customFormat="1" ht="15" customHeight="1">
      <c r="A188" s="22">
        <f t="shared" si="60"/>
        <v>186</v>
      </c>
      <c r="B188" s="92" t="s">
        <v>84</v>
      </c>
      <c r="C188" s="92" t="s">
        <v>1038</v>
      </c>
      <c r="D188" s="92" t="s">
        <v>1976</v>
      </c>
      <c r="E188" s="84" t="str">
        <f>CONCATENATE(LEFT(D188,5),VLOOKUP(CONCATENATE(O188,"x",P188),'WHEEL PART NUMBER GUIDE'!$B$9:$C$51,2,FALSE),VLOOKUP(CONCATENATE(Q188, W188), 'WHEEL PART NUMBER GUIDE'!$Q$6:$R$98, 2, FALSE),VLOOKUP(Z188,'WHEEL PART NUMBER GUIDE'!$J$8:$K$54,2, FALSE),IF(V188="N/A",IF(ABS(T188)&lt;10,"0"&amp;ABS(T188),ABS(T188)),CONCATENATE(LEFT(V188,1),RIGHT(V188,1))), G188, H188)</f>
        <v>MR31578580500</v>
      </c>
      <c r="F188" s="84" t="str">
        <f t="shared" si="55"/>
        <v>MR31578580500</v>
      </c>
      <c r="G188" s="83"/>
      <c r="H188" s="83"/>
      <c r="I188" s="72" t="s">
        <v>1994</v>
      </c>
      <c r="J188" s="305">
        <v>43326.575833333336</v>
      </c>
      <c r="K188" s="78" t="s">
        <v>1230</v>
      </c>
      <c r="L188" s="328">
        <v>399</v>
      </c>
      <c r="M188" s="85">
        <f t="shared" si="63"/>
        <v>399</v>
      </c>
      <c r="N188" s="630"/>
      <c r="O188" s="29">
        <v>17</v>
      </c>
      <c r="P188" s="24">
        <v>8.5</v>
      </c>
      <c r="Q188" s="92" t="str">
        <f t="shared" si="61"/>
        <v>8x6.5</v>
      </c>
      <c r="R188" s="3">
        <v>8</v>
      </c>
      <c r="S188" s="29">
        <v>6.5</v>
      </c>
      <c r="T188" s="29">
        <v>0</v>
      </c>
      <c r="U188" s="16">
        <v>4.75</v>
      </c>
      <c r="V188" s="93" t="s">
        <v>85</v>
      </c>
      <c r="W188" s="16">
        <v>130.81</v>
      </c>
      <c r="X188" s="8">
        <v>28.75</v>
      </c>
      <c r="Y188" s="47">
        <v>3640</v>
      </c>
      <c r="Z188" s="71" t="s">
        <v>2165</v>
      </c>
      <c r="AA188" s="72" t="s">
        <v>2845</v>
      </c>
      <c r="AB188" s="47" t="str">
        <f t="shared" si="59"/>
        <v>17x8.5, 8x6.5, 0 OS, 3640 lbs</v>
      </c>
      <c r="AC188" s="71" t="s">
        <v>1597</v>
      </c>
      <c r="AD188" s="46" t="str">
        <f>IF(AC188="N/A","None",VLOOKUP(AC188,ACCESSORIES!F:N,9,FALSE))</f>
        <v>Push Thru</v>
      </c>
      <c r="AE188" s="82">
        <f>_xlfn.IFNA(VLOOKUP(AC188,ACCESSORIES!F:J,5,FALSE),"N/A")</f>
        <v>33</v>
      </c>
      <c r="AF188" s="73" t="s">
        <v>85</v>
      </c>
      <c r="AG188" s="73" t="s">
        <v>85</v>
      </c>
      <c r="AH188" s="3" t="s">
        <v>2863</v>
      </c>
      <c r="AI188" s="79" t="s">
        <v>2484</v>
      </c>
      <c r="AJ188" s="9">
        <f>_xlfn.IFNA(VLOOKUP(AI188,ACCESSORIES!F:J,5,FALSE),"N/A")</f>
        <v>1.1000000000000001</v>
      </c>
      <c r="AK188" s="71" t="s">
        <v>237</v>
      </c>
      <c r="AL188" s="3" t="s">
        <v>85</v>
      </c>
      <c r="AM188" s="38" t="str">
        <f>_xlfn.IFNA(VLOOKUP(AL188,ACCESSORIES!F:J,5,FALSE),"N/A")</f>
        <v>N/A</v>
      </c>
      <c r="AN188" s="3" t="s">
        <v>85</v>
      </c>
      <c r="AO188" s="75">
        <v>16.2</v>
      </c>
      <c r="AP188" s="75">
        <v>60</v>
      </c>
      <c r="AQ188" s="3">
        <v>200</v>
      </c>
      <c r="AR188" s="34">
        <v>0</v>
      </c>
      <c r="AS188" s="34">
        <v>0</v>
      </c>
      <c r="AT188" s="34">
        <v>41</v>
      </c>
      <c r="AU188" s="34">
        <v>42</v>
      </c>
      <c r="AV188" s="34">
        <v>207.8</v>
      </c>
      <c r="AW188" s="94">
        <v>203.8</v>
      </c>
      <c r="AX188" s="93">
        <v>123.1</v>
      </c>
      <c r="AY188" s="49">
        <v>92</v>
      </c>
      <c r="AZ188" s="49">
        <v>92</v>
      </c>
      <c r="BA188" s="49">
        <v>42</v>
      </c>
      <c r="BB188" s="48">
        <f t="shared" si="56"/>
        <v>1.65</v>
      </c>
      <c r="BC188" s="92" t="s">
        <v>85</v>
      </c>
      <c r="BD188" s="412" t="str">
        <f>_xlfn.IFNA(VLOOKUP(BC188,ACCESSORIES!F:J,5,FALSE),"N/A")</f>
        <v>N/A</v>
      </c>
      <c r="BE188" s="92" t="s">
        <v>85</v>
      </c>
      <c r="BF188" s="412" t="str">
        <f>_xlfn.IFNA(VLOOKUP(BE188,ACCESSORIES!F:J,5,FALSE),"N/A")</f>
        <v>N/A</v>
      </c>
      <c r="BG188" s="70">
        <v>33</v>
      </c>
      <c r="BH188" s="50">
        <v>20.236220472440898</v>
      </c>
      <c r="BI188" s="50">
        <v>20.236220472440898</v>
      </c>
      <c r="BJ188" s="50">
        <v>11.417322834645701</v>
      </c>
      <c r="BK188" s="357">
        <f t="shared" si="62"/>
        <v>7.6616839999999839E-2</v>
      </c>
      <c r="BL188" s="73">
        <v>36</v>
      </c>
      <c r="BM188" s="107" t="s">
        <v>3771</v>
      </c>
      <c r="BN188" s="46" t="s">
        <v>3891</v>
      </c>
      <c r="BO188" s="29" t="s">
        <v>3907</v>
      </c>
      <c r="BP188" s="29" t="s">
        <v>5175</v>
      </c>
      <c r="BQ188" s="29" t="s">
        <v>2709</v>
      </c>
      <c r="BR188" s="29" t="s">
        <v>5199</v>
      </c>
      <c r="BS188" s="74" t="s">
        <v>5210</v>
      </c>
      <c r="BT188" s="74" t="s">
        <v>5189</v>
      </c>
      <c r="BU188" s="74" t="s">
        <v>4101</v>
      </c>
      <c r="BV188" s="74" t="s">
        <v>3909</v>
      </c>
      <c r="BW188" s="74"/>
      <c r="BX188" s="74"/>
      <c r="BY188" s="300" t="s">
        <v>7843</v>
      </c>
      <c r="BZ188" s="356" t="s">
        <v>7844</v>
      </c>
      <c r="CA188" s="300" t="s">
        <v>7841</v>
      </c>
      <c r="CB188" s="356" t="s">
        <v>7842</v>
      </c>
      <c r="CC188" s="86" t="str">
        <f t="shared" si="57"/>
        <v>MR315, 17x8.5, 0mm Offset, 8x6.5, 130.81mm Centerbore, Matte Black</v>
      </c>
      <c r="CD188" s="74" t="s">
        <v>3719</v>
      </c>
      <c r="CE188" s="74" t="s">
        <v>3720</v>
      </c>
      <c r="CF188" s="74" t="str">
        <f t="shared" si="58"/>
        <v>STREET (3XX)</v>
      </c>
    </row>
    <row r="189" spans="1:84" s="36" customFormat="1" ht="15" customHeight="1">
      <c r="A189" s="22">
        <f t="shared" si="60"/>
        <v>187</v>
      </c>
      <c r="B189" s="92" t="s">
        <v>84</v>
      </c>
      <c r="C189" s="92" t="s">
        <v>1038</v>
      </c>
      <c r="D189" s="92" t="s">
        <v>1976</v>
      </c>
      <c r="E189" s="84" t="str">
        <f>CONCATENATE(LEFT(D189,5),VLOOKUP(CONCATENATE(O189,"x",P189),'WHEEL PART NUMBER GUIDE'!$B$9:$C$51,2,FALSE),VLOOKUP(CONCATENATE(Q189, W189), 'WHEEL PART NUMBER GUIDE'!$Q$6:$R$98, 2, FALSE),VLOOKUP(Z189,'WHEEL PART NUMBER GUIDE'!$J$8:$K$54,2, FALSE),IF(V189="N/A",IF(ABS(T189)&lt;10,"0"&amp;ABS(T189),ABS(T189)),CONCATENATE(LEFT(V189,1),RIGHT(V189,1))), G189, H189)</f>
        <v>MR31578580300</v>
      </c>
      <c r="F189" s="84" t="str">
        <f t="shared" si="55"/>
        <v>MR31578580300</v>
      </c>
      <c r="G189" s="83"/>
      <c r="H189" s="83"/>
      <c r="I189" s="72" t="s">
        <v>2506</v>
      </c>
      <c r="J189" s="305">
        <v>43340</v>
      </c>
      <c r="K189" s="78" t="s">
        <v>1230</v>
      </c>
      <c r="L189" s="328">
        <v>399</v>
      </c>
      <c r="M189" s="85">
        <f t="shared" si="63"/>
        <v>399</v>
      </c>
      <c r="N189" s="630"/>
      <c r="O189" s="29">
        <v>17</v>
      </c>
      <c r="P189" s="24">
        <v>8.5</v>
      </c>
      <c r="Q189" s="92" t="str">
        <f t="shared" si="61"/>
        <v>8x6.5</v>
      </c>
      <c r="R189" s="3">
        <v>8</v>
      </c>
      <c r="S189" s="29">
        <v>6.5</v>
      </c>
      <c r="T189" s="29">
        <v>0</v>
      </c>
      <c r="U189" s="16">
        <v>4.75</v>
      </c>
      <c r="V189" s="93" t="s">
        <v>85</v>
      </c>
      <c r="W189" s="16">
        <v>130.81</v>
      </c>
      <c r="X189" s="8">
        <v>28.76</v>
      </c>
      <c r="Y189" s="47">
        <v>3640</v>
      </c>
      <c r="Z189" s="45" t="s">
        <v>5147</v>
      </c>
      <c r="AA189" s="72" t="s">
        <v>173</v>
      </c>
      <c r="AB189" s="47" t="str">
        <f t="shared" si="59"/>
        <v>17x8.5, 8x6.5, 0 OS, 3640 lbs</v>
      </c>
      <c r="AC189" s="71" t="s">
        <v>1597</v>
      </c>
      <c r="AD189" s="46" t="str">
        <f>IF(AC189="N/A","None",VLOOKUP(AC189,ACCESSORIES!F:N,9,FALSE))</f>
        <v>Push Thru</v>
      </c>
      <c r="AE189" s="82">
        <f>_xlfn.IFNA(VLOOKUP(AC189,ACCESSORIES!F:J,5,FALSE),"N/A")</f>
        <v>33</v>
      </c>
      <c r="AF189" s="73" t="s">
        <v>85</v>
      </c>
      <c r="AG189" s="73" t="s">
        <v>85</v>
      </c>
      <c r="AH189" s="3" t="s">
        <v>2863</v>
      </c>
      <c r="AI189" s="79" t="s">
        <v>2484</v>
      </c>
      <c r="AJ189" s="9">
        <f>_xlfn.IFNA(VLOOKUP(AI189,ACCESSORIES!F:J,5,FALSE),"N/A")</f>
        <v>1.1000000000000001</v>
      </c>
      <c r="AK189" s="71" t="s">
        <v>237</v>
      </c>
      <c r="AL189" s="3" t="s">
        <v>85</v>
      </c>
      <c r="AM189" s="38" t="str">
        <f>_xlfn.IFNA(VLOOKUP(AL189,ACCESSORIES!F:J,5,FALSE),"N/A")</f>
        <v>N/A</v>
      </c>
      <c r="AN189" s="3" t="s">
        <v>85</v>
      </c>
      <c r="AO189" s="75">
        <v>16.2</v>
      </c>
      <c r="AP189" s="75">
        <v>60</v>
      </c>
      <c r="AQ189" s="3">
        <v>200</v>
      </c>
      <c r="AR189" s="34">
        <v>0</v>
      </c>
      <c r="AS189" s="34">
        <v>0</v>
      </c>
      <c r="AT189" s="34">
        <v>41</v>
      </c>
      <c r="AU189" s="34">
        <v>42</v>
      </c>
      <c r="AV189" s="34">
        <v>207.8</v>
      </c>
      <c r="AW189" s="94">
        <v>203.8</v>
      </c>
      <c r="AX189" s="93">
        <v>123.1</v>
      </c>
      <c r="AY189" s="49">
        <v>92</v>
      </c>
      <c r="AZ189" s="49">
        <v>92</v>
      </c>
      <c r="BA189" s="49">
        <v>42</v>
      </c>
      <c r="BB189" s="48">
        <f t="shared" si="56"/>
        <v>1.65</v>
      </c>
      <c r="BC189" s="92" t="s">
        <v>85</v>
      </c>
      <c r="BD189" s="412" t="str">
        <f>_xlfn.IFNA(VLOOKUP(BC189,ACCESSORIES!F:J,5,FALSE),"N/A")</f>
        <v>N/A</v>
      </c>
      <c r="BE189" s="92" t="s">
        <v>85</v>
      </c>
      <c r="BF189" s="412" t="str">
        <f>_xlfn.IFNA(VLOOKUP(BE189,ACCESSORIES!F:J,5,FALSE),"N/A")</f>
        <v>N/A</v>
      </c>
      <c r="BG189" s="70">
        <v>34</v>
      </c>
      <c r="BH189" s="50">
        <v>20.236220472440898</v>
      </c>
      <c r="BI189" s="50">
        <v>20.236220472440898</v>
      </c>
      <c r="BJ189" s="50">
        <v>11.417322834645701</v>
      </c>
      <c r="BK189" s="357">
        <f t="shared" si="62"/>
        <v>7.6616839999999839E-2</v>
      </c>
      <c r="BL189" s="73">
        <v>36</v>
      </c>
      <c r="BM189" s="107" t="s">
        <v>3771</v>
      </c>
      <c r="BN189" s="46" t="s">
        <v>3891</v>
      </c>
      <c r="BO189" s="29" t="s">
        <v>3907</v>
      </c>
      <c r="BP189" s="29" t="s">
        <v>5175</v>
      </c>
      <c r="BQ189" s="29" t="s">
        <v>2709</v>
      </c>
      <c r="BR189" s="29" t="s">
        <v>5199</v>
      </c>
      <c r="BS189" s="74" t="s">
        <v>5210</v>
      </c>
      <c r="BT189" s="74" t="s">
        <v>5189</v>
      </c>
      <c r="BU189" s="74" t="s">
        <v>4101</v>
      </c>
      <c r="BV189" s="74" t="s">
        <v>3909</v>
      </c>
      <c r="BW189" s="74"/>
      <c r="BX189" s="74"/>
      <c r="BY189" s="300" t="s">
        <v>6195</v>
      </c>
      <c r="BZ189" s="356" t="s">
        <v>7372</v>
      </c>
      <c r="CA189" s="300" t="s">
        <v>6197</v>
      </c>
      <c r="CB189" s="356" t="s">
        <v>7373</v>
      </c>
      <c r="CC189" s="86" t="str">
        <f t="shared" si="57"/>
        <v>MR315, 17x8.5, 0mm Offset, 8x6.5, 130.81mm Centerbore, Machined - Clear Coat</v>
      </c>
      <c r="CD189" s="74" t="s">
        <v>3719</v>
      </c>
      <c r="CE189" s="74" t="s">
        <v>3720</v>
      </c>
      <c r="CF189" s="74" t="str">
        <f t="shared" si="58"/>
        <v>STREET (3XX)</v>
      </c>
    </row>
    <row r="190" spans="1:84" s="36" customFormat="1" ht="15" customHeight="1">
      <c r="A190" s="22">
        <f t="shared" si="60"/>
        <v>188</v>
      </c>
      <c r="B190" s="92" t="s">
        <v>84</v>
      </c>
      <c r="C190" s="92" t="s">
        <v>1038</v>
      </c>
      <c r="D190" s="92" t="s">
        <v>1976</v>
      </c>
      <c r="E190" s="84" t="str">
        <f>CONCATENATE(LEFT(D190,5),VLOOKUP(CONCATENATE(O190,"x",P190),'WHEEL PART NUMBER GUIDE'!$B$9:$C$51,2,FALSE),VLOOKUP(CONCATENATE(Q190, W190), 'WHEEL PART NUMBER GUIDE'!$Q$6:$R$98, 2, FALSE),VLOOKUP(Z190,'WHEEL PART NUMBER GUIDE'!$J$8:$K$54,2, FALSE),IF(V190="N/A",IF(ABS(T190)&lt;10,"0"&amp;ABS(T190),ABS(T190)),CONCATENATE(LEFT(V190,1),RIGHT(V190,1))), G190, H190)</f>
        <v>MR315785801600</v>
      </c>
      <c r="F190" s="84" t="str">
        <f t="shared" si="55"/>
        <v>MR315785801600</v>
      </c>
      <c r="G190" s="83"/>
      <c r="H190" s="83"/>
      <c r="I190" s="72" t="s">
        <v>7701</v>
      </c>
      <c r="J190" s="305">
        <v>45637</v>
      </c>
      <c r="K190" s="78" t="s">
        <v>1230</v>
      </c>
      <c r="L190" s="328">
        <v>397</v>
      </c>
      <c r="M190" s="85">
        <f t="shared" si="63"/>
        <v>397</v>
      </c>
      <c r="N190" s="630"/>
      <c r="O190" s="29">
        <v>17</v>
      </c>
      <c r="P190" s="24">
        <v>8.5</v>
      </c>
      <c r="Q190" s="92" t="str">
        <f t="shared" si="61"/>
        <v>8x6.5</v>
      </c>
      <c r="R190" s="3">
        <v>8</v>
      </c>
      <c r="S190" s="29">
        <v>6.5</v>
      </c>
      <c r="T190" s="29">
        <v>0</v>
      </c>
      <c r="U190" s="16">
        <v>4.75</v>
      </c>
      <c r="V190" s="93" t="s">
        <v>85</v>
      </c>
      <c r="W190" s="16">
        <v>130.81</v>
      </c>
      <c r="X190" s="8">
        <v>28.76</v>
      </c>
      <c r="Y190" s="47">
        <v>3640</v>
      </c>
      <c r="Z190" s="45" t="s">
        <v>7682</v>
      </c>
      <c r="AA190" s="72" t="s">
        <v>2848</v>
      </c>
      <c r="AB190" s="47" t="str">
        <f t="shared" si="59"/>
        <v>17x8.5, 8x6.5, 0 OS, 3640 lbs</v>
      </c>
      <c r="AC190" s="415" t="s">
        <v>7694</v>
      </c>
      <c r="AD190" s="46" t="str">
        <f>IF(AC190="N/A","None",VLOOKUP(AC190,ACCESSORIES!F:N,9,FALSE))</f>
        <v>Push Thru</v>
      </c>
      <c r="AE190" s="82">
        <f>_xlfn.IFNA(VLOOKUP(AC190,ACCESSORIES!F:J,5,FALSE),"N/A")</f>
        <v>33</v>
      </c>
      <c r="AF190" s="73" t="s">
        <v>85</v>
      </c>
      <c r="AG190" s="73" t="s">
        <v>85</v>
      </c>
      <c r="AH190" s="3" t="s">
        <v>2863</v>
      </c>
      <c r="AI190" s="31" t="s">
        <v>1497</v>
      </c>
      <c r="AJ190" s="9">
        <f>_xlfn.IFNA(VLOOKUP(AI190,ACCESSORIES!F:J,5,FALSE),"N/A")</f>
        <v>1.1000000000000001</v>
      </c>
      <c r="AK190" s="71" t="s">
        <v>237</v>
      </c>
      <c r="AL190" s="3" t="s">
        <v>85</v>
      </c>
      <c r="AM190" s="38" t="str">
        <f>_xlfn.IFNA(VLOOKUP(AL190,ACCESSORIES!F:J,5,FALSE),"N/A")</f>
        <v>N/A</v>
      </c>
      <c r="AN190" s="3" t="s">
        <v>85</v>
      </c>
      <c r="AO190" s="75">
        <v>16.2</v>
      </c>
      <c r="AP190" s="75">
        <v>60</v>
      </c>
      <c r="AQ190" s="3">
        <v>200</v>
      </c>
      <c r="AR190" s="34">
        <v>0</v>
      </c>
      <c r="AS190" s="34">
        <v>0</v>
      </c>
      <c r="AT190" s="34">
        <v>41</v>
      </c>
      <c r="AU190" s="34">
        <v>42</v>
      </c>
      <c r="AV190" s="34">
        <v>207.8</v>
      </c>
      <c r="AW190" s="94">
        <v>203.8</v>
      </c>
      <c r="AX190" s="93">
        <v>123.1</v>
      </c>
      <c r="AY190" s="49">
        <v>92</v>
      </c>
      <c r="AZ190" s="49">
        <v>92</v>
      </c>
      <c r="BA190" s="49">
        <v>42</v>
      </c>
      <c r="BB190" s="48">
        <f t="shared" si="56"/>
        <v>1.65</v>
      </c>
      <c r="BC190" s="92" t="s">
        <v>85</v>
      </c>
      <c r="BD190" s="412" t="str">
        <f>_xlfn.IFNA(VLOOKUP(BC190,ACCESSORIES!F:J,5,FALSE),"N/A")</f>
        <v>N/A</v>
      </c>
      <c r="BE190" s="92" t="s">
        <v>85</v>
      </c>
      <c r="BF190" s="412" t="str">
        <f>_xlfn.IFNA(VLOOKUP(BE190,ACCESSORIES!F:J,5,FALSE),"N/A")</f>
        <v>N/A</v>
      </c>
      <c r="BG190" s="70">
        <v>34</v>
      </c>
      <c r="BH190" s="50">
        <v>20.236220472440898</v>
      </c>
      <c r="BI190" s="50">
        <v>20.236220472440898</v>
      </c>
      <c r="BJ190" s="50">
        <v>11.417322834645701</v>
      </c>
      <c r="BK190" s="357">
        <f t="shared" si="62"/>
        <v>7.6616839999999839E-2</v>
      </c>
      <c r="BL190" s="73">
        <v>36</v>
      </c>
      <c r="BM190" s="107" t="s">
        <v>3771</v>
      </c>
      <c r="BN190" s="46" t="s">
        <v>3891</v>
      </c>
      <c r="BO190" s="29" t="s">
        <v>3907</v>
      </c>
      <c r="BP190" s="29" t="s">
        <v>5175</v>
      </c>
      <c r="BQ190" s="29" t="s">
        <v>2709</v>
      </c>
      <c r="BR190" s="29" t="s">
        <v>5199</v>
      </c>
      <c r="BS190" s="74" t="s">
        <v>5210</v>
      </c>
      <c r="BT190" s="74" t="s">
        <v>5189</v>
      </c>
      <c r="BU190" s="74" t="s">
        <v>4101</v>
      </c>
      <c r="BV190" s="74" t="s">
        <v>3909</v>
      </c>
      <c r="BW190" s="74"/>
      <c r="BX190" s="74"/>
      <c r="BY190" s="300" t="s">
        <v>10466</v>
      </c>
      <c r="BZ190" s="356" t="s">
        <v>10470</v>
      </c>
      <c r="CA190" s="300" t="s">
        <v>10471</v>
      </c>
      <c r="CB190" s="356" t="s">
        <v>10472</v>
      </c>
      <c r="CC190" s="86" t="str">
        <f t="shared" si="57"/>
        <v>MR315, 17x8.5, 0mm Offset, 8x6.5, 130.81mm Centerbore, Machined - Gloss Black Lip</v>
      </c>
      <c r="CD190" s="74" t="s">
        <v>3719</v>
      </c>
      <c r="CE190" s="74" t="s">
        <v>3720</v>
      </c>
      <c r="CF190" s="74" t="str">
        <f t="shared" si="58"/>
        <v>STREET (3XX)</v>
      </c>
    </row>
    <row r="191" spans="1:84" s="36" customFormat="1" ht="15" customHeight="1">
      <c r="A191" s="22">
        <f t="shared" si="60"/>
        <v>189</v>
      </c>
      <c r="B191" s="92" t="s">
        <v>84</v>
      </c>
      <c r="C191" s="92" t="s">
        <v>1038</v>
      </c>
      <c r="D191" s="92" t="s">
        <v>1976</v>
      </c>
      <c r="E191" s="84" t="str">
        <f>CONCATENATE(LEFT(D191,5),VLOOKUP(CONCATENATE(O191,"x",P191),'WHEEL PART NUMBER GUIDE'!$B$9:$C$51,2,FALSE),VLOOKUP(CONCATENATE(Q191, W191), 'WHEEL PART NUMBER GUIDE'!$Q$6:$R$98, 2, FALSE),VLOOKUP(Z191,'WHEEL PART NUMBER GUIDE'!$J$8:$K$54,2, FALSE),IF(V191="N/A",IF(ABS(T191)&lt;10,"0"&amp;ABS(T191),ABS(T191)),CONCATENATE(LEFT(V191,1),RIGHT(V191,1))), G191, H191)</f>
        <v>MR31578587500</v>
      </c>
      <c r="F191" s="84" t="str">
        <f t="shared" si="55"/>
        <v>MR31578587500</v>
      </c>
      <c r="G191" s="83"/>
      <c r="H191" s="83"/>
      <c r="I191" s="72" t="s">
        <v>2019</v>
      </c>
      <c r="J191" s="305">
        <v>43326.578402777777</v>
      </c>
      <c r="K191" s="78" t="s">
        <v>1230</v>
      </c>
      <c r="L191" s="328">
        <v>399</v>
      </c>
      <c r="M191" s="85">
        <f t="shared" si="63"/>
        <v>399</v>
      </c>
      <c r="N191" s="630"/>
      <c r="O191" s="29">
        <v>17</v>
      </c>
      <c r="P191" s="24">
        <v>8.5</v>
      </c>
      <c r="Q191" s="92" t="str">
        <f t="shared" si="61"/>
        <v>8x170</v>
      </c>
      <c r="R191" s="3">
        <v>8</v>
      </c>
      <c r="S191" s="29">
        <v>170</v>
      </c>
      <c r="T191" s="29">
        <v>0</v>
      </c>
      <c r="U191" s="16">
        <v>4.75</v>
      </c>
      <c r="V191" s="93" t="s">
        <v>85</v>
      </c>
      <c r="W191" s="16">
        <v>130.81</v>
      </c>
      <c r="X191" s="8">
        <v>28.75</v>
      </c>
      <c r="Y191" s="47">
        <v>3640</v>
      </c>
      <c r="Z191" s="71" t="s">
        <v>2165</v>
      </c>
      <c r="AA191" s="72" t="s">
        <v>2845</v>
      </c>
      <c r="AB191" s="47" t="str">
        <f t="shared" si="59"/>
        <v>17x8.5, 8x170, 0 OS, 3640 lbs</v>
      </c>
      <c r="AC191" s="71" t="s">
        <v>1746</v>
      </c>
      <c r="AD191" s="46" t="str">
        <f>IF(AC191="N/A","None",VLOOKUP(AC191,ACCESSORIES!F:N,9,FALSE))</f>
        <v>Push Thru</v>
      </c>
      <c r="AE191" s="82">
        <f>_xlfn.IFNA(VLOOKUP(AC191,ACCESSORIES!F:J,5,FALSE),"N/A")</f>
        <v>33</v>
      </c>
      <c r="AF191" s="73" t="s">
        <v>85</v>
      </c>
      <c r="AG191" s="73" t="s">
        <v>85</v>
      </c>
      <c r="AH191" s="3" t="s">
        <v>2863</v>
      </c>
      <c r="AI191" s="79" t="s">
        <v>2484</v>
      </c>
      <c r="AJ191" s="9">
        <f>_xlfn.IFNA(VLOOKUP(AI191,ACCESSORIES!F:J,5,FALSE),"N/A")</f>
        <v>1.1000000000000001</v>
      </c>
      <c r="AK191" s="71" t="s">
        <v>237</v>
      </c>
      <c r="AL191" s="3" t="s">
        <v>85</v>
      </c>
      <c r="AM191" s="38" t="str">
        <f>_xlfn.IFNA(VLOOKUP(AL191,ACCESSORIES!F:J,5,FALSE),"N/A")</f>
        <v>N/A</v>
      </c>
      <c r="AN191" s="3" t="s">
        <v>85</v>
      </c>
      <c r="AO191" s="75">
        <v>16.2</v>
      </c>
      <c r="AP191" s="75">
        <v>60</v>
      </c>
      <c r="AQ191" s="3">
        <v>200</v>
      </c>
      <c r="AR191" s="34">
        <v>0</v>
      </c>
      <c r="AS191" s="34">
        <v>0</v>
      </c>
      <c r="AT191" s="34">
        <v>41</v>
      </c>
      <c r="AU191" s="34">
        <v>42</v>
      </c>
      <c r="AV191" s="34">
        <v>207.8</v>
      </c>
      <c r="AW191" s="94">
        <v>203.8</v>
      </c>
      <c r="AX191" s="77">
        <v>128</v>
      </c>
      <c r="AY191" s="49">
        <v>103.9</v>
      </c>
      <c r="AZ191" s="49">
        <v>107</v>
      </c>
      <c r="BA191" s="49">
        <v>42</v>
      </c>
      <c r="BB191" s="48">
        <f t="shared" si="56"/>
        <v>1.65</v>
      </c>
      <c r="BC191" s="92" t="s">
        <v>85</v>
      </c>
      <c r="BD191" s="412" t="str">
        <f>_xlfn.IFNA(VLOOKUP(BC191,ACCESSORIES!F:J,5,FALSE),"N/A")</f>
        <v>N/A</v>
      </c>
      <c r="BE191" s="92" t="s">
        <v>85</v>
      </c>
      <c r="BF191" s="412" t="str">
        <f>_xlfn.IFNA(VLOOKUP(BE191,ACCESSORIES!F:J,5,FALSE),"N/A")</f>
        <v>N/A</v>
      </c>
      <c r="BG191" s="70">
        <v>33</v>
      </c>
      <c r="BH191" s="50">
        <v>20.236220472440898</v>
      </c>
      <c r="BI191" s="50">
        <v>20.236220472440898</v>
      </c>
      <c r="BJ191" s="50">
        <v>11.417322834645701</v>
      </c>
      <c r="BK191" s="357">
        <f t="shared" si="62"/>
        <v>7.6616839999999839E-2</v>
      </c>
      <c r="BL191" s="73">
        <v>36</v>
      </c>
      <c r="BM191" s="107" t="s">
        <v>3771</v>
      </c>
      <c r="BN191" s="46" t="s">
        <v>3891</v>
      </c>
      <c r="BO191" s="29" t="s">
        <v>3907</v>
      </c>
      <c r="BP191" s="29" t="s">
        <v>5175</v>
      </c>
      <c r="BQ191" s="29" t="s">
        <v>2709</v>
      </c>
      <c r="BR191" s="29" t="s">
        <v>5199</v>
      </c>
      <c r="BS191" s="74" t="s">
        <v>5210</v>
      </c>
      <c r="BT191" s="74" t="s">
        <v>5189</v>
      </c>
      <c r="BU191" s="74" t="s">
        <v>4101</v>
      </c>
      <c r="BV191" s="74" t="s">
        <v>3909</v>
      </c>
      <c r="BW191" s="74"/>
      <c r="BX191" s="74"/>
      <c r="BY191" s="300" t="s">
        <v>7843</v>
      </c>
      <c r="BZ191" s="356" t="s">
        <v>7844</v>
      </c>
      <c r="CA191" s="300" t="s">
        <v>7841</v>
      </c>
      <c r="CB191" s="356" t="s">
        <v>7842</v>
      </c>
      <c r="CC191" s="86" t="str">
        <f t="shared" si="57"/>
        <v>MR315, 17x8.5, 0mm Offset, 8x170, 130.81mm Centerbore, Matte Black</v>
      </c>
      <c r="CD191" s="74" t="s">
        <v>3719</v>
      </c>
      <c r="CE191" s="74" t="s">
        <v>3720</v>
      </c>
      <c r="CF191" s="74" t="str">
        <f t="shared" si="58"/>
        <v>STREET (3XX)</v>
      </c>
    </row>
    <row r="192" spans="1:84" s="36" customFormat="1" ht="15" customHeight="1">
      <c r="A192" s="22">
        <f t="shared" si="60"/>
        <v>190</v>
      </c>
      <c r="B192" s="92" t="s">
        <v>84</v>
      </c>
      <c r="C192" s="92" t="s">
        <v>1038</v>
      </c>
      <c r="D192" s="92" t="s">
        <v>1976</v>
      </c>
      <c r="E192" s="84" t="str">
        <f>CONCATENATE(LEFT(D192,5),VLOOKUP(CONCATENATE(O192,"x",P192),'WHEEL PART NUMBER GUIDE'!$B$9:$C$51,2,FALSE),VLOOKUP(CONCATENATE(Q192, W192), 'WHEEL PART NUMBER GUIDE'!$Q$6:$R$98, 2, FALSE),VLOOKUP(Z192,'WHEEL PART NUMBER GUIDE'!$J$8:$K$54,2, FALSE),IF(V192="N/A",IF(ABS(T192)&lt;10,"0"&amp;ABS(T192),ABS(T192)),CONCATENATE(LEFT(V192,1),RIGHT(V192,1))), G192, H192)</f>
        <v>MR31578587300</v>
      </c>
      <c r="F192" s="84" t="str">
        <f t="shared" si="55"/>
        <v>MR31578587300</v>
      </c>
      <c r="G192" s="83"/>
      <c r="H192" s="83"/>
      <c r="I192" s="72" t="s">
        <v>2507</v>
      </c>
      <c r="J192" s="305">
        <v>43340</v>
      </c>
      <c r="K192" s="78" t="s">
        <v>1230</v>
      </c>
      <c r="L192" s="328">
        <v>399</v>
      </c>
      <c r="M192" s="85">
        <f t="shared" si="63"/>
        <v>399</v>
      </c>
      <c r="N192" s="630"/>
      <c r="O192" s="29">
        <v>17</v>
      </c>
      <c r="P192" s="24">
        <v>8.5</v>
      </c>
      <c r="Q192" s="92" t="str">
        <f t="shared" si="61"/>
        <v>8x170</v>
      </c>
      <c r="R192" s="3">
        <v>8</v>
      </c>
      <c r="S192" s="29">
        <v>170</v>
      </c>
      <c r="T192" s="29">
        <v>0</v>
      </c>
      <c r="U192" s="16">
        <v>4.75</v>
      </c>
      <c r="V192" s="93" t="s">
        <v>85</v>
      </c>
      <c r="W192" s="16">
        <v>130.81</v>
      </c>
      <c r="X192" s="8">
        <v>28.77</v>
      </c>
      <c r="Y192" s="47">
        <v>3640</v>
      </c>
      <c r="Z192" s="45" t="s">
        <v>5147</v>
      </c>
      <c r="AA192" s="72" t="s">
        <v>173</v>
      </c>
      <c r="AB192" s="47" t="str">
        <f t="shared" si="59"/>
        <v>17x8.5, 8x170, 0 OS, 3640 lbs</v>
      </c>
      <c r="AC192" s="71" t="s">
        <v>1746</v>
      </c>
      <c r="AD192" s="46" t="str">
        <f>IF(AC192="N/A","None",VLOOKUP(AC192,ACCESSORIES!F:N,9,FALSE))</f>
        <v>Push Thru</v>
      </c>
      <c r="AE192" s="82">
        <f>_xlfn.IFNA(VLOOKUP(AC192,ACCESSORIES!F:J,5,FALSE),"N/A")</f>
        <v>33</v>
      </c>
      <c r="AF192" s="73" t="s">
        <v>85</v>
      </c>
      <c r="AG192" s="73" t="s">
        <v>85</v>
      </c>
      <c r="AH192" s="3" t="s">
        <v>2863</v>
      </c>
      <c r="AI192" s="79" t="s">
        <v>2484</v>
      </c>
      <c r="AJ192" s="9">
        <f>_xlfn.IFNA(VLOOKUP(AI192,ACCESSORIES!F:J,5,FALSE),"N/A")</f>
        <v>1.1000000000000001</v>
      </c>
      <c r="AK192" s="71" t="s">
        <v>237</v>
      </c>
      <c r="AL192" s="3" t="s">
        <v>85</v>
      </c>
      <c r="AM192" s="38" t="str">
        <f>_xlfn.IFNA(VLOOKUP(AL192,ACCESSORIES!F:J,5,FALSE),"N/A")</f>
        <v>N/A</v>
      </c>
      <c r="AN192" s="3" t="s">
        <v>85</v>
      </c>
      <c r="AO192" s="75">
        <v>16.2</v>
      </c>
      <c r="AP192" s="75">
        <v>60</v>
      </c>
      <c r="AQ192" s="3">
        <v>200</v>
      </c>
      <c r="AR192" s="34">
        <v>0</v>
      </c>
      <c r="AS192" s="34">
        <v>0</v>
      </c>
      <c r="AT192" s="34">
        <v>41</v>
      </c>
      <c r="AU192" s="34">
        <v>42</v>
      </c>
      <c r="AV192" s="34">
        <v>207.8</v>
      </c>
      <c r="AW192" s="94">
        <v>203.8</v>
      </c>
      <c r="AX192" s="77">
        <v>128</v>
      </c>
      <c r="AY192" s="49">
        <v>103.9</v>
      </c>
      <c r="AZ192" s="49">
        <v>107</v>
      </c>
      <c r="BA192" s="49">
        <v>42</v>
      </c>
      <c r="BB192" s="48">
        <f t="shared" si="56"/>
        <v>1.65</v>
      </c>
      <c r="BC192" s="92" t="s">
        <v>85</v>
      </c>
      <c r="BD192" s="412" t="str">
        <f>_xlfn.IFNA(VLOOKUP(BC192,ACCESSORIES!F:J,5,FALSE),"N/A")</f>
        <v>N/A</v>
      </c>
      <c r="BE192" s="92" t="s">
        <v>85</v>
      </c>
      <c r="BF192" s="412" t="str">
        <f>_xlfn.IFNA(VLOOKUP(BE192,ACCESSORIES!F:J,5,FALSE),"N/A")</f>
        <v>N/A</v>
      </c>
      <c r="BG192" s="70">
        <v>34</v>
      </c>
      <c r="BH192" s="50">
        <v>20.236220472440898</v>
      </c>
      <c r="BI192" s="50">
        <v>20.236220472440898</v>
      </c>
      <c r="BJ192" s="50">
        <v>11.417322834645701</v>
      </c>
      <c r="BK192" s="357">
        <f t="shared" si="62"/>
        <v>7.6616839999999839E-2</v>
      </c>
      <c r="BL192" s="73">
        <v>36</v>
      </c>
      <c r="BM192" s="107" t="s">
        <v>3771</v>
      </c>
      <c r="BN192" s="46" t="s">
        <v>3891</v>
      </c>
      <c r="BO192" s="29" t="s">
        <v>3907</v>
      </c>
      <c r="BP192" s="29" t="s">
        <v>5175</v>
      </c>
      <c r="BQ192" s="29" t="s">
        <v>2709</v>
      </c>
      <c r="BR192" s="29" t="s">
        <v>5199</v>
      </c>
      <c r="BS192" s="74" t="s">
        <v>5210</v>
      </c>
      <c r="BT192" s="74" t="s">
        <v>5189</v>
      </c>
      <c r="BU192" s="74" t="s">
        <v>4101</v>
      </c>
      <c r="BV192" s="74" t="s">
        <v>3909</v>
      </c>
      <c r="BW192" s="74"/>
      <c r="BX192" s="74"/>
      <c r="BY192" s="300" t="s">
        <v>6195</v>
      </c>
      <c r="BZ192" s="356" t="s">
        <v>7372</v>
      </c>
      <c r="CA192" s="300" t="s">
        <v>6197</v>
      </c>
      <c r="CB192" s="356" t="s">
        <v>7373</v>
      </c>
      <c r="CC192" s="86" t="str">
        <f t="shared" si="57"/>
        <v>MR315, 17x8.5, 0mm Offset, 8x170, 130.81mm Centerbore, Machined - Clear Coat</v>
      </c>
      <c r="CD192" s="74" t="s">
        <v>3719</v>
      </c>
      <c r="CE192" s="74" t="s">
        <v>3720</v>
      </c>
      <c r="CF192" s="74" t="str">
        <f t="shared" si="58"/>
        <v>STREET (3XX)</v>
      </c>
    </row>
    <row r="193" spans="1:84" s="36" customFormat="1" ht="15" customHeight="1">
      <c r="A193" s="22">
        <f t="shared" si="60"/>
        <v>191</v>
      </c>
      <c r="B193" s="92" t="s">
        <v>84</v>
      </c>
      <c r="C193" s="92" t="s">
        <v>1038</v>
      </c>
      <c r="D193" s="92" t="s">
        <v>1976</v>
      </c>
      <c r="E193" s="84" t="str">
        <f>CONCATENATE(LEFT(D193,5),VLOOKUP(CONCATENATE(O193,"x",P193),'WHEEL PART NUMBER GUIDE'!$B$9:$C$51,2,FALSE),VLOOKUP(CONCATENATE(Q193, W193), 'WHEEL PART NUMBER GUIDE'!$Q$6:$R$98, 2, FALSE),VLOOKUP(Z193,'WHEEL PART NUMBER GUIDE'!$J$8:$K$54,2, FALSE),IF(V193="N/A",IF(ABS(T193)&lt;10,"0"&amp;ABS(T193),ABS(T193)),CONCATENATE(LEFT(V193,1),RIGHT(V193,1))), G193, H193)</f>
        <v>MR315785871600</v>
      </c>
      <c r="F193" s="84" t="str">
        <f t="shared" si="55"/>
        <v>MR315785871600</v>
      </c>
      <c r="G193" s="83"/>
      <c r="H193" s="83"/>
      <c r="I193" s="72" t="s">
        <v>7702</v>
      </c>
      <c r="J193" s="305">
        <v>45637</v>
      </c>
      <c r="K193" s="78" t="s">
        <v>1230</v>
      </c>
      <c r="L193" s="328">
        <v>397</v>
      </c>
      <c r="M193" s="85">
        <f t="shared" si="63"/>
        <v>397</v>
      </c>
      <c r="N193" s="630"/>
      <c r="O193" s="29">
        <v>17</v>
      </c>
      <c r="P193" s="24">
        <v>8.5</v>
      </c>
      <c r="Q193" s="92" t="str">
        <f t="shared" si="61"/>
        <v>8x170</v>
      </c>
      <c r="R193" s="3">
        <v>8</v>
      </c>
      <c r="S193" s="29">
        <v>170</v>
      </c>
      <c r="T193" s="29">
        <v>0</v>
      </c>
      <c r="U193" s="16">
        <v>4.75</v>
      </c>
      <c r="V193" s="93" t="s">
        <v>85</v>
      </c>
      <c r="W193" s="16">
        <v>130.81</v>
      </c>
      <c r="X193" s="8">
        <v>28.77</v>
      </c>
      <c r="Y193" s="47">
        <v>3640</v>
      </c>
      <c r="Z193" s="45" t="s">
        <v>7682</v>
      </c>
      <c r="AA193" s="72" t="s">
        <v>2848</v>
      </c>
      <c r="AB193" s="47" t="str">
        <f t="shared" si="59"/>
        <v>17x8.5, 8x170, 0 OS, 3640 lbs</v>
      </c>
      <c r="AC193" s="415" t="s">
        <v>7695</v>
      </c>
      <c r="AD193" s="46" t="str">
        <f>IF(AC193="N/A","None",VLOOKUP(AC193,ACCESSORIES!F:N,9,FALSE))</f>
        <v>Push Thru</v>
      </c>
      <c r="AE193" s="82">
        <f>_xlfn.IFNA(VLOOKUP(AC193,ACCESSORIES!F:J,5,FALSE),"N/A")</f>
        <v>33</v>
      </c>
      <c r="AF193" s="73" t="s">
        <v>85</v>
      </c>
      <c r="AG193" s="73" t="s">
        <v>85</v>
      </c>
      <c r="AH193" s="3" t="s">
        <v>2863</v>
      </c>
      <c r="AI193" s="31" t="s">
        <v>1497</v>
      </c>
      <c r="AJ193" s="9">
        <f>_xlfn.IFNA(VLOOKUP(AI193,ACCESSORIES!F:J,5,FALSE),"N/A")</f>
        <v>1.1000000000000001</v>
      </c>
      <c r="AK193" s="71" t="s">
        <v>237</v>
      </c>
      <c r="AL193" s="3" t="s">
        <v>85</v>
      </c>
      <c r="AM193" s="38" t="str">
        <f>_xlfn.IFNA(VLOOKUP(AL193,ACCESSORIES!F:J,5,FALSE),"N/A")</f>
        <v>N/A</v>
      </c>
      <c r="AN193" s="3" t="s">
        <v>85</v>
      </c>
      <c r="AO193" s="75">
        <v>16.2</v>
      </c>
      <c r="AP193" s="75">
        <v>60</v>
      </c>
      <c r="AQ193" s="3">
        <v>200</v>
      </c>
      <c r="AR193" s="34">
        <v>0</v>
      </c>
      <c r="AS193" s="34">
        <v>0</v>
      </c>
      <c r="AT193" s="34">
        <v>41</v>
      </c>
      <c r="AU193" s="34">
        <v>42</v>
      </c>
      <c r="AV193" s="34">
        <v>207.8</v>
      </c>
      <c r="AW193" s="94">
        <v>203.8</v>
      </c>
      <c r="AX193" s="77">
        <v>128</v>
      </c>
      <c r="AY193" s="49">
        <v>103.9</v>
      </c>
      <c r="AZ193" s="49">
        <v>107</v>
      </c>
      <c r="BA193" s="49">
        <v>42</v>
      </c>
      <c r="BB193" s="48">
        <f t="shared" si="56"/>
        <v>1.65</v>
      </c>
      <c r="BC193" s="92" t="s">
        <v>85</v>
      </c>
      <c r="BD193" s="412" t="str">
        <f>_xlfn.IFNA(VLOOKUP(BC193,ACCESSORIES!F:J,5,FALSE),"N/A")</f>
        <v>N/A</v>
      </c>
      <c r="BE193" s="92" t="s">
        <v>85</v>
      </c>
      <c r="BF193" s="412" t="str">
        <f>_xlfn.IFNA(VLOOKUP(BE193,ACCESSORIES!F:J,5,FALSE),"N/A")</f>
        <v>N/A</v>
      </c>
      <c r="BG193" s="70">
        <v>34</v>
      </c>
      <c r="BH193" s="50">
        <v>20.236220472440898</v>
      </c>
      <c r="BI193" s="50">
        <v>20.236220472440898</v>
      </c>
      <c r="BJ193" s="50">
        <v>11.417322834645701</v>
      </c>
      <c r="BK193" s="357">
        <f t="shared" si="62"/>
        <v>7.6616839999999839E-2</v>
      </c>
      <c r="BL193" s="73">
        <v>36</v>
      </c>
      <c r="BM193" s="107" t="s">
        <v>3771</v>
      </c>
      <c r="BN193" s="46" t="s">
        <v>3891</v>
      </c>
      <c r="BO193" s="29" t="s">
        <v>3907</v>
      </c>
      <c r="BP193" s="29" t="s">
        <v>5175</v>
      </c>
      <c r="BQ193" s="29" t="s">
        <v>2709</v>
      </c>
      <c r="BR193" s="29" t="s">
        <v>5199</v>
      </c>
      <c r="BS193" s="74" t="s">
        <v>5210</v>
      </c>
      <c r="BT193" s="74" t="s">
        <v>5189</v>
      </c>
      <c r="BU193" s="74" t="s">
        <v>4101</v>
      </c>
      <c r="BV193" s="74" t="s">
        <v>3909</v>
      </c>
      <c r="BW193" s="74"/>
      <c r="BX193" s="74"/>
      <c r="BY193" s="300" t="s">
        <v>10466</v>
      </c>
      <c r="BZ193" s="356" t="s">
        <v>10470</v>
      </c>
      <c r="CA193" s="300" t="s">
        <v>10471</v>
      </c>
      <c r="CB193" s="356" t="s">
        <v>10472</v>
      </c>
      <c r="CC193" s="86" t="str">
        <f t="shared" si="57"/>
        <v>MR315, 17x8.5, 0mm Offset, 8x170, 130.81mm Centerbore, Machined - Gloss Black Lip</v>
      </c>
      <c r="CD193" s="74" t="s">
        <v>3719</v>
      </c>
      <c r="CE193" s="74" t="s">
        <v>3720</v>
      </c>
      <c r="CF193" s="74" t="str">
        <f t="shared" si="58"/>
        <v>STREET (3XX)</v>
      </c>
    </row>
    <row r="194" spans="1:84" s="36" customFormat="1" ht="15" customHeight="1">
      <c r="A194" s="22">
        <f t="shared" si="60"/>
        <v>192</v>
      </c>
      <c r="B194" s="92" t="s">
        <v>84</v>
      </c>
      <c r="C194" s="92" t="s">
        <v>1038</v>
      </c>
      <c r="D194" s="92" t="s">
        <v>1976</v>
      </c>
      <c r="E194" s="84" t="str">
        <f>CONCATENATE(LEFT(D194,5),VLOOKUP(CONCATENATE(O194,"x",P194),'WHEEL PART NUMBER GUIDE'!$B$9:$C$51,2,FALSE),VLOOKUP(CONCATENATE(Q194, W194), 'WHEEL PART NUMBER GUIDE'!$Q$6:$R$98, 2, FALSE),VLOOKUP(Z194,'WHEEL PART NUMBER GUIDE'!$J$8:$K$54,2, FALSE),IF(V194="N/A",IF(ABS(T194)&lt;10,"0"&amp;ABS(T194),ABS(T194)),CONCATENATE(LEFT(V194,1),RIGHT(V194,1))), G194, H194)</f>
        <v>MR31578588500</v>
      </c>
      <c r="F194" s="84" t="str">
        <f t="shared" si="55"/>
        <v>MR31578588500</v>
      </c>
      <c r="G194" s="83"/>
      <c r="H194" s="83"/>
      <c r="I194" s="72" t="s">
        <v>2016</v>
      </c>
      <c r="J194" s="305">
        <v>43326.597777777781</v>
      </c>
      <c r="K194" s="78" t="s">
        <v>1230</v>
      </c>
      <c r="L194" s="328">
        <v>399</v>
      </c>
      <c r="M194" s="85">
        <f t="shared" si="63"/>
        <v>399</v>
      </c>
      <c r="N194" s="630"/>
      <c r="O194" s="29">
        <v>17</v>
      </c>
      <c r="P194" s="24">
        <v>8.5</v>
      </c>
      <c r="Q194" s="92" t="str">
        <f t="shared" si="61"/>
        <v>8x180</v>
      </c>
      <c r="R194" s="3">
        <v>8</v>
      </c>
      <c r="S194" s="29">
        <v>180</v>
      </c>
      <c r="T194" s="29">
        <v>0</v>
      </c>
      <c r="U194" s="16">
        <v>4.75</v>
      </c>
      <c r="V194" s="93" t="s">
        <v>85</v>
      </c>
      <c r="W194" s="16">
        <v>130.81</v>
      </c>
      <c r="X194" s="8">
        <v>29.15</v>
      </c>
      <c r="Y194" s="47">
        <v>3640</v>
      </c>
      <c r="Z194" s="71" t="s">
        <v>2165</v>
      </c>
      <c r="AA194" s="72" t="s">
        <v>2845</v>
      </c>
      <c r="AB194" s="47" t="str">
        <f t="shared" si="59"/>
        <v>17x8.5, 8x180, 0 OS, 3640 lbs</v>
      </c>
      <c r="AC194" s="71" t="s">
        <v>1597</v>
      </c>
      <c r="AD194" s="46" t="str">
        <f>IF(AC194="N/A","None",VLOOKUP(AC194,ACCESSORIES!F:N,9,FALSE))</f>
        <v>Push Thru</v>
      </c>
      <c r="AE194" s="82">
        <f>_xlfn.IFNA(VLOOKUP(AC194,ACCESSORIES!F:J,5,FALSE),"N/A")</f>
        <v>33</v>
      </c>
      <c r="AF194" s="73" t="s">
        <v>85</v>
      </c>
      <c r="AG194" s="73" t="s">
        <v>85</v>
      </c>
      <c r="AH194" s="3" t="s">
        <v>2863</v>
      </c>
      <c r="AI194" s="79" t="s">
        <v>2484</v>
      </c>
      <c r="AJ194" s="9">
        <f>_xlfn.IFNA(VLOOKUP(AI194,ACCESSORIES!F:J,5,FALSE),"N/A")</f>
        <v>1.1000000000000001</v>
      </c>
      <c r="AK194" s="71" t="s">
        <v>237</v>
      </c>
      <c r="AL194" s="3" t="s">
        <v>85</v>
      </c>
      <c r="AM194" s="38" t="str">
        <f>_xlfn.IFNA(VLOOKUP(AL194,ACCESSORIES!F:J,5,FALSE),"N/A")</f>
        <v>N/A</v>
      </c>
      <c r="AN194" s="3" t="s">
        <v>85</v>
      </c>
      <c r="AO194" s="75">
        <v>16.2</v>
      </c>
      <c r="AP194" s="75">
        <v>60</v>
      </c>
      <c r="AQ194" s="3">
        <v>210</v>
      </c>
      <c r="AR194" s="34">
        <v>0</v>
      </c>
      <c r="AS194" s="34">
        <v>0</v>
      </c>
      <c r="AT194" s="34">
        <v>41</v>
      </c>
      <c r="AU194" s="34">
        <v>42</v>
      </c>
      <c r="AV194" s="34">
        <v>207.8</v>
      </c>
      <c r="AW194" s="94">
        <v>203.8</v>
      </c>
      <c r="AX194" s="93">
        <v>123.1</v>
      </c>
      <c r="AY194" s="49">
        <v>92</v>
      </c>
      <c r="AZ194" s="49">
        <v>92</v>
      </c>
      <c r="BA194" s="49">
        <v>42</v>
      </c>
      <c r="BB194" s="48">
        <f t="shared" si="56"/>
        <v>1.65</v>
      </c>
      <c r="BC194" s="92" t="s">
        <v>85</v>
      </c>
      <c r="BD194" s="412" t="str">
        <f>_xlfn.IFNA(VLOOKUP(BC194,ACCESSORIES!F:J,5,FALSE),"N/A")</f>
        <v>N/A</v>
      </c>
      <c r="BE194" s="92" t="s">
        <v>85</v>
      </c>
      <c r="BF194" s="412" t="str">
        <f>_xlfn.IFNA(VLOOKUP(BE194,ACCESSORIES!F:J,5,FALSE),"N/A")</f>
        <v>N/A</v>
      </c>
      <c r="BG194" s="70">
        <v>35</v>
      </c>
      <c r="BH194" s="50">
        <v>20.236220472440898</v>
      </c>
      <c r="BI194" s="50">
        <v>20.236220472440898</v>
      </c>
      <c r="BJ194" s="50">
        <v>11.417322834645701</v>
      </c>
      <c r="BK194" s="357">
        <f t="shared" si="62"/>
        <v>7.6616839999999839E-2</v>
      </c>
      <c r="BL194" s="73">
        <v>36</v>
      </c>
      <c r="BM194" s="107" t="s">
        <v>3771</v>
      </c>
      <c r="BN194" s="46" t="s">
        <v>3891</v>
      </c>
      <c r="BO194" s="29" t="s">
        <v>3907</v>
      </c>
      <c r="BP194" s="29" t="s">
        <v>5175</v>
      </c>
      <c r="BQ194" s="29" t="s">
        <v>2709</v>
      </c>
      <c r="BR194" s="29" t="s">
        <v>5199</v>
      </c>
      <c r="BS194" s="74" t="s">
        <v>5210</v>
      </c>
      <c r="BT194" s="74" t="s">
        <v>5189</v>
      </c>
      <c r="BU194" s="74" t="s">
        <v>4101</v>
      </c>
      <c r="BV194" s="74" t="s">
        <v>3909</v>
      </c>
      <c r="BW194" s="74"/>
      <c r="BX194" s="74"/>
      <c r="BY194" s="300" t="s">
        <v>7843</v>
      </c>
      <c r="BZ194" s="356" t="s">
        <v>7844</v>
      </c>
      <c r="CA194" s="300" t="s">
        <v>7841</v>
      </c>
      <c r="CB194" s="356" t="s">
        <v>7842</v>
      </c>
      <c r="CC194" s="86" t="str">
        <f t="shared" si="57"/>
        <v>MR315, 17x8.5, 0mm Offset, 8x180, 130.81mm Centerbore, Matte Black</v>
      </c>
      <c r="CD194" s="74" t="s">
        <v>3719</v>
      </c>
      <c r="CE194" s="74" t="s">
        <v>3720</v>
      </c>
      <c r="CF194" s="74" t="str">
        <f t="shared" si="58"/>
        <v>STREET (3XX)</v>
      </c>
    </row>
    <row r="195" spans="1:84" s="36" customFormat="1" ht="15" customHeight="1">
      <c r="A195" s="22">
        <f t="shared" si="60"/>
        <v>193</v>
      </c>
      <c r="B195" s="92" t="s">
        <v>84</v>
      </c>
      <c r="C195" s="92" t="s">
        <v>1038</v>
      </c>
      <c r="D195" s="92" t="s">
        <v>1976</v>
      </c>
      <c r="E195" s="84" t="str">
        <f>CONCATENATE(LEFT(D195,5),VLOOKUP(CONCATENATE(O195,"x",P195),'WHEEL PART NUMBER GUIDE'!$B$9:$C$51,2,FALSE),VLOOKUP(CONCATENATE(Q195, W195), 'WHEEL PART NUMBER GUIDE'!$Q$6:$R$98, 2, FALSE),VLOOKUP(Z195,'WHEEL PART NUMBER GUIDE'!$J$8:$K$54,2, FALSE),IF(V195="N/A",IF(ABS(T195)&lt;10,"0"&amp;ABS(T195),ABS(T195)),CONCATENATE(LEFT(V195,1),RIGHT(V195,1))), G195, H195)</f>
        <v>MR31578588300</v>
      </c>
      <c r="F195" s="84" t="str">
        <f t="shared" si="55"/>
        <v>MR31578588300</v>
      </c>
      <c r="G195" s="83"/>
      <c r="H195" s="83"/>
      <c r="I195" s="72" t="s">
        <v>2508</v>
      </c>
      <c r="J195" s="305">
        <v>43340</v>
      </c>
      <c r="K195" s="78" t="s">
        <v>1230</v>
      </c>
      <c r="L195" s="328">
        <v>399</v>
      </c>
      <c r="M195" s="85">
        <f t="shared" si="63"/>
        <v>399</v>
      </c>
      <c r="N195" s="630"/>
      <c r="O195" s="29">
        <v>17</v>
      </c>
      <c r="P195" s="24">
        <v>8.5</v>
      </c>
      <c r="Q195" s="92" t="str">
        <f t="shared" si="61"/>
        <v>8x180</v>
      </c>
      <c r="R195" s="3">
        <v>8</v>
      </c>
      <c r="S195" s="29">
        <v>180</v>
      </c>
      <c r="T195" s="29">
        <v>0</v>
      </c>
      <c r="U195" s="16">
        <v>4.75</v>
      </c>
      <c r="V195" s="93" t="s">
        <v>85</v>
      </c>
      <c r="W195" s="16">
        <v>130.81</v>
      </c>
      <c r="X195" s="8">
        <v>28.92</v>
      </c>
      <c r="Y195" s="47">
        <v>3640</v>
      </c>
      <c r="Z195" s="45" t="s">
        <v>5147</v>
      </c>
      <c r="AA195" s="72" t="s">
        <v>173</v>
      </c>
      <c r="AB195" s="47" t="str">
        <f t="shared" si="59"/>
        <v>17x8.5, 8x180, 0 OS, 3640 lbs</v>
      </c>
      <c r="AC195" s="71" t="s">
        <v>1597</v>
      </c>
      <c r="AD195" s="46" t="str">
        <f>IF(AC195="N/A","None",VLOOKUP(AC195,ACCESSORIES!F:N,9,FALSE))</f>
        <v>Push Thru</v>
      </c>
      <c r="AE195" s="82">
        <f>_xlfn.IFNA(VLOOKUP(AC195,ACCESSORIES!F:J,5,FALSE),"N/A")</f>
        <v>33</v>
      </c>
      <c r="AF195" s="73" t="s">
        <v>85</v>
      </c>
      <c r="AG195" s="73" t="s">
        <v>85</v>
      </c>
      <c r="AH195" s="3" t="s">
        <v>2863</v>
      </c>
      <c r="AI195" s="79" t="s">
        <v>2484</v>
      </c>
      <c r="AJ195" s="9">
        <f>_xlfn.IFNA(VLOOKUP(AI195,ACCESSORIES!F:J,5,FALSE),"N/A")</f>
        <v>1.1000000000000001</v>
      </c>
      <c r="AK195" s="71" t="s">
        <v>237</v>
      </c>
      <c r="AL195" s="3" t="s">
        <v>85</v>
      </c>
      <c r="AM195" s="38" t="str">
        <f>_xlfn.IFNA(VLOOKUP(AL195,ACCESSORIES!F:J,5,FALSE),"N/A")</f>
        <v>N/A</v>
      </c>
      <c r="AN195" s="3" t="s">
        <v>85</v>
      </c>
      <c r="AO195" s="75">
        <v>16.2</v>
      </c>
      <c r="AP195" s="75">
        <v>60</v>
      </c>
      <c r="AQ195" s="3">
        <v>210</v>
      </c>
      <c r="AR195" s="34">
        <v>0</v>
      </c>
      <c r="AS195" s="34">
        <v>0</v>
      </c>
      <c r="AT195" s="34">
        <v>41</v>
      </c>
      <c r="AU195" s="34">
        <v>42</v>
      </c>
      <c r="AV195" s="34">
        <v>207.8</v>
      </c>
      <c r="AW195" s="94">
        <v>203.8</v>
      </c>
      <c r="AX195" s="93">
        <v>123.1</v>
      </c>
      <c r="AY195" s="49">
        <v>92</v>
      </c>
      <c r="AZ195" s="49">
        <v>92</v>
      </c>
      <c r="BA195" s="49">
        <v>42</v>
      </c>
      <c r="BB195" s="48">
        <f t="shared" si="56"/>
        <v>1.65</v>
      </c>
      <c r="BC195" s="92" t="s">
        <v>85</v>
      </c>
      <c r="BD195" s="412" t="str">
        <f>_xlfn.IFNA(VLOOKUP(BC195,ACCESSORIES!F:J,5,FALSE),"N/A")</f>
        <v>N/A</v>
      </c>
      <c r="BE195" s="92" t="s">
        <v>85</v>
      </c>
      <c r="BF195" s="412" t="str">
        <f>_xlfn.IFNA(VLOOKUP(BE195,ACCESSORIES!F:J,5,FALSE),"N/A")</f>
        <v>N/A</v>
      </c>
      <c r="BG195" s="70">
        <v>34</v>
      </c>
      <c r="BH195" s="50">
        <v>20.236220472440898</v>
      </c>
      <c r="BI195" s="50">
        <v>20.236220472440898</v>
      </c>
      <c r="BJ195" s="50">
        <v>11.417322834645701</v>
      </c>
      <c r="BK195" s="357">
        <f t="shared" si="62"/>
        <v>7.6616839999999839E-2</v>
      </c>
      <c r="BL195" s="73">
        <v>36</v>
      </c>
      <c r="BM195" s="107" t="s">
        <v>3771</v>
      </c>
      <c r="BN195" s="46" t="s">
        <v>3891</v>
      </c>
      <c r="BO195" s="29" t="s">
        <v>3907</v>
      </c>
      <c r="BP195" s="29" t="s">
        <v>5175</v>
      </c>
      <c r="BQ195" s="29" t="s">
        <v>2709</v>
      </c>
      <c r="BR195" s="29" t="s">
        <v>5199</v>
      </c>
      <c r="BS195" s="74" t="s">
        <v>5210</v>
      </c>
      <c r="BT195" s="74" t="s">
        <v>5189</v>
      </c>
      <c r="BU195" s="74" t="s">
        <v>4101</v>
      </c>
      <c r="BV195" s="74" t="s">
        <v>3909</v>
      </c>
      <c r="BW195" s="74"/>
      <c r="BX195" s="74"/>
      <c r="BY195" s="300" t="s">
        <v>6195</v>
      </c>
      <c r="BZ195" s="356" t="s">
        <v>7372</v>
      </c>
      <c r="CA195" s="300" t="s">
        <v>6197</v>
      </c>
      <c r="CB195" s="356" t="s">
        <v>7373</v>
      </c>
      <c r="CC195" s="86" t="str">
        <f t="shared" si="57"/>
        <v>MR315, 17x8.5, 0mm Offset, 8x180, 130.81mm Centerbore, Machined - Clear Coat</v>
      </c>
      <c r="CD195" s="74" t="s">
        <v>3719</v>
      </c>
      <c r="CE195" s="74" t="s">
        <v>3720</v>
      </c>
      <c r="CF195" s="74" t="str">
        <f t="shared" si="58"/>
        <v>STREET (3XX)</v>
      </c>
    </row>
    <row r="196" spans="1:84" s="36" customFormat="1" ht="15" customHeight="1">
      <c r="A196" s="22">
        <f t="shared" si="60"/>
        <v>194</v>
      </c>
      <c r="B196" s="92" t="s">
        <v>84</v>
      </c>
      <c r="C196" s="92" t="s">
        <v>1038</v>
      </c>
      <c r="D196" s="92" t="s">
        <v>1976</v>
      </c>
      <c r="E196" s="84" t="str">
        <f>CONCATENATE(LEFT(D196,5),VLOOKUP(CONCATENATE(O196,"x",P196),'WHEEL PART NUMBER GUIDE'!$B$9:$C$51,2,FALSE),VLOOKUP(CONCATENATE(Q196, W196), 'WHEEL PART NUMBER GUIDE'!$Q$6:$R$98, 2, FALSE),VLOOKUP(Z196,'WHEEL PART NUMBER GUIDE'!$J$8:$K$54,2, FALSE),IF(V196="N/A",IF(ABS(T196)&lt;10,"0"&amp;ABS(T196),ABS(T196)),CONCATENATE(LEFT(V196,1),RIGHT(V196,1))), G196, H196)</f>
        <v>MR31578580525</v>
      </c>
      <c r="F196" s="84" t="str">
        <f t="shared" si="55"/>
        <v>MR31578580525</v>
      </c>
      <c r="G196" s="83"/>
      <c r="H196" s="83"/>
      <c r="I196" s="72" t="s">
        <v>3279</v>
      </c>
      <c r="J196" s="305">
        <v>43613</v>
      </c>
      <c r="K196" s="78" t="s">
        <v>1230</v>
      </c>
      <c r="L196" s="328">
        <v>409</v>
      </c>
      <c r="M196" s="85">
        <f t="shared" si="63"/>
        <v>409</v>
      </c>
      <c r="N196" s="630"/>
      <c r="O196" s="29">
        <v>17</v>
      </c>
      <c r="P196" s="24">
        <v>8.5</v>
      </c>
      <c r="Q196" s="92" t="str">
        <f t="shared" si="61"/>
        <v>8x6.5</v>
      </c>
      <c r="R196" s="3">
        <v>8</v>
      </c>
      <c r="S196" s="29">
        <v>6.5</v>
      </c>
      <c r="T196" s="29">
        <v>25</v>
      </c>
      <c r="U196" s="16">
        <v>5.8</v>
      </c>
      <c r="V196" s="93" t="s">
        <v>85</v>
      </c>
      <c r="W196" s="16">
        <v>130.81</v>
      </c>
      <c r="X196" s="8">
        <v>29.34</v>
      </c>
      <c r="Y196" s="47">
        <v>3640</v>
      </c>
      <c r="Z196" s="71" t="s">
        <v>2165</v>
      </c>
      <c r="AA196" s="72" t="s">
        <v>2845</v>
      </c>
      <c r="AB196" s="47" t="str">
        <f t="shared" si="59"/>
        <v>17x8.5, 8x6.5, 25 OS, 3640 lbs</v>
      </c>
      <c r="AC196" s="71" t="s">
        <v>1597</v>
      </c>
      <c r="AD196" s="46" t="str">
        <f>IF(AC196="N/A","None",VLOOKUP(AC196,ACCESSORIES!F:N,9,FALSE))</f>
        <v>Push Thru</v>
      </c>
      <c r="AE196" s="82">
        <f>_xlfn.IFNA(VLOOKUP(AC196,ACCESSORIES!F:J,5,FALSE),"N/A")</f>
        <v>33</v>
      </c>
      <c r="AF196" s="73" t="s">
        <v>85</v>
      </c>
      <c r="AG196" s="73" t="s">
        <v>85</v>
      </c>
      <c r="AH196" s="3" t="s">
        <v>2863</v>
      </c>
      <c r="AI196" s="79" t="s">
        <v>2484</v>
      </c>
      <c r="AJ196" s="9">
        <f>_xlfn.IFNA(VLOOKUP(AI196,ACCESSORIES!F:J,5,FALSE),"N/A")</f>
        <v>1.1000000000000001</v>
      </c>
      <c r="AK196" s="71" t="s">
        <v>237</v>
      </c>
      <c r="AL196" s="3" t="s">
        <v>85</v>
      </c>
      <c r="AM196" s="38" t="str">
        <f>_xlfn.IFNA(VLOOKUP(AL196,ACCESSORIES!F:J,5,FALSE),"N/A")</f>
        <v>N/A</v>
      </c>
      <c r="AN196" s="3" t="s">
        <v>85</v>
      </c>
      <c r="AO196" s="75">
        <v>16.2</v>
      </c>
      <c r="AP196" s="75">
        <v>60</v>
      </c>
      <c r="AQ196" s="3">
        <v>200</v>
      </c>
      <c r="AR196" s="34">
        <v>0</v>
      </c>
      <c r="AS196" s="34">
        <v>0</v>
      </c>
      <c r="AT196" s="34">
        <v>16</v>
      </c>
      <c r="AU196" s="34">
        <v>16.600000000000001</v>
      </c>
      <c r="AV196" s="34">
        <v>207.7</v>
      </c>
      <c r="AW196" s="34">
        <v>198.8</v>
      </c>
      <c r="AX196" s="93">
        <v>123.1</v>
      </c>
      <c r="AY196" s="49">
        <v>92</v>
      </c>
      <c r="AZ196" s="49">
        <v>92</v>
      </c>
      <c r="BA196" s="49">
        <v>52</v>
      </c>
      <c r="BB196" s="48">
        <f t="shared" si="56"/>
        <v>2.0499999999999998</v>
      </c>
      <c r="BC196" s="92" t="s">
        <v>85</v>
      </c>
      <c r="BD196" s="412" t="str">
        <f>_xlfn.IFNA(VLOOKUP(BC196,ACCESSORIES!F:J,5,FALSE),"N/A")</f>
        <v>N/A</v>
      </c>
      <c r="BE196" s="92" t="s">
        <v>85</v>
      </c>
      <c r="BF196" s="412" t="str">
        <f>_xlfn.IFNA(VLOOKUP(BE196,ACCESSORIES!F:J,5,FALSE),"N/A")</f>
        <v>N/A</v>
      </c>
      <c r="BG196" s="70">
        <v>35</v>
      </c>
      <c r="BH196" s="50">
        <v>20.236220472440898</v>
      </c>
      <c r="BI196" s="50">
        <v>20.236220472440898</v>
      </c>
      <c r="BJ196" s="50">
        <v>11.417322834645701</v>
      </c>
      <c r="BK196" s="357">
        <f t="shared" si="62"/>
        <v>7.6616839999999839E-2</v>
      </c>
      <c r="BL196" s="73">
        <v>36</v>
      </c>
      <c r="BM196" s="107" t="s">
        <v>3771</v>
      </c>
      <c r="BN196" s="46" t="s">
        <v>3891</v>
      </c>
      <c r="BO196" s="29" t="s">
        <v>3907</v>
      </c>
      <c r="BP196" s="29" t="s">
        <v>5175</v>
      </c>
      <c r="BQ196" s="29" t="s">
        <v>2709</v>
      </c>
      <c r="BR196" s="29" t="s">
        <v>5199</v>
      </c>
      <c r="BS196" s="74" t="s">
        <v>5210</v>
      </c>
      <c r="BT196" s="74" t="s">
        <v>5189</v>
      </c>
      <c r="BU196" s="74" t="s">
        <v>4101</v>
      </c>
      <c r="BV196" s="74" t="s">
        <v>3909</v>
      </c>
      <c r="BW196" s="74"/>
      <c r="BX196" s="74"/>
      <c r="BY196" s="300" t="s">
        <v>7843</v>
      </c>
      <c r="BZ196" s="356" t="s">
        <v>7844</v>
      </c>
      <c r="CA196" s="300" t="s">
        <v>7841</v>
      </c>
      <c r="CB196" s="356" t="s">
        <v>7842</v>
      </c>
      <c r="CC196" s="86" t="str">
        <f t="shared" si="57"/>
        <v>MR315, 17x8.5, +25mm Offset, 8x6.5, 130.81mm Centerbore, Matte Black</v>
      </c>
      <c r="CD196" s="74" t="s">
        <v>3719</v>
      </c>
      <c r="CE196" s="74" t="s">
        <v>3720</v>
      </c>
      <c r="CF196" s="74" t="str">
        <f t="shared" si="58"/>
        <v>STREET (3XX)</v>
      </c>
    </row>
    <row r="197" spans="1:84" s="36" customFormat="1" ht="15" customHeight="1">
      <c r="A197" s="22">
        <f t="shared" si="60"/>
        <v>195</v>
      </c>
      <c r="B197" s="92" t="s">
        <v>84</v>
      </c>
      <c r="C197" s="92" t="s">
        <v>1038</v>
      </c>
      <c r="D197" s="92" t="s">
        <v>1976</v>
      </c>
      <c r="E197" s="84" t="str">
        <f>CONCATENATE(LEFT(D197,5),VLOOKUP(CONCATENATE(O197,"x",P197),'WHEEL PART NUMBER GUIDE'!$B$9:$C$51,2,FALSE),VLOOKUP(CONCATENATE(Q197, W197), 'WHEEL PART NUMBER GUIDE'!$Q$6:$R$98, 2, FALSE),VLOOKUP(Z197,'WHEEL PART NUMBER GUIDE'!$J$8:$K$54,2, FALSE),IF(V197="N/A",IF(ABS(T197)&lt;10,"0"&amp;ABS(T197),ABS(T197)),CONCATENATE(LEFT(V197,1),RIGHT(V197,1))), G197, H197)</f>
        <v>MR31578580325</v>
      </c>
      <c r="F197" s="84" t="str">
        <f t="shared" si="55"/>
        <v>MR31578580325</v>
      </c>
      <c r="G197" s="83"/>
      <c r="H197" s="83"/>
      <c r="I197" s="72" t="s">
        <v>3119</v>
      </c>
      <c r="J197" s="305">
        <v>43613</v>
      </c>
      <c r="K197" s="78" t="s">
        <v>1230</v>
      </c>
      <c r="L197" s="328">
        <v>409</v>
      </c>
      <c r="M197" s="85">
        <f t="shared" si="63"/>
        <v>409</v>
      </c>
      <c r="N197" s="630"/>
      <c r="O197" s="29">
        <v>17</v>
      </c>
      <c r="P197" s="24">
        <v>8.5</v>
      </c>
      <c r="Q197" s="92" t="str">
        <f t="shared" si="61"/>
        <v>8x6.5</v>
      </c>
      <c r="R197" s="3">
        <v>8</v>
      </c>
      <c r="S197" s="29">
        <v>6.5</v>
      </c>
      <c r="T197" s="29">
        <v>25</v>
      </c>
      <c r="U197" s="16">
        <v>5.8</v>
      </c>
      <c r="V197" s="93" t="s">
        <v>85</v>
      </c>
      <c r="W197" s="16">
        <v>130.81</v>
      </c>
      <c r="X197" s="8">
        <v>29.34</v>
      </c>
      <c r="Y197" s="47">
        <v>3640</v>
      </c>
      <c r="Z197" s="45" t="s">
        <v>5147</v>
      </c>
      <c r="AA197" s="72" t="s">
        <v>173</v>
      </c>
      <c r="AB197" s="47" t="str">
        <f t="shared" si="59"/>
        <v>17x8.5, 8x6.5, 25 OS, 3640 lbs</v>
      </c>
      <c r="AC197" s="71" t="s">
        <v>1597</v>
      </c>
      <c r="AD197" s="46" t="str">
        <f>IF(AC197="N/A","None",VLOOKUP(AC197,ACCESSORIES!F:N,9,FALSE))</f>
        <v>Push Thru</v>
      </c>
      <c r="AE197" s="82">
        <f>_xlfn.IFNA(VLOOKUP(AC197,ACCESSORIES!F:J,5,FALSE),"N/A")</f>
        <v>33</v>
      </c>
      <c r="AF197" s="73" t="s">
        <v>85</v>
      </c>
      <c r="AG197" s="73" t="s">
        <v>85</v>
      </c>
      <c r="AH197" s="3" t="s">
        <v>2863</v>
      </c>
      <c r="AI197" s="79" t="s">
        <v>2484</v>
      </c>
      <c r="AJ197" s="9">
        <f>_xlfn.IFNA(VLOOKUP(AI197,ACCESSORIES!F:J,5,FALSE),"N/A")</f>
        <v>1.1000000000000001</v>
      </c>
      <c r="AK197" s="71" t="s">
        <v>237</v>
      </c>
      <c r="AL197" s="3" t="s">
        <v>85</v>
      </c>
      <c r="AM197" s="38" t="str">
        <f>_xlfn.IFNA(VLOOKUP(AL197,ACCESSORIES!F:J,5,FALSE),"N/A")</f>
        <v>N/A</v>
      </c>
      <c r="AN197" s="3" t="s">
        <v>85</v>
      </c>
      <c r="AO197" s="75">
        <v>16.2</v>
      </c>
      <c r="AP197" s="75">
        <v>60</v>
      </c>
      <c r="AQ197" s="3">
        <v>200</v>
      </c>
      <c r="AR197" s="34">
        <v>0</v>
      </c>
      <c r="AS197" s="34">
        <v>0</v>
      </c>
      <c r="AT197" s="34">
        <v>16</v>
      </c>
      <c r="AU197" s="34">
        <v>16.600000000000001</v>
      </c>
      <c r="AV197" s="34">
        <v>207.7</v>
      </c>
      <c r="AW197" s="34">
        <v>198.8</v>
      </c>
      <c r="AX197" s="93">
        <v>123.1</v>
      </c>
      <c r="AY197" s="49">
        <v>92</v>
      </c>
      <c r="AZ197" s="49">
        <v>92</v>
      </c>
      <c r="BA197" s="49">
        <v>52</v>
      </c>
      <c r="BB197" s="48">
        <f t="shared" si="56"/>
        <v>2.0499999999999998</v>
      </c>
      <c r="BC197" s="92" t="s">
        <v>85</v>
      </c>
      <c r="BD197" s="412" t="str">
        <f>_xlfn.IFNA(VLOOKUP(BC197,ACCESSORIES!F:J,5,FALSE),"N/A")</f>
        <v>N/A</v>
      </c>
      <c r="BE197" s="92" t="s">
        <v>85</v>
      </c>
      <c r="BF197" s="412" t="str">
        <f>_xlfn.IFNA(VLOOKUP(BE197,ACCESSORIES!F:J,5,FALSE),"N/A")</f>
        <v>N/A</v>
      </c>
      <c r="BG197" s="70">
        <v>35</v>
      </c>
      <c r="BH197" s="50">
        <v>20.236220472440898</v>
      </c>
      <c r="BI197" s="50">
        <v>20.236220472440898</v>
      </c>
      <c r="BJ197" s="50">
        <v>11.417322834645701</v>
      </c>
      <c r="BK197" s="357">
        <f t="shared" si="62"/>
        <v>7.6616839999999839E-2</v>
      </c>
      <c r="BL197" s="73">
        <v>36</v>
      </c>
      <c r="BM197" s="107" t="s">
        <v>3771</v>
      </c>
      <c r="BN197" s="46" t="s">
        <v>3891</v>
      </c>
      <c r="BO197" s="29" t="s">
        <v>3907</v>
      </c>
      <c r="BP197" s="29" t="s">
        <v>5175</v>
      </c>
      <c r="BQ197" s="29" t="s">
        <v>2709</v>
      </c>
      <c r="BR197" s="29" t="s">
        <v>5199</v>
      </c>
      <c r="BS197" s="74" t="s">
        <v>5210</v>
      </c>
      <c r="BT197" s="74" t="s">
        <v>5189</v>
      </c>
      <c r="BU197" s="74" t="s">
        <v>4101</v>
      </c>
      <c r="BV197" s="74" t="s">
        <v>3909</v>
      </c>
      <c r="BW197" s="74"/>
      <c r="BX197" s="74"/>
      <c r="BY197" s="300" t="s">
        <v>6195</v>
      </c>
      <c r="BZ197" s="356" t="s">
        <v>7372</v>
      </c>
      <c r="CA197" s="300" t="s">
        <v>6197</v>
      </c>
      <c r="CB197" s="356" t="s">
        <v>7373</v>
      </c>
      <c r="CC197" s="86" t="str">
        <f t="shared" si="57"/>
        <v>MR315, 17x8.5, +25mm Offset, 8x6.5, 130.81mm Centerbore, Machined - Clear Coat</v>
      </c>
      <c r="CD197" s="74" t="s">
        <v>3719</v>
      </c>
      <c r="CE197" s="74" t="s">
        <v>3720</v>
      </c>
      <c r="CF197" s="74" t="str">
        <f t="shared" si="58"/>
        <v>STREET (3XX)</v>
      </c>
    </row>
    <row r="198" spans="1:84" s="36" customFormat="1" ht="15" customHeight="1">
      <c r="A198" s="22">
        <f t="shared" si="60"/>
        <v>196</v>
      </c>
      <c r="B198" s="92" t="s">
        <v>84</v>
      </c>
      <c r="C198" s="92" t="s">
        <v>1038</v>
      </c>
      <c r="D198" s="92" t="s">
        <v>1976</v>
      </c>
      <c r="E198" s="84" t="str">
        <f>CONCATENATE(LEFT(D198,5),VLOOKUP(CONCATENATE(O198,"x",P198),'WHEEL PART NUMBER GUIDE'!$B$9:$C$51,2,FALSE),VLOOKUP(CONCATENATE(Q198, W198), 'WHEEL PART NUMBER GUIDE'!$Q$6:$R$98, 2, FALSE),VLOOKUP(Z198,'WHEEL PART NUMBER GUIDE'!$J$8:$K$54,2, FALSE),IF(V198="N/A",IF(ABS(T198)&lt;10,"0"&amp;ABS(T198),ABS(T198)),CONCATENATE(LEFT(V198,1),RIGHT(V198,1))), G198, H198)</f>
        <v>MR315785801625</v>
      </c>
      <c r="F198" s="84" t="str">
        <f t="shared" si="55"/>
        <v>MR315785801625</v>
      </c>
      <c r="G198" s="83"/>
      <c r="H198" s="83"/>
      <c r="I198" s="72" t="s">
        <v>7703</v>
      </c>
      <c r="J198" s="305">
        <v>45637</v>
      </c>
      <c r="K198" s="78" t="s">
        <v>1230</v>
      </c>
      <c r="L198" s="328">
        <v>409</v>
      </c>
      <c r="M198" s="85">
        <f t="shared" si="63"/>
        <v>409</v>
      </c>
      <c r="N198" s="630"/>
      <c r="O198" s="29">
        <v>17</v>
      </c>
      <c r="P198" s="24">
        <v>8.5</v>
      </c>
      <c r="Q198" s="92" t="str">
        <f t="shared" si="61"/>
        <v>8x6.5</v>
      </c>
      <c r="R198" s="3">
        <v>8</v>
      </c>
      <c r="S198" s="29">
        <v>6.5</v>
      </c>
      <c r="T198" s="29">
        <v>25</v>
      </c>
      <c r="U198" s="16">
        <v>5.8</v>
      </c>
      <c r="V198" s="93" t="s">
        <v>85</v>
      </c>
      <c r="W198" s="16">
        <v>130.81</v>
      </c>
      <c r="X198" s="8">
        <v>29.34</v>
      </c>
      <c r="Y198" s="47">
        <v>3640</v>
      </c>
      <c r="Z198" s="45" t="s">
        <v>7682</v>
      </c>
      <c r="AA198" s="72" t="s">
        <v>2848</v>
      </c>
      <c r="AB198" s="47" t="str">
        <f t="shared" si="59"/>
        <v>17x8.5, 8x6.5, 25 OS, 3640 lbs</v>
      </c>
      <c r="AC198" s="415" t="s">
        <v>7694</v>
      </c>
      <c r="AD198" s="46" t="str">
        <f>IF(AC198="N/A","None",VLOOKUP(AC198,ACCESSORIES!F:N,9,FALSE))</f>
        <v>Push Thru</v>
      </c>
      <c r="AE198" s="82">
        <f>_xlfn.IFNA(VLOOKUP(AC198,ACCESSORIES!F:J,5,FALSE),"N/A")</f>
        <v>33</v>
      </c>
      <c r="AF198" s="73" t="s">
        <v>85</v>
      </c>
      <c r="AG198" s="73" t="s">
        <v>85</v>
      </c>
      <c r="AH198" s="3" t="s">
        <v>2863</v>
      </c>
      <c r="AI198" s="31" t="s">
        <v>1497</v>
      </c>
      <c r="AJ198" s="9">
        <f>_xlfn.IFNA(VLOOKUP(AI198,ACCESSORIES!F:J,5,FALSE),"N/A")</f>
        <v>1.1000000000000001</v>
      </c>
      <c r="AK198" s="71" t="s">
        <v>237</v>
      </c>
      <c r="AL198" s="3" t="s">
        <v>85</v>
      </c>
      <c r="AM198" s="38" t="str">
        <f>_xlfn.IFNA(VLOOKUP(AL198,ACCESSORIES!F:J,5,FALSE),"N/A")</f>
        <v>N/A</v>
      </c>
      <c r="AN198" s="3" t="s">
        <v>85</v>
      </c>
      <c r="AO198" s="75">
        <v>16.2</v>
      </c>
      <c r="AP198" s="75">
        <v>60</v>
      </c>
      <c r="AQ198" s="3">
        <v>200</v>
      </c>
      <c r="AR198" s="34">
        <v>0</v>
      </c>
      <c r="AS198" s="34">
        <v>0</v>
      </c>
      <c r="AT198" s="34">
        <v>16</v>
      </c>
      <c r="AU198" s="34">
        <v>16.600000000000001</v>
      </c>
      <c r="AV198" s="34">
        <v>207.7</v>
      </c>
      <c r="AW198" s="34">
        <v>198.8</v>
      </c>
      <c r="AX198" s="93">
        <v>123.1</v>
      </c>
      <c r="AY198" s="49">
        <v>92</v>
      </c>
      <c r="AZ198" s="49">
        <v>92</v>
      </c>
      <c r="BA198" s="49">
        <v>52</v>
      </c>
      <c r="BB198" s="48">
        <f t="shared" si="56"/>
        <v>2.0499999999999998</v>
      </c>
      <c r="BC198" s="92" t="s">
        <v>85</v>
      </c>
      <c r="BD198" s="412" t="str">
        <f>_xlfn.IFNA(VLOOKUP(BC198,ACCESSORIES!F:J,5,FALSE),"N/A")</f>
        <v>N/A</v>
      </c>
      <c r="BE198" s="92" t="s">
        <v>85</v>
      </c>
      <c r="BF198" s="412" t="str">
        <f>_xlfn.IFNA(VLOOKUP(BE198,ACCESSORIES!F:J,5,FALSE),"N/A")</f>
        <v>N/A</v>
      </c>
      <c r="BG198" s="70">
        <v>35</v>
      </c>
      <c r="BH198" s="50">
        <v>20.236220472440898</v>
      </c>
      <c r="BI198" s="50">
        <v>20.236220472440898</v>
      </c>
      <c r="BJ198" s="50">
        <v>11.417322834645701</v>
      </c>
      <c r="BK198" s="357">
        <f t="shared" si="62"/>
        <v>7.6616839999999839E-2</v>
      </c>
      <c r="BL198" s="73">
        <v>36</v>
      </c>
      <c r="BM198" s="107" t="s">
        <v>3771</v>
      </c>
      <c r="BN198" s="46" t="s">
        <v>3891</v>
      </c>
      <c r="BO198" s="29" t="s">
        <v>3907</v>
      </c>
      <c r="BP198" s="29" t="s">
        <v>5175</v>
      </c>
      <c r="BQ198" s="29" t="s">
        <v>2709</v>
      </c>
      <c r="BR198" s="29" t="s">
        <v>5199</v>
      </c>
      <c r="BS198" s="74" t="s">
        <v>5210</v>
      </c>
      <c r="BT198" s="74" t="s">
        <v>5189</v>
      </c>
      <c r="BU198" s="74" t="s">
        <v>4101</v>
      </c>
      <c r="BV198" s="74" t="s">
        <v>3909</v>
      </c>
      <c r="BW198" s="74"/>
      <c r="BX198" s="74"/>
      <c r="BY198" s="300" t="s">
        <v>10466</v>
      </c>
      <c r="BZ198" s="356" t="s">
        <v>10470</v>
      </c>
      <c r="CA198" s="300" t="s">
        <v>10471</v>
      </c>
      <c r="CB198" s="356" t="s">
        <v>10472</v>
      </c>
      <c r="CC198" s="86" t="str">
        <f t="shared" si="57"/>
        <v>MR315, 17x8.5, +25mm Offset, 8x6.5, 130.81mm Centerbore, Machined - Gloss Black Lip</v>
      </c>
      <c r="CD198" s="74" t="s">
        <v>3719</v>
      </c>
      <c r="CE198" s="74" t="s">
        <v>3720</v>
      </c>
      <c r="CF198" s="74" t="str">
        <f t="shared" si="58"/>
        <v>STREET (3XX)</v>
      </c>
    </row>
    <row r="199" spans="1:84" s="36" customFormat="1" ht="15" customHeight="1">
      <c r="A199" s="22">
        <f t="shared" si="60"/>
        <v>197</v>
      </c>
      <c r="B199" s="92" t="s">
        <v>84</v>
      </c>
      <c r="C199" s="92" t="s">
        <v>1038</v>
      </c>
      <c r="D199" s="92" t="s">
        <v>1976</v>
      </c>
      <c r="E199" s="84" t="str">
        <f>CONCATENATE(LEFT(D199,5),VLOOKUP(CONCATENATE(O199,"x",P199),'WHEEL PART NUMBER GUIDE'!$B$9:$C$51,2,FALSE),VLOOKUP(CONCATENATE(Q199, W199), 'WHEEL PART NUMBER GUIDE'!$Q$6:$R$98, 2, FALSE),VLOOKUP(Z199,'WHEEL PART NUMBER GUIDE'!$J$8:$K$54,2, FALSE),IF(V199="N/A",IF(ABS(T199)&lt;10,"0"&amp;ABS(T199),ABS(T199)),CONCATENATE(LEFT(V199,1),RIGHT(V199,1))), G199, H199)</f>
        <v>MR315785801725</v>
      </c>
      <c r="F199" s="84" t="str">
        <f t="shared" si="55"/>
        <v>MR315785801725</v>
      </c>
      <c r="G199" s="83"/>
      <c r="H199" s="83"/>
      <c r="I199" s="72" t="s">
        <v>8519</v>
      </c>
      <c r="J199" s="305">
        <v>45670</v>
      </c>
      <c r="K199" s="16" t="s">
        <v>1230</v>
      </c>
      <c r="L199" s="328">
        <v>489</v>
      </c>
      <c r="M199" s="85">
        <f t="shared" si="63"/>
        <v>489</v>
      </c>
      <c r="N199" s="630"/>
      <c r="O199" s="29">
        <v>17</v>
      </c>
      <c r="P199" s="24">
        <v>8.5</v>
      </c>
      <c r="Q199" s="92" t="str">
        <f t="shared" si="61"/>
        <v>8x6.5</v>
      </c>
      <c r="R199" s="3">
        <v>8</v>
      </c>
      <c r="S199" s="29">
        <v>6.5</v>
      </c>
      <c r="T199" s="29">
        <v>25</v>
      </c>
      <c r="U199" s="16">
        <v>5.8</v>
      </c>
      <c r="V199" s="93" t="s">
        <v>85</v>
      </c>
      <c r="W199" s="16">
        <v>130.81</v>
      </c>
      <c r="X199" s="8">
        <v>29.34</v>
      </c>
      <c r="Y199" s="47">
        <v>3640</v>
      </c>
      <c r="Z199" s="45" t="s">
        <v>8269</v>
      </c>
      <c r="AA199" s="72" t="s">
        <v>8516</v>
      </c>
      <c r="AB199" s="47" t="str">
        <f t="shared" si="59"/>
        <v>17x8.5, 8x6.5, 25 OS, 3640 lbs</v>
      </c>
      <c r="AC199" s="415" t="s">
        <v>7694</v>
      </c>
      <c r="AD199" s="46" t="str">
        <f>IF(AC199="N/A","None",VLOOKUP(AC199,ACCESSORIES!F:N,9,FALSE))</f>
        <v>Push Thru</v>
      </c>
      <c r="AE199" s="82">
        <f>_xlfn.IFNA(VLOOKUP(AC199,ACCESSORIES!F:J,5,FALSE),"N/A")</f>
        <v>33</v>
      </c>
      <c r="AF199" s="73" t="s">
        <v>85</v>
      </c>
      <c r="AG199" s="73" t="s">
        <v>85</v>
      </c>
      <c r="AH199" s="3" t="s">
        <v>2863</v>
      </c>
      <c r="AI199" s="31" t="s">
        <v>2484</v>
      </c>
      <c r="AJ199" s="9">
        <f>_xlfn.IFNA(VLOOKUP(AI199,ACCESSORIES!F:J,5,FALSE),"N/A")</f>
        <v>1.1000000000000001</v>
      </c>
      <c r="AK199" s="71" t="s">
        <v>237</v>
      </c>
      <c r="AL199" s="3" t="s">
        <v>85</v>
      </c>
      <c r="AM199" s="38" t="str">
        <f>_xlfn.IFNA(VLOOKUP(AL199,ACCESSORIES!F:J,5,FALSE),"N/A")</f>
        <v>N/A</v>
      </c>
      <c r="AN199" s="3" t="s">
        <v>85</v>
      </c>
      <c r="AO199" s="75">
        <v>16.2</v>
      </c>
      <c r="AP199" s="75">
        <v>60</v>
      </c>
      <c r="AQ199" s="3">
        <v>200</v>
      </c>
      <c r="AR199" s="34">
        <v>0</v>
      </c>
      <c r="AS199" s="34">
        <v>0</v>
      </c>
      <c r="AT199" s="34">
        <v>16</v>
      </c>
      <c r="AU199" s="34">
        <v>16.600000000000001</v>
      </c>
      <c r="AV199" s="34">
        <v>207.7</v>
      </c>
      <c r="AW199" s="34">
        <v>198.8</v>
      </c>
      <c r="AX199" s="93">
        <v>123.1</v>
      </c>
      <c r="AY199" s="49">
        <v>92</v>
      </c>
      <c r="AZ199" s="49">
        <v>92</v>
      </c>
      <c r="BA199" s="49">
        <v>52</v>
      </c>
      <c r="BB199" s="48">
        <f t="shared" si="56"/>
        <v>2.0499999999999998</v>
      </c>
      <c r="BC199" s="92" t="s">
        <v>85</v>
      </c>
      <c r="BD199" s="412" t="str">
        <f>_xlfn.IFNA(VLOOKUP(BC199,ACCESSORIES!F:J,5,FALSE),"N/A")</f>
        <v>N/A</v>
      </c>
      <c r="BE199" s="92" t="s">
        <v>85</v>
      </c>
      <c r="BF199" s="412" t="str">
        <f>_xlfn.IFNA(VLOOKUP(BE199,ACCESSORIES!F:J,5,FALSE),"N/A")</f>
        <v>N/A</v>
      </c>
      <c r="BG199" s="70">
        <v>35</v>
      </c>
      <c r="BH199" s="50">
        <v>20.236220472440898</v>
      </c>
      <c r="BI199" s="50">
        <v>20.236220472440898</v>
      </c>
      <c r="BJ199" s="50">
        <v>11.417322834645701</v>
      </c>
      <c r="BK199" s="357">
        <f t="shared" si="62"/>
        <v>7.6616839999999839E-2</v>
      </c>
      <c r="BL199" s="73">
        <v>36</v>
      </c>
      <c r="BM199" s="107" t="s">
        <v>3771</v>
      </c>
      <c r="BN199" s="46" t="s">
        <v>3891</v>
      </c>
      <c r="BO199" s="29" t="s">
        <v>3907</v>
      </c>
      <c r="BP199" s="29" t="s">
        <v>5175</v>
      </c>
      <c r="BQ199" s="29" t="s">
        <v>2709</v>
      </c>
      <c r="BR199" s="29" t="s">
        <v>5199</v>
      </c>
      <c r="BS199" s="74" t="s">
        <v>5210</v>
      </c>
      <c r="BT199" s="74" t="s">
        <v>5189</v>
      </c>
      <c r="BU199" s="74" t="s">
        <v>4101</v>
      </c>
      <c r="BV199" s="74" t="s">
        <v>3909</v>
      </c>
      <c r="BW199" s="74"/>
      <c r="BX199" s="74"/>
      <c r="BY199" s="300" t="s">
        <v>10453</v>
      </c>
      <c r="BZ199" s="356" t="s">
        <v>10454</v>
      </c>
      <c r="CA199" s="300" t="s">
        <v>10455</v>
      </c>
      <c r="CB199" s="356" t="s">
        <v>10456</v>
      </c>
      <c r="CC199" s="86" t="str">
        <f t="shared" si="57"/>
        <v>MR315, 17x8.5, +25mm Offset, 8x6.5, 130.81mm Centerbore, Polished - Gloss Black Lip</v>
      </c>
      <c r="CD199" s="74" t="s">
        <v>3719</v>
      </c>
      <c r="CE199" s="74" t="s">
        <v>3720</v>
      </c>
      <c r="CF199" s="74" t="str">
        <f t="shared" si="58"/>
        <v>STREET (3XX)</v>
      </c>
    </row>
    <row r="200" spans="1:84" s="36" customFormat="1" ht="15" customHeight="1">
      <c r="A200" s="22">
        <f t="shared" si="60"/>
        <v>198</v>
      </c>
      <c r="B200" s="92" t="s">
        <v>84</v>
      </c>
      <c r="C200" s="92" t="s">
        <v>1038</v>
      </c>
      <c r="D200" s="92" t="s">
        <v>1976</v>
      </c>
      <c r="E200" s="84" t="str">
        <f>CONCATENATE(LEFT(D200,5),VLOOKUP(CONCATENATE(O200,"x",P200),'WHEEL PART NUMBER GUIDE'!$B$9:$C$51,2,FALSE),VLOOKUP(CONCATENATE(Q200, W200), 'WHEEL PART NUMBER GUIDE'!$Q$6:$R$98, 2, FALSE),VLOOKUP(Z200,'WHEEL PART NUMBER GUIDE'!$J$8:$K$54,2, FALSE),IF(V200="N/A",IF(ABS(T200)&lt;10,"0"&amp;ABS(T200),ABS(T200)),CONCATENATE(LEFT(V200,1),RIGHT(V200,1))), G200, H200)</f>
        <v>MR315785881625</v>
      </c>
      <c r="F200" s="84" t="str">
        <f t="shared" si="55"/>
        <v>MR315785881625</v>
      </c>
      <c r="G200" s="83"/>
      <c r="H200" s="83"/>
      <c r="I200" s="72" t="s">
        <v>7704</v>
      </c>
      <c r="J200" s="305">
        <v>45637</v>
      </c>
      <c r="K200" s="78" t="s">
        <v>1230</v>
      </c>
      <c r="L200" s="328">
        <v>409</v>
      </c>
      <c r="M200" s="85">
        <f t="shared" si="63"/>
        <v>409</v>
      </c>
      <c r="N200" s="630"/>
      <c r="O200" s="29">
        <v>17</v>
      </c>
      <c r="P200" s="24">
        <v>8.5</v>
      </c>
      <c r="Q200" s="92" t="str">
        <f t="shared" si="61"/>
        <v>8x180</v>
      </c>
      <c r="R200" s="3">
        <v>8</v>
      </c>
      <c r="S200" s="29">
        <v>180</v>
      </c>
      <c r="T200" s="29">
        <v>25</v>
      </c>
      <c r="U200" s="16">
        <v>5.8</v>
      </c>
      <c r="V200" s="93" t="s">
        <v>85</v>
      </c>
      <c r="W200" s="16">
        <v>130.81</v>
      </c>
      <c r="X200" s="8">
        <v>28.1</v>
      </c>
      <c r="Y200" s="47">
        <v>3640</v>
      </c>
      <c r="Z200" s="45" t="s">
        <v>7682</v>
      </c>
      <c r="AA200" s="72" t="s">
        <v>2848</v>
      </c>
      <c r="AB200" s="47" t="str">
        <f t="shared" si="59"/>
        <v>17x8.5, 8x180, 25 OS, 3640 lbs</v>
      </c>
      <c r="AC200" s="415" t="s">
        <v>7694</v>
      </c>
      <c r="AD200" s="46" t="str">
        <f>IF(AC200="N/A","None",VLOOKUP(AC200,ACCESSORIES!F:N,9,FALSE))</f>
        <v>Push Thru</v>
      </c>
      <c r="AE200" s="82">
        <f>_xlfn.IFNA(VLOOKUP(AC200,ACCESSORIES!F:J,5,FALSE),"N/A")</f>
        <v>33</v>
      </c>
      <c r="AF200" s="73" t="s">
        <v>85</v>
      </c>
      <c r="AG200" s="73" t="s">
        <v>85</v>
      </c>
      <c r="AH200" s="3" t="s">
        <v>2863</v>
      </c>
      <c r="AI200" s="31" t="s">
        <v>1497</v>
      </c>
      <c r="AJ200" s="9">
        <f>_xlfn.IFNA(VLOOKUP(AI200,ACCESSORIES!F:J,5,FALSE),"N/A")</f>
        <v>1.1000000000000001</v>
      </c>
      <c r="AK200" s="71" t="s">
        <v>237</v>
      </c>
      <c r="AL200" s="3" t="s">
        <v>85</v>
      </c>
      <c r="AM200" s="38" t="str">
        <f>_xlfn.IFNA(VLOOKUP(AL200,ACCESSORIES!F:J,5,FALSE),"N/A")</f>
        <v>N/A</v>
      </c>
      <c r="AN200" s="3" t="s">
        <v>85</v>
      </c>
      <c r="AO200" s="75">
        <v>16.2</v>
      </c>
      <c r="AP200" s="75">
        <v>60</v>
      </c>
      <c r="AQ200" s="3">
        <v>210</v>
      </c>
      <c r="AR200" s="34">
        <v>0</v>
      </c>
      <c r="AS200" s="34">
        <v>0</v>
      </c>
      <c r="AT200" s="34">
        <v>16</v>
      </c>
      <c r="AU200" s="34">
        <v>16.600000000000001</v>
      </c>
      <c r="AV200" s="34">
        <v>207.7</v>
      </c>
      <c r="AW200" s="34">
        <v>198.8</v>
      </c>
      <c r="AX200" s="93">
        <v>123.1</v>
      </c>
      <c r="AY200" s="49">
        <v>92</v>
      </c>
      <c r="AZ200" s="49">
        <v>92</v>
      </c>
      <c r="BA200" s="49">
        <v>52</v>
      </c>
      <c r="BB200" s="48">
        <f t="shared" si="56"/>
        <v>2.0499999999999998</v>
      </c>
      <c r="BC200" s="92" t="s">
        <v>85</v>
      </c>
      <c r="BD200" s="412" t="str">
        <f>_xlfn.IFNA(VLOOKUP(BC200,ACCESSORIES!F:J,5,FALSE),"N/A")</f>
        <v>N/A</v>
      </c>
      <c r="BE200" s="92" t="s">
        <v>85</v>
      </c>
      <c r="BF200" s="412" t="str">
        <f>_xlfn.IFNA(VLOOKUP(BE200,ACCESSORIES!F:J,5,FALSE),"N/A")</f>
        <v>N/A</v>
      </c>
      <c r="BG200" s="70">
        <v>32</v>
      </c>
      <c r="BH200" s="50">
        <v>20.236220472440898</v>
      </c>
      <c r="BI200" s="50">
        <v>20.236220472440898</v>
      </c>
      <c r="BJ200" s="50">
        <v>11.417322834645701</v>
      </c>
      <c r="BK200" s="357">
        <f t="shared" si="62"/>
        <v>7.6616839999999839E-2</v>
      </c>
      <c r="BL200" s="73">
        <v>36</v>
      </c>
      <c r="BM200" s="107" t="s">
        <v>3771</v>
      </c>
      <c r="BN200" s="46" t="s">
        <v>3891</v>
      </c>
      <c r="BO200" s="29" t="s">
        <v>3907</v>
      </c>
      <c r="BP200" s="29" t="s">
        <v>5175</v>
      </c>
      <c r="BQ200" s="29" t="s">
        <v>2709</v>
      </c>
      <c r="BR200" s="29" t="s">
        <v>5199</v>
      </c>
      <c r="BS200" s="74" t="s">
        <v>5210</v>
      </c>
      <c r="BT200" s="74" t="s">
        <v>5189</v>
      </c>
      <c r="BU200" s="74" t="s">
        <v>4101</v>
      </c>
      <c r="BV200" s="74" t="s">
        <v>3909</v>
      </c>
      <c r="BW200" s="74"/>
      <c r="BX200" s="74"/>
      <c r="BY200" s="300" t="s">
        <v>10466</v>
      </c>
      <c r="BZ200" s="356" t="s">
        <v>10470</v>
      </c>
      <c r="CA200" s="300" t="s">
        <v>10471</v>
      </c>
      <c r="CB200" s="356" t="s">
        <v>10472</v>
      </c>
      <c r="CC200" s="86" t="str">
        <f t="shared" si="57"/>
        <v>MR315, 17x8.5, +25mm Offset, 8x180, 130.81mm Centerbore, Machined - Gloss Black Lip</v>
      </c>
      <c r="CD200" s="74" t="s">
        <v>3719</v>
      </c>
      <c r="CE200" s="74" t="s">
        <v>3720</v>
      </c>
      <c r="CF200" s="74" t="str">
        <f t="shared" si="58"/>
        <v>STREET (3XX)</v>
      </c>
    </row>
    <row r="201" spans="1:84" s="36" customFormat="1" ht="15" customHeight="1">
      <c r="A201" s="22">
        <f t="shared" si="60"/>
        <v>199</v>
      </c>
      <c r="B201" s="92" t="s">
        <v>84</v>
      </c>
      <c r="C201" s="92" t="s">
        <v>1038</v>
      </c>
      <c r="D201" s="92" t="s">
        <v>1976</v>
      </c>
      <c r="E201" s="84" t="str">
        <f>CONCATENATE(LEFT(D201,5),VLOOKUP(CONCATENATE(O201,"x",P201),'WHEEL PART NUMBER GUIDE'!$B$9:$C$51,2,FALSE),VLOOKUP(CONCATENATE(Q201, W201), 'WHEEL PART NUMBER GUIDE'!$Q$6:$R$98, 2, FALSE),VLOOKUP(Z201,'WHEEL PART NUMBER GUIDE'!$J$8:$K$54,2, FALSE),IF(V201="N/A",IF(ABS(T201)&lt;10,"0"&amp;ABS(T201),ABS(T201)),CONCATENATE(LEFT(V201,1),RIGHT(V201,1))), G201, H201)</f>
        <v>MR31579050512N</v>
      </c>
      <c r="F201" s="84" t="str">
        <f t="shared" si="55"/>
        <v>MR31579050512N</v>
      </c>
      <c r="G201" s="83" t="s">
        <v>2095</v>
      </c>
      <c r="H201" s="83"/>
      <c r="I201" s="72" t="s">
        <v>2022</v>
      </c>
      <c r="J201" s="305">
        <v>43327.436481481483</v>
      </c>
      <c r="K201" s="78" t="s">
        <v>1230</v>
      </c>
      <c r="L201" s="328">
        <v>397</v>
      </c>
      <c r="M201" s="85">
        <f t="shared" si="63"/>
        <v>397</v>
      </c>
      <c r="N201" s="630"/>
      <c r="O201" s="29">
        <v>17</v>
      </c>
      <c r="P201" s="8">
        <v>9</v>
      </c>
      <c r="Q201" s="92" t="str">
        <f t="shared" si="61"/>
        <v>5x5</v>
      </c>
      <c r="R201" s="3">
        <v>5</v>
      </c>
      <c r="S201" s="29">
        <v>5</v>
      </c>
      <c r="T201" s="29">
        <v>-12</v>
      </c>
      <c r="U201" s="16">
        <v>4.5</v>
      </c>
      <c r="V201" s="93" t="s">
        <v>85</v>
      </c>
      <c r="W201" s="16">
        <v>71.5</v>
      </c>
      <c r="X201" s="8">
        <v>29.21</v>
      </c>
      <c r="Y201" s="47">
        <v>2650</v>
      </c>
      <c r="Z201" s="71" t="s">
        <v>2165</v>
      </c>
      <c r="AA201" s="72" t="s">
        <v>2845</v>
      </c>
      <c r="AB201" s="47" t="str">
        <f t="shared" si="59"/>
        <v>17x9, 5x5, -12 OS, 2650 lbs</v>
      </c>
      <c r="AC201" s="71" t="s">
        <v>2049</v>
      </c>
      <c r="AD201" s="46" t="str">
        <f>IF(AC201="N/A","None",VLOOKUP(AC201,ACCESSORIES!F:N,9,FALSE))</f>
        <v>Screw On</v>
      </c>
      <c r="AE201" s="82">
        <f>_xlfn.IFNA(VLOOKUP(AC201,ACCESSORIES!F:J,5,FALSE),"N/A")</f>
        <v>33</v>
      </c>
      <c r="AF201" s="73" t="s">
        <v>85</v>
      </c>
      <c r="AG201" s="79" t="s">
        <v>1786</v>
      </c>
      <c r="AH201" s="73" t="s">
        <v>85</v>
      </c>
      <c r="AI201" s="79" t="s">
        <v>2484</v>
      </c>
      <c r="AJ201" s="9">
        <f>_xlfn.IFNA(VLOOKUP(AI201,ACCESSORIES!F:J,5,FALSE),"N/A")</f>
        <v>1.1000000000000001</v>
      </c>
      <c r="AK201" s="71" t="s">
        <v>237</v>
      </c>
      <c r="AL201" s="3" t="s">
        <v>85</v>
      </c>
      <c r="AM201" s="38" t="str">
        <f>_xlfn.IFNA(VLOOKUP(AL201,ACCESSORIES!F:J,5,FALSE),"N/A")</f>
        <v>N/A</v>
      </c>
      <c r="AN201" s="3" t="s">
        <v>85</v>
      </c>
      <c r="AO201" s="75">
        <v>16.2</v>
      </c>
      <c r="AP201" s="75">
        <v>60</v>
      </c>
      <c r="AQ201" s="3">
        <v>166</v>
      </c>
      <c r="AR201" s="34">
        <v>7.5</v>
      </c>
      <c r="AS201" s="34">
        <v>18.2</v>
      </c>
      <c r="AT201" s="34">
        <v>38</v>
      </c>
      <c r="AU201" s="34">
        <v>44.1</v>
      </c>
      <c r="AV201" s="34">
        <v>208</v>
      </c>
      <c r="AW201" s="94">
        <v>203.6</v>
      </c>
      <c r="AX201" s="16">
        <v>71.5</v>
      </c>
      <c r="AY201" s="49">
        <v>35</v>
      </c>
      <c r="AZ201" s="49">
        <v>35</v>
      </c>
      <c r="BA201" s="49">
        <v>69</v>
      </c>
      <c r="BB201" s="48">
        <f t="shared" si="56"/>
        <v>2.72</v>
      </c>
      <c r="BC201" s="92" t="s">
        <v>85</v>
      </c>
      <c r="BD201" s="412" t="str">
        <f>_xlfn.IFNA(VLOOKUP(BC201,ACCESSORIES!F:J,5,FALSE),"N/A")</f>
        <v>N/A</v>
      </c>
      <c r="BE201" s="92" t="s">
        <v>85</v>
      </c>
      <c r="BF201" s="412" t="str">
        <f>_xlfn.IFNA(VLOOKUP(BE201,ACCESSORIES!F:J,5,FALSE),"N/A")</f>
        <v>N/A</v>
      </c>
      <c r="BG201" s="70">
        <v>34</v>
      </c>
      <c r="BH201" s="50">
        <v>20.236220472440898</v>
      </c>
      <c r="BI201" s="50">
        <v>20.236220472440898</v>
      </c>
      <c r="BJ201" s="50">
        <v>12.4409448818898</v>
      </c>
      <c r="BK201" s="357">
        <f t="shared" si="62"/>
        <v>8.348593599999983E-2</v>
      </c>
      <c r="BL201" s="73">
        <v>36</v>
      </c>
      <c r="BM201" s="107" t="s">
        <v>3771</v>
      </c>
      <c r="BN201" s="46" t="s">
        <v>3891</v>
      </c>
      <c r="BO201" s="29" t="s">
        <v>3907</v>
      </c>
      <c r="BP201" s="29" t="s">
        <v>5175</v>
      </c>
      <c r="BQ201" s="29" t="s">
        <v>2709</v>
      </c>
      <c r="BR201" s="29" t="s">
        <v>5199</v>
      </c>
      <c r="BS201" s="74" t="s">
        <v>5210</v>
      </c>
      <c r="BT201" s="74" t="s">
        <v>5189</v>
      </c>
      <c r="BU201" s="74" t="s">
        <v>4101</v>
      </c>
      <c r="BV201" s="74" t="s">
        <v>3909</v>
      </c>
      <c r="BW201" s="74"/>
      <c r="BX201" s="74"/>
      <c r="BY201" s="300" t="s">
        <v>6169</v>
      </c>
      <c r="BZ201" s="356" t="s">
        <v>7847</v>
      </c>
      <c r="CA201" s="300" t="s">
        <v>6171</v>
      </c>
      <c r="CB201" s="356" t="s">
        <v>7848</v>
      </c>
      <c r="CC201" s="86" t="str">
        <f t="shared" si="57"/>
        <v>MR315, 17x9, -12mm Offset, 5x5, 71.5mm Centerbore, Matte Black</v>
      </c>
      <c r="CD201" s="74" t="s">
        <v>3719</v>
      </c>
      <c r="CE201" s="74" t="s">
        <v>3720</v>
      </c>
      <c r="CF201" s="74" t="str">
        <f t="shared" si="58"/>
        <v>STREET (3XX)</v>
      </c>
    </row>
    <row r="202" spans="1:84" s="36" customFormat="1" ht="15" customHeight="1">
      <c r="A202" s="22">
        <f t="shared" si="60"/>
        <v>200</v>
      </c>
      <c r="B202" s="92" t="s">
        <v>84</v>
      </c>
      <c r="C202" s="92" t="s">
        <v>1038</v>
      </c>
      <c r="D202" s="92" t="s">
        <v>1976</v>
      </c>
      <c r="E202" s="84" t="str">
        <f>CONCATENATE(LEFT(D202,5),VLOOKUP(CONCATENATE(O202,"x",P202),'WHEEL PART NUMBER GUIDE'!$B$9:$C$51,2,FALSE),VLOOKUP(CONCATENATE(Q202, W202), 'WHEEL PART NUMBER GUIDE'!$Q$6:$R$98, 2, FALSE),VLOOKUP(Z202,'WHEEL PART NUMBER GUIDE'!$J$8:$K$54,2, FALSE),IF(V202="N/A",IF(ABS(T202)&lt;10,"0"&amp;ABS(T202),ABS(T202)),CONCATENATE(LEFT(V202,1),RIGHT(V202,1))), G202, H202)</f>
        <v>MR31579050312N</v>
      </c>
      <c r="F202" s="84" t="str">
        <f t="shared" si="55"/>
        <v>MR31579050312N</v>
      </c>
      <c r="G202" s="83" t="s">
        <v>2095</v>
      </c>
      <c r="H202" s="83"/>
      <c r="I202" s="72" t="s">
        <v>2509</v>
      </c>
      <c r="J202" s="305">
        <v>43340</v>
      </c>
      <c r="K202" s="78" t="s">
        <v>1230</v>
      </c>
      <c r="L202" s="328">
        <v>397</v>
      </c>
      <c r="M202" s="85">
        <f t="shared" si="63"/>
        <v>397</v>
      </c>
      <c r="N202" s="630"/>
      <c r="O202" s="29">
        <v>17</v>
      </c>
      <c r="P202" s="8">
        <v>9</v>
      </c>
      <c r="Q202" s="92" t="str">
        <f t="shared" si="61"/>
        <v>5x5</v>
      </c>
      <c r="R202" s="3">
        <v>5</v>
      </c>
      <c r="S202" s="29">
        <v>5</v>
      </c>
      <c r="T202" s="29">
        <v>-12</v>
      </c>
      <c r="U202" s="16">
        <v>4.5</v>
      </c>
      <c r="V202" s="93" t="s">
        <v>85</v>
      </c>
      <c r="W202" s="16">
        <v>71.5</v>
      </c>
      <c r="X202" s="8">
        <v>28.9</v>
      </c>
      <c r="Y202" s="47">
        <v>2650</v>
      </c>
      <c r="Z202" s="45" t="s">
        <v>5147</v>
      </c>
      <c r="AA202" s="72" t="s">
        <v>173</v>
      </c>
      <c r="AB202" s="47" t="str">
        <f t="shared" si="59"/>
        <v>17x9, 5x5, -12 OS, 2650 lbs</v>
      </c>
      <c r="AC202" s="71" t="s">
        <v>2049</v>
      </c>
      <c r="AD202" s="46" t="str">
        <f>IF(AC202="N/A","None",VLOOKUP(AC202,ACCESSORIES!F:N,9,FALSE))</f>
        <v>Screw On</v>
      </c>
      <c r="AE202" s="82">
        <f>_xlfn.IFNA(VLOOKUP(AC202,ACCESSORIES!F:J,5,FALSE),"N/A")</f>
        <v>33</v>
      </c>
      <c r="AF202" s="73" t="s">
        <v>85</v>
      </c>
      <c r="AG202" s="79" t="s">
        <v>1786</v>
      </c>
      <c r="AH202" s="73" t="s">
        <v>85</v>
      </c>
      <c r="AI202" s="79" t="s">
        <v>2484</v>
      </c>
      <c r="AJ202" s="9">
        <f>_xlfn.IFNA(VLOOKUP(AI202,ACCESSORIES!F:J,5,FALSE),"N/A")</f>
        <v>1.1000000000000001</v>
      </c>
      <c r="AK202" s="71" t="s">
        <v>237</v>
      </c>
      <c r="AL202" s="3" t="s">
        <v>85</v>
      </c>
      <c r="AM202" s="38" t="str">
        <f>_xlfn.IFNA(VLOOKUP(AL202,ACCESSORIES!F:J,5,FALSE),"N/A")</f>
        <v>N/A</v>
      </c>
      <c r="AN202" s="3" t="s">
        <v>85</v>
      </c>
      <c r="AO202" s="75">
        <v>16.2</v>
      </c>
      <c r="AP202" s="75">
        <v>60</v>
      </c>
      <c r="AQ202" s="3">
        <v>166</v>
      </c>
      <c r="AR202" s="34">
        <v>7.5</v>
      </c>
      <c r="AS202" s="34">
        <v>18.2</v>
      </c>
      <c r="AT202" s="34">
        <v>38</v>
      </c>
      <c r="AU202" s="34">
        <v>44.1</v>
      </c>
      <c r="AV202" s="34">
        <v>208</v>
      </c>
      <c r="AW202" s="94">
        <v>203.6</v>
      </c>
      <c r="AX202" s="16">
        <v>71.5</v>
      </c>
      <c r="AY202" s="49">
        <v>35</v>
      </c>
      <c r="AZ202" s="49">
        <v>35</v>
      </c>
      <c r="BA202" s="49">
        <v>69</v>
      </c>
      <c r="BB202" s="48">
        <f t="shared" si="56"/>
        <v>2.72</v>
      </c>
      <c r="BC202" s="92" t="s">
        <v>85</v>
      </c>
      <c r="BD202" s="412" t="str">
        <f>_xlfn.IFNA(VLOOKUP(BC202,ACCESSORIES!F:J,5,FALSE),"N/A")</f>
        <v>N/A</v>
      </c>
      <c r="BE202" s="92" t="s">
        <v>85</v>
      </c>
      <c r="BF202" s="412" t="str">
        <f>_xlfn.IFNA(VLOOKUP(BE202,ACCESSORIES!F:J,5,FALSE),"N/A")</f>
        <v>N/A</v>
      </c>
      <c r="BG202" s="70">
        <v>34</v>
      </c>
      <c r="BH202" s="50">
        <v>20.236220472440898</v>
      </c>
      <c r="BI202" s="50">
        <v>20.236220472440898</v>
      </c>
      <c r="BJ202" s="50">
        <v>12.4409448818898</v>
      </c>
      <c r="BK202" s="357">
        <f t="shared" si="62"/>
        <v>8.348593599999983E-2</v>
      </c>
      <c r="BL202" s="73">
        <v>36</v>
      </c>
      <c r="BM202" s="107" t="s">
        <v>3771</v>
      </c>
      <c r="BN202" s="46" t="s">
        <v>3891</v>
      </c>
      <c r="BO202" s="29" t="s">
        <v>3907</v>
      </c>
      <c r="BP202" s="29" t="s">
        <v>5175</v>
      </c>
      <c r="BQ202" s="29" t="s">
        <v>2709</v>
      </c>
      <c r="BR202" s="29" t="s">
        <v>5199</v>
      </c>
      <c r="BS202" s="74" t="s">
        <v>5210</v>
      </c>
      <c r="BT202" s="74" t="s">
        <v>5189</v>
      </c>
      <c r="BU202" s="74" t="s">
        <v>4101</v>
      </c>
      <c r="BV202" s="74" t="s">
        <v>3909</v>
      </c>
      <c r="BW202" s="74"/>
      <c r="BX202" s="74"/>
      <c r="BY202" s="300" t="s">
        <v>6191</v>
      </c>
      <c r="BZ202" s="356" t="s">
        <v>7384</v>
      </c>
      <c r="CA202" s="300" t="s">
        <v>6193</v>
      </c>
      <c r="CB202" s="356" t="s">
        <v>7385</v>
      </c>
      <c r="CC202" s="86" t="str">
        <f t="shared" si="57"/>
        <v>MR315, 17x9, -12mm Offset, 5x5, 71.5mm Centerbore, Machined - Clear Coat</v>
      </c>
      <c r="CD202" s="74" t="s">
        <v>3719</v>
      </c>
      <c r="CE202" s="74" t="s">
        <v>3720</v>
      </c>
      <c r="CF202" s="74" t="str">
        <f t="shared" si="58"/>
        <v>STREET (3XX)</v>
      </c>
    </row>
    <row r="203" spans="1:84" s="36" customFormat="1" ht="15" customHeight="1">
      <c r="A203" s="22">
        <f t="shared" si="60"/>
        <v>201</v>
      </c>
      <c r="B203" s="92" t="s">
        <v>84</v>
      </c>
      <c r="C203" s="92" t="s">
        <v>1038</v>
      </c>
      <c r="D203" s="92" t="s">
        <v>1976</v>
      </c>
      <c r="E203" s="84" t="str">
        <f>CONCATENATE(LEFT(D203,5),VLOOKUP(CONCATENATE(O203,"x",P203),'WHEEL PART NUMBER GUIDE'!$B$9:$C$51,2,FALSE),VLOOKUP(CONCATENATE(Q203, W203), 'WHEEL PART NUMBER GUIDE'!$Q$6:$R$98, 2, FALSE),VLOOKUP(Z203,'WHEEL PART NUMBER GUIDE'!$J$8:$K$54,2, FALSE),IF(V203="N/A",IF(ABS(T203)&lt;10,"0"&amp;ABS(T203),ABS(T203)),CONCATENATE(LEFT(V203,1),RIGHT(V203,1))), G203, H203)</f>
        <v>MR315790501612N</v>
      </c>
      <c r="F203" s="84" t="str">
        <f t="shared" si="55"/>
        <v>MR315790501612N</v>
      </c>
      <c r="G203" s="83" t="s">
        <v>2095</v>
      </c>
      <c r="H203" s="83"/>
      <c r="I203" s="72" t="s">
        <v>7705</v>
      </c>
      <c r="J203" s="305">
        <v>45637</v>
      </c>
      <c r="K203" s="78" t="s">
        <v>1230</v>
      </c>
      <c r="L203" s="328">
        <v>407</v>
      </c>
      <c r="M203" s="85">
        <f t="shared" si="63"/>
        <v>407</v>
      </c>
      <c r="N203" s="630"/>
      <c r="O203" s="29">
        <v>17</v>
      </c>
      <c r="P203" s="8">
        <v>9</v>
      </c>
      <c r="Q203" s="92" t="str">
        <f t="shared" si="61"/>
        <v>5x5</v>
      </c>
      <c r="R203" s="3">
        <v>5</v>
      </c>
      <c r="S203" s="29">
        <v>5</v>
      </c>
      <c r="T203" s="29">
        <v>-12</v>
      </c>
      <c r="U203" s="16">
        <v>4.5</v>
      </c>
      <c r="V203" s="93" t="s">
        <v>85</v>
      </c>
      <c r="W203" s="16">
        <v>71.5</v>
      </c>
      <c r="X203" s="8">
        <v>28.9</v>
      </c>
      <c r="Y203" s="47">
        <v>2650</v>
      </c>
      <c r="Z203" s="45" t="s">
        <v>7682</v>
      </c>
      <c r="AA203" s="72" t="s">
        <v>2848</v>
      </c>
      <c r="AB203" s="47" t="str">
        <f t="shared" si="59"/>
        <v>17x9, 5x5, -12 OS, 2650 lbs</v>
      </c>
      <c r="AC203" s="415" t="s">
        <v>7691</v>
      </c>
      <c r="AD203" s="46" t="str">
        <f>IF(AC203="N/A","None",VLOOKUP(AC203,ACCESSORIES!F:N,9,FALSE))</f>
        <v>Screw On</v>
      </c>
      <c r="AE203" s="82">
        <f>_xlfn.IFNA(VLOOKUP(AC203,ACCESSORIES!F:J,5,FALSE),"N/A")</f>
        <v>33</v>
      </c>
      <c r="AF203" s="73" t="s">
        <v>85</v>
      </c>
      <c r="AG203" s="79" t="s">
        <v>1786</v>
      </c>
      <c r="AH203" s="73" t="s">
        <v>85</v>
      </c>
      <c r="AI203" s="31" t="s">
        <v>1497</v>
      </c>
      <c r="AJ203" s="9">
        <f>_xlfn.IFNA(VLOOKUP(AI203,ACCESSORIES!F:J,5,FALSE),"N/A")</f>
        <v>1.1000000000000001</v>
      </c>
      <c r="AK203" s="71" t="s">
        <v>237</v>
      </c>
      <c r="AL203" s="3" t="s">
        <v>85</v>
      </c>
      <c r="AM203" s="38" t="str">
        <f>_xlfn.IFNA(VLOOKUP(AL203,ACCESSORIES!F:J,5,FALSE),"N/A")</f>
        <v>N/A</v>
      </c>
      <c r="AN203" s="3" t="s">
        <v>85</v>
      </c>
      <c r="AO203" s="75">
        <v>16.2</v>
      </c>
      <c r="AP203" s="75">
        <v>60</v>
      </c>
      <c r="AQ203" s="3">
        <v>166</v>
      </c>
      <c r="AR203" s="34">
        <v>7.5</v>
      </c>
      <c r="AS203" s="34">
        <v>18.2</v>
      </c>
      <c r="AT203" s="34">
        <v>38</v>
      </c>
      <c r="AU203" s="34">
        <v>44.1</v>
      </c>
      <c r="AV203" s="34">
        <v>208</v>
      </c>
      <c r="AW203" s="94">
        <v>203.6</v>
      </c>
      <c r="AX203" s="16">
        <v>71.5</v>
      </c>
      <c r="AY203" s="49">
        <v>35</v>
      </c>
      <c r="AZ203" s="49">
        <v>35</v>
      </c>
      <c r="BA203" s="49">
        <v>69</v>
      </c>
      <c r="BB203" s="48">
        <f t="shared" si="56"/>
        <v>2.72</v>
      </c>
      <c r="BC203" s="92" t="s">
        <v>85</v>
      </c>
      <c r="BD203" s="412" t="str">
        <f>_xlfn.IFNA(VLOOKUP(BC203,ACCESSORIES!F:J,5,FALSE),"N/A")</f>
        <v>N/A</v>
      </c>
      <c r="BE203" s="92" t="s">
        <v>85</v>
      </c>
      <c r="BF203" s="412" t="str">
        <f>_xlfn.IFNA(VLOOKUP(BE203,ACCESSORIES!F:J,5,FALSE),"N/A")</f>
        <v>N/A</v>
      </c>
      <c r="BG203" s="70">
        <v>34</v>
      </c>
      <c r="BH203" s="50">
        <v>20.236220472440898</v>
      </c>
      <c r="BI203" s="50">
        <v>20.236220472440898</v>
      </c>
      <c r="BJ203" s="50">
        <v>12.4409448818898</v>
      </c>
      <c r="BK203" s="357">
        <f t="shared" si="62"/>
        <v>8.348593599999983E-2</v>
      </c>
      <c r="BL203" s="73">
        <v>36</v>
      </c>
      <c r="BM203" s="107" t="s">
        <v>3771</v>
      </c>
      <c r="BN203" s="46" t="s">
        <v>3891</v>
      </c>
      <c r="BO203" s="29" t="s">
        <v>3907</v>
      </c>
      <c r="BP203" s="29" t="s">
        <v>5175</v>
      </c>
      <c r="BQ203" s="29" t="s">
        <v>2709</v>
      </c>
      <c r="BR203" s="29" t="s">
        <v>5199</v>
      </c>
      <c r="BS203" s="74" t="s">
        <v>5210</v>
      </c>
      <c r="BT203" s="74" t="s">
        <v>5189</v>
      </c>
      <c r="BU203" s="74" t="s">
        <v>4101</v>
      </c>
      <c r="BV203" s="74" t="s">
        <v>3909</v>
      </c>
      <c r="BW203" s="74"/>
      <c r="BX203" s="74"/>
      <c r="BY203" s="300" t="s">
        <v>10461</v>
      </c>
      <c r="BZ203" s="356" t="s">
        <v>10462</v>
      </c>
      <c r="CA203" s="300" t="s">
        <v>10463</v>
      </c>
      <c r="CB203" s="356" t="s">
        <v>10464</v>
      </c>
      <c r="CC203" s="86" t="str">
        <f t="shared" si="57"/>
        <v>MR315, 17x9, -12mm Offset, 5x5, 71.5mm Centerbore, Machined - Gloss Black Lip</v>
      </c>
      <c r="CD203" s="74" t="s">
        <v>3719</v>
      </c>
      <c r="CE203" s="74" t="s">
        <v>3720</v>
      </c>
      <c r="CF203" s="74" t="str">
        <f t="shared" si="58"/>
        <v>STREET (3XX)</v>
      </c>
    </row>
    <row r="204" spans="1:84" s="36" customFormat="1" ht="15" customHeight="1">
      <c r="A204" s="22">
        <f t="shared" si="60"/>
        <v>202</v>
      </c>
      <c r="B204" s="92" t="s">
        <v>84</v>
      </c>
      <c r="C204" s="92" t="s">
        <v>1038</v>
      </c>
      <c r="D204" s="92" t="s">
        <v>1976</v>
      </c>
      <c r="E204" s="84" t="str">
        <f>CONCATENATE(LEFT(D204,5),VLOOKUP(CONCATENATE(O204,"x",P204),'WHEEL PART NUMBER GUIDE'!$B$9:$C$51,2,FALSE),VLOOKUP(CONCATENATE(Q204, W204), 'WHEEL PART NUMBER GUIDE'!$Q$6:$R$98, 2, FALSE),VLOOKUP(Z204,'WHEEL PART NUMBER GUIDE'!$J$8:$K$54,2, FALSE),IF(V204="N/A",IF(ABS(T204)&lt;10,"0"&amp;ABS(T204),ABS(T204)),CONCATENATE(LEFT(V204,1),RIGHT(V204,1))), G204, H204)</f>
        <v>MR31579060512N</v>
      </c>
      <c r="F204" s="84" t="str">
        <f t="shared" si="55"/>
        <v>MR31579060512N</v>
      </c>
      <c r="G204" s="83" t="s">
        <v>2095</v>
      </c>
      <c r="H204" s="83"/>
      <c r="I204" s="72" t="s">
        <v>2024</v>
      </c>
      <c r="J204" s="305">
        <v>43327.439502314817</v>
      </c>
      <c r="K204" s="78" t="s">
        <v>1230</v>
      </c>
      <c r="L204" s="328">
        <v>397</v>
      </c>
      <c r="M204" s="85">
        <f t="shared" si="63"/>
        <v>397</v>
      </c>
      <c r="N204" s="630"/>
      <c r="O204" s="29">
        <v>17</v>
      </c>
      <c r="P204" s="8">
        <v>9</v>
      </c>
      <c r="Q204" s="92" t="str">
        <f t="shared" si="61"/>
        <v>6x5.5</v>
      </c>
      <c r="R204" s="3">
        <v>6</v>
      </c>
      <c r="S204" s="29">
        <v>5.5</v>
      </c>
      <c r="T204" s="29">
        <v>-12</v>
      </c>
      <c r="U204" s="16">
        <v>4.5</v>
      </c>
      <c r="V204" s="93" t="s">
        <v>85</v>
      </c>
      <c r="W204" s="16">
        <v>106.25</v>
      </c>
      <c r="X204" s="8">
        <v>28.48</v>
      </c>
      <c r="Y204" s="47">
        <v>2650</v>
      </c>
      <c r="Z204" s="71" t="s">
        <v>2165</v>
      </c>
      <c r="AA204" s="72" t="s">
        <v>2845</v>
      </c>
      <c r="AB204" s="47" t="str">
        <f t="shared" si="59"/>
        <v>17x9, 6x5.5, -12 OS, 2650 lbs</v>
      </c>
      <c r="AC204" s="71" t="s">
        <v>2537</v>
      </c>
      <c r="AD204" s="46" t="str">
        <f>IF(AC204="N/A","None",VLOOKUP(AC204,ACCESSORIES!F:N,9,FALSE))</f>
        <v>Screw On</v>
      </c>
      <c r="AE204" s="82">
        <f>_xlfn.IFNA(VLOOKUP(AC204,ACCESSORIES!F:J,5,FALSE),"N/A")</f>
        <v>33</v>
      </c>
      <c r="AF204" s="73" t="s">
        <v>85</v>
      </c>
      <c r="AG204" s="79" t="s">
        <v>1786</v>
      </c>
      <c r="AH204" s="73" t="s">
        <v>85</v>
      </c>
      <c r="AI204" s="79" t="s">
        <v>2484</v>
      </c>
      <c r="AJ204" s="9">
        <f>_xlfn.IFNA(VLOOKUP(AI204,ACCESSORIES!F:J,5,FALSE),"N/A")</f>
        <v>1.1000000000000001</v>
      </c>
      <c r="AK204" s="3" t="s">
        <v>236</v>
      </c>
      <c r="AL204" s="74" t="s">
        <v>1649</v>
      </c>
      <c r="AM204" s="38">
        <f>_xlfn.IFNA(VLOOKUP(AL204,ACCESSORIES!F:J,5,FALSE),"N/A")</f>
        <v>2.75</v>
      </c>
      <c r="AN204" s="3">
        <v>78.3</v>
      </c>
      <c r="AO204" s="75">
        <v>16.2</v>
      </c>
      <c r="AP204" s="75">
        <v>60</v>
      </c>
      <c r="AQ204" s="3">
        <v>170</v>
      </c>
      <c r="AR204" s="34">
        <v>5.4</v>
      </c>
      <c r="AS204" s="34">
        <v>16</v>
      </c>
      <c r="AT204" s="34">
        <v>36.6</v>
      </c>
      <c r="AU204" s="34">
        <v>44.1</v>
      </c>
      <c r="AV204" s="34">
        <v>208</v>
      </c>
      <c r="AW204" s="94">
        <v>203.6</v>
      </c>
      <c r="AX204" s="16">
        <v>106.3</v>
      </c>
      <c r="AY204" s="49">
        <v>41</v>
      </c>
      <c r="AZ204" s="49">
        <v>41</v>
      </c>
      <c r="BA204" s="49">
        <v>69</v>
      </c>
      <c r="BB204" s="48">
        <f t="shared" si="56"/>
        <v>2.72</v>
      </c>
      <c r="BC204" s="92" t="s">
        <v>85</v>
      </c>
      <c r="BD204" s="412" t="str">
        <f>_xlfn.IFNA(VLOOKUP(BC204,ACCESSORIES!F:J,5,FALSE),"N/A")</f>
        <v>N/A</v>
      </c>
      <c r="BE204" s="92" t="s">
        <v>85</v>
      </c>
      <c r="BF204" s="412" t="str">
        <f>_xlfn.IFNA(VLOOKUP(BE204,ACCESSORIES!F:J,5,FALSE),"N/A")</f>
        <v>N/A</v>
      </c>
      <c r="BG204" s="70">
        <v>34</v>
      </c>
      <c r="BH204" s="50">
        <v>20.236220472440898</v>
      </c>
      <c r="BI204" s="50">
        <v>20.236220472440898</v>
      </c>
      <c r="BJ204" s="50">
        <v>12.4409448818898</v>
      </c>
      <c r="BK204" s="357">
        <f t="shared" si="62"/>
        <v>8.348593599999983E-2</v>
      </c>
      <c r="BL204" s="73">
        <v>36</v>
      </c>
      <c r="BM204" s="107" t="s">
        <v>3771</v>
      </c>
      <c r="BN204" s="46" t="s">
        <v>3891</v>
      </c>
      <c r="BO204" s="29" t="s">
        <v>3907</v>
      </c>
      <c r="BP204" s="29" t="s">
        <v>5175</v>
      </c>
      <c r="BQ204" s="29" t="s">
        <v>2709</v>
      </c>
      <c r="BR204" s="29" t="s">
        <v>5199</v>
      </c>
      <c r="BS204" s="74" t="s">
        <v>5210</v>
      </c>
      <c r="BT204" s="74" t="s">
        <v>5189</v>
      </c>
      <c r="BU204" s="74" t="s">
        <v>4101</v>
      </c>
      <c r="BV204" s="74" t="s">
        <v>3909</v>
      </c>
      <c r="BW204" s="74"/>
      <c r="BX204" s="74"/>
      <c r="BY204" s="300" t="s">
        <v>6173</v>
      </c>
      <c r="BZ204" s="356" t="s">
        <v>7846</v>
      </c>
      <c r="CA204" s="300" t="s">
        <v>6175</v>
      </c>
      <c r="CB204" s="356" t="s">
        <v>7845</v>
      </c>
      <c r="CC204" s="86" t="str">
        <f t="shared" si="57"/>
        <v>MR315, 17x9, -12mm Offset, 6x5.5, 106.25mm Centerbore, Matte Black</v>
      </c>
      <c r="CD204" s="74" t="s">
        <v>3719</v>
      </c>
      <c r="CE204" s="74" t="s">
        <v>3720</v>
      </c>
      <c r="CF204" s="74" t="str">
        <f t="shared" si="58"/>
        <v>STREET (3XX)</v>
      </c>
    </row>
    <row r="205" spans="1:84" s="36" customFormat="1" ht="15" customHeight="1">
      <c r="A205" s="22">
        <f t="shared" si="60"/>
        <v>203</v>
      </c>
      <c r="B205" s="92" t="s">
        <v>84</v>
      </c>
      <c r="C205" s="92" t="s">
        <v>1038</v>
      </c>
      <c r="D205" s="92" t="s">
        <v>1976</v>
      </c>
      <c r="E205" s="84" t="str">
        <f>CONCATENATE(LEFT(D205,5),VLOOKUP(CONCATENATE(O205,"x",P205),'WHEEL PART NUMBER GUIDE'!$B$9:$C$51,2,FALSE),VLOOKUP(CONCATENATE(Q205, W205), 'WHEEL PART NUMBER GUIDE'!$Q$6:$R$98, 2, FALSE),VLOOKUP(Z205,'WHEEL PART NUMBER GUIDE'!$J$8:$K$54,2, FALSE),IF(V205="N/A",IF(ABS(T205)&lt;10,"0"&amp;ABS(T205),ABS(T205)),CONCATENATE(LEFT(V205,1),RIGHT(V205,1))), G205, H205)</f>
        <v>MR31579060312N</v>
      </c>
      <c r="F205" s="84" t="str">
        <f t="shared" si="55"/>
        <v>MR31579060312N</v>
      </c>
      <c r="G205" s="83" t="s">
        <v>2095</v>
      </c>
      <c r="H205" s="83"/>
      <c r="I205" s="72" t="s">
        <v>2510</v>
      </c>
      <c r="J205" s="305">
        <v>43340</v>
      </c>
      <c r="K205" s="78" t="s">
        <v>1230</v>
      </c>
      <c r="L205" s="328">
        <v>397</v>
      </c>
      <c r="M205" s="85">
        <f t="shared" si="63"/>
        <v>397</v>
      </c>
      <c r="N205" s="630"/>
      <c r="O205" s="29">
        <v>17</v>
      </c>
      <c r="P205" s="8">
        <v>9</v>
      </c>
      <c r="Q205" s="92" t="str">
        <f t="shared" si="61"/>
        <v>6x5.5</v>
      </c>
      <c r="R205" s="3">
        <v>6</v>
      </c>
      <c r="S205" s="29">
        <v>5.5</v>
      </c>
      <c r="T205" s="29">
        <v>-12</v>
      </c>
      <c r="U205" s="16">
        <v>4.5</v>
      </c>
      <c r="V205" s="93" t="s">
        <v>85</v>
      </c>
      <c r="W205" s="16">
        <v>106.25</v>
      </c>
      <c r="X205" s="8">
        <v>28.09</v>
      </c>
      <c r="Y205" s="47">
        <v>2650</v>
      </c>
      <c r="Z205" s="45" t="s">
        <v>5147</v>
      </c>
      <c r="AA205" s="72" t="s">
        <v>173</v>
      </c>
      <c r="AB205" s="47" t="str">
        <f t="shared" si="59"/>
        <v>17x9, 6x5.5, -12 OS, 2650 lbs</v>
      </c>
      <c r="AC205" s="71" t="s">
        <v>2537</v>
      </c>
      <c r="AD205" s="46" t="str">
        <f>IF(AC205="N/A","None",VLOOKUP(AC205,ACCESSORIES!F:N,9,FALSE))</f>
        <v>Screw On</v>
      </c>
      <c r="AE205" s="82">
        <f>_xlfn.IFNA(VLOOKUP(AC205,ACCESSORIES!F:J,5,FALSE),"N/A")</f>
        <v>33</v>
      </c>
      <c r="AF205" s="73" t="s">
        <v>85</v>
      </c>
      <c r="AG205" s="79" t="s">
        <v>1786</v>
      </c>
      <c r="AH205" s="73" t="s">
        <v>85</v>
      </c>
      <c r="AI205" s="79" t="s">
        <v>2484</v>
      </c>
      <c r="AJ205" s="9">
        <f>_xlfn.IFNA(VLOOKUP(AI205,ACCESSORIES!F:J,5,FALSE),"N/A")</f>
        <v>1.1000000000000001</v>
      </c>
      <c r="AK205" s="3" t="s">
        <v>236</v>
      </c>
      <c r="AL205" s="74" t="s">
        <v>1649</v>
      </c>
      <c r="AM205" s="38">
        <f>_xlfn.IFNA(VLOOKUP(AL205,ACCESSORIES!F:J,5,FALSE),"N/A")</f>
        <v>2.75</v>
      </c>
      <c r="AN205" s="3">
        <v>78.3</v>
      </c>
      <c r="AO205" s="75">
        <v>16.2</v>
      </c>
      <c r="AP205" s="75">
        <v>60</v>
      </c>
      <c r="AQ205" s="3">
        <v>170</v>
      </c>
      <c r="AR205" s="34">
        <v>5.4</v>
      </c>
      <c r="AS205" s="34">
        <v>16</v>
      </c>
      <c r="AT205" s="34">
        <v>36.6</v>
      </c>
      <c r="AU205" s="34">
        <v>44.1</v>
      </c>
      <c r="AV205" s="34">
        <v>208</v>
      </c>
      <c r="AW205" s="94">
        <v>203.6</v>
      </c>
      <c r="AX205" s="16">
        <v>106.3</v>
      </c>
      <c r="AY205" s="49">
        <v>41</v>
      </c>
      <c r="AZ205" s="49">
        <v>41</v>
      </c>
      <c r="BA205" s="49">
        <v>69</v>
      </c>
      <c r="BB205" s="48">
        <f t="shared" si="56"/>
        <v>2.72</v>
      </c>
      <c r="BC205" s="92" t="s">
        <v>85</v>
      </c>
      <c r="BD205" s="412" t="str">
        <f>_xlfn.IFNA(VLOOKUP(BC205,ACCESSORIES!F:J,5,FALSE),"N/A")</f>
        <v>N/A</v>
      </c>
      <c r="BE205" s="92" t="s">
        <v>85</v>
      </c>
      <c r="BF205" s="412" t="str">
        <f>_xlfn.IFNA(VLOOKUP(BE205,ACCESSORIES!F:J,5,FALSE),"N/A")</f>
        <v>N/A</v>
      </c>
      <c r="BG205" s="70">
        <v>35</v>
      </c>
      <c r="BH205" s="50">
        <v>20.236220472440898</v>
      </c>
      <c r="BI205" s="50">
        <v>20.236220472440898</v>
      </c>
      <c r="BJ205" s="50">
        <v>12.4409448818898</v>
      </c>
      <c r="BK205" s="357">
        <f t="shared" si="62"/>
        <v>8.348593599999983E-2</v>
      </c>
      <c r="BL205" s="73">
        <v>36</v>
      </c>
      <c r="BM205" s="107" t="s">
        <v>3771</v>
      </c>
      <c r="BN205" s="46" t="s">
        <v>3891</v>
      </c>
      <c r="BO205" s="29" t="s">
        <v>3907</v>
      </c>
      <c r="BP205" s="29" t="s">
        <v>5175</v>
      </c>
      <c r="BQ205" s="29" t="s">
        <v>2709</v>
      </c>
      <c r="BR205" s="29" t="s">
        <v>5199</v>
      </c>
      <c r="BS205" s="74" t="s">
        <v>5210</v>
      </c>
      <c r="BT205" s="74" t="s">
        <v>5189</v>
      </c>
      <c r="BU205" s="74" t="s">
        <v>4101</v>
      </c>
      <c r="BV205" s="74" t="s">
        <v>3909</v>
      </c>
      <c r="BW205" s="74"/>
      <c r="BX205" s="74"/>
      <c r="BY205" s="300" t="s">
        <v>6189</v>
      </c>
      <c r="BZ205" s="356" t="s">
        <v>7298</v>
      </c>
      <c r="CA205" s="300" t="s">
        <v>6188</v>
      </c>
      <c r="CB205" s="356" t="s">
        <v>7299</v>
      </c>
      <c r="CC205" s="86" t="str">
        <f t="shared" si="57"/>
        <v>MR315, 17x9, -12mm Offset, 6x5.5, 106.25mm Centerbore, Machined - Clear Coat</v>
      </c>
      <c r="CD205" s="74" t="s">
        <v>3719</v>
      </c>
      <c r="CE205" s="74" t="s">
        <v>3720</v>
      </c>
      <c r="CF205" s="74" t="str">
        <f t="shared" si="58"/>
        <v>STREET (3XX)</v>
      </c>
    </row>
    <row r="206" spans="1:84" s="36" customFormat="1" ht="15" customHeight="1">
      <c r="A206" s="22">
        <f t="shared" si="60"/>
        <v>204</v>
      </c>
      <c r="B206" s="92" t="s">
        <v>84</v>
      </c>
      <c r="C206" s="92" t="s">
        <v>1038</v>
      </c>
      <c r="D206" s="92" t="s">
        <v>1976</v>
      </c>
      <c r="E206" s="84" t="str">
        <f>CONCATENATE(LEFT(D206,5),VLOOKUP(CONCATENATE(O206,"x",P206),'WHEEL PART NUMBER GUIDE'!$B$9:$C$51,2,FALSE),VLOOKUP(CONCATENATE(Q206, W206), 'WHEEL PART NUMBER GUIDE'!$Q$6:$R$98, 2, FALSE),VLOOKUP(Z206,'WHEEL PART NUMBER GUIDE'!$J$8:$K$54,2, FALSE),IF(V206="N/A",IF(ABS(T206)&lt;10,"0"&amp;ABS(T206),ABS(T206)),CONCATENATE(LEFT(V206,1),RIGHT(V206,1))), G206, H206)</f>
        <v>MR315790601612N</v>
      </c>
      <c r="F206" s="84" t="str">
        <f t="shared" si="55"/>
        <v>MR315790601612N</v>
      </c>
      <c r="G206" s="83" t="s">
        <v>2095</v>
      </c>
      <c r="H206" s="83"/>
      <c r="I206" s="72" t="s">
        <v>7706</v>
      </c>
      <c r="J206" s="305">
        <v>45637</v>
      </c>
      <c r="K206" s="78" t="s">
        <v>1230</v>
      </c>
      <c r="L206" s="328">
        <v>407</v>
      </c>
      <c r="M206" s="85">
        <f t="shared" si="63"/>
        <v>407</v>
      </c>
      <c r="N206" s="630"/>
      <c r="O206" s="29">
        <v>17</v>
      </c>
      <c r="P206" s="8">
        <v>9</v>
      </c>
      <c r="Q206" s="92" t="str">
        <f t="shared" si="61"/>
        <v>6x5.5</v>
      </c>
      <c r="R206" s="3">
        <v>6</v>
      </c>
      <c r="S206" s="29">
        <v>5.5</v>
      </c>
      <c r="T206" s="29">
        <v>-12</v>
      </c>
      <c r="U206" s="16">
        <v>4.5</v>
      </c>
      <c r="V206" s="93" t="s">
        <v>85</v>
      </c>
      <c r="W206" s="16">
        <v>106.25</v>
      </c>
      <c r="X206" s="8">
        <v>28.09</v>
      </c>
      <c r="Y206" s="47">
        <v>2650</v>
      </c>
      <c r="Z206" s="45" t="s">
        <v>7682</v>
      </c>
      <c r="AA206" s="72" t="s">
        <v>2848</v>
      </c>
      <c r="AB206" s="47" t="str">
        <f t="shared" si="59"/>
        <v>17x9, 6x5.5, -12 OS, 2650 lbs</v>
      </c>
      <c r="AC206" s="415" t="s">
        <v>7693</v>
      </c>
      <c r="AD206" s="46" t="str">
        <f>IF(AC206="N/A","None",VLOOKUP(AC206,ACCESSORIES!F:N,9,FALSE))</f>
        <v>Screw On</v>
      </c>
      <c r="AE206" s="82">
        <f>_xlfn.IFNA(VLOOKUP(AC206,ACCESSORIES!F:J,5,FALSE),"N/A")</f>
        <v>33</v>
      </c>
      <c r="AF206" s="73" t="s">
        <v>85</v>
      </c>
      <c r="AG206" s="79" t="s">
        <v>1786</v>
      </c>
      <c r="AH206" s="73" t="s">
        <v>85</v>
      </c>
      <c r="AI206" s="31" t="s">
        <v>1497</v>
      </c>
      <c r="AJ206" s="9">
        <f>_xlfn.IFNA(VLOOKUP(AI206,ACCESSORIES!F:J,5,FALSE),"N/A")</f>
        <v>1.1000000000000001</v>
      </c>
      <c r="AK206" s="3" t="s">
        <v>236</v>
      </c>
      <c r="AL206" s="74" t="s">
        <v>1649</v>
      </c>
      <c r="AM206" s="38">
        <f>_xlfn.IFNA(VLOOKUP(AL206,ACCESSORIES!F:J,5,FALSE),"N/A")</f>
        <v>2.75</v>
      </c>
      <c r="AN206" s="3">
        <v>78.3</v>
      </c>
      <c r="AO206" s="75">
        <v>16.2</v>
      </c>
      <c r="AP206" s="75">
        <v>60</v>
      </c>
      <c r="AQ206" s="3">
        <v>170</v>
      </c>
      <c r="AR206" s="34">
        <v>5.4</v>
      </c>
      <c r="AS206" s="34">
        <v>16</v>
      </c>
      <c r="AT206" s="34">
        <v>36.6</v>
      </c>
      <c r="AU206" s="34">
        <v>44.1</v>
      </c>
      <c r="AV206" s="34">
        <v>208</v>
      </c>
      <c r="AW206" s="94">
        <v>203.6</v>
      </c>
      <c r="AX206" s="16">
        <v>106.3</v>
      </c>
      <c r="AY206" s="49">
        <v>41</v>
      </c>
      <c r="AZ206" s="49">
        <v>41</v>
      </c>
      <c r="BA206" s="49">
        <v>69</v>
      </c>
      <c r="BB206" s="48">
        <f t="shared" si="56"/>
        <v>2.72</v>
      </c>
      <c r="BC206" s="92" t="s">
        <v>85</v>
      </c>
      <c r="BD206" s="412" t="str">
        <f>_xlfn.IFNA(VLOOKUP(BC206,ACCESSORIES!F:J,5,FALSE),"N/A")</f>
        <v>N/A</v>
      </c>
      <c r="BE206" s="92" t="s">
        <v>85</v>
      </c>
      <c r="BF206" s="412" t="str">
        <f>_xlfn.IFNA(VLOOKUP(BE206,ACCESSORIES!F:J,5,FALSE),"N/A")</f>
        <v>N/A</v>
      </c>
      <c r="BG206" s="70">
        <v>35</v>
      </c>
      <c r="BH206" s="50">
        <v>20.236220472440898</v>
      </c>
      <c r="BI206" s="50">
        <v>20.236220472440898</v>
      </c>
      <c r="BJ206" s="50">
        <v>12.4409448818898</v>
      </c>
      <c r="BK206" s="357">
        <f t="shared" si="62"/>
        <v>8.348593599999983E-2</v>
      </c>
      <c r="BL206" s="73">
        <v>36</v>
      </c>
      <c r="BM206" s="107" t="s">
        <v>3771</v>
      </c>
      <c r="BN206" s="46" t="s">
        <v>3891</v>
      </c>
      <c r="BO206" s="29" t="s">
        <v>3907</v>
      </c>
      <c r="BP206" s="29" t="s">
        <v>5175</v>
      </c>
      <c r="BQ206" s="29" t="s">
        <v>2709</v>
      </c>
      <c r="BR206" s="29" t="s">
        <v>5199</v>
      </c>
      <c r="BS206" s="74" t="s">
        <v>5210</v>
      </c>
      <c r="BT206" s="74" t="s">
        <v>5189</v>
      </c>
      <c r="BU206" s="74" t="s">
        <v>4101</v>
      </c>
      <c r="BV206" s="74" t="s">
        <v>3909</v>
      </c>
      <c r="BW206" s="74"/>
      <c r="BX206" s="74"/>
      <c r="BY206" s="300" t="s">
        <v>10465</v>
      </c>
      <c r="BZ206" s="356" t="s">
        <v>10467</v>
      </c>
      <c r="CA206" s="300" t="s">
        <v>10468</v>
      </c>
      <c r="CB206" s="356" t="s">
        <v>10469</v>
      </c>
      <c r="CC206" s="86" t="str">
        <f t="shared" si="57"/>
        <v>MR315, 17x9, -12mm Offset, 6x5.5, 106.25mm Centerbore, Machined - Gloss Black Lip</v>
      </c>
      <c r="CD206" s="74" t="s">
        <v>3719</v>
      </c>
      <c r="CE206" s="74" t="s">
        <v>3720</v>
      </c>
      <c r="CF206" s="74" t="str">
        <f t="shared" si="58"/>
        <v>STREET (3XX)</v>
      </c>
    </row>
    <row r="207" spans="1:84" s="36" customFormat="1" ht="15" customHeight="1">
      <c r="A207" s="22">
        <f t="shared" si="60"/>
        <v>205</v>
      </c>
      <c r="B207" s="92" t="s">
        <v>84</v>
      </c>
      <c r="C207" s="92" t="s">
        <v>1038</v>
      </c>
      <c r="D207" s="92" t="s">
        <v>1976</v>
      </c>
      <c r="E207" s="84" t="str">
        <f>CONCATENATE(LEFT(D207,5),VLOOKUP(CONCATENATE(O207,"x",P207),'WHEEL PART NUMBER GUIDE'!$B$9:$C$51,2,FALSE),VLOOKUP(CONCATENATE(Q207, W207), 'WHEEL PART NUMBER GUIDE'!$Q$6:$R$98, 2, FALSE),VLOOKUP(Z207,'WHEEL PART NUMBER GUIDE'!$J$8:$K$54,2, FALSE),IF(V207="N/A",IF(ABS(T207)&lt;10,"0"&amp;ABS(T207),ABS(T207)),CONCATENATE(LEFT(V207,1),RIGHT(V207,1))), G207, H207)</f>
        <v>MR31579080512N</v>
      </c>
      <c r="F207" s="84" t="str">
        <f t="shared" si="55"/>
        <v>MR31579080512N</v>
      </c>
      <c r="G207" s="83" t="s">
        <v>2095</v>
      </c>
      <c r="H207" s="83"/>
      <c r="I207" s="72" t="s">
        <v>1999</v>
      </c>
      <c r="J207" s="305">
        <v>43327.487361111111</v>
      </c>
      <c r="K207" s="78" t="s">
        <v>1230</v>
      </c>
      <c r="L207" s="328">
        <v>397</v>
      </c>
      <c r="M207" s="85">
        <f t="shared" si="63"/>
        <v>397</v>
      </c>
      <c r="N207" s="630"/>
      <c r="O207" s="29">
        <v>17</v>
      </c>
      <c r="P207" s="8">
        <v>9</v>
      </c>
      <c r="Q207" s="92" t="str">
        <f t="shared" si="61"/>
        <v>8x6.5</v>
      </c>
      <c r="R207" s="3">
        <v>8</v>
      </c>
      <c r="S207" s="29">
        <v>6.5</v>
      </c>
      <c r="T207" s="29">
        <v>-12</v>
      </c>
      <c r="U207" s="16">
        <v>4.5</v>
      </c>
      <c r="V207" s="93" t="s">
        <v>85</v>
      </c>
      <c r="W207" s="16">
        <v>130.81</v>
      </c>
      <c r="X207" s="8">
        <v>28.9</v>
      </c>
      <c r="Y207" s="47">
        <v>3640</v>
      </c>
      <c r="Z207" s="71" t="s">
        <v>2165</v>
      </c>
      <c r="AA207" s="72" t="s">
        <v>2845</v>
      </c>
      <c r="AB207" s="47" t="str">
        <f t="shared" si="59"/>
        <v>17x9, 8x6.5, -12 OS, 3640 lbs</v>
      </c>
      <c r="AC207" s="71" t="s">
        <v>1597</v>
      </c>
      <c r="AD207" s="46" t="str">
        <f>IF(AC207="N/A","None",VLOOKUP(AC207,ACCESSORIES!F:N,9,FALSE))</f>
        <v>Push Thru</v>
      </c>
      <c r="AE207" s="82">
        <f>_xlfn.IFNA(VLOOKUP(AC207,ACCESSORIES!F:J,5,FALSE),"N/A")</f>
        <v>33</v>
      </c>
      <c r="AF207" s="73" t="s">
        <v>85</v>
      </c>
      <c r="AG207" s="73" t="s">
        <v>85</v>
      </c>
      <c r="AH207" s="3" t="s">
        <v>2863</v>
      </c>
      <c r="AI207" s="79" t="s">
        <v>2484</v>
      </c>
      <c r="AJ207" s="9">
        <f>_xlfn.IFNA(VLOOKUP(AI207,ACCESSORIES!F:J,5,FALSE),"N/A")</f>
        <v>1.1000000000000001</v>
      </c>
      <c r="AK207" s="71" t="s">
        <v>237</v>
      </c>
      <c r="AL207" s="3" t="s">
        <v>85</v>
      </c>
      <c r="AM207" s="38" t="str">
        <f>_xlfn.IFNA(VLOOKUP(AL207,ACCESSORIES!F:J,5,FALSE),"N/A")</f>
        <v>N/A</v>
      </c>
      <c r="AN207" s="3" t="s">
        <v>85</v>
      </c>
      <c r="AO207" s="75">
        <v>16.2</v>
      </c>
      <c r="AP207" s="75">
        <v>60</v>
      </c>
      <c r="AQ207" s="3">
        <v>200</v>
      </c>
      <c r="AR207" s="34">
        <v>0</v>
      </c>
      <c r="AS207" s="34">
        <v>0</v>
      </c>
      <c r="AT207" s="34">
        <v>35.4</v>
      </c>
      <c r="AU207" s="34">
        <v>42.2</v>
      </c>
      <c r="AV207" s="34">
        <v>207.7</v>
      </c>
      <c r="AW207" s="94">
        <v>203.3</v>
      </c>
      <c r="AX207" s="93">
        <v>123.1</v>
      </c>
      <c r="AY207" s="49">
        <v>92</v>
      </c>
      <c r="AZ207" s="49">
        <v>92</v>
      </c>
      <c r="BA207" s="49">
        <v>69</v>
      </c>
      <c r="BB207" s="48">
        <f t="shared" si="56"/>
        <v>2.72</v>
      </c>
      <c r="BC207" s="92" t="s">
        <v>85</v>
      </c>
      <c r="BD207" s="412" t="str">
        <f>_xlfn.IFNA(VLOOKUP(BC207,ACCESSORIES!F:J,5,FALSE),"N/A")</f>
        <v>N/A</v>
      </c>
      <c r="BE207" s="92" t="s">
        <v>85</v>
      </c>
      <c r="BF207" s="412" t="str">
        <f>_xlfn.IFNA(VLOOKUP(BE207,ACCESSORIES!F:J,5,FALSE),"N/A")</f>
        <v>N/A</v>
      </c>
      <c r="BG207" s="70">
        <v>33</v>
      </c>
      <c r="BH207" s="50">
        <v>20.236220472440898</v>
      </c>
      <c r="BI207" s="50">
        <v>20.236220472440898</v>
      </c>
      <c r="BJ207" s="50">
        <v>12.4409448818898</v>
      </c>
      <c r="BK207" s="357">
        <f t="shared" si="62"/>
        <v>8.348593599999983E-2</v>
      </c>
      <c r="BL207" s="73">
        <v>36</v>
      </c>
      <c r="BM207" s="107" t="s">
        <v>3771</v>
      </c>
      <c r="BN207" s="46" t="s">
        <v>3891</v>
      </c>
      <c r="BO207" s="29" t="s">
        <v>3907</v>
      </c>
      <c r="BP207" s="29" t="s">
        <v>5175</v>
      </c>
      <c r="BQ207" s="29" t="s">
        <v>2709</v>
      </c>
      <c r="BR207" s="29" t="s">
        <v>5199</v>
      </c>
      <c r="BS207" s="74" t="s">
        <v>5210</v>
      </c>
      <c r="BT207" s="74" t="s">
        <v>5189</v>
      </c>
      <c r="BU207" s="74" t="s">
        <v>4101</v>
      </c>
      <c r="BV207" s="74" t="s">
        <v>3909</v>
      </c>
      <c r="BW207" s="74"/>
      <c r="BX207" s="74"/>
      <c r="BY207" s="300" t="s">
        <v>7843</v>
      </c>
      <c r="BZ207" s="356" t="s">
        <v>7844</v>
      </c>
      <c r="CA207" s="300" t="s">
        <v>7841</v>
      </c>
      <c r="CB207" s="356" t="s">
        <v>7842</v>
      </c>
      <c r="CC207" s="86" t="str">
        <f t="shared" si="57"/>
        <v>MR315, 17x9, -12mm Offset, 8x6.5, 130.81mm Centerbore, Matte Black</v>
      </c>
      <c r="CD207" s="74" t="s">
        <v>3719</v>
      </c>
      <c r="CE207" s="74" t="s">
        <v>3720</v>
      </c>
      <c r="CF207" s="74" t="str">
        <f t="shared" si="58"/>
        <v>STREET (3XX)</v>
      </c>
    </row>
    <row r="208" spans="1:84" s="36" customFormat="1" ht="15" customHeight="1">
      <c r="A208" s="22">
        <f t="shared" si="60"/>
        <v>206</v>
      </c>
      <c r="B208" s="92" t="s">
        <v>84</v>
      </c>
      <c r="C208" s="92" t="s">
        <v>1038</v>
      </c>
      <c r="D208" s="92" t="s">
        <v>1976</v>
      </c>
      <c r="E208" s="84" t="str">
        <f>CONCATENATE(LEFT(D208,5),VLOOKUP(CONCATENATE(O208,"x",P208),'WHEEL PART NUMBER GUIDE'!$B$9:$C$51,2,FALSE),VLOOKUP(CONCATENATE(Q208, W208), 'WHEEL PART NUMBER GUIDE'!$Q$6:$R$98, 2, FALSE),VLOOKUP(Z208,'WHEEL PART NUMBER GUIDE'!$J$8:$K$54,2, FALSE),IF(V208="N/A",IF(ABS(T208)&lt;10,"0"&amp;ABS(T208),ABS(T208)),CONCATENATE(LEFT(V208,1),RIGHT(V208,1))), G208, H208)</f>
        <v>MR31579080312N</v>
      </c>
      <c r="F208" s="84" t="str">
        <f t="shared" si="55"/>
        <v>MR31579080312N</v>
      </c>
      <c r="G208" s="83" t="s">
        <v>2095</v>
      </c>
      <c r="H208" s="83"/>
      <c r="I208" s="72" t="s">
        <v>2511</v>
      </c>
      <c r="J208" s="305">
        <v>43340</v>
      </c>
      <c r="K208" s="78" t="s">
        <v>1230</v>
      </c>
      <c r="L208" s="328">
        <v>397</v>
      </c>
      <c r="M208" s="85">
        <f t="shared" si="63"/>
        <v>397</v>
      </c>
      <c r="N208" s="630"/>
      <c r="O208" s="29">
        <v>17</v>
      </c>
      <c r="P208" s="8">
        <v>9</v>
      </c>
      <c r="Q208" s="92" t="str">
        <f t="shared" si="61"/>
        <v>8x6.5</v>
      </c>
      <c r="R208" s="3">
        <v>8</v>
      </c>
      <c r="S208" s="29">
        <v>6.5</v>
      </c>
      <c r="T208" s="29">
        <v>-12</v>
      </c>
      <c r="U208" s="16">
        <v>4.5</v>
      </c>
      <c r="V208" s="93" t="s">
        <v>85</v>
      </c>
      <c r="W208" s="16">
        <v>130.81</v>
      </c>
      <c r="X208" s="8">
        <v>29.01</v>
      </c>
      <c r="Y208" s="47">
        <v>3640</v>
      </c>
      <c r="Z208" s="45" t="s">
        <v>5147</v>
      </c>
      <c r="AA208" s="72" t="s">
        <v>173</v>
      </c>
      <c r="AB208" s="47" t="str">
        <f t="shared" si="59"/>
        <v>17x9, 8x6.5, -12 OS, 3640 lbs</v>
      </c>
      <c r="AC208" s="71" t="s">
        <v>1597</v>
      </c>
      <c r="AD208" s="46" t="str">
        <f>IF(AC208="N/A","None",VLOOKUP(AC208,ACCESSORIES!F:N,9,FALSE))</f>
        <v>Push Thru</v>
      </c>
      <c r="AE208" s="82">
        <f>_xlfn.IFNA(VLOOKUP(AC208,ACCESSORIES!F:J,5,FALSE),"N/A")</f>
        <v>33</v>
      </c>
      <c r="AF208" s="73" t="s">
        <v>85</v>
      </c>
      <c r="AG208" s="73" t="s">
        <v>85</v>
      </c>
      <c r="AH208" s="3" t="s">
        <v>2863</v>
      </c>
      <c r="AI208" s="79" t="s">
        <v>2484</v>
      </c>
      <c r="AJ208" s="9">
        <f>_xlfn.IFNA(VLOOKUP(AI208,ACCESSORIES!F:J,5,FALSE),"N/A")</f>
        <v>1.1000000000000001</v>
      </c>
      <c r="AK208" s="71" t="s">
        <v>237</v>
      </c>
      <c r="AL208" s="3" t="s">
        <v>85</v>
      </c>
      <c r="AM208" s="38" t="str">
        <f>_xlfn.IFNA(VLOOKUP(AL208,ACCESSORIES!F:J,5,FALSE),"N/A")</f>
        <v>N/A</v>
      </c>
      <c r="AN208" s="3" t="s">
        <v>85</v>
      </c>
      <c r="AO208" s="75">
        <v>16.2</v>
      </c>
      <c r="AP208" s="75">
        <v>60</v>
      </c>
      <c r="AQ208" s="3">
        <v>200</v>
      </c>
      <c r="AR208" s="34">
        <v>0</v>
      </c>
      <c r="AS208" s="34">
        <v>0</v>
      </c>
      <c r="AT208" s="34">
        <v>35.4</v>
      </c>
      <c r="AU208" s="34">
        <v>42.2</v>
      </c>
      <c r="AV208" s="34">
        <v>207.7</v>
      </c>
      <c r="AW208" s="94">
        <v>203.3</v>
      </c>
      <c r="AX208" s="93">
        <v>123.1</v>
      </c>
      <c r="AY208" s="49">
        <v>92</v>
      </c>
      <c r="AZ208" s="49">
        <v>92</v>
      </c>
      <c r="BA208" s="49">
        <v>69</v>
      </c>
      <c r="BB208" s="48">
        <f t="shared" si="56"/>
        <v>2.72</v>
      </c>
      <c r="BC208" s="92" t="s">
        <v>85</v>
      </c>
      <c r="BD208" s="412" t="str">
        <f>_xlfn.IFNA(VLOOKUP(BC208,ACCESSORIES!F:J,5,FALSE),"N/A")</f>
        <v>N/A</v>
      </c>
      <c r="BE208" s="92" t="s">
        <v>85</v>
      </c>
      <c r="BF208" s="412" t="str">
        <f>_xlfn.IFNA(VLOOKUP(BE208,ACCESSORIES!F:J,5,FALSE),"N/A")</f>
        <v>N/A</v>
      </c>
      <c r="BG208" s="70">
        <v>35</v>
      </c>
      <c r="BH208" s="50">
        <v>20.236220472440898</v>
      </c>
      <c r="BI208" s="50">
        <v>20.236220472440898</v>
      </c>
      <c r="BJ208" s="50">
        <v>12.4409448818898</v>
      </c>
      <c r="BK208" s="357">
        <f t="shared" si="62"/>
        <v>8.348593599999983E-2</v>
      </c>
      <c r="BL208" s="73">
        <v>36</v>
      </c>
      <c r="BM208" s="107" t="s">
        <v>3771</v>
      </c>
      <c r="BN208" s="46" t="s">
        <v>3891</v>
      </c>
      <c r="BO208" s="29" t="s">
        <v>3907</v>
      </c>
      <c r="BP208" s="29" t="s">
        <v>5175</v>
      </c>
      <c r="BQ208" s="29" t="s">
        <v>2709</v>
      </c>
      <c r="BR208" s="29" t="s">
        <v>5199</v>
      </c>
      <c r="BS208" s="74" t="s">
        <v>5210</v>
      </c>
      <c r="BT208" s="74" t="s">
        <v>5189</v>
      </c>
      <c r="BU208" s="74" t="s">
        <v>4101</v>
      </c>
      <c r="BV208" s="74" t="s">
        <v>3909</v>
      </c>
      <c r="BW208" s="74"/>
      <c r="BX208" s="74"/>
      <c r="BY208" s="300" t="s">
        <v>6195</v>
      </c>
      <c r="BZ208" s="356" t="s">
        <v>7372</v>
      </c>
      <c r="CA208" s="300" t="s">
        <v>6197</v>
      </c>
      <c r="CB208" s="356" t="s">
        <v>7373</v>
      </c>
      <c r="CC208" s="86" t="str">
        <f t="shared" si="57"/>
        <v>MR315, 17x9, -12mm Offset, 8x6.5, 130.81mm Centerbore, Machined - Clear Coat</v>
      </c>
      <c r="CD208" s="74" t="s">
        <v>3719</v>
      </c>
      <c r="CE208" s="74" t="s">
        <v>3720</v>
      </c>
      <c r="CF208" s="74" t="str">
        <f t="shared" si="58"/>
        <v>STREET (3XX)</v>
      </c>
    </row>
    <row r="209" spans="1:84" s="36" customFormat="1" ht="15" customHeight="1">
      <c r="A209" s="22">
        <f t="shared" si="60"/>
        <v>207</v>
      </c>
      <c r="B209" s="92" t="s">
        <v>84</v>
      </c>
      <c r="C209" s="92" t="s">
        <v>1038</v>
      </c>
      <c r="D209" s="92" t="s">
        <v>1976</v>
      </c>
      <c r="E209" s="84" t="str">
        <f>CONCATENATE(LEFT(D209,5),VLOOKUP(CONCATENATE(O209,"x",P209),'WHEEL PART NUMBER GUIDE'!$B$9:$C$51,2,FALSE),VLOOKUP(CONCATENATE(Q209, W209), 'WHEEL PART NUMBER GUIDE'!$Q$6:$R$98, 2, FALSE),VLOOKUP(Z209,'WHEEL PART NUMBER GUIDE'!$J$8:$K$54,2, FALSE),IF(V209="N/A",IF(ABS(T209)&lt;10,"0"&amp;ABS(T209),ABS(T209)),CONCATENATE(LEFT(V209,1),RIGHT(V209,1))), G209, H209)</f>
        <v>MR315790801612N</v>
      </c>
      <c r="F209" s="84" t="str">
        <f t="shared" si="55"/>
        <v>MR315790801612N</v>
      </c>
      <c r="G209" s="83" t="s">
        <v>2095</v>
      </c>
      <c r="H209" s="83"/>
      <c r="I209" s="72" t="s">
        <v>7707</v>
      </c>
      <c r="J209" s="305">
        <v>45637</v>
      </c>
      <c r="K209" s="78" t="s">
        <v>1230</v>
      </c>
      <c r="L209" s="328">
        <v>407</v>
      </c>
      <c r="M209" s="85">
        <f t="shared" si="63"/>
        <v>407</v>
      </c>
      <c r="N209" s="630"/>
      <c r="O209" s="29">
        <v>17</v>
      </c>
      <c r="P209" s="8">
        <v>9</v>
      </c>
      <c r="Q209" s="92" t="str">
        <f t="shared" si="61"/>
        <v>8x6.5</v>
      </c>
      <c r="R209" s="3">
        <v>8</v>
      </c>
      <c r="S209" s="29">
        <v>6.5</v>
      </c>
      <c r="T209" s="29">
        <v>-12</v>
      </c>
      <c r="U209" s="16">
        <v>4.5</v>
      </c>
      <c r="V209" s="93" t="s">
        <v>85</v>
      </c>
      <c r="W209" s="16">
        <v>130.81</v>
      </c>
      <c r="X209" s="8">
        <v>29.01</v>
      </c>
      <c r="Y209" s="47">
        <v>3640</v>
      </c>
      <c r="Z209" s="45" t="s">
        <v>7682</v>
      </c>
      <c r="AA209" s="72" t="s">
        <v>2848</v>
      </c>
      <c r="AB209" s="47" t="str">
        <f t="shared" si="59"/>
        <v>17x9, 8x6.5, -12 OS, 3640 lbs</v>
      </c>
      <c r="AC209" s="415" t="s">
        <v>7694</v>
      </c>
      <c r="AD209" s="46" t="str">
        <f>IF(AC209="N/A","None",VLOOKUP(AC209,ACCESSORIES!F:N,9,FALSE))</f>
        <v>Push Thru</v>
      </c>
      <c r="AE209" s="82">
        <f>_xlfn.IFNA(VLOOKUP(AC209,ACCESSORIES!F:J,5,FALSE),"N/A")</f>
        <v>33</v>
      </c>
      <c r="AF209" s="73" t="s">
        <v>85</v>
      </c>
      <c r="AG209" s="73" t="s">
        <v>85</v>
      </c>
      <c r="AH209" s="3" t="s">
        <v>2863</v>
      </c>
      <c r="AI209" s="31" t="s">
        <v>1497</v>
      </c>
      <c r="AJ209" s="9">
        <f>_xlfn.IFNA(VLOOKUP(AI209,ACCESSORIES!F:J,5,FALSE),"N/A")</f>
        <v>1.1000000000000001</v>
      </c>
      <c r="AK209" s="71" t="s">
        <v>237</v>
      </c>
      <c r="AL209" s="3" t="s">
        <v>85</v>
      </c>
      <c r="AM209" s="38" t="str">
        <f>_xlfn.IFNA(VLOOKUP(AL209,ACCESSORIES!F:J,5,FALSE),"N/A")</f>
        <v>N/A</v>
      </c>
      <c r="AN209" s="3" t="s">
        <v>85</v>
      </c>
      <c r="AO209" s="75">
        <v>16.2</v>
      </c>
      <c r="AP209" s="75">
        <v>60</v>
      </c>
      <c r="AQ209" s="3">
        <v>200</v>
      </c>
      <c r="AR209" s="34">
        <v>0</v>
      </c>
      <c r="AS209" s="34">
        <v>0</v>
      </c>
      <c r="AT209" s="34">
        <v>35.4</v>
      </c>
      <c r="AU209" s="34">
        <v>42.2</v>
      </c>
      <c r="AV209" s="34">
        <v>207.7</v>
      </c>
      <c r="AW209" s="94">
        <v>203.3</v>
      </c>
      <c r="AX209" s="93">
        <v>123.1</v>
      </c>
      <c r="AY209" s="49">
        <v>92</v>
      </c>
      <c r="AZ209" s="49">
        <v>92</v>
      </c>
      <c r="BA209" s="49">
        <v>69</v>
      </c>
      <c r="BB209" s="48">
        <f t="shared" si="56"/>
        <v>2.72</v>
      </c>
      <c r="BC209" s="92" t="s">
        <v>85</v>
      </c>
      <c r="BD209" s="412" t="str">
        <f>_xlfn.IFNA(VLOOKUP(BC209,ACCESSORIES!F:J,5,FALSE),"N/A")</f>
        <v>N/A</v>
      </c>
      <c r="BE209" s="92" t="s">
        <v>85</v>
      </c>
      <c r="BF209" s="412" t="str">
        <f>_xlfn.IFNA(VLOOKUP(BE209,ACCESSORIES!F:J,5,FALSE),"N/A")</f>
        <v>N/A</v>
      </c>
      <c r="BG209" s="70">
        <v>35</v>
      </c>
      <c r="BH209" s="50">
        <v>20.236220472440898</v>
      </c>
      <c r="BI209" s="50">
        <v>20.236220472440898</v>
      </c>
      <c r="BJ209" s="50">
        <v>12.4409448818898</v>
      </c>
      <c r="BK209" s="357">
        <f t="shared" si="62"/>
        <v>8.348593599999983E-2</v>
      </c>
      <c r="BL209" s="73">
        <v>36</v>
      </c>
      <c r="BM209" s="107" t="s">
        <v>3771</v>
      </c>
      <c r="BN209" s="46" t="s">
        <v>3891</v>
      </c>
      <c r="BO209" s="29" t="s">
        <v>3907</v>
      </c>
      <c r="BP209" s="29" t="s">
        <v>5175</v>
      </c>
      <c r="BQ209" s="29" t="s">
        <v>2709</v>
      </c>
      <c r="BR209" s="29" t="s">
        <v>5199</v>
      </c>
      <c r="BS209" s="74" t="s">
        <v>5210</v>
      </c>
      <c r="BT209" s="74" t="s">
        <v>5189</v>
      </c>
      <c r="BU209" s="74" t="s">
        <v>4101</v>
      </c>
      <c r="BV209" s="74" t="s">
        <v>3909</v>
      </c>
      <c r="BW209" s="74"/>
      <c r="BX209" s="74"/>
      <c r="BY209" s="300" t="s">
        <v>10466</v>
      </c>
      <c r="BZ209" s="356" t="s">
        <v>10470</v>
      </c>
      <c r="CA209" s="300" t="s">
        <v>10471</v>
      </c>
      <c r="CB209" s="356" t="s">
        <v>10472</v>
      </c>
      <c r="CC209" s="86" t="str">
        <f t="shared" si="57"/>
        <v>MR315, 17x9, -12mm Offset, 8x6.5, 130.81mm Centerbore, Machined - Gloss Black Lip</v>
      </c>
      <c r="CD209" s="74" t="s">
        <v>3719</v>
      </c>
      <c r="CE209" s="74" t="s">
        <v>3720</v>
      </c>
      <c r="CF209" s="74" t="str">
        <f t="shared" si="58"/>
        <v>STREET (3XX)</v>
      </c>
    </row>
    <row r="210" spans="1:84" s="36" customFormat="1" ht="15" customHeight="1">
      <c r="A210" s="22">
        <f t="shared" si="60"/>
        <v>208</v>
      </c>
      <c r="B210" s="92" t="s">
        <v>84</v>
      </c>
      <c r="C210" s="92" t="s">
        <v>1038</v>
      </c>
      <c r="D210" s="92" t="s">
        <v>1976</v>
      </c>
      <c r="E210" s="84" t="str">
        <f>CONCATENATE(LEFT(D210,5),VLOOKUP(CONCATENATE(O210,"x",P210),'WHEEL PART NUMBER GUIDE'!$B$9:$C$51,2,FALSE),VLOOKUP(CONCATENATE(Q210, W210), 'WHEEL PART NUMBER GUIDE'!$Q$6:$R$98, 2, FALSE),VLOOKUP(Z210,'WHEEL PART NUMBER GUIDE'!$J$8:$K$54,2, FALSE),IF(V210="N/A",IF(ABS(T210)&lt;10,"0"&amp;ABS(T210),ABS(T210)),CONCATENATE(LEFT(V210,1),RIGHT(V210,1))), G210, H210)</f>
        <v>MR31579087512N</v>
      </c>
      <c r="F210" s="84" t="str">
        <f t="shared" si="55"/>
        <v>MR31579087512N</v>
      </c>
      <c r="G210" s="83" t="s">
        <v>2095</v>
      </c>
      <c r="H210" s="83"/>
      <c r="I210" s="72" t="s">
        <v>2026</v>
      </c>
      <c r="J210" s="305">
        <v>43327.49</v>
      </c>
      <c r="K210" s="78" t="s">
        <v>1230</v>
      </c>
      <c r="L210" s="328">
        <v>397</v>
      </c>
      <c r="M210" s="85">
        <f t="shared" si="63"/>
        <v>397</v>
      </c>
      <c r="N210" s="630"/>
      <c r="O210" s="29">
        <v>17</v>
      </c>
      <c r="P210" s="8">
        <v>9</v>
      </c>
      <c r="Q210" s="92" t="str">
        <f t="shared" si="61"/>
        <v>8x170</v>
      </c>
      <c r="R210" s="3">
        <v>8</v>
      </c>
      <c r="S210" s="29">
        <v>170</v>
      </c>
      <c r="T210" s="29">
        <v>-12</v>
      </c>
      <c r="U210" s="16">
        <v>4.5</v>
      </c>
      <c r="V210" s="93" t="s">
        <v>85</v>
      </c>
      <c r="W210" s="16">
        <v>130.81</v>
      </c>
      <c r="X210" s="8">
        <v>31.11</v>
      </c>
      <c r="Y210" s="47">
        <v>3640</v>
      </c>
      <c r="Z210" s="71" t="s">
        <v>2165</v>
      </c>
      <c r="AA210" s="72" t="s">
        <v>2845</v>
      </c>
      <c r="AB210" s="47" t="str">
        <f t="shared" si="59"/>
        <v>17x9, 8x170, -12 OS, 3640 lbs</v>
      </c>
      <c r="AC210" s="71" t="s">
        <v>1746</v>
      </c>
      <c r="AD210" s="46" t="str">
        <f>IF(AC210="N/A","None",VLOOKUP(AC210,ACCESSORIES!F:N,9,FALSE))</f>
        <v>Push Thru</v>
      </c>
      <c r="AE210" s="82">
        <f>_xlfn.IFNA(VLOOKUP(AC210,ACCESSORIES!F:J,5,FALSE),"N/A")</f>
        <v>33</v>
      </c>
      <c r="AF210" s="73" t="s">
        <v>85</v>
      </c>
      <c r="AG210" s="73" t="s">
        <v>85</v>
      </c>
      <c r="AH210" s="3" t="s">
        <v>2863</v>
      </c>
      <c r="AI210" s="79" t="s">
        <v>2484</v>
      </c>
      <c r="AJ210" s="9">
        <f>_xlfn.IFNA(VLOOKUP(AI210,ACCESSORIES!F:J,5,FALSE),"N/A")</f>
        <v>1.1000000000000001</v>
      </c>
      <c r="AK210" s="71" t="s">
        <v>237</v>
      </c>
      <c r="AL210" s="3" t="s">
        <v>85</v>
      </c>
      <c r="AM210" s="38" t="str">
        <f>_xlfn.IFNA(VLOOKUP(AL210,ACCESSORIES!F:J,5,FALSE),"N/A")</f>
        <v>N/A</v>
      </c>
      <c r="AN210" s="3" t="s">
        <v>85</v>
      </c>
      <c r="AO210" s="75">
        <v>16.2</v>
      </c>
      <c r="AP210" s="75">
        <v>60</v>
      </c>
      <c r="AQ210" s="3">
        <v>200</v>
      </c>
      <c r="AR210" s="34">
        <v>0</v>
      </c>
      <c r="AS210" s="34">
        <v>0</v>
      </c>
      <c r="AT210" s="34">
        <v>35.4</v>
      </c>
      <c r="AU210" s="34">
        <v>42.2</v>
      </c>
      <c r="AV210" s="34">
        <v>207.7</v>
      </c>
      <c r="AW210" s="94">
        <v>203.3</v>
      </c>
      <c r="AX210" s="77">
        <v>128</v>
      </c>
      <c r="AY210" s="49">
        <v>103.9</v>
      </c>
      <c r="AZ210" s="49">
        <v>107</v>
      </c>
      <c r="BA210" s="49">
        <v>69</v>
      </c>
      <c r="BB210" s="48">
        <f t="shared" si="56"/>
        <v>2.72</v>
      </c>
      <c r="BC210" s="92" t="s">
        <v>85</v>
      </c>
      <c r="BD210" s="412" t="str">
        <f>_xlfn.IFNA(VLOOKUP(BC210,ACCESSORIES!F:J,5,FALSE),"N/A")</f>
        <v>N/A</v>
      </c>
      <c r="BE210" s="92" t="s">
        <v>85</v>
      </c>
      <c r="BF210" s="412" t="str">
        <f>_xlfn.IFNA(VLOOKUP(BE210,ACCESSORIES!F:J,5,FALSE),"N/A")</f>
        <v>N/A</v>
      </c>
      <c r="BG210" s="70">
        <v>37</v>
      </c>
      <c r="BH210" s="50">
        <v>20.236220472440898</v>
      </c>
      <c r="BI210" s="50">
        <v>20.236220472440898</v>
      </c>
      <c r="BJ210" s="50">
        <v>12.4409448818898</v>
      </c>
      <c r="BK210" s="357">
        <f t="shared" si="62"/>
        <v>8.348593599999983E-2</v>
      </c>
      <c r="BL210" s="73">
        <v>36</v>
      </c>
      <c r="BM210" s="107" t="s">
        <v>3771</v>
      </c>
      <c r="BN210" s="46" t="s">
        <v>3891</v>
      </c>
      <c r="BO210" s="29" t="s">
        <v>3907</v>
      </c>
      <c r="BP210" s="29" t="s">
        <v>5175</v>
      </c>
      <c r="BQ210" s="29" t="s">
        <v>2709</v>
      </c>
      <c r="BR210" s="29" t="s">
        <v>5199</v>
      </c>
      <c r="BS210" s="74" t="s">
        <v>5210</v>
      </c>
      <c r="BT210" s="74" t="s">
        <v>5189</v>
      </c>
      <c r="BU210" s="74" t="s">
        <v>4101</v>
      </c>
      <c r="BV210" s="74" t="s">
        <v>3909</v>
      </c>
      <c r="BW210" s="74"/>
      <c r="BX210" s="74"/>
      <c r="BY210" s="300" t="s">
        <v>7843</v>
      </c>
      <c r="BZ210" s="356" t="s">
        <v>7844</v>
      </c>
      <c r="CA210" s="300" t="s">
        <v>7841</v>
      </c>
      <c r="CB210" s="356" t="s">
        <v>7842</v>
      </c>
      <c r="CC210" s="86" t="str">
        <f t="shared" si="57"/>
        <v>MR315, 17x9, -12mm Offset, 8x170, 130.81mm Centerbore, Matte Black</v>
      </c>
      <c r="CD210" s="74" t="s">
        <v>3719</v>
      </c>
      <c r="CE210" s="74" t="s">
        <v>3720</v>
      </c>
      <c r="CF210" s="74" t="str">
        <f t="shared" si="58"/>
        <v>STREET (3XX)</v>
      </c>
    </row>
    <row r="211" spans="1:84" s="36" customFormat="1" ht="15" customHeight="1">
      <c r="A211" s="22">
        <f t="shared" si="60"/>
        <v>209</v>
      </c>
      <c r="B211" s="92" t="s">
        <v>84</v>
      </c>
      <c r="C211" s="92" t="s">
        <v>1038</v>
      </c>
      <c r="D211" s="92" t="s">
        <v>1976</v>
      </c>
      <c r="E211" s="84" t="str">
        <f>CONCATENATE(LEFT(D211,5),VLOOKUP(CONCATENATE(O211,"x",P211),'WHEEL PART NUMBER GUIDE'!$B$9:$C$51,2,FALSE),VLOOKUP(CONCATENATE(Q211, W211), 'WHEEL PART NUMBER GUIDE'!$Q$6:$R$98, 2, FALSE),VLOOKUP(Z211,'WHEEL PART NUMBER GUIDE'!$J$8:$K$54,2, FALSE),IF(V211="N/A",IF(ABS(T211)&lt;10,"0"&amp;ABS(T211),ABS(T211)),CONCATENATE(LEFT(V211,1),RIGHT(V211,1))), G211, H211)</f>
        <v>MR31579087312N</v>
      </c>
      <c r="F211" s="84" t="str">
        <f t="shared" si="55"/>
        <v>MR31579087312N</v>
      </c>
      <c r="G211" s="83" t="s">
        <v>2095</v>
      </c>
      <c r="H211" s="83"/>
      <c r="I211" s="72" t="s">
        <v>2512</v>
      </c>
      <c r="J211" s="305">
        <v>43340</v>
      </c>
      <c r="K211" s="78" t="s">
        <v>1230</v>
      </c>
      <c r="L211" s="328">
        <v>397</v>
      </c>
      <c r="M211" s="85">
        <f t="shared" si="63"/>
        <v>397</v>
      </c>
      <c r="N211" s="630"/>
      <c r="O211" s="29">
        <v>17</v>
      </c>
      <c r="P211" s="8">
        <v>9</v>
      </c>
      <c r="Q211" s="92" t="str">
        <f t="shared" si="61"/>
        <v>8x170</v>
      </c>
      <c r="R211" s="3">
        <v>8</v>
      </c>
      <c r="S211" s="29">
        <v>170</v>
      </c>
      <c r="T211" s="29">
        <v>-12</v>
      </c>
      <c r="U211" s="16">
        <v>4.5</v>
      </c>
      <c r="V211" s="93" t="s">
        <v>85</v>
      </c>
      <c r="W211" s="16">
        <v>130.81</v>
      </c>
      <c r="X211" s="8">
        <v>29.51</v>
      </c>
      <c r="Y211" s="47">
        <v>3640</v>
      </c>
      <c r="Z211" s="45" t="s">
        <v>5147</v>
      </c>
      <c r="AA211" s="72" t="s">
        <v>173</v>
      </c>
      <c r="AB211" s="47" t="str">
        <f t="shared" si="59"/>
        <v>17x9, 8x170, -12 OS, 3640 lbs</v>
      </c>
      <c r="AC211" s="71" t="s">
        <v>1746</v>
      </c>
      <c r="AD211" s="46" t="str">
        <f>IF(AC211="N/A","None",VLOOKUP(AC211,ACCESSORIES!F:N,9,FALSE))</f>
        <v>Push Thru</v>
      </c>
      <c r="AE211" s="82">
        <f>_xlfn.IFNA(VLOOKUP(AC211,ACCESSORIES!F:J,5,FALSE),"N/A")</f>
        <v>33</v>
      </c>
      <c r="AF211" s="73" t="s">
        <v>85</v>
      </c>
      <c r="AG211" s="73" t="s">
        <v>85</v>
      </c>
      <c r="AH211" s="3" t="s">
        <v>2863</v>
      </c>
      <c r="AI211" s="79" t="s">
        <v>2484</v>
      </c>
      <c r="AJ211" s="9">
        <f>_xlfn.IFNA(VLOOKUP(AI211,ACCESSORIES!F:J,5,FALSE),"N/A")</f>
        <v>1.1000000000000001</v>
      </c>
      <c r="AK211" s="71" t="s">
        <v>237</v>
      </c>
      <c r="AL211" s="3" t="s">
        <v>85</v>
      </c>
      <c r="AM211" s="38" t="str">
        <f>_xlfn.IFNA(VLOOKUP(AL211,ACCESSORIES!F:J,5,FALSE),"N/A")</f>
        <v>N/A</v>
      </c>
      <c r="AN211" s="3" t="s">
        <v>85</v>
      </c>
      <c r="AO211" s="75">
        <v>16.2</v>
      </c>
      <c r="AP211" s="75">
        <v>60</v>
      </c>
      <c r="AQ211" s="3">
        <v>200</v>
      </c>
      <c r="AR211" s="34">
        <v>0</v>
      </c>
      <c r="AS211" s="34">
        <v>0</v>
      </c>
      <c r="AT211" s="34">
        <v>35.4</v>
      </c>
      <c r="AU211" s="34">
        <v>42.2</v>
      </c>
      <c r="AV211" s="34">
        <v>207.7</v>
      </c>
      <c r="AW211" s="94">
        <v>203.3</v>
      </c>
      <c r="AX211" s="77">
        <v>128</v>
      </c>
      <c r="AY211" s="49">
        <v>103.9</v>
      </c>
      <c r="AZ211" s="49">
        <v>107</v>
      </c>
      <c r="BA211" s="49">
        <v>69</v>
      </c>
      <c r="BB211" s="48">
        <f t="shared" si="56"/>
        <v>2.72</v>
      </c>
      <c r="BC211" s="92" t="s">
        <v>85</v>
      </c>
      <c r="BD211" s="412" t="str">
        <f>_xlfn.IFNA(VLOOKUP(BC211,ACCESSORIES!F:J,5,FALSE),"N/A")</f>
        <v>N/A</v>
      </c>
      <c r="BE211" s="92" t="s">
        <v>85</v>
      </c>
      <c r="BF211" s="412" t="str">
        <f>_xlfn.IFNA(VLOOKUP(BE211,ACCESSORIES!F:J,5,FALSE),"N/A")</f>
        <v>N/A</v>
      </c>
      <c r="BG211" s="70">
        <v>35</v>
      </c>
      <c r="BH211" s="50">
        <v>20.236220472440898</v>
      </c>
      <c r="BI211" s="50">
        <v>20.236220472440898</v>
      </c>
      <c r="BJ211" s="50">
        <v>12.4409448818898</v>
      </c>
      <c r="BK211" s="357">
        <f t="shared" si="62"/>
        <v>8.348593599999983E-2</v>
      </c>
      <c r="BL211" s="73">
        <v>36</v>
      </c>
      <c r="BM211" s="107" t="s">
        <v>3771</v>
      </c>
      <c r="BN211" s="46" t="s">
        <v>3891</v>
      </c>
      <c r="BO211" s="29" t="s">
        <v>3907</v>
      </c>
      <c r="BP211" s="29" t="s">
        <v>5175</v>
      </c>
      <c r="BQ211" s="29" t="s">
        <v>2709</v>
      </c>
      <c r="BR211" s="29" t="s">
        <v>5199</v>
      </c>
      <c r="BS211" s="74" t="s">
        <v>5210</v>
      </c>
      <c r="BT211" s="74" t="s">
        <v>5189</v>
      </c>
      <c r="BU211" s="74" t="s">
        <v>4101</v>
      </c>
      <c r="BV211" s="74" t="s">
        <v>3909</v>
      </c>
      <c r="BW211" s="74"/>
      <c r="BX211" s="74"/>
      <c r="BY211" s="300" t="s">
        <v>6195</v>
      </c>
      <c r="BZ211" s="356" t="s">
        <v>7372</v>
      </c>
      <c r="CA211" s="300" t="s">
        <v>6197</v>
      </c>
      <c r="CB211" s="356" t="s">
        <v>7373</v>
      </c>
      <c r="CC211" s="86" t="str">
        <f t="shared" si="57"/>
        <v>MR315, 17x9, -12mm Offset, 8x170, 130.81mm Centerbore, Machined - Clear Coat</v>
      </c>
      <c r="CD211" s="74" t="s">
        <v>3719</v>
      </c>
      <c r="CE211" s="74" t="s">
        <v>3720</v>
      </c>
      <c r="CF211" s="74" t="str">
        <f t="shared" si="58"/>
        <v>STREET (3XX)</v>
      </c>
    </row>
    <row r="212" spans="1:84" s="36" customFormat="1" ht="15" customHeight="1">
      <c r="A212" s="22">
        <f t="shared" si="60"/>
        <v>210</v>
      </c>
      <c r="B212" s="97" t="s">
        <v>84</v>
      </c>
      <c r="C212" s="97" t="s">
        <v>1038</v>
      </c>
      <c r="D212" s="97" t="s">
        <v>1976</v>
      </c>
      <c r="E212" s="84" t="str">
        <f>CONCATENATE(LEFT(D212,5),VLOOKUP(CONCATENATE(O212,"x",P212),'WHEEL PART NUMBER GUIDE'!$B$9:$C$51,2,FALSE),VLOOKUP(CONCATENATE(Q212, W212), 'WHEEL PART NUMBER GUIDE'!$Q$6:$R$98, 2, FALSE),VLOOKUP(Z212,'WHEEL PART NUMBER GUIDE'!$J$8:$K$54,2, FALSE),IF(V212="N/A",IF(ABS(T212)&lt;10,"0"&amp;ABS(T212),ABS(T212)),CONCATENATE(LEFT(V212,1),RIGHT(V212,1))), G212, H212)</f>
        <v>MR31589058318</v>
      </c>
      <c r="F212" s="84" t="str">
        <f t="shared" si="55"/>
        <v>MR31589058318</v>
      </c>
      <c r="G212" s="83"/>
      <c r="H212" s="83"/>
      <c r="I212" s="42" t="s">
        <v>3128</v>
      </c>
      <c r="J212" s="315">
        <v>43613</v>
      </c>
      <c r="K212" s="40" t="s">
        <v>1230</v>
      </c>
      <c r="L212" s="328">
        <v>399</v>
      </c>
      <c r="M212" s="85">
        <f t="shared" si="63"/>
        <v>399</v>
      </c>
      <c r="N212" s="630"/>
      <c r="O212" s="83">
        <v>18</v>
      </c>
      <c r="P212" s="8">
        <v>9</v>
      </c>
      <c r="Q212" s="92" t="str">
        <f t="shared" si="61"/>
        <v>5x150</v>
      </c>
      <c r="R212" s="13">
        <v>5</v>
      </c>
      <c r="S212" s="83">
        <v>150</v>
      </c>
      <c r="T212" s="83">
        <v>18</v>
      </c>
      <c r="U212" s="40">
        <v>5.75</v>
      </c>
      <c r="V212" s="95" t="s">
        <v>85</v>
      </c>
      <c r="W212" s="40">
        <v>110.5</v>
      </c>
      <c r="X212" s="41">
        <v>33.9</v>
      </c>
      <c r="Y212" s="47">
        <v>2650</v>
      </c>
      <c r="Z212" s="45" t="s">
        <v>5147</v>
      </c>
      <c r="AA212" s="42" t="s">
        <v>173</v>
      </c>
      <c r="AB212" s="47" t="str">
        <f t="shared" si="59"/>
        <v>18x9, 5x150, 18 OS, 2650 lbs</v>
      </c>
      <c r="AC212" s="75" t="s">
        <v>2051</v>
      </c>
      <c r="AD212" s="46" t="str">
        <f>IF(AC212="N/A","None",VLOOKUP(AC212,ACCESSORIES!F:N,9,FALSE))</f>
        <v>Screw On</v>
      </c>
      <c r="AE212" s="82">
        <f>_xlfn.IFNA(VLOOKUP(AC212,ACCESSORIES!F:J,5,FALSE),"N/A")</f>
        <v>33</v>
      </c>
      <c r="AF212" s="14" t="s">
        <v>85</v>
      </c>
      <c r="AG212" s="31" t="s">
        <v>1786</v>
      </c>
      <c r="AH212" s="14" t="s">
        <v>85</v>
      </c>
      <c r="AI212" s="31" t="s">
        <v>2484</v>
      </c>
      <c r="AJ212" s="9">
        <f>_xlfn.IFNA(VLOOKUP(AI212,ACCESSORIES!F:J,5,FALSE),"N/A")</f>
        <v>1.1000000000000001</v>
      </c>
      <c r="AK212" s="11" t="s">
        <v>237</v>
      </c>
      <c r="AL212" s="13" t="s">
        <v>85</v>
      </c>
      <c r="AM212" s="38" t="str">
        <f>_xlfn.IFNA(VLOOKUP(AL212,ACCESSORIES!F:J,5,FALSE),"N/A")</f>
        <v>N/A</v>
      </c>
      <c r="AN212" s="13" t="s">
        <v>85</v>
      </c>
      <c r="AO212" s="75">
        <v>16.2</v>
      </c>
      <c r="AP212" s="75">
        <v>60</v>
      </c>
      <c r="AQ212" s="13">
        <v>180</v>
      </c>
      <c r="AR212" s="67">
        <v>3</v>
      </c>
      <c r="AS212" s="67">
        <v>17</v>
      </c>
      <c r="AT212" s="67">
        <v>30</v>
      </c>
      <c r="AU212" s="67">
        <v>47</v>
      </c>
      <c r="AV212" s="96">
        <v>216</v>
      </c>
      <c r="AW212" s="96">
        <v>216</v>
      </c>
      <c r="AX212" s="68">
        <v>110.5</v>
      </c>
      <c r="AY212" s="49">
        <v>52</v>
      </c>
      <c r="AZ212" s="49">
        <v>52</v>
      </c>
      <c r="BA212" s="49">
        <v>42</v>
      </c>
      <c r="BB212" s="48">
        <f t="shared" si="56"/>
        <v>1.65</v>
      </c>
      <c r="BC212" s="97" t="s">
        <v>85</v>
      </c>
      <c r="BD212" s="412" t="str">
        <f>_xlfn.IFNA(VLOOKUP(BC212,ACCESSORIES!F:J,5,FALSE),"N/A")</f>
        <v>N/A</v>
      </c>
      <c r="BE212" s="97" t="s">
        <v>85</v>
      </c>
      <c r="BF212" s="412" t="str">
        <f>_xlfn.IFNA(VLOOKUP(BE212,ACCESSORIES!F:J,5,FALSE),"N/A")</f>
        <v>N/A</v>
      </c>
      <c r="BG212" s="70">
        <v>38</v>
      </c>
      <c r="BH212" s="50">
        <v>21.141732283464599</v>
      </c>
      <c r="BI212" s="50">
        <v>21.141732283464599</v>
      </c>
      <c r="BJ212" s="50">
        <v>11.929133858267701</v>
      </c>
      <c r="BK212" s="357">
        <f t="shared" si="62"/>
        <v>8.7375807000000152E-2</v>
      </c>
      <c r="BL212" s="14">
        <v>36</v>
      </c>
      <c r="BM212" s="107" t="s">
        <v>3771</v>
      </c>
      <c r="BN212" s="46" t="s">
        <v>3891</v>
      </c>
      <c r="BO212" s="29" t="s">
        <v>3907</v>
      </c>
      <c r="BP212" s="29" t="s">
        <v>5175</v>
      </c>
      <c r="BQ212" s="29" t="s">
        <v>2709</v>
      </c>
      <c r="BR212" s="29" t="s">
        <v>5199</v>
      </c>
      <c r="BS212" s="74" t="s">
        <v>5210</v>
      </c>
      <c r="BT212" s="74" t="s">
        <v>5189</v>
      </c>
      <c r="BU212" s="74" t="s">
        <v>4101</v>
      </c>
      <c r="BV212" s="74" t="s">
        <v>3909</v>
      </c>
      <c r="BW212" s="74"/>
      <c r="BX212" s="74"/>
      <c r="BY212" s="300" t="s">
        <v>6195</v>
      </c>
      <c r="BZ212" s="356" t="s">
        <v>7372</v>
      </c>
      <c r="CA212" s="300" t="s">
        <v>6197</v>
      </c>
      <c r="CB212" s="356" t="s">
        <v>7373</v>
      </c>
      <c r="CC212" s="86" t="str">
        <f t="shared" si="57"/>
        <v>MR315, 18x9, +18mm Offset, 5x150, 110.5mm Centerbore, Machined - Clear Coat</v>
      </c>
      <c r="CD212" s="74" t="s">
        <v>3719</v>
      </c>
      <c r="CE212" s="74" t="s">
        <v>3720</v>
      </c>
      <c r="CF212" s="74" t="str">
        <f t="shared" si="58"/>
        <v>STREET (3XX)</v>
      </c>
    </row>
    <row r="213" spans="1:84" s="36" customFormat="1" ht="15" customHeight="1">
      <c r="A213" s="22">
        <f t="shared" si="60"/>
        <v>211</v>
      </c>
      <c r="B213" s="97" t="s">
        <v>84</v>
      </c>
      <c r="C213" s="97" t="s">
        <v>1038</v>
      </c>
      <c r="D213" s="97" t="s">
        <v>1976</v>
      </c>
      <c r="E213" s="84" t="str">
        <f>CONCATENATE(LEFT(D213,5),VLOOKUP(CONCATENATE(O213,"x",P213),'WHEEL PART NUMBER GUIDE'!$B$9:$C$51,2,FALSE),VLOOKUP(CONCATENATE(Q213, W213), 'WHEEL PART NUMBER GUIDE'!$Q$6:$R$98, 2, FALSE),VLOOKUP(Z213,'WHEEL PART NUMBER GUIDE'!$J$8:$K$54,2, FALSE),IF(V213="N/A",IF(ABS(T213)&lt;10,"0"&amp;ABS(T213),ABS(T213)),CONCATENATE(LEFT(V213,1),RIGHT(V213,1))), G213, H213)</f>
        <v>MR31589016318</v>
      </c>
      <c r="F213" s="84" t="str">
        <f t="shared" si="55"/>
        <v>MR31589016318</v>
      </c>
      <c r="G213" s="83"/>
      <c r="H213" s="83"/>
      <c r="I213" s="42" t="s">
        <v>3131</v>
      </c>
      <c r="J213" s="315">
        <v>43613</v>
      </c>
      <c r="K213" s="40" t="s">
        <v>1230</v>
      </c>
      <c r="L213" s="328">
        <v>399</v>
      </c>
      <c r="M213" s="85">
        <f t="shared" si="63"/>
        <v>399</v>
      </c>
      <c r="N213" s="630"/>
      <c r="O213" s="83">
        <v>18</v>
      </c>
      <c r="P213" s="8">
        <v>9</v>
      </c>
      <c r="Q213" s="92" t="str">
        <f t="shared" si="61"/>
        <v>6x135</v>
      </c>
      <c r="R213" s="13">
        <v>6</v>
      </c>
      <c r="S213" s="83">
        <v>135</v>
      </c>
      <c r="T213" s="83">
        <v>18</v>
      </c>
      <c r="U213" s="40">
        <v>5.75</v>
      </c>
      <c r="V213" s="95" t="s">
        <v>85</v>
      </c>
      <c r="W213" s="40">
        <v>87</v>
      </c>
      <c r="X213" s="41">
        <v>33.9</v>
      </c>
      <c r="Y213" s="47">
        <v>2650</v>
      </c>
      <c r="Z213" s="45" t="s">
        <v>5147</v>
      </c>
      <c r="AA213" s="42" t="s">
        <v>173</v>
      </c>
      <c r="AB213" s="47" t="str">
        <f t="shared" si="59"/>
        <v>18x9, 6x135, 18 OS, 2650 lbs</v>
      </c>
      <c r="AC213" s="11" t="s">
        <v>2050</v>
      </c>
      <c r="AD213" s="46" t="str">
        <f>IF(AC213="N/A","None",VLOOKUP(AC213,ACCESSORIES!F:N,9,FALSE))</f>
        <v>Screw On</v>
      </c>
      <c r="AE213" s="82">
        <f>_xlfn.IFNA(VLOOKUP(AC213,ACCESSORIES!F:J,5,FALSE),"N/A")</f>
        <v>33</v>
      </c>
      <c r="AF213" s="14" t="s">
        <v>85</v>
      </c>
      <c r="AG213" s="31" t="s">
        <v>1786</v>
      </c>
      <c r="AH213" s="14" t="s">
        <v>85</v>
      </c>
      <c r="AI213" s="31" t="s">
        <v>2484</v>
      </c>
      <c r="AJ213" s="9">
        <f>_xlfn.IFNA(VLOOKUP(AI213,ACCESSORIES!F:J,5,FALSE),"N/A")</f>
        <v>1.1000000000000001</v>
      </c>
      <c r="AK213" s="11" t="s">
        <v>237</v>
      </c>
      <c r="AL213" s="13" t="s">
        <v>85</v>
      </c>
      <c r="AM213" s="38" t="str">
        <f>_xlfn.IFNA(VLOOKUP(AL213,ACCESSORIES!F:J,5,FALSE),"N/A")</f>
        <v>N/A</v>
      </c>
      <c r="AN213" s="13" t="s">
        <v>85</v>
      </c>
      <c r="AO213" s="75">
        <v>16.2</v>
      </c>
      <c r="AP213" s="75">
        <v>60</v>
      </c>
      <c r="AQ213" s="13">
        <v>170</v>
      </c>
      <c r="AR213" s="67">
        <v>7</v>
      </c>
      <c r="AS213" s="67">
        <v>20</v>
      </c>
      <c r="AT213" s="67">
        <v>30</v>
      </c>
      <c r="AU213" s="67">
        <v>47</v>
      </c>
      <c r="AV213" s="96">
        <v>216</v>
      </c>
      <c r="AW213" s="96">
        <v>216</v>
      </c>
      <c r="AX213" s="68">
        <v>87</v>
      </c>
      <c r="AY213" s="49">
        <v>46</v>
      </c>
      <c r="AZ213" s="49">
        <v>46</v>
      </c>
      <c r="BA213" s="49">
        <v>42</v>
      </c>
      <c r="BB213" s="48">
        <f t="shared" si="56"/>
        <v>1.65</v>
      </c>
      <c r="BC213" s="97" t="s">
        <v>85</v>
      </c>
      <c r="BD213" s="412" t="str">
        <f>_xlfn.IFNA(VLOOKUP(BC213,ACCESSORIES!F:J,5,FALSE),"N/A")</f>
        <v>N/A</v>
      </c>
      <c r="BE213" s="97" t="s">
        <v>85</v>
      </c>
      <c r="BF213" s="412" t="str">
        <f>_xlfn.IFNA(VLOOKUP(BE213,ACCESSORIES!F:J,5,FALSE),"N/A")</f>
        <v>N/A</v>
      </c>
      <c r="BG213" s="70">
        <v>38</v>
      </c>
      <c r="BH213" s="50">
        <v>21.141732283464599</v>
      </c>
      <c r="BI213" s="50">
        <v>21.141732283464599</v>
      </c>
      <c r="BJ213" s="50">
        <v>11.929133858267701</v>
      </c>
      <c r="BK213" s="357">
        <f t="shared" si="62"/>
        <v>8.7375807000000152E-2</v>
      </c>
      <c r="BL213" s="14">
        <v>36</v>
      </c>
      <c r="BM213" s="107" t="s">
        <v>3771</v>
      </c>
      <c r="BN213" s="46" t="s">
        <v>3891</v>
      </c>
      <c r="BO213" s="29" t="s">
        <v>3907</v>
      </c>
      <c r="BP213" s="29" t="s">
        <v>5175</v>
      </c>
      <c r="BQ213" s="29" t="s">
        <v>2709</v>
      </c>
      <c r="BR213" s="29" t="s">
        <v>5199</v>
      </c>
      <c r="BS213" s="74" t="s">
        <v>5210</v>
      </c>
      <c r="BT213" s="74" t="s">
        <v>5189</v>
      </c>
      <c r="BU213" s="74" t="s">
        <v>4101</v>
      </c>
      <c r="BV213" s="74" t="s">
        <v>3909</v>
      </c>
      <c r="BW213" s="74"/>
      <c r="BX213" s="74"/>
      <c r="BY213" s="300" t="s">
        <v>6195</v>
      </c>
      <c r="BZ213" s="356" t="s">
        <v>7372</v>
      </c>
      <c r="CA213" s="300" t="s">
        <v>6197</v>
      </c>
      <c r="CB213" s="356" t="s">
        <v>7373</v>
      </c>
      <c r="CC213" s="86" t="str">
        <f t="shared" si="57"/>
        <v>MR315, 18x9, +18mm Offset, 6x135, 87mm Centerbore, Machined - Clear Coat</v>
      </c>
      <c r="CD213" s="74" t="s">
        <v>3719</v>
      </c>
      <c r="CE213" s="74" t="s">
        <v>3720</v>
      </c>
      <c r="CF213" s="74" t="str">
        <f t="shared" si="58"/>
        <v>STREET (3XX)</v>
      </c>
    </row>
    <row r="214" spans="1:84" s="36" customFormat="1" ht="15" customHeight="1">
      <c r="A214" s="22">
        <f t="shared" si="60"/>
        <v>212</v>
      </c>
      <c r="B214" s="97" t="s">
        <v>84</v>
      </c>
      <c r="C214" s="97" t="s">
        <v>1038</v>
      </c>
      <c r="D214" s="97" t="s">
        <v>1976</v>
      </c>
      <c r="E214" s="84" t="str">
        <f>CONCATENATE(LEFT(D214,5),VLOOKUP(CONCATENATE(O214,"x",P214),'WHEEL PART NUMBER GUIDE'!$B$9:$C$51,2,FALSE),VLOOKUP(CONCATENATE(Q214, W214), 'WHEEL PART NUMBER GUIDE'!$Q$6:$R$98, 2, FALSE),VLOOKUP(Z214,'WHEEL PART NUMBER GUIDE'!$J$8:$K$54,2, FALSE),IF(V214="N/A",IF(ABS(T214)&lt;10,"0"&amp;ABS(T214),ABS(T214)),CONCATENATE(LEFT(V214,1),RIGHT(V214,1))), G214, H214)</f>
        <v>MR315890161618</v>
      </c>
      <c r="F214" s="84" t="str">
        <f t="shared" si="55"/>
        <v>MR315890161618</v>
      </c>
      <c r="G214" s="83"/>
      <c r="H214" s="83"/>
      <c r="I214" s="72" t="s">
        <v>7708</v>
      </c>
      <c r="J214" s="305">
        <v>45637</v>
      </c>
      <c r="K214" s="78" t="s">
        <v>1230</v>
      </c>
      <c r="L214" s="328">
        <v>439</v>
      </c>
      <c r="M214" s="85">
        <f t="shared" si="63"/>
        <v>439</v>
      </c>
      <c r="N214" s="630"/>
      <c r="O214" s="83">
        <v>18</v>
      </c>
      <c r="P214" s="8">
        <v>9</v>
      </c>
      <c r="Q214" s="92" t="str">
        <f t="shared" si="61"/>
        <v>6x135</v>
      </c>
      <c r="R214" s="13">
        <v>6</v>
      </c>
      <c r="S214" s="83">
        <v>135</v>
      </c>
      <c r="T214" s="83">
        <v>18</v>
      </c>
      <c r="U214" s="40">
        <v>5.75</v>
      </c>
      <c r="V214" s="95" t="s">
        <v>85</v>
      </c>
      <c r="W214" s="40">
        <v>87</v>
      </c>
      <c r="X214" s="41">
        <v>33.9</v>
      </c>
      <c r="Y214" s="47">
        <v>2650</v>
      </c>
      <c r="Z214" s="45" t="s">
        <v>7682</v>
      </c>
      <c r="AA214" s="72" t="s">
        <v>2848</v>
      </c>
      <c r="AB214" s="47" t="str">
        <f t="shared" si="59"/>
        <v>18x9, 6x135, 18 OS, 2650 lbs</v>
      </c>
      <c r="AC214" s="415" t="s">
        <v>7692</v>
      </c>
      <c r="AD214" s="46" t="str">
        <f>IF(AC214="N/A","None",VLOOKUP(AC214,ACCESSORIES!F:N,9,FALSE))</f>
        <v>Screw On</v>
      </c>
      <c r="AE214" s="82">
        <f>_xlfn.IFNA(VLOOKUP(AC214,ACCESSORIES!F:J,5,FALSE),"N/A")</f>
        <v>33</v>
      </c>
      <c r="AF214" s="14" t="s">
        <v>85</v>
      </c>
      <c r="AG214" s="79" t="s">
        <v>1786</v>
      </c>
      <c r="AH214" s="14" t="s">
        <v>85</v>
      </c>
      <c r="AI214" s="31" t="s">
        <v>1497</v>
      </c>
      <c r="AJ214" s="9">
        <f>_xlfn.IFNA(VLOOKUP(AI214,ACCESSORIES!F:J,5,FALSE),"N/A")</f>
        <v>1.1000000000000001</v>
      </c>
      <c r="AK214" s="11" t="s">
        <v>237</v>
      </c>
      <c r="AL214" s="13" t="s">
        <v>85</v>
      </c>
      <c r="AM214" s="38" t="str">
        <f>_xlfn.IFNA(VLOOKUP(AL214,ACCESSORIES!F:J,5,FALSE),"N/A")</f>
        <v>N/A</v>
      </c>
      <c r="AN214" s="13" t="s">
        <v>85</v>
      </c>
      <c r="AO214" s="75">
        <v>16.2</v>
      </c>
      <c r="AP214" s="75">
        <v>60</v>
      </c>
      <c r="AQ214" s="13">
        <v>170</v>
      </c>
      <c r="AR214" s="67">
        <v>7</v>
      </c>
      <c r="AS214" s="67">
        <v>20</v>
      </c>
      <c r="AT214" s="67">
        <v>30</v>
      </c>
      <c r="AU214" s="67">
        <v>47</v>
      </c>
      <c r="AV214" s="96">
        <v>216</v>
      </c>
      <c r="AW214" s="96">
        <v>216</v>
      </c>
      <c r="AX214" s="68">
        <v>87</v>
      </c>
      <c r="AY214" s="49">
        <v>46</v>
      </c>
      <c r="AZ214" s="49">
        <v>46</v>
      </c>
      <c r="BA214" s="49">
        <v>42</v>
      </c>
      <c r="BB214" s="48">
        <f t="shared" si="56"/>
        <v>1.65</v>
      </c>
      <c r="BC214" s="97" t="s">
        <v>85</v>
      </c>
      <c r="BD214" s="412" t="str">
        <f>_xlfn.IFNA(VLOOKUP(BC214,ACCESSORIES!F:J,5,FALSE),"N/A")</f>
        <v>N/A</v>
      </c>
      <c r="BE214" s="97" t="s">
        <v>85</v>
      </c>
      <c r="BF214" s="412" t="str">
        <f>_xlfn.IFNA(VLOOKUP(BE214,ACCESSORIES!F:J,5,FALSE),"N/A")</f>
        <v>N/A</v>
      </c>
      <c r="BG214" s="70">
        <v>38</v>
      </c>
      <c r="BH214" s="50">
        <v>21.141732283464599</v>
      </c>
      <c r="BI214" s="50">
        <v>21.141732283464599</v>
      </c>
      <c r="BJ214" s="50">
        <v>11.929133858267701</v>
      </c>
      <c r="BK214" s="357">
        <f t="shared" si="62"/>
        <v>8.7375807000000152E-2</v>
      </c>
      <c r="BL214" s="14">
        <v>36</v>
      </c>
      <c r="BM214" s="107" t="s">
        <v>3771</v>
      </c>
      <c r="BN214" s="46" t="s">
        <v>3891</v>
      </c>
      <c r="BO214" s="29" t="s">
        <v>3907</v>
      </c>
      <c r="BP214" s="29" t="s">
        <v>5175</v>
      </c>
      <c r="BQ214" s="29" t="s">
        <v>2709</v>
      </c>
      <c r="BR214" s="29" t="s">
        <v>5199</v>
      </c>
      <c r="BS214" s="74" t="s">
        <v>5210</v>
      </c>
      <c r="BT214" s="74" t="s">
        <v>5189</v>
      </c>
      <c r="BU214" s="74" t="s">
        <v>4101</v>
      </c>
      <c r="BV214" s="74" t="s">
        <v>3909</v>
      </c>
      <c r="BW214" s="74"/>
      <c r="BX214" s="74"/>
      <c r="BY214" s="300" t="s">
        <v>10465</v>
      </c>
      <c r="BZ214" s="356" t="s">
        <v>10467</v>
      </c>
      <c r="CA214" s="300" t="s">
        <v>10468</v>
      </c>
      <c r="CB214" s="356" t="s">
        <v>10469</v>
      </c>
      <c r="CC214" s="86" t="str">
        <f t="shared" si="57"/>
        <v>MR315, 18x9, +18mm Offset, 6x135, 87mm Centerbore, Machined - Gloss Black Lip</v>
      </c>
      <c r="CD214" s="74" t="s">
        <v>3719</v>
      </c>
      <c r="CE214" s="74" t="s">
        <v>3720</v>
      </c>
      <c r="CF214" s="74" t="str">
        <f t="shared" si="58"/>
        <v>STREET (3XX)</v>
      </c>
    </row>
    <row r="215" spans="1:84" s="36" customFormat="1" ht="15" customHeight="1">
      <c r="A215" s="22">
        <f t="shared" si="60"/>
        <v>213</v>
      </c>
      <c r="B215" s="97" t="s">
        <v>84</v>
      </c>
      <c r="C215" s="97" t="s">
        <v>1038</v>
      </c>
      <c r="D215" s="97" t="s">
        <v>1976</v>
      </c>
      <c r="E215" s="84" t="str">
        <f>CONCATENATE(LEFT(D215,5),VLOOKUP(CONCATENATE(O215,"x",P215),'WHEEL PART NUMBER GUIDE'!$B$9:$C$51,2,FALSE),VLOOKUP(CONCATENATE(Q215, W215), 'WHEEL PART NUMBER GUIDE'!$Q$6:$R$98, 2, FALSE),VLOOKUP(Z215,'WHEEL PART NUMBER GUIDE'!$J$8:$K$54,2, FALSE),IF(V215="N/A",IF(ABS(T215)&lt;10,"0"&amp;ABS(T215),ABS(T215)),CONCATENATE(LEFT(V215,1),RIGHT(V215,1))), G215, H215)</f>
        <v>MR31589060518</v>
      </c>
      <c r="F215" s="84" t="str">
        <f t="shared" si="55"/>
        <v>MR31589060518</v>
      </c>
      <c r="G215" s="83"/>
      <c r="H215" s="83"/>
      <c r="I215" s="42" t="s">
        <v>3133</v>
      </c>
      <c r="J215" s="315">
        <v>43613</v>
      </c>
      <c r="K215" s="40" t="s">
        <v>1230</v>
      </c>
      <c r="L215" s="328">
        <v>399</v>
      </c>
      <c r="M215" s="85">
        <f t="shared" si="63"/>
        <v>399</v>
      </c>
      <c r="N215" s="630"/>
      <c r="O215" s="83">
        <v>18</v>
      </c>
      <c r="P215" s="8">
        <v>9</v>
      </c>
      <c r="Q215" s="92" t="str">
        <f t="shared" si="61"/>
        <v>6x5.5</v>
      </c>
      <c r="R215" s="13">
        <v>6</v>
      </c>
      <c r="S215" s="83">
        <v>5.5</v>
      </c>
      <c r="T215" s="83">
        <v>18</v>
      </c>
      <c r="U215" s="40">
        <v>5.75</v>
      </c>
      <c r="V215" s="95" t="s">
        <v>85</v>
      </c>
      <c r="W215" s="40">
        <v>106.25</v>
      </c>
      <c r="X215" s="41">
        <v>34.04</v>
      </c>
      <c r="Y215" s="47">
        <v>2650</v>
      </c>
      <c r="Z215" s="11" t="s">
        <v>2165</v>
      </c>
      <c r="AA215" s="42" t="s">
        <v>2845</v>
      </c>
      <c r="AB215" s="47" t="str">
        <f t="shared" si="59"/>
        <v>18x9, 6x5.5, 18 OS, 2650 lbs</v>
      </c>
      <c r="AC215" s="11" t="s">
        <v>2537</v>
      </c>
      <c r="AD215" s="46" t="str">
        <f>IF(AC215="N/A","None",VLOOKUP(AC215,ACCESSORIES!F:N,9,FALSE))</f>
        <v>Screw On</v>
      </c>
      <c r="AE215" s="82">
        <f>_xlfn.IFNA(VLOOKUP(AC215,ACCESSORIES!F:J,5,FALSE),"N/A")</f>
        <v>33</v>
      </c>
      <c r="AF215" s="14" t="s">
        <v>85</v>
      </c>
      <c r="AG215" s="31" t="s">
        <v>1786</v>
      </c>
      <c r="AH215" s="14" t="s">
        <v>85</v>
      </c>
      <c r="AI215" s="31" t="s">
        <v>2484</v>
      </c>
      <c r="AJ215" s="9">
        <f>_xlfn.IFNA(VLOOKUP(AI215,ACCESSORIES!F:J,5,FALSE),"N/A")</f>
        <v>1.1000000000000001</v>
      </c>
      <c r="AK215" s="13" t="s">
        <v>236</v>
      </c>
      <c r="AL215" s="75" t="s">
        <v>1649</v>
      </c>
      <c r="AM215" s="38">
        <f>_xlfn.IFNA(VLOOKUP(AL215,ACCESSORIES!F:J,5,FALSE),"N/A")</f>
        <v>2.75</v>
      </c>
      <c r="AN215" s="3">
        <v>78.3</v>
      </c>
      <c r="AO215" s="75">
        <v>16.2</v>
      </c>
      <c r="AP215" s="75">
        <v>60</v>
      </c>
      <c r="AQ215" s="13">
        <v>170</v>
      </c>
      <c r="AR215" s="67">
        <v>7</v>
      </c>
      <c r="AS215" s="67">
        <v>20</v>
      </c>
      <c r="AT215" s="67">
        <v>30</v>
      </c>
      <c r="AU215" s="67">
        <v>47</v>
      </c>
      <c r="AV215" s="96">
        <v>216</v>
      </c>
      <c r="AW215" s="96">
        <v>216</v>
      </c>
      <c r="AX215" s="68">
        <v>106.25</v>
      </c>
      <c r="AY215" s="49">
        <v>53</v>
      </c>
      <c r="AZ215" s="49">
        <v>53</v>
      </c>
      <c r="BA215" s="49">
        <v>42</v>
      </c>
      <c r="BB215" s="48">
        <f t="shared" si="56"/>
        <v>1.65</v>
      </c>
      <c r="BC215" s="97" t="s">
        <v>85</v>
      </c>
      <c r="BD215" s="412" t="str">
        <f>_xlfn.IFNA(VLOOKUP(BC215,ACCESSORIES!F:J,5,FALSE),"N/A")</f>
        <v>N/A</v>
      </c>
      <c r="BE215" s="97" t="s">
        <v>85</v>
      </c>
      <c r="BF215" s="412" t="str">
        <f>_xlfn.IFNA(VLOOKUP(BE215,ACCESSORIES!F:J,5,FALSE),"N/A")</f>
        <v>N/A</v>
      </c>
      <c r="BG215" s="70">
        <v>40</v>
      </c>
      <c r="BH215" s="50">
        <v>21.141732283464599</v>
      </c>
      <c r="BI215" s="50">
        <v>21.141732283464599</v>
      </c>
      <c r="BJ215" s="50">
        <v>11.929133858267701</v>
      </c>
      <c r="BK215" s="357">
        <f t="shared" si="62"/>
        <v>8.7375807000000152E-2</v>
      </c>
      <c r="BL215" s="14">
        <v>36</v>
      </c>
      <c r="BM215" s="107" t="s">
        <v>3771</v>
      </c>
      <c r="BN215" s="46" t="s">
        <v>3891</v>
      </c>
      <c r="BO215" s="29" t="s">
        <v>3907</v>
      </c>
      <c r="BP215" s="29" t="s">
        <v>5175</v>
      </c>
      <c r="BQ215" s="29" t="s">
        <v>2709</v>
      </c>
      <c r="BR215" s="29" t="s">
        <v>5199</v>
      </c>
      <c r="BS215" s="74" t="s">
        <v>5210</v>
      </c>
      <c r="BT215" s="74" t="s">
        <v>5189</v>
      </c>
      <c r="BU215" s="74" t="s">
        <v>4101</v>
      </c>
      <c r="BV215" s="74" t="s">
        <v>3909</v>
      </c>
      <c r="BW215" s="74"/>
      <c r="BX215" s="74"/>
      <c r="BY215" s="300" t="s">
        <v>6173</v>
      </c>
      <c r="BZ215" s="356" t="s">
        <v>7846</v>
      </c>
      <c r="CA215" s="300" t="s">
        <v>6175</v>
      </c>
      <c r="CB215" s="356" t="s">
        <v>7845</v>
      </c>
      <c r="CC215" s="86" t="str">
        <f t="shared" si="57"/>
        <v>MR315, 18x9, +18mm Offset, 6x5.5, 106.25mm Centerbore, Matte Black</v>
      </c>
      <c r="CD215" s="74" t="s">
        <v>3719</v>
      </c>
      <c r="CE215" s="74" t="s">
        <v>3720</v>
      </c>
      <c r="CF215" s="74" t="str">
        <f t="shared" si="58"/>
        <v>STREET (3XX)</v>
      </c>
    </row>
    <row r="216" spans="1:84" s="36" customFormat="1" ht="15" customHeight="1">
      <c r="A216" s="22">
        <f t="shared" si="60"/>
        <v>214</v>
      </c>
      <c r="B216" s="97" t="s">
        <v>84</v>
      </c>
      <c r="C216" s="97" t="s">
        <v>1038</v>
      </c>
      <c r="D216" s="97" t="s">
        <v>1976</v>
      </c>
      <c r="E216" s="84" t="str">
        <f>CONCATENATE(LEFT(D216,5),VLOOKUP(CONCATENATE(O216,"x",P216),'WHEEL PART NUMBER GUIDE'!$B$9:$C$51,2,FALSE),VLOOKUP(CONCATENATE(Q216, W216), 'WHEEL PART NUMBER GUIDE'!$Q$6:$R$98, 2, FALSE),VLOOKUP(Z216,'WHEEL PART NUMBER GUIDE'!$J$8:$K$54,2, FALSE),IF(V216="N/A",IF(ABS(T216)&lt;10,"0"&amp;ABS(T216),ABS(T216)),CONCATENATE(LEFT(V216,1),RIGHT(V216,1))), G216, H216)</f>
        <v>MR31589060318</v>
      </c>
      <c r="F216" s="84" t="str">
        <f t="shared" si="55"/>
        <v>MR31589060318</v>
      </c>
      <c r="G216" s="83"/>
      <c r="H216" s="83"/>
      <c r="I216" s="42" t="s">
        <v>3134</v>
      </c>
      <c r="J216" s="315">
        <v>43613</v>
      </c>
      <c r="K216" s="40" t="s">
        <v>1230</v>
      </c>
      <c r="L216" s="328">
        <v>399</v>
      </c>
      <c r="M216" s="85">
        <f t="shared" si="63"/>
        <v>399</v>
      </c>
      <c r="N216" s="630"/>
      <c r="O216" s="83">
        <v>18</v>
      </c>
      <c r="P216" s="8">
        <v>9</v>
      </c>
      <c r="Q216" s="92" t="str">
        <f t="shared" si="61"/>
        <v>6x5.5</v>
      </c>
      <c r="R216" s="13">
        <v>6</v>
      </c>
      <c r="S216" s="83">
        <v>5.5</v>
      </c>
      <c r="T216" s="83">
        <v>18</v>
      </c>
      <c r="U216" s="40">
        <v>5.75</v>
      </c>
      <c r="V216" s="95" t="s">
        <v>85</v>
      </c>
      <c r="W216" s="40">
        <v>106.25</v>
      </c>
      <c r="X216" s="41">
        <v>33.71</v>
      </c>
      <c r="Y216" s="47">
        <v>2650</v>
      </c>
      <c r="Z216" s="45" t="s">
        <v>5147</v>
      </c>
      <c r="AA216" s="42" t="s">
        <v>173</v>
      </c>
      <c r="AB216" s="47" t="str">
        <f t="shared" si="59"/>
        <v>18x9, 6x5.5, 18 OS, 2650 lbs</v>
      </c>
      <c r="AC216" s="11" t="s">
        <v>2537</v>
      </c>
      <c r="AD216" s="46" t="str">
        <f>IF(AC216="N/A","None",VLOOKUP(AC216,ACCESSORIES!F:N,9,FALSE))</f>
        <v>Screw On</v>
      </c>
      <c r="AE216" s="82">
        <f>_xlfn.IFNA(VLOOKUP(AC216,ACCESSORIES!F:J,5,FALSE),"N/A")</f>
        <v>33</v>
      </c>
      <c r="AF216" s="14" t="s">
        <v>85</v>
      </c>
      <c r="AG216" s="31" t="s">
        <v>1786</v>
      </c>
      <c r="AH216" s="14" t="s">
        <v>85</v>
      </c>
      <c r="AI216" s="31" t="s">
        <v>2484</v>
      </c>
      <c r="AJ216" s="9">
        <f>_xlfn.IFNA(VLOOKUP(AI216,ACCESSORIES!F:J,5,FALSE),"N/A")</f>
        <v>1.1000000000000001</v>
      </c>
      <c r="AK216" s="13" t="s">
        <v>236</v>
      </c>
      <c r="AL216" s="75" t="s">
        <v>1649</v>
      </c>
      <c r="AM216" s="38">
        <f>_xlfn.IFNA(VLOOKUP(AL216,ACCESSORIES!F:J,5,FALSE),"N/A")</f>
        <v>2.75</v>
      </c>
      <c r="AN216" s="3">
        <v>78.3</v>
      </c>
      <c r="AO216" s="75">
        <v>16.2</v>
      </c>
      <c r="AP216" s="75">
        <v>60</v>
      </c>
      <c r="AQ216" s="13">
        <v>170</v>
      </c>
      <c r="AR216" s="67">
        <v>7</v>
      </c>
      <c r="AS216" s="67">
        <v>20</v>
      </c>
      <c r="AT216" s="67">
        <v>30</v>
      </c>
      <c r="AU216" s="67">
        <v>47</v>
      </c>
      <c r="AV216" s="96">
        <v>216</v>
      </c>
      <c r="AW216" s="96">
        <v>216</v>
      </c>
      <c r="AX216" s="68">
        <v>106.25</v>
      </c>
      <c r="AY216" s="49">
        <v>53</v>
      </c>
      <c r="AZ216" s="49">
        <v>53</v>
      </c>
      <c r="BA216" s="49">
        <v>42</v>
      </c>
      <c r="BB216" s="48">
        <f t="shared" si="56"/>
        <v>1.65</v>
      </c>
      <c r="BC216" s="97" t="s">
        <v>85</v>
      </c>
      <c r="BD216" s="412" t="str">
        <f>_xlfn.IFNA(VLOOKUP(BC216,ACCESSORIES!F:J,5,FALSE),"N/A")</f>
        <v>N/A</v>
      </c>
      <c r="BE216" s="97" t="s">
        <v>85</v>
      </c>
      <c r="BF216" s="412" t="str">
        <f>_xlfn.IFNA(VLOOKUP(BE216,ACCESSORIES!F:J,5,FALSE),"N/A")</f>
        <v>N/A</v>
      </c>
      <c r="BG216" s="70">
        <v>40</v>
      </c>
      <c r="BH216" s="50">
        <v>21.141732283464599</v>
      </c>
      <c r="BI216" s="50">
        <v>21.141732283464599</v>
      </c>
      <c r="BJ216" s="50">
        <v>11.929133858267701</v>
      </c>
      <c r="BK216" s="357">
        <f t="shared" si="62"/>
        <v>8.7375807000000152E-2</v>
      </c>
      <c r="BL216" s="14">
        <v>36</v>
      </c>
      <c r="BM216" s="107" t="s">
        <v>3771</v>
      </c>
      <c r="BN216" s="46" t="s">
        <v>3891</v>
      </c>
      <c r="BO216" s="29" t="s">
        <v>3907</v>
      </c>
      <c r="BP216" s="29" t="s">
        <v>5175</v>
      </c>
      <c r="BQ216" s="29" t="s">
        <v>2709</v>
      </c>
      <c r="BR216" s="29" t="s">
        <v>5199</v>
      </c>
      <c r="BS216" s="74" t="s">
        <v>5210</v>
      </c>
      <c r="BT216" s="74" t="s">
        <v>5189</v>
      </c>
      <c r="BU216" s="74" t="s">
        <v>4101</v>
      </c>
      <c r="BV216" s="74" t="s">
        <v>3909</v>
      </c>
      <c r="BW216" s="74"/>
      <c r="BX216" s="74"/>
      <c r="BY216" s="300" t="s">
        <v>6195</v>
      </c>
      <c r="BZ216" s="356" t="s">
        <v>7372</v>
      </c>
      <c r="CA216" s="300" t="s">
        <v>6197</v>
      </c>
      <c r="CB216" s="356" t="s">
        <v>7373</v>
      </c>
      <c r="CC216" s="86" t="str">
        <f t="shared" si="57"/>
        <v>MR315, 18x9, +18mm Offset, 6x5.5, 106.25mm Centerbore, Machined - Clear Coat</v>
      </c>
      <c r="CD216" s="74" t="s">
        <v>3719</v>
      </c>
      <c r="CE216" s="74" t="s">
        <v>3720</v>
      </c>
      <c r="CF216" s="74" t="str">
        <f t="shared" si="58"/>
        <v>STREET (3XX)</v>
      </c>
    </row>
    <row r="217" spans="1:84" s="36" customFormat="1" ht="15" customHeight="1">
      <c r="A217" s="22">
        <f t="shared" si="60"/>
        <v>215</v>
      </c>
      <c r="B217" s="97" t="s">
        <v>84</v>
      </c>
      <c r="C217" s="97" t="s">
        <v>1038</v>
      </c>
      <c r="D217" s="97" t="s">
        <v>1976</v>
      </c>
      <c r="E217" s="84" t="str">
        <f>CONCATENATE(LEFT(D217,5),VLOOKUP(CONCATENATE(O217,"x",P217),'WHEEL PART NUMBER GUIDE'!$B$9:$C$51,2,FALSE),VLOOKUP(CONCATENATE(Q217, W217), 'WHEEL PART NUMBER GUIDE'!$Q$6:$R$98, 2, FALSE),VLOOKUP(Z217,'WHEEL PART NUMBER GUIDE'!$J$8:$K$54,2, FALSE),IF(V217="N/A",IF(ABS(T217)&lt;10,"0"&amp;ABS(T217),ABS(T217)),CONCATENATE(LEFT(V217,1),RIGHT(V217,1))), G217, H217)</f>
        <v>MR315890601618</v>
      </c>
      <c r="F217" s="84" t="str">
        <f t="shared" si="55"/>
        <v>MR315890601618</v>
      </c>
      <c r="G217" s="83"/>
      <c r="H217" s="83"/>
      <c r="I217" s="72" t="s">
        <v>7709</v>
      </c>
      <c r="J217" s="305">
        <v>45637</v>
      </c>
      <c r="K217" s="78" t="s">
        <v>1230</v>
      </c>
      <c r="L217" s="328">
        <v>439</v>
      </c>
      <c r="M217" s="85">
        <f t="shared" si="63"/>
        <v>439</v>
      </c>
      <c r="N217" s="630"/>
      <c r="O217" s="83">
        <v>18</v>
      </c>
      <c r="P217" s="8">
        <v>9</v>
      </c>
      <c r="Q217" s="92" t="str">
        <f t="shared" si="61"/>
        <v>6x5.5</v>
      </c>
      <c r="R217" s="13">
        <v>6</v>
      </c>
      <c r="S217" s="83">
        <v>5.5</v>
      </c>
      <c r="T217" s="83">
        <v>18</v>
      </c>
      <c r="U217" s="40">
        <v>5.75</v>
      </c>
      <c r="V217" s="95" t="s">
        <v>85</v>
      </c>
      <c r="W217" s="40">
        <v>106.25</v>
      </c>
      <c r="X217" s="41">
        <v>33.71</v>
      </c>
      <c r="Y217" s="47">
        <v>2650</v>
      </c>
      <c r="Z217" s="45" t="s">
        <v>7682</v>
      </c>
      <c r="AA217" s="72" t="s">
        <v>2848</v>
      </c>
      <c r="AB217" s="47" t="str">
        <f t="shared" si="59"/>
        <v>18x9, 6x5.5, 18 OS, 2650 lbs</v>
      </c>
      <c r="AC217" s="415" t="s">
        <v>7693</v>
      </c>
      <c r="AD217" s="46" t="str">
        <f>IF(AC217="N/A","None",VLOOKUP(AC217,ACCESSORIES!F:N,9,FALSE))</f>
        <v>Screw On</v>
      </c>
      <c r="AE217" s="82">
        <f>_xlfn.IFNA(VLOOKUP(AC217,ACCESSORIES!F:J,5,FALSE),"N/A")</f>
        <v>33</v>
      </c>
      <c r="AF217" s="14" t="s">
        <v>85</v>
      </c>
      <c r="AG217" s="79" t="s">
        <v>1786</v>
      </c>
      <c r="AH217" s="14" t="s">
        <v>85</v>
      </c>
      <c r="AI217" s="31" t="s">
        <v>1497</v>
      </c>
      <c r="AJ217" s="9">
        <f>_xlfn.IFNA(VLOOKUP(AI217,ACCESSORIES!F:J,5,FALSE),"N/A")</f>
        <v>1.1000000000000001</v>
      </c>
      <c r="AK217" s="13" t="s">
        <v>236</v>
      </c>
      <c r="AL217" s="75" t="s">
        <v>1649</v>
      </c>
      <c r="AM217" s="38">
        <f>_xlfn.IFNA(VLOOKUP(AL217,ACCESSORIES!F:J,5,FALSE),"N/A")</f>
        <v>2.75</v>
      </c>
      <c r="AN217" s="3">
        <v>78.3</v>
      </c>
      <c r="AO217" s="75">
        <v>16.2</v>
      </c>
      <c r="AP217" s="75">
        <v>60</v>
      </c>
      <c r="AQ217" s="13">
        <v>170</v>
      </c>
      <c r="AR217" s="67">
        <v>7</v>
      </c>
      <c r="AS217" s="67">
        <v>20</v>
      </c>
      <c r="AT217" s="67">
        <v>30</v>
      </c>
      <c r="AU217" s="67">
        <v>47</v>
      </c>
      <c r="AV217" s="96">
        <v>216</v>
      </c>
      <c r="AW217" s="96">
        <v>216</v>
      </c>
      <c r="AX217" s="68">
        <v>106.25</v>
      </c>
      <c r="AY217" s="49">
        <v>53</v>
      </c>
      <c r="AZ217" s="49">
        <v>53</v>
      </c>
      <c r="BA217" s="49">
        <v>42</v>
      </c>
      <c r="BB217" s="48">
        <f t="shared" si="56"/>
        <v>1.65</v>
      </c>
      <c r="BC217" s="97" t="s">
        <v>85</v>
      </c>
      <c r="BD217" s="412" t="str">
        <f>_xlfn.IFNA(VLOOKUP(BC217,ACCESSORIES!F:J,5,FALSE),"N/A")</f>
        <v>N/A</v>
      </c>
      <c r="BE217" s="97" t="s">
        <v>85</v>
      </c>
      <c r="BF217" s="412" t="str">
        <f>_xlfn.IFNA(VLOOKUP(BE217,ACCESSORIES!F:J,5,FALSE),"N/A")</f>
        <v>N/A</v>
      </c>
      <c r="BG217" s="70">
        <v>40</v>
      </c>
      <c r="BH217" s="50">
        <v>21.141732283464599</v>
      </c>
      <c r="BI217" s="50">
        <v>21.141732283464599</v>
      </c>
      <c r="BJ217" s="50">
        <v>11.929133858267701</v>
      </c>
      <c r="BK217" s="357">
        <f t="shared" si="62"/>
        <v>8.7375807000000152E-2</v>
      </c>
      <c r="BL217" s="14">
        <v>36</v>
      </c>
      <c r="BM217" s="107" t="s">
        <v>3771</v>
      </c>
      <c r="BN217" s="46" t="s">
        <v>3891</v>
      </c>
      <c r="BO217" s="29" t="s">
        <v>3907</v>
      </c>
      <c r="BP217" s="29" t="s">
        <v>5175</v>
      </c>
      <c r="BQ217" s="29" t="s">
        <v>2709</v>
      </c>
      <c r="BR217" s="29" t="s">
        <v>5199</v>
      </c>
      <c r="BS217" s="74" t="s">
        <v>5210</v>
      </c>
      <c r="BT217" s="74" t="s">
        <v>5189</v>
      </c>
      <c r="BU217" s="74" t="s">
        <v>4101</v>
      </c>
      <c r="BV217" s="74" t="s">
        <v>3909</v>
      </c>
      <c r="BW217" s="74"/>
      <c r="BX217" s="74"/>
      <c r="BY217" s="300" t="s">
        <v>10465</v>
      </c>
      <c r="BZ217" s="356" t="s">
        <v>10467</v>
      </c>
      <c r="CA217" s="300" t="s">
        <v>10468</v>
      </c>
      <c r="CB217" s="356" t="s">
        <v>10469</v>
      </c>
      <c r="CC217" s="86" t="str">
        <f t="shared" si="57"/>
        <v>MR315, 18x9, +18mm Offset, 6x5.5, 106.25mm Centerbore, Machined - Gloss Black Lip</v>
      </c>
      <c r="CD217" s="74" t="s">
        <v>3719</v>
      </c>
      <c r="CE217" s="74" t="s">
        <v>3720</v>
      </c>
      <c r="CF217" s="74" t="str">
        <f t="shared" si="58"/>
        <v>STREET (3XX)</v>
      </c>
    </row>
    <row r="218" spans="1:84" s="36" customFormat="1" ht="15" customHeight="1">
      <c r="A218" s="22">
        <f t="shared" si="60"/>
        <v>216</v>
      </c>
      <c r="B218" s="97" t="s">
        <v>84</v>
      </c>
      <c r="C218" s="97" t="s">
        <v>1038</v>
      </c>
      <c r="D218" s="97" t="s">
        <v>1976</v>
      </c>
      <c r="E218" s="84" t="str">
        <f>CONCATENATE(LEFT(D218,5),VLOOKUP(CONCATENATE(O218,"x",P218),'WHEEL PART NUMBER GUIDE'!$B$9:$C$51,2,FALSE),VLOOKUP(CONCATENATE(Q218, W218), 'WHEEL PART NUMBER GUIDE'!$Q$6:$R$98, 2, FALSE),VLOOKUP(Z218,'WHEEL PART NUMBER GUIDE'!$J$8:$K$54,2, FALSE),IF(V218="N/A",IF(ABS(T218)&lt;10,"0"&amp;ABS(T218),ABS(T218)),CONCATENATE(LEFT(V218,1),RIGHT(V218,1))), G218, H218)</f>
        <v>MR31589080518</v>
      </c>
      <c r="F218" s="84" t="str">
        <f t="shared" si="55"/>
        <v>MR31589080518</v>
      </c>
      <c r="G218" s="83"/>
      <c r="H218" s="83"/>
      <c r="I218" s="42" t="s">
        <v>3136</v>
      </c>
      <c r="J218" s="315">
        <v>43613</v>
      </c>
      <c r="K218" s="40" t="s">
        <v>1230</v>
      </c>
      <c r="L218" s="328">
        <v>429</v>
      </c>
      <c r="M218" s="85">
        <f t="shared" si="63"/>
        <v>429</v>
      </c>
      <c r="N218" s="630"/>
      <c r="O218" s="83">
        <v>18</v>
      </c>
      <c r="P218" s="8">
        <v>9</v>
      </c>
      <c r="Q218" s="92" t="str">
        <f t="shared" si="61"/>
        <v>8x6.5</v>
      </c>
      <c r="R218" s="13">
        <v>8</v>
      </c>
      <c r="S218" s="83">
        <v>6.5</v>
      </c>
      <c r="T218" s="83">
        <v>18</v>
      </c>
      <c r="U218" s="40">
        <v>5.75</v>
      </c>
      <c r="V218" s="95" t="s">
        <v>85</v>
      </c>
      <c r="W218" s="40">
        <v>130.81</v>
      </c>
      <c r="X218" s="41">
        <v>34.69</v>
      </c>
      <c r="Y218" s="47">
        <v>3640</v>
      </c>
      <c r="Z218" s="11" t="s">
        <v>2165</v>
      </c>
      <c r="AA218" s="42" t="s">
        <v>2845</v>
      </c>
      <c r="AB218" s="47" t="str">
        <f t="shared" si="59"/>
        <v>18x9, 8x6.5, 18 OS, 3640 lbs</v>
      </c>
      <c r="AC218" s="11" t="s">
        <v>1597</v>
      </c>
      <c r="AD218" s="46" t="str">
        <f>IF(AC218="N/A","None",VLOOKUP(AC218,ACCESSORIES!F:N,9,FALSE))</f>
        <v>Push Thru</v>
      </c>
      <c r="AE218" s="82">
        <f>_xlfn.IFNA(VLOOKUP(AC218,ACCESSORIES!F:J,5,FALSE),"N/A")</f>
        <v>33</v>
      </c>
      <c r="AF218" s="14" t="s">
        <v>85</v>
      </c>
      <c r="AG218" s="14" t="s">
        <v>85</v>
      </c>
      <c r="AH218" s="13" t="s">
        <v>2863</v>
      </c>
      <c r="AI218" s="31" t="s">
        <v>2484</v>
      </c>
      <c r="AJ218" s="9">
        <f>_xlfn.IFNA(VLOOKUP(AI218,ACCESSORIES!F:J,5,FALSE),"N/A")</f>
        <v>1.1000000000000001</v>
      </c>
      <c r="AK218" s="11" t="s">
        <v>237</v>
      </c>
      <c r="AL218" s="13" t="s">
        <v>85</v>
      </c>
      <c r="AM218" s="38" t="str">
        <f>_xlfn.IFNA(VLOOKUP(AL218,ACCESSORIES!F:J,5,FALSE),"N/A")</f>
        <v>N/A</v>
      </c>
      <c r="AN218" s="13" t="s">
        <v>85</v>
      </c>
      <c r="AO218" s="75">
        <v>16.2</v>
      </c>
      <c r="AP218" s="75">
        <v>60</v>
      </c>
      <c r="AQ218" s="13">
        <v>200</v>
      </c>
      <c r="AR218" s="67">
        <v>0</v>
      </c>
      <c r="AS218" s="67">
        <v>0</v>
      </c>
      <c r="AT218" s="67">
        <v>30</v>
      </c>
      <c r="AU218" s="67">
        <v>39.700000000000003</v>
      </c>
      <c r="AV218" s="67">
        <v>221.8</v>
      </c>
      <c r="AW218" s="96">
        <v>219.6</v>
      </c>
      <c r="AX218" s="93">
        <v>123.1</v>
      </c>
      <c r="AY218" s="49">
        <v>92</v>
      </c>
      <c r="AZ218" s="49">
        <v>92</v>
      </c>
      <c r="BA218" s="49">
        <v>42</v>
      </c>
      <c r="BB218" s="48">
        <f t="shared" si="56"/>
        <v>1.65</v>
      </c>
      <c r="BC218" s="97" t="s">
        <v>85</v>
      </c>
      <c r="BD218" s="412" t="str">
        <f>_xlfn.IFNA(VLOOKUP(BC218,ACCESSORIES!F:J,5,FALSE),"N/A")</f>
        <v>N/A</v>
      </c>
      <c r="BE218" s="97" t="s">
        <v>85</v>
      </c>
      <c r="BF218" s="412" t="str">
        <f>_xlfn.IFNA(VLOOKUP(BE218,ACCESSORIES!F:J,5,FALSE),"N/A")</f>
        <v>N/A</v>
      </c>
      <c r="BG218" s="70">
        <v>40</v>
      </c>
      <c r="BH218" s="50">
        <v>21.141732283464599</v>
      </c>
      <c r="BI218" s="50">
        <v>21.141732283464599</v>
      </c>
      <c r="BJ218" s="50">
        <v>11.929133858267701</v>
      </c>
      <c r="BK218" s="357">
        <f t="shared" si="62"/>
        <v>8.7375807000000152E-2</v>
      </c>
      <c r="BL218" s="14">
        <v>36</v>
      </c>
      <c r="BM218" s="107" t="s">
        <v>3771</v>
      </c>
      <c r="BN218" s="46" t="s">
        <v>3891</v>
      </c>
      <c r="BO218" s="29" t="s">
        <v>3907</v>
      </c>
      <c r="BP218" s="29" t="s">
        <v>5175</v>
      </c>
      <c r="BQ218" s="29" t="s">
        <v>2709</v>
      </c>
      <c r="BR218" s="29" t="s">
        <v>5199</v>
      </c>
      <c r="BS218" s="74" t="s">
        <v>5210</v>
      </c>
      <c r="BT218" s="74" t="s">
        <v>5189</v>
      </c>
      <c r="BU218" s="74" t="s">
        <v>4101</v>
      </c>
      <c r="BV218" s="74" t="s">
        <v>3909</v>
      </c>
      <c r="BW218" s="74"/>
      <c r="BX218" s="74"/>
      <c r="BY218" s="300" t="s">
        <v>7843</v>
      </c>
      <c r="BZ218" s="356" t="s">
        <v>7844</v>
      </c>
      <c r="CA218" s="300" t="s">
        <v>7841</v>
      </c>
      <c r="CB218" s="356" t="s">
        <v>7842</v>
      </c>
      <c r="CC218" s="86" t="str">
        <f t="shared" si="57"/>
        <v>MR315, 18x9, +18mm Offset, 8x6.5, 130.81mm Centerbore, Matte Black</v>
      </c>
      <c r="CD218" s="74" t="s">
        <v>3719</v>
      </c>
      <c r="CE218" s="74" t="s">
        <v>3720</v>
      </c>
      <c r="CF218" s="74" t="str">
        <f t="shared" si="58"/>
        <v>STREET (3XX)</v>
      </c>
    </row>
    <row r="219" spans="1:84" s="36" customFormat="1" ht="15" customHeight="1">
      <c r="A219" s="22">
        <f t="shared" si="60"/>
        <v>217</v>
      </c>
      <c r="B219" s="97" t="s">
        <v>84</v>
      </c>
      <c r="C219" s="97" t="s">
        <v>1038</v>
      </c>
      <c r="D219" s="97" t="s">
        <v>1976</v>
      </c>
      <c r="E219" s="84" t="str">
        <f>CONCATENATE(LEFT(D219,5),VLOOKUP(CONCATENATE(O219,"x",P219),'WHEEL PART NUMBER GUIDE'!$B$9:$C$51,2,FALSE),VLOOKUP(CONCATENATE(Q219, W219), 'WHEEL PART NUMBER GUIDE'!$Q$6:$R$98, 2, FALSE),VLOOKUP(Z219,'WHEEL PART NUMBER GUIDE'!$J$8:$K$54,2, FALSE),IF(V219="N/A",IF(ABS(T219)&lt;10,"0"&amp;ABS(T219),ABS(T219)),CONCATENATE(LEFT(V219,1),RIGHT(V219,1))), G219, H219)</f>
        <v>MR31589080318</v>
      </c>
      <c r="F219" s="84" t="str">
        <f t="shared" si="55"/>
        <v>MR31589080318</v>
      </c>
      <c r="G219" s="83"/>
      <c r="H219" s="83"/>
      <c r="I219" s="42" t="s">
        <v>3137</v>
      </c>
      <c r="J219" s="315">
        <v>43613</v>
      </c>
      <c r="K219" s="40" t="s">
        <v>1230</v>
      </c>
      <c r="L219" s="328">
        <v>429</v>
      </c>
      <c r="M219" s="85">
        <f t="shared" si="63"/>
        <v>429</v>
      </c>
      <c r="N219" s="630"/>
      <c r="O219" s="83">
        <v>18</v>
      </c>
      <c r="P219" s="8">
        <v>9</v>
      </c>
      <c r="Q219" s="92" t="str">
        <f t="shared" si="61"/>
        <v>8x6.5</v>
      </c>
      <c r="R219" s="13">
        <v>8</v>
      </c>
      <c r="S219" s="83">
        <v>6.5</v>
      </c>
      <c r="T219" s="83">
        <v>18</v>
      </c>
      <c r="U219" s="40">
        <v>5.75</v>
      </c>
      <c r="V219" s="95" t="s">
        <v>85</v>
      </c>
      <c r="W219" s="40">
        <v>130.81</v>
      </c>
      <c r="X219" s="41">
        <v>34.450902837423534</v>
      </c>
      <c r="Y219" s="47">
        <v>3640</v>
      </c>
      <c r="Z219" s="45" t="s">
        <v>5147</v>
      </c>
      <c r="AA219" s="42" t="s">
        <v>173</v>
      </c>
      <c r="AB219" s="47" t="str">
        <f t="shared" si="59"/>
        <v>18x9, 8x6.5, 18 OS, 3640 lbs</v>
      </c>
      <c r="AC219" s="11" t="s">
        <v>1597</v>
      </c>
      <c r="AD219" s="46" t="str">
        <f>IF(AC219="N/A","None",VLOOKUP(AC219,ACCESSORIES!F:N,9,FALSE))</f>
        <v>Push Thru</v>
      </c>
      <c r="AE219" s="82">
        <f>_xlfn.IFNA(VLOOKUP(AC219,ACCESSORIES!F:J,5,FALSE),"N/A")</f>
        <v>33</v>
      </c>
      <c r="AF219" s="14" t="s">
        <v>85</v>
      </c>
      <c r="AG219" s="14" t="s">
        <v>85</v>
      </c>
      <c r="AH219" s="13" t="s">
        <v>2863</v>
      </c>
      <c r="AI219" s="31" t="s">
        <v>2484</v>
      </c>
      <c r="AJ219" s="9">
        <f>_xlfn.IFNA(VLOOKUP(AI219,ACCESSORIES!F:J,5,FALSE),"N/A")</f>
        <v>1.1000000000000001</v>
      </c>
      <c r="AK219" s="11" t="s">
        <v>237</v>
      </c>
      <c r="AL219" s="13" t="s">
        <v>85</v>
      </c>
      <c r="AM219" s="38" t="str">
        <f>_xlfn.IFNA(VLOOKUP(AL219,ACCESSORIES!F:J,5,FALSE),"N/A")</f>
        <v>N/A</v>
      </c>
      <c r="AN219" s="13" t="s">
        <v>85</v>
      </c>
      <c r="AO219" s="75">
        <v>16.2</v>
      </c>
      <c r="AP219" s="75">
        <v>60</v>
      </c>
      <c r="AQ219" s="13">
        <v>200</v>
      </c>
      <c r="AR219" s="67">
        <v>0</v>
      </c>
      <c r="AS219" s="67">
        <v>0</v>
      </c>
      <c r="AT219" s="67">
        <v>30</v>
      </c>
      <c r="AU219" s="67">
        <v>39.700000000000003</v>
      </c>
      <c r="AV219" s="67">
        <v>221.8</v>
      </c>
      <c r="AW219" s="96">
        <v>219.6</v>
      </c>
      <c r="AX219" s="93">
        <v>123.1</v>
      </c>
      <c r="AY219" s="49">
        <v>92</v>
      </c>
      <c r="AZ219" s="49">
        <v>92</v>
      </c>
      <c r="BA219" s="49">
        <v>42</v>
      </c>
      <c r="BB219" s="48">
        <f t="shared" si="56"/>
        <v>1.65</v>
      </c>
      <c r="BC219" s="97" t="s">
        <v>85</v>
      </c>
      <c r="BD219" s="412" t="str">
        <f>_xlfn.IFNA(VLOOKUP(BC219,ACCESSORIES!F:J,5,FALSE),"N/A")</f>
        <v>N/A</v>
      </c>
      <c r="BE219" s="97" t="s">
        <v>85</v>
      </c>
      <c r="BF219" s="412" t="str">
        <f>_xlfn.IFNA(VLOOKUP(BE219,ACCESSORIES!F:J,5,FALSE),"N/A")</f>
        <v>N/A</v>
      </c>
      <c r="BG219" s="70">
        <v>40</v>
      </c>
      <c r="BH219" s="50">
        <v>21.141732283464599</v>
      </c>
      <c r="BI219" s="50">
        <v>21.141732283464599</v>
      </c>
      <c r="BJ219" s="50">
        <v>11.929133858267701</v>
      </c>
      <c r="BK219" s="357">
        <f t="shared" si="62"/>
        <v>8.7375807000000152E-2</v>
      </c>
      <c r="BL219" s="14">
        <v>36</v>
      </c>
      <c r="BM219" s="107" t="s">
        <v>3771</v>
      </c>
      <c r="BN219" s="46" t="s">
        <v>3891</v>
      </c>
      <c r="BO219" s="29" t="s">
        <v>3907</v>
      </c>
      <c r="BP219" s="29" t="s">
        <v>5175</v>
      </c>
      <c r="BQ219" s="29" t="s">
        <v>2709</v>
      </c>
      <c r="BR219" s="29" t="s">
        <v>5199</v>
      </c>
      <c r="BS219" s="74" t="s">
        <v>5210</v>
      </c>
      <c r="BT219" s="74" t="s">
        <v>5189</v>
      </c>
      <c r="BU219" s="74" t="s">
        <v>4101</v>
      </c>
      <c r="BV219" s="74" t="s">
        <v>3909</v>
      </c>
      <c r="BW219" s="74"/>
      <c r="BX219" s="74"/>
      <c r="BY219" s="300" t="s">
        <v>6195</v>
      </c>
      <c r="BZ219" s="356" t="s">
        <v>7372</v>
      </c>
      <c r="CA219" s="300" t="s">
        <v>6197</v>
      </c>
      <c r="CB219" s="356" t="s">
        <v>7373</v>
      </c>
      <c r="CC219" s="86" t="str">
        <f t="shared" si="57"/>
        <v>MR315, 18x9, +18mm Offset, 8x6.5, 130.81mm Centerbore, Machined - Clear Coat</v>
      </c>
      <c r="CD219" s="74" t="s">
        <v>3719</v>
      </c>
      <c r="CE219" s="74" t="s">
        <v>3720</v>
      </c>
      <c r="CF219" s="74" t="str">
        <f t="shared" si="58"/>
        <v>STREET (3XX)</v>
      </c>
    </row>
    <row r="220" spans="1:84" s="36" customFormat="1" ht="15" customHeight="1">
      <c r="A220" s="22">
        <f t="shared" si="60"/>
        <v>218</v>
      </c>
      <c r="B220" s="97" t="s">
        <v>84</v>
      </c>
      <c r="C220" s="97" t="s">
        <v>1038</v>
      </c>
      <c r="D220" s="97" t="s">
        <v>1976</v>
      </c>
      <c r="E220" s="84" t="str">
        <f>CONCATENATE(LEFT(D220,5),VLOOKUP(CONCATENATE(O220,"x",P220),'WHEEL PART NUMBER GUIDE'!$B$9:$C$51,2,FALSE),VLOOKUP(CONCATENATE(Q220, W220), 'WHEEL PART NUMBER GUIDE'!$Q$6:$R$98, 2, FALSE),VLOOKUP(Z220,'WHEEL PART NUMBER GUIDE'!$J$8:$K$54,2, FALSE),IF(V220="N/A",IF(ABS(T220)&lt;10,"0"&amp;ABS(T220),ABS(T220)),CONCATENATE(LEFT(V220,1),RIGHT(V220,1))), G220, H220)</f>
        <v>MR315890801618</v>
      </c>
      <c r="F220" s="84" t="str">
        <f t="shared" si="55"/>
        <v>MR315890801618</v>
      </c>
      <c r="G220" s="83"/>
      <c r="H220" s="83"/>
      <c r="I220" s="72" t="s">
        <v>7710</v>
      </c>
      <c r="J220" s="305">
        <v>45637</v>
      </c>
      <c r="K220" s="78" t="s">
        <v>1230</v>
      </c>
      <c r="L220" s="328">
        <v>439</v>
      </c>
      <c r="M220" s="85">
        <f t="shared" si="63"/>
        <v>439</v>
      </c>
      <c r="N220" s="630"/>
      <c r="O220" s="83">
        <v>18</v>
      </c>
      <c r="P220" s="8">
        <v>9</v>
      </c>
      <c r="Q220" s="92" t="str">
        <f t="shared" si="61"/>
        <v>8x6.5</v>
      </c>
      <c r="R220" s="13">
        <v>8</v>
      </c>
      <c r="S220" s="83">
        <v>6.5</v>
      </c>
      <c r="T220" s="83">
        <v>18</v>
      </c>
      <c r="U220" s="40">
        <v>5.75</v>
      </c>
      <c r="V220" s="95" t="s">
        <v>85</v>
      </c>
      <c r="W220" s="40">
        <v>130.81</v>
      </c>
      <c r="X220" s="41">
        <v>34.450902837423534</v>
      </c>
      <c r="Y220" s="47">
        <v>3640</v>
      </c>
      <c r="Z220" s="45" t="s">
        <v>7682</v>
      </c>
      <c r="AA220" s="72" t="s">
        <v>2848</v>
      </c>
      <c r="AB220" s="47" t="str">
        <f t="shared" si="59"/>
        <v>18x9, 8x6.5, 18 OS, 3640 lbs</v>
      </c>
      <c r="AC220" s="415" t="s">
        <v>7694</v>
      </c>
      <c r="AD220" s="46" t="str">
        <f>IF(AC220="N/A","None",VLOOKUP(AC220,ACCESSORIES!F:N,9,FALSE))</f>
        <v>Push Thru</v>
      </c>
      <c r="AE220" s="82">
        <f>_xlfn.IFNA(VLOOKUP(AC220,ACCESSORIES!F:J,5,FALSE),"N/A")</f>
        <v>33</v>
      </c>
      <c r="AF220" s="14" t="s">
        <v>85</v>
      </c>
      <c r="AG220" s="14" t="s">
        <v>85</v>
      </c>
      <c r="AH220" s="13" t="s">
        <v>2863</v>
      </c>
      <c r="AI220" s="31" t="s">
        <v>1497</v>
      </c>
      <c r="AJ220" s="9">
        <f>_xlfn.IFNA(VLOOKUP(AI220,ACCESSORIES!F:J,5,FALSE),"N/A")</f>
        <v>1.1000000000000001</v>
      </c>
      <c r="AK220" s="11" t="s">
        <v>237</v>
      </c>
      <c r="AL220" s="13" t="s">
        <v>85</v>
      </c>
      <c r="AM220" s="38" t="str">
        <f>_xlfn.IFNA(VLOOKUP(AL220,ACCESSORIES!F:J,5,FALSE),"N/A")</f>
        <v>N/A</v>
      </c>
      <c r="AN220" s="13" t="s">
        <v>85</v>
      </c>
      <c r="AO220" s="75">
        <v>16.2</v>
      </c>
      <c r="AP220" s="75">
        <v>60</v>
      </c>
      <c r="AQ220" s="13">
        <v>200</v>
      </c>
      <c r="AR220" s="67">
        <v>0</v>
      </c>
      <c r="AS220" s="67">
        <v>0</v>
      </c>
      <c r="AT220" s="67">
        <v>30</v>
      </c>
      <c r="AU220" s="67">
        <v>39.700000000000003</v>
      </c>
      <c r="AV220" s="67">
        <v>221.8</v>
      </c>
      <c r="AW220" s="96">
        <v>219.6</v>
      </c>
      <c r="AX220" s="93">
        <v>123.1</v>
      </c>
      <c r="AY220" s="49">
        <v>92</v>
      </c>
      <c r="AZ220" s="49">
        <v>92</v>
      </c>
      <c r="BA220" s="49">
        <v>42</v>
      </c>
      <c r="BB220" s="48">
        <f t="shared" si="56"/>
        <v>1.65</v>
      </c>
      <c r="BC220" s="97" t="s">
        <v>85</v>
      </c>
      <c r="BD220" s="412" t="str">
        <f>_xlfn.IFNA(VLOOKUP(BC220,ACCESSORIES!F:J,5,FALSE),"N/A")</f>
        <v>N/A</v>
      </c>
      <c r="BE220" s="97" t="s">
        <v>85</v>
      </c>
      <c r="BF220" s="412" t="str">
        <f>_xlfn.IFNA(VLOOKUP(BE220,ACCESSORIES!F:J,5,FALSE),"N/A")</f>
        <v>N/A</v>
      </c>
      <c r="BG220" s="70">
        <v>40</v>
      </c>
      <c r="BH220" s="50">
        <v>21.141732283464599</v>
      </c>
      <c r="BI220" s="50">
        <v>21.141732283464599</v>
      </c>
      <c r="BJ220" s="50">
        <v>11.929133858267701</v>
      </c>
      <c r="BK220" s="357">
        <f t="shared" si="62"/>
        <v>8.7375807000000152E-2</v>
      </c>
      <c r="BL220" s="14">
        <v>36</v>
      </c>
      <c r="BM220" s="107" t="s">
        <v>3771</v>
      </c>
      <c r="BN220" s="46" t="s">
        <v>3891</v>
      </c>
      <c r="BO220" s="29" t="s">
        <v>3907</v>
      </c>
      <c r="BP220" s="29" t="s">
        <v>5175</v>
      </c>
      <c r="BQ220" s="29" t="s">
        <v>2709</v>
      </c>
      <c r="BR220" s="29" t="s">
        <v>5199</v>
      </c>
      <c r="BS220" s="74" t="s">
        <v>5210</v>
      </c>
      <c r="BT220" s="74" t="s">
        <v>5189</v>
      </c>
      <c r="BU220" s="74" t="s">
        <v>4101</v>
      </c>
      <c r="BV220" s="74" t="s">
        <v>3909</v>
      </c>
      <c r="BW220" s="74"/>
      <c r="BX220" s="74"/>
      <c r="BY220" s="300" t="s">
        <v>10466</v>
      </c>
      <c r="BZ220" s="356" t="s">
        <v>10470</v>
      </c>
      <c r="CA220" s="300" t="s">
        <v>10471</v>
      </c>
      <c r="CB220" s="356" t="s">
        <v>10472</v>
      </c>
      <c r="CC220" s="86" t="str">
        <f t="shared" si="57"/>
        <v>MR315, 18x9, +18mm Offset, 8x6.5, 130.81mm Centerbore, Machined - Gloss Black Lip</v>
      </c>
      <c r="CD220" s="74" t="s">
        <v>3719</v>
      </c>
      <c r="CE220" s="74" t="s">
        <v>3720</v>
      </c>
      <c r="CF220" s="74" t="str">
        <f t="shared" si="58"/>
        <v>STREET (3XX)</v>
      </c>
    </row>
    <row r="221" spans="1:84" s="36" customFormat="1" ht="15" customHeight="1">
      <c r="A221" s="22">
        <f t="shared" si="60"/>
        <v>219</v>
      </c>
      <c r="B221" s="97" t="s">
        <v>84</v>
      </c>
      <c r="C221" s="97" t="s">
        <v>1038</v>
      </c>
      <c r="D221" s="97" t="s">
        <v>1976</v>
      </c>
      <c r="E221" s="84" t="str">
        <f>CONCATENATE(LEFT(D221,5),VLOOKUP(CONCATENATE(O221,"x",P221),'WHEEL PART NUMBER GUIDE'!$B$9:$C$51,2,FALSE),VLOOKUP(CONCATENATE(Q221, W221), 'WHEEL PART NUMBER GUIDE'!$Q$6:$R$98, 2, FALSE),VLOOKUP(Z221,'WHEEL PART NUMBER GUIDE'!$J$8:$K$54,2, FALSE),IF(V221="N/A",IF(ABS(T221)&lt;10,"0"&amp;ABS(T221),ABS(T221)),CONCATENATE(LEFT(V221,1),RIGHT(V221,1))), G221, H221)</f>
        <v>MR31589087518</v>
      </c>
      <c r="F221" s="84" t="str">
        <f t="shared" si="55"/>
        <v>MR31589087518</v>
      </c>
      <c r="G221" s="83"/>
      <c r="H221" s="83"/>
      <c r="I221" s="42" t="s">
        <v>3139</v>
      </c>
      <c r="J221" s="315">
        <v>43613</v>
      </c>
      <c r="K221" s="40" t="s">
        <v>1230</v>
      </c>
      <c r="L221" s="328">
        <v>429</v>
      </c>
      <c r="M221" s="85">
        <f t="shared" si="63"/>
        <v>429</v>
      </c>
      <c r="N221" s="630"/>
      <c r="O221" s="83">
        <v>18</v>
      </c>
      <c r="P221" s="8">
        <v>9</v>
      </c>
      <c r="Q221" s="92" t="str">
        <f t="shared" si="61"/>
        <v>8x170</v>
      </c>
      <c r="R221" s="13">
        <v>8</v>
      </c>
      <c r="S221" s="83">
        <v>170</v>
      </c>
      <c r="T221" s="83">
        <v>18</v>
      </c>
      <c r="U221" s="40">
        <v>5.75</v>
      </c>
      <c r="V221" s="95" t="s">
        <v>85</v>
      </c>
      <c r="W221" s="40">
        <v>130.81</v>
      </c>
      <c r="X221" s="41">
        <v>34.200000000000003</v>
      </c>
      <c r="Y221" s="47">
        <v>3640</v>
      </c>
      <c r="Z221" s="11" t="s">
        <v>2165</v>
      </c>
      <c r="AA221" s="42" t="s">
        <v>2845</v>
      </c>
      <c r="AB221" s="47" t="str">
        <f t="shared" si="59"/>
        <v>18x9, 8x170, 18 OS, 3640 lbs</v>
      </c>
      <c r="AC221" s="11" t="s">
        <v>1746</v>
      </c>
      <c r="AD221" s="46" t="str">
        <f>IF(AC221="N/A","None",VLOOKUP(AC221,ACCESSORIES!F:N,9,FALSE))</f>
        <v>Push Thru</v>
      </c>
      <c r="AE221" s="82">
        <f>_xlfn.IFNA(VLOOKUP(AC221,ACCESSORIES!F:J,5,FALSE),"N/A")</f>
        <v>33</v>
      </c>
      <c r="AF221" s="14" t="s">
        <v>85</v>
      </c>
      <c r="AG221" s="14" t="s">
        <v>85</v>
      </c>
      <c r="AH221" s="13" t="s">
        <v>2863</v>
      </c>
      <c r="AI221" s="31" t="s">
        <v>2484</v>
      </c>
      <c r="AJ221" s="9">
        <f>_xlfn.IFNA(VLOOKUP(AI221,ACCESSORIES!F:J,5,FALSE),"N/A")</f>
        <v>1.1000000000000001</v>
      </c>
      <c r="AK221" s="11" t="s">
        <v>237</v>
      </c>
      <c r="AL221" s="13" t="s">
        <v>85</v>
      </c>
      <c r="AM221" s="38" t="str">
        <f>_xlfn.IFNA(VLOOKUP(AL221,ACCESSORIES!F:J,5,FALSE),"N/A")</f>
        <v>N/A</v>
      </c>
      <c r="AN221" s="13" t="s">
        <v>85</v>
      </c>
      <c r="AO221" s="75">
        <v>16.2</v>
      </c>
      <c r="AP221" s="75">
        <v>60</v>
      </c>
      <c r="AQ221" s="13">
        <v>200</v>
      </c>
      <c r="AR221" s="67">
        <v>0</v>
      </c>
      <c r="AS221" s="67">
        <v>0</v>
      </c>
      <c r="AT221" s="67">
        <v>30</v>
      </c>
      <c r="AU221" s="67">
        <v>39.700000000000003</v>
      </c>
      <c r="AV221" s="67">
        <v>221.8</v>
      </c>
      <c r="AW221" s="96">
        <v>219.6</v>
      </c>
      <c r="AX221" s="77">
        <v>128</v>
      </c>
      <c r="AY221" s="49">
        <v>103.9</v>
      </c>
      <c r="AZ221" s="49">
        <v>107</v>
      </c>
      <c r="BA221" s="49">
        <v>42</v>
      </c>
      <c r="BB221" s="48">
        <f t="shared" si="56"/>
        <v>1.65</v>
      </c>
      <c r="BC221" s="97" t="s">
        <v>85</v>
      </c>
      <c r="BD221" s="412" t="str">
        <f>_xlfn.IFNA(VLOOKUP(BC221,ACCESSORIES!F:J,5,FALSE),"N/A")</f>
        <v>N/A</v>
      </c>
      <c r="BE221" s="97" t="s">
        <v>85</v>
      </c>
      <c r="BF221" s="412" t="str">
        <f>_xlfn.IFNA(VLOOKUP(BE221,ACCESSORIES!F:J,5,FALSE),"N/A")</f>
        <v>N/A</v>
      </c>
      <c r="BG221" s="70">
        <v>38</v>
      </c>
      <c r="BH221" s="50">
        <v>21.141732283464599</v>
      </c>
      <c r="BI221" s="50">
        <v>21.141732283464599</v>
      </c>
      <c r="BJ221" s="50">
        <v>11.929133858267701</v>
      </c>
      <c r="BK221" s="357">
        <f t="shared" si="62"/>
        <v>8.7375807000000152E-2</v>
      </c>
      <c r="BL221" s="14">
        <v>36</v>
      </c>
      <c r="BM221" s="107" t="s">
        <v>3771</v>
      </c>
      <c r="BN221" s="46" t="s">
        <v>3891</v>
      </c>
      <c r="BO221" s="29" t="s">
        <v>3907</v>
      </c>
      <c r="BP221" s="29" t="s">
        <v>5175</v>
      </c>
      <c r="BQ221" s="29" t="s">
        <v>2709</v>
      </c>
      <c r="BR221" s="29" t="s">
        <v>5199</v>
      </c>
      <c r="BS221" s="74" t="s">
        <v>5210</v>
      </c>
      <c r="BT221" s="74" t="s">
        <v>5189</v>
      </c>
      <c r="BU221" s="74" t="s">
        <v>4101</v>
      </c>
      <c r="BV221" s="74" t="s">
        <v>3909</v>
      </c>
      <c r="BW221" s="74"/>
      <c r="BX221" s="74"/>
      <c r="BY221" s="300" t="s">
        <v>7843</v>
      </c>
      <c r="BZ221" s="356" t="s">
        <v>7844</v>
      </c>
      <c r="CA221" s="300" t="s">
        <v>7841</v>
      </c>
      <c r="CB221" s="356" t="s">
        <v>7842</v>
      </c>
      <c r="CC221" s="86" t="str">
        <f t="shared" si="57"/>
        <v>MR315, 18x9, +18mm Offset, 8x170, 130.81mm Centerbore, Matte Black</v>
      </c>
      <c r="CD221" s="74" t="s">
        <v>3719</v>
      </c>
      <c r="CE221" s="74" t="s">
        <v>3720</v>
      </c>
      <c r="CF221" s="74" t="str">
        <f t="shared" si="58"/>
        <v>STREET (3XX)</v>
      </c>
    </row>
    <row r="222" spans="1:84" s="36" customFormat="1" ht="15" customHeight="1">
      <c r="A222" s="22">
        <f t="shared" si="60"/>
        <v>220</v>
      </c>
      <c r="B222" s="97" t="s">
        <v>84</v>
      </c>
      <c r="C222" s="97" t="s">
        <v>1038</v>
      </c>
      <c r="D222" s="97" t="s">
        <v>1976</v>
      </c>
      <c r="E222" s="84" t="str">
        <f>CONCATENATE(LEFT(D222,5),VLOOKUP(CONCATENATE(O222,"x",P222),'WHEEL PART NUMBER GUIDE'!$B$9:$C$51,2,FALSE),VLOOKUP(CONCATENATE(Q222, W222), 'WHEEL PART NUMBER GUIDE'!$Q$6:$R$98, 2, FALSE),VLOOKUP(Z222,'WHEEL PART NUMBER GUIDE'!$J$8:$K$54,2, FALSE),IF(V222="N/A",IF(ABS(T222)&lt;10,"0"&amp;ABS(T222),ABS(T222)),CONCATENATE(LEFT(V222,1),RIGHT(V222,1))), G222, H222)</f>
        <v>MR31589087318</v>
      </c>
      <c r="F222" s="84" t="str">
        <f t="shared" si="55"/>
        <v>MR31589087318</v>
      </c>
      <c r="G222" s="83"/>
      <c r="H222" s="83"/>
      <c r="I222" s="42" t="s">
        <v>3140</v>
      </c>
      <c r="J222" s="315">
        <v>43613</v>
      </c>
      <c r="K222" s="40" t="s">
        <v>1230</v>
      </c>
      <c r="L222" s="328">
        <v>429</v>
      </c>
      <c r="M222" s="85">
        <f t="shared" si="63"/>
        <v>429</v>
      </c>
      <c r="N222" s="630"/>
      <c r="O222" s="83">
        <v>18</v>
      </c>
      <c r="P222" s="8">
        <v>9</v>
      </c>
      <c r="Q222" s="92" t="str">
        <f t="shared" si="61"/>
        <v>8x170</v>
      </c>
      <c r="R222" s="13">
        <v>8</v>
      </c>
      <c r="S222" s="83">
        <v>170</v>
      </c>
      <c r="T222" s="83">
        <v>18</v>
      </c>
      <c r="U222" s="40">
        <v>5.75</v>
      </c>
      <c r="V222" s="95" t="s">
        <v>85</v>
      </c>
      <c r="W222" s="40">
        <v>130.81</v>
      </c>
      <c r="X222" s="41">
        <v>33</v>
      </c>
      <c r="Y222" s="47">
        <v>3640</v>
      </c>
      <c r="Z222" s="45" t="s">
        <v>5147</v>
      </c>
      <c r="AA222" s="42" t="s">
        <v>173</v>
      </c>
      <c r="AB222" s="47" t="str">
        <f t="shared" si="59"/>
        <v>18x9, 8x170, 18 OS, 3640 lbs</v>
      </c>
      <c r="AC222" s="11" t="s">
        <v>1746</v>
      </c>
      <c r="AD222" s="46" t="str">
        <f>IF(AC222="N/A","None",VLOOKUP(AC222,ACCESSORIES!F:N,9,FALSE))</f>
        <v>Push Thru</v>
      </c>
      <c r="AE222" s="82">
        <f>_xlfn.IFNA(VLOOKUP(AC222,ACCESSORIES!F:J,5,FALSE),"N/A")</f>
        <v>33</v>
      </c>
      <c r="AF222" s="14" t="s">
        <v>85</v>
      </c>
      <c r="AG222" s="14" t="s">
        <v>85</v>
      </c>
      <c r="AH222" s="13" t="s">
        <v>2863</v>
      </c>
      <c r="AI222" s="31" t="s">
        <v>2484</v>
      </c>
      <c r="AJ222" s="9">
        <f>_xlfn.IFNA(VLOOKUP(AI222,ACCESSORIES!F:J,5,FALSE),"N/A")</f>
        <v>1.1000000000000001</v>
      </c>
      <c r="AK222" s="11" t="s">
        <v>237</v>
      </c>
      <c r="AL222" s="13" t="s">
        <v>85</v>
      </c>
      <c r="AM222" s="38" t="str">
        <f>_xlfn.IFNA(VLOOKUP(AL222,ACCESSORIES!F:J,5,FALSE),"N/A")</f>
        <v>N/A</v>
      </c>
      <c r="AN222" s="13" t="s">
        <v>85</v>
      </c>
      <c r="AO222" s="75">
        <v>16.2</v>
      </c>
      <c r="AP222" s="75">
        <v>60</v>
      </c>
      <c r="AQ222" s="13">
        <v>200</v>
      </c>
      <c r="AR222" s="67">
        <v>0</v>
      </c>
      <c r="AS222" s="67">
        <v>0</v>
      </c>
      <c r="AT222" s="67">
        <v>30</v>
      </c>
      <c r="AU222" s="67">
        <v>39.700000000000003</v>
      </c>
      <c r="AV222" s="67">
        <v>221.8</v>
      </c>
      <c r="AW222" s="96">
        <v>219.6</v>
      </c>
      <c r="AX222" s="77">
        <v>128</v>
      </c>
      <c r="AY222" s="49">
        <v>103.9</v>
      </c>
      <c r="AZ222" s="49">
        <v>107</v>
      </c>
      <c r="BA222" s="49">
        <v>42</v>
      </c>
      <c r="BB222" s="48">
        <f t="shared" si="56"/>
        <v>1.65</v>
      </c>
      <c r="BC222" s="97" t="s">
        <v>85</v>
      </c>
      <c r="BD222" s="412" t="str">
        <f>_xlfn.IFNA(VLOOKUP(BC222,ACCESSORIES!F:J,5,FALSE),"N/A")</f>
        <v>N/A</v>
      </c>
      <c r="BE222" s="97" t="s">
        <v>85</v>
      </c>
      <c r="BF222" s="412" t="str">
        <f>_xlfn.IFNA(VLOOKUP(BE222,ACCESSORIES!F:J,5,FALSE),"N/A")</f>
        <v>N/A</v>
      </c>
      <c r="BG222" s="70">
        <v>39</v>
      </c>
      <c r="BH222" s="50">
        <v>21.141732283464599</v>
      </c>
      <c r="BI222" s="50">
        <v>21.141732283464599</v>
      </c>
      <c r="BJ222" s="50">
        <v>11.929133858267701</v>
      </c>
      <c r="BK222" s="357">
        <f t="shared" si="62"/>
        <v>8.7375807000000152E-2</v>
      </c>
      <c r="BL222" s="14">
        <v>36</v>
      </c>
      <c r="BM222" s="107" t="s">
        <v>3771</v>
      </c>
      <c r="BN222" s="46" t="s">
        <v>3891</v>
      </c>
      <c r="BO222" s="29" t="s">
        <v>3907</v>
      </c>
      <c r="BP222" s="29" t="s">
        <v>5175</v>
      </c>
      <c r="BQ222" s="29" t="s">
        <v>2709</v>
      </c>
      <c r="BR222" s="29" t="s">
        <v>5199</v>
      </c>
      <c r="BS222" s="74" t="s">
        <v>5210</v>
      </c>
      <c r="BT222" s="74" t="s">
        <v>5189</v>
      </c>
      <c r="BU222" s="74" t="s">
        <v>4101</v>
      </c>
      <c r="BV222" s="74" t="s">
        <v>3909</v>
      </c>
      <c r="BW222" s="74"/>
      <c r="BX222" s="74"/>
      <c r="BY222" s="300" t="s">
        <v>6195</v>
      </c>
      <c r="BZ222" s="356" t="s">
        <v>7372</v>
      </c>
      <c r="CA222" s="300" t="s">
        <v>6197</v>
      </c>
      <c r="CB222" s="356" t="s">
        <v>7373</v>
      </c>
      <c r="CC222" s="86" t="str">
        <f t="shared" si="57"/>
        <v>MR315, 18x9, +18mm Offset, 8x170, 130.81mm Centerbore, Machined - Clear Coat</v>
      </c>
      <c r="CD222" s="74" t="s">
        <v>3719</v>
      </c>
      <c r="CE222" s="74" t="s">
        <v>3720</v>
      </c>
      <c r="CF222" s="74" t="str">
        <f t="shared" si="58"/>
        <v>STREET (3XX)</v>
      </c>
    </row>
    <row r="223" spans="1:84" s="36" customFormat="1" ht="15" customHeight="1">
      <c r="A223" s="22">
        <f t="shared" si="60"/>
        <v>221</v>
      </c>
      <c r="B223" s="97" t="s">
        <v>84</v>
      </c>
      <c r="C223" s="97" t="s">
        <v>1038</v>
      </c>
      <c r="D223" s="97" t="s">
        <v>1976</v>
      </c>
      <c r="E223" s="84" t="str">
        <f>CONCATENATE(LEFT(D223,5),VLOOKUP(CONCATENATE(O223,"x",P223),'WHEEL PART NUMBER GUIDE'!$B$9:$C$51,2,FALSE),VLOOKUP(CONCATENATE(Q223, W223), 'WHEEL PART NUMBER GUIDE'!$Q$6:$R$98, 2, FALSE),VLOOKUP(Z223,'WHEEL PART NUMBER GUIDE'!$J$8:$K$54,2, FALSE),IF(V223="N/A",IF(ABS(T223)&lt;10,"0"&amp;ABS(T223),ABS(T223)),CONCATENATE(LEFT(V223,1),RIGHT(V223,1))), G223, H223)</f>
        <v>MR315890871618</v>
      </c>
      <c r="F223" s="84" t="str">
        <f t="shared" si="55"/>
        <v>MR315890871618</v>
      </c>
      <c r="G223" s="83"/>
      <c r="H223" s="83"/>
      <c r="I223" s="72" t="s">
        <v>7711</v>
      </c>
      <c r="J223" s="305">
        <v>45637</v>
      </c>
      <c r="K223" s="78" t="s">
        <v>1230</v>
      </c>
      <c r="L223" s="328">
        <v>439</v>
      </c>
      <c r="M223" s="85">
        <f t="shared" si="63"/>
        <v>439</v>
      </c>
      <c r="N223" s="630"/>
      <c r="O223" s="83">
        <v>18</v>
      </c>
      <c r="P223" s="8">
        <v>9</v>
      </c>
      <c r="Q223" s="92" t="str">
        <f t="shared" si="61"/>
        <v>8x170</v>
      </c>
      <c r="R223" s="13">
        <v>8</v>
      </c>
      <c r="S223" s="83">
        <v>170</v>
      </c>
      <c r="T223" s="83">
        <v>18</v>
      </c>
      <c r="U223" s="40">
        <v>5.75</v>
      </c>
      <c r="V223" s="95" t="s">
        <v>85</v>
      </c>
      <c r="W223" s="40">
        <v>130.81</v>
      </c>
      <c r="X223" s="41">
        <v>33</v>
      </c>
      <c r="Y223" s="47">
        <v>3640</v>
      </c>
      <c r="Z223" s="45" t="s">
        <v>7682</v>
      </c>
      <c r="AA223" s="72" t="s">
        <v>2848</v>
      </c>
      <c r="AB223" s="47" t="str">
        <f t="shared" si="59"/>
        <v>18x9, 8x170, 18 OS, 3640 lbs</v>
      </c>
      <c r="AC223" s="415" t="s">
        <v>7695</v>
      </c>
      <c r="AD223" s="46" t="str">
        <f>IF(AC223="N/A","None",VLOOKUP(AC223,ACCESSORIES!F:N,9,FALSE))</f>
        <v>Push Thru</v>
      </c>
      <c r="AE223" s="82">
        <f>_xlfn.IFNA(VLOOKUP(AC223,ACCESSORIES!F:J,5,FALSE),"N/A")</f>
        <v>33</v>
      </c>
      <c r="AF223" s="14" t="s">
        <v>85</v>
      </c>
      <c r="AG223" s="14" t="s">
        <v>85</v>
      </c>
      <c r="AH223" s="13" t="s">
        <v>2863</v>
      </c>
      <c r="AI223" s="31" t="s">
        <v>1497</v>
      </c>
      <c r="AJ223" s="9">
        <f>_xlfn.IFNA(VLOOKUP(AI223,ACCESSORIES!F:J,5,FALSE),"N/A")</f>
        <v>1.1000000000000001</v>
      </c>
      <c r="AK223" s="11" t="s">
        <v>237</v>
      </c>
      <c r="AL223" s="13" t="s">
        <v>85</v>
      </c>
      <c r="AM223" s="38" t="str">
        <f>_xlfn.IFNA(VLOOKUP(AL223,ACCESSORIES!F:J,5,FALSE),"N/A")</f>
        <v>N/A</v>
      </c>
      <c r="AN223" s="13" t="s">
        <v>85</v>
      </c>
      <c r="AO223" s="75">
        <v>16.2</v>
      </c>
      <c r="AP223" s="75">
        <v>60</v>
      </c>
      <c r="AQ223" s="13">
        <v>200</v>
      </c>
      <c r="AR223" s="67">
        <v>0</v>
      </c>
      <c r="AS223" s="67">
        <v>0</v>
      </c>
      <c r="AT223" s="67">
        <v>30</v>
      </c>
      <c r="AU223" s="67">
        <v>39.700000000000003</v>
      </c>
      <c r="AV223" s="67">
        <v>221.8</v>
      </c>
      <c r="AW223" s="96">
        <v>219.6</v>
      </c>
      <c r="AX223" s="77">
        <v>128</v>
      </c>
      <c r="AY223" s="49">
        <v>103.9</v>
      </c>
      <c r="AZ223" s="49">
        <v>107</v>
      </c>
      <c r="BA223" s="49">
        <v>42</v>
      </c>
      <c r="BB223" s="48">
        <f t="shared" si="56"/>
        <v>1.65</v>
      </c>
      <c r="BC223" s="97" t="s">
        <v>85</v>
      </c>
      <c r="BD223" s="412" t="str">
        <f>_xlfn.IFNA(VLOOKUP(BC223,ACCESSORIES!F:J,5,FALSE),"N/A")</f>
        <v>N/A</v>
      </c>
      <c r="BE223" s="97" t="s">
        <v>85</v>
      </c>
      <c r="BF223" s="412" t="str">
        <f>_xlfn.IFNA(VLOOKUP(BE223,ACCESSORIES!F:J,5,FALSE),"N/A")</f>
        <v>N/A</v>
      </c>
      <c r="BG223" s="70">
        <v>39</v>
      </c>
      <c r="BH223" s="50">
        <v>21.141732283464599</v>
      </c>
      <c r="BI223" s="50">
        <v>21.141732283464599</v>
      </c>
      <c r="BJ223" s="50">
        <v>11.929133858267701</v>
      </c>
      <c r="BK223" s="357">
        <f t="shared" si="62"/>
        <v>8.7375807000000152E-2</v>
      </c>
      <c r="BL223" s="14">
        <v>36</v>
      </c>
      <c r="BM223" s="107" t="s">
        <v>3771</v>
      </c>
      <c r="BN223" s="46" t="s">
        <v>3891</v>
      </c>
      <c r="BO223" s="29" t="s">
        <v>3907</v>
      </c>
      <c r="BP223" s="29" t="s">
        <v>5175</v>
      </c>
      <c r="BQ223" s="29" t="s">
        <v>2709</v>
      </c>
      <c r="BR223" s="29" t="s">
        <v>5199</v>
      </c>
      <c r="BS223" s="74" t="s">
        <v>5210</v>
      </c>
      <c r="BT223" s="74" t="s">
        <v>5189</v>
      </c>
      <c r="BU223" s="74" t="s">
        <v>4101</v>
      </c>
      <c r="BV223" s="74" t="s">
        <v>3909</v>
      </c>
      <c r="BW223" s="74"/>
      <c r="BX223" s="74"/>
      <c r="BY223" s="300" t="s">
        <v>10466</v>
      </c>
      <c r="BZ223" s="356" t="s">
        <v>10470</v>
      </c>
      <c r="CA223" s="300" t="s">
        <v>10471</v>
      </c>
      <c r="CB223" s="356" t="s">
        <v>10472</v>
      </c>
      <c r="CC223" s="86" t="str">
        <f t="shared" ref="CC223:CC253" si="64">CONCATENATE(IF(K223="Closeout","CLOSEOUT - ",""),D223,", ",O223,"x",P223,", ",IF(V223="N/A","",CONCATENATE(V223,"/")),IF(T223&gt;0,CONCATENATE("+",T223),T223),"mm Offset, ",Q223,", ",W223,"mm Centerbore, ",PROPER(Z223),IF(H223="R",", Race Drilled",""),"",IF(BE223="N/A","",CONCATENATE(", w/ ",BE223)))</f>
        <v>MR315, 18x9, +18mm Offset, 8x170, 130.81mm Centerbore, Machined - Gloss Black Lip</v>
      </c>
      <c r="CD223" s="74" t="s">
        <v>3719</v>
      </c>
      <c r="CE223" s="74" t="s">
        <v>3720</v>
      </c>
      <c r="CF223" s="74" t="str">
        <f t="shared" ref="CF223:CF253" si="65">C223</f>
        <v>STREET (3XX)</v>
      </c>
    </row>
    <row r="224" spans="1:84" s="36" customFormat="1" ht="15" customHeight="1">
      <c r="A224" s="22">
        <f t="shared" si="60"/>
        <v>222</v>
      </c>
      <c r="B224" s="97" t="s">
        <v>84</v>
      </c>
      <c r="C224" s="97" t="s">
        <v>1038</v>
      </c>
      <c r="D224" s="97" t="s">
        <v>1976</v>
      </c>
      <c r="E224" s="84" t="str">
        <f>CONCATENATE(LEFT(D224,5),VLOOKUP(CONCATENATE(O224,"x",P224),'WHEEL PART NUMBER GUIDE'!$B$9:$C$51,2,FALSE),VLOOKUP(CONCATENATE(Q224, W224), 'WHEEL PART NUMBER GUIDE'!$Q$6:$R$98, 2, FALSE),VLOOKUP(Z224,'WHEEL PART NUMBER GUIDE'!$J$8:$K$54,2, FALSE),IF(V224="N/A",IF(ABS(T224)&lt;10,"0"&amp;ABS(T224),ABS(T224)),CONCATENATE(LEFT(V224,1),RIGHT(V224,1))), G224, H224)</f>
        <v>MR315890871718</v>
      </c>
      <c r="F224" s="84" t="str">
        <f t="shared" ref="F224:F253" si="66">E224</f>
        <v>MR315890871718</v>
      </c>
      <c r="G224" s="83"/>
      <c r="H224" s="83"/>
      <c r="I224" s="72" t="s">
        <v>8520</v>
      </c>
      <c r="J224" s="305">
        <v>45670</v>
      </c>
      <c r="K224" s="78" t="s">
        <v>1230</v>
      </c>
      <c r="L224" s="328">
        <v>499</v>
      </c>
      <c r="M224" s="85">
        <f t="shared" si="63"/>
        <v>499</v>
      </c>
      <c r="N224" s="630"/>
      <c r="O224" s="83">
        <v>18</v>
      </c>
      <c r="P224" s="8">
        <v>9</v>
      </c>
      <c r="Q224" s="92" t="str">
        <f t="shared" si="61"/>
        <v>8x170</v>
      </c>
      <c r="R224" s="13">
        <v>8</v>
      </c>
      <c r="S224" s="83">
        <v>170</v>
      </c>
      <c r="T224" s="83">
        <v>18</v>
      </c>
      <c r="U224" s="40">
        <v>5.75</v>
      </c>
      <c r="V224" s="95" t="s">
        <v>85</v>
      </c>
      <c r="W224" s="40">
        <v>130.81</v>
      </c>
      <c r="X224" s="41">
        <v>33</v>
      </c>
      <c r="Y224" s="47">
        <v>3640</v>
      </c>
      <c r="Z224" s="45" t="s">
        <v>8269</v>
      </c>
      <c r="AA224" s="72" t="s">
        <v>8516</v>
      </c>
      <c r="AB224" s="47" t="str">
        <f t="shared" si="59"/>
        <v>18x9, 8x170, 18 OS, 3640 lbs</v>
      </c>
      <c r="AC224" s="415" t="s">
        <v>7695</v>
      </c>
      <c r="AD224" s="46" t="str">
        <f>IF(AC224="N/A","None",VLOOKUP(AC224,ACCESSORIES!F:N,9,FALSE))</f>
        <v>Push Thru</v>
      </c>
      <c r="AE224" s="82">
        <f>_xlfn.IFNA(VLOOKUP(AC224,ACCESSORIES!F:J,5,FALSE),"N/A")</f>
        <v>33</v>
      </c>
      <c r="AF224" s="14" t="s">
        <v>85</v>
      </c>
      <c r="AG224" s="14" t="s">
        <v>85</v>
      </c>
      <c r="AH224" s="13" t="s">
        <v>2863</v>
      </c>
      <c r="AI224" s="31" t="s">
        <v>2484</v>
      </c>
      <c r="AJ224" s="9">
        <f>_xlfn.IFNA(VLOOKUP(AI224,ACCESSORIES!F:J,5,FALSE),"N/A")</f>
        <v>1.1000000000000001</v>
      </c>
      <c r="AK224" s="11" t="s">
        <v>237</v>
      </c>
      <c r="AL224" s="13" t="s">
        <v>85</v>
      </c>
      <c r="AM224" s="38" t="str">
        <f>_xlfn.IFNA(VLOOKUP(AL224,ACCESSORIES!F:J,5,FALSE),"N/A")</f>
        <v>N/A</v>
      </c>
      <c r="AN224" s="13" t="s">
        <v>85</v>
      </c>
      <c r="AO224" s="75">
        <v>16.2</v>
      </c>
      <c r="AP224" s="75">
        <v>60</v>
      </c>
      <c r="AQ224" s="13">
        <v>200</v>
      </c>
      <c r="AR224" s="67">
        <v>0</v>
      </c>
      <c r="AS224" s="67">
        <v>0</v>
      </c>
      <c r="AT224" s="67">
        <v>30</v>
      </c>
      <c r="AU224" s="67">
        <v>39.700000000000003</v>
      </c>
      <c r="AV224" s="67">
        <v>221.8</v>
      </c>
      <c r="AW224" s="96">
        <v>219.6</v>
      </c>
      <c r="AX224" s="77">
        <v>128</v>
      </c>
      <c r="AY224" s="49">
        <v>103.9</v>
      </c>
      <c r="AZ224" s="49">
        <v>107</v>
      </c>
      <c r="BA224" s="49">
        <v>42</v>
      </c>
      <c r="BB224" s="48">
        <f t="shared" ref="BB224:BB253" si="67">ROUND(CONVERT(BA224,"mm","in"),2)</f>
        <v>1.65</v>
      </c>
      <c r="BC224" s="97" t="s">
        <v>85</v>
      </c>
      <c r="BD224" s="412" t="str">
        <f>_xlfn.IFNA(VLOOKUP(BC224,ACCESSORIES!F:J,5,FALSE),"N/A")</f>
        <v>N/A</v>
      </c>
      <c r="BE224" s="97" t="s">
        <v>85</v>
      </c>
      <c r="BF224" s="412" t="str">
        <f>_xlfn.IFNA(VLOOKUP(BE224,ACCESSORIES!F:J,5,FALSE),"N/A")</f>
        <v>N/A</v>
      </c>
      <c r="BG224" s="70">
        <v>39</v>
      </c>
      <c r="BH224" s="50">
        <v>21.141732283464599</v>
      </c>
      <c r="BI224" s="50">
        <v>21.141732283464599</v>
      </c>
      <c r="BJ224" s="50">
        <v>11.929133858267701</v>
      </c>
      <c r="BK224" s="357">
        <f t="shared" si="62"/>
        <v>8.7375807000000152E-2</v>
      </c>
      <c r="BL224" s="14">
        <v>36</v>
      </c>
      <c r="BM224" s="107" t="s">
        <v>3771</v>
      </c>
      <c r="BN224" s="46" t="s">
        <v>3891</v>
      </c>
      <c r="BO224" s="29" t="s">
        <v>3907</v>
      </c>
      <c r="BP224" s="29" t="s">
        <v>5175</v>
      </c>
      <c r="BQ224" s="29" t="s">
        <v>2709</v>
      </c>
      <c r="BR224" s="29" t="s">
        <v>5199</v>
      </c>
      <c r="BS224" s="74" t="s">
        <v>5210</v>
      </c>
      <c r="BT224" s="74" t="s">
        <v>5189</v>
      </c>
      <c r="BU224" s="74" t="s">
        <v>4101</v>
      </c>
      <c r="BV224" s="74" t="s">
        <v>3909</v>
      </c>
      <c r="BW224" s="74"/>
      <c r="BX224" s="74"/>
      <c r="BY224" s="300" t="s">
        <v>10453</v>
      </c>
      <c r="BZ224" s="356" t="s">
        <v>10454</v>
      </c>
      <c r="CA224" s="300" t="s">
        <v>10455</v>
      </c>
      <c r="CB224" s="356" t="s">
        <v>10456</v>
      </c>
      <c r="CC224" s="86" t="str">
        <f t="shared" si="64"/>
        <v>MR315, 18x9, +18mm Offset, 8x170, 130.81mm Centerbore, Polished - Gloss Black Lip</v>
      </c>
      <c r="CD224" s="74" t="s">
        <v>3719</v>
      </c>
      <c r="CE224" s="74" t="s">
        <v>3720</v>
      </c>
      <c r="CF224" s="74" t="str">
        <f t="shared" si="65"/>
        <v>STREET (3XX)</v>
      </c>
    </row>
    <row r="225" spans="1:84" s="36" customFormat="1" ht="15" customHeight="1">
      <c r="A225" s="22">
        <f t="shared" si="60"/>
        <v>223</v>
      </c>
      <c r="B225" s="97" t="s">
        <v>84</v>
      </c>
      <c r="C225" s="97" t="s">
        <v>1038</v>
      </c>
      <c r="D225" s="97" t="s">
        <v>1976</v>
      </c>
      <c r="E225" s="84" t="str">
        <f>CONCATENATE(LEFT(D225,5),VLOOKUP(CONCATENATE(O225,"x",P225),'WHEEL PART NUMBER GUIDE'!$B$9:$C$51,2,FALSE),VLOOKUP(CONCATENATE(Q225, W225), 'WHEEL PART NUMBER GUIDE'!$Q$6:$R$98, 2, FALSE),VLOOKUP(Z225,'WHEEL PART NUMBER GUIDE'!$J$8:$K$54,2, FALSE),IF(V225="N/A",IF(ABS(T225)&lt;10,"0"&amp;ABS(T225),ABS(T225)),CONCATENATE(LEFT(V225,1),RIGHT(V225,1))), G225, H225)</f>
        <v>MR31589088518</v>
      </c>
      <c r="F225" s="84" t="str">
        <f t="shared" si="66"/>
        <v>MR31589088518</v>
      </c>
      <c r="G225" s="83"/>
      <c r="H225" s="83"/>
      <c r="I225" s="42" t="s">
        <v>3142</v>
      </c>
      <c r="J225" s="315">
        <v>43613</v>
      </c>
      <c r="K225" s="40" t="s">
        <v>1230</v>
      </c>
      <c r="L225" s="328">
        <v>429</v>
      </c>
      <c r="M225" s="85">
        <f t="shared" si="63"/>
        <v>429</v>
      </c>
      <c r="N225" s="630"/>
      <c r="O225" s="83">
        <v>18</v>
      </c>
      <c r="P225" s="8">
        <v>9</v>
      </c>
      <c r="Q225" s="92" t="str">
        <f t="shared" si="61"/>
        <v>8x180</v>
      </c>
      <c r="R225" s="13">
        <v>8</v>
      </c>
      <c r="S225" s="83">
        <v>180</v>
      </c>
      <c r="T225" s="83">
        <v>18</v>
      </c>
      <c r="U225" s="40">
        <v>5.75</v>
      </c>
      <c r="V225" s="95" t="s">
        <v>85</v>
      </c>
      <c r="W225" s="40">
        <v>130.81</v>
      </c>
      <c r="X225" s="41">
        <v>34.200000000000003</v>
      </c>
      <c r="Y225" s="47">
        <v>3640</v>
      </c>
      <c r="Z225" s="11" t="s">
        <v>2165</v>
      </c>
      <c r="AA225" s="42" t="s">
        <v>2845</v>
      </c>
      <c r="AB225" s="47" t="str">
        <f t="shared" si="59"/>
        <v>18x9, 8x180, 18 OS, 3640 lbs</v>
      </c>
      <c r="AC225" s="11" t="s">
        <v>1597</v>
      </c>
      <c r="AD225" s="46" t="str">
        <f>IF(AC225="N/A","None",VLOOKUP(AC225,ACCESSORIES!F:N,9,FALSE))</f>
        <v>Push Thru</v>
      </c>
      <c r="AE225" s="82">
        <f>_xlfn.IFNA(VLOOKUP(AC225,ACCESSORIES!F:J,5,FALSE),"N/A")</f>
        <v>33</v>
      </c>
      <c r="AF225" s="14" t="s">
        <v>85</v>
      </c>
      <c r="AG225" s="14" t="s">
        <v>85</v>
      </c>
      <c r="AH225" s="13" t="s">
        <v>2863</v>
      </c>
      <c r="AI225" s="31" t="s">
        <v>2484</v>
      </c>
      <c r="AJ225" s="9">
        <f>_xlfn.IFNA(VLOOKUP(AI225,ACCESSORIES!F:J,5,FALSE),"N/A")</f>
        <v>1.1000000000000001</v>
      </c>
      <c r="AK225" s="11" t="s">
        <v>237</v>
      </c>
      <c r="AL225" s="13" t="s">
        <v>85</v>
      </c>
      <c r="AM225" s="38" t="str">
        <f>_xlfn.IFNA(VLOOKUP(AL225,ACCESSORIES!F:J,5,FALSE),"N/A")</f>
        <v>N/A</v>
      </c>
      <c r="AN225" s="13" t="s">
        <v>85</v>
      </c>
      <c r="AO225" s="75">
        <v>16.2</v>
      </c>
      <c r="AP225" s="75">
        <v>60</v>
      </c>
      <c r="AQ225" s="13">
        <v>210</v>
      </c>
      <c r="AR225" s="67">
        <v>0</v>
      </c>
      <c r="AS225" s="67">
        <v>0</v>
      </c>
      <c r="AT225" s="67">
        <v>25</v>
      </c>
      <c r="AU225" s="67">
        <v>39.700000000000003</v>
      </c>
      <c r="AV225" s="67">
        <v>221.8</v>
      </c>
      <c r="AW225" s="96">
        <v>219.6</v>
      </c>
      <c r="AX225" s="93">
        <v>123.1</v>
      </c>
      <c r="AY225" s="49">
        <v>92</v>
      </c>
      <c r="AZ225" s="49">
        <v>92</v>
      </c>
      <c r="BA225" s="49">
        <v>42</v>
      </c>
      <c r="BB225" s="48">
        <f t="shared" si="67"/>
        <v>1.65</v>
      </c>
      <c r="BC225" s="97" t="s">
        <v>85</v>
      </c>
      <c r="BD225" s="412" t="str">
        <f>_xlfn.IFNA(VLOOKUP(BC225,ACCESSORIES!F:J,5,FALSE),"N/A")</f>
        <v>N/A</v>
      </c>
      <c r="BE225" s="97" t="s">
        <v>85</v>
      </c>
      <c r="BF225" s="412" t="str">
        <f>_xlfn.IFNA(VLOOKUP(BE225,ACCESSORIES!F:J,5,FALSE),"N/A")</f>
        <v>N/A</v>
      </c>
      <c r="BG225" s="70">
        <v>40</v>
      </c>
      <c r="BH225" s="50">
        <v>21.141732283464599</v>
      </c>
      <c r="BI225" s="50">
        <v>21.141732283464599</v>
      </c>
      <c r="BJ225" s="50">
        <v>11.929133858267701</v>
      </c>
      <c r="BK225" s="357">
        <f t="shared" si="62"/>
        <v>8.7375807000000152E-2</v>
      </c>
      <c r="BL225" s="14">
        <v>36</v>
      </c>
      <c r="BM225" s="107" t="s">
        <v>3771</v>
      </c>
      <c r="BN225" s="46" t="s">
        <v>3891</v>
      </c>
      <c r="BO225" s="29" t="s">
        <v>3907</v>
      </c>
      <c r="BP225" s="29" t="s">
        <v>5175</v>
      </c>
      <c r="BQ225" s="29" t="s">
        <v>2709</v>
      </c>
      <c r="BR225" s="29" t="s">
        <v>5199</v>
      </c>
      <c r="BS225" s="74" t="s">
        <v>5210</v>
      </c>
      <c r="BT225" s="74" t="s">
        <v>5189</v>
      </c>
      <c r="BU225" s="74" t="s">
        <v>4101</v>
      </c>
      <c r="BV225" s="74" t="s">
        <v>3909</v>
      </c>
      <c r="BW225" s="74"/>
      <c r="BX225" s="74"/>
      <c r="BY225" s="300" t="s">
        <v>7843</v>
      </c>
      <c r="BZ225" s="356" t="s">
        <v>7844</v>
      </c>
      <c r="CA225" s="300" t="s">
        <v>7841</v>
      </c>
      <c r="CB225" s="356" t="s">
        <v>7842</v>
      </c>
      <c r="CC225" s="86" t="str">
        <f t="shared" si="64"/>
        <v>MR315, 18x9, +18mm Offset, 8x180, 130.81mm Centerbore, Matte Black</v>
      </c>
      <c r="CD225" s="74" t="s">
        <v>3719</v>
      </c>
      <c r="CE225" s="74" t="s">
        <v>3720</v>
      </c>
      <c r="CF225" s="74" t="str">
        <f t="shared" si="65"/>
        <v>STREET (3XX)</v>
      </c>
    </row>
    <row r="226" spans="1:84" s="36" customFormat="1" ht="15" customHeight="1">
      <c r="A226" s="22">
        <f t="shared" si="60"/>
        <v>224</v>
      </c>
      <c r="B226" s="97" t="s">
        <v>84</v>
      </c>
      <c r="C226" s="97" t="s">
        <v>1038</v>
      </c>
      <c r="D226" s="97" t="s">
        <v>1976</v>
      </c>
      <c r="E226" s="84" t="str">
        <f>CONCATENATE(LEFT(D226,5),VLOOKUP(CONCATENATE(O226,"x",P226),'WHEEL PART NUMBER GUIDE'!$B$9:$C$51,2,FALSE),VLOOKUP(CONCATENATE(Q226, W226), 'WHEEL PART NUMBER GUIDE'!$Q$6:$R$98, 2, FALSE),VLOOKUP(Z226,'WHEEL PART NUMBER GUIDE'!$J$8:$K$54,2, FALSE),IF(V226="N/A",IF(ABS(T226)&lt;10,"0"&amp;ABS(T226),ABS(T226)),CONCATENATE(LEFT(V226,1),RIGHT(V226,1))), G226, H226)</f>
        <v>MR31589088318</v>
      </c>
      <c r="F226" s="84" t="str">
        <f t="shared" si="66"/>
        <v>MR31589088318</v>
      </c>
      <c r="G226" s="83"/>
      <c r="H226" s="83"/>
      <c r="I226" s="42" t="s">
        <v>3143</v>
      </c>
      <c r="J226" s="315">
        <v>43613</v>
      </c>
      <c r="K226" s="40" t="s">
        <v>1230</v>
      </c>
      <c r="L226" s="328">
        <v>429</v>
      </c>
      <c r="M226" s="85">
        <f t="shared" si="63"/>
        <v>429</v>
      </c>
      <c r="N226" s="630"/>
      <c r="O226" s="83">
        <v>18</v>
      </c>
      <c r="P226" s="8">
        <v>9</v>
      </c>
      <c r="Q226" s="92" t="str">
        <f t="shared" si="61"/>
        <v>8x180</v>
      </c>
      <c r="R226" s="13">
        <v>8</v>
      </c>
      <c r="S226" s="83">
        <v>180</v>
      </c>
      <c r="T226" s="83">
        <v>18</v>
      </c>
      <c r="U226" s="40">
        <v>5.75</v>
      </c>
      <c r="V226" s="95" t="s">
        <v>85</v>
      </c>
      <c r="W226" s="40">
        <v>130.81</v>
      </c>
      <c r="X226" s="41">
        <v>35.024104719104223</v>
      </c>
      <c r="Y226" s="47">
        <v>3640</v>
      </c>
      <c r="Z226" s="45" t="s">
        <v>5147</v>
      </c>
      <c r="AA226" s="42" t="s">
        <v>173</v>
      </c>
      <c r="AB226" s="47" t="str">
        <f t="shared" si="59"/>
        <v>18x9, 8x180, 18 OS, 3640 lbs</v>
      </c>
      <c r="AC226" s="11" t="s">
        <v>1597</v>
      </c>
      <c r="AD226" s="46" t="str">
        <f>IF(AC226="N/A","None",VLOOKUP(AC226,ACCESSORIES!F:N,9,FALSE))</f>
        <v>Push Thru</v>
      </c>
      <c r="AE226" s="82">
        <f>_xlfn.IFNA(VLOOKUP(AC226,ACCESSORIES!F:J,5,FALSE),"N/A")</f>
        <v>33</v>
      </c>
      <c r="AF226" s="14" t="s">
        <v>85</v>
      </c>
      <c r="AG226" s="14" t="s">
        <v>85</v>
      </c>
      <c r="AH226" s="13" t="s">
        <v>2863</v>
      </c>
      <c r="AI226" s="31" t="s">
        <v>2484</v>
      </c>
      <c r="AJ226" s="9">
        <f>_xlfn.IFNA(VLOOKUP(AI226,ACCESSORIES!F:J,5,FALSE),"N/A")</f>
        <v>1.1000000000000001</v>
      </c>
      <c r="AK226" s="11" t="s">
        <v>237</v>
      </c>
      <c r="AL226" s="13" t="s">
        <v>85</v>
      </c>
      <c r="AM226" s="38" t="str">
        <f>_xlfn.IFNA(VLOOKUP(AL226,ACCESSORIES!F:J,5,FALSE),"N/A")</f>
        <v>N/A</v>
      </c>
      <c r="AN226" s="13" t="s">
        <v>85</v>
      </c>
      <c r="AO226" s="75">
        <v>16.2</v>
      </c>
      <c r="AP226" s="75">
        <v>60</v>
      </c>
      <c r="AQ226" s="13">
        <v>210</v>
      </c>
      <c r="AR226" s="67">
        <v>0</v>
      </c>
      <c r="AS226" s="67">
        <v>0</v>
      </c>
      <c r="AT226" s="67">
        <v>25</v>
      </c>
      <c r="AU226" s="67">
        <v>39.700000000000003</v>
      </c>
      <c r="AV226" s="67">
        <v>221.8</v>
      </c>
      <c r="AW226" s="96">
        <v>219.6</v>
      </c>
      <c r="AX226" s="93">
        <v>123.1</v>
      </c>
      <c r="AY226" s="49">
        <v>92</v>
      </c>
      <c r="AZ226" s="49">
        <v>92</v>
      </c>
      <c r="BA226" s="49">
        <v>42</v>
      </c>
      <c r="BB226" s="48">
        <f t="shared" si="67"/>
        <v>1.65</v>
      </c>
      <c r="BC226" s="97" t="s">
        <v>85</v>
      </c>
      <c r="BD226" s="412" t="str">
        <f>_xlfn.IFNA(VLOOKUP(BC226,ACCESSORIES!F:J,5,FALSE),"N/A")</f>
        <v>N/A</v>
      </c>
      <c r="BE226" s="97" t="s">
        <v>85</v>
      </c>
      <c r="BF226" s="412" t="str">
        <f>_xlfn.IFNA(VLOOKUP(BE226,ACCESSORIES!F:J,5,FALSE),"N/A")</f>
        <v>N/A</v>
      </c>
      <c r="BG226" s="70">
        <v>40</v>
      </c>
      <c r="BH226" s="50">
        <v>21.141732283464599</v>
      </c>
      <c r="BI226" s="50">
        <v>21.141732283464599</v>
      </c>
      <c r="BJ226" s="50">
        <v>11.929133858267701</v>
      </c>
      <c r="BK226" s="357">
        <f t="shared" si="62"/>
        <v>8.7375807000000152E-2</v>
      </c>
      <c r="BL226" s="14">
        <v>36</v>
      </c>
      <c r="BM226" s="107" t="s">
        <v>3771</v>
      </c>
      <c r="BN226" s="46" t="s">
        <v>3891</v>
      </c>
      <c r="BO226" s="29" t="s">
        <v>3907</v>
      </c>
      <c r="BP226" s="29" t="s">
        <v>5175</v>
      </c>
      <c r="BQ226" s="29" t="s">
        <v>2709</v>
      </c>
      <c r="BR226" s="29" t="s">
        <v>5199</v>
      </c>
      <c r="BS226" s="74" t="s">
        <v>5210</v>
      </c>
      <c r="BT226" s="74" t="s">
        <v>5189</v>
      </c>
      <c r="BU226" s="74" t="s">
        <v>4101</v>
      </c>
      <c r="BV226" s="74" t="s">
        <v>3909</v>
      </c>
      <c r="BW226" s="74"/>
      <c r="BX226" s="74"/>
      <c r="BY226" s="300" t="s">
        <v>6195</v>
      </c>
      <c r="BZ226" s="356" t="s">
        <v>7372</v>
      </c>
      <c r="CA226" s="300" t="s">
        <v>6197</v>
      </c>
      <c r="CB226" s="356" t="s">
        <v>7373</v>
      </c>
      <c r="CC226" s="86" t="str">
        <f t="shared" si="64"/>
        <v>MR315, 18x9, +18mm Offset, 8x180, 130.81mm Centerbore, Machined - Clear Coat</v>
      </c>
      <c r="CD226" s="74" t="s">
        <v>3719</v>
      </c>
      <c r="CE226" s="74" t="s">
        <v>3720</v>
      </c>
      <c r="CF226" s="74" t="str">
        <f t="shared" si="65"/>
        <v>STREET (3XX)</v>
      </c>
    </row>
    <row r="227" spans="1:84" s="36" customFormat="1" ht="15" customHeight="1">
      <c r="A227" s="22">
        <f t="shared" si="60"/>
        <v>225</v>
      </c>
      <c r="B227" s="97" t="s">
        <v>84</v>
      </c>
      <c r="C227" s="97" t="s">
        <v>1038</v>
      </c>
      <c r="D227" s="97" t="s">
        <v>1976</v>
      </c>
      <c r="E227" s="84" t="str">
        <f>CONCATENATE(LEFT(D227,5),VLOOKUP(CONCATENATE(O227,"x",P227),'WHEEL PART NUMBER GUIDE'!$B$9:$C$51,2,FALSE),VLOOKUP(CONCATENATE(Q227, W227), 'WHEEL PART NUMBER GUIDE'!$Q$6:$R$98, 2, FALSE),VLOOKUP(Z227,'WHEEL PART NUMBER GUIDE'!$J$8:$K$54,2, FALSE),IF(V227="N/A",IF(ABS(T227)&lt;10,"0"&amp;ABS(T227),ABS(T227)),CONCATENATE(LEFT(V227,1),RIGHT(V227,1))), G227, H227)</f>
        <v>MR315890881618</v>
      </c>
      <c r="F227" s="84" t="str">
        <f t="shared" si="66"/>
        <v>MR315890881618</v>
      </c>
      <c r="G227" s="83"/>
      <c r="H227" s="83"/>
      <c r="I227" s="72" t="s">
        <v>7712</v>
      </c>
      <c r="J227" s="305">
        <v>45637</v>
      </c>
      <c r="K227" s="16" t="s">
        <v>1230</v>
      </c>
      <c r="L227" s="328">
        <v>439</v>
      </c>
      <c r="M227" s="85">
        <f t="shared" si="63"/>
        <v>439</v>
      </c>
      <c r="N227" s="630"/>
      <c r="O227" s="83">
        <v>18</v>
      </c>
      <c r="P227" s="8">
        <v>9</v>
      </c>
      <c r="Q227" s="92" t="str">
        <f t="shared" si="61"/>
        <v>8x180</v>
      </c>
      <c r="R227" s="13">
        <v>8</v>
      </c>
      <c r="S227" s="83">
        <v>180</v>
      </c>
      <c r="T227" s="83">
        <v>18</v>
      </c>
      <c r="U227" s="40">
        <v>5.75</v>
      </c>
      <c r="V227" s="95" t="s">
        <v>85</v>
      </c>
      <c r="W227" s="40">
        <v>130.81</v>
      </c>
      <c r="X227" s="41">
        <v>35.024104719104223</v>
      </c>
      <c r="Y227" s="47">
        <v>3640</v>
      </c>
      <c r="Z227" s="45" t="s">
        <v>7682</v>
      </c>
      <c r="AA227" s="72" t="s">
        <v>2848</v>
      </c>
      <c r="AB227" s="47" t="str">
        <f t="shared" si="59"/>
        <v>18x9, 8x180, 18 OS, 3640 lbs</v>
      </c>
      <c r="AC227" s="415" t="s">
        <v>7694</v>
      </c>
      <c r="AD227" s="46" t="str">
        <f>IF(AC227="N/A","None",VLOOKUP(AC227,ACCESSORIES!F:N,9,FALSE))</f>
        <v>Push Thru</v>
      </c>
      <c r="AE227" s="82">
        <f>_xlfn.IFNA(VLOOKUP(AC227,ACCESSORIES!F:J,5,FALSE),"N/A")</f>
        <v>33</v>
      </c>
      <c r="AF227" s="14" t="s">
        <v>85</v>
      </c>
      <c r="AG227" s="14" t="s">
        <v>85</v>
      </c>
      <c r="AH227" s="13" t="s">
        <v>2863</v>
      </c>
      <c r="AI227" s="31" t="s">
        <v>1497</v>
      </c>
      <c r="AJ227" s="9">
        <f>_xlfn.IFNA(VLOOKUP(AI227,ACCESSORIES!F:J,5,FALSE),"N/A")</f>
        <v>1.1000000000000001</v>
      </c>
      <c r="AK227" s="11" t="s">
        <v>237</v>
      </c>
      <c r="AL227" s="13" t="s">
        <v>85</v>
      </c>
      <c r="AM227" s="38" t="str">
        <f>_xlfn.IFNA(VLOOKUP(AL227,ACCESSORIES!F:J,5,FALSE),"N/A")</f>
        <v>N/A</v>
      </c>
      <c r="AN227" s="13" t="s">
        <v>85</v>
      </c>
      <c r="AO227" s="75">
        <v>16.2</v>
      </c>
      <c r="AP227" s="75">
        <v>60</v>
      </c>
      <c r="AQ227" s="13">
        <v>210</v>
      </c>
      <c r="AR227" s="67">
        <v>0</v>
      </c>
      <c r="AS227" s="67">
        <v>0</v>
      </c>
      <c r="AT227" s="67">
        <v>25</v>
      </c>
      <c r="AU227" s="67">
        <v>39.700000000000003</v>
      </c>
      <c r="AV227" s="67">
        <v>221.8</v>
      </c>
      <c r="AW227" s="96">
        <v>219.6</v>
      </c>
      <c r="AX227" s="93">
        <v>123.1</v>
      </c>
      <c r="AY227" s="49">
        <v>92</v>
      </c>
      <c r="AZ227" s="49">
        <v>92</v>
      </c>
      <c r="BA227" s="49">
        <v>42</v>
      </c>
      <c r="BB227" s="48">
        <f t="shared" si="67"/>
        <v>1.65</v>
      </c>
      <c r="BC227" s="97" t="s">
        <v>85</v>
      </c>
      <c r="BD227" s="412" t="str">
        <f>_xlfn.IFNA(VLOOKUP(BC227,ACCESSORIES!F:J,5,FALSE),"N/A")</f>
        <v>N/A</v>
      </c>
      <c r="BE227" s="97" t="s">
        <v>85</v>
      </c>
      <c r="BF227" s="412" t="str">
        <f>_xlfn.IFNA(VLOOKUP(BE227,ACCESSORIES!F:J,5,FALSE),"N/A")</f>
        <v>N/A</v>
      </c>
      <c r="BG227" s="70">
        <v>40</v>
      </c>
      <c r="BH227" s="50">
        <v>21.141732283464599</v>
      </c>
      <c r="BI227" s="50">
        <v>21.141732283464599</v>
      </c>
      <c r="BJ227" s="50">
        <v>11.929133858267701</v>
      </c>
      <c r="BK227" s="357">
        <f t="shared" si="62"/>
        <v>8.7375807000000152E-2</v>
      </c>
      <c r="BL227" s="14">
        <v>36</v>
      </c>
      <c r="BM227" s="107" t="s">
        <v>3771</v>
      </c>
      <c r="BN227" s="46" t="s">
        <v>3891</v>
      </c>
      <c r="BO227" s="29" t="s">
        <v>3907</v>
      </c>
      <c r="BP227" s="29" t="s">
        <v>5175</v>
      </c>
      <c r="BQ227" s="29" t="s">
        <v>2709</v>
      </c>
      <c r="BR227" s="29" t="s">
        <v>5199</v>
      </c>
      <c r="BS227" s="74" t="s">
        <v>5210</v>
      </c>
      <c r="BT227" s="74" t="s">
        <v>5189</v>
      </c>
      <c r="BU227" s="74" t="s">
        <v>4101</v>
      </c>
      <c r="BV227" s="74" t="s">
        <v>3909</v>
      </c>
      <c r="BW227" s="74"/>
      <c r="BX227" s="74"/>
      <c r="BY227" s="300" t="s">
        <v>10466</v>
      </c>
      <c r="BZ227" s="356" t="s">
        <v>10470</v>
      </c>
      <c r="CA227" s="300" t="s">
        <v>10471</v>
      </c>
      <c r="CB227" s="356" t="s">
        <v>10472</v>
      </c>
      <c r="CC227" s="86" t="str">
        <f t="shared" si="64"/>
        <v>MR315, 18x9, +18mm Offset, 8x180, 130.81mm Centerbore, Machined - Gloss Black Lip</v>
      </c>
      <c r="CD227" s="74" t="s">
        <v>3719</v>
      </c>
      <c r="CE227" s="74" t="s">
        <v>3720</v>
      </c>
      <c r="CF227" s="74" t="str">
        <f t="shared" si="65"/>
        <v>STREET (3XX)</v>
      </c>
    </row>
    <row r="228" spans="1:84" s="36" customFormat="1" ht="15" customHeight="1">
      <c r="A228" s="22">
        <f t="shared" si="60"/>
        <v>226</v>
      </c>
      <c r="B228" s="97" t="s">
        <v>84</v>
      </c>
      <c r="C228" s="97" t="s">
        <v>1038</v>
      </c>
      <c r="D228" s="97" t="s">
        <v>1976</v>
      </c>
      <c r="E228" s="84" t="str">
        <f>CONCATENATE(LEFT(D228,5),VLOOKUP(CONCATENATE(O228,"x",P228),'WHEEL PART NUMBER GUIDE'!$B$9:$C$51,2,FALSE),VLOOKUP(CONCATENATE(Q228, W228), 'WHEEL PART NUMBER GUIDE'!$Q$6:$R$98, 2, FALSE),VLOOKUP(Z228,'WHEEL PART NUMBER GUIDE'!$J$8:$K$54,2, FALSE),IF(V228="N/A",IF(ABS(T228)&lt;10,"0"&amp;ABS(T228),ABS(T228)),CONCATENATE(LEFT(V228,1),RIGHT(V228,1))), G228, H228)</f>
        <v>MR31529060518</v>
      </c>
      <c r="F228" s="84" t="str">
        <f t="shared" si="66"/>
        <v>MR31529060518</v>
      </c>
      <c r="G228" s="83"/>
      <c r="H228" s="83"/>
      <c r="I228" s="42" t="s">
        <v>5328</v>
      </c>
      <c r="J228" s="315">
        <v>44501.579826388886</v>
      </c>
      <c r="K228" s="40" t="s">
        <v>1230</v>
      </c>
      <c r="L228" s="328">
        <v>439</v>
      </c>
      <c r="M228" s="85">
        <f t="shared" si="63"/>
        <v>439</v>
      </c>
      <c r="N228" s="630"/>
      <c r="O228" s="83">
        <v>20</v>
      </c>
      <c r="P228" s="8">
        <v>9</v>
      </c>
      <c r="Q228" s="92" t="str">
        <f t="shared" si="61"/>
        <v>6x5.5</v>
      </c>
      <c r="R228" s="13">
        <v>6</v>
      </c>
      <c r="S228" s="83">
        <v>5.5</v>
      </c>
      <c r="T228" s="83">
        <v>18</v>
      </c>
      <c r="U228" s="16">
        <v>5.7</v>
      </c>
      <c r="V228" s="95" t="s">
        <v>85</v>
      </c>
      <c r="W228" s="40">
        <v>106.25</v>
      </c>
      <c r="X228" s="41">
        <v>37.18</v>
      </c>
      <c r="Y228" s="47">
        <v>2650</v>
      </c>
      <c r="Z228" s="11" t="s">
        <v>2165</v>
      </c>
      <c r="AA228" s="42" t="s">
        <v>2845</v>
      </c>
      <c r="AB228" s="47" t="str">
        <f t="shared" ref="AB228:AB255" si="68">_xlfn.CONCAT(O228,"x",P228,","," ",Q228,","," ",T228," ","OS",","," ",Y228," lbs")</f>
        <v>20x9, 6x5.5, 18 OS, 2650 lbs</v>
      </c>
      <c r="AC228" s="11" t="s">
        <v>2537</v>
      </c>
      <c r="AD228" s="46" t="str">
        <f>IF(AC228="N/A","None",VLOOKUP(AC228,ACCESSORIES!F:N,9,FALSE))</f>
        <v>Screw On</v>
      </c>
      <c r="AE228" s="82">
        <f>_xlfn.IFNA(VLOOKUP(AC228,ACCESSORIES!F:J,5,FALSE),"N/A")</f>
        <v>33</v>
      </c>
      <c r="AF228" s="14" t="s">
        <v>85</v>
      </c>
      <c r="AG228" s="14" t="s">
        <v>1786</v>
      </c>
      <c r="AH228" s="13" t="s">
        <v>85</v>
      </c>
      <c r="AI228" s="31" t="s">
        <v>2484</v>
      </c>
      <c r="AJ228" s="9">
        <f>_xlfn.IFNA(VLOOKUP(AI228,ACCESSORIES!F:J,5,FALSE),"N/A")</f>
        <v>1.1000000000000001</v>
      </c>
      <c r="AK228" s="11" t="s">
        <v>236</v>
      </c>
      <c r="AL228" s="74" t="s">
        <v>1649</v>
      </c>
      <c r="AM228" s="38">
        <f>_xlfn.IFNA(VLOOKUP(AL228,ACCESSORIES!F:J,5,FALSE),"N/A")</f>
        <v>2.75</v>
      </c>
      <c r="AN228" s="3">
        <v>78.3</v>
      </c>
      <c r="AO228" s="75">
        <v>16.2</v>
      </c>
      <c r="AP228" s="75">
        <v>60</v>
      </c>
      <c r="AQ228" s="13">
        <v>175</v>
      </c>
      <c r="AR228" s="67">
        <v>4</v>
      </c>
      <c r="AS228" s="67">
        <v>20.8</v>
      </c>
      <c r="AT228" s="67">
        <v>39.700000000000003</v>
      </c>
      <c r="AU228" s="67">
        <v>41</v>
      </c>
      <c r="AV228" s="67">
        <v>244</v>
      </c>
      <c r="AW228" s="96">
        <v>239</v>
      </c>
      <c r="AX228" s="77">
        <v>106.25</v>
      </c>
      <c r="AY228" s="49">
        <v>44</v>
      </c>
      <c r="AZ228" s="49">
        <v>44</v>
      </c>
      <c r="BA228" s="49">
        <v>54</v>
      </c>
      <c r="BB228" s="48">
        <f t="shared" si="67"/>
        <v>2.13</v>
      </c>
      <c r="BC228" s="3" t="s">
        <v>85</v>
      </c>
      <c r="BD228" s="412" t="str">
        <f>_xlfn.IFNA(VLOOKUP(BC228,ACCESSORIES!F:J,5,FALSE),"N/A")</f>
        <v>N/A</v>
      </c>
      <c r="BE228" s="3" t="s">
        <v>85</v>
      </c>
      <c r="BF228" s="412" t="str">
        <f>_xlfn.IFNA(VLOOKUP(BE228,ACCESSORIES!F:J,5,FALSE),"N/A")</f>
        <v>N/A</v>
      </c>
      <c r="BG228" s="70">
        <v>45</v>
      </c>
      <c r="BH228" s="50">
        <v>23.228346456692901</v>
      </c>
      <c r="BI228" s="50">
        <v>23.228346456692901</v>
      </c>
      <c r="BJ228" s="50">
        <v>11.771653543307099</v>
      </c>
      <c r="BK228" s="357">
        <f t="shared" si="62"/>
        <v>0.10408189999999996</v>
      </c>
      <c r="BL228" s="408">
        <v>20</v>
      </c>
      <c r="BM228" s="107" t="s">
        <v>3771</v>
      </c>
      <c r="BN228" s="46" t="s">
        <v>3891</v>
      </c>
      <c r="BO228" s="29" t="s">
        <v>3907</v>
      </c>
      <c r="BP228" s="29" t="s">
        <v>5175</v>
      </c>
      <c r="BQ228" s="29" t="s">
        <v>2709</v>
      </c>
      <c r="BR228" s="29" t="s">
        <v>5199</v>
      </c>
      <c r="BS228" s="74" t="s">
        <v>5210</v>
      </c>
      <c r="BT228" s="74" t="s">
        <v>5189</v>
      </c>
      <c r="BU228" s="74" t="s">
        <v>4101</v>
      </c>
      <c r="BV228" s="74" t="s">
        <v>3909</v>
      </c>
      <c r="BW228" s="74"/>
      <c r="BX228" s="74"/>
      <c r="BY228" s="300" t="s">
        <v>7851</v>
      </c>
      <c r="BZ228" s="356" t="s">
        <v>7852</v>
      </c>
      <c r="CA228" s="300" t="s">
        <v>7849</v>
      </c>
      <c r="CB228" s="356" t="s">
        <v>7850</v>
      </c>
      <c r="CC228" s="86" t="str">
        <f t="shared" si="64"/>
        <v>MR315, 20x9, +18mm Offset, 6x5.5, 106.25mm Centerbore, Matte Black</v>
      </c>
      <c r="CD228" s="74" t="s">
        <v>3719</v>
      </c>
      <c r="CE228" s="74" t="s">
        <v>3720</v>
      </c>
      <c r="CF228" s="74" t="str">
        <f t="shared" si="65"/>
        <v>STREET (3XX)</v>
      </c>
    </row>
    <row r="229" spans="1:84" s="36" customFormat="1" ht="15" customHeight="1">
      <c r="A229" s="22">
        <f t="shared" si="60"/>
        <v>227</v>
      </c>
      <c r="B229" s="97" t="s">
        <v>84</v>
      </c>
      <c r="C229" s="97" t="s">
        <v>1038</v>
      </c>
      <c r="D229" s="97" t="s">
        <v>1976</v>
      </c>
      <c r="E229" s="84" t="str">
        <f>CONCATENATE(LEFT(D229,5),VLOOKUP(CONCATENATE(O229,"x",P229),'WHEEL PART NUMBER GUIDE'!$B$9:$C$51,2,FALSE),VLOOKUP(CONCATENATE(Q229, W229), 'WHEEL PART NUMBER GUIDE'!$Q$6:$R$98, 2, FALSE),VLOOKUP(Z229,'WHEEL PART NUMBER GUIDE'!$J$8:$K$54,2, FALSE),IF(V229="N/A",IF(ABS(T229)&lt;10,"0"&amp;ABS(T229),ABS(T229)),CONCATENATE(LEFT(V229,1),RIGHT(V229,1))), G229, H229)</f>
        <v>MR31529060318</v>
      </c>
      <c r="F229" s="84" t="str">
        <f t="shared" si="66"/>
        <v>MR31529060318</v>
      </c>
      <c r="G229" s="83"/>
      <c r="H229" s="83"/>
      <c r="I229" s="42" t="s">
        <v>5329</v>
      </c>
      <c r="J229" s="315">
        <v>44501.579826388886</v>
      </c>
      <c r="K229" s="40" t="s">
        <v>1230</v>
      </c>
      <c r="L229" s="328">
        <v>439</v>
      </c>
      <c r="M229" s="85">
        <f t="shared" si="63"/>
        <v>439</v>
      </c>
      <c r="N229" s="630"/>
      <c r="O229" s="83">
        <v>20</v>
      </c>
      <c r="P229" s="8">
        <v>9</v>
      </c>
      <c r="Q229" s="92" t="str">
        <f t="shared" si="61"/>
        <v>6x5.5</v>
      </c>
      <c r="R229" s="13">
        <v>6</v>
      </c>
      <c r="S229" s="83">
        <v>5.5</v>
      </c>
      <c r="T229" s="83">
        <v>18</v>
      </c>
      <c r="U229" s="16">
        <v>5.7</v>
      </c>
      <c r="V229" s="95" t="s">
        <v>85</v>
      </c>
      <c r="W229" s="40">
        <v>106.25</v>
      </c>
      <c r="X229" s="41">
        <v>37.361004698263926</v>
      </c>
      <c r="Y229" s="47">
        <v>2650</v>
      </c>
      <c r="Z229" s="45" t="s">
        <v>5147</v>
      </c>
      <c r="AA229" s="42" t="s">
        <v>173</v>
      </c>
      <c r="AB229" s="47" t="str">
        <f t="shared" si="68"/>
        <v>20x9, 6x5.5, 18 OS, 2650 lbs</v>
      </c>
      <c r="AC229" s="11" t="s">
        <v>2537</v>
      </c>
      <c r="AD229" s="46" t="str">
        <f>IF(AC229="N/A","None",VLOOKUP(AC229,ACCESSORIES!F:N,9,FALSE))</f>
        <v>Screw On</v>
      </c>
      <c r="AE229" s="82">
        <f>_xlfn.IFNA(VLOOKUP(AC229,ACCESSORIES!F:J,5,FALSE),"N/A")</f>
        <v>33</v>
      </c>
      <c r="AF229" s="14" t="s">
        <v>85</v>
      </c>
      <c r="AG229" s="14" t="s">
        <v>1786</v>
      </c>
      <c r="AH229" s="13" t="s">
        <v>85</v>
      </c>
      <c r="AI229" s="31" t="s">
        <v>2484</v>
      </c>
      <c r="AJ229" s="9">
        <f>_xlfn.IFNA(VLOOKUP(AI229,ACCESSORIES!F:J,5,FALSE),"N/A")</f>
        <v>1.1000000000000001</v>
      </c>
      <c r="AK229" s="11" t="s">
        <v>236</v>
      </c>
      <c r="AL229" s="74" t="s">
        <v>1649</v>
      </c>
      <c r="AM229" s="38">
        <f>_xlfn.IFNA(VLOOKUP(AL229,ACCESSORIES!F:J,5,FALSE),"N/A")</f>
        <v>2.75</v>
      </c>
      <c r="AN229" s="3">
        <v>78.3</v>
      </c>
      <c r="AO229" s="75">
        <v>16.2</v>
      </c>
      <c r="AP229" s="75">
        <v>60</v>
      </c>
      <c r="AQ229" s="13">
        <v>175</v>
      </c>
      <c r="AR229" s="67">
        <v>4</v>
      </c>
      <c r="AS229" s="67">
        <v>20.8</v>
      </c>
      <c r="AT229" s="67">
        <v>39.700000000000003</v>
      </c>
      <c r="AU229" s="67">
        <v>41</v>
      </c>
      <c r="AV229" s="67">
        <v>244</v>
      </c>
      <c r="AW229" s="96">
        <v>239</v>
      </c>
      <c r="AX229" s="77">
        <v>106.25</v>
      </c>
      <c r="AY229" s="49">
        <v>44</v>
      </c>
      <c r="AZ229" s="49">
        <v>44</v>
      </c>
      <c r="BA229" s="49">
        <v>54</v>
      </c>
      <c r="BB229" s="48">
        <f t="shared" si="67"/>
        <v>2.13</v>
      </c>
      <c r="BC229" s="3" t="s">
        <v>85</v>
      </c>
      <c r="BD229" s="412" t="str">
        <f>_xlfn.IFNA(VLOOKUP(BC229,ACCESSORIES!F:J,5,FALSE),"N/A")</f>
        <v>N/A</v>
      </c>
      <c r="BE229" s="3" t="s">
        <v>85</v>
      </c>
      <c r="BF229" s="412" t="str">
        <f>_xlfn.IFNA(VLOOKUP(BE229,ACCESSORIES!F:J,5,FALSE),"N/A")</f>
        <v>N/A</v>
      </c>
      <c r="BG229" s="70">
        <v>43</v>
      </c>
      <c r="BH229" s="50">
        <v>23.228346456692901</v>
      </c>
      <c r="BI229" s="50">
        <v>23.228346456692901</v>
      </c>
      <c r="BJ229" s="50">
        <v>11.771653543307099</v>
      </c>
      <c r="BK229" s="357">
        <f t="shared" si="62"/>
        <v>0.10408189999999996</v>
      </c>
      <c r="BL229" s="408">
        <v>20</v>
      </c>
      <c r="BM229" s="107" t="s">
        <v>3771</v>
      </c>
      <c r="BN229" s="46" t="s">
        <v>3891</v>
      </c>
      <c r="BO229" s="29" t="s">
        <v>3907</v>
      </c>
      <c r="BP229" s="29" t="s">
        <v>5175</v>
      </c>
      <c r="BQ229" s="29" t="s">
        <v>2709</v>
      </c>
      <c r="BR229" s="29" t="s">
        <v>5199</v>
      </c>
      <c r="BS229" s="74" t="s">
        <v>5210</v>
      </c>
      <c r="BT229" s="74" t="s">
        <v>5189</v>
      </c>
      <c r="BU229" s="74" t="s">
        <v>4101</v>
      </c>
      <c r="BV229" s="74" t="s">
        <v>3909</v>
      </c>
      <c r="BW229" s="74"/>
      <c r="BX229" s="74"/>
      <c r="BY229" s="300" t="s">
        <v>7853</v>
      </c>
      <c r="BZ229" s="356" t="s">
        <v>7854</v>
      </c>
      <c r="CA229" s="300" t="s">
        <v>7855</v>
      </c>
      <c r="CB229" s="356" t="s">
        <v>7856</v>
      </c>
      <c r="CC229" s="86" t="str">
        <f t="shared" si="64"/>
        <v>MR315, 20x9, +18mm Offset, 6x5.5, 106.25mm Centerbore, Machined - Clear Coat</v>
      </c>
      <c r="CD229" s="74" t="s">
        <v>3719</v>
      </c>
      <c r="CE229" s="74" t="s">
        <v>3720</v>
      </c>
      <c r="CF229" s="74" t="str">
        <f t="shared" si="65"/>
        <v>STREET (3XX)</v>
      </c>
    </row>
    <row r="230" spans="1:84" s="36" customFormat="1" ht="15" customHeight="1">
      <c r="A230" s="22">
        <f t="shared" si="60"/>
        <v>228</v>
      </c>
      <c r="B230" s="97" t="s">
        <v>84</v>
      </c>
      <c r="C230" s="97" t="s">
        <v>1038</v>
      </c>
      <c r="D230" s="97" t="s">
        <v>1976</v>
      </c>
      <c r="E230" s="84" t="str">
        <f>CONCATENATE(LEFT(D230,5),VLOOKUP(CONCATENATE(O230,"x",P230),'WHEEL PART NUMBER GUIDE'!$B$9:$C$51,2,FALSE),VLOOKUP(CONCATENATE(Q230, W230), 'WHEEL PART NUMBER GUIDE'!$Q$6:$R$98, 2, FALSE),VLOOKUP(Z230,'WHEEL PART NUMBER GUIDE'!$J$8:$K$54,2, FALSE),IF(V230="N/A",IF(ABS(T230)&lt;10,"0"&amp;ABS(T230),ABS(T230)),CONCATENATE(LEFT(V230,1),RIGHT(V230,1))), G230, H230)</f>
        <v>MR31529060500</v>
      </c>
      <c r="F230" s="84" t="str">
        <f t="shared" si="66"/>
        <v>MR31529060500</v>
      </c>
      <c r="G230" s="83"/>
      <c r="H230" s="83"/>
      <c r="I230" s="42" t="s">
        <v>5331</v>
      </c>
      <c r="J230" s="315">
        <v>44501.579826388886</v>
      </c>
      <c r="K230" s="40" t="s">
        <v>1230</v>
      </c>
      <c r="L230" s="328">
        <v>439</v>
      </c>
      <c r="M230" s="85">
        <f t="shared" si="63"/>
        <v>439</v>
      </c>
      <c r="N230" s="630"/>
      <c r="O230" s="83">
        <v>20</v>
      </c>
      <c r="P230" s="8">
        <v>9</v>
      </c>
      <c r="Q230" s="92" t="str">
        <f t="shared" si="61"/>
        <v>6x5.5</v>
      </c>
      <c r="R230" s="13">
        <v>6</v>
      </c>
      <c r="S230" s="83">
        <v>5.5</v>
      </c>
      <c r="T230" s="83">
        <v>0</v>
      </c>
      <c r="U230" s="16">
        <v>5</v>
      </c>
      <c r="V230" s="95" t="s">
        <v>85</v>
      </c>
      <c r="W230" s="40">
        <v>106.25</v>
      </c>
      <c r="X230" s="41">
        <v>40.726728567619716</v>
      </c>
      <c r="Y230" s="47">
        <v>2650</v>
      </c>
      <c r="Z230" s="11" t="s">
        <v>2165</v>
      </c>
      <c r="AA230" s="42" t="s">
        <v>2845</v>
      </c>
      <c r="AB230" s="47" t="str">
        <f t="shared" si="68"/>
        <v>20x9, 6x5.5, 0 OS, 2650 lbs</v>
      </c>
      <c r="AC230" s="11" t="s">
        <v>2537</v>
      </c>
      <c r="AD230" s="46" t="str">
        <f>IF(AC230="N/A","None",VLOOKUP(AC230,ACCESSORIES!F:N,9,FALSE))</f>
        <v>Screw On</v>
      </c>
      <c r="AE230" s="82">
        <f>_xlfn.IFNA(VLOOKUP(AC230,ACCESSORIES!F:J,5,FALSE),"N/A")</f>
        <v>33</v>
      </c>
      <c r="AF230" s="14" t="s">
        <v>85</v>
      </c>
      <c r="AG230" s="14" t="s">
        <v>1786</v>
      </c>
      <c r="AH230" s="13" t="s">
        <v>85</v>
      </c>
      <c r="AI230" s="31" t="s">
        <v>2484</v>
      </c>
      <c r="AJ230" s="9">
        <f>_xlfn.IFNA(VLOOKUP(AI230,ACCESSORIES!F:J,5,FALSE),"N/A")</f>
        <v>1.1000000000000001</v>
      </c>
      <c r="AK230" s="11" t="s">
        <v>236</v>
      </c>
      <c r="AL230" s="74" t="s">
        <v>1649</v>
      </c>
      <c r="AM230" s="38">
        <f>_xlfn.IFNA(VLOOKUP(AL230,ACCESSORIES!F:J,5,FALSE),"N/A")</f>
        <v>2.75</v>
      </c>
      <c r="AN230" s="3">
        <v>78.3</v>
      </c>
      <c r="AO230" s="75">
        <v>16.2</v>
      </c>
      <c r="AP230" s="75">
        <v>60</v>
      </c>
      <c r="AQ230" s="13">
        <v>175</v>
      </c>
      <c r="AR230" s="67">
        <v>4</v>
      </c>
      <c r="AS230" s="67">
        <v>20.8</v>
      </c>
      <c r="AT230" s="67">
        <v>50.9</v>
      </c>
      <c r="AU230" s="67">
        <v>59</v>
      </c>
      <c r="AV230" s="67">
        <v>245</v>
      </c>
      <c r="AW230" s="96">
        <v>241</v>
      </c>
      <c r="AX230" s="77">
        <v>106.25</v>
      </c>
      <c r="AY230" s="49">
        <v>62</v>
      </c>
      <c r="AZ230" s="49">
        <v>62</v>
      </c>
      <c r="BA230" s="49">
        <v>54</v>
      </c>
      <c r="BB230" s="48">
        <f t="shared" si="67"/>
        <v>2.13</v>
      </c>
      <c r="BC230" s="3" t="s">
        <v>85</v>
      </c>
      <c r="BD230" s="412" t="str">
        <f>_xlfn.IFNA(VLOOKUP(BC230,ACCESSORIES!F:J,5,FALSE),"N/A")</f>
        <v>N/A</v>
      </c>
      <c r="BE230" s="3" t="s">
        <v>85</v>
      </c>
      <c r="BF230" s="412" t="str">
        <f>_xlfn.IFNA(VLOOKUP(BE230,ACCESSORIES!F:J,5,FALSE),"N/A")</f>
        <v>N/A</v>
      </c>
      <c r="BG230" s="70">
        <v>47</v>
      </c>
      <c r="BH230" s="50">
        <v>23.228346456692901</v>
      </c>
      <c r="BI230" s="50">
        <v>23.228346456692901</v>
      </c>
      <c r="BJ230" s="50">
        <v>11.771653543307099</v>
      </c>
      <c r="BK230" s="357">
        <f t="shared" si="62"/>
        <v>0.10408189999999996</v>
      </c>
      <c r="BL230" s="408">
        <v>20</v>
      </c>
      <c r="BM230" s="107" t="s">
        <v>3771</v>
      </c>
      <c r="BN230" s="46" t="s">
        <v>3891</v>
      </c>
      <c r="BO230" s="29" t="s">
        <v>3907</v>
      </c>
      <c r="BP230" s="29" t="s">
        <v>5175</v>
      </c>
      <c r="BQ230" s="29" t="s">
        <v>2709</v>
      </c>
      <c r="BR230" s="29" t="s">
        <v>5199</v>
      </c>
      <c r="BS230" s="74" t="s">
        <v>5210</v>
      </c>
      <c r="BT230" s="74" t="s">
        <v>5189</v>
      </c>
      <c r="BU230" s="74" t="s">
        <v>4101</v>
      </c>
      <c r="BV230" s="74" t="s">
        <v>3909</v>
      </c>
      <c r="BW230" s="74"/>
      <c r="BX230" s="74"/>
      <c r="BY230" s="300" t="s">
        <v>7851</v>
      </c>
      <c r="BZ230" s="356" t="s">
        <v>7852</v>
      </c>
      <c r="CA230" s="300" t="s">
        <v>7849</v>
      </c>
      <c r="CB230" s="356" t="s">
        <v>7850</v>
      </c>
      <c r="CC230" s="86" t="str">
        <f t="shared" si="64"/>
        <v>MR315, 20x9, 0mm Offset, 6x5.5, 106.25mm Centerbore, Matte Black</v>
      </c>
      <c r="CD230" s="74" t="s">
        <v>3719</v>
      </c>
      <c r="CE230" s="74" t="s">
        <v>3720</v>
      </c>
      <c r="CF230" s="74" t="str">
        <f t="shared" si="65"/>
        <v>STREET (3XX)</v>
      </c>
    </row>
    <row r="231" spans="1:84" s="36" customFormat="1" ht="15" customHeight="1">
      <c r="A231" s="22">
        <f t="shared" ref="A231:A254" si="69">ROW(B231)-2</f>
        <v>229</v>
      </c>
      <c r="B231" s="97" t="s">
        <v>84</v>
      </c>
      <c r="C231" s="97" t="s">
        <v>1038</v>
      </c>
      <c r="D231" s="97" t="s">
        <v>1976</v>
      </c>
      <c r="E231" s="84" t="str">
        <f>CONCATENATE(LEFT(D231,5),VLOOKUP(CONCATENATE(O231,"x",P231),'WHEEL PART NUMBER GUIDE'!$B$9:$C$51,2,FALSE),VLOOKUP(CONCATENATE(Q231, W231), 'WHEEL PART NUMBER GUIDE'!$Q$6:$R$98, 2, FALSE),VLOOKUP(Z231,'WHEEL PART NUMBER GUIDE'!$J$8:$K$54,2, FALSE),IF(V231="N/A",IF(ABS(T231)&lt;10,"0"&amp;ABS(T231),ABS(T231)),CONCATENATE(LEFT(V231,1),RIGHT(V231,1))), G231, H231)</f>
        <v>MR31529087318</v>
      </c>
      <c r="F231" s="84" t="str">
        <f t="shared" si="66"/>
        <v>MR31529087318</v>
      </c>
      <c r="G231" s="83"/>
      <c r="H231" s="83"/>
      <c r="I231" s="42" t="s">
        <v>5338</v>
      </c>
      <c r="J231" s="315">
        <v>44501.579826388886</v>
      </c>
      <c r="K231" s="40" t="s">
        <v>1230</v>
      </c>
      <c r="L231" s="328">
        <v>439</v>
      </c>
      <c r="M231" s="85">
        <f t="shared" si="63"/>
        <v>439</v>
      </c>
      <c r="N231" s="630"/>
      <c r="O231" s="83">
        <v>20</v>
      </c>
      <c r="P231" s="8">
        <v>9</v>
      </c>
      <c r="Q231" s="92" t="str">
        <f t="shared" ref="Q231:Q254" si="70">CONCATENATE(R231,"x",S231)</f>
        <v>8x170</v>
      </c>
      <c r="R231" s="13">
        <v>8</v>
      </c>
      <c r="S231" s="83">
        <v>170</v>
      </c>
      <c r="T231" s="83">
        <v>18</v>
      </c>
      <c r="U231" s="16">
        <v>5.7</v>
      </c>
      <c r="V231" s="95" t="s">
        <v>85</v>
      </c>
      <c r="W231" s="40">
        <v>130.81</v>
      </c>
      <c r="X231" s="41">
        <v>40.682636115182746</v>
      </c>
      <c r="Y231" s="47">
        <v>3640</v>
      </c>
      <c r="Z231" s="45" t="s">
        <v>5147</v>
      </c>
      <c r="AA231" s="42" t="s">
        <v>173</v>
      </c>
      <c r="AB231" s="47" t="str">
        <f t="shared" si="68"/>
        <v>20x9, 8x170, 18 OS, 3640 lbs</v>
      </c>
      <c r="AC231" s="11" t="s">
        <v>1746</v>
      </c>
      <c r="AD231" s="46" t="str">
        <f>IF(AC231="N/A","None",VLOOKUP(AC231,ACCESSORIES!F:N,9,FALSE))</f>
        <v>Push Thru</v>
      </c>
      <c r="AE231" s="82">
        <f>_xlfn.IFNA(VLOOKUP(AC231,ACCESSORIES!F:J,5,FALSE),"N/A")</f>
        <v>33</v>
      </c>
      <c r="AF231" s="14" t="s">
        <v>85</v>
      </c>
      <c r="AG231" s="14" t="s">
        <v>85</v>
      </c>
      <c r="AH231" s="3" t="s">
        <v>2863</v>
      </c>
      <c r="AI231" s="31" t="s">
        <v>2484</v>
      </c>
      <c r="AJ231" s="9">
        <f>_xlfn.IFNA(VLOOKUP(AI231,ACCESSORIES!F:J,5,FALSE),"N/A")</f>
        <v>1.1000000000000001</v>
      </c>
      <c r="AK231" s="11" t="s">
        <v>237</v>
      </c>
      <c r="AL231" s="3" t="s">
        <v>85</v>
      </c>
      <c r="AM231" s="38" t="str">
        <f>_xlfn.IFNA(VLOOKUP(AL231,ACCESSORIES!F:J,5,FALSE),"N/A")</f>
        <v>N/A</v>
      </c>
      <c r="AN231" s="3" t="s">
        <v>85</v>
      </c>
      <c r="AO231" s="75">
        <v>16.2</v>
      </c>
      <c r="AP231" s="75">
        <v>60</v>
      </c>
      <c r="AQ231" s="13">
        <v>200</v>
      </c>
      <c r="AR231" s="67">
        <v>0</v>
      </c>
      <c r="AS231" s="67">
        <v>0</v>
      </c>
      <c r="AT231" s="67">
        <v>43</v>
      </c>
      <c r="AU231" s="67">
        <v>44.8</v>
      </c>
      <c r="AV231" s="67">
        <v>244</v>
      </c>
      <c r="AW231" s="96">
        <v>239.5</v>
      </c>
      <c r="AX231" s="77">
        <v>128</v>
      </c>
      <c r="AY231" s="49">
        <v>103.9</v>
      </c>
      <c r="AZ231" s="49">
        <v>107</v>
      </c>
      <c r="BA231" s="49">
        <v>54</v>
      </c>
      <c r="BB231" s="48">
        <f t="shared" si="67"/>
        <v>2.13</v>
      </c>
      <c r="BC231" s="3" t="s">
        <v>85</v>
      </c>
      <c r="BD231" s="412" t="str">
        <f>_xlfn.IFNA(VLOOKUP(BC231,ACCESSORIES!F:J,5,FALSE),"N/A")</f>
        <v>N/A</v>
      </c>
      <c r="BE231" s="3" t="s">
        <v>85</v>
      </c>
      <c r="BF231" s="412" t="str">
        <f>_xlfn.IFNA(VLOOKUP(BE231,ACCESSORIES!F:J,5,FALSE),"N/A")</f>
        <v>N/A</v>
      </c>
      <c r="BG231" s="70">
        <v>47</v>
      </c>
      <c r="BH231" s="50">
        <v>23.228346456692901</v>
      </c>
      <c r="BI231" s="50">
        <v>23.228346456692901</v>
      </c>
      <c r="BJ231" s="50">
        <v>11.771653543307099</v>
      </c>
      <c r="BK231" s="357">
        <f t="shared" ref="BK231:BK254" si="71">SUM(((BH231*25.4)*(BI231*25.4)*(BJ231*25.4))/1000000000)</f>
        <v>0.10408189999999996</v>
      </c>
      <c r="BL231" s="408">
        <v>20</v>
      </c>
      <c r="BM231" s="107" t="s">
        <v>3771</v>
      </c>
      <c r="BN231" s="46" t="s">
        <v>3891</v>
      </c>
      <c r="BO231" s="29" t="s">
        <v>3907</v>
      </c>
      <c r="BP231" s="29" t="s">
        <v>5175</v>
      </c>
      <c r="BQ231" s="29" t="s">
        <v>2709</v>
      </c>
      <c r="BR231" s="29" t="s">
        <v>5199</v>
      </c>
      <c r="BS231" s="74" t="s">
        <v>5210</v>
      </c>
      <c r="BT231" s="74" t="s">
        <v>5189</v>
      </c>
      <c r="BU231" s="74" t="s">
        <v>4101</v>
      </c>
      <c r="BV231" s="74" t="s">
        <v>3909</v>
      </c>
      <c r="BW231" s="74"/>
      <c r="BX231" s="74"/>
      <c r="BY231" s="300" t="s">
        <v>6195</v>
      </c>
      <c r="BZ231" s="356" t="s">
        <v>7372</v>
      </c>
      <c r="CA231" s="300" t="s">
        <v>6197</v>
      </c>
      <c r="CB231" s="356" t="s">
        <v>7373</v>
      </c>
      <c r="CC231" s="86" t="str">
        <f t="shared" si="64"/>
        <v>MR315, 20x9, +18mm Offset, 8x170, 130.81mm Centerbore, Machined - Clear Coat</v>
      </c>
      <c r="CD231" s="74" t="s">
        <v>3719</v>
      </c>
      <c r="CE231" s="74" t="s">
        <v>3720</v>
      </c>
      <c r="CF231" s="74" t="str">
        <f t="shared" si="65"/>
        <v>STREET (3XX)</v>
      </c>
    </row>
    <row r="232" spans="1:84" s="36" customFormat="1" ht="15" customHeight="1">
      <c r="A232" s="22">
        <f t="shared" si="69"/>
        <v>230</v>
      </c>
      <c r="B232" s="97" t="s">
        <v>84</v>
      </c>
      <c r="C232" s="97" t="s">
        <v>1038</v>
      </c>
      <c r="D232" s="97" t="s">
        <v>1976</v>
      </c>
      <c r="E232" s="84" t="str">
        <f>CONCATENATE(LEFT(D232,5),VLOOKUP(CONCATENATE(O232,"x",P232),'WHEEL PART NUMBER GUIDE'!$B$9:$C$51,2,FALSE),VLOOKUP(CONCATENATE(Q232, W232), 'WHEEL PART NUMBER GUIDE'!$Q$6:$R$98, 2, FALSE),VLOOKUP(Z232,'WHEEL PART NUMBER GUIDE'!$J$8:$K$54,2, FALSE),IF(V232="N/A",IF(ABS(T232)&lt;10,"0"&amp;ABS(T232),ABS(T232)),CONCATENATE(LEFT(V232,1),RIGHT(V232,1))), G232, H232)</f>
        <v>MR31529088518</v>
      </c>
      <c r="F232" s="84" t="str">
        <f t="shared" si="66"/>
        <v>MR31529088518</v>
      </c>
      <c r="G232" s="83"/>
      <c r="H232" s="83"/>
      <c r="I232" s="42" t="s">
        <v>5340</v>
      </c>
      <c r="J232" s="315">
        <v>44501.579826388886</v>
      </c>
      <c r="K232" s="40" t="s">
        <v>1230</v>
      </c>
      <c r="L232" s="328">
        <v>439</v>
      </c>
      <c r="M232" s="85">
        <f t="shared" si="63"/>
        <v>439</v>
      </c>
      <c r="N232" s="630"/>
      <c r="O232" s="83">
        <v>20</v>
      </c>
      <c r="P232" s="8">
        <v>9</v>
      </c>
      <c r="Q232" s="92" t="str">
        <f t="shared" si="70"/>
        <v>8x180</v>
      </c>
      <c r="R232" s="13">
        <v>8</v>
      </c>
      <c r="S232" s="83">
        <v>180</v>
      </c>
      <c r="T232" s="83">
        <v>18</v>
      </c>
      <c r="U232" s="16">
        <v>5.7</v>
      </c>
      <c r="V232" s="95" t="s">
        <v>85</v>
      </c>
      <c r="W232" s="40">
        <v>130.81</v>
      </c>
      <c r="X232" s="41">
        <v>40.682636115182746</v>
      </c>
      <c r="Y232" s="47">
        <v>3640</v>
      </c>
      <c r="Z232" s="11" t="s">
        <v>2165</v>
      </c>
      <c r="AA232" s="42" t="s">
        <v>2845</v>
      </c>
      <c r="AB232" s="47" t="str">
        <f t="shared" si="68"/>
        <v>20x9, 8x180, 18 OS, 3640 lbs</v>
      </c>
      <c r="AC232" s="11" t="s">
        <v>1597</v>
      </c>
      <c r="AD232" s="46" t="str">
        <f>IF(AC232="N/A","None",VLOOKUP(AC232,ACCESSORIES!F:N,9,FALSE))</f>
        <v>Push Thru</v>
      </c>
      <c r="AE232" s="82">
        <f>_xlfn.IFNA(VLOOKUP(AC232,ACCESSORIES!F:J,5,FALSE),"N/A")</f>
        <v>33</v>
      </c>
      <c r="AF232" s="14" t="s">
        <v>85</v>
      </c>
      <c r="AG232" s="14" t="s">
        <v>85</v>
      </c>
      <c r="AH232" s="3" t="s">
        <v>2863</v>
      </c>
      <c r="AI232" s="31" t="s">
        <v>2484</v>
      </c>
      <c r="AJ232" s="9">
        <f>_xlfn.IFNA(VLOOKUP(AI232,ACCESSORIES!F:J,5,FALSE),"N/A")</f>
        <v>1.1000000000000001</v>
      </c>
      <c r="AK232" s="11" t="s">
        <v>237</v>
      </c>
      <c r="AL232" s="3" t="s">
        <v>85</v>
      </c>
      <c r="AM232" s="38" t="str">
        <f>_xlfn.IFNA(VLOOKUP(AL232,ACCESSORIES!F:J,5,FALSE),"N/A")</f>
        <v>N/A</v>
      </c>
      <c r="AN232" s="3" t="s">
        <v>85</v>
      </c>
      <c r="AO232" s="75">
        <v>16.2</v>
      </c>
      <c r="AP232" s="75">
        <v>60</v>
      </c>
      <c r="AQ232" s="13">
        <v>210</v>
      </c>
      <c r="AR232" s="67">
        <v>0</v>
      </c>
      <c r="AS232" s="67">
        <v>0</v>
      </c>
      <c r="AT232" s="67">
        <v>38.299999999999997</v>
      </c>
      <c r="AU232" s="67">
        <v>44.8</v>
      </c>
      <c r="AV232" s="67">
        <v>244</v>
      </c>
      <c r="AW232" s="96">
        <v>239.5</v>
      </c>
      <c r="AX232" s="93">
        <v>123.1</v>
      </c>
      <c r="AY232" s="49">
        <v>92</v>
      </c>
      <c r="AZ232" s="49">
        <v>92</v>
      </c>
      <c r="BA232" s="49">
        <v>54</v>
      </c>
      <c r="BB232" s="48">
        <f t="shared" si="67"/>
        <v>2.13</v>
      </c>
      <c r="BC232" s="3" t="s">
        <v>85</v>
      </c>
      <c r="BD232" s="412" t="str">
        <f>_xlfn.IFNA(VLOOKUP(BC232,ACCESSORIES!F:J,5,FALSE),"N/A")</f>
        <v>N/A</v>
      </c>
      <c r="BE232" s="3" t="s">
        <v>85</v>
      </c>
      <c r="BF232" s="412" t="str">
        <f>_xlfn.IFNA(VLOOKUP(BE232,ACCESSORIES!F:J,5,FALSE),"N/A")</f>
        <v>N/A</v>
      </c>
      <c r="BG232" s="70">
        <v>47</v>
      </c>
      <c r="BH232" s="50">
        <v>23.228346456692901</v>
      </c>
      <c r="BI232" s="50">
        <v>23.228346456692901</v>
      </c>
      <c r="BJ232" s="50">
        <v>11.771653543307099</v>
      </c>
      <c r="BK232" s="357">
        <f t="shared" si="71"/>
        <v>0.10408189999999996</v>
      </c>
      <c r="BL232" s="408">
        <v>20</v>
      </c>
      <c r="BM232" s="107" t="s">
        <v>3771</v>
      </c>
      <c r="BN232" s="46" t="s">
        <v>3891</v>
      </c>
      <c r="BO232" s="29" t="s">
        <v>3907</v>
      </c>
      <c r="BP232" s="29" t="s">
        <v>5175</v>
      </c>
      <c r="BQ232" s="29" t="s">
        <v>2709</v>
      </c>
      <c r="BR232" s="29" t="s">
        <v>5199</v>
      </c>
      <c r="BS232" s="74" t="s">
        <v>5210</v>
      </c>
      <c r="BT232" s="74" t="s">
        <v>5189</v>
      </c>
      <c r="BU232" s="74" t="s">
        <v>4101</v>
      </c>
      <c r="BV232" s="74" t="s">
        <v>3909</v>
      </c>
      <c r="BW232" s="74"/>
      <c r="BX232" s="74"/>
      <c r="BY232" s="300" t="s">
        <v>7843</v>
      </c>
      <c r="BZ232" s="356" t="s">
        <v>7844</v>
      </c>
      <c r="CA232" s="300" t="s">
        <v>7841</v>
      </c>
      <c r="CB232" s="356" t="s">
        <v>7842</v>
      </c>
      <c r="CC232" s="86" t="str">
        <f t="shared" si="64"/>
        <v>MR315, 20x9, +18mm Offset, 8x180, 130.81mm Centerbore, Matte Black</v>
      </c>
      <c r="CD232" s="74" t="s">
        <v>3719</v>
      </c>
      <c r="CE232" s="74" t="s">
        <v>3720</v>
      </c>
      <c r="CF232" s="74" t="str">
        <f t="shared" si="65"/>
        <v>STREET (3XX)</v>
      </c>
    </row>
    <row r="233" spans="1:84" s="36" customFormat="1" ht="15" customHeight="1">
      <c r="A233" s="22">
        <f t="shared" si="69"/>
        <v>231</v>
      </c>
      <c r="B233" s="97" t="s">
        <v>84</v>
      </c>
      <c r="C233" s="97" t="s">
        <v>1038</v>
      </c>
      <c r="D233" s="97" t="s">
        <v>1976</v>
      </c>
      <c r="E233" s="84" t="str">
        <f>CONCATENATE(LEFT(D233,5),VLOOKUP(CONCATENATE(O233,"x",P233),'WHEEL PART NUMBER GUIDE'!$B$9:$C$51,2,FALSE),VLOOKUP(CONCATENATE(Q233, W233), 'WHEEL PART NUMBER GUIDE'!$Q$6:$R$98, 2, FALSE),VLOOKUP(Z233,'WHEEL PART NUMBER GUIDE'!$J$8:$K$54,2, FALSE),IF(V233="N/A",IF(ABS(T233)&lt;10,"0"&amp;ABS(T233),ABS(T233)),CONCATENATE(LEFT(V233,1),RIGHT(V233,1))), G233, H233)</f>
        <v>MR31529088318</v>
      </c>
      <c r="F233" s="84" t="str">
        <f t="shared" si="66"/>
        <v>MR31529088318</v>
      </c>
      <c r="G233" s="83"/>
      <c r="H233" s="83"/>
      <c r="I233" s="42" t="s">
        <v>5341</v>
      </c>
      <c r="J233" s="315">
        <v>44501.579837962963</v>
      </c>
      <c r="K233" s="40" t="s">
        <v>1230</v>
      </c>
      <c r="L233" s="328">
        <v>439</v>
      </c>
      <c r="M233" s="85">
        <f t="shared" si="63"/>
        <v>439</v>
      </c>
      <c r="N233" s="630"/>
      <c r="O233" s="83">
        <v>20</v>
      </c>
      <c r="P233" s="8">
        <v>9</v>
      </c>
      <c r="Q233" s="92" t="str">
        <f t="shared" si="70"/>
        <v>8x180</v>
      </c>
      <c r="R233" s="13">
        <v>8</v>
      </c>
      <c r="S233" s="83">
        <v>180</v>
      </c>
      <c r="T233" s="83">
        <v>18</v>
      </c>
      <c r="U233" s="16">
        <v>5.7</v>
      </c>
      <c r="V233" s="95" t="s">
        <v>85</v>
      </c>
      <c r="W233" s="40">
        <v>130.81</v>
      </c>
      <c r="X233" s="41">
        <v>39.977156876191131</v>
      </c>
      <c r="Y233" s="47">
        <v>3640</v>
      </c>
      <c r="Z233" s="45" t="s">
        <v>5147</v>
      </c>
      <c r="AA233" s="42" t="s">
        <v>173</v>
      </c>
      <c r="AB233" s="47" t="str">
        <f t="shared" si="68"/>
        <v>20x9, 8x180, 18 OS, 3640 lbs</v>
      </c>
      <c r="AC233" s="11" t="s">
        <v>1597</v>
      </c>
      <c r="AD233" s="46" t="str">
        <f>IF(AC233="N/A","None",VLOOKUP(AC233,ACCESSORIES!F:N,9,FALSE))</f>
        <v>Push Thru</v>
      </c>
      <c r="AE233" s="82">
        <f>_xlfn.IFNA(VLOOKUP(AC233,ACCESSORIES!F:J,5,FALSE),"N/A")</f>
        <v>33</v>
      </c>
      <c r="AF233" s="14" t="s">
        <v>85</v>
      </c>
      <c r="AG233" s="14" t="s">
        <v>85</v>
      </c>
      <c r="AH233" s="3" t="s">
        <v>2863</v>
      </c>
      <c r="AI233" s="31" t="s">
        <v>2484</v>
      </c>
      <c r="AJ233" s="9">
        <f>_xlfn.IFNA(VLOOKUP(AI233,ACCESSORIES!F:J,5,FALSE),"N/A")</f>
        <v>1.1000000000000001</v>
      </c>
      <c r="AK233" s="11" t="s">
        <v>237</v>
      </c>
      <c r="AL233" s="3" t="s">
        <v>85</v>
      </c>
      <c r="AM233" s="38" t="str">
        <f>_xlfn.IFNA(VLOOKUP(AL233,ACCESSORIES!F:J,5,FALSE),"N/A")</f>
        <v>N/A</v>
      </c>
      <c r="AN233" s="3" t="s">
        <v>85</v>
      </c>
      <c r="AO233" s="75">
        <v>16.2</v>
      </c>
      <c r="AP233" s="75">
        <v>60</v>
      </c>
      <c r="AQ233" s="13">
        <v>210</v>
      </c>
      <c r="AR233" s="67">
        <v>0</v>
      </c>
      <c r="AS233" s="67">
        <v>0</v>
      </c>
      <c r="AT233" s="67">
        <v>38.299999999999997</v>
      </c>
      <c r="AU233" s="67">
        <v>44.8</v>
      </c>
      <c r="AV233" s="67">
        <v>244</v>
      </c>
      <c r="AW233" s="96">
        <v>239.5</v>
      </c>
      <c r="AX233" s="93">
        <v>123.1</v>
      </c>
      <c r="AY233" s="49">
        <v>92</v>
      </c>
      <c r="AZ233" s="49">
        <v>92</v>
      </c>
      <c r="BA233" s="49">
        <v>54</v>
      </c>
      <c r="BB233" s="48">
        <f t="shared" si="67"/>
        <v>2.13</v>
      </c>
      <c r="BC233" s="3" t="s">
        <v>85</v>
      </c>
      <c r="BD233" s="412" t="str">
        <f>_xlfn.IFNA(VLOOKUP(BC233,ACCESSORIES!F:J,5,FALSE),"N/A")</f>
        <v>N/A</v>
      </c>
      <c r="BE233" s="3" t="s">
        <v>85</v>
      </c>
      <c r="BF233" s="412" t="str">
        <f>_xlfn.IFNA(VLOOKUP(BE233,ACCESSORIES!F:J,5,FALSE),"N/A")</f>
        <v>N/A</v>
      </c>
      <c r="BG233" s="70">
        <v>46</v>
      </c>
      <c r="BH233" s="50">
        <v>23.228346456692901</v>
      </c>
      <c r="BI233" s="50">
        <v>23.228346456692901</v>
      </c>
      <c r="BJ233" s="50">
        <v>11.771653543307099</v>
      </c>
      <c r="BK233" s="357">
        <f t="shared" si="71"/>
        <v>0.10408189999999996</v>
      </c>
      <c r="BL233" s="408">
        <v>20</v>
      </c>
      <c r="BM233" s="107" t="s">
        <v>3771</v>
      </c>
      <c r="BN233" s="46" t="s">
        <v>3891</v>
      </c>
      <c r="BO233" s="29" t="s">
        <v>3907</v>
      </c>
      <c r="BP233" s="29" t="s">
        <v>5175</v>
      </c>
      <c r="BQ233" s="29" t="s">
        <v>2709</v>
      </c>
      <c r="BR233" s="29" t="s">
        <v>5199</v>
      </c>
      <c r="BS233" s="74" t="s">
        <v>5210</v>
      </c>
      <c r="BT233" s="74" t="s">
        <v>5189</v>
      </c>
      <c r="BU233" s="74" t="s">
        <v>4101</v>
      </c>
      <c r="BV233" s="74" t="s">
        <v>3909</v>
      </c>
      <c r="BW233" s="74"/>
      <c r="BX233" s="74"/>
      <c r="BY233" s="300" t="s">
        <v>6195</v>
      </c>
      <c r="BZ233" s="356" t="s">
        <v>7372</v>
      </c>
      <c r="CA233" s="300" t="s">
        <v>6197</v>
      </c>
      <c r="CB233" s="356" t="s">
        <v>7373</v>
      </c>
      <c r="CC233" s="86" t="str">
        <f t="shared" si="64"/>
        <v>MR315, 20x9, +18mm Offset, 8x180, 130.81mm Centerbore, Machined - Clear Coat</v>
      </c>
      <c r="CD233" s="74" t="s">
        <v>3719</v>
      </c>
      <c r="CE233" s="74" t="s">
        <v>3720</v>
      </c>
      <c r="CF233" s="74" t="str">
        <f t="shared" si="65"/>
        <v>STREET (3XX)</v>
      </c>
    </row>
    <row r="234" spans="1:84" s="36" customFormat="1" ht="15" customHeight="1">
      <c r="A234" s="22">
        <f t="shared" si="69"/>
        <v>232</v>
      </c>
      <c r="B234" s="97" t="s">
        <v>84</v>
      </c>
      <c r="C234" s="97" t="s">
        <v>1038</v>
      </c>
      <c r="D234" s="97" t="s">
        <v>1976</v>
      </c>
      <c r="E234" s="84" t="str">
        <f>CONCATENATE(LEFT(D234,5),VLOOKUP(CONCATENATE(O234,"x",P234),'WHEEL PART NUMBER GUIDE'!$B$9:$C$51,2,FALSE),VLOOKUP(CONCATENATE(Q234, W234), 'WHEEL PART NUMBER GUIDE'!$Q$6:$R$98, 2, FALSE),VLOOKUP(Z234,'WHEEL PART NUMBER GUIDE'!$J$8:$K$54,2, FALSE),IF(V234="N/A",IF(ABS(T234)&lt;10,"0"&amp;ABS(T234),ABS(T234)),CONCATENATE(LEFT(V234,1),RIGHT(V234,1))), G234, H234)</f>
        <v>MR31521016518N</v>
      </c>
      <c r="F234" s="84" t="str">
        <f t="shared" si="66"/>
        <v>MR31521016518N</v>
      </c>
      <c r="G234" s="83" t="s">
        <v>2095</v>
      </c>
      <c r="H234" s="83"/>
      <c r="I234" s="42" t="s">
        <v>5349</v>
      </c>
      <c r="J234" s="315">
        <v>44501.579837962963</v>
      </c>
      <c r="K234" s="78" t="s">
        <v>3713</v>
      </c>
      <c r="L234" s="328">
        <v>482</v>
      </c>
      <c r="M234" s="85" t="str">
        <f t="shared" si="63"/>
        <v/>
      </c>
      <c r="N234" s="630"/>
      <c r="O234" s="83">
        <v>20</v>
      </c>
      <c r="P234" s="66">
        <v>10</v>
      </c>
      <c r="Q234" s="92" t="str">
        <f t="shared" si="70"/>
        <v>6x135</v>
      </c>
      <c r="R234" s="13">
        <v>6</v>
      </c>
      <c r="S234" s="83">
        <v>135</v>
      </c>
      <c r="T234" s="83">
        <v>-18</v>
      </c>
      <c r="U234" s="40">
        <v>4.76</v>
      </c>
      <c r="V234" s="95" t="s">
        <v>85</v>
      </c>
      <c r="W234" s="40">
        <v>87</v>
      </c>
      <c r="X234" s="41">
        <v>42.58</v>
      </c>
      <c r="Y234" s="47">
        <v>2650</v>
      </c>
      <c r="Z234" s="11" t="s">
        <v>2165</v>
      </c>
      <c r="AA234" s="42" t="s">
        <v>2845</v>
      </c>
      <c r="AB234" s="47" t="str">
        <f t="shared" si="68"/>
        <v>20x10, 6x135, -18 OS, 2650 lbs</v>
      </c>
      <c r="AC234" s="11" t="s">
        <v>2050</v>
      </c>
      <c r="AD234" s="46" t="str">
        <f>IF(AC234="N/A","None",VLOOKUP(AC234,ACCESSORIES!F:N,9,FALSE))</f>
        <v>Screw On</v>
      </c>
      <c r="AE234" s="82">
        <f>_xlfn.IFNA(VLOOKUP(AC234,ACCESSORIES!F:J,5,FALSE),"N/A")</f>
        <v>33</v>
      </c>
      <c r="AF234" s="14" t="s">
        <v>85</v>
      </c>
      <c r="AG234" s="79" t="s">
        <v>1786</v>
      </c>
      <c r="AH234" s="14" t="s">
        <v>85</v>
      </c>
      <c r="AI234" s="31" t="s">
        <v>2484</v>
      </c>
      <c r="AJ234" s="9">
        <f>_xlfn.IFNA(VLOOKUP(AI234,ACCESSORIES!F:J,5,FALSE),"N/A")</f>
        <v>1.1000000000000001</v>
      </c>
      <c r="AK234" s="11" t="s">
        <v>237</v>
      </c>
      <c r="AL234" s="3" t="s">
        <v>85</v>
      </c>
      <c r="AM234" s="38" t="str">
        <f>_xlfn.IFNA(VLOOKUP(AL234,ACCESSORIES!F:J,5,FALSE),"N/A")</f>
        <v>N/A</v>
      </c>
      <c r="AN234" s="3" t="s">
        <v>85</v>
      </c>
      <c r="AO234" s="75">
        <v>16.2</v>
      </c>
      <c r="AP234" s="75">
        <v>60</v>
      </c>
      <c r="AQ234" s="13">
        <v>175</v>
      </c>
      <c r="AR234" s="67">
        <v>3.5</v>
      </c>
      <c r="AS234" s="67">
        <v>17.3</v>
      </c>
      <c r="AT234" s="67">
        <v>43.9</v>
      </c>
      <c r="AU234" s="67">
        <v>50.8</v>
      </c>
      <c r="AV234" s="67">
        <v>247</v>
      </c>
      <c r="AW234" s="96">
        <v>244</v>
      </c>
      <c r="AX234" s="77">
        <v>87</v>
      </c>
      <c r="AY234" s="49">
        <v>37</v>
      </c>
      <c r="AZ234" s="49">
        <v>37</v>
      </c>
      <c r="BA234" s="49">
        <v>83</v>
      </c>
      <c r="BB234" s="48">
        <f t="shared" si="67"/>
        <v>3.27</v>
      </c>
      <c r="BC234" s="3" t="s">
        <v>85</v>
      </c>
      <c r="BD234" s="412" t="str">
        <f>_xlfn.IFNA(VLOOKUP(BC234,ACCESSORIES!F:J,5,FALSE),"N/A")</f>
        <v>N/A</v>
      </c>
      <c r="BE234" s="3" t="s">
        <v>85</v>
      </c>
      <c r="BF234" s="412" t="str">
        <f>_xlfn.IFNA(VLOOKUP(BE234,ACCESSORIES!F:J,5,FALSE),"N/A")</f>
        <v>N/A</v>
      </c>
      <c r="BG234" s="70">
        <v>50</v>
      </c>
      <c r="BH234" s="50">
        <v>23.228346456692901</v>
      </c>
      <c r="BI234" s="50">
        <v>23.228346456692901</v>
      </c>
      <c r="BJ234" s="50">
        <v>12.9133858267717</v>
      </c>
      <c r="BK234" s="357">
        <f t="shared" si="71"/>
        <v>0.11417680000000027</v>
      </c>
      <c r="BL234" s="408">
        <v>20</v>
      </c>
      <c r="BM234" s="107" t="s">
        <v>3771</v>
      </c>
      <c r="BN234" s="46" t="s">
        <v>3891</v>
      </c>
      <c r="BO234" s="29" t="s">
        <v>3907</v>
      </c>
      <c r="BP234" s="29" t="s">
        <v>5175</v>
      </c>
      <c r="BQ234" s="29" t="s">
        <v>2709</v>
      </c>
      <c r="BR234" s="29" t="s">
        <v>5199</v>
      </c>
      <c r="BS234" s="74" t="s">
        <v>5210</v>
      </c>
      <c r="BT234" s="74" t="s">
        <v>5189</v>
      </c>
      <c r="BU234" s="74" t="s">
        <v>4101</v>
      </c>
      <c r="BV234" s="74" t="s">
        <v>3909</v>
      </c>
      <c r="BW234" s="74"/>
      <c r="BX234" s="74"/>
      <c r="BY234" s="300" t="s">
        <v>7851</v>
      </c>
      <c r="BZ234" s="356" t="s">
        <v>7852</v>
      </c>
      <c r="CA234" s="300" t="s">
        <v>7849</v>
      </c>
      <c r="CB234" s="356" t="s">
        <v>7850</v>
      </c>
      <c r="CC234" s="86" t="str">
        <f t="shared" si="64"/>
        <v>CLOSEOUT - MR315, 20x10, -18mm Offset, 6x135, 87mm Centerbore, Matte Black</v>
      </c>
      <c r="CD234" s="74" t="s">
        <v>3719</v>
      </c>
      <c r="CE234" s="74" t="s">
        <v>3720</v>
      </c>
      <c r="CF234" s="74" t="str">
        <f t="shared" si="65"/>
        <v>STREET (3XX)</v>
      </c>
    </row>
    <row r="235" spans="1:84" s="36" customFormat="1" ht="15" customHeight="1">
      <c r="A235" s="22">
        <f t="shared" si="69"/>
        <v>233</v>
      </c>
      <c r="B235" s="97" t="s">
        <v>84</v>
      </c>
      <c r="C235" s="97" t="s">
        <v>1038</v>
      </c>
      <c r="D235" s="92" t="s">
        <v>3867</v>
      </c>
      <c r="E235" s="84" t="str">
        <f>CONCATENATE(LEFT(D235,5),VLOOKUP(CONCATENATE(O235,"x",P235),'WHEEL PART NUMBER GUIDE'!$B$9:$C$51,2,FALSE),VLOOKUP(CONCATENATE(Q235, W235), 'WHEEL PART NUMBER GUIDE'!$Q$6:$R$98, 2, FALSE),VLOOKUP(Z235,'WHEEL PART NUMBER GUIDE'!$J$8:$K$54,2, FALSE),IF(V235="N/A",IF(ABS(T235)&lt;10,"0"&amp;ABS(T235),ABS(T235)),CONCATENATE(LEFT(V235,1),RIGHT(V235,1))), G235, H235)</f>
        <v>MR31678050525</v>
      </c>
      <c r="F235" s="84" t="str">
        <f t="shared" si="66"/>
        <v>MR31678050525</v>
      </c>
      <c r="G235" s="83"/>
      <c r="H235" s="83"/>
      <c r="I235" s="72" t="s">
        <v>4875</v>
      </c>
      <c r="J235" s="305">
        <v>44351</v>
      </c>
      <c r="K235" s="78" t="s">
        <v>1230</v>
      </c>
      <c r="L235" s="328">
        <v>299</v>
      </c>
      <c r="M235" s="85">
        <f t="shared" si="63"/>
        <v>299</v>
      </c>
      <c r="N235" s="630"/>
      <c r="O235" s="29">
        <v>17</v>
      </c>
      <c r="P235" s="66">
        <v>8</v>
      </c>
      <c r="Q235" s="92" t="str">
        <f t="shared" si="70"/>
        <v>5x5</v>
      </c>
      <c r="R235" s="13">
        <v>5</v>
      </c>
      <c r="S235" s="83">
        <v>5</v>
      </c>
      <c r="T235" s="83">
        <v>25</v>
      </c>
      <c r="U235" s="40">
        <v>5.44</v>
      </c>
      <c r="V235" s="95" t="s">
        <v>85</v>
      </c>
      <c r="W235" s="16">
        <v>71.5</v>
      </c>
      <c r="X235" s="40">
        <v>26.82</v>
      </c>
      <c r="Y235" s="47">
        <v>2650</v>
      </c>
      <c r="Z235" s="71" t="s">
        <v>2165</v>
      </c>
      <c r="AA235" s="71" t="s">
        <v>2845</v>
      </c>
      <c r="AB235" s="47" t="str">
        <f t="shared" si="68"/>
        <v>17x8, 5x5, 25 OS, 2650 lbs</v>
      </c>
      <c r="AC235" s="11" t="s">
        <v>1600</v>
      </c>
      <c r="AD235" s="46" t="str">
        <f>IF(AC235="N/A","None",VLOOKUP(AC235,ACCESSORIES!F:N,9,FALSE))</f>
        <v>Snap In</v>
      </c>
      <c r="AE235" s="82">
        <f>_xlfn.IFNA(VLOOKUP(AC235,ACCESSORIES!F:J,5,FALSE),"N/A")</f>
        <v>22</v>
      </c>
      <c r="AF235" s="14" t="s">
        <v>85</v>
      </c>
      <c r="AG235" s="14" t="s">
        <v>85</v>
      </c>
      <c r="AH235" s="73" t="s">
        <v>85</v>
      </c>
      <c r="AI235" s="73" t="s">
        <v>85</v>
      </c>
      <c r="AJ235" s="9" t="str">
        <f>_xlfn.IFNA(VLOOKUP(AI235,ACCESSORIES!F:J,5,FALSE),"N/A")</f>
        <v>N/A</v>
      </c>
      <c r="AK235" s="74" t="s">
        <v>236</v>
      </c>
      <c r="AL235" s="74" t="s">
        <v>85</v>
      </c>
      <c r="AM235" s="38" t="str">
        <f>_xlfn.IFNA(VLOOKUP(AL235,ACCESSORIES!F:J,5,FALSE),"N/A")</f>
        <v>N/A</v>
      </c>
      <c r="AN235" s="74" t="s">
        <v>85</v>
      </c>
      <c r="AO235" s="75">
        <v>16.2</v>
      </c>
      <c r="AP235" s="75">
        <v>60</v>
      </c>
      <c r="AQ235" s="13">
        <v>175</v>
      </c>
      <c r="AR235" s="67">
        <v>7.7</v>
      </c>
      <c r="AS235" s="67">
        <v>23</v>
      </c>
      <c r="AT235" s="67">
        <v>31.4</v>
      </c>
      <c r="AU235" s="67">
        <v>31.5</v>
      </c>
      <c r="AV235" s="67">
        <v>209.7</v>
      </c>
      <c r="AW235" s="96">
        <v>203</v>
      </c>
      <c r="AX235" s="384">
        <v>71.5</v>
      </c>
      <c r="AY235" s="382">
        <v>48.46</v>
      </c>
      <c r="AZ235" s="382">
        <v>48.46</v>
      </c>
      <c r="BA235" s="49">
        <v>38</v>
      </c>
      <c r="BB235" s="48">
        <f t="shared" si="67"/>
        <v>1.5</v>
      </c>
      <c r="BC235" s="3" t="s">
        <v>85</v>
      </c>
      <c r="BD235" s="412" t="str">
        <f>_xlfn.IFNA(VLOOKUP(BC235,ACCESSORIES!F:J,5,FALSE),"N/A")</f>
        <v>N/A</v>
      </c>
      <c r="BE235" s="3" t="s">
        <v>85</v>
      </c>
      <c r="BF235" s="412" t="str">
        <f>_xlfn.IFNA(VLOOKUP(BE235,ACCESSORIES!F:J,5,FALSE),"N/A")</f>
        <v>N/A</v>
      </c>
      <c r="BG235" s="70">
        <v>32</v>
      </c>
      <c r="BH235" s="50">
        <v>20.236220472440898</v>
      </c>
      <c r="BI235" s="50">
        <v>20.236220472440898</v>
      </c>
      <c r="BJ235" s="50">
        <v>10.7086614173228</v>
      </c>
      <c r="BK235" s="357">
        <f t="shared" si="71"/>
        <v>7.18613119999994E-2</v>
      </c>
      <c r="BL235" s="73">
        <v>36</v>
      </c>
      <c r="BM235" s="107" t="s">
        <v>3771</v>
      </c>
      <c r="BN235" s="46" t="s">
        <v>3891</v>
      </c>
      <c r="BO235" s="29" t="s">
        <v>3907</v>
      </c>
      <c r="BP235" s="29" t="s">
        <v>5222</v>
      </c>
      <c r="BQ235" s="29" t="s">
        <v>5223</v>
      </c>
      <c r="BR235" s="29" t="s">
        <v>5216</v>
      </c>
      <c r="BS235" s="74" t="s">
        <v>4101</v>
      </c>
      <c r="BT235" s="74" t="s">
        <v>3909</v>
      </c>
      <c r="BU235" s="74"/>
      <c r="BV235" s="74"/>
      <c r="BW235" s="74"/>
      <c r="BX235" s="74"/>
      <c r="BY235" s="300" t="s">
        <v>7867</v>
      </c>
      <c r="BZ235" s="363" t="s">
        <v>7868</v>
      </c>
      <c r="CA235" s="300" t="s">
        <v>7869</v>
      </c>
      <c r="CB235" s="363" t="s">
        <v>7870</v>
      </c>
      <c r="CC235" s="86" t="str">
        <f t="shared" si="64"/>
        <v>MR316, 17x8, +25mm Offset, 5x5, 71.5mm Centerbore, Matte Black</v>
      </c>
      <c r="CD235" s="74" t="s">
        <v>3719</v>
      </c>
      <c r="CE235" s="74" t="s">
        <v>3720</v>
      </c>
      <c r="CF235" s="74" t="str">
        <f t="shared" si="65"/>
        <v>STREET (3XX)</v>
      </c>
    </row>
    <row r="236" spans="1:84" s="36" customFormat="1" ht="15" customHeight="1">
      <c r="A236" s="22">
        <f t="shared" si="69"/>
        <v>234</v>
      </c>
      <c r="B236" s="97" t="s">
        <v>84</v>
      </c>
      <c r="C236" s="97" t="s">
        <v>1038</v>
      </c>
      <c r="D236" s="92" t="s">
        <v>3867</v>
      </c>
      <c r="E236" s="84" t="str">
        <f>CONCATENATE(LEFT(D236,5),VLOOKUP(CONCATENATE(O236,"x",P236),'WHEEL PART NUMBER GUIDE'!$B$9:$C$51,2,FALSE),VLOOKUP(CONCATENATE(Q236, W236), 'WHEEL PART NUMBER GUIDE'!$Q$6:$R$98, 2, FALSE),VLOOKUP(Z236,'WHEEL PART NUMBER GUIDE'!$J$8:$K$54,2, FALSE),IF(V236="N/A",IF(ABS(T236)&lt;10,"0"&amp;ABS(T236),ABS(T236)),CONCATENATE(LEFT(V236,1),RIGHT(V236,1))), G236, H236)</f>
        <v>MR31678058525</v>
      </c>
      <c r="F236" s="84" t="str">
        <f t="shared" si="66"/>
        <v>MR31678058525</v>
      </c>
      <c r="G236" s="83"/>
      <c r="H236" s="83"/>
      <c r="I236" s="72" t="s">
        <v>4877</v>
      </c>
      <c r="J236" s="305">
        <v>44351</v>
      </c>
      <c r="K236" s="78" t="s">
        <v>1230</v>
      </c>
      <c r="L236" s="328">
        <v>299</v>
      </c>
      <c r="M236" s="85">
        <f t="shared" si="63"/>
        <v>299</v>
      </c>
      <c r="N236" s="630"/>
      <c r="O236" s="29">
        <v>17</v>
      </c>
      <c r="P236" s="66">
        <v>8</v>
      </c>
      <c r="Q236" s="92" t="str">
        <f t="shared" si="70"/>
        <v>5x150</v>
      </c>
      <c r="R236" s="13">
        <v>5</v>
      </c>
      <c r="S236" s="83">
        <v>150</v>
      </c>
      <c r="T236" s="83">
        <v>25</v>
      </c>
      <c r="U236" s="40">
        <v>5.44</v>
      </c>
      <c r="V236" s="95" t="s">
        <v>85</v>
      </c>
      <c r="W236" s="16">
        <v>110.5</v>
      </c>
      <c r="X236" s="40">
        <v>25.904315806723115</v>
      </c>
      <c r="Y236" s="47">
        <v>2650</v>
      </c>
      <c r="Z236" s="71" t="s">
        <v>2165</v>
      </c>
      <c r="AA236" s="71" t="s">
        <v>2845</v>
      </c>
      <c r="AB236" s="47" t="str">
        <f t="shared" si="68"/>
        <v>17x8, 5x150, 25 OS, 2650 lbs</v>
      </c>
      <c r="AC236" s="11" t="s">
        <v>1598</v>
      </c>
      <c r="AD236" s="46" t="str">
        <f>IF(AC236="N/A","None",VLOOKUP(AC236,ACCESSORIES!F:N,9,FALSE))</f>
        <v>Snap In</v>
      </c>
      <c r="AE236" s="82">
        <f>_xlfn.IFNA(VLOOKUP(AC236,ACCESSORIES!F:J,5,FALSE),"N/A")</f>
        <v>22</v>
      </c>
      <c r="AF236" s="14" t="s">
        <v>85</v>
      </c>
      <c r="AG236" s="14" t="s">
        <v>85</v>
      </c>
      <c r="AH236" s="73" t="s">
        <v>85</v>
      </c>
      <c r="AI236" s="73" t="s">
        <v>85</v>
      </c>
      <c r="AJ236" s="9" t="str">
        <f>_xlfn.IFNA(VLOOKUP(AI236,ACCESSORIES!F:J,5,FALSE),"N/A")</f>
        <v>N/A</v>
      </c>
      <c r="AK236" s="74" t="s">
        <v>236</v>
      </c>
      <c r="AL236" s="74" t="s">
        <v>85</v>
      </c>
      <c r="AM236" s="38" t="str">
        <f>_xlfn.IFNA(VLOOKUP(AL236,ACCESSORIES!F:J,5,FALSE),"N/A")</f>
        <v>N/A</v>
      </c>
      <c r="AN236" s="74" t="s">
        <v>85</v>
      </c>
      <c r="AO236" s="75">
        <v>16.2</v>
      </c>
      <c r="AP236" s="75">
        <v>60</v>
      </c>
      <c r="AQ236" s="13">
        <v>180</v>
      </c>
      <c r="AR236" s="67">
        <v>0</v>
      </c>
      <c r="AS236" s="67">
        <v>23</v>
      </c>
      <c r="AT236" s="67">
        <v>31.4</v>
      </c>
      <c r="AU236" s="67">
        <v>31.5</v>
      </c>
      <c r="AV236" s="67">
        <v>209.7</v>
      </c>
      <c r="AW236" s="96">
        <v>203</v>
      </c>
      <c r="AX236" s="383">
        <v>103.36</v>
      </c>
      <c r="AY236" s="382">
        <v>40.880000000000003</v>
      </c>
      <c r="AZ236" s="382">
        <v>48.36</v>
      </c>
      <c r="BA236" s="49">
        <v>38</v>
      </c>
      <c r="BB236" s="48">
        <f t="shared" si="67"/>
        <v>1.5</v>
      </c>
      <c r="BC236" s="3" t="s">
        <v>85</v>
      </c>
      <c r="BD236" s="412" t="str">
        <f>_xlfn.IFNA(VLOOKUP(BC236,ACCESSORIES!F:J,5,FALSE),"N/A")</f>
        <v>N/A</v>
      </c>
      <c r="BE236" s="3" t="s">
        <v>85</v>
      </c>
      <c r="BF236" s="412" t="str">
        <f>_xlfn.IFNA(VLOOKUP(BE236,ACCESSORIES!F:J,5,FALSE),"N/A")</f>
        <v>N/A</v>
      </c>
      <c r="BG236" s="70">
        <v>31</v>
      </c>
      <c r="BH236" s="50">
        <v>20.236220472440898</v>
      </c>
      <c r="BI236" s="50">
        <v>20.236220472440898</v>
      </c>
      <c r="BJ236" s="50">
        <v>10.7086614173228</v>
      </c>
      <c r="BK236" s="357">
        <f t="shared" si="71"/>
        <v>7.18613119999994E-2</v>
      </c>
      <c r="BL236" s="73">
        <v>36</v>
      </c>
      <c r="BM236" s="107" t="s">
        <v>3771</v>
      </c>
      <c r="BN236" s="46" t="s">
        <v>3891</v>
      </c>
      <c r="BO236" s="29" t="s">
        <v>3907</v>
      </c>
      <c r="BP236" s="29" t="s">
        <v>5222</v>
      </c>
      <c r="BQ236" s="29" t="s">
        <v>5223</v>
      </c>
      <c r="BR236" s="29" t="s">
        <v>5216</v>
      </c>
      <c r="BS236" s="74" t="s">
        <v>4101</v>
      </c>
      <c r="BT236" s="74" t="s">
        <v>3909</v>
      </c>
      <c r="BU236" s="74"/>
      <c r="BV236" s="74"/>
      <c r="BW236" s="74"/>
      <c r="BX236" s="74"/>
      <c r="BY236" s="300" t="s">
        <v>7867</v>
      </c>
      <c r="BZ236" s="363" t="s">
        <v>7868</v>
      </c>
      <c r="CA236" s="300" t="s">
        <v>7869</v>
      </c>
      <c r="CB236" s="363" t="s">
        <v>7870</v>
      </c>
      <c r="CC236" s="86" t="str">
        <f t="shared" si="64"/>
        <v>MR316, 17x8, +25mm Offset, 5x150, 110.5mm Centerbore, Matte Black</v>
      </c>
      <c r="CD236" s="74" t="s">
        <v>3719</v>
      </c>
      <c r="CE236" s="74" t="s">
        <v>3720</v>
      </c>
      <c r="CF236" s="74" t="str">
        <f t="shared" si="65"/>
        <v>STREET (3XX)</v>
      </c>
    </row>
    <row r="237" spans="1:84" s="36" customFormat="1" ht="15" customHeight="1">
      <c r="A237" s="22">
        <f t="shared" si="69"/>
        <v>235</v>
      </c>
      <c r="B237" s="97" t="s">
        <v>84</v>
      </c>
      <c r="C237" s="97" t="s">
        <v>1038</v>
      </c>
      <c r="D237" s="92" t="s">
        <v>3867</v>
      </c>
      <c r="E237" s="84" t="str">
        <f>CONCATENATE(LEFT(D237,5),VLOOKUP(CONCATENATE(O237,"x",P237),'WHEEL PART NUMBER GUIDE'!$B$9:$C$51,2,FALSE),VLOOKUP(CONCATENATE(Q237, W237), 'WHEEL PART NUMBER GUIDE'!$Q$6:$R$98, 2, FALSE),VLOOKUP(Z237,'WHEEL PART NUMBER GUIDE'!$J$8:$K$54,2, FALSE),IF(V237="N/A",IF(ABS(T237)&lt;10,"0"&amp;ABS(T237),ABS(T237)),CONCATENATE(LEFT(V237,1),RIGHT(V237,1))), G237, H237)</f>
        <v>MR31678058825</v>
      </c>
      <c r="F237" s="84" t="str">
        <f t="shared" si="66"/>
        <v>MR31678058825</v>
      </c>
      <c r="G237" s="83"/>
      <c r="H237" s="83"/>
      <c r="I237" s="72" t="s">
        <v>4878</v>
      </c>
      <c r="J237" s="305">
        <v>44351</v>
      </c>
      <c r="K237" s="78" t="s">
        <v>1230</v>
      </c>
      <c r="L237" s="328">
        <v>299</v>
      </c>
      <c r="M237" s="85">
        <f t="shared" si="63"/>
        <v>299</v>
      </c>
      <c r="N237" s="630"/>
      <c r="O237" s="29">
        <v>17</v>
      </c>
      <c r="P237" s="66">
        <v>8</v>
      </c>
      <c r="Q237" s="92" t="str">
        <f t="shared" si="70"/>
        <v>5x150</v>
      </c>
      <c r="R237" s="13">
        <v>5</v>
      </c>
      <c r="S237" s="83">
        <v>150</v>
      </c>
      <c r="T237" s="83">
        <v>25</v>
      </c>
      <c r="U237" s="40">
        <v>5.44</v>
      </c>
      <c r="V237" s="95" t="s">
        <v>85</v>
      </c>
      <c r="W237" s="16">
        <v>110.5</v>
      </c>
      <c r="X237" s="40">
        <v>25.647109834174092</v>
      </c>
      <c r="Y237" s="47">
        <v>2650</v>
      </c>
      <c r="Z237" s="71" t="s">
        <v>2516</v>
      </c>
      <c r="AA237" s="71" t="s">
        <v>2850</v>
      </c>
      <c r="AB237" s="47" t="str">
        <f t="shared" si="68"/>
        <v>17x8, 5x150, 25 OS, 2650 lbs</v>
      </c>
      <c r="AC237" s="11" t="s">
        <v>1598</v>
      </c>
      <c r="AD237" s="46" t="str">
        <f>IF(AC237="N/A","None",VLOOKUP(AC237,ACCESSORIES!F:N,9,FALSE))</f>
        <v>Snap In</v>
      </c>
      <c r="AE237" s="82">
        <f>_xlfn.IFNA(VLOOKUP(AC237,ACCESSORIES!F:J,5,FALSE),"N/A")</f>
        <v>22</v>
      </c>
      <c r="AF237" s="14" t="s">
        <v>85</v>
      </c>
      <c r="AG237" s="14" t="s">
        <v>85</v>
      </c>
      <c r="AH237" s="73" t="s">
        <v>85</v>
      </c>
      <c r="AI237" s="73" t="s">
        <v>85</v>
      </c>
      <c r="AJ237" s="9" t="str">
        <f>_xlfn.IFNA(VLOOKUP(AI237,ACCESSORIES!F:J,5,FALSE),"N/A")</f>
        <v>N/A</v>
      </c>
      <c r="AK237" s="74" t="s">
        <v>236</v>
      </c>
      <c r="AL237" s="74" t="s">
        <v>85</v>
      </c>
      <c r="AM237" s="38" t="str">
        <f>_xlfn.IFNA(VLOOKUP(AL237,ACCESSORIES!F:J,5,FALSE),"N/A")</f>
        <v>N/A</v>
      </c>
      <c r="AN237" s="74" t="s">
        <v>85</v>
      </c>
      <c r="AO237" s="75">
        <v>16.2</v>
      </c>
      <c r="AP237" s="75">
        <v>60</v>
      </c>
      <c r="AQ237" s="13">
        <v>180</v>
      </c>
      <c r="AR237" s="67">
        <v>0</v>
      </c>
      <c r="AS237" s="67">
        <v>23</v>
      </c>
      <c r="AT237" s="67">
        <v>31.4</v>
      </c>
      <c r="AU237" s="67">
        <v>31.5</v>
      </c>
      <c r="AV237" s="67">
        <v>209.7</v>
      </c>
      <c r="AW237" s="96">
        <v>203</v>
      </c>
      <c r="AX237" s="383">
        <v>103.36</v>
      </c>
      <c r="AY237" s="382">
        <v>40.880000000000003</v>
      </c>
      <c r="AZ237" s="382">
        <v>48.36</v>
      </c>
      <c r="BA237" s="49">
        <v>38</v>
      </c>
      <c r="BB237" s="48">
        <f t="shared" si="67"/>
        <v>1.5</v>
      </c>
      <c r="BC237" s="3" t="s">
        <v>85</v>
      </c>
      <c r="BD237" s="412" t="str">
        <f>_xlfn.IFNA(VLOOKUP(BC237,ACCESSORIES!F:J,5,FALSE),"N/A")</f>
        <v>N/A</v>
      </c>
      <c r="BE237" s="3" t="s">
        <v>85</v>
      </c>
      <c r="BF237" s="412" t="str">
        <f>_xlfn.IFNA(VLOOKUP(BE237,ACCESSORIES!F:J,5,FALSE),"N/A")</f>
        <v>N/A</v>
      </c>
      <c r="BG237" s="70">
        <v>31</v>
      </c>
      <c r="BH237" s="50">
        <v>20.236220472440898</v>
      </c>
      <c r="BI237" s="50">
        <v>20.236220472440898</v>
      </c>
      <c r="BJ237" s="50">
        <v>10.7086614173228</v>
      </c>
      <c r="BK237" s="357">
        <f t="shared" si="71"/>
        <v>7.18613119999994E-2</v>
      </c>
      <c r="BL237" s="73">
        <v>36</v>
      </c>
      <c r="BM237" s="107" t="s">
        <v>3771</v>
      </c>
      <c r="BN237" s="46" t="s">
        <v>3891</v>
      </c>
      <c r="BO237" s="29" t="s">
        <v>3907</v>
      </c>
      <c r="BP237" s="29" t="s">
        <v>5222</v>
      </c>
      <c r="BQ237" s="29" t="s">
        <v>5223</v>
      </c>
      <c r="BR237" s="29" t="s">
        <v>5216</v>
      </c>
      <c r="BS237" s="74" t="s">
        <v>4101</v>
      </c>
      <c r="BT237" s="74" t="s">
        <v>3909</v>
      </c>
      <c r="BU237" s="74"/>
      <c r="BV237" s="74"/>
      <c r="BW237" s="74"/>
      <c r="BX237" s="74"/>
      <c r="BY237" s="300" t="s">
        <v>6202</v>
      </c>
      <c r="BZ237" s="363" t="s">
        <v>7364</v>
      </c>
      <c r="CA237" s="300" t="s">
        <v>6203</v>
      </c>
      <c r="CB237" s="363" t="s">
        <v>7365</v>
      </c>
      <c r="CC237" s="86" t="str">
        <f t="shared" si="64"/>
        <v>MR316, 17x8, +25mm Offset, 5x150, 110.5mm Centerbore, Gloss Titanium</v>
      </c>
      <c r="CD237" s="74" t="s">
        <v>3719</v>
      </c>
      <c r="CE237" s="74" t="s">
        <v>3720</v>
      </c>
      <c r="CF237" s="74" t="str">
        <f t="shared" si="65"/>
        <v>STREET (3XX)</v>
      </c>
    </row>
    <row r="238" spans="1:84" s="36" customFormat="1" ht="15" customHeight="1">
      <c r="A238" s="22">
        <f t="shared" si="69"/>
        <v>236</v>
      </c>
      <c r="B238" s="97" t="s">
        <v>84</v>
      </c>
      <c r="C238" s="97" t="s">
        <v>1038</v>
      </c>
      <c r="D238" s="92" t="s">
        <v>3867</v>
      </c>
      <c r="E238" s="84" t="str">
        <f>CONCATENATE(LEFT(D238,5),VLOOKUP(CONCATENATE(O238,"x",P238),'WHEEL PART NUMBER GUIDE'!$B$9:$C$51,2,FALSE),VLOOKUP(CONCATENATE(Q238, W238), 'WHEEL PART NUMBER GUIDE'!$Q$6:$R$98, 2, FALSE),VLOOKUP(Z238,'WHEEL PART NUMBER GUIDE'!$J$8:$K$54,2, FALSE),IF(V238="N/A",IF(ABS(T238)&lt;10,"0"&amp;ABS(T238),ABS(T238)),CONCATENATE(LEFT(V238,1),RIGHT(V238,1))), G238, H238)</f>
        <v>MR31678016525</v>
      </c>
      <c r="F238" s="84" t="str">
        <f t="shared" si="66"/>
        <v>MR31678016525</v>
      </c>
      <c r="G238" s="83"/>
      <c r="H238" s="83"/>
      <c r="I238" s="72" t="s">
        <v>4881</v>
      </c>
      <c r="J238" s="305">
        <v>44351</v>
      </c>
      <c r="K238" s="78" t="s">
        <v>1230</v>
      </c>
      <c r="L238" s="328">
        <v>299</v>
      </c>
      <c r="M238" s="85">
        <f t="shared" si="63"/>
        <v>299</v>
      </c>
      <c r="N238" s="630"/>
      <c r="O238" s="29">
        <v>17</v>
      </c>
      <c r="P238" s="66">
        <v>8</v>
      </c>
      <c r="Q238" s="92" t="str">
        <f t="shared" si="70"/>
        <v>6x135</v>
      </c>
      <c r="R238" s="13">
        <v>6</v>
      </c>
      <c r="S238" s="83">
        <v>135</v>
      </c>
      <c r="T238" s="83">
        <v>25</v>
      </c>
      <c r="U238" s="40">
        <v>5.44</v>
      </c>
      <c r="V238" s="95" t="s">
        <v>85</v>
      </c>
      <c r="W238" s="16">
        <v>87</v>
      </c>
      <c r="X238" s="40">
        <v>26.455471462185312</v>
      </c>
      <c r="Y238" s="47">
        <v>2650</v>
      </c>
      <c r="Z238" s="71" t="s">
        <v>2165</v>
      </c>
      <c r="AA238" s="71" t="s">
        <v>2845</v>
      </c>
      <c r="AB238" s="47" t="str">
        <f t="shared" si="68"/>
        <v>17x8, 6x135, 25 OS, 2650 lbs</v>
      </c>
      <c r="AC238" s="11" t="s">
        <v>1600</v>
      </c>
      <c r="AD238" s="46" t="str">
        <f>IF(AC238="N/A","None",VLOOKUP(AC238,ACCESSORIES!F:N,9,FALSE))</f>
        <v>Snap In</v>
      </c>
      <c r="AE238" s="82">
        <f>_xlfn.IFNA(VLOOKUP(AC238,ACCESSORIES!F:J,5,FALSE),"N/A")</f>
        <v>22</v>
      </c>
      <c r="AF238" s="14" t="s">
        <v>85</v>
      </c>
      <c r="AG238" s="14" t="s">
        <v>85</v>
      </c>
      <c r="AH238" s="73" t="s">
        <v>85</v>
      </c>
      <c r="AI238" s="73" t="s">
        <v>85</v>
      </c>
      <c r="AJ238" s="9" t="str">
        <f>_xlfn.IFNA(VLOOKUP(AI238,ACCESSORIES!F:J,5,FALSE),"N/A")</f>
        <v>N/A</v>
      </c>
      <c r="AK238" s="74" t="s">
        <v>236</v>
      </c>
      <c r="AL238" s="74" t="s">
        <v>85</v>
      </c>
      <c r="AM238" s="38" t="str">
        <f>_xlfn.IFNA(VLOOKUP(AL238,ACCESSORIES!F:J,5,FALSE),"N/A")</f>
        <v>N/A</v>
      </c>
      <c r="AN238" s="74" t="s">
        <v>85</v>
      </c>
      <c r="AO238" s="75">
        <v>16.2</v>
      </c>
      <c r="AP238" s="75">
        <v>60</v>
      </c>
      <c r="AQ238" s="13">
        <v>175</v>
      </c>
      <c r="AR238" s="67">
        <v>7.6</v>
      </c>
      <c r="AS238" s="67">
        <v>23</v>
      </c>
      <c r="AT238" s="67">
        <v>31.4</v>
      </c>
      <c r="AU238" s="67">
        <v>31.4</v>
      </c>
      <c r="AV238" s="67">
        <v>209.7</v>
      </c>
      <c r="AW238" s="96">
        <v>203</v>
      </c>
      <c r="AX238" s="384">
        <v>82.7</v>
      </c>
      <c r="AY238" s="382">
        <v>40.880000000000003</v>
      </c>
      <c r="AZ238" s="382">
        <v>48.46</v>
      </c>
      <c r="BA238" s="49">
        <v>38</v>
      </c>
      <c r="BB238" s="48">
        <f t="shared" si="67"/>
        <v>1.5</v>
      </c>
      <c r="BC238" s="3" t="s">
        <v>85</v>
      </c>
      <c r="BD238" s="412" t="str">
        <f>_xlfn.IFNA(VLOOKUP(BC238,ACCESSORIES!F:J,5,FALSE),"N/A")</f>
        <v>N/A</v>
      </c>
      <c r="BE238" s="3" t="s">
        <v>85</v>
      </c>
      <c r="BF238" s="412" t="str">
        <f>_xlfn.IFNA(VLOOKUP(BE238,ACCESSORIES!F:J,5,FALSE),"N/A")</f>
        <v>N/A</v>
      </c>
      <c r="BG238" s="70">
        <v>31</v>
      </c>
      <c r="BH238" s="50">
        <v>20.236220472440898</v>
      </c>
      <c r="BI238" s="50">
        <v>20.236220472440898</v>
      </c>
      <c r="BJ238" s="50">
        <v>10.7086614173228</v>
      </c>
      <c r="BK238" s="357">
        <f t="shared" si="71"/>
        <v>7.18613119999994E-2</v>
      </c>
      <c r="BL238" s="73">
        <v>36</v>
      </c>
      <c r="BM238" s="107" t="s">
        <v>3771</v>
      </c>
      <c r="BN238" s="46" t="s">
        <v>3891</v>
      </c>
      <c r="BO238" s="29" t="s">
        <v>3907</v>
      </c>
      <c r="BP238" s="29" t="s">
        <v>5222</v>
      </c>
      <c r="BQ238" s="29" t="s">
        <v>5223</v>
      </c>
      <c r="BR238" s="29" t="s">
        <v>5216</v>
      </c>
      <c r="BS238" s="74" t="s">
        <v>4101</v>
      </c>
      <c r="BT238" s="74" t="s">
        <v>3909</v>
      </c>
      <c r="BU238" s="74"/>
      <c r="BV238" s="74"/>
      <c r="BW238" s="74"/>
      <c r="BX238" s="74"/>
      <c r="BY238" s="300" t="s">
        <v>7863</v>
      </c>
      <c r="BZ238" s="363" t="s">
        <v>7864</v>
      </c>
      <c r="CA238" s="300" t="s">
        <v>7866</v>
      </c>
      <c r="CB238" s="363" t="s">
        <v>7865</v>
      </c>
      <c r="CC238" s="86" t="str">
        <f t="shared" si="64"/>
        <v>MR316, 17x8, +25mm Offset, 6x135, 87mm Centerbore, Matte Black</v>
      </c>
      <c r="CD238" s="74" t="s">
        <v>3719</v>
      </c>
      <c r="CE238" s="74" t="s">
        <v>3720</v>
      </c>
      <c r="CF238" s="74" t="str">
        <f t="shared" si="65"/>
        <v>STREET (3XX)</v>
      </c>
    </row>
    <row r="239" spans="1:84" s="36" customFormat="1" ht="15" customHeight="1">
      <c r="A239" s="22">
        <f t="shared" si="69"/>
        <v>237</v>
      </c>
      <c r="B239" s="97" t="s">
        <v>84</v>
      </c>
      <c r="C239" s="97" t="s">
        <v>1038</v>
      </c>
      <c r="D239" s="92" t="s">
        <v>3867</v>
      </c>
      <c r="E239" s="84" t="str">
        <f>CONCATENATE(LEFT(D239,5),VLOOKUP(CONCATENATE(O239,"x",P239),'WHEEL PART NUMBER GUIDE'!$B$9:$C$51,2,FALSE),VLOOKUP(CONCATENATE(Q239, W239), 'WHEEL PART NUMBER GUIDE'!$Q$6:$R$98, 2, FALSE),VLOOKUP(Z239,'WHEEL PART NUMBER GUIDE'!$J$8:$K$54,2, FALSE),IF(V239="N/A",IF(ABS(T239)&lt;10,"0"&amp;ABS(T239),ABS(T239)),CONCATENATE(LEFT(V239,1),RIGHT(V239,1))), G239, H239)</f>
        <v>MR31678060525</v>
      </c>
      <c r="F239" s="84" t="str">
        <f t="shared" si="66"/>
        <v>MR31678060525</v>
      </c>
      <c r="G239" s="83"/>
      <c r="H239" s="83"/>
      <c r="I239" s="72" t="s">
        <v>4883</v>
      </c>
      <c r="J239" s="305">
        <v>44351</v>
      </c>
      <c r="K239" s="78" t="s">
        <v>1230</v>
      </c>
      <c r="L239" s="328">
        <v>299</v>
      </c>
      <c r="M239" s="85">
        <f t="shared" si="63"/>
        <v>299</v>
      </c>
      <c r="N239" s="630"/>
      <c r="O239" s="29">
        <v>17</v>
      </c>
      <c r="P239" s="66">
        <v>8</v>
      </c>
      <c r="Q239" s="92" t="str">
        <f t="shared" si="70"/>
        <v>6x5.5</v>
      </c>
      <c r="R239" s="13">
        <v>6</v>
      </c>
      <c r="S239" s="83">
        <v>5.5</v>
      </c>
      <c r="T239" s="83">
        <v>25</v>
      </c>
      <c r="U239" s="40">
        <v>5.44</v>
      </c>
      <c r="V239" s="95" t="s">
        <v>85</v>
      </c>
      <c r="W239" s="16">
        <v>106.25</v>
      </c>
      <c r="X239" s="40">
        <v>26.12477806890799</v>
      </c>
      <c r="Y239" s="47">
        <v>2650</v>
      </c>
      <c r="Z239" s="71" t="s">
        <v>2165</v>
      </c>
      <c r="AA239" s="71" t="s">
        <v>2845</v>
      </c>
      <c r="AB239" s="47" t="str">
        <f t="shared" si="68"/>
        <v>17x8, 6x5.5, 25 OS, 2650 lbs</v>
      </c>
      <c r="AC239" s="11" t="s">
        <v>1598</v>
      </c>
      <c r="AD239" s="46" t="str">
        <f>IF(AC239="N/A","None",VLOOKUP(AC239,ACCESSORIES!F:N,9,FALSE))</f>
        <v>Snap In</v>
      </c>
      <c r="AE239" s="82">
        <f>_xlfn.IFNA(VLOOKUP(AC239,ACCESSORIES!F:J,5,FALSE),"N/A")</f>
        <v>22</v>
      </c>
      <c r="AF239" s="14" t="s">
        <v>85</v>
      </c>
      <c r="AG239" s="14" t="s">
        <v>85</v>
      </c>
      <c r="AH239" s="73" t="s">
        <v>85</v>
      </c>
      <c r="AI239" s="73" t="s">
        <v>85</v>
      </c>
      <c r="AJ239" s="9" t="str">
        <f>_xlfn.IFNA(VLOOKUP(AI239,ACCESSORIES!F:J,5,FALSE),"N/A")</f>
        <v>N/A</v>
      </c>
      <c r="AK239" s="74" t="s">
        <v>236</v>
      </c>
      <c r="AL239" s="74" t="s">
        <v>1649</v>
      </c>
      <c r="AM239" s="38">
        <f>_xlfn.IFNA(VLOOKUP(AL239,ACCESSORIES!F:J,5,FALSE),"N/A")</f>
        <v>2.75</v>
      </c>
      <c r="AN239" s="3">
        <v>78.3</v>
      </c>
      <c r="AO239" s="75">
        <v>16.2</v>
      </c>
      <c r="AP239" s="75">
        <v>60</v>
      </c>
      <c r="AQ239" s="13">
        <v>175</v>
      </c>
      <c r="AR239" s="67">
        <v>7.6</v>
      </c>
      <c r="AS239" s="67">
        <v>23</v>
      </c>
      <c r="AT239" s="67">
        <v>31.4</v>
      </c>
      <c r="AU239" s="67">
        <v>31.4</v>
      </c>
      <c r="AV239" s="67">
        <v>209.7</v>
      </c>
      <c r="AW239" s="96">
        <v>203</v>
      </c>
      <c r="AX239" s="383">
        <v>103.36</v>
      </c>
      <c r="AY239" s="382">
        <v>13.5</v>
      </c>
      <c r="AZ239" s="382">
        <v>48.46</v>
      </c>
      <c r="BA239" s="49">
        <v>38</v>
      </c>
      <c r="BB239" s="48">
        <f t="shared" si="67"/>
        <v>1.5</v>
      </c>
      <c r="BC239" s="3" t="s">
        <v>85</v>
      </c>
      <c r="BD239" s="412" t="str">
        <f>_xlfn.IFNA(VLOOKUP(BC239,ACCESSORIES!F:J,5,FALSE),"N/A")</f>
        <v>N/A</v>
      </c>
      <c r="BE239" s="3" t="s">
        <v>85</v>
      </c>
      <c r="BF239" s="412" t="str">
        <f>_xlfn.IFNA(VLOOKUP(BE239,ACCESSORIES!F:J,5,FALSE),"N/A")</f>
        <v>N/A</v>
      </c>
      <c r="BG239" s="70">
        <v>31</v>
      </c>
      <c r="BH239" s="50">
        <v>20.236220472440898</v>
      </c>
      <c r="BI239" s="50">
        <v>20.236220472440898</v>
      </c>
      <c r="BJ239" s="50">
        <v>10.7086614173228</v>
      </c>
      <c r="BK239" s="357">
        <f t="shared" si="71"/>
        <v>7.18613119999994E-2</v>
      </c>
      <c r="BL239" s="73">
        <v>36</v>
      </c>
      <c r="BM239" s="107" t="s">
        <v>3771</v>
      </c>
      <c r="BN239" s="46" t="s">
        <v>3891</v>
      </c>
      <c r="BO239" s="29" t="s">
        <v>3907</v>
      </c>
      <c r="BP239" s="29" t="s">
        <v>5222</v>
      </c>
      <c r="BQ239" s="29" t="s">
        <v>5223</v>
      </c>
      <c r="BR239" s="29" t="s">
        <v>5216</v>
      </c>
      <c r="BS239" s="74" t="s">
        <v>4101</v>
      </c>
      <c r="BT239" s="74" t="s">
        <v>3909</v>
      </c>
      <c r="BU239" s="74"/>
      <c r="BV239" s="74"/>
      <c r="BW239" s="74"/>
      <c r="BX239" s="74"/>
      <c r="BY239" s="300" t="s">
        <v>7863</v>
      </c>
      <c r="BZ239" s="363" t="s">
        <v>7864</v>
      </c>
      <c r="CA239" s="300" t="s">
        <v>7866</v>
      </c>
      <c r="CB239" s="363" t="s">
        <v>7865</v>
      </c>
      <c r="CC239" s="86" t="str">
        <f t="shared" si="64"/>
        <v>MR316, 17x8, +25mm Offset, 6x5.5, 106.25mm Centerbore, Matte Black</v>
      </c>
      <c r="CD239" s="74" t="s">
        <v>3719</v>
      </c>
      <c r="CE239" s="74" t="s">
        <v>3720</v>
      </c>
      <c r="CF239" s="74" t="str">
        <f t="shared" si="65"/>
        <v>STREET (3XX)</v>
      </c>
    </row>
    <row r="240" spans="1:84" s="36" customFormat="1" ht="15" customHeight="1">
      <c r="A240" s="22">
        <f t="shared" si="69"/>
        <v>238</v>
      </c>
      <c r="B240" s="97" t="s">
        <v>84</v>
      </c>
      <c r="C240" s="97" t="s">
        <v>1038</v>
      </c>
      <c r="D240" s="92" t="s">
        <v>3867</v>
      </c>
      <c r="E240" s="84" t="str">
        <f>CONCATENATE(LEFT(D240,5),VLOOKUP(CONCATENATE(O240,"x",P240),'WHEEL PART NUMBER GUIDE'!$B$9:$C$51,2,FALSE),VLOOKUP(CONCATENATE(Q240, W240), 'WHEEL PART NUMBER GUIDE'!$Q$6:$R$98, 2, FALSE),VLOOKUP(Z240,'WHEEL PART NUMBER GUIDE'!$J$8:$K$54,2, FALSE),IF(V240="N/A",IF(ABS(T240)&lt;10,"0"&amp;ABS(T240),ABS(T240)),CONCATENATE(LEFT(V240,1),RIGHT(V240,1))), G240, H240)</f>
        <v>MR31678060825</v>
      </c>
      <c r="F240" s="84" t="str">
        <f t="shared" si="66"/>
        <v>MR31678060825</v>
      </c>
      <c r="G240" s="83"/>
      <c r="H240" s="83"/>
      <c r="I240" s="72" t="s">
        <v>4884</v>
      </c>
      <c r="J240" s="305">
        <v>44351</v>
      </c>
      <c r="K240" s="78" t="s">
        <v>1230</v>
      </c>
      <c r="L240" s="328">
        <v>299</v>
      </c>
      <c r="M240" s="85">
        <f t="shared" ref="M240:M287" si="72">IF(K240="Coming Soon",L240,IF(K240="Active",L240,""))</f>
        <v>299</v>
      </c>
      <c r="N240" s="630"/>
      <c r="O240" s="29">
        <v>17</v>
      </c>
      <c r="P240" s="66">
        <v>8</v>
      </c>
      <c r="Q240" s="92" t="str">
        <f t="shared" si="70"/>
        <v>6x5.5</v>
      </c>
      <c r="R240" s="13">
        <v>6</v>
      </c>
      <c r="S240" s="83">
        <v>5.5</v>
      </c>
      <c r="T240" s="83">
        <v>25</v>
      </c>
      <c r="U240" s="40">
        <v>5.44</v>
      </c>
      <c r="V240" s="95" t="s">
        <v>85</v>
      </c>
      <c r="W240" s="16">
        <v>106.25</v>
      </c>
      <c r="X240" s="40">
        <v>25.169441599440191</v>
      </c>
      <c r="Y240" s="47">
        <v>2650</v>
      </c>
      <c r="Z240" s="71" t="s">
        <v>2516</v>
      </c>
      <c r="AA240" s="71" t="s">
        <v>2850</v>
      </c>
      <c r="AB240" s="47" t="str">
        <f t="shared" si="68"/>
        <v>17x8, 6x5.5, 25 OS, 2650 lbs</v>
      </c>
      <c r="AC240" s="11" t="s">
        <v>1598</v>
      </c>
      <c r="AD240" s="46" t="str">
        <f>IF(AC240="N/A","None",VLOOKUP(AC240,ACCESSORIES!F:N,9,FALSE))</f>
        <v>Snap In</v>
      </c>
      <c r="AE240" s="82">
        <f>_xlfn.IFNA(VLOOKUP(AC240,ACCESSORIES!F:J,5,FALSE),"N/A")</f>
        <v>22</v>
      </c>
      <c r="AF240" s="14" t="s">
        <v>85</v>
      </c>
      <c r="AG240" s="14" t="s">
        <v>85</v>
      </c>
      <c r="AH240" s="73" t="s">
        <v>85</v>
      </c>
      <c r="AI240" s="73" t="s">
        <v>85</v>
      </c>
      <c r="AJ240" s="9" t="str">
        <f>_xlfn.IFNA(VLOOKUP(AI240,ACCESSORIES!F:J,5,FALSE),"N/A")</f>
        <v>N/A</v>
      </c>
      <c r="AK240" s="74" t="s">
        <v>236</v>
      </c>
      <c r="AL240" s="74" t="s">
        <v>1649</v>
      </c>
      <c r="AM240" s="38">
        <f>_xlfn.IFNA(VLOOKUP(AL240,ACCESSORIES!F:J,5,FALSE),"N/A")</f>
        <v>2.75</v>
      </c>
      <c r="AN240" s="3">
        <v>78.3</v>
      </c>
      <c r="AO240" s="75">
        <v>16.2</v>
      </c>
      <c r="AP240" s="75">
        <v>60</v>
      </c>
      <c r="AQ240" s="13">
        <v>175</v>
      </c>
      <c r="AR240" s="67">
        <v>7.6</v>
      </c>
      <c r="AS240" s="67">
        <v>23</v>
      </c>
      <c r="AT240" s="67">
        <v>31.4</v>
      </c>
      <c r="AU240" s="67">
        <v>31.4</v>
      </c>
      <c r="AV240" s="67">
        <v>209.7</v>
      </c>
      <c r="AW240" s="96">
        <v>203</v>
      </c>
      <c r="AX240" s="383">
        <v>103.36</v>
      </c>
      <c r="AY240" s="382">
        <v>13.5</v>
      </c>
      <c r="AZ240" s="382">
        <v>48.46</v>
      </c>
      <c r="BA240" s="49">
        <v>38</v>
      </c>
      <c r="BB240" s="48">
        <f t="shared" si="67"/>
        <v>1.5</v>
      </c>
      <c r="BC240" s="3" t="s">
        <v>85</v>
      </c>
      <c r="BD240" s="412" t="str">
        <f>_xlfn.IFNA(VLOOKUP(BC240,ACCESSORIES!F:J,5,FALSE),"N/A")</f>
        <v>N/A</v>
      </c>
      <c r="BE240" s="3" t="s">
        <v>85</v>
      </c>
      <c r="BF240" s="412" t="str">
        <f>_xlfn.IFNA(VLOOKUP(BE240,ACCESSORIES!F:J,5,FALSE),"N/A")</f>
        <v>N/A</v>
      </c>
      <c r="BG240" s="70">
        <v>30</v>
      </c>
      <c r="BH240" s="50">
        <v>20.236220472440898</v>
      </c>
      <c r="BI240" s="50">
        <v>20.236220472440898</v>
      </c>
      <c r="BJ240" s="50">
        <v>10.7086614173228</v>
      </c>
      <c r="BK240" s="357">
        <f t="shared" si="71"/>
        <v>7.18613119999994E-2</v>
      </c>
      <c r="BL240" s="73">
        <v>36</v>
      </c>
      <c r="BM240" s="107" t="s">
        <v>3771</v>
      </c>
      <c r="BN240" s="46" t="s">
        <v>3891</v>
      </c>
      <c r="BO240" s="29" t="s">
        <v>3907</v>
      </c>
      <c r="BP240" s="29" t="s">
        <v>5222</v>
      </c>
      <c r="BQ240" s="29" t="s">
        <v>5223</v>
      </c>
      <c r="BR240" s="29" t="s">
        <v>5216</v>
      </c>
      <c r="BS240" s="74" t="s">
        <v>4101</v>
      </c>
      <c r="BT240" s="74" t="s">
        <v>3909</v>
      </c>
      <c r="BU240" s="74"/>
      <c r="BV240" s="74"/>
      <c r="BW240" s="74"/>
      <c r="BX240" s="74"/>
      <c r="BY240" s="300" t="s">
        <v>6199</v>
      </c>
      <c r="BZ240" s="363" t="s">
        <v>7883</v>
      </c>
      <c r="CA240" s="300" t="s">
        <v>6201</v>
      </c>
      <c r="CB240" s="363" t="s">
        <v>7884</v>
      </c>
      <c r="CC240" s="86" t="str">
        <f t="shared" si="64"/>
        <v>MR316, 17x8, +25mm Offset, 6x5.5, 106.25mm Centerbore, Gloss Titanium</v>
      </c>
      <c r="CD240" s="74" t="s">
        <v>3719</v>
      </c>
      <c r="CE240" s="74" t="s">
        <v>3720</v>
      </c>
      <c r="CF240" s="74" t="str">
        <f t="shared" si="65"/>
        <v>STREET (3XX)</v>
      </c>
    </row>
    <row r="241" spans="1:84" s="36" customFormat="1" ht="15" customHeight="1">
      <c r="A241" s="22">
        <f t="shared" si="69"/>
        <v>239</v>
      </c>
      <c r="B241" s="92" t="s">
        <v>84</v>
      </c>
      <c r="C241" s="92" t="s">
        <v>1038</v>
      </c>
      <c r="D241" s="92" t="s">
        <v>3867</v>
      </c>
      <c r="E241" s="129" t="str">
        <f>CONCATENATE(LEFT(D241,5),VLOOKUP(CONCATENATE(O241,"x",P241),'WHEEL PART NUMBER GUIDE'!$B$9:$C$51,2,FALSE),VLOOKUP(CONCATENATE(Q241, W241), 'WHEEL PART NUMBER GUIDE'!$Q$6:$R$98, 2, FALSE),VLOOKUP(Z241,'WHEEL PART NUMBER GUIDE'!$J$8:$K$54,2, FALSE),IF(V241="N/A",IF(ABS(T241)&lt;10,"0"&amp;ABS(T241),ABS(T241)),CONCATENATE(LEFT(V241,1),RIGHT(V241,1))), G241, H241)</f>
        <v>MR31678550500</v>
      </c>
      <c r="F241" s="84" t="str">
        <f t="shared" si="66"/>
        <v>MR31678550500</v>
      </c>
      <c r="G241" s="83"/>
      <c r="H241" s="83"/>
      <c r="I241" s="72" t="s">
        <v>3868</v>
      </c>
      <c r="J241" s="305">
        <v>43815</v>
      </c>
      <c r="K241" s="78" t="s">
        <v>1230</v>
      </c>
      <c r="L241" s="328">
        <v>299</v>
      </c>
      <c r="M241" s="85">
        <f t="shared" si="72"/>
        <v>299</v>
      </c>
      <c r="N241" s="630"/>
      <c r="O241" s="29">
        <v>17</v>
      </c>
      <c r="P241" s="24">
        <v>8.5</v>
      </c>
      <c r="Q241" s="92" t="str">
        <f t="shared" si="70"/>
        <v>5x5</v>
      </c>
      <c r="R241" s="3">
        <v>5</v>
      </c>
      <c r="S241" s="29">
        <v>5</v>
      </c>
      <c r="T241" s="29">
        <v>0</v>
      </c>
      <c r="U241" s="16">
        <v>4.75</v>
      </c>
      <c r="V241" s="95" t="s">
        <v>85</v>
      </c>
      <c r="W241" s="16">
        <v>71.5</v>
      </c>
      <c r="X241" s="8">
        <v>26.32</v>
      </c>
      <c r="Y241" s="47">
        <v>2650</v>
      </c>
      <c r="Z241" s="71" t="s">
        <v>2165</v>
      </c>
      <c r="AA241" s="71" t="s">
        <v>2845</v>
      </c>
      <c r="AB241" s="47" t="str">
        <f t="shared" si="68"/>
        <v>17x8.5, 5x5, 0 OS, 2650 lbs</v>
      </c>
      <c r="AC241" s="74" t="s">
        <v>1600</v>
      </c>
      <c r="AD241" s="46" t="str">
        <f>IF(AC241="N/A","None",VLOOKUP(AC241,ACCESSORIES!F:N,9,FALSE))</f>
        <v>Snap In</v>
      </c>
      <c r="AE241" s="82">
        <f>_xlfn.IFNA(VLOOKUP(AC241,ACCESSORIES!F:J,5,FALSE),"N/A")</f>
        <v>22</v>
      </c>
      <c r="AF241" s="14" t="s">
        <v>85</v>
      </c>
      <c r="AG241" s="14" t="s">
        <v>85</v>
      </c>
      <c r="AH241" s="73" t="s">
        <v>85</v>
      </c>
      <c r="AI241" s="73" t="s">
        <v>85</v>
      </c>
      <c r="AJ241" s="9" t="str">
        <f>_xlfn.IFNA(VLOOKUP(AI241,ACCESSORIES!F:J,5,FALSE),"N/A")</f>
        <v>N/A</v>
      </c>
      <c r="AK241" s="74" t="s">
        <v>236</v>
      </c>
      <c r="AL241" s="74" t="s">
        <v>85</v>
      </c>
      <c r="AM241" s="38" t="str">
        <f>_xlfn.IFNA(VLOOKUP(AL241,ACCESSORIES!F:J,5,FALSE),"N/A")</f>
        <v>N/A</v>
      </c>
      <c r="AN241" s="74" t="s">
        <v>85</v>
      </c>
      <c r="AO241" s="75">
        <v>16.2</v>
      </c>
      <c r="AP241" s="75">
        <v>60</v>
      </c>
      <c r="AQ241" s="3">
        <v>170</v>
      </c>
      <c r="AR241" s="34">
        <v>7.7</v>
      </c>
      <c r="AS241" s="34">
        <v>22.9</v>
      </c>
      <c r="AT241" s="34">
        <v>38</v>
      </c>
      <c r="AU241" s="34">
        <v>48</v>
      </c>
      <c r="AV241" s="34">
        <v>207.7</v>
      </c>
      <c r="AW241" s="94">
        <v>203</v>
      </c>
      <c r="AX241" s="383">
        <v>71.5</v>
      </c>
      <c r="AY241" s="382">
        <v>39.9</v>
      </c>
      <c r="AZ241" s="382">
        <v>39.9</v>
      </c>
      <c r="BA241" s="49">
        <v>50</v>
      </c>
      <c r="BB241" s="48">
        <f t="shared" si="67"/>
        <v>1.97</v>
      </c>
      <c r="BC241" s="3" t="s">
        <v>85</v>
      </c>
      <c r="BD241" s="412" t="str">
        <f>_xlfn.IFNA(VLOOKUP(BC241,ACCESSORIES!F:J,5,FALSE),"N/A")</f>
        <v>N/A</v>
      </c>
      <c r="BE241" s="3" t="s">
        <v>85</v>
      </c>
      <c r="BF241" s="412" t="str">
        <f>_xlfn.IFNA(VLOOKUP(BE241,ACCESSORIES!F:J,5,FALSE),"N/A")</f>
        <v>N/A</v>
      </c>
      <c r="BG241" s="70">
        <v>32</v>
      </c>
      <c r="BH241" s="50">
        <v>20.236220472440898</v>
      </c>
      <c r="BI241" s="50">
        <v>20.236220472440898</v>
      </c>
      <c r="BJ241" s="50">
        <v>11.417322834645701</v>
      </c>
      <c r="BK241" s="357">
        <f t="shared" si="71"/>
        <v>7.6616839999999839E-2</v>
      </c>
      <c r="BL241" s="73">
        <v>36</v>
      </c>
      <c r="BM241" s="107" t="s">
        <v>10367</v>
      </c>
      <c r="BN241" s="46" t="s">
        <v>3891</v>
      </c>
      <c r="BO241" s="29" t="s">
        <v>3907</v>
      </c>
      <c r="BP241" s="29" t="s">
        <v>5222</v>
      </c>
      <c r="BQ241" s="29" t="s">
        <v>5223</v>
      </c>
      <c r="BR241" s="29" t="s">
        <v>5216</v>
      </c>
      <c r="BS241" s="74" t="s">
        <v>4101</v>
      </c>
      <c r="BT241" s="74" t="s">
        <v>3909</v>
      </c>
      <c r="BU241" s="74"/>
      <c r="BV241" s="74"/>
      <c r="BW241" s="74"/>
      <c r="BX241" s="74"/>
      <c r="BY241" s="300" t="s">
        <v>7867</v>
      </c>
      <c r="BZ241" s="363" t="s">
        <v>7868</v>
      </c>
      <c r="CA241" s="300" t="s">
        <v>7869</v>
      </c>
      <c r="CB241" s="363" t="s">
        <v>7870</v>
      </c>
      <c r="CC241" s="86" t="str">
        <f t="shared" si="64"/>
        <v>MR316, 17x8.5, 0mm Offset, 5x5, 71.5mm Centerbore, Matte Black</v>
      </c>
      <c r="CD241" s="74" t="s">
        <v>3719</v>
      </c>
      <c r="CE241" s="74" t="s">
        <v>3720</v>
      </c>
      <c r="CF241" s="74" t="str">
        <f t="shared" si="65"/>
        <v>STREET (3XX)</v>
      </c>
    </row>
    <row r="242" spans="1:84" s="36" customFormat="1" ht="15" customHeight="1">
      <c r="A242" s="22">
        <f t="shared" si="69"/>
        <v>240</v>
      </c>
      <c r="B242" s="92" t="s">
        <v>84</v>
      </c>
      <c r="C242" s="92" t="s">
        <v>1038</v>
      </c>
      <c r="D242" s="92" t="s">
        <v>3867</v>
      </c>
      <c r="E242" s="129" t="str">
        <f>CONCATENATE(LEFT(D242,5),VLOOKUP(CONCATENATE(O242,"x",P242),'WHEEL PART NUMBER GUIDE'!$B$9:$C$51,2,FALSE),VLOOKUP(CONCATENATE(Q242, W242), 'WHEEL PART NUMBER GUIDE'!$Q$6:$R$98, 2, FALSE),VLOOKUP(Z242,'WHEEL PART NUMBER GUIDE'!$J$8:$K$54,2, FALSE),IF(V242="N/A",IF(ABS(T242)&lt;10,"0"&amp;ABS(T242),ABS(T242)),CONCATENATE(LEFT(V242,1),RIGHT(V242,1))), G242, H242)</f>
        <v>MR31678558500</v>
      </c>
      <c r="F242" s="84" t="str">
        <f t="shared" si="66"/>
        <v>MR31678558500</v>
      </c>
      <c r="G242" s="83"/>
      <c r="H242" s="83"/>
      <c r="I242" s="72" t="s">
        <v>3870</v>
      </c>
      <c r="J242" s="305">
        <v>43815</v>
      </c>
      <c r="K242" s="78" t="s">
        <v>1230</v>
      </c>
      <c r="L242" s="328">
        <v>299</v>
      </c>
      <c r="M242" s="85">
        <f t="shared" si="72"/>
        <v>299</v>
      </c>
      <c r="N242" s="630"/>
      <c r="O242" s="29">
        <v>17</v>
      </c>
      <c r="P242" s="24">
        <v>8.5</v>
      </c>
      <c r="Q242" s="92" t="str">
        <f t="shared" si="70"/>
        <v>5x150</v>
      </c>
      <c r="R242" s="3">
        <v>5</v>
      </c>
      <c r="S242" s="29">
        <v>150</v>
      </c>
      <c r="T242" s="29">
        <v>0</v>
      </c>
      <c r="U242" s="16">
        <v>4.75</v>
      </c>
      <c r="V242" s="93" t="s">
        <v>85</v>
      </c>
      <c r="W242" s="16">
        <v>110.5</v>
      </c>
      <c r="X242" s="8">
        <v>26.04394190610687</v>
      </c>
      <c r="Y242" s="47">
        <v>2650</v>
      </c>
      <c r="Z242" s="71" t="s">
        <v>2165</v>
      </c>
      <c r="AA242" s="71" t="s">
        <v>2845</v>
      </c>
      <c r="AB242" s="47" t="str">
        <f t="shared" si="68"/>
        <v>17x8.5, 5x150, 0 OS, 2650 lbs</v>
      </c>
      <c r="AC242" s="74" t="s">
        <v>1598</v>
      </c>
      <c r="AD242" s="46" t="str">
        <f>IF(AC242="N/A","None",VLOOKUP(AC242,ACCESSORIES!F:N,9,FALSE))</f>
        <v>Snap In</v>
      </c>
      <c r="AE242" s="82">
        <f>_xlfn.IFNA(VLOOKUP(AC242,ACCESSORIES!F:J,5,FALSE),"N/A")</f>
        <v>22</v>
      </c>
      <c r="AF242" s="80" t="s">
        <v>85</v>
      </c>
      <c r="AG242" s="73" t="s">
        <v>85</v>
      </c>
      <c r="AH242" s="73" t="s">
        <v>85</v>
      </c>
      <c r="AI242" s="73" t="s">
        <v>85</v>
      </c>
      <c r="AJ242" s="9" t="str">
        <f>_xlfn.IFNA(VLOOKUP(AI242,ACCESSORIES!F:J,5,FALSE),"N/A")</f>
        <v>N/A</v>
      </c>
      <c r="AK242" s="74" t="s">
        <v>236</v>
      </c>
      <c r="AL242" s="74" t="s">
        <v>85</v>
      </c>
      <c r="AM242" s="38" t="str">
        <f>_xlfn.IFNA(VLOOKUP(AL242,ACCESSORIES!F:J,5,FALSE),"N/A")</f>
        <v>N/A</v>
      </c>
      <c r="AN242" s="74" t="s">
        <v>85</v>
      </c>
      <c r="AO242" s="75">
        <v>16.2</v>
      </c>
      <c r="AP242" s="75">
        <v>60</v>
      </c>
      <c r="AQ242" s="3">
        <v>180</v>
      </c>
      <c r="AR242" s="34">
        <v>0</v>
      </c>
      <c r="AS242" s="34">
        <v>18.8</v>
      </c>
      <c r="AT242" s="34">
        <v>38</v>
      </c>
      <c r="AU242" s="34">
        <v>48</v>
      </c>
      <c r="AV242" s="34">
        <v>207.7</v>
      </c>
      <c r="AW242" s="94">
        <v>203</v>
      </c>
      <c r="AX242" s="383">
        <v>103.35</v>
      </c>
      <c r="AY242" s="382">
        <v>32.590000000000003</v>
      </c>
      <c r="AZ242" s="382">
        <v>40.14</v>
      </c>
      <c r="BA242" s="49">
        <v>50</v>
      </c>
      <c r="BB242" s="48">
        <f t="shared" si="67"/>
        <v>1.97</v>
      </c>
      <c r="BC242" s="3" t="s">
        <v>85</v>
      </c>
      <c r="BD242" s="412" t="str">
        <f>_xlfn.IFNA(VLOOKUP(BC242,ACCESSORIES!F:J,5,FALSE),"N/A")</f>
        <v>N/A</v>
      </c>
      <c r="BE242" s="3" t="s">
        <v>85</v>
      </c>
      <c r="BF242" s="412" t="str">
        <f>_xlfn.IFNA(VLOOKUP(BE242,ACCESSORIES!F:J,5,FALSE),"N/A")</f>
        <v>N/A</v>
      </c>
      <c r="BG242" s="70">
        <v>31</v>
      </c>
      <c r="BH242" s="50">
        <v>20.236220472440898</v>
      </c>
      <c r="BI242" s="50">
        <v>20.236220472440898</v>
      </c>
      <c r="BJ242" s="50">
        <v>11.417322834645701</v>
      </c>
      <c r="BK242" s="357">
        <f t="shared" si="71"/>
        <v>7.6616839999999839E-2</v>
      </c>
      <c r="BL242" s="73">
        <v>36</v>
      </c>
      <c r="BM242" s="107" t="s">
        <v>10367</v>
      </c>
      <c r="BN242" s="46" t="s">
        <v>3891</v>
      </c>
      <c r="BO242" s="29" t="s">
        <v>3907</v>
      </c>
      <c r="BP242" s="29" t="s">
        <v>5222</v>
      </c>
      <c r="BQ242" s="29" t="s">
        <v>5223</v>
      </c>
      <c r="BR242" s="29" t="s">
        <v>5216</v>
      </c>
      <c r="BS242" s="74" t="s">
        <v>4101</v>
      </c>
      <c r="BT242" s="74" t="s">
        <v>3909</v>
      </c>
      <c r="BU242" s="74"/>
      <c r="BV242" s="74"/>
      <c r="BW242" s="74"/>
      <c r="BX242" s="74"/>
      <c r="BY242" s="300" t="s">
        <v>7867</v>
      </c>
      <c r="BZ242" s="363" t="s">
        <v>7868</v>
      </c>
      <c r="CA242" s="300" t="s">
        <v>7869</v>
      </c>
      <c r="CB242" s="363" t="s">
        <v>7870</v>
      </c>
      <c r="CC242" s="86" t="str">
        <f t="shared" si="64"/>
        <v>MR316, 17x8.5, 0mm Offset, 5x150, 110.5mm Centerbore, Matte Black</v>
      </c>
      <c r="CD242" s="74" t="s">
        <v>3719</v>
      </c>
      <c r="CE242" s="74" t="s">
        <v>3720</v>
      </c>
      <c r="CF242" s="74" t="str">
        <f t="shared" si="65"/>
        <v>STREET (3XX)</v>
      </c>
    </row>
    <row r="243" spans="1:84" s="36" customFormat="1" ht="15" customHeight="1">
      <c r="A243" s="22">
        <f t="shared" si="69"/>
        <v>241</v>
      </c>
      <c r="B243" s="92" t="s">
        <v>84</v>
      </c>
      <c r="C243" s="92" t="s">
        <v>1038</v>
      </c>
      <c r="D243" s="92" t="s">
        <v>3867</v>
      </c>
      <c r="E243" s="129" t="str">
        <f>CONCATENATE(LEFT(D243,5),VLOOKUP(CONCATENATE(O243,"x",P243),'WHEEL PART NUMBER GUIDE'!$B$9:$C$51,2,FALSE),VLOOKUP(CONCATENATE(Q243, W243), 'WHEEL PART NUMBER GUIDE'!$Q$6:$R$98, 2, FALSE),VLOOKUP(Z243,'WHEEL PART NUMBER GUIDE'!$J$8:$K$54,2, FALSE),IF(V243="N/A",IF(ABS(T243)&lt;10,"0"&amp;ABS(T243),ABS(T243)),CONCATENATE(LEFT(V243,1),RIGHT(V243,1))), G243, H243)</f>
        <v>MR31678562500</v>
      </c>
      <c r="F243" s="84" t="str">
        <f t="shared" si="66"/>
        <v>MR31678562500</v>
      </c>
      <c r="G243" s="83"/>
      <c r="H243" s="83"/>
      <c r="I243" s="72" t="s">
        <v>3872</v>
      </c>
      <c r="J243" s="305">
        <v>43815</v>
      </c>
      <c r="K243" s="78" t="s">
        <v>1230</v>
      </c>
      <c r="L243" s="328">
        <v>299</v>
      </c>
      <c r="M243" s="85">
        <f t="shared" si="72"/>
        <v>299</v>
      </c>
      <c r="N243" s="630"/>
      <c r="O243" s="29">
        <v>17</v>
      </c>
      <c r="P243" s="24">
        <v>8.5</v>
      </c>
      <c r="Q243" s="92" t="str">
        <f t="shared" si="70"/>
        <v>6x120</v>
      </c>
      <c r="R243" s="3">
        <v>6</v>
      </c>
      <c r="S243" s="29">
        <v>120</v>
      </c>
      <c r="T243" s="29">
        <v>0</v>
      </c>
      <c r="U243" s="16">
        <v>4.75</v>
      </c>
      <c r="V243" s="93" t="s">
        <v>85</v>
      </c>
      <c r="W243" s="16">
        <v>67</v>
      </c>
      <c r="X243" s="8">
        <v>24.7</v>
      </c>
      <c r="Y243" s="47">
        <v>2650</v>
      </c>
      <c r="Z243" s="71" t="s">
        <v>2165</v>
      </c>
      <c r="AA243" s="71" t="s">
        <v>2845</v>
      </c>
      <c r="AB243" s="47" t="str">
        <f t="shared" si="68"/>
        <v>17x8.5, 6x120, 0 OS, 2650 lbs</v>
      </c>
      <c r="AC243" s="74" t="s">
        <v>1600</v>
      </c>
      <c r="AD243" s="46" t="str">
        <f>IF(AC243="N/A","None",VLOOKUP(AC243,ACCESSORIES!F:N,9,FALSE))</f>
        <v>Snap In</v>
      </c>
      <c r="AE243" s="82">
        <f>_xlfn.IFNA(VLOOKUP(AC243,ACCESSORIES!F:J,5,FALSE),"N/A")</f>
        <v>22</v>
      </c>
      <c r="AF243" s="80" t="s">
        <v>85</v>
      </c>
      <c r="AG243" s="73" t="s">
        <v>85</v>
      </c>
      <c r="AH243" s="73" t="s">
        <v>85</v>
      </c>
      <c r="AI243" s="73" t="s">
        <v>85</v>
      </c>
      <c r="AJ243" s="9" t="str">
        <f>_xlfn.IFNA(VLOOKUP(AI243,ACCESSORIES!F:J,5,FALSE),"N/A")</f>
        <v>N/A</v>
      </c>
      <c r="AK243" s="74" t="s">
        <v>236</v>
      </c>
      <c r="AL243" s="74" t="s">
        <v>85</v>
      </c>
      <c r="AM243" s="38" t="str">
        <f>_xlfn.IFNA(VLOOKUP(AL243,ACCESSORIES!F:J,5,FALSE),"N/A")</f>
        <v>N/A</v>
      </c>
      <c r="AN243" s="74" t="s">
        <v>85</v>
      </c>
      <c r="AO243" s="75">
        <v>16.2</v>
      </c>
      <c r="AP243" s="75">
        <v>60</v>
      </c>
      <c r="AQ243" s="3">
        <v>150</v>
      </c>
      <c r="AR243" s="34">
        <v>15</v>
      </c>
      <c r="AS243" s="34">
        <v>25.6</v>
      </c>
      <c r="AT243" s="34">
        <v>38</v>
      </c>
      <c r="AU243" s="34">
        <v>48</v>
      </c>
      <c r="AV243" s="34">
        <v>207.7</v>
      </c>
      <c r="AW243" s="94">
        <v>203</v>
      </c>
      <c r="AX243" s="383">
        <v>67</v>
      </c>
      <c r="AY243" s="382">
        <v>39.9</v>
      </c>
      <c r="AZ243" s="382">
        <v>39.9</v>
      </c>
      <c r="BA243" s="49">
        <v>50</v>
      </c>
      <c r="BB243" s="48">
        <f t="shared" si="67"/>
        <v>1.97</v>
      </c>
      <c r="BC243" s="3" t="s">
        <v>85</v>
      </c>
      <c r="BD243" s="412" t="str">
        <f>_xlfn.IFNA(VLOOKUP(BC243,ACCESSORIES!F:J,5,FALSE),"N/A")</f>
        <v>N/A</v>
      </c>
      <c r="BE243" s="3" t="s">
        <v>85</v>
      </c>
      <c r="BF243" s="412" t="str">
        <f>_xlfn.IFNA(VLOOKUP(BE243,ACCESSORIES!F:J,5,FALSE),"N/A")</f>
        <v>N/A</v>
      </c>
      <c r="BG243" s="70">
        <v>29</v>
      </c>
      <c r="BH243" s="50">
        <v>20.236220472440898</v>
      </c>
      <c r="BI243" s="50">
        <v>20.236220472440898</v>
      </c>
      <c r="BJ243" s="50">
        <v>11.417322834645701</v>
      </c>
      <c r="BK243" s="357">
        <f t="shared" si="71"/>
        <v>7.6616839999999839E-2</v>
      </c>
      <c r="BL243" s="73">
        <v>36</v>
      </c>
      <c r="BM243" s="107" t="s">
        <v>10367</v>
      </c>
      <c r="BN243" s="46" t="s">
        <v>3891</v>
      </c>
      <c r="BO243" s="29" t="s">
        <v>3907</v>
      </c>
      <c r="BP243" s="29" t="s">
        <v>5222</v>
      </c>
      <c r="BQ243" s="29" t="s">
        <v>5223</v>
      </c>
      <c r="BR243" s="29" t="s">
        <v>5216</v>
      </c>
      <c r="BS243" s="74" t="s">
        <v>4101</v>
      </c>
      <c r="BT243" s="74" t="s">
        <v>3909</v>
      </c>
      <c r="BU243" s="74"/>
      <c r="BV243" s="74"/>
      <c r="BW243" s="74"/>
      <c r="BX243" s="74"/>
      <c r="BY243" s="300" t="s">
        <v>7863</v>
      </c>
      <c r="BZ243" s="363" t="s">
        <v>7864</v>
      </c>
      <c r="CA243" s="300" t="s">
        <v>7866</v>
      </c>
      <c r="CB243" s="363" t="s">
        <v>7865</v>
      </c>
      <c r="CC243" s="86" t="str">
        <f t="shared" si="64"/>
        <v>MR316, 17x8.5, 0mm Offset, 6x120, 67mm Centerbore, Matte Black</v>
      </c>
      <c r="CD243" s="74" t="s">
        <v>3719</v>
      </c>
      <c r="CE243" s="74" t="s">
        <v>3720</v>
      </c>
      <c r="CF243" s="74" t="str">
        <f t="shared" si="65"/>
        <v>STREET (3XX)</v>
      </c>
    </row>
    <row r="244" spans="1:84" s="36" customFormat="1" ht="15" customHeight="1">
      <c r="A244" s="22">
        <f t="shared" si="69"/>
        <v>242</v>
      </c>
      <c r="B244" s="92" t="s">
        <v>84</v>
      </c>
      <c r="C244" s="92" t="s">
        <v>1038</v>
      </c>
      <c r="D244" s="92" t="s">
        <v>3867</v>
      </c>
      <c r="E244" s="129" t="str">
        <f>CONCATENATE(LEFT(D244,5),VLOOKUP(CONCATENATE(O244,"x",P244),'WHEEL PART NUMBER GUIDE'!$B$9:$C$51,2,FALSE),VLOOKUP(CONCATENATE(Q244, W244), 'WHEEL PART NUMBER GUIDE'!$Q$6:$R$98, 2, FALSE),VLOOKUP(Z244,'WHEEL PART NUMBER GUIDE'!$J$8:$K$54,2, FALSE),IF(V244="N/A",IF(ABS(T244)&lt;10,"0"&amp;ABS(T244),ABS(T244)),CONCATENATE(LEFT(V244,1),RIGHT(V244,1))), G244, H244)</f>
        <v>MR31678516500</v>
      </c>
      <c r="F244" s="84" t="str">
        <f t="shared" si="66"/>
        <v>MR31678516500</v>
      </c>
      <c r="G244" s="83"/>
      <c r="H244" s="83"/>
      <c r="I244" s="72" t="s">
        <v>3874</v>
      </c>
      <c r="J244" s="305">
        <v>43815</v>
      </c>
      <c r="K244" s="78" t="s">
        <v>1230</v>
      </c>
      <c r="L244" s="328">
        <v>299</v>
      </c>
      <c r="M244" s="85">
        <f t="shared" si="72"/>
        <v>299</v>
      </c>
      <c r="N244" s="630"/>
      <c r="O244" s="29">
        <v>17</v>
      </c>
      <c r="P244" s="24">
        <v>8.5</v>
      </c>
      <c r="Q244" s="92" t="str">
        <f t="shared" si="70"/>
        <v>6x135</v>
      </c>
      <c r="R244" s="3">
        <v>6</v>
      </c>
      <c r="S244" s="29">
        <v>135</v>
      </c>
      <c r="T244" s="29">
        <v>0</v>
      </c>
      <c r="U244" s="16">
        <v>4.75</v>
      </c>
      <c r="V244" s="93" t="s">
        <v>85</v>
      </c>
      <c r="W244" s="16">
        <v>87</v>
      </c>
      <c r="X244" s="8">
        <v>26.176219263417796</v>
      </c>
      <c r="Y244" s="47">
        <v>2650</v>
      </c>
      <c r="Z244" s="71" t="s">
        <v>2165</v>
      </c>
      <c r="AA244" s="71" t="s">
        <v>2845</v>
      </c>
      <c r="AB244" s="47" t="str">
        <f t="shared" si="68"/>
        <v>17x8.5, 6x135, 0 OS, 2650 lbs</v>
      </c>
      <c r="AC244" s="74" t="s">
        <v>1600</v>
      </c>
      <c r="AD244" s="46" t="str">
        <f>IF(AC244="N/A","None",VLOOKUP(AC244,ACCESSORIES!F:N,9,FALSE))</f>
        <v>Snap In</v>
      </c>
      <c r="AE244" s="82">
        <f>_xlfn.IFNA(VLOOKUP(AC244,ACCESSORIES!F:J,5,FALSE),"N/A")</f>
        <v>22</v>
      </c>
      <c r="AF244" s="80" t="s">
        <v>85</v>
      </c>
      <c r="AG244" s="73" t="s">
        <v>85</v>
      </c>
      <c r="AH244" s="73" t="s">
        <v>85</v>
      </c>
      <c r="AI244" s="73" t="s">
        <v>85</v>
      </c>
      <c r="AJ244" s="9" t="str">
        <f>_xlfn.IFNA(VLOOKUP(AI244,ACCESSORIES!F:J,5,FALSE),"N/A")</f>
        <v>N/A</v>
      </c>
      <c r="AK244" s="74" t="s">
        <v>236</v>
      </c>
      <c r="AL244" s="74" t="s">
        <v>85</v>
      </c>
      <c r="AM244" s="38" t="str">
        <f>_xlfn.IFNA(VLOOKUP(AL244,ACCESSORIES!F:J,5,FALSE),"N/A")</f>
        <v>N/A</v>
      </c>
      <c r="AN244" s="74" t="s">
        <v>85</v>
      </c>
      <c r="AO244" s="75">
        <v>16.2</v>
      </c>
      <c r="AP244" s="75">
        <v>60</v>
      </c>
      <c r="AQ244" s="3">
        <v>175</v>
      </c>
      <c r="AR244" s="34">
        <v>7.7</v>
      </c>
      <c r="AS244" s="34">
        <v>25.6</v>
      </c>
      <c r="AT244" s="34">
        <v>38</v>
      </c>
      <c r="AU244" s="34">
        <v>48</v>
      </c>
      <c r="AV244" s="34">
        <v>207.7</v>
      </c>
      <c r="AW244" s="94">
        <v>203</v>
      </c>
      <c r="AX244" s="383">
        <v>82.6</v>
      </c>
      <c r="AY244" s="382">
        <v>31.59</v>
      </c>
      <c r="AZ244" s="382">
        <v>39.9</v>
      </c>
      <c r="BA244" s="49">
        <v>50</v>
      </c>
      <c r="BB244" s="48">
        <f t="shared" si="67"/>
        <v>1.97</v>
      </c>
      <c r="BC244" s="3" t="s">
        <v>85</v>
      </c>
      <c r="BD244" s="412" t="str">
        <f>_xlfn.IFNA(VLOOKUP(BC244,ACCESSORIES!F:J,5,FALSE),"N/A")</f>
        <v>N/A</v>
      </c>
      <c r="BE244" s="3" t="s">
        <v>85</v>
      </c>
      <c r="BF244" s="412" t="str">
        <f>_xlfn.IFNA(VLOOKUP(BE244,ACCESSORIES!F:J,5,FALSE),"N/A")</f>
        <v>N/A</v>
      </c>
      <c r="BG244" s="70">
        <v>31</v>
      </c>
      <c r="BH244" s="50">
        <v>20.236220472440898</v>
      </c>
      <c r="BI244" s="50">
        <v>20.236220472440898</v>
      </c>
      <c r="BJ244" s="50">
        <v>11.417322834645701</v>
      </c>
      <c r="BK244" s="357">
        <f t="shared" si="71"/>
        <v>7.6616839999999839E-2</v>
      </c>
      <c r="BL244" s="73">
        <v>36</v>
      </c>
      <c r="BM244" s="107" t="s">
        <v>10367</v>
      </c>
      <c r="BN244" s="46" t="s">
        <v>3891</v>
      </c>
      <c r="BO244" s="29" t="s">
        <v>3907</v>
      </c>
      <c r="BP244" s="29" t="s">
        <v>5222</v>
      </c>
      <c r="BQ244" s="29" t="s">
        <v>5223</v>
      </c>
      <c r="BR244" s="29" t="s">
        <v>5216</v>
      </c>
      <c r="BS244" s="74" t="s">
        <v>4101</v>
      </c>
      <c r="BT244" s="74" t="s">
        <v>3909</v>
      </c>
      <c r="BU244" s="74"/>
      <c r="BV244" s="74"/>
      <c r="BW244" s="74"/>
      <c r="BX244" s="74"/>
      <c r="BY244" s="300" t="s">
        <v>7863</v>
      </c>
      <c r="BZ244" s="363" t="s">
        <v>7864</v>
      </c>
      <c r="CA244" s="300" t="s">
        <v>7866</v>
      </c>
      <c r="CB244" s="363" t="s">
        <v>7865</v>
      </c>
      <c r="CC244" s="86" t="str">
        <f t="shared" si="64"/>
        <v>MR316, 17x8.5, 0mm Offset, 6x135, 87mm Centerbore, Matte Black</v>
      </c>
      <c r="CD244" s="74" t="s">
        <v>3719</v>
      </c>
      <c r="CE244" s="74" t="s">
        <v>3720</v>
      </c>
      <c r="CF244" s="74" t="str">
        <f t="shared" si="65"/>
        <v>STREET (3XX)</v>
      </c>
    </row>
    <row r="245" spans="1:84" s="36" customFormat="1" ht="15" customHeight="1">
      <c r="A245" s="22">
        <f t="shared" si="69"/>
        <v>243</v>
      </c>
      <c r="B245" s="92" t="s">
        <v>84</v>
      </c>
      <c r="C245" s="92" t="s">
        <v>1038</v>
      </c>
      <c r="D245" s="92" t="s">
        <v>3867</v>
      </c>
      <c r="E245" s="129" t="str">
        <f>CONCATENATE(LEFT(D245,5),VLOOKUP(CONCATENATE(O245,"x",P245),'WHEEL PART NUMBER GUIDE'!$B$9:$C$51,2,FALSE),VLOOKUP(CONCATENATE(Q245, W245), 'WHEEL PART NUMBER GUIDE'!$Q$6:$R$98, 2, FALSE),VLOOKUP(Z245,'WHEEL PART NUMBER GUIDE'!$J$8:$K$54,2, FALSE),IF(V245="N/A",IF(ABS(T245)&lt;10,"0"&amp;ABS(T245),ABS(T245)),CONCATENATE(LEFT(V245,1),RIGHT(V245,1))), G245, H245)</f>
        <v>MR31678516800</v>
      </c>
      <c r="F245" s="84" t="str">
        <f t="shared" si="66"/>
        <v>MR31678516800</v>
      </c>
      <c r="G245" s="83"/>
      <c r="H245" s="83"/>
      <c r="I245" s="72" t="s">
        <v>3875</v>
      </c>
      <c r="J245" s="305">
        <v>43815</v>
      </c>
      <c r="K245" s="78" t="s">
        <v>3713</v>
      </c>
      <c r="L245" s="328">
        <v>299</v>
      </c>
      <c r="M245" s="85" t="str">
        <f t="shared" si="72"/>
        <v/>
      </c>
      <c r="N245" s="630"/>
      <c r="O245" s="29">
        <v>17</v>
      </c>
      <c r="P245" s="24">
        <v>8.5</v>
      </c>
      <c r="Q245" s="92" t="str">
        <f t="shared" si="70"/>
        <v>6x135</v>
      </c>
      <c r="R245" s="3">
        <v>6</v>
      </c>
      <c r="S245" s="29">
        <v>135</v>
      </c>
      <c r="T245" s="29">
        <v>0</v>
      </c>
      <c r="U245" s="16">
        <v>4.75</v>
      </c>
      <c r="V245" s="93" t="s">
        <v>85</v>
      </c>
      <c r="W245" s="16">
        <v>87</v>
      </c>
      <c r="X245" s="8">
        <v>26.176219263417796</v>
      </c>
      <c r="Y245" s="47">
        <v>2650</v>
      </c>
      <c r="Z245" s="71" t="s">
        <v>2516</v>
      </c>
      <c r="AA245" s="71" t="s">
        <v>2850</v>
      </c>
      <c r="AB245" s="47" t="str">
        <f t="shared" si="68"/>
        <v>17x8.5, 6x135, 0 OS, 2650 lbs</v>
      </c>
      <c r="AC245" s="74" t="s">
        <v>1600</v>
      </c>
      <c r="AD245" s="46" t="str">
        <f>IF(AC245="N/A","None",VLOOKUP(AC245,ACCESSORIES!F:N,9,FALSE))</f>
        <v>Snap In</v>
      </c>
      <c r="AE245" s="82">
        <f>_xlfn.IFNA(VLOOKUP(AC245,ACCESSORIES!F:J,5,FALSE),"N/A")</f>
        <v>22</v>
      </c>
      <c r="AF245" s="80" t="s">
        <v>85</v>
      </c>
      <c r="AG245" s="73" t="s">
        <v>85</v>
      </c>
      <c r="AH245" s="73" t="s">
        <v>85</v>
      </c>
      <c r="AI245" s="73" t="s">
        <v>85</v>
      </c>
      <c r="AJ245" s="9" t="str">
        <f>_xlfn.IFNA(VLOOKUP(AI245,ACCESSORIES!F:J,5,FALSE),"N/A")</f>
        <v>N/A</v>
      </c>
      <c r="AK245" s="74" t="s">
        <v>236</v>
      </c>
      <c r="AL245" s="74" t="s">
        <v>85</v>
      </c>
      <c r="AM245" s="38" t="str">
        <f>_xlfn.IFNA(VLOOKUP(AL245,ACCESSORIES!F:J,5,FALSE),"N/A")</f>
        <v>N/A</v>
      </c>
      <c r="AN245" s="74" t="s">
        <v>85</v>
      </c>
      <c r="AO245" s="75">
        <v>16.2</v>
      </c>
      <c r="AP245" s="75">
        <v>60</v>
      </c>
      <c r="AQ245" s="3">
        <v>175</v>
      </c>
      <c r="AR245" s="34">
        <v>7.7</v>
      </c>
      <c r="AS245" s="34">
        <v>25.6</v>
      </c>
      <c r="AT245" s="34">
        <v>38</v>
      </c>
      <c r="AU245" s="34">
        <v>48</v>
      </c>
      <c r="AV245" s="34">
        <v>207.7</v>
      </c>
      <c r="AW245" s="94">
        <v>203</v>
      </c>
      <c r="AX245" s="383">
        <v>82.6</v>
      </c>
      <c r="AY245" s="382">
        <v>31.59</v>
      </c>
      <c r="AZ245" s="382">
        <v>39.9</v>
      </c>
      <c r="BA245" s="49">
        <v>50</v>
      </c>
      <c r="BB245" s="48">
        <f t="shared" si="67"/>
        <v>1.97</v>
      </c>
      <c r="BC245" s="3" t="s">
        <v>85</v>
      </c>
      <c r="BD245" s="412" t="str">
        <f>_xlfn.IFNA(VLOOKUP(BC245,ACCESSORIES!F:J,5,FALSE),"N/A")</f>
        <v>N/A</v>
      </c>
      <c r="BE245" s="3" t="s">
        <v>85</v>
      </c>
      <c r="BF245" s="412" t="str">
        <f>_xlfn.IFNA(VLOOKUP(BE245,ACCESSORIES!F:J,5,FALSE),"N/A")</f>
        <v>N/A</v>
      </c>
      <c r="BG245" s="70">
        <v>31</v>
      </c>
      <c r="BH245" s="50">
        <v>20.236220472440898</v>
      </c>
      <c r="BI245" s="50">
        <v>20.236220472440898</v>
      </c>
      <c r="BJ245" s="50">
        <v>11.417322834645701</v>
      </c>
      <c r="BK245" s="357">
        <f t="shared" si="71"/>
        <v>7.6616839999999839E-2</v>
      </c>
      <c r="BL245" s="73">
        <v>36</v>
      </c>
      <c r="BM245" s="107" t="s">
        <v>10367</v>
      </c>
      <c r="BN245" s="46" t="s">
        <v>3891</v>
      </c>
      <c r="BO245" s="29" t="s">
        <v>3907</v>
      </c>
      <c r="BP245" s="29" t="s">
        <v>5222</v>
      </c>
      <c r="BQ245" s="29" t="s">
        <v>5223</v>
      </c>
      <c r="BR245" s="29" t="s">
        <v>5216</v>
      </c>
      <c r="BS245" s="74" t="s">
        <v>4101</v>
      </c>
      <c r="BT245" s="74" t="s">
        <v>3909</v>
      </c>
      <c r="BU245" s="74"/>
      <c r="BV245" s="74"/>
      <c r="BW245" s="74"/>
      <c r="BX245" s="74"/>
      <c r="BY245" s="300" t="s">
        <v>6199</v>
      </c>
      <c r="BZ245" s="363" t="s">
        <v>7883</v>
      </c>
      <c r="CA245" s="300" t="s">
        <v>6201</v>
      </c>
      <c r="CB245" s="363" t="s">
        <v>7884</v>
      </c>
      <c r="CC245" s="86" t="str">
        <f t="shared" si="64"/>
        <v>CLOSEOUT - MR316, 17x8.5, 0mm Offset, 6x135, 87mm Centerbore, Gloss Titanium</v>
      </c>
      <c r="CD245" s="74" t="s">
        <v>3719</v>
      </c>
      <c r="CE245" s="74" t="s">
        <v>3720</v>
      </c>
      <c r="CF245" s="74" t="str">
        <f t="shared" si="65"/>
        <v>STREET (3XX)</v>
      </c>
    </row>
    <row r="246" spans="1:84" s="36" customFormat="1" ht="15" customHeight="1">
      <c r="A246" s="22">
        <f t="shared" si="69"/>
        <v>244</v>
      </c>
      <c r="B246" s="92" t="s">
        <v>84</v>
      </c>
      <c r="C246" s="92" t="s">
        <v>1038</v>
      </c>
      <c r="D246" s="92" t="s">
        <v>3867</v>
      </c>
      <c r="E246" s="129" t="str">
        <f>CONCATENATE(LEFT(D246,5),VLOOKUP(CONCATENATE(O246,"x",P246),'WHEEL PART NUMBER GUIDE'!$B$9:$C$51,2,FALSE),VLOOKUP(CONCATENATE(Q246, W246), 'WHEEL PART NUMBER GUIDE'!$Q$6:$R$98, 2, FALSE),VLOOKUP(Z246,'WHEEL PART NUMBER GUIDE'!$J$8:$K$54,2, FALSE),IF(V246="N/A",IF(ABS(T246)&lt;10,"0"&amp;ABS(T246),ABS(T246)),CONCATENATE(LEFT(V246,1),RIGHT(V246,1))), G246, H246)</f>
        <v>MR31678560500</v>
      </c>
      <c r="F246" s="84" t="str">
        <f t="shared" si="66"/>
        <v>MR31678560500</v>
      </c>
      <c r="G246" s="83"/>
      <c r="H246" s="83"/>
      <c r="I246" s="72" t="s">
        <v>3876</v>
      </c>
      <c r="J246" s="305">
        <v>43815</v>
      </c>
      <c r="K246" s="78" t="s">
        <v>1230</v>
      </c>
      <c r="L246" s="328">
        <v>299</v>
      </c>
      <c r="M246" s="85">
        <f t="shared" si="72"/>
        <v>299</v>
      </c>
      <c r="N246" s="630"/>
      <c r="O246" s="29">
        <v>17</v>
      </c>
      <c r="P246" s="24">
        <v>8.5</v>
      </c>
      <c r="Q246" s="92" t="str">
        <f t="shared" si="70"/>
        <v>6x5.5</v>
      </c>
      <c r="R246" s="3">
        <v>6</v>
      </c>
      <c r="S246" s="29">
        <v>5.5</v>
      </c>
      <c r="T246" s="29">
        <v>0</v>
      </c>
      <c r="U246" s="16">
        <v>4.75</v>
      </c>
      <c r="V246" s="93" t="s">
        <v>85</v>
      </c>
      <c r="W246" s="16">
        <v>106.25</v>
      </c>
      <c r="X246" s="8">
        <v>25.661807318319749</v>
      </c>
      <c r="Y246" s="47">
        <v>2650</v>
      </c>
      <c r="Z246" s="71" t="s">
        <v>2165</v>
      </c>
      <c r="AA246" s="71" t="s">
        <v>2845</v>
      </c>
      <c r="AB246" s="47" t="str">
        <f t="shared" si="68"/>
        <v>17x8.5, 6x5.5, 0 OS, 2650 lbs</v>
      </c>
      <c r="AC246" s="74" t="s">
        <v>1598</v>
      </c>
      <c r="AD246" s="46" t="str">
        <f>IF(AC246="N/A","None",VLOOKUP(AC246,ACCESSORIES!F:N,9,FALSE))</f>
        <v>Snap In</v>
      </c>
      <c r="AE246" s="82">
        <f>_xlfn.IFNA(VLOOKUP(AC246,ACCESSORIES!F:J,5,FALSE),"N/A")</f>
        <v>22</v>
      </c>
      <c r="AF246" s="80" t="s">
        <v>85</v>
      </c>
      <c r="AG246" s="73" t="s">
        <v>85</v>
      </c>
      <c r="AH246" s="73" t="s">
        <v>85</v>
      </c>
      <c r="AI246" s="73" t="s">
        <v>85</v>
      </c>
      <c r="AJ246" s="9" t="str">
        <f>_xlfn.IFNA(VLOOKUP(AI246,ACCESSORIES!F:J,5,FALSE),"N/A")</f>
        <v>N/A</v>
      </c>
      <c r="AK246" s="74" t="s">
        <v>236</v>
      </c>
      <c r="AL246" s="74" t="s">
        <v>1649</v>
      </c>
      <c r="AM246" s="38">
        <f>_xlfn.IFNA(VLOOKUP(AL246,ACCESSORIES!F:J,5,FALSE),"N/A")</f>
        <v>2.75</v>
      </c>
      <c r="AN246" s="3">
        <v>78.3</v>
      </c>
      <c r="AO246" s="75">
        <v>16.2</v>
      </c>
      <c r="AP246" s="75">
        <v>60</v>
      </c>
      <c r="AQ246" s="3">
        <v>175</v>
      </c>
      <c r="AR246" s="34">
        <v>7.7</v>
      </c>
      <c r="AS246" s="34">
        <v>25.6</v>
      </c>
      <c r="AT246" s="34">
        <v>38</v>
      </c>
      <c r="AU246" s="34">
        <v>48</v>
      </c>
      <c r="AV246" s="34">
        <v>207.7</v>
      </c>
      <c r="AW246" s="94">
        <v>203</v>
      </c>
      <c r="AX246" s="383">
        <v>103.35</v>
      </c>
      <c r="AY246" s="382">
        <v>31.59</v>
      </c>
      <c r="AZ246" s="382">
        <v>39.9</v>
      </c>
      <c r="BA246" s="49">
        <v>50</v>
      </c>
      <c r="BB246" s="48">
        <f t="shared" si="67"/>
        <v>1.97</v>
      </c>
      <c r="BC246" s="3" t="s">
        <v>85</v>
      </c>
      <c r="BD246" s="412" t="str">
        <f>_xlfn.IFNA(VLOOKUP(BC246,ACCESSORIES!F:J,5,FALSE),"N/A")</f>
        <v>N/A</v>
      </c>
      <c r="BE246" s="3" t="s">
        <v>85</v>
      </c>
      <c r="BF246" s="412" t="str">
        <f>_xlfn.IFNA(VLOOKUP(BE246,ACCESSORIES!F:J,5,FALSE),"N/A")</f>
        <v>N/A</v>
      </c>
      <c r="BG246" s="70">
        <v>31</v>
      </c>
      <c r="BH246" s="50">
        <v>20.236220472440898</v>
      </c>
      <c r="BI246" s="50">
        <v>20.236220472440898</v>
      </c>
      <c r="BJ246" s="50">
        <v>11.417322834645701</v>
      </c>
      <c r="BK246" s="357">
        <f t="shared" si="71"/>
        <v>7.6616839999999839E-2</v>
      </c>
      <c r="BL246" s="73">
        <v>36</v>
      </c>
      <c r="BM246" s="107" t="s">
        <v>10367</v>
      </c>
      <c r="BN246" s="46" t="s">
        <v>3891</v>
      </c>
      <c r="BO246" s="29" t="s">
        <v>3907</v>
      </c>
      <c r="BP246" s="29" t="s">
        <v>5222</v>
      </c>
      <c r="BQ246" s="29" t="s">
        <v>5223</v>
      </c>
      <c r="BR246" s="29" t="s">
        <v>5216</v>
      </c>
      <c r="BS246" s="74" t="s">
        <v>4101</v>
      </c>
      <c r="BT246" s="74" t="s">
        <v>3909</v>
      </c>
      <c r="BU246" s="74"/>
      <c r="BV246" s="74"/>
      <c r="BW246" s="74"/>
      <c r="BX246" s="74"/>
      <c r="BY246" s="300" t="s">
        <v>7863</v>
      </c>
      <c r="BZ246" s="363" t="s">
        <v>7864</v>
      </c>
      <c r="CA246" s="300" t="s">
        <v>7866</v>
      </c>
      <c r="CB246" s="363" t="s">
        <v>7865</v>
      </c>
      <c r="CC246" s="86" t="str">
        <f t="shared" si="64"/>
        <v>MR316, 17x8.5, 0mm Offset, 6x5.5, 106.25mm Centerbore, Matte Black</v>
      </c>
      <c r="CD246" s="74" t="s">
        <v>3719</v>
      </c>
      <c r="CE246" s="74" t="s">
        <v>3720</v>
      </c>
      <c r="CF246" s="74" t="str">
        <f t="shared" si="65"/>
        <v>STREET (3XX)</v>
      </c>
    </row>
    <row r="247" spans="1:84" s="36" customFormat="1" ht="15" customHeight="1">
      <c r="A247" s="22">
        <f t="shared" si="69"/>
        <v>245</v>
      </c>
      <c r="B247" s="92" t="s">
        <v>84</v>
      </c>
      <c r="C247" s="92" t="s">
        <v>1038</v>
      </c>
      <c r="D247" s="92" t="s">
        <v>3867</v>
      </c>
      <c r="E247" s="129" t="str">
        <f>CONCATENATE(LEFT(D247,5),VLOOKUP(CONCATENATE(O247,"x",P247),'WHEEL PART NUMBER GUIDE'!$B$9:$C$51,2,FALSE),VLOOKUP(CONCATENATE(Q247, W247), 'WHEEL PART NUMBER GUIDE'!$Q$6:$R$98, 2, FALSE),VLOOKUP(Z247,'WHEEL PART NUMBER GUIDE'!$J$8:$K$54,2, FALSE),IF(V247="N/A",IF(ABS(T247)&lt;10,"0"&amp;ABS(T247),ABS(T247)),CONCATENATE(LEFT(V247,1),RIGHT(V247,1))), G247, H247)</f>
        <v>MR31678560800</v>
      </c>
      <c r="F247" s="84" t="str">
        <f t="shared" si="66"/>
        <v>MR31678560800</v>
      </c>
      <c r="G247" s="83"/>
      <c r="H247" s="83"/>
      <c r="I247" s="72" t="s">
        <v>3877</v>
      </c>
      <c r="J247" s="305">
        <v>43815</v>
      </c>
      <c r="K247" s="78" t="s">
        <v>1230</v>
      </c>
      <c r="L247" s="328">
        <v>299</v>
      </c>
      <c r="M247" s="85">
        <f t="shared" si="72"/>
        <v>299</v>
      </c>
      <c r="N247" s="630"/>
      <c r="O247" s="29">
        <v>17</v>
      </c>
      <c r="P247" s="24">
        <v>8.5</v>
      </c>
      <c r="Q247" s="92" t="str">
        <f t="shared" si="70"/>
        <v>6x5.5</v>
      </c>
      <c r="R247" s="3">
        <v>6</v>
      </c>
      <c r="S247" s="29">
        <v>5.5</v>
      </c>
      <c r="T247" s="29">
        <v>0</v>
      </c>
      <c r="U247" s="16">
        <v>4.75</v>
      </c>
      <c r="V247" s="93" t="s">
        <v>85</v>
      </c>
      <c r="W247" s="16">
        <v>106.25</v>
      </c>
      <c r="X247" s="8">
        <v>25.661807318319756</v>
      </c>
      <c r="Y247" s="47">
        <v>2650</v>
      </c>
      <c r="Z247" s="11" t="s">
        <v>2516</v>
      </c>
      <c r="AA247" s="11" t="s">
        <v>2850</v>
      </c>
      <c r="AB247" s="47" t="str">
        <f t="shared" si="68"/>
        <v>17x8.5, 6x5.5, 0 OS, 2650 lbs</v>
      </c>
      <c r="AC247" s="74" t="s">
        <v>1598</v>
      </c>
      <c r="AD247" s="46" t="str">
        <f>IF(AC247="N/A","None",VLOOKUP(AC247,ACCESSORIES!F:N,9,FALSE))</f>
        <v>Snap In</v>
      </c>
      <c r="AE247" s="82">
        <f>_xlfn.IFNA(VLOOKUP(AC247,ACCESSORIES!F:J,5,FALSE),"N/A")</f>
        <v>22</v>
      </c>
      <c r="AF247" s="80" t="s">
        <v>85</v>
      </c>
      <c r="AG247" s="73" t="s">
        <v>85</v>
      </c>
      <c r="AH247" s="73" t="s">
        <v>85</v>
      </c>
      <c r="AI247" s="73" t="s">
        <v>85</v>
      </c>
      <c r="AJ247" s="9" t="str">
        <f>_xlfn.IFNA(VLOOKUP(AI247,ACCESSORIES!F:J,5,FALSE),"N/A")</f>
        <v>N/A</v>
      </c>
      <c r="AK247" s="74" t="s">
        <v>236</v>
      </c>
      <c r="AL247" s="74" t="s">
        <v>1649</v>
      </c>
      <c r="AM247" s="38">
        <f>_xlfn.IFNA(VLOOKUP(AL247,ACCESSORIES!F:J,5,FALSE),"N/A")</f>
        <v>2.75</v>
      </c>
      <c r="AN247" s="3">
        <v>78.3</v>
      </c>
      <c r="AO247" s="75">
        <v>16.2</v>
      </c>
      <c r="AP247" s="75">
        <v>60</v>
      </c>
      <c r="AQ247" s="3">
        <v>175</v>
      </c>
      <c r="AR247" s="34">
        <v>7.7</v>
      </c>
      <c r="AS247" s="34">
        <v>25.6</v>
      </c>
      <c r="AT247" s="34">
        <v>38</v>
      </c>
      <c r="AU247" s="34">
        <v>48</v>
      </c>
      <c r="AV247" s="34">
        <v>207.7</v>
      </c>
      <c r="AW247" s="94">
        <v>203</v>
      </c>
      <c r="AX247" s="383">
        <v>103.35</v>
      </c>
      <c r="AY247" s="382">
        <v>31.59</v>
      </c>
      <c r="AZ247" s="382">
        <v>39.9</v>
      </c>
      <c r="BA247" s="49">
        <v>50</v>
      </c>
      <c r="BB247" s="48">
        <f t="shared" si="67"/>
        <v>1.97</v>
      </c>
      <c r="BC247" s="3" t="s">
        <v>85</v>
      </c>
      <c r="BD247" s="412" t="str">
        <f>_xlfn.IFNA(VLOOKUP(BC247,ACCESSORIES!F:J,5,FALSE),"N/A")</f>
        <v>N/A</v>
      </c>
      <c r="BE247" s="3" t="s">
        <v>85</v>
      </c>
      <c r="BF247" s="412" t="str">
        <f>_xlfn.IFNA(VLOOKUP(BE247,ACCESSORIES!F:J,5,FALSE),"N/A")</f>
        <v>N/A</v>
      </c>
      <c r="BG247" s="70">
        <v>31</v>
      </c>
      <c r="BH247" s="50">
        <v>20.236220472440898</v>
      </c>
      <c r="BI247" s="50">
        <v>20.236220472440898</v>
      </c>
      <c r="BJ247" s="50">
        <v>11.417322834645701</v>
      </c>
      <c r="BK247" s="357">
        <f t="shared" si="71"/>
        <v>7.6616839999999839E-2</v>
      </c>
      <c r="BL247" s="73">
        <v>36</v>
      </c>
      <c r="BM247" s="107" t="s">
        <v>10367</v>
      </c>
      <c r="BN247" s="46" t="s">
        <v>3891</v>
      </c>
      <c r="BO247" s="29" t="s">
        <v>3907</v>
      </c>
      <c r="BP247" s="29" t="s">
        <v>5222</v>
      </c>
      <c r="BQ247" s="29" t="s">
        <v>5223</v>
      </c>
      <c r="BR247" s="29" t="s">
        <v>5216</v>
      </c>
      <c r="BS247" s="74" t="s">
        <v>4101</v>
      </c>
      <c r="BT247" s="74" t="s">
        <v>3909</v>
      </c>
      <c r="BU247" s="74"/>
      <c r="BV247" s="74"/>
      <c r="BW247" s="74"/>
      <c r="BX247" s="74"/>
      <c r="BY247" s="300" t="s">
        <v>6199</v>
      </c>
      <c r="BZ247" s="363" t="s">
        <v>7883</v>
      </c>
      <c r="CA247" s="300" t="s">
        <v>6201</v>
      </c>
      <c r="CB247" s="363" t="s">
        <v>7884</v>
      </c>
      <c r="CC247" s="86" t="str">
        <f t="shared" si="64"/>
        <v>MR316, 17x8.5, 0mm Offset, 6x5.5, 106.25mm Centerbore, Gloss Titanium</v>
      </c>
      <c r="CD247" s="74" t="s">
        <v>3719</v>
      </c>
      <c r="CE247" s="74" t="s">
        <v>3720</v>
      </c>
      <c r="CF247" s="74" t="str">
        <f t="shared" si="65"/>
        <v>STREET (3XX)</v>
      </c>
    </row>
    <row r="248" spans="1:84" s="36" customFormat="1" ht="15" customHeight="1">
      <c r="A248" s="22">
        <f t="shared" si="69"/>
        <v>246</v>
      </c>
      <c r="B248" s="92" t="s">
        <v>84</v>
      </c>
      <c r="C248" s="92" t="s">
        <v>1038</v>
      </c>
      <c r="D248" s="92" t="s">
        <v>3867</v>
      </c>
      <c r="E248" s="129" t="str">
        <f>CONCATENATE(LEFT(D248,5),VLOOKUP(CONCATENATE(O248,"x",P248),'WHEEL PART NUMBER GUIDE'!$B$9:$C$51,2,FALSE),VLOOKUP(CONCATENATE(Q248, W248), 'WHEEL PART NUMBER GUIDE'!$Q$6:$R$98, 2, FALSE),VLOOKUP(Z248,'WHEEL PART NUMBER GUIDE'!$J$8:$K$54,2, FALSE),IF(V248="N/A",IF(ABS(T248)&lt;10,"0"&amp;ABS(T248),ABS(T248)),CONCATENATE(LEFT(V248,1),RIGHT(V248,1))), G248, H248)</f>
        <v>MR31689058518</v>
      </c>
      <c r="F248" s="84" t="str">
        <f t="shared" si="66"/>
        <v>MR31689058518</v>
      </c>
      <c r="G248" s="83"/>
      <c r="H248" s="83"/>
      <c r="I248" s="72" t="s">
        <v>4099</v>
      </c>
      <c r="J248" s="305">
        <v>43892</v>
      </c>
      <c r="K248" s="78" t="s">
        <v>1230</v>
      </c>
      <c r="L248" s="328">
        <v>345</v>
      </c>
      <c r="M248" s="85">
        <f t="shared" si="72"/>
        <v>345</v>
      </c>
      <c r="N248" s="630"/>
      <c r="O248" s="29">
        <v>18</v>
      </c>
      <c r="P248" s="8">
        <v>9</v>
      </c>
      <c r="Q248" s="92" t="str">
        <f t="shared" si="70"/>
        <v>5x150</v>
      </c>
      <c r="R248" s="3">
        <v>5</v>
      </c>
      <c r="S248" s="29">
        <v>150</v>
      </c>
      <c r="T248" s="29">
        <v>18</v>
      </c>
      <c r="U248" s="16">
        <v>5.75</v>
      </c>
      <c r="V248" s="93" t="s">
        <v>85</v>
      </c>
      <c r="W248" s="16">
        <v>110.5</v>
      </c>
      <c r="X248" s="8">
        <v>27.396110447507454</v>
      </c>
      <c r="Y248" s="47">
        <v>2650</v>
      </c>
      <c r="Z248" s="71" t="s">
        <v>2165</v>
      </c>
      <c r="AA248" s="71" t="s">
        <v>2845</v>
      </c>
      <c r="AB248" s="47" t="str">
        <f t="shared" si="68"/>
        <v>18x9, 5x150, 18 OS, 2650 lbs</v>
      </c>
      <c r="AC248" s="74" t="s">
        <v>1598</v>
      </c>
      <c r="AD248" s="46" t="str">
        <f>IF(AC248="N/A","None",VLOOKUP(AC248,ACCESSORIES!F:N,9,FALSE))</f>
        <v>Snap In</v>
      </c>
      <c r="AE248" s="82">
        <f>_xlfn.IFNA(VLOOKUP(AC248,ACCESSORIES!F:J,5,FALSE),"N/A")</f>
        <v>22</v>
      </c>
      <c r="AF248" s="80" t="s">
        <v>85</v>
      </c>
      <c r="AG248" s="73" t="s">
        <v>85</v>
      </c>
      <c r="AH248" s="73" t="s">
        <v>85</v>
      </c>
      <c r="AI248" s="73" t="s">
        <v>85</v>
      </c>
      <c r="AJ248" s="9" t="str">
        <f>_xlfn.IFNA(VLOOKUP(AI248,ACCESSORIES!F:J,5,FALSE),"N/A")</f>
        <v>N/A</v>
      </c>
      <c r="AK248" s="74" t="s">
        <v>236</v>
      </c>
      <c r="AL248" s="74" t="s">
        <v>85</v>
      </c>
      <c r="AM248" s="38" t="str">
        <f>_xlfn.IFNA(VLOOKUP(AL248,ACCESSORIES!F:J,5,FALSE),"N/A")</f>
        <v>N/A</v>
      </c>
      <c r="AN248" s="74" t="s">
        <v>85</v>
      </c>
      <c r="AO248" s="75">
        <v>16.2</v>
      </c>
      <c r="AP248" s="75">
        <v>60</v>
      </c>
      <c r="AQ248" s="3">
        <v>180</v>
      </c>
      <c r="AR248" s="34">
        <v>0</v>
      </c>
      <c r="AS248" s="34">
        <v>21</v>
      </c>
      <c r="AT248" s="34">
        <v>37</v>
      </c>
      <c r="AU248" s="34">
        <v>44</v>
      </c>
      <c r="AV248" s="34">
        <v>219</v>
      </c>
      <c r="AW248" s="94">
        <v>213.6</v>
      </c>
      <c r="AX248" s="383">
        <v>103.35</v>
      </c>
      <c r="AY248" s="382">
        <v>31.62</v>
      </c>
      <c r="AZ248" s="382">
        <v>39.9</v>
      </c>
      <c r="BA248" s="49">
        <v>42</v>
      </c>
      <c r="BB248" s="48">
        <f t="shared" si="67"/>
        <v>1.65</v>
      </c>
      <c r="BC248" s="3" t="s">
        <v>85</v>
      </c>
      <c r="BD248" s="412" t="str">
        <f>_xlfn.IFNA(VLOOKUP(BC248,ACCESSORIES!F:J,5,FALSE),"N/A")</f>
        <v>N/A</v>
      </c>
      <c r="BE248" s="3" t="s">
        <v>85</v>
      </c>
      <c r="BF248" s="412" t="str">
        <f>_xlfn.IFNA(VLOOKUP(BE248,ACCESSORIES!F:J,5,FALSE),"N/A")</f>
        <v>N/A</v>
      </c>
      <c r="BG248" s="70">
        <v>33</v>
      </c>
      <c r="BH248" s="50">
        <v>21.141732283464599</v>
      </c>
      <c r="BI248" s="50">
        <v>21.141732283464599</v>
      </c>
      <c r="BJ248" s="50">
        <v>11.929133858267701</v>
      </c>
      <c r="BK248" s="357">
        <f t="shared" si="71"/>
        <v>8.7375807000000152E-2</v>
      </c>
      <c r="BL248" s="14">
        <v>36</v>
      </c>
      <c r="BM248" s="107" t="s">
        <v>3771</v>
      </c>
      <c r="BN248" s="46" t="s">
        <v>3891</v>
      </c>
      <c r="BO248" s="29" t="s">
        <v>3907</v>
      </c>
      <c r="BP248" s="29" t="s">
        <v>5222</v>
      </c>
      <c r="BQ248" s="29" t="s">
        <v>5223</v>
      </c>
      <c r="BR248" s="29" t="s">
        <v>5216</v>
      </c>
      <c r="BS248" s="74" t="s">
        <v>4101</v>
      </c>
      <c r="BT248" s="74" t="s">
        <v>3909</v>
      </c>
      <c r="BU248" s="74"/>
      <c r="BV248" s="74"/>
      <c r="BW248" s="74"/>
      <c r="BX248" s="74"/>
      <c r="BY248" s="300" t="s">
        <v>7867</v>
      </c>
      <c r="BZ248" s="363" t="s">
        <v>7868</v>
      </c>
      <c r="CA248" s="300" t="s">
        <v>7869</v>
      </c>
      <c r="CB248" s="363" t="s">
        <v>7870</v>
      </c>
      <c r="CC248" s="86" t="str">
        <f t="shared" si="64"/>
        <v>MR316, 18x9, +18mm Offset, 5x150, 110.5mm Centerbore, Matte Black</v>
      </c>
      <c r="CD248" s="74" t="s">
        <v>3719</v>
      </c>
      <c r="CE248" s="74" t="s">
        <v>3720</v>
      </c>
      <c r="CF248" s="74" t="str">
        <f t="shared" si="65"/>
        <v>STREET (3XX)</v>
      </c>
    </row>
    <row r="249" spans="1:84" s="36" customFormat="1" ht="15" customHeight="1">
      <c r="A249" s="22">
        <f t="shared" si="69"/>
        <v>247</v>
      </c>
      <c r="B249" s="92" t="s">
        <v>84</v>
      </c>
      <c r="C249" s="92" t="s">
        <v>1038</v>
      </c>
      <c r="D249" s="92" t="s">
        <v>3867</v>
      </c>
      <c r="E249" s="129" t="str">
        <f>CONCATENATE(LEFT(D249,5),VLOOKUP(CONCATENATE(O249,"x",P249),'WHEEL PART NUMBER GUIDE'!$B$9:$C$51,2,FALSE),VLOOKUP(CONCATENATE(Q249, W249), 'WHEEL PART NUMBER GUIDE'!$Q$6:$R$98, 2, FALSE),VLOOKUP(Z249,'WHEEL PART NUMBER GUIDE'!$J$8:$K$54,2, FALSE),IF(V249="N/A",IF(ABS(T249)&lt;10,"0"&amp;ABS(T249),ABS(T249)),CONCATENATE(LEFT(V249,1),RIGHT(V249,1))), G249, H249)</f>
        <v>MR31689058818</v>
      </c>
      <c r="F249" s="84" t="str">
        <f t="shared" si="66"/>
        <v>MR31689058818</v>
      </c>
      <c r="G249" s="83"/>
      <c r="H249" s="83"/>
      <c r="I249" s="72" t="s">
        <v>3997</v>
      </c>
      <c r="J249" s="305">
        <v>43892</v>
      </c>
      <c r="K249" s="78" t="s">
        <v>1230</v>
      </c>
      <c r="L249" s="328">
        <v>345</v>
      </c>
      <c r="M249" s="85">
        <f t="shared" si="72"/>
        <v>345</v>
      </c>
      <c r="N249" s="630"/>
      <c r="O249" s="29">
        <v>18</v>
      </c>
      <c r="P249" s="8">
        <v>9</v>
      </c>
      <c r="Q249" s="92" t="str">
        <f t="shared" si="70"/>
        <v>5x150</v>
      </c>
      <c r="R249" s="3">
        <v>5</v>
      </c>
      <c r="S249" s="29">
        <v>150</v>
      </c>
      <c r="T249" s="29">
        <v>18</v>
      </c>
      <c r="U249" s="16">
        <v>5.75</v>
      </c>
      <c r="V249" s="93" t="s">
        <v>85</v>
      </c>
      <c r="W249" s="16">
        <v>110.5</v>
      </c>
      <c r="X249" s="8">
        <v>27.66</v>
      </c>
      <c r="Y249" s="47">
        <v>2650</v>
      </c>
      <c r="Z249" s="11" t="s">
        <v>2516</v>
      </c>
      <c r="AA249" s="11" t="s">
        <v>2850</v>
      </c>
      <c r="AB249" s="47" t="str">
        <f t="shared" si="68"/>
        <v>18x9, 5x150, 18 OS, 2650 lbs</v>
      </c>
      <c r="AC249" s="74" t="s">
        <v>1598</v>
      </c>
      <c r="AD249" s="46" t="str">
        <f>IF(AC249="N/A","None",VLOOKUP(AC249,ACCESSORIES!F:N,9,FALSE))</f>
        <v>Snap In</v>
      </c>
      <c r="AE249" s="82">
        <f>_xlfn.IFNA(VLOOKUP(AC249,ACCESSORIES!F:J,5,FALSE),"N/A")</f>
        <v>22</v>
      </c>
      <c r="AF249" s="80" t="s">
        <v>85</v>
      </c>
      <c r="AG249" s="73" t="s">
        <v>85</v>
      </c>
      <c r="AH249" s="73" t="s">
        <v>85</v>
      </c>
      <c r="AI249" s="73" t="s">
        <v>85</v>
      </c>
      <c r="AJ249" s="9" t="str">
        <f>_xlfn.IFNA(VLOOKUP(AI249,ACCESSORIES!F:J,5,FALSE),"N/A")</f>
        <v>N/A</v>
      </c>
      <c r="AK249" s="74" t="s">
        <v>236</v>
      </c>
      <c r="AL249" s="74" t="s">
        <v>85</v>
      </c>
      <c r="AM249" s="38" t="str">
        <f>_xlfn.IFNA(VLOOKUP(AL249,ACCESSORIES!F:J,5,FALSE),"N/A")</f>
        <v>N/A</v>
      </c>
      <c r="AN249" s="74" t="s">
        <v>85</v>
      </c>
      <c r="AO249" s="75">
        <v>16.2</v>
      </c>
      <c r="AP249" s="75">
        <v>60</v>
      </c>
      <c r="AQ249" s="3">
        <v>180</v>
      </c>
      <c r="AR249" s="34">
        <v>0</v>
      </c>
      <c r="AS249" s="34">
        <v>21</v>
      </c>
      <c r="AT249" s="34">
        <v>37</v>
      </c>
      <c r="AU249" s="34">
        <v>44</v>
      </c>
      <c r="AV249" s="34">
        <v>219</v>
      </c>
      <c r="AW249" s="94">
        <v>213.6</v>
      </c>
      <c r="AX249" s="383">
        <v>103.35</v>
      </c>
      <c r="AY249" s="382">
        <v>31.62</v>
      </c>
      <c r="AZ249" s="382">
        <v>39.9</v>
      </c>
      <c r="BA249" s="49">
        <v>42</v>
      </c>
      <c r="BB249" s="48">
        <f t="shared" si="67"/>
        <v>1.65</v>
      </c>
      <c r="BC249" s="3" t="s">
        <v>85</v>
      </c>
      <c r="BD249" s="412" t="str">
        <f>_xlfn.IFNA(VLOOKUP(BC249,ACCESSORIES!F:J,5,FALSE),"N/A")</f>
        <v>N/A</v>
      </c>
      <c r="BE249" s="3" t="s">
        <v>85</v>
      </c>
      <c r="BF249" s="412" t="str">
        <f>_xlfn.IFNA(VLOOKUP(BE249,ACCESSORIES!F:J,5,FALSE),"N/A")</f>
        <v>N/A</v>
      </c>
      <c r="BG249" s="70">
        <v>33</v>
      </c>
      <c r="BH249" s="50">
        <v>21.141732283464599</v>
      </c>
      <c r="BI249" s="50">
        <v>21.141732283464599</v>
      </c>
      <c r="BJ249" s="50">
        <v>11.929133858267701</v>
      </c>
      <c r="BK249" s="357">
        <f t="shared" si="71"/>
        <v>8.7375807000000152E-2</v>
      </c>
      <c r="BL249" s="14">
        <v>36</v>
      </c>
      <c r="BM249" s="107" t="s">
        <v>3771</v>
      </c>
      <c r="BN249" s="46" t="s">
        <v>3891</v>
      </c>
      <c r="BO249" s="29" t="s">
        <v>3907</v>
      </c>
      <c r="BP249" s="29" t="s">
        <v>5222</v>
      </c>
      <c r="BQ249" s="29" t="s">
        <v>5223</v>
      </c>
      <c r="BR249" s="29" t="s">
        <v>5216</v>
      </c>
      <c r="BS249" s="74" t="s">
        <v>4101</v>
      </c>
      <c r="BT249" s="74" t="s">
        <v>3909</v>
      </c>
      <c r="BU249" s="74"/>
      <c r="BV249" s="74"/>
      <c r="BW249" s="74"/>
      <c r="BX249" s="74"/>
      <c r="BY249" s="300" t="s">
        <v>6202</v>
      </c>
      <c r="BZ249" s="363" t="s">
        <v>7364</v>
      </c>
      <c r="CA249" s="300" t="s">
        <v>6203</v>
      </c>
      <c r="CB249" s="363" t="s">
        <v>7365</v>
      </c>
      <c r="CC249" s="86" t="str">
        <f t="shared" si="64"/>
        <v>MR316, 18x9, +18mm Offset, 5x150, 110.5mm Centerbore, Gloss Titanium</v>
      </c>
      <c r="CD249" s="74" t="s">
        <v>3719</v>
      </c>
      <c r="CE249" s="74" t="s">
        <v>3720</v>
      </c>
      <c r="CF249" s="74" t="str">
        <f t="shared" si="65"/>
        <v>STREET (3XX)</v>
      </c>
    </row>
    <row r="250" spans="1:84" s="36" customFormat="1" ht="15" customHeight="1">
      <c r="A250" s="22">
        <f t="shared" si="69"/>
        <v>248</v>
      </c>
      <c r="B250" s="92" t="s">
        <v>84</v>
      </c>
      <c r="C250" s="92" t="s">
        <v>1038</v>
      </c>
      <c r="D250" s="92" t="s">
        <v>3867</v>
      </c>
      <c r="E250" s="129" t="str">
        <f>CONCATENATE(LEFT(D250,5),VLOOKUP(CONCATENATE(O250,"x",P250),'WHEEL PART NUMBER GUIDE'!$B$9:$C$51,2,FALSE),VLOOKUP(CONCATENATE(Q250, W250), 'WHEEL PART NUMBER GUIDE'!$Q$6:$R$98, 2, FALSE),VLOOKUP(Z250,'WHEEL PART NUMBER GUIDE'!$J$8:$K$54,2, FALSE),IF(V250="N/A",IF(ABS(T250)&lt;10,"0"&amp;ABS(T250),ABS(T250)),CONCATENATE(LEFT(V250,1),RIGHT(V250,1))), G250, H250)</f>
        <v>MR31689016518</v>
      </c>
      <c r="F250" s="84" t="str">
        <f t="shared" si="66"/>
        <v>MR31689016518</v>
      </c>
      <c r="G250" s="83"/>
      <c r="H250" s="83"/>
      <c r="I250" s="72" t="s">
        <v>3998</v>
      </c>
      <c r="J250" s="305">
        <v>43892</v>
      </c>
      <c r="K250" s="78" t="s">
        <v>1230</v>
      </c>
      <c r="L250" s="328">
        <v>345</v>
      </c>
      <c r="M250" s="85">
        <f t="shared" si="72"/>
        <v>345</v>
      </c>
      <c r="N250" s="630"/>
      <c r="O250" s="29">
        <v>18</v>
      </c>
      <c r="P250" s="8">
        <v>9</v>
      </c>
      <c r="Q250" s="92" t="str">
        <f t="shared" si="70"/>
        <v>6x135</v>
      </c>
      <c r="R250" s="3">
        <v>6</v>
      </c>
      <c r="S250" s="29">
        <v>135</v>
      </c>
      <c r="T250" s="29">
        <v>18</v>
      </c>
      <c r="U250" s="16">
        <v>5.75</v>
      </c>
      <c r="V250" s="93" t="s">
        <v>85</v>
      </c>
      <c r="W250" s="16">
        <v>87</v>
      </c>
      <c r="X250" s="8">
        <v>27.98</v>
      </c>
      <c r="Y250" s="47">
        <v>2650</v>
      </c>
      <c r="Z250" s="71" t="s">
        <v>2165</v>
      </c>
      <c r="AA250" s="71" t="s">
        <v>2845</v>
      </c>
      <c r="AB250" s="47" t="str">
        <f t="shared" si="68"/>
        <v>18x9, 6x135, 18 OS, 2650 lbs</v>
      </c>
      <c r="AC250" s="74" t="s">
        <v>1600</v>
      </c>
      <c r="AD250" s="46" t="str">
        <f>IF(AC250="N/A","None",VLOOKUP(AC250,ACCESSORIES!F:N,9,FALSE))</f>
        <v>Snap In</v>
      </c>
      <c r="AE250" s="82">
        <f>_xlfn.IFNA(VLOOKUP(AC250,ACCESSORIES!F:J,5,FALSE),"N/A")</f>
        <v>22</v>
      </c>
      <c r="AF250" s="80" t="s">
        <v>85</v>
      </c>
      <c r="AG250" s="73" t="s">
        <v>85</v>
      </c>
      <c r="AH250" s="73" t="s">
        <v>85</v>
      </c>
      <c r="AI250" s="73" t="s">
        <v>85</v>
      </c>
      <c r="AJ250" s="9" t="str">
        <f>_xlfn.IFNA(VLOOKUP(AI250,ACCESSORIES!F:J,5,FALSE),"N/A")</f>
        <v>N/A</v>
      </c>
      <c r="AK250" s="74" t="s">
        <v>236</v>
      </c>
      <c r="AL250" s="74" t="s">
        <v>85</v>
      </c>
      <c r="AM250" s="38" t="str">
        <f>_xlfn.IFNA(VLOOKUP(AL250,ACCESSORIES!F:J,5,FALSE),"N/A")</f>
        <v>N/A</v>
      </c>
      <c r="AN250" s="74" t="s">
        <v>85</v>
      </c>
      <c r="AO250" s="75">
        <v>16.2</v>
      </c>
      <c r="AP250" s="75">
        <v>60</v>
      </c>
      <c r="AQ250" s="3">
        <v>175</v>
      </c>
      <c r="AR250" s="34">
        <v>4</v>
      </c>
      <c r="AS250" s="34">
        <v>21</v>
      </c>
      <c r="AT250" s="34">
        <v>37</v>
      </c>
      <c r="AU250" s="34">
        <v>44</v>
      </c>
      <c r="AV250" s="34">
        <v>219</v>
      </c>
      <c r="AW250" s="94">
        <v>213.6</v>
      </c>
      <c r="AX250" s="383">
        <v>82.6</v>
      </c>
      <c r="AY250" s="382">
        <v>31.59</v>
      </c>
      <c r="AZ250" s="382">
        <v>39.9</v>
      </c>
      <c r="BA250" s="49">
        <v>42</v>
      </c>
      <c r="BB250" s="48">
        <f t="shared" si="67"/>
        <v>1.65</v>
      </c>
      <c r="BC250" s="3" t="s">
        <v>85</v>
      </c>
      <c r="BD250" s="412" t="str">
        <f>_xlfn.IFNA(VLOOKUP(BC250,ACCESSORIES!F:J,5,FALSE),"N/A")</f>
        <v>N/A</v>
      </c>
      <c r="BE250" s="3" t="s">
        <v>85</v>
      </c>
      <c r="BF250" s="412" t="str">
        <f>_xlfn.IFNA(VLOOKUP(BE250,ACCESSORIES!F:J,5,FALSE),"N/A")</f>
        <v>N/A</v>
      </c>
      <c r="BG250" s="70">
        <v>35</v>
      </c>
      <c r="BH250" s="50">
        <v>21.141732283464599</v>
      </c>
      <c r="BI250" s="50">
        <v>21.141732283464599</v>
      </c>
      <c r="BJ250" s="50">
        <v>11.929133858267701</v>
      </c>
      <c r="BK250" s="357">
        <f t="shared" si="71"/>
        <v>8.7375807000000152E-2</v>
      </c>
      <c r="BL250" s="14">
        <v>36</v>
      </c>
      <c r="BM250" s="107" t="s">
        <v>3771</v>
      </c>
      <c r="BN250" s="46" t="s">
        <v>3891</v>
      </c>
      <c r="BO250" s="29" t="s">
        <v>3907</v>
      </c>
      <c r="BP250" s="29" t="s">
        <v>5222</v>
      </c>
      <c r="BQ250" s="29" t="s">
        <v>5223</v>
      </c>
      <c r="BR250" s="29" t="s">
        <v>5216</v>
      </c>
      <c r="BS250" s="74" t="s">
        <v>4101</v>
      </c>
      <c r="BT250" s="74" t="s">
        <v>3909</v>
      </c>
      <c r="BU250" s="74"/>
      <c r="BV250" s="74"/>
      <c r="BW250" s="74"/>
      <c r="BX250" s="74"/>
      <c r="BY250" s="300" t="s">
        <v>7863</v>
      </c>
      <c r="BZ250" s="363" t="s">
        <v>7864</v>
      </c>
      <c r="CA250" s="300" t="s">
        <v>7866</v>
      </c>
      <c r="CB250" s="363" t="s">
        <v>7865</v>
      </c>
      <c r="CC250" s="86" t="str">
        <f t="shared" si="64"/>
        <v>MR316, 18x9, +18mm Offset, 6x135, 87mm Centerbore, Matte Black</v>
      </c>
      <c r="CD250" s="74" t="s">
        <v>3719</v>
      </c>
      <c r="CE250" s="74" t="s">
        <v>3720</v>
      </c>
      <c r="CF250" s="74" t="str">
        <f t="shared" si="65"/>
        <v>STREET (3XX)</v>
      </c>
    </row>
    <row r="251" spans="1:84" s="36" customFormat="1" ht="15" customHeight="1">
      <c r="A251" s="22">
        <f t="shared" si="69"/>
        <v>249</v>
      </c>
      <c r="B251" s="92" t="s">
        <v>84</v>
      </c>
      <c r="C251" s="92" t="s">
        <v>1038</v>
      </c>
      <c r="D251" s="92" t="s">
        <v>3867</v>
      </c>
      <c r="E251" s="129" t="str">
        <f>CONCATENATE(LEFT(D251,5),VLOOKUP(CONCATENATE(O251,"x",P251),'WHEEL PART NUMBER GUIDE'!$B$9:$C$51,2,FALSE),VLOOKUP(CONCATENATE(Q251, W251), 'WHEEL PART NUMBER GUIDE'!$Q$6:$R$98, 2, FALSE),VLOOKUP(Z251,'WHEEL PART NUMBER GUIDE'!$J$8:$K$54,2, FALSE),IF(V251="N/A",IF(ABS(T251)&lt;10,"0"&amp;ABS(T251),ABS(T251)),CONCATENATE(LEFT(V251,1),RIGHT(V251,1))), G251, H251)</f>
        <v>MR31689016818</v>
      </c>
      <c r="F251" s="84" t="str">
        <f t="shared" si="66"/>
        <v>MR31689016818</v>
      </c>
      <c r="G251" s="83"/>
      <c r="H251" s="83"/>
      <c r="I251" s="72" t="s">
        <v>3999</v>
      </c>
      <c r="J251" s="305">
        <v>43892</v>
      </c>
      <c r="K251" s="78" t="s">
        <v>1230</v>
      </c>
      <c r="L251" s="328">
        <v>345</v>
      </c>
      <c r="M251" s="85">
        <f t="shared" si="72"/>
        <v>345</v>
      </c>
      <c r="N251" s="630"/>
      <c r="O251" s="29">
        <v>18</v>
      </c>
      <c r="P251" s="8">
        <v>9</v>
      </c>
      <c r="Q251" s="92" t="str">
        <f t="shared" si="70"/>
        <v>6x135</v>
      </c>
      <c r="R251" s="3">
        <v>6</v>
      </c>
      <c r="S251" s="29">
        <v>135</v>
      </c>
      <c r="T251" s="29">
        <v>18</v>
      </c>
      <c r="U251" s="16">
        <v>5.75</v>
      </c>
      <c r="V251" s="93" t="s">
        <v>85</v>
      </c>
      <c r="W251" s="16">
        <v>87</v>
      </c>
      <c r="X251" s="8">
        <v>27.9</v>
      </c>
      <c r="Y251" s="47">
        <v>2650</v>
      </c>
      <c r="Z251" s="11" t="s">
        <v>2516</v>
      </c>
      <c r="AA251" s="11" t="s">
        <v>2850</v>
      </c>
      <c r="AB251" s="47" t="str">
        <f t="shared" si="68"/>
        <v>18x9, 6x135, 18 OS, 2650 lbs</v>
      </c>
      <c r="AC251" s="74" t="s">
        <v>1600</v>
      </c>
      <c r="AD251" s="46" t="str">
        <f>IF(AC251="N/A","None",VLOOKUP(AC251,ACCESSORIES!F:N,9,FALSE))</f>
        <v>Snap In</v>
      </c>
      <c r="AE251" s="82">
        <f>_xlfn.IFNA(VLOOKUP(AC251,ACCESSORIES!F:J,5,FALSE),"N/A")</f>
        <v>22</v>
      </c>
      <c r="AF251" s="80" t="s">
        <v>85</v>
      </c>
      <c r="AG251" s="73" t="s">
        <v>85</v>
      </c>
      <c r="AH251" s="73" t="s">
        <v>85</v>
      </c>
      <c r="AI251" s="73" t="s">
        <v>85</v>
      </c>
      <c r="AJ251" s="9" t="str">
        <f>_xlfn.IFNA(VLOOKUP(AI251,ACCESSORIES!F:J,5,FALSE),"N/A")</f>
        <v>N/A</v>
      </c>
      <c r="AK251" s="74" t="s">
        <v>236</v>
      </c>
      <c r="AL251" s="74" t="s">
        <v>85</v>
      </c>
      <c r="AM251" s="38" t="str">
        <f>_xlfn.IFNA(VLOOKUP(AL251,ACCESSORIES!F:J,5,FALSE),"N/A")</f>
        <v>N/A</v>
      </c>
      <c r="AN251" s="74" t="s">
        <v>85</v>
      </c>
      <c r="AO251" s="75">
        <v>16.2</v>
      </c>
      <c r="AP251" s="75">
        <v>60</v>
      </c>
      <c r="AQ251" s="3">
        <v>175</v>
      </c>
      <c r="AR251" s="34">
        <v>4</v>
      </c>
      <c r="AS251" s="34">
        <v>21</v>
      </c>
      <c r="AT251" s="34">
        <v>37</v>
      </c>
      <c r="AU251" s="34">
        <v>44</v>
      </c>
      <c r="AV251" s="34">
        <v>219</v>
      </c>
      <c r="AW251" s="94">
        <v>213.6</v>
      </c>
      <c r="AX251" s="383">
        <v>82.6</v>
      </c>
      <c r="AY251" s="382">
        <v>31.59</v>
      </c>
      <c r="AZ251" s="382">
        <v>39.9</v>
      </c>
      <c r="BA251" s="49">
        <v>42</v>
      </c>
      <c r="BB251" s="48">
        <f t="shared" si="67"/>
        <v>1.65</v>
      </c>
      <c r="BC251" s="3" t="s">
        <v>85</v>
      </c>
      <c r="BD251" s="412" t="str">
        <f>_xlfn.IFNA(VLOOKUP(BC251,ACCESSORIES!F:J,5,FALSE),"N/A")</f>
        <v>N/A</v>
      </c>
      <c r="BE251" s="3" t="s">
        <v>85</v>
      </c>
      <c r="BF251" s="412" t="str">
        <f>_xlfn.IFNA(VLOOKUP(BE251,ACCESSORIES!F:J,5,FALSE),"N/A")</f>
        <v>N/A</v>
      </c>
      <c r="BG251" s="70">
        <v>35</v>
      </c>
      <c r="BH251" s="50">
        <v>21.141732283464599</v>
      </c>
      <c r="BI251" s="50">
        <v>21.141732283464599</v>
      </c>
      <c r="BJ251" s="50">
        <v>11.929133858267701</v>
      </c>
      <c r="BK251" s="357">
        <f t="shared" si="71"/>
        <v>8.7375807000000152E-2</v>
      </c>
      <c r="BL251" s="14">
        <v>36</v>
      </c>
      <c r="BM251" s="107" t="s">
        <v>3771</v>
      </c>
      <c r="BN251" s="46" t="s">
        <v>3891</v>
      </c>
      <c r="BO251" s="29" t="s">
        <v>3907</v>
      </c>
      <c r="BP251" s="29" t="s">
        <v>5222</v>
      </c>
      <c r="BQ251" s="29" t="s">
        <v>5223</v>
      </c>
      <c r="BR251" s="29" t="s">
        <v>5216</v>
      </c>
      <c r="BS251" s="74" t="s">
        <v>4101</v>
      </c>
      <c r="BT251" s="74" t="s">
        <v>3909</v>
      </c>
      <c r="BU251" s="74"/>
      <c r="BV251" s="74"/>
      <c r="BW251" s="74"/>
      <c r="BX251" s="74"/>
      <c r="BY251" s="300" t="s">
        <v>6199</v>
      </c>
      <c r="BZ251" s="363" t="s">
        <v>7883</v>
      </c>
      <c r="CA251" s="300" t="s">
        <v>6201</v>
      </c>
      <c r="CB251" s="363" t="s">
        <v>7884</v>
      </c>
      <c r="CC251" s="86" t="str">
        <f t="shared" si="64"/>
        <v>MR316, 18x9, +18mm Offset, 6x135, 87mm Centerbore, Gloss Titanium</v>
      </c>
      <c r="CD251" s="74" t="s">
        <v>3719</v>
      </c>
      <c r="CE251" s="74" t="s">
        <v>3720</v>
      </c>
      <c r="CF251" s="74" t="str">
        <f t="shared" si="65"/>
        <v>STREET (3XX)</v>
      </c>
    </row>
    <row r="252" spans="1:84" s="36" customFormat="1" ht="15" customHeight="1">
      <c r="A252" s="22">
        <f t="shared" si="69"/>
        <v>250</v>
      </c>
      <c r="B252" s="92" t="s">
        <v>84</v>
      </c>
      <c r="C252" s="92" t="s">
        <v>1038</v>
      </c>
      <c r="D252" s="92" t="s">
        <v>3867</v>
      </c>
      <c r="E252" s="129" t="str">
        <f>CONCATENATE(LEFT(D252,5),VLOOKUP(CONCATENATE(O252,"x",P252),'WHEEL PART NUMBER GUIDE'!$B$9:$C$51,2,FALSE),VLOOKUP(CONCATENATE(Q252, W252), 'WHEEL PART NUMBER GUIDE'!$Q$6:$R$98, 2, FALSE),VLOOKUP(Z252,'WHEEL PART NUMBER GUIDE'!$J$8:$K$54,2, FALSE),IF(V252="N/A",IF(ABS(T252)&lt;10,"0"&amp;ABS(T252),ABS(T252)),CONCATENATE(LEFT(V252,1),RIGHT(V252,1))), G252, H252)</f>
        <v>MR31689060518</v>
      </c>
      <c r="F252" s="84" t="str">
        <f t="shared" si="66"/>
        <v>MR31689060518</v>
      </c>
      <c r="G252" s="83"/>
      <c r="H252" s="83"/>
      <c r="I252" s="72" t="s">
        <v>4000</v>
      </c>
      <c r="J252" s="305">
        <v>43892</v>
      </c>
      <c r="K252" s="78" t="s">
        <v>1230</v>
      </c>
      <c r="L252" s="328">
        <v>345</v>
      </c>
      <c r="M252" s="85">
        <f t="shared" si="72"/>
        <v>345</v>
      </c>
      <c r="N252" s="630"/>
      <c r="O252" s="29">
        <v>18</v>
      </c>
      <c r="P252" s="8">
        <v>9</v>
      </c>
      <c r="Q252" s="92" t="str">
        <f t="shared" si="70"/>
        <v>6x5.5</v>
      </c>
      <c r="R252" s="3">
        <v>6</v>
      </c>
      <c r="S252" s="29">
        <v>5.5</v>
      </c>
      <c r="T252" s="29">
        <v>18</v>
      </c>
      <c r="U252" s="16">
        <v>5.75</v>
      </c>
      <c r="V252" s="93" t="s">
        <v>85</v>
      </c>
      <c r="W252" s="16">
        <v>106.25</v>
      </c>
      <c r="X252" s="8">
        <v>27.94</v>
      </c>
      <c r="Y252" s="47">
        <v>2650</v>
      </c>
      <c r="Z252" s="71" t="s">
        <v>2165</v>
      </c>
      <c r="AA252" s="71" t="s">
        <v>2845</v>
      </c>
      <c r="AB252" s="47" t="str">
        <f t="shared" si="68"/>
        <v>18x9, 6x5.5, 18 OS, 2650 lbs</v>
      </c>
      <c r="AC252" s="74" t="s">
        <v>1598</v>
      </c>
      <c r="AD252" s="46" t="str">
        <f>IF(AC252="N/A","None",VLOOKUP(AC252,ACCESSORIES!F:N,9,FALSE))</f>
        <v>Snap In</v>
      </c>
      <c r="AE252" s="82">
        <f>_xlfn.IFNA(VLOOKUP(AC252,ACCESSORIES!F:J,5,FALSE),"N/A")</f>
        <v>22</v>
      </c>
      <c r="AF252" s="80" t="s">
        <v>85</v>
      </c>
      <c r="AG252" s="73" t="s">
        <v>85</v>
      </c>
      <c r="AH252" s="73" t="s">
        <v>85</v>
      </c>
      <c r="AI252" s="73" t="s">
        <v>85</v>
      </c>
      <c r="AJ252" s="9" t="str">
        <f>_xlfn.IFNA(VLOOKUP(AI252,ACCESSORIES!F:J,5,FALSE),"N/A")</f>
        <v>N/A</v>
      </c>
      <c r="AK252" s="74" t="s">
        <v>236</v>
      </c>
      <c r="AL252" s="74" t="s">
        <v>1649</v>
      </c>
      <c r="AM252" s="38">
        <f>_xlfn.IFNA(VLOOKUP(AL252,ACCESSORIES!F:J,5,FALSE),"N/A")</f>
        <v>2.75</v>
      </c>
      <c r="AN252" s="3">
        <v>78.3</v>
      </c>
      <c r="AO252" s="75">
        <v>16.2</v>
      </c>
      <c r="AP252" s="75">
        <v>60</v>
      </c>
      <c r="AQ252" s="3">
        <v>175</v>
      </c>
      <c r="AR252" s="34">
        <v>4</v>
      </c>
      <c r="AS252" s="34">
        <v>21</v>
      </c>
      <c r="AT252" s="34">
        <v>37</v>
      </c>
      <c r="AU252" s="34">
        <v>44</v>
      </c>
      <c r="AV252" s="34">
        <v>219</v>
      </c>
      <c r="AW252" s="94">
        <v>213.6</v>
      </c>
      <c r="AX252" s="383">
        <v>103.35</v>
      </c>
      <c r="AY252" s="382">
        <v>31.59</v>
      </c>
      <c r="AZ252" s="382">
        <v>39.9</v>
      </c>
      <c r="BA252" s="49">
        <v>42</v>
      </c>
      <c r="BB252" s="48">
        <f t="shared" si="67"/>
        <v>1.65</v>
      </c>
      <c r="BC252" s="3" t="s">
        <v>85</v>
      </c>
      <c r="BD252" s="412" t="str">
        <f>_xlfn.IFNA(VLOOKUP(BC252,ACCESSORIES!F:J,5,FALSE),"N/A")</f>
        <v>N/A</v>
      </c>
      <c r="BE252" s="3" t="s">
        <v>85</v>
      </c>
      <c r="BF252" s="412" t="str">
        <f>_xlfn.IFNA(VLOOKUP(BE252,ACCESSORIES!F:J,5,FALSE),"N/A")</f>
        <v>N/A</v>
      </c>
      <c r="BG252" s="70">
        <v>33</v>
      </c>
      <c r="BH252" s="50">
        <v>21.141732283464599</v>
      </c>
      <c r="BI252" s="50">
        <v>21.141732283464599</v>
      </c>
      <c r="BJ252" s="50">
        <v>11.929133858267701</v>
      </c>
      <c r="BK252" s="357">
        <f t="shared" si="71"/>
        <v>8.7375807000000152E-2</v>
      </c>
      <c r="BL252" s="14">
        <v>36</v>
      </c>
      <c r="BM252" s="107" t="s">
        <v>3771</v>
      </c>
      <c r="BN252" s="46" t="s">
        <v>3891</v>
      </c>
      <c r="BO252" s="29" t="s">
        <v>3907</v>
      </c>
      <c r="BP252" s="29" t="s">
        <v>5222</v>
      </c>
      <c r="BQ252" s="29" t="s">
        <v>5223</v>
      </c>
      <c r="BR252" s="29" t="s">
        <v>5216</v>
      </c>
      <c r="BS252" s="74" t="s">
        <v>4101</v>
      </c>
      <c r="BT252" s="74" t="s">
        <v>3909</v>
      </c>
      <c r="BU252" s="74"/>
      <c r="BV252" s="74"/>
      <c r="BW252" s="74"/>
      <c r="BX252" s="74"/>
      <c r="BY252" s="300" t="s">
        <v>7863</v>
      </c>
      <c r="BZ252" s="363" t="s">
        <v>7864</v>
      </c>
      <c r="CA252" s="300" t="s">
        <v>7866</v>
      </c>
      <c r="CB252" s="363" t="s">
        <v>7865</v>
      </c>
      <c r="CC252" s="86" t="str">
        <f t="shared" si="64"/>
        <v>MR316, 18x9, +18mm Offset, 6x5.5, 106.25mm Centerbore, Matte Black</v>
      </c>
      <c r="CD252" s="74" t="s">
        <v>3719</v>
      </c>
      <c r="CE252" s="74" t="s">
        <v>3720</v>
      </c>
      <c r="CF252" s="74" t="str">
        <f t="shared" si="65"/>
        <v>STREET (3XX)</v>
      </c>
    </row>
    <row r="253" spans="1:84" s="36" customFormat="1" ht="15" customHeight="1">
      <c r="A253" s="22">
        <f t="shared" si="69"/>
        <v>251</v>
      </c>
      <c r="B253" s="92" t="s">
        <v>84</v>
      </c>
      <c r="C253" s="92" t="s">
        <v>1038</v>
      </c>
      <c r="D253" s="92" t="s">
        <v>3867</v>
      </c>
      <c r="E253" s="129" t="str">
        <f>CONCATENATE(LEFT(D253,5),VLOOKUP(CONCATENATE(O253,"x",P253),'WHEEL PART NUMBER GUIDE'!$B$9:$C$51,2,FALSE),VLOOKUP(CONCATENATE(Q253, W253), 'WHEEL PART NUMBER GUIDE'!$Q$6:$R$98, 2, FALSE),VLOOKUP(Z253,'WHEEL PART NUMBER GUIDE'!$J$8:$K$54,2, FALSE),IF(V253="N/A",IF(ABS(T253)&lt;10,"0"&amp;ABS(T253),ABS(T253)),CONCATENATE(LEFT(V253,1),RIGHT(V253,1))), G253, H253)</f>
        <v>MR31689060818</v>
      </c>
      <c r="F253" s="84" t="str">
        <f t="shared" si="66"/>
        <v>MR31689060818</v>
      </c>
      <c r="G253" s="83"/>
      <c r="H253" s="83"/>
      <c r="I253" s="72" t="s">
        <v>4001</v>
      </c>
      <c r="J253" s="305">
        <v>43892</v>
      </c>
      <c r="K253" s="78" t="s">
        <v>1230</v>
      </c>
      <c r="L253" s="328">
        <v>345</v>
      </c>
      <c r="M253" s="85">
        <f t="shared" si="72"/>
        <v>345</v>
      </c>
      <c r="N253" s="630"/>
      <c r="O253" s="29">
        <v>18</v>
      </c>
      <c r="P253" s="8">
        <v>9</v>
      </c>
      <c r="Q253" s="92" t="str">
        <f t="shared" si="70"/>
        <v>6x5.5</v>
      </c>
      <c r="R253" s="3">
        <v>6</v>
      </c>
      <c r="S253" s="29">
        <v>5.5</v>
      </c>
      <c r="T253" s="29">
        <v>18</v>
      </c>
      <c r="U253" s="16">
        <v>5.75</v>
      </c>
      <c r="V253" s="93" t="s">
        <v>85</v>
      </c>
      <c r="W253" s="16">
        <v>106.25</v>
      </c>
      <c r="X253" s="8">
        <v>27.9</v>
      </c>
      <c r="Y253" s="47">
        <v>2650</v>
      </c>
      <c r="Z253" s="11" t="s">
        <v>2516</v>
      </c>
      <c r="AA253" s="11" t="s">
        <v>2850</v>
      </c>
      <c r="AB253" s="47" t="str">
        <f t="shared" si="68"/>
        <v>18x9, 6x5.5, 18 OS, 2650 lbs</v>
      </c>
      <c r="AC253" s="74" t="s">
        <v>1598</v>
      </c>
      <c r="AD253" s="46" t="str">
        <f>IF(AC253="N/A","None",VLOOKUP(AC253,ACCESSORIES!F:N,9,FALSE))</f>
        <v>Snap In</v>
      </c>
      <c r="AE253" s="82">
        <f>_xlfn.IFNA(VLOOKUP(AC253,ACCESSORIES!F:J,5,FALSE),"N/A")</f>
        <v>22</v>
      </c>
      <c r="AF253" s="80" t="s">
        <v>85</v>
      </c>
      <c r="AG253" s="73" t="s">
        <v>85</v>
      </c>
      <c r="AH253" s="73" t="s">
        <v>85</v>
      </c>
      <c r="AI253" s="73" t="s">
        <v>85</v>
      </c>
      <c r="AJ253" s="9" t="str">
        <f>_xlfn.IFNA(VLOOKUP(AI253,ACCESSORIES!F:J,5,FALSE),"N/A")</f>
        <v>N/A</v>
      </c>
      <c r="AK253" s="74" t="s">
        <v>236</v>
      </c>
      <c r="AL253" s="74" t="s">
        <v>1649</v>
      </c>
      <c r="AM253" s="38">
        <f>_xlfn.IFNA(VLOOKUP(AL253,ACCESSORIES!F:J,5,FALSE),"N/A")</f>
        <v>2.75</v>
      </c>
      <c r="AN253" s="3">
        <v>78.3</v>
      </c>
      <c r="AO253" s="75">
        <v>16.2</v>
      </c>
      <c r="AP253" s="75">
        <v>60</v>
      </c>
      <c r="AQ253" s="3">
        <v>175</v>
      </c>
      <c r="AR253" s="34">
        <v>4</v>
      </c>
      <c r="AS253" s="34">
        <v>21</v>
      </c>
      <c r="AT253" s="34">
        <v>37</v>
      </c>
      <c r="AU253" s="34">
        <v>44</v>
      </c>
      <c r="AV253" s="34">
        <v>219</v>
      </c>
      <c r="AW253" s="94">
        <v>213.6</v>
      </c>
      <c r="AX253" s="383">
        <v>103.35</v>
      </c>
      <c r="AY253" s="382">
        <v>31.59</v>
      </c>
      <c r="AZ253" s="382">
        <v>39.9</v>
      </c>
      <c r="BA253" s="49">
        <v>42</v>
      </c>
      <c r="BB253" s="48">
        <f t="shared" si="67"/>
        <v>1.65</v>
      </c>
      <c r="BC253" s="3" t="s">
        <v>85</v>
      </c>
      <c r="BD253" s="412" t="str">
        <f>_xlfn.IFNA(VLOOKUP(BC253,ACCESSORIES!F:J,5,FALSE),"N/A")</f>
        <v>N/A</v>
      </c>
      <c r="BE253" s="3" t="s">
        <v>85</v>
      </c>
      <c r="BF253" s="412" t="str">
        <f>_xlfn.IFNA(VLOOKUP(BE253,ACCESSORIES!F:J,5,FALSE),"N/A")</f>
        <v>N/A</v>
      </c>
      <c r="BG253" s="70">
        <v>34</v>
      </c>
      <c r="BH253" s="50">
        <v>21.141732283464599</v>
      </c>
      <c r="BI253" s="50">
        <v>21.141732283464599</v>
      </c>
      <c r="BJ253" s="50">
        <v>11.929133858267701</v>
      </c>
      <c r="BK253" s="357">
        <f t="shared" si="71"/>
        <v>8.7375807000000152E-2</v>
      </c>
      <c r="BL253" s="14">
        <v>36</v>
      </c>
      <c r="BM253" s="107" t="s">
        <v>3771</v>
      </c>
      <c r="BN253" s="46" t="s">
        <v>3891</v>
      </c>
      <c r="BO253" s="29" t="s">
        <v>3907</v>
      </c>
      <c r="BP253" s="29" t="s">
        <v>5222</v>
      </c>
      <c r="BQ253" s="29" t="s">
        <v>5223</v>
      </c>
      <c r="BR253" s="29" t="s">
        <v>5216</v>
      </c>
      <c r="BS253" s="74" t="s">
        <v>4101</v>
      </c>
      <c r="BT253" s="74" t="s">
        <v>3909</v>
      </c>
      <c r="BU253" s="74"/>
      <c r="BV253" s="74"/>
      <c r="BW253" s="74"/>
      <c r="BX253" s="74"/>
      <c r="BY253" s="300" t="s">
        <v>6199</v>
      </c>
      <c r="BZ253" s="363" t="s">
        <v>7883</v>
      </c>
      <c r="CA253" s="300" t="s">
        <v>6201</v>
      </c>
      <c r="CB253" s="363" t="s">
        <v>7884</v>
      </c>
      <c r="CC253" s="86" t="str">
        <f t="shared" si="64"/>
        <v>MR316, 18x9, +18mm Offset, 6x5.5, 106.25mm Centerbore, Gloss Titanium</v>
      </c>
      <c r="CD253" s="74" t="s">
        <v>3719</v>
      </c>
      <c r="CE253" s="74" t="s">
        <v>3720</v>
      </c>
      <c r="CF253" s="74" t="str">
        <f t="shared" si="65"/>
        <v>STREET (3XX)</v>
      </c>
    </row>
    <row r="254" spans="1:84" s="36" customFormat="1" ht="15" customHeight="1">
      <c r="A254" s="22">
        <f t="shared" si="69"/>
        <v>252</v>
      </c>
      <c r="B254" s="92" t="s">
        <v>84</v>
      </c>
      <c r="C254" s="92" t="s">
        <v>1038</v>
      </c>
      <c r="D254" s="92" t="s">
        <v>3867</v>
      </c>
      <c r="E254" s="84" t="str">
        <f>CONCATENATE(LEFT(D254,5),VLOOKUP(CONCATENATE(O254,"x",P254),'WHEEL PART NUMBER GUIDE'!$B$9:$C$51,2,FALSE),VLOOKUP(CONCATENATE(Q254, W254), 'WHEEL PART NUMBER GUIDE'!$Q$6:$R$98, 2, FALSE),VLOOKUP(Z254,'WHEEL PART NUMBER GUIDE'!$J$8:$K$54,2, FALSE),IF(V254="N/A",IF(ABS(T254)&lt;10,"0"&amp;ABS(T254),ABS(T254)),CONCATENATE(LEFT(V254,1),RIGHT(V254,1))), G254, H254)</f>
        <v>MR31621080818N</v>
      </c>
      <c r="F254" s="84" t="str">
        <f t="shared" ref="F254:F271" si="73">E254</f>
        <v>MR31621080818N</v>
      </c>
      <c r="G254" s="83" t="s">
        <v>2095</v>
      </c>
      <c r="H254" s="83"/>
      <c r="I254" s="72" t="s">
        <v>6001</v>
      </c>
      <c r="J254" s="315">
        <v>44902.464278842592</v>
      </c>
      <c r="K254" s="78" t="s">
        <v>3713</v>
      </c>
      <c r="L254" s="328">
        <v>461</v>
      </c>
      <c r="M254" s="85" t="str">
        <f t="shared" si="72"/>
        <v/>
      </c>
      <c r="N254" s="630"/>
      <c r="O254" s="29">
        <v>20</v>
      </c>
      <c r="P254" s="8">
        <v>10</v>
      </c>
      <c r="Q254" s="92" t="str">
        <f t="shared" si="70"/>
        <v>8x6.5</v>
      </c>
      <c r="R254" s="3">
        <v>8</v>
      </c>
      <c r="S254" s="29">
        <v>6.5</v>
      </c>
      <c r="T254" s="29">
        <v>-18</v>
      </c>
      <c r="U254" s="16">
        <v>4.75</v>
      </c>
      <c r="V254" s="93" t="s">
        <v>85</v>
      </c>
      <c r="W254" s="16">
        <v>130.81</v>
      </c>
      <c r="X254" s="41">
        <v>38.270000000000003</v>
      </c>
      <c r="Y254" s="47">
        <v>3640</v>
      </c>
      <c r="Z254" s="11" t="s">
        <v>2516</v>
      </c>
      <c r="AA254" s="11" t="s">
        <v>2850</v>
      </c>
      <c r="AB254" s="47" t="str">
        <f t="shared" si="68"/>
        <v>20x10, 8x6.5, -18 OS, 3640 lbs</v>
      </c>
      <c r="AC254" s="74" t="s">
        <v>1597</v>
      </c>
      <c r="AD254" s="46" t="str">
        <f>IF(AC254="N/A","None",VLOOKUP(AC254,ACCESSORIES!F:N,9,FALSE))</f>
        <v>Push Thru</v>
      </c>
      <c r="AE254" s="82">
        <f>_xlfn.IFNA(VLOOKUP(AC254,ACCESSORIES!F:J,5,FALSE),"N/A")</f>
        <v>33</v>
      </c>
      <c r="AF254" s="80" t="s">
        <v>85</v>
      </c>
      <c r="AG254" s="73" t="s">
        <v>85</v>
      </c>
      <c r="AH254" s="73" t="s">
        <v>2863</v>
      </c>
      <c r="AI254" s="73" t="s">
        <v>85</v>
      </c>
      <c r="AJ254" s="9" t="str">
        <f>_xlfn.IFNA(VLOOKUP(AI254,ACCESSORIES!F:J,5,FALSE),"N/A")</f>
        <v>N/A</v>
      </c>
      <c r="AK254" s="74" t="s">
        <v>237</v>
      </c>
      <c r="AL254" s="74" t="s">
        <v>85</v>
      </c>
      <c r="AM254" s="38" t="str">
        <f>_xlfn.IFNA(VLOOKUP(AL254,ACCESSORIES!F:J,5,FALSE),"N/A")</f>
        <v>N/A</v>
      </c>
      <c r="AN254" s="74" t="s">
        <v>85</v>
      </c>
      <c r="AO254" s="75">
        <v>16.2</v>
      </c>
      <c r="AP254" s="75">
        <v>60</v>
      </c>
      <c r="AQ254" s="3">
        <v>200</v>
      </c>
      <c r="AR254" s="34">
        <v>0</v>
      </c>
      <c r="AS254" s="34">
        <v>0</v>
      </c>
      <c r="AT254" s="34">
        <v>17</v>
      </c>
      <c r="AU254" s="34">
        <v>41</v>
      </c>
      <c r="AV254" s="34">
        <v>245</v>
      </c>
      <c r="AW254" s="94">
        <v>239</v>
      </c>
      <c r="AX254" s="381">
        <v>123.1</v>
      </c>
      <c r="AY254" s="382">
        <v>92</v>
      </c>
      <c r="AZ254" s="382">
        <v>92</v>
      </c>
      <c r="BA254" s="49">
        <v>77</v>
      </c>
      <c r="BB254" s="48">
        <f t="shared" ref="BB254:BB271" si="74">ROUND(CONVERT(BA254,"mm","in"),2)</f>
        <v>3.03</v>
      </c>
      <c r="BC254" s="3" t="s">
        <v>85</v>
      </c>
      <c r="BD254" s="412" t="str">
        <f>_xlfn.IFNA(VLOOKUP(BC254,ACCESSORIES!F:J,5,FALSE),"N/A")</f>
        <v>N/A</v>
      </c>
      <c r="BE254" s="3" t="s">
        <v>85</v>
      </c>
      <c r="BF254" s="412" t="str">
        <f>_xlfn.IFNA(VLOOKUP(BE254,ACCESSORIES!F:J,5,FALSE),"N/A")</f>
        <v>N/A</v>
      </c>
      <c r="BG254" s="70">
        <v>44</v>
      </c>
      <c r="BH254" s="50">
        <v>23.228346456692901</v>
      </c>
      <c r="BI254" s="50">
        <v>23.228346456692901</v>
      </c>
      <c r="BJ254" s="50">
        <v>12.9133858267717</v>
      </c>
      <c r="BK254" s="357">
        <f t="shared" si="71"/>
        <v>0.11417680000000027</v>
      </c>
      <c r="BL254" s="408">
        <v>20</v>
      </c>
      <c r="BM254" s="107" t="s">
        <v>3771</v>
      </c>
      <c r="BN254" s="46" t="s">
        <v>3891</v>
      </c>
      <c r="BO254" s="29" t="s">
        <v>3907</v>
      </c>
      <c r="BP254" s="29" t="s">
        <v>5222</v>
      </c>
      <c r="BQ254" s="29" t="s">
        <v>5223</v>
      </c>
      <c r="BR254" s="29" t="s">
        <v>5216</v>
      </c>
      <c r="BS254" s="74" t="s">
        <v>4101</v>
      </c>
      <c r="BT254" s="74" t="s">
        <v>3909</v>
      </c>
      <c r="BU254" s="74"/>
      <c r="BV254" s="74"/>
      <c r="BW254" s="74"/>
      <c r="BX254" s="74"/>
      <c r="BY254" s="300" t="s">
        <v>7880</v>
      </c>
      <c r="BZ254" s="363" t="s">
        <v>7879</v>
      </c>
      <c r="CA254" s="300" t="s">
        <v>7881</v>
      </c>
      <c r="CB254" s="363" t="s">
        <v>7882</v>
      </c>
      <c r="CC254" s="86" t="str">
        <f t="shared" ref="CC254:CC271" si="75">CONCATENATE(IF(K254="Closeout","CLOSEOUT - ",""),D254,", ",O254,"x",P254,", ",IF(V254="N/A","",CONCATENATE(V254,"/")),IF(T254&gt;0,CONCATENATE("+",T254),T254),"mm Offset, ",Q254,", ",W254,"mm Centerbore, ",PROPER(Z254),IF(H254="R",", Race Drilled",""),"",IF(BE254="N/A","",CONCATENATE(", w/ ",BE254)))</f>
        <v>CLOSEOUT - MR316, 20x10, -18mm Offset, 8x6.5, 130.81mm Centerbore, Gloss Titanium</v>
      </c>
      <c r="CD254" s="74" t="s">
        <v>3719</v>
      </c>
      <c r="CE254" s="74" t="s">
        <v>3720</v>
      </c>
      <c r="CF254" s="74" t="str">
        <f t="shared" ref="CF254:CF271" si="76">C254</f>
        <v>STREET (3XX)</v>
      </c>
    </row>
    <row r="255" spans="1:84" s="36" customFormat="1" ht="15" customHeight="1">
      <c r="A255" s="22">
        <f t="shared" ref="A255:A281" si="77">ROW(B255)-2</f>
        <v>253</v>
      </c>
      <c r="B255" s="92" t="s">
        <v>84</v>
      </c>
      <c r="C255" s="92" t="s">
        <v>1038</v>
      </c>
      <c r="D255" s="92" t="s">
        <v>4208</v>
      </c>
      <c r="E255" s="129" t="str">
        <f>CONCATENATE(LEFT(D255,5),VLOOKUP(CONCATENATE(O255,"x",P255),'WHEEL PART NUMBER GUIDE'!$B$9:$C$51,2,FALSE),VLOOKUP(CONCATENATE(Q255, W255), 'WHEEL PART NUMBER GUIDE'!$Q$6:$R$98, 2, FALSE),VLOOKUP(Z255,'WHEEL PART NUMBER GUIDE'!$J$8:$K$54,2, FALSE),IF(V255="N/A",IF(ABS(T255)&lt;10,"0"&amp;ABS(T255),ABS(T255)),CONCATENATE(LEFT(V255,1),RIGHT(V255,1))), G255, H255)</f>
        <v>MR31778560500</v>
      </c>
      <c r="F255" s="84" t="str">
        <f t="shared" si="73"/>
        <v>MR31778560500</v>
      </c>
      <c r="G255" s="83"/>
      <c r="H255" s="83"/>
      <c r="I255" s="72" t="s">
        <v>4217</v>
      </c>
      <c r="J255" s="305">
        <v>44026</v>
      </c>
      <c r="K255" s="78" t="s">
        <v>3713</v>
      </c>
      <c r="L255" s="328">
        <v>356</v>
      </c>
      <c r="M255" s="85" t="str">
        <f t="shared" si="72"/>
        <v/>
      </c>
      <c r="N255" s="630"/>
      <c r="O255" s="29">
        <v>17</v>
      </c>
      <c r="P255" s="24">
        <v>8.5</v>
      </c>
      <c r="Q255" s="92" t="str">
        <f t="shared" ref="Q255:Q281" si="78">CONCATENATE(R255,"x",S255)</f>
        <v>6x5.5</v>
      </c>
      <c r="R255" s="3">
        <v>6</v>
      </c>
      <c r="S255" s="29">
        <v>5.5</v>
      </c>
      <c r="T255" s="29">
        <v>0</v>
      </c>
      <c r="U255" s="16">
        <v>4.75</v>
      </c>
      <c r="V255" s="93" t="s">
        <v>85</v>
      </c>
      <c r="W255" s="16">
        <v>106.25</v>
      </c>
      <c r="X255" s="8">
        <v>29.652174263866033</v>
      </c>
      <c r="Y255" s="47">
        <v>2650</v>
      </c>
      <c r="Z255" s="71" t="s">
        <v>2165</v>
      </c>
      <c r="AA255" s="71" t="s">
        <v>2845</v>
      </c>
      <c r="AB255" s="47" t="str">
        <f t="shared" si="68"/>
        <v>17x8.5, 6x5.5, 0 OS, 2650 lbs</v>
      </c>
      <c r="AC255" s="74" t="s">
        <v>1598</v>
      </c>
      <c r="AD255" s="46" t="str">
        <f>IF(AC255="N/A","None",VLOOKUP(AC255,ACCESSORIES!F:N,9,FALSE))</f>
        <v>Snap In</v>
      </c>
      <c r="AE255" s="82">
        <f>_xlfn.IFNA(VLOOKUP(AC255,ACCESSORIES!F:J,5,FALSE),"N/A")</f>
        <v>22</v>
      </c>
      <c r="AF255" s="80" t="s">
        <v>85</v>
      </c>
      <c r="AG255" s="73" t="s">
        <v>85</v>
      </c>
      <c r="AH255" s="73" t="s">
        <v>85</v>
      </c>
      <c r="AI255" s="73" t="s">
        <v>1497</v>
      </c>
      <c r="AJ255" s="9">
        <f>_xlfn.IFNA(VLOOKUP(AI255,ACCESSORIES!F:J,5,FALSE),"N/A")</f>
        <v>1.1000000000000001</v>
      </c>
      <c r="AK255" s="13" t="s">
        <v>236</v>
      </c>
      <c r="AL255" s="75" t="s">
        <v>1649</v>
      </c>
      <c r="AM255" s="38">
        <f>_xlfn.IFNA(VLOOKUP(AL255,ACCESSORIES!F:J,5,FALSE),"N/A")</f>
        <v>2.75</v>
      </c>
      <c r="AN255" s="3">
        <v>78.3</v>
      </c>
      <c r="AO255" s="75">
        <v>16.2</v>
      </c>
      <c r="AP255" s="75">
        <v>60</v>
      </c>
      <c r="AQ255" s="3">
        <v>175</v>
      </c>
      <c r="AR255" s="25">
        <v>6</v>
      </c>
      <c r="AS255" s="34">
        <v>28</v>
      </c>
      <c r="AT255" s="34">
        <v>55</v>
      </c>
      <c r="AU255" s="34">
        <v>85</v>
      </c>
      <c r="AV255" s="34">
        <v>208.8</v>
      </c>
      <c r="AW255" s="94">
        <v>205.8</v>
      </c>
      <c r="AX255" s="381">
        <v>103.36</v>
      </c>
      <c r="AY255" s="382">
        <v>31.48</v>
      </c>
      <c r="AZ255" s="382">
        <v>38.96</v>
      </c>
      <c r="BA255" s="49">
        <v>21</v>
      </c>
      <c r="BB255" s="48">
        <f t="shared" si="74"/>
        <v>0.83</v>
      </c>
      <c r="BC255" s="3" t="s">
        <v>85</v>
      </c>
      <c r="BD255" s="412" t="str">
        <f>_xlfn.IFNA(VLOOKUP(BC255,ACCESSORIES!F:J,5,FALSE),"N/A")</f>
        <v>N/A</v>
      </c>
      <c r="BE255" s="3" t="s">
        <v>85</v>
      </c>
      <c r="BF255" s="412" t="str">
        <f>_xlfn.IFNA(VLOOKUP(BE255,ACCESSORIES!F:J,5,FALSE),"N/A")</f>
        <v>N/A</v>
      </c>
      <c r="BG255" s="70">
        <v>35</v>
      </c>
      <c r="BH255" s="50">
        <v>20.236220472440898</v>
      </c>
      <c r="BI255" s="50">
        <v>20.236220472440898</v>
      </c>
      <c r="BJ255" s="50">
        <v>11.417322834645701</v>
      </c>
      <c r="BK255" s="357">
        <f t="shared" ref="BK255:BK281" si="79">SUM(((BH255*25.4)*(BI255*25.4)*(BJ255*25.4))/1000000000)</f>
        <v>7.6616839999999839E-2</v>
      </c>
      <c r="BL255" s="73">
        <v>36</v>
      </c>
      <c r="BM255" s="107" t="s">
        <v>3771</v>
      </c>
      <c r="BN255" s="46" t="s">
        <v>3891</v>
      </c>
      <c r="BO255" s="29" t="s">
        <v>3907</v>
      </c>
      <c r="BP255" s="29" t="s">
        <v>4614</v>
      </c>
      <c r="BQ255" s="29" t="s">
        <v>5224</v>
      </c>
      <c r="BR255" s="29" t="s">
        <v>5199</v>
      </c>
      <c r="BS255" s="74" t="s">
        <v>5225</v>
      </c>
      <c r="BT255" s="74" t="s">
        <v>5226</v>
      </c>
      <c r="BU255" s="74" t="s">
        <v>4101</v>
      </c>
      <c r="BV255" s="74" t="s">
        <v>3909</v>
      </c>
      <c r="BW255" s="74"/>
      <c r="BX255" s="74"/>
      <c r="BY255" s="300" t="s">
        <v>6204</v>
      </c>
      <c r="BZ255" s="363" t="s">
        <v>7290</v>
      </c>
      <c r="CA255" s="300" t="s">
        <v>6206</v>
      </c>
      <c r="CB255" s="363" t="s">
        <v>7291</v>
      </c>
      <c r="CC255" s="86" t="str">
        <f t="shared" si="75"/>
        <v>CLOSEOUT - MR317, 17x8.5, 0mm Offset, 6x5.5, 106.25mm Centerbore, Matte Black</v>
      </c>
      <c r="CD255" s="74" t="s">
        <v>3719</v>
      </c>
      <c r="CE255" s="74" t="s">
        <v>3720</v>
      </c>
      <c r="CF255" s="74" t="str">
        <f t="shared" si="76"/>
        <v>STREET (3XX)</v>
      </c>
    </row>
    <row r="256" spans="1:84" s="36" customFormat="1" ht="15" customHeight="1">
      <c r="A256" s="22">
        <f t="shared" si="77"/>
        <v>254</v>
      </c>
      <c r="B256" s="92" t="s">
        <v>84</v>
      </c>
      <c r="C256" s="92" t="s">
        <v>1038</v>
      </c>
      <c r="D256" s="92" t="s">
        <v>4208</v>
      </c>
      <c r="E256" s="129" t="str">
        <f>CONCATENATE(LEFT(D256,5),VLOOKUP(CONCATENATE(O256,"x",P256),'WHEEL PART NUMBER GUIDE'!$B$9:$C$51,2,FALSE),VLOOKUP(CONCATENATE(Q256, W256), 'WHEEL PART NUMBER GUIDE'!$Q$6:$R$98, 2, FALSE),VLOOKUP(Z256,'WHEEL PART NUMBER GUIDE'!$J$8:$K$54,2, FALSE),IF(V256="N/A",IF(ABS(T256)&lt;10,"0"&amp;ABS(T256),ABS(T256)),CONCATENATE(LEFT(V256,1),RIGHT(V256,1))), G256, H256)</f>
        <v>MR31789060803</v>
      </c>
      <c r="F256" s="84" t="str">
        <f t="shared" si="73"/>
        <v>MR31789060803</v>
      </c>
      <c r="G256" s="83"/>
      <c r="H256" s="83"/>
      <c r="I256" s="72" t="s">
        <v>4238</v>
      </c>
      <c r="J256" s="305">
        <v>44026</v>
      </c>
      <c r="K256" s="78" t="s">
        <v>3713</v>
      </c>
      <c r="L256" s="328">
        <v>398</v>
      </c>
      <c r="M256" s="85" t="str">
        <f t="shared" si="72"/>
        <v/>
      </c>
      <c r="N256" s="630"/>
      <c r="O256" s="29">
        <v>18</v>
      </c>
      <c r="P256" s="8">
        <v>9</v>
      </c>
      <c r="Q256" s="92" t="str">
        <f t="shared" si="78"/>
        <v>6x5.5</v>
      </c>
      <c r="R256" s="3">
        <v>6</v>
      </c>
      <c r="S256" s="29">
        <v>5.5</v>
      </c>
      <c r="T256" s="29">
        <v>3</v>
      </c>
      <c r="U256" s="16">
        <v>5.0999999999999996</v>
      </c>
      <c r="V256" s="93" t="s">
        <v>85</v>
      </c>
      <c r="W256" s="16">
        <v>106.25</v>
      </c>
      <c r="X256" s="8">
        <v>33.700000000000003</v>
      </c>
      <c r="Y256" s="47">
        <v>2650</v>
      </c>
      <c r="Z256" s="11" t="s">
        <v>2093</v>
      </c>
      <c r="AA256" s="11" t="s">
        <v>2850</v>
      </c>
      <c r="AB256" s="47" t="str">
        <f t="shared" ref="AB256:AB287" si="80">_xlfn.CONCAT(O256,"x",P256,","," ",Q256,","," ",T256," ","OS",","," ",Y256," lbs")</f>
        <v>18x9, 6x5.5, 3 OS, 2650 lbs</v>
      </c>
      <c r="AC256" s="74" t="s">
        <v>1598</v>
      </c>
      <c r="AD256" s="46" t="str">
        <f>IF(AC256="N/A","None",VLOOKUP(AC256,ACCESSORIES!F:N,9,FALSE))</f>
        <v>Snap In</v>
      </c>
      <c r="AE256" s="82">
        <f>_xlfn.IFNA(VLOOKUP(AC256,ACCESSORIES!F:J,5,FALSE),"N/A")</f>
        <v>22</v>
      </c>
      <c r="AF256" s="80" t="s">
        <v>85</v>
      </c>
      <c r="AG256" s="73" t="s">
        <v>85</v>
      </c>
      <c r="AH256" s="73" t="s">
        <v>85</v>
      </c>
      <c r="AI256" s="73" t="s">
        <v>1497</v>
      </c>
      <c r="AJ256" s="9">
        <f>_xlfn.IFNA(VLOOKUP(AI256,ACCESSORIES!F:J,5,FALSE),"N/A")</f>
        <v>1.1000000000000001</v>
      </c>
      <c r="AK256" s="13" t="s">
        <v>236</v>
      </c>
      <c r="AL256" s="75" t="s">
        <v>1649</v>
      </c>
      <c r="AM256" s="38">
        <f>_xlfn.IFNA(VLOOKUP(AL256,ACCESSORIES!F:J,5,FALSE),"N/A")</f>
        <v>2.75</v>
      </c>
      <c r="AN256" s="3">
        <v>78.3</v>
      </c>
      <c r="AO256" s="75">
        <v>16.2</v>
      </c>
      <c r="AP256" s="75">
        <v>60</v>
      </c>
      <c r="AQ256" s="3">
        <v>175</v>
      </c>
      <c r="AR256" s="34">
        <v>6</v>
      </c>
      <c r="AS256" s="34">
        <v>36.700000000000003</v>
      </c>
      <c r="AT256" s="34">
        <v>60.6</v>
      </c>
      <c r="AU256" s="34">
        <v>87.7</v>
      </c>
      <c r="AV256" s="34">
        <v>221</v>
      </c>
      <c r="AW256" s="94">
        <v>218</v>
      </c>
      <c r="AX256" s="381">
        <v>103</v>
      </c>
      <c r="AY256" s="382">
        <v>46</v>
      </c>
      <c r="AZ256" s="382">
        <v>54</v>
      </c>
      <c r="BA256" s="49">
        <v>21</v>
      </c>
      <c r="BB256" s="48">
        <f t="shared" si="74"/>
        <v>0.83</v>
      </c>
      <c r="BC256" s="3" t="s">
        <v>85</v>
      </c>
      <c r="BD256" s="412" t="str">
        <f>_xlfn.IFNA(VLOOKUP(BC256,ACCESSORIES!F:J,5,FALSE),"N/A")</f>
        <v>N/A</v>
      </c>
      <c r="BE256" s="3" t="s">
        <v>85</v>
      </c>
      <c r="BF256" s="412" t="str">
        <f>_xlfn.IFNA(VLOOKUP(BE256,ACCESSORIES!F:J,5,FALSE),"N/A")</f>
        <v>N/A</v>
      </c>
      <c r="BG256" s="70">
        <v>39</v>
      </c>
      <c r="BH256" s="50">
        <v>21.141732283464599</v>
      </c>
      <c r="BI256" s="50">
        <v>21.141732283464599</v>
      </c>
      <c r="BJ256" s="50">
        <v>11.929133858267701</v>
      </c>
      <c r="BK256" s="357">
        <f t="shared" si="79"/>
        <v>8.7375807000000152E-2</v>
      </c>
      <c r="BL256" s="14">
        <v>36</v>
      </c>
      <c r="BM256" s="107" t="s">
        <v>3771</v>
      </c>
      <c r="BN256" s="46" t="s">
        <v>3891</v>
      </c>
      <c r="BO256" s="29" t="s">
        <v>3907</v>
      </c>
      <c r="BP256" s="29" t="s">
        <v>4614</v>
      </c>
      <c r="BQ256" s="29" t="s">
        <v>5224</v>
      </c>
      <c r="BR256" s="29" t="s">
        <v>5199</v>
      </c>
      <c r="BS256" s="74" t="s">
        <v>5225</v>
      </c>
      <c r="BT256" s="74" t="s">
        <v>5226</v>
      </c>
      <c r="BU256" s="74" t="s">
        <v>4101</v>
      </c>
      <c r="BV256" s="74" t="s">
        <v>3909</v>
      </c>
      <c r="BW256" s="74"/>
      <c r="BX256" s="74"/>
      <c r="BY256" s="300" t="s">
        <v>6211</v>
      </c>
      <c r="BZ256" s="363" t="s">
        <v>7886</v>
      </c>
      <c r="CA256" s="300" t="s">
        <v>6219</v>
      </c>
      <c r="CB256" s="363" t="s">
        <v>7885</v>
      </c>
      <c r="CC256" s="86" t="str">
        <f t="shared" si="75"/>
        <v>CLOSEOUT - MR317, 18x9, +3mm Offset, 6x5.5, 106.25mm Centerbore, Titanium</v>
      </c>
      <c r="CD256" s="74" t="s">
        <v>3719</v>
      </c>
      <c r="CE256" s="74" t="s">
        <v>3720</v>
      </c>
      <c r="CF256" s="74" t="str">
        <f t="shared" si="76"/>
        <v>STREET (3XX)</v>
      </c>
    </row>
    <row r="257" spans="1:84" s="36" customFormat="1" ht="15" customHeight="1">
      <c r="A257" s="22">
        <f t="shared" si="77"/>
        <v>255</v>
      </c>
      <c r="B257" s="92" t="s">
        <v>84</v>
      </c>
      <c r="C257" s="92" t="s">
        <v>1038</v>
      </c>
      <c r="D257" s="92" t="s">
        <v>4208</v>
      </c>
      <c r="E257" s="129" t="str">
        <f>CONCATENATE(LEFT(D257,5),VLOOKUP(CONCATENATE(O257,"x",P257),'WHEEL PART NUMBER GUIDE'!$B$9:$C$51,2,FALSE),VLOOKUP(CONCATENATE(Q257, W257), 'WHEEL PART NUMBER GUIDE'!$Q$6:$R$98, 2, FALSE),VLOOKUP(Z257,'WHEEL PART NUMBER GUIDE'!$J$8:$K$54,2, FALSE),IF(V257="N/A",IF(ABS(T257)&lt;10,"0"&amp;ABS(T257),ABS(T257)),CONCATENATE(LEFT(V257,1),RIGHT(V257,1))), G257, H257)</f>
        <v>MR31729060818</v>
      </c>
      <c r="F257" s="84" t="str">
        <f t="shared" si="73"/>
        <v>MR31729060818</v>
      </c>
      <c r="G257" s="83"/>
      <c r="H257" s="83"/>
      <c r="I257" s="72" t="s">
        <v>4242</v>
      </c>
      <c r="J257" s="305">
        <v>44026</v>
      </c>
      <c r="K257" s="418" t="s">
        <v>3713</v>
      </c>
      <c r="L257" s="328">
        <v>439</v>
      </c>
      <c r="M257" s="85" t="str">
        <f t="shared" si="72"/>
        <v/>
      </c>
      <c r="N257" s="630"/>
      <c r="O257" s="29">
        <v>20</v>
      </c>
      <c r="P257" s="8">
        <v>9</v>
      </c>
      <c r="Q257" s="92" t="str">
        <f t="shared" si="78"/>
        <v>6x5.5</v>
      </c>
      <c r="R257" s="3">
        <v>6</v>
      </c>
      <c r="S257" s="29">
        <v>5.5</v>
      </c>
      <c r="T257" s="29">
        <v>18</v>
      </c>
      <c r="U257" s="16">
        <v>5.75</v>
      </c>
      <c r="V257" s="93" t="s">
        <v>85</v>
      </c>
      <c r="W257" s="16">
        <v>106.25</v>
      </c>
      <c r="X257" s="8">
        <v>37.99</v>
      </c>
      <c r="Y257" s="47">
        <v>2650</v>
      </c>
      <c r="Z257" s="11" t="s">
        <v>2093</v>
      </c>
      <c r="AA257" s="11" t="s">
        <v>2850</v>
      </c>
      <c r="AB257" s="47" t="str">
        <f t="shared" si="80"/>
        <v>20x9, 6x5.5, 18 OS, 2650 lbs</v>
      </c>
      <c r="AC257" s="74" t="s">
        <v>1598</v>
      </c>
      <c r="AD257" s="46" t="str">
        <f>IF(AC257="N/A","None",VLOOKUP(AC257,ACCESSORIES!F:N,9,FALSE))</f>
        <v>Snap In</v>
      </c>
      <c r="AE257" s="82">
        <f>_xlfn.IFNA(VLOOKUP(AC257,ACCESSORIES!F:J,5,FALSE),"N/A")</f>
        <v>22</v>
      </c>
      <c r="AF257" s="80" t="s">
        <v>85</v>
      </c>
      <c r="AG257" s="73" t="s">
        <v>85</v>
      </c>
      <c r="AH257" s="73" t="s">
        <v>85</v>
      </c>
      <c r="AI257" s="73" t="s">
        <v>1497</v>
      </c>
      <c r="AJ257" s="9">
        <f>_xlfn.IFNA(VLOOKUP(AI257,ACCESSORIES!F:J,5,FALSE),"N/A")</f>
        <v>1.1000000000000001</v>
      </c>
      <c r="AK257" s="13" t="s">
        <v>236</v>
      </c>
      <c r="AL257" s="74" t="s">
        <v>1649</v>
      </c>
      <c r="AM257" s="38">
        <f>_xlfn.IFNA(VLOOKUP(AL257,ACCESSORIES!F:J,5,FALSE),"N/A")</f>
        <v>2.75</v>
      </c>
      <c r="AN257" s="3">
        <v>78.3</v>
      </c>
      <c r="AO257" s="75">
        <v>16.2</v>
      </c>
      <c r="AP257" s="75">
        <v>60</v>
      </c>
      <c r="AQ257" s="3">
        <v>175</v>
      </c>
      <c r="AR257" s="34">
        <v>4.3</v>
      </c>
      <c r="AS257" s="34">
        <v>21.6</v>
      </c>
      <c r="AT257" s="34">
        <v>38.200000000000003</v>
      </c>
      <c r="AU257" s="34">
        <v>58.4</v>
      </c>
      <c r="AV257" s="34">
        <v>245</v>
      </c>
      <c r="AW257" s="94">
        <v>242</v>
      </c>
      <c r="AX257" s="381">
        <v>103.36</v>
      </c>
      <c r="AY257" s="382">
        <v>31.48</v>
      </c>
      <c r="AZ257" s="382">
        <v>38.96</v>
      </c>
      <c r="BA257" s="49">
        <v>21</v>
      </c>
      <c r="BB257" s="48">
        <f t="shared" si="74"/>
        <v>0.83</v>
      </c>
      <c r="BC257" s="3" t="s">
        <v>85</v>
      </c>
      <c r="BD257" s="412" t="str">
        <f>_xlfn.IFNA(VLOOKUP(BC257,ACCESSORIES!F:J,5,FALSE),"N/A")</f>
        <v>N/A</v>
      </c>
      <c r="BE257" s="3" t="s">
        <v>85</v>
      </c>
      <c r="BF257" s="412" t="str">
        <f>_xlfn.IFNA(VLOOKUP(BE257,ACCESSORIES!F:J,5,FALSE),"N/A")</f>
        <v>N/A</v>
      </c>
      <c r="BG257" s="70">
        <v>45</v>
      </c>
      <c r="BH257" s="50">
        <v>23.228346456692901</v>
      </c>
      <c r="BI257" s="50">
        <v>23.228346456692901</v>
      </c>
      <c r="BJ257" s="50">
        <v>11.771653543307099</v>
      </c>
      <c r="BK257" s="357">
        <f t="shared" si="79"/>
        <v>0.10408189999999996</v>
      </c>
      <c r="BL257" s="408">
        <v>20</v>
      </c>
      <c r="BM257" s="107" t="s">
        <v>3771</v>
      </c>
      <c r="BN257" s="46" t="s">
        <v>3891</v>
      </c>
      <c r="BO257" s="29" t="s">
        <v>3907</v>
      </c>
      <c r="BP257" s="29" t="s">
        <v>4614</v>
      </c>
      <c r="BQ257" s="29" t="s">
        <v>5224</v>
      </c>
      <c r="BR257" s="29" t="s">
        <v>5199</v>
      </c>
      <c r="BS257" s="74" t="s">
        <v>5225</v>
      </c>
      <c r="BT257" s="74" t="s">
        <v>5226</v>
      </c>
      <c r="BU257" s="74" t="s">
        <v>4101</v>
      </c>
      <c r="BV257" s="74" t="s">
        <v>3909</v>
      </c>
      <c r="BW257" s="74"/>
      <c r="BX257" s="74"/>
      <c r="BY257" s="300" t="s">
        <v>6211</v>
      </c>
      <c r="BZ257" s="363" t="s">
        <v>7886</v>
      </c>
      <c r="CA257" s="300" t="s">
        <v>6219</v>
      </c>
      <c r="CB257" s="363" t="s">
        <v>7885</v>
      </c>
      <c r="CC257" s="86" t="str">
        <f t="shared" si="75"/>
        <v>CLOSEOUT - MR317, 20x9, +18mm Offset, 6x5.5, 106.25mm Centerbore, Titanium</v>
      </c>
      <c r="CD257" s="74" t="s">
        <v>3719</v>
      </c>
      <c r="CE257" s="74" t="s">
        <v>3720</v>
      </c>
      <c r="CF257" s="74" t="str">
        <f t="shared" si="76"/>
        <v>STREET (3XX)</v>
      </c>
    </row>
    <row r="258" spans="1:84" s="36" customFormat="1" ht="15" customHeight="1">
      <c r="A258" s="22">
        <f t="shared" si="77"/>
        <v>256</v>
      </c>
      <c r="B258" s="92" t="s">
        <v>84</v>
      </c>
      <c r="C258" s="92" t="s">
        <v>1038</v>
      </c>
      <c r="D258" s="92" t="s">
        <v>4208</v>
      </c>
      <c r="E258" s="129" t="str">
        <f>CONCATENATE(LEFT(D258,5),VLOOKUP(CONCATENATE(O258,"x",P258),'WHEEL PART NUMBER GUIDE'!$B$9:$C$51,2,FALSE),VLOOKUP(CONCATENATE(Q258, W258), 'WHEEL PART NUMBER GUIDE'!$Q$6:$R$98, 2, FALSE),VLOOKUP(Z258,'WHEEL PART NUMBER GUIDE'!$J$8:$K$54,2, FALSE),IF(V258="N/A",IF(ABS(T258)&lt;10,"0"&amp;ABS(T258),ABS(T258)),CONCATENATE(LEFT(V258,1),RIGHT(V258,1))), G258, H258)</f>
        <v>MR31729087518</v>
      </c>
      <c r="F258" s="84" t="str">
        <f t="shared" si="73"/>
        <v>MR31729087518</v>
      </c>
      <c r="G258" s="83"/>
      <c r="H258" s="83"/>
      <c r="I258" s="72" t="s">
        <v>4245</v>
      </c>
      <c r="J258" s="305">
        <v>44026</v>
      </c>
      <c r="K258" s="78" t="s">
        <v>3713</v>
      </c>
      <c r="L258" s="328">
        <v>439</v>
      </c>
      <c r="M258" s="85" t="str">
        <f t="shared" si="72"/>
        <v/>
      </c>
      <c r="N258" s="630"/>
      <c r="O258" s="29">
        <v>20</v>
      </c>
      <c r="P258" s="8">
        <v>9</v>
      </c>
      <c r="Q258" s="92" t="str">
        <f t="shared" si="78"/>
        <v>8x170</v>
      </c>
      <c r="R258" s="3">
        <v>8</v>
      </c>
      <c r="S258" s="29">
        <v>170</v>
      </c>
      <c r="T258" s="29">
        <v>18</v>
      </c>
      <c r="U258" s="16">
        <v>5.75</v>
      </c>
      <c r="V258" s="93" t="s">
        <v>85</v>
      </c>
      <c r="W258" s="16">
        <v>130.81</v>
      </c>
      <c r="X258" s="8">
        <v>40.700000000000003</v>
      </c>
      <c r="Y258" s="47">
        <v>3640</v>
      </c>
      <c r="Z258" s="71" t="s">
        <v>2165</v>
      </c>
      <c r="AA258" s="71" t="s">
        <v>2845</v>
      </c>
      <c r="AB258" s="47" t="str">
        <f t="shared" si="80"/>
        <v>20x9, 8x170, 18 OS, 3640 lbs</v>
      </c>
      <c r="AC258" s="74" t="s">
        <v>1746</v>
      </c>
      <c r="AD258" s="46" t="str">
        <f>IF(AC258="N/A","None",VLOOKUP(AC258,ACCESSORIES!F:N,9,FALSE))</f>
        <v>Push Thru</v>
      </c>
      <c r="AE258" s="82">
        <f>_xlfn.IFNA(VLOOKUP(AC258,ACCESSORIES!F:J,5,FALSE),"N/A")</f>
        <v>33</v>
      </c>
      <c r="AF258" s="80" t="s">
        <v>85</v>
      </c>
      <c r="AG258" s="73" t="s">
        <v>85</v>
      </c>
      <c r="AH258" s="13" t="s">
        <v>2863</v>
      </c>
      <c r="AI258" s="73" t="s">
        <v>1497</v>
      </c>
      <c r="AJ258" s="9">
        <f>_xlfn.IFNA(VLOOKUP(AI258,ACCESSORIES!F:J,5,FALSE),"N/A")</f>
        <v>1.1000000000000001</v>
      </c>
      <c r="AK258" s="92" t="s">
        <v>237</v>
      </c>
      <c r="AL258" s="92" t="s">
        <v>85</v>
      </c>
      <c r="AM258" s="38" t="str">
        <f>_xlfn.IFNA(VLOOKUP(AL258,ACCESSORIES!F:J,5,FALSE),"N/A")</f>
        <v>N/A</v>
      </c>
      <c r="AN258" s="92" t="s">
        <v>85</v>
      </c>
      <c r="AO258" s="75">
        <v>16.2</v>
      </c>
      <c r="AP258" s="75">
        <v>60</v>
      </c>
      <c r="AQ258" s="3">
        <v>200</v>
      </c>
      <c r="AR258" s="34">
        <v>0</v>
      </c>
      <c r="AS258" s="34">
        <v>0</v>
      </c>
      <c r="AT258" s="34">
        <v>35</v>
      </c>
      <c r="AU258" s="34">
        <v>55.9</v>
      </c>
      <c r="AV258" s="34">
        <v>244.6</v>
      </c>
      <c r="AW258" s="94">
        <v>241</v>
      </c>
      <c r="AX258" s="383">
        <v>128</v>
      </c>
      <c r="AY258" s="382">
        <v>103.9</v>
      </c>
      <c r="AZ258" s="382">
        <v>107</v>
      </c>
      <c r="BA258" s="49">
        <v>21</v>
      </c>
      <c r="BB258" s="48">
        <f t="shared" si="74"/>
        <v>0.83</v>
      </c>
      <c r="BC258" s="3" t="s">
        <v>85</v>
      </c>
      <c r="BD258" s="412" t="str">
        <f>_xlfn.IFNA(VLOOKUP(BC258,ACCESSORIES!F:J,5,FALSE),"N/A")</f>
        <v>N/A</v>
      </c>
      <c r="BE258" s="3" t="s">
        <v>85</v>
      </c>
      <c r="BF258" s="412" t="str">
        <f>_xlfn.IFNA(VLOOKUP(BE258,ACCESSORIES!F:J,5,FALSE),"N/A")</f>
        <v>N/A</v>
      </c>
      <c r="BG258" s="70">
        <v>47</v>
      </c>
      <c r="BH258" s="50">
        <v>23.228346456692901</v>
      </c>
      <c r="BI258" s="50">
        <v>23.228346456692901</v>
      </c>
      <c r="BJ258" s="50">
        <v>11.771653543307099</v>
      </c>
      <c r="BK258" s="357">
        <f t="shared" si="79"/>
        <v>0.10408189999999996</v>
      </c>
      <c r="BL258" s="408">
        <v>20</v>
      </c>
      <c r="BM258" s="107" t="s">
        <v>3771</v>
      </c>
      <c r="BN258" s="46" t="s">
        <v>3891</v>
      </c>
      <c r="BO258" s="29" t="s">
        <v>3907</v>
      </c>
      <c r="BP258" s="29" t="s">
        <v>4614</v>
      </c>
      <c r="BQ258" s="29" t="s">
        <v>5224</v>
      </c>
      <c r="BR258" s="29" t="s">
        <v>5199</v>
      </c>
      <c r="BS258" s="74" t="s">
        <v>5225</v>
      </c>
      <c r="BT258" s="74" t="s">
        <v>5226</v>
      </c>
      <c r="BU258" s="74" t="s">
        <v>4101</v>
      </c>
      <c r="BV258" s="74" t="s">
        <v>3909</v>
      </c>
      <c r="BW258" s="74"/>
      <c r="BX258" s="74"/>
      <c r="BY258" s="300" t="s">
        <v>6205</v>
      </c>
      <c r="BZ258" s="363" t="s">
        <v>7358</v>
      </c>
      <c r="CA258" s="300" t="s">
        <v>6209</v>
      </c>
      <c r="CB258" s="363" t="s">
        <v>7359</v>
      </c>
      <c r="CC258" s="86" t="str">
        <f t="shared" si="75"/>
        <v>CLOSEOUT - MR317, 20x9, +18mm Offset, 8x170, 130.81mm Centerbore, Matte Black</v>
      </c>
      <c r="CD258" s="74" t="s">
        <v>3719</v>
      </c>
      <c r="CE258" s="74" t="s">
        <v>3720</v>
      </c>
      <c r="CF258" s="74" t="str">
        <f t="shared" si="76"/>
        <v>STREET (3XX)</v>
      </c>
    </row>
    <row r="259" spans="1:84" s="36" customFormat="1" ht="15" customHeight="1">
      <c r="A259" s="22">
        <f t="shared" si="77"/>
        <v>257</v>
      </c>
      <c r="B259" s="92" t="s">
        <v>84</v>
      </c>
      <c r="C259" s="92" t="s">
        <v>1038</v>
      </c>
      <c r="D259" s="92" t="s">
        <v>4208</v>
      </c>
      <c r="E259" s="129" t="str">
        <f>CONCATENATE(LEFT(D259,5),VLOOKUP(CONCATENATE(O259,"x",P259),'WHEEL PART NUMBER GUIDE'!$B$9:$C$51,2,FALSE),VLOOKUP(CONCATENATE(Q259, W259), 'WHEEL PART NUMBER GUIDE'!$Q$6:$R$98, 2, FALSE),VLOOKUP(Z259,'WHEEL PART NUMBER GUIDE'!$J$8:$K$54,2, FALSE),IF(V259="N/A",IF(ABS(T259)&lt;10,"0"&amp;ABS(T259),ABS(T259)),CONCATENATE(LEFT(V259,1),RIGHT(V259,1))), G259, H259)</f>
        <v>MR31729060500</v>
      </c>
      <c r="F259" s="84" t="str">
        <f t="shared" si="73"/>
        <v>MR31729060500</v>
      </c>
      <c r="G259" s="83"/>
      <c r="H259" s="83"/>
      <c r="I259" s="72" t="s">
        <v>4299</v>
      </c>
      <c r="J259" s="305">
        <v>44026</v>
      </c>
      <c r="K259" s="78" t="s">
        <v>3713</v>
      </c>
      <c r="L259" s="328">
        <v>439</v>
      </c>
      <c r="M259" s="85" t="str">
        <f t="shared" si="72"/>
        <v/>
      </c>
      <c r="N259" s="630"/>
      <c r="O259" s="29">
        <v>20</v>
      </c>
      <c r="P259" s="8">
        <v>9</v>
      </c>
      <c r="Q259" s="92" t="str">
        <f t="shared" si="78"/>
        <v>6x5.5</v>
      </c>
      <c r="R259" s="3">
        <v>6</v>
      </c>
      <c r="S259" s="29">
        <v>5.5</v>
      </c>
      <c r="T259" s="29">
        <v>0</v>
      </c>
      <c r="U259" s="16">
        <v>5</v>
      </c>
      <c r="V259" s="93" t="s">
        <v>85</v>
      </c>
      <c r="W259" s="16">
        <v>106.25</v>
      </c>
      <c r="X259" s="8">
        <v>39.683207193277958</v>
      </c>
      <c r="Y259" s="47">
        <v>2650</v>
      </c>
      <c r="Z259" s="71" t="s">
        <v>2165</v>
      </c>
      <c r="AA259" s="71" t="s">
        <v>2845</v>
      </c>
      <c r="AB259" s="47" t="str">
        <f t="shared" si="80"/>
        <v>20x9, 6x5.5, 0 OS, 2650 lbs</v>
      </c>
      <c r="AC259" s="74" t="s">
        <v>1598</v>
      </c>
      <c r="AD259" s="46" t="str">
        <f>IF(AC259="N/A","None",VLOOKUP(AC259,ACCESSORIES!F:N,9,FALSE))</f>
        <v>Snap In</v>
      </c>
      <c r="AE259" s="82">
        <f>_xlfn.IFNA(VLOOKUP(AC259,ACCESSORIES!F:J,5,FALSE),"N/A")</f>
        <v>22</v>
      </c>
      <c r="AF259" s="80" t="s">
        <v>85</v>
      </c>
      <c r="AG259" s="73" t="s">
        <v>85</v>
      </c>
      <c r="AH259" s="73" t="s">
        <v>85</v>
      </c>
      <c r="AI259" s="73" t="s">
        <v>1497</v>
      </c>
      <c r="AJ259" s="9">
        <f>_xlfn.IFNA(VLOOKUP(AI259,ACCESSORIES!F:J,5,FALSE),"N/A")</f>
        <v>1.1000000000000001</v>
      </c>
      <c r="AK259" s="13" t="s">
        <v>236</v>
      </c>
      <c r="AL259" s="75" t="s">
        <v>1649</v>
      </c>
      <c r="AM259" s="38">
        <f>_xlfn.IFNA(VLOOKUP(AL259,ACCESSORIES!F:J,5,FALSE),"N/A")</f>
        <v>2.75</v>
      </c>
      <c r="AN259" s="3">
        <v>78.3</v>
      </c>
      <c r="AO259" s="75">
        <v>16.2</v>
      </c>
      <c r="AP259" s="75">
        <v>60</v>
      </c>
      <c r="AQ259" s="3">
        <v>175</v>
      </c>
      <c r="AR259" s="34">
        <v>7</v>
      </c>
      <c r="AS259" s="34">
        <v>36</v>
      </c>
      <c r="AT259" s="34">
        <v>56</v>
      </c>
      <c r="AU259" s="34">
        <v>76</v>
      </c>
      <c r="AV259" s="34">
        <v>246</v>
      </c>
      <c r="AW259" s="94">
        <v>243</v>
      </c>
      <c r="AX259" s="381">
        <v>103.36</v>
      </c>
      <c r="AY259" s="382">
        <v>49.48</v>
      </c>
      <c r="AZ259" s="382">
        <v>56.74</v>
      </c>
      <c r="BA259" s="49">
        <v>21</v>
      </c>
      <c r="BB259" s="48">
        <f t="shared" si="74"/>
        <v>0.83</v>
      </c>
      <c r="BC259" s="3" t="s">
        <v>85</v>
      </c>
      <c r="BD259" s="412" t="str">
        <f>_xlfn.IFNA(VLOOKUP(BC259,ACCESSORIES!F:J,5,FALSE),"N/A")</f>
        <v>N/A</v>
      </c>
      <c r="BE259" s="3" t="s">
        <v>85</v>
      </c>
      <c r="BF259" s="412" t="str">
        <f>_xlfn.IFNA(VLOOKUP(BE259,ACCESSORIES!F:J,5,FALSE),"N/A")</f>
        <v>N/A</v>
      </c>
      <c r="BG259" s="70">
        <v>47</v>
      </c>
      <c r="BH259" s="50">
        <v>23.228346456692901</v>
      </c>
      <c r="BI259" s="50">
        <v>23.228346456692901</v>
      </c>
      <c r="BJ259" s="50">
        <v>11.771653543307099</v>
      </c>
      <c r="BK259" s="357">
        <f t="shared" si="79"/>
        <v>0.10408189999999996</v>
      </c>
      <c r="BL259" s="408">
        <v>20</v>
      </c>
      <c r="BM259" s="107" t="s">
        <v>3771</v>
      </c>
      <c r="BN259" s="46" t="s">
        <v>3891</v>
      </c>
      <c r="BO259" s="29" t="s">
        <v>3907</v>
      </c>
      <c r="BP259" s="29" t="s">
        <v>4614</v>
      </c>
      <c r="BQ259" s="29" t="s">
        <v>5224</v>
      </c>
      <c r="BR259" s="29" t="s">
        <v>5199</v>
      </c>
      <c r="BS259" s="74" t="s">
        <v>5225</v>
      </c>
      <c r="BT259" s="74" t="s">
        <v>5226</v>
      </c>
      <c r="BU259" s="74" t="s">
        <v>4101</v>
      </c>
      <c r="BV259" s="74" t="s">
        <v>3909</v>
      </c>
      <c r="BW259" s="74"/>
      <c r="BX259" s="74"/>
      <c r="BY259" s="300" t="s">
        <v>6204</v>
      </c>
      <c r="BZ259" s="363" t="s">
        <v>7290</v>
      </c>
      <c r="CA259" s="300" t="s">
        <v>6206</v>
      </c>
      <c r="CB259" s="363" t="s">
        <v>7291</v>
      </c>
      <c r="CC259" s="86" t="str">
        <f t="shared" si="75"/>
        <v>CLOSEOUT - MR317, 20x9, 0mm Offset, 6x5.5, 106.25mm Centerbore, Matte Black</v>
      </c>
      <c r="CD259" s="74" t="s">
        <v>3719</v>
      </c>
      <c r="CE259" s="74" t="s">
        <v>3720</v>
      </c>
      <c r="CF259" s="74" t="str">
        <f t="shared" si="76"/>
        <v>STREET (3XX)</v>
      </c>
    </row>
    <row r="260" spans="1:84" s="36" customFormat="1" ht="15" customHeight="1">
      <c r="A260" s="22">
        <f t="shared" si="77"/>
        <v>258</v>
      </c>
      <c r="B260" s="92" t="s">
        <v>84</v>
      </c>
      <c r="C260" s="92" t="s">
        <v>1038</v>
      </c>
      <c r="D260" s="92" t="s">
        <v>5733</v>
      </c>
      <c r="E260" s="129" t="str">
        <f>CONCATENATE(LEFT(D260,5),VLOOKUP(CONCATENATE(O260,"x",P260),'WHEEL PART NUMBER GUIDE'!$B$9:$C$51,2,FALSE),VLOOKUP(CONCATENATE(Q260, W260), 'WHEEL PART NUMBER GUIDE'!$Q$6:$R$98, 2, FALSE),VLOOKUP(Z260,'WHEEL PART NUMBER GUIDE'!$J$8:$K$54,2, FALSE),IF(V260="N/A",IF(ABS(T260)&lt;10,"0"&amp;ABS(T260),ABS(T260)),CONCATENATE(LEFT(V260,1),RIGHT(V260,1))), G260, H260)</f>
        <v>MR318785501300</v>
      </c>
      <c r="F260" s="84" t="str">
        <f t="shared" si="73"/>
        <v>MR318785501300</v>
      </c>
      <c r="G260" s="83"/>
      <c r="H260" s="83"/>
      <c r="I260" s="305" t="s">
        <v>5691</v>
      </c>
      <c r="J260" s="305">
        <v>44672.367318032404</v>
      </c>
      <c r="K260" s="16" t="s">
        <v>1230</v>
      </c>
      <c r="L260" s="328">
        <v>319</v>
      </c>
      <c r="M260" s="85">
        <f t="shared" si="72"/>
        <v>319</v>
      </c>
      <c r="N260" s="630"/>
      <c r="O260" s="29">
        <v>17</v>
      </c>
      <c r="P260" s="8">
        <v>8.5</v>
      </c>
      <c r="Q260" s="92" t="str">
        <f t="shared" si="78"/>
        <v>5x5</v>
      </c>
      <c r="R260" s="3">
        <v>5</v>
      </c>
      <c r="S260" s="29">
        <v>5</v>
      </c>
      <c r="T260" s="29">
        <v>0</v>
      </c>
      <c r="U260" s="16">
        <v>4.7</v>
      </c>
      <c r="V260" s="93" t="s">
        <v>85</v>
      </c>
      <c r="W260" s="16">
        <v>71.5</v>
      </c>
      <c r="X260" s="8">
        <v>26.24</v>
      </c>
      <c r="Y260" s="47">
        <v>2650</v>
      </c>
      <c r="Z260" s="11" t="s">
        <v>4122</v>
      </c>
      <c r="AA260" s="11" t="s">
        <v>2845</v>
      </c>
      <c r="AB260" s="47" t="str">
        <f t="shared" si="80"/>
        <v>17x8.5, 5x5, 0 OS, 2650 lbs</v>
      </c>
      <c r="AC260" s="74" t="s">
        <v>4921</v>
      </c>
      <c r="AD260" s="46" t="str">
        <f>IF(AC260="N/A","None",VLOOKUP(AC260,ACCESSORIES!F:N,9,FALSE))</f>
        <v>Snap In</v>
      </c>
      <c r="AE260" s="82">
        <f>_xlfn.IFNA(VLOOKUP(AC260,ACCESSORIES!F:J,5,FALSE),"N/A")</f>
        <v>22</v>
      </c>
      <c r="AF260" s="80" t="s">
        <v>85</v>
      </c>
      <c r="AG260" s="73" t="s">
        <v>85</v>
      </c>
      <c r="AH260" s="73" t="s">
        <v>85</v>
      </c>
      <c r="AI260" s="73" t="s">
        <v>85</v>
      </c>
      <c r="AJ260" s="9" t="str">
        <f>_xlfn.IFNA(VLOOKUP(AI260,ACCESSORIES!F:J,5,FALSE),"N/A")</f>
        <v>N/A</v>
      </c>
      <c r="AK260" s="13" t="s">
        <v>237</v>
      </c>
      <c r="AL260" s="75" t="s">
        <v>85</v>
      </c>
      <c r="AM260" s="38" t="str">
        <f>_xlfn.IFNA(VLOOKUP(AL260,ACCESSORIES!F:J,5,FALSE),"N/A")</f>
        <v>N/A</v>
      </c>
      <c r="AN260" s="3" t="s">
        <v>85</v>
      </c>
      <c r="AO260" s="75">
        <v>16.2</v>
      </c>
      <c r="AP260" s="75">
        <v>60</v>
      </c>
      <c r="AQ260" s="3">
        <v>175</v>
      </c>
      <c r="AR260" s="34">
        <v>7</v>
      </c>
      <c r="AS260" s="34">
        <v>25</v>
      </c>
      <c r="AT260" s="34">
        <v>38</v>
      </c>
      <c r="AU260" s="34">
        <v>48</v>
      </c>
      <c r="AV260" s="34">
        <v>210</v>
      </c>
      <c r="AW260" s="94">
        <v>202</v>
      </c>
      <c r="AX260" s="381">
        <v>71.5</v>
      </c>
      <c r="AY260" s="382">
        <v>38.6</v>
      </c>
      <c r="AZ260" s="382">
        <v>38.6</v>
      </c>
      <c r="BA260" s="49">
        <v>50</v>
      </c>
      <c r="BB260" s="48">
        <f t="shared" si="74"/>
        <v>1.97</v>
      </c>
      <c r="BC260" s="3" t="s">
        <v>85</v>
      </c>
      <c r="BD260" s="412" t="str">
        <f>_xlfn.IFNA(VLOOKUP(BC260,ACCESSORIES!F:J,5,FALSE),"N/A")</f>
        <v>N/A</v>
      </c>
      <c r="BE260" s="3" t="s">
        <v>85</v>
      </c>
      <c r="BF260" s="412" t="str">
        <f>_xlfn.IFNA(VLOOKUP(BE260,ACCESSORIES!F:J,5,FALSE),"N/A")</f>
        <v>N/A</v>
      </c>
      <c r="BG260" s="70">
        <v>30</v>
      </c>
      <c r="BH260" s="50">
        <v>20.236220472440898</v>
      </c>
      <c r="BI260" s="50">
        <v>20.236220472440898</v>
      </c>
      <c r="BJ260" s="50">
        <v>11.417322834645701</v>
      </c>
      <c r="BK260" s="357">
        <f t="shared" si="79"/>
        <v>7.6616839999999839E-2</v>
      </c>
      <c r="BL260" s="73">
        <v>36</v>
      </c>
      <c r="BM260" s="107" t="s">
        <v>3771</v>
      </c>
      <c r="BN260" s="46" t="s">
        <v>3891</v>
      </c>
      <c r="BO260" s="29" t="s">
        <v>3907</v>
      </c>
      <c r="BP260" s="29" t="s">
        <v>6025</v>
      </c>
      <c r="BQ260" s="29" t="s">
        <v>6026</v>
      </c>
      <c r="BR260" s="29" t="s">
        <v>6027</v>
      </c>
      <c r="BS260" s="74" t="s">
        <v>6028</v>
      </c>
      <c r="BT260" s="74" t="s">
        <v>3909</v>
      </c>
      <c r="BU260" s="74" t="s">
        <v>6029</v>
      </c>
      <c r="BV260" s="74"/>
      <c r="BW260" s="74"/>
      <c r="BX260" s="74"/>
      <c r="BY260" s="300" t="s">
        <v>7891</v>
      </c>
      <c r="BZ260" s="363" t="s">
        <v>7892</v>
      </c>
      <c r="CA260" s="300" t="s">
        <v>7893</v>
      </c>
      <c r="CB260" s="363" t="s">
        <v>7894</v>
      </c>
      <c r="CC260" s="86" t="str">
        <f t="shared" si="75"/>
        <v>MR318, 17x8.5, 0mm Offset, 5x5, 71.5mm Centerbore, Gloss Black</v>
      </c>
      <c r="CD260" s="74" t="s">
        <v>3719</v>
      </c>
      <c r="CE260" s="74" t="s">
        <v>3720</v>
      </c>
      <c r="CF260" s="74" t="str">
        <f t="shared" si="76"/>
        <v>STREET (3XX)</v>
      </c>
    </row>
    <row r="261" spans="1:84" s="36" customFormat="1" ht="15" customHeight="1">
      <c r="A261" s="22">
        <f t="shared" si="77"/>
        <v>259</v>
      </c>
      <c r="B261" s="92" t="s">
        <v>84</v>
      </c>
      <c r="C261" s="92" t="s">
        <v>1038</v>
      </c>
      <c r="D261" s="92" t="s">
        <v>5733</v>
      </c>
      <c r="E261" s="129" t="str">
        <f>CONCATENATE(LEFT(D261,5),VLOOKUP(CONCATENATE(O261,"x",P261),'WHEEL PART NUMBER GUIDE'!$B$9:$C$51,2,FALSE),VLOOKUP(CONCATENATE(Q261, W261), 'WHEEL PART NUMBER GUIDE'!$Q$6:$R$98, 2, FALSE),VLOOKUP(Z261,'WHEEL PART NUMBER GUIDE'!$J$8:$K$54,2, FALSE),IF(V261="N/A",IF(ABS(T261)&lt;10,"0"&amp;ABS(T261),ABS(T261)),CONCATENATE(LEFT(V261,1),RIGHT(V261,1))), G261, H261)</f>
        <v>MR31878550300</v>
      </c>
      <c r="F261" s="84" t="str">
        <f t="shared" si="73"/>
        <v>MR31878550300</v>
      </c>
      <c r="G261" s="393"/>
      <c r="H261" s="393"/>
      <c r="I261" s="346">
        <v>191682041655</v>
      </c>
      <c r="J261" s="305">
        <v>45540</v>
      </c>
      <c r="K261" s="16" t="s">
        <v>1230</v>
      </c>
      <c r="L261" s="328">
        <v>345</v>
      </c>
      <c r="M261" s="85">
        <f t="shared" si="72"/>
        <v>345</v>
      </c>
      <c r="N261" s="630"/>
      <c r="O261" s="29">
        <v>17</v>
      </c>
      <c r="P261" s="8">
        <v>8.5</v>
      </c>
      <c r="Q261" s="92" t="str">
        <f t="shared" si="78"/>
        <v>5x5</v>
      </c>
      <c r="R261" s="3">
        <v>5</v>
      </c>
      <c r="S261" s="29">
        <v>5</v>
      </c>
      <c r="T261" s="29">
        <v>0</v>
      </c>
      <c r="U261" s="16">
        <v>4.7</v>
      </c>
      <c r="V261" s="93" t="s">
        <v>85</v>
      </c>
      <c r="W261" s="16">
        <v>71.5</v>
      </c>
      <c r="X261" s="8">
        <v>26.12</v>
      </c>
      <c r="Y261" s="47">
        <v>2650</v>
      </c>
      <c r="Z261" s="11" t="s">
        <v>5147</v>
      </c>
      <c r="AA261" s="11" t="s">
        <v>173</v>
      </c>
      <c r="AB261" s="47" t="str">
        <f t="shared" si="80"/>
        <v>17x8.5, 5x5, 0 OS, 2650 lbs</v>
      </c>
      <c r="AC261" s="74" t="s">
        <v>7563</v>
      </c>
      <c r="AD261" s="46" t="str">
        <f>IF(AC261="N/A","None",VLOOKUP(AC261,ACCESSORIES!F:N,9,FALSE))</f>
        <v>Snap In</v>
      </c>
      <c r="AE261" s="82">
        <f>_xlfn.IFNA(VLOOKUP(AC261,ACCESSORIES!F:J,5,FALSE),"N/A")</f>
        <v>22</v>
      </c>
      <c r="AF261" s="80" t="s">
        <v>85</v>
      </c>
      <c r="AG261" s="73" t="s">
        <v>85</v>
      </c>
      <c r="AH261" s="73" t="s">
        <v>85</v>
      </c>
      <c r="AI261" s="73" t="s">
        <v>85</v>
      </c>
      <c r="AJ261" s="9" t="str">
        <f>_xlfn.IFNA(VLOOKUP(AI261,ACCESSORIES!F:J,5,FALSE),"N/A")</f>
        <v>N/A</v>
      </c>
      <c r="AK261" s="13" t="s">
        <v>237</v>
      </c>
      <c r="AL261" s="75" t="s">
        <v>85</v>
      </c>
      <c r="AM261" s="38" t="str">
        <f>_xlfn.IFNA(VLOOKUP(AL261,ACCESSORIES!F:J,5,FALSE),"N/A")</f>
        <v>N/A</v>
      </c>
      <c r="AN261" s="3" t="s">
        <v>85</v>
      </c>
      <c r="AO261" s="75">
        <v>16.2</v>
      </c>
      <c r="AP261" s="75">
        <v>60</v>
      </c>
      <c r="AQ261" s="3">
        <v>175</v>
      </c>
      <c r="AR261" s="34">
        <v>7</v>
      </c>
      <c r="AS261" s="34">
        <v>25</v>
      </c>
      <c r="AT261" s="34">
        <v>38</v>
      </c>
      <c r="AU261" s="34">
        <v>48</v>
      </c>
      <c r="AV261" s="34">
        <v>210</v>
      </c>
      <c r="AW261" s="94">
        <v>202</v>
      </c>
      <c r="AX261" s="93">
        <v>71.5</v>
      </c>
      <c r="AY261" s="49">
        <v>38.6</v>
      </c>
      <c r="AZ261" s="49">
        <v>38.6</v>
      </c>
      <c r="BA261" s="49">
        <v>50</v>
      </c>
      <c r="BB261" s="48">
        <f t="shared" si="74"/>
        <v>1.97</v>
      </c>
      <c r="BC261" s="3" t="s">
        <v>85</v>
      </c>
      <c r="BD261" s="412" t="str">
        <f>_xlfn.IFNA(VLOOKUP(BC261,ACCESSORIES!F:J,5,FALSE),"N/A")</f>
        <v>N/A</v>
      </c>
      <c r="BE261" s="3" t="s">
        <v>85</v>
      </c>
      <c r="BF261" s="412" t="str">
        <f>_xlfn.IFNA(VLOOKUP(BE261,ACCESSORIES!F:J,5,FALSE),"N/A")</f>
        <v>N/A</v>
      </c>
      <c r="BG261" s="70">
        <v>30</v>
      </c>
      <c r="BH261" s="50">
        <v>20.236220472440898</v>
      </c>
      <c r="BI261" s="50">
        <v>20.236220472440898</v>
      </c>
      <c r="BJ261" s="50">
        <v>11.417322834645701</v>
      </c>
      <c r="BK261" s="357">
        <f t="shared" si="79"/>
        <v>7.6616839999999839E-2</v>
      </c>
      <c r="BL261" s="73">
        <v>36</v>
      </c>
      <c r="BM261" s="107" t="s">
        <v>3771</v>
      </c>
      <c r="BN261" s="46" t="s">
        <v>3891</v>
      </c>
      <c r="BO261" s="29" t="s">
        <v>3907</v>
      </c>
      <c r="BP261" s="29" t="s">
        <v>6025</v>
      </c>
      <c r="BQ261" s="29" t="s">
        <v>6026</v>
      </c>
      <c r="BR261" s="29" t="s">
        <v>6027</v>
      </c>
      <c r="BS261" s="74" t="s">
        <v>6028</v>
      </c>
      <c r="BT261" s="74" t="s">
        <v>3909</v>
      </c>
      <c r="BU261" s="74" t="s">
        <v>6029</v>
      </c>
      <c r="BV261" s="74"/>
      <c r="BW261" s="74"/>
      <c r="BX261" s="74"/>
      <c r="BY261" s="300" t="s">
        <v>10445</v>
      </c>
      <c r="BZ261" s="363" t="s">
        <v>10446</v>
      </c>
      <c r="CA261" s="300" t="s">
        <v>10447</v>
      </c>
      <c r="CB261" s="363" t="s">
        <v>10448</v>
      </c>
      <c r="CC261" s="86" t="str">
        <f t="shared" si="75"/>
        <v>MR318, 17x8.5, 0mm Offset, 5x5, 71.5mm Centerbore, Machined - Clear Coat</v>
      </c>
      <c r="CD261" s="74" t="s">
        <v>3719</v>
      </c>
      <c r="CE261" s="74" t="s">
        <v>3720</v>
      </c>
      <c r="CF261" s="74" t="str">
        <f t="shared" si="76"/>
        <v>STREET (3XX)</v>
      </c>
    </row>
    <row r="262" spans="1:84" s="36" customFormat="1" ht="15" customHeight="1">
      <c r="A262" s="22">
        <f t="shared" si="77"/>
        <v>260</v>
      </c>
      <c r="B262" s="92" t="s">
        <v>84</v>
      </c>
      <c r="C262" s="92" t="s">
        <v>1038</v>
      </c>
      <c r="D262" s="92" t="s">
        <v>5733</v>
      </c>
      <c r="E262" s="129" t="str">
        <f>CONCATENATE(LEFT(D262,5),VLOOKUP(CONCATENATE(O262,"x",P262),'WHEEL PART NUMBER GUIDE'!$B$9:$C$51,2,FALSE),VLOOKUP(CONCATENATE(Q262, W262), 'WHEEL PART NUMBER GUIDE'!$Q$6:$R$98, 2, FALSE),VLOOKUP(Z262,'WHEEL PART NUMBER GUIDE'!$J$8:$K$54,2, FALSE),IF(V262="N/A",IF(ABS(T262)&lt;10,"0"&amp;ABS(T262),ABS(T262)),CONCATENATE(LEFT(V262,1),RIGHT(V262,1))), G262, H262)</f>
        <v>MR318785161300</v>
      </c>
      <c r="F262" s="84" t="str">
        <f t="shared" si="73"/>
        <v>MR318785161300</v>
      </c>
      <c r="G262" s="83"/>
      <c r="H262" s="83"/>
      <c r="I262" s="305" t="s">
        <v>5695</v>
      </c>
      <c r="J262" s="305">
        <v>44672.36731976852</v>
      </c>
      <c r="K262" s="16" t="s">
        <v>1230</v>
      </c>
      <c r="L262" s="328">
        <v>319</v>
      </c>
      <c r="M262" s="85">
        <f t="shared" si="72"/>
        <v>319</v>
      </c>
      <c r="N262" s="630"/>
      <c r="O262" s="29">
        <v>17</v>
      </c>
      <c r="P262" s="8">
        <v>8.5</v>
      </c>
      <c r="Q262" s="92" t="str">
        <f t="shared" si="78"/>
        <v>6x135</v>
      </c>
      <c r="R262" s="3">
        <v>6</v>
      </c>
      <c r="S262" s="29">
        <v>135</v>
      </c>
      <c r="T262" s="29">
        <v>0</v>
      </c>
      <c r="U262" s="16">
        <v>4.7</v>
      </c>
      <c r="V262" s="93" t="s">
        <v>85</v>
      </c>
      <c r="W262" s="16">
        <v>87</v>
      </c>
      <c r="X262" s="8">
        <v>26.79</v>
      </c>
      <c r="Y262" s="47">
        <v>2650</v>
      </c>
      <c r="Z262" s="11" t="s">
        <v>4122</v>
      </c>
      <c r="AA262" s="11" t="s">
        <v>2845</v>
      </c>
      <c r="AB262" s="47" t="str">
        <f t="shared" si="80"/>
        <v>17x8.5, 6x135, 0 OS, 2650 lbs</v>
      </c>
      <c r="AC262" s="74" t="s">
        <v>4921</v>
      </c>
      <c r="AD262" s="46" t="str">
        <f>IF(AC262="N/A","None",VLOOKUP(AC262,ACCESSORIES!F:N,9,FALSE))</f>
        <v>Snap In</v>
      </c>
      <c r="AE262" s="82">
        <f>_xlfn.IFNA(VLOOKUP(AC262,ACCESSORIES!F:J,5,FALSE),"N/A")</f>
        <v>22</v>
      </c>
      <c r="AF262" s="80" t="s">
        <v>85</v>
      </c>
      <c r="AG262" s="73" t="s">
        <v>85</v>
      </c>
      <c r="AH262" s="73" t="s">
        <v>85</v>
      </c>
      <c r="AI262" s="73" t="s">
        <v>85</v>
      </c>
      <c r="AJ262" s="9" t="str">
        <f>_xlfn.IFNA(VLOOKUP(AI262,ACCESSORIES!F:J,5,FALSE),"N/A")</f>
        <v>N/A</v>
      </c>
      <c r="AK262" s="13" t="s">
        <v>237</v>
      </c>
      <c r="AL262" s="75" t="s">
        <v>85</v>
      </c>
      <c r="AM262" s="38" t="str">
        <f>_xlfn.IFNA(VLOOKUP(AL262,ACCESSORIES!F:J,5,FALSE),"N/A")</f>
        <v>N/A</v>
      </c>
      <c r="AN262" s="3" t="s">
        <v>85</v>
      </c>
      <c r="AO262" s="75">
        <v>16.2</v>
      </c>
      <c r="AP262" s="75">
        <v>60</v>
      </c>
      <c r="AQ262" s="3">
        <v>175</v>
      </c>
      <c r="AR262" s="34">
        <v>7</v>
      </c>
      <c r="AS262" s="34">
        <v>25</v>
      </c>
      <c r="AT262" s="34">
        <v>38</v>
      </c>
      <c r="AU262" s="34">
        <v>48</v>
      </c>
      <c r="AV262" s="34">
        <v>210</v>
      </c>
      <c r="AW262" s="94">
        <v>202</v>
      </c>
      <c r="AX262" s="381">
        <v>82.6</v>
      </c>
      <c r="AY262" s="382">
        <v>30.6</v>
      </c>
      <c r="AZ262" s="382">
        <v>38.6</v>
      </c>
      <c r="BA262" s="49">
        <v>50</v>
      </c>
      <c r="BB262" s="48">
        <f t="shared" si="74"/>
        <v>1.97</v>
      </c>
      <c r="BC262" s="3" t="s">
        <v>85</v>
      </c>
      <c r="BD262" s="412" t="str">
        <f>_xlfn.IFNA(VLOOKUP(BC262,ACCESSORIES!F:J,5,FALSE),"N/A")</f>
        <v>N/A</v>
      </c>
      <c r="BE262" s="3" t="s">
        <v>85</v>
      </c>
      <c r="BF262" s="412" t="str">
        <f>_xlfn.IFNA(VLOOKUP(BE262,ACCESSORIES!F:J,5,FALSE),"N/A")</f>
        <v>N/A</v>
      </c>
      <c r="BG262" s="70">
        <v>32</v>
      </c>
      <c r="BH262" s="50">
        <v>20.236220472440898</v>
      </c>
      <c r="BI262" s="50">
        <v>20.236220472440898</v>
      </c>
      <c r="BJ262" s="50">
        <v>11.417322834645701</v>
      </c>
      <c r="BK262" s="357">
        <f t="shared" si="79"/>
        <v>7.6616839999999839E-2</v>
      </c>
      <c r="BL262" s="73">
        <v>36</v>
      </c>
      <c r="BM262" s="107" t="s">
        <v>3771</v>
      </c>
      <c r="BN262" s="46" t="s">
        <v>3891</v>
      </c>
      <c r="BO262" s="29" t="s">
        <v>3907</v>
      </c>
      <c r="BP262" s="29" t="s">
        <v>6025</v>
      </c>
      <c r="BQ262" s="29" t="s">
        <v>6026</v>
      </c>
      <c r="BR262" s="29" t="s">
        <v>6027</v>
      </c>
      <c r="BS262" s="74" t="s">
        <v>6028</v>
      </c>
      <c r="BT262" s="74" t="s">
        <v>3909</v>
      </c>
      <c r="BU262" s="74" t="s">
        <v>6029</v>
      </c>
      <c r="BV262" s="74"/>
      <c r="BW262" s="74"/>
      <c r="BX262" s="74"/>
      <c r="BY262" s="300" t="s">
        <v>6502</v>
      </c>
      <c r="BZ262" s="363" t="s">
        <v>7380</v>
      </c>
      <c r="CA262" s="300" t="s">
        <v>6503</v>
      </c>
      <c r="CB262" s="363" t="s">
        <v>7381</v>
      </c>
      <c r="CC262" s="86" t="str">
        <f t="shared" si="75"/>
        <v>MR318, 17x8.5, 0mm Offset, 6x135, 87mm Centerbore, Gloss Black</v>
      </c>
      <c r="CD262" s="74" t="s">
        <v>3719</v>
      </c>
      <c r="CE262" s="74" t="s">
        <v>3720</v>
      </c>
      <c r="CF262" s="74" t="str">
        <f t="shared" si="76"/>
        <v>STREET (3XX)</v>
      </c>
    </row>
    <row r="263" spans="1:84" s="36" customFormat="1" ht="15" customHeight="1">
      <c r="A263" s="22">
        <f t="shared" si="77"/>
        <v>261</v>
      </c>
      <c r="B263" s="92" t="s">
        <v>84</v>
      </c>
      <c r="C263" s="92" t="s">
        <v>1038</v>
      </c>
      <c r="D263" s="92" t="s">
        <v>5733</v>
      </c>
      <c r="E263" s="129" t="str">
        <f>CONCATENATE(LEFT(D263,5),VLOOKUP(CONCATENATE(O263,"x",P263),'WHEEL PART NUMBER GUIDE'!$B$9:$C$51,2,FALSE),VLOOKUP(CONCATENATE(Q263, W263), 'WHEEL PART NUMBER GUIDE'!$Q$6:$R$98, 2, FALSE),VLOOKUP(Z263,'WHEEL PART NUMBER GUIDE'!$J$8:$K$54,2, FALSE),IF(V263="N/A",IF(ABS(T263)&lt;10,"0"&amp;ABS(T263),ABS(T263)),CONCATENATE(LEFT(V263,1),RIGHT(V263,1))), G263, H263)</f>
        <v>MR31878516900</v>
      </c>
      <c r="F263" s="84" t="str">
        <f t="shared" si="73"/>
        <v>MR31878516900</v>
      </c>
      <c r="G263" s="83"/>
      <c r="H263" s="83"/>
      <c r="I263" s="305" t="s">
        <v>5696</v>
      </c>
      <c r="J263" s="305">
        <v>44672.367319942132</v>
      </c>
      <c r="K263" s="16" t="s">
        <v>1230</v>
      </c>
      <c r="L263" s="328">
        <v>319</v>
      </c>
      <c r="M263" s="85">
        <f t="shared" si="72"/>
        <v>319</v>
      </c>
      <c r="N263" s="630"/>
      <c r="O263" s="29">
        <v>17</v>
      </c>
      <c r="P263" s="8">
        <v>8.5</v>
      </c>
      <c r="Q263" s="92" t="str">
        <f t="shared" si="78"/>
        <v>6x135</v>
      </c>
      <c r="R263" s="3">
        <v>6</v>
      </c>
      <c r="S263" s="29">
        <v>135</v>
      </c>
      <c r="T263" s="29">
        <v>0</v>
      </c>
      <c r="U263" s="16">
        <v>4.7</v>
      </c>
      <c r="V263" s="93" t="s">
        <v>85</v>
      </c>
      <c r="W263" s="16">
        <v>87</v>
      </c>
      <c r="X263" s="8">
        <v>25.98</v>
      </c>
      <c r="Y263" s="47">
        <v>2650</v>
      </c>
      <c r="Z263" s="11" t="s">
        <v>2168</v>
      </c>
      <c r="AA263" s="11" t="s">
        <v>2846</v>
      </c>
      <c r="AB263" s="47" t="str">
        <f t="shared" si="80"/>
        <v>17x8.5, 6x135, 0 OS, 2650 lbs</v>
      </c>
      <c r="AC263" s="74" t="s">
        <v>5622</v>
      </c>
      <c r="AD263" s="46" t="str">
        <f>IF(AC263="N/A","None",VLOOKUP(AC263,ACCESSORIES!F:N,9,FALSE))</f>
        <v>Snap In</v>
      </c>
      <c r="AE263" s="82">
        <f>_xlfn.IFNA(VLOOKUP(AC263,ACCESSORIES!F:J,5,FALSE),"N/A")</f>
        <v>22</v>
      </c>
      <c r="AF263" s="80" t="s">
        <v>85</v>
      </c>
      <c r="AG263" s="73" t="s">
        <v>85</v>
      </c>
      <c r="AH263" s="73" t="s">
        <v>85</v>
      </c>
      <c r="AI263" s="73" t="s">
        <v>85</v>
      </c>
      <c r="AJ263" s="9" t="str">
        <f>_xlfn.IFNA(VLOOKUP(AI263,ACCESSORIES!F:J,5,FALSE),"N/A")</f>
        <v>N/A</v>
      </c>
      <c r="AK263" s="13" t="s">
        <v>237</v>
      </c>
      <c r="AL263" s="75" t="s">
        <v>85</v>
      </c>
      <c r="AM263" s="38" t="str">
        <f>_xlfn.IFNA(VLOOKUP(AL263,ACCESSORIES!F:J,5,FALSE),"N/A")</f>
        <v>N/A</v>
      </c>
      <c r="AN263" s="3" t="s">
        <v>85</v>
      </c>
      <c r="AO263" s="75">
        <v>16.2</v>
      </c>
      <c r="AP263" s="75">
        <v>60</v>
      </c>
      <c r="AQ263" s="3">
        <v>175</v>
      </c>
      <c r="AR263" s="34">
        <v>7</v>
      </c>
      <c r="AS263" s="34">
        <v>25</v>
      </c>
      <c r="AT263" s="34">
        <v>38</v>
      </c>
      <c r="AU263" s="34">
        <v>48</v>
      </c>
      <c r="AV263" s="34">
        <v>210</v>
      </c>
      <c r="AW263" s="94">
        <v>202</v>
      </c>
      <c r="AX263" s="381">
        <v>82.6</v>
      </c>
      <c r="AY263" s="382">
        <v>30.6</v>
      </c>
      <c r="AZ263" s="382">
        <v>38.6</v>
      </c>
      <c r="BA263" s="49">
        <v>50</v>
      </c>
      <c r="BB263" s="48">
        <f t="shared" si="74"/>
        <v>1.97</v>
      </c>
      <c r="BC263" s="3" t="s">
        <v>85</v>
      </c>
      <c r="BD263" s="412" t="str">
        <f>_xlfn.IFNA(VLOOKUP(BC263,ACCESSORIES!F:J,5,FALSE),"N/A")</f>
        <v>N/A</v>
      </c>
      <c r="BE263" s="3" t="s">
        <v>85</v>
      </c>
      <c r="BF263" s="412" t="str">
        <f>_xlfn.IFNA(VLOOKUP(BE263,ACCESSORIES!F:J,5,FALSE),"N/A")</f>
        <v>N/A</v>
      </c>
      <c r="BG263" s="70">
        <v>30</v>
      </c>
      <c r="BH263" s="50">
        <v>20.236220472440898</v>
      </c>
      <c r="BI263" s="50">
        <v>20.236220472440898</v>
      </c>
      <c r="BJ263" s="50">
        <v>11.417322834645701</v>
      </c>
      <c r="BK263" s="357">
        <f t="shared" si="79"/>
        <v>7.6616839999999839E-2</v>
      </c>
      <c r="BL263" s="73">
        <v>36</v>
      </c>
      <c r="BM263" s="107" t="s">
        <v>3771</v>
      </c>
      <c r="BN263" s="46" t="s">
        <v>3891</v>
      </c>
      <c r="BO263" s="29" t="s">
        <v>3907</v>
      </c>
      <c r="BP263" s="29" t="s">
        <v>6025</v>
      </c>
      <c r="BQ263" s="29" t="s">
        <v>6026</v>
      </c>
      <c r="BR263" s="29" t="s">
        <v>6027</v>
      </c>
      <c r="BS263" s="74" t="s">
        <v>6028</v>
      </c>
      <c r="BT263" s="74" t="s">
        <v>3909</v>
      </c>
      <c r="BU263" s="74" t="s">
        <v>6029</v>
      </c>
      <c r="BV263" s="74"/>
      <c r="BW263" s="74"/>
      <c r="BX263" s="74"/>
      <c r="BY263" s="300" t="s">
        <v>6509</v>
      </c>
      <c r="BZ263" s="363" t="s">
        <v>7406</v>
      </c>
      <c r="CA263" s="300" t="s">
        <v>6511</v>
      </c>
      <c r="CB263" s="363" t="s">
        <v>7407</v>
      </c>
      <c r="CC263" s="86" t="str">
        <f t="shared" si="75"/>
        <v>MR318, 17x8.5, 0mm Offset, 6x135, 87mm Centerbore, Method Bronze</v>
      </c>
      <c r="CD263" s="74" t="s">
        <v>3719</v>
      </c>
      <c r="CE263" s="74" t="s">
        <v>3720</v>
      </c>
      <c r="CF263" s="74" t="str">
        <f t="shared" si="76"/>
        <v>STREET (3XX)</v>
      </c>
    </row>
    <row r="264" spans="1:84" s="36" customFormat="1" ht="15" customHeight="1">
      <c r="A264" s="22">
        <f t="shared" si="77"/>
        <v>262</v>
      </c>
      <c r="B264" s="92" t="s">
        <v>84</v>
      </c>
      <c r="C264" s="92" t="s">
        <v>1038</v>
      </c>
      <c r="D264" s="92" t="s">
        <v>5733</v>
      </c>
      <c r="E264" s="129" t="str">
        <f>CONCATENATE(LEFT(D264,5),VLOOKUP(CONCATENATE(O264,"x",P264),'WHEEL PART NUMBER GUIDE'!$B$9:$C$51,2,FALSE),VLOOKUP(CONCATENATE(Q264, W264), 'WHEEL PART NUMBER GUIDE'!$Q$6:$R$98, 2, FALSE),VLOOKUP(Z264,'WHEEL PART NUMBER GUIDE'!$J$8:$K$54,2, FALSE),IF(V264="N/A",IF(ABS(T264)&lt;10,"0"&amp;ABS(T264),ABS(T264)),CONCATENATE(LEFT(V264,1),RIGHT(V264,1))), G264, H264)</f>
        <v>MR31878516300</v>
      </c>
      <c r="F264" s="84" t="str">
        <f t="shared" si="73"/>
        <v>MR31878516300</v>
      </c>
      <c r="G264" s="393"/>
      <c r="H264" s="393"/>
      <c r="I264" s="346">
        <v>191682041662</v>
      </c>
      <c r="J264" s="305">
        <v>45540</v>
      </c>
      <c r="K264" s="16" t="s">
        <v>1230</v>
      </c>
      <c r="L264" s="328">
        <v>345</v>
      </c>
      <c r="M264" s="85">
        <f t="shared" si="72"/>
        <v>345</v>
      </c>
      <c r="N264" s="630"/>
      <c r="O264" s="29">
        <v>17</v>
      </c>
      <c r="P264" s="8">
        <v>8.5</v>
      </c>
      <c r="Q264" s="92" t="str">
        <f t="shared" si="78"/>
        <v>6x135</v>
      </c>
      <c r="R264" s="3">
        <v>6</v>
      </c>
      <c r="S264" s="29">
        <v>135</v>
      </c>
      <c r="T264" s="29">
        <v>0</v>
      </c>
      <c r="U264" s="16">
        <v>4.7</v>
      </c>
      <c r="V264" s="93" t="s">
        <v>85</v>
      </c>
      <c r="W264" s="16">
        <v>87</v>
      </c>
      <c r="X264" s="8">
        <v>25.98</v>
      </c>
      <c r="Y264" s="47">
        <v>2650</v>
      </c>
      <c r="Z264" s="11" t="s">
        <v>5147</v>
      </c>
      <c r="AA264" s="11" t="s">
        <v>173</v>
      </c>
      <c r="AB264" s="47" t="str">
        <f t="shared" si="80"/>
        <v>17x8.5, 6x135, 0 OS, 2650 lbs</v>
      </c>
      <c r="AC264" s="74" t="s">
        <v>7563</v>
      </c>
      <c r="AD264" s="46" t="str">
        <f>IF(AC264="N/A","None",VLOOKUP(AC264,ACCESSORIES!F:N,9,FALSE))</f>
        <v>Snap In</v>
      </c>
      <c r="AE264" s="82">
        <f>_xlfn.IFNA(VLOOKUP(AC264,ACCESSORIES!F:J,5,FALSE),"N/A")</f>
        <v>22</v>
      </c>
      <c r="AF264" s="80" t="s">
        <v>85</v>
      </c>
      <c r="AG264" s="73" t="s">
        <v>85</v>
      </c>
      <c r="AH264" s="73" t="s">
        <v>85</v>
      </c>
      <c r="AI264" s="73" t="s">
        <v>85</v>
      </c>
      <c r="AJ264" s="9" t="str">
        <f>_xlfn.IFNA(VLOOKUP(AI264,ACCESSORIES!F:J,5,FALSE),"N/A")</f>
        <v>N/A</v>
      </c>
      <c r="AK264" s="13" t="s">
        <v>237</v>
      </c>
      <c r="AL264" s="75" t="s">
        <v>85</v>
      </c>
      <c r="AM264" s="38" t="str">
        <f>_xlfn.IFNA(VLOOKUP(AL264,ACCESSORIES!F:J,5,FALSE),"N/A")</f>
        <v>N/A</v>
      </c>
      <c r="AN264" s="3" t="s">
        <v>85</v>
      </c>
      <c r="AO264" s="75">
        <v>16.2</v>
      </c>
      <c r="AP264" s="75">
        <v>60</v>
      </c>
      <c r="AQ264" s="3">
        <v>175</v>
      </c>
      <c r="AR264" s="34">
        <v>7</v>
      </c>
      <c r="AS264" s="34">
        <v>25</v>
      </c>
      <c r="AT264" s="34">
        <v>38</v>
      </c>
      <c r="AU264" s="34">
        <v>48</v>
      </c>
      <c r="AV264" s="34">
        <v>210</v>
      </c>
      <c r="AW264" s="94">
        <v>202</v>
      </c>
      <c r="AX264" s="93">
        <v>82.6</v>
      </c>
      <c r="AY264" s="49">
        <v>30.6</v>
      </c>
      <c r="AZ264" s="49">
        <v>38.6</v>
      </c>
      <c r="BA264" s="49">
        <v>50</v>
      </c>
      <c r="BB264" s="48">
        <f t="shared" si="74"/>
        <v>1.97</v>
      </c>
      <c r="BC264" s="3" t="s">
        <v>85</v>
      </c>
      <c r="BD264" s="412" t="str">
        <f>_xlfn.IFNA(VLOOKUP(BC264,ACCESSORIES!F:J,5,FALSE),"N/A")</f>
        <v>N/A</v>
      </c>
      <c r="BE264" s="3" t="s">
        <v>85</v>
      </c>
      <c r="BF264" s="412" t="str">
        <f>_xlfn.IFNA(VLOOKUP(BE264,ACCESSORIES!F:J,5,FALSE),"N/A")</f>
        <v>N/A</v>
      </c>
      <c r="BG264" s="70">
        <v>30</v>
      </c>
      <c r="BH264" s="50">
        <v>20.236220472440898</v>
      </c>
      <c r="BI264" s="50">
        <v>20.236220472440898</v>
      </c>
      <c r="BJ264" s="50">
        <v>11.417322834645701</v>
      </c>
      <c r="BK264" s="357">
        <f t="shared" si="79"/>
        <v>7.6616839999999839E-2</v>
      </c>
      <c r="BL264" s="73">
        <v>36</v>
      </c>
      <c r="BM264" s="107" t="s">
        <v>3771</v>
      </c>
      <c r="BN264" s="46" t="s">
        <v>3891</v>
      </c>
      <c r="BO264" s="29" t="s">
        <v>3907</v>
      </c>
      <c r="BP264" s="29" t="s">
        <v>6025</v>
      </c>
      <c r="BQ264" s="29" t="s">
        <v>6026</v>
      </c>
      <c r="BR264" s="29" t="s">
        <v>6027</v>
      </c>
      <c r="BS264" s="74" t="s">
        <v>6028</v>
      </c>
      <c r="BT264" s="74" t="s">
        <v>3909</v>
      </c>
      <c r="BU264" s="74" t="s">
        <v>6029</v>
      </c>
      <c r="BV264" s="74"/>
      <c r="BW264" s="74"/>
      <c r="BX264" s="74"/>
      <c r="BY264" s="300" t="s">
        <v>10442</v>
      </c>
      <c r="BZ264" s="363" t="s">
        <v>10441</v>
      </c>
      <c r="CA264" s="300" t="s">
        <v>10443</v>
      </c>
      <c r="CB264" s="363" t="s">
        <v>10444</v>
      </c>
      <c r="CC264" s="86" t="str">
        <f t="shared" si="75"/>
        <v>MR318, 17x8.5, 0mm Offset, 6x135, 87mm Centerbore, Machined - Clear Coat</v>
      </c>
      <c r="CD264" s="74" t="s">
        <v>3719</v>
      </c>
      <c r="CE264" s="74" t="s">
        <v>3720</v>
      </c>
      <c r="CF264" s="74" t="str">
        <f t="shared" si="76"/>
        <v>STREET (3XX)</v>
      </c>
    </row>
    <row r="265" spans="1:84" s="36" customFormat="1" ht="15" customHeight="1">
      <c r="A265" s="22">
        <f t="shared" si="77"/>
        <v>263</v>
      </c>
      <c r="B265" s="92" t="s">
        <v>84</v>
      </c>
      <c r="C265" s="92" t="s">
        <v>1038</v>
      </c>
      <c r="D265" s="92" t="s">
        <v>5733</v>
      </c>
      <c r="E265" s="129" t="str">
        <f>CONCATENATE(LEFT(D265,5),VLOOKUP(CONCATENATE(O265,"x",P265),'WHEEL PART NUMBER GUIDE'!$B$9:$C$51,2,FALSE),VLOOKUP(CONCATENATE(Q265, W265), 'WHEEL PART NUMBER GUIDE'!$Q$6:$R$98, 2, FALSE),VLOOKUP(Z265,'WHEEL PART NUMBER GUIDE'!$J$8:$K$54,2, FALSE),IF(V265="N/A",IF(ABS(T265)&lt;10,"0"&amp;ABS(T265),ABS(T265)),CONCATENATE(LEFT(V265,1),RIGHT(V265,1))), G265, H265)</f>
        <v>MR318785601300</v>
      </c>
      <c r="F265" s="84" t="str">
        <f t="shared" si="73"/>
        <v>MR318785601300</v>
      </c>
      <c r="G265" s="83"/>
      <c r="H265" s="83"/>
      <c r="I265" s="305" t="s">
        <v>5697</v>
      </c>
      <c r="J265" s="305">
        <v>44672.367320092591</v>
      </c>
      <c r="K265" s="16" t="s">
        <v>1230</v>
      </c>
      <c r="L265" s="328">
        <v>319</v>
      </c>
      <c r="M265" s="85">
        <f t="shared" si="72"/>
        <v>319</v>
      </c>
      <c r="N265" s="630"/>
      <c r="O265" s="29">
        <v>17</v>
      </c>
      <c r="P265" s="8">
        <v>8.5</v>
      </c>
      <c r="Q265" s="92" t="str">
        <f t="shared" si="78"/>
        <v>6x5.5</v>
      </c>
      <c r="R265" s="3">
        <v>6</v>
      </c>
      <c r="S265" s="29">
        <v>5.5</v>
      </c>
      <c r="T265" s="29">
        <v>0</v>
      </c>
      <c r="U265" s="16">
        <v>4.7</v>
      </c>
      <c r="V265" s="93" t="s">
        <v>85</v>
      </c>
      <c r="W265" s="16">
        <v>106.25</v>
      </c>
      <c r="X265" s="8">
        <v>25.68</v>
      </c>
      <c r="Y265" s="47">
        <v>2650</v>
      </c>
      <c r="Z265" s="11" t="s">
        <v>4122</v>
      </c>
      <c r="AA265" s="11" t="s">
        <v>2845</v>
      </c>
      <c r="AB265" s="47" t="str">
        <f t="shared" si="80"/>
        <v>17x8.5, 6x5.5, 0 OS, 2650 lbs</v>
      </c>
      <c r="AC265" s="74" t="s">
        <v>4924</v>
      </c>
      <c r="AD265" s="46" t="str">
        <f>IF(AC265="N/A","None",VLOOKUP(AC265,ACCESSORIES!F:N,9,FALSE))</f>
        <v>Snap In</v>
      </c>
      <c r="AE265" s="82">
        <f>_xlfn.IFNA(VLOOKUP(AC265,ACCESSORIES!F:J,5,FALSE),"N/A")</f>
        <v>22</v>
      </c>
      <c r="AF265" s="80" t="s">
        <v>85</v>
      </c>
      <c r="AG265" s="73" t="s">
        <v>85</v>
      </c>
      <c r="AH265" s="73" t="s">
        <v>85</v>
      </c>
      <c r="AI265" s="73" t="s">
        <v>85</v>
      </c>
      <c r="AJ265" s="9" t="str">
        <f>_xlfn.IFNA(VLOOKUP(AI265,ACCESSORIES!F:J,5,FALSE),"N/A")</f>
        <v>N/A</v>
      </c>
      <c r="AK265" s="13" t="s">
        <v>236</v>
      </c>
      <c r="AL265" s="75" t="s">
        <v>1649</v>
      </c>
      <c r="AM265" s="38">
        <f>_xlfn.IFNA(VLOOKUP(AL265,ACCESSORIES!F:J,5,FALSE),"N/A")</f>
        <v>2.75</v>
      </c>
      <c r="AN265" s="3">
        <v>78.3</v>
      </c>
      <c r="AO265" s="75">
        <v>16.2</v>
      </c>
      <c r="AP265" s="75">
        <v>60</v>
      </c>
      <c r="AQ265" s="3">
        <v>175</v>
      </c>
      <c r="AR265" s="34">
        <v>7</v>
      </c>
      <c r="AS265" s="34">
        <v>25</v>
      </c>
      <c r="AT265" s="34">
        <v>38</v>
      </c>
      <c r="AU265" s="34">
        <v>48</v>
      </c>
      <c r="AV265" s="34">
        <v>210</v>
      </c>
      <c r="AW265" s="94">
        <v>202</v>
      </c>
      <c r="AX265" s="381">
        <v>103.34</v>
      </c>
      <c r="AY265" s="382">
        <v>20.73</v>
      </c>
      <c r="AZ265" s="382">
        <v>38.6</v>
      </c>
      <c r="BA265" s="49">
        <v>50</v>
      </c>
      <c r="BB265" s="48">
        <f t="shared" si="74"/>
        <v>1.97</v>
      </c>
      <c r="BC265" s="3" t="s">
        <v>85</v>
      </c>
      <c r="BD265" s="412" t="str">
        <f>_xlfn.IFNA(VLOOKUP(BC265,ACCESSORIES!F:J,5,FALSE),"N/A")</f>
        <v>N/A</v>
      </c>
      <c r="BE265" s="3" t="s">
        <v>85</v>
      </c>
      <c r="BF265" s="412" t="str">
        <f>_xlfn.IFNA(VLOOKUP(BE265,ACCESSORIES!F:J,5,FALSE),"N/A")</f>
        <v>N/A</v>
      </c>
      <c r="BG265" s="70">
        <v>31</v>
      </c>
      <c r="BH265" s="50">
        <v>20.236220472440898</v>
      </c>
      <c r="BI265" s="50">
        <v>20.236220472440898</v>
      </c>
      <c r="BJ265" s="50">
        <v>11.417322834645701</v>
      </c>
      <c r="BK265" s="357">
        <f t="shared" si="79"/>
        <v>7.6616839999999839E-2</v>
      </c>
      <c r="BL265" s="73">
        <v>36</v>
      </c>
      <c r="BM265" s="107" t="s">
        <v>3771</v>
      </c>
      <c r="BN265" s="46" t="s">
        <v>3891</v>
      </c>
      <c r="BO265" s="29" t="s">
        <v>3907</v>
      </c>
      <c r="BP265" s="29" t="s">
        <v>6025</v>
      </c>
      <c r="BQ265" s="29" t="s">
        <v>6026</v>
      </c>
      <c r="BR265" s="29" t="s">
        <v>6027</v>
      </c>
      <c r="BS265" s="74" t="s">
        <v>6028</v>
      </c>
      <c r="BT265" s="74" t="s">
        <v>3909</v>
      </c>
      <c r="BU265" s="74" t="s">
        <v>6029</v>
      </c>
      <c r="BV265" s="74"/>
      <c r="BW265" s="74"/>
      <c r="BX265" s="74"/>
      <c r="BY265" s="300" t="s">
        <v>6502</v>
      </c>
      <c r="BZ265" s="363" t="s">
        <v>7380</v>
      </c>
      <c r="CA265" s="300" t="s">
        <v>6503</v>
      </c>
      <c r="CB265" s="363" t="s">
        <v>7381</v>
      </c>
      <c r="CC265" s="86" t="str">
        <f t="shared" si="75"/>
        <v>MR318, 17x8.5, 0mm Offset, 6x5.5, 106.25mm Centerbore, Gloss Black</v>
      </c>
      <c r="CD265" s="74" t="s">
        <v>3719</v>
      </c>
      <c r="CE265" s="74" t="s">
        <v>3720</v>
      </c>
      <c r="CF265" s="74" t="str">
        <f t="shared" si="76"/>
        <v>STREET (3XX)</v>
      </c>
    </row>
    <row r="266" spans="1:84" s="36" customFormat="1" ht="15" customHeight="1">
      <c r="A266" s="22">
        <f t="shared" si="77"/>
        <v>264</v>
      </c>
      <c r="B266" s="92" t="s">
        <v>84</v>
      </c>
      <c r="C266" s="92" t="s">
        <v>1038</v>
      </c>
      <c r="D266" s="92" t="s">
        <v>5733</v>
      </c>
      <c r="E266" s="129" t="str">
        <f>CONCATENATE(LEFT(D266,5),VLOOKUP(CONCATENATE(O266,"x",P266),'WHEEL PART NUMBER GUIDE'!$B$9:$C$51,2,FALSE),VLOOKUP(CONCATENATE(Q266, W266), 'WHEEL PART NUMBER GUIDE'!$Q$6:$R$98, 2, FALSE),VLOOKUP(Z266,'WHEEL PART NUMBER GUIDE'!$J$8:$K$54,2, FALSE),IF(V266="N/A",IF(ABS(T266)&lt;10,"0"&amp;ABS(T266),ABS(T266)),CONCATENATE(LEFT(V266,1),RIGHT(V266,1))), G266, H266)</f>
        <v>MR31878560900</v>
      </c>
      <c r="F266" s="84" t="str">
        <f t="shared" si="73"/>
        <v>MR31878560900</v>
      </c>
      <c r="G266" s="83"/>
      <c r="H266" s="83"/>
      <c r="I266" s="305" t="s">
        <v>5698</v>
      </c>
      <c r="J266" s="305">
        <v>44672.367320243058</v>
      </c>
      <c r="K266" s="16" t="s">
        <v>1230</v>
      </c>
      <c r="L266" s="328">
        <v>319</v>
      </c>
      <c r="M266" s="85">
        <f t="shared" si="72"/>
        <v>319</v>
      </c>
      <c r="N266" s="630"/>
      <c r="O266" s="29">
        <v>17</v>
      </c>
      <c r="P266" s="8">
        <v>8.5</v>
      </c>
      <c r="Q266" s="92" t="str">
        <f t="shared" si="78"/>
        <v>6x5.5</v>
      </c>
      <c r="R266" s="3">
        <v>6</v>
      </c>
      <c r="S266" s="29">
        <v>5.5</v>
      </c>
      <c r="T266" s="29">
        <v>0</v>
      </c>
      <c r="U266" s="16">
        <v>4.7</v>
      </c>
      <c r="V266" s="93" t="s">
        <v>85</v>
      </c>
      <c r="W266" s="16">
        <v>106.25</v>
      </c>
      <c r="X266" s="8">
        <v>25.72</v>
      </c>
      <c r="Y266" s="47">
        <v>2650</v>
      </c>
      <c r="Z266" s="11" t="s">
        <v>2168</v>
      </c>
      <c r="AA266" s="11" t="s">
        <v>2846</v>
      </c>
      <c r="AB266" s="47" t="str">
        <f t="shared" si="80"/>
        <v>17x8.5, 6x5.5, 0 OS, 2650 lbs</v>
      </c>
      <c r="AC266" s="74" t="s">
        <v>5625</v>
      </c>
      <c r="AD266" s="46" t="str">
        <f>IF(AC266="N/A","None",VLOOKUP(AC266,ACCESSORIES!F:N,9,FALSE))</f>
        <v>Snap In</v>
      </c>
      <c r="AE266" s="82">
        <f>_xlfn.IFNA(VLOOKUP(AC266,ACCESSORIES!F:J,5,FALSE),"N/A")</f>
        <v>22</v>
      </c>
      <c r="AF266" s="80" t="s">
        <v>85</v>
      </c>
      <c r="AG266" s="73" t="s">
        <v>85</v>
      </c>
      <c r="AH266" s="73" t="s">
        <v>85</v>
      </c>
      <c r="AI266" s="73" t="s">
        <v>85</v>
      </c>
      <c r="AJ266" s="9" t="str">
        <f>_xlfn.IFNA(VLOOKUP(AI266,ACCESSORIES!F:J,5,FALSE),"N/A")</f>
        <v>N/A</v>
      </c>
      <c r="AK266" s="13" t="s">
        <v>236</v>
      </c>
      <c r="AL266" s="75" t="s">
        <v>1649</v>
      </c>
      <c r="AM266" s="38">
        <f>_xlfn.IFNA(VLOOKUP(AL266,ACCESSORIES!F:J,5,FALSE),"N/A")</f>
        <v>2.75</v>
      </c>
      <c r="AN266" s="3">
        <v>78.3</v>
      </c>
      <c r="AO266" s="75">
        <v>16.2</v>
      </c>
      <c r="AP266" s="75">
        <v>60</v>
      </c>
      <c r="AQ266" s="3">
        <v>175</v>
      </c>
      <c r="AR266" s="34">
        <v>7</v>
      </c>
      <c r="AS266" s="34">
        <v>25</v>
      </c>
      <c r="AT266" s="34">
        <v>38</v>
      </c>
      <c r="AU266" s="34">
        <v>48</v>
      </c>
      <c r="AV266" s="34">
        <v>210</v>
      </c>
      <c r="AW266" s="94">
        <v>202</v>
      </c>
      <c r="AX266" s="381">
        <v>103.34</v>
      </c>
      <c r="AY266" s="382">
        <v>20.73</v>
      </c>
      <c r="AZ266" s="382">
        <v>38.6</v>
      </c>
      <c r="BA266" s="49">
        <v>50</v>
      </c>
      <c r="BB266" s="48">
        <f t="shared" si="74"/>
        <v>1.97</v>
      </c>
      <c r="BC266" s="3" t="s">
        <v>85</v>
      </c>
      <c r="BD266" s="412" t="str">
        <f>_xlfn.IFNA(VLOOKUP(BC266,ACCESSORIES!F:J,5,FALSE),"N/A")</f>
        <v>N/A</v>
      </c>
      <c r="BE266" s="3" t="s">
        <v>85</v>
      </c>
      <c r="BF266" s="412" t="str">
        <f>_xlfn.IFNA(VLOOKUP(BE266,ACCESSORIES!F:J,5,FALSE),"N/A")</f>
        <v>N/A</v>
      </c>
      <c r="BG266" s="70">
        <v>30</v>
      </c>
      <c r="BH266" s="50">
        <v>20.236220472440898</v>
      </c>
      <c r="BI266" s="50">
        <v>20.236220472440898</v>
      </c>
      <c r="BJ266" s="50">
        <v>11.417322834645701</v>
      </c>
      <c r="BK266" s="357">
        <f t="shared" si="79"/>
        <v>7.6616839999999839E-2</v>
      </c>
      <c r="BL266" s="73">
        <v>36</v>
      </c>
      <c r="BM266" s="107" t="s">
        <v>3771</v>
      </c>
      <c r="BN266" s="46" t="s">
        <v>3891</v>
      </c>
      <c r="BO266" s="29" t="s">
        <v>3907</v>
      </c>
      <c r="BP266" s="29" t="s">
        <v>6025</v>
      </c>
      <c r="BQ266" s="29" t="s">
        <v>6026</v>
      </c>
      <c r="BR266" s="29" t="s">
        <v>6027</v>
      </c>
      <c r="BS266" s="74" t="s">
        <v>6028</v>
      </c>
      <c r="BT266" s="74" t="s">
        <v>3909</v>
      </c>
      <c r="BU266" s="74" t="s">
        <v>6029</v>
      </c>
      <c r="BV266" s="74"/>
      <c r="BW266" s="74"/>
      <c r="BX266" s="74"/>
      <c r="BY266" s="300" t="s">
        <v>6509</v>
      </c>
      <c r="BZ266" s="363" t="s">
        <v>7406</v>
      </c>
      <c r="CA266" s="300" t="s">
        <v>6511</v>
      </c>
      <c r="CB266" s="363" t="s">
        <v>7407</v>
      </c>
      <c r="CC266" s="86" t="str">
        <f t="shared" si="75"/>
        <v>MR318, 17x8.5, 0mm Offset, 6x5.5, 106.25mm Centerbore, Method Bronze</v>
      </c>
      <c r="CD266" s="74" t="s">
        <v>3719</v>
      </c>
      <c r="CE266" s="74" t="s">
        <v>3720</v>
      </c>
      <c r="CF266" s="74" t="str">
        <f t="shared" si="76"/>
        <v>STREET (3XX)</v>
      </c>
    </row>
    <row r="267" spans="1:84" s="36" customFormat="1" ht="15" customHeight="1">
      <c r="A267" s="22">
        <f t="shared" si="77"/>
        <v>265</v>
      </c>
      <c r="B267" s="92" t="s">
        <v>84</v>
      </c>
      <c r="C267" s="92" t="s">
        <v>1038</v>
      </c>
      <c r="D267" s="92" t="s">
        <v>5733</v>
      </c>
      <c r="E267" s="129" t="str">
        <f>CONCATENATE(LEFT(D267,5),VLOOKUP(CONCATENATE(O267,"x",P267),'WHEEL PART NUMBER GUIDE'!$B$9:$C$51,2,FALSE),VLOOKUP(CONCATENATE(Q267, W267), 'WHEEL PART NUMBER GUIDE'!$Q$6:$R$98, 2, FALSE),VLOOKUP(Z267,'WHEEL PART NUMBER GUIDE'!$J$8:$K$54,2, FALSE),IF(V267="N/A",IF(ABS(T267)&lt;10,"0"&amp;ABS(T267),ABS(T267)),CONCATENATE(LEFT(V267,1),RIGHT(V267,1))), G267, H267)</f>
        <v>MR31878560300</v>
      </c>
      <c r="F267" s="84" t="str">
        <f t="shared" si="73"/>
        <v>MR31878560300</v>
      </c>
      <c r="G267" s="393"/>
      <c r="H267" s="393"/>
      <c r="I267" s="346">
        <v>191682041679</v>
      </c>
      <c r="J267" s="305">
        <v>45540</v>
      </c>
      <c r="K267" s="16" t="s">
        <v>1230</v>
      </c>
      <c r="L267" s="328">
        <v>345</v>
      </c>
      <c r="M267" s="85">
        <f t="shared" si="72"/>
        <v>345</v>
      </c>
      <c r="N267" s="630"/>
      <c r="O267" s="29">
        <v>17</v>
      </c>
      <c r="P267" s="8">
        <v>8.5</v>
      </c>
      <c r="Q267" s="92" t="str">
        <f t="shared" si="78"/>
        <v>6x5.5</v>
      </c>
      <c r="R267" s="3">
        <v>6</v>
      </c>
      <c r="S267" s="29">
        <v>5.5</v>
      </c>
      <c r="T267" s="29">
        <v>0</v>
      </c>
      <c r="U267" s="16">
        <v>4.7</v>
      </c>
      <c r="V267" s="93" t="s">
        <v>85</v>
      </c>
      <c r="W267" s="16">
        <v>106.25</v>
      </c>
      <c r="X267" s="8">
        <v>25.72</v>
      </c>
      <c r="Y267" s="47">
        <v>2650</v>
      </c>
      <c r="Z267" s="11" t="s">
        <v>5147</v>
      </c>
      <c r="AA267" s="11" t="s">
        <v>173</v>
      </c>
      <c r="AB267" s="47" t="str">
        <f t="shared" si="80"/>
        <v>17x8.5, 6x5.5, 0 OS, 2650 lbs</v>
      </c>
      <c r="AC267" s="74" t="s">
        <v>7562</v>
      </c>
      <c r="AD267" s="46" t="str">
        <f>IF(AC267="N/A","None",VLOOKUP(AC267,ACCESSORIES!F:N,9,FALSE))</f>
        <v>Snap In</v>
      </c>
      <c r="AE267" s="82">
        <f>_xlfn.IFNA(VLOOKUP(AC267,ACCESSORIES!F:J,5,FALSE),"N/A")</f>
        <v>22</v>
      </c>
      <c r="AF267" s="80" t="s">
        <v>85</v>
      </c>
      <c r="AG267" s="73" t="s">
        <v>85</v>
      </c>
      <c r="AH267" s="73" t="s">
        <v>85</v>
      </c>
      <c r="AI267" s="73" t="s">
        <v>85</v>
      </c>
      <c r="AJ267" s="9" t="str">
        <f>_xlfn.IFNA(VLOOKUP(AI267,ACCESSORIES!F:J,5,FALSE),"N/A")</f>
        <v>N/A</v>
      </c>
      <c r="AK267" s="13" t="s">
        <v>236</v>
      </c>
      <c r="AL267" s="75" t="s">
        <v>1649</v>
      </c>
      <c r="AM267" s="38">
        <f>_xlfn.IFNA(VLOOKUP(AL267,ACCESSORIES!F:J,5,FALSE),"N/A")</f>
        <v>2.75</v>
      </c>
      <c r="AN267" s="3">
        <v>78.3</v>
      </c>
      <c r="AO267" s="75">
        <v>16.2</v>
      </c>
      <c r="AP267" s="75">
        <v>60</v>
      </c>
      <c r="AQ267" s="3">
        <v>175</v>
      </c>
      <c r="AR267" s="34">
        <v>7</v>
      </c>
      <c r="AS267" s="34">
        <v>25</v>
      </c>
      <c r="AT267" s="34">
        <v>38</v>
      </c>
      <c r="AU267" s="34">
        <v>48</v>
      </c>
      <c r="AV267" s="34">
        <v>210</v>
      </c>
      <c r="AW267" s="94">
        <v>202</v>
      </c>
      <c r="AX267" s="93">
        <v>103.34</v>
      </c>
      <c r="AY267" s="49">
        <v>20.73</v>
      </c>
      <c r="AZ267" s="49">
        <v>38.6</v>
      </c>
      <c r="BA267" s="49">
        <v>50</v>
      </c>
      <c r="BB267" s="48">
        <f t="shared" si="74"/>
        <v>1.97</v>
      </c>
      <c r="BC267" s="3" t="s">
        <v>85</v>
      </c>
      <c r="BD267" s="412" t="str">
        <f>_xlfn.IFNA(VLOOKUP(BC267,ACCESSORIES!F:J,5,FALSE),"N/A")</f>
        <v>N/A</v>
      </c>
      <c r="BE267" s="3" t="s">
        <v>85</v>
      </c>
      <c r="BF267" s="412" t="str">
        <f>_xlfn.IFNA(VLOOKUP(BE267,ACCESSORIES!F:J,5,FALSE),"N/A")</f>
        <v>N/A</v>
      </c>
      <c r="BG267" s="70">
        <v>30</v>
      </c>
      <c r="BH267" s="50">
        <v>20.236220472440898</v>
      </c>
      <c r="BI267" s="50">
        <v>20.236220472440898</v>
      </c>
      <c r="BJ267" s="50">
        <v>11.417322834645701</v>
      </c>
      <c r="BK267" s="357">
        <f t="shared" si="79"/>
        <v>7.6616839999999839E-2</v>
      </c>
      <c r="BL267" s="73">
        <v>36</v>
      </c>
      <c r="BM267" s="107" t="s">
        <v>3771</v>
      </c>
      <c r="BN267" s="46" t="s">
        <v>3891</v>
      </c>
      <c r="BO267" s="29" t="s">
        <v>3907</v>
      </c>
      <c r="BP267" s="29" t="s">
        <v>6025</v>
      </c>
      <c r="BQ267" s="29" t="s">
        <v>6026</v>
      </c>
      <c r="BR267" s="29" t="s">
        <v>6027</v>
      </c>
      <c r="BS267" s="74" t="s">
        <v>6028</v>
      </c>
      <c r="BT267" s="74" t="s">
        <v>3909</v>
      </c>
      <c r="BU267" s="74" t="s">
        <v>6029</v>
      </c>
      <c r="BV267" s="74"/>
      <c r="BW267" s="74"/>
      <c r="BX267" s="74"/>
      <c r="BY267" s="300" t="s">
        <v>10442</v>
      </c>
      <c r="BZ267" s="363" t="s">
        <v>10441</v>
      </c>
      <c r="CA267" s="300" t="s">
        <v>10443</v>
      </c>
      <c r="CB267" s="363" t="s">
        <v>10444</v>
      </c>
      <c r="CC267" s="86" t="str">
        <f t="shared" si="75"/>
        <v>MR318, 17x8.5, 0mm Offset, 6x5.5, 106.25mm Centerbore, Machined - Clear Coat</v>
      </c>
      <c r="CD267" s="74" t="s">
        <v>3719</v>
      </c>
      <c r="CE267" s="74" t="s">
        <v>3720</v>
      </c>
      <c r="CF267" s="74" t="str">
        <f t="shared" si="76"/>
        <v>STREET (3XX)</v>
      </c>
    </row>
    <row r="268" spans="1:84" s="36" customFormat="1" ht="15" customHeight="1">
      <c r="A268" s="22">
        <f t="shared" si="77"/>
        <v>266</v>
      </c>
      <c r="B268" s="92" t="s">
        <v>84</v>
      </c>
      <c r="C268" s="92" t="s">
        <v>1038</v>
      </c>
      <c r="D268" s="92" t="s">
        <v>5733</v>
      </c>
      <c r="E268" s="129" t="str">
        <f>CONCATENATE(LEFT(D268,5),VLOOKUP(CONCATENATE(O268,"x",P268),'WHEEL PART NUMBER GUIDE'!$B$9:$C$51,2,FALSE),VLOOKUP(CONCATENATE(Q268, W268), 'WHEEL PART NUMBER GUIDE'!$Q$6:$R$98, 2, FALSE),VLOOKUP(Z268,'WHEEL PART NUMBER GUIDE'!$J$8:$K$54,2, FALSE),IF(V268="N/A",IF(ABS(T268)&lt;10,"0"&amp;ABS(T268),ABS(T268)),CONCATENATE(LEFT(V268,1),RIGHT(V268,1))), G268, H268)</f>
        <v>MR318785161325</v>
      </c>
      <c r="F268" s="84" t="str">
        <f t="shared" si="73"/>
        <v>MR318785161325</v>
      </c>
      <c r="G268" s="83"/>
      <c r="H268" s="83"/>
      <c r="I268" s="305" t="s">
        <v>5703</v>
      </c>
      <c r="J268" s="305">
        <v>44672.367321377315</v>
      </c>
      <c r="K268" s="16" t="s">
        <v>1230</v>
      </c>
      <c r="L268" s="328">
        <v>324</v>
      </c>
      <c r="M268" s="85">
        <f t="shared" si="72"/>
        <v>324</v>
      </c>
      <c r="N268" s="630"/>
      <c r="O268" s="29">
        <v>17</v>
      </c>
      <c r="P268" s="8">
        <v>8.5</v>
      </c>
      <c r="Q268" s="92" t="str">
        <f t="shared" si="78"/>
        <v>6x135</v>
      </c>
      <c r="R268" s="3">
        <v>6</v>
      </c>
      <c r="S268" s="29">
        <v>135</v>
      </c>
      <c r="T268" s="29">
        <v>25</v>
      </c>
      <c r="U268" s="16">
        <v>5.7</v>
      </c>
      <c r="V268" s="93" t="s">
        <v>85</v>
      </c>
      <c r="W268" s="16">
        <v>87</v>
      </c>
      <c r="X268" s="8">
        <v>28.99</v>
      </c>
      <c r="Y268" s="47">
        <v>2650</v>
      </c>
      <c r="Z268" s="11" t="s">
        <v>4122</v>
      </c>
      <c r="AA268" s="11" t="s">
        <v>2845</v>
      </c>
      <c r="AB268" s="47" t="str">
        <f t="shared" si="80"/>
        <v>17x8.5, 6x135, 25 OS, 2650 lbs</v>
      </c>
      <c r="AC268" s="74" t="s">
        <v>4921</v>
      </c>
      <c r="AD268" s="46" t="str">
        <f>IF(AC268="N/A","None",VLOOKUP(AC268,ACCESSORIES!F:N,9,FALSE))</f>
        <v>Snap In</v>
      </c>
      <c r="AE268" s="82">
        <f>_xlfn.IFNA(VLOOKUP(AC268,ACCESSORIES!F:J,5,FALSE),"N/A")</f>
        <v>22</v>
      </c>
      <c r="AF268" s="80" t="s">
        <v>85</v>
      </c>
      <c r="AG268" s="73" t="s">
        <v>85</v>
      </c>
      <c r="AH268" s="73" t="s">
        <v>85</v>
      </c>
      <c r="AI268" s="73" t="s">
        <v>85</v>
      </c>
      <c r="AJ268" s="9" t="str">
        <f>_xlfn.IFNA(VLOOKUP(AI268,ACCESSORIES!F:J,5,FALSE),"N/A")</f>
        <v>N/A</v>
      </c>
      <c r="AK268" s="13" t="s">
        <v>237</v>
      </c>
      <c r="AL268" s="75" t="s">
        <v>85</v>
      </c>
      <c r="AM268" s="38" t="str">
        <f>_xlfn.IFNA(VLOOKUP(AL268,ACCESSORIES!F:J,5,FALSE),"N/A")</f>
        <v>N/A</v>
      </c>
      <c r="AN268" s="3" t="s">
        <v>85</v>
      </c>
      <c r="AO268" s="75">
        <v>16.2</v>
      </c>
      <c r="AP268" s="75">
        <v>60</v>
      </c>
      <c r="AQ268" s="3">
        <v>175</v>
      </c>
      <c r="AR268" s="34">
        <v>4</v>
      </c>
      <c r="AS268" s="34">
        <v>19</v>
      </c>
      <c r="AT268" s="34">
        <v>30</v>
      </c>
      <c r="AU268" s="34">
        <v>32</v>
      </c>
      <c r="AV268" s="34">
        <v>210</v>
      </c>
      <c r="AW268" s="94">
        <v>200</v>
      </c>
      <c r="AX268" s="381">
        <v>82.6</v>
      </c>
      <c r="AY268" s="382">
        <v>36</v>
      </c>
      <c r="AZ268" s="382">
        <v>44</v>
      </c>
      <c r="BA268" s="49">
        <v>36</v>
      </c>
      <c r="BB268" s="48">
        <f t="shared" si="74"/>
        <v>1.42</v>
      </c>
      <c r="BC268" s="3" t="s">
        <v>85</v>
      </c>
      <c r="BD268" s="412" t="str">
        <f>_xlfn.IFNA(VLOOKUP(BC268,ACCESSORIES!F:J,5,FALSE),"N/A")</f>
        <v>N/A</v>
      </c>
      <c r="BE268" s="3" t="s">
        <v>85</v>
      </c>
      <c r="BF268" s="412" t="str">
        <f>_xlfn.IFNA(VLOOKUP(BE268,ACCESSORIES!F:J,5,FALSE),"N/A")</f>
        <v>N/A</v>
      </c>
      <c r="BG268" s="70">
        <v>33</v>
      </c>
      <c r="BH268" s="50">
        <v>20.236220472440898</v>
      </c>
      <c r="BI268" s="50">
        <v>20.236220472440898</v>
      </c>
      <c r="BJ268" s="50">
        <v>11.417322834645701</v>
      </c>
      <c r="BK268" s="357">
        <f t="shared" si="79"/>
        <v>7.6616839999999839E-2</v>
      </c>
      <c r="BL268" s="73">
        <v>36</v>
      </c>
      <c r="BM268" s="107" t="s">
        <v>3771</v>
      </c>
      <c r="BN268" s="46" t="s">
        <v>3891</v>
      </c>
      <c r="BO268" s="29" t="s">
        <v>3907</v>
      </c>
      <c r="BP268" s="29" t="s">
        <v>6025</v>
      </c>
      <c r="BQ268" s="29" t="s">
        <v>6026</v>
      </c>
      <c r="BR268" s="29" t="s">
        <v>6027</v>
      </c>
      <c r="BS268" s="74" t="s">
        <v>6028</v>
      </c>
      <c r="BT268" s="74" t="s">
        <v>3909</v>
      </c>
      <c r="BU268" s="74" t="s">
        <v>6029</v>
      </c>
      <c r="BV268" s="74"/>
      <c r="BW268" s="74"/>
      <c r="BX268" s="74"/>
      <c r="BY268" s="300" t="s">
        <v>6502</v>
      </c>
      <c r="BZ268" s="363" t="s">
        <v>7380</v>
      </c>
      <c r="CA268" s="300" t="s">
        <v>6503</v>
      </c>
      <c r="CB268" s="363" t="s">
        <v>7381</v>
      </c>
      <c r="CC268" s="86" t="str">
        <f t="shared" si="75"/>
        <v>MR318, 17x8.5, +25mm Offset, 6x135, 87mm Centerbore, Gloss Black</v>
      </c>
      <c r="CD268" s="74" t="s">
        <v>3719</v>
      </c>
      <c r="CE268" s="74" t="s">
        <v>3720</v>
      </c>
      <c r="CF268" s="74" t="str">
        <f t="shared" si="76"/>
        <v>STREET (3XX)</v>
      </c>
    </row>
    <row r="269" spans="1:84" s="36" customFormat="1" ht="15" customHeight="1">
      <c r="A269" s="22">
        <f t="shared" si="77"/>
        <v>267</v>
      </c>
      <c r="B269" s="92" t="s">
        <v>84</v>
      </c>
      <c r="C269" s="92" t="s">
        <v>1038</v>
      </c>
      <c r="D269" s="92" t="s">
        <v>5733</v>
      </c>
      <c r="E269" s="129" t="str">
        <f>CONCATENATE(LEFT(D269,5),VLOOKUP(CONCATENATE(O269,"x",P269),'WHEEL PART NUMBER GUIDE'!$B$9:$C$51,2,FALSE),VLOOKUP(CONCATENATE(Q269, W269), 'WHEEL PART NUMBER GUIDE'!$Q$6:$R$98, 2, FALSE),VLOOKUP(Z269,'WHEEL PART NUMBER GUIDE'!$J$8:$K$54,2, FALSE),IF(V269="N/A",IF(ABS(T269)&lt;10,"0"&amp;ABS(T269),ABS(T269)),CONCATENATE(LEFT(V269,1),RIGHT(V269,1))), G269, H269)</f>
        <v>MR318785601325</v>
      </c>
      <c r="F269" s="84" t="str">
        <f t="shared" si="73"/>
        <v>MR318785601325</v>
      </c>
      <c r="G269" s="83"/>
      <c r="H269" s="83"/>
      <c r="I269" s="305" t="s">
        <v>5705</v>
      </c>
      <c r="J269" s="305">
        <v>44672.367321874997</v>
      </c>
      <c r="K269" s="16" t="s">
        <v>1230</v>
      </c>
      <c r="L269" s="328">
        <v>324</v>
      </c>
      <c r="M269" s="85">
        <f t="shared" si="72"/>
        <v>324</v>
      </c>
      <c r="N269" s="630"/>
      <c r="O269" s="29">
        <v>17</v>
      </c>
      <c r="P269" s="8">
        <v>8.5</v>
      </c>
      <c r="Q269" s="92" t="str">
        <f t="shared" si="78"/>
        <v>6x5.5</v>
      </c>
      <c r="R269" s="3">
        <v>6</v>
      </c>
      <c r="S269" s="29">
        <v>5.5</v>
      </c>
      <c r="T269" s="29">
        <v>25</v>
      </c>
      <c r="U269" s="16">
        <v>5.7</v>
      </c>
      <c r="V269" s="93" t="s">
        <v>85</v>
      </c>
      <c r="W269" s="16">
        <v>106.25</v>
      </c>
      <c r="X269" s="8">
        <v>28.99</v>
      </c>
      <c r="Y269" s="47">
        <v>2650</v>
      </c>
      <c r="Z269" s="11" t="s">
        <v>4122</v>
      </c>
      <c r="AA269" s="11" t="s">
        <v>2845</v>
      </c>
      <c r="AB269" s="47" t="str">
        <f t="shared" si="80"/>
        <v>17x8.5, 6x5.5, 25 OS, 2650 lbs</v>
      </c>
      <c r="AC269" s="74" t="s">
        <v>4924</v>
      </c>
      <c r="AD269" s="46" t="str">
        <f>IF(AC269="N/A","None",VLOOKUP(AC269,ACCESSORIES!F:N,9,FALSE))</f>
        <v>Snap In</v>
      </c>
      <c r="AE269" s="82">
        <f>_xlfn.IFNA(VLOOKUP(AC269,ACCESSORIES!F:J,5,FALSE),"N/A")</f>
        <v>22</v>
      </c>
      <c r="AF269" s="80" t="s">
        <v>85</v>
      </c>
      <c r="AG269" s="73" t="s">
        <v>85</v>
      </c>
      <c r="AH269" s="73" t="s">
        <v>85</v>
      </c>
      <c r="AI269" s="73" t="s">
        <v>85</v>
      </c>
      <c r="AJ269" s="9" t="str">
        <f>_xlfn.IFNA(VLOOKUP(AI269,ACCESSORIES!F:J,5,FALSE),"N/A")</f>
        <v>N/A</v>
      </c>
      <c r="AK269" s="13" t="s">
        <v>236</v>
      </c>
      <c r="AL269" s="75" t="s">
        <v>1649</v>
      </c>
      <c r="AM269" s="38">
        <f>_xlfn.IFNA(VLOOKUP(AL269,ACCESSORIES!F:J,5,FALSE),"N/A")</f>
        <v>2.75</v>
      </c>
      <c r="AN269" s="3">
        <v>78.3</v>
      </c>
      <c r="AO269" s="75">
        <v>16.2</v>
      </c>
      <c r="AP269" s="75">
        <v>60</v>
      </c>
      <c r="AQ269" s="3">
        <v>175</v>
      </c>
      <c r="AR269" s="34">
        <v>4</v>
      </c>
      <c r="AS269" s="34">
        <v>19</v>
      </c>
      <c r="AT269" s="34">
        <v>30</v>
      </c>
      <c r="AU269" s="34">
        <v>32</v>
      </c>
      <c r="AV269" s="34">
        <v>210</v>
      </c>
      <c r="AW269" s="94">
        <v>200</v>
      </c>
      <c r="AX269" s="381">
        <v>103.36</v>
      </c>
      <c r="AY269" s="382">
        <v>20.73</v>
      </c>
      <c r="AZ269" s="382">
        <v>38.6</v>
      </c>
      <c r="BA269" s="49">
        <v>36</v>
      </c>
      <c r="BB269" s="48">
        <f t="shared" si="74"/>
        <v>1.42</v>
      </c>
      <c r="BC269" s="3" t="s">
        <v>85</v>
      </c>
      <c r="BD269" s="412" t="str">
        <f>_xlfn.IFNA(VLOOKUP(BC269,ACCESSORIES!F:J,5,FALSE),"N/A")</f>
        <v>N/A</v>
      </c>
      <c r="BE269" s="3" t="s">
        <v>85</v>
      </c>
      <c r="BF269" s="412" t="str">
        <f>_xlfn.IFNA(VLOOKUP(BE269,ACCESSORIES!F:J,5,FALSE),"N/A")</f>
        <v>N/A</v>
      </c>
      <c r="BG269" s="70">
        <v>33</v>
      </c>
      <c r="BH269" s="50">
        <v>20.236220472440898</v>
      </c>
      <c r="BI269" s="50">
        <v>20.236220472440898</v>
      </c>
      <c r="BJ269" s="50">
        <v>11.417322834645701</v>
      </c>
      <c r="BK269" s="357">
        <f t="shared" si="79"/>
        <v>7.6616839999999839E-2</v>
      </c>
      <c r="BL269" s="73">
        <v>36</v>
      </c>
      <c r="BM269" s="107" t="s">
        <v>3771</v>
      </c>
      <c r="BN269" s="46" t="s">
        <v>3891</v>
      </c>
      <c r="BO269" s="29" t="s">
        <v>3907</v>
      </c>
      <c r="BP269" s="29" t="s">
        <v>6025</v>
      </c>
      <c r="BQ269" s="29" t="s">
        <v>6026</v>
      </c>
      <c r="BR269" s="29" t="s">
        <v>6027</v>
      </c>
      <c r="BS269" s="74" t="s">
        <v>6028</v>
      </c>
      <c r="BT269" s="74" t="s">
        <v>3909</v>
      </c>
      <c r="BU269" s="74" t="s">
        <v>6029</v>
      </c>
      <c r="BV269" s="74"/>
      <c r="BW269" s="74"/>
      <c r="BX269" s="74"/>
      <c r="BY269" s="300" t="s">
        <v>6502</v>
      </c>
      <c r="BZ269" s="363" t="s">
        <v>7380</v>
      </c>
      <c r="CA269" s="300" t="s">
        <v>6503</v>
      </c>
      <c r="CB269" s="363" t="s">
        <v>7381</v>
      </c>
      <c r="CC269" s="86" t="str">
        <f t="shared" si="75"/>
        <v>MR318, 17x8.5, +25mm Offset, 6x5.5, 106.25mm Centerbore, Gloss Black</v>
      </c>
      <c r="CD269" s="74" t="s">
        <v>3719</v>
      </c>
      <c r="CE269" s="74" t="s">
        <v>3720</v>
      </c>
      <c r="CF269" s="74" t="str">
        <f t="shared" si="76"/>
        <v>STREET (3XX)</v>
      </c>
    </row>
    <row r="270" spans="1:84" s="36" customFormat="1" ht="15" customHeight="1">
      <c r="A270" s="22">
        <f t="shared" si="77"/>
        <v>268</v>
      </c>
      <c r="B270" s="92" t="s">
        <v>84</v>
      </c>
      <c r="C270" s="92" t="s">
        <v>1038</v>
      </c>
      <c r="D270" s="92" t="s">
        <v>5733</v>
      </c>
      <c r="E270" s="129" t="str">
        <f>CONCATENATE(LEFT(D270,5),VLOOKUP(CONCATENATE(O270,"x",P270),'WHEEL PART NUMBER GUIDE'!$B$9:$C$51,2,FALSE),VLOOKUP(CONCATENATE(Q270, W270), 'WHEEL PART NUMBER GUIDE'!$Q$6:$R$98, 2, FALSE),VLOOKUP(Z270,'WHEEL PART NUMBER GUIDE'!$J$8:$K$54,2, FALSE),IF(V270="N/A",IF(ABS(T270)&lt;10,"0"&amp;ABS(T270),ABS(T270)),CONCATENATE(LEFT(V270,1),RIGHT(V270,1))), G270, H270)</f>
        <v>MR31878560925</v>
      </c>
      <c r="F270" s="84" t="str">
        <f t="shared" si="73"/>
        <v>MR31878560925</v>
      </c>
      <c r="G270" s="83"/>
      <c r="H270" s="83"/>
      <c r="I270" s="305" t="s">
        <v>5706</v>
      </c>
      <c r="J270" s="305">
        <v>44672.367322048609</v>
      </c>
      <c r="K270" s="16" t="s">
        <v>1230</v>
      </c>
      <c r="L270" s="328">
        <v>324</v>
      </c>
      <c r="M270" s="85">
        <f t="shared" si="72"/>
        <v>324</v>
      </c>
      <c r="N270" s="630"/>
      <c r="O270" s="29">
        <v>17</v>
      </c>
      <c r="P270" s="8">
        <v>8.5</v>
      </c>
      <c r="Q270" s="92" t="str">
        <f t="shared" si="78"/>
        <v>6x5.5</v>
      </c>
      <c r="R270" s="3">
        <v>6</v>
      </c>
      <c r="S270" s="29">
        <v>5.5</v>
      </c>
      <c r="T270" s="29">
        <v>25</v>
      </c>
      <c r="U270" s="16">
        <v>5.7</v>
      </c>
      <c r="V270" s="93" t="s">
        <v>85</v>
      </c>
      <c r="W270" s="16">
        <v>106.25</v>
      </c>
      <c r="X270" s="8">
        <v>29.14</v>
      </c>
      <c r="Y270" s="47">
        <v>2650</v>
      </c>
      <c r="Z270" s="11" t="s">
        <v>2168</v>
      </c>
      <c r="AA270" s="11" t="s">
        <v>2846</v>
      </c>
      <c r="AB270" s="47" t="str">
        <f t="shared" si="80"/>
        <v>17x8.5, 6x5.5, 25 OS, 2650 lbs</v>
      </c>
      <c r="AC270" s="74" t="s">
        <v>5625</v>
      </c>
      <c r="AD270" s="46" t="str">
        <f>IF(AC270="N/A","None",VLOOKUP(AC270,ACCESSORIES!F:N,9,FALSE))</f>
        <v>Snap In</v>
      </c>
      <c r="AE270" s="82">
        <f>_xlfn.IFNA(VLOOKUP(AC270,ACCESSORIES!F:J,5,FALSE),"N/A")</f>
        <v>22</v>
      </c>
      <c r="AF270" s="80" t="s">
        <v>85</v>
      </c>
      <c r="AG270" s="73" t="s">
        <v>85</v>
      </c>
      <c r="AH270" s="73" t="s">
        <v>85</v>
      </c>
      <c r="AI270" s="73" t="s">
        <v>85</v>
      </c>
      <c r="AJ270" s="9" t="str">
        <f>_xlfn.IFNA(VLOOKUP(AI270,ACCESSORIES!F:J,5,FALSE),"N/A")</f>
        <v>N/A</v>
      </c>
      <c r="AK270" s="13" t="s">
        <v>236</v>
      </c>
      <c r="AL270" s="75" t="s">
        <v>1649</v>
      </c>
      <c r="AM270" s="38">
        <f>_xlfn.IFNA(VLOOKUP(AL270,ACCESSORIES!F:J,5,FALSE),"N/A")</f>
        <v>2.75</v>
      </c>
      <c r="AN270" s="3">
        <v>78.3</v>
      </c>
      <c r="AO270" s="75">
        <v>16.2</v>
      </c>
      <c r="AP270" s="75">
        <v>60</v>
      </c>
      <c r="AQ270" s="3">
        <v>175</v>
      </c>
      <c r="AR270" s="34">
        <v>4</v>
      </c>
      <c r="AS270" s="34">
        <v>19</v>
      </c>
      <c r="AT270" s="34">
        <v>30</v>
      </c>
      <c r="AU270" s="34">
        <v>32</v>
      </c>
      <c r="AV270" s="34">
        <v>210</v>
      </c>
      <c r="AW270" s="94">
        <v>200</v>
      </c>
      <c r="AX270" s="381">
        <v>103.36</v>
      </c>
      <c r="AY270" s="382">
        <v>20.73</v>
      </c>
      <c r="AZ270" s="382">
        <v>38.6</v>
      </c>
      <c r="BA270" s="49">
        <v>36</v>
      </c>
      <c r="BB270" s="48">
        <f t="shared" si="74"/>
        <v>1.42</v>
      </c>
      <c r="BC270" s="3" t="s">
        <v>85</v>
      </c>
      <c r="BD270" s="412" t="str">
        <f>_xlfn.IFNA(VLOOKUP(BC270,ACCESSORIES!F:J,5,FALSE),"N/A")</f>
        <v>N/A</v>
      </c>
      <c r="BE270" s="3" t="s">
        <v>85</v>
      </c>
      <c r="BF270" s="412" t="str">
        <f>_xlfn.IFNA(VLOOKUP(BE270,ACCESSORIES!F:J,5,FALSE),"N/A")</f>
        <v>N/A</v>
      </c>
      <c r="BG270" s="70">
        <v>34</v>
      </c>
      <c r="BH270" s="50">
        <v>20.236220472440898</v>
      </c>
      <c r="BI270" s="50">
        <v>20.236220472440898</v>
      </c>
      <c r="BJ270" s="50">
        <v>11.417322834645701</v>
      </c>
      <c r="BK270" s="357">
        <f t="shared" si="79"/>
        <v>7.6616839999999839E-2</v>
      </c>
      <c r="BL270" s="73">
        <v>36</v>
      </c>
      <c r="BM270" s="107" t="s">
        <v>3771</v>
      </c>
      <c r="BN270" s="46" t="s">
        <v>3891</v>
      </c>
      <c r="BO270" s="29" t="s">
        <v>3907</v>
      </c>
      <c r="BP270" s="29" t="s">
        <v>6025</v>
      </c>
      <c r="BQ270" s="29" t="s">
        <v>6026</v>
      </c>
      <c r="BR270" s="29" t="s">
        <v>6027</v>
      </c>
      <c r="BS270" s="74" t="s">
        <v>6028</v>
      </c>
      <c r="BT270" s="74" t="s">
        <v>3909</v>
      </c>
      <c r="BU270" s="74" t="s">
        <v>6029</v>
      </c>
      <c r="BV270" s="74"/>
      <c r="BW270" s="74"/>
      <c r="BX270" s="74"/>
      <c r="BY270" s="300" t="s">
        <v>6509</v>
      </c>
      <c r="BZ270" s="363" t="s">
        <v>7406</v>
      </c>
      <c r="CA270" s="300" t="s">
        <v>6511</v>
      </c>
      <c r="CB270" s="363" t="s">
        <v>7407</v>
      </c>
      <c r="CC270" s="86" t="str">
        <f t="shared" si="75"/>
        <v>MR318, 17x8.5, +25mm Offset, 6x5.5, 106.25mm Centerbore, Method Bronze</v>
      </c>
      <c r="CD270" s="74" t="s">
        <v>3719</v>
      </c>
      <c r="CE270" s="74" t="s">
        <v>3720</v>
      </c>
      <c r="CF270" s="74" t="str">
        <f t="shared" si="76"/>
        <v>STREET (3XX)</v>
      </c>
    </row>
    <row r="271" spans="1:84" s="36" customFormat="1" ht="15" customHeight="1">
      <c r="A271" s="22">
        <f t="shared" si="77"/>
        <v>269</v>
      </c>
      <c r="B271" s="92" t="s">
        <v>84</v>
      </c>
      <c r="C271" s="92" t="s">
        <v>1038</v>
      </c>
      <c r="D271" s="92" t="s">
        <v>5733</v>
      </c>
      <c r="E271" s="129" t="str">
        <f>CONCATENATE(LEFT(D271,5),VLOOKUP(CONCATENATE(O271,"x",P271),'WHEEL PART NUMBER GUIDE'!$B$9:$C$51,2,FALSE),VLOOKUP(CONCATENATE(Q271, W271), 'WHEEL PART NUMBER GUIDE'!$Q$6:$R$98, 2, FALSE),VLOOKUP(Z271,'WHEEL PART NUMBER GUIDE'!$J$8:$K$54,2, FALSE),IF(V271="N/A",IF(ABS(T271)&lt;10,"0"&amp;ABS(T271),ABS(T271)),CONCATENATE(LEFT(V271,1),RIGHT(V271,1))), G271, H271)</f>
        <v>MR31878560325</v>
      </c>
      <c r="F271" s="84" t="str">
        <f t="shared" si="73"/>
        <v>MR31878560325</v>
      </c>
      <c r="G271" s="393"/>
      <c r="H271" s="393"/>
      <c r="I271" s="346">
        <v>191682041686</v>
      </c>
      <c r="J271" s="305">
        <v>45540</v>
      </c>
      <c r="K271" s="16" t="s">
        <v>1230</v>
      </c>
      <c r="L271" s="328">
        <v>345</v>
      </c>
      <c r="M271" s="85">
        <f t="shared" si="72"/>
        <v>345</v>
      </c>
      <c r="N271" s="630"/>
      <c r="O271" s="29">
        <v>17</v>
      </c>
      <c r="P271" s="8">
        <v>8.5</v>
      </c>
      <c r="Q271" s="92" t="str">
        <f t="shared" si="78"/>
        <v>6x5.5</v>
      </c>
      <c r="R271" s="3">
        <v>6</v>
      </c>
      <c r="S271" s="29">
        <v>5.5</v>
      </c>
      <c r="T271" s="29">
        <v>25</v>
      </c>
      <c r="U271" s="16">
        <v>5.7</v>
      </c>
      <c r="V271" s="93" t="s">
        <v>85</v>
      </c>
      <c r="W271" s="16">
        <v>106.25</v>
      </c>
      <c r="X271" s="8">
        <v>29.14</v>
      </c>
      <c r="Y271" s="47">
        <v>2650</v>
      </c>
      <c r="Z271" s="11" t="s">
        <v>5147</v>
      </c>
      <c r="AA271" s="11" t="s">
        <v>173</v>
      </c>
      <c r="AB271" s="47" t="str">
        <f t="shared" si="80"/>
        <v>17x8.5, 6x5.5, 25 OS, 2650 lbs</v>
      </c>
      <c r="AC271" s="74" t="s">
        <v>7562</v>
      </c>
      <c r="AD271" s="46" t="str">
        <f>IF(AC271="N/A","None",VLOOKUP(AC271,ACCESSORIES!F:N,9,FALSE))</f>
        <v>Snap In</v>
      </c>
      <c r="AE271" s="82">
        <f>_xlfn.IFNA(VLOOKUP(AC271,ACCESSORIES!F:J,5,FALSE),"N/A")</f>
        <v>22</v>
      </c>
      <c r="AF271" s="80" t="s">
        <v>85</v>
      </c>
      <c r="AG271" s="73" t="s">
        <v>85</v>
      </c>
      <c r="AH271" s="73" t="s">
        <v>85</v>
      </c>
      <c r="AI271" s="73" t="s">
        <v>85</v>
      </c>
      <c r="AJ271" s="9" t="str">
        <f>_xlfn.IFNA(VLOOKUP(AI271,ACCESSORIES!F:J,5,FALSE),"N/A")</f>
        <v>N/A</v>
      </c>
      <c r="AK271" s="13" t="s">
        <v>236</v>
      </c>
      <c r="AL271" s="75" t="s">
        <v>1649</v>
      </c>
      <c r="AM271" s="38">
        <f>_xlfn.IFNA(VLOOKUP(AL271,ACCESSORIES!F:J,5,FALSE),"N/A")</f>
        <v>2.75</v>
      </c>
      <c r="AN271" s="3">
        <v>78.3</v>
      </c>
      <c r="AO271" s="75">
        <v>16.2</v>
      </c>
      <c r="AP271" s="75">
        <v>60</v>
      </c>
      <c r="AQ271" s="3">
        <v>175</v>
      </c>
      <c r="AR271" s="34">
        <v>4</v>
      </c>
      <c r="AS271" s="34">
        <v>19</v>
      </c>
      <c r="AT271" s="34">
        <v>30</v>
      </c>
      <c r="AU271" s="34">
        <v>32</v>
      </c>
      <c r="AV271" s="34">
        <v>210</v>
      </c>
      <c r="AW271" s="94">
        <v>200</v>
      </c>
      <c r="AX271" s="93">
        <v>103.36</v>
      </c>
      <c r="AY271" s="49">
        <v>20.73</v>
      </c>
      <c r="AZ271" s="49">
        <v>38.6</v>
      </c>
      <c r="BA271" s="49">
        <v>36</v>
      </c>
      <c r="BB271" s="48">
        <f t="shared" si="74"/>
        <v>1.42</v>
      </c>
      <c r="BC271" s="3" t="s">
        <v>85</v>
      </c>
      <c r="BD271" s="412" t="str">
        <f>_xlfn.IFNA(VLOOKUP(BC271,ACCESSORIES!F:J,5,FALSE),"N/A")</f>
        <v>N/A</v>
      </c>
      <c r="BE271" s="3" t="s">
        <v>85</v>
      </c>
      <c r="BF271" s="412" t="str">
        <f>_xlfn.IFNA(VLOOKUP(BE271,ACCESSORIES!F:J,5,FALSE),"N/A")</f>
        <v>N/A</v>
      </c>
      <c r="BG271" s="70">
        <v>34</v>
      </c>
      <c r="BH271" s="50">
        <v>20.236220472440898</v>
      </c>
      <c r="BI271" s="50">
        <v>20.236220472440898</v>
      </c>
      <c r="BJ271" s="50">
        <v>11.417322834645701</v>
      </c>
      <c r="BK271" s="357">
        <f t="shared" si="79"/>
        <v>7.6616839999999839E-2</v>
      </c>
      <c r="BL271" s="73">
        <v>36</v>
      </c>
      <c r="BM271" s="107" t="s">
        <v>3771</v>
      </c>
      <c r="BN271" s="46" t="s">
        <v>3891</v>
      </c>
      <c r="BO271" s="29" t="s">
        <v>3907</v>
      </c>
      <c r="BP271" s="29" t="s">
        <v>6025</v>
      </c>
      <c r="BQ271" s="29" t="s">
        <v>6026</v>
      </c>
      <c r="BR271" s="29" t="s">
        <v>6027</v>
      </c>
      <c r="BS271" s="74" t="s">
        <v>6028</v>
      </c>
      <c r="BT271" s="74" t="s">
        <v>3909</v>
      </c>
      <c r="BU271" s="74" t="s">
        <v>6029</v>
      </c>
      <c r="BV271" s="74"/>
      <c r="BW271" s="74"/>
      <c r="BX271" s="74"/>
      <c r="BY271" s="300" t="s">
        <v>10442</v>
      </c>
      <c r="BZ271" s="363" t="s">
        <v>10441</v>
      </c>
      <c r="CA271" s="300" t="s">
        <v>10443</v>
      </c>
      <c r="CB271" s="363" t="s">
        <v>10444</v>
      </c>
      <c r="CC271" s="86" t="str">
        <f t="shared" si="75"/>
        <v>MR318, 17x8.5, +25mm Offset, 6x5.5, 106.25mm Centerbore, Machined - Clear Coat</v>
      </c>
      <c r="CD271" s="74" t="s">
        <v>3719</v>
      </c>
      <c r="CE271" s="74" t="s">
        <v>3720</v>
      </c>
      <c r="CF271" s="74" t="str">
        <f t="shared" si="76"/>
        <v>STREET (3XX)</v>
      </c>
    </row>
    <row r="272" spans="1:84" s="36" customFormat="1" ht="15" customHeight="1">
      <c r="A272" s="22">
        <f t="shared" si="77"/>
        <v>270</v>
      </c>
      <c r="B272" s="92" t="s">
        <v>84</v>
      </c>
      <c r="C272" s="92" t="s">
        <v>1038</v>
      </c>
      <c r="D272" s="92" t="s">
        <v>5733</v>
      </c>
      <c r="E272" s="129" t="str">
        <f>CONCATENATE(LEFT(D272,5),VLOOKUP(CONCATENATE(O272,"x",P272),'WHEEL PART NUMBER GUIDE'!$B$9:$C$51,2,FALSE),VLOOKUP(CONCATENATE(Q272, W272), 'WHEEL PART NUMBER GUIDE'!$Q$6:$R$98, 2, FALSE),VLOOKUP(Z272,'WHEEL PART NUMBER GUIDE'!$J$8:$K$54,2, FALSE),IF(V272="N/A",IF(ABS(T272)&lt;10,"0"&amp;ABS(T272),ABS(T272)),CONCATENATE(LEFT(V272,1),RIGHT(V272,1))), G272, H272)</f>
        <v>MR318885581340</v>
      </c>
      <c r="F272" s="84" t="str">
        <f t="shared" ref="F272:F298" si="81">E272</f>
        <v>MR318885581340</v>
      </c>
      <c r="G272" s="83"/>
      <c r="H272" s="83"/>
      <c r="I272" s="305" t="s">
        <v>5711</v>
      </c>
      <c r="J272" s="305">
        <v>44672.367325173611</v>
      </c>
      <c r="K272" s="16" t="s">
        <v>1230</v>
      </c>
      <c r="L272" s="328">
        <v>359</v>
      </c>
      <c r="M272" s="85">
        <f t="shared" si="72"/>
        <v>359</v>
      </c>
      <c r="N272" s="630"/>
      <c r="O272" s="29">
        <v>18</v>
      </c>
      <c r="P272" s="8">
        <v>8.5</v>
      </c>
      <c r="Q272" s="92" t="str">
        <f t="shared" si="78"/>
        <v>5x150</v>
      </c>
      <c r="R272" s="3">
        <v>5</v>
      </c>
      <c r="S272" s="29">
        <v>150</v>
      </c>
      <c r="T272" s="29">
        <v>40</v>
      </c>
      <c r="U272" s="16">
        <v>6.27</v>
      </c>
      <c r="V272" s="93" t="s">
        <v>85</v>
      </c>
      <c r="W272" s="16">
        <v>110.5</v>
      </c>
      <c r="X272" s="8">
        <v>30.24</v>
      </c>
      <c r="Y272" s="47">
        <v>2650</v>
      </c>
      <c r="Z272" s="11" t="s">
        <v>4122</v>
      </c>
      <c r="AA272" s="11" t="s">
        <v>2845</v>
      </c>
      <c r="AB272" s="47" t="str">
        <f t="shared" si="80"/>
        <v>18x8.5, 5x150, 40 OS, 2650 lbs</v>
      </c>
      <c r="AC272" s="74" t="s">
        <v>4924</v>
      </c>
      <c r="AD272" s="46" t="str">
        <f>IF(AC272="N/A","None",VLOOKUP(AC272,ACCESSORIES!F:N,9,FALSE))</f>
        <v>Snap In</v>
      </c>
      <c r="AE272" s="82">
        <f>_xlfn.IFNA(VLOOKUP(AC272,ACCESSORIES!F:J,5,FALSE),"N/A")</f>
        <v>22</v>
      </c>
      <c r="AF272" s="80" t="s">
        <v>85</v>
      </c>
      <c r="AG272" s="73" t="s">
        <v>85</v>
      </c>
      <c r="AH272" s="73" t="s">
        <v>85</v>
      </c>
      <c r="AI272" s="73" t="s">
        <v>85</v>
      </c>
      <c r="AJ272" s="9" t="str">
        <f>_xlfn.IFNA(VLOOKUP(AI272,ACCESSORIES!F:J,5,FALSE),"N/A")</f>
        <v>N/A</v>
      </c>
      <c r="AK272" s="13" t="s">
        <v>237</v>
      </c>
      <c r="AL272" s="75" t="s">
        <v>85</v>
      </c>
      <c r="AM272" s="38" t="str">
        <f>_xlfn.IFNA(VLOOKUP(AL272,ACCESSORIES!F:J,5,FALSE),"N/A")</f>
        <v>N/A</v>
      </c>
      <c r="AN272" s="3" t="s">
        <v>85</v>
      </c>
      <c r="AO272" s="75">
        <v>16.2</v>
      </c>
      <c r="AP272" s="75">
        <v>60</v>
      </c>
      <c r="AQ272" s="3">
        <v>185</v>
      </c>
      <c r="AR272" s="34">
        <v>3</v>
      </c>
      <c r="AS272" s="34">
        <v>8</v>
      </c>
      <c r="AT272" s="34">
        <v>20</v>
      </c>
      <c r="AU272" s="34">
        <v>24</v>
      </c>
      <c r="AV272" s="34">
        <v>219</v>
      </c>
      <c r="AW272" s="94">
        <v>209</v>
      </c>
      <c r="AX272" s="381">
        <v>103.36</v>
      </c>
      <c r="AY272" s="382">
        <v>18.600000000000001</v>
      </c>
      <c r="AZ272" s="382">
        <v>38.6</v>
      </c>
      <c r="BA272" s="49">
        <v>31</v>
      </c>
      <c r="BB272" s="48">
        <f t="shared" ref="BB272:BB298" si="82">ROUND(CONVERT(BA272,"mm","in"),2)</f>
        <v>1.22</v>
      </c>
      <c r="BC272" s="3" t="s">
        <v>85</v>
      </c>
      <c r="BD272" s="412" t="str">
        <f>_xlfn.IFNA(VLOOKUP(BC272,ACCESSORIES!F:J,5,FALSE),"N/A")</f>
        <v>N/A</v>
      </c>
      <c r="BE272" s="3" t="s">
        <v>85</v>
      </c>
      <c r="BF272" s="412" t="str">
        <f>_xlfn.IFNA(VLOOKUP(BE272,ACCESSORIES!F:J,5,FALSE),"N/A")</f>
        <v>N/A</v>
      </c>
      <c r="BG272" s="70">
        <v>35</v>
      </c>
      <c r="BH272" s="50">
        <v>21.141732283464599</v>
      </c>
      <c r="BI272" s="50">
        <v>21.141732283464599</v>
      </c>
      <c r="BJ272" s="50">
        <v>11.417322834645701</v>
      </c>
      <c r="BK272" s="357">
        <f t="shared" si="79"/>
        <v>8.3627010000000473E-2</v>
      </c>
      <c r="BL272" s="73">
        <v>36</v>
      </c>
      <c r="BM272" s="107" t="s">
        <v>3771</v>
      </c>
      <c r="BN272" s="46" t="s">
        <v>3891</v>
      </c>
      <c r="BO272" s="29" t="s">
        <v>3907</v>
      </c>
      <c r="BP272" s="29" t="s">
        <v>6025</v>
      </c>
      <c r="BQ272" s="29" t="s">
        <v>6026</v>
      </c>
      <c r="BR272" s="29" t="s">
        <v>6027</v>
      </c>
      <c r="BS272" s="74" t="s">
        <v>6028</v>
      </c>
      <c r="BT272" s="74" t="s">
        <v>3909</v>
      </c>
      <c r="BU272" s="74" t="s">
        <v>6029</v>
      </c>
      <c r="BV272" s="74"/>
      <c r="BW272" s="74"/>
      <c r="BX272" s="74"/>
      <c r="BY272" s="300" t="s">
        <v>7891</v>
      </c>
      <c r="BZ272" s="363" t="s">
        <v>7892</v>
      </c>
      <c r="CA272" s="300" t="s">
        <v>7893</v>
      </c>
      <c r="CB272" s="363" t="s">
        <v>7894</v>
      </c>
      <c r="CC272" s="86" t="str">
        <f t="shared" ref="CC272:CC297" si="83">CONCATENATE(IF(K272="Closeout","CLOSEOUT - ",""),D272,", ",O272,"x",P272,", ",IF(V272="N/A","",CONCATENATE(V272,"/")),IF(T272&gt;0,CONCATENATE("+",T272),T272),"mm Offset, ",Q272,", ",W272,"mm Centerbore, ",PROPER(Z272),IF(H272="R",", Race Drilled",""),"",IF(BE272="N/A","",CONCATENATE(", w/ ",BE272)))</f>
        <v>MR318, 18x8.5, +40mm Offset, 5x150, 110.5mm Centerbore, Gloss Black</v>
      </c>
      <c r="CD272" s="74" t="s">
        <v>3719</v>
      </c>
      <c r="CE272" s="74" t="s">
        <v>3720</v>
      </c>
      <c r="CF272" s="74" t="str">
        <f t="shared" ref="CF272:CF297" si="84">C272</f>
        <v>STREET (3XX)</v>
      </c>
    </row>
    <row r="273" spans="1:84" s="36" customFormat="1" ht="15" customHeight="1">
      <c r="A273" s="22">
        <f t="shared" si="77"/>
        <v>271</v>
      </c>
      <c r="B273" s="92" t="s">
        <v>84</v>
      </c>
      <c r="C273" s="92" t="s">
        <v>1038</v>
      </c>
      <c r="D273" s="92" t="s">
        <v>5733</v>
      </c>
      <c r="E273" s="129" t="str">
        <f>CONCATENATE(LEFT(D273,5),VLOOKUP(CONCATENATE(O273,"x",P273),'WHEEL PART NUMBER GUIDE'!$B$9:$C$51,2,FALSE),VLOOKUP(CONCATENATE(Q273, W273), 'WHEEL PART NUMBER GUIDE'!$Q$6:$R$98, 2, FALSE),VLOOKUP(Z273,'WHEEL PART NUMBER GUIDE'!$J$8:$K$54,2, FALSE),IF(V273="N/A",IF(ABS(T273)&lt;10,"0"&amp;ABS(T273),ABS(T273)),CONCATENATE(LEFT(V273,1),RIGHT(V273,1))), G273, H273)</f>
        <v>MR31888558940</v>
      </c>
      <c r="F273" s="84" t="str">
        <f t="shared" si="81"/>
        <v>MR31888558940</v>
      </c>
      <c r="G273" s="83"/>
      <c r="H273" s="83"/>
      <c r="I273" s="305" t="s">
        <v>5712</v>
      </c>
      <c r="J273" s="305">
        <v>44672.367325347223</v>
      </c>
      <c r="K273" s="16" t="s">
        <v>1230</v>
      </c>
      <c r="L273" s="328">
        <v>359</v>
      </c>
      <c r="M273" s="85">
        <f t="shared" si="72"/>
        <v>359</v>
      </c>
      <c r="N273" s="630"/>
      <c r="O273" s="29">
        <v>18</v>
      </c>
      <c r="P273" s="8">
        <v>8.5</v>
      </c>
      <c r="Q273" s="92" t="str">
        <f t="shared" si="78"/>
        <v>5x150</v>
      </c>
      <c r="R273" s="3">
        <v>5</v>
      </c>
      <c r="S273" s="29">
        <v>150</v>
      </c>
      <c r="T273" s="29">
        <v>40</v>
      </c>
      <c r="U273" s="16">
        <v>6.27</v>
      </c>
      <c r="V273" s="93" t="s">
        <v>85</v>
      </c>
      <c r="W273" s="16">
        <v>110.5</v>
      </c>
      <c r="X273" s="8">
        <v>29.98</v>
      </c>
      <c r="Y273" s="47">
        <v>2650</v>
      </c>
      <c r="Z273" s="11" t="s">
        <v>2168</v>
      </c>
      <c r="AA273" s="11" t="s">
        <v>2846</v>
      </c>
      <c r="AB273" s="47" t="str">
        <f t="shared" si="80"/>
        <v>18x8.5, 5x150, 40 OS, 2650 lbs</v>
      </c>
      <c r="AC273" s="74" t="s">
        <v>5625</v>
      </c>
      <c r="AD273" s="46" t="str">
        <f>IF(AC273="N/A","None",VLOOKUP(AC273,ACCESSORIES!F:N,9,FALSE))</f>
        <v>Snap In</v>
      </c>
      <c r="AE273" s="82">
        <f>_xlfn.IFNA(VLOOKUP(AC273,ACCESSORIES!F:J,5,FALSE),"N/A")</f>
        <v>22</v>
      </c>
      <c r="AF273" s="80" t="s">
        <v>85</v>
      </c>
      <c r="AG273" s="73" t="s">
        <v>85</v>
      </c>
      <c r="AH273" s="73" t="s">
        <v>85</v>
      </c>
      <c r="AI273" s="73" t="s">
        <v>85</v>
      </c>
      <c r="AJ273" s="9" t="str">
        <f>_xlfn.IFNA(VLOOKUP(AI273,ACCESSORIES!F:J,5,FALSE),"N/A")</f>
        <v>N/A</v>
      </c>
      <c r="AK273" s="13" t="s">
        <v>237</v>
      </c>
      <c r="AL273" s="75" t="s">
        <v>85</v>
      </c>
      <c r="AM273" s="38" t="str">
        <f>_xlfn.IFNA(VLOOKUP(AL273,ACCESSORIES!F:J,5,FALSE),"N/A")</f>
        <v>N/A</v>
      </c>
      <c r="AN273" s="3" t="s">
        <v>85</v>
      </c>
      <c r="AO273" s="75">
        <v>16.2</v>
      </c>
      <c r="AP273" s="75">
        <v>60</v>
      </c>
      <c r="AQ273" s="3">
        <v>185</v>
      </c>
      <c r="AR273" s="34">
        <v>3</v>
      </c>
      <c r="AS273" s="34">
        <v>8</v>
      </c>
      <c r="AT273" s="34">
        <v>20</v>
      </c>
      <c r="AU273" s="34">
        <v>24</v>
      </c>
      <c r="AV273" s="34">
        <v>219</v>
      </c>
      <c r="AW273" s="94">
        <v>209</v>
      </c>
      <c r="AX273" s="381">
        <v>103.36</v>
      </c>
      <c r="AY273" s="382">
        <v>18.600000000000001</v>
      </c>
      <c r="AZ273" s="382">
        <v>38.6</v>
      </c>
      <c r="BA273" s="49">
        <v>31</v>
      </c>
      <c r="BB273" s="48">
        <f t="shared" si="82"/>
        <v>1.22</v>
      </c>
      <c r="BC273" s="3" t="s">
        <v>85</v>
      </c>
      <c r="BD273" s="412" t="str">
        <f>_xlfn.IFNA(VLOOKUP(BC273,ACCESSORIES!F:J,5,FALSE),"N/A")</f>
        <v>N/A</v>
      </c>
      <c r="BE273" s="3" t="s">
        <v>85</v>
      </c>
      <c r="BF273" s="412" t="str">
        <f>_xlfn.IFNA(VLOOKUP(BE273,ACCESSORIES!F:J,5,FALSE),"N/A")</f>
        <v>N/A</v>
      </c>
      <c r="BG273" s="70">
        <v>34</v>
      </c>
      <c r="BH273" s="50">
        <v>21.141732283464599</v>
      </c>
      <c r="BI273" s="50">
        <v>21.141732283464599</v>
      </c>
      <c r="BJ273" s="50">
        <v>11.417322834645701</v>
      </c>
      <c r="BK273" s="357">
        <f t="shared" si="79"/>
        <v>8.3627010000000473E-2</v>
      </c>
      <c r="BL273" s="73">
        <v>36</v>
      </c>
      <c r="BM273" s="107" t="s">
        <v>3771</v>
      </c>
      <c r="BN273" s="46" t="s">
        <v>3891</v>
      </c>
      <c r="BO273" s="29" t="s">
        <v>3907</v>
      </c>
      <c r="BP273" s="29" t="s">
        <v>6025</v>
      </c>
      <c r="BQ273" s="29" t="s">
        <v>6026</v>
      </c>
      <c r="BR273" s="29" t="s">
        <v>6027</v>
      </c>
      <c r="BS273" s="74" t="s">
        <v>6028</v>
      </c>
      <c r="BT273" s="74" t="s">
        <v>3909</v>
      </c>
      <c r="BU273" s="74" t="s">
        <v>6029</v>
      </c>
      <c r="BV273" s="74"/>
      <c r="BW273" s="74"/>
      <c r="BX273" s="74"/>
      <c r="BY273" s="300" t="s">
        <v>7901</v>
      </c>
      <c r="BZ273" s="363" t="s">
        <v>7902</v>
      </c>
      <c r="CA273" s="300" t="s">
        <v>7899</v>
      </c>
      <c r="CB273" s="363" t="s">
        <v>7900</v>
      </c>
      <c r="CC273" s="86" t="str">
        <f t="shared" si="83"/>
        <v>MR318, 18x8.5, +40mm Offset, 5x150, 110.5mm Centerbore, Method Bronze</v>
      </c>
      <c r="CD273" s="74" t="s">
        <v>3719</v>
      </c>
      <c r="CE273" s="74" t="s">
        <v>3720</v>
      </c>
      <c r="CF273" s="74" t="str">
        <f t="shared" si="84"/>
        <v>STREET (3XX)</v>
      </c>
    </row>
    <row r="274" spans="1:84" s="36" customFormat="1" ht="15" customHeight="1">
      <c r="A274" s="22">
        <f t="shared" si="77"/>
        <v>272</v>
      </c>
      <c r="B274" s="92" t="s">
        <v>84</v>
      </c>
      <c r="C274" s="92" t="s">
        <v>1038</v>
      </c>
      <c r="D274" s="92" t="s">
        <v>5733</v>
      </c>
      <c r="E274" s="129" t="str">
        <f>CONCATENATE(LEFT(D274,5),VLOOKUP(CONCATENATE(O274,"x",P274),'WHEEL PART NUMBER GUIDE'!$B$9:$C$51,2,FALSE),VLOOKUP(CONCATENATE(Q274, W274), 'WHEEL PART NUMBER GUIDE'!$Q$6:$R$98, 2, FALSE),VLOOKUP(Z274,'WHEEL PART NUMBER GUIDE'!$J$8:$K$54,2, FALSE),IF(V274="N/A",IF(ABS(T274)&lt;10,"0"&amp;ABS(T274),ABS(T274)),CONCATENATE(LEFT(V274,1),RIGHT(V274,1))), G274, H274)</f>
        <v>MR318885161335</v>
      </c>
      <c r="F274" s="84" t="str">
        <f t="shared" si="81"/>
        <v>MR318885161335</v>
      </c>
      <c r="G274" s="83"/>
      <c r="H274" s="83"/>
      <c r="I274" s="346">
        <v>191682041778</v>
      </c>
      <c r="J274" s="305">
        <v>45545</v>
      </c>
      <c r="K274" s="16" t="s">
        <v>1230</v>
      </c>
      <c r="L274" s="328">
        <v>359</v>
      </c>
      <c r="M274" s="85">
        <f t="shared" si="72"/>
        <v>359</v>
      </c>
      <c r="N274" s="630"/>
      <c r="O274" s="29">
        <v>18</v>
      </c>
      <c r="P274" s="8">
        <v>8.5</v>
      </c>
      <c r="Q274" s="92" t="str">
        <f t="shared" si="78"/>
        <v>6x135</v>
      </c>
      <c r="R274" s="3">
        <v>6</v>
      </c>
      <c r="S274" s="29">
        <v>135</v>
      </c>
      <c r="T274" s="29">
        <v>35</v>
      </c>
      <c r="U274" s="16">
        <v>6.08</v>
      </c>
      <c r="V274" s="93" t="s">
        <v>85</v>
      </c>
      <c r="W274" s="16">
        <v>87</v>
      </c>
      <c r="X274" s="8">
        <v>30.64</v>
      </c>
      <c r="Y274" s="47">
        <v>2650</v>
      </c>
      <c r="Z274" s="11" t="s">
        <v>4122</v>
      </c>
      <c r="AA274" s="11" t="s">
        <v>2845</v>
      </c>
      <c r="AB274" s="47" t="str">
        <f t="shared" si="80"/>
        <v>18x8.5, 6x135, 35 OS, 2650 lbs</v>
      </c>
      <c r="AC274" s="74" t="s">
        <v>4921</v>
      </c>
      <c r="AD274" s="46" t="str">
        <f>IF(AC274="N/A","None",VLOOKUP(AC274,ACCESSORIES!F:N,9,FALSE))</f>
        <v>Snap In</v>
      </c>
      <c r="AE274" s="82">
        <f>_xlfn.IFNA(VLOOKUP(AC274,ACCESSORIES!F:J,5,FALSE),"N/A")</f>
        <v>22</v>
      </c>
      <c r="AF274" s="80" t="s">
        <v>85</v>
      </c>
      <c r="AG274" s="73" t="s">
        <v>85</v>
      </c>
      <c r="AH274" s="73" t="s">
        <v>85</v>
      </c>
      <c r="AI274" s="73" t="s">
        <v>85</v>
      </c>
      <c r="AJ274" s="9" t="str">
        <f>_xlfn.IFNA(VLOOKUP(AI274,ACCESSORIES!F:J,5,FALSE),"N/A")</f>
        <v>N/A</v>
      </c>
      <c r="AK274" s="13" t="s">
        <v>237</v>
      </c>
      <c r="AL274" s="75" t="s">
        <v>85</v>
      </c>
      <c r="AM274" s="38" t="str">
        <f>_xlfn.IFNA(VLOOKUP(AL274,ACCESSORIES!F:J,5,FALSE),"N/A")</f>
        <v>N/A</v>
      </c>
      <c r="AN274" s="3" t="s">
        <v>85</v>
      </c>
      <c r="AO274" s="75">
        <v>16.2</v>
      </c>
      <c r="AP274" s="75">
        <v>60</v>
      </c>
      <c r="AQ274" s="3">
        <v>175</v>
      </c>
      <c r="AR274" s="34">
        <v>3.83</v>
      </c>
      <c r="AS274" s="34">
        <v>15.12</v>
      </c>
      <c r="AT274" s="34">
        <v>26.32</v>
      </c>
      <c r="AU274" s="34">
        <v>29</v>
      </c>
      <c r="AV274" s="34">
        <v>219</v>
      </c>
      <c r="AW274" s="94">
        <v>210</v>
      </c>
      <c r="AX274" s="93">
        <v>82.6</v>
      </c>
      <c r="AY274" s="49">
        <v>40</v>
      </c>
      <c r="AZ274" s="49">
        <v>51</v>
      </c>
      <c r="BA274" s="49">
        <v>31</v>
      </c>
      <c r="BB274" s="48">
        <f t="shared" si="82"/>
        <v>1.22</v>
      </c>
      <c r="BC274" s="3" t="s">
        <v>85</v>
      </c>
      <c r="BD274" s="412" t="str">
        <f>_xlfn.IFNA(VLOOKUP(BC274,ACCESSORIES!F:J,5,FALSE),"N/A")</f>
        <v>N/A</v>
      </c>
      <c r="BE274" s="3" t="s">
        <v>85</v>
      </c>
      <c r="BF274" s="412" t="str">
        <f>_xlfn.IFNA(VLOOKUP(BE274,ACCESSORIES!F:J,5,FALSE),"N/A")</f>
        <v>N/A</v>
      </c>
      <c r="BG274" s="70">
        <v>35</v>
      </c>
      <c r="BH274" s="50">
        <v>21.141732283464599</v>
      </c>
      <c r="BI274" s="50">
        <v>21.141732283464599</v>
      </c>
      <c r="BJ274" s="50">
        <v>11.417322834645701</v>
      </c>
      <c r="BK274" s="357">
        <f t="shared" si="79"/>
        <v>8.3627010000000473E-2</v>
      </c>
      <c r="BL274" s="73">
        <v>36</v>
      </c>
      <c r="BM274" s="107" t="s">
        <v>3771</v>
      </c>
      <c r="BN274" s="46" t="s">
        <v>3891</v>
      </c>
      <c r="BO274" s="29" t="s">
        <v>3907</v>
      </c>
      <c r="BP274" s="29" t="s">
        <v>6025</v>
      </c>
      <c r="BQ274" s="29" t="s">
        <v>6026</v>
      </c>
      <c r="BR274" s="29" t="s">
        <v>6027</v>
      </c>
      <c r="BS274" s="74" t="s">
        <v>6028</v>
      </c>
      <c r="BT274" s="74" t="s">
        <v>3909</v>
      </c>
      <c r="BU274" s="74" t="s">
        <v>6029</v>
      </c>
      <c r="BV274" s="74"/>
      <c r="BW274" s="74"/>
      <c r="BX274" s="74"/>
      <c r="BY274" s="300" t="s">
        <v>6502</v>
      </c>
      <c r="BZ274" s="363" t="s">
        <v>7380</v>
      </c>
      <c r="CA274" s="300" t="s">
        <v>6503</v>
      </c>
      <c r="CB274" s="363" t="s">
        <v>7381</v>
      </c>
      <c r="CC274" s="86" t="str">
        <f t="shared" si="83"/>
        <v>MR318, 18x8.5, +35mm Offset, 6x135, 87mm Centerbore, Gloss Black</v>
      </c>
      <c r="CD274" s="74" t="s">
        <v>3719</v>
      </c>
      <c r="CE274" s="74" t="s">
        <v>3720</v>
      </c>
      <c r="CF274" s="74" t="str">
        <f t="shared" si="84"/>
        <v>STREET (3XX)</v>
      </c>
    </row>
    <row r="275" spans="1:84" s="36" customFormat="1" ht="15" customHeight="1">
      <c r="A275" s="22">
        <f t="shared" si="77"/>
        <v>273</v>
      </c>
      <c r="B275" s="92" t="s">
        <v>84</v>
      </c>
      <c r="C275" s="92" t="s">
        <v>1038</v>
      </c>
      <c r="D275" s="92" t="s">
        <v>5733</v>
      </c>
      <c r="E275" s="129" t="str">
        <f>CONCATENATE(LEFT(D275,5),VLOOKUP(CONCATENATE(O275,"x",P275),'WHEEL PART NUMBER GUIDE'!$B$9:$C$51,2,FALSE),VLOOKUP(CONCATENATE(Q275, W275), 'WHEEL PART NUMBER GUIDE'!$Q$6:$R$98, 2, FALSE),VLOOKUP(Z275,'WHEEL PART NUMBER GUIDE'!$J$8:$K$54,2, FALSE),IF(V275="N/A",IF(ABS(T275)&lt;10,"0"&amp;ABS(T275),ABS(T275)),CONCATENATE(LEFT(V275,1),RIGHT(V275,1))), G275, H275)</f>
        <v>MR31888516935</v>
      </c>
      <c r="F275" s="84" t="str">
        <f t="shared" si="81"/>
        <v>MR31888516935</v>
      </c>
      <c r="G275" s="83"/>
      <c r="H275" s="83"/>
      <c r="I275" s="346">
        <v>191682041785</v>
      </c>
      <c r="J275" s="305">
        <v>45545</v>
      </c>
      <c r="K275" s="16" t="s">
        <v>1230</v>
      </c>
      <c r="L275" s="328">
        <v>359</v>
      </c>
      <c r="M275" s="85">
        <f t="shared" si="72"/>
        <v>359</v>
      </c>
      <c r="N275" s="630"/>
      <c r="O275" s="29">
        <v>18</v>
      </c>
      <c r="P275" s="8">
        <v>8.5</v>
      </c>
      <c r="Q275" s="92" t="str">
        <f t="shared" si="78"/>
        <v>6x135</v>
      </c>
      <c r="R275" s="3">
        <v>6</v>
      </c>
      <c r="S275" s="29">
        <v>135</v>
      </c>
      <c r="T275" s="29">
        <v>35</v>
      </c>
      <c r="U275" s="16">
        <v>6.08</v>
      </c>
      <c r="V275" s="93" t="s">
        <v>85</v>
      </c>
      <c r="W275" s="16">
        <v>87</v>
      </c>
      <c r="X275" s="8">
        <v>30.64</v>
      </c>
      <c r="Y275" s="47">
        <v>2650</v>
      </c>
      <c r="Z275" s="11" t="s">
        <v>2168</v>
      </c>
      <c r="AA275" s="11" t="s">
        <v>2846</v>
      </c>
      <c r="AB275" s="47" t="str">
        <f t="shared" si="80"/>
        <v>18x8.5, 6x135, 35 OS, 2650 lbs</v>
      </c>
      <c r="AC275" s="74" t="s">
        <v>5622</v>
      </c>
      <c r="AD275" s="46" t="str">
        <f>IF(AC275="N/A","None",VLOOKUP(AC275,ACCESSORIES!F:N,9,FALSE))</f>
        <v>Snap In</v>
      </c>
      <c r="AE275" s="82">
        <f>_xlfn.IFNA(VLOOKUP(AC275,ACCESSORIES!F:J,5,FALSE),"N/A")</f>
        <v>22</v>
      </c>
      <c r="AF275" s="80" t="s">
        <v>85</v>
      </c>
      <c r="AG275" s="73" t="s">
        <v>85</v>
      </c>
      <c r="AH275" s="73" t="s">
        <v>85</v>
      </c>
      <c r="AI275" s="73" t="s">
        <v>85</v>
      </c>
      <c r="AJ275" s="9" t="str">
        <f>_xlfn.IFNA(VLOOKUP(AI275,ACCESSORIES!F:J,5,FALSE),"N/A")</f>
        <v>N/A</v>
      </c>
      <c r="AK275" s="13" t="s">
        <v>237</v>
      </c>
      <c r="AL275" s="75" t="s">
        <v>85</v>
      </c>
      <c r="AM275" s="38" t="str">
        <f>_xlfn.IFNA(VLOOKUP(AL275,ACCESSORIES!F:J,5,FALSE),"N/A")</f>
        <v>N/A</v>
      </c>
      <c r="AN275" s="3" t="s">
        <v>85</v>
      </c>
      <c r="AO275" s="75">
        <v>16.2</v>
      </c>
      <c r="AP275" s="75">
        <v>60</v>
      </c>
      <c r="AQ275" s="3">
        <v>175</v>
      </c>
      <c r="AR275" s="34">
        <v>3.83</v>
      </c>
      <c r="AS275" s="34">
        <v>15.12</v>
      </c>
      <c r="AT275" s="34">
        <v>26.32</v>
      </c>
      <c r="AU275" s="34">
        <v>29</v>
      </c>
      <c r="AV275" s="34">
        <v>219</v>
      </c>
      <c r="AW275" s="94">
        <v>210</v>
      </c>
      <c r="AX275" s="93">
        <v>82.6</v>
      </c>
      <c r="AY275" s="49">
        <v>40</v>
      </c>
      <c r="AZ275" s="49">
        <v>51</v>
      </c>
      <c r="BA275" s="49">
        <v>31</v>
      </c>
      <c r="BB275" s="48">
        <f t="shared" si="82"/>
        <v>1.22</v>
      </c>
      <c r="BC275" s="3" t="s">
        <v>85</v>
      </c>
      <c r="BD275" s="412" t="str">
        <f>_xlfn.IFNA(VLOOKUP(BC275,ACCESSORIES!F:J,5,FALSE),"N/A")</f>
        <v>N/A</v>
      </c>
      <c r="BE275" s="3" t="s">
        <v>85</v>
      </c>
      <c r="BF275" s="412" t="str">
        <f>_xlfn.IFNA(VLOOKUP(BE275,ACCESSORIES!F:J,5,FALSE),"N/A")</f>
        <v>N/A</v>
      </c>
      <c r="BG275" s="70">
        <v>35</v>
      </c>
      <c r="BH275" s="50">
        <v>21.141732283464599</v>
      </c>
      <c r="BI275" s="50">
        <v>21.141732283464599</v>
      </c>
      <c r="BJ275" s="50">
        <v>11.417322834645701</v>
      </c>
      <c r="BK275" s="357">
        <f t="shared" si="79"/>
        <v>8.3627010000000473E-2</v>
      </c>
      <c r="BL275" s="73">
        <v>36</v>
      </c>
      <c r="BM275" s="107" t="s">
        <v>3771</v>
      </c>
      <c r="BN275" s="46" t="s">
        <v>3891</v>
      </c>
      <c r="BO275" s="29" t="s">
        <v>3907</v>
      </c>
      <c r="BP275" s="29" t="s">
        <v>6025</v>
      </c>
      <c r="BQ275" s="29" t="s">
        <v>6026</v>
      </c>
      <c r="BR275" s="29" t="s">
        <v>6027</v>
      </c>
      <c r="BS275" s="74" t="s">
        <v>6028</v>
      </c>
      <c r="BT275" s="74" t="s">
        <v>3909</v>
      </c>
      <c r="BU275" s="74" t="s">
        <v>6029</v>
      </c>
      <c r="BV275" s="74"/>
      <c r="BW275" s="74"/>
      <c r="BX275" s="74"/>
      <c r="BY275" s="300" t="s">
        <v>6509</v>
      </c>
      <c r="BZ275" s="363" t="s">
        <v>7406</v>
      </c>
      <c r="CA275" s="300" t="s">
        <v>6511</v>
      </c>
      <c r="CB275" s="363" t="s">
        <v>7407</v>
      </c>
      <c r="CC275" s="86" t="str">
        <f t="shared" si="83"/>
        <v>MR318, 18x8.5, +35mm Offset, 6x135, 87mm Centerbore, Method Bronze</v>
      </c>
      <c r="CD275" s="74" t="s">
        <v>3719</v>
      </c>
      <c r="CE275" s="74" t="s">
        <v>3720</v>
      </c>
      <c r="CF275" s="74" t="str">
        <f t="shared" si="84"/>
        <v>STREET (3XX)</v>
      </c>
    </row>
    <row r="276" spans="1:84" s="36" customFormat="1" ht="15" customHeight="1">
      <c r="A276" s="22">
        <f t="shared" si="77"/>
        <v>274</v>
      </c>
      <c r="B276" s="92" t="s">
        <v>84</v>
      </c>
      <c r="C276" s="92" t="s">
        <v>1038</v>
      </c>
      <c r="D276" s="92" t="s">
        <v>5733</v>
      </c>
      <c r="E276" s="129" t="str">
        <f>CONCATENATE(LEFT(D276,5),VLOOKUP(CONCATENATE(O276,"x",P276),'WHEEL PART NUMBER GUIDE'!$B$9:$C$51,2,FALSE),VLOOKUP(CONCATENATE(Q276, W276), 'WHEEL PART NUMBER GUIDE'!$Q$6:$R$98, 2, FALSE),VLOOKUP(Z276,'WHEEL PART NUMBER GUIDE'!$J$8:$K$54,2, FALSE),IF(V276="N/A",IF(ABS(T276)&lt;10,"0"&amp;ABS(T276),ABS(T276)),CONCATENATE(LEFT(V276,1),RIGHT(V276,1))), G276, H276)</f>
        <v>MR318885601340</v>
      </c>
      <c r="F276" s="84" t="str">
        <f t="shared" si="81"/>
        <v>MR318885601340</v>
      </c>
      <c r="G276" s="83"/>
      <c r="H276" s="83"/>
      <c r="I276" s="305" t="s">
        <v>5715</v>
      </c>
      <c r="J276" s="305">
        <v>44672.367325891202</v>
      </c>
      <c r="K276" s="16" t="s">
        <v>1230</v>
      </c>
      <c r="L276" s="328">
        <v>359</v>
      </c>
      <c r="M276" s="85">
        <f t="shared" si="72"/>
        <v>359</v>
      </c>
      <c r="N276" s="630"/>
      <c r="O276" s="29">
        <v>18</v>
      </c>
      <c r="P276" s="8">
        <v>8.5</v>
      </c>
      <c r="Q276" s="92" t="str">
        <f t="shared" si="78"/>
        <v>6x5.5</v>
      </c>
      <c r="R276" s="3">
        <v>6</v>
      </c>
      <c r="S276" s="29">
        <v>5.5</v>
      </c>
      <c r="T276" s="29">
        <v>40</v>
      </c>
      <c r="U276" s="16">
        <v>6.27</v>
      </c>
      <c r="V276" s="93" t="s">
        <v>85</v>
      </c>
      <c r="W276" s="16">
        <v>106.25</v>
      </c>
      <c r="X276" s="8">
        <v>29.73</v>
      </c>
      <c r="Y276" s="47">
        <v>2650</v>
      </c>
      <c r="Z276" s="11" t="s">
        <v>4122</v>
      </c>
      <c r="AA276" s="11" t="s">
        <v>2845</v>
      </c>
      <c r="AB276" s="47" t="str">
        <f t="shared" si="80"/>
        <v>18x8.5, 6x5.5, 40 OS, 2650 lbs</v>
      </c>
      <c r="AC276" s="74" t="s">
        <v>4924</v>
      </c>
      <c r="AD276" s="46" t="str">
        <f>IF(AC276="N/A","None",VLOOKUP(AC276,ACCESSORIES!F:N,9,FALSE))</f>
        <v>Snap In</v>
      </c>
      <c r="AE276" s="82">
        <f>_xlfn.IFNA(VLOOKUP(AC276,ACCESSORIES!F:J,5,FALSE),"N/A")</f>
        <v>22</v>
      </c>
      <c r="AF276" s="80" t="s">
        <v>85</v>
      </c>
      <c r="AG276" s="73" t="s">
        <v>85</v>
      </c>
      <c r="AH276" s="73" t="s">
        <v>85</v>
      </c>
      <c r="AI276" s="73" t="s">
        <v>85</v>
      </c>
      <c r="AJ276" s="9" t="str">
        <f>_xlfn.IFNA(VLOOKUP(AI276,ACCESSORIES!F:J,5,FALSE),"N/A")</f>
        <v>N/A</v>
      </c>
      <c r="AK276" s="13" t="s">
        <v>236</v>
      </c>
      <c r="AL276" s="75" t="s">
        <v>1649</v>
      </c>
      <c r="AM276" s="38">
        <f>_xlfn.IFNA(VLOOKUP(AL276,ACCESSORIES!F:J,5,FALSE),"N/A")</f>
        <v>2.75</v>
      </c>
      <c r="AN276" s="3">
        <v>78.3</v>
      </c>
      <c r="AO276" s="75">
        <v>16.2</v>
      </c>
      <c r="AP276" s="75">
        <v>60</v>
      </c>
      <c r="AQ276" s="3">
        <v>175</v>
      </c>
      <c r="AR276" s="34">
        <v>3</v>
      </c>
      <c r="AS276" s="34">
        <v>12</v>
      </c>
      <c r="AT276" s="34">
        <v>22</v>
      </c>
      <c r="AU276" s="34">
        <v>24</v>
      </c>
      <c r="AV276" s="34">
        <v>219</v>
      </c>
      <c r="AW276" s="94">
        <v>209</v>
      </c>
      <c r="AX276" s="381">
        <v>103.36</v>
      </c>
      <c r="AY276" s="382">
        <v>13.71</v>
      </c>
      <c r="AZ276" s="382">
        <v>38.6</v>
      </c>
      <c r="BA276" s="49">
        <v>31</v>
      </c>
      <c r="BB276" s="48">
        <f t="shared" si="82"/>
        <v>1.22</v>
      </c>
      <c r="BC276" s="3" t="s">
        <v>85</v>
      </c>
      <c r="BD276" s="412" t="str">
        <f>_xlfn.IFNA(VLOOKUP(BC276,ACCESSORIES!F:J,5,FALSE),"N/A")</f>
        <v>N/A</v>
      </c>
      <c r="BE276" s="3" t="s">
        <v>85</v>
      </c>
      <c r="BF276" s="412" t="str">
        <f>_xlfn.IFNA(VLOOKUP(BE276,ACCESSORIES!F:J,5,FALSE),"N/A")</f>
        <v>N/A</v>
      </c>
      <c r="BG276" s="70">
        <v>34</v>
      </c>
      <c r="BH276" s="50">
        <v>21.141732283464599</v>
      </c>
      <c r="BI276" s="50">
        <v>21.141732283464599</v>
      </c>
      <c r="BJ276" s="50">
        <v>11.417322834645701</v>
      </c>
      <c r="BK276" s="357">
        <f t="shared" si="79"/>
        <v>8.3627010000000473E-2</v>
      </c>
      <c r="BL276" s="73">
        <v>36</v>
      </c>
      <c r="BM276" s="107" t="s">
        <v>3771</v>
      </c>
      <c r="BN276" s="46" t="s">
        <v>3891</v>
      </c>
      <c r="BO276" s="29" t="s">
        <v>3907</v>
      </c>
      <c r="BP276" s="29" t="s">
        <v>6025</v>
      </c>
      <c r="BQ276" s="29" t="s">
        <v>6026</v>
      </c>
      <c r="BR276" s="29" t="s">
        <v>6027</v>
      </c>
      <c r="BS276" s="74" t="s">
        <v>6028</v>
      </c>
      <c r="BT276" s="74" t="s">
        <v>3909</v>
      </c>
      <c r="BU276" s="74" t="s">
        <v>6029</v>
      </c>
      <c r="BV276" s="74"/>
      <c r="BW276" s="74"/>
      <c r="BX276" s="74"/>
      <c r="BY276" s="300" t="s">
        <v>6502</v>
      </c>
      <c r="BZ276" s="363" t="s">
        <v>7380</v>
      </c>
      <c r="CA276" s="300" t="s">
        <v>6503</v>
      </c>
      <c r="CB276" s="363" t="s">
        <v>7381</v>
      </c>
      <c r="CC276" s="86" t="str">
        <f t="shared" si="83"/>
        <v>MR318, 18x8.5, +40mm Offset, 6x5.5, 106.25mm Centerbore, Gloss Black</v>
      </c>
      <c r="CD276" s="74" t="s">
        <v>3719</v>
      </c>
      <c r="CE276" s="74" t="s">
        <v>3720</v>
      </c>
      <c r="CF276" s="74" t="str">
        <f t="shared" si="84"/>
        <v>STREET (3XX)</v>
      </c>
    </row>
    <row r="277" spans="1:84" s="36" customFormat="1" ht="15" customHeight="1">
      <c r="A277" s="22">
        <f t="shared" si="77"/>
        <v>275</v>
      </c>
      <c r="B277" s="92" t="s">
        <v>84</v>
      </c>
      <c r="C277" s="92" t="s">
        <v>1038</v>
      </c>
      <c r="D277" s="92" t="s">
        <v>5733</v>
      </c>
      <c r="E277" s="129" t="str">
        <f>CONCATENATE(LEFT(D277,5),VLOOKUP(CONCATENATE(O277,"x",P277),'WHEEL PART NUMBER GUIDE'!$B$9:$C$51,2,FALSE),VLOOKUP(CONCATENATE(Q277, W277), 'WHEEL PART NUMBER GUIDE'!$Q$6:$R$98, 2, FALSE),VLOOKUP(Z277,'WHEEL PART NUMBER GUIDE'!$J$8:$K$54,2, FALSE),IF(V277="N/A",IF(ABS(T277)&lt;10,"0"&amp;ABS(T277),ABS(T277)),CONCATENATE(LEFT(V277,1),RIGHT(V277,1))), G277, H277)</f>
        <v>MR31888560940</v>
      </c>
      <c r="F277" s="84" t="str">
        <f t="shared" si="81"/>
        <v>MR31888560940</v>
      </c>
      <c r="G277" s="83"/>
      <c r="H277" s="83"/>
      <c r="I277" s="305" t="s">
        <v>5716</v>
      </c>
      <c r="J277" s="305">
        <v>44672.367326064814</v>
      </c>
      <c r="K277" s="16" t="s">
        <v>1230</v>
      </c>
      <c r="L277" s="328">
        <v>359</v>
      </c>
      <c r="M277" s="85">
        <f t="shared" si="72"/>
        <v>359</v>
      </c>
      <c r="N277" s="630"/>
      <c r="O277" s="29">
        <v>18</v>
      </c>
      <c r="P277" s="8">
        <v>8.5</v>
      </c>
      <c r="Q277" s="92" t="str">
        <f t="shared" si="78"/>
        <v>6x5.5</v>
      </c>
      <c r="R277" s="3">
        <v>6</v>
      </c>
      <c r="S277" s="29">
        <v>5.5</v>
      </c>
      <c r="T277" s="29">
        <v>40</v>
      </c>
      <c r="U277" s="16">
        <v>6.27</v>
      </c>
      <c r="V277" s="93" t="s">
        <v>85</v>
      </c>
      <c r="W277" s="16">
        <v>106.25</v>
      </c>
      <c r="X277" s="8">
        <v>29.65</v>
      </c>
      <c r="Y277" s="47">
        <v>2650</v>
      </c>
      <c r="Z277" s="11" t="s">
        <v>2168</v>
      </c>
      <c r="AA277" s="11" t="s">
        <v>2846</v>
      </c>
      <c r="AB277" s="47" t="str">
        <f t="shared" si="80"/>
        <v>18x8.5, 6x5.5, 40 OS, 2650 lbs</v>
      </c>
      <c r="AC277" s="74" t="s">
        <v>5625</v>
      </c>
      <c r="AD277" s="46" t="str">
        <f>IF(AC277="N/A","None",VLOOKUP(AC277,ACCESSORIES!F:N,9,FALSE))</f>
        <v>Snap In</v>
      </c>
      <c r="AE277" s="82">
        <f>_xlfn.IFNA(VLOOKUP(AC277,ACCESSORIES!F:J,5,FALSE),"N/A")</f>
        <v>22</v>
      </c>
      <c r="AF277" s="80" t="s">
        <v>85</v>
      </c>
      <c r="AG277" s="73" t="s">
        <v>85</v>
      </c>
      <c r="AH277" s="73" t="s">
        <v>85</v>
      </c>
      <c r="AI277" s="73" t="s">
        <v>85</v>
      </c>
      <c r="AJ277" s="9" t="str">
        <f>_xlfn.IFNA(VLOOKUP(AI277,ACCESSORIES!F:J,5,FALSE),"N/A")</f>
        <v>N/A</v>
      </c>
      <c r="AK277" s="13" t="s">
        <v>236</v>
      </c>
      <c r="AL277" s="75" t="s">
        <v>1649</v>
      </c>
      <c r="AM277" s="38">
        <f>_xlfn.IFNA(VLOOKUP(AL277,ACCESSORIES!F:J,5,FALSE),"N/A")</f>
        <v>2.75</v>
      </c>
      <c r="AN277" s="3">
        <v>78.3</v>
      </c>
      <c r="AO277" s="75">
        <v>16.2</v>
      </c>
      <c r="AP277" s="75">
        <v>60</v>
      </c>
      <c r="AQ277" s="3">
        <v>175</v>
      </c>
      <c r="AR277" s="34">
        <v>3</v>
      </c>
      <c r="AS277" s="34">
        <v>12</v>
      </c>
      <c r="AT277" s="34">
        <v>22</v>
      </c>
      <c r="AU277" s="34">
        <v>24</v>
      </c>
      <c r="AV277" s="34">
        <v>219</v>
      </c>
      <c r="AW277" s="94">
        <v>209</v>
      </c>
      <c r="AX277" s="381">
        <v>103.36</v>
      </c>
      <c r="AY277" s="382">
        <v>13.71</v>
      </c>
      <c r="AZ277" s="382">
        <v>38.6</v>
      </c>
      <c r="BA277" s="49">
        <v>31</v>
      </c>
      <c r="BB277" s="48">
        <f t="shared" si="82"/>
        <v>1.22</v>
      </c>
      <c r="BC277" s="3" t="s">
        <v>85</v>
      </c>
      <c r="BD277" s="412" t="str">
        <f>_xlfn.IFNA(VLOOKUP(BC277,ACCESSORIES!F:J,5,FALSE),"N/A")</f>
        <v>N/A</v>
      </c>
      <c r="BE277" s="3" t="s">
        <v>85</v>
      </c>
      <c r="BF277" s="412" t="str">
        <f>_xlfn.IFNA(VLOOKUP(BE277,ACCESSORIES!F:J,5,FALSE),"N/A")</f>
        <v>N/A</v>
      </c>
      <c r="BG277" s="70">
        <v>34</v>
      </c>
      <c r="BH277" s="50">
        <v>21.141732283464599</v>
      </c>
      <c r="BI277" s="50">
        <v>21.141732283464599</v>
      </c>
      <c r="BJ277" s="50">
        <v>11.417322834645701</v>
      </c>
      <c r="BK277" s="357">
        <f t="shared" si="79"/>
        <v>8.3627010000000473E-2</v>
      </c>
      <c r="BL277" s="73">
        <v>36</v>
      </c>
      <c r="BM277" s="107" t="s">
        <v>3771</v>
      </c>
      <c r="BN277" s="46" t="s">
        <v>3891</v>
      </c>
      <c r="BO277" s="29" t="s">
        <v>3907</v>
      </c>
      <c r="BP277" s="29" t="s">
        <v>6025</v>
      </c>
      <c r="BQ277" s="29" t="s">
        <v>6026</v>
      </c>
      <c r="BR277" s="29" t="s">
        <v>6027</v>
      </c>
      <c r="BS277" s="74" t="s">
        <v>6028</v>
      </c>
      <c r="BT277" s="74" t="s">
        <v>3909</v>
      </c>
      <c r="BU277" s="74" t="s">
        <v>6029</v>
      </c>
      <c r="BV277" s="74"/>
      <c r="BW277" s="74"/>
      <c r="BX277" s="74"/>
      <c r="BY277" s="300" t="s">
        <v>6509</v>
      </c>
      <c r="BZ277" s="363" t="s">
        <v>7406</v>
      </c>
      <c r="CA277" s="300" t="s">
        <v>6511</v>
      </c>
      <c r="CB277" s="363" t="s">
        <v>7407</v>
      </c>
      <c r="CC277" s="86" t="str">
        <f t="shared" si="83"/>
        <v>MR318, 18x8.5, +40mm Offset, 6x5.5, 106.25mm Centerbore, Method Bronze</v>
      </c>
      <c r="CD277" s="74" t="s">
        <v>3719</v>
      </c>
      <c r="CE277" s="74" t="s">
        <v>3720</v>
      </c>
      <c r="CF277" s="74" t="str">
        <f t="shared" si="84"/>
        <v>STREET (3XX)</v>
      </c>
    </row>
    <row r="278" spans="1:84" s="36" customFormat="1" ht="15" customHeight="1">
      <c r="A278" s="22">
        <f t="shared" si="77"/>
        <v>276</v>
      </c>
      <c r="B278" s="92" t="s">
        <v>84</v>
      </c>
      <c r="C278" s="92" t="s">
        <v>1038</v>
      </c>
      <c r="D278" s="92" t="s">
        <v>5733</v>
      </c>
      <c r="E278" s="129" t="str">
        <f>CONCATENATE(LEFT(D278,5),VLOOKUP(CONCATENATE(O278,"x",P278),'WHEEL PART NUMBER GUIDE'!$B$9:$C$51,2,FALSE),VLOOKUP(CONCATENATE(Q278, W278), 'WHEEL PART NUMBER GUIDE'!$Q$6:$R$98, 2, FALSE),VLOOKUP(Z278,'WHEEL PART NUMBER GUIDE'!$J$8:$K$54,2, FALSE),IF(V278="N/A",IF(ABS(T278)&lt;10,"0"&amp;ABS(T278),ABS(T278)),CONCATENATE(LEFT(V278,1),RIGHT(V278,1))), G278, H278)</f>
        <v>MR31888560340</v>
      </c>
      <c r="F278" s="84" t="str">
        <f t="shared" si="81"/>
        <v>MR31888560340</v>
      </c>
      <c r="G278" s="393"/>
      <c r="H278" s="393"/>
      <c r="I278" s="346">
        <v>191682041693</v>
      </c>
      <c r="J278" s="305">
        <v>45540</v>
      </c>
      <c r="K278" s="16" t="s">
        <v>1230</v>
      </c>
      <c r="L278" s="328">
        <v>369</v>
      </c>
      <c r="M278" s="85">
        <f t="shared" si="72"/>
        <v>369</v>
      </c>
      <c r="N278" s="630"/>
      <c r="O278" s="29">
        <v>18</v>
      </c>
      <c r="P278" s="8">
        <v>8.5</v>
      </c>
      <c r="Q278" s="92" t="str">
        <f t="shared" si="78"/>
        <v>6x5.5</v>
      </c>
      <c r="R278" s="3">
        <v>6</v>
      </c>
      <c r="S278" s="29">
        <v>5.5</v>
      </c>
      <c r="T278" s="29">
        <v>40</v>
      </c>
      <c r="U278" s="16">
        <v>6.27</v>
      </c>
      <c r="V278" s="93" t="s">
        <v>85</v>
      </c>
      <c r="W278" s="16">
        <v>106.25</v>
      </c>
      <c r="X278" s="8">
        <v>29.65</v>
      </c>
      <c r="Y278" s="47">
        <v>2650</v>
      </c>
      <c r="Z278" s="11" t="s">
        <v>5147</v>
      </c>
      <c r="AA278" s="11" t="s">
        <v>173</v>
      </c>
      <c r="AB278" s="47" t="str">
        <f t="shared" si="80"/>
        <v>18x8.5, 6x5.5, 40 OS, 2650 lbs</v>
      </c>
      <c r="AC278" s="74" t="s">
        <v>7562</v>
      </c>
      <c r="AD278" s="46" t="str">
        <f>IF(AC278="N/A","None",VLOOKUP(AC278,ACCESSORIES!F:N,9,FALSE))</f>
        <v>Snap In</v>
      </c>
      <c r="AE278" s="82">
        <f>_xlfn.IFNA(VLOOKUP(AC278,ACCESSORIES!F:J,5,FALSE),"N/A")</f>
        <v>22</v>
      </c>
      <c r="AF278" s="80" t="s">
        <v>85</v>
      </c>
      <c r="AG278" s="73" t="s">
        <v>85</v>
      </c>
      <c r="AH278" s="73" t="s">
        <v>85</v>
      </c>
      <c r="AI278" s="73" t="s">
        <v>85</v>
      </c>
      <c r="AJ278" s="9" t="str">
        <f>_xlfn.IFNA(VLOOKUP(AI278,ACCESSORIES!F:J,5,FALSE),"N/A")</f>
        <v>N/A</v>
      </c>
      <c r="AK278" s="13" t="s">
        <v>236</v>
      </c>
      <c r="AL278" s="75" t="s">
        <v>1649</v>
      </c>
      <c r="AM278" s="38">
        <f>_xlfn.IFNA(VLOOKUP(AL278,ACCESSORIES!F:J,5,FALSE),"N/A")</f>
        <v>2.75</v>
      </c>
      <c r="AN278" s="3">
        <v>78.3</v>
      </c>
      <c r="AO278" s="75">
        <v>16.2</v>
      </c>
      <c r="AP278" s="75">
        <v>60</v>
      </c>
      <c r="AQ278" s="3">
        <v>175</v>
      </c>
      <c r="AR278" s="34">
        <v>3</v>
      </c>
      <c r="AS278" s="34">
        <v>12</v>
      </c>
      <c r="AT278" s="34">
        <v>22</v>
      </c>
      <c r="AU278" s="34">
        <v>24</v>
      </c>
      <c r="AV278" s="34">
        <v>219</v>
      </c>
      <c r="AW278" s="94">
        <v>209</v>
      </c>
      <c r="AX278" s="93">
        <v>103.36</v>
      </c>
      <c r="AY278" s="49">
        <v>13.71</v>
      </c>
      <c r="AZ278" s="49">
        <v>38.6</v>
      </c>
      <c r="BA278" s="49">
        <v>31</v>
      </c>
      <c r="BB278" s="48">
        <f t="shared" si="82"/>
        <v>1.22</v>
      </c>
      <c r="BC278" s="3" t="s">
        <v>85</v>
      </c>
      <c r="BD278" s="412" t="str">
        <f>_xlfn.IFNA(VLOOKUP(BC278,ACCESSORIES!F:J,5,FALSE),"N/A")</f>
        <v>N/A</v>
      </c>
      <c r="BE278" s="3" t="s">
        <v>85</v>
      </c>
      <c r="BF278" s="412" t="str">
        <f>_xlfn.IFNA(VLOOKUP(BE278,ACCESSORIES!F:J,5,FALSE),"N/A")</f>
        <v>N/A</v>
      </c>
      <c r="BG278" s="70">
        <v>34</v>
      </c>
      <c r="BH278" s="50">
        <v>21.141732283464599</v>
      </c>
      <c r="BI278" s="50">
        <v>21.141732283464599</v>
      </c>
      <c r="BJ278" s="50">
        <v>11.417322834645701</v>
      </c>
      <c r="BK278" s="357">
        <f t="shared" si="79"/>
        <v>8.3627010000000473E-2</v>
      </c>
      <c r="BL278" s="73">
        <v>36</v>
      </c>
      <c r="BM278" s="107" t="s">
        <v>3771</v>
      </c>
      <c r="BN278" s="46" t="s">
        <v>3891</v>
      </c>
      <c r="BO278" s="29" t="s">
        <v>3907</v>
      </c>
      <c r="BP278" s="29" t="s">
        <v>6025</v>
      </c>
      <c r="BQ278" s="29" t="s">
        <v>6026</v>
      </c>
      <c r="BR278" s="29" t="s">
        <v>6027</v>
      </c>
      <c r="BS278" s="74" t="s">
        <v>6028</v>
      </c>
      <c r="BT278" s="74" t="s">
        <v>3909</v>
      </c>
      <c r="BU278" s="74" t="s">
        <v>6029</v>
      </c>
      <c r="BV278" s="74"/>
      <c r="BW278" s="74"/>
      <c r="BX278" s="74"/>
      <c r="BY278" s="300" t="s">
        <v>10442</v>
      </c>
      <c r="BZ278" s="363" t="s">
        <v>10441</v>
      </c>
      <c r="CA278" s="300" t="s">
        <v>10443</v>
      </c>
      <c r="CB278" s="363" t="s">
        <v>10444</v>
      </c>
      <c r="CC278" s="86" t="str">
        <f t="shared" si="83"/>
        <v>MR318, 18x8.5, +40mm Offset, 6x5.5, 106.25mm Centerbore, Machined - Clear Coat</v>
      </c>
      <c r="CD278" s="74" t="s">
        <v>3719</v>
      </c>
      <c r="CE278" s="74" t="s">
        <v>3720</v>
      </c>
      <c r="CF278" s="74" t="str">
        <f t="shared" si="84"/>
        <v>STREET (3XX)</v>
      </c>
    </row>
    <row r="279" spans="1:84" s="36" customFormat="1" ht="15" customHeight="1">
      <c r="A279" s="22">
        <f t="shared" si="77"/>
        <v>277</v>
      </c>
      <c r="B279" s="92" t="s">
        <v>84</v>
      </c>
      <c r="C279" s="92" t="s">
        <v>1038</v>
      </c>
      <c r="D279" s="92" t="s">
        <v>5733</v>
      </c>
      <c r="E279" s="129" t="str">
        <f>CONCATENATE(LEFT(D279,5),VLOOKUP(CONCATENATE(O279,"x",P279),'WHEEL PART NUMBER GUIDE'!$B$9:$C$51,2,FALSE),VLOOKUP(CONCATENATE(Q279, W279), 'WHEEL PART NUMBER GUIDE'!$Q$6:$R$98, 2, FALSE),VLOOKUP(Z279,'WHEEL PART NUMBER GUIDE'!$J$8:$K$54,2, FALSE),IF(V279="N/A",IF(ABS(T279)&lt;10,"0"&amp;ABS(T279),ABS(T279)),CONCATENATE(LEFT(V279,1),RIGHT(V279,1))), G279, H279)</f>
        <v>MR318890601300</v>
      </c>
      <c r="F279" s="84" t="str">
        <f t="shared" si="81"/>
        <v>MR318890601300</v>
      </c>
      <c r="G279" s="83"/>
      <c r="H279" s="83"/>
      <c r="I279" s="305" t="s">
        <v>5719</v>
      </c>
      <c r="J279" s="305">
        <v>44672.367323865743</v>
      </c>
      <c r="K279" s="16" t="s">
        <v>1230</v>
      </c>
      <c r="L279" s="328">
        <v>359</v>
      </c>
      <c r="M279" s="85">
        <f t="shared" si="72"/>
        <v>359</v>
      </c>
      <c r="N279" s="630"/>
      <c r="O279" s="29">
        <v>18</v>
      </c>
      <c r="P279" s="8">
        <v>9</v>
      </c>
      <c r="Q279" s="92" t="str">
        <f t="shared" si="78"/>
        <v>6x5.5</v>
      </c>
      <c r="R279" s="3">
        <v>6</v>
      </c>
      <c r="S279" s="29">
        <v>5.5</v>
      </c>
      <c r="T279" s="29">
        <v>0</v>
      </c>
      <c r="U279" s="16">
        <v>4.95</v>
      </c>
      <c r="V279" s="93" t="s">
        <v>85</v>
      </c>
      <c r="W279" s="16">
        <v>106.25</v>
      </c>
      <c r="X279" s="8">
        <v>33.44</v>
      </c>
      <c r="Y279" s="47">
        <v>2650</v>
      </c>
      <c r="Z279" s="11" t="s">
        <v>4122</v>
      </c>
      <c r="AA279" s="11" t="s">
        <v>2845</v>
      </c>
      <c r="AB279" s="47" t="str">
        <f t="shared" si="80"/>
        <v>18x9, 6x5.5, 0 OS, 2650 lbs</v>
      </c>
      <c r="AC279" s="74" t="s">
        <v>4924</v>
      </c>
      <c r="AD279" s="46" t="str">
        <f>IF(AC279="N/A","None",VLOOKUP(AC279,ACCESSORIES!F:N,9,FALSE))</f>
        <v>Snap In</v>
      </c>
      <c r="AE279" s="82">
        <f>_xlfn.IFNA(VLOOKUP(AC279,ACCESSORIES!F:J,5,FALSE),"N/A")</f>
        <v>22</v>
      </c>
      <c r="AF279" s="80" t="s">
        <v>85</v>
      </c>
      <c r="AG279" s="73" t="s">
        <v>85</v>
      </c>
      <c r="AH279" s="73" t="s">
        <v>85</v>
      </c>
      <c r="AI279" s="73" t="s">
        <v>85</v>
      </c>
      <c r="AJ279" s="9" t="str">
        <f>_xlfn.IFNA(VLOOKUP(AI279,ACCESSORIES!F:J,5,FALSE),"N/A")</f>
        <v>N/A</v>
      </c>
      <c r="AK279" s="13" t="s">
        <v>236</v>
      </c>
      <c r="AL279" s="75" t="s">
        <v>1649</v>
      </c>
      <c r="AM279" s="38">
        <f>_xlfn.IFNA(VLOOKUP(AL279,ACCESSORIES!F:J,5,FALSE),"N/A")</f>
        <v>2.75</v>
      </c>
      <c r="AN279" s="3">
        <v>78.3</v>
      </c>
      <c r="AO279" s="75">
        <v>16.2</v>
      </c>
      <c r="AP279" s="75">
        <v>60</v>
      </c>
      <c r="AQ279" s="3">
        <v>175</v>
      </c>
      <c r="AR279" s="34">
        <v>3</v>
      </c>
      <c r="AS279" s="34">
        <v>17</v>
      </c>
      <c r="AT279" s="34">
        <v>42</v>
      </c>
      <c r="AU279" s="34">
        <v>56</v>
      </c>
      <c r="AV279" s="34">
        <v>222</v>
      </c>
      <c r="AW279" s="94">
        <v>219</v>
      </c>
      <c r="AX279" s="381">
        <v>103.36</v>
      </c>
      <c r="AY279" s="382">
        <v>20.73</v>
      </c>
      <c r="AZ279" s="382">
        <v>38.6</v>
      </c>
      <c r="BA279" s="49">
        <v>41</v>
      </c>
      <c r="BB279" s="48">
        <f t="shared" si="82"/>
        <v>1.61</v>
      </c>
      <c r="BC279" s="3" t="s">
        <v>85</v>
      </c>
      <c r="BD279" s="412" t="str">
        <f>_xlfn.IFNA(VLOOKUP(BC279,ACCESSORIES!F:J,5,FALSE),"N/A")</f>
        <v>N/A</v>
      </c>
      <c r="BE279" s="3" t="s">
        <v>85</v>
      </c>
      <c r="BF279" s="412" t="str">
        <f>_xlfn.IFNA(VLOOKUP(BE279,ACCESSORIES!F:J,5,FALSE),"N/A")</f>
        <v>N/A</v>
      </c>
      <c r="BG279" s="70">
        <v>38</v>
      </c>
      <c r="BH279" s="50">
        <v>21.141732283464599</v>
      </c>
      <c r="BI279" s="50">
        <v>21.141732283464599</v>
      </c>
      <c r="BJ279" s="50">
        <v>11.929133858267701</v>
      </c>
      <c r="BK279" s="357">
        <f t="shared" si="79"/>
        <v>8.7375807000000152E-2</v>
      </c>
      <c r="BL279" s="73">
        <v>36</v>
      </c>
      <c r="BM279" s="107" t="s">
        <v>3771</v>
      </c>
      <c r="BN279" s="46" t="s">
        <v>3891</v>
      </c>
      <c r="BO279" s="29" t="s">
        <v>3907</v>
      </c>
      <c r="BP279" s="29" t="s">
        <v>6025</v>
      </c>
      <c r="BQ279" s="29" t="s">
        <v>6026</v>
      </c>
      <c r="BR279" s="29" t="s">
        <v>6027</v>
      </c>
      <c r="BS279" s="74" t="s">
        <v>6028</v>
      </c>
      <c r="BT279" s="74" t="s">
        <v>3909</v>
      </c>
      <c r="BU279" s="74" t="s">
        <v>6029</v>
      </c>
      <c r="BV279" s="74"/>
      <c r="BW279" s="74"/>
      <c r="BX279" s="74"/>
      <c r="BY279" s="300" t="s">
        <v>6502</v>
      </c>
      <c r="BZ279" s="363" t="s">
        <v>7380</v>
      </c>
      <c r="CA279" s="300" t="s">
        <v>6503</v>
      </c>
      <c r="CB279" s="363" t="s">
        <v>7381</v>
      </c>
      <c r="CC279" s="86" t="str">
        <f t="shared" si="83"/>
        <v>MR318, 18x9, 0mm Offset, 6x5.5, 106.25mm Centerbore, Gloss Black</v>
      </c>
      <c r="CD279" s="74" t="s">
        <v>3719</v>
      </c>
      <c r="CE279" s="74" t="s">
        <v>3720</v>
      </c>
      <c r="CF279" s="74" t="str">
        <f t="shared" si="84"/>
        <v>STREET (3XX)</v>
      </c>
    </row>
    <row r="280" spans="1:84" s="36" customFormat="1" ht="15" customHeight="1">
      <c r="A280" s="22">
        <f t="shared" si="77"/>
        <v>278</v>
      </c>
      <c r="B280" s="92" t="s">
        <v>84</v>
      </c>
      <c r="C280" s="92" t="s">
        <v>1038</v>
      </c>
      <c r="D280" s="92" t="s">
        <v>5733</v>
      </c>
      <c r="E280" s="129" t="str">
        <f>CONCATENATE(LEFT(D280,5),VLOOKUP(CONCATENATE(O280,"x",P280),'WHEEL PART NUMBER GUIDE'!$B$9:$C$51,2,FALSE),VLOOKUP(CONCATENATE(Q280, W280), 'WHEEL PART NUMBER GUIDE'!$Q$6:$R$98, 2, FALSE),VLOOKUP(Z280,'WHEEL PART NUMBER GUIDE'!$J$8:$K$54,2, FALSE),IF(V280="N/A",IF(ABS(T280)&lt;10,"0"&amp;ABS(T280),ABS(T280)),CONCATENATE(LEFT(V280,1),RIGHT(V280,1))), G280, H280)</f>
        <v>MR31889060900</v>
      </c>
      <c r="F280" s="84" t="str">
        <f t="shared" si="81"/>
        <v>MR31889060900</v>
      </c>
      <c r="G280" s="83"/>
      <c r="H280" s="83"/>
      <c r="I280" s="305" t="s">
        <v>5720</v>
      </c>
      <c r="J280" s="305">
        <v>44672.367324027779</v>
      </c>
      <c r="K280" s="16" t="s">
        <v>1230</v>
      </c>
      <c r="L280" s="328">
        <v>359</v>
      </c>
      <c r="M280" s="85">
        <f t="shared" si="72"/>
        <v>359</v>
      </c>
      <c r="N280" s="630"/>
      <c r="O280" s="29">
        <v>18</v>
      </c>
      <c r="P280" s="8">
        <v>9</v>
      </c>
      <c r="Q280" s="92" t="str">
        <f t="shared" si="78"/>
        <v>6x5.5</v>
      </c>
      <c r="R280" s="3">
        <v>6</v>
      </c>
      <c r="S280" s="29">
        <v>5.5</v>
      </c>
      <c r="T280" s="29">
        <v>0</v>
      </c>
      <c r="U280" s="16">
        <v>4.95</v>
      </c>
      <c r="V280" s="93" t="s">
        <v>85</v>
      </c>
      <c r="W280" s="16">
        <v>106.25</v>
      </c>
      <c r="X280" s="8">
        <v>33.340000000000003</v>
      </c>
      <c r="Y280" s="47">
        <v>2650</v>
      </c>
      <c r="Z280" s="11" t="s">
        <v>2168</v>
      </c>
      <c r="AA280" s="11" t="s">
        <v>2846</v>
      </c>
      <c r="AB280" s="47" t="str">
        <f t="shared" si="80"/>
        <v>18x9, 6x5.5, 0 OS, 2650 lbs</v>
      </c>
      <c r="AC280" s="74" t="s">
        <v>5625</v>
      </c>
      <c r="AD280" s="46" t="str">
        <f>IF(AC280="N/A","None",VLOOKUP(AC280,ACCESSORIES!F:N,9,FALSE))</f>
        <v>Snap In</v>
      </c>
      <c r="AE280" s="82">
        <f>_xlfn.IFNA(VLOOKUP(AC280,ACCESSORIES!F:J,5,FALSE),"N/A")</f>
        <v>22</v>
      </c>
      <c r="AF280" s="80" t="s">
        <v>85</v>
      </c>
      <c r="AG280" s="73" t="s">
        <v>85</v>
      </c>
      <c r="AH280" s="73" t="s">
        <v>85</v>
      </c>
      <c r="AI280" s="73" t="s">
        <v>85</v>
      </c>
      <c r="AJ280" s="9" t="str">
        <f>_xlfn.IFNA(VLOOKUP(AI280,ACCESSORIES!F:J,5,FALSE),"N/A")</f>
        <v>N/A</v>
      </c>
      <c r="AK280" s="13" t="s">
        <v>236</v>
      </c>
      <c r="AL280" s="75" t="s">
        <v>1649</v>
      </c>
      <c r="AM280" s="38">
        <f>_xlfn.IFNA(VLOOKUP(AL280,ACCESSORIES!F:J,5,FALSE),"N/A")</f>
        <v>2.75</v>
      </c>
      <c r="AN280" s="3">
        <v>78.3</v>
      </c>
      <c r="AO280" s="75">
        <v>16.2</v>
      </c>
      <c r="AP280" s="75">
        <v>60</v>
      </c>
      <c r="AQ280" s="3">
        <v>175</v>
      </c>
      <c r="AR280" s="34">
        <v>3</v>
      </c>
      <c r="AS280" s="34">
        <v>17</v>
      </c>
      <c r="AT280" s="34">
        <v>42</v>
      </c>
      <c r="AU280" s="34">
        <v>56</v>
      </c>
      <c r="AV280" s="34">
        <v>222</v>
      </c>
      <c r="AW280" s="94">
        <v>219</v>
      </c>
      <c r="AX280" s="381">
        <v>103.36</v>
      </c>
      <c r="AY280" s="382">
        <v>20.73</v>
      </c>
      <c r="AZ280" s="382">
        <v>38.6</v>
      </c>
      <c r="BA280" s="49">
        <v>41</v>
      </c>
      <c r="BB280" s="48">
        <f t="shared" si="82"/>
        <v>1.61</v>
      </c>
      <c r="BC280" s="3" t="s">
        <v>85</v>
      </c>
      <c r="BD280" s="412" t="str">
        <f>_xlfn.IFNA(VLOOKUP(BC280,ACCESSORIES!F:J,5,FALSE),"N/A")</f>
        <v>N/A</v>
      </c>
      <c r="BE280" s="3" t="s">
        <v>85</v>
      </c>
      <c r="BF280" s="412" t="str">
        <f>_xlfn.IFNA(VLOOKUP(BE280,ACCESSORIES!F:J,5,FALSE),"N/A")</f>
        <v>N/A</v>
      </c>
      <c r="BG280" s="70">
        <v>38</v>
      </c>
      <c r="BH280" s="50">
        <v>21.141732283464599</v>
      </c>
      <c r="BI280" s="50">
        <v>21.141732283464599</v>
      </c>
      <c r="BJ280" s="50">
        <v>11.929133858267701</v>
      </c>
      <c r="BK280" s="357">
        <f t="shared" si="79"/>
        <v>8.7375807000000152E-2</v>
      </c>
      <c r="BL280" s="73">
        <v>36</v>
      </c>
      <c r="BM280" s="107" t="s">
        <v>3771</v>
      </c>
      <c r="BN280" s="46" t="s">
        <v>3891</v>
      </c>
      <c r="BO280" s="29" t="s">
        <v>3907</v>
      </c>
      <c r="BP280" s="29" t="s">
        <v>6025</v>
      </c>
      <c r="BQ280" s="29" t="s">
        <v>6026</v>
      </c>
      <c r="BR280" s="29" t="s">
        <v>6027</v>
      </c>
      <c r="BS280" s="74" t="s">
        <v>6028</v>
      </c>
      <c r="BT280" s="74" t="s">
        <v>3909</v>
      </c>
      <c r="BU280" s="74" t="s">
        <v>6029</v>
      </c>
      <c r="BV280" s="74"/>
      <c r="BW280" s="74"/>
      <c r="BX280" s="74"/>
      <c r="BY280" s="300" t="s">
        <v>6509</v>
      </c>
      <c r="BZ280" s="363" t="s">
        <v>7406</v>
      </c>
      <c r="CA280" s="300" t="s">
        <v>6511</v>
      </c>
      <c r="CB280" s="363" t="s">
        <v>7407</v>
      </c>
      <c r="CC280" s="86" t="str">
        <f t="shared" si="83"/>
        <v>MR318, 18x9, 0mm Offset, 6x5.5, 106.25mm Centerbore, Method Bronze</v>
      </c>
      <c r="CD280" s="74" t="s">
        <v>3719</v>
      </c>
      <c r="CE280" s="74" t="s">
        <v>3720</v>
      </c>
      <c r="CF280" s="74" t="str">
        <f t="shared" si="84"/>
        <v>STREET (3XX)</v>
      </c>
    </row>
    <row r="281" spans="1:84" s="36" customFormat="1" ht="15" customHeight="1">
      <c r="A281" s="22">
        <f t="shared" si="77"/>
        <v>279</v>
      </c>
      <c r="B281" s="92" t="s">
        <v>84</v>
      </c>
      <c r="C281" s="92" t="s">
        <v>1038</v>
      </c>
      <c r="D281" s="92" t="s">
        <v>5733</v>
      </c>
      <c r="E281" s="129" t="str">
        <f>CONCATENATE(LEFT(D281,5),VLOOKUP(CONCATENATE(O281,"x",P281),'WHEEL PART NUMBER GUIDE'!$B$9:$C$51,2,FALSE),VLOOKUP(CONCATENATE(Q281, W281), 'WHEEL PART NUMBER GUIDE'!$Q$6:$R$98, 2, FALSE),VLOOKUP(Z281,'WHEEL PART NUMBER GUIDE'!$J$8:$K$54,2, FALSE),IF(V281="N/A",IF(ABS(T281)&lt;10,"0"&amp;ABS(T281),ABS(T281)),CONCATENATE(LEFT(V281,1),RIGHT(V281,1))), G281, H281)</f>
        <v>MR318890581318</v>
      </c>
      <c r="F281" s="84" t="str">
        <f t="shared" si="81"/>
        <v>MR318890581318</v>
      </c>
      <c r="G281" s="83"/>
      <c r="H281" s="83"/>
      <c r="I281" s="305" t="s">
        <v>5721</v>
      </c>
      <c r="J281" s="305">
        <v>44672.367324189814</v>
      </c>
      <c r="K281" s="16" t="s">
        <v>1230</v>
      </c>
      <c r="L281" s="328">
        <v>359</v>
      </c>
      <c r="M281" s="85">
        <f t="shared" si="72"/>
        <v>359</v>
      </c>
      <c r="N281" s="630"/>
      <c r="O281" s="29">
        <v>18</v>
      </c>
      <c r="P281" s="8">
        <v>9</v>
      </c>
      <c r="Q281" s="92" t="str">
        <f t="shared" si="78"/>
        <v>5x150</v>
      </c>
      <c r="R281" s="3">
        <v>5</v>
      </c>
      <c r="S281" s="29">
        <v>150</v>
      </c>
      <c r="T281" s="29">
        <v>18</v>
      </c>
      <c r="U281" s="16">
        <v>5.66</v>
      </c>
      <c r="V281" s="93" t="s">
        <v>85</v>
      </c>
      <c r="W281" s="16">
        <v>110.5</v>
      </c>
      <c r="X281" s="8">
        <v>31.71</v>
      </c>
      <c r="Y281" s="47">
        <v>2650</v>
      </c>
      <c r="Z281" s="11" t="s">
        <v>4122</v>
      </c>
      <c r="AA281" s="11" t="s">
        <v>2845</v>
      </c>
      <c r="AB281" s="47" t="str">
        <f t="shared" si="80"/>
        <v>18x9, 5x150, 18 OS, 2650 lbs</v>
      </c>
      <c r="AC281" s="74" t="s">
        <v>4924</v>
      </c>
      <c r="AD281" s="46" t="str">
        <f>IF(AC281="N/A","None",VLOOKUP(AC281,ACCESSORIES!F:N,9,FALSE))</f>
        <v>Snap In</v>
      </c>
      <c r="AE281" s="82">
        <f>_xlfn.IFNA(VLOOKUP(AC281,ACCESSORIES!F:J,5,FALSE),"N/A")</f>
        <v>22</v>
      </c>
      <c r="AF281" s="80" t="s">
        <v>85</v>
      </c>
      <c r="AG281" s="73" t="s">
        <v>85</v>
      </c>
      <c r="AH281" s="73" t="s">
        <v>85</v>
      </c>
      <c r="AI281" s="73" t="s">
        <v>85</v>
      </c>
      <c r="AJ281" s="9" t="str">
        <f>_xlfn.IFNA(VLOOKUP(AI281,ACCESSORIES!F:J,5,FALSE),"N/A")</f>
        <v>N/A</v>
      </c>
      <c r="AK281" s="13" t="s">
        <v>237</v>
      </c>
      <c r="AL281" s="75" t="s">
        <v>85</v>
      </c>
      <c r="AM281" s="38" t="str">
        <f>_xlfn.IFNA(VLOOKUP(AL281,ACCESSORIES!F:J,5,FALSE),"N/A")</f>
        <v>N/A</v>
      </c>
      <c r="AN281" s="3" t="s">
        <v>85</v>
      </c>
      <c r="AO281" s="75">
        <v>16.2</v>
      </c>
      <c r="AP281" s="75">
        <v>60</v>
      </c>
      <c r="AQ281" s="3">
        <v>185</v>
      </c>
      <c r="AR281" s="34">
        <v>3</v>
      </c>
      <c r="AS281" s="34">
        <v>10</v>
      </c>
      <c r="AT281" s="34">
        <v>30</v>
      </c>
      <c r="AU281" s="34">
        <v>38</v>
      </c>
      <c r="AV281" s="34">
        <v>221</v>
      </c>
      <c r="AW281" s="94">
        <v>215</v>
      </c>
      <c r="AX281" s="381">
        <v>103.36</v>
      </c>
      <c r="AY281" s="382">
        <v>18.600000000000001</v>
      </c>
      <c r="AZ281" s="382">
        <v>38.6</v>
      </c>
      <c r="BA281" s="49">
        <v>41</v>
      </c>
      <c r="BB281" s="48">
        <f t="shared" si="82"/>
        <v>1.61</v>
      </c>
      <c r="BC281" s="3" t="s">
        <v>85</v>
      </c>
      <c r="BD281" s="412" t="str">
        <f>_xlfn.IFNA(VLOOKUP(BC281,ACCESSORIES!F:J,5,FALSE),"N/A")</f>
        <v>N/A</v>
      </c>
      <c r="BE281" s="3" t="s">
        <v>85</v>
      </c>
      <c r="BF281" s="412" t="str">
        <f>_xlfn.IFNA(VLOOKUP(BE281,ACCESSORIES!F:J,5,FALSE),"N/A")</f>
        <v>N/A</v>
      </c>
      <c r="BG281" s="70">
        <v>36</v>
      </c>
      <c r="BH281" s="50">
        <v>21.141732283464599</v>
      </c>
      <c r="BI281" s="50">
        <v>21.141732283464599</v>
      </c>
      <c r="BJ281" s="50">
        <v>11.929133858267701</v>
      </c>
      <c r="BK281" s="357">
        <f t="shared" si="79"/>
        <v>8.7375807000000152E-2</v>
      </c>
      <c r="BL281" s="73">
        <v>36</v>
      </c>
      <c r="BM281" s="107" t="s">
        <v>3771</v>
      </c>
      <c r="BN281" s="46" t="s">
        <v>3891</v>
      </c>
      <c r="BO281" s="29" t="s">
        <v>3907</v>
      </c>
      <c r="BP281" s="29" t="s">
        <v>6025</v>
      </c>
      <c r="BQ281" s="29" t="s">
        <v>6026</v>
      </c>
      <c r="BR281" s="29" t="s">
        <v>6027</v>
      </c>
      <c r="BS281" s="74" t="s">
        <v>6028</v>
      </c>
      <c r="BT281" s="74" t="s">
        <v>3909</v>
      </c>
      <c r="BU281" s="74" t="s">
        <v>6029</v>
      </c>
      <c r="BV281" s="74"/>
      <c r="BW281" s="74"/>
      <c r="BX281" s="74"/>
      <c r="BY281" s="300" t="s">
        <v>7891</v>
      </c>
      <c r="BZ281" s="363" t="s">
        <v>7892</v>
      </c>
      <c r="CA281" s="300" t="s">
        <v>7893</v>
      </c>
      <c r="CB281" s="363" t="s">
        <v>7894</v>
      </c>
      <c r="CC281" s="86" t="str">
        <f t="shared" si="83"/>
        <v>MR318, 18x9, +18mm Offset, 5x150, 110.5mm Centerbore, Gloss Black</v>
      </c>
      <c r="CD281" s="74" t="s">
        <v>3719</v>
      </c>
      <c r="CE281" s="74" t="s">
        <v>3720</v>
      </c>
      <c r="CF281" s="74" t="str">
        <f t="shared" si="84"/>
        <v>STREET (3XX)</v>
      </c>
    </row>
    <row r="282" spans="1:84" s="36" customFormat="1" ht="15" customHeight="1">
      <c r="A282" s="22">
        <f t="shared" ref="A282:A301" si="85">ROW(B282)-2</f>
        <v>280</v>
      </c>
      <c r="B282" s="92" t="s">
        <v>84</v>
      </c>
      <c r="C282" s="92" t="s">
        <v>1038</v>
      </c>
      <c r="D282" s="92" t="s">
        <v>5733</v>
      </c>
      <c r="E282" s="129" t="str">
        <f>CONCATENATE(LEFT(D282,5),VLOOKUP(CONCATENATE(O282,"x",P282),'WHEEL PART NUMBER GUIDE'!$B$9:$C$51,2,FALSE),VLOOKUP(CONCATENATE(Q282, W282), 'WHEEL PART NUMBER GUIDE'!$Q$6:$R$98, 2, FALSE),VLOOKUP(Z282,'WHEEL PART NUMBER GUIDE'!$J$8:$K$54,2, FALSE),IF(V282="N/A",IF(ABS(T282)&lt;10,"0"&amp;ABS(T282),ABS(T282)),CONCATENATE(LEFT(V282,1),RIGHT(V282,1))), G282, H282)</f>
        <v>MR31889058918</v>
      </c>
      <c r="F282" s="84" t="str">
        <f t="shared" si="81"/>
        <v>MR31889058918</v>
      </c>
      <c r="G282" s="83"/>
      <c r="H282" s="83"/>
      <c r="I282" s="305" t="s">
        <v>5722</v>
      </c>
      <c r="J282" s="305">
        <v>44672.36732435185</v>
      </c>
      <c r="K282" s="16" t="s">
        <v>1230</v>
      </c>
      <c r="L282" s="328">
        <v>359</v>
      </c>
      <c r="M282" s="85">
        <f t="shared" si="72"/>
        <v>359</v>
      </c>
      <c r="N282" s="630"/>
      <c r="O282" s="29">
        <v>18</v>
      </c>
      <c r="P282" s="8">
        <v>9</v>
      </c>
      <c r="Q282" s="92" t="str">
        <f t="shared" ref="Q282:Q301" si="86">CONCATENATE(R282,"x",S282)</f>
        <v>5x150</v>
      </c>
      <c r="R282" s="3">
        <v>5</v>
      </c>
      <c r="S282" s="29">
        <v>150</v>
      </c>
      <c r="T282" s="29">
        <v>18</v>
      </c>
      <c r="U282" s="16">
        <v>5.66</v>
      </c>
      <c r="V282" s="93" t="s">
        <v>85</v>
      </c>
      <c r="W282" s="16">
        <v>110.5</v>
      </c>
      <c r="X282" s="8">
        <v>31.31</v>
      </c>
      <c r="Y282" s="47">
        <v>2650</v>
      </c>
      <c r="Z282" s="11" t="s">
        <v>2168</v>
      </c>
      <c r="AA282" s="11" t="s">
        <v>2846</v>
      </c>
      <c r="AB282" s="47" t="str">
        <f t="shared" si="80"/>
        <v>18x9, 5x150, 18 OS, 2650 lbs</v>
      </c>
      <c r="AC282" s="74" t="s">
        <v>5625</v>
      </c>
      <c r="AD282" s="46" t="str">
        <f>IF(AC282="N/A","None",VLOOKUP(AC282,ACCESSORIES!F:N,9,FALSE))</f>
        <v>Snap In</v>
      </c>
      <c r="AE282" s="82">
        <f>_xlfn.IFNA(VLOOKUP(AC282,ACCESSORIES!F:J,5,FALSE),"N/A")</f>
        <v>22</v>
      </c>
      <c r="AF282" s="80" t="s">
        <v>85</v>
      </c>
      <c r="AG282" s="73" t="s">
        <v>85</v>
      </c>
      <c r="AH282" s="73" t="s">
        <v>85</v>
      </c>
      <c r="AI282" s="73" t="s">
        <v>85</v>
      </c>
      <c r="AJ282" s="9" t="str">
        <f>_xlfn.IFNA(VLOOKUP(AI282,ACCESSORIES!F:J,5,FALSE),"N/A")</f>
        <v>N/A</v>
      </c>
      <c r="AK282" s="13" t="s">
        <v>237</v>
      </c>
      <c r="AL282" s="75" t="s">
        <v>85</v>
      </c>
      <c r="AM282" s="38" t="str">
        <f>_xlfn.IFNA(VLOOKUP(AL282,ACCESSORIES!F:J,5,FALSE),"N/A")</f>
        <v>N/A</v>
      </c>
      <c r="AN282" s="3" t="s">
        <v>85</v>
      </c>
      <c r="AO282" s="75">
        <v>16.2</v>
      </c>
      <c r="AP282" s="75">
        <v>60</v>
      </c>
      <c r="AQ282" s="3">
        <v>185</v>
      </c>
      <c r="AR282" s="34">
        <v>3</v>
      </c>
      <c r="AS282" s="34">
        <v>10</v>
      </c>
      <c r="AT282" s="34">
        <v>30</v>
      </c>
      <c r="AU282" s="34">
        <v>38</v>
      </c>
      <c r="AV282" s="34">
        <v>221</v>
      </c>
      <c r="AW282" s="94">
        <v>215</v>
      </c>
      <c r="AX282" s="381">
        <v>103.36</v>
      </c>
      <c r="AY282" s="382">
        <v>18.600000000000001</v>
      </c>
      <c r="AZ282" s="382">
        <v>38.6</v>
      </c>
      <c r="BA282" s="49">
        <v>41</v>
      </c>
      <c r="BB282" s="48">
        <f t="shared" si="82"/>
        <v>1.61</v>
      </c>
      <c r="BC282" s="3" t="s">
        <v>85</v>
      </c>
      <c r="BD282" s="412" t="str">
        <f>_xlfn.IFNA(VLOOKUP(BC282,ACCESSORIES!F:J,5,FALSE),"N/A")</f>
        <v>N/A</v>
      </c>
      <c r="BE282" s="3" t="s">
        <v>85</v>
      </c>
      <c r="BF282" s="412" t="str">
        <f>_xlfn.IFNA(VLOOKUP(BE282,ACCESSORIES!F:J,5,FALSE),"N/A")</f>
        <v>N/A</v>
      </c>
      <c r="BG282" s="70">
        <v>36</v>
      </c>
      <c r="BH282" s="50">
        <v>21.141732283464599</v>
      </c>
      <c r="BI282" s="50">
        <v>21.141732283464599</v>
      </c>
      <c r="BJ282" s="50">
        <v>11.929133858267701</v>
      </c>
      <c r="BK282" s="357">
        <f t="shared" ref="BK282:BK301" si="87">SUM(((BH282*25.4)*(BI282*25.4)*(BJ282*25.4))/1000000000)</f>
        <v>8.7375807000000152E-2</v>
      </c>
      <c r="BL282" s="73">
        <v>36</v>
      </c>
      <c r="BM282" s="107" t="s">
        <v>3771</v>
      </c>
      <c r="BN282" s="46" t="s">
        <v>3891</v>
      </c>
      <c r="BO282" s="29" t="s">
        <v>3907</v>
      </c>
      <c r="BP282" s="29" t="s">
        <v>6025</v>
      </c>
      <c r="BQ282" s="29" t="s">
        <v>6026</v>
      </c>
      <c r="BR282" s="29" t="s">
        <v>6027</v>
      </c>
      <c r="BS282" s="74" t="s">
        <v>6028</v>
      </c>
      <c r="BT282" s="74" t="s">
        <v>3909</v>
      </c>
      <c r="BU282" s="74" t="s">
        <v>6029</v>
      </c>
      <c r="BV282" s="74"/>
      <c r="BW282" s="74"/>
      <c r="BX282" s="74"/>
      <c r="BY282" s="300" t="s">
        <v>7901</v>
      </c>
      <c r="BZ282" s="363" t="s">
        <v>7902</v>
      </c>
      <c r="CA282" s="300" t="s">
        <v>7899</v>
      </c>
      <c r="CB282" s="363" t="s">
        <v>7900</v>
      </c>
      <c r="CC282" s="86" t="str">
        <f t="shared" si="83"/>
        <v>MR318, 18x9, +18mm Offset, 5x150, 110.5mm Centerbore, Method Bronze</v>
      </c>
      <c r="CD282" s="74" t="s">
        <v>3719</v>
      </c>
      <c r="CE282" s="74" t="s">
        <v>3720</v>
      </c>
      <c r="CF282" s="74" t="str">
        <f t="shared" si="84"/>
        <v>STREET (3XX)</v>
      </c>
    </row>
    <row r="283" spans="1:84" s="36" customFormat="1" ht="15" customHeight="1">
      <c r="A283" s="22">
        <f t="shared" si="85"/>
        <v>281</v>
      </c>
      <c r="B283" s="92" t="s">
        <v>84</v>
      </c>
      <c r="C283" s="92" t="s">
        <v>1038</v>
      </c>
      <c r="D283" s="92" t="s">
        <v>5733</v>
      </c>
      <c r="E283" s="129" t="str">
        <f>CONCATENATE(LEFT(D283,5),VLOOKUP(CONCATENATE(O283,"x",P283),'WHEEL PART NUMBER GUIDE'!$B$9:$C$51,2,FALSE),VLOOKUP(CONCATENATE(Q283, W283), 'WHEEL PART NUMBER GUIDE'!$Q$6:$R$98, 2, FALSE),VLOOKUP(Z283,'WHEEL PART NUMBER GUIDE'!$J$8:$K$54,2, FALSE),IF(V283="N/A",IF(ABS(T283)&lt;10,"0"&amp;ABS(T283),ABS(T283)),CONCATENATE(LEFT(V283,1),RIGHT(V283,1))), G283, H283)</f>
        <v>MR318890161318</v>
      </c>
      <c r="F283" s="84" t="str">
        <f t="shared" si="81"/>
        <v>MR318890161318</v>
      </c>
      <c r="G283" s="83"/>
      <c r="H283" s="83"/>
      <c r="I283" s="305" t="s">
        <v>5723</v>
      </c>
      <c r="J283" s="305">
        <v>44672.367324513893</v>
      </c>
      <c r="K283" s="16" t="s">
        <v>1230</v>
      </c>
      <c r="L283" s="328">
        <v>359</v>
      </c>
      <c r="M283" s="85">
        <f t="shared" si="72"/>
        <v>359</v>
      </c>
      <c r="N283" s="630"/>
      <c r="O283" s="29">
        <v>18</v>
      </c>
      <c r="P283" s="8">
        <v>9</v>
      </c>
      <c r="Q283" s="92" t="str">
        <f t="shared" si="86"/>
        <v>6x135</v>
      </c>
      <c r="R283" s="3">
        <v>6</v>
      </c>
      <c r="S283" s="29">
        <v>135</v>
      </c>
      <c r="T283" s="29">
        <v>18</v>
      </c>
      <c r="U283" s="16">
        <v>5.66</v>
      </c>
      <c r="V283" s="93" t="s">
        <v>85</v>
      </c>
      <c r="W283" s="16">
        <v>87</v>
      </c>
      <c r="X283" s="8">
        <v>31.34</v>
      </c>
      <c r="Y283" s="47">
        <v>2650</v>
      </c>
      <c r="Z283" s="11" t="s">
        <v>4122</v>
      </c>
      <c r="AA283" s="11" t="s">
        <v>2845</v>
      </c>
      <c r="AB283" s="47" t="str">
        <f t="shared" si="80"/>
        <v>18x9, 6x135, 18 OS, 2650 lbs</v>
      </c>
      <c r="AC283" s="74" t="s">
        <v>4921</v>
      </c>
      <c r="AD283" s="46" t="str">
        <f>IF(AC283="N/A","None",VLOOKUP(AC283,ACCESSORIES!F:N,9,FALSE))</f>
        <v>Snap In</v>
      </c>
      <c r="AE283" s="82">
        <f>_xlfn.IFNA(VLOOKUP(AC283,ACCESSORIES!F:J,5,FALSE),"N/A")</f>
        <v>22</v>
      </c>
      <c r="AF283" s="80" t="s">
        <v>85</v>
      </c>
      <c r="AG283" s="73" t="s">
        <v>85</v>
      </c>
      <c r="AH283" s="73" t="s">
        <v>85</v>
      </c>
      <c r="AI283" s="73" t="s">
        <v>85</v>
      </c>
      <c r="AJ283" s="9" t="str">
        <f>_xlfn.IFNA(VLOOKUP(AI283,ACCESSORIES!F:J,5,FALSE),"N/A")</f>
        <v>N/A</v>
      </c>
      <c r="AK283" s="13" t="s">
        <v>237</v>
      </c>
      <c r="AL283" s="75" t="s">
        <v>85</v>
      </c>
      <c r="AM283" s="38" t="str">
        <f>_xlfn.IFNA(VLOOKUP(AL283,ACCESSORIES!F:J,5,FALSE),"N/A")</f>
        <v>N/A</v>
      </c>
      <c r="AN283" s="3" t="s">
        <v>85</v>
      </c>
      <c r="AO283" s="75">
        <v>16.2</v>
      </c>
      <c r="AP283" s="75">
        <v>60</v>
      </c>
      <c r="AQ283" s="3">
        <v>175</v>
      </c>
      <c r="AR283" s="34">
        <v>3</v>
      </c>
      <c r="AS283" s="34">
        <v>17</v>
      </c>
      <c r="AT283" s="34">
        <v>32</v>
      </c>
      <c r="AU283" s="34">
        <v>38</v>
      </c>
      <c r="AV283" s="34">
        <v>221</v>
      </c>
      <c r="AW283" s="94">
        <v>215</v>
      </c>
      <c r="AX283" s="381">
        <v>82.6</v>
      </c>
      <c r="AY283" s="382">
        <v>30.6</v>
      </c>
      <c r="AZ283" s="382">
        <v>38.6</v>
      </c>
      <c r="BA283" s="49">
        <v>41</v>
      </c>
      <c r="BB283" s="48">
        <f t="shared" si="82"/>
        <v>1.61</v>
      </c>
      <c r="BC283" s="3" t="s">
        <v>85</v>
      </c>
      <c r="BD283" s="412" t="str">
        <f>_xlfn.IFNA(VLOOKUP(BC283,ACCESSORIES!F:J,5,FALSE),"N/A")</f>
        <v>N/A</v>
      </c>
      <c r="BE283" s="3" t="s">
        <v>85</v>
      </c>
      <c r="BF283" s="412" t="str">
        <f>_xlfn.IFNA(VLOOKUP(BE283,ACCESSORIES!F:J,5,FALSE),"N/A")</f>
        <v>N/A</v>
      </c>
      <c r="BG283" s="70">
        <v>36</v>
      </c>
      <c r="BH283" s="50">
        <v>21.141732283464599</v>
      </c>
      <c r="BI283" s="50">
        <v>21.141732283464599</v>
      </c>
      <c r="BJ283" s="50">
        <v>11.929133858267701</v>
      </c>
      <c r="BK283" s="357">
        <f t="shared" si="87"/>
        <v>8.7375807000000152E-2</v>
      </c>
      <c r="BL283" s="73">
        <v>36</v>
      </c>
      <c r="BM283" s="107" t="s">
        <v>3771</v>
      </c>
      <c r="BN283" s="46" t="s">
        <v>3891</v>
      </c>
      <c r="BO283" s="29" t="s">
        <v>3907</v>
      </c>
      <c r="BP283" s="29" t="s">
        <v>6025</v>
      </c>
      <c r="BQ283" s="29" t="s">
        <v>6026</v>
      </c>
      <c r="BR283" s="29" t="s">
        <v>6027</v>
      </c>
      <c r="BS283" s="74" t="s">
        <v>6028</v>
      </c>
      <c r="BT283" s="74" t="s">
        <v>3909</v>
      </c>
      <c r="BU283" s="74" t="s">
        <v>6029</v>
      </c>
      <c r="BV283" s="74"/>
      <c r="BW283" s="74"/>
      <c r="BX283" s="74"/>
      <c r="BY283" s="300" t="s">
        <v>6502</v>
      </c>
      <c r="BZ283" s="363" t="s">
        <v>7380</v>
      </c>
      <c r="CA283" s="300" t="s">
        <v>6503</v>
      </c>
      <c r="CB283" s="363" t="s">
        <v>7381</v>
      </c>
      <c r="CC283" s="86" t="str">
        <f t="shared" si="83"/>
        <v>MR318, 18x9, +18mm Offset, 6x135, 87mm Centerbore, Gloss Black</v>
      </c>
      <c r="CD283" s="74" t="s">
        <v>3719</v>
      </c>
      <c r="CE283" s="74" t="s">
        <v>3720</v>
      </c>
      <c r="CF283" s="74" t="str">
        <f t="shared" si="84"/>
        <v>STREET (3XX)</v>
      </c>
    </row>
    <row r="284" spans="1:84" s="36" customFormat="1" ht="15" customHeight="1">
      <c r="A284" s="22">
        <f t="shared" si="85"/>
        <v>282</v>
      </c>
      <c r="B284" s="92" t="s">
        <v>84</v>
      </c>
      <c r="C284" s="92" t="s">
        <v>1038</v>
      </c>
      <c r="D284" s="92" t="s">
        <v>5733</v>
      </c>
      <c r="E284" s="129" t="str">
        <f>CONCATENATE(LEFT(D284,5),VLOOKUP(CONCATENATE(O284,"x",P284),'WHEEL PART NUMBER GUIDE'!$B$9:$C$51,2,FALSE),VLOOKUP(CONCATENATE(Q284, W284), 'WHEEL PART NUMBER GUIDE'!$Q$6:$R$98, 2, FALSE),VLOOKUP(Z284,'WHEEL PART NUMBER GUIDE'!$J$8:$K$54,2, FALSE),IF(V284="N/A",IF(ABS(T284)&lt;10,"0"&amp;ABS(T284),ABS(T284)),CONCATENATE(LEFT(V284,1),RIGHT(V284,1))), G284, H284)</f>
        <v>MR318890601318</v>
      </c>
      <c r="F284" s="84" t="str">
        <f t="shared" si="81"/>
        <v>MR318890601318</v>
      </c>
      <c r="G284" s="83"/>
      <c r="H284" s="83"/>
      <c r="I284" s="305" t="s">
        <v>5725</v>
      </c>
      <c r="J284" s="305">
        <v>44672.367324837964</v>
      </c>
      <c r="K284" s="16" t="s">
        <v>1230</v>
      </c>
      <c r="L284" s="328">
        <v>359</v>
      </c>
      <c r="M284" s="85">
        <f t="shared" si="72"/>
        <v>359</v>
      </c>
      <c r="N284" s="630"/>
      <c r="O284" s="29">
        <v>18</v>
      </c>
      <c r="P284" s="8">
        <v>9</v>
      </c>
      <c r="Q284" s="92" t="str">
        <f t="shared" si="86"/>
        <v>6x5.5</v>
      </c>
      <c r="R284" s="3">
        <v>6</v>
      </c>
      <c r="S284" s="29">
        <v>5.5</v>
      </c>
      <c r="T284" s="29">
        <v>18</v>
      </c>
      <c r="U284" s="16">
        <v>5.66</v>
      </c>
      <c r="V284" s="93" t="s">
        <v>85</v>
      </c>
      <c r="W284" s="16">
        <v>106.25</v>
      </c>
      <c r="X284" s="8">
        <v>31.38</v>
      </c>
      <c r="Y284" s="47">
        <v>2650</v>
      </c>
      <c r="Z284" s="11" t="s">
        <v>4122</v>
      </c>
      <c r="AA284" s="11" t="s">
        <v>2845</v>
      </c>
      <c r="AB284" s="47" t="str">
        <f t="shared" si="80"/>
        <v>18x9, 6x5.5, 18 OS, 2650 lbs</v>
      </c>
      <c r="AC284" s="74" t="s">
        <v>4924</v>
      </c>
      <c r="AD284" s="46" t="str">
        <f>IF(AC284="N/A","None",VLOOKUP(AC284,ACCESSORIES!F:N,9,FALSE))</f>
        <v>Snap In</v>
      </c>
      <c r="AE284" s="82">
        <f>_xlfn.IFNA(VLOOKUP(AC284,ACCESSORIES!F:J,5,FALSE),"N/A")</f>
        <v>22</v>
      </c>
      <c r="AF284" s="80" t="s">
        <v>85</v>
      </c>
      <c r="AG284" s="73" t="s">
        <v>85</v>
      </c>
      <c r="AH284" s="73" t="s">
        <v>85</v>
      </c>
      <c r="AI284" s="73" t="s">
        <v>85</v>
      </c>
      <c r="AJ284" s="9" t="str">
        <f>_xlfn.IFNA(VLOOKUP(AI284,ACCESSORIES!F:J,5,FALSE),"N/A")</f>
        <v>N/A</v>
      </c>
      <c r="AK284" s="13" t="s">
        <v>236</v>
      </c>
      <c r="AL284" s="75" t="s">
        <v>1649</v>
      </c>
      <c r="AM284" s="38">
        <f>_xlfn.IFNA(VLOOKUP(AL284,ACCESSORIES!F:J,5,FALSE),"N/A")</f>
        <v>2.75</v>
      </c>
      <c r="AN284" s="3">
        <v>78.3</v>
      </c>
      <c r="AO284" s="75">
        <v>16.2</v>
      </c>
      <c r="AP284" s="75">
        <v>60</v>
      </c>
      <c r="AQ284" s="3">
        <v>175</v>
      </c>
      <c r="AR284" s="34">
        <v>3</v>
      </c>
      <c r="AS284" s="34">
        <v>17</v>
      </c>
      <c r="AT284" s="34">
        <v>32</v>
      </c>
      <c r="AU284" s="34">
        <v>38</v>
      </c>
      <c r="AV284" s="34">
        <v>221</v>
      </c>
      <c r="AW284" s="94">
        <v>215</v>
      </c>
      <c r="AX284" s="381">
        <v>103.36</v>
      </c>
      <c r="AY284" s="382">
        <v>20.73</v>
      </c>
      <c r="AZ284" s="382">
        <v>38.6</v>
      </c>
      <c r="BA284" s="49">
        <v>41</v>
      </c>
      <c r="BB284" s="48">
        <f t="shared" si="82"/>
        <v>1.61</v>
      </c>
      <c r="BC284" s="3" t="s">
        <v>85</v>
      </c>
      <c r="BD284" s="412" t="str">
        <f>_xlfn.IFNA(VLOOKUP(BC284,ACCESSORIES!F:J,5,FALSE),"N/A")</f>
        <v>N/A</v>
      </c>
      <c r="BE284" s="3" t="s">
        <v>85</v>
      </c>
      <c r="BF284" s="412" t="str">
        <f>_xlfn.IFNA(VLOOKUP(BE284,ACCESSORIES!F:J,5,FALSE),"N/A")</f>
        <v>N/A</v>
      </c>
      <c r="BG284" s="70">
        <v>36</v>
      </c>
      <c r="BH284" s="50">
        <v>21.141732283464599</v>
      </c>
      <c r="BI284" s="50">
        <v>21.141732283464599</v>
      </c>
      <c r="BJ284" s="50">
        <v>11.929133858267701</v>
      </c>
      <c r="BK284" s="357">
        <f t="shared" si="87"/>
        <v>8.7375807000000152E-2</v>
      </c>
      <c r="BL284" s="73">
        <v>36</v>
      </c>
      <c r="BM284" s="107" t="s">
        <v>3771</v>
      </c>
      <c r="BN284" s="46" t="s">
        <v>3891</v>
      </c>
      <c r="BO284" s="29" t="s">
        <v>3907</v>
      </c>
      <c r="BP284" s="29" t="s">
        <v>6025</v>
      </c>
      <c r="BQ284" s="29" t="s">
        <v>6026</v>
      </c>
      <c r="BR284" s="29" t="s">
        <v>6027</v>
      </c>
      <c r="BS284" s="74" t="s">
        <v>6028</v>
      </c>
      <c r="BT284" s="74" t="s">
        <v>3909</v>
      </c>
      <c r="BU284" s="74" t="s">
        <v>6029</v>
      </c>
      <c r="BV284" s="74"/>
      <c r="BW284" s="74"/>
      <c r="BX284" s="74"/>
      <c r="BY284" s="300" t="s">
        <v>6502</v>
      </c>
      <c r="BZ284" s="363" t="s">
        <v>7380</v>
      </c>
      <c r="CA284" s="300" t="s">
        <v>6503</v>
      </c>
      <c r="CB284" s="363" t="s">
        <v>7381</v>
      </c>
      <c r="CC284" s="86" t="str">
        <f t="shared" si="83"/>
        <v>MR318, 18x9, +18mm Offset, 6x5.5, 106.25mm Centerbore, Gloss Black</v>
      </c>
      <c r="CD284" s="74" t="s">
        <v>3719</v>
      </c>
      <c r="CE284" s="74" t="s">
        <v>3720</v>
      </c>
      <c r="CF284" s="74" t="str">
        <f t="shared" si="84"/>
        <v>STREET (3XX)</v>
      </c>
    </row>
    <row r="285" spans="1:84" s="36" customFormat="1" ht="15" customHeight="1">
      <c r="A285" s="22">
        <f t="shared" si="85"/>
        <v>283</v>
      </c>
      <c r="B285" s="92" t="s">
        <v>84</v>
      </c>
      <c r="C285" s="92" t="s">
        <v>1038</v>
      </c>
      <c r="D285" s="92" t="s">
        <v>5733</v>
      </c>
      <c r="E285" s="129" t="str">
        <f>CONCATENATE(LEFT(D285,5),VLOOKUP(CONCATENATE(O285,"x",P285),'WHEEL PART NUMBER GUIDE'!$B$9:$C$51,2,FALSE),VLOOKUP(CONCATENATE(Q285, W285), 'WHEEL PART NUMBER GUIDE'!$Q$6:$R$98, 2, FALSE),VLOOKUP(Z285,'WHEEL PART NUMBER GUIDE'!$J$8:$K$54,2, FALSE),IF(V285="N/A",IF(ABS(T285)&lt;10,"0"&amp;ABS(T285),ABS(T285)),CONCATENATE(LEFT(V285,1),RIGHT(V285,1))), G285, H285)</f>
        <v>MR31889060918</v>
      </c>
      <c r="F285" s="84" t="str">
        <f t="shared" si="81"/>
        <v>MR31889060918</v>
      </c>
      <c r="G285" s="83"/>
      <c r="H285" s="83"/>
      <c r="I285" s="305" t="s">
        <v>5726</v>
      </c>
      <c r="J285" s="305">
        <v>44672.367324999999</v>
      </c>
      <c r="K285" s="16" t="s">
        <v>1230</v>
      </c>
      <c r="L285" s="328">
        <v>359</v>
      </c>
      <c r="M285" s="85">
        <f t="shared" si="72"/>
        <v>359</v>
      </c>
      <c r="N285" s="630"/>
      <c r="O285" s="29">
        <v>18</v>
      </c>
      <c r="P285" s="8">
        <v>9</v>
      </c>
      <c r="Q285" s="92" t="str">
        <f t="shared" si="86"/>
        <v>6x5.5</v>
      </c>
      <c r="R285" s="3">
        <v>6</v>
      </c>
      <c r="S285" s="29">
        <v>5.5</v>
      </c>
      <c r="T285" s="29">
        <v>18</v>
      </c>
      <c r="U285" s="16">
        <v>5.66</v>
      </c>
      <c r="V285" s="93" t="s">
        <v>85</v>
      </c>
      <c r="W285" s="16">
        <v>106.25</v>
      </c>
      <c r="X285" s="8">
        <v>31.16</v>
      </c>
      <c r="Y285" s="47">
        <v>2650</v>
      </c>
      <c r="Z285" s="11" t="s">
        <v>2168</v>
      </c>
      <c r="AA285" s="11" t="s">
        <v>2846</v>
      </c>
      <c r="AB285" s="47" t="str">
        <f t="shared" si="80"/>
        <v>18x9, 6x5.5, 18 OS, 2650 lbs</v>
      </c>
      <c r="AC285" s="74" t="s">
        <v>5625</v>
      </c>
      <c r="AD285" s="46" t="str">
        <f>IF(AC285="N/A","None",VLOOKUP(AC285,ACCESSORIES!F:N,9,FALSE))</f>
        <v>Snap In</v>
      </c>
      <c r="AE285" s="82">
        <f>_xlfn.IFNA(VLOOKUP(AC285,ACCESSORIES!F:J,5,FALSE),"N/A")</f>
        <v>22</v>
      </c>
      <c r="AF285" s="80" t="s">
        <v>85</v>
      </c>
      <c r="AG285" s="73" t="s">
        <v>85</v>
      </c>
      <c r="AH285" s="73" t="s">
        <v>85</v>
      </c>
      <c r="AI285" s="73" t="s">
        <v>85</v>
      </c>
      <c r="AJ285" s="9" t="str">
        <f>_xlfn.IFNA(VLOOKUP(AI285,ACCESSORIES!F:J,5,FALSE),"N/A")</f>
        <v>N/A</v>
      </c>
      <c r="AK285" s="13" t="s">
        <v>236</v>
      </c>
      <c r="AL285" s="75" t="s">
        <v>1649</v>
      </c>
      <c r="AM285" s="38">
        <f>_xlfn.IFNA(VLOOKUP(AL285,ACCESSORIES!F:J,5,FALSE),"N/A")</f>
        <v>2.75</v>
      </c>
      <c r="AN285" s="3">
        <v>78.3</v>
      </c>
      <c r="AO285" s="75">
        <v>16.2</v>
      </c>
      <c r="AP285" s="75">
        <v>60</v>
      </c>
      <c r="AQ285" s="3">
        <v>175</v>
      </c>
      <c r="AR285" s="34">
        <v>3</v>
      </c>
      <c r="AS285" s="34">
        <v>17</v>
      </c>
      <c r="AT285" s="34">
        <v>32</v>
      </c>
      <c r="AU285" s="34">
        <v>38</v>
      </c>
      <c r="AV285" s="34">
        <v>221</v>
      </c>
      <c r="AW285" s="94">
        <v>215</v>
      </c>
      <c r="AX285" s="381">
        <v>103.36</v>
      </c>
      <c r="AY285" s="382">
        <v>20.73</v>
      </c>
      <c r="AZ285" s="382">
        <v>38.6</v>
      </c>
      <c r="BA285" s="49">
        <v>41</v>
      </c>
      <c r="BB285" s="48">
        <f t="shared" si="82"/>
        <v>1.61</v>
      </c>
      <c r="BC285" s="3" t="s">
        <v>85</v>
      </c>
      <c r="BD285" s="412" t="str">
        <f>_xlfn.IFNA(VLOOKUP(BC285,ACCESSORIES!F:J,5,FALSE),"N/A")</f>
        <v>N/A</v>
      </c>
      <c r="BE285" s="3" t="s">
        <v>85</v>
      </c>
      <c r="BF285" s="412" t="str">
        <f>_xlfn.IFNA(VLOOKUP(BE285,ACCESSORIES!F:J,5,FALSE),"N/A")</f>
        <v>N/A</v>
      </c>
      <c r="BG285" s="70">
        <v>36</v>
      </c>
      <c r="BH285" s="50">
        <v>21.141732283464599</v>
      </c>
      <c r="BI285" s="50">
        <v>21.141732283464599</v>
      </c>
      <c r="BJ285" s="50">
        <v>11.929133858267701</v>
      </c>
      <c r="BK285" s="357">
        <f t="shared" si="87"/>
        <v>8.7375807000000152E-2</v>
      </c>
      <c r="BL285" s="73">
        <v>36</v>
      </c>
      <c r="BM285" s="107" t="s">
        <v>3771</v>
      </c>
      <c r="BN285" s="46" t="s">
        <v>3891</v>
      </c>
      <c r="BO285" s="29" t="s">
        <v>3907</v>
      </c>
      <c r="BP285" s="29" t="s">
        <v>6025</v>
      </c>
      <c r="BQ285" s="29" t="s">
        <v>6026</v>
      </c>
      <c r="BR285" s="29" t="s">
        <v>6027</v>
      </c>
      <c r="BS285" s="74" t="s">
        <v>6028</v>
      </c>
      <c r="BT285" s="74" t="s">
        <v>3909</v>
      </c>
      <c r="BU285" s="74" t="s">
        <v>6029</v>
      </c>
      <c r="BV285" s="74"/>
      <c r="BW285" s="74"/>
      <c r="BX285" s="74"/>
      <c r="BY285" s="300" t="s">
        <v>6509</v>
      </c>
      <c r="BZ285" s="363" t="s">
        <v>7406</v>
      </c>
      <c r="CA285" s="300" t="s">
        <v>6511</v>
      </c>
      <c r="CB285" s="363" t="s">
        <v>7407</v>
      </c>
      <c r="CC285" s="86" t="str">
        <f t="shared" si="83"/>
        <v>MR318, 18x9, +18mm Offset, 6x5.5, 106.25mm Centerbore, Method Bronze</v>
      </c>
      <c r="CD285" s="74" t="s">
        <v>3719</v>
      </c>
      <c r="CE285" s="74" t="s">
        <v>3720</v>
      </c>
      <c r="CF285" s="74" t="str">
        <f t="shared" si="84"/>
        <v>STREET (3XX)</v>
      </c>
    </row>
    <row r="286" spans="1:84" s="36" customFormat="1" ht="15" customHeight="1">
      <c r="A286" s="22">
        <f t="shared" si="85"/>
        <v>284</v>
      </c>
      <c r="B286" s="92" t="s">
        <v>84</v>
      </c>
      <c r="C286" s="92" t="s">
        <v>1038</v>
      </c>
      <c r="D286" s="92" t="s">
        <v>5733</v>
      </c>
      <c r="E286" s="129" t="str">
        <f>CONCATENATE(LEFT(D286,5),VLOOKUP(CONCATENATE(O286,"x",P286),'WHEEL PART NUMBER GUIDE'!$B$9:$C$51,2,FALSE),VLOOKUP(CONCATENATE(Q286, W286), 'WHEEL PART NUMBER GUIDE'!$Q$6:$R$98, 2, FALSE),VLOOKUP(Z286,'WHEEL PART NUMBER GUIDE'!$J$8:$K$54,2, FALSE),IF(V286="N/A",IF(ABS(T286)&lt;10,"0"&amp;ABS(T286),ABS(T286)),CONCATENATE(LEFT(V286,1),RIGHT(V286,1))), G286, H286)</f>
        <v>MR31889060318</v>
      </c>
      <c r="F286" s="84" t="str">
        <f t="shared" si="81"/>
        <v>MR31889060318</v>
      </c>
      <c r="G286" s="393"/>
      <c r="H286" s="393"/>
      <c r="I286" s="346">
        <v>191682041709</v>
      </c>
      <c r="J286" s="305">
        <v>45540</v>
      </c>
      <c r="K286" s="16" t="s">
        <v>1230</v>
      </c>
      <c r="L286" s="328">
        <v>379</v>
      </c>
      <c r="M286" s="85">
        <f t="shared" si="72"/>
        <v>379</v>
      </c>
      <c r="N286" s="630"/>
      <c r="O286" s="29">
        <v>18</v>
      </c>
      <c r="P286" s="8">
        <v>9</v>
      </c>
      <c r="Q286" s="92" t="str">
        <f t="shared" si="86"/>
        <v>6x5.5</v>
      </c>
      <c r="R286" s="3">
        <v>6</v>
      </c>
      <c r="S286" s="29">
        <v>5.5</v>
      </c>
      <c r="T286" s="29">
        <v>18</v>
      </c>
      <c r="U286" s="16">
        <v>5.66</v>
      </c>
      <c r="V286" s="93" t="s">
        <v>85</v>
      </c>
      <c r="W286" s="16">
        <v>106.25</v>
      </c>
      <c r="X286" s="8">
        <v>31.16</v>
      </c>
      <c r="Y286" s="47">
        <v>2650</v>
      </c>
      <c r="Z286" s="11" t="s">
        <v>5147</v>
      </c>
      <c r="AA286" s="11" t="s">
        <v>173</v>
      </c>
      <c r="AB286" s="47" t="str">
        <f t="shared" si="80"/>
        <v>18x9, 6x5.5, 18 OS, 2650 lbs</v>
      </c>
      <c r="AC286" s="74" t="s">
        <v>7562</v>
      </c>
      <c r="AD286" s="46" t="str">
        <f>IF(AC286="N/A","None",VLOOKUP(AC286,ACCESSORIES!F:N,9,FALSE))</f>
        <v>Snap In</v>
      </c>
      <c r="AE286" s="82">
        <f>_xlfn.IFNA(VLOOKUP(AC286,ACCESSORIES!F:J,5,FALSE),"N/A")</f>
        <v>22</v>
      </c>
      <c r="AF286" s="80" t="s">
        <v>85</v>
      </c>
      <c r="AG286" s="73" t="s">
        <v>85</v>
      </c>
      <c r="AH286" s="73" t="s">
        <v>85</v>
      </c>
      <c r="AI286" s="73" t="s">
        <v>85</v>
      </c>
      <c r="AJ286" s="9" t="str">
        <f>_xlfn.IFNA(VLOOKUP(AI286,ACCESSORIES!F:J,5,FALSE),"N/A")</f>
        <v>N/A</v>
      </c>
      <c r="AK286" s="13" t="s">
        <v>236</v>
      </c>
      <c r="AL286" s="75" t="s">
        <v>1649</v>
      </c>
      <c r="AM286" s="38">
        <f>_xlfn.IFNA(VLOOKUP(AL286,ACCESSORIES!F:J,5,FALSE),"N/A")</f>
        <v>2.75</v>
      </c>
      <c r="AN286" s="3">
        <v>78.3</v>
      </c>
      <c r="AO286" s="75">
        <v>16.2</v>
      </c>
      <c r="AP286" s="75">
        <v>60</v>
      </c>
      <c r="AQ286" s="3">
        <v>175</v>
      </c>
      <c r="AR286" s="34">
        <v>3</v>
      </c>
      <c r="AS286" s="34">
        <v>17</v>
      </c>
      <c r="AT286" s="34">
        <v>32</v>
      </c>
      <c r="AU286" s="34">
        <v>38</v>
      </c>
      <c r="AV286" s="34">
        <v>221</v>
      </c>
      <c r="AW286" s="94">
        <v>215</v>
      </c>
      <c r="AX286" s="93">
        <v>103.36</v>
      </c>
      <c r="AY286" s="49">
        <v>20.73</v>
      </c>
      <c r="AZ286" s="49">
        <v>38.6</v>
      </c>
      <c r="BA286" s="49">
        <v>41</v>
      </c>
      <c r="BB286" s="48">
        <f t="shared" si="82"/>
        <v>1.61</v>
      </c>
      <c r="BC286" s="3" t="s">
        <v>85</v>
      </c>
      <c r="BD286" s="412" t="str">
        <f>_xlfn.IFNA(VLOOKUP(BC286,ACCESSORIES!F:J,5,FALSE),"N/A")</f>
        <v>N/A</v>
      </c>
      <c r="BE286" s="3" t="s">
        <v>85</v>
      </c>
      <c r="BF286" s="412" t="str">
        <f>_xlfn.IFNA(VLOOKUP(BE286,ACCESSORIES!F:J,5,FALSE),"N/A")</f>
        <v>N/A</v>
      </c>
      <c r="BG286" s="70">
        <v>36</v>
      </c>
      <c r="BH286" s="50">
        <v>21.141732283464599</v>
      </c>
      <c r="BI286" s="50">
        <v>21.141732283464599</v>
      </c>
      <c r="BJ286" s="50">
        <v>11.929133858267701</v>
      </c>
      <c r="BK286" s="357">
        <f t="shared" si="87"/>
        <v>8.7375807000000152E-2</v>
      </c>
      <c r="BL286" s="73">
        <v>36</v>
      </c>
      <c r="BM286" s="107" t="s">
        <v>3771</v>
      </c>
      <c r="BN286" s="46" t="s">
        <v>3891</v>
      </c>
      <c r="BO286" s="29" t="s">
        <v>3907</v>
      </c>
      <c r="BP286" s="29" t="s">
        <v>6025</v>
      </c>
      <c r="BQ286" s="29" t="s">
        <v>6026</v>
      </c>
      <c r="BR286" s="29" t="s">
        <v>6027</v>
      </c>
      <c r="BS286" s="74" t="s">
        <v>6028</v>
      </c>
      <c r="BT286" s="74" t="s">
        <v>3909</v>
      </c>
      <c r="BU286" s="74" t="s">
        <v>6029</v>
      </c>
      <c r="BV286" s="74"/>
      <c r="BW286" s="74"/>
      <c r="BX286" s="74"/>
      <c r="BY286" s="300" t="s">
        <v>10442</v>
      </c>
      <c r="BZ286" s="363" t="s">
        <v>10441</v>
      </c>
      <c r="CA286" s="300" t="s">
        <v>10443</v>
      </c>
      <c r="CB286" s="363" t="s">
        <v>10444</v>
      </c>
      <c r="CC286" s="86" t="str">
        <f t="shared" si="83"/>
        <v>MR318, 18x9, +18mm Offset, 6x5.5, 106.25mm Centerbore, Machined - Clear Coat</v>
      </c>
      <c r="CD286" s="74" t="s">
        <v>3719</v>
      </c>
      <c r="CE286" s="74" t="s">
        <v>3720</v>
      </c>
      <c r="CF286" s="74" t="str">
        <f t="shared" si="84"/>
        <v>STREET (3XX)</v>
      </c>
    </row>
    <row r="287" spans="1:84" s="36" customFormat="1" ht="15" customHeight="1">
      <c r="A287" s="22">
        <f t="shared" si="85"/>
        <v>285</v>
      </c>
      <c r="B287" s="92" t="s">
        <v>84</v>
      </c>
      <c r="C287" s="92" t="s">
        <v>1038</v>
      </c>
      <c r="D287" s="92" t="s">
        <v>5733</v>
      </c>
      <c r="E287" s="129" t="str">
        <f>CONCATENATE(LEFT(D287,5),VLOOKUP(CONCATENATE(O287,"x",P287),'WHEEL PART NUMBER GUIDE'!$B$9:$C$51,2,FALSE),VLOOKUP(CONCATENATE(Q287, W287), 'WHEEL PART NUMBER GUIDE'!$Q$6:$R$98, 2, FALSE),VLOOKUP(Z287,'WHEEL PART NUMBER GUIDE'!$J$8:$K$54,2, FALSE),IF(V287="N/A",IF(ABS(T287)&lt;10,"0"&amp;ABS(T287),ABS(T287)),CONCATENATE(LEFT(V287,1),RIGHT(V287,1))), G287, H287)</f>
        <v>MR318890801318</v>
      </c>
      <c r="F287" s="84" t="str">
        <f t="shared" si="81"/>
        <v>MR318890801318</v>
      </c>
      <c r="G287" s="83"/>
      <c r="H287" s="83"/>
      <c r="I287" s="305" t="s">
        <v>5727</v>
      </c>
      <c r="J287" s="305">
        <v>44672.367326250001</v>
      </c>
      <c r="K287" s="16" t="s">
        <v>1230</v>
      </c>
      <c r="L287" s="328">
        <v>379</v>
      </c>
      <c r="M287" s="85">
        <f t="shared" si="72"/>
        <v>379</v>
      </c>
      <c r="N287" s="630"/>
      <c r="O287" s="29">
        <v>18</v>
      </c>
      <c r="P287" s="8">
        <v>9</v>
      </c>
      <c r="Q287" s="92" t="str">
        <f t="shared" si="86"/>
        <v>8x6.5</v>
      </c>
      <c r="R287" s="3">
        <v>8</v>
      </c>
      <c r="S287" s="29">
        <v>6.5</v>
      </c>
      <c r="T287" s="29">
        <v>18</v>
      </c>
      <c r="U287" s="16">
        <v>5.66</v>
      </c>
      <c r="V287" s="93" t="s">
        <v>85</v>
      </c>
      <c r="W287" s="16">
        <v>130.81</v>
      </c>
      <c r="X287" s="8">
        <v>32.89</v>
      </c>
      <c r="Y287" s="47">
        <v>3640</v>
      </c>
      <c r="Z287" s="11" t="s">
        <v>4122</v>
      </c>
      <c r="AA287" s="11" t="s">
        <v>2845</v>
      </c>
      <c r="AB287" s="47" t="str">
        <f t="shared" si="80"/>
        <v>18x9, 8x6.5, 18 OS, 3640 lbs</v>
      </c>
      <c r="AC287" s="74" t="s">
        <v>4926</v>
      </c>
      <c r="AD287" s="46" t="str">
        <f>IF(AC287="N/A","None",VLOOKUP(AC287,ACCESSORIES!F:N,9,FALSE))</f>
        <v>Push Thru</v>
      </c>
      <c r="AE287" s="82">
        <f>_xlfn.IFNA(VLOOKUP(AC287,ACCESSORIES!F:J,5,FALSE),"N/A")</f>
        <v>33</v>
      </c>
      <c r="AF287" s="80" t="s">
        <v>85</v>
      </c>
      <c r="AG287" s="73" t="s">
        <v>85</v>
      </c>
      <c r="AH287" s="73" t="s">
        <v>2863</v>
      </c>
      <c r="AI287" s="73" t="s">
        <v>85</v>
      </c>
      <c r="AJ287" s="9" t="str">
        <f>_xlfn.IFNA(VLOOKUP(AI287,ACCESSORIES!F:J,5,FALSE),"N/A")</f>
        <v>N/A</v>
      </c>
      <c r="AK287" s="13" t="s">
        <v>237</v>
      </c>
      <c r="AL287" s="75" t="s">
        <v>85</v>
      </c>
      <c r="AM287" s="38" t="str">
        <f>_xlfn.IFNA(VLOOKUP(AL287,ACCESSORIES!F:J,5,FALSE),"N/A")</f>
        <v>N/A</v>
      </c>
      <c r="AN287" s="3" t="s">
        <v>85</v>
      </c>
      <c r="AO287" s="75">
        <v>16.2</v>
      </c>
      <c r="AP287" s="75">
        <v>60</v>
      </c>
      <c r="AQ287" s="3">
        <v>200</v>
      </c>
      <c r="AR287" s="34">
        <v>0</v>
      </c>
      <c r="AS287" s="34">
        <v>0</v>
      </c>
      <c r="AT287" s="34">
        <v>18</v>
      </c>
      <c r="AU287" s="34">
        <v>27</v>
      </c>
      <c r="AV287" s="34">
        <v>221</v>
      </c>
      <c r="AW287" s="94">
        <v>213</v>
      </c>
      <c r="AX287" s="381">
        <v>128</v>
      </c>
      <c r="AY287" s="382">
        <v>108</v>
      </c>
      <c r="AZ287" s="382">
        <v>108</v>
      </c>
      <c r="BA287" s="49">
        <v>48</v>
      </c>
      <c r="BB287" s="48">
        <f t="shared" si="82"/>
        <v>1.89</v>
      </c>
      <c r="BC287" s="3" t="s">
        <v>85</v>
      </c>
      <c r="BD287" s="412" t="str">
        <f>_xlfn.IFNA(VLOOKUP(BC287,ACCESSORIES!F:J,5,FALSE),"N/A")</f>
        <v>N/A</v>
      </c>
      <c r="BE287" s="3" t="s">
        <v>85</v>
      </c>
      <c r="BF287" s="412" t="str">
        <f>_xlfn.IFNA(VLOOKUP(BE287,ACCESSORIES!F:J,5,FALSE),"N/A")</f>
        <v>N/A</v>
      </c>
      <c r="BG287" s="70">
        <v>38</v>
      </c>
      <c r="BH287" s="50">
        <v>21.141732283464599</v>
      </c>
      <c r="BI287" s="50">
        <v>21.141732283464599</v>
      </c>
      <c r="BJ287" s="50">
        <v>11.929133858267701</v>
      </c>
      <c r="BK287" s="357">
        <f t="shared" si="87"/>
        <v>8.7375807000000152E-2</v>
      </c>
      <c r="BL287" s="73">
        <v>36</v>
      </c>
      <c r="BM287" s="107" t="s">
        <v>3771</v>
      </c>
      <c r="BN287" s="46" t="s">
        <v>3891</v>
      </c>
      <c r="BO287" s="29" t="s">
        <v>3907</v>
      </c>
      <c r="BP287" s="29" t="s">
        <v>6025</v>
      </c>
      <c r="BQ287" s="29" t="s">
        <v>6026</v>
      </c>
      <c r="BR287" s="29" t="s">
        <v>6027</v>
      </c>
      <c r="BS287" s="74" t="s">
        <v>6028</v>
      </c>
      <c r="BT287" s="74" t="s">
        <v>3909</v>
      </c>
      <c r="BU287" s="74" t="s">
        <v>6029</v>
      </c>
      <c r="BV287" s="74"/>
      <c r="BW287" s="74"/>
      <c r="BX287" s="74"/>
      <c r="BY287" s="300" t="s">
        <v>7895</v>
      </c>
      <c r="BZ287" s="363" t="s">
        <v>7896</v>
      </c>
      <c r="CA287" s="300" t="s">
        <v>7897</v>
      </c>
      <c r="CB287" s="363" t="s">
        <v>7898</v>
      </c>
      <c r="CC287" s="86" t="str">
        <f t="shared" si="83"/>
        <v>MR318, 18x9, +18mm Offset, 8x6.5, 130.81mm Centerbore, Gloss Black</v>
      </c>
      <c r="CD287" s="74" t="s">
        <v>3719</v>
      </c>
      <c r="CE287" s="74" t="s">
        <v>3720</v>
      </c>
      <c r="CF287" s="74" t="str">
        <f t="shared" si="84"/>
        <v>STREET (3XX)</v>
      </c>
    </row>
    <row r="288" spans="1:84" s="36" customFormat="1" ht="15" customHeight="1">
      <c r="A288" s="22">
        <f t="shared" si="85"/>
        <v>286</v>
      </c>
      <c r="B288" s="92" t="s">
        <v>84</v>
      </c>
      <c r="C288" s="92" t="s">
        <v>1038</v>
      </c>
      <c r="D288" s="92" t="s">
        <v>5733</v>
      </c>
      <c r="E288" s="129" t="str">
        <f>CONCATENATE(LEFT(D288,5),VLOOKUP(CONCATENATE(O288,"x",P288),'WHEEL PART NUMBER GUIDE'!$B$9:$C$51,2,FALSE),VLOOKUP(CONCATENATE(Q288, W288), 'WHEEL PART NUMBER GUIDE'!$Q$6:$R$98, 2, FALSE),VLOOKUP(Z288,'WHEEL PART NUMBER GUIDE'!$J$8:$K$54,2, FALSE),IF(V288="N/A",IF(ABS(T288)&lt;10,"0"&amp;ABS(T288),ABS(T288)),CONCATENATE(LEFT(V288,1),RIGHT(V288,1))), G288, H288)</f>
        <v>MR318890871318</v>
      </c>
      <c r="F288" s="84" t="str">
        <f t="shared" si="81"/>
        <v>MR318890871318</v>
      </c>
      <c r="G288" s="83"/>
      <c r="H288" s="83"/>
      <c r="I288" s="305" t="s">
        <v>5729</v>
      </c>
      <c r="J288" s="305">
        <v>44672.367326631946</v>
      </c>
      <c r="K288" s="16" t="s">
        <v>1230</v>
      </c>
      <c r="L288" s="328">
        <v>379</v>
      </c>
      <c r="M288" s="85">
        <f t="shared" ref="M288:M331" si="88">IF(K288="Coming Soon",L288,IF(K288="Active",L288,""))</f>
        <v>379</v>
      </c>
      <c r="N288" s="630"/>
      <c r="O288" s="29">
        <v>18</v>
      </c>
      <c r="P288" s="8">
        <v>9</v>
      </c>
      <c r="Q288" s="92" t="str">
        <f t="shared" si="86"/>
        <v>8x170</v>
      </c>
      <c r="R288" s="3">
        <v>8</v>
      </c>
      <c r="S288" s="29">
        <v>170</v>
      </c>
      <c r="T288" s="29">
        <v>18</v>
      </c>
      <c r="U288" s="16">
        <v>5.66</v>
      </c>
      <c r="V288" s="93" t="s">
        <v>85</v>
      </c>
      <c r="W288" s="16">
        <v>130.81</v>
      </c>
      <c r="X288" s="8">
        <v>33.18</v>
      </c>
      <c r="Y288" s="47">
        <v>3640</v>
      </c>
      <c r="Z288" s="11" t="s">
        <v>4122</v>
      </c>
      <c r="AA288" s="11" t="s">
        <v>2845</v>
      </c>
      <c r="AB288" s="47" t="str">
        <f t="shared" ref="AB288:AB310" si="89">_xlfn.CONCAT(O288,"x",P288,","," ",Q288,","," ",T288," ","OS",","," ",Y288," lbs")</f>
        <v>18x9, 8x170, 18 OS, 3640 lbs</v>
      </c>
      <c r="AC288" s="74" t="s">
        <v>4926</v>
      </c>
      <c r="AD288" s="46" t="str">
        <f>IF(AC288="N/A","None",VLOOKUP(AC288,ACCESSORIES!F:N,9,FALSE))</f>
        <v>Push Thru</v>
      </c>
      <c r="AE288" s="82">
        <f>_xlfn.IFNA(VLOOKUP(AC288,ACCESSORIES!F:J,5,FALSE),"N/A")</f>
        <v>33</v>
      </c>
      <c r="AF288" s="80" t="s">
        <v>85</v>
      </c>
      <c r="AG288" s="73" t="s">
        <v>85</v>
      </c>
      <c r="AH288" s="73" t="s">
        <v>2863</v>
      </c>
      <c r="AI288" s="73" t="s">
        <v>85</v>
      </c>
      <c r="AJ288" s="9" t="str">
        <f>_xlfn.IFNA(VLOOKUP(AI288,ACCESSORIES!F:J,5,FALSE),"N/A")</f>
        <v>N/A</v>
      </c>
      <c r="AK288" s="13" t="s">
        <v>237</v>
      </c>
      <c r="AL288" s="75" t="s">
        <v>85</v>
      </c>
      <c r="AM288" s="38" t="str">
        <f>_xlfn.IFNA(VLOOKUP(AL288,ACCESSORIES!F:J,5,FALSE),"N/A")</f>
        <v>N/A</v>
      </c>
      <c r="AN288" s="3" t="s">
        <v>85</v>
      </c>
      <c r="AO288" s="75">
        <v>16.2</v>
      </c>
      <c r="AP288" s="75">
        <v>60</v>
      </c>
      <c r="AQ288" s="3">
        <v>200</v>
      </c>
      <c r="AR288" s="34">
        <v>0</v>
      </c>
      <c r="AS288" s="34">
        <v>0</v>
      </c>
      <c r="AT288" s="34">
        <v>18</v>
      </c>
      <c r="AU288" s="34">
        <v>27</v>
      </c>
      <c r="AV288" s="34">
        <v>221</v>
      </c>
      <c r="AW288" s="94">
        <v>213</v>
      </c>
      <c r="AX288" s="381">
        <v>128</v>
      </c>
      <c r="AY288" s="382">
        <v>108</v>
      </c>
      <c r="AZ288" s="382">
        <v>108</v>
      </c>
      <c r="BA288" s="49">
        <v>48</v>
      </c>
      <c r="BB288" s="48">
        <f t="shared" si="82"/>
        <v>1.89</v>
      </c>
      <c r="BC288" s="3" t="s">
        <v>85</v>
      </c>
      <c r="BD288" s="412" t="str">
        <f>_xlfn.IFNA(VLOOKUP(BC288,ACCESSORIES!F:J,5,FALSE),"N/A")</f>
        <v>N/A</v>
      </c>
      <c r="BE288" s="3" t="s">
        <v>85</v>
      </c>
      <c r="BF288" s="412" t="str">
        <f>_xlfn.IFNA(VLOOKUP(BE288,ACCESSORIES!F:J,5,FALSE),"N/A")</f>
        <v>N/A</v>
      </c>
      <c r="BG288" s="70">
        <v>37</v>
      </c>
      <c r="BH288" s="50">
        <v>21.141732283464599</v>
      </c>
      <c r="BI288" s="50">
        <v>21.141732283464599</v>
      </c>
      <c r="BJ288" s="50">
        <v>11.929133858267701</v>
      </c>
      <c r="BK288" s="357">
        <f t="shared" si="87"/>
        <v>8.7375807000000152E-2</v>
      </c>
      <c r="BL288" s="73">
        <v>36</v>
      </c>
      <c r="BM288" s="107" t="s">
        <v>3771</v>
      </c>
      <c r="BN288" s="46" t="s">
        <v>3891</v>
      </c>
      <c r="BO288" s="29" t="s">
        <v>3907</v>
      </c>
      <c r="BP288" s="29" t="s">
        <v>6025</v>
      </c>
      <c r="BQ288" s="29" t="s">
        <v>6026</v>
      </c>
      <c r="BR288" s="29" t="s">
        <v>6027</v>
      </c>
      <c r="BS288" s="74" t="s">
        <v>6028</v>
      </c>
      <c r="BT288" s="74" t="s">
        <v>3909</v>
      </c>
      <c r="BU288" s="74" t="s">
        <v>6029</v>
      </c>
      <c r="BV288" s="74"/>
      <c r="BW288" s="74"/>
      <c r="BX288" s="74"/>
      <c r="BY288" s="300" t="s">
        <v>7895</v>
      </c>
      <c r="BZ288" s="363" t="s">
        <v>7896</v>
      </c>
      <c r="CA288" s="300" t="s">
        <v>7897</v>
      </c>
      <c r="CB288" s="363" t="s">
        <v>7898</v>
      </c>
      <c r="CC288" s="86" t="str">
        <f t="shared" si="83"/>
        <v>MR318, 18x9, +18mm Offset, 8x170, 130.81mm Centerbore, Gloss Black</v>
      </c>
      <c r="CD288" s="74" t="s">
        <v>3719</v>
      </c>
      <c r="CE288" s="74" t="s">
        <v>3720</v>
      </c>
      <c r="CF288" s="74" t="str">
        <f t="shared" si="84"/>
        <v>STREET (3XX)</v>
      </c>
    </row>
    <row r="289" spans="1:84" s="36" customFormat="1" ht="15" customHeight="1">
      <c r="A289" s="22">
        <f t="shared" si="85"/>
        <v>287</v>
      </c>
      <c r="B289" s="92" t="s">
        <v>84</v>
      </c>
      <c r="C289" s="92" t="s">
        <v>1038</v>
      </c>
      <c r="D289" s="92" t="s">
        <v>5733</v>
      </c>
      <c r="E289" s="129" t="str">
        <f>CONCATENATE(LEFT(D289,5),VLOOKUP(CONCATENATE(O289,"x",P289),'WHEEL PART NUMBER GUIDE'!$B$9:$C$51,2,FALSE),VLOOKUP(CONCATENATE(Q289, W289), 'WHEEL PART NUMBER GUIDE'!$Q$6:$R$98, 2, FALSE),VLOOKUP(Z289,'WHEEL PART NUMBER GUIDE'!$J$8:$K$54,2, FALSE),IF(V289="N/A",IF(ABS(T289)&lt;10,"0"&amp;ABS(T289),ABS(T289)),CONCATENATE(LEFT(V289,1),RIGHT(V289,1))), G289, H289)</f>
        <v>MR31889087318</v>
      </c>
      <c r="F289" s="84" t="str">
        <f t="shared" si="81"/>
        <v>MR31889087318</v>
      </c>
      <c r="G289" s="393"/>
      <c r="H289" s="393"/>
      <c r="I289" s="346">
        <v>191682041716</v>
      </c>
      <c r="J289" s="305">
        <v>45540</v>
      </c>
      <c r="K289" s="16" t="s">
        <v>1230</v>
      </c>
      <c r="L289" s="328">
        <v>389</v>
      </c>
      <c r="M289" s="85">
        <f t="shared" si="88"/>
        <v>389</v>
      </c>
      <c r="N289" s="630"/>
      <c r="O289" s="29">
        <v>18</v>
      </c>
      <c r="P289" s="8">
        <v>9</v>
      </c>
      <c r="Q289" s="92" t="str">
        <f t="shared" si="86"/>
        <v>8x170</v>
      </c>
      <c r="R289" s="3">
        <v>8</v>
      </c>
      <c r="S289" s="29">
        <v>170</v>
      </c>
      <c r="T289" s="29">
        <v>18</v>
      </c>
      <c r="U289" s="16">
        <v>5.66</v>
      </c>
      <c r="V289" s="93" t="s">
        <v>85</v>
      </c>
      <c r="W289" s="16">
        <v>130.81</v>
      </c>
      <c r="X289" s="8">
        <v>33.18</v>
      </c>
      <c r="Y289" s="47">
        <v>3640</v>
      </c>
      <c r="Z289" s="11" t="s">
        <v>5147</v>
      </c>
      <c r="AA289" s="11" t="s">
        <v>173</v>
      </c>
      <c r="AB289" s="47" t="str">
        <f t="shared" si="89"/>
        <v>18x9, 8x170, 18 OS, 3640 lbs</v>
      </c>
      <c r="AC289" s="74" t="s">
        <v>7561</v>
      </c>
      <c r="AD289" s="46" t="str">
        <f>IF(AC289="N/A","None",VLOOKUP(AC289,ACCESSORIES!F:N,9,FALSE))</f>
        <v>Push Thru</v>
      </c>
      <c r="AE289" s="82">
        <f>_xlfn.IFNA(VLOOKUP(AC289,ACCESSORIES!F:J,5,FALSE),"N/A")</f>
        <v>33</v>
      </c>
      <c r="AF289" s="80" t="s">
        <v>85</v>
      </c>
      <c r="AG289" s="73" t="s">
        <v>85</v>
      </c>
      <c r="AH289" s="73" t="s">
        <v>2863</v>
      </c>
      <c r="AI289" s="73" t="s">
        <v>85</v>
      </c>
      <c r="AJ289" s="9" t="str">
        <f>_xlfn.IFNA(VLOOKUP(AI289,ACCESSORIES!F:J,5,FALSE),"N/A")</f>
        <v>N/A</v>
      </c>
      <c r="AK289" s="13" t="s">
        <v>237</v>
      </c>
      <c r="AL289" s="75" t="s">
        <v>85</v>
      </c>
      <c r="AM289" s="38" t="str">
        <f>_xlfn.IFNA(VLOOKUP(AL289,ACCESSORIES!F:J,5,FALSE),"N/A")</f>
        <v>N/A</v>
      </c>
      <c r="AN289" s="3" t="s">
        <v>85</v>
      </c>
      <c r="AO289" s="75">
        <v>16.2</v>
      </c>
      <c r="AP289" s="75">
        <v>60</v>
      </c>
      <c r="AQ289" s="3">
        <v>200</v>
      </c>
      <c r="AR289" s="34">
        <v>0</v>
      </c>
      <c r="AS289" s="34">
        <v>0</v>
      </c>
      <c r="AT289" s="34">
        <v>18</v>
      </c>
      <c r="AU289" s="34">
        <v>27</v>
      </c>
      <c r="AV289" s="34">
        <v>221</v>
      </c>
      <c r="AW289" s="94">
        <v>213</v>
      </c>
      <c r="AX289" s="93">
        <v>128</v>
      </c>
      <c r="AY289" s="49">
        <v>108</v>
      </c>
      <c r="AZ289" s="49">
        <v>108</v>
      </c>
      <c r="BA289" s="49">
        <v>48</v>
      </c>
      <c r="BB289" s="48">
        <f t="shared" si="82"/>
        <v>1.89</v>
      </c>
      <c r="BC289" s="3" t="s">
        <v>85</v>
      </c>
      <c r="BD289" s="412" t="str">
        <f>_xlfn.IFNA(VLOOKUP(BC289,ACCESSORIES!F:J,5,FALSE),"N/A")</f>
        <v>N/A</v>
      </c>
      <c r="BE289" s="3" t="s">
        <v>85</v>
      </c>
      <c r="BF289" s="412" t="str">
        <f>_xlfn.IFNA(VLOOKUP(BE289,ACCESSORIES!F:J,5,FALSE),"N/A")</f>
        <v>N/A</v>
      </c>
      <c r="BG289" s="70">
        <v>37</v>
      </c>
      <c r="BH289" s="50">
        <v>21.141732283464599</v>
      </c>
      <c r="BI289" s="50">
        <v>21.141732283464599</v>
      </c>
      <c r="BJ289" s="50">
        <v>11.929133858267701</v>
      </c>
      <c r="BK289" s="357">
        <f t="shared" si="87"/>
        <v>8.7375807000000152E-2</v>
      </c>
      <c r="BL289" s="73">
        <v>36</v>
      </c>
      <c r="BM289" s="107" t="s">
        <v>3771</v>
      </c>
      <c r="BN289" s="46" t="s">
        <v>3891</v>
      </c>
      <c r="BO289" s="29" t="s">
        <v>3907</v>
      </c>
      <c r="BP289" s="29" t="s">
        <v>6025</v>
      </c>
      <c r="BQ289" s="29" t="s">
        <v>6026</v>
      </c>
      <c r="BR289" s="29" t="s">
        <v>6027</v>
      </c>
      <c r="BS289" s="74" t="s">
        <v>6028</v>
      </c>
      <c r="BT289" s="74" t="s">
        <v>3909</v>
      </c>
      <c r="BU289" s="74" t="s">
        <v>6029</v>
      </c>
      <c r="BV289" s="74"/>
      <c r="BW289" s="74"/>
      <c r="BX289" s="74"/>
      <c r="BY289" s="300" t="s">
        <v>10449</v>
      </c>
      <c r="BZ289" s="363" t="s">
        <v>10450</v>
      </c>
      <c r="CA289" s="300" t="s">
        <v>10451</v>
      </c>
      <c r="CB289" s="363" t="s">
        <v>10452</v>
      </c>
      <c r="CC289" s="86" t="str">
        <f t="shared" si="83"/>
        <v>MR318, 18x9, +18mm Offset, 8x170, 130.81mm Centerbore, Machined - Clear Coat</v>
      </c>
      <c r="CD289" s="74" t="s">
        <v>3719</v>
      </c>
      <c r="CE289" s="74" t="s">
        <v>3720</v>
      </c>
      <c r="CF289" s="74" t="str">
        <f t="shared" si="84"/>
        <v>STREET (3XX)</v>
      </c>
    </row>
    <row r="290" spans="1:84" s="36" customFormat="1" ht="15" customHeight="1">
      <c r="A290" s="22">
        <f t="shared" si="85"/>
        <v>288</v>
      </c>
      <c r="B290" s="92" t="s">
        <v>84</v>
      </c>
      <c r="C290" s="92" t="s">
        <v>1038</v>
      </c>
      <c r="D290" s="92" t="s">
        <v>5733</v>
      </c>
      <c r="E290" s="129" t="str">
        <f>CONCATENATE(LEFT(D290,5),VLOOKUP(CONCATENATE(O290,"x",P290),'WHEEL PART NUMBER GUIDE'!$B$9:$C$51,2,FALSE),VLOOKUP(CONCATENATE(Q290, W290), 'WHEEL PART NUMBER GUIDE'!$Q$6:$R$98, 2, FALSE),VLOOKUP(Z290,'WHEEL PART NUMBER GUIDE'!$J$8:$K$54,2, FALSE),IF(V290="N/A",IF(ABS(T290)&lt;10,"0"&amp;ABS(T290),ABS(T290)),CONCATENATE(LEFT(V290,1),RIGHT(V290,1))), G290, H290)</f>
        <v>MR318890881318</v>
      </c>
      <c r="F290" s="84" t="str">
        <f t="shared" si="81"/>
        <v>MR318890881318</v>
      </c>
      <c r="G290" s="83"/>
      <c r="H290" s="83"/>
      <c r="I290" s="305" t="s">
        <v>5731</v>
      </c>
      <c r="J290" s="305">
        <v>44672.367327025466</v>
      </c>
      <c r="K290" s="16" t="s">
        <v>1230</v>
      </c>
      <c r="L290" s="328">
        <v>379</v>
      </c>
      <c r="M290" s="85">
        <f t="shared" si="88"/>
        <v>379</v>
      </c>
      <c r="N290" s="630"/>
      <c r="O290" s="29">
        <v>18</v>
      </c>
      <c r="P290" s="8">
        <v>9</v>
      </c>
      <c r="Q290" s="92" t="str">
        <f t="shared" si="86"/>
        <v>8x180</v>
      </c>
      <c r="R290" s="3">
        <v>8</v>
      </c>
      <c r="S290" s="29">
        <v>180</v>
      </c>
      <c r="T290" s="29">
        <v>18</v>
      </c>
      <c r="U290" s="16">
        <v>5.66</v>
      </c>
      <c r="V290" s="93" t="s">
        <v>85</v>
      </c>
      <c r="W290" s="16">
        <v>130.81</v>
      </c>
      <c r="X290" s="8">
        <v>32.96</v>
      </c>
      <c r="Y290" s="47">
        <v>3640</v>
      </c>
      <c r="Z290" s="11" t="s">
        <v>4122</v>
      </c>
      <c r="AA290" s="11" t="s">
        <v>2845</v>
      </c>
      <c r="AB290" s="47" t="str">
        <f t="shared" si="89"/>
        <v>18x9, 8x180, 18 OS, 3640 lbs</v>
      </c>
      <c r="AC290" s="74" t="s">
        <v>4926</v>
      </c>
      <c r="AD290" s="46" t="str">
        <f>IF(AC290="N/A","None",VLOOKUP(AC290,ACCESSORIES!F:N,9,FALSE))</f>
        <v>Push Thru</v>
      </c>
      <c r="AE290" s="82">
        <f>_xlfn.IFNA(VLOOKUP(AC290,ACCESSORIES!F:J,5,FALSE),"N/A")</f>
        <v>33</v>
      </c>
      <c r="AF290" s="80" t="s">
        <v>85</v>
      </c>
      <c r="AG290" s="73" t="s">
        <v>85</v>
      </c>
      <c r="AH290" s="73" t="s">
        <v>2863</v>
      </c>
      <c r="AI290" s="73" t="s">
        <v>85</v>
      </c>
      <c r="AJ290" s="9" t="str">
        <f>_xlfn.IFNA(VLOOKUP(AI290,ACCESSORIES!F:J,5,FALSE),"N/A")</f>
        <v>N/A</v>
      </c>
      <c r="AK290" s="13" t="s">
        <v>237</v>
      </c>
      <c r="AL290" s="75" t="s">
        <v>85</v>
      </c>
      <c r="AM290" s="38" t="str">
        <f>_xlfn.IFNA(VLOOKUP(AL290,ACCESSORIES!F:J,5,FALSE),"N/A")</f>
        <v>N/A</v>
      </c>
      <c r="AN290" s="3" t="s">
        <v>85</v>
      </c>
      <c r="AO290" s="75">
        <v>16.2</v>
      </c>
      <c r="AP290" s="75">
        <v>60</v>
      </c>
      <c r="AQ290" s="3">
        <v>210</v>
      </c>
      <c r="AR290" s="34">
        <v>0</v>
      </c>
      <c r="AS290" s="34">
        <v>0</v>
      </c>
      <c r="AT290" s="34">
        <v>16</v>
      </c>
      <c r="AU290" s="34">
        <v>27</v>
      </c>
      <c r="AV290" s="34">
        <v>221</v>
      </c>
      <c r="AW290" s="94">
        <v>213</v>
      </c>
      <c r="AX290" s="381">
        <v>128</v>
      </c>
      <c r="AY290" s="382">
        <v>108</v>
      </c>
      <c r="AZ290" s="382">
        <v>108</v>
      </c>
      <c r="BA290" s="49">
        <v>48</v>
      </c>
      <c r="BB290" s="48">
        <f t="shared" si="82"/>
        <v>1.89</v>
      </c>
      <c r="BC290" s="3" t="s">
        <v>85</v>
      </c>
      <c r="BD290" s="412" t="str">
        <f>_xlfn.IFNA(VLOOKUP(BC290,ACCESSORIES!F:J,5,FALSE),"N/A")</f>
        <v>N/A</v>
      </c>
      <c r="BE290" s="3" t="s">
        <v>85</v>
      </c>
      <c r="BF290" s="412" t="str">
        <f>_xlfn.IFNA(VLOOKUP(BE290,ACCESSORIES!F:J,5,FALSE),"N/A")</f>
        <v>N/A</v>
      </c>
      <c r="BG290" s="70">
        <v>38</v>
      </c>
      <c r="BH290" s="50">
        <v>21.141732283464599</v>
      </c>
      <c r="BI290" s="50">
        <v>21.141732283464599</v>
      </c>
      <c r="BJ290" s="50">
        <v>11.929133858267701</v>
      </c>
      <c r="BK290" s="357">
        <f t="shared" si="87"/>
        <v>8.7375807000000152E-2</v>
      </c>
      <c r="BL290" s="73">
        <v>36</v>
      </c>
      <c r="BM290" s="107" t="s">
        <v>3771</v>
      </c>
      <c r="BN290" s="46" t="s">
        <v>3891</v>
      </c>
      <c r="BO290" s="29" t="s">
        <v>3907</v>
      </c>
      <c r="BP290" s="29" t="s">
        <v>6025</v>
      </c>
      <c r="BQ290" s="29" t="s">
        <v>6026</v>
      </c>
      <c r="BR290" s="29" t="s">
        <v>6027</v>
      </c>
      <c r="BS290" s="74" t="s">
        <v>6028</v>
      </c>
      <c r="BT290" s="74" t="s">
        <v>3909</v>
      </c>
      <c r="BU290" s="74" t="s">
        <v>6029</v>
      </c>
      <c r="BV290" s="74"/>
      <c r="BW290" s="74"/>
      <c r="BX290" s="74"/>
      <c r="BY290" s="300" t="s">
        <v>7895</v>
      </c>
      <c r="BZ290" s="363" t="s">
        <v>7896</v>
      </c>
      <c r="CA290" s="300" t="s">
        <v>7897</v>
      </c>
      <c r="CB290" s="363" t="s">
        <v>7898</v>
      </c>
      <c r="CC290" s="86" t="str">
        <f t="shared" si="83"/>
        <v>MR318, 18x9, +18mm Offset, 8x180, 130.81mm Centerbore, Gloss Black</v>
      </c>
      <c r="CD290" s="74" t="s">
        <v>3719</v>
      </c>
      <c r="CE290" s="74" t="s">
        <v>3720</v>
      </c>
      <c r="CF290" s="74" t="str">
        <f t="shared" si="84"/>
        <v>STREET (3XX)</v>
      </c>
    </row>
    <row r="291" spans="1:84" s="36" customFormat="1" ht="15" customHeight="1">
      <c r="A291" s="22">
        <f t="shared" si="85"/>
        <v>289</v>
      </c>
      <c r="B291" s="92" t="s">
        <v>84</v>
      </c>
      <c r="C291" s="92" t="s">
        <v>1038</v>
      </c>
      <c r="D291" s="92" t="s">
        <v>5733</v>
      </c>
      <c r="E291" s="129" t="str">
        <f>CONCATENATE(LEFT(D291,5),VLOOKUP(CONCATENATE(O291,"x",P291),'WHEEL PART NUMBER GUIDE'!$B$9:$C$51,2,FALSE),VLOOKUP(CONCATENATE(Q291, W291), 'WHEEL PART NUMBER GUIDE'!$Q$6:$R$98, 2, FALSE),VLOOKUP(Z291,'WHEEL PART NUMBER GUIDE'!$J$8:$K$54,2, FALSE),IF(V291="N/A",IF(ABS(T291)&lt;10,"0"&amp;ABS(T291),ABS(T291)),CONCATENATE(LEFT(V291,1),RIGHT(V291,1))), G291, H291)</f>
        <v>MR31889088318</v>
      </c>
      <c r="F291" s="84" t="str">
        <f t="shared" si="81"/>
        <v>MR31889088318</v>
      </c>
      <c r="G291" s="393"/>
      <c r="H291" s="393"/>
      <c r="I291" s="346">
        <v>191682041723</v>
      </c>
      <c r="J291" s="305">
        <v>45540</v>
      </c>
      <c r="K291" s="16" t="s">
        <v>1230</v>
      </c>
      <c r="L291" s="328">
        <v>389</v>
      </c>
      <c r="M291" s="85">
        <f t="shared" si="88"/>
        <v>389</v>
      </c>
      <c r="N291" s="630"/>
      <c r="O291" s="29">
        <v>18</v>
      </c>
      <c r="P291" s="8">
        <v>9</v>
      </c>
      <c r="Q291" s="92" t="str">
        <f t="shared" si="86"/>
        <v>8x180</v>
      </c>
      <c r="R291" s="3">
        <v>8</v>
      </c>
      <c r="S291" s="29">
        <v>180</v>
      </c>
      <c r="T291" s="29">
        <v>18</v>
      </c>
      <c r="U291" s="16">
        <v>5.66</v>
      </c>
      <c r="V291" s="93" t="s">
        <v>85</v>
      </c>
      <c r="W291" s="16">
        <v>130.81</v>
      </c>
      <c r="X291" s="8">
        <v>33</v>
      </c>
      <c r="Y291" s="47">
        <v>3640</v>
      </c>
      <c r="Z291" s="11" t="s">
        <v>5147</v>
      </c>
      <c r="AA291" s="11" t="s">
        <v>173</v>
      </c>
      <c r="AB291" s="47" t="str">
        <f t="shared" si="89"/>
        <v>18x9, 8x180, 18 OS, 3640 lbs</v>
      </c>
      <c r="AC291" s="74" t="s">
        <v>7561</v>
      </c>
      <c r="AD291" s="46" t="str">
        <f>IF(AC291="N/A","None",VLOOKUP(AC291,ACCESSORIES!F:N,9,FALSE))</f>
        <v>Push Thru</v>
      </c>
      <c r="AE291" s="82">
        <f>_xlfn.IFNA(VLOOKUP(AC291,ACCESSORIES!F:J,5,FALSE),"N/A")</f>
        <v>33</v>
      </c>
      <c r="AF291" s="80" t="s">
        <v>85</v>
      </c>
      <c r="AG291" s="73" t="s">
        <v>85</v>
      </c>
      <c r="AH291" s="73" t="s">
        <v>2863</v>
      </c>
      <c r="AI291" s="73" t="s">
        <v>85</v>
      </c>
      <c r="AJ291" s="9" t="str">
        <f>_xlfn.IFNA(VLOOKUP(AI291,ACCESSORIES!F:J,5,FALSE),"N/A")</f>
        <v>N/A</v>
      </c>
      <c r="AK291" s="13" t="s">
        <v>237</v>
      </c>
      <c r="AL291" s="75" t="s">
        <v>85</v>
      </c>
      <c r="AM291" s="38" t="str">
        <f>_xlfn.IFNA(VLOOKUP(AL291,ACCESSORIES!F:J,5,FALSE),"N/A")</f>
        <v>N/A</v>
      </c>
      <c r="AN291" s="3" t="s">
        <v>85</v>
      </c>
      <c r="AO291" s="75">
        <v>16.2</v>
      </c>
      <c r="AP291" s="75">
        <v>60</v>
      </c>
      <c r="AQ291" s="3">
        <v>210</v>
      </c>
      <c r="AR291" s="34">
        <v>0</v>
      </c>
      <c r="AS291" s="34">
        <v>0</v>
      </c>
      <c r="AT291" s="34">
        <v>16</v>
      </c>
      <c r="AU291" s="34">
        <v>27</v>
      </c>
      <c r="AV291" s="34">
        <v>221</v>
      </c>
      <c r="AW291" s="94">
        <v>213</v>
      </c>
      <c r="AX291" s="93">
        <v>128</v>
      </c>
      <c r="AY291" s="49">
        <v>108</v>
      </c>
      <c r="AZ291" s="49">
        <v>108</v>
      </c>
      <c r="BA291" s="49">
        <v>48</v>
      </c>
      <c r="BB291" s="48">
        <f t="shared" si="82"/>
        <v>1.89</v>
      </c>
      <c r="BC291" s="3" t="s">
        <v>85</v>
      </c>
      <c r="BD291" s="412" t="str">
        <f>_xlfn.IFNA(VLOOKUP(BC291,ACCESSORIES!F:J,5,FALSE),"N/A")</f>
        <v>N/A</v>
      </c>
      <c r="BE291" s="3" t="s">
        <v>85</v>
      </c>
      <c r="BF291" s="412" t="str">
        <f>_xlfn.IFNA(VLOOKUP(BE291,ACCESSORIES!F:J,5,FALSE),"N/A")</f>
        <v>N/A</v>
      </c>
      <c r="BG291" s="70">
        <v>38</v>
      </c>
      <c r="BH291" s="50">
        <v>21.141732283464599</v>
      </c>
      <c r="BI291" s="50">
        <v>21.141732283464599</v>
      </c>
      <c r="BJ291" s="50">
        <v>11.929133858267701</v>
      </c>
      <c r="BK291" s="357">
        <f t="shared" si="87"/>
        <v>8.7375807000000152E-2</v>
      </c>
      <c r="BL291" s="73">
        <v>36</v>
      </c>
      <c r="BM291" s="107" t="s">
        <v>3771</v>
      </c>
      <c r="BN291" s="46" t="s">
        <v>3891</v>
      </c>
      <c r="BO291" s="29" t="s">
        <v>3907</v>
      </c>
      <c r="BP291" s="29" t="s">
        <v>6025</v>
      </c>
      <c r="BQ291" s="29" t="s">
        <v>6026</v>
      </c>
      <c r="BR291" s="29" t="s">
        <v>6027</v>
      </c>
      <c r="BS291" s="74" t="s">
        <v>6028</v>
      </c>
      <c r="BT291" s="74" t="s">
        <v>3909</v>
      </c>
      <c r="BU291" s="74" t="s">
        <v>6029</v>
      </c>
      <c r="BV291" s="74"/>
      <c r="BW291" s="74"/>
      <c r="BX291" s="74"/>
      <c r="BY291" s="300" t="s">
        <v>10449</v>
      </c>
      <c r="BZ291" s="363" t="s">
        <v>10450</v>
      </c>
      <c r="CA291" s="300" t="s">
        <v>10451</v>
      </c>
      <c r="CB291" s="363" t="s">
        <v>10452</v>
      </c>
      <c r="CC291" s="86" t="str">
        <f t="shared" si="83"/>
        <v>MR318, 18x9, +18mm Offset, 8x180, 130.81mm Centerbore, Machined - Clear Coat</v>
      </c>
      <c r="CD291" s="74" t="s">
        <v>3719</v>
      </c>
      <c r="CE291" s="74" t="s">
        <v>3720</v>
      </c>
      <c r="CF291" s="74" t="str">
        <f t="shared" si="84"/>
        <v>STREET (3XX)</v>
      </c>
    </row>
    <row r="292" spans="1:84" s="36" customFormat="1" ht="15" customHeight="1">
      <c r="A292" s="22">
        <f t="shared" si="85"/>
        <v>290</v>
      </c>
      <c r="B292" s="4" t="s">
        <v>84</v>
      </c>
      <c r="C292" s="92" t="s">
        <v>1038</v>
      </c>
      <c r="D292" s="92" t="s">
        <v>5782</v>
      </c>
      <c r="E292" s="84" t="str">
        <f>CONCATENATE(LEFT(D292,5),VLOOKUP(CONCATENATE(O292,"x",P292),'WHEEL PART NUMBER GUIDE'!$B$9:$C$51,2,FALSE),VLOOKUP(CONCATENATE(Q292, W292), 'WHEEL PART NUMBER GUIDE'!$Q$6:$R$98, 2, FALSE),VLOOKUP(Z292,'WHEEL PART NUMBER GUIDE'!$J$8:$K$54,2, FALSE),IF(V292="N/A",IF(ABS(T292)&lt;10,"0"&amp;ABS(T292),ABS(T292)),CONCATENATE(LEFT(V292,1),RIGHT(V292,1))), G292, H292)</f>
        <v>MR319785871300</v>
      </c>
      <c r="F292" s="84" t="str">
        <f t="shared" si="81"/>
        <v>MR319785871300</v>
      </c>
      <c r="G292" s="83"/>
      <c r="H292" s="83"/>
      <c r="I292" s="346">
        <v>191682030994</v>
      </c>
      <c r="J292" s="305">
        <v>44755</v>
      </c>
      <c r="K292" s="78" t="s">
        <v>3713</v>
      </c>
      <c r="L292" s="328">
        <v>345</v>
      </c>
      <c r="M292" s="85" t="str">
        <f t="shared" si="88"/>
        <v/>
      </c>
      <c r="N292" s="630"/>
      <c r="O292" s="29" t="s">
        <v>5762</v>
      </c>
      <c r="P292" s="8" t="s">
        <v>5763</v>
      </c>
      <c r="Q292" s="92" t="str">
        <f t="shared" si="86"/>
        <v>8x170</v>
      </c>
      <c r="R292" s="3" t="s">
        <v>5772</v>
      </c>
      <c r="S292" s="29" t="s">
        <v>5775</v>
      </c>
      <c r="T292" s="29">
        <v>0</v>
      </c>
      <c r="U292" s="16" t="s">
        <v>5765</v>
      </c>
      <c r="V292" s="93" t="s">
        <v>85</v>
      </c>
      <c r="W292" s="16" t="s">
        <v>5774</v>
      </c>
      <c r="X292" s="8">
        <v>27.34</v>
      </c>
      <c r="Y292" s="47">
        <v>3640</v>
      </c>
      <c r="Z292" s="11" t="s">
        <v>4122</v>
      </c>
      <c r="AA292" s="11" t="s">
        <v>2845</v>
      </c>
      <c r="AB292" s="47" t="str">
        <f t="shared" si="89"/>
        <v>17x8.5, 8x170, 0 OS, 3640 lbs</v>
      </c>
      <c r="AC292" s="74" t="s">
        <v>4926</v>
      </c>
      <c r="AD292" s="46" t="str">
        <f>IF(AC292="N/A","None",VLOOKUP(AC292,ACCESSORIES!F:N,9,FALSE))</f>
        <v>Push Thru</v>
      </c>
      <c r="AE292" s="82">
        <f>_xlfn.IFNA(VLOOKUP(AC292,ACCESSORIES!F:J,5,FALSE),"N/A")</f>
        <v>33</v>
      </c>
      <c r="AF292" s="80" t="s">
        <v>85</v>
      </c>
      <c r="AG292" s="73" t="s">
        <v>85</v>
      </c>
      <c r="AH292" s="73" t="s">
        <v>2863</v>
      </c>
      <c r="AI292" s="73" t="s">
        <v>85</v>
      </c>
      <c r="AJ292" s="9" t="str">
        <f>_xlfn.IFNA(VLOOKUP(AI292,ACCESSORIES!F:J,5,FALSE),"N/A")</f>
        <v>N/A</v>
      </c>
      <c r="AK292" s="13" t="s">
        <v>237</v>
      </c>
      <c r="AL292" s="75" t="s">
        <v>85</v>
      </c>
      <c r="AM292" s="38" t="str">
        <f>_xlfn.IFNA(VLOOKUP(AL292,ACCESSORIES!F:J,5,FALSE),"N/A")</f>
        <v>N/A</v>
      </c>
      <c r="AN292" s="3" t="s">
        <v>85</v>
      </c>
      <c r="AO292" s="75">
        <v>16.2</v>
      </c>
      <c r="AP292" s="75">
        <v>60</v>
      </c>
      <c r="AQ292" s="3" t="s">
        <v>5781</v>
      </c>
      <c r="AR292" s="34">
        <v>0</v>
      </c>
      <c r="AS292" s="34">
        <v>0</v>
      </c>
      <c r="AT292" s="34">
        <v>31</v>
      </c>
      <c r="AU292" s="34">
        <v>49</v>
      </c>
      <c r="AV292" s="34">
        <v>207</v>
      </c>
      <c r="AW292" s="94">
        <v>202</v>
      </c>
      <c r="AX292" s="381">
        <v>128</v>
      </c>
      <c r="AY292" s="382">
        <v>108</v>
      </c>
      <c r="AZ292" s="382">
        <v>108</v>
      </c>
      <c r="BA292" s="49">
        <v>33</v>
      </c>
      <c r="BB292" s="48">
        <f t="shared" si="82"/>
        <v>1.3</v>
      </c>
      <c r="BC292" s="3" t="s">
        <v>85</v>
      </c>
      <c r="BD292" s="412" t="str">
        <f>_xlfn.IFNA(VLOOKUP(BC292,ACCESSORIES!F:J,5,FALSE),"N/A")</f>
        <v>N/A</v>
      </c>
      <c r="BE292" s="3" t="s">
        <v>85</v>
      </c>
      <c r="BF292" s="412" t="str">
        <f>_xlfn.IFNA(VLOOKUP(BE292,ACCESSORIES!F:J,5,FALSE),"N/A")</f>
        <v>N/A</v>
      </c>
      <c r="BG292" s="70">
        <v>33</v>
      </c>
      <c r="BH292" s="50">
        <v>20.236220472440898</v>
      </c>
      <c r="BI292" s="50">
        <v>20.236220472440898</v>
      </c>
      <c r="BJ292" s="50">
        <v>11.417322834645701</v>
      </c>
      <c r="BK292" s="357">
        <f t="shared" si="87"/>
        <v>7.6616839999999839E-2</v>
      </c>
      <c r="BL292" s="73">
        <v>36</v>
      </c>
      <c r="BM292" s="107" t="s">
        <v>3771</v>
      </c>
      <c r="BN292" s="46" t="s">
        <v>3891</v>
      </c>
      <c r="BO292" s="29" t="s">
        <v>3907</v>
      </c>
      <c r="BP292" s="29" t="s">
        <v>6574</v>
      </c>
      <c r="BQ292" s="29" t="s">
        <v>6575</v>
      </c>
      <c r="BR292" s="29" t="s">
        <v>6576</v>
      </c>
      <c r="BS292" s="74" t="s">
        <v>4101</v>
      </c>
      <c r="BT292" s="74" t="s">
        <v>3909</v>
      </c>
      <c r="BU292" s="74" t="s">
        <v>6577</v>
      </c>
      <c r="BV292" s="74"/>
      <c r="BW292" s="74"/>
      <c r="BX292" s="74"/>
      <c r="BY292" s="300" t="s">
        <v>7903</v>
      </c>
      <c r="BZ292" s="363" t="s">
        <v>7904</v>
      </c>
      <c r="CA292" s="300" t="s">
        <v>7905</v>
      </c>
      <c r="CB292" s="363" t="s">
        <v>7906</v>
      </c>
      <c r="CC292" s="86" t="str">
        <f t="shared" si="83"/>
        <v>CLOSEOUT - MR319, 17x8.5, 0mm Offset, 8x170, 130.81mm Centerbore, Gloss Black</v>
      </c>
      <c r="CD292" s="74" t="s">
        <v>3719</v>
      </c>
      <c r="CE292" s="74" t="s">
        <v>3720</v>
      </c>
      <c r="CF292" s="74" t="str">
        <f t="shared" si="84"/>
        <v>STREET (3XX)</v>
      </c>
    </row>
    <row r="293" spans="1:84" s="36" customFormat="1" ht="15" customHeight="1">
      <c r="A293" s="22">
        <f t="shared" si="85"/>
        <v>291</v>
      </c>
      <c r="B293" s="4" t="s">
        <v>84</v>
      </c>
      <c r="C293" s="92" t="s">
        <v>1038</v>
      </c>
      <c r="D293" s="92" t="s">
        <v>5782</v>
      </c>
      <c r="E293" s="84" t="str">
        <f>CONCATENATE(LEFT(D293,5),VLOOKUP(CONCATENATE(O293,"x",P293),'WHEEL PART NUMBER GUIDE'!$B$9:$C$51,2,FALSE),VLOOKUP(CONCATENATE(Q293, W293), 'WHEEL PART NUMBER GUIDE'!$Q$6:$R$98, 2, FALSE),VLOOKUP(Z293,'WHEEL PART NUMBER GUIDE'!$J$8:$K$54,2, FALSE),IF(V293="N/A",IF(ABS(T293)&lt;10,"0"&amp;ABS(T293),ABS(T293)),CONCATENATE(LEFT(V293,1),RIGHT(V293,1))), G293, H293)</f>
        <v>MR319885161340</v>
      </c>
      <c r="F293" s="84" t="str">
        <f t="shared" si="81"/>
        <v>MR319885161340</v>
      </c>
      <c r="G293" s="83"/>
      <c r="H293" s="83"/>
      <c r="I293" s="346">
        <v>191682031076</v>
      </c>
      <c r="J293" s="305">
        <v>44755</v>
      </c>
      <c r="K293" s="78" t="s">
        <v>3713</v>
      </c>
      <c r="L293" s="328">
        <v>366</v>
      </c>
      <c r="M293" s="85" t="str">
        <f t="shared" si="88"/>
        <v/>
      </c>
      <c r="N293" s="630"/>
      <c r="O293" s="29" t="s">
        <v>5776</v>
      </c>
      <c r="P293" s="8" t="s">
        <v>5763</v>
      </c>
      <c r="Q293" s="92" t="str">
        <f t="shared" si="86"/>
        <v>6x135</v>
      </c>
      <c r="R293" s="3" t="s">
        <v>5768</v>
      </c>
      <c r="S293" s="29" t="s">
        <v>5770</v>
      </c>
      <c r="T293" s="29">
        <v>40</v>
      </c>
      <c r="U293" s="16">
        <v>6.3</v>
      </c>
      <c r="V293" s="93" t="s">
        <v>85</v>
      </c>
      <c r="W293" s="16">
        <v>87</v>
      </c>
      <c r="X293" s="8">
        <v>31.97</v>
      </c>
      <c r="Y293" s="47">
        <v>2650</v>
      </c>
      <c r="Z293" s="11" t="s">
        <v>4122</v>
      </c>
      <c r="AA293" s="11" t="s">
        <v>2845</v>
      </c>
      <c r="AB293" s="47" t="str">
        <f t="shared" si="89"/>
        <v>18x8.5, 6x135, 40 OS, 2650 lbs</v>
      </c>
      <c r="AC293" s="74" t="s">
        <v>4921</v>
      </c>
      <c r="AD293" s="46" t="str">
        <f>IF(AC293="N/A","None",VLOOKUP(AC293,ACCESSORIES!F:N,9,FALSE))</f>
        <v>Snap In</v>
      </c>
      <c r="AE293" s="82">
        <f>_xlfn.IFNA(VLOOKUP(AC293,ACCESSORIES!F:J,5,FALSE),"N/A")</f>
        <v>22</v>
      </c>
      <c r="AF293" s="80" t="s">
        <v>85</v>
      </c>
      <c r="AG293" s="73" t="s">
        <v>85</v>
      </c>
      <c r="AH293" s="73" t="s">
        <v>85</v>
      </c>
      <c r="AI293" s="73" t="s">
        <v>85</v>
      </c>
      <c r="AJ293" s="9" t="str">
        <f>_xlfn.IFNA(VLOOKUP(AI293,ACCESSORIES!F:J,5,FALSE),"N/A")</f>
        <v>N/A</v>
      </c>
      <c r="AK293" s="13" t="s">
        <v>237</v>
      </c>
      <c r="AL293" s="75" t="s">
        <v>85</v>
      </c>
      <c r="AM293" s="38" t="str">
        <f>_xlfn.IFNA(VLOOKUP(AL293,ACCESSORIES!F:J,5,FALSE),"N/A")</f>
        <v>N/A</v>
      </c>
      <c r="AN293" s="3" t="s">
        <v>85</v>
      </c>
      <c r="AO293" s="75">
        <v>16.2</v>
      </c>
      <c r="AP293" s="75">
        <v>60</v>
      </c>
      <c r="AQ293" s="3" t="s">
        <v>5779</v>
      </c>
      <c r="AR293" s="34">
        <v>3</v>
      </c>
      <c r="AS293" s="34">
        <v>15</v>
      </c>
      <c r="AT293" s="34">
        <v>21</v>
      </c>
      <c r="AU293" s="34">
        <v>27</v>
      </c>
      <c r="AV293" s="34">
        <v>214</v>
      </c>
      <c r="AW293" s="94">
        <v>195</v>
      </c>
      <c r="AX293" s="93">
        <v>82.75</v>
      </c>
      <c r="AY293" s="49">
        <v>37</v>
      </c>
      <c r="AZ293" s="49">
        <v>45</v>
      </c>
      <c r="BA293" s="49">
        <v>26</v>
      </c>
      <c r="BB293" s="48">
        <f t="shared" si="82"/>
        <v>1.02</v>
      </c>
      <c r="BC293" s="3" t="s">
        <v>85</v>
      </c>
      <c r="BD293" s="412" t="str">
        <f>_xlfn.IFNA(VLOOKUP(BC293,ACCESSORIES!F:J,5,FALSE),"N/A")</f>
        <v>N/A</v>
      </c>
      <c r="BE293" s="3" t="s">
        <v>85</v>
      </c>
      <c r="BF293" s="412" t="str">
        <f>_xlfn.IFNA(VLOOKUP(BE293,ACCESSORIES!F:J,5,FALSE),"N/A")</f>
        <v>N/A</v>
      </c>
      <c r="BG293" s="70">
        <v>37</v>
      </c>
      <c r="BH293" s="50">
        <v>21.141732283464599</v>
      </c>
      <c r="BI293" s="50">
        <v>21.141732283464599</v>
      </c>
      <c r="BJ293" s="50">
        <v>11.417322834645701</v>
      </c>
      <c r="BK293" s="357">
        <f t="shared" si="87"/>
        <v>8.3627010000000473E-2</v>
      </c>
      <c r="BL293" s="73">
        <v>36</v>
      </c>
      <c r="BM293" s="107" t="s">
        <v>3771</v>
      </c>
      <c r="BN293" s="46" t="s">
        <v>3891</v>
      </c>
      <c r="BO293" s="29" t="s">
        <v>3907</v>
      </c>
      <c r="BP293" s="29" t="s">
        <v>6574</v>
      </c>
      <c r="BQ293" s="29" t="s">
        <v>6575</v>
      </c>
      <c r="BR293" s="29" t="s">
        <v>6576</v>
      </c>
      <c r="BS293" s="74" t="s">
        <v>4101</v>
      </c>
      <c r="BT293" s="74" t="s">
        <v>3909</v>
      </c>
      <c r="BU293" s="74" t="s">
        <v>6577</v>
      </c>
      <c r="BV293" s="74"/>
      <c r="BW293" s="74"/>
      <c r="BX293" s="74"/>
      <c r="BY293" s="300" t="s">
        <v>6560</v>
      </c>
      <c r="BZ293" s="363" t="s">
        <v>7316</v>
      </c>
      <c r="CA293" s="300" t="s">
        <v>6561</v>
      </c>
      <c r="CB293" s="363" t="s">
        <v>7317</v>
      </c>
      <c r="CC293" s="86" t="str">
        <f t="shared" si="83"/>
        <v>CLOSEOUT - MR319, 18x8.5, +40mm Offset, 6x135, 87mm Centerbore, Gloss Black</v>
      </c>
      <c r="CD293" s="74" t="s">
        <v>3719</v>
      </c>
      <c r="CE293" s="74" t="s">
        <v>3720</v>
      </c>
      <c r="CF293" s="74" t="str">
        <f t="shared" si="84"/>
        <v>STREET (3XX)</v>
      </c>
    </row>
    <row r="294" spans="1:84" s="36" customFormat="1" ht="15" customHeight="1">
      <c r="A294" s="22">
        <f t="shared" si="85"/>
        <v>292</v>
      </c>
      <c r="B294" s="4" t="s">
        <v>84</v>
      </c>
      <c r="C294" s="92" t="s">
        <v>1038</v>
      </c>
      <c r="D294" s="92" t="s">
        <v>5782</v>
      </c>
      <c r="E294" s="84" t="str">
        <f>CONCATENATE(LEFT(D294,5),VLOOKUP(CONCATENATE(O294,"x",P294),'WHEEL PART NUMBER GUIDE'!$B$9:$C$51,2,FALSE),VLOOKUP(CONCATENATE(Q294, W294), 'WHEEL PART NUMBER GUIDE'!$Q$6:$R$98, 2, FALSE),VLOOKUP(Z294,'WHEEL PART NUMBER GUIDE'!$J$8:$K$54,2, FALSE),IF(V294="N/A",IF(ABS(T294)&lt;10,"0"&amp;ABS(T294),ABS(T294)),CONCATENATE(LEFT(V294,1),RIGHT(V294,1))), G294, H294)</f>
        <v>MR31988516940</v>
      </c>
      <c r="F294" s="84" t="str">
        <f t="shared" si="81"/>
        <v>MR31988516940</v>
      </c>
      <c r="G294" s="83"/>
      <c r="H294" s="83"/>
      <c r="I294" s="346">
        <v>191682032394</v>
      </c>
      <c r="J294" s="305">
        <v>44778.549315821758</v>
      </c>
      <c r="K294" s="78" t="s">
        <v>3713</v>
      </c>
      <c r="L294" s="328">
        <v>366</v>
      </c>
      <c r="M294" s="85" t="str">
        <f t="shared" si="88"/>
        <v/>
      </c>
      <c r="N294" s="630"/>
      <c r="O294" s="29" t="s">
        <v>5776</v>
      </c>
      <c r="P294" s="8" t="s">
        <v>5763</v>
      </c>
      <c r="Q294" s="92" t="str">
        <f t="shared" si="86"/>
        <v>6x135</v>
      </c>
      <c r="R294" s="3" t="s">
        <v>5768</v>
      </c>
      <c r="S294" s="29" t="s">
        <v>5770</v>
      </c>
      <c r="T294" s="29">
        <v>40</v>
      </c>
      <c r="U294" s="16">
        <v>6.3</v>
      </c>
      <c r="V294" s="93" t="s">
        <v>85</v>
      </c>
      <c r="W294" s="16">
        <v>87</v>
      </c>
      <c r="X294" s="8">
        <v>31.97</v>
      </c>
      <c r="Y294" s="47">
        <v>2650</v>
      </c>
      <c r="Z294" s="11" t="s">
        <v>2168</v>
      </c>
      <c r="AA294" s="11" t="s">
        <v>2846</v>
      </c>
      <c r="AB294" s="47" t="str">
        <f t="shared" si="89"/>
        <v>18x8.5, 6x135, 40 OS, 2650 lbs</v>
      </c>
      <c r="AC294" s="74" t="s">
        <v>5622</v>
      </c>
      <c r="AD294" s="46" t="str">
        <f>IF(AC294="N/A","None",VLOOKUP(AC294,ACCESSORIES!F:N,9,FALSE))</f>
        <v>Snap In</v>
      </c>
      <c r="AE294" s="82">
        <f>_xlfn.IFNA(VLOOKUP(AC294,ACCESSORIES!F:J,5,FALSE),"N/A")</f>
        <v>22</v>
      </c>
      <c r="AF294" s="80" t="s">
        <v>85</v>
      </c>
      <c r="AG294" s="73" t="s">
        <v>85</v>
      </c>
      <c r="AH294" s="73" t="s">
        <v>85</v>
      </c>
      <c r="AI294" s="73" t="s">
        <v>85</v>
      </c>
      <c r="AJ294" s="9" t="str">
        <f>_xlfn.IFNA(VLOOKUP(AI294,ACCESSORIES!F:J,5,FALSE),"N/A")</f>
        <v>N/A</v>
      </c>
      <c r="AK294" s="13" t="s">
        <v>237</v>
      </c>
      <c r="AL294" s="75" t="s">
        <v>85</v>
      </c>
      <c r="AM294" s="38" t="str">
        <f>_xlfn.IFNA(VLOOKUP(AL294,ACCESSORIES!F:J,5,FALSE),"N/A")</f>
        <v>N/A</v>
      </c>
      <c r="AN294" s="3" t="s">
        <v>85</v>
      </c>
      <c r="AO294" s="75">
        <v>16.2</v>
      </c>
      <c r="AP294" s="75">
        <v>60</v>
      </c>
      <c r="AQ294" s="3" t="s">
        <v>5779</v>
      </c>
      <c r="AR294" s="34">
        <v>3</v>
      </c>
      <c r="AS294" s="34">
        <v>15</v>
      </c>
      <c r="AT294" s="34">
        <v>21</v>
      </c>
      <c r="AU294" s="34">
        <v>27</v>
      </c>
      <c r="AV294" s="34">
        <v>214</v>
      </c>
      <c r="AW294" s="94">
        <v>195</v>
      </c>
      <c r="AX294" s="93">
        <v>82.75</v>
      </c>
      <c r="AY294" s="49">
        <v>37</v>
      </c>
      <c r="AZ294" s="49">
        <v>45</v>
      </c>
      <c r="BA294" s="49">
        <v>26</v>
      </c>
      <c r="BB294" s="48">
        <f t="shared" si="82"/>
        <v>1.02</v>
      </c>
      <c r="BC294" s="3" t="s">
        <v>85</v>
      </c>
      <c r="BD294" s="412" t="str">
        <f>_xlfn.IFNA(VLOOKUP(BC294,ACCESSORIES!F:J,5,FALSE),"N/A")</f>
        <v>N/A</v>
      </c>
      <c r="BE294" s="3" t="s">
        <v>85</v>
      </c>
      <c r="BF294" s="412" t="str">
        <f>_xlfn.IFNA(VLOOKUP(BE294,ACCESSORIES!F:J,5,FALSE),"N/A")</f>
        <v>N/A</v>
      </c>
      <c r="BG294" s="70">
        <v>37</v>
      </c>
      <c r="BH294" s="50">
        <v>21.141732283464599</v>
      </c>
      <c r="BI294" s="50">
        <v>21.141732283464599</v>
      </c>
      <c r="BJ294" s="50">
        <v>11.417322834645701</v>
      </c>
      <c r="BK294" s="357">
        <f t="shared" si="87"/>
        <v>8.3627010000000473E-2</v>
      </c>
      <c r="BL294" s="73">
        <v>36</v>
      </c>
      <c r="BM294" s="107" t="s">
        <v>3771</v>
      </c>
      <c r="BN294" s="46" t="s">
        <v>3891</v>
      </c>
      <c r="BO294" s="29" t="s">
        <v>3907</v>
      </c>
      <c r="BP294" s="29" t="s">
        <v>6574</v>
      </c>
      <c r="BQ294" s="29" t="s">
        <v>6575</v>
      </c>
      <c r="BR294" s="29" t="s">
        <v>6576</v>
      </c>
      <c r="BS294" s="74" t="s">
        <v>4101</v>
      </c>
      <c r="BT294" s="74" t="s">
        <v>3909</v>
      </c>
      <c r="BU294" s="74" t="s">
        <v>6577</v>
      </c>
      <c r="BV294" s="74"/>
      <c r="BW294" s="74"/>
      <c r="BX294" s="74"/>
      <c r="BY294" s="300" t="s">
        <v>7911</v>
      </c>
      <c r="BZ294" s="363" t="s">
        <v>7912</v>
      </c>
      <c r="CA294" s="300" t="s">
        <v>7913</v>
      </c>
      <c r="CB294" s="363" t="s">
        <v>7914</v>
      </c>
      <c r="CC294" s="86" t="str">
        <f t="shared" si="83"/>
        <v>CLOSEOUT - MR319, 18x8.5, +40mm Offset, 6x135, 87mm Centerbore, Method Bronze</v>
      </c>
      <c r="CD294" s="74" t="s">
        <v>3719</v>
      </c>
      <c r="CE294" s="74" t="s">
        <v>3720</v>
      </c>
      <c r="CF294" s="74" t="str">
        <f t="shared" si="84"/>
        <v>STREET (3XX)</v>
      </c>
    </row>
    <row r="295" spans="1:84" s="36" customFormat="1" ht="15" customHeight="1">
      <c r="A295" s="22">
        <f t="shared" si="85"/>
        <v>293</v>
      </c>
      <c r="B295" s="4" t="s">
        <v>84</v>
      </c>
      <c r="C295" s="92" t="s">
        <v>1038</v>
      </c>
      <c r="D295" s="92" t="s">
        <v>5782</v>
      </c>
      <c r="E295" s="84" t="str">
        <f>CONCATENATE(LEFT(D295,5),VLOOKUP(CONCATENATE(O295,"x",P295),'WHEEL PART NUMBER GUIDE'!$B$9:$C$51,2,FALSE),VLOOKUP(CONCATENATE(Q295, W295), 'WHEEL PART NUMBER GUIDE'!$Q$6:$R$98, 2, FALSE),VLOOKUP(Z295,'WHEEL PART NUMBER GUIDE'!$J$8:$K$54,2, FALSE),IF(V295="N/A",IF(ABS(T295)&lt;10,"0"&amp;ABS(T295),ABS(T295)),CONCATENATE(LEFT(V295,1),RIGHT(V295,1))), G295, H295)</f>
        <v>MR31989016918</v>
      </c>
      <c r="F295" s="84" t="str">
        <f t="shared" si="81"/>
        <v>MR31989016918</v>
      </c>
      <c r="G295" s="83"/>
      <c r="H295" s="83"/>
      <c r="I295" s="346">
        <v>191682032400</v>
      </c>
      <c r="J295" s="305">
        <v>44778.549315960649</v>
      </c>
      <c r="K295" s="78" t="s">
        <v>3713</v>
      </c>
      <c r="L295" s="328">
        <v>366</v>
      </c>
      <c r="M295" s="85" t="str">
        <f t="shared" si="88"/>
        <v/>
      </c>
      <c r="N295" s="630"/>
      <c r="O295" s="29" t="s">
        <v>5776</v>
      </c>
      <c r="P295" s="8">
        <v>9</v>
      </c>
      <c r="Q295" s="92" t="str">
        <f t="shared" si="86"/>
        <v>6x135</v>
      </c>
      <c r="R295" s="3" t="s">
        <v>5768</v>
      </c>
      <c r="S295" s="29" t="s">
        <v>5770</v>
      </c>
      <c r="T295" s="29">
        <v>18</v>
      </c>
      <c r="U295" s="16" t="s">
        <v>5777</v>
      </c>
      <c r="V295" s="93" t="s">
        <v>85</v>
      </c>
      <c r="W295" s="16">
        <v>87</v>
      </c>
      <c r="X295" s="8">
        <v>31.67</v>
      </c>
      <c r="Y295" s="47">
        <v>2650</v>
      </c>
      <c r="Z295" s="11" t="s">
        <v>2168</v>
      </c>
      <c r="AA295" s="11" t="s">
        <v>2846</v>
      </c>
      <c r="AB295" s="47" t="str">
        <f t="shared" si="89"/>
        <v>18x9, 6x135, 18 OS, 2650 lbs</v>
      </c>
      <c r="AC295" s="74" t="s">
        <v>5622</v>
      </c>
      <c r="AD295" s="46" t="str">
        <f>IF(AC295="N/A","None",VLOOKUP(AC295,ACCESSORIES!F:N,9,FALSE))</f>
        <v>Snap In</v>
      </c>
      <c r="AE295" s="82">
        <f>_xlfn.IFNA(VLOOKUP(AC295,ACCESSORIES!F:J,5,FALSE),"N/A")</f>
        <v>22</v>
      </c>
      <c r="AF295" s="80" t="s">
        <v>85</v>
      </c>
      <c r="AG295" s="73" t="s">
        <v>85</v>
      </c>
      <c r="AH295" s="73" t="s">
        <v>85</v>
      </c>
      <c r="AI295" s="73" t="s">
        <v>85</v>
      </c>
      <c r="AJ295" s="9" t="str">
        <f>_xlfn.IFNA(VLOOKUP(AI295,ACCESSORIES!F:J,5,FALSE),"N/A")</f>
        <v>N/A</v>
      </c>
      <c r="AK295" s="13" t="s">
        <v>237</v>
      </c>
      <c r="AL295" s="75" t="s">
        <v>85</v>
      </c>
      <c r="AM295" s="38" t="str">
        <f>_xlfn.IFNA(VLOOKUP(AL295,ACCESSORIES!F:J,5,FALSE),"N/A")</f>
        <v>N/A</v>
      </c>
      <c r="AN295" s="3" t="s">
        <v>85</v>
      </c>
      <c r="AO295" s="75">
        <v>16.2</v>
      </c>
      <c r="AP295" s="75">
        <v>60</v>
      </c>
      <c r="AQ295" s="3" t="s">
        <v>5779</v>
      </c>
      <c r="AR295" s="34">
        <v>4</v>
      </c>
      <c r="AS295" s="34">
        <v>20</v>
      </c>
      <c r="AT295" s="34">
        <v>39</v>
      </c>
      <c r="AU295" s="34">
        <v>45</v>
      </c>
      <c r="AV295" s="34">
        <v>218</v>
      </c>
      <c r="AW295" s="94">
        <v>214</v>
      </c>
      <c r="AX295" s="381">
        <v>82.75</v>
      </c>
      <c r="AY295" s="382">
        <v>37</v>
      </c>
      <c r="AZ295" s="382">
        <v>45</v>
      </c>
      <c r="BA295" s="49">
        <v>27</v>
      </c>
      <c r="BB295" s="48">
        <f t="shared" si="82"/>
        <v>1.06</v>
      </c>
      <c r="BC295" s="3" t="s">
        <v>85</v>
      </c>
      <c r="BD295" s="412" t="str">
        <f>_xlfn.IFNA(VLOOKUP(BC295,ACCESSORIES!F:J,5,FALSE),"N/A")</f>
        <v>N/A</v>
      </c>
      <c r="BE295" s="3" t="s">
        <v>85</v>
      </c>
      <c r="BF295" s="412" t="str">
        <f>_xlfn.IFNA(VLOOKUP(BE295,ACCESSORIES!F:J,5,FALSE),"N/A")</f>
        <v>N/A</v>
      </c>
      <c r="BG295" s="70">
        <v>37</v>
      </c>
      <c r="BH295" s="50">
        <v>21.141732283464599</v>
      </c>
      <c r="BI295" s="50">
        <v>21.141732283464599</v>
      </c>
      <c r="BJ295" s="50">
        <v>11.929133858267701</v>
      </c>
      <c r="BK295" s="357">
        <f t="shared" si="87"/>
        <v>8.7375807000000152E-2</v>
      </c>
      <c r="BL295" s="73">
        <v>36</v>
      </c>
      <c r="BM295" s="107" t="s">
        <v>3771</v>
      </c>
      <c r="BN295" s="46" t="s">
        <v>3891</v>
      </c>
      <c r="BO295" s="29" t="s">
        <v>3907</v>
      </c>
      <c r="BP295" s="29" t="s">
        <v>6574</v>
      </c>
      <c r="BQ295" s="29" t="s">
        <v>6575</v>
      </c>
      <c r="BR295" s="29" t="s">
        <v>6576</v>
      </c>
      <c r="BS295" s="74" t="s">
        <v>4101</v>
      </c>
      <c r="BT295" s="74" t="s">
        <v>3909</v>
      </c>
      <c r="BU295" s="74" t="s">
        <v>6577</v>
      </c>
      <c r="BV295" s="74"/>
      <c r="BW295" s="74"/>
      <c r="BX295" s="74"/>
      <c r="BY295" s="300" t="s">
        <v>7911</v>
      </c>
      <c r="BZ295" s="363" t="s">
        <v>7912</v>
      </c>
      <c r="CA295" s="300" t="s">
        <v>7913</v>
      </c>
      <c r="CB295" s="363" t="s">
        <v>7914</v>
      </c>
      <c r="CC295" s="86" t="str">
        <f t="shared" si="83"/>
        <v>CLOSEOUT - MR319, 18x9, +18mm Offset, 6x135, 87mm Centerbore, Method Bronze</v>
      </c>
      <c r="CD295" s="74" t="s">
        <v>3719</v>
      </c>
      <c r="CE295" s="74" t="s">
        <v>3720</v>
      </c>
      <c r="CF295" s="74" t="str">
        <f t="shared" si="84"/>
        <v>STREET (3XX)</v>
      </c>
    </row>
    <row r="296" spans="1:84" s="36" customFormat="1" ht="15" customHeight="1">
      <c r="A296" s="22">
        <f t="shared" si="85"/>
        <v>294</v>
      </c>
      <c r="B296" s="4" t="s">
        <v>84</v>
      </c>
      <c r="C296" s="92" t="s">
        <v>1038</v>
      </c>
      <c r="D296" s="92" t="s">
        <v>5782</v>
      </c>
      <c r="E296" s="84" t="str">
        <f>CONCATENATE(LEFT(D296,5),VLOOKUP(CONCATENATE(O296,"x",P296),'WHEEL PART NUMBER GUIDE'!$B$9:$C$51,2,FALSE),VLOOKUP(CONCATENATE(Q296, W296), 'WHEEL PART NUMBER GUIDE'!$Q$6:$R$98, 2, FALSE),VLOOKUP(Z296,'WHEEL PART NUMBER GUIDE'!$J$8:$K$54,2, FALSE),IF(V296="N/A",IF(ABS(T296)&lt;10,"0"&amp;ABS(T296),ABS(T296)),CONCATENATE(LEFT(V296,1),RIGHT(V296,1))), G296, H296)</f>
        <v>MR319890801318</v>
      </c>
      <c r="F296" s="84" t="str">
        <f t="shared" si="81"/>
        <v>MR319890801318</v>
      </c>
      <c r="G296" s="83"/>
      <c r="H296" s="83"/>
      <c r="I296" s="346">
        <v>191682031007</v>
      </c>
      <c r="J296" s="305">
        <v>44755</v>
      </c>
      <c r="K296" s="78" t="s">
        <v>3713</v>
      </c>
      <c r="L296" s="328">
        <v>408</v>
      </c>
      <c r="M296" s="85" t="str">
        <f t="shared" si="88"/>
        <v/>
      </c>
      <c r="N296" s="630"/>
      <c r="O296" s="29" t="s">
        <v>5776</v>
      </c>
      <c r="P296" s="8">
        <v>9</v>
      </c>
      <c r="Q296" s="92" t="str">
        <f t="shared" si="86"/>
        <v>8x6.5</v>
      </c>
      <c r="R296" s="3" t="s">
        <v>5772</v>
      </c>
      <c r="S296" s="29" t="s">
        <v>5773</v>
      </c>
      <c r="T296" s="29">
        <v>18</v>
      </c>
      <c r="U296" s="16" t="s">
        <v>5777</v>
      </c>
      <c r="V296" s="93" t="s">
        <v>85</v>
      </c>
      <c r="W296" s="16" t="s">
        <v>5774</v>
      </c>
      <c r="X296" s="8">
        <v>34.159999999999997</v>
      </c>
      <c r="Y296" s="47">
        <v>3640</v>
      </c>
      <c r="Z296" s="11" t="s">
        <v>4122</v>
      </c>
      <c r="AA296" s="11" t="s">
        <v>2845</v>
      </c>
      <c r="AB296" s="47" t="str">
        <f t="shared" si="89"/>
        <v>18x9, 8x6.5, 18 OS, 3640 lbs</v>
      </c>
      <c r="AC296" s="74" t="s">
        <v>4926</v>
      </c>
      <c r="AD296" s="46" t="str">
        <f>IF(AC296="N/A","None",VLOOKUP(AC296,ACCESSORIES!F:N,9,FALSE))</f>
        <v>Push Thru</v>
      </c>
      <c r="AE296" s="82">
        <f>_xlfn.IFNA(VLOOKUP(AC296,ACCESSORIES!F:J,5,FALSE),"N/A")</f>
        <v>33</v>
      </c>
      <c r="AF296" s="80" t="s">
        <v>85</v>
      </c>
      <c r="AG296" s="73" t="s">
        <v>85</v>
      </c>
      <c r="AH296" s="73" t="s">
        <v>2863</v>
      </c>
      <c r="AI296" s="73" t="s">
        <v>85</v>
      </c>
      <c r="AJ296" s="9" t="str">
        <f>_xlfn.IFNA(VLOOKUP(AI296,ACCESSORIES!F:J,5,FALSE),"N/A")</f>
        <v>N/A</v>
      </c>
      <c r="AK296" s="13" t="s">
        <v>237</v>
      </c>
      <c r="AL296" s="75" t="s">
        <v>85</v>
      </c>
      <c r="AM296" s="38" t="str">
        <f>_xlfn.IFNA(VLOOKUP(AL296,ACCESSORIES!F:J,5,FALSE),"N/A")</f>
        <v>N/A</v>
      </c>
      <c r="AN296" s="3" t="s">
        <v>85</v>
      </c>
      <c r="AO296" s="75">
        <v>16.2</v>
      </c>
      <c r="AP296" s="75">
        <v>60</v>
      </c>
      <c r="AQ296" s="3" t="s">
        <v>5781</v>
      </c>
      <c r="AR296" s="34">
        <v>0</v>
      </c>
      <c r="AS296" s="34">
        <v>0</v>
      </c>
      <c r="AT296" s="34">
        <v>30</v>
      </c>
      <c r="AU296" s="34">
        <v>45</v>
      </c>
      <c r="AV296" s="34">
        <v>218</v>
      </c>
      <c r="AW296" s="94">
        <v>213</v>
      </c>
      <c r="AX296" s="381">
        <v>128</v>
      </c>
      <c r="AY296" s="382">
        <v>108</v>
      </c>
      <c r="AZ296" s="382">
        <v>108</v>
      </c>
      <c r="BA296" s="49">
        <v>27</v>
      </c>
      <c r="BB296" s="48">
        <f t="shared" si="82"/>
        <v>1.06</v>
      </c>
      <c r="BC296" s="3" t="s">
        <v>85</v>
      </c>
      <c r="BD296" s="412" t="str">
        <f>_xlfn.IFNA(VLOOKUP(BC296,ACCESSORIES!F:J,5,FALSE),"N/A")</f>
        <v>N/A</v>
      </c>
      <c r="BE296" s="3" t="s">
        <v>85</v>
      </c>
      <c r="BF296" s="412" t="str">
        <f>_xlfn.IFNA(VLOOKUP(BE296,ACCESSORIES!F:J,5,FALSE),"N/A")</f>
        <v>N/A</v>
      </c>
      <c r="BG296" s="70">
        <v>40</v>
      </c>
      <c r="BH296" s="50">
        <v>21.141732283464599</v>
      </c>
      <c r="BI296" s="50">
        <v>21.141732283464599</v>
      </c>
      <c r="BJ296" s="50">
        <v>11.929133858267701</v>
      </c>
      <c r="BK296" s="357">
        <f t="shared" si="87"/>
        <v>8.7375807000000152E-2</v>
      </c>
      <c r="BL296" s="73">
        <v>36</v>
      </c>
      <c r="BM296" s="107" t="s">
        <v>3771</v>
      </c>
      <c r="BN296" s="46" t="s">
        <v>3891</v>
      </c>
      <c r="BO296" s="29" t="s">
        <v>3907</v>
      </c>
      <c r="BP296" s="29" t="s">
        <v>6574</v>
      </c>
      <c r="BQ296" s="29" t="s">
        <v>6575</v>
      </c>
      <c r="BR296" s="29" t="s">
        <v>6576</v>
      </c>
      <c r="BS296" s="74" t="s">
        <v>4101</v>
      </c>
      <c r="BT296" s="74" t="s">
        <v>3909</v>
      </c>
      <c r="BU296" s="74" t="s">
        <v>6577</v>
      </c>
      <c r="BV296" s="74"/>
      <c r="BW296" s="74"/>
      <c r="BX296" s="74"/>
      <c r="BY296" s="300" t="s">
        <v>7903</v>
      </c>
      <c r="BZ296" s="363" t="s">
        <v>7904</v>
      </c>
      <c r="CA296" s="300" t="s">
        <v>7905</v>
      </c>
      <c r="CB296" s="363" t="s">
        <v>7906</v>
      </c>
      <c r="CC296" s="86" t="str">
        <f t="shared" si="83"/>
        <v>CLOSEOUT - MR319, 18x9, +18mm Offset, 8x6.5, 130.81mm Centerbore, Gloss Black</v>
      </c>
      <c r="CD296" s="74" t="s">
        <v>3719</v>
      </c>
      <c r="CE296" s="74" t="s">
        <v>3720</v>
      </c>
      <c r="CF296" s="74" t="str">
        <f t="shared" si="84"/>
        <v>STREET (3XX)</v>
      </c>
    </row>
    <row r="297" spans="1:84" s="36" customFormat="1" ht="15" customHeight="1">
      <c r="A297" s="22">
        <f t="shared" si="85"/>
        <v>295</v>
      </c>
      <c r="B297" s="4" t="s">
        <v>84</v>
      </c>
      <c r="C297" s="92" t="s">
        <v>1038</v>
      </c>
      <c r="D297" s="92" t="s">
        <v>5782</v>
      </c>
      <c r="E297" s="84" t="str">
        <f>CONCATENATE(LEFT(D297,5),VLOOKUP(CONCATENATE(O297,"x",P297),'WHEEL PART NUMBER GUIDE'!$B$9:$C$51,2,FALSE),VLOOKUP(CONCATENATE(Q297, W297), 'WHEEL PART NUMBER GUIDE'!$Q$6:$R$98, 2, FALSE),VLOOKUP(Z297,'WHEEL PART NUMBER GUIDE'!$J$8:$K$54,2, FALSE),IF(V297="N/A",IF(ABS(T297)&lt;10,"0"&amp;ABS(T297),ABS(T297)),CONCATENATE(LEFT(V297,1),RIGHT(V297,1))), G297, H297)</f>
        <v>MR31989087918</v>
      </c>
      <c r="F297" s="84" t="str">
        <f t="shared" si="81"/>
        <v>MR31989087918</v>
      </c>
      <c r="G297" s="83"/>
      <c r="H297" s="83"/>
      <c r="I297" s="346">
        <v>191682032448</v>
      </c>
      <c r="J297" s="305">
        <v>44778.549316539349</v>
      </c>
      <c r="K297" s="78" t="s">
        <v>3713</v>
      </c>
      <c r="L297" s="328">
        <v>408</v>
      </c>
      <c r="M297" s="85" t="str">
        <f t="shared" si="88"/>
        <v/>
      </c>
      <c r="N297" s="630"/>
      <c r="O297" s="29" t="s">
        <v>5776</v>
      </c>
      <c r="P297" s="8">
        <v>9</v>
      </c>
      <c r="Q297" s="92" t="str">
        <f t="shared" si="86"/>
        <v>8x170</v>
      </c>
      <c r="R297" s="3" t="s">
        <v>5772</v>
      </c>
      <c r="S297" s="29" t="s">
        <v>5775</v>
      </c>
      <c r="T297" s="29">
        <v>18</v>
      </c>
      <c r="U297" s="16" t="s">
        <v>5777</v>
      </c>
      <c r="V297" s="93" t="s">
        <v>85</v>
      </c>
      <c r="W297" s="16" t="s">
        <v>5774</v>
      </c>
      <c r="X297" s="8">
        <v>33.94</v>
      </c>
      <c r="Y297" s="47">
        <v>3640</v>
      </c>
      <c r="Z297" s="11" t="s">
        <v>2168</v>
      </c>
      <c r="AA297" s="11" t="s">
        <v>2846</v>
      </c>
      <c r="AB297" s="47" t="str">
        <f t="shared" si="89"/>
        <v>18x9, 8x170, 18 OS, 3640 lbs</v>
      </c>
      <c r="AC297" s="74" t="s">
        <v>5628</v>
      </c>
      <c r="AD297" s="46" t="str">
        <f>IF(AC297="N/A","None",VLOOKUP(AC297,ACCESSORIES!F:N,9,FALSE))</f>
        <v>Push Thru</v>
      </c>
      <c r="AE297" s="82">
        <f>_xlfn.IFNA(VLOOKUP(AC297,ACCESSORIES!F:J,5,FALSE),"N/A")</f>
        <v>33</v>
      </c>
      <c r="AF297" s="80" t="s">
        <v>85</v>
      </c>
      <c r="AG297" s="73" t="s">
        <v>85</v>
      </c>
      <c r="AH297" s="73" t="s">
        <v>2863</v>
      </c>
      <c r="AI297" s="73" t="s">
        <v>85</v>
      </c>
      <c r="AJ297" s="9" t="str">
        <f>_xlfn.IFNA(VLOOKUP(AI297,ACCESSORIES!F:J,5,FALSE),"N/A")</f>
        <v>N/A</v>
      </c>
      <c r="AK297" s="13" t="s">
        <v>237</v>
      </c>
      <c r="AL297" s="75" t="s">
        <v>85</v>
      </c>
      <c r="AM297" s="38" t="str">
        <f>_xlfn.IFNA(VLOOKUP(AL297,ACCESSORIES!F:J,5,FALSE),"N/A")</f>
        <v>N/A</v>
      </c>
      <c r="AN297" s="3" t="s">
        <v>85</v>
      </c>
      <c r="AO297" s="75">
        <v>16.2</v>
      </c>
      <c r="AP297" s="75">
        <v>60</v>
      </c>
      <c r="AQ297" s="3" t="s">
        <v>5781</v>
      </c>
      <c r="AR297" s="34">
        <v>0</v>
      </c>
      <c r="AS297" s="34">
        <v>0</v>
      </c>
      <c r="AT297" s="34">
        <v>30</v>
      </c>
      <c r="AU297" s="34">
        <v>45</v>
      </c>
      <c r="AV297" s="34">
        <v>218</v>
      </c>
      <c r="AW297" s="94">
        <v>213</v>
      </c>
      <c r="AX297" s="381">
        <v>128</v>
      </c>
      <c r="AY297" s="382">
        <v>108</v>
      </c>
      <c r="AZ297" s="382">
        <v>108</v>
      </c>
      <c r="BA297" s="49">
        <v>27</v>
      </c>
      <c r="BB297" s="48">
        <f t="shared" si="82"/>
        <v>1.06</v>
      </c>
      <c r="BC297" s="3" t="s">
        <v>85</v>
      </c>
      <c r="BD297" s="412" t="str">
        <f>_xlfn.IFNA(VLOOKUP(BC297,ACCESSORIES!F:J,5,FALSE),"N/A")</f>
        <v>N/A</v>
      </c>
      <c r="BE297" s="3" t="s">
        <v>85</v>
      </c>
      <c r="BF297" s="412" t="str">
        <f>_xlfn.IFNA(VLOOKUP(BE297,ACCESSORIES!F:J,5,FALSE),"N/A")</f>
        <v>N/A</v>
      </c>
      <c r="BG297" s="70">
        <v>39</v>
      </c>
      <c r="BH297" s="50">
        <v>21.141732283464599</v>
      </c>
      <c r="BI297" s="50">
        <v>21.141732283464599</v>
      </c>
      <c r="BJ297" s="50">
        <v>11.929133858267701</v>
      </c>
      <c r="BK297" s="357">
        <f t="shared" si="87"/>
        <v>8.7375807000000152E-2</v>
      </c>
      <c r="BL297" s="73">
        <v>36</v>
      </c>
      <c r="BM297" s="107" t="s">
        <v>3771</v>
      </c>
      <c r="BN297" s="46" t="s">
        <v>3891</v>
      </c>
      <c r="BO297" s="29" t="s">
        <v>3907</v>
      </c>
      <c r="BP297" s="29" t="s">
        <v>6574</v>
      </c>
      <c r="BQ297" s="29" t="s">
        <v>6575</v>
      </c>
      <c r="BR297" s="29" t="s">
        <v>6576</v>
      </c>
      <c r="BS297" s="74" t="s">
        <v>4101</v>
      </c>
      <c r="BT297" s="74" t="s">
        <v>3909</v>
      </c>
      <c r="BU297" s="74" t="s">
        <v>6577</v>
      </c>
      <c r="BV297" s="74"/>
      <c r="BW297" s="74"/>
      <c r="BX297" s="74"/>
      <c r="BY297" s="300" t="s">
        <v>7917</v>
      </c>
      <c r="BZ297" s="363" t="s">
        <v>7918</v>
      </c>
      <c r="CA297" s="300" t="s">
        <v>7915</v>
      </c>
      <c r="CB297" s="363" t="s">
        <v>7916</v>
      </c>
      <c r="CC297" s="86" t="str">
        <f t="shared" si="83"/>
        <v>CLOSEOUT - MR319, 18x9, +18mm Offset, 8x170, 130.81mm Centerbore, Method Bronze</v>
      </c>
      <c r="CD297" s="74" t="s">
        <v>3719</v>
      </c>
      <c r="CE297" s="74" t="s">
        <v>3720</v>
      </c>
      <c r="CF297" s="74" t="str">
        <f t="shared" si="84"/>
        <v>STREET (3XX)</v>
      </c>
    </row>
    <row r="298" spans="1:84" s="36" customFormat="1" ht="15" customHeight="1">
      <c r="A298" s="22">
        <f t="shared" si="85"/>
        <v>296</v>
      </c>
      <c r="B298" s="4" t="s">
        <v>84</v>
      </c>
      <c r="C298" s="92" t="s">
        <v>1038</v>
      </c>
      <c r="D298" s="92" t="s">
        <v>5782</v>
      </c>
      <c r="E298" s="84" t="str">
        <f>CONCATENATE(LEFT(D298,5),VLOOKUP(CONCATENATE(O298,"x",P298),'WHEEL PART NUMBER GUIDE'!$B$9:$C$51,2,FALSE),VLOOKUP(CONCATENATE(Q298, W298), 'WHEEL PART NUMBER GUIDE'!$Q$6:$R$98, 2, FALSE),VLOOKUP(Z298,'WHEEL PART NUMBER GUIDE'!$J$8:$K$54,2, FALSE),IF(V298="N/A",IF(ABS(T298)&lt;10,"0"&amp;ABS(T298),ABS(T298)),CONCATENATE(LEFT(V298,1),RIGHT(V298,1))), G298, H298)</f>
        <v>MR31929016918</v>
      </c>
      <c r="F298" s="84" t="str">
        <f t="shared" si="81"/>
        <v>MR31929016918</v>
      </c>
      <c r="G298" s="83"/>
      <c r="H298" s="83"/>
      <c r="I298" s="346">
        <v>191682032547</v>
      </c>
      <c r="J298" s="305">
        <v>44790.412168402778</v>
      </c>
      <c r="K298" s="78" t="s">
        <v>3713</v>
      </c>
      <c r="L298" s="328">
        <v>461</v>
      </c>
      <c r="M298" s="85" t="str">
        <f t="shared" si="88"/>
        <v/>
      </c>
      <c r="N298" s="630"/>
      <c r="O298" s="29">
        <v>20</v>
      </c>
      <c r="P298" s="8">
        <v>9</v>
      </c>
      <c r="Q298" s="92" t="str">
        <f t="shared" si="86"/>
        <v>6x135</v>
      </c>
      <c r="R298" s="3">
        <v>6</v>
      </c>
      <c r="S298" s="29">
        <v>135</v>
      </c>
      <c r="T298" s="29">
        <v>18</v>
      </c>
      <c r="U298" s="16" t="s">
        <v>5777</v>
      </c>
      <c r="V298" s="93" t="s">
        <v>85</v>
      </c>
      <c r="W298" s="16">
        <v>87</v>
      </c>
      <c r="X298" s="8">
        <v>37.880000000000003</v>
      </c>
      <c r="Y298" s="47">
        <v>2650</v>
      </c>
      <c r="Z298" s="11" t="s">
        <v>2168</v>
      </c>
      <c r="AA298" s="11" t="s">
        <v>2846</v>
      </c>
      <c r="AB298" s="47" t="str">
        <f t="shared" si="89"/>
        <v>20x9, 6x135, 18 OS, 2650 lbs</v>
      </c>
      <c r="AC298" s="74" t="s">
        <v>5622</v>
      </c>
      <c r="AD298" s="46" t="str">
        <f>IF(AC298="N/A","None",VLOOKUP(AC298,ACCESSORIES!F:N,9,FALSE))</f>
        <v>Snap In</v>
      </c>
      <c r="AE298" s="82">
        <f>_xlfn.IFNA(VLOOKUP(AC298,ACCESSORIES!F:J,5,FALSE),"N/A")</f>
        <v>22</v>
      </c>
      <c r="AF298" s="80" t="s">
        <v>85</v>
      </c>
      <c r="AG298" s="73" t="s">
        <v>85</v>
      </c>
      <c r="AH298" s="73" t="s">
        <v>85</v>
      </c>
      <c r="AI298" s="73" t="s">
        <v>85</v>
      </c>
      <c r="AJ298" s="9" t="str">
        <f>_xlfn.IFNA(VLOOKUP(AI298,ACCESSORIES!F:J,5,FALSE),"N/A")</f>
        <v>N/A</v>
      </c>
      <c r="AK298" s="13" t="s">
        <v>237</v>
      </c>
      <c r="AL298" s="75" t="s">
        <v>85</v>
      </c>
      <c r="AM298" s="38" t="str">
        <f>_xlfn.IFNA(VLOOKUP(AL298,ACCESSORIES!F:J,5,FALSE),"N/A")</f>
        <v>N/A</v>
      </c>
      <c r="AN298" s="3" t="s">
        <v>85</v>
      </c>
      <c r="AO298" s="75">
        <v>16.2</v>
      </c>
      <c r="AP298" s="75">
        <v>60</v>
      </c>
      <c r="AQ298" s="3">
        <v>175</v>
      </c>
      <c r="AR298" s="34">
        <v>4</v>
      </c>
      <c r="AS298" s="34">
        <v>20</v>
      </c>
      <c r="AT298" s="34">
        <v>36</v>
      </c>
      <c r="AU298" s="34">
        <v>42</v>
      </c>
      <c r="AV298" s="34">
        <v>246</v>
      </c>
      <c r="AW298" s="94">
        <v>238</v>
      </c>
      <c r="AX298" s="381">
        <v>82.6</v>
      </c>
      <c r="AY298" s="382">
        <v>37</v>
      </c>
      <c r="AZ298" s="382">
        <v>45</v>
      </c>
      <c r="BA298" s="49">
        <v>27</v>
      </c>
      <c r="BB298" s="48">
        <f t="shared" si="82"/>
        <v>1.06</v>
      </c>
      <c r="BC298" s="3" t="s">
        <v>85</v>
      </c>
      <c r="BD298" s="412" t="str">
        <f>_xlfn.IFNA(VLOOKUP(BC298,ACCESSORIES!F:J,5,FALSE),"N/A")</f>
        <v>N/A</v>
      </c>
      <c r="BE298" s="3" t="s">
        <v>85</v>
      </c>
      <c r="BF298" s="412" t="str">
        <f>_xlfn.IFNA(VLOOKUP(BE298,ACCESSORIES!F:J,5,FALSE),"N/A")</f>
        <v>N/A</v>
      </c>
      <c r="BG298" s="70">
        <v>40</v>
      </c>
      <c r="BH298" s="50">
        <v>23.228346456692901</v>
      </c>
      <c r="BI298" s="50">
        <v>23.228346456692901</v>
      </c>
      <c r="BJ298" s="50">
        <v>11.771653543307099</v>
      </c>
      <c r="BK298" s="357">
        <f t="shared" si="87"/>
        <v>0.10408189999999996</v>
      </c>
      <c r="BL298" s="408">
        <v>20</v>
      </c>
      <c r="BM298" s="107" t="s">
        <v>3771</v>
      </c>
      <c r="BN298" s="46" t="s">
        <v>3891</v>
      </c>
      <c r="BO298" s="29" t="s">
        <v>3907</v>
      </c>
      <c r="BP298" s="29" t="s">
        <v>6574</v>
      </c>
      <c r="BQ298" s="29" t="s">
        <v>6575</v>
      </c>
      <c r="BR298" s="29" t="s">
        <v>6576</v>
      </c>
      <c r="BS298" s="74" t="s">
        <v>4101</v>
      </c>
      <c r="BT298" s="74" t="s">
        <v>3909</v>
      </c>
      <c r="BU298" s="74" t="s">
        <v>6577</v>
      </c>
      <c r="BV298" s="74"/>
      <c r="BW298" s="74"/>
      <c r="BX298" s="74"/>
      <c r="BY298" s="300" t="s">
        <v>7911</v>
      </c>
      <c r="BZ298" s="363" t="s">
        <v>7912</v>
      </c>
      <c r="CA298" s="300" t="s">
        <v>7913</v>
      </c>
      <c r="CB298" s="363" t="s">
        <v>7914</v>
      </c>
      <c r="CC298" s="86" t="str">
        <f t="shared" ref="CC298:CC327" si="90">CONCATENATE(IF(K298="Closeout","CLOSEOUT - ",""),D298,", ",O298,"x",P298,", ",IF(V298="N/A","",CONCATENATE(V298,"/")),IF(T298&gt;0,CONCATENATE("+",T298),T298),"mm Offset, ",Q298,", ",W298,"mm Centerbore, ",PROPER(Z298),IF(H298="R",", Race Drilled",""),"",IF(BE298="N/A","",CONCATENATE(", w/ ",BE298)))</f>
        <v>CLOSEOUT - MR319, 20x9, +18mm Offset, 6x135, 87mm Centerbore, Method Bronze</v>
      </c>
      <c r="CD298" s="74" t="s">
        <v>3719</v>
      </c>
      <c r="CE298" s="74" t="s">
        <v>3720</v>
      </c>
      <c r="CF298" s="74" t="str">
        <f t="shared" ref="CF298:CF327" si="91">C298</f>
        <v>STREET (3XX)</v>
      </c>
    </row>
    <row r="299" spans="1:84" s="36" customFormat="1" ht="15" customHeight="1">
      <c r="A299" s="22">
        <f t="shared" si="85"/>
        <v>297</v>
      </c>
      <c r="B299" s="4" t="s">
        <v>84</v>
      </c>
      <c r="C299" s="92" t="s">
        <v>1038</v>
      </c>
      <c r="D299" s="92" t="s">
        <v>5782</v>
      </c>
      <c r="E299" s="84" t="str">
        <f>CONCATENATE(LEFT(D299,5),VLOOKUP(CONCATENATE(O299,"x",P299),'WHEEL PART NUMBER GUIDE'!$B$9:$C$51,2,FALSE),VLOOKUP(CONCATENATE(Q299, W299), 'WHEEL PART NUMBER GUIDE'!$Q$6:$R$98, 2, FALSE),VLOOKUP(Z299,'WHEEL PART NUMBER GUIDE'!$J$8:$K$54,2, FALSE),IF(V299="N/A",IF(ABS(T299)&lt;10,"0"&amp;ABS(T299),ABS(T299)),CONCATENATE(LEFT(V299,1),RIGHT(V299,1))), G299, H299)</f>
        <v>MR31929087918</v>
      </c>
      <c r="F299" s="84" t="str">
        <f t="shared" ref="F299:F328" si="92">E299</f>
        <v>MR31929087918</v>
      </c>
      <c r="G299" s="83"/>
      <c r="H299" s="83"/>
      <c r="I299" s="346">
        <v>191682032585</v>
      </c>
      <c r="J299" s="305">
        <v>44790.412168981478</v>
      </c>
      <c r="K299" s="78" t="s">
        <v>3713</v>
      </c>
      <c r="L299" s="328">
        <v>482</v>
      </c>
      <c r="M299" s="85" t="str">
        <f t="shared" si="88"/>
        <v/>
      </c>
      <c r="N299" s="630"/>
      <c r="O299" s="29">
        <v>20</v>
      </c>
      <c r="P299" s="8">
        <v>9</v>
      </c>
      <c r="Q299" s="92" t="str">
        <f t="shared" si="86"/>
        <v>8x170</v>
      </c>
      <c r="R299" s="3">
        <v>8</v>
      </c>
      <c r="S299" s="29">
        <v>170</v>
      </c>
      <c r="T299" s="29">
        <v>18</v>
      </c>
      <c r="U299" s="16" t="s">
        <v>5777</v>
      </c>
      <c r="V299" s="93" t="s">
        <v>85</v>
      </c>
      <c r="W299" s="16" t="s">
        <v>5774</v>
      </c>
      <c r="X299" s="8">
        <v>39.76</v>
      </c>
      <c r="Y299" s="47">
        <v>3640</v>
      </c>
      <c r="Z299" s="11" t="s">
        <v>2168</v>
      </c>
      <c r="AA299" s="11" t="s">
        <v>2846</v>
      </c>
      <c r="AB299" s="47" t="str">
        <f t="shared" si="89"/>
        <v>20x9, 8x170, 18 OS, 3640 lbs</v>
      </c>
      <c r="AC299" s="74" t="s">
        <v>5628</v>
      </c>
      <c r="AD299" s="46" t="str">
        <f>IF(AC299="N/A","None",VLOOKUP(AC299,ACCESSORIES!F:N,9,FALSE))</f>
        <v>Push Thru</v>
      </c>
      <c r="AE299" s="82">
        <f>_xlfn.IFNA(VLOOKUP(AC299,ACCESSORIES!F:J,5,FALSE),"N/A")</f>
        <v>33</v>
      </c>
      <c r="AF299" s="80" t="s">
        <v>85</v>
      </c>
      <c r="AG299" s="73" t="s">
        <v>85</v>
      </c>
      <c r="AH299" s="73" t="s">
        <v>2863</v>
      </c>
      <c r="AI299" s="73" t="s">
        <v>85</v>
      </c>
      <c r="AJ299" s="9" t="str">
        <f>_xlfn.IFNA(VLOOKUP(AI299,ACCESSORIES!F:J,5,FALSE),"N/A")</f>
        <v>N/A</v>
      </c>
      <c r="AK299" s="13" t="s">
        <v>237</v>
      </c>
      <c r="AL299" s="75" t="s">
        <v>85</v>
      </c>
      <c r="AM299" s="38" t="str">
        <f>_xlfn.IFNA(VLOOKUP(AL299,ACCESSORIES!F:J,5,FALSE),"N/A")</f>
        <v>N/A</v>
      </c>
      <c r="AN299" s="3" t="s">
        <v>85</v>
      </c>
      <c r="AO299" s="75">
        <v>16.2</v>
      </c>
      <c r="AP299" s="75">
        <v>60</v>
      </c>
      <c r="AQ299" s="3">
        <v>200</v>
      </c>
      <c r="AR299" s="34">
        <v>0</v>
      </c>
      <c r="AS299" s="34">
        <v>0</v>
      </c>
      <c r="AT299" s="34">
        <v>32</v>
      </c>
      <c r="AU299" s="34">
        <v>52</v>
      </c>
      <c r="AV299" s="34">
        <v>246</v>
      </c>
      <c r="AW299" s="94">
        <v>238</v>
      </c>
      <c r="AX299" s="381">
        <v>128</v>
      </c>
      <c r="AY299" s="382">
        <v>108</v>
      </c>
      <c r="AZ299" s="382">
        <v>108</v>
      </c>
      <c r="BA299" s="49">
        <v>27</v>
      </c>
      <c r="BB299" s="48">
        <f t="shared" ref="BB299:BB328" si="93">ROUND(CONVERT(BA299,"mm","in"),2)</f>
        <v>1.06</v>
      </c>
      <c r="BC299" s="3" t="s">
        <v>85</v>
      </c>
      <c r="BD299" s="412" t="str">
        <f>_xlfn.IFNA(VLOOKUP(BC299,ACCESSORIES!F:J,5,FALSE),"N/A")</f>
        <v>N/A</v>
      </c>
      <c r="BE299" s="3" t="s">
        <v>85</v>
      </c>
      <c r="BF299" s="412" t="str">
        <f>_xlfn.IFNA(VLOOKUP(BE299,ACCESSORIES!F:J,5,FALSE),"N/A")</f>
        <v>N/A</v>
      </c>
      <c r="BG299" s="70">
        <v>45</v>
      </c>
      <c r="BH299" s="50">
        <v>23.228346456692901</v>
      </c>
      <c r="BI299" s="50">
        <v>23.228346456692901</v>
      </c>
      <c r="BJ299" s="50">
        <v>11.771653543307099</v>
      </c>
      <c r="BK299" s="357">
        <f t="shared" si="87"/>
        <v>0.10408189999999996</v>
      </c>
      <c r="BL299" s="408">
        <v>20</v>
      </c>
      <c r="BM299" s="107" t="s">
        <v>3771</v>
      </c>
      <c r="BN299" s="46" t="s">
        <v>3891</v>
      </c>
      <c r="BO299" s="29" t="s">
        <v>3907</v>
      </c>
      <c r="BP299" s="29" t="s">
        <v>6574</v>
      </c>
      <c r="BQ299" s="29" t="s">
        <v>6575</v>
      </c>
      <c r="BR299" s="29" t="s">
        <v>6576</v>
      </c>
      <c r="BS299" s="74" t="s">
        <v>4101</v>
      </c>
      <c r="BT299" s="74" t="s">
        <v>3909</v>
      </c>
      <c r="BU299" s="74" t="s">
        <v>6577</v>
      </c>
      <c r="BV299" s="74"/>
      <c r="BW299" s="74"/>
      <c r="BX299" s="74"/>
      <c r="BY299" s="300" t="s">
        <v>7917</v>
      </c>
      <c r="BZ299" s="363" t="s">
        <v>7918</v>
      </c>
      <c r="CA299" s="300" t="s">
        <v>7915</v>
      </c>
      <c r="CB299" s="363" t="s">
        <v>7916</v>
      </c>
      <c r="CC299" s="86" t="str">
        <f t="shared" si="90"/>
        <v>CLOSEOUT - MR319, 20x9, +18mm Offset, 8x170, 130.81mm Centerbore, Method Bronze</v>
      </c>
      <c r="CD299" s="74" t="s">
        <v>3719</v>
      </c>
      <c r="CE299" s="74" t="s">
        <v>3720</v>
      </c>
      <c r="CF299" s="74" t="str">
        <f t="shared" si="91"/>
        <v>STREET (3XX)</v>
      </c>
    </row>
    <row r="300" spans="1:84" s="36" customFormat="1" ht="15" customHeight="1">
      <c r="A300" s="22">
        <f t="shared" si="85"/>
        <v>298</v>
      </c>
      <c r="B300" s="4" t="s">
        <v>84</v>
      </c>
      <c r="C300" s="92" t="s">
        <v>1038</v>
      </c>
      <c r="D300" s="92" t="s">
        <v>5782</v>
      </c>
      <c r="E300" s="84" t="str">
        <f>CONCATENATE(LEFT(D300,5),VLOOKUP(CONCATENATE(O300,"x",P300),'WHEEL PART NUMBER GUIDE'!$B$9:$C$51,2,FALSE),VLOOKUP(CONCATENATE(Q300, W300), 'WHEEL PART NUMBER GUIDE'!$Q$6:$R$98, 2, FALSE),VLOOKUP(Z300,'WHEEL PART NUMBER GUIDE'!$J$8:$K$54,2, FALSE),IF(V300="N/A",IF(ABS(T300)&lt;10,"0"&amp;ABS(T300),ABS(T300)),CONCATENATE(LEFT(V300,1),RIGHT(V300,1))), G300, H300)</f>
        <v>MR31929088918</v>
      </c>
      <c r="F300" s="84" t="str">
        <f t="shared" si="92"/>
        <v>MR31929088918</v>
      </c>
      <c r="G300" s="83"/>
      <c r="H300" s="83"/>
      <c r="I300" s="346">
        <v>191682032608</v>
      </c>
      <c r="J300" s="305">
        <v>44790.412169293981</v>
      </c>
      <c r="K300" s="78" t="s">
        <v>3713</v>
      </c>
      <c r="L300" s="328">
        <v>482</v>
      </c>
      <c r="M300" s="85" t="str">
        <f t="shared" si="88"/>
        <v/>
      </c>
      <c r="N300" s="630"/>
      <c r="O300" s="29">
        <v>20</v>
      </c>
      <c r="P300" s="8">
        <v>9</v>
      </c>
      <c r="Q300" s="92" t="str">
        <f t="shared" si="86"/>
        <v>8x180</v>
      </c>
      <c r="R300" s="3">
        <v>8</v>
      </c>
      <c r="S300" s="29">
        <v>180</v>
      </c>
      <c r="T300" s="29">
        <v>18</v>
      </c>
      <c r="U300" s="16" t="s">
        <v>5777</v>
      </c>
      <c r="V300" s="93" t="s">
        <v>85</v>
      </c>
      <c r="W300" s="16" t="s">
        <v>5774</v>
      </c>
      <c r="X300" s="8">
        <v>40.119999999999997</v>
      </c>
      <c r="Y300" s="47">
        <v>3640</v>
      </c>
      <c r="Z300" s="11" t="s">
        <v>2168</v>
      </c>
      <c r="AA300" s="11" t="s">
        <v>2846</v>
      </c>
      <c r="AB300" s="47" t="str">
        <f t="shared" si="89"/>
        <v>20x9, 8x180, 18 OS, 3640 lbs</v>
      </c>
      <c r="AC300" s="74" t="s">
        <v>5628</v>
      </c>
      <c r="AD300" s="46" t="str">
        <f>IF(AC300="N/A","None",VLOOKUP(AC300,ACCESSORIES!F:N,9,FALSE))</f>
        <v>Push Thru</v>
      </c>
      <c r="AE300" s="82">
        <f>_xlfn.IFNA(VLOOKUP(AC300,ACCESSORIES!F:J,5,FALSE),"N/A")</f>
        <v>33</v>
      </c>
      <c r="AF300" s="80" t="s">
        <v>85</v>
      </c>
      <c r="AG300" s="73" t="s">
        <v>85</v>
      </c>
      <c r="AH300" s="73" t="s">
        <v>2863</v>
      </c>
      <c r="AI300" s="73" t="s">
        <v>85</v>
      </c>
      <c r="AJ300" s="9" t="str">
        <f>_xlfn.IFNA(VLOOKUP(AI300,ACCESSORIES!F:J,5,FALSE),"N/A")</f>
        <v>N/A</v>
      </c>
      <c r="AK300" s="13" t="s">
        <v>237</v>
      </c>
      <c r="AL300" s="75" t="s">
        <v>85</v>
      </c>
      <c r="AM300" s="38" t="str">
        <f>_xlfn.IFNA(VLOOKUP(AL300,ACCESSORIES!F:J,5,FALSE),"N/A")</f>
        <v>N/A</v>
      </c>
      <c r="AN300" s="3" t="s">
        <v>85</v>
      </c>
      <c r="AO300" s="75">
        <v>16.2</v>
      </c>
      <c r="AP300" s="75">
        <v>60</v>
      </c>
      <c r="AQ300" s="3">
        <v>210</v>
      </c>
      <c r="AR300" s="34">
        <v>0</v>
      </c>
      <c r="AS300" s="34">
        <v>0</v>
      </c>
      <c r="AT300" s="34">
        <v>24</v>
      </c>
      <c r="AU300" s="34">
        <v>52</v>
      </c>
      <c r="AV300" s="34">
        <v>246</v>
      </c>
      <c r="AW300" s="94">
        <v>238</v>
      </c>
      <c r="AX300" s="381">
        <v>128</v>
      </c>
      <c r="AY300" s="382">
        <v>108</v>
      </c>
      <c r="AZ300" s="382">
        <v>108</v>
      </c>
      <c r="BA300" s="49">
        <v>27</v>
      </c>
      <c r="BB300" s="48">
        <f t="shared" si="93"/>
        <v>1.06</v>
      </c>
      <c r="BC300" s="3" t="s">
        <v>85</v>
      </c>
      <c r="BD300" s="412" t="str">
        <f>_xlfn.IFNA(VLOOKUP(BC300,ACCESSORIES!F:J,5,FALSE),"N/A")</f>
        <v>N/A</v>
      </c>
      <c r="BE300" s="3" t="s">
        <v>85</v>
      </c>
      <c r="BF300" s="412" t="str">
        <f>_xlfn.IFNA(VLOOKUP(BE300,ACCESSORIES!F:J,5,FALSE),"N/A")</f>
        <v>N/A</v>
      </c>
      <c r="BG300" s="70">
        <v>46</v>
      </c>
      <c r="BH300" s="50">
        <v>23.228346456692901</v>
      </c>
      <c r="BI300" s="50">
        <v>23.228346456692901</v>
      </c>
      <c r="BJ300" s="50">
        <v>11.771653543307099</v>
      </c>
      <c r="BK300" s="357">
        <f t="shared" si="87"/>
        <v>0.10408189999999996</v>
      </c>
      <c r="BL300" s="408">
        <v>20</v>
      </c>
      <c r="BM300" s="107" t="s">
        <v>3771</v>
      </c>
      <c r="BN300" s="46" t="s">
        <v>3891</v>
      </c>
      <c r="BO300" s="29" t="s">
        <v>3907</v>
      </c>
      <c r="BP300" s="29" t="s">
        <v>6574</v>
      </c>
      <c r="BQ300" s="29" t="s">
        <v>6575</v>
      </c>
      <c r="BR300" s="29" t="s">
        <v>6576</v>
      </c>
      <c r="BS300" s="74" t="s">
        <v>4101</v>
      </c>
      <c r="BT300" s="74" t="s">
        <v>3909</v>
      </c>
      <c r="BU300" s="74" t="s">
        <v>6577</v>
      </c>
      <c r="BV300" s="74"/>
      <c r="BW300" s="74"/>
      <c r="BX300" s="74"/>
      <c r="BY300" s="300" t="s">
        <v>7917</v>
      </c>
      <c r="BZ300" s="363" t="s">
        <v>7918</v>
      </c>
      <c r="CA300" s="300" t="s">
        <v>7915</v>
      </c>
      <c r="CB300" s="363" t="s">
        <v>7916</v>
      </c>
      <c r="CC300" s="86" t="str">
        <f t="shared" si="90"/>
        <v>CLOSEOUT - MR319, 20x9, +18mm Offset, 8x180, 130.81mm Centerbore, Method Bronze</v>
      </c>
      <c r="CD300" s="74" t="s">
        <v>3719</v>
      </c>
      <c r="CE300" s="74" t="s">
        <v>3720</v>
      </c>
      <c r="CF300" s="74" t="str">
        <f t="shared" si="91"/>
        <v>STREET (3XX)</v>
      </c>
    </row>
    <row r="301" spans="1:84" s="36" customFormat="1" ht="15" customHeight="1">
      <c r="A301" s="22">
        <f t="shared" si="85"/>
        <v>299</v>
      </c>
      <c r="B301" s="4" t="s">
        <v>84</v>
      </c>
      <c r="C301" s="92" t="s">
        <v>1038</v>
      </c>
      <c r="D301" s="92" t="s">
        <v>5782</v>
      </c>
      <c r="E301" s="84" t="str">
        <f>CONCATENATE(LEFT(D301,5),VLOOKUP(CONCATENATE(O301,"x",P301),'WHEEL PART NUMBER GUIDE'!$B$9:$C$51,2,FALSE),VLOOKUP(CONCATENATE(Q301, W301), 'WHEEL PART NUMBER GUIDE'!$Q$6:$R$98, 2, FALSE),VLOOKUP(Z301,'WHEEL PART NUMBER GUIDE'!$J$8:$K$54,2, FALSE),IF(V301="N/A",IF(ABS(T301)&lt;10,"0"&amp;ABS(T301),ABS(T301)),CONCATENATE(LEFT(V301,1),RIGHT(V301,1))), G301, H301)</f>
        <v>MR31929080918</v>
      </c>
      <c r="F301" s="84" t="str">
        <f t="shared" si="92"/>
        <v>MR31929080918</v>
      </c>
      <c r="G301" s="83"/>
      <c r="H301" s="83"/>
      <c r="I301" s="346">
        <v>191682032622</v>
      </c>
      <c r="J301" s="305">
        <v>44790.412169606483</v>
      </c>
      <c r="K301" s="78" t="s">
        <v>3713</v>
      </c>
      <c r="L301" s="328">
        <v>482</v>
      </c>
      <c r="M301" s="85" t="str">
        <f t="shared" si="88"/>
        <v/>
      </c>
      <c r="N301" s="630"/>
      <c r="O301" s="29">
        <v>20</v>
      </c>
      <c r="P301" s="8">
        <v>9</v>
      </c>
      <c r="Q301" s="92" t="str">
        <f t="shared" si="86"/>
        <v>8x6.5</v>
      </c>
      <c r="R301" s="3">
        <v>8</v>
      </c>
      <c r="S301" s="29">
        <v>6.5</v>
      </c>
      <c r="T301" s="29">
        <v>18</v>
      </c>
      <c r="U301" s="16" t="s">
        <v>5777</v>
      </c>
      <c r="V301" s="93" t="s">
        <v>85</v>
      </c>
      <c r="W301" s="16" t="s">
        <v>5774</v>
      </c>
      <c r="X301" s="8">
        <v>39.61</v>
      </c>
      <c r="Y301" s="47">
        <v>3640</v>
      </c>
      <c r="Z301" s="11" t="s">
        <v>2168</v>
      </c>
      <c r="AA301" s="11" t="s">
        <v>2846</v>
      </c>
      <c r="AB301" s="47" t="str">
        <f t="shared" si="89"/>
        <v>20x9, 8x6.5, 18 OS, 3640 lbs</v>
      </c>
      <c r="AC301" s="74" t="s">
        <v>5628</v>
      </c>
      <c r="AD301" s="46" t="str">
        <f>IF(AC301="N/A","None",VLOOKUP(AC301,ACCESSORIES!F:N,9,FALSE))</f>
        <v>Push Thru</v>
      </c>
      <c r="AE301" s="82">
        <f>_xlfn.IFNA(VLOOKUP(AC301,ACCESSORIES!F:J,5,FALSE),"N/A")</f>
        <v>33</v>
      </c>
      <c r="AF301" s="80" t="s">
        <v>85</v>
      </c>
      <c r="AG301" s="73" t="s">
        <v>85</v>
      </c>
      <c r="AH301" s="73" t="s">
        <v>2863</v>
      </c>
      <c r="AI301" s="73" t="s">
        <v>85</v>
      </c>
      <c r="AJ301" s="9" t="str">
        <f>_xlfn.IFNA(VLOOKUP(AI301,ACCESSORIES!F:J,5,FALSE),"N/A")</f>
        <v>N/A</v>
      </c>
      <c r="AK301" s="13" t="s">
        <v>237</v>
      </c>
      <c r="AL301" s="75" t="s">
        <v>85</v>
      </c>
      <c r="AM301" s="38" t="str">
        <f>_xlfn.IFNA(VLOOKUP(AL301,ACCESSORIES!F:J,5,FALSE),"N/A")</f>
        <v>N/A</v>
      </c>
      <c r="AN301" s="3" t="s">
        <v>85</v>
      </c>
      <c r="AO301" s="75">
        <v>16.2</v>
      </c>
      <c r="AP301" s="75">
        <v>60</v>
      </c>
      <c r="AQ301" s="3">
        <v>200</v>
      </c>
      <c r="AR301" s="34">
        <v>0</v>
      </c>
      <c r="AS301" s="34">
        <v>0</v>
      </c>
      <c r="AT301" s="34">
        <v>32</v>
      </c>
      <c r="AU301" s="34">
        <v>52</v>
      </c>
      <c r="AV301" s="34">
        <v>246</v>
      </c>
      <c r="AW301" s="94">
        <v>238</v>
      </c>
      <c r="AX301" s="381">
        <v>128</v>
      </c>
      <c r="AY301" s="382">
        <v>108</v>
      </c>
      <c r="AZ301" s="382">
        <v>108</v>
      </c>
      <c r="BA301" s="49">
        <v>27</v>
      </c>
      <c r="BB301" s="48">
        <f t="shared" si="93"/>
        <v>1.06</v>
      </c>
      <c r="BC301" s="3" t="s">
        <v>85</v>
      </c>
      <c r="BD301" s="412" t="str">
        <f>_xlfn.IFNA(VLOOKUP(BC301,ACCESSORIES!F:J,5,FALSE),"N/A")</f>
        <v>N/A</v>
      </c>
      <c r="BE301" s="3" t="s">
        <v>85</v>
      </c>
      <c r="BF301" s="412" t="str">
        <f>_xlfn.IFNA(VLOOKUP(BE301,ACCESSORIES!F:J,5,FALSE),"N/A")</f>
        <v>N/A</v>
      </c>
      <c r="BG301" s="70">
        <v>45</v>
      </c>
      <c r="BH301" s="50">
        <v>23.228346456692901</v>
      </c>
      <c r="BI301" s="50">
        <v>23.228346456692901</v>
      </c>
      <c r="BJ301" s="50">
        <v>11.771653543307099</v>
      </c>
      <c r="BK301" s="357">
        <f t="shared" si="87"/>
        <v>0.10408189999999996</v>
      </c>
      <c r="BL301" s="408">
        <v>20</v>
      </c>
      <c r="BM301" s="107" t="s">
        <v>3771</v>
      </c>
      <c r="BN301" s="46" t="s">
        <v>3891</v>
      </c>
      <c r="BO301" s="29" t="s">
        <v>3907</v>
      </c>
      <c r="BP301" s="29" t="s">
        <v>6574</v>
      </c>
      <c r="BQ301" s="29" t="s">
        <v>6575</v>
      </c>
      <c r="BR301" s="29" t="s">
        <v>6576</v>
      </c>
      <c r="BS301" s="74" t="s">
        <v>4101</v>
      </c>
      <c r="BT301" s="74" t="s">
        <v>3909</v>
      </c>
      <c r="BU301" s="74" t="s">
        <v>6577</v>
      </c>
      <c r="BV301" s="74"/>
      <c r="BW301" s="74"/>
      <c r="BX301" s="74"/>
      <c r="BY301" s="300" t="s">
        <v>7917</v>
      </c>
      <c r="BZ301" s="363" t="s">
        <v>7918</v>
      </c>
      <c r="CA301" s="300" t="s">
        <v>7915</v>
      </c>
      <c r="CB301" s="363" t="s">
        <v>7916</v>
      </c>
      <c r="CC301" s="86" t="str">
        <f t="shared" si="90"/>
        <v>CLOSEOUT - MR319, 20x9, +18mm Offset, 8x6.5, 130.81mm Centerbore, Method Bronze</v>
      </c>
      <c r="CD301" s="74" t="s">
        <v>3719</v>
      </c>
      <c r="CE301" s="74" t="s">
        <v>3720</v>
      </c>
      <c r="CF301" s="74" t="str">
        <f t="shared" si="91"/>
        <v>STREET (3XX)</v>
      </c>
    </row>
    <row r="302" spans="1:84" s="36" customFormat="1" ht="15" customHeight="1">
      <c r="A302" s="22">
        <f t="shared" ref="A302:A331" si="94">ROW(B302)-2</f>
        <v>300</v>
      </c>
      <c r="B302" s="4" t="s">
        <v>84</v>
      </c>
      <c r="C302" s="92" t="s">
        <v>1038</v>
      </c>
      <c r="D302" s="92" t="s">
        <v>6467</v>
      </c>
      <c r="E302" s="84" t="str">
        <f>CONCATENATE(LEFT(D302,5),VLOOKUP(CONCATENATE(O302,"x",P302),'WHEEL PART NUMBER GUIDE'!$B$9:$C$51,2,FALSE),VLOOKUP(CONCATENATE(Q302, W302), 'WHEEL PART NUMBER GUIDE'!$Q$6:$R$98, 2, FALSE),VLOOKUP(Z302,'WHEEL PART NUMBER GUIDE'!$J$8:$K$54,2, FALSE),IF(V302="N/A",IF(ABS(T302)&lt;10,"0"&amp;ABS(T302),ABS(T302)),CONCATENATE(LEFT(V302,1),RIGHT(V302,1))), G302, H302)</f>
        <v>MR321785501300</v>
      </c>
      <c r="F302" s="84" t="str">
        <f t="shared" si="92"/>
        <v>MR321785501300</v>
      </c>
      <c r="G302" s="83"/>
      <c r="H302" s="83"/>
      <c r="I302" s="346">
        <v>191682034138</v>
      </c>
      <c r="J302" s="305">
        <v>44978.630990057871</v>
      </c>
      <c r="K302" s="16" t="s">
        <v>1230</v>
      </c>
      <c r="L302" s="328">
        <v>319</v>
      </c>
      <c r="M302" s="85">
        <f t="shared" si="88"/>
        <v>319</v>
      </c>
      <c r="N302" s="630"/>
      <c r="O302" s="29">
        <v>17</v>
      </c>
      <c r="P302" s="8">
        <v>8.5</v>
      </c>
      <c r="Q302" s="92" t="str">
        <f t="shared" ref="Q302:Q331" si="95">CONCATENATE(R302,"x",S302)</f>
        <v>5x5</v>
      </c>
      <c r="R302" s="3">
        <v>5</v>
      </c>
      <c r="S302" s="29">
        <v>5</v>
      </c>
      <c r="T302" s="29">
        <v>0</v>
      </c>
      <c r="U302" s="16">
        <v>4.72</v>
      </c>
      <c r="V302" s="93" t="s">
        <v>85</v>
      </c>
      <c r="W302" s="16">
        <v>71.5</v>
      </c>
      <c r="X302" s="8">
        <v>28.17</v>
      </c>
      <c r="Y302" s="47">
        <v>2650</v>
      </c>
      <c r="Z302" s="11" t="s">
        <v>4122</v>
      </c>
      <c r="AA302" s="11" t="s">
        <v>2845</v>
      </c>
      <c r="AB302" s="47" t="str">
        <f t="shared" si="89"/>
        <v>17x8.5, 5x5, 0 OS, 2650 lbs</v>
      </c>
      <c r="AC302" s="74" t="s">
        <v>4921</v>
      </c>
      <c r="AD302" s="46" t="str">
        <f>IF(AC302="N/A","None",VLOOKUP(AC302,ACCESSORIES!F:N,9,FALSE))</f>
        <v>Snap In</v>
      </c>
      <c r="AE302" s="82">
        <f>_xlfn.IFNA(VLOOKUP(AC302,ACCESSORIES!F:J,5,FALSE),"N/A")</f>
        <v>22</v>
      </c>
      <c r="AF302" s="80" t="s">
        <v>85</v>
      </c>
      <c r="AG302" s="80" t="s">
        <v>85</v>
      </c>
      <c r="AH302" s="80" t="s">
        <v>85</v>
      </c>
      <c r="AI302" s="80" t="s">
        <v>85</v>
      </c>
      <c r="AJ302" s="9" t="str">
        <f>_xlfn.IFNA(VLOOKUP(AI302,ACCESSORIES!F:J,5,FALSE),"N/A")</f>
        <v>N/A</v>
      </c>
      <c r="AK302" s="13" t="s">
        <v>237</v>
      </c>
      <c r="AL302" s="38" t="str">
        <f>_xlfn.IFNA(VLOOKUP(AK302,ACCESSORIES!E:M,6,FALSE),"N/A")</f>
        <v>N/A</v>
      </c>
      <c r="AM302" s="38" t="str">
        <f>_xlfn.IFNA(VLOOKUP(AL302,ACCESSORIES!F:J,5,FALSE),"N/A")</f>
        <v>N/A</v>
      </c>
      <c r="AN302" s="3" t="s">
        <v>85</v>
      </c>
      <c r="AO302" s="75">
        <v>16.2</v>
      </c>
      <c r="AP302" s="75">
        <v>60</v>
      </c>
      <c r="AQ302" s="3">
        <v>175</v>
      </c>
      <c r="AR302" s="34">
        <v>6.2</v>
      </c>
      <c r="AS302" s="34">
        <v>30.94</v>
      </c>
      <c r="AT302" s="34">
        <v>47.16</v>
      </c>
      <c r="AU302" s="34">
        <v>57.93</v>
      </c>
      <c r="AV302" s="34">
        <v>209.8</v>
      </c>
      <c r="AW302" s="94">
        <v>206</v>
      </c>
      <c r="AX302" s="381">
        <v>71.5</v>
      </c>
      <c r="AY302" s="382">
        <v>41.6</v>
      </c>
      <c r="AZ302" s="382">
        <v>41.6</v>
      </c>
      <c r="BA302" s="49">
        <v>35</v>
      </c>
      <c r="BB302" s="48">
        <f t="shared" si="93"/>
        <v>1.38</v>
      </c>
      <c r="BC302" s="3" t="s">
        <v>85</v>
      </c>
      <c r="BD302" s="412" t="str">
        <f>_xlfn.IFNA(VLOOKUP(BC302,ACCESSORIES!F:J,5,FALSE),"N/A")</f>
        <v>N/A</v>
      </c>
      <c r="BE302" s="3" t="s">
        <v>85</v>
      </c>
      <c r="BF302" s="412" t="str">
        <f>_xlfn.IFNA(VLOOKUP(BE302,ACCESSORIES!F:J,5,FALSE),"N/A")</f>
        <v>N/A</v>
      </c>
      <c r="BG302" s="70">
        <v>33</v>
      </c>
      <c r="BH302" s="50">
        <v>20.236220472440898</v>
      </c>
      <c r="BI302" s="50">
        <v>20.236220472440898</v>
      </c>
      <c r="BJ302" s="50">
        <v>11.417322834645701</v>
      </c>
      <c r="BK302" s="357">
        <f t="shared" ref="BK302:BK331" si="96">SUM(((BH302*25.4)*(BI302*25.4)*(BJ302*25.4))/1000000000)</f>
        <v>7.6616839999999839E-2</v>
      </c>
      <c r="BL302" s="73">
        <v>36</v>
      </c>
      <c r="BM302" s="107" t="s">
        <v>10367</v>
      </c>
      <c r="BN302" s="46" t="s">
        <v>3891</v>
      </c>
      <c r="BO302" s="29" t="s">
        <v>3907</v>
      </c>
      <c r="BP302" s="29" t="s">
        <v>5166</v>
      </c>
      <c r="BQ302" s="29" t="s">
        <v>6786</v>
      </c>
      <c r="BR302" s="29" t="s">
        <v>6576</v>
      </c>
      <c r="BS302" s="74" t="s">
        <v>4101</v>
      </c>
      <c r="BT302" s="74" t="s">
        <v>3909</v>
      </c>
      <c r="BU302" s="74" t="s">
        <v>6787</v>
      </c>
      <c r="BV302" s="74"/>
      <c r="BW302" s="74"/>
      <c r="BX302" s="74"/>
      <c r="BY302" s="300" t="s">
        <v>7233</v>
      </c>
      <c r="BZ302" s="363" t="s">
        <v>7939</v>
      </c>
      <c r="CA302" s="300" t="s">
        <v>7235</v>
      </c>
      <c r="CB302" s="363" t="s">
        <v>7940</v>
      </c>
      <c r="CC302" s="86" t="str">
        <f t="shared" si="90"/>
        <v>MR321, 17x8.5, 0mm Offset, 5x5, 71.5mm Centerbore, Gloss Black</v>
      </c>
      <c r="CD302" s="74" t="s">
        <v>3719</v>
      </c>
      <c r="CE302" s="74" t="s">
        <v>3720</v>
      </c>
      <c r="CF302" s="74" t="str">
        <f t="shared" si="91"/>
        <v>STREET (3XX)</v>
      </c>
    </row>
    <row r="303" spans="1:84" s="36" customFormat="1" ht="15" customHeight="1">
      <c r="A303" s="22">
        <f t="shared" si="94"/>
        <v>301</v>
      </c>
      <c r="B303" s="4" t="s">
        <v>84</v>
      </c>
      <c r="C303" s="92" t="s">
        <v>1038</v>
      </c>
      <c r="D303" s="92" t="s">
        <v>6467</v>
      </c>
      <c r="E303" s="84" t="str">
        <f>CONCATENATE(LEFT(D303,5),VLOOKUP(CONCATENATE(O303,"x",P303),'WHEEL PART NUMBER GUIDE'!$B$9:$C$51,2,FALSE),VLOOKUP(CONCATENATE(Q303, W303), 'WHEEL PART NUMBER GUIDE'!$Q$6:$R$98, 2, FALSE),VLOOKUP(Z303,'WHEEL PART NUMBER GUIDE'!$J$8:$K$54,2, FALSE),IF(V303="N/A",IF(ABS(T303)&lt;10,"0"&amp;ABS(T303),ABS(T303)),CONCATENATE(LEFT(V303,1),RIGHT(V303,1))), G303, H303)</f>
        <v>MR32178550300</v>
      </c>
      <c r="F303" s="84" t="str">
        <f t="shared" si="92"/>
        <v>MR32178550300</v>
      </c>
      <c r="G303" s="83"/>
      <c r="H303" s="83"/>
      <c r="I303" s="346">
        <v>191682034657</v>
      </c>
      <c r="J303" s="102">
        <v>45085.444360960646</v>
      </c>
      <c r="K303" s="16" t="s">
        <v>1230</v>
      </c>
      <c r="L303" s="328">
        <v>329</v>
      </c>
      <c r="M303" s="85">
        <f t="shared" si="88"/>
        <v>329</v>
      </c>
      <c r="N303" s="630"/>
      <c r="O303" s="29">
        <v>17</v>
      </c>
      <c r="P303" s="8">
        <v>8.5</v>
      </c>
      <c r="Q303" s="92" t="str">
        <f t="shared" si="95"/>
        <v>5x5</v>
      </c>
      <c r="R303" s="3">
        <v>5</v>
      </c>
      <c r="S303" s="29">
        <v>5</v>
      </c>
      <c r="T303" s="29">
        <v>0</v>
      </c>
      <c r="U303" s="16">
        <v>4.72</v>
      </c>
      <c r="V303" s="93" t="s">
        <v>85</v>
      </c>
      <c r="W303" s="16">
        <v>71.5</v>
      </c>
      <c r="X303" s="8">
        <v>28.17</v>
      </c>
      <c r="Y303" s="47">
        <v>2650</v>
      </c>
      <c r="Z303" s="11" t="s">
        <v>5147</v>
      </c>
      <c r="AA303" s="11" t="s">
        <v>173</v>
      </c>
      <c r="AB303" s="47" t="str">
        <f t="shared" si="89"/>
        <v>17x8.5, 5x5, 0 OS, 2650 lbs</v>
      </c>
      <c r="AC303" s="74" t="s">
        <v>6580</v>
      </c>
      <c r="AD303" s="46" t="str">
        <f>IF(AC303="N/A","None",VLOOKUP(AC303,ACCESSORIES!F:N,9,FALSE))</f>
        <v>Snap In</v>
      </c>
      <c r="AE303" s="82">
        <f>_xlfn.IFNA(VLOOKUP(AC303,ACCESSORIES!F:J,5,FALSE),"N/A")</f>
        <v>22</v>
      </c>
      <c r="AF303" s="80" t="s">
        <v>85</v>
      </c>
      <c r="AG303" s="80" t="s">
        <v>85</v>
      </c>
      <c r="AH303" s="80" t="s">
        <v>85</v>
      </c>
      <c r="AI303" s="80" t="s">
        <v>85</v>
      </c>
      <c r="AJ303" s="9" t="str">
        <f>_xlfn.IFNA(VLOOKUP(AI303,ACCESSORIES!F:J,5,FALSE),"N/A")</f>
        <v>N/A</v>
      </c>
      <c r="AK303" s="13" t="s">
        <v>237</v>
      </c>
      <c r="AL303" s="38" t="str">
        <f>_xlfn.IFNA(VLOOKUP(AK303,ACCESSORIES!E:M,6,FALSE),"N/A")</f>
        <v>N/A</v>
      </c>
      <c r="AM303" s="38" t="str">
        <f>_xlfn.IFNA(VLOOKUP(AL303,ACCESSORIES!F:J,5,FALSE),"N/A")</f>
        <v>N/A</v>
      </c>
      <c r="AN303" s="3" t="s">
        <v>85</v>
      </c>
      <c r="AO303" s="75">
        <v>16.2</v>
      </c>
      <c r="AP303" s="75">
        <v>60</v>
      </c>
      <c r="AQ303" s="3">
        <v>175</v>
      </c>
      <c r="AR303" s="34">
        <v>6.2</v>
      </c>
      <c r="AS303" s="34">
        <v>30.94</v>
      </c>
      <c r="AT303" s="34">
        <v>47.16</v>
      </c>
      <c r="AU303" s="34">
        <v>57.93</v>
      </c>
      <c r="AV303" s="34">
        <v>209.8</v>
      </c>
      <c r="AW303" s="94">
        <v>206</v>
      </c>
      <c r="AX303" s="381">
        <v>71.5</v>
      </c>
      <c r="AY303" s="382">
        <v>41.6</v>
      </c>
      <c r="AZ303" s="382">
        <v>41.6</v>
      </c>
      <c r="BA303" s="49">
        <v>35</v>
      </c>
      <c r="BB303" s="48">
        <f t="shared" si="93"/>
        <v>1.38</v>
      </c>
      <c r="BC303" s="3" t="s">
        <v>85</v>
      </c>
      <c r="BD303" s="412" t="str">
        <f>_xlfn.IFNA(VLOOKUP(BC303,ACCESSORIES!F:J,5,FALSE),"N/A")</f>
        <v>N/A</v>
      </c>
      <c r="BE303" s="3" t="s">
        <v>85</v>
      </c>
      <c r="BF303" s="412" t="str">
        <f>_xlfn.IFNA(VLOOKUP(BE303,ACCESSORIES!F:J,5,FALSE),"N/A")</f>
        <v>N/A</v>
      </c>
      <c r="BG303" s="70">
        <v>33</v>
      </c>
      <c r="BH303" s="50">
        <v>20.236220472440898</v>
      </c>
      <c r="BI303" s="50">
        <v>20.236220472440898</v>
      </c>
      <c r="BJ303" s="50">
        <v>11.417322834645701</v>
      </c>
      <c r="BK303" s="357">
        <f t="shared" si="96"/>
        <v>7.6616839999999839E-2</v>
      </c>
      <c r="BL303" s="73">
        <v>36</v>
      </c>
      <c r="BM303" s="107" t="s">
        <v>10367</v>
      </c>
      <c r="BN303" s="46" t="s">
        <v>3891</v>
      </c>
      <c r="BO303" s="29" t="s">
        <v>3907</v>
      </c>
      <c r="BP303" s="29" t="s">
        <v>5166</v>
      </c>
      <c r="BQ303" s="29" t="s">
        <v>6786</v>
      </c>
      <c r="BR303" s="29" t="s">
        <v>6576</v>
      </c>
      <c r="BS303" s="74" t="s">
        <v>4101</v>
      </c>
      <c r="BT303" s="74" t="s">
        <v>3909</v>
      </c>
      <c r="BU303" s="74" t="s">
        <v>6787</v>
      </c>
      <c r="BV303" s="74"/>
      <c r="BW303" s="74"/>
      <c r="BX303" s="74"/>
      <c r="BY303" s="300" t="s">
        <v>7237</v>
      </c>
      <c r="BZ303" s="363" t="s">
        <v>7957</v>
      </c>
      <c r="CA303" s="300" t="s">
        <v>7239</v>
      </c>
      <c r="CB303" s="363" t="s">
        <v>7958</v>
      </c>
      <c r="CC303" s="86" t="str">
        <f t="shared" si="90"/>
        <v>MR321, 17x8.5, 0mm Offset, 5x5, 71.5mm Centerbore, Machined - Clear Coat</v>
      </c>
      <c r="CD303" s="74" t="s">
        <v>3719</v>
      </c>
      <c r="CE303" s="74" t="s">
        <v>3720</v>
      </c>
      <c r="CF303" s="74" t="str">
        <f t="shared" si="91"/>
        <v>STREET (3XX)</v>
      </c>
    </row>
    <row r="304" spans="1:84" s="36" customFormat="1" ht="15" customHeight="1">
      <c r="A304" s="22">
        <f t="shared" si="94"/>
        <v>302</v>
      </c>
      <c r="B304" s="4" t="s">
        <v>84</v>
      </c>
      <c r="C304" s="92" t="s">
        <v>1038</v>
      </c>
      <c r="D304" s="92" t="s">
        <v>6467</v>
      </c>
      <c r="E304" s="84" t="str">
        <f>CONCATENATE(LEFT(D304,5),VLOOKUP(CONCATENATE(O304,"x",P304),'WHEEL PART NUMBER GUIDE'!$B$9:$C$51,2,FALSE),VLOOKUP(CONCATENATE(Q304, W304), 'WHEEL PART NUMBER GUIDE'!$Q$6:$R$98, 2, FALSE),VLOOKUP(Z304,'WHEEL PART NUMBER GUIDE'!$J$8:$K$54,2, FALSE),IF(V304="N/A",IF(ABS(T304)&lt;10,"0"&amp;ABS(T304),ABS(T304)),CONCATENATE(LEFT(V304,1),RIGHT(V304,1))), G304, H304)</f>
        <v>MR321785581300</v>
      </c>
      <c r="F304" s="84" t="str">
        <f t="shared" si="92"/>
        <v>MR321785581300</v>
      </c>
      <c r="G304" s="83"/>
      <c r="H304" s="83"/>
      <c r="I304" s="346">
        <v>191682034152</v>
      </c>
      <c r="J304" s="305">
        <v>44978.630990254627</v>
      </c>
      <c r="K304" s="16" t="s">
        <v>1230</v>
      </c>
      <c r="L304" s="328">
        <v>319</v>
      </c>
      <c r="M304" s="85">
        <f t="shared" si="88"/>
        <v>319</v>
      </c>
      <c r="N304" s="630"/>
      <c r="O304" s="29">
        <v>17</v>
      </c>
      <c r="P304" s="8">
        <v>8.5</v>
      </c>
      <c r="Q304" s="92" t="str">
        <f t="shared" si="95"/>
        <v>5x150</v>
      </c>
      <c r="R304" s="3">
        <v>5</v>
      </c>
      <c r="S304" s="29">
        <v>150</v>
      </c>
      <c r="T304" s="29">
        <v>0</v>
      </c>
      <c r="U304" s="16">
        <v>4.72</v>
      </c>
      <c r="V304" s="93" t="s">
        <v>85</v>
      </c>
      <c r="W304" s="16">
        <v>110.5</v>
      </c>
      <c r="X304" s="8">
        <v>28.17</v>
      </c>
      <c r="Y304" s="47">
        <v>2650</v>
      </c>
      <c r="Z304" s="11" t="s">
        <v>4122</v>
      </c>
      <c r="AA304" s="11" t="s">
        <v>2845</v>
      </c>
      <c r="AB304" s="47" t="str">
        <f t="shared" si="89"/>
        <v>17x8.5, 5x150, 0 OS, 2650 lbs</v>
      </c>
      <c r="AC304" s="74" t="s">
        <v>4924</v>
      </c>
      <c r="AD304" s="46" t="str">
        <f>IF(AC304="N/A","None",VLOOKUP(AC304,ACCESSORIES!F:N,9,FALSE))</f>
        <v>Snap In</v>
      </c>
      <c r="AE304" s="82">
        <f>_xlfn.IFNA(VLOOKUP(AC304,ACCESSORIES!F:J,5,FALSE),"N/A")</f>
        <v>22</v>
      </c>
      <c r="AF304" s="80" t="s">
        <v>85</v>
      </c>
      <c r="AG304" s="80" t="s">
        <v>85</v>
      </c>
      <c r="AH304" s="80" t="s">
        <v>85</v>
      </c>
      <c r="AI304" s="80" t="s">
        <v>85</v>
      </c>
      <c r="AJ304" s="9" t="str">
        <f>_xlfn.IFNA(VLOOKUP(AI304,ACCESSORIES!F:J,5,FALSE),"N/A")</f>
        <v>N/A</v>
      </c>
      <c r="AK304" s="13" t="s">
        <v>237</v>
      </c>
      <c r="AL304" s="38" t="str">
        <f>_xlfn.IFNA(VLOOKUP(AK304,ACCESSORIES!E:M,6,FALSE),"N/A")</f>
        <v>N/A</v>
      </c>
      <c r="AM304" s="38" t="str">
        <f>_xlfn.IFNA(VLOOKUP(AL304,ACCESSORIES!F:J,5,FALSE),"N/A")</f>
        <v>N/A</v>
      </c>
      <c r="AN304" s="3" t="s">
        <v>85</v>
      </c>
      <c r="AO304" s="75">
        <v>16.2</v>
      </c>
      <c r="AP304" s="75">
        <v>60</v>
      </c>
      <c r="AQ304" s="3">
        <v>185</v>
      </c>
      <c r="AR304" s="34">
        <v>0</v>
      </c>
      <c r="AS304" s="34">
        <v>30.94</v>
      </c>
      <c r="AT304" s="34">
        <v>47.16</v>
      </c>
      <c r="AU304" s="34">
        <v>57.93</v>
      </c>
      <c r="AV304" s="34">
        <v>209.8</v>
      </c>
      <c r="AW304" s="94">
        <v>206</v>
      </c>
      <c r="AX304" s="381">
        <v>103.34</v>
      </c>
      <c r="AY304" s="382">
        <v>33.61</v>
      </c>
      <c r="AZ304" s="382">
        <v>41.6</v>
      </c>
      <c r="BA304" s="49">
        <v>35</v>
      </c>
      <c r="BB304" s="48">
        <f t="shared" si="93"/>
        <v>1.38</v>
      </c>
      <c r="BC304" s="3" t="s">
        <v>85</v>
      </c>
      <c r="BD304" s="412" t="str">
        <f>_xlfn.IFNA(VLOOKUP(BC304,ACCESSORIES!F:J,5,FALSE),"N/A")</f>
        <v>N/A</v>
      </c>
      <c r="BE304" s="3" t="s">
        <v>85</v>
      </c>
      <c r="BF304" s="412" t="str">
        <f>_xlfn.IFNA(VLOOKUP(BE304,ACCESSORIES!F:J,5,FALSE),"N/A")</f>
        <v>N/A</v>
      </c>
      <c r="BG304" s="70">
        <v>33</v>
      </c>
      <c r="BH304" s="50">
        <v>20.236220472440898</v>
      </c>
      <c r="BI304" s="50">
        <v>20.236220472440898</v>
      </c>
      <c r="BJ304" s="50">
        <v>11.417322834645701</v>
      </c>
      <c r="BK304" s="357">
        <f t="shared" si="96"/>
        <v>7.6616839999999839E-2</v>
      </c>
      <c r="BL304" s="73">
        <v>36</v>
      </c>
      <c r="BM304" s="107" t="s">
        <v>10367</v>
      </c>
      <c r="BN304" s="46" t="s">
        <v>3891</v>
      </c>
      <c r="BO304" s="29" t="s">
        <v>3907</v>
      </c>
      <c r="BP304" s="29" t="s">
        <v>5166</v>
      </c>
      <c r="BQ304" s="29" t="s">
        <v>6786</v>
      </c>
      <c r="BR304" s="29" t="s">
        <v>6576</v>
      </c>
      <c r="BS304" s="74" t="s">
        <v>4101</v>
      </c>
      <c r="BT304" s="74" t="s">
        <v>3909</v>
      </c>
      <c r="BU304" s="74" t="s">
        <v>6787</v>
      </c>
      <c r="BV304" s="74"/>
      <c r="BW304" s="74"/>
      <c r="BX304" s="74"/>
      <c r="BY304" s="300" t="s">
        <v>7233</v>
      </c>
      <c r="BZ304" s="363" t="s">
        <v>7939</v>
      </c>
      <c r="CA304" s="300" t="s">
        <v>7235</v>
      </c>
      <c r="CB304" s="363" t="s">
        <v>7940</v>
      </c>
      <c r="CC304" s="86" t="str">
        <f t="shared" si="90"/>
        <v>MR321, 17x8.5, 0mm Offset, 5x150, 110.5mm Centerbore, Gloss Black</v>
      </c>
      <c r="CD304" s="74" t="s">
        <v>3719</v>
      </c>
      <c r="CE304" s="74" t="s">
        <v>3720</v>
      </c>
      <c r="CF304" s="74" t="str">
        <f t="shared" si="91"/>
        <v>STREET (3XX)</v>
      </c>
    </row>
    <row r="305" spans="1:84" s="36" customFormat="1" ht="15" customHeight="1">
      <c r="A305" s="22">
        <f t="shared" si="94"/>
        <v>303</v>
      </c>
      <c r="B305" s="4" t="s">
        <v>84</v>
      </c>
      <c r="C305" s="92" t="s">
        <v>1038</v>
      </c>
      <c r="D305" s="92" t="s">
        <v>6467</v>
      </c>
      <c r="E305" s="84" t="str">
        <f>CONCATENATE(LEFT(D305,5),VLOOKUP(CONCATENATE(O305,"x",P305),'WHEEL PART NUMBER GUIDE'!$B$9:$C$51,2,FALSE),VLOOKUP(CONCATENATE(Q305, W305), 'WHEEL PART NUMBER GUIDE'!$Q$6:$R$98, 2, FALSE),VLOOKUP(Z305,'WHEEL PART NUMBER GUIDE'!$J$8:$K$54,2, FALSE),IF(V305="N/A",IF(ABS(T305)&lt;10,"0"&amp;ABS(T305),ABS(T305)),CONCATENATE(LEFT(V305,1),RIGHT(V305,1))), G305, H305)</f>
        <v>MR32178558300</v>
      </c>
      <c r="F305" s="84" t="str">
        <f t="shared" si="92"/>
        <v>MR32178558300</v>
      </c>
      <c r="G305" s="83"/>
      <c r="H305" s="83"/>
      <c r="I305" s="346">
        <v>191682034664</v>
      </c>
      <c r="J305" s="102">
        <v>45085.444361805552</v>
      </c>
      <c r="K305" s="16" t="s">
        <v>1230</v>
      </c>
      <c r="L305" s="328">
        <v>329</v>
      </c>
      <c r="M305" s="85">
        <f t="shared" si="88"/>
        <v>329</v>
      </c>
      <c r="N305" s="630"/>
      <c r="O305" s="29">
        <v>17</v>
      </c>
      <c r="P305" s="8">
        <v>8.5</v>
      </c>
      <c r="Q305" s="92" t="str">
        <f t="shared" si="95"/>
        <v>5x150</v>
      </c>
      <c r="R305" s="3">
        <v>5</v>
      </c>
      <c r="S305" s="29">
        <v>150</v>
      </c>
      <c r="T305" s="29">
        <v>0</v>
      </c>
      <c r="U305" s="16">
        <v>4.72</v>
      </c>
      <c r="V305" s="93" t="s">
        <v>85</v>
      </c>
      <c r="W305" s="16">
        <v>110.5</v>
      </c>
      <c r="X305" s="8">
        <v>28.17</v>
      </c>
      <c r="Y305" s="47">
        <v>2650</v>
      </c>
      <c r="Z305" s="11" t="s">
        <v>5147</v>
      </c>
      <c r="AA305" s="11" t="s">
        <v>173</v>
      </c>
      <c r="AB305" s="47" t="str">
        <f t="shared" si="89"/>
        <v>17x8.5, 5x150, 0 OS, 2650 lbs</v>
      </c>
      <c r="AC305" s="74" t="s">
        <v>6582</v>
      </c>
      <c r="AD305" s="46" t="str">
        <f>IF(AC305="N/A","None",VLOOKUP(AC305,ACCESSORIES!F:N,9,FALSE))</f>
        <v>Snap In</v>
      </c>
      <c r="AE305" s="82">
        <f>_xlfn.IFNA(VLOOKUP(AC305,ACCESSORIES!F:J,5,FALSE),"N/A")</f>
        <v>22</v>
      </c>
      <c r="AF305" s="80" t="s">
        <v>85</v>
      </c>
      <c r="AG305" s="80" t="s">
        <v>85</v>
      </c>
      <c r="AH305" s="80" t="s">
        <v>85</v>
      </c>
      <c r="AI305" s="80" t="s">
        <v>85</v>
      </c>
      <c r="AJ305" s="9" t="str">
        <f>_xlfn.IFNA(VLOOKUP(AI305,ACCESSORIES!F:J,5,FALSE),"N/A")</f>
        <v>N/A</v>
      </c>
      <c r="AK305" s="13" t="s">
        <v>237</v>
      </c>
      <c r="AL305" s="38" t="str">
        <f>_xlfn.IFNA(VLOOKUP(AK305,ACCESSORIES!E:M,6,FALSE),"N/A")</f>
        <v>N/A</v>
      </c>
      <c r="AM305" s="38" t="str">
        <f>_xlfn.IFNA(VLOOKUP(AL305,ACCESSORIES!F:J,5,FALSE),"N/A")</f>
        <v>N/A</v>
      </c>
      <c r="AN305" s="3" t="s">
        <v>85</v>
      </c>
      <c r="AO305" s="75">
        <v>16.2</v>
      </c>
      <c r="AP305" s="75">
        <v>60</v>
      </c>
      <c r="AQ305" s="3">
        <v>185</v>
      </c>
      <c r="AR305" s="34">
        <v>0</v>
      </c>
      <c r="AS305" s="34">
        <v>30.94</v>
      </c>
      <c r="AT305" s="34">
        <v>47.16</v>
      </c>
      <c r="AU305" s="34">
        <v>57.93</v>
      </c>
      <c r="AV305" s="34">
        <v>209.8</v>
      </c>
      <c r="AW305" s="94">
        <v>206</v>
      </c>
      <c r="AX305" s="381">
        <v>103.34</v>
      </c>
      <c r="AY305" s="382">
        <v>33.61</v>
      </c>
      <c r="AZ305" s="382">
        <v>41.6</v>
      </c>
      <c r="BA305" s="49">
        <v>35</v>
      </c>
      <c r="BB305" s="48">
        <f t="shared" si="93"/>
        <v>1.38</v>
      </c>
      <c r="BC305" s="3" t="s">
        <v>85</v>
      </c>
      <c r="BD305" s="412" t="str">
        <f>_xlfn.IFNA(VLOOKUP(BC305,ACCESSORIES!F:J,5,FALSE),"N/A")</f>
        <v>N/A</v>
      </c>
      <c r="BE305" s="3" t="s">
        <v>85</v>
      </c>
      <c r="BF305" s="412" t="str">
        <f>_xlfn.IFNA(VLOOKUP(BE305,ACCESSORIES!F:J,5,FALSE),"N/A")</f>
        <v>N/A</v>
      </c>
      <c r="BG305" s="70">
        <v>33</v>
      </c>
      <c r="BH305" s="50">
        <v>20.236220472440898</v>
      </c>
      <c r="BI305" s="50">
        <v>20.236220472440898</v>
      </c>
      <c r="BJ305" s="50">
        <v>11.417322834645701</v>
      </c>
      <c r="BK305" s="357">
        <f t="shared" si="96"/>
        <v>7.6616839999999839E-2</v>
      </c>
      <c r="BL305" s="73">
        <v>36</v>
      </c>
      <c r="BM305" s="107" t="s">
        <v>10367</v>
      </c>
      <c r="BN305" s="46" t="s">
        <v>3891</v>
      </c>
      <c r="BO305" s="29" t="s">
        <v>3907</v>
      </c>
      <c r="BP305" s="29" t="s">
        <v>5166</v>
      </c>
      <c r="BQ305" s="29" t="s">
        <v>6786</v>
      </c>
      <c r="BR305" s="29" t="s">
        <v>6576</v>
      </c>
      <c r="BS305" s="74" t="s">
        <v>4101</v>
      </c>
      <c r="BT305" s="74" t="s">
        <v>3909</v>
      </c>
      <c r="BU305" s="74" t="s">
        <v>6787</v>
      </c>
      <c r="BV305" s="74"/>
      <c r="BW305" s="74"/>
      <c r="BX305" s="74"/>
      <c r="BY305" s="300" t="s">
        <v>7237</v>
      </c>
      <c r="BZ305" s="363" t="s">
        <v>7957</v>
      </c>
      <c r="CA305" s="300" t="s">
        <v>7239</v>
      </c>
      <c r="CB305" s="363" t="s">
        <v>7958</v>
      </c>
      <c r="CC305" s="86" t="str">
        <f t="shared" si="90"/>
        <v>MR321, 17x8.5, 0mm Offset, 5x150, 110.5mm Centerbore, Machined - Clear Coat</v>
      </c>
      <c r="CD305" s="74" t="s">
        <v>3719</v>
      </c>
      <c r="CE305" s="74" t="s">
        <v>3720</v>
      </c>
      <c r="CF305" s="74" t="str">
        <f t="shared" si="91"/>
        <v>STREET (3XX)</v>
      </c>
    </row>
    <row r="306" spans="1:84" s="36" customFormat="1" ht="15" customHeight="1">
      <c r="A306" s="22">
        <f t="shared" si="94"/>
        <v>304</v>
      </c>
      <c r="B306" s="4" t="s">
        <v>84</v>
      </c>
      <c r="C306" s="92" t="s">
        <v>1038</v>
      </c>
      <c r="D306" s="92" t="s">
        <v>6467</v>
      </c>
      <c r="E306" s="84" t="str">
        <f>CONCATENATE(LEFT(D306,5),VLOOKUP(CONCATENATE(O306,"x",P306),'WHEEL PART NUMBER GUIDE'!$B$9:$C$51,2,FALSE),VLOOKUP(CONCATENATE(Q306, W306), 'WHEEL PART NUMBER GUIDE'!$Q$6:$R$98, 2, FALSE),VLOOKUP(Z306,'WHEEL PART NUMBER GUIDE'!$J$8:$K$54,2, FALSE),IF(V306="N/A",IF(ABS(T306)&lt;10,"0"&amp;ABS(T306),ABS(T306)),CONCATENATE(LEFT(V306,1),RIGHT(V306,1))), G306, H306)</f>
        <v>MR32178555300</v>
      </c>
      <c r="F306" s="84" t="str">
        <f t="shared" si="92"/>
        <v>MR32178555300</v>
      </c>
      <c r="G306" s="83"/>
      <c r="H306" s="83"/>
      <c r="I306" s="346">
        <v>191682034671</v>
      </c>
      <c r="J306" s="102">
        <v>45085.444361967595</v>
      </c>
      <c r="K306" s="16" t="s">
        <v>1230</v>
      </c>
      <c r="L306" s="328">
        <v>329</v>
      </c>
      <c r="M306" s="85">
        <f t="shared" si="88"/>
        <v>329</v>
      </c>
      <c r="N306" s="630"/>
      <c r="O306" s="29">
        <v>17</v>
      </c>
      <c r="P306" s="8">
        <v>8.5</v>
      </c>
      <c r="Q306" s="92" t="str">
        <f t="shared" si="95"/>
        <v>5x5.5</v>
      </c>
      <c r="R306" s="3">
        <v>5</v>
      </c>
      <c r="S306" s="29">
        <v>5.5</v>
      </c>
      <c r="T306" s="29">
        <v>0</v>
      </c>
      <c r="U306" s="16">
        <v>4.72</v>
      </c>
      <c r="V306" s="93" t="s">
        <v>85</v>
      </c>
      <c r="W306" s="16">
        <v>108</v>
      </c>
      <c r="X306" s="8">
        <v>28.17</v>
      </c>
      <c r="Y306" s="47">
        <v>2650</v>
      </c>
      <c r="Z306" s="11" t="s">
        <v>5147</v>
      </c>
      <c r="AA306" s="11" t="s">
        <v>173</v>
      </c>
      <c r="AB306" s="47" t="str">
        <f t="shared" si="89"/>
        <v>17x8.5, 5x5.5, 0 OS, 2650 lbs</v>
      </c>
      <c r="AC306" s="74" t="s">
        <v>6582</v>
      </c>
      <c r="AD306" s="46" t="str">
        <f>IF(AC306="N/A","None",VLOOKUP(AC306,ACCESSORIES!F:N,9,FALSE))</f>
        <v>Snap In</v>
      </c>
      <c r="AE306" s="82">
        <f>_xlfn.IFNA(VLOOKUP(AC306,ACCESSORIES!F:J,5,FALSE),"N/A")</f>
        <v>22</v>
      </c>
      <c r="AF306" s="80" t="s">
        <v>85</v>
      </c>
      <c r="AG306" s="80" t="s">
        <v>85</v>
      </c>
      <c r="AH306" s="80" t="s">
        <v>85</v>
      </c>
      <c r="AI306" s="80" t="s">
        <v>85</v>
      </c>
      <c r="AJ306" s="9" t="str">
        <f>_xlfn.IFNA(VLOOKUP(AI306,ACCESSORIES!F:J,5,FALSE),"N/A")</f>
        <v>N/A</v>
      </c>
      <c r="AK306" s="13" t="s">
        <v>237</v>
      </c>
      <c r="AL306" s="38" t="str">
        <f>_xlfn.IFNA(VLOOKUP(AK306,ACCESSORIES!E:M,6,FALSE),"N/A")</f>
        <v>N/A</v>
      </c>
      <c r="AM306" s="38" t="str">
        <f>_xlfn.IFNA(VLOOKUP(AL306,ACCESSORIES!F:J,5,FALSE),"N/A")</f>
        <v>N/A</v>
      </c>
      <c r="AN306" s="3" t="s">
        <v>85</v>
      </c>
      <c r="AO306" s="75">
        <v>16.2</v>
      </c>
      <c r="AP306" s="75">
        <v>60</v>
      </c>
      <c r="AQ306" s="3">
        <v>175</v>
      </c>
      <c r="AR306" s="34">
        <v>6.19</v>
      </c>
      <c r="AS306" s="34">
        <v>30.94</v>
      </c>
      <c r="AT306" s="34">
        <v>47.16</v>
      </c>
      <c r="AU306" s="34">
        <v>57.93</v>
      </c>
      <c r="AV306" s="34">
        <v>209.8</v>
      </c>
      <c r="AW306" s="94">
        <v>206</v>
      </c>
      <c r="AX306" s="381">
        <v>103.34</v>
      </c>
      <c r="AY306" s="382">
        <v>33.61</v>
      </c>
      <c r="AZ306" s="382">
        <v>41.6</v>
      </c>
      <c r="BA306" s="49">
        <v>35</v>
      </c>
      <c r="BB306" s="48">
        <f t="shared" si="93"/>
        <v>1.38</v>
      </c>
      <c r="BC306" s="3" t="s">
        <v>85</v>
      </c>
      <c r="BD306" s="412" t="str">
        <f>_xlfn.IFNA(VLOOKUP(BC306,ACCESSORIES!F:J,5,FALSE),"N/A")</f>
        <v>N/A</v>
      </c>
      <c r="BE306" s="3" t="s">
        <v>85</v>
      </c>
      <c r="BF306" s="412" t="str">
        <f>_xlfn.IFNA(VLOOKUP(BE306,ACCESSORIES!F:J,5,FALSE),"N/A")</f>
        <v>N/A</v>
      </c>
      <c r="BG306" s="70">
        <v>33</v>
      </c>
      <c r="BH306" s="50">
        <v>20.236220472440898</v>
      </c>
      <c r="BI306" s="50">
        <v>20.236220472440898</v>
      </c>
      <c r="BJ306" s="50">
        <v>11.417322834645701</v>
      </c>
      <c r="BK306" s="357">
        <f t="shared" si="96"/>
        <v>7.6616839999999839E-2</v>
      </c>
      <c r="BL306" s="73">
        <v>36</v>
      </c>
      <c r="BM306" s="107" t="s">
        <v>10367</v>
      </c>
      <c r="BN306" s="46" t="s">
        <v>3891</v>
      </c>
      <c r="BO306" s="29" t="s">
        <v>3907</v>
      </c>
      <c r="BP306" s="29" t="s">
        <v>5166</v>
      </c>
      <c r="BQ306" s="29" t="s">
        <v>6786</v>
      </c>
      <c r="BR306" s="29" t="s">
        <v>6576</v>
      </c>
      <c r="BS306" s="74" t="s">
        <v>4101</v>
      </c>
      <c r="BT306" s="74" t="s">
        <v>3909</v>
      </c>
      <c r="BU306" s="74" t="s">
        <v>6787</v>
      </c>
      <c r="BV306" s="74"/>
      <c r="BW306" s="74"/>
      <c r="BX306" s="74"/>
      <c r="BY306" s="300" t="s">
        <v>7237</v>
      </c>
      <c r="BZ306" s="363" t="s">
        <v>7957</v>
      </c>
      <c r="CA306" s="300" t="s">
        <v>7239</v>
      </c>
      <c r="CB306" s="363" t="s">
        <v>7958</v>
      </c>
      <c r="CC306" s="86" t="str">
        <f t="shared" si="90"/>
        <v>MR321, 17x8.5, 0mm Offset, 5x5.5, 108mm Centerbore, Machined - Clear Coat</v>
      </c>
      <c r="CD306" s="74" t="s">
        <v>3719</v>
      </c>
      <c r="CE306" s="74" t="s">
        <v>3720</v>
      </c>
      <c r="CF306" s="74" t="str">
        <f t="shared" si="91"/>
        <v>STREET (3XX)</v>
      </c>
    </row>
    <row r="307" spans="1:84" s="36" customFormat="1" ht="15" customHeight="1">
      <c r="A307" s="22">
        <f t="shared" si="94"/>
        <v>305</v>
      </c>
      <c r="B307" s="4" t="s">
        <v>84</v>
      </c>
      <c r="C307" s="92" t="s">
        <v>1038</v>
      </c>
      <c r="D307" s="92" t="s">
        <v>6467</v>
      </c>
      <c r="E307" s="84" t="str">
        <f>CONCATENATE(LEFT(D307,5),VLOOKUP(CONCATENATE(O307,"x",P307),'WHEEL PART NUMBER GUIDE'!$B$9:$C$51,2,FALSE),VLOOKUP(CONCATENATE(Q307, W307), 'WHEEL PART NUMBER GUIDE'!$Q$6:$R$98, 2, FALSE),VLOOKUP(Z307,'WHEEL PART NUMBER GUIDE'!$J$8:$K$54,2, FALSE),IF(V307="N/A",IF(ABS(T307)&lt;10,"0"&amp;ABS(T307),ABS(T307)),CONCATENATE(LEFT(V307,1),RIGHT(V307,1))), G307, H307)</f>
        <v>MR321785161300</v>
      </c>
      <c r="F307" s="84" t="str">
        <f t="shared" si="92"/>
        <v>MR321785161300</v>
      </c>
      <c r="G307" s="83"/>
      <c r="H307" s="83"/>
      <c r="I307" s="346">
        <v>191682034213</v>
      </c>
      <c r="J307" s="305">
        <v>44978.630990682868</v>
      </c>
      <c r="K307" s="16" t="s">
        <v>1230</v>
      </c>
      <c r="L307" s="328">
        <v>319</v>
      </c>
      <c r="M307" s="85">
        <f t="shared" si="88"/>
        <v>319</v>
      </c>
      <c r="N307" s="630"/>
      <c r="O307" s="29">
        <v>17</v>
      </c>
      <c r="P307" s="8">
        <v>8.5</v>
      </c>
      <c r="Q307" s="92" t="str">
        <f t="shared" si="95"/>
        <v>6x135</v>
      </c>
      <c r="R307" s="3">
        <v>6</v>
      </c>
      <c r="S307" s="29">
        <v>135</v>
      </c>
      <c r="T307" s="29">
        <v>0</v>
      </c>
      <c r="U307" s="16">
        <v>4.72</v>
      </c>
      <c r="V307" s="93" t="s">
        <v>85</v>
      </c>
      <c r="W307" s="16">
        <v>87</v>
      </c>
      <c r="X307" s="8">
        <v>28.17</v>
      </c>
      <c r="Y307" s="47">
        <v>2650</v>
      </c>
      <c r="Z307" s="11" t="s">
        <v>4122</v>
      </c>
      <c r="AA307" s="11" t="s">
        <v>2845</v>
      </c>
      <c r="AB307" s="47" t="str">
        <f t="shared" si="89"/>
        <v>17x8.5, 6x135, 0 OS, 2650 lbs</v>
      </c>
      <c r="AC307" s="74" t="s">
        <v>4921</v>
      </c>
      <c r="AD307" s="46" t="str">
        <f>IF(AC307="N/A","None",VLOOKUP(AC307,ACCESSORIES!F:N,9,FALSE))</f>
        <v>Snap In</v>
      </c>
      <c r="AE307" s="82">
        <f>_xlfn.IFNA(VLOOKUP(AC307,ACCESSORIES!F:J,5,FALSE),"N/A")</f>
        <v>22</v>
      </c>
      <c r="AF307" s="80" t="s">
        <v>85</v>
      </c>
      <c r="AG307" s="80" t="s">
        <v>85</v>
      </c>
      <c r="AH307" s="80" t="s">
        <v>85</v>
      </c>
      <c r="AI307" s="80" t="s">
        <v>85</v>
      </c>
      <c r="AJ307" s="9" t="str">
        <f>_xlfn.IFNA(VLOOKUP(AI307,ACCESSORIES!F:J,5,FALSE),"N/A")</f>
        <v>N/A</v>
      </c>
      <c r="AK307" s="13" t="s">
        <v>237</v>
      </c>
      <c r="AL307" s="38" t="str">
        <f>_xlfn.IFNA(VLOOKUP(AK307,ACCESSORIES!E:M,6,FALSE),"N/A")</f>
        <v>N/A</v>
      </c>
      <c r="AM307" s="38" t="str">
        <f>_xlfn.IFNA(VLOOKUP(AL307,ACCESSORIES!F:J,5,FALSE),"N/A")</f>
        <v>N/A</v>
      </c>
      <c r="AN307" s="3" t="s">
        <v>85</v>
      </c>
      <c r="AO307" s="75">
        <v>16.2</v>
      </c>
      <c r="AP307" s="75">
        <v>60</v>
      </c>
      <c r="AQ307" s="3">
        <v>175</v>
      </c>
      <c r="AR307" s="34">
        <v>6.19</v>
      </c>
      <c r="AS307" s="34">
        <v>30.94</v>
      </c>
      <c r="AT307" s="34">
        <v>47.16</v>
      </c>
      <c r="AU307" s="34">
        <v>57.93</v>
      </c>
      <c r="AV307" s="34">
        <v>209.8</v>
      </c>
      <c r="AW307" s="94">
        <v>206</v>
      </c>
      <c r="AX307" s="381">
        <v>82.6</v>
      </c>
      <c r="AY307" s="382">
        <v>33.61</v>
      </c>
      <c r="AZ307" s="382">
        <v>41.6</v>
      </c>
      <c r="BA307" s="49">
        <v>35</v>
      </c>
      <c r="BB307" s="48">
        <f t="shared" si="93"/>
        <v>1.38</v>
      </c>
      <c r="BC307" s="3" t="s">
        <v>85</v>
      </c>
      <c r="BD307" s="412" t="str">
        <f>_xlfn.IFNA(VLOOKUP(BC307,ACCESSORIES!F:J,5,FALSE),"N/A")</f>
        <v>N/A</v>
      </c>
      <c r="BE307" s="3" t="s">
        <v>85</v>
      </c>
      <c r="BF307" s="412" t="str">
        <f>_xlfn.IFNA(VLOOKUP(BE307,ACCESSORIES!F:J,5,FALSE),"N/A")</f>
        <v>N/A</v>
      </c>
      <c r="BG307" s="70">
        <v>33</v>
      </c>
      <c r="BH307" s="50">
        <v>20.236220472440898</v>
      </c>
      <c r="BI307" s="50">
        <v>20.236220472440898</v>
      </c>
      <c r="BJ307" s="50">
        <v>11.417322834645701</v>
      </c>
      <c r="BK307" s="357">
        <f t="shared" si="96"/>
        <v>7.6616839999999839E-2</v>
      </c>
      <c r="BL307" s="73">
        <v>36</v>
      </c>
      <c r="BM307" s="107" t="s">
        <v>10367</v>
      </c>
      <c r="BN307" s="46" t="s">
        <v>3891</v>
      </c>
      <c r="BO307" s="29" t="s">
        <v>3907</v>
      </c>
      <c r="BP307" s="29" t="s">
        <v>5166</v>
      </c>
      <c r="BQ307" s="29" t="s">
        <v>6786</v>
      </c>
      <c r="BR307" s="29" t="s">
        <v>6576</v>
      </c>
      <c r="BS307" s="74" t="s">
        <v>4101</v>
      </c>
      <c r="BT307" s="74" t="s">
        <v>3909</v>
      </c>
      <c r="BU307" s="74" t="s">
        <v>6787</v>
      </c>
      <c r="BV307" s="74"/>
      <c r="BW307" s="74"/>
      <c r="BX307" s="74"/>
      <c r="BY307" s="300" t="s">
        <v>7955</v>
      </c>
      <c r="BZ307" s="363" t="s">
        <v>7956</v>
      </c>
      <c r="CA307" s="300" t="s">
        <v>7953</v>
      </c>
      <c r="CB307" s="363" t="s">
        <v>7954</v>
      </c>
      <c r="CC307" s="86" t="str">
        <f t="shared" si="90"/>
        <v>MR321, 17x8.5, 0mm Offset, 6x135, 87mm Centerbore, Gloss Black</v>
      </c>
      <c r="CD307" s="74" t="s">
        <v>3719</v>
      </c>
      <c r="CE307" s="74" t="s">
        <v>3720</v>
      </c>
      <c r="CF307" s="74" t="str">
        <f t="shared" si="91"/>
        <v>STREET (3XX)</v>
      </c>
    </row>
    <row r="308" spans="1:84" s="36" customFormat="1" ht="15" customHeight="1">
      <c r="A308" s="22">
        <f t="shared" si="94"/>
        <v>306</v>
      </c>
      <c r="B308" s="4" t="s">
        <v>84</v>
      </c>
      <c r="C308" s="92" t="s">
        <v>1038</v>
      </c>
      <c r="D308" s="92" t="s">
        <v>6467</v>
      </c>
      <c r="E308" s="84" t="str">
        <f>CONCATENATE(LEFT(D308,5),VLOOKUP(CONCATENATE(O308,"x",P308),'WHEEL PART NUMBER GUIDE'!$B$9:$C$51,2,FALSE),VLOOKUP(CONCATENATE(Q308, W308), 'WHEEL PART NUMBER GUIDE'!$Q$6:$R$98, 2, FALSE),VLOOKUP(Z308,'WHEEL PART NUMBER GUIDE'!$J$8:$K$54,2, FALSE),IF(V308="N/A",IF(ABS(T308)&lt;10,"0"&amp;ABS(T308),ABS(T308)),CONCATENATE(LEFT(V308,1),RIGHT(V308,1))), G308, H308)</f>
        <v>MR32178516300</v>
      </c>
      <c r="F308" s="84" t="str">
        <f t="shared" si="92"/>
        <v>MR32178516300</v>
      </c>
      <c r="G308" s="83"/>
      <c r="H308" s="83"/>
      <c r="I308" s="346">
        <v>191682034695</v>
      </c>
      <c r="J308" s="102">
        <v>45085.444362268521</v>
      </c>
      <c r="K308" s="16" t="s">
        <v>1230</v>
      </c>
      <c r="L308" s="328">
        <v>329</v>
      </c>
      <c r="M308" s="85">
        <f t="shared" si="88"/>
        <v>329</v>
      </c>
      <c r="N308" s="630"/>
      <c r="O308" s="29">
        <v>17</v>
      </c>
      <c r="P308" s="8">
        <v>8.5</v>
      </c>
      <c r="Q308" s="92" t="str">
        <f t="shared" si="95"/>
        <v>6x135</v>
      </c>
      <c r="R308" s="3">
        <v>6</v>
      </c>
      <c r="S308" s="29">
        <v>135</v>
      </c>
      <c r="T308" s="29">
        <v>0</v>
      </c>
      <c r="U308" s="16">
        <v>4.72</v>
      </c>
      <c r="V308" s="93" t="s">
        <v>85</v>
      </c>
      <c r="W308" s="16">
        <v>87</v>
      </c>
      <c r="X308" s="8">
        <v>28.17</v>
      </c>
      <c r="Y308" s="47">
        <v>2650</v>
      </c>
      <c r="Z308" s="11" t="s">
        <v>5147</v>
      </c>
      <c r="AA308" s="11" t="s">
        <v>173</v>
      </c>
      <c r="AB308" s="47" t="str">
        <f t="shared" si="89"/>
        <v>17x8.5, 6x135, 0 OS, 2650 lbs</v>
      </c>
      <c r="AC308" s="74" t="s">
        <v>6580</v>
      </c>
      <c r="AD308" s="46" t="str">
        <f>IF(AC308="N/A","None",VLOOKUP(AC308,ACCESSORIES!F:N,9,FALSE))</f>
        <v>Snap In</v>
      </c>
      <c r="AE308" s="82">
        <f>_xlfn.IFNA(VLOOKUP(AC308,ACCESSORIES!F:J,5,FALSE),"N/A")</f>
        <v>22</v>
      </c>
      <c r="AF308" s="80" t="s">
        <v>85</v>
      </c>
      <c r="AG308" s="80" t="s">
        <v>85</v>
      </c>
      <c r="AH308" s="80" t="s">
        <v>85</v>
      </c>
      <c r="AI308" s="80" t="s">
        <v>85</v>
      </c>
      <c r="AJ308" s="9" t="str">
        <f>_xlfn.IFNA(VLOOKUP(AI308,ACCESSORIES!F:J,5,FALSE),"N/A")</f>
        <v>N/A</v>
      </c>
      <c r="AK308" s="13" t="s">
        <v>237</v>
      </c>
      <c r="AL308" s="38" t="str">
        <f>_xlfn.IFNA(VLOOKUP(AK308,ACCESSORIES!E:M,6,FALSE),"N/A")</f>
        <v>N/A</v>
      </c>
      <c r="AM308" s="38" t="str">
        <f>_xlfn.IFNA(VLOOKUP(AL308,ACCESSORIES!F:J,5,FALSE),"N/A")</f>
        <v>N/A</v>
      </c>
      <c r="AN308" s="3" t="s">
        <v>85</v>
      </c>
      <c r="AO308" s="75">
        <v>16.2</v>
      </c>
      <c r="AP308" s="75">
        <v>60</v>
      </c>
      <c r="AQ308" s="3">
        <v>175</v>
      </c>
      <c r="AR308" s="34">
        <v>6.19</v>
      </c>
      <c r="AS308" s="34">
        <v>30.94</v>
      </c>
      <c r="AT308" s="34">
        <v>47.16</v>
      </c>
      <c r="AU308" s="34">
        <v>57.93</v>
      </c>
      <c r="AV308" s="34">
        <v>209.8</v>
      </c>
      <c r="AW308" s="94">
        <v>206</v>
      </c>
      <c r="AX308" s="381">
        <v>82.6</v>
      </c>
      <c r="AY308" s="382">
        <v>33.61</v>
      </c>
      <c r="AZ308" s="382">
        <v>41.6</v>
      </c>
      <c r="BA308" s="49">
        <v>35</v>
      </c>
      <c r="BB308" s="48">
        <f t="shared" si="93"/>
        <v>1.38</v>
      </c>
      <c r="BC308" s="3" t="s">
        <v>85</v>
      </c>
      <c r="BD308" s="412" t="str">
        <f>_xlfn.IFNA(VLOOKUP(BC308,ACCESSORIES!F:J,5,FALSE),"N/A")</f>
        <v>N/A</v>
      </c>
      <c r="BE308" s="3" t="s">
        <v>85</v>
      </c>
      <c r="BF308" s="412" t="str">
        <f>_xlfn.IFNA(VLOOKUP(BE308,ACCESSORIES!F:J,5,FALSE),"N/A")</f>
        <v>N/A</v>
      </c>
      <c r="BG308" s="70">
        <v>33</v>
      </c>
      <c r="BH308" s="50">
        <v>20.236220472440898</v>
      </c>
      <c r="BI308" s="50">
        <v>20.236220472440898</v>
      </c>
      <c r="BJ308" s="50">
        <v>11.417322834645701</v>
      </c>
      <c r="BK308" s="357">
        <f t="shared" si="96"/>
        <v>7.6616839999999839E-2</v>
      </c>
      <c r="BL308" s="73">
        <v>36</v>
      </c>
      <c r="BM308" s="107" t="s">
        <v>10367</v>
      </c>
      <c r="BN308" s="46" t="s">
        <v>3891</v>
      </c>
      <c r="BO308" s="29" t="s">
        <v>3907</v>
      </c>
      <c r="BP308" s="29" t="s">
        <v>5166</v>
      </c>
      <c r="BQ308" s="29" t="s">
        <v>6786</v>
      </c>
      <c r="BR308" s="29" t="s">
        <v>6576</v>
      </c>
      <c r="BS308" s="74" t="s">
        <v>4101</v>
      </c>
      <c r="BT308" s="74" t="s">
        <v>3909</v>
      </c>
      <c r="BU308" s="74" t="s">
        <v>6787</v>
      </c>
      <c r="BV308" s="74"/>
      <c r="BW308" s="74"/>
      <c r="BX308" s="74"/>
      <c r="BY308" s="300" t="s">
        <v>7959</v>
      </c>
      <c r="BZ308" s="363" t="s">
        <v>7960</v>
      </c>
      <c r="CA308" s="300" t="s">
        <v>7961</v>
      </c>
      <c r="CB308" s="363" t="s">
        <v>7962</v>
      </c>
      <c r="CC308" s="86" t="str">
        <f t="shared" si="90"/>
        <v>MR321, 17x8.5, 0mm Offset, 6x135, 87mm Centerbore, Machined - Clear Coat</v>
      </c>
      <c r="CD308" s="74" t="s">
        <v>3719</v>
      </c>
      <c r="CE308" s="74" t="s">
        <v>3720</v>
      </c>
      <c r="CF308" s="74" t="str">
        <f t="shared" si="91"/>
        <v>STREET (3XX)</v>
      </c>
    </row>
    <row r="309" spans="1:84" s="36" customFormat="1" ht="15" customHeight="1">
      <c r="A309" s="22">
        <f t="shared" si="94"/>
        <v>307</v>
      </c>
      <c r="B309" s="4" t="s">
        <v>84</v>
      </c>
      <c r="C309" s="92" t="s">
        <v>1038</v>
      </c>
      <c r="D309" s="92" t="s">
        <v>6467</v>
      </c>
      <c r="E309" s="84" t="str">
        <f>CONCATENATE(LEFT(D309,5),VLOOKUP(CONCATENATE(O309,"x",P309),'WHEEL PART NUMBER GUIDE'!$B$9:$C$51,2,FALSE),VLOOKUP(CONCATENATE(Q309, W309), 'WHEEL PART NUMBER GUIDE'!$Q$6:$R$98, 2, FALSE),VLOOKUP(Z309,'WHEEL PART NUMBER GUIDE'!$J$8:$K$54,2, FALSE),IF(V309="N/A",IF(ABS(T309)&lt;10,"0"&amp;ABS(T309),ABS(T309)),CONCATENATE(LEFT(V309,1),RIGHT(V309,1))), G309, H309)</f>
        <v>MR321785601300</v>
      </c>
      <c r="F309" s="84" t="str">
        <f t="shared" si="92"/>
        <v>MR321785601300</v>
      </c>
      <c r="G309" s="83"/>
      <c r="H309" s="83"/>
      <c r="I309" s="346">
        <v>191682034237</v>
      </c>
      <c r="J309" s="305">
        <v>44978.630990821759</v>
      </c>
      <c r="K309" s="16" t="s">
        <v>1230</v>
      </c>
      <c r="L309" s="328">
        <v>319</v>
      </c>
      <c r="M309" s="85">
        <f t="shared" si="88"/>
        <v>319</v>
      </c>
      <c r="N309" s="630"/>
      <c r="O309" s="29">
        <v>17</v>
      </c>
      <c r="P309" s="8">
        <v>8.5</v>
      </c>
      <c r="Q309" s="92" t="str">
        <f t="shared" si="95"/>
        <v>6x5.5</v>
      </c>
      <c r="R309" s="3">
        <v>6</v>
      </c>
      <c r="S309" s="29">
        <v>5.5</v>
      </c>
      <c r="T309" s="29">
        <v>0</v>
      </c>
      <c r="U309" s="16">
        <v>4.72</v>
      </c>
      <c r="V309" s="93" t="s">
        <v>85</v>
      </c>
      <c r="W309" s="16">
        <v>106.25</v>
      </c>
      <c r="X309" s="8">
        <v>28.17</v>
      </c>
      <c r="Y309" s="47">
        <v>2650</v>
      </c>
      <c r="Z309" s="11" t="s">
        <v>4122</v>
      </c>
      <c r="AA309" s="11" t="s">
        <v>2845</v>
      </c>
      <c r="AB309" s="47" t="str">
        <f t="shared" si="89"/>
        <v>17x8.5, 6x5.5, 0 OS, 2650 lbs</v>
      </c>
      <c r="AC309" s="74" t="s">
        <v>4924</v>
      </c>
      <c r="AD309" s="46" t="str">
        <f>IF(AC309="N/A","None",VLOOKUP(AC309,ACCESSORIES!F:N,9,FALSE))</f>
        <v>Snap In</v>
      </c>
      <c r="AE309" s="82">
        <f>_xlfn.IFNA(VLOOKUP(AC309,ACCESSORIES!F:J,5,FALSE),"N/A")</f>
        <v>22</v>
      </c>
      <c r="AF309" s="80" t="s">
        <v>85</v>
      </c>
      <c r="AG309" s="80" t="s">
        <v>85</v>
      </c>
      <c r="AH309" s="80" t="s">
        <v>85</v>
      </c>
      <c r="AI309" s="80" t="s">
        <v>85</v>
      </c>
      <c r="AJ309" s="9" t="str">
        <f>_xlfn.IFNA(VLOOKUP(AI309,ACCESSORIES!F:J,5,FALSE),"N/A")</f>
        <v>N/A</v>
      </c>
      <c r="AK309" s="13" t="s">
        <v>236</v>
      </c>
      <c r="AL309" s="75" t="s">
        <v>1649</v>
      </c>
      <c r="AM309" s="38">
        <f>_xlfn.IFNA(VLOOKUP(AL309,ACCESSORIES!F:J,5,FALSE),"N/A")</f>
        <v>2.75</v>
      </c>
      <c r="AN309" s="3">
        <v>78.3</v>
      </c>
      <c r="AO309" s="75">
        <v>16.2</v>
      </c>
      <c r="AP309" s="75">
        <v>60</v>
      </c>
      <c r="AQ309" s="3">
        <v>175</v>
      </c>
      <c r="AR309" s="34">
        <v>6.19</v>
      </c>
      <c r="AS309" s="34">
        <v>30.94</v>
      </c>
      <c r="AT309" s="34">
        <v>47.16</v>
      </c>
      <c r="AU309" s="34">
        <v>57.93</v>
      </c>
      <c r="AV309" s="34">
        <v>209.8</v>
      </c>
      <c r="AW309" s="94">
        <v>206</v>
      </c>
      <c r="AX309" s="381">
        <v>103.34</v>
      </c>
      <c r="AY309" s="382">
        <v>33.61</v>
      </c>
      <c r="AZ309" s="382">
        <v>41.6</v>
      </c>
      <c r="BA309" s="49">
        <v>35</v>
      </c>
      <c r="BB309" s="48">
        <f t="shared" si="93"/>
        <v>1.38</v>
      </c>
      <c r="BC309" s="3" t="s">
        <v>85</v>
      </c>
      <c r="BD309" s="412" t="str">
        <f>_xlfn.IFNA(VLOOKUP(BC309,ACCESSORIES!F:J,5,FALSE),"N/A")</f>
        <v>N/A</v>
      </c>
      <c r="BE309" s="3" t="s">
        <v>85</v>
      </c>
      <c r="BF309" s="412" t="str">
        <f>_xlfn.IFNA(VLOOKUP(BE309,ACCESSORIES!F:J,5,FALSE),"N/A")</f>
        <v>N/A</v>
      </c>
      <c r="BG309" s="70">
        <v>33</v>
      </c>
      <c r="BH309" s="50">
        <v>20.236220472440898</v>
      </c>
      <c r="BI309" s="50">
        <v>20.236220472440898</v>
      </c>
      <c r="BJ309" s="50">
        <v>11.417322834645701</v>
      </c>
      <c r="BK309" s="357">
        <f t="shared" si="96"/>
        <v>7.6616839999999839E-2</v>
      </c>
      <c r="BL309" s="73">
        <v>36</v>
      </c>
      <c r="BM309" s="107" t="s">
        <v>10367</v>
      </c>
      <c r="BN309" s="46" t="s">
        <v>3891</v>
      </c>
      <c r="BO309" s="29" t="s">
        <v>3907</v>
      </c>
      <c r="BP309" s="29" t="s">
        <v>5166</v>
      </c>
      <c r="BQ309" s="29" t="s">
        <v>6786</v>
      </c>
      <c r="BR309" s="29" t="s">
        <v>6576</v>
      </c>
      <c r="BS309" s="74" t="s">
        <v>4101</v>
      </c>
      <c r="BT309" s="74" t="s">
        <v>3909</v>
      </c>
      <c r="BU309" s="74" t="s">
        <v>6787</v>
      </c>
      <c r="BV309" s="74"/>
      <c r="BW309" s="74"/>
      <c r="BX309" s="74"/>
      <c r="BY309" s="300" t="s">
        <v>7955</v>
      </c>
      <c r="BZ309" s="363" t="s">
        <v>7956</v>
      </c>
      <c r="CA309" s="300" t="s">
        <v>7953</v>
      </c>
      <c r="CB309" s="363" t="s">
        <v>7954</v>
      </c>
      <c r="CC309" s="86" t="str">
        <f t="shared" si="90"/>
        <v>MR321, 17x8.5, 0mm Offset, 6x5.5, 106.25mm Centerbore, Gloss Black</v>
      </c>
      <c r="CD309" s="74" t="s">
        <v>3719</v>
      </c>
      <c r="CE309" s="74" t="s">
        <v>3720</v>
      </c>
      <c r="CF309" s="74" t="str">
        <f t="shared" si="91"/>
        <v>STREET (3XX)</v>
      </c>
    </row>
    <row r="310" spans="1:84" s="36" customFormat="1" ht="15" customHeight="1">
      <c r="A310" s="22">
        <f t="shared" si="94"/>
        <v>308</v>
      </c>
      <c r="B310" s="4" t="s">
        <v>84</v>
      </c>
      <c r="C310" s="92" t="s">
        <v>1038</v>
      </c>
      <c r="D310" s="92" t="s">
        <v>6467</v>
      </c>
      <c r="E310" s="84" t="str">
        <f>CONCATENATE(LEFT(D310,5),VLOOKUP(CONCATENATE(O310,"x",P310),'WHEEL PART NUMBER GUIDE'!$B$9:$C$51,2,FALSE),VLOOKUP(CONCATENATE(Q310, W310), 'WHEEL PART NUMBER GUIDE'!$Q$6:$R$98, 2, FALSE),VLOOKUP(Z310,'WHEEL PART NUMBER GUIDE'!$J$8:$K$54,2, FALSE),IF(V310="N/A",IF(ABS(T310)&lt;10,"0"&amp;ABS(T310),ABS(T310)),CONCATENATE(LEFT(V310,1),RIGHT(V310,1))), G310, H310)</f>
        <v>MR32178560300</v>
      </c>
      <c r="F310" s="84" t="str">
        <f t="shared" si="92"/>
        <v>MR32178560300</v>
      </c>
      <c r="G310" s="83"/>
      <c r="H310" s="83"/>
      <c r="I310" s="346">
        <v>191682034701</v>
      </c>
      <c r="J310" s="102">
        <v>45085.444362523151</v>
      </c>
      <c r="K310" s="16" t="s">
        <v>1230</v>
      </c>
      <c r="L310" s="328">
        <v>329</v>
      </c>
      <c r="M310" s="85">
        <f t="shared" si="88"/>
        <v>329</v>
      </c>
      <c r="N310" s="630"/>
      <c r="O310" s="29">
        <v>17</v>
      </c>
      <c r="P310" s="8">
        <v>8.5</v>
      </c>
      <c r="Q310" s="92" t="str">
        <f t="shared" si="95"/>
        <v>6x5.5</v>
      </c>
      <c r="R310" s="3">
        <v>6</v>
      </c>
      <c r="S310" s="29">
        <v>5.5</v>
      </c>
      <c r="T310" s="29">
        <v>0</v>
      </c>
      <c r="U310" s="16">
        <v>4.72</v>
      </c>
      <c r="V310" s="93" t="s">
        <v>85</v>
      </c>
      <c r="W310" s="16">
        <v>106.25</v>
      </c>
      <c r="X310" s="8">
        <v>28.17</v>
      </c>
      <c r="Y310" s="47">
        <v>2650</v>
      </c>
      <c r="Z310" s="11" t="s">
        <v>5147</v>
      </c>
      <c r="AA310" s="11" t="s">
        <v>173</v>
      </c>
      <c r="AB310" s="47" t="str">
        <f t="shared" si="89"/>
        <v>17x8.5, 6x5.5, 0 OS, 2650 lbs</v>
      </c>
      <c r="AC310" s="74" t="s">
        <v>6582</v>
      </c>
      <c r="AD310" s="46" t="str">
        <f>IF(AC310="N/A","None",VLOOKUP(AC310,ACCESSORIES!F:N,9,FALSE))</f>
        <v>Snap In</v>
      </c>
      <c r="AE310" s="82">
        <f>_xlfn.IFNA(VLOOKUP(AC310,ACCESSORIES!F:J,5,FALSE),"N/A")</f>
        <v>22</v>
      </c>
      <c r="AF310" s="80" t="s">
        <v>85</v>
      </c>
      <c r="AG310" s="80" t="s">
        <v>85</v>
      </c>
      <c r="AH310" s="80" t="s">
        <v>85</v>
      </c>
      <c r="AI310" s="80" t="s">
        <v>85</v>
      </c>
      <c r="AJ310" s="9" t="str">
        <f>_xlfn.IFNA(VLOOKUP(AI310,ACCESSORIES!F:J,5,FALSE),"N/A")</f>
        <v>N/A</v>
      </c>
      <c r="AK310" s="13" t="s">
        <v>236</v>
      </c>
      <c r="AL310" s="75" t="s">
        <v>1649</v>
      </c>
      <c r="AM310" s="38">
        <f>_xlfn.IFNA(VLOOKUP(AL310,ACCESSORIES!F:J,5,FALSE),"N/A")</f>
        <v>2.75</v>
      </c>
      <c r="AN310" s="3">
        <v>78.3</v>
      </c>
      <c r="AO310" s="75">
        <v>16.2</v>
      </c>
      <c r="AP310" s="75">
        <v>60</v>
      </c>
      <c r="AQ310" s="3">
        <v>175</v>
      </c>
      <c r="AR310" s="34">
        <v>6.19</v>
      </c>
      <c r="AS310" s="34">
        <v>30.94</v>
      </c>
      <c r="AT310" s="34">
        <v>47.16</v>
      </c>
      <c r="AU310" s="34">
        <v>57.93</v>
      </c>
      <c r="AV310" s="34">
        <v>209.8</v>
      </c>
      <c r="AW310" s="94">
        <v>206</v>
      </c>
      <c r="AX310" s="381">
        <v>103.34</v>
      </c>
      <c r="AY310" s="382">
        <v>33.61</v>
      </c>
      <c r="AZ310" s="382">
        <v>41.6</v>
      </c>
      <c r="BA310" s="49">
        <v>35</v>
      </c>
      <c r="BB310" s="48">
        <f t="shared" si="93"/>
        <v>1.38</v>
      </c>
      <c r="BC310" s="3" t="s">
        <v>85</v>
      </c>
      <c r="BD310" s="412" t="str">
        <f>_xlfn.IFNA(VLOOKUP(BC310,ACCESSORIES!F:J,5,FALSE),"N/A")</f>
        <v>N/A</v>
      </c>
      <c r="BE310" s="3" t="s">
        <v>85</v>
      </c>
      <c r="BF310" s="412" t="str">
        <f>_xlfn.IFNA(VLOOKUP(BE310,ACCESSORIES!F:J,5,FALSE),"N/A")</f>
        <v>N/A</v>
      </c>
      <c r="BG310" s="70">
        <v>33</v>
      </c>
      <c r="BH310" s="50">
        <v>20.236220472440898</v>
      </c>
      <c r="BI310" s="50">
        <v>20.236220472440898</v>
      </c>
      <c r="BJ310" s="50">
        <v>11.417322834645701</v>
      </c>
      <c r="BK310" s="357">
        <f t="shared" si="96"/>
        <v>7.6616839999999839E-2</v>
      </c>
      <c r="BL310" s="73">
        <v>36</v>
      </c>
      <c r="BM310" s="107" t="s">
        <v>10367</v>
      </c>
      <c r="BN310" s="46" t="s">
        <v>3891</v>
      </c>
      <c r="BO310" s="29" t="s">
        <v>3907</v>
      </c>
      <c r="BP310" s="29" t="s">
        <v>5166</v>
      </c>
      <c r="BQ310" s="29" t="s">
        <v>6786</v>
      </c>
      <c r="BR310" s="29" t="s">
        <v>6576</v>
      </c>
      <c r="BS310" s="74" t="s">
        <v>4101</v>
      </c>
      <c r="BT310" s="74" t="s">
        <v>3909</v>
      </c>
      <c r="BU310" s="74" t="s">
        <v>6787</v>
      </c>
      <c r="BV310" s="74"/>
      <c r="BW310" s="74"/>
      <c r="BX310" s="74"/>
      <c r="BY310" s="300" t="s">
        <v>7959</v>
      </c>
      <c r="BZ310" s="363" t="s">
        <v>7960</v>
      </c>
      <c r="CA310" s="300" t="s">
        <v>7961</v>
      </c>
      <c r="CB310" s="363" t="s">
        <v>7962</v>
      </c>
      <c r="CC310" s="86" t="str">
        <f t="shared" si="90"/>
        <v>MR321, 17x8.5, 0mm Offset, 6x5.5, 106.25mm Centerbore, Machined - Clear Coat</v>
      </c>
      <c r="CD310" s="74" t="s">
        <v>3719</v>
      </c>
      <c r="CE310" s="74" t="s">
        <v>3720</v>
      </c>
      <c r="CF310" s="74" t="str">
        <f t="shared" si="91"/>
        <v>STREET (3XX)</v>
      </c>
    </row>
    <row r="311" spans="1:84" s="36" customFormat="1" ht="15" customHeight="1">
      <c r="A311" s="22">
        <f t="shared" si="94"/>
        <v>309</v>
      </c>
      <c r="B311" s="4" t="s">
        <v>84</v>
      </c>
      <c r="C311" s="92" t="s">
        <v>1038</v>
      </c>
      <c r="D311" s="92" t="s">
        <v>6467</v>
      </c>
      <c r="E311" s="84" t="str">
        <f>CONCATENATE(LEFT(D311,5),VLOOKUP(CONCATENATE(O311,"x",P311),'WHEEL PART NUMBER GUIDE'!$B$9:$C$51,2,FALSE),VLOOKUP(CONCATENATE(Q311, W311), 'WHEEL PART NUMBER GUIDE'!$Q$6:$R$98, 2, FALSE),VLOOKUP(Z311,'WHEEL PART NUMBER GUIDE'!$J$8:$K$54,2, FALSE),IF(V311="N/A",IF(ABS(T311)&lt;10,"0"&amp;ABS(T311),ABS(T311)),CONCATENATE(LEFT(V311,1),RIGHT(V311,1))), G311, H311)</f>
        <v>MR321785601325</v>
      </c>
      <c r="F311" s="84" t="str">
        <f t="shared" si="92"/>
        <v>MR321785601325</v>
      </c>
      <c r="G311" s="83"/>
      <c r="H311" s="83"/>
      <c r="I311" s="346">
        <v>191682041143</v>
      </c>
      <c r="J311" s="102">
        <v>45483.558182870373</v>
      </c>
      <c r="K311" s="16" t="s">
        <v>1230</v>
      </c>
      <c r="L311" s="328">
        <v>329</v>
      </c>
      <c r="M311" s="85">
        <f t="shared" si="88"/>
        <v>329</v>
      </c>
      <c r="N311" s="630"/>
      <c r="O311" s="29">
        <v>17</v>
      </c>
      <c r="P311" s="8">
        <v>8.5</v>
      </c>
      <c r="Q311" s="92" t="str">
        <f t="shared" si="95"/>
        <v>6x5.5</v>
      </c>
      <c r="R311" s="3">
        <v>6</v>
      </c>
      <c r="S311" s="29">
        <v>5.5</v>
      </c>
      <c r="T311" s="29">
        <v>25</v>
      </c>
      <c r="U311" s="16">
        <v>5.7</v>
      </c>
      <c r="V311" s="93" t="s">
        <v>85</v>
      </c>
      <c r="W311" s="16">
        <v>106.25</v>
      </c>
      <c r="X311" s="8">
        <v>30.203329919328226</v>
      </c>
      <c r="Y311" s="47">
        <v>2650</v>
      </c>
      <c r="Z311" s="11" t="s">
        <v>4122</v>
      </c>
      <c r="AA311" s="11" t="s">
        <v>2845</v>
      </c>
      <c r="AB311" s="47" t="str">
        <f t="shared" ref="AB311:AB342" si="97">_xlfn.CONCAT(O311,"x",P311,","," ",Q311,","," ",T311," ","OS",","," ",Y311," lbs")</f>
        <v>17x8.5, 6x5.5, 25 OS, 2650 lbs</v>
      </c>
      <c r="AC311" s="74" t="s">
        <v>4924</v>
      </c>
      <c r="AD311" s="46" t="str">
        <f>IF(AC311="N/A","None",VLOOKUP(AC311,ACCESSORIES!F:N,9,FALSE))</f>
        <v>Snap In</v>
      </c>
      <c r="AE311" s="82">
        <f>_xlfn.IFNA(VLOOKUP(AC311,ACCESSORIES!F:J,5,FALSE),"N/A")</f>
        <v>22</v>
      </c>
      <c r="AF311" s="80" t="s">
        <v>85</v>
      </c>
      <c r="AG311" s="80" t="s">
        <v>85</v>
      </c>
      <c r="AH311" s="80" t="s">
        <v>85</v>
      </c>
      <c r="AI311" s="80" t="s">
        <v>85</v>
      </c>
      <c r="AJ311" s="9" t="str">
        <f>_xlfn.IFNA(VLOOKUP(AI311,ACCESSORIES!F:J,5,FALSE),"N/A")</f>
        <v>N/A</v>
      </c>
      <c r="AK311" s="13" t="s">
        <v>236</v>
      </c>
      <c r="AL311" s="75" t="s">
        <v>5646</v>
      </c>
      <c r="AM311" s="38">
        <f>_xlfn.IFNA(VLOOKUP(AL311,ACCESSORIES!F:J,5,FALSE),"N/A")</f>
        <v>2.5</v>
      </c>
      <c r="AN311" s="3">
        <v>95.25</v>
      </c>
      <c r="AO311" s="75">
        <v>16.2</v>
      </c>
      <c r="AP311" s="75">
        <v>60</v>
      </c>
      <c r="AQ311" s="3">
        <v>175</v>
      </c>
      <c r="AR311" s="34">
        <v>4.13</v>
      </c>
      <c r="AS311" s="34">
        <v>17.8</v>
      </c>
      <c r="AT311" s="34">
        <v>27.33</v>
      </c>
      <c r="AU311" s="34">
        <v>38.11</v>
      </c>
      <c r="AV311" s="34">
        <v>211.3</v>
      </c>
      <c r="AW311" s="94">
        <v>201.6</v>
      </c>
      <c r="AX311" s="381">
        <v>103.34</v>
      </c>
      <c r="AY311" s="382">
        <v>37</v>
      </c>
      <c r="AZ311" s="382">
        <v>45</v>
      </c>
      <c r="BA311" s="49">
        <v>30</v>
      </c>
      <c r="BB311" s="48">
        <f t="shared" si="93"/>
        <v>1.18</v>
      </c>
      <c r="BC311" s="3" t="s">
        <v>85</v>
      </c>
      <c r="BD311" s="412" t="str">
        <f>_xlfn.IFNA(VLOOKUP(BC311,ACCESSORIES!F:J,5,FALSE),"N/A")</f>
        <v>N/A</v>
      </c>
      <c r="BE311" s="3" t="s">
        <v>85</v>
      </c>
      <c r="BF311" s="412" t="str">
        <f>_xlfn.IFNA(VLOOKUP(BE311,ACCESSORIES!F:J,5,FALSE),"N/A")</f>
        <v>N/A</v>
      </c>
      <c r="BG311" s="70">
        <v>35</v>
      </c>
      <c r="BH311" s="50">
        <v>20.236220472440898</v>
      </c>
      <c r="BI311" s="50">
        <v>20.236220472440898</v>
      </c>
      <c r="BJ311" s="50">
        <v>11.417322834645701</v>
      </c>
      <c r="BK311" s="357">
        <f t="shared" si="96"/>
        <v>7.6616839999999839E-2</v>
      </c>
      <c r="BL311" s="73">
        <v>36</v>
      </c>
      <c r="BM311" s="107" t="s">
        <v>10367</v>
      </c>
      <c r="BN311" s="46" t="s">
        <v>3891</v>
      </c>
      <c r="BO311" s="29" t="s">
        <v>3907</v>
      </c>
      <c r="BP311" s="29" t="s">
        <v>5166</v>
      </c>
      <c r="BQ311" s="29" t="s">
        <v>6786</v>
      </c>
      <c r="BR311" s="29" t="s">
        <v>6576</v>
      </c>
      <c r="BS311" s="74" t="s">
        <v>4101</v>
      </c>
      <c r="BT311" s="74" t="s">
        <v>3909</v>
      </c>
      <c r="BU311" s="74" t="s">
        <v>6787</v>
      </c>
      <c r="BV311" s="74"/>
      <c r="BW311" s="74"/>
      <c r="BX311" s="74"/>
      <c r="BY311" s="300" t="s">
        <v>7955</v>
      </c>
      <c r="BZ311" s="363" t="s">
        <v>7956</v>
      </c>
      <c r="CA311" s="300" t="s">
        <v>7953</v>
      </c>
      <c r="CB311" s="363" t="s">
        <v>7954</v>
      </c>
      <c r="CC311" s="86" t="str">
        <f t="shared" si="90"/>
        <v>MR321, 17x8.5, +25mm Offset, 6x5.5, 106.25mm Centerbore, Gloss Black</v>
      </c>
      <c r="CD311" s="74" t="s">
        <v>3719</v>
      </c>
      <c r="CE311" s="74" t="s">
        <v>3720</v>
      </c>
      <c r="CF311" s="74" t="str">
        <f t="shared" si="91"/>
        <v>STREET (3XX)</v>
      </c>
    </row>
    <row r="312" spans="1:84" s="36" customFormat="1" ht="15" customHeight="1">
      <c r="A312" s="22">
        <f t="shared" si="94"/>
        <v>310</v>
      </c>
      <c r="B312" s="4" t="s">
        <v>84</v>
      </c>
      <c r="C312" s="92" t="s">
        <v>1038</v>
      </c>
      <c r="D312" s="92" t="s">
        <v>6467</v>
      </c>
      <c r="E312" s="84" t="str">
        <f>CONCATENATE(LEFT(D312,5),VLOOKUP(CONCATENATE(O312,"x",P312),'WHEEL PART NUMBER GUIDE'!$B$9:$C$51,2,FALSE),VLOOKUP(CONCATENATE(Q312, W312), 'WHEEL PART NUMBER GUIDE'!$Q$6:$R$98, 2, FALSE),VLOOKUP(Z312,'WHEEL PART NUMBER GUIDE'!$J$8:$K$54,2, FALSE),IF(V312="N/A",IF(ABS(T312)&lt;10,"0"&amp;ABS(T312),ABS(T312)),CONCATENATE(LEFT(V312,1),RIGHT(V312,1))), G312, H312)</f>
        <v>MR32178560325</v>
      </c>
      <c r="F312" s="84" t="str">
        <f t="shared" si="92"/>
        <v>MR32178560325</v>
      </c>
      <c r="G312" s="83"/>
      <c r="H312" s="83"/>
      <c r="I312" s="346">
        <v>191682041150</v>
      </c>
      <c r="J312" s="102">
        <v>45483.558182870373</v>
      </c>
      <c r="K312" s="16" t="s">
        <v>1230</v>
      </c>
      <c r="L312" s="328">
        <v>339</v>
      </c>
      <c r="M312" s="85">
        <f t="shared" si="88"/>
        <v>339</v>
      </c>
      <c r="N312" s="630"/>
      <c r="O312" s="29">
        <v>17</v>
      </c>
      <c r="P312" s="8">
        <v>8.5</v>
      </c>
      <c r="Q312" s="92" t="str">
        <f t="shared" si="95"/>
        <v>6x5.5</v>
      </c>
      <c r="R312" s="3">
        <v>6</v>
      </c>
      <c r="S312" s="29">
        <v>5.5</v>
      </c>
      <c r="T312" s="29">
        <v>25</v>
      </c>
      <c r="U312" s="16">
        <v>5.7</v>
      </c>
      <c r="V312" s="93" t="s">
        <v>85</v>
      </c>
      <c r="W312" s="16">
        <v>106.25</v>
      </c>
      <c r="X312" s="8">
        <v>30.203329919328226</v>
      </c>
      <c r="Y312" s="47">
        <v>2650</v>
      </c>
      <c r="Z312" s="11" t="s">
        <v>5147</v>
      </c>
      <c r="AA312" s="11" t="s">
        <v>173</v>
      </c>
      <c r="AB312" s="47" t="str">
        <f t="shared" si="97"/>
        <v>17x8.5, 6x5.5, 25 OS, 2650 lbs</v>
      </c>
      <c r="AC312" s="74" t="s">
        <v>6582</v>
      </c>
      <c r="AD312" s="46" t="str">
        <f>IF(AC312="N/A","None",VLOOKUP(AC312,ACCESSORIES!F:N,9,FALSE))</f>
        <v>Snap In</v>
      </c>
      <c r="AE312" s="82">
        <f>_xlfn.IFNA(VLOOKUP(AC312,ACCESSORIES!F:J,5,FALSE),"N/A")</f>
        <v>22</v>
      </c>
      <c r="AF312" s="80" t="s">
        <v>85</v>
      </c>
      <c r="AG312" s="80" t="s">
        <v>85</v>
      </c>
      <c r="AH312" s="80" t="s">
        <v>85</v>
      </c>
      <c r="AI312" s="80" t="s">
        <v>85</v>
      </c>
      <c r="AJ312" s="9" t="str">
        <f>_xlfn.IFNA(VLOOKUP(AI312,ACCESSORIES!F:J,5,FALSE),"N/A")</f>
        <v>N/A</v>
      </c>
      <c r="AK312" s="13" t="s">
        <v>236</v>
      </c>
      <c r="AL312" s="75" t="s">
        <v>5646</v>
      </c>
      <c r="AM312" s="38">
        <f>_xlfn.IFNA(VLOOKUP(AL312,ACCESSORIES!F:J,5,FALSE),"N/A")</f>
        <v>2.5</v>
      </c>
      <c r="AN312" s="3">
        <v>95.25</v>
      </c>
      <c r="AO312" s="75">
        <v>16.2</v>
      </c>
      <c r="AP312" s="75">
        <v>60</v>
      </c>
      <c r="AQ312" s="3">
        <v>175</v>
      </c>
      <c r="AR312" s="34">
        <v>4.13</v>
      </c>
      <c r="AS312" s="34">
        <v>17.8</v>
      </c>
      <c r="AT312" s="34">
        <v>27.33</v>
      </c>
      <c r="AU312" s="34">
        <v>38.11</v>
      </c>
      <c r="AV312" s="34">
        <v>211.3</v>
      </c>
      <c r="AW312" s="94">
        <v>201.6</v>
      </c>
      <c r="AX312" s="381">
        <v>103.34</v>
      </c>
      <c r="AY312" s="382">
        <v>37</v>
      </c>
      <c r="AZ312" s="382">
        <v>45</v>
      </c>
      <c r="BA312" s="49">
        <v>30</v>
      </c>
      <c r="BB312" s="48">
        <f t="shared" si="93"/>
        <v>1.18</v>
      </c>
      <c r="BC312" s="3" t="s">
        <v>85</v>
      </c>
      <c r="BD312" s="412" t="str">
        <f>_xlfn.IFNA(VLOOKUP(BC312,ACCESSORIES!F:J,5,FALSE),"N/A")</f>
        <v>N/A</v>
      </c>
      <c r="BE312" s="3" t="s">
        <v>85</v>
      </c>
      <c r="BF312" s="412" t="str">
        <f>_xlfn.IFNA(VLOOKUP(BE312,ACCESSORIES!F:J,5,FALSE),"N/A")</f>
        <v>N/A</v>
      </c>
      <c r="BG312" s="70">
        <v>35</v>
      </c>
      <c r="BH312" s="50">
        <v>20.236220472440898</v>
      </c>
      <c r="BI312" s="50">
        <v>20.236220472440898</v>
      </c>
      <c r="BJ312" s="50">
        <v>11.417322834645701</v>
      </c>
      <c r="BK312" s="357">
        <f t="shared" si="96"/>
        <v>7.6616839999999839E-2</v>
      </c>
      <c r="BL312" s="73">
        <v>36</v>
      </c>
      <c r="BM312" s="107" t="s">
        <v>10367</v>
      </c>
      <c r="BN312" s="46" t="s">
        <v>3891</v>
      </c>
      <c r="BO312" s="29" t="s">
        <v>3907</v>
      </c>
      <c r="BP312" s="29" t="s">
        <v>5166</v>
      </c>
      <c r="BQ312" s="29" t="s">
        <v>6786</v>
      </c>
      <c r="BR312" s="29" t="s">
        <v>6576</v>
      </c>
      <c r="BS312" s="74" t="s">
        <v>4101</v>
      </c>
      <c r="BT312" s="74" t="s">
        <v>3909</v>
      </c>
      <c r="BU312" s="74" t="s">
        <v>6787</v>
      </c>
      <c r="BV312" s="74"/>
      <c r="BW312" s="74"/>
      <c r="BX312" s="74"/>
      <c r="BY312" s="300" t="s">
        <v>7959</v>
      </c>
      <c r="BZ312" s="363" t="s">
        <v>7960</v>
      </c>
      <c r="CA312" s="300" t="s">
        <v>7961</v>
      </c>
      <c r="CB312" s="363" t="s">
        <v>7962</v>
      </c>
      <c r="CC312" s="86" t="str">
        <f t="shared" si="90"/>
        <v>MR321, 17x8.5, +25mm Offset, 6x5.5, 106.25mm Centerbore, Machined - Clear Coat</v>
      </c>
      <c r="CD312" s="74" t="s">
        <v>3719</v>
      </c>
      <c r="CE312" s="74" t="s">
        <v>3720</v>
      </c>
      <c r="CF312" s="74" t="str">
        <f t="shared" si="91"/>
        <v>STREET (3XX)</v>
      </c>
    </row>
    <row r="313" spans="1:84" s="36" customFormat="1" ht="15" customHeight="1">
      <c r="A313" s="22">
        <f t="shared" si="94"/>
        <v>311</v>
      </c>
      <c r="B313" s="4" t="s">
        <v>84</v>
      </c>
      <c r="C313" s="92" t="s">
        <v>1038</v>
      </c>
      <c r="D313" s="92" t="s">
        <v>6467</v>
      </c>
      <c r="E313" s="84" t="str">
        <f>CONCATENATE(LEFT(D313,5),VLOOKUP(CONCATENATE(O313,"x",P313),'WHEEL PART NUMBER GUIDE'!$B$9:$C$51,2,FALSE),VLOOKUP(CONCATENATE(Q313, W313), 'WHEEL PART NUMBER GUIDE'!$Q$6:$R$98, 2, FALSE),VLOOKUP(Z313,'WHEEL PART NUMBER GUIDE'!$J$8:$K$54,2, FALSE),IF(V313="N/A",IF(ABS(T313)&lt;10,"0"&amp;ABS(T313),ABS(T313)),CONCATENATE(LEFT(V313,1),RIGHT(V313,1))), G313, H313)</f>
        <v>MR321785161325</v>
      </c>
      <c r="F313" s="84" t="str">
        <f t="shared" si="92"/>
        <v>MR321785161325</v>
      </c>
      <c r="G313" s="83"/>
      <c r="H313" s="83"/>
      <c r="I313" s="346">
        <v>191682041167</v>
      </c>
      <c r="J313" s="102">
        <v>45483.558182870373</v>
      </c>
      <c r="K313" s="16" t="s">
        <v>1230</v>
      </c>
      <c r="L313" s="328">
        <v>329</v>
      </c>
      <c r="M313" s="85">
        <f t="shared" si="88"/>
        <v>329</v>
      </c>
      <c r="N313" s="630"/>
      <c r="O313" s="29">
        <v>17</v>
      </c>
      <c r="P313" s="8">
        <v>8.5</v>
      </c>
      <c r="Q313" s="92" t="str">
        <f t="shared" si="95"/>
        <v>6x135</v>
      </c>
      <c r="R313" s="3">
        <v>6</v>
      </c>
      <c r="S313" s="29">
        <v>135</v>
      </c>
      <c r="T313" s="29">
        <v>25</v>
      </c>
      <c r="U313" s="16">
        <v>5.7</v>
      </c>
      <c r="V313" s="93" t="s">
        <v>85</v>
      </c>
      <c r="W313" s="16">
        <v>87</v>
      </c>
      <c r="X313" s="8">
        <v>30.203329919328226</v>
      </c>
      <c r="Y313" s="47">
        <v>2650</v>
      </c>
      <c r="Z313" s="11" t="s">
        <v>4122</v>
      </c>
      <c r="AA313" s="11" t="s">
        <v>2845</v>
      </c>
      <c r="AB313" s="47" t="str">
        <f t="shared" si="97"/>
        <v>17x8.5, 6x135, 25 OS, 2650 lbs</v>
      </c>
      <c r="AC313" s="74" t="s">
        <v>4921</v>
      </c>
      <c r="AD313" s="46" t="str">
        <f>IF(AC313="N/A","None",VLOOKUP(AC313,ACCESSORIES!F:N,9,FALSE))</f>
        <v>Snap In</v>
      </c>
      <c r="AE313" s="82">
        <f>_xlfn.IFNA(VLOOKUP(AC313,ACCESSORIES!F:J,5,FALSE),"N/A")</f>
        <v>22</v>
      </c>
      <c r="AF313" s="80" t="s">
        <v>85</v>
      </c>
      <c r="AG313" s="80" t="s">
        <v>85</v>
      </c>
      <c r="AH313" s="80" t="s">
        <v>85</v>
      </c>
      <c r="AI313" s="80" t="s">
        <v>85</v>
      </c>
      <c r="AJ313" s="9" t="str">
        <f>_xlfn.IFNA(VLOOKUP(AI313,ACCESSORIES!F:J,5,FALSE),"N/A")</f>
        <v>N/A</v>
      </c>
      <c r="AK313" s="13" t="s">
        <v>237</v>
      </c>
      <c r="AL313" s="38" t="str">
        <f>_xlfn.IFNA(VLOOKUP(AK313,ACCESSORIES!E:M,6,FALSE),"N/A")</f>
        <v>N/A</v>
      </c>
      <c r="AM313" s="38" t="str">
        <f>_xlfn.IFNA(VLOOKUP(AL313,ACCESSORIES!F:J,5,FALSE),"N/A")</f>
        <v>N/A</v>
      </c>
      <c r="AN313" s="3" t="s">
        <v>85</v>
      </c>
      <c r="AO313" s="75">
        <v>16.2</v>
      </c>
      <c r="AP313" s="75">
        <v>60</v>
      </c>
      <c r="AQ313" s="3">
        <v>170</v>
      </c>
      <c r="AR313" s="34">
        <v>8.35</v>
      </c>
      <c r="AS313" s="34">
        <v>19.25</v>
      </c>
      <c r="AT313" s="34">
        <v>27.33</v>
      </c>
      <c r="AU313" s="34">
        <v>38.11</v>
      </c>
      <c r="AV313" s="34">
        <v>211.3</v>
      </c>
      <c r="AW313" s="94">
        <v>201.6</v>
      </c>
      <c r="AX313" s="381">
        <v>82.6</v>
      </c>
      <c r="AY313" s="382">
        <v>38</v>
      </c>
      <c r="AZ313" s="382">
        <v>46</v>
      </c>
      <c r="BA313" s="49">
        <v>30</v>
      </c>
      <c r="BB313" s="48">
        <f t="shared" si="93"/>
        <v>1.18</v>
      </c>
      <c r="BC313" s="3" t="s">
        <v>85</v>
      </c>
      <c r="BD313" s="412" t="str">
        <f>_xlfn.IFNA(VLOOKUP(BC313,ACCESSORIES!F:J,5,FALSE),"N/A")</f>
        <v>N/A</v>
      </c>
      <c r="BE313" s="3" t="s">
        <v>85</v>
      </c>
      <c r="BF313" s="412" t="str">
        <f>_xlfn.IFNA(VLOOKUP(BE313,ACCESSORIES!F:J,5,FALSE),"N/A")</f>
        <v>N/A</v>
      </c>
      <c r="BG313" s="70">
        <v>35</v>
      </c>
      <c r="BH313" s="50">
        <v>20.236220472440898</v>
      </c>
      <c r="BI313" s="50">
        <v>20.236220472440898</v>
      </c>
      <c r="BJ313" s="50">
        <v>11.417322834645701</v>
      </c>
      <c r="BK313" s="357">
        <f t="shared" si="96"/>
        <v>7.6616839999999839E-2</v>
      </c>
      <c r="BL313" s="73">
        <v>36</v>
      </c>
      <c r="BM313" s="107" t="s">
        <v>10367</v>
      </c>
      <c r="BN313" s="46" t="s">
        <v>3891</v>
      </c>
      <c r="BO313" s="29" t="s">
        <v>3907</v>
      </c>
      <c r="BP313" s="29" t="s">
        <v>5166</v>
      </c>
      <c r="BQ313" s="29" t="s">
        <v>6786</v>
      </c>
      <c r="BR313" s="29" t="s">
        <v>6576</v>
      </c>
      <c r="BS313" s="74" t="s">
        <v>4101</v>
      </c>
      <c r="BT313" s="74" t="s">
        <v>3909</v>
      </c>
      <c r="BU313" s="74" t="s">
        <v>6787</v>
      </c>
      <c r="BV313" s="74"/>
      <c r="BW313" s="74"/>
      <c r="BX313" s="74"/>
      <c r="BY313" s="300" t="s">
        <v>7955</v>
      </c>
      <c r="BZ313" s="363" t="s">
        <v>7956</v>
      </c>
      <c r="CA313" s="300" t="s">
        <v>7953</v>
      </c>
      <c r="CB313" s="363" t="s">
        <v>7954</v>
      </c>
      <c r="CC313" s="86" t="str">
        <f t="shared" si="90"/>
        <v>MR321, 17x8.5, +25mm Offset, 6x135, 87mm Centerbore, Gloss Black</v>
      </c>
      <c r="CD313" s="74" t="s">
        <v>3719</v>
      </c>
      <c r="CE313" s="74" t="s">
        <v>3720</v>
      </c>
      <c r="CF313" s="74" t="str">
        <f t="shared" si="91"/>
        <v>STREET (3XX)</v>
      </c>
    </row>
    <row r="314" spans="1:84" s="36" customFormat="1" ht="15" customHeight="1">
      <c r="A314" s="22">
        <f t="shared" si="94"/>
        <v>312</v>
      </c>
      <c r="B314" s="4" t="s">
        <v>84</v>
      </c>
      <c r="C314" s="92" t="s">
        <v>1038</v>
      </c>
      <c r="D314" s="92" t="s">
        <v>6467</v>
      </c>
      <c r="E314" s="84" t="str">
        <f>CONCATENATE(LEFT(D314,5),VLOOKUP(CONCATENATE(O314,"x",P314),'WHEEL PART NUMBER GUIDE'!$B$9:$C$51,2,FALSE),VLOOKUP(CONCATENATE(Q314, W314), 'WHEEL PART NUMBER GUIDE'!$Q$6:$R$98, 2, FALSE),VLOOKUP(Z314,'WHEEL PART NUMBER GUIDE'!$J$8:$K$54,2, FALSE),IF(V314="N/A",IF(ABS(T314)&lt;10,"0"&amp;ABS(T314),ABS(T314)),CONCATENATE(LEFT(V314,1),RIGHT(V314,1))), G314, H314)</f>
        <v>MR32178516325</v>
      </c>
      <c r="F314" s="84" t="str">
        <f t="shared" si="92"/>
        <v>MR32178516325</v>
      </c>
      <c r="G314" s="83"/>
      <c r="H314" s="83"/>
      <c r="I314" s="346">
        <v>191682041174</v>
      </c>
      <c r="J314" s="102">
        <v>45483.558182870373</v>
      </c>
      <c r="K314" s="16" t="s">
        <v>1230</v>
      </c>
      <c r="L314" s="328">
        <v>339</v>
      </c>
      <c r="M314" s="85">
        <f t="shared" si="88"/>
        <v>339</v>
      </c>
      <c r="N314" s="630"/>
      <c r="O314" s="29">
        <v>17</v>
      </c>
      <c r="P314" s="8">
        <v>8.5</v>
      </c>
      <c r="Q314" s="92" t="str">
        <f t="shared" si="95"/>
        <v>6x135</v>
      </c>
      <c r="R314" s="3">
        <v>6</v>
      </c>
      <c r="S314" s="29">
        <v>135</v>
      </c>
      <c r="T314" s="29">
        <v>25</v>
      </c>
      <c r="U314" s="16">
        <v>5.7</v>
      </c>
      <c r="V314" s="93" t="s">
        <v>85</v>
      </c>
      <c r="W314" s="16">
        <v>87</v>
      </c>
      <c r="X314" s="8">
        <v>30.203329919328226</v>
      </c>
      <c r="Y314" s="47">
        <v>2650</v>
      </c>
      <c r="Z314" s="11" t="s">
        <v>5147</v>
      </c>
      <c r="AA314" s="11" t="s">
        <v>173</v>
      </c>
      <c r="AB314" s="47" t="str">
        <f t="shared" si="97"/>
        <v>17x8.5, 6x135, 25 OS, 2650 lbs</v>
      </c>
      <c r="AC314" s="74" t="s">
        <v>6580</v>
      </c>
      <c r="AD314" s="46" t="str">
        <f>IF(AC314="N/A","None",VLOOKUP(AC314,ACCESSORIES!F:N,9,FALSE))</f>
        <v>Snap In</v>
      </c>
      <c r="AE314" s="82">
        <f>_xlfn.IFNA(VLOOKUP(AC314,ACCESSORIES!F:J,5,FALSE),"N/A")</f>
        <v>22</v>
      </c>
      <c r="AF314" s="80" t="s">
        <v>85</v>
      </c>
      <c r="AG314" s="80" t="s">
        <v>85</v>
      </c>
      <c r="AH314" s="80" t="s">
        <v>85</v>
      </c>
      <c r="AI314" s="80" t="s">
        <v>85</v>
      </c>
      <c r="AJ314" s="9" t="str">
        <f>_xlfn.IFNA(VLOOKUP(AI314,ACCESSORIES!F:J,5,FALSE),"N/A")</f>
        <v>N/A</v>
      </c>
      <c r="AK314" s="13" t="s">
        <v>237</v>
      </c>
      <c r="AL314" s="38" t="str">
        <f>_xlfn.IFNA(VLOOKUP(AK314,ACCESSORIES!E:M,6,FALSE),"N/A")</f>
        <v>N/A</v>
      </c>
      <c r="AM314" s="38" t="str">
        <f>_xlfn.IFNA(VLOOKUP(AL314,ACCESSORIES!F:J,5,FALSE),"N/A")</f>
        <v>N/A</v>
      </c>
      <c r="AN314" s="3" t="s">
        <v>85</v>
      </c>
      <c r="AO314" s="75">
        <v>16.2</v>
      </c>
      <c r="AP314" s="75">
        <v>60</v>
      </c>
      <c r="AQ314" s="3">
        <v>170</v>
      </c>
      <c r="AR314" s="34">
        <v>8.35</v>
      </c>
      <c r="AS314" s="34">
        <v>19.25</v>
      </c>
      <c r="AT314" s="34">
        <v>27.33</v>
      </c>
      <c r="AU314" s="34">
        <v>38.11</v>
      </c>
      <c r="AV314" s="34">
        <v>211.3</v>
      </c>
      <c r="AW314" s="94">
        <v>201.6</v>
      </c>
      <c r="AX314" s="381">
        <v>82.6</v>
      </c>
      <c r="AY314" s="382">
        <v>38</v>
      </c>
      <c r="AZ314" s="382">
        <v>46</v>
      </c>
      <c r="BA314" s="49">
        <v>30</v>
      </c>
      <c r="BB314" s="48">
        <f t="shared" si="93"/>
        <v>1.18</v>
      </c>
      <c r="BC314" s="3" t="s">
        <v>85</v>
      </c>
      <c r="BD314" s="412" t="str">
        <f>_xlfn.IFNA(VLOOKUP(BC314,ACCESSORIES!F:J,5,FALSE),"N/A")</f>
        <v>N/A</v>
      </c>
      <c r="BE314" s="3" t="s">
        <v>85</v>
      </c>
      <c r="BF314" s="412" t="str">
        <f>_xlfn.IFNA(VLOOKUP(BE314,ACCESSORIES!F:J,5,FALSE),"N/A")</f>
        <v>N/A</v>
      </c>
      <c r="BG314" s="70">
        <v>35</v>
      </c>
      <c r="BH314" s="50">
        <v>20.236220472440898</v>
      </c>
      <c r="BI314" s="50">
        <v>20.236220472440898</v>
      </c>
      <c r="BJ314" s="50">
        <v>11.417322834645701</v>
      </c>
      <c r="BK314" s="357">
        <f t="shared" si="96"/>
        <v>7.6616839999999839E-2</v>
      </c>
      <c r="BL314" s="73">
        <v>36</v>
      </c>
      <c r="BM314" s="107" t="s">
        <v>10367</v>
      </c>
      <c r="BN314" s="46" t="s">
        <v>3891</v>
      </c>
      <c r="BO314" s="29" t="s">
        <v>3907</v>
      </c>
      <c r="BP314" s="29" t="s">
        <v>5166</v>
      </c>
      <c r="BQ314" s="29" t="s">
        <v>6786</v>
      </c>
      <c r="BR314" s="29" t="s">
        <v>6576</v>
      </c>
      <c r="BS314" s="74" t="s">
        <v>4101</v>
      </c>
      <c r="BT314" s="74" t="s">
        <v>3909</v>
      </c>
      <c r="BU314" s="74" t="s">
        <v>6787</v>
      </c>
      <c r="BV314" s="74"/>
      <c r="BW314" s="74"/>
      <c r="BX314" s="74"/>
      <c r="BY314" s="300" t="s">
        <v>7959</v>
      </c>
      <c r="BZ314" s="363" t="s">
        <v>7960</v>
      </c>
      <c r="CA314" s="300" t="s">
        <v>7961</v>
      </c>
      <c r="CB314" s="363" t="s">
        <v>7962</v>
      </c>
      <c r="CC314" s="86" t="str">
        <f t="shared" si="90"/>
        <v>MR321, 17x8.5, +25mm Offset, 6x135, 87mm Centerbore, Machined - Clear Coat</v>
      </c>
      <c r="CD314" s="74" t="s">
        <v>3719</v>
      </c>
      <c r="CE314" s="74" t="s">
        <v>3720</v>
      </c>
      <c r="CF314" s="74" t="str">
        <f t="shared" si="91"/>
        <v>STREET (3XX)</v>
      </c>
    </row>
    <row r="315" spans="1:84" s="36" customFormat="1" ht="15" customHeight="1">
      <c r="A315" s="22">
        <f t="shared" si="94"/>
        <v>313</v>
      </c>
      <c r="B315" s="4" t="s">
        <v>84</v>
      </c>
      <c r="C315" s="92" t="s">
        <v>1038</v>
      </c>
      <c r="D315" s="92" t="s">
        <v>6467</v>
      </c>
      <c r="E315" s="84" t="str">
        <f>CONCATENATE(LEFT(D315,5),VLOOKUP(CONCATENATE(O315,"x",P315),'WHEEL PART NUMBER GUIDE'!$B$9:$C$51,2,FALSE),VLOOKUP(CONCATENATE(Q315, W315), 'WHEEL PART NUMBER GUIDE'!$Q$6:$R$98, 2, FALSE),VLOOKUP(Z315,'WHEEL PART NUMBER GUIDE'!$J$8:$K$54,2, FALSE),IF(V315="N/A",IF(ABS(T315)&lt;10,"0"&amp;ABS(T315),ABS(T315)),CONCATENATE(LEFT(V315,1),RIGHT(V315,1))), G315, H315)</f>
        <v>MR321890581318</v>
      </c>
      <c r="F315" s="84" t="str">
        <f t="shared" si="92"/>
        <v>MR321890581318</v>
      </c>
      <c r="G315" s="83"/>
      <c r="H315" s="83"/>
      <c r="I315" s="346">
        <v>191682034251</v>
      </c>
      <c r="J315" s="305">
        <v>44978.63099096065</v>
      </c>
      <c r="K315" s="16" t="s">
        <v>1230</v>
      </c>
      <c r="L315" s="328">
        <v>339</v>
      </c>
      <c r="M315" s="85">
        <f t="shared" si="88"/>
        <v>339</v>
      </c>
      <c r="N315" s="630"/>
      <c r="O315" s="29">
        <v>18</v>
      </c>
      <c r="P315" s="8">
        <v>9</v>
      </c>
      <c r="Q315" s="92" t="str">
        <f t="shared" si="95"/>
        <v>5x150</v>
      </c>
      <c r="R315" s="3">
        <v>5</v>
      </c>
      <c r="S315" s="29">
        <v>150</v>
      </c>
      <c r="T315" s="29">
        <v>18</v>
      </c>
      <c r="U315" s="16">
        <v>5.68</v>
      </c>
      <c r="V315" s="93" t="s">
        <v>85</v>
      </c>
      <c r="W315" s="16">
        <v>110.5</v>
      </c>
      <c r="X315" s="8">
        <v>30.02</v>
      </c>
      <c r="Y315" s="47">
        <v>2650</v>
      </c>
      <c r="Z315" s="11" t="s">
        <v>4122</v>
      </c>
      <c r="AA315" s="11" t="s">
        <v>2845</v>
      </c>
      <c r="AB315" s="47" t="str">
        <f t="shared" si="97"/>
        <v>18x9, 5x150, 18 OS, 2650 lbs</v>
      </c>
      <c r="AC315" s="74" t="s">
        <v>4924</v>
      </c>
      <c r="AD315" s="46" t="str">
        <f>IF(AC315="N/A","None",VLOOKUP(AC315,ACCESSORIES!F:N,9,FALSE))</f>
        <v>Snap In</v>
      </c>
      <c r="AE315" s="82">
        <f>_xlfn.IFNA(VLOOKUP(AC315,ACCESSORIES!F:J,5,FALSE),"N/A")</f>
        <v>22</v>
      </c>
      <c r="AF315" s="80" t="s">
        <v>85</v>
      </c>
      <c r="AG315" s="80" t="s">
        <v>85</v>
      </c>
      <c r="AH315" s="80" t="s">
        <v>85</v>
      </c>
      <c r="AI315" s="80" t="s">
        <v>85</v>
      </c>
      <c r="AJ315" s="9" t="str">
        <f>_xlfn.IFNA(VLOOKUP(AI315,ACCESSORIES!F:J,5,FALSE),"N/A")</f>
        <v>N/A</v>
      </c>
      <c r="AK315" s="13" t="s">
        <v>237</v>
      </c>
      <c r="AL315" s="38" t="str">
        <f>_xlfn.IFNA(VLOOKUP(AK315,ACCESSORIES!E:M,6,FALSE),"N/A")</f>
        <v>N/A</v>
      </c>
      <c r="AM315" s="38" t="str">
        <f>_xlfn.IFNA(VLOOKUP(AL315,ACCESSORIES!F:J,5,FALSE),"N/A")</f>
        <v>N/A</v>
      </c>
      <c r="AN315" s="3" t="s">
        <v>85</v>
      </c>
      <c r="AO315" s="75">
        <v>16.2</v>
      </c>
      <c r="AP315" s="75">
        <v>60</v>
      </c>
      <c r="AQ315" s="3">
        <v>185</v>
      </c>
      <c r="AR315" s="34">
        <v>0</v>
      </c>
      <c r="AS315" s="34">
        <v>16</v>
      </c>
      <c r="AT315" s="34">
        <v>36.51</v>
      </c>
      <c r="AU315" s="34">
        <v>48</v>
      </c>
      <c r="AV315" s="34">
        <v>220</v>
      </c>
      <c r="AW315" s="94">
        <v>217</v>
      </c>
      <c r="AX315" s="381">
        <v>103.34</v>
      </c>
      <c r="AY315" s="382">
        <v>33.6</v>
      </c>
      <c r="AZ315" s="382">
        <v>41.6</v>
      </c>
      <c r="BA315" s="49">
        <v>35</v>
      </c>
      <c r="BB315" s="48">
        <f t="shared" si="93"/>
        <v>1.38</v>
      </c>
      <c r="BC315" s="3" t="s">
        <v>85</v>
      </c>
      <c r="BD315" s="412" t="str">
        <f>_xlfn.IFNA(VLOOKUP(BC315,ACCESSORIES!F:J,5,FALSE),"N/A")</f>
        <v>N/A</v>
      </c>
      <c r="BE315" s="3" t="s">
        <v>85</v>
      </c>
      <c r="BF315" s="412" t="str">
        <f>_xlfn.IFNA(VLOOKUP(BE315,ACCESSORIES!F:J,5,FALSE),"N/A")</f>
        <v>N/A</v>
      </c>
      <c r="BG315" s="70">
        <v>35</v>
      </c>
      <c r="BH315" s="50">
        <v>21.141732283464599</v>
      </c>
      <c r="BI315" s="50">
        <v>21.141732283464599</v>
      </c>
      <c r="BJ315" s="50">
        <v>11.929133858267701</v>
      </c>
      <c r="BK315" s="357">
        <f t="shared" si="96"/>
        <v>8.7375807000000152E-2</v>
      </c>
      <c r="BL315" s="73">
        <v>36</v>
      </c>
      <c r="BM315" s="107" t="s">
        <v>10367</v>
      </c>
      <c r="BN315" s="46" t="s">
        <v>3891</v>
      </c>
      <c r="BO315" s="29" t="s">
        <v>3907</v>
      </c>
      <c r="BP315" s="29" t="s">
        <v>5166</v>
      </c>
      <c r="BQ315" s="29" t="s">
        <v>6786</v>
      </c>
      <c r="BR315" s="29" t="s">
        <v>6576</v>
      </c>
      <c r="BS315" s="74" t="s">
        <v>4101</v>
      </c>
      <c r="BT315" s="74" t="s">
        <v>3909</v>
      </c>
      <c r="BU315" s="74" t="s">
        <v>6787</v>
      </c>
      <c r="BV315" s="74"/>
      <c r="BW315" s="74"/>
      <c r="BX315" s="74"/>
      <c r="BY315" s="300" t="s">
        <v>7233</v>
      </c>
      <c r="BZ315" s="363" t="s">
        <v>7939</v>
      </c>
      <c r="CA315" s="300" t="s">
        <v>7235</v>
      </c>
      <c r="CB315" s="363" t="s">
        <v>7940</v>
      </c>
      <c r="CC315" s="86" t="str">
        <f t="shared" si="90"/>
        <v>MR321, 18x9, +18mm Offset, 5x150, 110.5mm Centerbore, Gloss Black</v>
      </c>
      <c r="CD315" s="74" t="s">
        <v>3719</v>
      </c>
      <c r="CE315" s="74" t="s">
        <v>3720</v>
      </c>
      <c r="CF315" s="74" t="str">
        <f t="shared" si="91"/>
        <v>STREET (3XX)</v>
      </c>
    </row>
    <row r="316" spans="1:84" s="36" customFormat="1" ht="15" customHeight="1">
      <c r="A316" s="22">
        <f t="shared" si="94"/>
        <v>314</v>
      </c>
      <c r="B316" s="4" t="s">
        <v>84</v>
      </c>
      <c r="C316" s="92" t="s">
        <v>1038</v>
      </c>
      <c r="D316" s="92" t="s">
        <v>6467</v>
      </c>
      <c r="E316" s="84" t="str">
        <f>CONCATENATE(LEFT(D316,5),VLOOKUP(CONCATENATE(O316,"x",P316),'WHEEL PART NUMBER GUIDE'!$B$9:$C$51,2,FALSE),VLOOKUP(CONCATENATE(Q316, W316), 'WHEEL PART NUMBER GUIDE'!$Q$6:$R$98, 2, FALSE),VLOOKUP(Z316,'WHEEL PART NUMBER GUIDE'!$J$8:$K$54,2, FALSE),IF(V316="N/A",IF(ABS(T316)&lt;10,"0"&amp;ABS(T316),ABS(T316)),CONCATENATE(LEFT(V316,1),RIGHT(V316,1))), G316, H316)</f>
        <v>MR321890161318</v>
      </c>
      <c r="F316" s="84" t="str">
        <f t="shared" si="92"/>
        <v>MR321890161318</v>
      </c>
      <c r="G316" s="83"/>
      <c r="H316" s="83"/>
      <c r="I316" s="346">
        <v>191682034275</v>
      </c>
      <c r="J316" s="305">
        <v>44978.630991111109</v>
      </c>
      <c r="K316" s="16" t="s">
        <v>1230</v>
      </c>
      <c r="L316" s="328">
        <v>339</v>
      </c>
      <c r="M316" s="85">
        <f t="shared" si="88"/>
        <v>339</v>
      </c>
      <c r="N316" s="630"/>
      <c r="O316" s="29">
        <v>18</v>
      </c>
      <c r="P316" s="8">
        <v>9</v>
      </c>
      <c r="Q316" s="92" t="str">
        <f t="shared" si="95"/>
        <v>6x135</v>
      </c>
      <c r="R316" s="3">
        <v>6</v>
      </c>
      <c r="S316" s="29">
        <v>135</v>
      </c>
      <c r="T316" s="29">
        <v>18</v>
      </c>
      <c r="U316" s="16">
        <v>5.68</v>
      </c>
      <c r="V316" s="93" t="s">
        <v>85</v>
      </c>
      <c r="W316" s="16">
        <v>87</v>
      </c>
      <c r="X316" s="8">
        <v>30.02</v>
      </c>
      <c r="Y316" s="47">
        <v>2650</v>
      </c>
      <c r="Z316" s="11" t="s">
        <v>4122</v>
      </c>
      <c r="AA316" s="11" t="s">
        <v>2845</v>
      </c>
      <c r="AB316" s="47" t="str">
        <f t="shared" si="97"/>
        <v>18x9, 6x135, 18 OS, 2650 lbs</v>
      </c>
      <c r="AC316" s="74" t="s">
        <v>4921</v>
      </c>
      <c r="AD316" s="46" t="str">
        <f>IF(AC316="N/A","None",VLOOKUP(AC316,ACCESSORIES!F:N,9,FALSE))</f>
        <v>Snap In</v>
      </c>
      <c r="AE316" s="82">
        <f>_xlfn.IFNA(VLOOKUP(AC316,ACCESSORIES!F:J,5,FALSE),"N/A")</f>
        <v>22</v>
      </c>
      <c r="AF316" s="80" t="s">
        <v>85</v>
      </c>
      <c r="AG316" s="80" t="s">
        <v>85</v>
      </c>
      <c r="AH316" s="80" t="s">
        <v>85</v>
      </c>
      <c r="AI316" s="80" t="s">
        <v>85</v>
      </c>
      <c r="AJ316" s="9" t="str">
        <f>_xlfn.IFNA(VLOOKUP(AI316,ACCESSORIES!F:J,5,FALSE),"N/A")</f>
        <v>N/A</v>
      </c>
      <c r="AK316" s="13" t="s">
        <v>237</v>
      </c>
      <c r="AL316" s="38" t="str">
        <f>_xlfn.IFNA(VLOOKUP(AK316,ACCESSORIES!E:M,6,FALSE),"N/A")</f>
        <v>N/A</v>
      </c>
      <c r="AM316" s="38" t="str">
        <f>_xlfn.IFNA(VLOOKUP(AL316,ACCESSORIES!F:J,5,FALSE),"N/A")</f>
        <v>N/A</v>
      </c>
      <c r="AN316" s="3" t="s">
        <v>85</v>
      </c>
      <c r="AO316" s="75">
        <v>16.2</v>
      </c>
      <c r="AP316" s="75">
        <v>60</v>
      </c>
      <c r="AQ316" s="3">
        <v>175</v>
      </c>
      <c r="AR316" s="34">
        <v>5.36</v>
      </c>
      <c r="AS316" s="34">
        <v>24.91</v>
      </c>
      <c r="AT316" s="34">
        <v>36.51</v>
      </c>
      <c r="AU316" s="34">
        <v>48</v>
      </c>
      <c r="AV316" s="34">
        <v>220</v>
      </c>
      <c r="AW316" s="94">
        <v>217</v>
      </c>
      <c r="AX316" s="381">
        <v>82.6</v>
      </c>
      <c r="AY316" s="382">
        <v>33.61</v>
      </c>
      <c r="AZ316" s="382">
        <v>41.6</v>
      </c>
      <c r="BA316" s="49">
        <v>35</v>
      </c>
      <c r="BB316" s="48">
        <f t="shared" si="93"/>
        <v>1.38</v>
      </c>
      <c r="BC316" s="3" t="s">
        <v>85</v>
      </c>
      <c r="BD316" s="412" t="str">
        <f>_xlfn.IFNA(VLOOKUP(BC316,ACCESSORIES!F:J,5,FALSE),"N/A")</f>
        <v>N/A</v>
      </c>
      <c r="BE316" s="3" t="s">
        <v>85</v>
      </c>
      <c r="BF316" s="412" t="str">
        <f>_xlfn.IFNA(VLOOKUP(BE316,ACCESSORIES!F:J,5,FALSE),"N/A")</f>
        <v>N/A</v>
      </c>
      <c r="BG316" s="70">
        <v>35</v>
      </c>
      <c r="BH316" s="50">
        <v>21.141732283464599</v>
      </c>
      <c r="BI316" s="50">
        <v>21.141732283464599</v>
      </c>
      <c r="BJ316" s="50">
        <v>11.929133858267701</v>
      </c>
      <c r="BK316" s="357">
        <f t="shared" si="96"/>
        <v>8.7375807000000152E-2</v>
      </c>
      <c r="BL316" s="73">
        <v>36</v>
      </c>
      <c r="BM316" s="107" t="s">
        <v>10367</v>
      </c>
      <c r="BN316" s="46" t="s">
        <v>3891</v>
      </c>
      <c r="BO316" s="29" t="s">
        <v>3907</v>
      </c>
      <c r="BP316" s="29" t="s">
        <v>5166</v>
      </c>
      <c r="BQ316" s="29" t="s">
        <v>6786</v>
      </c>
      <c r="BR316" s="29" t="s">
        <v>6576</v>
      </c>
      <c r="BS316" s="74" t="s">
        <v>4101</v>
      </c>
      <c r="BT316" s="74" t="s">
        <v>3909</v>
      </c>
      <c r="BU316" s="74" t="s">
        <v>6787</v>
      </c>
      <c r="BV316" s="74"/>
      <c r="BW316" s="74"/>
      <c r="BX316" s="74"/>
      <c r="BY316" s="300" t="s">
        <v>7955</v>
      </c>
      <c r="BZ316" s="363" t="s">
        <v>7956</v>
      </c>
      <c r="CA316" s="300" t="s">
        <v>7953</v>
      </c>
      <c r="CB316" s="363" t="s">
        <v>7954</v>
      </c>
      <c r="CC316" s="86" t="str">
        <f t="shared" si="90"/>
        <v>MR321, 18x9, +18mm Offset, 6x135, 87mm Centerbore, Gloss Black</v>
      </c>
      <c r="CD316" s="74" t="s">
        <v>3719</v>
      </c>
      <c r="CE316" s="74" t="s">
        <v>3720</v>
      </c>
      <c r="CF316" s="74" t="str">
        <f t="shared" si="91"/>
        <v>STREET (3XX)</v>
      </c>
    </row>
    <row r="317" spans="1:84" s="36" customFormat="1" ht="15" customHeight="1">
      <c r="A317" s="22">
        <f t="shared" si="94"/>
        <v>315</v>
      </c>
      <c r="B317" s="4" t="s">
        <v>84</v>
      </c>
      <c r="C317" s="92" t="s">
        <v>1038</v>
      </c>
      <c r="D317" s="92" t="s">
        <v>6467</v>
      </c>
      <c r="E317" s="84" t="str">
        <f>CONCATENATE(LEFT(D317,5),VLOOKUP(CONCATENATE(O317,"x",P317),'WHEEL PART NUMBER GUIDE'!$B$9:$C$51,2,FALSE),VLOOKUP(CONCATENATE(Q317, W317), 'WHEEL PART NUMBER GUIDE'!$Q$6:$R$98, 2, FALSE),VLOOKUP(Z317,'WHEEL PART NUMBER GUIDE'!$J$8:$K$54,2, FALSE),IF(V317="N/A",IF(ABS(T317)&lt;10,"0"&amp;ABS(T317),ABS(T317)),CONCATENATE(LEFT(V317,1),RIGHT(V317,1))), G317, H317)</f>
        <v>MR321890601318</v>
      </c>
      <c r="F317" s="84" t="str">
        <f t="shared" si="92"/>
        <v>MR321890601318</v>
      </c>
      <c r="G317" s="83"/>
      <c r="H317" s="83"/>
      <c r="I317" s="346">
        <v>191682034299</v>
      </c>
      <c r="J317" s="305">
        <v>44978.63099125</v>
      </c>
      <c r="K317" s="16" t="s">
        <v>1230</v>
      </c>
      <c r="L317" s="328">
        <v>339</v>
      </c>
      <c r="M317" s="85">
        <f t="shared" si="88"/>
        <v>339</v>
      </c>
      <c r="N317" s="630"/>
      <c r="O317" s="29">
        <v>18</v>
      </c>
      <c r="P317" s="8">
        <v>9</v>
      </c>
      <c r="Q317" s="92" t="str">
        <f t="shared" si="95"/>
        <v>6x5.5</v>
      </c>
      <c r="R317" s="3">
        <v>6</v>
      </c>
      <c r="S317" s="29">
        <v>5.5</v>
      </c>
      <c r="T317" s="29">
        <v>18</v>
      </c>
      <c r="U317" s="16">
        <v>5.68</v>
      </c>
      <c r="V317" s="93" t="s">
        <v>85</v>
      </c>
      <c r="W317" s="16">
        <v>106.25</v>
      </c>
      <c r="X317" s="8">
        <v>30.02</v>
      </c>
      <c r="Y317" s="47">
        <v>2650</v>
      </c>
      <c r="Z317" s="11" t="s">
        <v>4122</v>
      </c>
      <c r="AA317" s="11" t="s">
        <v>2845</v>
      </c>
      <c r="AB317" s="47" t="str">
        <f t="shared" si="97"/>
        <v>18x9, 6x5.5, 18 OS, 2650 lbs</v>
      </c>
      <c r="AC317" s="74" t="s">
        <v>4924</v>
      </c>
      <c r="AD317" s="46" t="str">
        <f>IF(AC317="N/A","None",VLOOKUP(AC317,ACCESSORIES!F:N,9,FALSE))</f>
        <v>Snap In</v>
      </c>
      <c r="AE317" s="82">
        <f>_xlfn.IFNA(VLOOKUP(AC317,ACCESSORIES!F:J,5,FALSE),"N/A")</f>
        <v>22</v>
      </c>
      <c r="AF317" s="80" t="s">
        <v>85</v>
      </c>
      <c r="AG317" s="80" t="s">
        <v>85</v>
      </c>
      <c r="AH317" s="80" t="s">
        <v>85</v>
      </c>
      <c r="AI317" s="80" t="s">
        <v>85</v>
      </c>
      <c r="AJ317" s="9" t="str">
        <f>_xlfn.IFNA(VLOOKUP(AI317,ACCESSORIES!F:J,5,FALSE),"N/A")</f>
        <v>N/A</v>
      </c>
      <c r="AK317" s="13" t="s">
        <v>236</v>
      </c>
      <c r="AL317" s="75" t="s">
        <v>1649</v>
      </c>
      <c r="AM317" s="38">
        <f>_xlfn.IFNA(VLOOKUP(AL317,ACCESSORIES!F:J,5,FALSE),"N/A")</f>
        <v>2.75</v>
      </c>
      <c r="AN317" s="3">
        <v>78.3</v>
      </c>
      <c r="AO317" s="75">
        <v>16.2</v>
      </c>
      <c r="AP317" s="75">
        <v>60</v>
      </c>
      <c r="AQ317" s="3">
        <v>175</v>
      </c>
      <c r="AR317" s="34">
        <v>5.36</v>
      </c>
      <c r="AS317" s="34">
        <v>24.91</v>
      </c>
      <c r="AT317" s="34">
        <v>36.51</v>
      </c>
      <c r="AU317" s="34">
        <v>48</v>
      </c>
      <c r="AV317" s="34">
        <v>220</v>
      </c>
      <c r="AW317" s="94">
        <v>217</v>
      </c>
      <c r="AX317" s="381">
        <v>103.34</v>
      </c>
      <c r="AY317" s="382">
        <v>33.6</v>
      </c>
      <c r="AZ317" s="382">
        <v>41.6</v>
      </c>
      <c r="BA317" s="49">
        <v>35</v>
      </c>
      <c r="BB317" s="48">
        <f t="shared" si="93"/>
        <v>1.38</v>
      </c>
      <c r="BC317" s="3" t="s">
        <v>85</v>
      </c>
      <c r="BD317" s="412" t="str">
        <f>_xlfn.IFNA(VLOOKUP(BC317,ACCESSORIES!F:J,5,FALSE),"N/A")</f>
        <v>N/A</v>
      </c>
      <c r="BE317" s="3" t="s">
        <v>85</v>
      </c>
      <c r="BF317" s="412" t="str">
        <f>_xlfn.IFNA(VLOOKUP(BE317,ACCESSORIES!F:J,5,FALSE),"N/A")</f>
        <v>N/A</v>
      </c>
      <c r="BG317" s="70">
        <v>35</v>
      </c>
      <c r="BH317" s="50">
        <v>21.141732283464599</v>
      </c>
      <c r="BI317" s="50">
        <v>21.141732283464599</v>
      </c>
      <c r="BJ317" s="50">
        <v>11.929133858267701</v>
      </c>
      <c r="BK317" s="357">
        <f t="shared" si="96"/>
        <v>8.7375807000000152E-2</v>
      </c>
      <c r="BL317" s="73">
        <v>36</v>
      </c>
      <c r="BM317" s="107" t="s">
        <v>10367</v>
      </c>
      <c r="BN317" s="46" t="s">
        <v>3891</v>
      </c>
      <c r="BO317" s="29" t="s">
        <v>3907</v>
      </c>
      <c r="BP317" s="29" t="s">
        <v>5166</v>
      </c>
      <c r="BQ317" s="29" t="s">
        <v>6786</v>
      </c>
      <c r="BR317" s="29" t="s">
        <v>6576</v>
      </c>
      <c r="BS317" s="74" t="s">
        <v>4101</v>
      </c>
      <c r="BT317" s="74" t="s">
        <v>3909</v>
      </c>
      <c r="BU317" s="74" t="s">
        <v>6787</v>
      </c>
      <c r="BV317" s="74"/>
      <c r="BW317" s="74"/>
      <c r="BX317" s="74"/>
      <c r="BY317" s="300" t="s">
        <v>7955</v>
      </c>
      <c r="BZ317" s="363" t="s">
        <v>7956</v>
      </c>
      <c r="CA317" s="300" t="s">
        <v>7953</v>
      </c>
      <c r="CB317" s="363" t="s">
        <v>7954</v>
      </c>
      <c r="CC317" s="86" t="str">
        <f t="shared" si="90"/>
        <v>MR321, 18x9, +18mm Offset, 6x5.5, 106.25mm Centerbore, Gloss Black</v>
      </c>
      <c r="CD317" s="74" t="s">
        <v>3719</v>
      </c>
      <c r="CE317" s="74" t="s">
        <v>3720</v>
      </c>
      <c r="CF317" s="74" t="str">
        <f t="shared" si="91"/>
        <v>STREET (3XX)</v>
      </c>
    </row>
    <row r="318" spans="1:84" s="36" customFormat="1" ht="15" customHeight="1">
      <c r="A318" s="22">
        <f t="shared" si="94"/>
        <v>316</v>
      </c>
      <c r="B318" s="4" t="s">
        <v>84</v>
      </c>
      <c r="C318" s="92" t="s">
        <v>1038</v>
      </c>
      <c r="D318" s="92" t="s">
        <v>6467</v>
      </c>
      <c r="E318" s="84" t="str">
        <f>CONCATENATE(LEFT(D318,5),VLOOKUP(CONCATENATE(O318,"x",P318),'WHEEL PART NUMBER GUIDE'!$B$9:$C$51,2,FALSE),VLOOKUP(CONCATENATE(Q318, W318), 'WHEEL PART NUMBER GUIDE'!$Q$6:$R$98, 2, FALSE),VLOOKUP(Z318,'WHEEL PART NUMBER GUIDE'!$J$8:$K$54,2, FALSE),IF(V318="N/A",IF(ABS(T318)&lt;10,"0"&amp;ABS(T318),ABS(T318)),CONCATENATE(LEFT(V318,1),RIGHT(V318,1))), G318, H318)</f>
        <v>MR32189060318</v>
      </c>
      <c r="F318" s="84" t="str">
        <f t="shared" si="92"/>
        <v>MR32189060318</v>
      </c>
      <c r="G318" s="83"/>
      <c r="H318" s="83"/>
      <c r="I318" s="346">
        <v>191682034732</v>
      </c>
      <c r="J318" s="102">
        <v>45085.444363032409</v>
      </c>
      <c r="K318" s="16" t="s">
        <v>1230</v>
      </c>
      <c r="L318" s="328">
        <v>369</v>
      </c>
      <c r="M318" s="85">
        <f t="shared" si="88"/>
        <v>369</v>
      </c>
      <c r="N318" s="630"/>
      <c r="O318" s="29">
        <v>18</v>
      </c>
      <c r="P318" s="8">
        <v>9</v>
      </c>
      <c r="Q318" s="92" t="str">
        <f t="shared" si="95"/>
        <v>6x5.5</v>
      </c>
      <c r="R318" s="3">
        <v>6</v>
      </c>
      <c r="S318" s="29">
        <v>5.5</v>
      </c>
      <c r="T318" s="29">
        <v>18</v>
      </c>
      <c r="U318" s="16">
        <v>5.68</v>
      </c>
      <c r="V318" s="93" t="s">
        <v>85</v>
      </c>
      <c r="W318" s="16">
        <v>106.25</v>
      </c>
      <c r="X318" s="8">
        <v>30.02</v>
      </c>
      <c r="Y318" s="47">
        <v>2650</v>
      </c>
      <c r="Z318" s="11" t="s">
        <v>5147</v>
      </c>
      <c r="AA318" s="11" t="s">
        <v>173</v>
      </c>
      <c r="AB318" s="47" t="str">
        <f t="shared" si="97"/>
        <v>18x9, 6x5.5, 18 OS, 2650 lbs</v>
      </c>
      <c r="AC318" s="74" t="s">
        <v>6582</v>
      </c>
      <c r="AD318" s="46" t="str">
        <f>IF(AC318="N/A","None",VLOOKUP(AC318,ACCESSORIES!F:N,9,FALSE))</f>
        <v>Snap In</v>
      </c>
      <c r="AE318" s="82">
        <f>_xlfn.IFNA(VLOOKUP(AC318,ACCESSORIES!F:J,5,FALSE),"N/A")</f>
        <v>22</v>
      </c>
      <c r="AF318" s="80" t="s">
        <v>85</v>
      </c>
      <c r="AG318" s="80" t="s">
        <v>85</v>
      </c>
      <c r="AH318" s="80" t="s">
        <v>85</v>
      </c>
      <c r="AI318" s="80" t="s">
        <v>85</v>
      </c>
      <c r="AJ318" s="9" t="str">
        <f>_xlfn.IFNA(VLOOKUP(AI318,ACCESSORIES!F:J,5,FALSE),"N/A")</f>
        <v>N/A</v>
      </c>
      <c r="AK318" s="13" t="s">
        <v>236</v>
      </c>
      <c r="AL318" s="75" t="s">
        <v>1649</v>
      </c>
      <c r="AM318" s="38">
        <f>_xlfn.IFNA(VLOOKUP(AL318,ACCESSORIES!F:J,5,FALSE),"N/A")</f>
        <v>2.75</v>
      </c>
      <c r="AN318" s="3">
        <v>78.3</v>
      </c>
      <c r="AO318" s="75">
        <v>16.2</v>
      </c>
      <c r="AP318" s="75">
        <v>60</v>
      </c>
      <c r="AQ318" s="3">
        <v>175</v>
      </c>
      <c r="AR318" s="34">
        <v>5.36</v>
      </c>
      <c r="AS318" s="34">
        <v>24.91</v>
      </c>
      <c r="AT318" s="34">
        <v>36.51</v>
      </c>
      <c r="AU318" s="34">
        <v>48</v>
      </c>
      <c r="AV318" s="34">
        <v>220</v>
      </c>
      <c r="AW318" s="94">
        <v>217</v>
      </c>
      <c r="AX318" s="381">
        <v>103.34</v>
      </c>
      <c r="AY318" s="382">
        <v>33.6</v>
      </c>
      <c r="AZ318" s="382">
        <v>41.6</v>
      </c>
      <c r="BA318" s="49">
        <v>35</v>
      </c>
      <c r="BB318" s="48">
        <f t="shared" si="93"/>
        <v>1.38</v>
      </c>
      <c r="BC318" s="3" t="s">
        <v>85</v>
      </c>
      <c r="BD318" s="412" t="str">
        <f>_xlfn.IFNA(VLOOKUP(BC318,ACCESSORIES!F:J,5,FALSE),"N/A")</f>
        <v>N/A</v>
      </c>
      <c r="BE318" s="3" t="s">
        <v>85</v>
      </c>
      <c r="BF318" s="412" t="str">
        <f>_xlfn.IFNA(VLOOKUP(BE318,ACCESSORIES!F:J,5,FALSE),"N/A")</f>
        <v>N/A</v>
      </c>
      <c r="BG318" s="70">
        <v>35</v>
      </c>
      <c r="BH318" s="50">
        <v>21.141732283464599</v>
      </c>
      <c r="BI318" s="50">
        <v>21.141732283464599</v>
      </c>
      <c r="BJ318" s="50">
        <v>11.929133858267701</v>
      </c>
      <c r="BK318" s="357">
        <f t="shared" si="96"/>
        <v>8.7375807000000152E-2</v>
      </c>
      <c r="BL318" s="73">
        <v>36</v>
      </c>
      <c r="BM318" s="107" t="s">
        <v>10367</v>
      </c>
      <c r="BN318" s="46" t="s">
        <v>3891</v>
      </c>
      <c r="BO318" s="29" t="s">
        <v>3907</v>
      </c>
      <c r="BP318" s="29" t="s">
        <v>5166</v>
      </c>
      <c r="BQ318" s="29" t="s">
        <v>6786</v>
      </c>
      <c r="BR318" s="29" t="s">
        <v>6576</v>
      </c>
      <c r="BS318" s="74" t="s">
        <v>4101</v>
      </c>
      <c r="BT318" s="74" t="s">
        <v>3909</v>
      </c>
      <c r="BU318" s="74" t="s">
        <v>6787</v>
      </c>
      <c r="BV318" s="74"/>
      <c r="BW318" s="74"/>
      <c r="BX318" s="74"/>
      <c r="BY318" s="300" t="s">
        <v>7959</v>
      </c>
      <c r="BZ318" s="363" t="s">
        <v>7960</v>
      </c>
      <c r="CA318" s="300" t="s">
        <v>7961</v>
      </c>
      <c r="CB318" s="363" t="s">
        <v>7962</v>
      </c>
      <c r="CC318" s="86" t="str">
        <f t="shared" si="90"/>
        <v>MR321, 18x9, +18mm Offset, 6x5.5, 106.25mm Centerbore, Machined - Clear Coat</v>
      </c>
      <c r="CD318" s="74" t="s">
        <v>3719</v>
      </c>
      <c r="CE318" s="74" t="s">
        <v>3720</v>
      </c>
      <c r="CF318" s="74" t="str">
        <f t="shared" si="91"/>
        <v>STREET (3XX)</v>
      </c>
    </row>
    <row r="319" spans="1:84" s="36" customFormat="1" ht="15" customHeight="1">
      <c r="A319" s="22">
        <f t="shared" si="94"/>
        <v>317</v>
      </c>
      <c r="B319" s="4" t="s">
        <v>84</v>
      </c>
      <c r="C319" s="92" t="s">
        <v>1038</v>
      </c>
      <c r="D319" s="92" t="s">
        <v>6467</v>
      </c>
      <c r="E319" s="84" t="str">
        <f>CONCATENATE(LEFT(D319,5),VLOOKUP(CONCATENATE(O319,"x",P319),'WHEEL PART NUMBER GUIDE'!$B$9:$C$51,2,FALSE),VLOOKUP(CONCATENATE(Q319, W319), 'WHEEL PART NUMBER GUIDE'!$Q$6:$R$98, 2, FALSE),VLOOKUP(Z319,'WHEEL PART NUMBER GUIDE'!$J$8:$K$54,2, FALSE),IF(V319="N/A",IF(ABS(T319)&lt;10,"0"&amp;ABS(T319),ABS(T319)),CONCATENATE(LEFT(V319,1),RIGHT(V319,1))), G319, H319)</f>
        <v>MR321890801318</v>
      </c>
      <c r="F319" s="84" t="str">
        <f t="shared" si="92"/>
        <v>MR321890801318</v>
      </c>
      <c r="G319" s="83"/>
      <c r="H319" s="83"/>
      <c r="I319" s="346">
        <v>191682034312</v>
      </c>
      <c r="J319" s="305">
        <v>44978.63099140046</v>
      </c>
      <c r="K319" s="16" t="s">
        <v>1230</v>
      </c>
      <c r="L319" s="328">
        <v>369</v>
      </c>
      <c r="M319" s="85">
        <f t="shared" si="88"/>
        <v>369</v>
      </c>
      <c r="N319" s="630"/>
      <c r="O319" s="29">
        <v>18</v>
      </c>
      <c r="P319" s="8">
        <v>9</v>
      </c>
      <c r="Q319" s="92" t="str">
        <f t="shared" si="95"/>
        <v>8x6.5</v>
      </c>
      <c r="R319" s="3">
        <v>8</v>
      </c>
      <c r="S319" s="29">
        <v>6.5</v>
      </c>
      <c r="T319" s="29">
        <v>18</v>
      </c>
      <c r="U319" s="16">
        <v>5.68</v>
      </c>
      <c r="V319" s="93" t="s">
        <v>85</v>
      </c>
      <c r="W319" s="16">
        <v>130.81</v>
      </c>
      <c r="X319" s="8">
        <v>31.02</v>
      </c>
      <c r="Y319" s="47">
        <v>3640</v>
      </c>
      <c r="Z319" s="11" t="s">
        <v>4122</v>
      </c>
      <c r="AA319" s="11" t="s">
        <v>2845</v>
      </c>
      <c r="AB319" s="47" t="str">
        <f t="shared" si="97"/>
        <v>18x9, 8x6.5, 18 OS, 3640 lbs</v>
      </c>
      <c r="AC319" s="74" t="s">
        <v>4926</v>
      </c>
      <c r="AD319" s="46" t="str">
        <f>IF(AC319="N/A","None",VLOOKUP(AC319,ACCESSORIES!F:N,9,FALSE))</f>
        <v>Push Thru</v>
      </c>
      <c r="AE319" s="82">
        <f>_xlfn.IFNA(VLOOKUP(AC319,ACCESSORIES!F:J,5,FALSE),"N/A")</f>
        <v>33</v>
      </c>
      <c r="AF319" s="80" t="s">
        <v>85</v>
      </c>
      <c r="AG319" s="80" t="s">
        <v>85</v>
      </c>
      <c r="AH319" s="73" t="s">
        <v>2863</v>
      </c>
      <c r="AI319" s="80" t="s">
        <v>85</v>
      </c>
      <c r="AJ319" s="9" t="str">
        <f>_xlfn.IFNA(VLOOKUP(AI319,ACCESSORIES!F:J,5,FALSE),"N/A")</f>
        <v>N/A</v>
      </c>
      <c r="AK319" s="13" t="s">
        <v>237</v>
      </c>
      <c r="AL319" s="38" t="str">
        <f>_xlfn.IFNA(VLOOKUP(AK319,ACCESSORIES!E:M,6,FALSE),"N/A")</f>
        <v>N/A</v>
      </c>
      <c r="AM319" s="38" t="str">
        <f>_xlfn.IFNA(VLOOKUP(AL319,ACCESSORIES!F:J,5,FALSE),"N/A")</f>
        <v>N/A</v>
      </c>
      <c r="AN319" s="3" t="s">
        <v>85</v>
      </c>
      <c r="AO319" s="75">
        <v>16.2</v>
      </c>
      <c r="AP319" s="75">
        <v>60</v>
      </c>
      <c r="AQ319" s="3">
        <v>200</v>
      </c>
      <c r="AR319" s="34">
        <v>0</v>
      </c>
      <c r="AS319" s="34">
        <v>0</v>
      </c>
      <c r="AT319" s="34">
        <v>32.299999999999997</v>
      </c>
      <c r="AU319" s="34">
        <v>44.1</v>
      </c>
      <c r="AV319" s="34">
        <v>220</v>
      </c>
      <c r="AW319" s="94">
        <v>217</v>
      </c>
      <c r="AX319" s="381">
        <v>128</v>
      </c>
      <c r="AY319" s="382">
        <v>108</v>
      </c>
      <c r="AZ319" s="382">
        <v>108</v>
      </c>
      <c r="BA319" s="49">
        <v>35</v>
      </c>
      <c r="BB319" s="48">
        <f t="shared" si="93"/>
        <v>1.38</v>
      </c>
      <c r="BC319" s="3" t="s">
        <v>85</v>
      </c>
      <c r="BD319" s="412" t="str">
        <f>_xlfn.IFNA(VLOOKUP(BC319,ACCESSORIES!F:J,5,FALSE),"N/A")</f>
        <v>N/A</v>
      </c>
      <c r="BE319" s="3" t="s">
        <v>85</v>
      </c>
      <c r="BF319" s="412" t="str">
        <f>_xlfn.IFNA(VLOOKUP(BE319,ACCESSORIES!F:J,5,FALSE),"N/A")</f>
        <v>N/A</v>
      </c>
      <c r="BG319" s="70">
        <v>36</v>
      </c>
      <c r="BH319" s="50">
        <v>21.141732283464599</v>
      </c>
      <c r="BI319" s="50">
        <v>21.141732283464599</v>
      </c>
      <c r="BJ319" s="50">
        <v>11.929133858267701</v>
      </c>
      <c r="BK319" s="357">
        <f t="shared" si="96"/>
        <v>8.7375807000000152E-2</v>
      </c>
      <c r="BL319" s="73">
        <v>36</v>
      </c>
      <c r="BM319" s="107" t="s">
        <v>10367</v>
      </c>
      <c r="BN319" s="46" t="s">
        <v>3891</v>
      </c>
      <c r="BO319" s="29" t="s">
        <v>3907</v>
      </c>
      <c r="BP319" s="29" t="s">
        <v>5166</v>
      </c>
      <c r="BQ319" s="29" t="s">
        <v>6786</v>
      </c>
      <c r="BR319" s="29" t="s">
        <v>6576</v>
      </c>
      <c r="BS319" s="74" t="s">
        <v>4101</v>
      </c>
      <c r="BT319" s="74" t="s">
        <v>3909</v>
      </c>
      <c r="BU319" s="74" t="s">
        <v>6787</v>
      </c>
      <c r="BV319" s="74"/>
      <c r="BW319" s="74"/>
      <c r="BX319" s="74"/>
      <c r="BY319" s="300" t="s">
        <v>7947</v>
      </c>
      <c r="BZ319" s="363" t="s">
        <v>7948</v>
      </c>
      <c r="CA319" s="300" t="s">
        <v>7945</v>
      </c>
      <c r="CB319" s="363" t="s">
        <v>7946</v>
      </c>
      <c r="CC319" s="86" t="str">
        <f t="shared" si="90"/>
        <v>MR321, 18x9, +18mm Offset, 8x6.5, 130.81mm Centerbore, Gloss Black</v>
      </c>
      <c r="CD319" s="74" t="s">
        <v>3719</v>
      </c>
      <c r="CE319" s="74" t="s">
        <v>3720</v>
      </c>
      <c r="CF319" s="74" t="str">
        <f t="shared" si="91"/>
        <v>STREET (3XX)</v>
      </c>
    </row>
    <row r="320" spans="1:84" s="36" customFormat="1" ht="15" customHeight="1">
      <c r="A320" s="22">
        <f t="shared" si="94"/>
        <v>318</v>
      </c>
      <c r="B320" s="4" t="s">
        <v>84</v>
      </c>
      <c r="C320" s="92" t="s">
        <v>1038</v>
      </c>
      <c r="D320" s="92" t="s">
        <v>6467</v>
      </c>
      <c r="E320" s="84" t="str">
        <f>CONCATENATE(LEFT(D320,5),VLOOKUP(CONCATENATE(O320,"x",P320),'WHEEL PART NUMBER GUIDE'!$B$9:$C$51,2,FALSE),VLOOKUP(CONCATENATE(Q320, W320), 'WHEEL PART NUMBER GUIDE'!$Q$6:$R$98, 2, FALSE),VLOOKUP(Z320,'WHEEL PART NUMBER GUIDE'!$J$8:$K$54,2, FALSE),IF(V320="N/A",IF(ABS(T320)&lt;10,"0"&amp;ABS(T320),ABS(T320)),CONCATENATE(LEFT(V320,1),RIGHT(V320,1))), G320, H320)</f>
        <v>MR32189080318</v>
      </c>
      <c r="F320" s="84" t="str">
        <f t="shared" si="92"/>
        <v>MR32189080318</v>
      </c>
      <c r="G320" s="83"/>
      <c r="H320" s="83"/>
      <c r="I320" s="346">
        <v>191682034749</v>
      </c>
      <c r="J320" s="102">
        <v>45085.444363194445</v>
      </c>
      <c r="K320" s="16" t="s">
        <v>1230</v>
      </c>
      <c r="L320" s="328">
        <v>389</v>
      </c>
      <c r="M320" s="85">
        <f t="shared" si="88"/>
        <v>389</v>
      </c>
      <c r="N320" s="630"/>
      <c r="O320" s="29">
        <v>18</v>
      </c>
      <c r="P320" s="8">
        <v>9</v>
      </c>
      <c r="Q320" s="92" t="str">
        <f t="shared" si="95"/>
        <v>8x6.5</v>
      </c>
      <c r="R320" s="3">
        <v>8</v>
      </c>
      <c r="S320" s="29">
        <v>6.5</v>
      </c>
      <c r="T320" s="29">
        <v>18</v>
      </c>
      <c r="U320" s="16">
        <v>5.68</v>
      </c>
      <c r="V320" s="93" t="s">
        <v>85</v>
      </c>
      <c r="W320" s="16">
        <v>130.81</v>
      </c>
      <c r="X320" s="8">
        <v>31.02</v>
      </c>
      <c r="Y320" s="47">
        <v>3640</v>
      </c>
      <c r="Z320" s="11" t="s">
        <v>5147</v>
      </c>
      <c r="AA320" s="11" t="s">
        <v>173</v>
      </c>
      <c r="AB320" s="47" t="str">
        <f t="shared" si="97"/>
        <v>18x9, 8x6.5, 18 OS, 3640 lbs</v>
      </c>
      <c r="AC320" s="74" t="s">
        <v>6583</v>
      </c>
      <c r="AD320" s="46" t="str">
        <f>IF(AC320="N/A","None",VLOOKUP(AC320,ACCESSORIES!F:N,9,FALSE))</f>
        <v>Push Thru</v>
      </c>
      <c r="AE320" s="82">
        <f>_xlfn.IFNA(VLOOKUP(AC320,ACCESSORIES!F:J,5,FALSE),"N/A")</f>
        <v>33</v>
      </c>
      <c r="AF320" s="80" t="s">
        <v>85</v>
      </c>
      <c r="AG320" s="80" t="s">
        <v>85</v>
      </c>
      <c r="AH320" s="73" t="s">
        <v>2863</v>
      </c>
      <c r="AI320" s="80" t="s">
        <v>85</v>
      </c>
      <c r="AJ320" s="9" t="str">
        <f>_xlfn.IFNA(VLOOKUP(AI320,ACCESSORIES!F:J,5,FALSE),"N/A")</f>
        <v>N/A</v>
      </c>
      <c r="AK320" s="13" t="s">
        <v>237</v>
      </c>
      <c r="AL320" s="38" t="str">
        <f>_xlfn.IFNA(VLOOKUP(AK320,ACCESSORIES!E:M,6,FALSE),"N/A")</f>
        <v>N/A</v>
      </c>
      <c r="AM320" s="38" t="str">
        <f>_xlfn.IFNA(VLOOKUP(AL320,ACCESSORIES!F:J,5,FALSE),"N/A")</f>
        <v>N/A</v>
      </c>
      <c r="AN320" s="3" t="s">
        <v>85</v>
      </c>
      <c r="AO320" s="75">
        <v>16.2</v>
      </c>
      <c r="AP320" s="75">
        <v>60</v>
      </c>
      <c r="AQ320" s="3">
        <v>200</v>
      </c>
      <c r="AR320" s="34">
        <v>0</v>
      </c>
      <c r="AS320" s="34">
        <v>0</v>
      </c>
      <c r="AT320" s="34">
        <v>32.299999999999997</v>
      </c>
      <c r="AU320" s="34">
        <v>44.1</v>
      </c>
      <c r="AV320" s="34">
        <v>220</v>
      </c>
      <c r="AW320" s="94">
        <v>217</v>
      </c>
      <c r="AX320" s="381">
        <v>128</v>
      </c>
      <c r="AY320" s="382">
        <v>108</v>
      </c>
      <c r="AZ320" s="382">
        <v>108</v>
      </c>
      <c r="BA320" s="49">
        <v>35</v>
      </c>
      <c r="BB320" s="48">
        <f t="shared" si="93"/>
        <v>1.38</v>
      </c>
      <c r="BC320" s="3" t="s">
        <v>85</v>
      </c>
      <c r="BD320" s="412" t="str">
        <f>_xlfn.IFNA(VLOOKUP(BC320,ACCESSORIES!F:J,5,FALSE),"N/A")</f>
        <v>N/A</v>
      </c>
      <c r="BE320" s="3" t="s">
        <v>85</v>
      </c>
      <c r="BF320" s="412" t="str">
        <f>_xlfn.IFNA(VLOOKUP(BE320,ACCESSORIES!F:J,5,FALSE),"N/A")</f>
        <v>N/A</v>
      </c>
      <c r="BG320" s="70">
        <v>36</v>
      </c>
      <c r="BH320" s="50">
        <v>21.141732283464599</v>
      </c>
      <c r="BI320" s="50">
        <v>21.141732283464599</v>
      </c>
      <c r="BJ320" s="50">
        <v>11.929133858267701</v>
      </c>
      <c r="BK320" s="357">
        <f t="shared" si="96"/>
        <v>8.7375807000000152E-2</v>
      </c>
      <c r="BL320" s="73">
        <v>36</v>
      </c>
      <c r="BM320" s="107" t="s">
        <v>10367</v>
      </c>
      <c r="BN320" s="46" t="s">
        <v>3891</v>
      </c>
      <c r="BO320" s="29" t="s">
        <v>3907</v>
      </c>
      <c r="BP320" s="29" t="s">
        <v>5166</v>
      </c>
      <c r="BQ320" s="29" t="s">
        <v>6786</v>
      </c>
      <c r="BR320" s="29" t="s">
        <v>6576</v>
      </c>
      <c r="BS320" s="74" t="s">
        <v>4101</v>
      </c>
      <c r="BT320" s="74" t="s">
        <v>3909</v>
      </c>
      <c r="BU320" s="74" t="s">
        <v>6787</v>
      </c>
      <c r="BV320" s="74"/>
      <c r="BW320" s="74"/>
      <c r="BX320" s="74"/>
      <c r="BY320" s="300" t="s">
        <v>7971</v>
      </c>
      <c r="BZ320" s="363" t="s">
        <v>7972</v>
      </c>
      <c r="CA320" s="300" t="s">
        <v>7973</v>
      </c>
      <c r="CB320" s="363" t="s">
        <v>7974</v>
      </c>
      <c r="CC320" s="86" t="str">
        <f t="shared" si="90"/>
        <v>MR321, 18x9, +18mm Offset, 8x6.5, 130.81mm Centerbore, Machined - Clear Coat</v>
      </c>
      <c r="CD320" s="74" t="s">
        <v>3719</v>
      </c>
      <c r="CE320" s="74" t="s">
        <v>3720</v>
      </c>
      <c r="CF320" s="74" t="str">
        <f t="shared" si="91"/>
        <v>STREET (3XX)</v>
      </c>
    </row>
    <row r="321" spans="1:84" s="36" customFormat="1" ht="15" customHeight="1">
      <c r="A321" s="22">
        <f t="shared" si="94"/>
        <v>319</v>
      </c>
      <c r="B321" s="4" t="s">
        <v>84</v>
      </c>
      <c r="C321" s="92" t="s">
        <v>1038</v>
      </c>
      <c r="D321" s="92" t="s">
        <v>6467</v>
      </c>
      <c r="E321" s="84" t="str">
        <f>CONCATENATE(LEFT(D321,5),VLOOKUP(CONCATENATE(O321,"x",P321),'WHEEL PART NUMBER GUIDE'!$B$9:$C$51,2,FALSE),VLOOKUP(CONCATENATE(Q321, W321), 'WHEEL PART NUMBER GUIDE'!$Q$6:$R$98, 2, FALSE),VLOOKUP(Z321,'WHEEL PART NUMBER GUIDE'!$J$8:$K$54,2, FALSE),IF(V321="N/A",IF(ABS(T321)&lt;10,"0"&amp;ABS(T321),ABS(T321)),CONCATENATE(LEFT(V321,1),RIGHT(V321,1))), G321, H321)</f>
        <v>MR321890871318</v>
      </c>
      <c r="F321" s="84" t="str">
        <f t="shared" si="92"/>
        <v>MR321890871318</v>
      </c>
      <c r="G321" s="83"/>
      <c r="H321" s="83"/>
      <c r="I321" s="346">
        <v>191682034336</v>
      </c>
      <c r="J321" s="305">
        <v>44978.630991562502</v>
      </c>
      <c r="K321" s="16" t="s">
        <v>1230</v>
      </c>
      <c r="L321" s="328">
        <v>369</v>
      </c>
      <c r="M321" s="85">
        <f t="shared" si="88"/>
        <v>369</v>
      </c>
      <c r="N321" s="630"/>
      <c r="O321" s="29">
        <v>18</v>
      </c>
      <c r="P321" s="8">
        <v>9</v>
      </c>
      <c r="Q321" s="92" t="str">
        <f t="shared" si="95"/>
        <v>8x170</v>
      </c>
      <c r="R321" s="3">
        <v>8</v>
      </c>
      <c r="S321" s="29">
        <v>170</v>
      </c>
      <c r="T321" s="29">
        <v>18</v>
      </c>
      <c r="U321" s="16">
        <v>5.68</v>
      </c>
      <c r="V321" s="93" t="s">
        <v>85</v>
      </c>
      <c r="W321" s="16">
        <v>130.81</v>
      </c>
      <c r="X321" s="8">
        <v>31.02</v>
      </c>
      <c r="Y321" s="47">
        <v>3640</v>
      </c>
      <c r="Z321" s="11" t="s">
        <v>4122</v>
      </c>
      <c r="AA321" s="11" t="s">
        <v>2845</v>
      </c>
      <c r="AB321" s="47" t="str">
        <f t="shared" si="97"/>
        <v>18x9, 8x170, 18 OS, 3640 lbs</v>
      </c>
      <c r="AC321" s="74" t="s">
        <v>4926</v>
      </c>
      <c r="AD321" s="46" t="str">
        <f>IF(AC321="N/A","None",VLOOKUP(AC321,ACCESSORIES!F:N,9,FALSE))</f>
        <v>Push Thru</v>
      </c>
      <c r="AE321" s="82">
        <f>_xlfn.IFNA(VLOOKUP(AC321,ACCESSORIES!F:J,5,FALSE),"N/A")</f>
        <v>33</v>
      </c>
      <c r="AF321" s="80" t="s">
        <v>85</v>
      </c>
      <c r="AG321" s="80" t="s">
        <v>85</v>
      </c>
      <c r="AH321" s="73" t="s">
        <v>2863</v>
      </c>
      <c r="AI321" s="80" t="s">
        <v>85</v>
      </c>
      <c r="AJ321" s="9" t="str">
        <f>_xlfn.IFNA(VLOOKUP(AI321,ACCESSORIES!F:J,5,FALSE),"N/A")</f>
        <v>N/A</v>
      </c>
      <c r="AK321" s="13" t="s">
        <v>237</v>
      </c>
      <c r="AL321" s="38" t="str">
        <f>_xlfn.IFNA(VLOOKUP(AK321,ACCESSORIES!E:M,6,FALSE),"N/A")</f>
        <v>N/A</v>
      </c>
      <c r="AM321" s="38" t="str">
        <f>_xlfn.IFNA(VLOOKUP(AL321,ACCESSORIES!F:J,5,FALSE),"N/A")</f>
        <v>N/A</v>
      </c>
      <c r="AN321" s="3" t="s">
        <v>85</v>
      </c>
      <c r="AO321" s="75">
        <v>16.2</v>
      </c>
      <c r="AP321" s="75">
        <v>60</v>
      </c>
      <c r="AQ321" s="3">
        <v>200</v>
      </c>
      <c r="AR321" s="34">
        <v>0</v>
      </c>
      <c r="AS321" s="34">
        <v>0</v>
      </c>
      <c r="AT321" s="34">
        <v>32.299999999999997</v>
      </c>
      <c r="AU321" s="34">
        <v>44.1</v>
      </c>
      <c r="AV321" s="34">
        <v>220</v>
      </c>
      <c r="AW321" s="94">
        <v>217</v>
      </c>
      <c r="AX321" s="381">
        <v>128</v>
      </c>
      <c r="AY321" s="382">
        <v>108</v>
      </c>
      <c r="AZ321" s="382">
        <v>108</v>
      </c>
      <c r="BA321" s="49">
        <v>35</v>
      </c>
      <c r="BB321" s="48">
        <f t="shared" si="93"/>
        <v>1.38</v>
      </c>
      <c r="BC321" s="3" t="s">
        <v>85</v>
      </c>
      <c r="BD321" s="412" t="str">
        <f>_xlfn.IFNA(VLOOKUP(BC321,ACCESSORIES!F:J,5,FALSE),"N/A")</f>
        <v>N/A</v>
      </c>
      <c r="BE321" s="3" t="s">
        <v>85</v>
      </c>
      <c r="BF321" s="412" t="str">
        <f>_xlfn.IFNA(VLOOKUP(BE321,ACCESSORIES!F:J,5,FALSE),"N/A")</f>
        <v>N/A</v>
      </c>
      <c r="BG321" s="70">
        <v>36</v>
      </c>
      <c r="BH321" s="50">
        <v>21.141732283464599</v>
      </c>
      <c r="BI321" s="50">
        <v>21.141732283464599</v>
      </c>
      <c r="BJ321" s="50">
        <v>11.929133858267701</v>
      </c>
      <c r="BK321" s="357">
        <f t="shared" si="96"/>
        <v>8.7375807000000152E-2</v>
      </c>
      <c r="BL321" s="73">
        <v>36</v>
      </c>
      <c r="BM321" s="107" t="s">
        <v>10367</v>
      </c>
      <c r="BN321" s="46" t="s">
        <v>3891</v>
      </c>
      <c r="BO321" s="29" t="s">
        <v>3907</v>
      </c>
      <c r="BP321" s="29" t="s">
        <v>5166</v>
      </c>
      <c r="BQ321" s="29" t="s">
        <v>6786</v>
      </c>
      <c r="BR321" s="29" t="s">
        <v>6576</v>
      </c>
      <c r="BS321" s="74" t="s">
        <v>4101</v>
      </c>
      <c r="BT321" s="74" t="s">
        <v>3909</v>
      </c>
      <c r="BU321" s="74" t="s">
        <v>6787</v>
      </c>
      <c r="BV321" s="74"/>
      <c r="BW321" s="74"/>
      <c r="BX321" s="74"/>
      <c r="BY321" s="300" t="s">
        <v>7947</v>
      </c>
      <c r="BZ321" s="363" t="s">
        <v>7948</v>
      </c>
      <c r="CA321" s="300" t="s">
        <v>7945</v>
      </c>
      <c r="CB321" s="363" t="s">
        <v>7946</v>
      </c>
      <c r="CC321" s="86" t="str">
        <f t="shared" si="90"/>
        <v>MR321, 18x9, +18mm Offset, 8x170, 130.81mm Centerbore, Gloss Black</v>
      </c>
      <c r="CD321" s="74" t="s">
        <v>3719</v>
      </c>
      <c r="CE321" s="74" t="s">
        <v>3720</v>
      </c>
      <c r="CF321" s="74" t="str">
        <f t="shared" si="91"/>
        <v>STREET (3XX)</v>
      </c>
    </row>
    <row r="322" spans="1:84" s="36" customFormat="1" ht="15" customHeight="1">
      <c r="A322" s="22">
        <f t="shared" si="94"/>
        <v>320</v>
      </c>
      <c r="B322" s="4" t="s">
        <v>84</v>
      </c>
      <c r="C322" s="92" t="s">
        <v>1038</v>
      </c>
      <c r="D322" s="92" t="s">
        <v>6467</v>
      </c>
      <c r="E322" s="84" t="str">
        <f>CONCATENATE(LEFT(D322,5),VLOOKUP(CONCATENATE(O322,"x",P322),'WHEEL PART NUMBER GUIDE'!$B$9:$C$51,2,FALSE),VLOOKUP(CONCATENATE(Q322, W322), 'WHEEL PART NUMBER GUIDE'!$Q$6:$R$98, 2, FALSE),VLOOKUP(Z322,'WHEEL PART NUMBER GUIDE'!$J$8:$K$54,2, FALSE),IF(V322="N/A",IF(ABS(T322)&lt;10,"0"&amp;ABS(T322),ABS(T322)),CONCATENATE(LEFT(V322,1),RIGHT(V322,1))), G322, H322)</f>
        <v>MR32189087318</v>
      </c>
      <c r="F322" s="84" t="str">
        <f t="shared" si="92"/>
        <v>MR32189087318</v>
      </c>
      <c r="G322" s="83"/>
      <c r="H322" s="83"/>
      <c r="I322" s="346">
        <v>191682034756</v>
      </c>
      <c r="J322" s="102">
        <v>45085.444363356481</v>
      </c>
      <c r="K322" s="16" t="s">
        <v>1230</v>
      </c>
      <c r="L322" s="328">
        <v>389</v>
      </c>
      <c r="M322" s="85">
        <f t="shared" si="88"/>
        <v>389</v>
      </c>
      <c r="N322" s="630"/>
      <c r="O322" s="29">
        <v>18</v>
      </c>
      <c r="P322" s="8">
        <v>9</v>
      </c>
      <c r="Q322" s="92" t="str">
        <f t="shared" si="95"/>
        <v>8x170</v>
      </c>
      <c r="R322" s="3">
        <v>8</v>
      </c>
      <c r="S322" s="29">
        <v>170</v>
      </c>
      <c r="T322" s="29">
        <v>18</v>
      </c>
      <c r="U322" s="16">
        <v>5.68</v>
      </c>
      <c r="V322" s="93" t="s">
        <v>85</v>
      </c>
      <c r="W322" s="16">
        <v>130.81</v>
      </c>
      <c r="X322" s="8">
        <v>31.02</v>
      </c>
      <c r="Y322" s="47">
        <v>3640</v>
      </c>
      <c r="Z322" s="11" t="s">
        <v>5147</v>
      </c>
      <c r="AA322" s="11" t="s">
        <v>173</v>
      </c>
      <c r="AB322" s="47" t="str">
        <f t="shared" si="97"/>
        <v>18x9, 8x170, 18 OS, 3640 lbs</v>
      </c>
      <c r="AC322" s="74" t="s">
        <v>6583</v>
      </c>
      <c r="AD322" s="46" t="str">
        <f>IF(AC322="N/A","None",VLOOKUP(AC322,ACCESSORIES!F:N,9,FALSE))</f>
        <v>Push Thru</v>
      </c>
      <c r="AE322" s="82">
        <f>_xlfn.IFNA(VLOOKUP(AC322,ACCESSORIES!F:J,5,FALSE),"N/A")</f>
        <v>33</v>
      </c>
      <c r="AF322" s="80" t="s">
        <v>85</v>
      </c>
      <c r="AG322" s="80" t="s">
        <v>85</v>
      </c>
      <c r="AH322" s="73" t="s">
        <v>2863</v>
      </c>
      <c r="AI322" s="80" t="s">
        <v>85</v>
      </c>
      <c r="AJ322" s="9" t="str">
        <f>_xlfn.IFNA(VLOOKUP(AI322,ACCESSORIES!F:J,5,FALSE),"N/A")</f>
        <v>N/A</v>
      </c>
      <c r="AK322" s="13" t="s">
        <v>237</v>
      </c>
      <c r="AL322" s="38" t="str">
        <f>_xlfn.IFNA(VLOOKUP(AK322,ACCESSORIES!E:M,6,FALSE),"N/A")</f>
        <v>N/A</v>
      </c>
      <c r="AM322" s="38" t="str">
        <f>_xlfn.IFNA(VLOOKUP(AL322,ACCESSORIES!F:J,5,FALSE),"N/A")</f>
        <v>N/A</v>
      </c>
      <c r="AN322" s="3" t="s">
        <v>85</v>
      </c>
      <c r="AO322" s="75">
        <v>16.2</v>
      </c>
      <c r="AP322" s="75">
        <v>60</v>
      </c>
      <c r="AQ322" s="3">
        <v>200</v>
      </c>
      <c r="AR322" s="34">
        <v>0</v>
      </c>
      <c r="AS322" s="34">
        <v>0</v>
      </c>
      <c r="AT322" s="34">
        <v>32.299999999999997</v>
      </c>
      <c r="AU322" s="34">
        <v>44.1</v>
      </c>
      <c r="AV322" s="34">
        <v>220</v>
      </c>
      <c r="AW322" s="94">
        <v>217</v>
      </c>
      <c r="AX322" s="381">
        <v>128</v>
      </c>
      <c r="AY322" s="382">
        <v>108</v>
      </c>
      <c r="AZ322" s="382">
        <v>108</v>
      </c>
      <c r="BA322" s="49">
        <v>35</v>
      </c>
      <c r="BB322" s="48">
        <f t="shared" si="93"/>
        <v>1.38</v>
      </c>
      <c r="BC322" s="3" t="s">
        <v>85</v>
      </c>
      <c r="BD322" s="412" t="str">
        <f>_xlfn.IFNA(VLOOKUP(BC322,ACCESSORIES!F:J,5,FALSE),"N/A")</f>
        <v>N/A</v>
      </c>
      <c r="BE322" s="3" t="s">
        <v>85</v>
      </c>
      <c r="BF322" s="412" t="str">
        <f>_xlfn.IFNA(VLOOKUP(BE322,ACCESSORIES!F:J,5,FALSE),"N/A")</f>
        <v>N/A</v>
      </c>
      <c r="BG322" s="70">
        <v>36</v>
      </c>
      <c r="BH322" s="50">
        <v>21.141732283464599</v>
      </c>
      <c r="BI322" s="50">
        <v>21.141732283464599</v>
      </c>
      <c r="BJ322" s="50">
        <v>11.929133858267701</v>
      </c>
      <c r="BK322" s="357">
        <f t="shared" si="96"/>
        <v>8.7375807000000152E-2</v>
      </c>
      <c r="BL322" s="73">
        <v>36</v>
      </c>
      <c r="BM322" s="107" t="s">
        <v>10367</v>
      </c>
      <c r="BN322" s="46" t="s">
        <v>3891</v>
      </c>
      <c r="BO322" s="29" t="s">
        <v>3907</v>
      </c>
      <c r="BP322" s="29" t="s">
        <v>5166</v>
      </c>
      <c r="BQ322" s="29" t="s">
        <v>6786</v>
      </c>
      <c r="BR322" s="29" t="s">
        <v>6576</v>
      </c>
      <c r="BS322" s="74" t="s">
        <v>4101</v>
      </c>
      <c r="BT322" s="74" t="s">
        <v>3909</v>
      </c>
      <c r="BU322" s="74" t="s">
        <v>6787</v>
      </c>
      <c r="BV322" s="74"/>
      <c r="BW322" s="74"/>
      <c r="BX322" s="74"/>
      <c r="BY322" s="300" t="s">
        <v>7971</v>
      </c>
      <c r="BZ322" s="363" t="s">
        <v>7972</v>
      </c>
      <c r="CA322" s="300" t="s">
        <v>7973</v>
      </c>
      <c r="CB322" s="363" t="s">
        <v>7974</v>
      </c>
      <c r="CC322" s="86" t="str">
        <f t="shared" si="90"/>
        <v>MR321, 18x9, +18mm Offset, 8x170, 130.81mm Centerbore, Machined - Clear Coat</v>
      </c>
      <c r="CD322" s="74" t="s">
        <v>3719</v>
      </c>
      <c r="CE322" s="74" t="s">
        <v>3720</v>
      </c>
      <c r="CF322" s="74" t="str">
        <f t="shared" si="91"/>
        <v>STREET (3XX)</v>
      </c>
    </row>
    <row r="323" spans="1:84" s="36" customFormat="1" ht="15" customHeight="1">
      <c r="A323" s="22">
        <f t="shared" si="94"/>
        <v>321</v>
      </c>
      <c r="B323" s="4" t="s">
        <v>84</v>
      </c>
      <c r="C323" s="92" t="s">
        <v>1038</v>
      </c>
      <c r="D323" s="92" t="s">
        <v>6467</v>
      </c>
      <c r="E323" s="84" t="str">
        <f>CONCATENATE(LEFT(D323,5),VLOOKUP(CONCATENATE(O323,"x",P323),'WHEEL PART NUMBER GUIDE'!$B$9:$C$51,2,FALSE),VLOOKUP(CONCATENATE(Q323, W323), 'WHEEL PART NUMBER GUIDE'!$Q$6:$R$98, 2, FALSE),VLOOKUP(Z323,'WHEEL PART NUMBER GUIDE'!$J$8:$K$54,2, FALSE),IF(V323="N/A",IF(ABS(T323)&lt;10,"0"&amp;ABS(T323),ABS(T323)),CONCATENATE(LEFT(V323,1),RIGHT(V323,1))), G323, H323)</f>
        <v>MR321890881318</v>
      </c>
      <c r="F323" s="84" t="str">
        <f t="shared" si="92"/>
        <v>MR321890881318</v>
      </c>
      <c r="G323" s="83"/>
      <c r="H323" s="83"/>
      <c r="I323" s="346">
        <v>191682034350</v>
      </c>
      <c r="J323" s="305">
        <v>44978.630991701386</v>
      </c>
      <c r="K323" s="16" t="s">
        <v>1230</v>
      </c>
      <c r="L323" s="328">
        <v>369</v>
      </c>
      <c r="M323" s="85">
        <f t="shared" si="88"/>
        <v>369</v>
      </c>
      <c r="N323" s="630"/>
      <c r="O323" s="29">
        <v>18</v>
      </c>
      <c r="P323" s="8">
        <v>9</v>
      </c>
      <c r="Q323" s="92" t="str">
        <f t="shared" si="95"/>
        <v>8x180</v>
      </c>
      <c r="R323" s="3">
        <v>8</v>
      </c>
      <c r="S323" s="29">
        <v>180</v>
      </c>
      <c r="T323" s="29">
        <v>18</v>
      </c>
      <c r="U323" s="16">
        <v>5.68</v>
      </c>
      <c r="V323" s="93" t="s">
        <v>85</v>
      </c>
      <c r="W323" s="16">
        <v>130.81</v>
      </c>
      <c r="X323" s="8">
        <v>31.02</v>
      </c>
      <c r="Y323" s="47">
        <v>3640</v>
      </c>
      <c r="Z323" s="11" t="s">
        <v>4122</v>
      </c>
      <c r="AA323" s="11" t="s">
        <v>2845</v>
      </c>
      <c r="AB323" s="47" t="str">
        <f t="shared" si="97"/>
        <v>18x9, 8x180, 18 OS, 3640 lbs</v>
      </c>
      <c r="AC323" s="74" t="s">
        <v>4926</v>
      </c>
      <c r="AD323" s="46" t="str">
        <f>IF(AC323="N/A","None",VLOOKUP(AC323,ACCESSORIES!F:N,9,FALSE))</f>
        <v>Push Thru</v>
      </c>
      <c r="AE323" s="82">
        <f>_xlfn.IFNA(VLOOKUP(AC323,ACCESSORIES!F:J,5,FALSE),"N/A")</f>
        <v>33</v>
      </c>
      <c r="AF323" s="80" t="s">
        <v>85</v>
      </c>
      <c r="AG323" s="80" t="s">
        <v>85</v>
      </c>
      <c r="AH323" s="73" t="s">
        <v>2863</v>
      </c>
      <c r="AI323" s="80" t="s">
        <v>85</v>
      </c>
      <c r="AJ323" s="9" t="str">
        <f>_xlfn.IFNA(VLOOKUP(AI323,ACCESSORIES!F:J,5,FALSE),"N/A")</f>
        <v>N/A</v>
      </c>
      <c r="AK323" s="13" t="s">
        <v>237</v>
      </c>
      <c r="AL323" s="38" t="str">
        <f>_xlfn.IFNA(VLOOKUP(AK323,ACCESSORIES!E:M,6,FALSE),"N/A")</f>
        <v>N/A</v>
      </c>
      <c r="AM323" s="38" t="str">
        <f>_xlfn.IFNA(VLOOKUP(AL323,ACCESSORIES!F:J,5,FALSE),"N/A")</f>
        <v>N/A</v>
      </c>
      <c r="AN323" s="3" t="s">
        <v>85</v>
      </c>
      <c r="AO323" s="75">
        <v>16.2</v>
      </c>
      <c r="AP323" s="75">
        <v>60</v>
      </c>
      <c r="AQ323" s="3">
        <v>210</v>
      </c>
      <c r="AR323" s="34">
        <v>0</v>
      </c>
      <c r="AS323" s="34">
        <v>0</v>
      </c>
      <c r="AT323" s="34">
        <v>31.2</v>
      </c>
      <c r="AU323" s="34">
        <v>44.1</v>
      </c>
      <c r="AV323" s="34">
        <v>220</v>
      </c>
      <c r="AW323" s="94">
        <v>217</v>
      </c>
      <c r="AX323" s="381">
        <v>128</v>
      </c>
      <c r="AY323" s="382">
        <v>108</v>
      </c>
      <c r="AZ323" s="382">
        <v>108</v>
      </c>
      <c r="BA323" s="49">
        <v>35</v>
      </c>
      <c r="BB323" s="48">
        <f t="shared" si="93"/>
        <v>1.38</v>
      </c>
      <c r="BC323" s="3" t="s">
        <v>85</v>
      </c>
      <c r="BD323" s="412" t="str">
        <f>_xlfn.IFNA(VLOOKUP(BC323,ACCESSORIES!F:J,5,FALSE),"N/A")</f>
        <v>N/A</v>
      </c>
      <c r="BE323" s="3" t="s">
        <v>85</v>
      </c>
      <c r="BF323" s="412" t="str">
        <f>_xlfn.IFNA(VLOOKUP(BE323,ACCESSORIES!F:J,5,FALSE),"N/A")</f>
        <v>N/A</v>
      </c>
      <c r="BG323" s="70">
        <v>36</v>
      </c>
      <c r="BH323" s="50">
        <v>21.141732283464599</v>
      </c>
      <c r="BI323" s="50">
        <v>21.141732283464599</v>
      </c>
      <c r="BJ323" s="50">
        <v>11.929133858267701</v>
      </c>
      <c r="BK323" s="357">
        <f t="shared" si="96"/>
        <v>8.7375807000000152E-2</v>
      </c>
      <c r="BL323" s="73">
        <v>36</v>
      </c>
      <c r="BM323" s="107" t="s">
        <v>10367</v>
      </c>
      <c r="BN323" s="46" t="s">
        <v>3891</v>
      </c>
      <c r="BO323" s="29" t="s">
        <v>3907</v>
      </c>
      <c r="BP323" s="29" t="s">
        <v>5166</v>
      </c>
      <c r="BQ323" s="29" t="s">
        <v>6786</v>
      </c>
      <c r="BR323" s="29" t="s">
        <v>6576</v>
      </c>
      <c r="BS323" s="74" t="s">
        <v>4101</v>
      </c>
      <c r="BT323" s="74" t="s">
        <v>3909</v>
      </c>
      <c r="BU323" s="74" t="s">
        <v>6787</v>
      </c>
      <c r="BV323" s="74"/>
      <c r="BW323" s="74"/>
      <c r="BX323" s="74"/>
      <c r="BY323" s="300" t="s">
        <v>7947</v>
      </c>
      <c r="BZ323" s="363" t="s">
        <v>7948</v>
      </c>
      <c r="CA323" s="300" t="s">
        <v>7945</v>
      </c>
      <c r="CB323" s="363" t="s">
        <v>7946</v>
      </c>
      <c r="CC323" s="86" t="str">
        <f t="shared" si="90"/>
        <v>MR321, 18x9, +18mm Offset, 8x180, 130.81mm Centerbore, Gloss Black</v>
      </c>
      <c r="CD323" s="74" t="s">
        <v>3719</v>
      </c>
      <c r="CE323" s="74" t="s">
        <v>3720</v>
      </c>
      <c r="CF323" s="74" t="str">
        <f t="shared" si="91"/>
        <v>STREET (3XX)</v>
      </c>
    </row>
    <row r="324" spans="1:84" s="36" customFormat="1" ht="15" customHeight="1">
      <c r="A324" s="22">
        <f t="shared" si="94"/>
        <v>322</v>
      </c>
      <c r="B324" s="4" t="s">
        <v>84</v>
      </c>
      <c r="C324" s="92" t="s">
        <v>1038</v>
      </c>
      <c r="D324" s="92" t="s">
        <v>6467</v>
      </c>
      <c r="E324" s="84" t="str">
        <f>CONCATENATE(LEFT(D324,5),VLOOKUP(CONCATENATE(O324,"x",P324),'WHEEL PART NUMBER GUIDE'!$B$9:$C$51,2,FALSE),VLOOKUP(CONCATENATE(Q324, W324), 'WHEEL PART NUMBER GUIDE'!$Q$6:$R$98, 2, FALSE),VLOOKUP(Z324,'WHEEL PART NUMBER GUIDE'!$J$8:$K$54,2, FALSE),IF(V324="N/A",IF(ABS(T324)&lt;10,"0"&amp;ABS(T324),ABS(T324)),CONCATENATE(LEFT(V324,1),RIGHT(V324,1))), G324, H324)</f>
        <v>MR321290161318</v>
      </c>
      <c r="F324" s="84" t="str">
        <f t="shared" si="92"/>
        <v>MR321290161318</v>
      </c>
      <c r="G324" s="83"/>
      <c r="H324" s="83"/>
      <c r="I324" s="346">
        <v>191682034398</v>
      </c>
      <c r="J324" s="305">
        <v>44978.630992013888</v>
      </c>
      <c r="K324" s="16" t="s">
        <v>1230</v>
      </c>
      <c r="L324" s="328">
        <v>399</v>
      </c>
      <c r="M324" s="85">
        <f t="shared" si="88"/>
        <v>399</v>
      </c>
      <c r="N324" s="630"/>
      <c r="O324" s="29">
        <v>20</v>
      </c>
      <c r="P324" s="8">
        <v>9</v>
      </c>
      <c r="Q324" s="92" t="str">
        <f t="shared" si="95"/>
        <v>6x135</v>
      </c>
      <c r="R324" s="3">
        <v>6</v>
      </c>
      <c r="S324" s="29">
        <v>135</v>
      </c>
      <c r="T324" s="29">
        <v>18</v>
      </c>
      <c r="U324" s="16">
        <v>5.68</v>
      </c>
      <c r="V324" s="93" t="s">
        <v>85</v>
      </c>
      <c r="W324" s="16">
        <v>87</v>
      </c>
      <c r="X324" s="8">
        <v>37.479999999999997</v>
      </c>
      <c r="Y324" s="47">
        <v>2650</v>
      </c>
      <c r="Z324" s="11" t="s">
        <v>4122</v>
      </c>
      <c r="AA324" s="11" t="s">
        <v>2845</v>
      </c>
      <c r="AB324" s="47" t="str">
        <f t="shared" si="97"/>
        <v>20x9, 6x135, 18 OS, 2650 lbs</v>
      </c>
      <c r="AC324" s="74" t="s">
        <v>4921</v>
      </c>
      <c r="AD324" s="46" t="str">
        <f>IF(AC324="N/A","None",VLOOKUP(AC324,ACCESSORIES!F:N,9,FALSE))</f>
        <v>Snap In</v>
      </c>
      <c r="AE324" s="82">
        <f>_xlfn.IFNA(VLOOKUP(AC324,ACCESSORIES!F:J,5,FALSE),"N/A")</f>
        <v>22</v>
      </c>
      <c r="AF324" s="80" t="s">
        <v>85</v>
      </c>
      <c r="AG324" s="80" t="s">
        <v>85</v>
      </c>
      <c r="AH324" s="80" t="s">
        <v>85</v>
      </c>
      <c r="AI324" s="80" t="s">
        <v>85</v>
      </c>
      <c r="AJ324" s="9" t="str">
        <f>_xlfn.IFNA(VLOOKUP(AI324,ACCESSORIES!F:J,5,FALSE),"N/A")</f>
        <v>N/A</v>
      </c>
      <c r="AK324" s="13" t="s">
        <v>237</v>
      </c>
      <c r="AL324" s="38" t="str">
        <f>_xlfn.IFNA(VLOOKUP(AK324,ACCESSORIES!E:M,6,FALSE),"N/A")</f>
        <v>N/A</v>
      </c>
      <c r="AM324" s="38" t="str">
        <f>_xlfn.IFNA(VLOOKUP(AL324,ACCESSORIES!F:J,5,FALSE),"N/A")</f>
        <v>N/A</v>
      </c>
      <c r="AN324" s="3" t="s">
        <v>85</v>
      </c>
      <c r="AO324" s="75">
        <v>16.2</v>
      </c>
      <c r="AP324" s="75">
        <v>60</v>
      </c>
      <c r="AQ324" s="3">
        <v>175</v>
      </c>
      <c r="AR324" s="34">
        <v>5.4</v>
      </c>
      <c r="AS324" s="34">
        <v>24.2</v>
      </c>
      <c r="AT324" s="34">
        <v>39</v>
      </c>
      <c r="AU324" s="34">
        <v>48.4</v>
      </c>
      <c r="AV324" s="34">
        <v>245</v>
      </c>
      <c r="AW324" s="94">
        <v>242</v>
      </c>
      <c r="AX324" s="381">
        <v>82.75</v>
      </c>
      <c r="AY324" s="382">
        <v>33.6</v>
      </c>
      <c r="AZ324" s="382">
        <v>41.6</v>
      </c>
      <c r="BA324" s="49">
        <v>25</v>
      </c>
      <c r="BB324" s="48">
        <f t="shared" si="93"/>
        <v>0.98</v>
      </c>
      <c r="BC324" s="3" t="s">
        <v>85</v>
      </c>
      <c r="BD324" s="412" t="str">
        <f>_xlfn.IFNA(VLOOKUP(BC324,ACCESSORIES!F:J,5,FALSE),"N/A")</f>
        <v>N/A</v>
      </c>
      <c r="BE324" s="3" t="s">
        <v>85</v>
      </c>
      <c r="BF324" s="412" t="str">
        <f>_xlfn.IFNA(VLOOKUP(BE324,ACCESSORIES!F:J,5,FALSE),"N/A")</f>
        <v>N/A</v>
      </c>
      <c r="BG324" s="70">
        <v>43</v>
      </c>
      <c r="BH324" s="50">
        <v>23.228346456692901</v>
      </c>
      <c r="BI324" s="50">
        <v>23.228346456692901</v>
      </c>
      <c r="BJ324" s="50">
        <v>11.771653543307099</v>
      </c>
      <c r="BK324" s="357">
        <f t="shared" si="96"/>
        <v>0.10408189999999996</v>
      </c>
      <c r="BL324" s="408">
        <v>20</v>
      </c>
      <c r="BM324" s="107" t="s">
        <v>3771</v>
      </c>
      <c r="BN324" s="46" t="s">
        <v>3891</v>
      </c>
      <c r="BO324" s="29" t="s">
        <v>3907</v>
      </c>
      <c r="BP324" s="29" t="s">
        <v>5166</v>
      </c>
      <c r="BQ324" s="29" t="s">
        <v>6786</v>
      </c>
      <c r="BR324" s="29" t="s">
        <v>6576</v>
      </c>
      <c r="BS324" s="74" t="s">
        <v>4101</v>
      </c>
      <c r="BT324" s="74" t="s">
        <v>3909</v>
      </c>
      <c r="BU324" s="74" t="s">
        <v>6787</v>
      </c>
      <c r="BV324" s="74"/>
      <c r="BW324" s="74"/>
      <c r="BX324" s="74"/>
      <c r="BY324" s="300" t="s">
        <v>7949</v>
      </c>
      <c r="BZ324" s="363" t="s">
        <v>7950</v>
      </c>
      <c r="CA324" s="300" t="s">
        <v>7951</v>
      </c>
      <c r="CB324" s="363" t="s">
        <v>7952</v>
      </c>
      <c r="CC324" s="86" t="str">
        <f t="shared" si="90"/>
        <v>MR321, 20x9, +18mm Offset, 6x135, 87mm Centerbore, Gloss Black</v>
      </c>
      <c r="CD324" s="74" t="s">
        <v>3719</v>
      </c>
      <c r="CE324" s="74" t="s">
        <v>3720</v>
      </c>
      <c r="CF324" s="74" t="str">
        <f t="shared" si="91"/>
        <v>STREET (3XX)</v>
      </c>
    </row>
    <row r="325" spans="1:84" s="36" customFormat="1" ht="15" customHeight="1">
      <c r="A325" s="22">
        <f t="shared" si="94"/>
        <v>323</v>
      </c>
      <c r="B325" s="4" t="s">
        <v>84</v>
      </c>
      <c r="C325" s="92" t="s">
        <v>1038</v>
      </c>
      <c r="D325" s="92" t="s">
        <v>6467</v>
      </c>
      <c r="E325" s="84" t="str">
        <f>CONCATENATE(LEFT(D325,5),VLOOKUP(CONCATENATE(O325,"x",P325),'WHEEL PART NUMBER GUIDE'!$B$9:$C$51,2,FALSE),VLOOKUP(CONCATENATE(Q325, W325), 'WHEEL PART NUMBER GUIDE'!$Q$6:$R$98, 2, FALSE),VLOOKUP(Z325,'WHEEL PART NUMBER GUIDE'!$J$8:$K$54,2, FALSE),IF(V325="N/A",IF(ABS(T325)&lt;10,"0"&amp;ABS(T325),ABS(T325)),CONCATENATE(LEFT(V325,1),RIGHT(V325,1))), G325, H325)</f>
        <v>MR321290601318</v>
      </c>
      <c r="F325" s="84" t="str">
        <f t="shared" si="92"/>
        <v>MR321290601318</v>
      </c>
      <c r="G325" s="83"/>
      <c r="H325" s="83"/>
      <c r="I325" s="346">
        <v>191682034411</v>
      </c>
      <c r="J325" s="305">
        <v>44978.630992164355</v>
      </c>
      <c r="K325" s="16" t="s">
        <v>1230</v>
      </c>
      <c r="L325" s="328">
        <v>399</v>
      </c>
      <c r="M325" s="85">
        <f t="shared" si="88"/>
        <v>399</v>
      </c>
      <c r="N325" s="630"/>
      <c r="O325" s="29">
        <v>20</v>
      </c>
      <c r="P325" s="8">
        <v>9</v>
      </c>
      <c r="Q325" s="92" t="str">
        <f t="shared" si="95"/>
        <v>6x5.5</v>
      </c>
      <c r="R325" s="3">
        <v>6</v>
      </c>
      <c r="S325" s="29">
        <v>5.5</v>
      </c>
      <c r="T325" s="29">
        <v>18</v>
      </c>
      <c r="U325" s="16">
        <v>5.68</v>
      </c>
      <c r="V325" s="93" t="s">
        <v>85</v>
      </c>
      <c r="W325" s="16">
        <v>106.25</v>
      </c>
      <c r="X325" s="8">
        <v>36.82</v>
      </c>
      <c r="Y325" s="47">
        <v>2650</v>
      </c>
      <c r="Z325" s="11" t="s">
        <v>4122</v>
      </c>
      <c r="AA325" s="11" t="s">
        <v>2845</v>
      </c>
      <c r="AB325" s="47" t="str">
        <f t="shared" si="97"/>
        <v>20x9, 6x5.5, 18 OS, 2650 lbs</v>
      </c>
      <c r="AC325" s="74" t="s">
        <v>4924</v>
      </c>
      <c r="AD325" s="46" t="str">
        <f>IF(AC325="N/A","None",VLOOKUP(AC325,ACCESSORIES!F:N,9,FALSE))</f>
        <v>Snap In</v>
      </c>
      <c r="AE325" s="82">
        <f>_xlfn.IFNA(VLOOKUP(AC325,ACCESSORIES!F:J,5,FALSE),"N/A")</f>
        <v>22</v>
      </c>
      <c r="AF325" s="80" t="s">
        <v>85</v>
      </c>
      <c r="AG325" s="80" t="s">
        <v>85</v>
      </c>
      <c r="AH325" s="80" t="s">
        <v>85</v>
      </c>
      <c r="AI325" s="80" t="s">
        <v>85</v>
      </c>
      <c r="AJ325" s="9" t="str">
        <f>_xlfn.IFNA(VLOOKUP(AI325,ACCESSORIES!F:J,5,FALSE),"N/A")</f>
        <v>N/A</v>
      </c>
      <c r="AK325" s="13" t="s">
        <v>236</v>
      </c>
      <c r="AL325" s="75" t="s">
        <v>1649</v>
      </c>
      <c r="AM325" s="38">
        <f>_xlfn.IFNA(VLOOKUP(AL325,ACCESSORIES!F:J,5,FALSE),"N/A")</f>
        <v>2.75</v>
      </c>
      <c r="AN325" s="3">
        <v>78.3</v>
      </c>
      <c r="AO325" s="75">
        <v>16.2</v>
      </c>
      <c r="AP325" s="75">
        <v>60</v>
      </c>
      <c r="AQ325" s="3">
        <v>175</v>
      </c>
      <c r="AR325" s="34">
        <v>5.4</v>
      </c>
      <c r="AS325" s="34">
        <v>24.2</v>
      </c>
      <c r="AT325" s="34">
        <v>39</v>
      </c>
      <c r="AU325" s="34">
        <v>48.4</v>
      </c>
      <c r="AV325" s="34">
        <v>245</v>
      </c>
      <c r="AW325" s="94">
        <v>242</v>
      </c>
      <c r="AX325" s="381">
        <v>103.55</v>
      </c>
      <c r="AY325" s="382">
        <v>32.6</v>
      </c>
      <c r="AZ325" s="382">
        <v>41.6</v>
      </c>
      <c r="BA325" s="49">
        <v>25</v>
      </c>
      <c r="BB325" s="48">
        <f t="shared" si="93"/>
        <v>0.98</v>
      </c>
      <c r="BC325" s="3" t="s">
        <v>85</v>
      </c>
      <c r="BD325" s="412" t="str">
        <f>_xlfn.IFNA(VLOOKUP(BC325,ACCESSORIES!F:J,5,FALSE),"N/A")</f>
        <v>N/A</v>
      </c>
      <c r="BE325" s="3" t="s">
        <v>85</v>
      </c>
      <c r="BF325" s="412" t="str">
        <f>_xlfn.IFNA(VLOOKUP(BE325,ACCESSORIES!F:J,5,FALSE),"N/A")</f>
        <v>N/A</v>
      </c>
      <c r="BG325" s="70">
        <v>43</v>
      </c>
      <c r="BH325" s="50">
        <v>23.228346456692901</v>
      </c>
      <c r="BI325" s="50">
        <v>23.228346456692901</v>
      </c>
      <c r="BJ325" s="50">
        <v>11.771653543307099</v>
      </c>
      <c r="BK325" s="357">
        <f t="shared" si="96"/>
        <v>0.10408189999999996</v>
      </c>
      <c r="BL325" s="408">
        <v>20</v>
      </c>
      <c r="BM325" s="107" t="s">
        <v>3771</v>
      </c>
      <c r="BN325" s="46" t="s">
        <v>3891</v>
      </c>
      <c r="BO325" s="29" t="s">
        <v>3907</v>
      </c>
      <c r="BP325" s="29" t="s">
        <v>5166</v>
      </c>
      <c r="BQ325" s="29" t="s">
        <v>6786</v>
      </c>
      <c r="BR325" s="29" t="s">
        <v>6576</v>
      </c>
      <c r="BS325" s="74" t="s">
        <v>4101</v>
      </c>
      <c r="BT325" s="74" t="s">
        <v>3909</v>
      </c>
      <c r="BU325" s="74" t="s">
        <v>6787</v>
      </c>
      <c r="BV325" s="74"/>
      <c r="BW325" s="74"/>
      <c r="BX325" s="74"/>
      <c r="BY325" s="300" t="s">
        <v>7949</v>
      </c>
      <c r="BZ325" s="363" t="s">
        <v>7950</v>
      </c>
      <c r="CA325" s="300" t="s">
        <v>7951</v>
      </c>
      <c r="CB325" s="363" t="s">
        <v>7952</v>
      </c>
      <c r="CC325" s="86" t="str">
        <f t="shared" si="90"/>
        <v>MR321, 20x9, +18mm Offset, 6x5.5, 106.25mm Centerbore, Gloss Black</v>
      </c>
      <c r="CD325" s="74" t="s">
        <v>3719</v>
      </c>
      <c r="CE325" s="74" t="s">
        <v>3720</v>
      </c>
      <c r="CF325" s="74" t="str">
        <f t="shared" si="91"/>
        <v>STREET (3XX)</v>
      </c>
    </row>
    <row r="326" spans="1:84" s="36" customFormat="1" ht="15" customHeight="1">
      <c r="A326" s="22">
        <f t="shared" si="94"/>
        <v>324</v>
      </c>
      <c r="B326" s="4" t="s">
        <v>84</v>
      </c>
      <c r="C326" s="92" t="s">
        <v>1038</v>
      </c>
      <c r="D326" s="92" t="s">
        <v>6467</v>
      </c>
      <c r="E326" s="84" t="str">
        <f>CONCATENATE(LEFT(D326,5),VLOOKUP(CONCATENATE(O326,"x",P326),'WHEEL PART NUMBER GUIDE'!$B$9:$C$51,2,FALSE),VLOOKUP(CONCATENATE(Q326, W326), 'WHEEL PART NUMBER GUIDE'!$Q$6:$R$98, 2, FALSE),VLOOKUP(Z326,'WHEEL PART NUMBER GUIDE'!$J$8:$K$54,2, FALSE),IF(V326="N/A",IF(ABS(T326)&lt;10,"0"&amp;ABS(T326),ABS(T326)),CONCATENATE(LEFT(V326,1),RIGHT(V326,1))), G326, H326)</f>
        <v>MR321290801318</v>
      </c>
      <c r="F326" s="84" t="str">
        <f t="shared" si="92"/>
        <v>MR321290801318</v>
      </c>
      <c r="G326" s="83"/>
      <c r="H326" s="83"/>
      <c r="I326" s="346">
        <v>191682034435</v>
      </c>
      <c r="J326" s="305">
        <v>44978.630992314815</v>
      </c>
      <c r="K326" s="418" t="s">
        <v>3713</v>
      </c>
      <c r="L326" s="328">
        <v>419</v>
      </c>
      <c r="M326" s="85" t="str">
        <f t="shared" si="88"/>
        <v/>
      </c>
      <c r="N326" s="630"/>
      <c r="O326" s="29">
        <v>20</v>
      </c>
      <c r="P326" s="8">
        <v>9</v>
      </c>
      <c r="Q326" s="92" t="str">
        <f t="shared" si="95"/>
        <v>8x6.5</v>
      </c>
      <c r="R326" s="3">
        <v>8</v>
      </c>
      <c r="S326" s="29">
        <v>6.5</v>
      </c>
      <c r="T326" s="29">
        <v>18</v>
      </c>
      <c r="U326" s="16">
        <v>5.68</v>
      </c>
      <c r="V326" s="93" t="s">
        <v>85</v>
      </c>
      <c r="W326" s="16">
        <v>130.81</v>
      </c>
      <c r="X326" s="8">
        <v>40.57</v>
      </c>
      <c r="Y326" s="47">
        <v>3640</v>
      </c>
      <c r="Z326" s="11" t="s">
        <v>4122</v>
      </c>
      <c r="AA326" s="11" t="s">
        <v>2845</v>
      </c>
      <c r="AB326" s="47" t="str">
        <f t="shared" si="97"/>
        <v>20x9, 8x6.5, 18 OS, 3640 lbs</v>
      </c>
      <c r="AC326" s="74" t="s">
        <v>4926</v>
      </c>
      <c r="AD326" s="46" t="str">
        <f>IF(AC326="N/A","None",VLOOKUP(AC326,ACCESSORIES!F:N,9,FALSE))</f>
        <v>Push Thru</v>
      </c>
      <c r="AE326" s="82">
        <f>_xlfn.IFNA(VLOOKUP(AC326,ACCESSORIES!F:J,5,FALSE),"N/A")</f>
        <v>33</v>
      </c>
      <c r="AF326" s="80" t="s">
        <v>85</v>
      </c>
      <c r="AG326" s="80" t="s">
        <v>85</v>
      </c>
      <c r="AH326" s="73" t="s">
        <v>2863</v>
      </c>
      <c r="AI326" s="80" t="s">
        <v>85</v>
      </c>
      <c r="AJ326" s="9" t="str">
        <f>_xlfn.IFNA(VLOOKUP(AI326,ACCESSORIES!F:J,5,FALSE),"N/A")</f>
        <v>N/A</v>
      </c>
      <c r="AK326" s="13" t="s">
        <v>237</v>
      </c>
      <c r="AL326" s="38" t="str">
        <f>_xlfn.IFNA(VLOOKUP(AK326,ACCESSORIES!E:M,6,FALSE),"N/A")</f>
        <v>N/A</v>
      </c>
      <c r="AM326" s="38" t="str">
        <f>_xlfn.IFNA(VLOOKUP(AL326,ACCESSORIES!F:J,5,FALSE),"N/A")</f>
        <v>N/A</v>
      </c>
      <c r="AN326" s="3" t="s">
        <v>85</v>
      </c>
      <c r="AO326" s="75">
        <v>16.2</v>
      </c>
      <c r="AP326" s="75">
        <v>60</v>
      </c>
      <c r="AQ326" s="3">
        <v>200</v>
      </c>
      <c r="AR326" s="34">
        <v>0</v>
      </c>
      <c r="AS326" s="34">
        <v>0</v>
      </c>
      <c r="AT326" s="34">
        <v>31.9</v>
      </c>
      <c r="AU326" s="34">
        <v>43</v>
      </c>
      <c r="AV326" s="34">
        <v>245</v>
      </c>
      <c r="AW326" s="94">
        <v>242</v>
      </c>
      <c r="AX326" s="381">
        <v>128</v>
      </c>
      <c r="AY326" s="382">
        <v>108</v>
      </c>
      <c r="AZ326" s="382">
        <v>108</v>
      </c>
      <c r="BA326" s="49">
        <v>25</v>
      </c>
      <c r="BB326" s="48">
        <f t="shared" si="93"/>
        <v>0.98</v>
      </c>
      <c r="BC326" s="3" t="s">
        <v>85</v>
      </c>
      <c r="BD326" s="412" t="str">
        <f>_xlfn.IFNA(VLOOKUP(BC326,ACCESSORIES!F:J,5,FALSE),"N/A")</f>
        <v>N/A</v>
      </c>
      <c r="BE326" s="3" t="s">
        <v>85</v>
      </c>
      <c r="BF326" s="412" t="str">
        <f>_xlfn.IFNA(VLOOKUP(BE326,ACCESSORIES!F:J,5,FALSE),"N/A")</f>
        <v>N/A</v>
      </c>
      <c r="BG326" s="70">
        <v>46</v>
      </c>
      <c r="BH326" s="50">
        <v>23.228346456692901</v>
      </c>
      <c r="BI326" s="50">
        <v>23.228346456692901</v>
      </c>
      <c r="BJ326" s="50">
        <v>11.771653543307099</v>
      </c>
      <c r="BK326" s="357">
        <f t="shared" si="96"/>
        <v>0.10408189999999996</v>
      </c>
      <c r="BL326" s="408">
        <v>20</v>
      </c>
      <c r="BM326" s="107" t="s">
        <v>3771</v>
      </c>
      <c r="BN326" s="46" t="s">
        <v>3891</v>
      </c>
      <c r="BO326" s="29" t="s">
        <v>3907</v>
      </c>
      <c r="BP326" s="29" t="s">
        <v>5166</v>
      </c>
      <c r="BQ326" s="29" t="s">
        <v>6786</v>
      </c>
      <c r="BR326" s="29" t="s">
        <v>6576</v>
      </c>
      <c r="BS326" s="74" t="s">
        <v>4101</v>
      </c>
      <c r="BT326" s="74" t="s">
        <v>3909</v>
      </c>
      <c r="BU326" s="74" t="s">
        <v>6787</v>
      </c>
      <c r="BV326" s="74"/>
      <c r="BW326" s="74"/>
      <c r="BX326" s="74"/>
      <c r="BY326" s="300" t="s">
        <v>7941</v>
      </c>
      <c r="BZ326" s="363" t="s">
        <v>7942</v>
      </c>
      <c r="CA326" s="300" t="s">
        <v>7943</v>
      </c>
      <c r="CB326" s="363" t="s">
        <v>7944</v>
      </c>
      <c r="CC326" s="86" t="str">
        <f t="shared" si="90"/>
        <v>CLOSEOUT - MR321, 20x9, +18mm Offset, 8x6.5, 130.81mm Centerbore, Gloss Black</v>
      </c>
      <c r="CD326" s="74" t="s">
        <v>3719</v>
      </c>
      <c r="CE326" s="74" t="s">
        <v>3720</v>
      </c>
      <c r="CF326" s="74" t="str">
        <f t="shared" si="91"/>
        <v>STREET (3XX)</v>
      </c>
    </row>
    <row r="327" spans="1:84" s="36" customFormat="1" ht="15" customHeight="1">
      <c r="A327" s="22">
        <f t="shared" si="94"/>
        <v>325</v>
      </c>
      <c r="B327" s="4" t="s">
        <v>84</v>
      </c>
      <c r="C327" s="92" t="s">
        <v>1038</v>
      </c>
      <c r="D327" s="92" t="s">
        <v>6467</v>
      </c>
      <c r="E327" s="84" t="str">
        <f>CONCATENATE(LEFT(D327,5),VLOOKUP(CONCATENATE(O327,"x",P327),'WHEEL PART NUMBER GUIDE'!$B$9:$C$51,2,FALSE),VLOOKUP(CONCATENATE(Q327, W327), 'WHEEL PART NUMBER GUIDE'!$Q$6:$R$98, 2, FALSE),VLOOKUP(Z327,'WHEEL PART NUMBER GUIDE'!$J$8:$K$54,2, FALSE),IF(V327="N/A",IF(ABS(T327)&lt;10,"0"&amp;ABS(T327),ABS(T327)),CONCATENATE(LEFT(V327,1),RIGHT(V327,1))), G327, H327)</f>
        <v>MR32129088318</v>
      </c>
      <c r="F327" s="84" t="str">
        <f t="shared" si="92"/>
        <v>MR32129088318</v>
      </c>
      <c r="G327" s="83"/>
      <c r="H327" s="83"/>
      <c r="I327" s="346">
        <v>191682034824</v>
      </c>
      <c r="J327" s="102">
        <v>45085.444364502313</v>
      </c>
      <c r="K327" s="418" t="s">
        <v>3713</v>
      </c>
      <c r="L327" s="328">
        <v>439</v>
      </c>
      <c r="M327" s="85" t="str">
        <f t="shared" si="88"/>
        <v/>
      </c>
      <c r="N327" s="630"/>
      <c r="O327" s="29">
        <v>20</v>
      </c>
      <c r="P327" s="8">
        <v>9</v>
      </c>
      <c r="Q327" s="92" t="str">
        <f t="shared" si="95"/>
        <v>8x180</v>
      </c>
      <c r="R327" s="3">
        <v>8</v>
      </c>
      <c r="S327" s="29">
        <v>180</v>
      </c>
      <c r="T327" s="29">
        <v>18</v>
      </c>
      <c r="U327" s="16">
        <v>5.68</v>
      </c>
      <c r="V327" s="93" t="s">
        <v>85</v>
      </c>
      <c r="W327" s="16">
        <v>130.81</v>
      </c>
      <c r="X327" s="8">
        <v>41.23</v>
      </c>
      <c r="Y327" s="47">
        <v>3640</v>
      </c>
      <c r="Z327" s="11" t="s">
        <v>5147</v>
      </c>
      <c r="AA327" s="11" t="s">
        <v>173</v>
      </c>
      <c r="AB327" s="47" t="str">
        <f t="shared" si="97"/>
        <v>20x9, 8x180, 18 OS, 3640 lbs</v>
      </c>
      <c r="AC327" s="74" t="s">
        <v>6583</v>
      </c>
      <c r="AD327" s="46" t="str">
        <f>IF(AC327="N/A","None",VLOOKUP(AC327,ACCESSORIES!F:N,9,FALSE))</f>
        <v>Push Thru</v>
      </c>
      <c r="AE327" s="82">
        <f>_xlfn.IFNA(VLOOKUP(AC327,ACCESSORIES!F:J,5,FALSE),"N/A")</f>
        <v>33</v>
      </c>
      <c r="AF327" s="80" t="s">
        <v>85</v>
      </c>
      <c r="AG327" s="80" t="s">
        <v>85</v>
      </c>
      <c r="AH327" s="73" t="s">
        <v>2863</v>
      </c>
      <c r="AI327" s="80" t="s">
        <v>85</v>
      </c>
      <c r="AJ327" s="9" t="str">
        <f>_xlfn.IFNA(VLOOKUP(AI327,ACCESSORIES!F:J,5,FALSE),"N/A")</f>
        <v>N/A</v>
      </c>
      <c r="AK327" s="13" t="s">
        <v>237</v>
      </c>
      <c r="AL327" s="38" t="str">
        <f>_xlfn.IFNA(VLOOKUP(AK327,ACCESSORIES!E:M,6,FALSE),"N/A")</f>
        <v>N/A</v>
      </c>
      <c r="AM327" s="38" t="str">
        <f>_xlfn.IFNA(VLOOKUP(AL327,ACCESSORIES!F:J,5,FALSE),"N/A")</f>
        <v>N/A</v>
      </c>
      <c r="AN327" s="3" t="s">
        <v>85</v>
      </c>
      <c r="AO327" s="75">
        <v>16.2</v>
      </c>
      <c r="AP327" s="75">
        <v>60</v>
      </c>
      <c r="AQ327" s="3">
        <v>210</v>
      </c>
      <c r="AR327" s="34">
        <v>0</v>
      </c>
      <c r="AS327" s="34">
        <v>0</v>
      </c>
      <c r="AT327" s="34">
        <v>28</v>
      </c>
      <c r="AU327" s="34">
        <v>43</v>
      </c>
      <c r="AV327" s="34">
        <v>245</v>
      </c>
      <c r="AW327" s="94">
        <v>242</v>
      </c>
      <c r="AX327" s="381">
        <v>128</v>
      </c>
      <c r="AY327" s="382">
        <v>108</v>
      </c>
      <c r="AZ327" s="382">
        <v>108</v>
      </c>
      <c r="BA327" s="49">
        <v>25</v>
      </c>
      <c r="BB327" s="48">
        <f t="shared" si="93"/>
        <v>0.98</v>
      </c>
      <c r="BC327" s="3" t="s">
        <v>85</v>
      </c>
      <c r="BD327" s="412" t="str">
        <f>_xlfn.IFNA(VLOOKUP(BC327,ACCESSORIES!F:J,5,FALSE),"N/A")</f>
        <v>N/A</v>
      </c>
      <c r="BE327" s="3" t="s">
        <v>85</v>
      </c>
      <c r="BF327" s="412" t="str">
        <f>_xlfn.IFNA(VLOOKUP(BE327,ACCESSORIES!F:J,5,FALSE),"N/A")</f>
        <v>N/A</v>
      </c>
      <c r="BG327" s="70">
        <v>47</v>
      </c>
      <c r="BH327" s="50">
        <v>23.228346456692901</v>
      </c>
      <c r="BI327" s="50">
        <v>23.228346456692901</v>
      </c>
      <c r="BJ327" s="50">
        <v>11.771653543307099</v>
      </c>
      <c r="BK327" s="357">
        <f t="shared" si="96"/>
        <v>0.10408189999999996</v>
      </c>
      <c r="BL327" s="408">
        <v>20</v>
      </c>
      <c r="BM327" s="107" t="s">
        <v>3771</v>
      </c>
      <c r="BN327" s="46" t="s">
        <v>3891</v>
      </c>
      <c r="BO327" s="29" t="s">
        <v>3907</v>
      </c>
      <c r="BP327" s="29" t="s">
        <v>5166</v>
      </c>
      <c r="BQ327" s="29" t="s">
        <v>6786</v>
      </c>
      <c r="BR327" s="29" t="s">
        <v>6576</v>
      </c>
      <c r="BS327" s="74" t="s">
        <v>4101</v>
      </c>
      <c r="BT327" s="74" t="s">
        <v>3909</v>
      </c>
      <c r="BU327" s="74" t="s">
        <v>6787</v>
      </c>
      <c r="BV327" s="74"/>
      <c r="BW327" s="74"/>
      <c r="BX327" s="74"/>
      <c r="BY327" s="300" t="s">
        <v>7964</v>
      </c>
      <c r="BZ327" s="363" t="s">
        <v>7970</v>
      </c>
      <c r="CA327" s="300" t="s">
        <v>7968</v>
      </c>
      <c r="CB327" s="363" t="s">
        <v>7969</v>
      </c>
      <c r="CC327" s="86" t="str">
        <f t="shared" si="90"/>
        <v>CLOSEOUT - MR321, 20x9, +18mm Offset, 8x180, 130.81mm Centerbore, Machined - Clear Coat</v>
      </c>
      <c r="CD327" s="74" t="s">
        <v>3719</v>
      </c>
      <c r="CE327" s="74" t="s">
        <v>3720</v>
      </c>
      <c r="CF327" s="74" t="str">
        <f t="shared" si="91"/>
        <v>STREET (3XX)</v>
      </c>
    </row>
    <row r="328" spans="1:84" s="36" customFormat="1" ht="15" customHeight="1">
      <c r="A328" s="22">
        <f t="shared" si="94"/>
        <v>326</v>
      </c>
      <c r="B328" s="4" t="s">
        <v>84</v>
      </c>
      <c r="C328" s="92" t="s">
        <v>1038</v>
      </c>
      <c r="D328" s="92" t="s">
        <v>6602</v>
      </c>
      <c r="E328" s="84" t="str">
        <f>CONCATENATE(LEFT(D328,5),VLOOKUP(CONCATENATE(O328,"x",P328),'WHEEL PART NUMBER GUIDE'!$B$9:$C$51,2,FALSE),VLOOKUP(CONCATENATE(Q328, W328), 'WHEEL PART NUMBER GUIDE'!$Q$6:$R$98, 2, FALSE),VLOOKUP(Z328,'WHEEL PART NUMBER GUIDE'!$J$8:$K$54,2, FALSE),IF(V328="N/A",IF(ABS(T328)&lt;10,"0"&amp;ABS(T328),ABS(T328)),CONCATENATE(LEFT(V328,1),RIGHT(V328,1))), G328, H328)</f>
        <v>MR32278516800</v>
      </c>
      <c r="F328" s="84" t="str">
        <f t="shared" si="92"/>
        <v>MR32278516800</v>
      </c>
      <c r="G328" s="83"/>
      <c r="H328" s="83"/>
      <c r="I328" s="346">
        <v>191682036613</v>
      </c>
      <c r="J328" s="102">
        <v>45218.379647384259</v>
      </c>
      <c r="K328" s="418" t="s">
        <v>3713</v>
      </c>
      <c r="L328" s="328">
        <v>345</v>
      </c>
      <c r="M328" s="85" t="str">
        <f t="shared" si="88"/>
        <v/>
      </c>
      <c r="N328" s="630"/>
      <c r="O328" s="29">
        <v>17</v>
      </c>
      <c r="P328" s="8">
        <v>8.5</v>
      </c>
      <c r="Q328" s="92" t="str">
        <f t="shared" si="95"/>
        <v>6x135</v>
      </c>
      <c r="R328" s="3">
        <v>6</v>
      </c>
      <c r="S328" s="29">
        <v>135</v>
      </c>
      <c r="T328" s="29">
        <v>0</v>
      </c>
      <c r="U328" s="16">
        <v>4.72</v>
      </c>
      <c r="V328" s="93" t="s">
        <v>85</v>
      </c>
      <c r="W328" s="16">
        <v>87</v>
      </c>
      <c r="X328" s="8">
        <v>28.51</v>
      </c>
      <c r="Y328" s="47">
        <v>2650</v>
      </c>
      <c r="Z328" s="11" t="s">
        <v>2516</v>
      </c>
      <c r="AA328" s="11" t="s">
        <v>2850</v>
      </c>
      <c r="AB328" s="47" t="str">
        <f t="shared" si="97"/>
        <v>17x8.5, 6x135, 0 OS, 2650 lbs</v>
      </c>
      <c r="AC328" s="74" t="s">
        <v>1600</v>
      </c>
      <c r="AD328" s="46" t="str">
        <f>IF(AC328="N/A","None",VLOOKUP(AC328,ACCESSORIES!F:N,9,FALSE))</f>
        <v>Snap In</v>
      </c>
      <c r="AE328" s="82">
        <f>_xlfn.IFNA(VLOOKUP(AC328,ACCESSORIES!F:J,5,FALSE),"N/A")</f>
        <v>22</v>
      </c>
      <c r="AF328" s="80" t="s">
        <v>85</v>
      </c>
      <c r="AG328" s="80" t="s">
        <v>85</v>
      </c>
      <c r="AH328" s="80" t="s">
        <v>85</v>
      </c>
      <c r="AI328" s="80" t="s">
        <v>85</v>
      </c>
      <c r="AJ328" s="9" t="str">
        <f>_xlfn.IFNA(VLOOKUP(AI328,ACCESSORIES!F:J,5,FALSE),"N/A")</f>
        <v>N/A</v>
      </c>
      <c r="AK328" s="13" t="s">
        <v>237</v>
      </c>
      <c r="AL328" s="38" t="str">
        <f>_xlfn.IFNA(VLOOKUP(AK328,ACCESSORIES!E:M,6,FALSE),"N/A")</f>
        <v>N/A</v>
      </c>
      <c r="AM328" s="38" t="str">
        <f>_xlfn.IFNA(VLOOKUP(AL328,ACCESSORIES!F:J,5,FALSE),"N/A")</f>
        <v>N/A</v>
      </c>
      <c r="AN328" s="3" t="s">
        <v>85</v>
      </c>
      <c r="AO328" s="75">
        <v>16.2</v>
      </c>
      <c r="AP328" s="75">
        <v>60</v>
      </c>
      <c r="AQ328" s="3">
        <v>175</v>
      </c>
      <c r="AR328" s="34">
        <v>6.23</v>
      </c>
      <c r="AS328" s="34">
        <v>31.19</v>
      </c>
      <c r="AT328" s="34">
        <v>50.55</v>
      </c>
      <c r="AU328" s="34">
        <v>61.98</v>
      </c>
      <c r="AV328" s="34">
        <v>210.83</v>
      </c>
      <c r="AW328" s="94">
        <v>205.87</v>
      </c>
      <c r="AX328" s="381">
        <v>82.6</v>
      </c>
      <c r="AY328" s="382">
        <v>34.94</v>
      </c>
      <c r="AZ328" s="382">
        <v>42</v>
      </c>
      <c r="BA328" s="49">
        <v>25</v>
      </c>
      <c r="BB328" s="48">
        <f t="shared" si="93"/>
        <v>0.98</v>
      </c>
      <c r="BC328" s="3" t="s">
        <v>85</v>
      </c>
      <c r="BD328" s="412" t="str">
        <f>_xlfn.IFNA(VLOOKUP(BC328,ACCESSORIES!F:J,5,FALSE),"N/A")</f>
        <v>N/A</v>
      </c>
      <c r="BE328" s="3" t="s">
        <v>85</v>
      </c>
      <c r="BF328" s="412" t="str">
        <f>_xlfn.IFNA(VLOOKUP(BE328,ACCESSORIES!F:J,5,FALSE),"N/A")</f>
        <v>N/A</v>
      </c>
      <c r="BG328" s="70">
        <v>34</v>
      </c>
      <c r="BH328" s="50">
        <v>20.236220472440898</v>
      </c>
      <c r="BI328" s="50">
        <v>20.236220472440898</v>
      </c>
      <c r="BJ328" s="50">
        <v>11.417322834645701</v>
      </c>
      <c r="BK328" s="357">
        <f t="shared" si="96"/>
        <v>7.6616839999999839E-2</v>
      </c>
      <c r="BL328" s="73">
        <v>36</v>
      </c>
      <c r="BM328" s="107" t="s">
        <v>10367</v>
      </c>
      <c r="BN328" s="46" t="s">
        <v>3891</v>
      </c>
      <c r="BO328" s="29" t="s">
        <v>3907</v>
      </c>
      <c r="BP328" s="29" t="s">
        <v>10135</v>
      </c>
      <c r="BQ328" s="29" t="s">
        <v>10136</v>
      </c>
      <c r="BR328" s="29" t="s">
        <v>10137</v>
      </c>
      <c r="BS328" s="74" t="s">
        <v>10138</v>
      </c>
      <c r="BT328" s="74" t="s">
        <v>4101</v>
      </c>
      <c r="BU328" s="74" t="s">
        <v>3909</v>
      </c>
      <c r="BV328" s="74" t="s">
        <v>6577</v>
      </c>
      <c r="BW328" s="74"/>
      <c r="BX328" s="74"/>
      <c r="BY328" s="300" t="s">
        <v>7984</v>
      </c>
      <c r="BZ328" s="363" t="s">
        <v>7985</v>
      </c>
      <c r="CA328" s="300" t="s">
        <v>7986</v>
      </c>
      <c r="CB328" s="363" t="s">
        <v>7987</v>
      </c>
      <c r="CC328" s="86" t="str">
        <f t="shared" ref="CC328:CC361" si="98">CONCATENATE(IF(K328="Closeout","CLOSEOUT - ",""),D328,", ",O328,"x",P328,", ",IF(V328="N/A","",CONCATENATE(V328,"/")),IF(T328&gt;0,CONCATENATE("+",T328),T328),"mm Offset, ",Q328,", ",W328,"mm Centerbore, ",PROPER(Z328),IF(H328="R",", Race Drilled",""),"",IF(BE328="N/A","",CONCATENATE(", w/ ",BE328)))</f>
        <v>CLOSEOUT - MR322, 17x8.5, 0mm Offset, 6x135, 87mm Centerbore, Gloss Titanium</v>
      </c>
      <c r="CD328" s="74" t="s">
        <v>3719</v>
      </c>
      <c r="CE328" s="74" t="s">
        <v>3720</v>
      </c>
      <c r="CF328" s="74" t="str">
        <f t="shared" ref="CF328:CF361" si="99">C328</f>
        <v>STREET (3XX)</v>
      </c>
    </row>
    <row r="329" spans="1:84" s="36" customFormat="1" ht="15" customHeight="1">
      <c r="A329" s="22">
        <f t="shared" si="94"/>
        <v>327</v>
      </c>
      <c r="B329" s="4" t="s">
        <v>84</v>
      </c>
      <c r="C329" s="92" t="s">
        <v>1038</v>
      </c>
      <c r="D329" s="92" t="s">
        <v>6602</v>
      </c>
      <c r="E329" s="84" t="str">
        <f>CONCATENATE(LEFT(D329,5),VLOOKUP(CONCATENATE(O329,"x",P329),'WHEEL PART NUMBER GUIDE'!$B$9:$C$51,2,FALSE),VLOOKUP(CONCATENATE(Q329, W329), 'WHEEL PART NUMBER GUIDE'!$Q$6:$R$98, 2, FALSE),VLOOKUP(Z329,'WHEEL PART NUMBER GUIDE'!$J$8:$K$54,2, FALSE),IF(V329="N/A",IF(ABS(T329)&lt;10,"0"&amp;ABS(T329),ABS(T329)),CONCATENATE(LEFT(V329,1),RIGHT(V329,1))), G329, H329)</f>
        <v>MR322785601300</v>
      </c>
      <c r="F329" s="84" t="str">
        <f t="shared" ref="F329:F361" si="100">E329</f>
        <v>MR322785601300</v>
      </c>
      <c r="G329" s="83"/>
      <c r="H329" s="83"/>
      <c r="I329" s="346">
        <v>191682034909</v>
      </c>
      <c r="J329" s="102">
        <v>45120.477087743056</v>
      </c>
      <c r="K329" s="78" t="s">
        <v>3713</v>
      </c>
      <c r="L329" s="328">
        <v>335</v>
      </c>
      <c r="M329" s="85" t="str">
        <f t="shared" si="88"/>
        <v/>
      </c>
      <c r="N329" s="630"/>
      <c r="O329" s="29">
        <v>17</v>
      </c>
      <c r="P329" s="8">
        <v>8.5</v>
      </c>
      <c r="Q329" s="92" t="str">
        <f t="shared" si="95"/>
        <v>6x5.5</v>
      </c>
      <c r="R329" s="3">
        <v>6</v>
      </c>
      <c r="S329" s="29">
        <v>5.5</v>
      </c>
      <c r="T329" s="29">
        <v>0</v>
      </c>
      <c r="U329" s="16">
        <v>4.72</v>
      </c>
      <c r="V329" s="93" t="s">
        <v>85</v>
      </c>
      <c r="W329" s="16">
        <v>106.25</v>
      </c>
      <c r="X329" s="8">
        <v>28.51</v>
      </c>
      <c r="Y329" s="47">
        <v>2650</v>
      </c>
      <c r="Z329" s="11" t="s">
        <v>4122</v>
      </c>
      <c r="AA329" s="11" t="s">
        <v>2845</v>
      </c>
      <c r="AB329" s="47" t="str">
        <f t="shared" si="97"/>
        <v>17x8.5, 6x5.5, 0 OS, 2650 lbs</v>
      </c>
      <c r="AC329" s="74" t="s">
        <v>1598</v>
      </c>
      <c r="AD329" s="46" t="str">
        <f>IF(AC329="N/A","None",VLOOKUP(AC329,ACCESSORIES!F:N,9,FALSE))</f>
        <v>Snap In</v>
      </c>
      <c r="AE329" s="82">
        <f>_xlfn.IFNA(VLOOKUP(AC329,ACCESSORIES!F:J,5,FALSE),"N/A")</f>
        <v>22</v>
      </c>
      <c r="AF329" s="80" t="s">
        <v>85</v>
      </c>
      <c r="AG329" s="80" t="s">
        <v>85</v>
      </c>
      <c r="AH329" s="80" t="s">
        <v>85</v>
      </c>
      <c r="AI329" s="80" t="s">
        <v>85</v>
      </c>
      <c r="AJ329" s="9" t="str">
        <f>_xlfn.IFNA(VLOOKUP(AI329,ACCESSORIES!F:J,5,FALSE),"N/A")</f>
        <v>N/A</v>
      </c>
      <c r="AK329" s="13" t="s">
        <v>236</v>
      </c>
      <c r="AL329" s="38" t="s">
        <v>1649</v>
      </c>
      <c r="AM329" s="38">
        <f>_xlfn.IFNA(VLOOKUP(AL329,ACCESSORIES!F:J,5,FALSE),"N/A")</f>
        <v>2.75</v>
      </c>
      <c r="AN329" s="3">
        <v>78.3</v>
      </c>
      <c r="AO329" s="75">
        <v>16.2</v>
      </c>
      <c r="AP329" s="75">
        <v>60</v>
      </c>
      <c r="AQ329" s="3">
        <v>175</v>
      </c>
      <c r="AR329" s="34">
        <v>6.26</v>
      </c>
      <c r="AS329" s="34">
        <v>31.19</v>
      </c>
      <c r="AT329" s="34">
        <v>50.55</v>
      </c>
      <c r="AU329" s="34">
        <v>61.98</v>
      </c>
      <c r="AV329" s="34">
        <v>210.83</v>
      </c>
      <c r="AW329" s="94">
        <v>205.87</v>
      </c>
      <c r="AX329" s="381">
        <v>103.58</v>
      </c>
      <c r="AY329" s="382">
        <v>34.4</v>
      </c>
      <c r="AZ329" s="382">
        <v>42</v>
      </c>
      <c r="BA329" s="49">
        <v>25</v>
      </c>
      <c r="BB329" s="48">
        <f t="shared" ref="BB329:BB361" si="101">ROUND(CONVERT(BA329,"mm","in"),2)</f>
        <v>0.98</v>
      </c>
      <c r="BC329" s="3" t="s">
        <v>85</v>
      </c>
      <c r="BD329" s="412" t="str">
        <f>_xlfn.IFNA(VLOOKUP(BC329,ACCESSORIES!F:J,5,FALSE),"N/A")</f>
        <v>N/A</v>
      </c>
      <c r="BE329" s="3" t="s">
        <v>85</v>
      </c>
      <c r="BF329" s="412" t="str">
        <f>_xlfn.IFNA(VLOOKUP(BE329,ACCESSORIES!F:J,5,FALSE),"N/A")</f>
        <v>N/A</v>
      </c>
      <c r="BG329" s="70">
        <v>34</v>
      </c>
      <c r="BH329" s="50">
        <v>20.236220472440898</v>
      </c>
      <c r="BI329" s="50">
        <v>20.236220472440898</v>
      </c>
      <c r="BJ329" s="50">
        <v>11.417322834645701</v>
      </c>
      <c r="BK329" s="357">
        <f t="shared" si="96"/>
        <v>7.6616839999999839E-2</v>
      </c>
      <c r="BL329" s="73">
        <v>36</v>
      </c>
      <c r="BM329" s="107" t="s">
        <v>10367</v>
      </c>
      <c r="BN329" s="46" t="s">
        <v>3891</v>
      </c>
      <c r="BO329" s="29" t="s">
        <v>3907</v>
      </c>
      <c r="BP329" s="29" t="s">
        <v>10135</v>
      </c>
      <c r="BQ329" s="29" t="s">
        <v>10136</v>
      </c>
      <c r="BR329" s="29" t="s">
        <v>10137</v>
      </c>
      <c r="BS329" s="74" t="s">
        <v>10138</v>
      </c>
      <c r="BT329" s="74" t="s">
        <v>4101</v>
      </c>
      <c r="BU329" s="74" t="s">
        <v>3909</v>
      </c>
      <c r="BV329" s="74" t="s">
        <v>6577</v>
      </c>
      <c r="BW329" s="74"/>
      <c r="BX329" s="74"/>
      <c r="BY329" s="300" t="s">
        <v>8009</v>
      </c>
      <c r="BZ329" s="363" t="s">
        <v>8010</v>
      </c>
      <c r="CA329" s="300" t="s">
        <v>8011</v>
      </c>
      <c r="CB329" s="363" t="s">
        <v>8012</v>
      </c>
      <c r="CC329" s="86" t="str">
        <f t="shared" si="98"/>
        <v>CLOSEOUT - MR322, 17x8.5, 0mm Offset, 6x5.5, 106.25mm Centerbore, Gloss Black</v>
      </c>
      <c r="CD329" s="74" t="s">
        <v>3719</v>
      </c>
      <c r="CE329" s="74" t="s">
        <v>3720</v>
      </c>
      <c r="CF329" s="74" t="str">
        <f t="shared" si="99"/>
        <v>STREET (3XX)</v>
      </c>
    </row>
    <row r="330" spans="1:84" s="36" customFormat="1" ht="15" customHeight="1">
      <c r="A330" s="22">
        <f t="shared" si="94"/>
        <v>328</v>
      </c>
      <c r="B330" s="4" t="s">
        <v>84</v>
      </c>
      <c r="C330" s="92" t="s">
        <v>1038</v>
      </c>
      <c r="D330" s="92" t="s">
        <v>6602</v>
      </c>
      <c r="E330" s="84" t="str">
        <f>CONCATENATE(LEFT(D330,5),VLOOKUP(CONCATENATE(O330,"x",P330),'WHEEL PART NUMBER GUIDE'!$B$9:$C$51,2,FALSE),VLOOKUP(CONCATENATE(Q330, W330), 'WHEEL PART NUMBER GUIDE'!$Q$6:$R$98, 2, FALSE),VLOOKUP(Z330,'WHEEL PART NUMBER GUIDE'!$J$8:$K$54,2, FALSE),IF(V330="N/A",IF(ABS(T330)&lt;10,"0"&amp;ABS(T330),ABS(T330)),CONCATENATE(LEFT(V330,1),RIGHT(V330,1))), G330, H330)</f>
        <v>MR322890161318</v>
      </c>
      <c r="F330" s="84" t="str">
        <f t="shared" si="100"/>
        <v>MR322890161318</v>
      </c>
      <c r="G330" s="83"/>
      <c r="H330" s="83"/>
      <c r="I330" s="346">
        <v>191682034916</v>
      </c>
      <c r="J330" s="102">
        <v>45120.477087905092</v>
      </c>
      <c r="K330" s="418" t="s">
        <v>3713</v>
      </c>
      <c r="L330" s="328">
        <v>356</v>
      </c>
      <c r="M330" s="85" t="str">
        <f t="shared" si="88"/>
        <v/>
      </c>
      <c r="N330" s="630"/>
      <c r="O330" s="29">
        <v>18</v>
      </c>
      <c r="P330" s="8">
        <v>9</v>
      </c>
      <c r="Q330" s="92" t="str">
        <f t="shared" si="95"/>
        <v>6x135</v>
      </c>
      <c r="R330" s="3">
        <v>6</v>
      </c>
      <c r="S330" s="29">
        <v>135</v>
      </c>
      <c r="T330" s="29">
        <v>18</v>
      </c>
      <c r="U330" s="16">
        <v>5.68</v>
      </c>
      <c r="V330" s="93" t="s">
        <v>85</v>
      </c>
      <c r="W330" s="16">
        <v>87</v>
      </c>
      <c r="X330" s="8">
        <v>31.91</v>
      </c>
      <c r="Y330" s="47">
        <v>2650</v>
      </c>
      <c r="Z330" s="11" t="s">
        <v>4122</v>
      </c>
      <c r="AA330" s="11" t="s">
        <v>2845</v>
      </c>
      <c r="AB330" s="47" t="str">
        <f t="shared" si="97"/>
        <v>18x9, 6x135, 18 OS, 2650 lbs</v>
      </c>
      <c r="AC330" s="74" t="s">
        <v>1600</v>
      </c>
      <c r="AD330" s="46" t="str">
        <f>IF(AC330="N/A","None",VLOOKUP(AC330,ACCESSORIES!F:N,9,FALSE))</f>
        <v>Snap In</v>
      </c>
      <c r="AE330" s="82">
        <f>_xlfn.IFNA(VLOOKUP(AC330,ACCESSORIES!F:J,5,FALSE),"N/A")</f>
        <v>22</v>
      </c>
      <c r="AF330" s="80" t="s">
        <v>85</v>
      </c>
      <c r="AG330" s="80" t="s">
        <v>85</v>
      </c>
      <c r="AH330" s="80" t="s">
        <v>85</v>
      </c>
      <c r="AI330" s="80" t="s">
        <v>85</v>
      </c>
      <c r="AJ330" s="9" t="str">
        <f>_xlfn.IFNA(VLOOKUP(AI330,ACCESSORIES!F:J,5,FALSE),"N/A")</f>
        <v>N/A</v>
      </c>
      <c r="AK330" s="13" t="s">
        <v>237</v>
      </c>
      <c r="AL330" s="38" t="str">
        <f>_xlfn.IFNA(VLOOKUP(AK330,ACCESSORIES!E:M,6,FALSE),"N/A")</f>
        <v>N/A</v>
      </c>
      <c r="AM330" s="38" t="str">
        <f>_xlfn.IFNA(VLOOKUP(AL330,ACCESSORIES!F:J,5,FALSE),"N/A")</f>
        <v>N/A</v>
      </c>
      <c r="AN330" s="3" t="s">
        <v>85</v>
      </c>
      <c r="AO330" s="75">
        <v>16.2</v>
      </c>
      <c r="AP330" s="75">
        <v>60</v>
      </c>
      <c r="AQ330" s="3">
        <v>175</v>
      </c>
      <c r="AR330" s="34">
        <v>5.36</v>
      </c>
      <c r="AS330" s="34">
        <v>26.29</v>
      </c>
      <c r="AT330" s="34">
        <v>45.24</v>
      </c>
      <c r="AU330" s="34">
        <v>54.57</v>
      </c>
      <c r="AV330" s="34">
        <v>220.76</v>
      </c>
      <c r="AW330" s="94">
        <v>213.37</v>
      </c>
      <c r="AX330" s="381">
        <v>82.6</v>
      </c>
      <c r="AY330" s="382">
        <v>34.9</v>
      </c>
      <c r="AZ330" s="382">
        <v>42</v>
      </c>
      <c r="BA330" s="49">
        <v>18</v>
      </c>
      <c r="BB330" s="48">
        <f t="shared" si="101"/>
        <v>0.71</v>
      </c>
      <c r="BC330" s="3" t="s">
        <v>85</v>
      </c>
      <c r="BD330" s="412" t="str">
        <f>_xlfn.IFNA(VLOOKUP(BC330,ACCESSORIES!F:J,5,FALSE),"N/A")</f>
        <v>N/A</v>
      </c>
      <c r="BE330" s="3" t="s">
        <v>85</v>
      </c>
      <c r="BF330" s="412" t="str">
        <f>_xlfn.IFNA(VLOOKUP(BE330,ACCESSORIES!F:J,5,FALSE),"N/A")</f>
        <v>N/A</v>
      </c>
      <c r="BG330" s="70">
        <v>37</v>
      </c>
      <c r="BH330" s="50">
        <v>21.141732283464599</v>
      </c>
      <c r="BI330" s="50">
        <v>21.141732283464599</v>
      </c>
      <c r="BJ330" s="50">
        <v>11.929133858267701</v>
      </c>
      <c r="BK330" s="357">
        <f t="shared" si="96"/>
        <v>8.7375807000000152E-2</v>
      </c>
      <c r="BL330" s="73">
        <v>36</v>
      </c>
      <c r="BM330" s="107" t="s">
        <v>10367</v>
      </c>
      <c r="BN330" s="46" t="s">
        <v>3891</v>
      </c>
      <c r="BO330" s="29" t="s">
        <v>3907</v>
      </c>
      <c r="BP330" s="29" t="s">
        <v>10135</v>
      </c>
      <c r="BQ330" s="29" t="s">
        <v>10136</v>
      </c>
      <c r="BR330" s="29" t="s">
        <v>10137</v>
      </c>
      <c r="BS330" s="74" t="s">
        <v>10138</v>
      </c>
      <c r="BT330" s="74" t="s">
        <v>4101</v>
      </c>
      <c r="BU330" s="74" t="s">
        <v>3909</v>
      </c>
      <c r="BV330" s="74" t="s">
        <v>6577</v>
      </c>
      <c r="BW330" s="74"/>
      <c r="BX330" s="74"/>
      <c r="BY330" s="300" t="s">
        <v>8009</v>
      </c>
      <c r="BZ330" s="363" t="s">
        <v>8010</v>
      </c>
      <c r="CA330" s="300" t="s">
        <v>8011</v>
      </c>
      <c r="CB330" s="363" t="s">
        <v>8012</v>
      </c>
      <c r="CC330" s="86" t="str">
        <f t="shared" si="98"/>
        <v>CLOSEOUT - MR322, 18x9, +18mm Offset, 6x135, 87mm Centerbore, Gloss Black</v>
      </c>
      <c r="CD330" s="74" t="s">
        <v>3719</v>
      </c>
      <c r="CE330" s="74" t="s">
        <v>3720</v>
      </c>
      <c r="CF330" s="74" t="str">
        <f t="shared" si="99"/>
        <v>STREET (3XX)</v>
      </c>
    </row>
    <row r="331" spans="1:84" s="36" customFormat="1" ht="15" customHeight="1">
      <c r="A331" s="22">
        <f t="shared" si="94"/>
        <v>329</v>
      </c>
      <c r="B331" s="4" t="s">
        <v>84</v>
      </c>
      <c r="C331" s="92" t="s">
        <v>1038</v>
      </c>
      <c r="D331" s="92" t="s">
        <v>6602</v>
      </c>
      <c r="E331" s="84" t="str">
        <f>CONCATENATE(LEFT(D331,5),VLOOKUP(CONCATENATE(O331,"x",P331),'WHEEL PART NUMBER GUIDE'!$B$9:$C$51,2,FALSE),VLOOKUP(CONCATENATE(Q331, W331), 'WHEEL PART NUMBER GUIDE'!$Q$6:$R$98, 2, FALSE),VLOOKUP(Z331,'WHEEL PART NUMBER GUIDE'!$J$8:$K$54,2, FALSE),IF(V331="N/A",IF(ABS(T331)&lt;10,"0"&amp;ABS(T331),ABS(T331)),CONCATENATE(LEFT(V331,1),RIGHT(V331,1))), G331, H331)</f>
        <v>MR32289060818</v>
      </c>
      <c r="F331" s="84" t="str">
        <f t="shared" si="100"/>
        <v>MR32289060818</v>
      </c>
      <c r="G331" s="83"/>
      <c r="H331" s="83"/>
      <c r="I331" s="346">
        <v>191682036644</v>
      </c>
      <c r="J331" s="102">
        <v>45218.379649409719</v>
      </c>
      <c r="K331" s="418" t="s">
        <v>3713</v>
      </c>
      <c r="L331" s="328">
        <v>356</v>
      </c>
      <c r="M331" s="85" t="str">
        <f t="shared" si="88"/>
        <v/>
      </c>
      <c r="N331" s="630"/>
      <c r="O331" s="29">
        <v>18</v>
      </c>
      <c r="P331" s="8">
        <v>9</v>
      </c>
      <c r="Q331" s="92" t="str">
        <f t="shared" si="95"/>
        <v>6x5.5</v>
      </c>
      <c r="R331" s="3">
        <v>6</v>
      </c>
      <c r="S331" s="29">
        <v>5.5</v>
      </c>
      <c r="T331" s="29">
        <v>18</v>
      </c>
      <c r="U331" s="16">
        <v>5.68</v>
      </c>
      <c r="V331" s="93" t="s">
        <v>85</v>
      </c>
      <c r="W331" s="16">
        <v>106.25</v>
      </c>
      <c r="X331" s="8">
        <v>31.91</v>
      </c>
      <c r="Y331" s="47">
        <v>2650</v>
      </c>
      <c r="Z331" s="11" t="s">
        <v>2516</v>
      </c>
      <c r="AA331" s="11" t="s">
        <v>2850</v>
      </c>
      <c r="AB331" s="47" t="str">
        <f t="shared" si="97"/>
        <v>18x9, 6x5.5, 18 OS, 2650 lbs</v>
      </c>
      <c r="AC331" s="74" t="s">
        <v>1598</v>
      </c>
      <c r="AD331" s="46" t="str">
        <f>IF(AC331="N/A","None",VLOOKUP(AC331,ACCESSORIES!F:N,9,FALSE))</f>
        <v>Snap In</v>
      </c>
      <c r="AE331" s="82">
        <f>_xlfn.IFNA(VLOOKUP(AC331,ACCESSORIES!F:J,5,FALSE),"N/A")</f>
        <v>22</v>
      </c>
      <c r="AF331" s="80" t="s">
        <v>85</v>
      </c>
      <c r="AG331" s="80" t="s">
        <v>85</v>
      </c>
      <c r="AH331" s="80" t="s">
        <v>85</v>
      </c>
      <c r="AI331" s="80" t="s">
        <v>85</v>
      </c>
      <c r="AJ331" s="9" t="str">
        <f>_xlfn.IFNA(VLOOKUP(AI331,ACCESSORIES!F:J,5,FALSE),"N/A")</f>
        <v>N/A</v>
      </c>
      <c r="AK331" s="13" t="s">
        <v>236</v>
      </c>
      <c r="AL331" s="38" t="s">
        <v>1649</v>
      </c>
      <c r="AM331" s="38">
        <f>_xlfn.IFNA(VLOOKUP(AL331,ACCESSORIES!F:J,5,FALSE),"N/A")</f>
        <v>2.75</v>
      </c>
      <c r="AN331" s="3">
        <v>78.3</v>
      </c>
      <c r="AO331" s="75">
        <v>16.2</v>
      </c>
      <c r="AP331" s="75">
        <v>60</v>
      </c>
      <c r="AQ331" s="3">
        <v>175</v>
      </c>
      <c r="AR331" s="34">
        <v>5.36</v>
      </c>
      <c r="AS331" s="34">
        <v>26.29</v>
      </c>
      <c r="AT331" s="34">
        <v>45.24</v>
      </c>
      <c r="AU331" s="34">
        <v>54.57</v>
      </c>
      <c r="AV331" s="34">
        <v>220.76</v>
      </c>
      <c r="AW331" s="94">
        <v>213.37</v>
      </c>
      <c r="AX331" s="381">
        <v>103.36</v>
      </c>
      <c r="AY331" s="382">
        <v>34.4</v>
      </c>
      <c r="AZ331" s="382">
        <v>42</v>
      </c>
      <c r="BA331" s="49">
        <v>18</v>
      </c>
      <c r="BB331" s="48">
        <f t="shared" si="101"/>
        <v>0.71</v>
      </c>
      <c r="BC331" s="3" t="s">
        <v>85</v>
      </c>
      <c r="BD331" s="412" t="str">
        <f>_xlfn.IFNA(VLOOKUP(BC331,ACCESSORIES!F:J,5,FALSE),"N/A")</f>
        <v>N/A</v>
      </c>
      <c r="BE331" s="3" t="s">
        <v>85</v>
      </c>
      <c r="BF331" s="412" t="str">
        <f>_xlfn.IFNA(VLOOKUP(BE331,ACCESSORIES!F:J,5,FALSE),"N/A")</f>
        <v>N/A</v>
      </c>
      <c r="BG331" s="70">
        <v>37</v>
      </c>
      <c r="BH331" s="50">
        <v>21.141732283464599</v>
      </c>
      <c r="BI331" s="50">
        <v>21.141732283464599</v>
      </c>
      <c r="BJ331" s="50">
        <v>11.929133858267701</v>
      </c>
      <c r="BK331" s="357">
        <f t="shared" si="96"/>
        <v>8.7375807000000152E-2</v>
      </c>
      <c r="BL331" s="73">
        <v>36</v>
      </c>
      <c r="BM331" s="107" t="s">
        <v>10367</v>
      </c>
      <c r="BN331" s="46" t="s">
        <v>3891</v>
      </c>
      <c r="BO331" s="29" t="s">
        <v>3907</v>
      </c>
      <c r="BP331" s="29" t="s">
        <v>10135</v>
      </c>
      <c r="BQ331" s="29" t="s">
        <v>10136</v>
      </c>
      <c r="BR331" s="29" t="s">
        <v>10137</v>
      </c>
      <c r="BS331" s="74" t="s">
        <v>10138</v>
      </c>
      <c r="BT331" s="74" t="s">
        <v>4101</v>
      </c>
      <c r="BU331" s="74" t="s">
        <v>3909</v>
      </c>
      <c r="BV331" s="74" t="s">
        <v>6577</v>
      </c>
      <c r="BW331" s="74"/>
      <c r="BX331" s="74"/>
      <c r="BY331" s="300" t="s">
        <v>7984</v>
      </c>
      <c r="BZ331" s="363" t="s">
        <v>7985</v>
      </c>
      <c r="CA331" s="300" t="s">
        <v>7986</v>
      </c>
      <c r="CB331" s="363" t="s">
        <v>7987</v>
      </c>
      <c r="CC331" s="86" t="str">
        <f t="shared" si="98"/>
        <v>CLOSEOUT - MR322, 18x9, +18mm Offset, 6x5.5, 106.25mm Centerbore, Gloss Titanium</v>
      </c>
      <c r="CD331" s="74" t="s">
        <v>3719</v>
      </c>
      <c r="CE331" s="74" t="s">
        <v>3720</v>
      </c>
      <c r="CF331" s="74" t="str">
        <f t="shared" si="99"/>
        <v>STREET (3XX)</v>
      </c>
    </row>
    <row r="332" spans="1:84" s="36" customFormat="1" ht="15" customHeight="1">
      <c r="A332" s="22">
        <f t="shared" ref="A332:A369" si="102">ROW(B332)-2</f>
        <v>330</v>
      </c>
      <c r="B332" s="4" t="s">
        <v>84</v>
      </c>
      <c r="C332" s="92" t="s">
        <v>1038</v>
      </c>
      <c r="D332" s="92" t="s">
        <v>6602</v>
      </c>
      <c r="E332" s="84" t="str">
        <f>CONCATENATE(LEFT(D332,5),VLOOKUP(CONCATENATE(O332,"x",P332),'WHEEL PART NUMBER GUIDE'!$B$9:$C$51,2,FALSE),VLOOKUP(CONCATENATE(Q332, W332), 'WHEEL PART NUMBER GUIDE'!$Q$6:$R$98, 2, FALSE),VLOOKUP(Z332,'WHEEL PART NUMBER GUIDE'!$J$8:$K$54,2, FALSE),IF(V332="N/A",IF(ABS(T332)&lt;10,"0"&amp;ABS(T332),ABS(T332)),CONCATENATE(LEFT(V332,1),RIGHT(V332,1))), G332, H332)</f>
        <v>MR32289087818</v>
      </c>
      <c r="F332" s="84" t="str">
        <f t="shared" si="100"/>
        <v>MR32289087818</v>
      </c>
      <c r="G332" s="83"/>
      <c r="H332" s="83"/>
      <c r="I332" s="346">
        <v>191682036675</v>
      </c>
      <c r="J332" s="102">
        <v>45218.379650000003</v>
      </c>
      <c r="K332" s="418" t="s">
        <v>3713</v>
      </c>
      <c r="L332" s="328">
        <v>366</v>
      </c>
      <c r="M332" s="85" t="str">
        <f t="shared" ref="M332:M373" si="103">IF(K332="Coming Soon",L332,IF(K332="Active",L332,""))</f>
        <v/>
      </c>
      <c r="N332" s="630"/>
      <c r="O332" s="29">
        <v>18</v>
      </c>
      <c r="P332" s="8">
        <v>9</v>
      </c>
      <c r="Q332" s="92" t="str">
        <f t="shared" ref="Q332:Q369" si="104">CONCATENATE(R332,"x",S332)</f>
        <v>8x170</v>
      </c>
      <c r="R332" s="3">
        <v>8</v>
      </c>
      <c r="S332" s="29">
        <v>170</v>
      </c>
      <c r="T332" s="29">
        <v>18</v>
      </c>
      <c r="U332" s="16">
        <v>5.68</v>
      </c>
      <c r="V332" s="93" t="s">
        <v>85</v>
      </c>
      <c r="W332" s="16">
        <v>130.81</v>
      </c>
      <c r="X332" s="8">
        <v>32.159999999999997</v>
      </c>
      <c r="Y332" s="47">
        <v>3640</v>
      </c>
      <c r="Z332" s="11" t="s">
        <v>2516</v>
      </c>
      <c r="AA332" s="11" t="s">
        <v>2850</v>
      </c>
      <c r="AB332" s="47" t="str">
        <f t="shared" si="97"/>
        <v>18x9, 8x170, 18 OS, 3640 lbs</v>
      </c>
      <c r="AC332" s="74" t="s">
        <v>6828</v>
      </c>
      <c r="AD332" s="46" t="str">
        <f>IF(AC332="N/A","None",VLOOKUP(AC332,ACCESSORIES!F:N,9,FALSE))</f>
        <v>Push Thru</v>
      </c>
      <c r="AE332" s="82">
        <f>_xlfn.IFNA(VLOOKUP(AC332,ACCESSORIES!F:J,5,FALSE),"N/A")</f>
        <v>33</v>
      </c>
      <c r="AF332" s="80" t="s">
        <v>85</v>
      </c>
      <c r="AG332" s="80" t="s">
        <v>85</v>
      </c>
      <c r="AH332" s="73" t="s">
        <v>2863</v>
      </c>
      <c r="AI332" s="80" t="s">
        <v>85</v>
      </c>
      <c r="AJ332" s="9" t="str">
        <f>_xlfn.IFNA(VLOOKUP(AI332,ACCESSORIES!F:J,5,FALSE),"N/A")</f>
        <v>N/A</v>
      </c>
      <c r="AK332" s="13" t="s">
        <v>237</v>
      </c>
      <c r="AL332" s="38" t="str">
        <f>_xlfn.IFNA(VLOOKUP(AK332,ACCESSORIES!E:M,6,FALSE),"N/A")</f>
        <v>N/A</v>
      </c>
      <c r="AM332" s="38" t="str">
        <f>_xlfn.IFNA(VLOOKUP(AL332,ACCESSORIES!F:J,5,FALSE),"N/A")</f>
        <v>N/A</v>
      </c>
      <c r="AN332" s="3" t="s">
        <v>85</v>
      </c>
      <c r="AO332" s="75">
        <v>16.2</v>
      </c>
      <c r="AP332" s="75">
        <v>60</v>
      </c>
      <c r="AQ332" s="3">
        <v>200</v>
      </c>
      <c r="AR332" s="34">
        <v>0</v>
      </c>
      <c r="AS332" s="34">
        <v>0</v>
      </c>
      <c r="AT332" s="34">
        <v>36.9</v>
      </c>
      <c r="AU332" s="34">
        <v>52.5</v>
      </c>
      <c r="AV332" s="34">
        <v>220.3</v>
      </c>
      <c r="AW332" s="94">
        <v>212.8</v>
      </c>
      <c r="AX332" s="383">
        <v>128</v>
      </c>
      <c r="AY332" s="382">
        <v>103.9</v>
      </c>
      <c r="AZ332" s="382">
        <v>107</v>
      </c>
      <c r="BA332" s="49">
        <v>18</v>
      </c>
      <c r="BB332" s="48">
        <f t="shared" si="101"/>
        <v>0.71</v>
      </c>
      <c r="BC332" s="3" t="s">
        <v>85</v>
      </c>
      <c r="BD332" s="412" t="str">
        <f>_xlfn.IFNA(VLOOKUP(BC332,ACCESSORIES!F:J,5,FALSE),"N/A")</f>
        <v>N/A</v>
      </c>
      <c r="BE332" s="3" t="s">
        <v>85</v>
      </c>
      <c r="BF332" s="412" t="str">
        <f>_xlfn.IFNA(VLOOKUP(BE332,ACCESSORIES!F:J,5,FALSE),"N/A")</f>
        <v>N/A</v>
      </c>
      <c r="BG332" s="70">
        <v>37</v>
      </c>
      <c r="BH332" s="50">
        <v>21.141732283464599</v>
      </c>
      <c r="BI332" s="50">
        <v>21.141732283464599</v>
      </c>
      <c r="BJ332" s="50">
        <v>11.929133858267701</v>
      </c>
      <c r="BK332" s="357">
        <f t="shared" ref="BK332:BK369" si="105">SUM(((BH332*25.4)*(BI332*25.4)*(BJ332*25.4))/1000000000)</f>
        <v>8.7375807000000152E-2</v>
      </c>
      <c r="BL332" s="73">
        <v>36</v>
      </c>
      <c r="BM332" s="107" t="s">
        <v>10367</v>
      </c>
      <c r="BN332" s="46" t="s">
        <v>3891</v>
      </c>
      <c r="BO332" s="29" t="s">
        <v>3907</v>
      </c>
      <c r="BP332" s="29" t="s">
        <v>10135</v>
      </c>
      <c r="BQ332" s="29" t="s">
        <v>10136</v>
      </c>
      <c r="BR332" s="29" t="s">
        <v>10137</v>
      </c>
      <c r="BS332" s="74" t="s">
        <v>10138</v>
      </c>
      <c r="BT332" s="74" t="s">
        <v>4101</v>
      </c>
      <c r="BU332" s="74" t="s">
        <v>3909</v>
      </c>
      <c r="BV332" s="74" t="s">
        <v>6577</v>
      </c>
      <c r="BW332" s="74"/>
      <c r="BX332" s="74"/>
      <c r="BY332" s="300" t="s">
        <v>7988</v>
      </c>
      <c r="BZ332" s="363" t="s">
        <v>7989</v>
      </c>
      <c r="CA332" s="300" t="s">
        <v>7991</v>
      </c>
      <c r="CB332" s="363" t="s">
        <v>7992</v>
      </c>
      <c r="CC332" s="86" t="str">
        <f t="shared" si="98"/>
        <v>CLOSEOUT - MR322, 18x9, +18mm Offset, 8x170, 130.81mm Centerbore, Gloss Titanium</v>
      </c>
      <c r="CD332" s="74" t="s">
        <v>3719</v>
      </c>
      <c r="CE332" s="74" t="s">
        <v>3720</v>
      </c>
      <c r="CF332" s="74" t="str">
        <f t="shared" si="99"/>
        <v>STREET (3XX)</v>
      </c>
    </row>
    <row r="333" spans="1:84" s="36" customFormat="1" ht="15" customHeight="1">
      <c r="A333" s="22">
        <f t="shared" si="102"/>
        <v>331</v>
      </c>
      <c r="B333" s="4" t="s">
        <v>84</v>
      </c>
      <c r="C333" s="92" t="s">
        <v>1038</v>
      </c>
      <c r="D333" s="92" t="s">
        <v>6602</v>
      </c>
      <c r="E333" s="84" t="str">
        <f>CONCATENATE(LEFT(D333,5),VLOOKUP(CONCATENATE(O333,"x",P333),'WHEEL PART NUMBER GUIDE'!$B$9:$C$51,2,FALSE),VLOOKUP(CONCATENATE(Q333, W333), 'WHEEL PART NUMBER GUIDE'!$Q$6:$R$98, 2, FALSE),VLOOKUP(Z333,'WHEEL PART NUMBER GUIDE'!$J$8:$K$54,2, FALSE),IF(V333="N/A",IF(ABS(T333)&lt;10,"0"&amp;ABS(T333),ABS(T333)),CONCATENATE(LEFT(V333,1),RIGHT(V333,1))), G333, H333)</f>
        <v>MR322290161312</v>
      </c>
      <c r="F333" s="84" t="str">
        <f t="shared" si="100"/>
        <v>MR322290161312</v>
      </c>
      <c r="G333" s="83"/>
      <c r="H333" s="83"/>
      <c r="I333" s="346">
        <v>191682034978</v>
      </c>
      <c r="J333" s="102">
        <v>45120.477089016204</v>
      </c>
      <c r="K333" s="418" t="s">
        <v>3713</v>
      </c>
      <c r="L333" s="328">
        <v>399</v>
      </c>
      <c r="M333" s="85" t="str">
        <f t="shared" si="103"/>
        <v/>
      </c>
      <c r="N333" s="630"/>
      <c r="O333" s="29">
        <v>20</v>
      </c>
      <c r="P333" s="8">
        <v>9</v>
      </c>
      <c r="Q333" s="92" t="str">
        <f t="shared" si="104"/>
        <v>6x135</v>
      </c>
      <c r="R333" s="3">
        <v>6</v>
      </c>
      <c r="S333" s="29">
        <v>135</v>
      </c>
      <c r="T333" s="29">
        <v>12</v>
      </c>
      <c r="U333" s="16">
        <v>5.44</v>
      </c>
      <c r="V333" s="93" t="s">
        <v>85</v>
      </c>
      <c r="W333" s="16">
        <v>87</v>
      </c>
      <c r="X333" s="8">
        <v>37.68</v>
      </c>
      <c r="Y333" s="47">
        <v>2650</v>
      </c>
      <c r="Z333" s="11" t="s">
        <v>4122</v>
      </c>
      <c r="AA333" s="11" t="s">
        <v>2845</v>
      </c>
      <c r="AB333" s="47" t="str">
        <f t="shared" si="97"/>
        <v>20x9, 6x135, 12 OS, 2650 lbs</v>
      </c>
      <c r="AC333" s="74" t="s">
        <v>1600</v>
      </c>
      <c r="AD333" s="46" t="str">
        <f>IF(AC333="N/A","None",VLOOKUP(AC333,ACCESSORIES!F:N,9,FALSE))</f>
        <v>Snap In</v>
      </c>
      <c r="AE333" s="82">
        <f>_xlfn.IFNA(VLOOKUP(AC333,ACCESSORIES!F:J,5,FALSE),"N/A")</f>
        <v>22</v>
      </c>
      <c r="AF333" s="80" t="s">
        <v>85</v>
      </c>
      <c r="AG333" s="80" t="s">
        <v>85</v>
      </c>
      <c r="AH333" s="80" t="s">
        <v>85</v>
      </c>
      <c r="AI333" s="80" t="s">
        <v>85</v>
      </c>
      <c r="AJ333" s="9" t="str">
        <f>_xlfn.IFNA(VLOOKUP(AI333,ACCESSORIES!F:J,5,FALSE),"N/A")</f>
        <v>N/A</v>
      </c>
      <c r="AK333" s="13" t="s">
        <v>237</v>
      </c>
      <c r="AL333" s="38" t="str">
        <f>_xlfn.IFNA(VLOOKUP(AK333,ACCESSORIES!E:M,6,FALSE),"N/A")</f>
        <v>N/A</v>
      </c>
      <c r="AM333" s="38" t="str">
        <f>_xlfn.IFNA(VLOOKUP(AL333,ACCESSORIES!F:J,5,FALSE),"N/A")</f>
        <v>N/A</v>
      </c>
      <c r="AN333" s="3" t="s">
        <v>85</v>
      </c>
      <c r="AO333" s="75">
        <v>16.2</v>
      </c>
      <c r="AP333" s="75">
        <v>60</v>
      </c>
      <c r="AQ333" s="3">
        <v>170</v>
      </c>
      <c r="AR333" s="34">
        <v>7.6</v>
      </c>
      <c r="AS333" s="34">
        <v>22.8</v>
      </c>
      <c r="AT333" s="34">
        <v>40.340000000000003</v>
      </c>
      <c r="AU333" s="34">
        <v>50.34</v>
      </c>
      <c r="AV333" s="34">
        <v>248.34</v>
      </c>
      <c r="AW333" s="94">
        <v>240.23</v>
      </c>
      <c r="AX333" s="381">
        <v>82.6</v>
      </c>
      <c r="AY333" s="382">
        <v>33.43</v>
      </c>
      <c r="AZ333" s="382">
        <v>40</v>
      </c>
      <c r="BA333" s="49">
        <v>23</v>
      </c>
      <c r="BB333" s="48">
        <f t="shared" si="101"/>
        <v>0.91</v>
      </c>
      <c r="BC333" s="3" t="s">
        <v>85</v>
      </c>
      <c r="BD333" s="412" t="str">
        <f>_xlfn.IFNA(VLOOKUP(BC333,ACCESSORIES!F:J,5,FALSE),"N/A")</f>
        <v>N/A</v>
      </c>
      <c r="BE333" s="3" t="s">
        <v>85</v>
      </c>
      <c r="BF333" s="412" t="str">
        <f>_xlfn.IFNA(VLOOKUP(BE333,ACCESSORIES!F:J,5,FALSE),"N/A")</f>
        <v>N/A</v>
      </c>
      <c r="BG333" s="70">
        <v>43</v>
      </c>
      <c r="BH333" s="50">
        <v>23.228346456692901</v>
      </c>
      <c r="BI333" s="50">
        <v>23.228346456692901</v>
      </c>
      <c r="BJ333" s="50">
        <v>11.771653543307099</v>
      </c>
      <c r="BK333" s="357">
        <f t="shared" si="105"/>
        <v>0.10408189999999996</v>
      </c>
      <c r="BL333" s="408">
        <v>20</v>
      </c>
      <c r="BM333" s="107" t="s">
        <v>10367</v>
      </c>
      <c r="BN333" s="46" t="s">
        <v>3891</v>
      </c>
      <c r="BO333" s="29" t="s">
        <v>3907</v>
      </c>
      <c r="BP333" s="29" t="s">
        <v>10135</v>
      </c>
      <c r="BQ333" s="29" t="s">
        <v>10136</v>
      </c>
      <c r="BR333" s="29" t="s">
        <v>10137</v>
      </c>
      <c r="BS333" s="74" t="s">
        <v>10138</v>
      </c>
      <c r="BT333" s="74" t="s">
        <v>4101</v>
      </c>
      <c r="BU333" s="74" t="s">
        <v>3909</v>
      </c>
      <c r="BV333" s="74" t="s">
        <v>6577</v>
      </c>
      <c r="BW333" s="74"/>
      <c r="BX333" s="74"/>
      <c r="BY333" s="300" t="s">
        <v>8005</v>
      </c>
      <c r="BZ333" s="363" t="s">
        <v>8006</v>
      </c>
      <c r="CA333" s="300" t="s">
        <v>8007</v>
      </c>
      <c r="CB333" s="363" t="s">
        <v>8008</v>
      </c>
      <c r="CC333" s="86" t="str">
        <f t="shared" si="98"/>
        <v>CLOSEOUT - MR322, 20x9, +12mm Offset, 6x135, 87mm Centerbore, Gloss Black</v>
      </c>
      <c r="CD333" s="74" t="s">
        <v>3719</v>
      </c>
      <c r="CE333" s="74" t="s">
        <v>3720</v>
      </c>
      <c r="CF333" s="74" t="str">
        <f t="shared" si="99"/>
        <v>STREET (3XX)</v>
      </c>
    </row>
    <row r="334" spans="1:84" s="36" customFormat="1" ht="15" customHeight="1">
      <c r="A334" s="22">
        <f t="shared" si="102"/>
        <v>332</v>
      </c>
      <c r="B334" s="4" t="s">
        <v>84</v>
      </c>
      <c r="C334" s="92" t="s">
        <v>1038</v>
      </c>
      <c r="D334" s="92" t="s">
        <v>6602</v>
      </c>
      <c r="E334" s="84" t="str">
        <f>CONCATENATE(LEFT(D334,5),VLOOKUP(CONCATENATE(O334,"x",P334),'WHEEL PART NUMBER GUIDE'!$B$9:$C$51,2,FALSE),VLOOKUP(CONCATENATE(Q334, W334), 'WHEEL PART NUMBER GUIDE'!$Q$6:$R$98, 2, FALSE),VLOOKUP(Z334,'WHEEL PART NUMBER GUIDE'!$J$8:$K$54,2, FALSE),IF(V334="N/A",IF(ABS(T334)&lt;10,"0"&amp;ABS(T334),ABS(T334)),CONCATENATE(LEFT(V334,1),RIGHT(V334,1))), G334, H334)</f>
        <v>MR322290601312</v>
      </c>
      <c r="F334" s="84" t="str">
        <f t="shared" si="100"/>
        <v>MR322290601312</v>
      </c>
      <c r="G334" s="83"/>
      <c r="H334" s="83"/>
      <c r="I334" s="346">
        <v>191682034985</v>
      </c>
      <c r="J334" s="102">
        <v>45120.477089201391</v>
      </c>
      <c r="K334" s="418" t="s">
        <v>3713</v>
      </c>
      <c r="L334" s="328">
        <v>399</v>
      </c>
      <c r="M334" s="85" t="str">
        <f t="shared" si="103"/>
        <v/>
      </c>
      <c r="N334" s="630"/>
      <c r="O334" s="29">
        <v>20</v>
      </c>
      <c r="P334" s="8">
        <v>9</v>
      </c>
      <c r="Q334" s="92" t="str">
        <f t="shared" si="104"/>
        <v>6x5.5</v>
      </c>
      <c r="R334" s="3">
        <v>6</v>
      </c>
      <c r="S334" s="29">
        <v>5.5</v>
      </c>
      <c r="T334" s="29">
        <v>12</v>
      </c>
      <c r="U334" s="16">
        <v>5.44</v>
      </c>
      <c r="V334" s="93" t="s">
        <v>85</v>
      </c>
      <c r="W334" s="16">
        <v>106.25</v>
      </c>
      <c r="X334" s="8">
        <v>37.68</v>
      </c>
      <c r="Y334" s="47">
        <v>2650</v>
      </c>
      <c r="Z334" s="11" t="s">
        <v>4122</v>
      </c>
      <c r="AA334" s="11" t="s">
        <v>2845</v>
      </c>
      <c r="AB334" s="47" t="str">
        <f t="shared" si="97"/>
        <v>20x9, 6x5.5, 12 OS, 2650 lbs</v>
      </c>
      <c r="AC334" s="74" t="s">
        <v>1598</v>
      </c>
      <c r="AD334" s="46" t="str">
        <f>IF(AC334="N/A","None",VLOOKUP(AC334,ACCESSORIES!F:N,9,FALSE))</f>
        <v>Snap In</v>
      </c>
      <c r="AE334" s="82">
        <f>_xlfn.IFNA(VLOOKUP(AC334,ACCESSORIES!F:J,5,FALSE),"N/A")</f>
        <v>22</v>
      </c>
      <c r="AF334" s="80" t="s">
        <v>85</v>
      </c>
      <c r="AG334" s="80" t="s">
        <v>85</v>
      </c>
      <c r="AH334" s="80" t="s">
        <v>85</v>
      </c>
      <c r="AI334" s="80" t="s">
        <v>85</v>
      </c>
      <c r="AJ334" s="9" t="str">
        <f>_xlfn.IFNA(VLOOKUP(AI334,ACCESSORIES!F:J,5,FALSE),"N/A")</f>
        <v>N/A</v>
      </c>
      <c r="AK334" s="13" t="s">
        <v>236</v>
      </c>
      <c r="AL334" s="38" t="s">
        <v>1649</v>
      </c>
      <c r="AM334" s="38">
        <f>_xlfn.IFNA(VLOOKUP(AL334,ACCESSORIES!F:J,5,FALSE),"N/A")</f>
        <v>2.75</v>
      </c>
      <c r="AN334" s="3">
        <v>78.3</v>
      </c>
      <c r="AO334" s="75">
        <v>16.2</v>
      </c>
      <c r="AP334" s="75">
        <v>60</v>
      </c>
      <c r="AQ334" s="3">
        <v>170</v>
      </c>
      <c r="AR334" s="34">
        <v>7.6</v>
      </c>
      <c r="AS334" s="34">
        <v>22.8</v>
      </c>
      <c r="AT334" s="34">
        <v>40.340000000000003</v>
      </c>
      <c r="AU334" s="34">
        <v>50.34</v>
      </c>
      <c r="AV334" s="34">
        <v>248.34</v>
      </c>
      <c r="AW334" s="94">
        <v>240.23</v>
      </c>
      <c r="AX334" s="381">
        <v>103.36</v>
      </c>
      <c r="AY334" s="382">
        <v>32.93</v>
      </c>
      <c r="AZ334" s="382">
        <v>40</v>
      </c>
      <c r="BA334" s="49">
        <v>23</v>
      </c>
      <c r="BB334" s="48">
        <f t="shared" si="101"/>
        <v>0.91</v>
      </c>
      <c r="BC334" s="3" t="s">
        <v>85</v>
      </c>
      <c r="BD334" s="412" t="str">
        <f>_xlfn.IFNA(VLOOKUP(BC334,ACCESSORIES!F:J,5,FALSE),"N/A")</f>
        <v>N/A</v>
      </c>
      <c r="BE334" s="3" t="s">
        <v>85</v>
      </c>
      <c r="BF334" s="412" t="str">
        <f>_xlfn.IFNA(VLOOKUP(BE334,ACCESSORIES!F:J,5,FALSE),"N/A")</f>
        <v>N/A</v>
      </c>
      <c r="BG334" s="70">
        <v>43</v>
      </c>
      <c r="BH334" s="50">
        <v>23.228346456692901</v>
      </c>
      <c r="BI334" s="50">
        <v>23.228346456692901</v>
      </c>
      <c r="BJ334" s="50">
        <v>11.771653543307099</v>
      </c>
      <c r="BK334" s="357">
        <f t="shared" si="105"/>
        <v>0.10408189999999996</v>
      </c>
      <c r="BL334" s="408">
        <v>20</v>
      </c>
      <c r="BM334" s="107" t="s">
        <v>10367</v>
      </c>
      <c r="BN334" s="46" t="s">
        <v>3891</v>
      </c>
      <c r="BO334" s="29" t="s">
        <v>3907</v>
      </c>
      <c r="BP334" s="29" t="s">
        <v>10135</v>
      </c>
      <c r="BQ334" s="29" t="s">
        <v>10136</v>
      </c>
      <c r="BR334" s="29" t="s">
        <v>10137</v>
      </c>
      <c r="BS334" s="74" t="s">
        <v>10138</v>
      </c>
      <c r="BT334" s="74" t="s">
        <v>4101</v>
      </c>
      <c r="BU334" s="74" t="s">
        <v>3909</v>
      </c>
      <c r="BV334" s="74" t="s">
        <v>6577</v>
      </c>
      <c r="BW334" s="74"/>
      <c r="BX334" s="74"/>
      <c r="BY334" s="300" t="s">
        <v>8005</v>
      </c>
      <c r="BZ334" s="363" t="s">
        <v>8006</v>
      </c>
      <c r="CA334" s="300" t="s">
        <v>8007</v>
      </c>
      <c r="CB334" s="363" t="s">
        <v>8008</v>
      </c>
      <c r="CC334" s="86" t="str">
        <f t="shared" si="98"/>
        <v>CLOSEOUT - MR322, 20x9, +12mm Offset, 6x5.5, 106.25mm Centerbore, Gloss Black</v>
      </c>
      <c r="CD334" s="74" t="s">
        <v>3719</v>
      </c>
      <c r="CE334" s="74" t="s">
        <v>3720</v>
      </c>
      <c r="CF334" s="74" t="str">
        <f t="shared" si="99"/>
        <v>STREET (3XX)</v>
      </c>
    </row>
    <row r="335" spans="1:84" s="36" customFormat="1" ht="15" customHeight="1">
      <c r="A335" s="22">
        <f t="shared" si="102"/>
        <v>333</v>
      </c>
      <c r="B335" s="4" t="s">
        <v>84</v>
      </c>
      <c r="C335" s="92" t="s">
        <v>1038</v>
      </c>
      <c r="D335" s="92" t="s">
        <v>6602</v>
      </c>
      <c r="E335" s="84" t="str">
        <f>CONCATENATE(LEFT(D335,5),VLOOKUP(CONCATENATE(O335,"x",P335),'WHEEL PART NUMBER GUIDE'!$B$9:$C$51,2,FALSE),VLOOKUP(CONCATENATE(Q335, W335), 'WHEEL PART NUMBER GUIDE'!$Q$6:$R$98, 2, FALSE),VLOOKUP(Z335,'WHEEL PART NUMBER GUIDE'!$J$8:$K$54,2, FALSE),IF(V335="N/A",IF(ABS(T335)&lt;10,"0"&amp;ABS(T335),ABS(T335)),CONCATENATE(LEFT(V335,1),RIGHT(V335,1))), G335, H335)</f>
        <v>MR32229080812</v>
      </c>
      <c r="F335" s="84" t="str">
        <f t="shared" si="100"/>
        <v>MR32229080812</v>
      </c>
      <c r="G335" s="83"/>
      <c r="H335" s="83"/>
      <c r="I335" s="346">
        <v>191682036729</v>
      </c>
      <c r="J335" s="102">
        <v>45218.379651041665</v>
      </c>
      <c r="K335" s="418" t="s">
        <v>3713</v>
      </c>
      <c r="L335" s="328">
        <v>429</v>
      </c>
      <c r="M335" s="85" t="str">
        <f t="shared" si="103"/>
        <v/>
      </c>
      <c r="N335" s="630"/>
      <c r="O335" s="29">
        <v>20</v>
      </c>
      <c r="P335" s="8">
        <v>9</v>
      </c>
      <c r="Q335" s="92" t="str">
        <f t="shared" si="104"/>
        <v>8x6.5</v>
      </c>
      <c r="R335" s="3">
        <v>8</v>
      </c>
      <c r="S335" s="29">
        <v>6.5</v>
      </c>
      <c r="T335" s="29">
        <v>12</v>
      </c>
      <c r="U335" s="16">
        <v>5.44</v>
      </c>
      <c r="V335" s="93" t="s">
        <v>85</v>
      </c>
      <c r="W335" s="16">
        <v>130.81</v>
      </c>
      <c r="X335" s="8">
        <v>38.82</v>
      </c>
      <c r="Y335" s="47">
        <v>3640</v>
      </c>
      <c r="Z335" s="11" t="s">
        <v>2516</v>
      </c>
      <c r="AA335" s="11" t="s">
        <v>2850</v>
      </c>
      <c r="AB335" s="47" t="str">
        <f t="shared" si="97"/>
        <v>20x9, 8x6.5, 12 OS, 3640 lbs</v>
      </c>
      <c r="AC335" s="74" t="s">
        <v>6827</v>
      </c>
      <c r="AD335" s="46" t="str">
        <f>IF(AC335="N/A","None",VLOOKUP(AC335,ACCESSORIES!F:N,9,FALSE))</f>
        <v>Push Thru</v>
      </c>
      <c r="AE335" s="82">
        <f>_xlfn.IFNA(VLOOKUP(AC335,ACCESSORIES!F:J,5,FALSE),"N/A")</f>
        <v>33</v>
      </c>
      <c r="AF335" s="80" t="s">
        <v>85</v>
      </c>
      <c r="AG335" s="80" t="s">
        <v>85</v>
      </c>
      <c r="AH335" s="73" t="s">
        <v>2863</v>
      </c>
      <c r="AI335" s="80" t="s">
        <v>85</v>
      </c>
      <c r="AJ335" s="9" t="str">
        <f>_xlfn.IFNA(VLOOKUP(AI335,ACCESSORIES!F:J,5,FALSE),"N/A")</f>
        <v>N/A</v>
      </c>
      <c r="AK335" s="13" t="s">
        <v>237</v>
      </c>
      <c r="AL335" s="38" t="str">
        <f>_xlfn.IFNA(VLOOKUP(AK335,ACCESSORIES!E:M,6,FALSE),"N/A")</f>
        <v>N/A</v>
      </c>
      <c r="AM335" s="38" t="str">
        <f>_xlfn.IFNA(VLOOKUP(AL335,ACCESSORIES!F:J,5,FALSE),"N/A")</f>
        <v>N/A</v>
      </c>
      <c r="AN335" s="3" t="s">
        <v>85</v>
      </c>
      <c r="AO335" s="75">
        <v>16.2</v>
      </c>
      <c r="AP335" s="75">
        <v>60</v>
      </c>
      <c r="AQ335" s="3">
        <v>200</v>
      </c>
      <c r="AR335" s="34">
        <v>0</v>
      </c>
      <c r="AS335" s="34">
        <v>0</v>
      </c>
      <c r="AT335" s="34">
        <v>29.4</v>
      </c>
      <c r="AU335" s="34">
        <v>47</v>
      </c>
      <c r="AV335" s="34">
        <v>248.8</v>
      </c>
      <c r="AW335" s="94">
        <v>240.7</v>
      </c>
      <c r="AX335" s="381">
        <v>123.1</v>
      </c>
      <c r="AY335" s="382">
        <v>92</v>
      </c>
      <c r="AZ335" s="382">
        <v>92</v>
      </c>
      <c r="BA335" s="49">
        <v>23</v>
      </c>
      <c r="BB335" s="48">
        <f t="shared" si="101"/>
        <v>0.91</v>
      </c>
      <c r="BC335" s="3" t="s">
        <v>85</v>
      </c>
      <c r="BD335" s="412" t="str">
        <f>_xlfn.IFNA(VLOOKUP(BC335,ACCESSORIES!F:J,5,FALSE),"N/A")</f>
        <v>N/A</v>
      </c>
      <c r="BE335" s="3" t="s">
        <v>85</v>
      </c>
      <c r="BF335" s="412" t="str">
        <f>_xlfn.IFNA(VLOOKUP(BE335,ACCESSORIES!F:J,5,FALSE),"N/A")</f>
        <v>N/A</v>
      </c>
      <c r="BG335" s="70">
        <v>44</v>
      </c>
      <c r="BH335" s="50">
        <v>23.228346456692901</v>
      </c>
      <c r="BI335" s="50">
        <v>23.228346456692901</v>
      </c>
      <c r="BJ335" s="50">
        <v>11.771653543307099</v>
      </c>
      <c r="BK335" s="357">
        <f t="shared" si="105"/>
        <v>0.10408189999999996</v>
      </c>
      <c r="BL335" s="408">
        <v>20</v>
      </c>
      <c r="BM335" s="107" t="s">
        <v>10367</v>
      </c>
      <c r="BN335" s="46" t="s">
        <v>3891</v>
      </c>
      <c r="BO335" s="29" t="s">
        <v>3907</v>
      </c>
      <c r="BP335" s="29" t="s">
        <v>10135</v>
      </c>
      <c r="BQ335" s="29" t="s">
        <v>10136</v>
      </c>
      <c r="BR335" s="29" t="s">
        <v>10137</v>
      </c>
      <c r="BS335" s="74" t="s">
        <v>10138</v>
      </c>
      <c r="BT335" s="74" t="s">
        <v>4101</v>
      </c>
      <c r="BU335" s="74" t="s">
        <v>3909</v>
      </c>
      <c r="BV335" s="74" t="s">
        <v>6577</v>
      </c>
      <c r="BW335" s="74"/>
      <c r="BX335" s="74"/>
      <c r="BY335" s="300" t="s">
        <v>7988</v>
      </c>
      <c r="BZ335" s="363" t="s">
        <v>7989</v>
      </c>
      <c r="CA335" s="300" t="s">
        <v>7980</v>
      </c>
      <c r="CB335" s="363" t="s">
        <v>7990</v>
      </c>
      <c r="CC335" s="86" t="str">
        <f t="shared" si="98"/>
        <v>CLOSEOUT - MR322, 20x9, +12mm Offset, 8x6.5, 130.81mm Centerbore, Gloss Titanium</v>
      </c>
      <c r="CD335" s="74" t="s">
        <v>3719</v>
      </c>
      <c r="CE335" s="74" t="s">
        <v>3720</v>
      </c>
      <c r="CF335" s="74" t="str">
        <f t="shared" si="99"/>
        <v>STREET (3XX)</v>
      </c>
    </row>
    <row r="336" spans="1:84" s="36" customFormat="1" ht="15" customHeight="1">
      <c r="A336" s="22">
        <f t="shared" si="102"/>
        <v>334</v>
      </c>
      <c r="B336" s="4" t="s">
        <v>84</v>
      </c>
      <c r="C336" s="92" t="s">
        <v>1038</v>
      </c>
      <c r="D336" s="92" t="s">
        <v>6602</v>
      </c>
      <c r="E336" s="84" t="str">
        <f>CONCATENATE(LEFT(D336,5),VLOOKUP(CONCATENATE(O336,"x",P336),'WHEEL PART NUMBER GUIDE'!$B$9:$C$51,2,FALSE),VLOOKUP(CONCATENATE(Q336, W336), 'WHEEL PART NUMBER GUIDE'!$Q$6:$R$98, 2, FALSE),VLOOKUP(Z336,'WHEEL PART NUMBER GUIDE'!$J$8:$K$54,2, FALSE),IF(V336="N/A",IF(ABS(T336)&lt;10,"0"&amp;ABS(T336),ABS(T336)),CONCATENATE(LEFT(V336,1),RIGHT(V336,1))), G336, H336)</f>
        <v>MR32229087812</v>
      </c>
      <c r="F336" s="84" t="str">
        <f t="shared" si="100"/>
        <v>MR32229087812</v>
      </c>
      <c r="G336" s="83"/>
      <c r="H336" s="83"/>
      <c r="I336" s="346">
        <v>191682036736</v>
      </c>
      <c r="J336" s="102">
        <v>45218.379651319447</v>
      </c>
      <c r="K336" s="418" t="s">
        <v>3713</v>
      </c>
      <c r="L336" s="328">
        <v>429</v>
      </c>
      <c r="M336" s="85" t="str">
        <f t="shared" si="103"/>
        <v/>
      </c>
      <c r="N336" s="630"/>
      <c r="O336" s="29">
        <v>20</v>
      </c>
      <c r="P336" s="8">
        <v>9</v>
      </c>
      <c r="Q336" s="92" t="str">
        <f t="shared" si="104"/>
        <v>8x170</v>
      </c>
      <c r="R336" s="3">
        <v>8</v>
      </c>
      <c r="S336" s="29">
        <v>170</v>
      </c>
      <c r="T336" s="29">
        <v>12</v>
      </c>
      <c r="U336" s="16">
        <v>5.44</v>
      </c>
      <c r="V336" s="93" t="s">
        <v>85</v>
      </c>
      <c r="W336" s="16">
        <v>130.81</v>
      </c>
      <c r="X336" s="8">
        <v>38.82</v>
      </c>
      <c r="Y336" s="47">
        <v>3640</v>
      </c>
      <c r="Z336" s="11" t="s">
        <v>2516</v>
      </c>
      <c r="AA336" s="11" t="s">
        <v>2850</v>
      </c>
      <c r="AB336" s="47" t="str">
        <f t="shared" si="97"/>
        <v>20x9, 8x170, 12 OS, 3640 lbs</v>
      </c>
      <c r="AC336" s="74" t="s">
        <v>6828</v>
      </c>
      <c r="AD336" s="46" t="str">
        <f>IF(AC336="N/A","None",VLOOKUP(AC336,ACCESSORIES!F:N,9,FALSE))</f>
        <v>Push Thru</v>
      </c>
      <c r="AE336" s="82">
        <f>_xlfn.IFNA(VLOOKUP(AC336,ACCESSORIES!F:J,5,FALSE),"N/A")</f>
        <v>33</v>
      </c>
      <c r="AF336" s="80" t="s">
        <v>85</v>
      </c>
      <c r="AG336" s="80" t="s">
        <v>85</v>
      </c>
      <c r="AH336" s="73" t="s">
        <v>2863</v>
      </c>
      <c r="AI336" s="80" t="s">
        <v>85</v>
      </c>
      <c r="AJ336" s="9" t="str">
        <f>_xlfn.IFNA(VLOOKUP(AI336,ACCESSORIES!F:J,5,FALSE),"N/A")</f>
        <v>N/A</v>
      </c>
      <c r="AK336" s="13" t="s">
        <v>237</v>
      </c>
      <c r="AL336" s="38" t="str">
        <f>_xlfn.IFNA(VLOOKUP(AK336,ACCESSORIES!E:M,6,FALSE),"N/A")</f>
        <v>N/A</v>
      </c>
      <c r="AM336" s="38" t="str">
        <f>_xlfn.IFNA(VLOOKUP(AL336,ACCESSORIES!F:J,5,FALSE),"N/A")</f>
        <v>N/A</v>
      </c>
      <c r="AN336" s="3" t="s">
        <v>85</v>
      </c>
      <c r="AO336" s="75">
        <v>16.2</v>
      </c>
      <c r="AP336" s="75">
        <v>60</v>
      </c>
      <c r="AQ336" s="3">
        <v>200</v>
      </c>
      <c r="AR336" s="34">
        <v>0</v>
      </c>
      <c r="AS336" s="34">
        <v>0</v>
      </c>
      <c r="AT336" s="34">
        <v>29.4</v>
      </c>
      <c r="AU336" s="34">
        <v>47</v>
      </c>
      <c r="AV336" s="34">
        <v>248.8</v>
      </c>
      <c r="AW336" s="94">
        <v>240.7</v>
      </c>
      <c r="AX336" s="383">
        <v>128</v>
      </c>
      <c r="AY336" s="382">
        <v>103.9</v>
      </c>
      <c r="AZ336" s="382">
        <v>107</v>
      </c>
      <c r="BA336" s="49">
        <v>23</v>
      </c>
      <c r="BB336" s="48">
        <f t="shared" si="101"/>
        <v>0.91</v>
      </c>
      <c r="BC336" s="3" t="s">
        <v>85</v>
      </c>
      <c r="BD336" s="412" t="str">
        <f>_xlfn.IFNA(VLOOKUP(BC336,ACCESSORIES!F:J,5,FALSE),"N/A")</f>
        <v>N/A</v>
      </c>
      <c r="BE336" s="3" t="s">
        <v>85</v>
      </c>
      <c r="BF336" s="412" t="str">
        <f>_xlfn.IFNA(VLOOKUP(BE336,ACCESSORIES!F:J,5,FALSE),"N/A")</f>
        <v>N/A</v>
      </c>
      <c r="BG336" s="70">
        <v>44</v>
      </c>
      <c r="BH336" s="50">
        <v>23.228346456692901</v>
      </c>
      <c r="BI336" s="50">
        <v>23.228346456692901</v>
      </c>
      <c r="BJ336" s="50">
        <v>11.771653543307099</v>
      </c>
      <c r="BK336" s="357">
        <f t="shared" si="105"/>
        <v>0.10408189999999996</v>
      </c>
      <c r="BL336" s="408">
        <v>20</v>
      </c>
      <c r="BM336" s="107" t="s">
        <v>10367</v>
      </c>
      <c r="BN336" s="46" t="s">
        <v>3891</v>
      </c>
      <c r="BO336" s="29" t="s">
        <v>3907</v>
      </c>
      <c r="BP336" s="29" t="s">
        <v>10135</v>
      </c>
      <c r="BQ336" s="29" t="s">
        <v>10136</v>
      </c>
      <c r="BR336" s="29" t="s">
        <v>10137</v>
      </c>
      <c r="BS336" s="74" t="s">
        <v>10138</v>
      </c>
      <c r="BT336" s="74" t="s">
        <v>4101</v>
      </c>
      <c r="BU336" s="74" t="s">
        <v>3909</v>
      </c>
      <c r="BV336" s="74" t="s">
        <v>6577</v>
      </c>
      <c r="BW336" s="74"/>
      <c r="BX336" s="74"/>
      <c r="BY336" s="300" t="s">
        <v>7988</v>
      </c>
      <c r="BZ336" s="363" t="s">
        <v>7989</v>
      </c>
      <c r="CA336" s="300" t="s">
        <v>7980</v>
      </c>
      <c r="CB336" s="363" t="s">
        <v>7990</v>
      </c>
      <c r="CC336" s="86" t="str">
        <f t="shared" si="98"/>
        <v>CLOSEOUT - MR322, 20x9, +12mm Offset, 8x170, 130.81mm Centerbore, Gloss Titanium</v>
      </c>
      <c r="CD336" s="74" t="s">
        <v>3719</v>
      </c>
      <c r="CE336" s="74" t="s">
        <v>3720</v>
      </c>
      <c r="CF336" s="74" t="str">
        <f t="shared" si="99"/>
        <v>STREET (3XX)</v>
      </c>
    </row>
    <row r="337" spans="1:84" s="36" customFormat="1" ht="15" customHeight="1">
      <c r="A337" s="22">
        <f t="shared" si="102"/>
        <v>335</v>
      </c>
      <c r="B337" s="4" t="s">
        <v>84</v>
      </c>
      <c r="C337" s="92" t="s">
        <v>1038</v>
      </c>
      <c r="D337" s="92" t="s">
        <v>6602</v>
      </c>
      <c r="E337" s="84" t="str">
        <f>CONCATENATE(LEFT(D337,5),VLOOKUP(CONCATENATE(O337,"x",P337),'WHEEL PART NUMBER GUIDE'!$B$9:$C$51,2,FALSE),VLOOKUP(CONCATENATE(Q337, W337), 'WHEEL PART NUMBER GUIDE'!$Q$6:$R$98, 2, FALSE),VLOOKUP(Z337,'WHEEL PART NUMBER GUIDE'!$J$8:$K$54,2, FALSE),IF(V337="N/A",IF(ABS(T337)&lt;10,"0"&amp;ABS(T337),ABS(T337)),CONCATENATE(LEFT(V337,1),RIGHT(V337,1))), G337, H337)</f>
        <v>MR322210161318N</v>
      </c>
      <c r="F337" s="84" t="str">
        <f t="shared" si="100"/>
        <v>MR322210161318N</v>
      </c>
      <c r="G337" s="83" t="s">
        <v>2095</v>
      </c>
      <c r="H337" s="83"/>
      <c r="I337" s="346">
        <v>191682035036</v>
      </c>
      <c r="J337" s="102">
        <v>45120.477090312503</v>
      </c>
      <c r="K337" s="418" t="s">
        <v>3713</v>
      </c>
      <c r="L337" s="328">
        <v>399</v>
      </c>
      <c r="M337" s="85" t="str">
        <f t="shared" si="103"/>
        <v/>
      </c>
      <c r="N337" s="630"/>
      <c r="O337" s="29">
        <v>20</v>
      </c>
      <c r="P337" s="8">
        <v>10</v>
      </c>
      <c r="Q337" s="92" t="str">
        <f t="shared" si="104"/>
        <v>6x135</v>
      </c>
      <c r="R337" s="3">
        <v>6</v>
      </c>
      <c r="S337" s="29">
        <v>135</v>
      </c>
      <c r="T337" s="29">
        <v>-18</v>
      </c>
      <c r="U337" s="16">
        <v>4.76</v>
      </c>
      <c r="V337" s="93" t="s">
        <v>85</v>
      </c>
      <c r="W337" s="16">
        <v>87</v>
      </c>
      <c r="X337" s="8">
        <v>39.630000000000003</v>
      </c>
      <c r="Y337" s="47">
        <v>2650</v>
      </c>
      <c r="Z337" s="11" t="s">
        <v>4122</v>
      </c>
      <c r="AA337" s="11" t="s">
        <v>2845</v>
      </c>
      <c r="AB337" s="47" t="str">
        <f t="shared" si="97"/>
        <v>20x10, 6x135, -18 OS, 2650 lbs</v>
      </c>
      <c r="AC337" s="74" t="s">
        <v>1600</v>
      </c>
      <c r="AD337" s="46" t="str">
        <f>IF(AC337="N/A","None",VLOOKUP(AC337,ACCESSORIES!F:N,9,FALSE))</f>
        <v>Snap In</v>
      </c>
      <c r="AE337" s="82">
        <f>_xlfn.IFNA(VLOOKUP(AC337,ACCESSORIES!F:J,5,FALSE),"N/A")</f>
        <v>22</v>
      </c>
      <c r="AF337" s="80" t="s">
        <v>85</v>
      </c>
      <c r="AG337" s="80" t="s">
        <v>85</v>
      </c>
      <c r="AH337" s="80" t="s">
        <v>85</v>
      </c>
      <c r="AI337" s="80" t="s">
        <v>85</v>
      </c>
      <c r="AJ337" s="9" t="str">
        <f>_xlfn.IFNA(VLOOKUP(AI337,ACCESSORIES!F:J,5,FALSE),"N/A")</f>
        <v>N/A</v>
      </c>
      <c r="AK337" s="13" t="s">
        <v>237</v>
      </c>
      <c r="AL337" s="38" t="str">
        <f>_xlfn.IFNA(VLOOKUP(AK337,ACCESSORIES!E:M,6,FALSE),"N/A")</f>
        <v>N/A</v>
      </c>
      <c r="AM337" s="38" t="str">
        <f>_xlfn.IFNA(VLOOKUP(AL337,ACCESSORIES!F:J,5,FALSE),"N/A")</f>
        <v>N/A</v>
      </c>
      <c r="AN337" s="3" t="s">
        <v>85</v>
      </c>
      <c r="AO337" s="75">
        <v>16.2</v>
      </c>
      <c r="AP337" s="75">
        <v>60</v>
      </c>
      <c r="AQ337" s="3">
        <v>175</v>
      </c>
      <c r="AR337" s="34">
        <v>4.28</v>
      </c>
      <c r="AS337" s="34">
        <v>21.39</v>
      </c>
      <c r="AT337" s="34">
        <v>55.61</v>
      </c>
      <c r="AU337" s="34">
        <v>84.16</v>
      </c>
      <c r="AV337" s="34">
        <v>218.64</v>
      </c>
      <c r="AW337" s="94">
        <v>247.18</v>
      </c>
      <c r="AX337" s="381">
        <v>82.6</v>
      </c>
      <c r="AY337" s="382">
        <v>34.909999999999997</v>
      </c>
      <c r="AZ337" s="382">
        <v>42</v>
      </c>
      <c r="BA337" s="49">
        <v>24</v>
      </c>
      <c r="BB337" s="48">
        <f t="shared" si="101"/>
        <v>0.94</v>
      </c>
      <c r="BC337" s="3" t="s">
        <v>85</v>
      </c>
      <c r="BD337" s="412" t="str">
        <f>_xlfn.IFNA(VLOOKUP(BC337,ACCESSORIES!F:J,5,FALSE),"N/A")</f>
        <v>N/A</v>
      </c>
      <c r="BE337" s="3" t="s">
        <v>85</v>
      </c>
      <c r="BF337" s="412" t="str">
        <f>_xlfn.IFNA(VLOOKUP(BE337,ACCESSORIES!F:J,5,FALSE),"N/A")</f>
        <v>N/A</v>
      </c>
      <c r="BG337" s="70">
        <v>45</v>
      </c>
      <c r="BH337" s="50">
        <v>23.228346456692901</v>
      </c>
      <c r="BI337" s="50">
        <v>23.228346456692901</v>
      </c>
      <c r="BJ337" s="50">
        <v>12.9133858267717</v>
      </c>
      <c r="BK337" s="357">
        <f t="shared" si="105"/>
        <v>0.11417680000000027</v>
      </c>
      <c r="BL337" s="408">
        <v>20</v>
      </c>
      <c r="BM337" s="107" t="s">
        <v>10367</v>
      </c>
      <c r="BN337" s="46" t="s">
        <v>3891</v>
      </c>
      <c r="BO337" s="29" t="s">
        <v>3907</v>
      </c>
      <c r="BP337" s="29" t="s">
        <v>10135</v>
      </c>
      <c r="BQ337" s="29" t="s">
        <v>10136</v>
      </c>
      <c r="BR337" s="29" t="s">
        <v>10137</v>
      </c>
      <c r="BS337" s="74" t="s">
        <v>10138</v>
      </c>
      <c r="BT337" s="74" t="s">
        <v>4101</v>
      </c>
      <c r="BU337" s="74" t="s">
        <v>3909</v>
      </c>
      <c r="BV337" s="74" t="s">
        <v>6577</v>
      </c>
      <c r="BW337" s="74"/>
      <c r="BX337" s="74"/>
      <c r="BY337" s="300" t="s">
        <v>8005</v>
      </c>
      <c r="BZ337" s="363" t="s">
        <v>8006</v>
      </c>
      <c r="CA337" s="300" t="s">
        <v>8007</v>
      </c>
      <c r="CB337" s="363" t="s">
        <v>8008</v>
      </c>
      <c r="CC337" s="86" t="str">
        <f t="shared" si="98"/>
        <v>CLOSEOUT - MR322, 20x10, -18mm Offset, 6x135, 87mm Centerbore, Gloss Black</v>
      </c>
      <c r="CD337" s="74" t="s">
        <v>3719</v>
      </c>
      <c r="CE337" s="74" t="s">
        <v>3720</v>
      </c>
      <c r="CF337" s="74" t="str">
        <f t="shared" si="99"/>
        <v>STREET (3XX)</v>
      </c>
    </row>
    <row r="338" spans="1:84" s="36" customFormat="1" ht="15" customHeight="1">
      <c r="A338" s="22">
        <f t="shared" si="102"/>
        <v>336</v>
      </c>
      <c r="B338" s="4" t="s">
        <v>84</v>
      </c>
      <c r="C338" s="92" t="s">
        <v>1038</v>
      </c>
      <c r="D338" s="92" t="s">
        <v>6602</v>
      </c>
      <c r="E338" s="84" t="str">
        <f>CONCATENATE(LEFT(D338,5),VLOOKUP(CONCATENATE(O338,"x",P338),'WHEEL PART NUMBER GUIDE'!$B$9:$C$51,2,FALSE),VLOOKUP(CONCATENATE(Q338, W338), 'WHEEL PART NUMBER GUIDE'!$Q$6:$R$98, 2, FALSE),VLOOKUP(Z338,'WHEEL PART NUMBER GUIDE'!$J$8:$K$54,2, FALSE),IF(V338="N/A",IF(ABS(T338)&lt;10,"0"&amp;ABS(T338),ABS(T338)),CONCATENATE(LEFT(V338,1),RIGHT(V338,1))), G338, H338)</f>
        <v>MR32221016818N</v>
      </c>
      <c r="F338" s="84" t="str">
        <f t="shared" si="100"/>
        <v>MR32221016818N</v>
      </c>
      <c r="G338" s="83" t="s">
        <v>2095</v>
      </c>
      <c r="H338" s="83"/>
      <c r="I338" s="346">
        <v>191682036750</v>
      </c>
      <c r="J338" s="102">
        <v>45218.379651712959</v>
      </c>
      <c r="K338" s="418" t="s">
        <v>3713</v>
      </c>
      <c r="L338" s="328">
        <v>399</v>
      </c>
      <c r="M338" s="85" t="str">
        <f t="shared" si="103"/>
        <v/>
      </c>
      <c r="N338" s="630"/>
      <c r="O338" s="29">
        <v>20</v>
      </c>
      <c r="P338" s="8">
        <v>10</v>
      </c>
      <c r="Q338" s="92" t="str">
        <f t="shared" si="104"/>
        <v>6x135</v>
      </c>
      <c r="R338" s="3">
        <v>6</v>
      </c>
      <c r="S338" s="29">
        <v>135</v>
      </c>
      <c r="T338" s="29">
        <v>-18</v>
      </c>
      <c r="U338" s="16">
        <v>4.76</v>
      </c>
      <c r="V338" s="93" t="s">
        <v>85</v>
      </c>
      <c r="W338" s="16">
        <v>87</v>
      </c>
      <c r="X338" s="8">
        <v>39.630000000000003</v>
      </c>
      <c r="Y338" s="47">
        <v>2650</v>
      </c>
      <c r="Z338" s="11" t="s">
        <v>2516</v>
      </c>
      <c r="AA338" s="11" t="s">
        <v>2850</v>
      </c>
      <c r="AB338" s="47" t="str">
        <f t="shared" si="97"/>
        <v>20x10, 6x135, -18 OS, 2650 lbs</v>
      </c>
      <c r="AC338" s="74" t="s">
        <v>1600</v>
      </c>
      <c r="AD338" s="46" t="str">
        <f>IF(AC338="N/A","None",VLOOKUP(AC338,ACCESSORIES!F:N,9,FALSE))</f>
        <v>Snap In</v>
      </c>
      <c r="AE338" s="82">
        <f>_xlfn.IFNA(VLOOKUP(AC338,ACCESSORIES!F:J,5,FALSE),"N/A")</f>
        <v>22</v>
      </c>
      <c r="AF338" s="80" t="s">
        <v>85</v>
      </c>
      <c r="AG338" s="80" t="s">
        <v>85</v>
      </c>
      <c r="AH338" s="80" t="s">
        <v>85</v>
      </c>
      <c r="AI338" s="80" t="s">
        <v>85</v>
      </c>
      <c r="AJ338" s="9" t="str">
        <f>_xlfn.IFNA(VLOOKUP(AI338,ACCESSORIES!F:J,5,FALSE),"N/A")</f>
        <v>N/A</v>
      </c>
      <c r="AK338" s="13" t="s">
        <v>237</v>
      </c>
      <c r="AL338" s="38" t="str">
        <f>_xlfn.IFNA(VLOOKUP(AK338,ACCESSORIES!E:M,6,FALSE),"N/A")</f>
        <v>N/A</v>
      </c>
      <c r="AM338" s="38" t="str">
        <f>_xlfn.IFNA(VLOOKUP(AL338,ACCESSORIES!F:J,5,FALSE),"N/A")</f>
        <v>N/A</v>
      </c>
      <c r="AN338" s="3" t="s">
        <v>85</v>
      </c>
      <c r="AO338" s="75">
        <v>16.2</v>
      </c>
      <c r="AP338" s="75">
        <v>60</v>
      </c>
      <c r="AQ338" s="3">
        <v>175</v>
      </c>
      <c r="AR338" s="34">
        <v>4.28</v>
      </c>
      <c r="AS338" s="34">
        <v>21.39</v>
      </c>
      <c r="AT338" s="34">
        <v>55.61</v>
      </c>
      <c r="AU338" s="34">
        <v>84.16</v>
      </c>
      <c r="AV338" s="34">
        <v>218.64</v>
      </c>
      <c r="AW338" s="94">
        <v>247.18</v>
      </c>
      <c r="AX338" s="381">
        <v>82.6</v>
      </c>
      <c r="AY338" s="382">
        <v>34.909999999999997</v>
      </c>
      <c r="AZ338" s="382">
        <v>42</v>
      </c>
      <c r="BA338" s="49">
        <v>24</v>
      </c>
      <c r="BB338" s="48">
        <f t="shared" si="101"/>
        <v>0.94</v>
      </c>
      <c r="BC338" s="3" t="s">
        <v>85</v>
      </c>
      <c r="BD338" s="412" t="str">
        <f>_xlfn.IFNA(VLOOKUP(BC338,ACCESSORIES!F:J,5,FALSE),"N/A")</f>
        <v>N/A</v>
      </c>
      <c r="BE338" s="3" t="s">
        <v>85</v>
      </c>
      <c r="BF338" s="412" t="str">
        <f>_xlfn.IFNA(VLOOKUP(BE338,ACCESSORIES!F:J,5,FALSE),"N/A")</f>
        <v>N/A</v>
      </c>
      <c r="BG338" s="70">
        <v>45</v>
      </c>
      <c r="BH338" s="50">
        <v>23.228346456692901</v>
      </c>
      <c r="BI338" s="50">
        <v>23.228346456692901</v>
      </c>
      <c r="BJ338" s="50">
        <v>12.9133858267717</v>
      </c>
      <c r="BK338" s="357">
        <f t="shared" si="105"/>
        <v>0.11417680000000027</v>
      </c>
      <c r="BL338" s="408">
        <v>20</v>
      </c>
      <c r="BM338" s="107" t="s">
        <v>10367</v>
      </c>
      <c r="BN338" s="46" t="s">
        <v>3891</v>
      </c>
      <c r="BO338" s="29" t="s">
        <v>3907</v>
      </c>
      <c r="BP338" s="29" t="s">
        <v>10135</v>
      </c>
      <c r="BQ338" s="29" t="s">
        <v>10136</v>
      </c>
      <c r="BR338" s="29" t="s">
        <v>10137</v>
      </c>
      <c r="BS338" s="74" t="s">
        <v>10138</v>
      </c>
      <c r="BT338" s="74" t="s">
        <v>4101</v>
      </c>
      <c r="BU338" s="74" t="s">
        <v>3909</v>
      </c>
      <c r="BV338" s="74" t="s">
        <v>6577</v>
      </c>
      <c r="BW338" s="74"/>
      <c r="BX338" s="74"/>
      <c r="BY338" s="300" t="s">
        <v>7982</v>
      </c>
      <c r="BZ338" s="363" t="s">
        <v>7983</v>
      </c>
      <c r="CA338" s="300" t="s">
        <v>7979</v>
      </c>
      <c r="CB338" s="363" t="s">
        <v>7981</v>
      </c>
      <c r="CC338" s="86" t="str">
        <f t="shared" si="98"/>
        <v>CLOSEOUT - MR322, 20x10, -18mm Offset, 6x135, 87mm Centerbore, Gloss Titanium</v>
      </c>
      <c r="CD338" s="74" t="s">
        <v>3719</v>
      </c>
      <c r="CE338" s="74" t="s">
        <v>3720</v>
      </c>
      <c r="CF338" s="74" t="str">
        <f t="shared" si="99"/>
        <v>STREET (3XX)</v>
      </c>
    </row>
    <row r="339" spans="1:84" s="36" customFormat="1" ht="15" customHeight="1">
      <c r="A339" s="22">
        <f t="shared" si="102"/>
        <v>337</v>
      </c>
      <c r="B339" s="4" t="s">
        <v>84</v>
      </c>
      <c r="C339" s="92" t="s">
        <v>1038</v>
      </c>
      <c r="D339" s="92" t="s">
        <v>6602</v>
      </c>
      <c r="E339" s="84" t="str">
        <f>CONCATENATE(LEFT(D339,5),VLOOKUP(CONCATENATE(O339,"x",P339),'WHEEL PART NUMBER GUIDE'!$B$9:$C$51,2,FALSE),VLOOKUP(CONCATENATE(Q339, W339), 'WHEEL PART NUMBER GUIDE'!$Q$6:$R$98, 2, FALSE),VLOOKUP(Z339,'WHEEL PART NUMBER GUIDE'!$J$8:$K$54,2, FALSE),IF(V339="N/A",IF(ABS(T339)&lt;10,"0"&amp;ABS(T339),ABS(T339)),CONCATENATE(LEFT(V339,1),RIGHT(V339,1))), G339, H339)</f>
        <v>MR322210601318N</v>
      </c>
      <c r="F339" s="84" t="str">
        <f t="shared" si="100"/>
        <v>MR322210601318N</v>
      </c>
      <c r="G339" s="83" t="s">
        <v>2095</v>
      </c>
      <c r="H339" s="83"/>
      <c r="I339" s="346">
        <v>191682035043</v>
      </c>
      <c r="J339" s="102">
        <v>45120.477090520835</v>
      </c>
      <c r="K339" s="418" t="s">
        <v>3713</v>
      </c>
      <c r="L339" s="328">
        <v>399</v>
      </c>
      <c r="M339" s="85" t="str">
        <f t="shared" si="103"/>
        <v/>
      </c>
      <c r="N339" s="630"/>
      <c r="O339" s="29">
        <v>20</v>
      </c>
      <c r="P339" s="8">
        <v>10</v>
      </c>
      <c r="Q339" s="92" t="str">
        <f t="shared" si="104"/>
        <v>6x5.5</v>
      </c>
      <c r="R339" s="3">
        <v>6</v>
      </c>
      <c r="S339" s="29">
        <v>5.5</v>
      </c>
      <c r="T339" s="29">
        <v>-18</v>
      </c>
      <c r="U339" s="16">
        <v>4.76</v>
      </c>
      <c r="V339" s="93" t="s">
        <v>85</v>
      </c>
      <c r="W339" s="16">
        <v>106.25</v>
      </c>
      <c r="X339" s="8">
        <v>39.630000000000003</v>
      </c>
      <c r="Y339" s="47">
        <v>2650</v>
      </c>
      <c r="Z339" s="11" t="s">
        <v>4122</v>
      </c>
      <c r="AA339" s="11" t="s">
        <v>2845</v>
      </c>
      <c r="AB339" s="47" t="str">
        <f t="shared" si="97"/>
        <v>20x10, 6x5.5, -18 OS, 2650 lbs</v>
      </c>
      <c r="AC339" s="74" t="s">
        <v>1598</v>
      </c>
      <c r="AD339" s="46" t="str">
        <f>IF(AC339="N/A","None",VLOOKUP(AC339,ACCESSORIES!F:N,9,FALSE))</f>
        <v>Snap In</v>
      </c>
      <c r="AE339" s="82">
        <f>_xlfn.IFNA(VLOOKUP(AC339,ACCESSORIES!F:J,5,FALSE),"N/A")</f>
        <v>22</v>
      </c>
      <c r="AF339" s="80" t="s">
        <v>85</v>
      </c>
      <c r="AG339" s="80" t="s">
        <v>85</v>
      </c>
      <c r="AH339" s="80" t="s">
        <v>85</v>
      </c>
      <c r="AI339" s="80" t="s">
        <v>85</v>
      </c>
      <c r="AJ339" s="9" t="str">
        <f>_xlfn.IFNA(VLOOKUP(AI339,ACCESSORIES!F:J,5,FALSE),"N/A")</f>
        <v>N/A</v>
      </c>
      <c r="AK339" s="13" t="s">
        <v>236</v>
      </c>
      <c r="AL339" s="38" t="s">
        <v>1649</v>
      </c>
      <c r="AM339" s="38">
        <f>_xlfn.IFNA(VLOOKUP(AL339,ACCESSORIES!F:J,5,FALSE),"N/A")</f>
        <v>2.75</v>
      </c>
      <c r="AN339" s="3">
        <v>78.3</v>
      </c>
      <c r="AO339" s="75">
        <v>16.2</v>
      </c>
      <c r="AP339" s="75">
        <v>60</v>
      </c>
      <c r="AQ339" s="3">
        <v>175</v>
      </c>
      <c r="AR339" s="34">
        <v>4.28</v>
      </c>
      <c r="AS339" s="34">
        <v>21.39</v>
      </c>
      <c r="AT339" s="34">
        <v>55.61</v>
      </c>
      <c r="AU339" s="34">
        <v>84.16</v>
      </c>
      <c r="AV339" s="34">
        <v>218.64</v>
      </c>
      <c r="AW339" s="94">
        <v>247.18</v>
      </c>
      <c r="AX339" s="381">
        <v>103.36</v>
      </c>
      <c r="AY339" s="382">
        <v>34.409999999999997</v>
      </c>
      <c r="AZ339" s="382">
        <v>42</v>
      </c>
      <c r="BA339" s="49">
        <v>24</v>
      </c>
      <c r="BB339" s="48">
        <f t="shared" si="101"/>
        <v>0.94</v>
      </c>
      <c r="BC339" s="3" t="s">
        <v>85</v>
      </c>
      <c r="BD339" s="412" t="str">
        <f>_xlfn.IFNA(VLOOKUP(BC339,ACCESSORIES!F:J,5,FALSE),"N/A")</f>
        <v>N/A</v>
      </c>
      <c r="BE339" s="3" t="s">
        <v>85</v>
      </c>
      <c r="BF339" s="412" t="str">
        <f>_xlfn.IFNA(VLOOKUP(BE339,ACCESSORIES!F:J,5,FALSE),"N/A")</f>
        <v>N/A</v>
      </c>
      <c r="BG339" s="70">
        <v>45</v>
      </c>
      <c r="BH339" s="50">
        <v>23.228346456692901</v>
      </c>
      <c r="BI339" s="50">
        <v>23.228346456692901</v>
      </c>
      <c r="BJ339" s="50">
        <v>12.9133858267717</v>
      </c>
      <c r="BK339" s="357">
        <f t="shared" si="105"/>
        <v>0.11417680000000027</v>
      </c>
      <c r="BL339" s="408">
        <v>20</v>
      </c>
      <c r="BM339" s="107" t="s">
        <v>10367</v>
      </c>
      <c r="BN339" s="46" t="s">
        <v>3891</v>
      </c>
      <c r="BO339" s="29" t="s">
        <v>3907</v>
      </c>
      <c r="BP339" s="29" t="s">
        <v>10135</v>
      </c>
      <c r="BQ339" s="29" t="s">
        <v>10136</v>
      </c>
      <c r="BR339" s="29" t="s">
        <v>10137</v>
      </c>
      <c r="BS339" s="74" t="s">
        <v>10138</v>
      </c>
      <c r="BT339" s="74" t="s">
        <v>4101</v>
      </c>
      <c r="BU339" s="74" t="s">
        <v>3909</v>
      </c>
      <c r="BV339" s="74" t="s">
        <v>6577</v>
      </c>
      <c r="BW339" s="74"/>
      <c r="BX339" s="74"/>
      <c r="BY339" s="300" t="s">
        <v>8005</v>
      </c>
      <c r="BZ339" s="363" t="s">
        <v>8006</v>
      </c>
      <c r="CA339" s="300" t="s">
        <v>8007</v>
      </c>
      <c r="CB339" s="363" t="s">
        <v>8008</v>
      </c>
      <c r="CC339" s="86" t="str">
        <f t="shared" si="98"/>
        <v>CLOSEOUT - MR322, 20x10, -18mm Offset, 6x5.5, 106.25mm Centerbore, Gloss Black</v>
      </c>
      <c r="CD339" s="74" t="s">
        <v>3719</v>
      </c>
      <c r="CE339" s="74" t="s">
        <v>3720</v>
      </c>
      <c r="CF339" s="74" t="str">
        <f t="shared" si="99"/>
        <v>STREET (3XX)</v>
      </c>
    </row>
    <row r="340" spans="1:84" s="36" customFormat="1" ht="15" customHeight="1">
      <c r="A340" s="22">
        <f t="shared" si="102"/>
        <v>338</v>
      </c>
      <c r="B340" s="4" t="s">
        <v>84</v>
      </c>
      <c r="C340" s="92" t="s">
        <v>1038</v>
      </c>
      <c r="D340" s="92" t="s">
        <v>6602</v>
      </c>
      <c r="E340" s="84" t="str">
        <f>CONCATENATE(LEFT(D340,5),VLOOKUP(CONCATENATE(O340,"x",P340),'WHEEL PART NUMBER GUIDE'!$B$9:$C$51,2,FALSE),VLOOKUP(CONCATENATE(Q340, W340), 'WHEEL PART NUMBER GUIDE'!$Q$6:$R$98, 2, FALSE),VLOOKUP(Z340,'WHEEL PART NUMBER GUIDE'!$J$8:$K$54,2, FALSE),IF(V340="N/A",IF(ABS(T340)&lt;10,"0"&amp;ABS(T340),ABS(T340)),CONCATENATE(LEFT(V340,1),RIGHT(V340,1))), G340, H340)</f>
        <v>MR32221060818N</v>
      </c>
      <c r="F340" s="84" t="str">
        <f t="shared" si="100"/>
        <v>MR32221060818N</v>
      </c>
      <c r="G340" s="83" t="s">
        <v>2095</v>
      </c>
      <c r="H340" s="83"/>
      <c r="I340" s="346">
        <v>191682036767</v>
      </c>
      <c r="J340" s="102">
        <v>45218.379654652781</v>
      </c>
      <c r="K340" s="418" t="s">
        <v>3713</v>
      </c>
      <c r="L340" s="328">
        <v>399</v>
      </c>
      <c r="M340" s="85" t="str">
        <f t="shared" si="103"/>
        <v/>
      </c>
      <c r="N340" s="630"/>
      <c r="O340" s="29">
        <v>20</v>
      </c>
      <c r="P340" s="8">
        <v>10</v>
      </c>
      <c r="Q340" s="92" t="str">
        <f t="shared" si="104"/>
        <v>6x5.5</v>
      </c>
      <c r="R340" s="3">
        <v>6</v>
      </c>
      <c r="S340" s="29">
        <v>5.5</v>
      </c>
      <c r="T340" s="29">
        <v>-18</v>
      </c>
      <c r="U340" s="16">
        <v>4.76</v>
      </c>
      <c r="V340" s="93" t="s">
        <v>85</v>
      </c>
      <c r="W340" s="16">
        <v>106.25</v>
      </c>
      <c r="X340" s="8">
        <v>39.630000000000003</v>
      </c>
      <c r="Y340" s="47">
        <v>2650</v>
      </c>
      <c r="Z340" s="11" t="s">
        <v>2516</v>
      </c>
      <c r="AA340" s="11" t="s">
        <v>2850</v>
      </c>
      <c r="AB340" s="47" t="str">
        <f t="shared" si="97"/>
        <v>20x10, 6x5.5, -18 OS, 2650 lbs</v>
      </c>
      <c r="AC340" s="74" t="s">
        <v>1598</v>
      </c>
      <c r="AD340" s="46" t="str">
        <f>IF(AC340="N/A","None",VLOOKUP(AC340,ACCESSORIES!F:N,9,FALSE))</f>
        <v>Snap In</v>
      </c>
      <c r="AE340" s="82">
        <f>_xlfn.IFNA(VLOOKUP(AC340,ACCESSORIES!F:J,5,FALSE),"N/A")</f>
        <v>22</v>
      </c>
      <c r="AF340" s="80" t="s">
        <v>85</v>
      </c>
      <c r="AG340" s="80" t="s">
        <v>85</v>
      </c>
      <c r="AH340" s="80" t="s">
        <v>85</v>
      </c>
      <c r="AI340" s="80" t="s">
        <v>85</v>
      </c>
      <c r="AJ340" s="9" t="str">
        <f>_xlfn.IFNA(VLOOKUP(AI340,ACCESSORIES!F:J,5,FALSE),"N/A")</f>
        <v>N/A</v>
      </c>
      <c r="AK340" s="13" t="s">
        <v>236</v>
      </c>
      <c r="AL340" s="38" t="s">
        <v>1649</v>
      </c>
      <c r="AM340" s="38">
        <f>_xlfn.IFNA(VLOOKUP(AL340,ACCESSORIES!F:J,5,FALSE),"N/A")</f>
        <v>2.75</v>
      </c>
      <c r="AN340" s="3">
        <v>78.3</v>
      </c>
      <c r="AO340" s="75">
        <v>16.2</v>
      </c>
      <c r="AP340" s="75">
        <v>60</v>
      </c>
      <c r="AQ340" s="3">
        <v>175</v>
      </c>
      <c r="AR340" s="34">
        <v>4.28</v>
      </c>
      <c r="AS340" s="34">
        <v>21.39</v>
      </c>
      <c r="AT340" s="34">
        <v>55.61</v>
      </c>
      <c r="AU340" s="34">
        <v>84.16</v>
      </c>
      <c r="AV340" s="34">
        <v>218.64</v>
      </c>
      <c r="AW340" s="94">
        <v>247.18</v>
      </c>
      <c r="AX340" s="381">
        <v>103.36</v>
      </c>
      <c r="AY340" s="382">
        <v>34.409999999999997</v>
      </c>
      <c r="AZ340" s="382">
        <v>42</v>
      </c>
      <c r="BA340" s="49">
        <v>24</v>
      </c>
      <c r="BB340" s="48">
        <f t="shared" si="101"/>
        <v>0.94</v>
      </c>
      <c r="BC340" s="3" t="s">
        <v>85</v>
      </c>
      <c r="BD340" s="412" t="str">
        <f>_xlfn.IFNA(VLOOKUP(BC340,ACCESSORIES!F:J,5,FALSE),"N/A")</f>
        <v>N/A</v>
      </c>
      <c r="BE340" s="3" t="s">
        <v>85</v>
      </c>
      <c r="BF340" s="412" t="str">
        <f>_xlfn.IFNA(VLOOKUP(BE340,ACCESSORIES!F:J,5,FALSE),"N/A")</f>
        <v>N/A</v>
      </c>
      <c r="BG340" s="70">
        <v>45</v>
      </c>
      <c r="BH340" s="50">
        <v>23.228346456692901</v>
      </c>
      <c r="BI340" s="50">
        <v>23.228346456692901</v>
      </c>
      <c r="BJ340" s="50">
        <v>12.9133858267717</v>
      </c>
      <c r="BK340" s="357">
        <f t="shared" si="105"/>
        <v>0.11417680000000027</v>
      </c>
      <c r="BL340" s="408">
        <v>20</v>
      </c>
      <c r="BM340" s="107" t="s">
        <v>10367</v>
      </c>
      <c r="BN340" s="46" t="s">
        <v>3891</v>
      </c>
      <c r="BO340" s="29" t="s">
        <v>3907</v>
      </c>
      <c r="BP340" s="29" t="s">
        <v>10135</v>
      </c>
      <c r="BQ340" s="29" t="s">
        <v>10136</v>
      </c>
      <c r="BR340" s="29" t="s">
        <v>10137</v>
      </c>
      <c r="BS340" s="74" t="s">
        <v>10138</v>
      </c>
      <c r="BT340" s="74" t="s">
        <v>4101</v>
      </c>
      <c r="BU340" s="74" t="s">
        <v>3909</v>
      </c>
      <c r="BV340" s="74" t="s">
        <v>6577</v>
      </c>
      <c r="BW340" s="74"/>
      <c r="BX340" s="74"/>
      <c r="BY340" s="300" t="s">
        <v>7982</v>
      </c>
      <c r="BZ340" s="363" t="s">
        <v>7983</v>
      </c>
      <c r="CA340" s="300" t="s">
        <v>7979</v>
      </c>
      <c r="CB340" s="363" t="s">
        <v>7981</v>
      </c>
      <c r="CC340" s="86" t="str">
        <f t="shared" si="98"/>
        <v>CLOSEOUT - MR322, 20x10, -18mm Offset, 6x5.5, 106.25mm Centerbore, Gloss Titanium</v>
      </c>
      <c r="CD340" s="74" t="s">
        <v>3719</v>
      </c>
      <c r="CE340" s="74" t="s">
        <v>3720</v>
      </c>
      <c r="CF340" s="74" t="str">
        <f t="shared" si="99"/>
        <v>STREET (3XX)</v>
      </c>
    </row>
    <row r="341" spans="1:84" s="36" customFormat="1" ht="15" customHeight="1">
      <c r="A341" s="22">
        <f t="shared" si="102"/>
        <v>339</v>
      </c>
      <c r="B341" s="4" t="s">
        <v>84</v>
      </c>
      <c r="C341" s="92" t="s">
        <v>1038</v>
      </c>
      <c r="D341" s="92" t="s">
        <v>6602</v>
      </c>
      <c r="E341" s="84" t="str">
        <f>CONCATENATE(LEFT(D341,5),VLOOKUP(CONCATENATE(O341,"x",P341),'WHEEL PART NUMBER GUIDE'!$B$9:$C$51,2,FALSE),VLOOKUP(CONCATENATE(Q341, W341), 'WHEEL PART NUMBER GUIDE'!$Q$6:$R$98, 2, FALSE),VLOOKUP(Z341,'WHEEL PART NUMBER GUIDE'!$J$8:$K$54,2, FALSE),IF(V341="N/A",IF(ABS(T341)&lt;10,"0"&amp;ABS(T341),ABS(T341)),CONCATENATE(LEFT(V341,1),RIGHT(V341,1))), G341, H341)</f>
        <v>MR32221080818N</v>
      </c>
      <c r="F341" s="84" t="str">
        <f t="shared" si="100"/>
        <v>MR32221080818N</v>
      </c>
      <c r="G341" s="83" t="s">
        <v>2095</v>
      </c>
      <c r="H341" s="83"/>
      <c r="I341" s="346">
        <v>191682036774</v>
      </c>
      <c r="J341" s="102">
        <v>45218.379654884258</v>
      </c>
      <c r="K341" s="418" t="s">
        <v>3713</v>
      </c>
      <c r="L341" s="328">
        <v>429</v>
      </c>
      <c r="M341" s="85" t="str">
        <f t="shared" si="103"/>
        <v/>
      </c>
      <c r="N341" s="630"/>
      <c r="O341" s="29">
        <v>20</v>
      </c>
      <c r="P341" s="8">
        <v>10</v>
      </c>
      <c r="Q341" s="92" t="str">
        <f t="shared" si="104"/>
        <v>8x6.5</v>
      </c>
      <c r="R341" s="3">
        <v>8</v>
      </c>
      <c r="S341" s="29">
        <v>6.5</v>
      </c>
      <c r="T341" s="29">
        <v>-18</v>
      </c>
      <c r="U341" s="16">
        <v>4.76</v>
      </c>
      <c r="V341" s="93" t="s">
        <v>85</v>
      </c>
      <c r="W341" s="16">
        <v>130.81</v>
      </c>
      <c r="X341" s="8">
        <v>42.289999999999992</v>
      </c>
      <c r="Y341" s="47">
        <v>3640</v>
      </c>
      <c r="Z341" s="11" t="s">
        <v>2516</v>
      </c>
      <c r="AA341" s="11" t="s">
        <v>2850</v>
      </c>
      <c r="AB341" s="47" t="str">
        <f t="shared" si="97"/>
        <v>20x10, 8x6.5, -18 OS, 3640 lbs</v>
      </c>
      <c r="AC341" s="74" t="s">
        <v>6827</v>
      </c>
      <c r="AD341" s="46" t="str">
        <f>IF(AC341="N/A","None",VLOOKUP(AC341,ACCESSORIES!F:N,9,FALSE))</f>
        <v>Push Thru</v>
      </c>
      <c r="AE341" s="82">
        <f>_xlfn.IFNA(VLOOKUP(AC341,ACCESSORIES!F:J,5,FALSE),"N/A")</f>
        <v>33</v>
      </c>
      <c r="AF341" s="80" t="s">
        <v>85</v>
      </c>
      <c r="AG341" s="80" t="s">
        <v>85</v>
      </c>
      <c r="AH341" s="73" t="s">
        <v>2863</v>
      </c>
      <c r="AI341" s="80" t="s">
        <v>85</v>
      </c>
      <c r="AJ341" s="9" t="str">
        <f>_xlfn.IFNA(VLOOKUP(AI341,ACCESSORIES!F:J,5,FALSE),"N/A")</f>
        <v>N/A</v>
      </c>
      <c r="AK341" s="13" t="s">
        <v>237</v>
      </c>
      <c r="AL341" s="38" t="str">
        <f>_xlfn.IFNA(VLOOKUP(AK341,ACCESSORIES!E:M,6,FALSE),"N/A")</f>
        <v>N/A</v>
      </c>
      <c r="AM341" s="38" t="str">
        <f>_xlfn.IFNA(VLOOKUP(AL341,ACCESSORIES!F:J,5,FALSE),"N/A")</f>
        <v>N/A</v>
      </c>
      <c r="AN341" s="3" t="s">
        <v>85</v>
      </c>
      <c r="AO341" s="75">
        <v>16.2</v>
      </c>
      <c r="AP341" s="75">
        <v>60</v>
      </c>
      <c r="AQ341" s="3">
        <v>200</v>
      </c>
      <c r="AR341" s="34">
        <v>0</v>
      </c>
      <c r="AS341" s="34">
        <v>0</v>
      </c>
      <c r="AT341" s="34">
        <v>37.4</v>
      </c>
      <c r="AU341" s="34">
        <v>84.6</v>
      </c>
      <c r="AV341" s="34">
        <v>248</v>
      </c>
      <c r="AW341" s="94">
        <v>245.6</v>
      </c>
      <c r="AX341" s="381">
        <v>123.1</v>
      </c>
      <c r="AY341" s="382">
        <v>92</v>
      </c>
      <c r="AZ341" s="382">
        <v>92</v>
      </c>
      <c r="BA341" s="49">
        <v>24</v>
      </c>
      <c r="BB341" s="48">
        <f t="shared" si="101"/>
        <v>0.94</v>
      </c>
      <c r="BC341" s="3" t="s">
        <v>85</v>
      </c>
      <c r="BD341" s="412" t="str">
        <f>_xlfn.IFNA(VLOOKUP(BC341,ACCESSORIES!F:J,5,FALSE),"N/A")</f>
        <v>N/A</v>
      </c>
      <c r="BE341" s="3" t="s">
        <v>85</v>
      </c>
      <c r="BF341" s="412" t="str">
        <f>_xlfn.IFNA(VLOOKUP(BE341,ACCESSORIES!F:J,5,FALSE),"N/A")</f>
        <v>N/A</v>
      </c>
      <c r="BG341" s="70">
        <v>47</v>
      </c>
      <c r="BH341" s="50">
        <v>23.228346456692901</v>
      </c>
      <c r="BI341" s="50">
        <v>23.228346456692901</v>
      </c>
      <c r="BJ341" s="50">
        <v>12.9133858267717</v>
      </c>
      <c r="BK341" s="357">
        <f t="shared" si="105"/>
        <v>0.11417680000000027</v>
      </c>
      <c r="BL341" s="408">
        <v>20</v>
      </c>
      <c r="BM341" s="107" t="s">
        <v>10367</v>
      </c>
      <c r="BN341" s="46" t="s">
        <v>3891</v>
      </c>
      <c r="BO341" s="29" t="s">
        <v>3907</v>
      </c>
      <c r="BP341" s="29" t="s">
        <v>10135</v>
      </c>
      <c r="BQ341" s="29" t="s">
        <v>10136</v>
      </c>
      <c r="BR341" s="29" t="s">
        <v>10137</v>
      </c>
      <c r="BS341" s="74" t="s">
        <v>10138</v>
      </c>
      <c r="BT341" s="74" t="s">
        <v>4101</v>
      </c>
      <c r="BU341" s="74" t="s">
        <v>3909</v>
      </c>
      <c r="BV341" s="74" t="s">
        <v>6577</v>
      </c>
      <c r="BW341" s="74"/>
      <c r="BX341" s="74"/>
      <c r="BY341" s="300" t="s">
        <v>7988</v>
      </c>
      <c r="BZ341" s="363" t="s">
        <v>7989</v>
      </c>
      <c r="CA341" s="300" t="s">
        <v>7980</v>
      </c>
      <c r="CB341" s="363" t="s">
        <v>7990</v>
      </c>
      <c r="CC341" s="86" t="str">
        <f t="shared" si="98"/>
        <v>CLOSEOUT - MR322, 20x10, -18mm Offset, 8x6.5, 130.81mm Centerbore, Gloss Titanium</v>
      </c>
      <c r="CD341" s="74" t="s">
        <v>3719</v>
      </c>
      <c r="CE341" s="74" t="s">
        <v>3720</v>
      </c>
      <c r="CF341" s="74" t="str">
        <f t="shared" si="99"/>
        <v>STREET (3XX)</v>
      </c>
    </row>
    <row r="342" spans="1:84" s="36" customFormat="1" ht="15" customHeight="1">
      <c r="A342" s="22">
        <f t="shared" si="102"/>
        <v>340</v>
      </c>
      <c r="B342" s="4" t="s">
        <v>84</v>
      </c>
      <c r="C342" s="92" t="s">
        <v>1038</v>
      </c>
      <c r="D342" s="92" t="s">
        <v>6602</v>
      </c>
      <c r="E342" s="84" t="str">
        <f>CONCATENATE(LEFT(D342,5),VLOOKUP(CONCATENATE(O342,"x",P342),'WHEEL PART NUMBER GUIDE'!$B$9:$C$51,2,FALSE),VLOOKUP(CONCATENATE(Q342, W342), 'WHEEL PART NUMBER GUIDE'!$Q$6:$R$98, 2, FALSE),VLOOKUP(Z342,'WHEEL PART NUMBER GUIDE'!$J$8:$K$54,2, FALSE),IF(V342="N/A",IF(ABS(T342)&lt;10,"0"&amp;ABS(T342),ABS(T342)),CONCATENATE(LEFT(V342,1),RIGHT(V342,1))), G342, H342)</f>
        <v>MR322210871318N</v>
      </c>
      <c r="F342" s="84" t="str">
        <f t="shared" si="100"/>
        <v>MR322210871318N</v>
      </c>
      <c r="G342" s="83" t="s">
        <v>2095</v>
      </c>
      <c r="H342" s="83"/>
      <c r="I342" s="346">
        <v>191682035067</v>
      </c>
      <c r="J342" s="102">
        <v>45120.477090891203</v>
      </c>
      <c r="K342" s="418" t="s">
        <v>3713</v>
      </c>
      <c r="L342" s="328">
        <v>429</v>
      </c>
      <c r="M342" s="85" t="str">
        <f t="shared" si="103"/>
        <v/>
      </c>
      <c r="N342" s="630"/>
      <c r="O342" s="29">
        <v>20</v>
      </c>
      <c r="P342" s="8">
        <v>10</v>
      </c>
      <c r="Q342" s="92" t="str">
        <f t="shared" si="104"/>
        <v>8x170</v>
      </c>
      <c r="R342" s="3">
        <v>8</v>
      </c>
      <c r="S342" s="29">
        <v>170</v>
      </c>
      <c r="T342" s="29">
        <v>-18</v>
      </c>
      <c r="U342" s="16">
        <v>4.76</v>
      </c>
      <c r="V342" s="93" t="s">
        <v>85</v>
      </c>
      <c r="W342" s="16">
        <v>130.81</v>
      </c>
      <c r="X342" s="8">
        <v>42.289999999999992</v>
      </c>
      <c r="Y342" s="47">
        <v>3640</v>
      </c>
      <c r="Z342" s="11" t="s">
        <v>4122</v>
      </c>
      <c r="AA342" s="11" t="s">
        <v>2845</v>
      </c>
      <c r="AB342" s="47" t="str">
        <f t="shared" si="97"/>
        <v>20x10, 8x170, -18 OS, 3640 lbs</v>
      </c>
      <c r="AC342" s="74" t="s">
        <v>6828</v>
      </c>
      <c r="AD342" s="46" t="str">
        <f>IF(AC342="N/A","None",VLOOKUP(AC342,ACCESSORIES!F:N,9,FALSE))</f>
        <v>Push Thru</v>
      </c>
      <c r="AE342" s="82">
        <f>_xlfn.IFNA(VLOOKUP(AC342,ACCESSORIES!F:J,5,FALSE),"N/A")</f>
        <v>33</v>
      </c>
      <c r="AF342" s="80" t="s">
        <v>85</v>
      </c>
      <c r="AG342" s="80" t="s">
        <v>85</v>
      </c>
      <c r="AH342" s="73" t="s">
        <v>2863</v>
      </c>
      <c r="AI342" s="80" t="s">
        <v>85</v>
      </c>
      <c r="AJ342" s="9" t="str">
        <f>_xlfn.IFNA(VLOOKUP(AI342,ACCESSORIES!F:J,5,FALSE),"N/A")</f>
        <v>N/A</v>
      </c>
      <c r="AK342" s="13" t="s">
        <v>237</v>
      </c>
      <c r="AL342" s="38" t="str">
        <f>_xlfn.IFNA(VLOOKUP(AK342,ACCESSORIES!E:M,6,FALSE),"N/A")</f>
        <v>N/A</v>
      </c>
      <c r="AM342" s="38" t="str">
        <f>_xlfn.IFNA(VLOOKUP(AL342,ACCESSORIES!F:J,5,FALSE),"N/A")</f>
        <v>N/A</v>
      </c>
      <c r="AN342" s="3" t="s">
        <v>85</v>
      </c>
      <c r="AO342" s="75">
        <v>16.2</v>
      </c>
      <c r="AP342" s="75">
        <v>60</v>
      </c>
      <c r="AQ342" s="3">
        <v>200</v>
      </c>
      <c r="AR342" s="34">
        <v>0</v>
      </c>
      <c r="AS342" s="34">
        <v>0</v>
      </c>
      <c r="AT342" s="34">
        <v>37.4</v>
      </c>
      <c r="AU342" s="34">
        <v>84.6</v>
      </c>
      <c r="AV342" s="34">
        <v>248</v>
      </c>
      <c r="AW342" s="94">
        <v>245.6</v>
      </c>
      <c r="AX342" s="383">
        <v>128</v>
      </c>
      <c r="AY342" s="382">
        <v>103.9</v>
      </c>
      <c r="AZ342" s="382">
        <v>107</v>
      </c>
      <c r="BA342" s="49">
        <v>24</v>
      </c>
      <c r="BB342" s="48">
        <f t="shared" si="101"/>
        <v>0.94</v>
      </c>
      <c r="BC342" s="3" t="s">
        <v>85</v>
      </c>
      <c r="BD342" s="412" t="str">
        <f>_xlfn.IFNA(VLOOKUP(BC342,ACCESSORIES!F:J,5,FALSE),"N/A")</f>
        <v>N/A</v>
      </c>
      <c r="BE342" s="3" t="s">
        <v>85</v>
      </c>
      <c r="BF342" s="412" t="str">
        <f>_xlfn.IFNA(VLOOKUP(BE342,ACCESSORIES!F:J,5,FALSE),"N/A")</f>
        <v>N/A</v>
      </c>
      <c r="BG342" s="70">
        <v>47</v>
      </c>
      <c r="BH342" s="50">
        <v>23.228346456692901</v>
      </c>
      <c r="BI342" s="50">
        <v>23.228346456692901</v>
      </c>
      <c r="BJ342" s="50">
        <v>12.9133858267717</v>
      </c>
      <c r="BK342" s="357">
        <f t="shared" si="105"/>
        <v>0.11417680000000027</v>
      </c>
      <c r="BL342" s="408">
        <v>20</v>
      </c>
      <c r="BM342" s="107" t="s">
        <v>10367</v>
      </c>
      <c r="BN342" s="46" t="s">
        <v>3891</v>
      </c>
      <c r="BO342" s="29" t="s">
        <v>3907</v>
      </c>
      <c r="BP342" s="29" t="s">
        <v>10135</v>
      </c>
      <c r="BQ342" s="29" t="s">
        <v>10136</v>
      </c>
      <c r="BR342" s="29" t="s">
        <v>10137</v>
      </c>
      <c r="BS342" s="74" t="s">
        <v>10138</v>
      </c>
      <c r="BT342" s="74" t="s">
        <v>4101</v>
      </c>
      <c r="BU342" s="74" t="s">
        <v>3909</v>
      </c>
      <c r="BV342" s="74" t="s">
        <v>6577</v>
      </c>
      <c r="BW342" s="74"/>
      <c r="BX342" s="74"/>
      <c r="BY342" s="300" t="s">
        <v>7999</v>
      </c>
      <c r="BZ342" s="363" t="s">
        <v>8000</v>
      </c>
      <c r="CA342" s="300" t="s">
        <v>7997</v>
      </c>
      <c r="CB342" s="363" t="s">
        <v>7998</v>
      </c>
      <c r="CC342" s="86" t="str">
        <f t="shared" si="98"/>
        <v>CLOSEOUT - MR322, 20x10, -18mm Offset, 8x170, 130.81mm Centerbore, Gloss Black</v>
      </c>
      <c r="CD342" s="74" t="s">
        <v>3719</v>
      </c>
      <c r="CE342" s="74" t="s">
        <v>3720</v>
      </c>
      <c r="CF342" s="74" t="str">
        <f t="shared" si="99"/>
        <v>STREET (3XX)</v>
      </c>
    </row>
    <row r="343" spans="1:84" s="36" customFormat="1" ht="15" customHeight="1">
      <c r="A343" s="22">
        <f t="shared" si="102"/>
        <v>341</v>
      </c>
      <c r="B343" s="4" t="s">
        <v>84</v>
      </c>
      <c r="C343" s="92" t="s">
        <v>1038</v>
      </c>
      <c r="D343" s="92" t="s">
        <v>6602</v>
      </c>
      <c r="E343" s="84" t="str">
        <f>CONCATENATE(LEFT(D343,5),VLOOKUP(CONCATENATE(O343,"x",P343),'WHEEL PART NUMBER GUIDE'!$B$9:$C$51,2,FALSE),VLOOKUP(CONCATENATE(Q343, W343), 'WHEEL PART NUMBER GUIDE'!$Q$6:$R$98, 2, FALSE),VLOOKUP(Z343,'WHEEL PART NUMBER GUIDE'!$J$8:$K$54,2, FALSE),IF(V343="N/A",IF(ABS(T343)&lt;10,"0"&amp;ABS(T343),ABS(T343)),CONCATENATE(LEFT(V343,1),RIGHT(V343,1))), G343, H343)</f>
        <v>MR322210881318N</v>
      </c>
      <c r="F343" s="84" t="str">
        <f t="shared" si="100"/>
        <v>MR322210881318N</v>
      </c>
      <c r="G343" s="83" t="s">
        <v>2095</v>
      </c>
      <c r="H343" s="83"/>
      <c r="I343" s="346">
        <v>191682035074</v>
      </c>
      <c r="J343" s="102">
        <v>45120.477091076391</v>
      </c>
      <c r="K343" s="418" t="s">
        <v>3713</v>
      </c>
      <c r="L343" s="328">
        <v>429</v>
      </c>
      <c r="M343" s="85" t="str">
        <f t="shared" si="103"/>
        <v/>
      </c>
      <c r="N343" s="630"/>
      <c r="O343" s="29">
        <v>20</v>
      </c>
      <c r="P343" s="8">
        <v>10</v>
      </c>
      <c r="Q343" s="92" t="str">
        <f t="shared" si="104"/>
        <v>8x180</v>
      </c>
      <c r="R343" s="3">
        <v>8</v>
      </c>
      <c r="S343" s="29">
        <v>180</v>
      </c>
      <c r="T343" s="29">
        <v>-18</v>
      </c>
      <c r="U343" s="16">
        <v>4.76</v>
      </c>
      <c r="V343" s="93" t="s">
        <v>85</v>
      </c>
      <c r="W343" s="16">
        <v>130.81</v>
      </c>
      <c r="X343" s="8">
        <v>42.289999999999992</v>
      </c>
      <c r="Y343" s="47">
        <v>3640</v>
      </c>
      <c r="Z343" s="11" t="s">
        <v>4122</v>
      </c>
      <c r="AA343" s="11" t="s">
        <v>2845</v>
      </c>
      <c r="AB343" s="47" t="str">
        <f t="shared" ref="AB343:AB375" si="106">_xlfn.CONCAT(O343,"x",P343,","," ",Q343,","," ",T343," ","OS",","," ",Y343," lbs")</f>
        <v>20x10, 8x180, -18 OS, 3640 lbs</v>
      </c>
      <c r="AC343" s="74" t="s">
        <v>6827</v>
      </c>
      <c r="AD343" s="46" t="str">
        <f>IF(AC343="N/A","None",VLOOKUP(AC343,ACCESSORIES!F:N,9,FALSE))</f>
        <v>Push Thru</v>
      </c>
      <c r="AE343" s="82">
        <f>_xlfn.IFNA(VLOOKUP(AC343,ACCESSORIES!F:J,5,FALSE),"N/A")</f>
        <v>33</v>
      </c>
      <c r="AF343" s="80" t="s">
        <v>85</v>
      </c>
      <c r="AG343" s="80" t="s">
        <v>85</v>
      </c>
      <c r="AH343" s="73" t="s">
        <v>2863</v>
      </c>
      <c r="AI343" s="80" t="s">
        <v>85</v>
      </c>
      <c r="AJ343" s="9" t="str">
        <f>_xlfn.IFNA(VLOOKUP(AI343,ACCESSORIES!F:J,5,FALSE),"N/A")</f>
        <v>N/A</v>
      </c>
      <c r="AK343" s="13" t="s">
        <v>237</v>
      </c>
      <c r="AL343" s="38" t="str">
        <f>_xlfn.IFNA(VLOOKUP(AK343,ACCESSORIES!E:M,6,FALSE),"N/A")</f>
        <v>N/A</v>
      </c>
      <c r="AM343" s="38" t="str">
        <f>_xlfn.IFNA(VLOOKUP(AL343,ACCESSORIES!F:J,5,FALSE),"N/A")</f>
        <v>N/A</v>
      </c>
      <c r="AN343" s="3" t="s">
        <v>85</v>
      </c>
      <c r="AO343" s="75">
        <v>16.2</v>
      </c>
      <c r="AP343" s="75">
        <v>60</v>
      </c>
      <c r="AQ343" s="3">
        <v>210</v>
      </c>
      <c r="AR343" s="34">
        <v>0</v>
      </c>
      <c r="AS343" s="34">
        <v>0</v>
      </c>
      <c r="AT343" s="34">
        <v>32</v>
      </c>
      <c r="AU343" s="34">
        <v>84.6</v>
      </c>
      <c r="AV343" s="34">
        <v>248</v>
      </c>
      <c r="AW343" s="94">
        <v>245.6</v>
      </c>
      <c r="AX343" s="381">
        <v>123.1</v>
      </c>
      <c r="AY343" s="382">
        <v>92</v>
      </c>
      <c r="AZ343" s="382">
        <v>92</v>
      </c>
      <c r="BA343" s="49">
        <v>24</v>
      </c>
      <c r="BB343" s="48">
        <f t="shared" si="101"/>
        <v>0.94</v>
      </c>
      <c r="BC343" s="3" t="s">
        <v>85</v>
      </c>
      <c r="BD343" s="412" t="str">
        <f>_xlfn.IFNA(VLOOKUP(BC343,ACCESSORIES!F:J,5,FALSE),"N/A")</f>
        <v>N/A</v>
      </c>
      <c r="BE343" s="3" t="s">
        <v>85</v>
      </c>
      <c r="BF343" s="412" t="str">
        <f>_xlfn.IFNA(VLOOKUP(BE343,ACCESSORIES!F:J,5,FALSE),"N/A")</f>
        <v>N/A</v>
      </c>
      <c r="BG343" s="70">
        <v>47</v>
      </c>
      <c r="BH343" s="50">
        <v>23.228346456692901</v>
      </c>
      <c r="BI343" s="50">
        <v>23.228346456692901</v>
      </c>
      <c r="BJ343" s="50">
        <v>12.9133858267717</v>
      </c>
      <c r="BK343" s="357">
        <f t="shared" si="105"/>
        <v>0.11417680000000027</v>
      </c>
      <c r="BL343" s="408">
        <v>20</v>
      </c>
      <c r="BM343" s="107" t="s">
        <v>10367</v>
      </c>
      <c r="BN343" s="46" t="s">
        <v>3891</v>
      </c>
      <c r="BO343" s="29" t="s">
        <v>3907</v>
      </c>
      <c r="BP343" s="29" t="s">
        <v>10135</v>
      </c>
      <c r="BQ343" s="29" t="s">
        <v>10136</v>
      </c>
      <c r="BR343" s="29" t="s">
        <v>10137</v>
      </c>
      <c r="BS343" s="74" t="s">
        <v>10138</v>
      </c>
      <c r="BT343" s="74" t="s">
        <v>4101</v>
      </c>
      <c r="BU343" s="74" t="s">
        <v>3909</v>
      </c>
      <c r="BV343" s="74" t="s">
        <v>6577</v>
      </c>
      <c r="BW343" s="74"/>
      <c r="BX343" s="74"/>
      <c r="BY343" s="300" t="s">
        <v>7999</v>
      </c>
      <c r="BZ343" s="363" t="s">
        <v>8000</v>
      </c>
      <c r="CA343" s="300" t="s">
        <v>7997</v>
      </c>
      <c r="CB343" s="363" t="s">
        <v>7998</v>
      </c>
      <c r="CC343" s="86" t="str">
        <f t="shared" si="98"/>
        <v>CLOSEOUT - MR322, 20x10, -18mm Offset, 8x180, 130.81mm Centerbore, Gloss Black</v>
      </c>
      <c r="CD343" s="74" t="s">
        <v>3719</v>
      </c>
      <c r="CE343" s="74" t="s">
        <v>3720</v>
      </c>
      <c r="CF343" s="74" t="str">
        <f t="shared" si="99"/>
        <v>STREET (3XX)</v>
      </c>
    </row>
    <row r="344" spans="1:84" s="36" customFormat="1" ht="15" customHeight="1">
      <c r="A344" s="22">
        <f t="shared" si="102"/>
        <v>342</v>
      </c>
      <c r="B344" s="4" t="s">
        <v>84</v>
      </c>
      <c r="C344" s="92" t="s">
        <v>1038</v>
      </c>
      <c r="D344" s="92" t="s">
        <v>6602</v>
      </c>
      <c r="E344" s="84" t="str">
        <f>CONCATENATE(LEFT(D344,5),VLOOKUP(CONCATENATE(O344,"x",P344),'WHEEL PART NUMBER GUIDE'!$B$9:$C$51,2,FALSE),VLOOKUP(CONCATENATE(Q344, W344), 'WHEEL PART NUMBER GUIDE'!$Q$6:$R$98, 2, FALSE),VLOOKUP(Z344,'WHEEL PART NUMBER GUIDE'!$J$8:$K$54,2, FALSE),IF(V344="N/A",IF(ABS(T344)&lt;10,"0"&amp;ABS(T344),ABS(T344)),CONCATENATE(LEFT(V344,1),RIGHT(V344,1))), G344, H344)</f>
        <v>MR32221088818N</v>
      </c>
      <c r="F344" s="84" t="str">
        <f t="shared" si="100"/>
        <v>MR32221088818N</v>
      </c>
      <c r="G344" s="83" t="s">
        <v>2095</v>
      </c>
      <c r="H344" s="83"/>
      <c r="I344" s="346">
        <v>191682036798</v>
      </c>
      <c r="J344" s="102">
        <v>45218.379655312499</v>
      </c>
      <c r="K344" s="418" t="s">
        <v>3713</v>
      </c>
      <c r="L344" s="328">
        <v>429</v>
      </c>
      <c r="M344" s="85" t="str">
        <f t="shared" si="103"/>
        <v/>
      </c>
      <c r="N344" s="630"/>
      <c r="O344" s="29">
        <v>20</v>
      </c>
      <c r="P344" s="8">
        <v>10</v>
      </c>
      <c r="Q344" s="92" t="str">
        <f t="shared" si="104"/>
        <v>8x180</v>
      </c>
      <c r="R344" s="3">
        <v>8</v>
      </c>
      <c r="S344" s="29">
        <v>180</v>
      </c>
      <c r="T344" s="29">
        <v>-18</v>
      </c>
      <c r="U344" s="16">
        <v>4.76</v>
      </c>
      <c r="V344" s="93" t="s">
        <v>85</v>
      </c>
      <c r="W344" s="16">
        <v>130.81</v>
      </c>
      <c r="X344" s="8">
        <v>42.289999999999992</v>
      </c>
      <c r="Y344" s="47">
        <v>3640</v>
      </c>
      <c r="Z344" s="11" t="s">
        <v>2516</v>
      </c>
      <c r="AA344" s="11" t="s">
        <v>2850</v>
      </c>
      <c r="AB344" s="47" t="str">
        <f t="shared" si="106"/>
        <v>20x10, 8x180, -18 OS, 3640 lbs</v>
      </c>
      <c r="AC344" s="74" t="s">
        <v>6827</v>
      </c>
      <c r="AD344" s="46" t="str">
        <f>IF(AC344="N/A","None",VLOOKUP(AC344,ACCESSORIES!F:N,9,FALSE))</f>
        <v>Push Thru</v>
      </c>
      <c r="AE344" s="82">
        <f>_xlfn.IFNA(VLOOKUP(AC344,ACCESSORIES!F:J,5,FALSE),"N/A")</f>
        <v>33</v>
      </c>
      <c r="AF344" s="80" t="s">
        <v>85</v>
      </c>
      <c r="AG344" s="80" t="s">
        <v>85</v>
      </c>
      <c r="AH344" s="73" t="s">
        <v>2863</v>
      </c>
      <c r="AI344" s="80" t="s">
        <v>85</v>
      </c>
      <c r="AJ344" s="9" t="str">
        <f>_xlfn.IFNA(VLOOKUP(AI344,ACCESSORIES!F:J,5,FALSE),"N/A")</f>
        <v>N/A</v>
      </c>
      <c r="AK344" s="13" t="s">
        <v>237</v>
      </c>
      <c r="AL344" s="38" t="str">
        <f>_xlfn.IFNA(VLOOKUP(AK344,ACCESSORIES!E:M,6,FALSE),"N/A")</f>
        <v>N/A</v>
      </c>
      <c r="AM344" s="38" t="str">
        <f>_xlfn.IFNA(VLOOKUP(AL344,ACCESSORIES!F:J,5,FALSE),"N/A")</f>
        <v>N/A</v>
      </c>
      <c r="AN344" s="3" t="s">
        <v>85</v>
      </c>
      <c r="AO344" s="75">
        <v>16.2</v>
      </c>
      <c r="AP344" s="75">
        <v>60</v>
      </c>
      <c r="AQ344" s="3">
        <v>210</v>
      </c>
      <c r="AR344" s="34">
        <v>0</v>
      </c>
      <c r="AS344" s="34">
        <v>0</v>
      </c>
      <c r="AT344" s="34">
        <v>32</v>
      </c>
      <c r="AU344" s="34">
        <v>84.6</v>
      </c>
      <c r="AV344" s="34">
        <v>248</v>
      </c>
      <c r="AW344" s="94">
        <v>245.6</v>
      </c>
      <c r="AX344" s="381">
        <v>123.1</v>
      </c>
      <c r="AY344" s="382">
        <v>92</v>
      </c>
      <c r="AZ344" s="382">
        <v>92</v>
      </c>
      <c r="BA344" s="49">
        <v>24</v>
      </c>
      <c r="BB344" s="48">
        <f t="shared" si="101"/>
        <v>0.94</v>
      </c>
      <c r="BC344" s="3" t="s">
        <v>85</v>
      </c>
      <c r="BD344" s="412" t="str">
        <f>_xlfn.IFNA(VLOOKUP(BC344,ACCESSORIES!F:J,5,FALSE),"N/A")</f>
        <v>N/A</v>
      </c>
      <c r="BE344" s="3" t="s">
        <v>85</v>
      </c>
      <c r="BF344" s="412" t="str">
        <f>_xlfn.IFNA(VLOOKUP(BE344,ACCESSORIES!F:J,5,FALSE),"N/A")</f>
        <v>N/A</v>
      </c>
      <c r="BG344" s="70">
        <v>47</v>
      </c>
      <c r="BH344" s="50">
        <v>23.228346456692901</v>
      </c>
      <c r="BI344" s="50">
        <v>23.228346456692901</v>
      </c>
      <c r="BJ344" s="50">
        <v>12.9133858267717</v>
      </c>
      <c r="BK344" s="357">
        <f t="shared" si="105"/>
        <v>0.11417680000000027</v>
      </c>
      <c r="BL344" s="408">
        <v>20</v>
      </c>
      <c r="BM344" s="107" t="s">
        <v>10367</v>
      </c>
      <c r="BN344" s="46" t="s">
        <v>3891</v>
      </c>
      <c r="BO344" s="29" t="s">
        <v>3907</v>
      </c>
      <c r="BP344" s="29" t="s">
        <v>10135</v>
      </c>
      <c r="BQ344" s="29" t="s">
        <v>10136</v>
      </c>
      <c r="BR344" s="29" t="s">
        <v>10137</v>
      </c>
      <c r="BS344" s="74" t="s">
        <v>10138</v>
      </c>
      <c r="BT344" s="74" t="s">
        <v>4101</v>
      </c>
      <c r="BU344" s="74" t="s">
        <v>3909</v>
      </c>
      <c r="BV344" s="74" t="s">
        <v>6577</v>
      </c>
      <c r="BW344" s="74"/>
      <c r="BX344" s="74"/>
      <c r="BY344" s="300" t="s">
        <v>7988</v>
      </c>
      <c r="BZ344" s="363" t="s">
        <v>7989</v>
      </c>
      <c r="CA344" s="300" t="s">
        <v>7980</v>
      </c>
      <c r="CB344" s="363" t="s">
        <v>7990</v>
      </c>
      <c r="CC344" s="86" t="str">
        <f t="shared" si="98"/>
        <v>CLOSEOUT - MR322, 20x10, -18mm Offset, 8x180, 130.81mm Centerbore, Gloss Titanium</v>
      </c>
      <c r="CD344" s="74" t="s">
        <v>3719</v>
      </c>
      <c r="CE344" s="74" t="s">
        <v>3720</v>
      </c>
      <c r="CF344" s="74" t="str">
        <f t="shared" si="99"/>
        <v>STREET (3XX)</v>
      </c>
    </row>
    <row r="345" spans="1:84" s="36" customFormat="1" ht="15" customHeight="1">
      <c r="A345" s="22">
        <f t="shared" si="102"/>
        <v>343</v>
      </c>
      <c r="B345" s="4" t="s">
        <v>84</v>
      </c>
      <c r="C345" s="92" t="s">
        <v>1038</v>
      </c>
      <c r="D345" s="92" t="s">
        <v>6743</v>
      </c>
      <c r="E345" s="84" t="str">
        <f>CONCATENATE(LEFT(D345,5),VLOOKUP(CONCATENATE(O345,"x",P345),'WHEEL PART NUMBER GUIDE'!$B$9:$C$51,2,FALSE),VLOOKUP(CONCATENATE(Q345, W345), 'WHEEL PART NUMBER GUIDE'!$Q$6:$R$98, 2, FALSE),VLOOKUP(Z345,'WHEEL PART NUMBER GUIDE'!$J$8:$K$54,2, FALSE),IF(V345="N/A",IF(ABS(T345)&lt;10,"0"&amp;ABS(T345),ABS(T345)),CONCATENATE(LEFT(V345,1),RIGHT(V345,1))), G345, H345)</f>
        <v>MR323785501300</v>
      </c>
      <c r="F345" s="84" t="str">
        <f t="shared" si="100"/>
        <v>MR323785501300</v>
      </c>
      <c r="G345" s="83"/>
      <c r="H345" s="83"/>
      <c r="I345" s="346">
        <v>191682036392</v>
      </c>
      <c r="J345" s="102">
        <v>45215.433565879626</v>
      </c>
      <c r="K345" s="16" t="s">
        <v>1230</v>
      </c>
      <c r="L345" s="328">
        <v>339</v>
      </c>
      <c r="M345" s="85">
        <f t="shared" si="103"/>
        <v>339</v>
      </c>
      <c r="N345" s="630"/>
      <c r="O345" s="29">
        <v>17</v>
      </c>
      <c r="P345" s="8">
        <v>8.5</v>
      </c>
      <c r="Q345" s="92" t="str">
        <f t="shared" si="104"/>
        <v>5x5</v>
      </c>
      <c r="R345" s="3">
        <v>5</v>
      </c>
      <c r="S345" s="29">
        <v>5</v>
      </c>
      <c r="T345" s="29">
        <v>0</v>
      </c>
      <c r="U345" s="77">
        <v>4.72</v>
      </c>
      <c r="V345" s="93" t="s">
        <v>85</v>
      </c>
      <c r="W345" s="16">
        <v>71.5</v>
      </c>
      <c r="X345" s="8">
        <v>27.77</v>
      </c>
      <c r="Y345" s="47">
        <v>2650</v>
      </c>
      <c r="Z345" s="11" t="s">
        <v>4122</v>
      </c>
      <c r="AA345" s="11" t="s">
        <v>2845</v>
      </c>
      <c r="AB345" s="47" t="str">
        <f t="shared" si="106"/>
        <v>17x8.5, 5x5, 0 OS, 2650 lbs</v>
      </c>
      <c r="AC345" s="74" t="s">
        <v>4921</v>
      </c>
      <c r="AD345" s="46" t="str">
        <f>IF(AC345="N/A","None",VLOOKUP(AC345,ACCESSORIES!F:N,9,FALSE))</f>
        <v>Snap In</v>
      </c>
      <c r="AE345" s="82">
        <f>_xlfn.IFNA(VLOOKUP(AC345,ACCESSORIES!F:J,5,FALSE),"N/A")</f>
        <v>22</v>
      </c>
      <c r="AF345" s="80" t="s">
        <v>85</v>
      </c>
      <c r="AG345" s="80" t="s">
        <v>85</v>
      </c>
      <c r="AH345" s="80" t="s">
        <v>85</v>
      </c>
      <c r="AI345" s="80" t="s">
        <v>85</v>
      </c>
      <c r="AJ345" s="9" t="str">
        <f>_xlfn.IFNA(VLOOKUP(AI345,ACCESSORIES!F:J,5,FALSE),"N/A")</f>
        <v>N/A</v>
      </c>
      <c r="AK345" s="13" t="s">
        <v>237</v>
      </c>
      <c r="AL345" s="38" t="str">
        <f>_xlfn.IFNA(VLOOKUP(AK345,ACCESSORIES!E:M,6,FALSE),"N/A")</f>
        <v>N/A</v>
      </c>
      <c r="AM345" s="38" t="str">
        <f>_xlfn.IFNA(VLOOKUP(AL345,ACCESSORIES!F:J,5,FALSE),"N/A")</f>
        <v>N/A</v>
      </c>
      <c r="AN345" s="38" t="str">
        <f>_xlfn.IFNA(VLOOKUP(AM345,ACCESSORIES!G:K,5,FALSE),"N/A")</f>
        <v>N/A</v>
      </c>
      <c r="AO345" s="75">
        <v>16.2</v>
      </c>
      <c r="AP345" s="75">
        <v>60</v>
      </c>
      <c r="AQ345" s="3">
        <v>160</v>
      </c>
      <c r="AR345" s="34">
        <v>13</v>
      </c>
      <c r="AS345" s="34">
        <v>26.1</v>
      </c>
      <c r="AT345" s="34">
        <v>41.8</v>
      </c>
      <c r="AU345" s="34">
        <v>51.8</v>
      </c>
      <c r="AV345" s="34">
        <v>210.2</v>
      </c>
      <c r="AW345" s="94">
        <v>206.4</v>
      </c>
      <c r="AX345" s="381">
        <v>71.5</v>
      </c>
      <c r="AY345" s="382">
        <v>40</v>
      </c>
      <c r="AZ345" s="382">
        <v>40</v>
      </c>
      <c r="BA345" s="49">
        <v>32</v>
      </c>
      <c r="BB345" s="48">
        <f t="shared" si="101"/>
        <v>1.26</v>
      </c>
      <c r="BC345" s="3" t="s">
        <v>85</v>
      </c>
      <c r="BD345" s="412" t="str">
        <f>_xlfn.IFNA(VLOOKUP(BC345,ACCESSORIES!F:J,5,FALSE),"N/A")</f>
        <v>N/A</v>
      </c>
      <c r="BE345" s="3" t="s">
        <v>85</v>
      </c>
      <c r="BF345" s="412" t="str">
        <f>_xlfn.IFNA(VLOOKUP(BE345,ACCESSORIES!F:J,5,FALSE),"N/A")</f>
        <v>N/A</v>
      </c>
      <c r="BG345" s="70">
        <v>33</v>
      </c>
      <c r="BH345" s="50">
        <v>20.236220472440898</v>
      </c>
      <c r="BI345" s="50">
        <v>20.236220472440898</v>
      </c>
      <c r="BJ345" s="50">
        <v>11.417322834645701</v>
      </c>
      <c r="BK345" s="357">
        <f t="shared" si="105"/>
        <v>7.6616839999999839E-2</v>
      </c>
      <c r="BL345" s="73">
        <v>36</v>
      </c>
      <c r="BM345" s="107" t="s">
        <v>3771</v>
      </c>
      <c r="BN345" s="46" t="s">
        <v>3891</v>
      </c>
      <c r="BO345" s="29" t="s">
        <v>3907</v>
      </c>
      <c r="BP345" s="29" t="s">
        <v>10139</v>
      </c>
      <c r="BQ345" s="29" t="s">
        <v>6786</v>
      </c>
      <c r="BR345" s="29" t="s">
        <v>6576</v>
      </c>
      <c r="BS345" s="74" t="s">
        <v>4101</v>
      </c>
      <c r="BT345" s="74" t="s">
        <v>3909</v>
      </c>
      <c r="BU345" s="74" t="s">
        <v>6577</v>
      </c>
      <c r="BV345" s="74"/>
      <c r="BW345" s="74"/>
      <c r="BX345" s="74"/>
      <c r="BY345" s="300" t="s">
        <v>8013</v>
      </c>
      <c r="BZ345" s="363" t="s">
        <v>8014</v>
      </c>
      <c r="CA345" s="300" t="s">
        <v>8015</v>
      </c>
      <c r="CB345" s="363" t="s">
        <v>8016</v>
      </c>
      <c r="CC345" s="86" t="str">
        <f t="shared" si="98"/>
        <v>MR323, 17x8.5, 0mm Offset, 5x5, 71.5mm Centerbore, Gloss Black</v>
      </c>
      <c r="CD345" s="74" t="s">
        <v>3719</v>
      </c>
      <c r="CE345" s="74" t="s">
        <v>3720</v>
      </c>
      <c r="CF345" s="74" t="str">
        <f t="shared" si="99"/>
        <v>STREET (3XX)</v>
      </c>
    </row>
    <row r="346" spans="1:84" s="36" customFormat="1" ht="15" customHeight="1">
      <c r="A346" s="22">
        <f t="shared" si="102"/>
        <v>344</v>
      </c>
      <c r="B346" s="4" t="s">
        <v>84</v>
      </c>
      <c r="C346" s="92" t="s">
        <v>1038</v>
      </c>
      <c r="D346" s="92" t="s">
        <v>6743</v>
      </c>
      <c r="E346" s="84" t="str">
        <f>CONCATENATE(LEFT(D346,5),VLOOKUP(CONCATENATE(O346,"x",P346),'WHEEL PART NUMBER GUIDE'!$B$9:$C$51,2,FALSE),VLOOKUP(CONCATENATE(Q346, W346), 'WHEEL PART NUMBER GUIDE'!$Q$6:$R$98, 2, FALSE),VLOOKUP(Z346,'WHEEL PART NUMBER GUIDE'!$J$8:$K$54,2, FALSE),IF(V346="N/A",IF(ABS(T346)&lt;10,"0"&amp;ABS(T346),ABS(T346)),CONCATENATE(LEFT(V346,1),RIGHT(V346,1))), G346, H346)</f>
        <v>MR323785161300</v>
      </c>
      <c r="F346" s="84" t="str">
        <f t="shared" si="100"/>
        <v>MR323785161300</v>
      </c>
      <c r="G346" s="83"/>
      <c r="H346" s="83"/>
      <c r="I346" s="346">
        <v>191682036408</v>
      </c>
      <c r="J346" s="102">
        <v>45215.433567129628</v>
      </c>
      <c r="K346" s="16" t="s">
        <v>1230</v>
      </c>
      <c r="L346" s="328">
        <v>339</v>
      </c>
      <c r="M346" s="85">
        <f t="shared" si="103"/>
        <v>339</v>
      </c>
      <c r="N346" s="630"/>
      <c r="O346" s="29">
        <v>17</v>
      </c>
      <c r="P346" s="8">
        <v>8.5</v>
      </c>
      <c r="Q346" s="92" t="str">
        <f t="shared" si="104"/>
        <v>6x135</v>
      </c>
      <c r="R346" s="3">
        <v>6</v>
      </c>
      <c r="S346" s="29">
        <v>135</v>
      </c>
      <c r="T346" s="29">
        <v>0</v>
      </c>
      <c r="U346" s="77">
        <v>4.72</v>
      </c>
      <c r="V346" s="93" t="s">
        <v>85</v>
      </c>
      <c r="W346" s="16">
        <v>87</v>
      </c>
      <c r="X346" s="8">
        <v>27.77</v>
      </c>
      <c r="Y346" s="47">
        <v>2650</v>
      </c>
      <c r="Z346" s="11" t="s">
        <v>4122</v>
      </c>
      <c r="AA346" s="11" t="s">
        <v>2845</v>
      </c>
      <c r="AB346" s="47" t="str">
        <f t="shared" si="106"/>
        <v>17x8.5, 6x135, 0 OS, 2650 lbs</v>
      </c>
      <c r="AC346" s="74" t="s">
        <v>4921</v>
      </c>
      <c r="AD346" s="46" t="str">
        <f>IF(AC346="N/A","None",VLOOKUP(AC346,ACCESSORIES!F:N,9,FALSE))</f>
        <v>Snap In</v>
      </c>
      <c r="AE346" s="82">
        <f>_xlfn.IFNA(VLOOKUP(AC346,ACCESSORIES!F:J,5,FALSE),"N/A")</f>
        <v>22</v>
      </c>
      <c r="AF346" s="80" t="s">
        <v>85</v>
      </c>
      <c r="AG346" s="80" t="s">
        <v>85</v>
      </c>
      <c r="AH346" s="80" t="s">
        <v>85</v>
      </c>
      <c r="AI346" s="80" t="s">
        <v>85</v>
      </c>
      <c r="AJ346" s="9" t="str">
        <f>_xlfn.IFNA(VLOOKUP(AI346,ACCESSORIES!F:J,5,FALSE),"N/A")</f>
        <v>N/A</v>
      </c>
      <c r="AK346" s="13" t="s">
        <v>237</v>
      </c>
      <c r="AL346" s="38" t="str">
        <f>_xlfn.IFNA(VLOOKUP(AK346,ACCESSORIES!E:M,6,FALSE),"N/A")</f>
        <v>N/A</v>
      </c>
      <c r="AM346" s="38" t="str">
        <f>_xlfn.IFNA(VLOOKUP(AL346,ACCESSORIES!F:J,5,FALSE),"N/A")</f>
        <v>N/A</v>
      </c>
      <c r="AN346" s="38" t="str">
        <f>_xlfn.IFNA(VLOOKUP(AM346,ACCESSORIES!G:K,5,FALSE),"N/A")</f>
        <v>N/A</v>
      </c>
      <c r="AO346" s="75">
        <v>16.2</v>
      </c>
      <c r="AP346" s="75">
        <v>60</v>
      </c>
      <c r="AQ346" s="3">
        <v>175</v>
      </c>
      <c r="AR346" s="34">
        <v>5.4</v>
      </c>
      <c r="AS346" s="34">
        <v>25.9</v>
      </c>
      <c r="AT346" s="34">
        <v>41.8</v>
      </c>
      <c r="AU346" s="34">
        <v>51.8</v>
      </c>
      <c r="AV346" s="34">
        <v>210.2</v>
      </c>
      <c r="AW346" s="94">
        <v>206.4</v>
      </c>
      <c r="AX346" s="381">
        <v>82.5</v>
      </c>
      <c r="AY346" s="382">
        <v>32</v>
      </c>
      <c r="AZ346" s="382">
        <v>40</v>
      </c>
      <c r="BA346" s="49">
        <v>32</v>
      </c>
      <c r="BB346" s="48">
        <f t="shared" si="101"/>
        <v>1.26</v>
      </c>
      <c r="BC346" s="3" t="s">
        <v>85</v>
      </c>
      <c r="BD346" s="412" t="str">
        <f>_xlfn.IFNA(VLOOKUP(BC346,ACCESSORIES!F:J,5,FALSE),"N/A")</f>
        <v>N/A</v>
      </c>
      <c r="BE346" s="3" t="s">
        <v>85</v>
      </c>
      <c r="BF346" s="412" t="str">
        <f>_xlfn.IFNA(VLOOKUP(BE346,ACCESSORIES!F:J,5,FALSE),"N/A")</f>
        <v>N/A</v>
      </c>
      <c r="BG346" s="70">
        <v>33</v>
      </c>
      <c r="BH346" s="50">
        <v>20.236220472440898</v>
      </c>
      <c r="BI346" s="50">
        <v>20.236220472440898</v>
      </c>
      <c r="BJ346" s="50">
        <v>11.417322834645701</v>
      </c>
      <c r="BK346" s="357">
        <f t="shared" si="105"/>
        <v>7.6616839999999839E-2</v>
      </c>
      <c r="BL346" s="73">
        <v>36</v>
      </c>
      <c r="BM346" s="107" t="s">
        <v>3771</v>
      </c>
      <c r="BN346" s="46" t="s">
        <v>3891</v>
      </c>
      <c r="BO346" s="29" t="s">
        <v>3907</v>
      </c>
      <c r="BP346" s="29" t="s">
        <v>10139</v>
      </c>
      <c r="BQ346" s="29" t="s">
        <v>6786</v>
      </c>
      <c r="BR346" s="29" t="s">
        <v>6576</v>
      </c>
      <c r="BS346" s="74" t="s">
        <v>4101</v>
      </c>
      <c r="BT346" s="74" t="s">
        <v>3909</v>
      </c>
      <c r="BU346" s="74" t="s">
        <v>6577</v>
      </c>
      <c r="BV346" s="74"/>
      <c r="BW346" s="74"/>
      <c r="BX346" s="74"/>
      <c r="BY346" s="300" t="s">
        <v>8023</v>
      </c>
      <c r="BZ346" s="363" t="s">
        <v>8024</v>
      </c>
      <c r="CA346" s="300" t="s">
        <v>8021</v>
      </c>
      <c r="CB346" s="363" t="s">
        <v>8022</v>
      </c>
      <c r="CC346" s="86" t="str">
        <f t="shared" si="98"/>
        <v>MR323, 17x8.5, 0mm Offset, 6x135, 87mm Centerbore, Gloss Black</v>
      </c>
      <c r="CD346" s="74" t="s">
        <v>3719</v>
      </c>
      <c r="CE346" s="74" t="s">
        <v>3720</v>
      </c>
      <c r="CF346" s="74" t="str">
        <f t="shared" si="99"/>
        <v>STREET (3XX)</v>
      </c>
    </row>
    <row r="347" spans="1:84" s="36" customFormat="1" ht="15" customHeight="1">
      <c r="A347" s="22">
        <f t="shared" si="102"/>
        <v>345</v>
      </c>
      <c r="B347" s="4" t="s">
        <v>84</v>
      </c>
      <c r="C347" s="92" t="s">
        <v>1038</v>
      </c>
      <c r="D347" s="92" t="s">
        <v>6743</v>
      </c>
      <c r="E347" s="84" t="str">
        <f>CONCATENATE(LEFT(D347,5),VLOOKUP(CONCATENATE(O347,"x",P347),'WHEEL PART NUMBER GUIDE'!$B$9:$C$51,2,FALSE),VLOOKUP(CONCATENATE(Q347, W347), 'WHEEL PART NUMBER GUIDE'!$Q$6:$R$98, 2, FALSE),VLOOKUP(Z347,'WHEEL PART NUMBER GUIDE'!$J$8:$K$54,2, FALSE),IF(V347="N/A",IF(ABS(T347)&lt;10,"0"&amp;ABS(T347),ABS(T347)),CONCATENATE(LEFT(V347,1),RIGHT(V347,1))), G347, H347)</f>
        <v>MR323785161500</v>
      </c>
      <c r="F347" s="84" t="str">
        <f t="shared" si="100"/>
        <v>MR323785161500</v>
      </c>
      <c r="G347" s="83"/>
      <c r="H347" s="83"/>
      <c r="I347" s="346" t="s">
        <v>6751</v>
      </c>
      <c r="J347" s="102">
        <v>45223.491612291669</v>
      </c>
      <c r="K347" s="16" t="s">
        <v>1230</v>
      </c>
      <c r="L347" s="328">
        <v>339</v>
      </c>
      <c r="M347" s="85">
        <f t="shared" si="103"/>
        <v>339</v>
      </c>
      <c r="N347" s="630"/>
      <c r="O347" s="29">
        <v>17</v>
      </c>
      <c r="P347" s="8">
        <v>8.5</v>
      </c>
      <c r="Q347" s="92" t="str">
        <f t="shared" si="104"/>
        <v>6x135</v>
      </c>
      <c r="R347" s="3">
        <v>6</v>
      </c>
      <c r="S347" s="29">
        <v>135</v>
      </c>
      <c r="T347" s="29">
        <v>0</v>
      </c>
      <c r="U347" s="77">
        <v>4.72</v>
      </c>
      <c r="V347" s="93" t="s">
        <v>85</v>
      </c>
      <c r="W347" s="16">
        <v>87</v>
      </c>
      <c r="X347" s="8">
        <v>27.77</v>
      </c>
      <c r="Y347" s="47">
        <v>2650</v>
      </c>
      <c r="Z347" s="11" t="s">
        <v>6749</v>
      </c>
      <c r="AA347" s="11" t="s">
        <v>2846</v>
      </c>
      <c r="AB347" s="47" t="str">
        <f t="shared" si="106"/>
        <v>17x8.5, 6x135, 0 OS, 2650 lbs</v>
      </c>
      <c r="AC347" s="74" t="s">
        <v>5622</v>
      </c>
      <c r="AD347" s="46" t="str">
        <f>IF(AC347="N/A","None",VLOOKUP(AC347,ACCESSORIES!F:N,9,FALSE))</f>
        <v>Snap In</v>
      </c>
      <c r="AE347" s="82">
        <f>_xlfn.IFNA(VLOOKUP(AC347,ACCESSORIES!F:J,5,FALSE),"N/A")</f>
        <v>22</v>
      </c>
      <c r="AF347" s="80" t="s">
        <v>85</v>
      </c>
      <c r="AG347" s="80" t="s">
        <v>85</v>
      </c>
      <c r="AH347" s="80" t="s">
        <v>85</v>
      </c>
      <c r="AI347" s="80" t="s">
        <v>85</v>
      </c>
      <c r="AJ347" s="9" t="str">
        <f>_xlfn.IFNA(VLOOKUP(AI347,ACCESSORIES!F:J,5,FALSE),"N/A")</f>
        <v>N/A</v>
      </c>
      <c r="AK347" s="13" t="s">
        <v>237</v>
      </c>
      <c r="AL347" s="38" t="str">
        <f>_xlfn.IFNA(VLOOKUP(AK347,ACCESSORIES!E:M,6,FALSE),"N/A")</f>
        <v>N/A</v>
      </c>
      <c r="AM347" s="38" t="str">
        <f>_xlfn.IFNA(VLOOKUP(AL347,ACCESSORIES!F:J,5,FALSE),"N/A")</f>
        <v>N/A</v>
      </c>
      <c r="AN347" s="38" t="str">
        <f>_xlfn.IFNA(VLOOKUP(AM347,ACCESSORIES!G:K,5,FALSE),"N/A")</f>
        <v>N/A</v>
      </c>
      <c r="AO347" s="75">
        <v>16.2</v>
      </c>
      <c r="AP347" s="75">
        <v>60</v>
      </c>
      <c r="AQ347" s="3">
        <v>175</v>
      </c>
      <c r="AR347" s="34">
        <v>5.4</v>
      </c>
      <c r="AS347" s="34">
        <v>25.9</v>
      </c>
      <c r="AT347" s="34">
        <v>41.8</v>
      </c>
      <c r="AU347" s="34">
        <v>51.8</v>
      </c>
      <c r="AV347" s="34">
        <v>210.2</v>
      </c>
      <c r="AW347" s="94">
        <v>206.4</v>
      </c>
      <c r="AX347" s="381">
        <v>82.5</v>
      </c>
      <c r="AY347" s="382">
        <v>32</v>
      </c>
      <c r="AZ347" s="382">
        <v>40</v>
      </c>
      <c r="BA347" s="49">
        <v>32</v>
      </c>
      <c r="BB347" s="48">
        <f t="shared" si="101"/>
        <v>1.26</v>
      </c>
      <c r="BC347" s="3" t="s">
        <v>85</v>
      </c>
      <c r="BD347" s="412" t="str">
        <f>_xlfn.IFNA(VLOOKUP(BC347,ACCESSORIES!F:J,5,FALSE),"N/A")</f>
        <v>N/A</v>
      </c>
      <c r="BE347" s="3" t="s">
        <v>85</v>
      </c>
      <c r="BF347" s="412" t="str">
        <f>_xlfn.IFNA(VLOOKUP(BE347,ACCESSORIES!F:J,5,FALSE),"N/A")</f>
        <v>N/A</v>
      </c>
      <c r="BG347" s="70">
        <v>33</v>
      </c>
      <c r="BH347" s="50">
        <v>20.236220472440898</v>
      </c>
      <c r="BI347" s="50">
        <v>20.236220472440898</v>
      </c>
      <c r="BJ347" s="50">
        <v>11.417322834645701</v>
      </c>
      <c r="BK347" s="357">
        <f t="shared" si="105"/>
        <v>7.6616839999999839E-2</v>
      </c>
      <c r="BL347" s="73">
        <v>36</v>
      </c>
      <c r="BM347" s="107" t="s">
        <v>3771</v>
      </c>
      <c r="BN347" s="46" t="s">
        <v>3891</v>
      </c>
      <c r="BO347" s="29" t="s">
        <v>3907</v>
      </c>
      <c r="BP347" s="29" t="s">
        <v>10139</v>
      </c>
      <c r="BQ347" s="29" t="s">
        <v>6786</v>
      </c>
      <c r="BR347" s="29" t="s">
        <v>6576</v>
      </c>
      <c r="BS347" s="74" t="s">
        <v>4101</v>
      </c>
      <c r="BT347" s="74" t="s">
        <v>3909</v>
      </c>
      <c r="BU347" s="74" t="s">
        <v>6577</v>
      </c>
      <c r="BV347" s="74"/>
      <c r="BW347" s="74"/>
      <c r="BX347" s="74"/>
      <c r="BY347" s="300" t="s">
        <v>8033</v>
      </c>
      <c r="BZ347" s="363" t="s">
        <v>8034</v>
      </c>
      <c r="CA347" s="300" t="s">
        <v>8035</v>
      </c>
      <c r="CB347" s="363" t="s">
        <v>8036</v>
      </c>
      <c r="CC347" s="86" t="str">
        <f t="shared" si="98"/>
        <v>MR323, 17x8.5, 0mm Offset, 6x135, 87mm Centerbore, Gloss Bronze</v>
      </c>
      <c r="CD347" s="74" t="s">
        <v>3719</v>
      </c>
      <c r="CE347" s="74" t="s">
        <v>3720</v>
      </c>
      <c r="CF347" s="74" t="str">
        <f t="shared" si="99"/>
        <v>STREET (3XX)</v>
      </c>
    </row>
    <row r="348" spans="1:84" s="36" customFormat="1" ht="15" customHeight="1">
      <c r="A348" s="22">
        <f t="shared" si="102"/>
        <v>346</v>
      </c>
      <c r="B348" s="4" t="s">
        <v>84</v>
      </c>
      <c r="C348" s="92" t="s">
        <v>1038</v>
      </c>
      <c r="D348" s="92" t="s">
        <v>6743</v>
      </c>
      <c r="E348" s="84" t="str">
        <f>CONCATENATE(LEFT(D348,5),VLOOKUP(CONCATENATE(O348,"x",P348),'WHEEL PART NUMBER GUIDE'!$B$9:$C$51,2,FALSE),VLOOKUP(CONCATENATE(Q348, W348), 'WHEEL PART NUMBER GUIDE'!$Q$6:$R$98, 2, FALSE),VLOOKUP(Z348,'WHEEL PART NUMBER GUIDE'!$J$8:$K$54,2, FALSE),IF(V348="N/A",IF(ABS(T348)&lt;10,"0"&amp;ABS(T348),ABS(T348)),CONCATENATE(LEFT(V348,1),RIGHT(V348,1))), G348, H348)</f>
        <v>MR323785601300</v>
      </c>
      <c r="F348" s="84" t="str">
        <f t="shared" si="100"/>
        <v>MR323785601300</v>
      </c>
      <c r="G348" s="83"/>
      <c r="H348" s="83"/>
      <c r="I348" s="346">
        <v>191682036415</v>
      </c>
      <c r="J348" s="102">
        <v>45215.433567326392</v>
      </c>
      <c r="K348" s="16" t="s">
        <v>1230</v>
      </c>
      <c r="L348" s="328">
        <v>339</v>
      </c>
      <c r="M348" s="85">
        <f t="shared" si="103"/>
        <v>339</v>
      </c>
      <c r="N348" s="630"/>
      <c r="O348" s="29">
        <v>17</v>
      </c>
      <c r="P348" s="8">
        <v>8.5</v>
      </c>
      <c r="Q348" s="92" t="str">
        <f t="shared" si="104"/>
        <v>6x5.5</v>
      </c>
      <c r="R348" s="3">
        <v>6</v>
      </c>
      <c r="S348" s="29">
        <v>5.5</v>
      </c>
      <c r="T348" s="29">
        <v>0</v>
      </c>
      <c r="U348" s="77">
        <v>4.72</v>
      </c>
      <c r="V348" s="93" t="s">
        <v>85</v>
      </c>
      <c r="W348" s="16">
        <v>106.25</v>
      </c>
      <c r="X348" s="8">
        <v>27.1</v>
      </c>
      <c r="Y348" s="47">
        <v>2650</v>
      </c>
      <c r="Z348" s="11" t="s">
        <v>4122</v>
      </c>
      <c r="AA348" s="11" t="s">
        <v>2845</v>
      </c>
      <c r="AB348" s="47" t="str">
        <f t="shared" si="106"/>
        <v>17x8.5, 6x5.5, 0 OS, 2650 lbs</v>
      </c>
      <c r="AC348" s="74" t="s">
        <v>4924</v>
      </c>
      <c r="AD348" s="46" t="str">
        <f>IF(AC348="N/A","None",VLOOKUP(AC348,ACCESSORIES!F:N,9,FALSE))</f>
        <v>Snap In</v>
      </c>
      <c r="AE348" s="82">
        <f>_xlfn.IFNA(VLOOKUP(AC348,ACCESSORIES!F:J,5,FALSE),"N/A")</f>
        <v>22</v>
      </c>
      <c r="AF348" s="80" t="s">
        <v>85</v>
      </c>
      <c r="AG348" s="80" t="s">
        <v>85</v>
      </c>
      <c r="AH348" s="80" t="s">
        <v>85</v>
      </c>
      <c r="AI348" s="80" t="s">
        <v>85</v>
      </c>
      <c r="AJ348" s="9" t="str">
        <f>_xlfn.IFNA(VLOOKUP(AI348,ACCESSORIES!F:J,5,FALSE),"N/A")</f>
        <v>N/A</v>
      </c>
      <c r="AK348" s="13" t="s">
        <v>236</v>
      </c>
      <c r="AL348" s="38" t="s">
        <v>1649</v>
      </c>
      <c r="AM348" s="38">
        <f>_xlfn.IFNA(VLOOKUP(AL348,ACCESSORIES!F:J,5,FALSE),"N/A")</f>
        <v>2.75</v>
      </c>
      <c r="AN348" s="3">
        <v>78.3</v>
      </c>
      <c r="AO348" s="75">
        <v>16.2</v>
      </c>
      <c r="AP348" s="75">
        <v>60</v>
      </c>
      <c r="AQ348" s="3">
        <v>175</v>
      </c>
      <c r="AR348" s="34">
        <v>5.4</v>
      </c>
      <c r="AS348" s="34">
        <v>25.9</v>
      </c>
      <c r="AT348" s="34">
        <v>41.8</v>
      </c>
      <c r="AU348" s="34">
        <v>51.8</v>
      </c>
      <c r="AV348" s="34">
        <v>210.2</v>
      </c>
      <c r="AW348" s="94">
        <v>206.4</v>
      </c>
      <c r="AX348" s="381">
        <v>103.35</v>
      </c>
      <c r="AY348" s="382">
        <v>32</v>
      </c>
      <c r="AZ348" s="382">
        <v>40</v>
      </c>
      <c r="BA348" s="49">
        <v>32</v>
      </c>
      <c r="BB348" s="48">
        <f t="shared" si="101"/>
        <v>1.26</v>
      </c>
      <c r="BC348" s="3" t="s">
        <v>85</v>
      </c>
      <c r="BD348" s="412" t="str">
        <f>_xlfn.IFNA(VLOOKUP(BC348,ACCESSORIES!F:J,5,FALSE),"N/A")</f>
        <v>N/A</v>
      </c>
      <c r="BE348" s="3" t="s">
        <v>85</v>
      </c>
      <c r="BF348" s="412" t="str">
        <f>_xlfn.IFNA(VLOOKUP(BE348,ACCESSORIES!F:J,5,FALSE),"N/A")</f>
        <v>N/A</v>
      </c>
      <c r="BG348" s="70">
        <v>32</v>
      </c>
      <c r="BH348" s="50">
        <v>20.236220472440898</v>
      </c>
      <c r="BI348" s="50">
        <v>20.236220472440898</v>
      </c>
      <c r="BJ348" s="50">
        <v>11.417322834645701</v>
      </c>
      <c r="BK348" s="357">
        <f t="shared" si="105"/>
        <v>7.6616839999999839E-2</v>
      </c>
      <c r="BL348" s="73">
        <v>36</v>
      </c>
      <c r="BM348" s="107" t="s">
        <v>3771</v>
      </c>
      <c r="BN348" s="46" t="s">
        <v>3891</v>
      </c>
      <c r="BO348" s="29" t="s">
        <v>3907</v>
      </c>
      <c r="BP348" s="29" t="s">
        <v>10139</v>
      </c>
      <c r="BQ348" s="29" t="s">
        <v>6786</v>
      </c>
      <c r="BR348" s="29" t="s">
        <v>6576</v>
      </c>
      <c r="BS348" s="74" t="s">
        <v>4101</v>
      </c>
      <c r="BT348" s="74" t="s">
        <v>3909</v>
      </c>
      <c r="BU348" s="74" t="s">
        <v>6577</v>
      </c>
      <c r="BV348" s="74"/>
      <c r="BW348" s="74"/>
      <c r="BX348" s="74"/>
      <c r="BY348" s="300" t="s">
        <v>8023</v>
      </c>
      <c r="BZ348" s="363" t="s">
        <v>8024</v>
      </c>
      <c r="CA348" s="300" t="s">
        <v>8021</v>
      </c>
      <c r="CB348" s="363" t="s">
        <v>8022</v>
      </c>
      <c r="CC348" s="86" t="str">
        <f t="shared" si="98"/>
        <v>MR323, 17x8.5, 0mm Offset, 6x5.5, 106.25mm Centerbore, Gloss Black</v>
      </c>
      <c r="CD348" s="74" t="s">
        <v>3719</v>
      </c>
      <c r="CE348" s="74" t="s">
        <v>3720</v>
      </c>
      <c r="CF348" s="74" t="str">
        <f t="shared" si="99"/>
        <v>STREET (3XX)</v>
      </c>
    </row>
    <row r="349" spans="1:84" s="36" customFormat="1" ht="15" customHeight="1">
      <c r="A349" s="22">
        <f t="shared" si="102"/>
        <v>347</v>
      </c>
      <c r="B349" s="4" t="s">
        <v>84</v>
      </c>
      <c r="C349" s="92" t="s">
        <v>1038</v>
      </c>
      <c r="D349" s="92" t="s">
        <v>6743</v>
      </c>
      <c r="E349" s="84" t="str">
        <f>CONCATENATE(LEFT(D349,5),VLOOKUP(CONCATENATE(O349,"x",P349),'WHEEL PART NUMBER GUIDE'!$B$9:$C$51,2,FALSE),VLOOKUP(CONCATENATE(Q349, W349), 'WHEEL PART NUMBER GUIDE'!$Q$6:$R$98, 2, FALSE),VLOOKUP(Z349,'WHEEL PART NUMBER GUIDE'!$J$8:$K$54,2, FALSE),IF(V349="N/A",IF(ABS(T349)&lt;10,"0"&amp;ABS(T349),ABS(T349)),CONCATENATE(LEFT(V349,1),RIGHT(V349,1))), G349, H349)</f>
        <v>MR323785601500</v>
      </c>
      <c r="F349" s="84" t="str">
        <f t="shared" si="100"/>
        <v>MR323785601500</v>
      </c>
      <c r="G349" s="83"/>
      <c r="H349" s="83"/>
      <c r="I349" s="346" t="s">
        <v>6752</v>
      </c>
      <c r="J349" s="102">
        <v>45223.491612488426</v>
      </c>
      <c r="K349" s="16" t="s">
        <v>1230</v>
      </c>
      <c r="L349" s="328">
        <v>339</v>
      </c>
      <c r="M349" s="85">
        <f t="shared" si="103"/>
        <v>339</v>
      </c>
      <c r="N349" s="630"/>
      <c r="O349" s="29">
        <v>17</v>
      </c>
      <c r="P349" s="8">
        <v>8.5</v>
      </c>
      <c r="Q349" s="92" t="str">
        <f t="shared" si="104"/>
        <v>6x5.5</v>
      </c>
      <c r="R349" s="3">
        <v>6</v>
      </c>
      <c r="S349" s="29">
        <v>5.5</v>
      </c>
      <c r="T349" s="29">
        <v>0</v>
      </c>
      <c r="U349" s="77">
        <v>4.72</v>
      </c>
      <c r="V349" s="93" t="s">
        <v>85</v>
      </c>
      <c r="W349" s="16">
        <v>106.25</v>
      </c>
      <c r="X349" s="8">
        <v>27.1</v>
      </c>
      <c r="Y349" s="47">
        <v>2650</v>
      </c>
      <c r="Z349" s="11" t="s">
        <v>6749</v>
      </c>
      <c r="AA349" s="11" t="s">
        <v>2846</v>
      </c>
      <c r="AB349" s="47" t="str">
        <f t="shared" si="106"/>
        <v>17x8.5, 6x5.5, 0 OS, 2650 lbs</v>
      </c>
      <c r="AC349" s="74" t="s">
        <v>5625</v>
      </c>
      <c r="AD349" s="46" t="str">
        <f>IF(AC349="N/A","None",VLOOKUP(AC349,ACCESSORIES!F:N,9,FALSE))</f>
        <v>Snap In</v>
      </c>
      <c r="AE349" s="82">
        <f>_xlfn.IFNA(VLOOKUP(AC349,ACCESSORIES!F:J,5,FALSE),"N/A")</f>
        <v>22</v>
      </c>
      <c r="AF349" s="80" t="s">
        <v>85</v>
      </c>
      <c r="AG349" s="80" t="s">
        <v>85</v>
      </c>
      <c r="AH349" s="80" t="s">
        <v>85</v>
      </c>
      <c r="AI349" s="80" t="s">
        <v>85</v>
      </c>
      <c r="AJ349" s="9" t="str">
        <f>_xlfn.IFNA(VLOOKUP(AI349,ACCESSORIES!F:J,5,FALSE),"N/A")</f>
        <v>N/A</v>
      </c>
      <c r="AK349" s="13" t="s">
        <v>236</v>
      </c>
      <c r="AL349" s="38" t="s">
        <v>1649</v>
      </c>
      <c r="AM349" s="38">
        <f>_xlfn.IFNA(VLOOKUP(AL349,ACCESSORIES!F:J,5,FALSE),"N/A")</f>
        <v>2.75</v>
      </c>
      <c r="AN349" s="3">
        <v>78.3</v>
      </c>
      <c r="AO349" s="75">
        <v>16.2</v>
      </c>
      <c r="AP349" s="75">
        <v>60</v>
      </c>
      <c r="AQ349" s="3">
        <v>175</v>
      </c>
      <c r="AR349" s="34">
        <v>5.4</v>
      </c>
      <c r="AS349" s="34">
        <v>25.9</v>
      </c>
      <c r="AT349" s="34">
        <v>41.8</v>
      </c>
      <c r="AU349" s="34">
        <v>51.8</v>
      </c>
      <c r="AV349" s="34">
        <v>210.2</v>
      </c>
      <c r="AW349" s="94">
        <v>206.4</v>
      </c>
      <c r="AX349" s="381">
        <v>103.35</v>
      </c>
      <c r="AY349" s="382">
        <v>32</v>
      </c>
      <c r="AZ349" s="382">
        <v>40</v>
      </c>
      <c r="BA349" s="49">
        <v>32</v>
      </c>
      <c r="BB349" s="48">
        <f t="shared" si="101"/>
        <v>1.26</v>
      </c>
      <c r="BC349" s="3" t="s">
        <v>85</v>
      </c>
      <c r="BD349" s="412" t="str">
        <f>_xlfn.IFNA(VLOOKUP(BC349,ACCESSORIES!F:J,5,FALSE),"N/A")</f>
        <v>N/A</v>
      </c>
      <c r="BE349" s="3" t="s">
        <v>85</v>
      </c>
      <c r="BF349" s="412" t="str">
        <f>_xlfn.IFNA(VLOOKUP(BE349,ACCESSORIES!F:J,5,FALSE),"N/A")</f>
        <v>N/A</v>
      </c>
      <c r="BG349" s="70">
        <v>32</v>
      </c>
      <c r="BH349" s="50">
        <v>20.236220472440898</v>
      </c>
      <c r="BI349" s="50">
        <v>20.236220472440898</v>
      </c>
      <c r="BJ349" s="50">
        <v>11.417322834645701</v>
      </c>
      <c r="BK349" s="357">
        <f t="shared" si="105"/>
        <v>7.6616839999999839E-2</v>
      </c>
      <c r="BL349" s="73">
        <v>36</v>
      </c>
      <c r="BM349" s="107" t="s">
        <v>3771</v>
      </c>
      <c r="BN349" s="46" t="s">
        <v>3891</v>
      </c>
      <c r="BO349" s="29" t="s">
        <v>3907</v>
      </c>
      <c r="BP349" s="29" t="s">
        <v>10139</v>
      </c>
      <c r="BQ349" s="29" t="s">
        <v>6786</v>
      </c>
      <c r="BR349" s="29" t="s">
        <v>6576</v>
      </c>
      <c r="BS349" s="74" t="s">
        <v>4101</v>
      </c>
      <c r="BT349" s="74" t="s">
        <v>3909</v>
      </c>
      <c r="BU349" s="74" t="s">
        <v>6577</v>
      </c>
      <c r="BV349" s="74"/>
      <c r="BW349" s="74"/>
      <c r="BX349" s="74"/>
      <c r="BY349" s="300" t="s">
        <v>8033</v>
      </c>
      <c r="BZ349" s="363" t="s">
        <v>8034</v>
      </c>
      <c r="CA349" s="300" t="s">
        <v>8035</v>
      </c>
      <c r="CB349" s="363" t="s">
        <v>8036</v>
      </c>
      <c r="CC349" s="86" t="str">
        <f t="shared" si="98"/>
        <v>MR323, 17x8.5, 0mm Offset, 6x5.5, 106.25mm Centerbore, Gloss Bronze</v>
      </c>
      <c r="CD349" s="74" t="s">
        <v>3719</v>
      </c>
      <c r="CE349" s="74" t="s">
        <v>3720</v>
      </c>
      <c r="CF349" s="74" t="str">
        <f t="shared" si="99"/>
        <v>STREET (3XX)</v>
      </c>
    </row>
    <row r="350" spans="1:84" s="36" customFormat="1" ht="15" customHeight="1">
      <c r="A350" s="22">
        <f t="shared" si="102"/>
        <v>348</v>
      </c>
      <c r="B350" s="4" t="s">
        <v>84</v>
      </c>
      <c r="C350" s="92" t="s">
        <v>1038</v>
      </c>
      <c r="D350" s="92" t="s">
        <v>6743</v>
      </c>
      <c r="E350" s="84" t="str">
        <f>CONCATENATE(LEFT(D350,5),VLOOKUP(CONCATENATE(O350,"x",P350),'WHEEL PART NUMBER GUIDE'!$B$9:$C$51,2,FALSE),VLOOKUP(CONCATENATE(Q350, W350), 'WHEEL PART NUMBER GUIDE'!$Q$6:$R$98, 2, FALSE),VLOOKUP(Z350,'WHEEL PART NUMBER GUIDE'!$J$8:$K$54,2, FALSE),IF(V350="N/A",IF(ABS(T350)&lt;10,"0"&amp;ABS(T350),ABS(T350)),CONCATENATE(LEFT(V350,1),RIGHT(V350,1))), G350, H350)</f>
        <v>MR323785601325</v>
      </c>
      <c r="F350" s="84" t="str">
        <f t="shared" si="100"/>
        <v>MR323785601325</v>
      </c>
      <c r="G350" s="83"/>
      <c r="H350" s="83"/>
      <c r="I350" s="346">
        <v>191682041341</v>
      </c>
      <c r="J350" s="102">
        <v>45504.53534722222</v>
      </c>
      <c r="K350" s="16" t="s">
        <v>1230</v>
      </c>
      <c r="L350" s="328">
        <v>339</v>
      </c>
      <c r="M350" s="85">
        <f t="shared" si="103"/>
        <v>339</v>
      </c>
      <c r="N350" s="630"/>
      <c r="O350" s="29">
        <v>17</v>
      </c>
      <c r="P350" s="8">
        <v>8.5</v>
      </c>
      <c r="Q350" s="92" t="str">
        <f t="shared" si="104"/>
        <v>6x5.5</v>
      </c>
      <c r="R350" s="3">
        <v>6</v>
      </c>
      <c r="S350" s="29">
        <v>5.5</v>
      </c>
      <c r="T350" s="29">
        <v>25</v>
      </c>
      <c r="U350" s="16">
        <v>5.7</v>
      </c>
      <c r="V350" s="93" t="s">
        <v>85</v>
      </c>
      <c r="W350" s="16">
        <v>106.25</v>
      </c>
      <c r="X350" s="8">
        <v>29.982867657143348</v>
      </c>
      <c r="Y350" s="47">
        <v>2650</v>
      </c>
      <c r="Z350" s="11" t="s">
        <v>4122</v>
      </c>
      <c r="AA350" s="11" t="s">
        <v>2845</v>
      </c>
      <c r="AB350" s="47" t="str">
        <f t="shared" si="106"/>
        <v>17x8.5, 6x5.5, 25 OS, 2650 lbs</v>
      </c>
      <c r="AC350" s="74" t="s">
        <v>4924</v>
      </c>
      <c r="AD350" s="46" t="str">
        <f>IF(AC350="N/A","None",VLOOKUP(AC350,ACCESSORIES!F:N,9,FALSE))</f>
        <v>Snap In</v>
      </c>
      <c r="AE350" s="82">
        <f>_xlfn.IFNA(VLOOKUP(AC350,ACCESSORIES!F:J,5,FALSE),"N/A")</f>
        <v>22</v>
      </c>
      <c r="AF350" s="80" t="s">
        <v>85</v>
      </c>
      <c r="AG350" s="80" t="s">
        <v>85</v>
      </c>
      <c r="AH350" s="80" t="s">
        <v>85</v>
      </c>
      <c r="AI350" s="80" t="s">
        <v>85</v>
      </c>
      <c r="AJ350" s="9" t="str">
        <f>_xlfn.IFNA(VLOOKUP(AI350,ACCESSORIES!F:J,5,FALSE),"N/A")</f>
        <v>N/A</v>
      </c>
      <c r="AK350" s="13" t="s">
        <v>236</v>
      </c>
      <c r="AL350" s="38" t="s">
        <v>1649</v>
      </c>
      <c r="AM350" s="38">
        <f>_xlfn.IFNA(VLOOKUP(AL350,ACCESSORIES!F:J,5,FALSE),"N/A")</f>
        <v>2.75</v>
      </c>
      <c r="AN350" s="3">
        <v>78.3</v>
      </c>
      <c r="AO350" s="75">
        <v>16.2</v>
      </c>
      <c r="AP350" s="75">
        <v>60</v>
      </c>
      <c r="AQ350" s="3">
        <v>175</v>
      </c>
      <c r="AR350" s="34">
        <v>4.3</v>
      </c>
      <c r="AS350" s="34">
        <v>19.5</v>
      </c>
      <c r="AT350" s="34">
        <v>33.1</v>
      </c>
      <c r="AU350" s="34">
        <v>38.5</v>
      </c>
      <c r="AV350" s="34">
        <v>208.35</v>
      </c>
      <c r="AW350" s="94">
        <v>198.2</v>
      </c>
      <c r="AX350" s="381">
        <v>82.5</v>
      </c>
      <c r="AY350" s="382">
        <v>32.6</v>
      </c>
      <c r="AZ350" s="382">
        <v>40.6</v>
      </c>
      <c r="BA350" s="49">
        <v>36</v>
      </c>
      <c r="BB350" s="48">
        <f t="shared" si="101"/>
        <v>1.42</v>
      </c>
      <c r="BC350" s="3" t="s">
        <v>85</v>
      </c>
      <c r="BD350" s="412" t="str">
        <f>_xlfn.IFNA(VLOOKUP(BC350,ACCESSORIES!F:J,5,FALSE),"N/A")</f>
        <v>N/A</v>
      </c>
      <c r="BE350" s="3" t="s">
        <v>85</v>
      </c>
      <c r="BF350" s="412" t="str">
        <f>_xlfn.IFNA(VLOOKUP(BE350,ACCESSORIES!F:J,5,FALSE),"N/A")</f>
        <v>N/A</v>
      </c>
      <c r="BG350" s="70">
        <v>35</v>
      </c>
      <c r="BH350" s="50">
        <v>20.236220472440898</v>
      </c>
      <c r="BI350" s="50">
        <v>20.236220472440898</v>
      </c>
      <c r="BJ350" s="50">
        <v>11.417322834645701</v>
      </c>
      <c r="BK350" s="357">
        <f t="shared" si="105"/>
        <v>7.6616839999999839E-2</v>
      </c>
      <c r="BL350" s="73">
        <v>36</v>
      </c>
      <c r="BM350" s="107" t="s">
        <v>3771</v>
      </c>
      <c r="BN350" s="46" t="s">
        <v>3891</v>
      </c>
      <c r="BO350" s="29" t="s">
        <v>3907</v>
      </c>
      <c r="BP350" s="29" t="s">
        <v>10139</v>
      </c>
      <c r="BQ350" s="29" t="s">
        <v>6786</v>
      </c>
      <c r="BR350" s="29" t="s">
        <v>6576</v>
      </c>
      <c r="BS350" s="74" t="s">
        <v>4101</v>
      </c>
      <c r="BT350" s="74" t="s">
        <v>3909</v>
      </c>
      <c r="BU350" s="74" t="s">
        <v>6577</v>
      </c>
      <c r="BV350" s="74"/>
      <c r="BW350" s="74"/>
      <c r="BX350" s="74"/>
      <c r="BY350" s="300" t="s">
        <v>8023</v>
      </c>
      <c r="BZ350" s="363" t="s">
        <v>8024</v>
      </c>
      <c r="CA350" s="300" t="s">
        <v>8021</v>
      </c>
      <c r="CB350" s="363" t="s">
        <v>8022</v>
      </c>
      <c r="CC350" s="86" t="str">
        <f t="shared" si="98"/>
        <v>MR323, 17x8.5, +25mm Offset, 6x5.5, 106.25mm Centerbore, Gloss Black</v>
      </c>
      <c r="CD350" s="74" t="s">
        <v>3719</v>
      </c>
      <c r="CE350" s="74" t="s">
        <v>3720</v>
      </c>
      <c r="CF350" s="74" t="str">
        <f t="shared" si="99"/>
        <v>STREET (3XX)</v>
      </c>
    </row>
    <row r="351" spans="1:84" s="36" customFormat="1" ht="15" customHeight="1">
      <c r="A351" s="22">
        <f t="shared" si="102"/>
        <v>349</v>
      </c>
      <c r="B351" s="4" t="s">
        <v>84</v>
      </c>
      <c r="C351" s="92" t="s">
        <v>1038</v>
      </c>
      <c r="D351" s="92" t="s">
        <v>6743</v>
      </c>
      <c r="E351" s="84" t="str">
        <f>CONCATENATE(LEFT(D351,5),VLOOKUP(CONCATENATE(O351,"x",P351),'WHEEL PART NUMBER GUIDE'!$B$9:$C$51,2,FALSE),VLOOKUP(CONCATENATE(Q351, W351), 'WHEEL PART NUMBER GUIDE'!$Q$6:$R$98, 2, FALSE),VLOOKUP(Z351,'WHEEL PART NUMBER GUIDE'!$J$8:$K$54,2, FALSE),IF(V351="N/A",IF(ABS(T351)&lt;10,"0"&amp;ABS(T351),ABS(T351)),CONCATENATE(LEFT(V351,1),RIGHT(V351,1))), G351, H351)</f>
        <v>MR323785601525</v>
      </c>
      <c r="F351" s="84" t="str">
        <f t="shared" si="100"/>
        <v>MR323785601525</v>
      </c>
      <c r="G351" s="83"/>
      <c r="H351" s="83"/>
      <c r="I351" s="346">
        <v>191682041358</v>
      </c>
      <c r="J351" s="102">
        <v>45504.53534722222</v>
      </c>
      <c r="K351" s="16" t="s">
        <v>1230</v>
      </c>
      <c r="L351" s="328">
        <v>339</v>
      </c>
      <c r="M351" s="85">
        <f t="shared" si="103"/>
        <v>339</v>
      </c>
      <c r="N351" s="630"/>
      <c r="O351" s="29">
        <v>17</v>
      </c>
      <c r="P351" s="8">
        <v>8.5</v>
      </c>
      <c r="Q351" s="92" t="str">
        <f t="shared" si="104"/>
        <v>6x5.5</v>
      </c>
      <c r="R351" s="3">
        <v>6</v>
      </c>
      <c r="S351" s="29">
        <v>5.5</v>
      </c>
      <c r="T351" s="29">
        <v>25</v>
      </c>
      <c r="U351" s="16">
        <v>5.7</v>
      </c>
      <c r="V351" s="93" t="s">
        <v>85</v>
      </c>
      <c r="W351" s="16">
        <v>106.25</v>
      </c>
      <c r="X351" s="8">
        <v>29.982867657143348</v>
      </c>
      <c r="Y351" s="47">
        <v>2650</v>
      </c>
      <c r="Z351" s="11" t="s">
        <v>6749</v>
      </c>
      <c r="AA351" s="11" t="s">
        <v>2846</v>
      </c>
      <c r="AB351" s="47" t="str">
        <f t="shared" si="106"/>
        <v>17x8.5, 6x5.5, 25 OS, 2650 lbs</v>
      </c>
      <c r="AC351" s="74" t="s">
        <v>5625</v>
      </c>
      <c r="AD351" s="46" t="str">
        <f>IF(AC351="N/A","None",VLOOKUP(AC351,ACCESSORIES!F:N,9,FALSE))</f>
        <v>Snap In</v>
      </c>
      <c r="AE351" s="82">
        <f>_xlfn.IFNA(VLOOKUP(AC351,ACCESSORIES!F:J,5,FALSE),"N/A")</f>
        <v>22</v>
      </c>
      <c r="AF351" s="80" t="s">
        <v>85</v>
      </c>
      <c r="AG351" s="80" t="s">
        <v>85</v>
      </c>
      <c r="AH351" s="80" t="s">
        <v>85</v>
      </c>
      <c r="AI351" s="80" t="s">
        <v>85</v>
      </c>
      <c r="AJ351" s="9" t="str">
        <f>_xlfn.IFNA(VLOOKUP(AI351,ACCESSORIES!F:J,5,FALSE),"N/A")</f>
        <v>N/A</v>
      </c>
      <c r="AK351" s="13" t="s">
        <v>236</v>
      </c>
      <c r="AL351" s="38" t="s">
        <v>1649</v>
      </c>
      <c r="AM351" s="38">
        <f>_xlfn.IFNA(VLOOKUP(AL351,ACCESSORIES!F:J,5,FALSE),"N/A")</f>
        <v>2.75</v>
      </c>
      <c r="AN351" s="3">
        <v>78.3</v>
      </c>
      <c r="AO351" s="75">
        <v>16.2</v>
      </c>
      <c r="AP351" s="75">
        <v>60</v>
      </c>
      <c r="AQ351" s="3">
        <v>175</v>
      </c>
      <c r="AR351" s="34">
        <v>4.3</v>
      </c>
      <c r="AS351" s="34">
        <v>19.5</v>
      </c>
      <c r="AT351" s="34">
        <v>33.1</v>
      </c>
      <c r="AU351" s="34">
        <v>38.5</v>
      </c>
      <c r="AV351" s="34">
        <v>208.35</v>
      </c>
      <c r="AW351" s="94">
        <v>198.2</v>
      </c>
      <c r="AX351" s="381">
        <v>82.5</v>
      </c>
      <c r="AY351" s="382">
        <v>32.6</v>
      </c>
      <c r="AZ351" s="382">
        <v>40.6</v>
      </c>
      <c r="BA351" s="49">
        <v>36</v>
      </c>
      <c r="BB351" s="48">
        <f t="shared" si="101"/>
        <v>1.42</v>
      </c>
      <c r="BC351" s="3" t="s">
        <v>85</v>
      </c>
      <c r="BD351" s="412" t="str">
        <f>_xlfn.IFNA(VLOOKUP(BC351,ACCESSORIES!F:J,5,FALSE),"N/A")</f>
        <v>N/A</v>
      </c>
      <c r="BE351" s="3" t="s">
        <v>85</v>
      </c>
      <c r="BF351" s="412" t="str">
        <f>_xlfn.IFNA(VLOOKUP(BE351,ACCESSORIES!F:J,5,FALSE),"N/A")</f>
        <v>N/A</v>
      </c>
      <c r="BG351" s="70">
        <v>35</v>
      </c>
      <c r="BH351" s="50">
        <v>20.236220472440898</v>
      </c>
      <c r="BI351" s="50">
        <v>20.236220472440898</v>
      </c>
      <c r="BJ351" s="50">
        <v>11.417322834645701</v>
      </c>
      <c r="BK351" s="357">
        <f t="shared" si="105"/>
        <v>7.6616839999999839E-2</v>
      </c>
      <c r="BL351" s="73">
        <v>36</v>
      </c>
      <c r="BM351" s="107" t="s">
        <v>3771</v>
      </c>
      <c r="BN351" s="46" t="s">
        <v>3891</v>
      </c>
      <c r="BO351" s="29" t="s">
        <v>3907</v>
      </c>
      <c r="BP351" s="29" t="s">
        <v>10139</v>
      </c>
      <c r="BQ351" s="29" t="s">
        <v>6786</v>
      </c>
      <c r="BR351" s="29" t="s">
        <v>6576</v>
      </c>
      <c r="BS351" s="74" t="s">
        <v>4101</v>
      </c>
      <c r="BT351" s="74" t="s">
        <v>3909</v>
      </c>
      <c r="BU351" s="74" t="s">
        <v>6577</v>
      </c>
      <c r="BV351" s="74"/>
      <c r="BW351" s="74"/>
      <c r="BX351" s="74"/>
      <c r="BY351" s="300" t="s">
        <v>8033</v>
      </c>
      <c r="BZ351" s="363" t="s">
        <v>8034</v>
      </c>
      <c r="CA351" s="300" t="s">
        <v>8035</v>
      </c>
      <c r="CB351" s="363" t="s">
        <v>8036</v>
      </c>
      <c r="CC351" s="86" t="str">
        <f t="shared" si="98"/>
        <v>MR323, 17x8.5, +25mm Offset, 6x5.5, 106.25mm Centerbore, Gloss Bronze</v>
      </c>
      <c r="CD351" s="74" t="s">
        <v>3719</v>
      </c>
      <c r="CE351" s="74" t="s">
        <v>3720</v>
      </c>
      <c r="CF351" s="74" t="str">
        <f t="shared" si="99"/>
        <v>STREET (3XX)</v>
      </c>
    </row>
    <row r="352" spans="1:84" s="36" customFormat="1" ht="15" customHeight="1">
      <c r="A352" s="22">
        <f t="shared" si="102"/>
        <v>350</v>
      </c>
      <c r="B352" s="4" t="s">
        <v>84</v>
      </c>
      <c r="C352" s="92" t="s">
        <v>1038</v>
      </c>
      <c r="D352" s="92" t="s">
        <v>6743</v>
      </c>
      <c r="E352" s="84" t="str">
        <f>CONCATENATE(LEFT(D352,5),VLOOKUP(CONCATENATE(O352,"x",P352),'WHEEL PART NUMBER GUIDE'!$B$9:$C$51,2,FALSE),VLOOKUP(CONCATENATE(Q352, W352), 'WHEEL PART NUMBER GUIDE'!$Q$6:$R$98, 2, FALSE),VLOOKUP(Z352,'WHEEL PART NUMBER GUIDE'!$J$8:$K$54,2, FALSE),IF(V352="N/A",IF(ABS(T352)&lt;10,"0"&amp;ABS(T352),ABS(T352)),CONCATENATE(LEFT(V352,1),RIGHT(V352,1))), G352, H352)</f>
        <v>MR323785801300</v>
      </c>
      <c r="F352" s="84" t="str">
        <f t="shared" si="100"/>
        <v>MR323785801300</v>
      </c>
      <c r="G352" s="83"/>
      <c r="H352" s="83"/>
      <c r="I352" s="346">
        <v>191682037726</v>
      </c>
      <c r="J352" s="102">
        <v>45329.360103159721</v>
      </c>
      <c r="K352" s="16" t="s">
        <v>1230</v>
      </c>
      <c r="L352" s="328">
        <v>349</v>
      </c>
      <c r="M352" s="85">
        <f t="shared" si="103"/>
        <v>349</v>
      </c>
      <c r="N352" s="630"/>
      <c r="O352" s="29">
        <v>17</v>
      </c>
      <c r="P352" s="8">
        <v>8.5</v>
      </c>
      <c r="Q352" s="92" t="str">
        <f t="shared" si="104"/>
        <v>8x6.5</v>
      </c>
      <c r="R352" s="3">
        <v>8</v>
      </c>
      <c r="S352" s="29">
        <v>6.5</v>
      </c>
      <c r="T352" s="29">
        <v>0</v>
      </c>
      <c r="U352" s="77">
        <v>4.72</v>
      </c>
      <c r="V352" s="93" t="s">
        <v>85</v>
      </c>
      <c r="W352" s="16">
        <v>130.81</v>
      </c>
      <c r="X352" s="8">
        <v>29.6</v>
      </c>
      <c r="Y352" s="47">
        <v>3640</v>
      </c>
      <c r="Z352" s="11" t="s">
        <v>4122</v>
      </c>
      <c r="AA352" s="11" t="s">
        <v>2845</v>
      </c>
      <c r="AB352" s="47" t="str">
        <f t="shared" si="106"/>
        <v>17x8.5, 8x6.5, 0 OS, 3640 lbs</v>
      </c>
      <c r="AC352" s="74" t="s">
        <v>6744</v>
      </c>
      <c r="AD352" s="46" t="str">
        <f>IF(AC352="N/A","None",VLOOKUP(AC352,ACCESSORIES!F:N,9,FALSE))</f>
        <v>Push Thru</v>
      </c>
      <c r="AE352" s="82">
        <f>_xlfn.IFNA(VLOOKUP(AC352,ACCESSORIES!F:J,5,FALSE),"N/A")</f>
        <v>33</v>
      </c>
      <c r="AF352" s="80" t="s">
        <v>85</v>
      </c>
      <c r="AG352" s="80" t="s">
        <v>85</v>
      </c>
      <c r="AH352" s="80" t="s">
        <v>85</v>
      </c>
      <c r="AI352" s="80" t="s">
        <v>85</v>
      </c>
      <c r="AJ352" s="9" t="str">
        <f>_xlfn.IFNA(VLOOKUP(AI352,ACCESSORIES!F:J,5,FALSE),"N/A")</f>
        <v>N/A</v>
      </c>
      <c r="AK352" s="13" t="s">
        <v>237</v>
      </c>
      <c r="AL352" s="38" t="str">
        <f>_xlfn.IFNA(VLOOKUP(AK352,ACCESSORIES!E:M,6,FALSE),"N/A")</f>
        <v>N/A</v>
      </c>
      <c r="AM352" s="38" t="str">
        <f>_xlfn.IFNA(VLOOKUP(AL352,ACCESSORIES!F:J,5,FALSE),"N/A")</f>
        <v>N/A</v>
      </c>
      <c r="AN352" s="38" t="str">
        <f>_xlfn.IFNA(VLOOKUP(AM352,ACCESSORIES!G:K,5,FALSE),"N/A")</f>
        <v>N/A</v>
      </c>
      <c r="AO352" s="75">
        <v>16.2</v>
      </c>
      <c r="AP352" s="75">
        <v>60</v>
      </c>
      <c r="AQ352" s="3">
        <v>200</v>
      </c>
      <c r="AR352" s="34">
        <v>0</v>
      </c>
      <c r="AS352" s="34">
        <v>0</v>
      </c>
      <c r="AT352" s="34">
        <v>26.6</v>
      </c>
      <c r="AU352" s="34">
        <v>46.7</v>
      </c>
      <c r="AV352" s="34">
        <v>209.6</v>
      </c>
      <c r="AW352" s="94">
        <v>205.8</v>
      </c>
      <c r="AX352" s="381">
        <v>126.6</v>
      </c>
      <c r="AY352" s="382">
        <v>85</v>
      </c>
      <c r="AZ352" s="382">
        <v>85</v>
      </c>
      <c r="BA352" s="49">
        <v>32</v>
      </c>
      <c r="BB352" s="48">
        <f t="shared" si="101"/>
        <v>1.26</v>
      </c>
      <c r="BC352" s="3" t="s">
        <v>85</v>
      </c>
      <c r="BD352" s="412" t="str">
        <f>_xlfn.IFNA(VLOOKUP(BC352,ACCESSORIES!F:J,5,FALSE),"N/A")</f>
        <v>N/A</v>
      </c>
      <c r="BE352" s="3" t="s">
        <v>85</v>
      </c>
      <c r="BF352" s="412" t="str">
        <f>_xlfn.IFNA(VLOOKUP(BE352,ACCESSORIES!F:J,5,FALSE),"N/A")</f>
        <v>N/A</v>
      </c>
      <c r="BG352" s="70">
        <v>35</v>
      </c>
      <c r="BH352" s="50">
        <v>20.236220472440898</v>
      </c>
      <c r="BI352" s="50">
        <v>20.236220472440898</v>
      </c>
      <c r="BJ352" s="50">
        <v>11.417322834645701</v>
      </c>
      <c r="BK352" s="357">
        <f t="shared" si="105"/>
        <v>7.6616839999999839E-2</v>
      </c>
      <c r="BL352" s="73">
        <v>36</v>
      </c>
      <c r="BM352" s="107" t="s">
        <v>3771</v>
      </c>
      <c r="BN352" s="46" t="s">
        <v>3891</v>
      </c>
      <c r="BO352" s="29" t="s">
        <v>3907</v>
      </c>
      <c r="BP352" s="29" t="s">
        <v>10139</v>
      </c>
      <c r="BQ352" s="29" t="s">
        <v>6786</v>
      </c>
      <c r="BR352" s="29" t="s">
        <v>6576</v>
      </c>
      <c r="BS352" s="74" t="s">
        <v>4101</v>
      </c>
      <c r="BT352" s="74" t="s">
        <v>3909</v>
      </c>
      <c r="BU352" s="74" t="s">
        <v>6577</v>
      </c>
      <c r="BV352" s="74"/>
      <c r="BW352" s="74"/>
      <c r="BX352" s="74"/>
      <c r="BY352" s="300" t="s">
        <v>8027</v>
      </c>
      <c r="BZ352" s="363" t="s">
        <v>8028</v>
      </c>
      <c r="CA352" s="300" t="s">
        <v>8025</v>
      </c>
      <c r="CB352" s="363" t="s">
        <v>8026</v>
      </c>
      <c r="CC352" s="86" t="str">
        <f t="shared" si="98"/>
        <v>MR323, 17x8.5, 0mm Offset, 8x6.5, 130.81mm Centerbore, Gloss Black</v>
      </c>
      <c r="CD352" s="74" t="s">
        <v>3719</v>
      </c>
      <c r="CE352" s="74" t="s">
        <v>3720</v>
      </c>
      <c r="CF352" s="74" t="str">
        <f t="shared" si="99"/>
        <v>STREET (3XX)</v>
      </c>
    </row>
    <row r="353" spans="1:84" s="36" customFormat="1" ht="15" customHeight="1">
      <c r="A353" s="22">
        <f t="shared" si="102"/>
        <v>351</v>
      </c>
      <c r="B353" s="4" t="s">
        <v>84</v>
      </c>
      <c r="C353" s="92" t="s">
        <v>1038</v>
      </c>
      <c r="D353" s="92" t="s">
        <v>6743</v>
      </c>
      <c r="E353" s="84" t="str">
        <f>CONCATENATE(LEFT(D353,5),VLOOKUP(CONCATENATE(O353,"x",P353),'WHEEL PART NUMBER GUIDE'!$B$9:$C$51,2,FALSE),VLOOKUP(CONCATENATE(Q353, W353), 'WHEEL PART NUMBER GUIDE'!$Q$6:$R$98, 2, FALSE),VLOOKUP(Z353,'WHEEL PART NUMBER GUIDE'!$J$8:$K$54,2, FALSE),IF(V353="N/A",IF(ABS(T353)&lt;10,"0"&amp;ABS(T353),ABS(T353)),CONCATENATE(LEFT(V353,1),RIGHT(V353,1))), G353, H353)</f>
        <v>MR323785871300</v>
      </c>
      <c r="F353" s="84" t="str">
        <f t="shared" si="100"/>
        <v>MR323785871300</v>
      </c>
      <c r="G353" s="83"/>
      <c r="H353" s="83"/>
      <c r="I353" s="346">
        <v>191682037740</v>
      </c>
      <c r="J353" s="102">
        <v>45329.36010380787</v>
      </c>
      <c r="K353" s="16" t="s">
        <v>1230</v>
      </c>
      <c r="L353" s="328">
        <v>349</v>
      </c>
      <c r="M353" s="85">
        <f t="shared" si="103"/>
        <v>349</v>
      </c>
      <c r="N353" s="630"/>
      <c r="O353" s="29">
        <v>17</v>
      </c>
      <c r="P353" s="8">
        <v>8.5</v>
      </c>
      <c r="Q353" s="92" t="str">
        <f t="shared" si="104"/>
        <v>8x170</v>
      </c>
      <c r="R353" s="3">
        <v>8</v>
      </c>
      <c r="S353" s="29">
        <v>170</v>
      </c>
      <c r="T353" s="29">
        <v>0</v>
      </c>
      <c r="U353" s="77">
        <v>4.72</v>
      </c>
      <c r="V353" s="93" t="s">
        <v>85</v>
      </c>
      <c r="W353" s="16">
        <v>130.81</v>
      </c>
      <c r="X353" s="8">
        <v>29.6</v>
      </c>
      <c r="Y353" s="47">
        <v>3640</v>
      </c>
      <c r="Z353" s="11" t="s">
        <v>4122</v>
      </c>
      <c r="AA353" s="11" t="s">
        <v>2845</v>
      </c>
      <c r="AB353" s="47" t="str">
        <f t="shared" si="106"/>
        <v>17x8.5, 8x170, 0 OS, 3640 lbs</v>
      </c>
      <c r="AC353" s="74" t="s">
        <v>4926</v>
      </c>
      <c r="AD353" s="46" t="str">
        <f>IF(AC353="N/A","None",VLOOKUP(AC353,ACCESSORIES!F:N,9,FALSE))</f>
        <v>Push Thru</v>
      </c>
      <c r="AE353" s="82">
        <f>_xlfn.IFNA(VLOOKUP(AC353,ACCESSORIES!F:J,5,FALSE),"N/A")</f>
        <v>33</v>
      </c>
      <c r="AF353" s="80" t="s">
        <v>85</v>
      </c>
      <c r="AG353" s="80" t="s">
        <v>85</v>
      </c>
      <c r="AH353" s="80" t="s">
        <v>85</v>
      </c>
      <c r="AI353" s="80" t="s">
        <v>85</v>
      </c>
      <c r="AJ353" s="9" t="str">
        <f>_xlfn.IFNA(VLOOKUP(AI353,ACCESSORIES!F:J,5,FALSE),"N/A")</f>
        <v>N/A</v>
      </c>
      <c r="AK353" s="13" t="s">
        <v>237</v>
      </c>
      <c r="AL353" s="38" t="str">
        <f>_xlfn.IFNA(VLOOKUP(AK353,ACCESSORIES!E:M,6,FALSE),"N/A")</f>
        <v>N/A</v>
      </c>
      <c r="AM353" s="38" t="str">
        <f>_xlfn.IFNA(VLOOKUP(AL353,ACCESSORIES!F:J,5,FALSE),"N/A")</f>
        <v>N/A</v>
      </c>
      <c r="AN353" s="38" t="str">
        <f>_xlfn.IFNA(VLOOKUP(AM353,ACCESSORIES!G:K,5,FALSE),"N/A")</f>
        <v>N/A</v>
      </c>
      <c r="AO353" s="75">
        <v>16.2</v>
      </c>
      <c r="AP353" s="75">
        <v>60</v>
      </c>
      <c r="AQ353" s="3">
        <v>200</v>
      </c>
      <c r="AR353" s="34">
        <v>0</v>
      </c>
      <c r="AS353" s="34">
        <v>0</v>
      </c>
      <c r="AT353" s="34">
        <v>25.6</v>
      </c>
      <c r="AU353" s="34">
        <v>46.3</v>
      </c>
      <c r="AV353" s="34">
        <v>209.6</v>
      </c>
      <c r="AW353" s="94">
        <v>205.8</v>
      </c>
      <c r="AX353" s="381">
        <v>126.6</v>
      </c>
      <c r="AY353" s="382">
        <v>108</v>
      </c>
      <c r="AZ353" s="382">
        <v>108</v>
      </c>
      <c r="BA353" s="49">
        <v>32</v>
      </c>
      <c r="BB353" s="48">
        <f t="shared" si="101"/>
        <v>1.26</v>
      </c>
      <c r="BC353" s="3" t="s">
        <v>85</v>
      </c>
      <c r="BD353" s="412" t="str">
        <f>_xlfn.IFNA(VLOOKUP(BC353,ACCESSORIES!F:J,5,FALSE),"N/A")</f>
        <v>N/A</v>
      </c>
      <c r="BE353" s="3" t="s">
        <v>85</v>
      </c>
      <c r="BF353" s="412" t="str">
        <f>_xlfn.IFNA(VLOOKUP(BE353,ACCESSORIES!F:J,5,FALSE),"N/A")</f>
        <v>N/A</v>
      </c>
      <c r="BG353" s="70">
        <v>35</v>
      </c>
      <c r="BH353" s="50">
        <v>20.236220472440898</v>
      </c>
      <c r="BI353" s="50">
        <v>20.236220472440898</v>
      </c>
      <c r="BJ353" s="50">
        <v>11.417322834645701</v>
      </c>
      <c r="BK353" s="357">
        <f t="shared" si="105"/>
        <v>7.6616839999999839E-2</v>
      </c>
      <c r="BL353" s="73">
        <v>36</v>
      </c>
      <c r="BM353" s="107" t="s">
        <v>3771</v>
      </c>
      <c r="BN353" s="46" t="s">
        <v>3891</v>
      </c>
      <c r="BO353" s="29" t="s">
        <v>3907</v>
      </c>
      <c r="BP353" s="29" t="s">
        <v>10139</v>
      </c>
      <c r="BQ353" s="29" t="s">
        <v>6786</v>
      </c>
      <c r="BR353" s="29" t="s">
        <v>6576</v>
      </c>
      <c r="BS353" s="74" t="s">
        <v>4101</v>
      </c>
      <c r="BT353" s="74" t="s">
        <v>3909</v>
      </c>
      <c r="BU353" s="74" t="s">
        <v>6577</v>
      </c>
      <c r="BV353" s="74"/>
      <c r="BW353" s="74"/>
      <c r="BX353" s="74"/>
      <c r="BY353" s="300" t="s">
        <v>8027</v>
      </c>
      <c r="BZ353" s="363" t="s">
        <v>8028</v>
      </c>
      <c r="CA353" s="300" t="s">
        <v>8025</v>
      </c>
      <c r="CB353" s="363" t="s">
        <v>8026</v>
      </c>
      <c r="CC353" s="86" t="str">
        <f t="shared" si="98"/>
        <v>MR323, 17x8.5, 0mm Offset, 8x170, 130.81mm Centerbore, Gloss Black</v>
      </c>
      <c r="CD353" s="74" t="s">
        <v>3719</v>
      </c>
      <c r="CE353" s="74" t="s">
        <v>3720</v>
      </c>
      <c r="CF353" s="74" t="str">
        <f t="shared" si="99"/>
        <v>STREET (3XX)</v>
      </c>
    </row>
    <row r="354" spans="1:84" s="36" customFormat="1" ht="15" customHeight="1">
      <c r="A354" s="22">
        <f t="shared" si="102"/>
        <v>352</v>
      </c>
      <c r="B354" s="4" t="s">
        <v>84</v>
      </c>
      <c r="C354" s="92" t="s">
        <v>1038</v>
      </c>
      <c r="D354" s="92" t="s">
        <v>6743</v>
      </c>
      <c r="E354" s="84" t="str">
        <f>CONCATENATE(LEFT(D354,5),VLOOKUP(CONCATENATE(O354,"x",P354),'WHEEL PART NUMBER GUIDE'!$B$9:$C$51,2,FALSE),VLOOKUP(CONCATENATE(Q354, W354), 'WHEEL PART NUMBER GUIDE'!$Q$6:$R$98, 2, FALSE),VLOOKUP(Z354,'WHEEL PART NUMBER GUIDE'!$J$8:$K$54,2, FALSE),IF(V354="N/A",IF(ABS(T354)&lt;10,"0"&amp;ABS(T354),ABS(T354)),CONCATENATE(LEFT(V354,1),RIGHT(V354,1))), G354, H354)</f>
        <v>MR323785881300</v>
      </c>
      <c r="F354" s="84" t="str">
        <f t="shared" si="100"/>
        <v>MR323785881300</v>
      </c>
      <c r="G354" s="83"/>
      <c r="H354" s="83"/>
      <c r="I354" s="346">
        <v>191682037764</v>
      </c>
      <c r="J354" s="102">
        <v>45329.360104143518</v>
      </c>
      <c r="K354" s="16" t="s">
        <v>1230</v>
      </c>
      <c r="L354" s="328">
        <v>349</v>
      </c>
      <c r="M354" s="85">
        <f t="shared" si="103"/>
        <v>349</v>
      </c>
      <c r="N354" s="630"/>
      <c r="O354" s="29">
        <v>17</v>
      </c>
      <c r="P354" s="8">
        <v>8.5</v>
      </c>
      <c r="Q354" s="92" t="str">
        <f t="shared" si="104"/>
        <v>8x180</v>
      </c>
      <c r="R354" s="3">
        <v>8</v>
      </c>
      <c r="S354" s="29">
        <v>180</v>
      </c>
      <c r="T354" s="29">
        <v>0</v>
      </c>
      <c r="U354" s="77">
        <v>4.72</v>
      </c>
      <c r="V354" s="93" t="s">
        <v>85</v>
      </c>
      <c r="W354" s="16">
        <v>130.81</v>
      </c>
      <c r="X354" s="8">
        <v>29.78</v>
      </c>
      <c r="Y354" s="47">
        <v>3640</v>
      </c>
      <c r="Z354" s="11" t="s">
        <v>4122</v>
      </c>
      <c r="AA354" s="11" t="s">
        <v>2845</v>
      </c>
      <c r="AB354" s="47" t="str">
        <f t="shared" si="106"/>
        <v>17x8.5, 8x180, 0 OS, 3640 lbs</v>
      </c>
      <c r="AC354" s="74" t="s">
        <v>6744</v>
      </c>
      <c r="AD354" s="46" t="str">
        <f>IF(AC354="N/A","None",VLOOKUP(AC354,ACCESSORIES!F:N,9,FALSE))</f>
        <v>Push Thru</v>
      </c>
      <c r="AE354" s="82">
        <f>_xlfn.IFNA(VLOOKUP(AC354,ACCESSORIES!F:J,5,FALSE),"N/A")</f>
        <v>33</v>
      </c>
      <c r="AF354" s="80" t="s">
        <v>85</v>
      </c>
      <c r="AG354" s="80" t="s">
        <v>85</v>
      </c>
      <c r="AH354" s="80" t="s">
        <v>85</v>
      </c>
      <c r="AI354" s="80" t="s">
        <v>85</v>
      </c>
      <c r="AJ354" s="9" t="str">
        <f>_xlfn.IFNA(VLOOKUP(AI354,ACCESSORIES!F:J,5,FALSE),"N/A")</f>
        <v>N/A</v>
      </c>
      <c r="AK354" s="13" t="s">
        <v>237</v>
      </c>
      <c r="AL354" s="38" t="str">
        <f>_xlfn.IFNA(VLOOKUP(AK354,ACCESSORIES!E:M,6,FALSE),"N/A")</f>
        <v>N/A</v>
      </c>
      <c r="AM354" s="38" t="str">
        <f>_xlfn.IFNA(VLOOKUP(AL354,ACCESSORIES!F:J,5,FALSE),"N/A")</f>
        <v>N/A</v>
      </c>
      <c r="AN354" s="38" t="str">
        <f>_xlfn.IFNA(VLOOKUP(AM354,ACCESSORIES!G:K,5,FALSE),"N/A")</f>
        <v>N/A</v>
      </c>
      <c r="AO354" s="75">
        <v>16.2</v>
      </c>
      <c r="AP354" s="75">
        <v>60</v>
      </c>
      <c r="AQ354" s="3">
        <v>210</v>
      </c>
      <c r="AR354" s="34">
        <v>0</v>
      </c>
      <c r="AS354" s="34">
        <v>0</v>
      </c>
      <c r="AT354" s="34">
        <v>26.5</v>
      </c>
      <c r="AU354" s="34">
        <v>46.7</v>
      </c>
      <c r="AV354" s="34">
        <v>209.6</v>
      </c>
      <c r="AW354" s="94">
        <v>205.8</v>
      </c>
      <c r="AX354" s="381">
        <v>126.6</v>
      </c>
      <c r="AY354" s="382">
        <v>85</v>
      </c>
      <c r="AZ354" s="382">
        <v>85</v>
      </c>
      <c r="BA354" s="49">
        <v>32</v>
      </c>
      <c r="BB354" s="48">
        <f t="shared" si="101"/>
        <v>1.26</v>
      </c>
      <c r="BC354" s="3" t="s">
        <v>85</v>
      </c>
      <c r="BD354" s="412" t="str">
        <f>_xlfn.IFNA(VLOOKUP(BC354,ACCESSORIES!F:J,5,FALSE),"N/A")</f>
        <v>N/A</v>
      </c>
      <c r="BE354" s="3" t="s">
        <v>85</v>
      </c>
      <c r="BF354" s="412" t="str">
        <f>_xlfn.IFNA(VLOOKUP(BE354,ACCESSORIES!F:J,5,FALSE),"N/A")</f>
        <v>N/A</v>
      </c>
      <c r="BG354" s="70">
        <v>35</v>
      </c>
      <c r="BH354" s="50">
        <v>20.236220472440898</v>
      </c>
      <c r="BI354" s="50">
        <v>20.236220472440898</v>
      </c>
      <c r="BJ354" s="50">
        <v>11.417322834645701</v>
      </c>
      <c r="BK354" s="357">
        <f t="shared" si="105"/>
        <v>7.6616839999999839E-2</v>
      </c>
      <c r="BL354" s="73">
        <v>36</v>
      </c>
      <c r="BM354" s="107" t="s">
        <v>3771</v>
      </c>
      <c r="BN354" s="46" t="s">
        <v>3891</v>
      </c>
      <c r="BO354" s="29" t="s">
        <v>3907</v>
      </c>
      <c r="BP354" s="29" t="s">
        <v>10139</v>
      </c>
      <c r="BQ354" s="29" t="s">
        <v>6786</v>
      </c>
      <c r="BR354" s="29" t="s">
        <v>6576</v>
      </c>
      <c r="BS354" s="74" t="s">
        <v>4101</v>
      </c>
      <c r="BT354" s="74" t="s">
        <v>3909</v>
      </c>
      <c r="BU354" s="74" t="s">
        <v>6577</v>
      </c>
      <c r="BV354" s="74"/>
      <c r="BW354" s="74"/>
      <c r="BX354" s="74"/>
      <c r="BY354" s="300" t="s">
        <v>8027</v>
      </c>
      <c r="BZ354" s="363" t="s">
        <v>8028</v>
      </c>
      <c r="CA354" s="300" t="s">
        <v>8025</v>
      </c>
      <c r="CB354" s="363" t="s">
        <v>8026</v>
      </c>
      <c r="CC354" s="86" t="str">
        <f t="shared" si="98"/>
        <v>MR323, 17x8.5, 0mm Offset, 8x180, 130.81mm Centerbore, Gloss Black</v>
      </c>
      <c r="CD354" s="74" t="s">
        <v>3719</v>
      </c>
      <c r="CE354" s="74" t="s">
        <v>3720</v>
      </c>
      <c r="CF354" s="74" t="str">
        <f t="shared" si="99"/>
        <v>STREET (3XX)</v>
      </c>
    </row>
    <row r="355" spans="1:84" s="36" customFormat="1" ht="15" customHeight="1">
      <c r="A355" s="22">
        <f t="shared" si="102"/>
        <v>353</v>
      </c>
      <c r="B355" s="4" t="s">
        <v>84</v>
      </c>
      <c r="C355" s="92" t="s">
        <v>1038</v>
      </c>
      <c r="D355" s="92" t="s">
        <v>6743</v>
      </c>
      <c r="E355" s="84" t="str">
        <f>CONCATENATE(LEFT(D355,5),VLOOKUP(CONCATENATE(O355,"x",P355),'WHEEL PART NUMBER GUIDE'!$B$9:$C$51,2,FALSE),VLOOKUP(CONCATENATE(Q355, W355), 'WHEEL PART NUMBER GUIDE'!$Q$6:$R$98, 2, FALSE),VLOOKUP(Z355,'WHEEL PART NUMBER GUIDE'!$J$8:$K$54,2, FALSE),IF(V355="N/A",IF(ABS(T355)&lt;10,"0"&amp;ABS(T355),ABS(T355)),CONCATENATE(LEFT(V355,1),RIGHT(V355,1))), G355, H355)</f>
        <v>MR323790121338N</v>
      </c>
      <c r="F355" s="84" t="str">
        <f t="shared" si="100"/>
        <v>MR323790121338N</v>
      </c>
      <c r="G355" s="83" t="s">
        <v>2095</v>
      </c>
      <c r="H355" s="83"/>
      <c r="I355" s="346">
        <v>191682036422</v>
      </c>
      <c r="J355" s="102">
        <v>45215.433567499997</v>
      </c>
      <c r="K355" s="418" t="s">
        <v>3713</v>
      </c>
      <c r="L355" s="328">
        <v>339</v>
      </c>
      <c r="M355" s="85" t="str">
        <f t="shared" si="103"/>
        <v/>
      </c>
      <c r="N355" s="630"/>
      <c r="O355" s="29">
        <v>17</v>
      </c>
      <c r="P355" s="8">
        <v>9</v>
      </c>
      <c r="Q355" s="92" t="str">
        <f t="shared" si="104"/>
        <v>5x4.5</v>
      </c>
      <c r="R355" s="3">
        <v>5</v>
      </c>
      <c r="S355" s="29">
        <v>4.5</v>
      </c>
      <c r="T355" s="29">
        <v>-38</v>
      </c>
      <c r="U355" s="16">
        <v>3.47</v>
      </c>
      <c r="V355" s="93" t="s">
        <v>85</v>
      </c>
      <c r="W355" s="68">
        <v>83</v>
      </c>
      <c r="X355" s="8">
        <v>29.17</v>
      </c>
      <c r="Y355" s="47">
        <v>2650</v>
      </c>
      <c r="Z355" s="11" t="s">
        <v>4122</v>
      </c>
      <c r="AA355" s="11" t="s">
        <v>2845</v>
      </c>
      <c r="AB355" s="47" t="str">
        <f t="shared" si="106"/>
        <v>17x9, 5x4.5, -38 OS, 2650 lbs</v>
      </c>
      <c r="AC355" s="74" t="s">
        <v>4920</v>
      </c>
      <c r="AD355" s="46" t="str">
        <f>IF(AC355="N/A","None",VLOOKUP(AC355,ACCESSORIES!F:N,9,FALSE))</f>
        <v>Snap In</v>
      </c>
      <c r="AE355" s="82">
        <f>_xlfn.IFNA(VLOOKUP(AC355,ACCESSORIES!F:J,5,FALSE),"N/A")</f>
        <v>22</v>
      </c>
      <c r="AF355" s="80" t="s">
        <v>85</v>
      </c>
      <c r="AG355" s="80" t="s">
        <v>85</v>
      </c>
      <c r="AH355" s="80" t="s">
        <v>85</v>
      </c>
      <c r="AI355" s="80" t="s">
        <v>85</v>
      </c>
      <c r="AJ355" s="9" t="str">
        <f>_xlfn.IFNA(VLOOKUP(AI355,ACCESSORIES!F:J,5,FALSE),"N/A")</f>
        <v>N/A</v>
      </c>
      <c r="AK355" s="13" t="s">
        <v>237</v>
      </c>
      <c r="AL355" s="38" t="str">
        <f>_xlfn.IFNA(VLOOKUP(AK355,ACCESSORIES!E:M,6,FALSE),"N/A")</f>
        <v>N/A</v>
      </c>
      <c r="AM355" s="38" t="str">
        <f>_xlfn.IFNA(VLOOKUP(AL355,ACCESSORIES!F:J,5,FALSE),"N/A")</f>
        <v>N/A</v>
      </c>
      <c r="AN355" s="38" t="str">
        <f>_xlfn.IFNA(VLOOKUP(AM355,ACCESSORIES!G:K,5,FALSE),"N/A")</f>
        <v>N/A</v>
      </c>
      <c r="AO355" s="75">
        <v>16.2</v>
      </c>
      <c r="AP355" s="75">
        <v>60</v>
      </c>
      <c r="AQ355" s="3">
        <v>155</v>
      </c>
      <c r="AR355" s="34">
        <v>22.1</v>
      </c>
      <c r="AS355" s="34">
        <v>39.799999999999997</v>
      </c>
      <c r="AT355" s="34">
        <v>73.099999999999994</v>
      </c>
      <c r="AU355" s="34">
        <v>94.2</v>
      </c>
      <c r="AV355" s="34">
        <v>212.55</v>
      </c>
      <c r="AW355" s="94">
        <v>208.75</v>
      </c>
      <c r="AX355" s="381">
        <v>60.26</v>
      </c>
      <c r="AY355" s="382">
        <v>16</v>
      </c>
      <c r="AZ355" s="382">
        <v>41</v>
      </c>
      <c r="BA355" s="49">
        <v>32</v>
      </c>
      <c r="BB355" s="48">
        <f t="shared" si="101"/>
        <v>1.26</v>
      </c>
      <c r="BC355" s="3" t="s">
        <v>85</v>
      </c>
      <c r="BD355" s="412" t="str">
        <f>_xlfn.IFNA(VLOOKUP(BC355,ACCESSORIES!F:J,5,FALSE),"N/A")</f>
        <v>N/A</v>
      </c>
      <c r="BE355" s="3" t="s">
        <v>85</v>
      </c>
      <c r="BF355" s="412" t="str">
        <f>_xlfn.IFNA(VLOOKUP(BE355,ACCESSORIES!F:J,5,FALSE),"N/A")</f>
        <v>N/A</v>
      </c>
      <c r="BG355" s="70">
        <v>34</v>
      </c>
      <c r="BH355" s="50">
        <v>20.236220472440898</v>
      </c>
      <c r="BI355" s="50">
        <v>20.236220472440898</v>
      </c>
      <c r="BJ355" s="50">
        <v>12.4409448818898</v>
      </c>
      <c r="BK355" s="357">
        <f t="shared" si="105"/>
        <v>8.348593599999983E-2</v>
      </c>
      <c r="BL355" s="73">
        <v>36</v>
      </c>
      <c r="BM355" s="107" t="s">
        <v>3771</v>
      </c>
      <c r="BN355" s="46" t="s">
        <v>3891</v>
      </c>
      <c r="BO355" s="29" t="s">
        <v>3907</v>
      </c>
      <c r="BP355" s="29" t="s">
        <v>10139</v>
      </c>
      <c r="BQ355" s="29" t="s">
        <v>6786</v>
      </c>
      <c r="BR355" s="29" t="s">
        <v>6576</v>
      </c>
      <c r="BS355" s="74" t="s">
        <v>4101</v>
      </c>
      <c r="BT355" s="74" t="s">
        <v>3909</v>
      </c>
      <c r="BU355" s="74" t="s">
        <v>6577</v>
      </c>
      <c r="BV355" s="74"/>
      <c r="BW355" s="74"/>
      <c r="BX355" s="74"/>
      <c r="BY355" s="300" t="s">
        <v>8013</v>
      </c>
      <c r="BZ355" s="363" t="s">
        <v>8014</v>
      </c>
      <c r="CA355" s="300" t="s">
        <v>8015</v>
      </c>
      <c r="CB355" s="363" t="s">
        <v>8016</v>
      </c>
      <c r="CC355" s="86" t="str">
        <f t="shared" si="98"/>
        <v>CLOSEOUT - MR323, 17x9, -38mm Offset, 5x4.5, 83mm Centerbore, Gloss Black</v>
      </c>
      <c r="CD355" s="74" t="s">
        <v>3719</v>
      </c>
      <c r="CE355" s="74" t="s">
        <v>3720</v>
      </c>
      <c r="CF355" s="74" t="str">
        <f t="shared" si="99"/>
        <v>STREET (3XX)</v>
      </c>
    </row>
    <row r="356" spans="1:84" s="36" customFormat="1" ht="15" customHeight="1">
      <c r="A356" s="22">
        <f t="shared" si="102"/>
        <v>354</v>
      </c>
      <c r="B356" s="4" t="s">
        <v>84</v>
      </c>
      <c r="C356" s="92" t="s">
        <v>1038</v>
      </c>
      <c r="D356" s="92" t="s">
        <v>6743</v>
      </c>
      <c r="E356" s="84" t="str">
        <f>CONCATENATE(LEFT(D356,5),VLOOKUP(CONCATENATE(O356,"x",P356),'WHEEL PART NUMBER GUIDE'!$B$9:$C$51,2,FALSE),VLOOKUP(CONCATENATE(Q356, W356), 'WHEEL PART NUMBER GUIDE'!$Q$6:$R$98, 2, FALSE),VLOOKUP(Z356,'WHEEL PART NUMBER GUIDE'!$J$8:$K$54,2, FALSE),IF(V356="N/A",IF(ABS(T356)&lt;10,"0"&amp;ABS(T356),ABS(T356)),CONCATENATE(LEFT(V356,1),RIGHT(V356,1))), G356, H356)</f>
        <v>MR323790501538N</v>
      </c>
      <c r="F356" s="84" t="str">
        <f t="shared" si="100"/>
        <v>MR323790501538N</v>
      </c>
      <c r="G356" s="83" t="s">
        <v>2095</v>
      </c>
      <c r="H356" s="83"/>
      <c r="I356" s="346" t="s">
        <v>6754</v>
      </c>
      <c r="J356" s="102">
        <v>45223.491612893522</v>
      </c>
      <c r="K356" s="418" t="s">
        <v>3713</v>
      </c>
      <c r="L356" s="328">
        <v>339</v>
      </c>
      <c r="M356" s="85" t="str">
        <f t="shared" si="103"/>
        <v/>
      </c>
      <c r="N356" s="630"/>
      <c r="O356" s="29">
        <v>17</v>
      </c>
      <c r="P356" s="8">
        <v>9</v>
      </c>
      <c r="Q356" s="92" t="str">
        <f t="shared" si="104"/>
        <v>5x5</v>
      </c>
      <c r="R356" s="3">
        <v>5</v>
      </c>
      <c r="S356" s="29">
        <v>5</v>
      </c>
      <c r="T356" s="29">
        <v>-38</v>
      </c>
      <c r="U356" s="16">
        <v>3.47</v>
      </c>
      <c r="V356" s="93" t="s">
        <v>85</v>
      </c>
      <c r="W356" s="16">
        <v>71.5</v>
      </c>
      <c r="X356" s="8">
        <v>29.17</v>
      </c>
      <c r="Y356" s="47">
        <v>2650</v>
      </c>
      <c r="Z356" s="11" t="s">
        <v>6749</v>
      </c>
      <c r="AA356" s="11" t="s">
        <v>2846</v>
      </c>
      <c r="AB356" s="47" t="str">
        <f t="shared" si="106"/>
        <v>17x9, 5x5, -38 OS, 2650 lbs</v>
      </c>
      <c r="AC356" s="74" t="s">
        <v>5622</v>
      </c>
      <c r="AD356" s="46" t="str">
        <f>IF(AC356="N/A","None",VLOOKUP(AC356,ACCESSORIES!F:N,9,FALSE))</f>
        <v>Snap In</v>
      </c>
      <c r="AE356" s="82">
        <f>_xlfn.IFNA(VLOOKUP(AC356,ACCESSORIES!F:J,5,FALSE),"N/A")</f>
        <v>22</v>
      </c>
      <c r="AF356" s="80" t="s">
        <v>85</v>
      </c>
      <c r="AG356" s="80" t="s">
        <v>85</v>
      </c>
      <c r="AH356" s="80" t="s">
        <v>85</v>
      </c>
      <c r="AI356" s="80" t="s">
        <v>85</v>
      </c>
      <c r="AJ356" s="9" t="str">
        <f>_xlfn.IFNA(VLOOKUP(AI356,ACCESSORIES!F:J,5,FALSE),"N/A")</f>
        <v>N/A</v>
      </c>
      <c r="AK356" s="13" t="s">
        <v>237</v>
      </c>
      <c r="AL356" s="38" t="str">
        <f>_xlfn.IFNA(VLOOKUP(AK356,ACCESSORIES!E:M,6,FALSE),"N/A")</f>
        <v>N/A</v>
      </c>
      <c r="AM356" s="38" t="str">
        <f>_xlfn.IFNA(VLOOKUP(AL356,ACCESSORIES!F:J,5,FALSE),"N/A")</f>
        <v>N/A</v>
      </c>
      <c r="AN356" s="38" t="str">
        <f>_xlfn.IFNA(VLOOKUP(AM356,ACCESSORIES!G:K,5,FALSE),"N/A")</f>
        <v>N/A</v>
      </c>
      <c r="AO356" s="75">
        <v>16.2</v>
      </c>
      <c r="AP356" s="75">
        <v>60</v>
      </c>
      <c r="AQ356" s="3">
        <v>160</v>
      </c>
      <c r="AR356" s="34">
        <v>18.399999999999999</v>
      </c>
      <c r="AS356" s="34">
        <v>38</v>
      </c>
      <c r="AT356" s="34">
        <v>73.099999999999994</v>
      </c>
      <c r="AU356" s="34">
        <v>94.2</v>
      </c>
      <c r="AV356" s="34">
        <v>212.55</v>
      </c>
      <c r="AW356" s="94">
        <v>208.75</v>
      </c>
      <c r="AX356" s="381">
        <v>71.5</v>
      </c>
      <c r="AY356" s="382">
        <v>41</v>
      </c>
      <c r="AZ356" s="382">
        <v>41</v>
      </c>
      <c r="BA356" s="49">
        <v>32</v>
      </c>
      <c r="BB356" s="48">
        <f t="shared" si="101"/>
        <v>1.26</v>
      </c>
      <c r="BC356" s="3" t="s">
        <v>85</v>
      </c>
      <c r="BD356" s="412" t="str">
        <f>_xlfn.IFNA(VLOOKUP(BC356,ACCESSORIES!F:J,5,FALSE),"N/A")</f>
        <v>N/A</v>
      </c>
      <c r="BE356" s="3" t="s">
        <v>85</v>
      </c>
      <c r="BF356" s="412" t="str">
        <f>_xlfn.IFNA(VLOOKUP(BE356,ACCESSORIES!F:J,5,FALSE),"N/A")</f>
        <v>N/A</v>
      </c>
      <c r="BG356" s="70">
        <v>34</v>
      </c>
      <c r="BH356" s="50">
        <v>20.236220472440898</v>
      </c>
      <c r="BI356" s="50">
        <v>20.236220472440898</v>
      </c>
      <c r="BJ356" s="50">
        <v>12.4409448818898</v>
      </c>
      <c r="BK356" s="357">
        <f t="shared" si="105"/>
        <v>8.348593599999983E-2</v>
      </c>
      <c r="BL356" s="73">
        <v>36</v>
      </c>
      <c r="BM356" s="107" t="s">
        <v>3771</v>
      </c>
      <c r="BN356" s="46" t="s">
        <v>3891</v>
      </c>
      <c r="BO356" s="29" t="s">
        <v>3907</v>
      </c>
      <c r="BP356" s="29" t="s">
        <v>10139</v>
      </c>
      <c r="BQ356" s="29" t="s">
        <v>6786</v>
      </c>
      <c r="BR356" s="29" t="s">
        <v>6576</v>
      </c>
      <c r="BS356" s="74" t="s">
        <v>4101</v>
      </c>
      <c r="BT356" s="74" t="s">
        <v>3909</v>
      </c>
      <c r="BU356" s="74" t="s">
        <v>6577</v>
      </c>
      <c r="BV356" s="74"/>
      <c r="BW356" s="74"/>
      <c r="BX356" s="74"/>
      <c r="BY356" s="300" t="s">
        <v>8029</v>
      </c>
      <c r="BZ356" s="363" t="s">
        <v>8030</v>
      </c>
      <c r="CA356" s="300" t="s">
        <v>8031</v>
      </c>
      <c r="CB356" s="363" t="s">
        <v>8032</v>
      </c>
      <c r="CC356" s="86" t="str">
        <f t="shared" si="98"/>
        <v>CLOSEOUT - MR323, 17x9, -38mm Offset, 5x5, 71.5mm Centerbore, Gloss Bronze</v>
      </c>
      <c r="CD356" s="74" t="s">
        <v>3719</v>
      </c>
      <c r="CE356" s="74" t="s">
        <v>3720</v>
      </c>
      <c r="CF356" s="74" t="str">
        <f t="shared" si="99"/>
        <v>STREET (3XX)</v>
      </c>
    </row>
    <row r="357" spans="1:84" s="36" customFormat="1" ht="15" customHeight="1">
      <c r="A357" s="22">
        <f t="shared" si="102"/>
        <v>355</v>
      </c>
      <c r="B357" s="4" t="s">
        <v>84</v>
      </c>
      <c r="C357" s="92" t="s">
        <v>1038</v>
      </c>
      <c r="D357" s="92" t="s">
        <v>6743</v>
      </c>
      <c r="E357" s="84" t="str">
        <f>CONCATENATE(LEFT(D357,5),VLOOKUP(CONCATENATE(O357,"x",P357),'WHEEL PART NUMBER GUIDE'!$B$9:$C$51,2,FALSE),VLOOKUP(CONCATENATE(Q357, W357), 'WHEEL PART NUMBER GUIDE'!$Q$6:$R$98, 2, FALSE),VLOOKUP(Z357,'WHEEL PART NUMBER GUIDE'!$J$8:$K$54,2, FALSE),IF(V357="N/A",IF(ABS(T357)&lt;10,"0"&amp;ABS(T357),ABS(T357)),CONCATENATE(LEFT(V357,1),RIGHT(V357,1))), G357, H357)</f>
        <v>MR323890161312</v>
      </c>
      <c r="F357" s="84" t="str">
        <f t="shared" si="100"/>
        <v>MR323890161312</v>
      </c>
      <c r="G357" s="83"/>
      <c r="H357" s="83"/>
      <c r="I357" s="346">
        <v>191682036453</v>
      </c>
      <c r="J357" s="102">
        <v>45215.433568055552</v>
      </c>
      <c r="K357" s="16" t="s">
        <v>1230</v>
      </c>
      <c r="L357" s="328">
        <v>389</v>
      </c>
      <c r="M357" s="85">
        <f t="shared" si="103"/>
        <v>389</v>
      </c>
      <c r="N357" s="630"/>
      <c r="O357" s="29">
        <v>18</v>
      </c>
      <c r="P357" s="8">
        <v>9</v>
      </c>
      <c r="Q357" s="92" t="str">
        <f t="shared" si="104"/>
        <v>6x135</v>
      </c>
      <c r="R357" s="3">
        <v>6</v>
      </c>
      <c r="S357" s="29">
        <v>135</v>
      </c>
      <c r="T357" s="29">
        <v>12</v>
      </c>
      <c r="U357" s="16">
        <v>5.44</v>
      </c>
      <c r="V357" s="93" t="s">
        <v>85</v>
      </c>
      <c r="W357" s="16">
        <v>87</v>
      </c>
      <c r="X357" s="8">
        <v>31.3</v>
      </c>
      <c r="Y357" s="47">
        <v>2650</v>
      </c>
      <c r="Z357" s="11" t="s">
        <v>4122</v>
      </c>
      <c r="AA357" s="11" t="s">
        <v>2845</v>
      </c>
      <c r="AB357" s="47" t="str">
        <f t="shared" si="106"/>
        <v>18x9, 6x135, 12 OS, 2650 lbs</v>
      </c>
      <c r="AC357" s="74" t="s">
        <v>4921</v>
      </c>
      <c r="AD357" s="46" t="str">
        <f>IF(AC357="N/A","None",VLOOKUP(AC357,ACCESSORIES!F:N,9,FALSE))</f>
        <v>Snap In</v>
      </c>
      <c r="AE357" s="82">
        <f>_xlfn.IFNA(VLOOKUP(AC357,ACCESSORIES!F:J,5,FALSE),"N/A")</f>
        <v>22</v>
      </c>
      <c r="AF357" s="80" t="s">
        <v>85</v>
      </c>
      <c r="AG357" s="80" t="s">
        <v>85</v>
      </c>
      <c r="AH357" s="80" t="s">
        <v>85</v>
      </c>
      <c r="AI357" s="80" t="s">
        <v>85</v>
      </c>
      <c r="AJ357" s="9" t="str">
        <f>_xlfn.IFNA(VLOOKUP(AI357,ACCESSORIES!F:J,5,FALSE),"N/A")</f>
        <v>N/A</v>
      </c>
      <c r="AK357" s="13" t="s">
        <v>237</v>
      </c>
      <c r="AL357" s="38" t="str">
        <f>_xlfn.IFNA(VLOOKUP(AK357,ACCESSORIES!E:M,6,FALSE),"N/A")</f>
        <v>N/A</v>
      </c>
      <c r="AM357" s="38" t="str">
        <f>_xlfn.IFNA(VLOOKUP(AL357,ACCESSORIES!F:J,5,FALSE),"N/A")</f>
        <v>N/A</v>
      </c>
      <c r="AN357" s="38" t="str">
        <f>_xlfn.IFNA(VLOOKUP(AM357,ACCESSORIES!G:K,5,FALSE),"N/A")</f>
        <v>N/A</v>
      </c>
      <c r="AO357" s="75">
        <v>16.2</v>
      </c>
      <c r="AP357" s="75">
        <v>60</v>
      </c>
      <c r="AQ357" s="3">
        <v>175</v>
      </c>
      <c r="AR357" s="34">
        <v>4.3</v>
      </c>
      <c r="AS357" s="34">
        <v>21.4</v>
      </c>
      <c r="AT357" s="34">
        <v>38.4</v>
      </c>
      <c r="AU357" s="34">
        <v>47.5</v>
      </c>
      <c r="AV357" s="34">
        <v>223.8</v>
      </c>
      <c r="AW357" s="94">
        <v>220.05</v>
      </c>
      <c r="AX357" s="381">
        <v>82.5</v>
      </c>
      <c r="AY357" s="382">
        <v>33</v>
      </c>
      <c r="AZ357" s="382">
        <v>41</v>
      </c>
      <c r="BA357" s="49">
        <v>32</v>
      </c>
      <c r="BB357" s="48">
        <f t="shared" si="101"/>
        <v>1.26</v>
      </c>
      <c r="BC357" s="3" t="s">
        <v>85</v>
      </c>
      <c r="BD357" s="412" t="str">
        <f>_xlfn.IFNA(VLOOKUP(BC357,ACCESSORIES!F:J,5,FALSE),"N/A")</f>
        <v>N/A</v>
      </c>
      <c r="BE357" s="3" t="s">
        <v>85</v>
      </c>
      <c r="BF357" s="412" t="str">
        <f>_xlfn.IFNA(VLOOKUP(BE357,ACCESSORIES!F:J,5,FALSE),"N/A")</f>
        <v>N/A</v>
      </c>
      <c r="BG357" s="70">
        <v>36</v>
      </c>
      <c r="BH357" s="50">
        <v>21.141732283464599</v>
      </c>
      <c r="BI357" s="50">
        <v>21.141732283464599</v>
      </c>
      <c r="BJ357" s="50">
        <v>11.929133858267701</v>
      </c>
      <c r="BK357" s="357">
        <f t="shared" si="105"/>
        <v>8.7375807000000152E-2</v>
      </c>
      <c r="BL357" s="73">
        <v>36</v>
      </c>
      <c r="BM357" s="107" t="s">
        <v>3771</v>
      </c>
      <c r="BN357" s="46" t="s">
        <v>3891</v>
      </c>
      <c r="BO357" s="29" t="s">
        <v>3907</v>
      </c>
      <c r="BP357" s="29" t="s">
        <v>10139</v>
      </c>
      <c r="BQ357" s="29" t="s">
        <v>6786</v>
      </c>
      <c r="BR357" s="29" t="s">
        <v>6576</v>
      </c>
      <c r="BS357" s="74" t="s">
        <v>4101</v>
      </c>
      <c r="BT357" s="74" t="s">
        <v>3909</v>
      </c>
      <c r="BU357" s="74" t="s">
        <v>6577</v>
      </c>
      <c r="BV357" s="74"/>
      <c r="BW357" s="74"/>
      <c r="BX357" s="74"/>
      <c r="BY357" s="300" t="s">
        <v>8023</v>
      </c>
      <c r="BZ357" s="363" t="s">
        <v>8024</v>
      </c>
      <c r="CA357" s="300" t="s">
        <v>8021</v>
      </c>
      <c r="CB357" s="363" t="s">
        <v>8022</v>
      </c>
      <c r="CC357" s="86" t="str">
        <f t="shared" si="98"/>
        <v>MR323, 18x9, +12mm Offset, 6x135, 87mm Centerbore, Gloss Black</v>
      </c>
      <c r="CD357" s="74" t="s">
        <v>3719</v>
      </c>
      <c r="CE357" s="74" t="s">
        <v>3720</v>
      </c>
      <c r="CF357" s="74" t="str">
        <f t="shared" si="99"/>
        <v>STREET (3XX)</v>
      </c>
    </row>
    <row r="358" spans="1:84" s="36" customFormat="1" ht="15" customHeight="1">
      <c r="A358" s="22">
        <f t="shared" si="102"/>
        <v>356</v>
      </c>
      <c r="B358" s="4" t="s">
        <v>84</v>
      </c>
      <c r="C358" s="92" t="s">
        <v>1038</v>
      </c>
      <c r="D358" s="92" t="s">
        <v>6743</v>
      </c>
      <c r="E358" s="84" t="str">
        <f>CONCATENATE(LEFT(D358,5),VLOOKUP(CONCATENATE(O358,"x",P358),'WHEEL PART NUMBER GUIDE'!$B$9:$C$51,2,FALSE),VLOOKUP(CONCATENATE(Q358, W358), 'WHEEL PART NUMBER GUIDE'!$Q$6:$R$98, 2, FALSE),VLOOKUP(Z358,'WHEEL PART NUMBER GUIDE'!$J$8:$K$54,2, FALSE),IF(V358="N/A",IF(ABS(T358)&lt;10,"0"&amp;ABS(T358),ABS(T358)),CONCATENATE(LEFT(V358,1),RIGHT(V358,1))), G358, H358)</f>
        <v>MR323890161512</v>
      </c>
      <c r="F358" s="84" t="str">
        <f t="shared" si="100"/>
        <v>MR323890161512</v>
      </c>
      <c r="G358" s="83"/>
      <c r="H358" s="83"/>
      <c r="I358" s="346" t="s">
        <v>6756</v>
      </c>
      <c r="J358" s="102">
        <v>45223.49161326389</v>
      </c>
      <c r="K358" s="418" t="s">
        <v>3713</v>
      </c>
      <c r="L358" s="328">
        <v>389</v>
      </c>
      <c r="M358" s="85" t="str">
        <f t="shared" si="103"/>
        <v/>
      </c>
      <c r="N358" s="630"/>
      <c r="O358" s="29">
        <v>18</v>
      </c>
      <c r="P358" s="8">
        <v>9</v>
      </c>
      <c r="Q358" s="92" t="str">
        <f t="shared" si="104"/>
        <v>6x135</v>
      </c>
      <c r="R358" s="3">
        <v>6</v>
      </c>
      <c r="S358" s="29">
        <v>135</v>
      </c>
      <c r="T358" s="29">
        <v>12</v>
      </c>
      <c r="U358" s="16">
        <v>5.44</v>
      </c>
      <c r="V358" s="93" t="s">
        <v>85</v>
      </c>
      <c r="W358" s="16">
        <v>87</v>
      </c>
      <c r="X358" s="8">
        <v>31.3</v>
      </c>
      <c r="Y358" s="47">
        <v>2650</v>
      </c>
      <c r="Z358" s="11" t="s">
        <v>6749</v>
      </c>
      <c r="AA358" s="11" t="s">
        <v>2846</v>
      </c>
      <c r="AB358" s="47" t="str">
        <f t="shared" si="106"/>
        <v>18x9, 6x135, 12 OS, 2650 lbs</v>
      </c>
      <c r="AC358" s="74" t="s">
        <v>5622</v>
      </c>
      <c r="AD358" s="46" t="str">
        <f>IF(AC358="N/A","None",VLOOKUP(AC358,ACCESSORIES!F:N,9,FALSE))</f>
        <v>Snap In</v>
      </c>
      <c r="AE358" s="82">
        <f>_xlfn.IFNA(VLOOKUP(AC358,ACCESSORIES!F:J,5,FALSE),"N/A")</f>
        <v>22</v>
      </c>
      <c r="AF358" s="80" t="s">
        <v>85</v>
      </c>
      <c r="AG358" s="80" t="s">
        <v>85</v>
      </c>
      <c r="AH358" s="80" t="s">
        <v>85</v>
      </c>
      <c r="AI358" s="80" t="s">
        <v>85</v>
      </c>
      <c r="AJ358" s="9" t="str">
        <f>_xlfn.IFNA(VLOOKUP(AI358,ACCESSORIES!F:J,5,FALSE),"N/A")</f>
        <v>N/A</v>
      </c>
      <c r="AK358" s="13" t="s">
        <v>237</v>
      </c>
      <c r="AL358" s="38" t="str">
        <f>_xlfn.IFNA(VLOOKUP(AK358,ACCESSORIES!E:M,6,FALSE),"N/A")</f>
        <v>N/A</v>
      </c>
      <c r="AM358" s="38" t="str">
        <f>_xlfn.IFNA(VLOOKUP(AL358,ACCESSORIES!F:J,5,FALSE),"N/A")</f>
        <v>N/A</v>
      </c>
      <c r="AN358" s="38" t="str">
        <f>_xlfn.IFNA(VLOOKUP(AM358,ACCESSORIES!G:K,5,FALSE),"N/A")</f>
        <v>N/A</v>
      </c>
      <c r="AO358" s="75">
        <v>16.2</v>
      </c>
      <c r="AP358" s="75">
        <v>60</v>
      </c>
      <c r="AQ358" s="3">
        <v>175</v>
      </c>
      <c r="AR358" s="34">
        <v>4.3</v>
      </c>
      <c r="AS358" s="34">
        <v>21.4</v>
      </c>
      <c r="AT358" s="34">
        <v>38.4</v>
      </c>
      <c r="AU358" s="34">
        <v>47.5</v>
      </c>
      <c r="AV358" s="34">
        <v>223.8</v>
      </c>
      <c r="AW358" s="94">
        <v>220.05</v>
      </c>
      <c r="AX358" s="381">
        <v>82.5</v>
      </c>
      <c r="AY358" s="382">
        <v>33</v>
      </c>
      <c r="AZ358" s="382">
        <v>41</v>
      </c>
      <c r="BA358" s="49">
        <v>32</v>
      </c>
      <c r="BB358" s="48">
        <f t="shared" si="101"/>
        <v>1.26</v>
      </c>
      <c r="BC358" s="3" t="s">
        <v>85</v>
      </c>
      <c r="BD358" s="412" t="str">
        <f>_xlfn.IFNA(VLOOKUP(BC358,ACCESSORIES!F:J,5,FALSE),"N/A")</f>
        <v>N/A</v>
      </c>
      <c r="BE358" s="3" t="s">
        <v>85</v>
      </c>
      <c r="BF358" s="412" t="str">
        <f>_xlfn.IFNA(VLOOKUP(BE358,ACCESSORIES!F:J,5,FALSE),"N/A")</f>
        <v>N/A</v>
      </c>
      <c r="BG358" s="70">
        <v>36</v>
      </c>
      <c r="BH358" s="50">
        <v>21.141732283464599</v>
      </c>
      <c r="BI358" s="50">
        <v>21.141732283464599</v>
      </c>
      <c r="BJ358" s="50">
        <v>11.929133858267701</v>
      </c>
      <c r="BK358" s="357">
        <f t="shared" si="105"/>
        <v>8.7375807000000152E-2</v>
      </c>
      <c r="BL358" s="73">
        <v>36</v>
      </c>
      <c r="BM358" s="107" t="s">
        <v>3771</v>
      </c>
      <c r="BN358" s="46" t="s">
        <v>3891</v>
      </c>
      <c r="BO358" s="29" t="s">
        <v>3907</v>
      </c>
      <c r="BP358" s="29" t="s">
        <v>10139</v>
      </c>
      <c r="BQ358" s="29" t="s">
        <v>6786</v>
      </c>
      <c r="BR358" s="29" t="s">
        <v>6576</v>
      </c>
      <c r="BS358" s="74" t="s">
        <v>4101</v>
      </c>
      <c r="BT358" s="74" t="s">
        <v>3909</v>
      </c>
      <c r="BU358" s="74" t="s">
        <v>6577</v>
      </c>
      <c r="BV358" s="74"/>
      <c r="BW358" s="74"/>
      <c r="BX358" s="74"/>
      <c r="BY358" s="300" t="s">
        <v>8033</v>
      </c>
      <c r="BZ358" s="363" t="s">
        <v>8034</v>
      </c>
      <c r="CA358" s="300" t="s">
        <v>8035</v>
      </c>
      <c r="CB358" s="363" t="s">
        <v>8036</v>
      </c>
      <c r="CC358" s="86" t="str">
        <f t="shared" si="98"/>
        <v>CLOSEOUT - MR323, 18x9, +12mm Offset, 6x135, 87mm Centerbore, Gloss Bronze</v>
      </c>
      <c r="CD358" s="74" t="s">
        <v>3719</v>
      </c>
      <c r="CE358" s="74" t="s">
        <v>3720</v>
      </c>
      <c r="CF358" s="74" t="str">
        <f t="shared" si="99"/>
        <v>STREET (3XX)</v>
      </c>
    </row>
    <row r="359" spans="1:84" s="36" customFormat="1" ht="15" customHeight="1">
      <c r="A359" s="22">
        <f t="shared" si="102"/>
        <v>357</v>
      </c>
      <c r="B359" s="4" t="s">
        <v>84</v>
      </c>
      <c r="C359" s="92" t="s">
        <v>1038</v>
      </c>
      <c r="D359" s="92" t="s">
        <v>6743</v>
      </c>
      <c r="E359" s="84" t="str">
        <f>CONCATENATE(LEFT(D359,5),VLOOKUP(CONCATENATE(O359,"x",P359),'WHEEL PART NUMBER GUIDE'!$B$9:$C$51,2,FALSE),VLOOKUP(CONCATENATE(Q359, W359), 'WHEEL PART NUMBER GUIDE'!$Q$6:$R$98, 2, FALSE),VLOOKUP(Z359,'WHEEL PART NUMBER GUIDE'!$J$8:$K$54,2, FALSE),IF(V359="N/A",IF(ABS(T359)&lt;10,"0"&amp;ABS(T359),ABS(T359)),CONCATENATE(LEFT(V359,1),RIGHT(V359,1))), G359, H359)</f>
        <v>MR323890601312</v>
      </c>
      <c r="F359" s="84" t="str">
        <f t="shared" si="100"/>
        <v>MR323890601312</v>
      </c>
      <c r="G359" s="83"/>
      <c r="H359" s="83"/>
      <c r="I359" s="346">
        <v>191682036460</v>
      </c>
      <c r="J359" s="102">
        <v>45215.433568217595</v>
      </c>
      <c r="K359" s="16" t="s">
        <v>1230</v>
      </c>
      <c r="L359" s="328">
        <v>389</v>
      </c>
      <c r="M359" s="85">
        <f t="shared" si="103"/>
        <v>389</v>
      </c>
      <c r="N359" s="630"/>
      <c r="O359" s="29">
        <v>18</v>
      </c>
      <c r="P359" s="8">
        <v>9</v>
      </c>
      <c r="Q359" s="92" t="str">
        <f t="shared" si="104"/>
        <v>6x5.5</v>
      </c>
      <c r="R359" s="3">
        <v>6</v>
      </c>
      <c r="S359" s="29">
        <v>5.5</v>
      </c>
      <c r="T359" s="29">
        <v>12</v>
      </c>
      <c r="U359" s="16">
        <v>5.44</v>
      </c>
      <c r="V359" s="93" t="s">
        <v>85</v>
      </c>
      <c r="W359" s="16">
        <v>106.25</v>
      </c>
      <c r="X359" s="8">
        <v>30.06</v>
      </c>
      <c r="Y359" s="47">
        <v>2650</v>
      </c>
      <c r="Z359" s="11" t="s">
        <v>4122</v>
      </c>
      <c r="AA359" s="11" t="s">
        <v>2845</v>
      </c>
      <c r="AB359" s="47" t="str">
        <f t="shared" si="106"/>
        <v>18x9, 6x5.5, 12 OS, 2650 lbs</v>
      </c>
      <c r="AC359" s="74" t="s">
        <v>4924</v>
      </c>
      <c r="AD359" s="46" t="str">
        <f>IF(AC359="N/A","None",VLOOKUP(AC359,ACCESSORIES!F:N,9,FALSE))</f>
        <v>Snap In</v>
      </c>
      <c r="AE359" s="82">
        <f>_xlfn.IFNA(VLOOKUP(AC359,ACCESSORIES!F:J,5,FALSE),"N/A")</f>
        <v>22</v>
      </c>
      <c r="AF359" s="80" t="s">
        <v>85</v>
      </c>
      <c r="AG359" s="80" t="s">
        <v>85</v>
      </c>
      <c r="AH359" s="80" t="s">
        <v>85</v>
      </c>
      <c r="AI359" s="80" t="s">
        <v>85</v>
      </c>
      <c r="AJ359" s="9" t="str">
        <f>_xlfn.IFNA(VLOOKUP(AI359,ACCESSORIES!F:J,5,FALSE),"N/A")</f>
        <v>N/A</v>
      </c>
      <c r="AK359" s="13" t="s">
        <v>236</v>
      </c>
      <c r="AL359" s="38" t="s">
        <v>1649</v>
      </c>
      <c r="AM359" s="38">
        <f>_xlfn.IFNA(VLOOKUP(AL359,ACCESSORIES!F:J,5,FALSE),"N/A")</f>
        <v>2.75</v>
      </c>
      <c r="AN359" s="3">
        <v>78.3</v>
      </c>
      <c r="AO359" s="75">
        <v>16.2</v>
      </c>
      <c r="AP359" s="75">
        <v>60</v>
      </c>
      <c r="AQ359" s="3">
        <v>175</v>
      </c>
      <c r="AR359" s="34">
        <v>4.3</v>
      </c>
      <c r="AS359" s="34">
        <v>21.4</v>
      </c>
      <c r="AT359" s="34">
        <v>38.4</v>
      </c>
      <c r="AU359" s="34">
        <v>47.5</v>
      </c>
      <c r="AV359" s="34">
        <v>223.8</v>
      </c>
      <c r="AW359" s="94">
        <v>220.05</v>
      </c>
      <c r="AX359" s="381">
        <v>103.35</v>
      </c>
      <c r="AY359" s="382">
        <v>33</v>
      </c>
      <c r="AZ359" s="382">
        <v>41</v>
      </c>
      <c r="BA359" s="49">
        <v>32</v>
      </c>
      <c r="BB359" s="48">
        <f t="shared" si="101"/>
        <v>1.26</v>
      </c>
      <c r="BC359" s="3" t="s">
        <v>85</v>
      </c>
      <c r="BD359" s="412" t="str">
        <f>_xlfn.IFNA(VLOOKUP(BC359,ACCESSORIES!F:J,5,FALSE),"N/A")</f>
        <v>N/A</v>
      </c>
      <c r="BE359" s="3" t="s">
        <v>85</v>
      </c>
      <c r="BF359" s="412" t="str">
        <f>_xlfn.IFNA(VLOOKUP(BE359,ACCESSORIES!F:J,5,FALSE),"N/A")</f>
        <v>N/A</v>
      </c>
      <c r="BG359" s="70">
        <v>35</v>
      </c>
      <c r="BH359" s="50">
        <v>21.141732283464599</v>
      </c>
      <c r="BI359" s="50">
        <v>21.141732283464599</v>
      </c>
      <c r="BJ359" s="50">
        <v>11.929133858267701</v>
      </c>
      <c r="BK359" s="357">
        <f t="shared" si="105"/>
        <v>8.7375807000000152E-2</v>
      </c>
      <c r="BL359" s="73">
        <v>36</v>
      </c>
      <c r="BM359" s="107" t="s">
        <v>3771</v>
      </c>
      <c r="BN359" s="46" t="s">
        <v>3891</v>
      </c>
      <c r="BO359" s="29" t="s">
        <v>3907</v>
      </c>
      <c r="BP359" s="29" t="s">
        <v>10139</v>
      </c>
      <c r="BQ359" s="29" t="s">
        <v>6786</v>
      </c>
      <c r="BR359" s="29" t="s">
        <v>6576</v>
      </c>
      <c r="BS359" s="74" t="s">
        <v>4101</v>
      </c>
      <c r="BT359" s="74" t="s">
        <v>3909</v>
      </c>
      <c r="BU359" s="74" t="s">
        <v>6577</v>
      </c>
      <c r="BV359" s="74"/>
      <c r="BW359" s="74"/>
      <c r="BX359" s="74"/>
      <c r="BY359" s="300" t="s">
        <v>8023</v>
      </c>
      <c r="BZ359" s="363" t="s">
        <v>8024</v>
      </c>
      <c r="CA359" s="300" t="s">
        <v>8021</v>
      </c>
      <c r="CB359" s="363" t="s">
        <v>8022</v>
      </c>
      <c r="CC359" s="86" t="str">
        <f t="shared" si="98"/>
        <v>MR323, 18x9, +12mm Offset, 6x5.5, 106.25mm Centerbore, Gloss Black</v>
      </c>
      <c r="CD359" s="74" t="s">
        <v>3719</v>
      </c>
      <c r="CE359" s="74" t="s">
        <v>3720</v>
      </c>
      <c r="CF359" s="74" t="str">
        <f t="shared" si="99"/>
        <v>STREET (3XX)</v>
      </c>
    </row>
    <row r="360" spans="1:84" s="36" customFormat="1" ht="15" customHeight="1">
      <c r="A360" s="22">
        <f t="shared" si="102"/>
        <v>358</v>
      </c>
      <c r="B360" s="4" t="s">
        <v>84</v>
      </c>
      <c r="C360" s="92" t="s">
        <v>1038</v>
      </c>
      <c r="D360" s="92" t="s">
        <v>6743</v>
      </c>
      <c r="E360" s="84" t="str">
        <f>CONCATENATE(LEFT(D360,5),VLOOKUP(CONCATENATE(O360,"x",P360),'WHEEL PART NUMBER GUIDE'!$B$9:$C$51,2,FALSE),VLOOKUP(CONCATENATE(Q360, W360), 'WHEEL PART NUMBER GUIDE'!$Q$6:$R$98, 2, FALSE),VLOOKUP(Z360,'WHEEL PART NUMBER GUIDE'!$J$8:$K$54,2, FALSE),IF(V360="N/A",IF(ABS(T360)&lt;10,"0"&amp;ABS(T360),ABS(T360)),CONCATENATE(LEFT(V360,1),RIGHT(V360,1))), G360, H360)</f>
        <v>MR323890601512</v>
      </c>
      <c r="F360" s="84" t="str">
        <f t="shared" si="100"/>
        <v>MR323890601512</v>
      </c>
      <c r="G360" s="83"/>
      <c r="H360" s="83"/>
      <c r="I360" s="346" t="s">
        <v>6757</v>
      </c>
      <c r="J360" s="102">
        <v>45223.491613449078</v>
      </c>
      <c r="K360" s="16" t="s">
        <v>1230</v>
      </c>
      <c r="L360" s="328">
        <v>389</v>
      </c>
      <c r="M360" s="85">
        <f t="shared" si="103"/>
        <v>389</v>
      </c>
      <c r="N360" s="630"/>
      <c r="O360" s="29">
        <v>18</v>
      </c>
      <c r="P360" s="8">
        <v>9</v>
      </c>
      <c r="Q360" s="92" t="str">
        <f t="shared" si="104"/>
        <v>6x5.5</v>
      </c>
      <c r="R360" s="3">
        <v>6</v>
      </c>
      <c r="S360" s="29">
        <v>5.5</v>
      </c>
      <c r="T360" s="29">
        <v>12</v>
      </c>
      <c r="U360" s="16">
        <v>5.44</v>
      </c>
      <c r="V360" s="93" t="s">
        <v>85</v>
      </c>
      <c r="W360" s="16">
        <v>106.25</v>
      </c>
      <c r="X360" s="8">
        <v>30.06</v>
      </c>
      <c r="Y360" s="47">
        <v>2650</v>
      </c>
      <c r="Z360" s="11" t="s">
        <v>6749</v>
      </c>
      <c r="AA360" s="11" t="s">
        <v>2846</v>
      </c>
      <c r="AB360" s="47" t="str">
        <f t="shared" si="106"/>
        <v>18x9, 6x5.5, 12 OS, 2650 lbs</v>
      </c>
      <c r="AC360" s="74" t="s">
        <v>5625</v>
      </c>
      <c r="AD360" s="46" t="str">
        <f>IF(AC360="N/A","None",VLOOKUP(AC360,ACCESSORIES!F:N,9,FALSE))</f>
        <v>Snap In</v>
      </c>
      <c r="AE360" s="82">
        <f>_xlfn.IFNA(VLOOKUP(AC360,ACCESSORIES!F:J,5,FALSE),"N/A")</f>
        <v>22</v>
      </c>
      <c r="AF360" s="80" t="s">
        <v>85</v>
      </c>
      <c r="AG360" s="80" t="s">
        <v>85</v>
      </c>
      <c r="AH360" s="80" t="s">
        <v>85</v>
      </c>
      <c r="AI360" s="80" t="s">
        <v>85</v>
      </c>
      <c r="AJ360" s="9" t="str">
        <f>_xlfn.IFNA(VLOOKUP(AI360,ACCESSORIES!F:J,5,FALSE),"N/A")</f>
        <v>N/A</v>
      </c>
      <c r="AK360" s="13" t="s">
        <v>236</v>
      </c>
      <c r="AL360" s="38" t="s">
        <v>1649</v>
      </c>
      <c r="AM360" s="38">
        <f>_xlfn.IFNA(VLOOKUP(AL360,ACCESSORIES!F:J,5,FALSE),"N/A")</f>
        <v>2.75</v>
      </c>
      <c r="AN360" s="3">
        <v>78.3</v>
      </c>
      <c r="AO360" s="75">
        <v>16.2</v>
      </c>
      <c r="AP360" s="75">
        <v>60</v>
      </c>
      <c r="AQ360" s="3">
        <v>175</v>
      </c>
      <c r="AR360" s="34">
        <v>4.3</v>
      </c>
      <c r="AS360" s="34">
        <v>21.4</v>
      </c>
      <c r="AT360" s="34">
        <v>38.4</v>
      </c>
      <c r="AU360" s="34">
        <v>47.5</v>
      </c>
      <c r="AV360" s="34">
        <v>223.8</v>
      </c>
      <c r="AW360" s="94">
        <v>220.05</v>
      </c>
      <c r="AX360" s="381">
        <v>103.35</v>
      </c>
      <c r="AY360" s="382">
        <v>33</v>
      </c>
      <c r="AZ360" s="382">
        <v>41</v>
      </c>
      <c r="BA360" s="49">
        <v>32</v>
      </c>
      <c r="BB360" s="48">
        <f t="shared" si="101"/>
        <v>1.26</v>
      </c>
      <c r="BC360" s="3" t="s">
        <v>85</v>
      </c>
      <c r="BD360" s="412" t="str">
        <f>_xlfn.IFNA(VLOOKUP(BC360,ACCESSORIES!F:J,5,FALSE),"N/A")</f>
        <v>N/A</v>
      </c>
      <c r="BE360" s="3" t="s">
        <v>85</v>
      </c>
      <c r="BF360" s="412" t="str">
        <f>_xlfn.IFNA(VLOOKUP(BE360,ACCESSORIES!F:J,5,FALSE),"N/A")</f>
        <v>N/A</v>
      </c>
      <c r="BG360" s="70">
        <v>35</v>
      </c>
      <c r="BH360" s="50">
        <v>21.141732283464599</v>
      </c>
      <c r="BI360" s="50">
        <v>21.141732283464599</v>
      </c>
      <c r="BJ360" s="50">
        <v>11.929133858267701</v>
      </c>
      <c r="BK360" s="357">
        <f t="shared" si="105"/>
        <v>8.7375807000000152E-2</v>
      </c>
      <c r="BL360" s="73">
        <v>36</v>
      </c>
      <c r="BM360" s="107" t="s">
        <v>3771</v>
      </c>
      <c r="BN360" s="46" t="s">
        <v>3891</v>
      </c>
      <c r="BO360" s="29" t="s">
        <v>3907</v>
      </c>
      <c r="BP360" s="29" t="s">
        <v>10139</v>
      </c>
      <c r="BQ360" s="29" t="s">
        <v>6786</v>
      </c>
      <c r="BR360" s="29" t="s">
        <v>6576</v>
      </c>
      <c r="BS360" s="74" t="s">
        <v>4101</v>
      </c>
      <c r="BT360" s="74" t="s">
        <v>3909</v>
      </c>
      <c r="BU360" s="74" t="s">
        <v>6577</v>
      </c>
      <c r="BV360" s="74"/>
      <c r="BW360" s="74"/>
      <c r="BX360" s="74"/>
      <c r="BY360" s="300" t="s">
        <v>8033</v>
      </c>
      <c r="BZ360" s="363" t="s">
        <v>8034</v>
      </c>
      <c r="CA360" s="300" t="s">
        <v>8035</v>
      </c>
      <c r="CB360" s="363" t="s">
        <v>8036</v>
      </c>
      <c r="CC360" s="86" t="str">
        <f t="shared" si="98"/>
        <v>MR323, 18x9, +12mm Offset, 6x5.5, 106.25mm Centerbore, Gloss Bronze</v>
      </c>
      <c r="CD360" s="74" t="s">
        <v>3719</v>
      </c>
      <c r="CE360" s="74" t="s">
        <v>3720</v>
      </c>
      <c r="CF360" s="74" t="str">
        <f t="shared" si="99"/>
        <v>STREET (3XX)</v>
      </c>
    </row>
    <row r="361" spans="1:84" s="36" customFormat="1" ht="15" customHeight="1">
      <c r="A361" s="22">
        <f t="shared" si="102"/>
        <v>359</v>
      </c>
      <c r="B361" s="4" t="s">
        <v>84</v>
      </c>
      <c r="C361" s="92" t="s">
        <v>1038</v>
      </c>
      <c r="D361" s="92" t="s">
        <v>6743</v>
      </c>
      <c r="E361" s="84" t="str">
        <f>CONCATENATE(LEFT(D361,5),VLOOKUP(CONCATENATE(O361,"x",P361),'WHEEL PART NUMBER GUIDE'!$B$9:$C$51,2,FALSE),VLOOKUP(CONCATENATE(Q361, W361), 'WHEEL PART NUMBER GUIDE'!$Q$6:$R$98, 2, FALSE),VLOOKUP(Z361,'WHEEL PART NUMBER GUIDE'!$J$8:$K$54,2, FALSE),IF(V361="N/A",IF(ABS(T361)&lt;10,"0"&amp;ABS(T361),ABS(T361)),CONCATENATE(LEFT(V361,1),RIGHT(V361,1))), G361, H361)</f>
        <v>MR323890801312</v>
      </c>
      <c r="F361" s="84" t="str">
        <f t="shared" si="100"/>
        <v>MR323890801312</v>
      </c>
      <c r="G361" s="83"/>
      <c r="H361" s="83"/>
      <c r="I361" s="346">
        <v>191682036477</v>
      </c>
      <c r="J361" s="102">
        <v>45215.433568414352</v>
      </c>
      <c r="K361" s="16" t="s">
        <v>1230</v>
      </c>
      <c r="L361" s="328">
        <v>389</v>
      </c>
      <c r="M361" s="85">
        <f t="shared" si="103"/>
        <v>389</v>
      </c>
      <c r="N361" s="630"/>
      <c r="O361" s="29">
        <v>18</v>
      </c>
      <c r="P361" s="8">
        <v>9</v>
      </c>
      <c r="Q361" s="92" t="str">
        <f t="shared" si="104"/>
        <v>8x6.5</v>
      </c>
      <c r="R361" s="3">
        <v>8</v>
      </c>
      <c r="S361" s="29">
        <v>6.5</v>
      </c>
      <c r="T361" s="29">
        <v>12</v>
      </c>
      <c r="U361" s="16">
        <v>5.44</v>
      </c>
      <c r="V361" s="93" t="s">
        <v>85</v>
      </c>
      <c r="W361" s="16">
        <v>130.81</v>
      </c>
      <c r="X361" s="8">
        <v>32.619999999999997</v>
      </c>
      <c r="Y361" s="47">
        <v>3640</v>
      </c>
      <c r="Z361" s="11" t="s">
        <v>4122</v>
      </c>
      <c r="AA361" s="11" t="s">
        <v>2845</v>
      </c>
      <c r="AB361" s="47" t="str">
        <f t="shared" si="106"/>
        <v>18x9, 8x6.5, 12 OS, 3640 lbs</v>
      </c>
      <c r="AC361" s="74" t="s">
        <v>6744</v>
      </c>
      <c r="AD361" s="46" t="str">
        <f>IF(AC361="N/A","None",VLOOKUP(AC361,ACCESSORIES!F:N,9,FALSE))</f>
        <v>Push Thru</v>
      </c>
      <c r="AE361" s="82">
        <f>_xlfn.IFNA(VLOOKUP(AC361,ACCESSORIES!F:J,5,FALSE),"N/A")</f>
        <v>33</v>
      </c>
      <c r="AF361" s="80" t="s">
        <v>85</v>
      </c>
      <c r="AG361" s="80" t="s">
        <v>85</v>
      </c>
      <c r="AH361" s="73" t="s">
        <v>2863</v>
      </c>
      <c r="AI361" s="80" t="s">
        <v>85</v>
      </c>
      <c r="AJ361" s="9" t="str">
        <f>_xlfn.IFNA(VLOOKUP(AI361,ACCESSORIES!F:J,5,FALSE),"N/A")</f>
        <v>N/A</v>
      </c>
      <c r="AK361" s="13" t="s">
        <v>237</v>
      </c>
      <c r="AL361" s="38" t="str">
        <f>_xlfn.IFNA(VLOOKUP(AK361,ACCESSORIES!E:M,6,FALSE),"N/A")</f>
        <v>N/A</v>
      </c>
      <c r="AM361" s="38" t="str">
        <f>_xlfn.IFNA(VLOOKUP(AL361,ACCESSORIES!F:J,5,FALSE),"N/A")</f>
        <v>N/A</v>
      </c>
      <c r="AN361" s="38" t="str">
        <f>_xlfn.IFNA(VLOOKUP(AM361,ACCESSORIES!G:K,5,FALSE),"N/A")</f>
        <v>N/A</v>
      </c>
      <c r="AO361" s="75">
        <v>16.2</v>
      </c>
      <c r="AP361" s="75">
        <v>60</v>
      </c>
      <c r="AQ361" s="3">
        <v>200</v>
      </c>
      <c r="AR361" s="34">
        <v>0</v>
      </c>
      <c r="AS361" s="34">
        <v>0</v>
      </c>
      <c r="AT361" s="34">
        <v>24.22</v>
      </c>
      <c r="AU361" s="34">
        <v>39.590000000000003</v>
      </c>
      <c r="AV361" s="34">
        <v>223.28</v>
      </c>
      <c r="AW361" s="94">
        <v>219.48</v>
      </c>
      <c r="AX361" s="381">
        <v>126.6</v>
      </c>
      <c r="AY361" s="382">
        <v>85</v>
      </c>
      <c r="AZ361" s="382">
        <v>85</v>
      </c>
      <c r="BA361" s="49">
        <v>35</v>
      </c>
      <c r="BB361" s="48">
        <f t="shared" si="101"/>
        <v>1.38</v>
      </c>
      <c r="BC361" s="3" t="s">
        <v>85</v>
      </c>
      <c r="BD361" s="412" t="str">
        <f>_xlfn.IFNA(VLOOKUP(BC361,ACCESSORIES!F:J,5,FALSE),"N/A")</f>
        <v>N/A</v>
      </c>
      <c r="BE361" s="3" t="s">
        <v>85</v>
      </c>
      <c r="BF361" s="412" t="str">
        <f>_xlfn.IFNA(VLOOKUP(BE361,ACCESSORIES!F:J,5,FALSE),"N/A")</f>
        <v>N/A</v>
      </c>
      <c r="BG361" s="70">
        <v>38</v>
      </c>
      <c r="BH361" s="50">
        <v>21.141732283464599</v>
      </c>
      <c r="BI361" s="50">
        <v>21.141732283464599</v>
      </c>
      <c r="BJ361" s="50">
        <v>11.929133858267701</v>
      </c>
      <c r="BK361" s="357">
        <f t="shared" si="105"/>
        <v>8.7375807000000152E-2</v>
      </c>
      <c r="BL361" s="73">
        <v>36</v>
      </c>
      <c r="BM361" s="107" t="s">
        <v>3771</v>
      </c>
      <c r="BN361" s="46" t="s">
        <v>3891</v>
      </c>
      <c r="BO361" s="29" t="s">
        <v>3907</v>
      </c>
      <c r="BP361" s="29" t="s">
        <v>10139</v>
      </c>
      <c r="BQ361" s="29" t="s">
        <v>6786</v>
      </c>
      <c r="BR361" s="29" t="s">
        <v>6576</v>
      </c>
      <c r="BS361" s="74" t="s">
        <v>4101</v>
      </c>
      <c r="BT361" s="74" t="s">
        <v>3909</v>
      </c>
      <c r="BU361" s="74" t="s">
        <v>6577</v>
      </c>
      <c r="BV361" s="74"/>
      <c r="BW361" s="74"/>
      <c r="BX361" s="74"/>
      <c r="BY361" s="300" t="s">
        <v>8027</v>
      </c>
      <c r="BZ361" s="363" t="s">
        <v>8028</v>
      </c>
      <c r="CA361" s="300" t="s">
        <v>8025</v>
      </c>
      <c r="CB361" s="363" t="s">
        <v>8026</v>
      </c>
      <c r="CC361" s="86" t="str">
        <f t="shared" si="98"/>
        <v>MR323, 18x9, +12mm Offset, 8x6.5, 130.81mm Centerbore, Gloss Black</v>
      </c>
      <c r="CD361" s="74" t="s">
        <v>3719</v>
      </c>
      <c r="CE361" s="74" t="s">
        <v>3720</v>
      </c>
      <c r="CF361" s="74" t="str">
        <f t="shared" si="99"/>
        <v>STREET (3XX)</v>
      </c>
    </row>
    <row r="362" spans="1:84" s="36" customFormat="1" ht="15" customHeight="1">
      <c r="A362" s="22">
        <f t="shared" si="102"/>
        <v>360</v>
      </c>
      <c r="B362" s="4" t="s">
        <v>84</v>
      </c>
      <c r="C362" s="92" t="s">
        <v>1038</v>
      </c>
      <c r="D362" s="92" t="s">
        <v>6743</v>
      </c>
      <c r="E362" s="84" t="str">
        <f>CONCATENATE(LEFT(D362,5),VLOOKUP(CONCATENATE(O362,"x",P362),'WHEEL PART NUMBER GUIDE'!$B$9:$C$51,2,FALSE),VLOOKUP(CONCATENATE(Q362, W362), 'WHEEL PART NUMBER GUIDE'!$Q$6:$R$98, 2, FALSE),VLOOKUP(Z362,'WHEEL PART NUMBER GUIDE'!$J$8:$K$54,2, FALSE),IF(V362="N/A",IF(ABS(T362)&lt;10,"0"&amp;ABS(T362),ABS(T362)),CONCATENATE(LEFT(V362,1),RIGHT(V362,1))), G362, H362)</f>
        <v>MR323890871312</v>
      </c>
      <c r="F362" s="84" t="str">
        <f t="shared" ref="F362:F393" si="107">E362</f>
        <v>MR323890871312</v>
      </c>
      <c r="G362" s="83"/>
      <c r="H362" s="83"/>
      <c r="I362" s="346">
        <v>191682036484</v>
      </c>
      <c r="J362" s="102">
        <v>45215.433568981483</v>
      </c>
      <c r="K362" s="78" t="s">
        <v>3713</v>
      </c>
      <c r="L362" s="328">
        <v>389</v>
      </c>
      <c r="M362" s="85" t="str">
        <f t="shared" si="103"/>
        <v/>
      </c>
      <c r="N362" s="630"/>
      <c r="O362" s="29">
        <v>18</v>
      </c>
      <c r="P362" s="8">
        <v>9</v>
      </c>
      <c r="Q362" s="92" t="str">
        <f t="shared" si="104"/>
        <v>8x170</v>
      </c>
      <c r="R362" s="3">
        <v>8</v>
      </c>
      <c r="S362" s="29">
        <v>170</v>
      </c>
      <c r="T362" s="29">
        <v>12</v>
      </c>
      <c r="U362" s="16">
        <v>5.44</v>
      </c>
      <c r="V362" s="93" t="s">
        <v>85</v>
      </c>
      <c r="W362" s="16">
        <v>130.81</v>
      </c>
      <c r="X362" s="8">
        <v>32.619999999999997</v>
      </c>
      <c r="Y362" s="47">
        <v>3640</v>
      </c>
      <c r="Z362" s="11" t="s">
        <v>4122</v>
      </c>
      <c r="AA362" s="11" t="s">
        <v>2845</v>
      </c>
      <c r="AB362" s="47" t="str">
        <f t="shared" si="106"/>
        <v>18x9, 8x170, 12 OS, 3640 lbs</v>
      </c>
      <c r="AC362" s="74" t="s">
        <v>4926</v>
      </c>
      <c r="AD362" s="46" t="str">
        <f>IF(AC362="N/A","None",VLOOKUP(AC362,ACCESSORIES!F:N,9,FALSE))</f>
        <v>Push Thru</v>
      </c>
      <c r="AE362" s="82">
        <f>_xlfn.IFNA(VLOOKUP(AC362,ACCESSORIES!F:J,5,FALSE),"N/A")</f>
        <v>33</v>
      </c>
      <c r="AF362" s="80" t="s">
        <v>85</v>
      </c>
      <c r="AG362" s="80" t="s">
        <v>85</v>
      </c>
      <c r="AH362" s="73" t="s">
        <v>2863</v>
      </c>
      <c r="AI362" s="80" t="s">
        <v>85</v>
      </c>
      <c r="AJ362" s="9" t="str">
        <f>_xlfn.IFNA(VLOOKUP(AI362,ACCESSORIES!F:J,5,FALSE),"N/A")</f>
        <v>N/A</v>
      </c>
      <c r="AK362" s="13" t="s">
        <v>237</v>
      </c>
      <c r="AL362" s="38" t="str">
        <f>_xlfn.IFNA(VLOOKUP(AK362,ACCESSORIES!E:M,6,FALSE),"N/A")</f>
        <v>N/A</v>
      </c>
      <c r="AM362" s="38" t="str">
        <f>_xlfn.IFNA(VLOOKUP(AL362,ACCESSORIES!F:J,5,FALSE),"N/A")</f>
        <v>N/A</v>
      </c>
      <c r="AN362" s="38" t="str">
        <f>_xlfn.IFNA(VLOOKUP(AM362,ACCESSORIES!G:K,5,FALSE),"N/A")</f>
        <v>N/A</v>
      </c>
      <c r="AO362" s="75">
        <v>16.2</v>
      </c>
      <c r="AP362" s="75">
        <v>60</v>
      </c>
      <c r="AQ362" s="3">
        <v>200</v>
      </c>
      <c r="AR362" s="34">
        <v>0</v>
      </c>
      <c r="AS362" s="34">
        <v>0</v>
      </c>
      <c r="AT362" s="34">
        <v>24.22</v>
      </c>
      <c r="AU362" s="34">
        <v>39.590000000000003</v>
      </c>
      <c r="AV362" s="34">
        <v>223.28</v>
      </c>
      <c r="AW362" s="94">
        <v>219.48</v>
      </c>
      <c r="AX362" s="381">
        <v>126.6</v>
      </c>
      <c r="AY362" s="382">
        <v>108</v>
      </c>
      <c r="AZ362" s="382">
        <v>108</v>
      </c>
      <c r="BA362" s="49">
        <v>35</v>
      </c>
      <c r="BB362" s="48">
        <f t="shared" ref="BB362:BB393" si="108">ROUND(CONVERT(BA362,"mm","in"),2)</f>
        <v>1.38</v>
      </c>
      <c r="BC362" s="3" t="s">
        <v>85</v>
      </c>
      <c r="BD362" s="412" t="str">
        <f>_xlfn.IFNA(VLOOKUP(BC362,ACCESSORIES!F:J,5,FALSE),"N/A")</f>
        <v>N/A</v>
      </c>
      <c r="BE362" s="3" t="s">
        <v>85</v>
      </c>
      <c r="BF362" s="412" t="str">
        <f>_xlfn.IFNA(VLOOKUP(BE362,ACCESSORIES!F:J,5,FALSE),"N/A")</f>
        <v>N/A</v>
      </c>
      <c r="BG362" s="70">
        <v>38</v>
      </c>
      <c r="BH362" s="50">
        <v>21.141732283464599</v>
      </c>
      <c r="BI362" s="50">
        <v>21.141732283464599</v>
      </c>
      <c r="BJ362" s="50">
        <v>11.929133858267701</v>
      </c>
      <c r="BK362" s="357">
        <f t="shared" si="105"/>
        <v>8.7375807000000152E-2</v>
      </c>
      <c r="BL362" s="73">
        <v>36</v>
      </c>
      <c r="BM362" s="107" t="s">
        <v>3771</v>
      </c>
      <c r="BN362" s="46" t="s">
        <v>3891</v>
      </c>
      <c r="BO362" s="29" t="s">
        <v>3907</v>
      </c>
      <c r="BP362" s="29" t="s">
        <v>10139</v>
      </c>
      <c r="BQ362" s="29" t="s">
        <v>6786</v>
      </c>
      <c r="BR362" s="29" t="s">
        <v>6576</v>
      </c>
      <c r="BS362" s="74" t="s">
        <v>4101</v>
      </c>
      <c r="BT362" s="74" t="s">
        <v>3909</v>
      </c>
      <c r="BU362" s="74" t="s">
        <v>6577</v>
      </c>
      <c r="BV362" s="74"/>
      <c r="BW362" s="74"/>
      <c r="BX362" s="74"/>
      <c r="BY362" s="300" t="s">
        <v>8027</v>
      </c>
      <c r="BZ362" s="363" t="s">
        <v>8028</v>
      </c>
      <c r="CA362" s="300" t="s">
        <v>8025</v>
      </c>
      <c r="CB362" s="363" t="s">
        <v>8026</v>
      </c>
      <c r="CC362" s="86" t="str">
        <f t="shared" ref="CC362:CC393" si="109">CONCATENATE(IF(K362="Closeout","CLOSEOUT - ",""),D362,", ",O362,"x",P362,", ",IF(V362="N/A","",CONCATENATE(V362,"/")),IF(T362&gt;0,CONCATENATE("+",T362),T362),"mm Offset, ",Q362,", ",W362,"mm Centerbore, ",PROPER(Z362),IF(H362="R",", Race Drilled",""),"",IF(BE362="N/A","",CONCATENATE(", w/ ",BE362)))</f>
        <v>CLOSEOUT - MR323, 18x9, +12mm Offset, 8x170, 130.81mm Centerbore, Gloss Black</v>
      </c>
      <c r="CD362" s="74" t="s">
        <v>3719</v>
      </c>
      <c r="CE362" s="74" t="s">
        <v>3720</v>
      </c>
      <c r="CF362" s="74" t="str">
        <f t="shared" ref="CF362:CF393" si="110">C362</f>
        <v>STREET (3XX)</v>
      </c>
    </row>
    <row r="363" spans="1:84" s="36" customFormat="1" ht="15" customHeight="1">
      <c r="A363" s="22">
        <f t="shared" si="102"/>
        <v>361</v>
      </c>
      <c r="B363" s="4" t="s">
        <v>84</v>
      </c>
      <c r="C363" s="92" t="s">
        <v>1038</v>
      </c>
      <c r="D363" s="92" t="s">
        <v>6743</v>
      </c>
      <c r="E363" s="84" t="str">
        <f>CONCATENATE(LEFT(D363,5),VLOOKUP(CONCATENATE(O363,"x",P363),'WHEEL PART NUMBER GUIDE'!$B$9:$C$51,2,FALSE),VLOOKUP(CONCATENATE(Q363, W363), 'WHEEL PART NUMBER GUIDE'!$Q$6:$R$98, 2, FALSE),VLOOKUP(Z363,'WHEEL PART NUMBER GUIDE'!$J$8:$K$54,2, FALSE),IF(V363="N/A",IF(ABS(T363)&lt;10,"0"&amp;ABS(T363),ABS(T363)),CONCATENATE(LEFT(V363,1),RIGHT(V363,1))), G363, H363)</f>
        <v>MR323890881312</v>
      </c>
      <c r="F363" s="84" t="str">
        <f t="shared" si="107"/>
        <v>MR323890881312</v>
      </c>
      <c r="G363" s="83"/>
      <c r="H363" s="83"/>
      <c r="I363" s="346">
        <v>191682036491</v>
      </c>
      <c r="J363" s="102">
        <v>45215.433569259258</v>
      </c>
      <c r="K363" s="78" t="s">
        <v>3713</v>
      </c>
      <c r="L363" s="328">
        <v>389</v>
      </c>
      <c r="M363" s="85" t="str">
        <f t="shared" si="103"/>
        <v/>
      </c>
      <c r="N363" s="630"/>
      <c r="O363" s="29">
        <v>18</v>
      </c>
      <c r="P363" s="8">
        <v>9</v>
      </c>
      <c r="Q363" s="92" t="str">
        <f t="shared" si="104"/>
        <v>8x180</v>
      </c>
      <c r="R363" s="3">
        <v>8</v>
      </c>
      <c r="S363" s="29">
        <v>180</v>
      </c>
      <c r="T363" s="29">
        <v>12</v>
      </c>
      <c r="U363" s="16">
        <v>5.44</v>
      </c>
      <c r="V363" s="93" t="s">
        <v>85</v>
      </c>
      <c r="W363" s="16">
        <v>130.81</v>
      </c>
      <c r="X363" s="8">
        <v>32.619999999999997</v>
      </c>
      <c r="Y363" s="47">
        <v>3640</v>
      </c>
      <c r="Z363" s="11" t="s">
        <v>4122</v>
      </c>
      <c r="AA363" s="11" t="s">
        <v>2845</v>
      </c>
      <c r="AB363" s="47" t="str">
        <f t="shared" si="106"/>
        <v>18x9, 8x180, 12 OS, 3640 lbs</v>
      </c>
      <c r="AC363" s="74" t="s">
        <v>6744</v>
      </c>
      <c r="AD363" s="46" t="str">
        <f>IF(AC363="N/A","None",VLOOKUP(AC363,ACCESSORIES!F:N,9,FALSE))</f>
        <v>Push Thru</v>
      </c>
      <c r="AE363" s="82">
        <f>_xlfn.IFNA(VLOOKUP(AC363,ACCESSORIES!F:J,5,FALSE),"N/A")</f>
        <v>33</v>
      </c>
      <c r="AF363" s="80" t="s">
        <v>85</v>
      </c>
      <c r="AG363" s="80" t="s">
        <v>85</v>
      </c>
      <c r="AH363" s="73" t="s">
        <v>2863</v>
      </c>
      <c r="AI363" s="80" t="s">
        <v>85</v>
      </c>
      <c r="AJ363" s="9" t="str">
        <f>_xlfn.IFNA(VLOOKUP(AI363,ACCESSORIES!F:J,5,FALSE),"N/A")</f>
        <v>N/A</v>
      </c>
      <c r="AK363" s="13" t="s">
        <v>237</v>
      </c>
      <c r="AL363" s="38" t="str">
        <f>_xlfn.IFNA(VLOOKUP(AK363,ACCESSORIES!E:M,6,FALSE),"N/A")</f>
        <v>N/A</v>
      </c>
      <c r="AM363" s="38" t="str">
        <f>_xlfn.IFNA(VLOOKUP(AL363,ACCESSORIES!F:J,5,FALSE),"N/A")</f>
        <v>N/A</v>
      </c>
      <c r="AN363" s="38" t="str">
        <f>_xlfn.IFNA(VLOOKUP(AM363,ACCESSORIES!G:K,5,FALSE),"N/A")</f>
        <v>N/A</v>
      </c>
      <c r="AO363" s="75">
        <v>16.2</v>
      </c>
      <c r="AP363" s="75">
        <v>60</v>
      </c>
      <c r="AQ363" s="3">
        <v>210</v>
      </c>
      <c r="AR363" s="34">
        <v>0</v>
      </c>
      <c r="AS363" s="34">
        <v>0</v>
      </c>
      <c r="AT363" s="34">
        <v>18.170000000000002</v>
      </c>
      <c r="AU363" s="34">
        <v>39.590000000000003</v>
      </c>
      <c r="AV363" s="34">
        <v>223.28</v>
      </c>
      <c r="AW363" s="94">
        <v>219.48</v>
      </c>
      <c r="AX363" s="381">
        <v>126.6</v>
      </c>
      <c r="AY363" s="382">
        <v>85</v>
      </c>
      <c r="AZ363" s="382">
        <v>85</v>
      </c>
      <c r="BA363" s="49">
        <v>35</v>
      </c>
      <c r="BB363" s="48">
        <f t="shared" si="108"/>
        <v>1.38</v>
      </c>
      <c r="BC363" s="3" t="s">
        <v>85</v>
      </c>
      <c r="BD363" s="412" t="str">
        <f>_xlfn.IFNA(VLOOKUP(BC363,ACCESSORIES!F:J,5,FALSE),"N/A")</f>
        <v>N/A</v>
      </c>
      <c r="BE363" s="3" t="s">
        <v>85</v>
      </c>
      <c r="BF363" s="412" t="str">
        <f>_xlfn.IFNA(VLOOKUP(BE363,ACCESSORIES!F:J,5,FALSE),"N/A")</f>
        <v>N/A</v>
      </c>
      <c r="BG363" s="70">
        <v>38</v>
      </c>
      <c r="BH363" s="50">
        <v>21.141732283464599</v>
      </c>
      <c r="BI363" s="50">
        <v>21.141732283464599</v>
      </c>
      <c r="BJ363" s="50">
        <v>11.929133858267701</v>
      </c>
      <c r="BK363" s="357">
        <f t="shared" si="105"/>
        <v>8.7375807000000152E-2</v>
      </c>
      <c r="BL363" s="73">
        <v>36</v>
      </c>
      <c r="BM363" s="107" t="s">
        <v>3771</v>
      </c>
      <c r="BN363" s="46" t="s">
        <v>3891</v>
      </c>
      <c r="BO363" s="29" t="s">
        <v>3907</v>
      </c>
      <c r="BP363" s="29" t="s">
        <v>10139</v>
      </c>
      <c r="BQ363" s="29" t="s">
        <v>6786</v>
      </c>
      <c r="BR363" s="29" t="s">
        <v>6576</v>
      </c>
      <c r="BS363" s="74" t="s">
        <v>4101</v>
      </c>
      <c r="BT363" s="74" t="s">
        <v>3909</v>
      </c>
      <c r="BU363" s="74" t="s">
        <v>6577</v>
      </c>
      <c r="BV363" s="74"/>
      <c r="BW363" s="74"/>
      <c r="BX363" s="74"/>
      <c r="BY363" s="300" t="s">
        <v>8027</v>
      </c>
      <c r="BZ363" s="363" t="s">
        <v>8028</v>
      </c>
      <c r="CA363" s="300" t="s">
        <v>8025</v>
      </c>
      <c r="CB363" s="363" t="s">
        <v>8026</v>
      </c>
      <c r="CC363" s="86" t="str">
        <f t="shared" si="109"/>
        <v>CLOSEOUT - MR323, 18x9, +12mm Offset, 8x180, 130.81mm Centerbore, Gloss Black</v>
      </c>
      <c r="CD363" s="74" t="s">
        <v>3719</v>
      </c>
      <c r="CE363" s="74" t="s">
        <v>3720</v>
      </c>
      <c r="CF363" s="74" t="str">
        <f t="shared" si="110"/>
        <v>STREET (3XX)</v>
      </c>
    </row>
    <row r="364" spans="1:84" s="36" customFormat="1" ht="15" customHeight="1">
      <c r="A364" s="22">
        <f t="shared" si="102"/>
        <v>362</v>
      </c>
      <c r="B364" s="4" t="s">
        <v>84</v>
      </c>
      <c r="C364" s="92" t="s">
        <v>1038</v>
      </c>
      <c r="D364" s="92" t="s">
        <v>6743</v>
      </c>
      <c r="E364" s="84" t="str">
        <f>CONCATENATE(LEFT(D364,5),VLOOKUP(CONCATENATE(O364,"x",P364),'WHEEL PART NUMBER GUIDE'!$B$9:$C$51,2,FALSE),VLOOKUP(CONCATENATE(Q364, W364), 'WHEEL PART NUMBER GUIDE'!$Q$6:$R$98, 2, FALSE),VLOOKUP(Z364,'WHEEL PART NUMBER GUIDE'!$J$8:$K$54,2, FALSE),IF(V364="N/A",IF(ABS(T364)&lt;10,"0"&amp;ABS(T364),ABS(T364)),CONCATENATE(LEFT(V364,1),RIGHT(V364,1))), G364, H364)</f>
        <v>MR323290161312</v>
      </c>
      <c r="F364" s="84" t="str">
        <f t="shared" si="107"/>
        <v>MR323290161312</v>
      </c>
      <c r="G364" s="83"/>
      <c r="H364" s="83"/>
      <c r="I364" s="346">
        <v>191682036507</v>
      </c>
      <c r="J364" s="102">
        <v>45215.43356946759</v>
      </c>
      <c r="K364" s="16" t="s">
        <v>1230</v>
      </c>
      <c r="L364" s="328">
        <v>419</v>
      </c>
      <c r="M364" s="85">
        <f t="shared" si="103"/>
        <v>419</v>
      </c>
      <c r="N364" s="630"/>
      <c r="O364" s="29">
        <v>20</v>
      </c>
      <c r="P364" s="8">
        <v>9</v>
      </c>
      <c r="Q364" s="92" t="str">
        <f t="shared" si="104"/>
        <v>6x135</v>
      </c>
      <c r="R364" s="3">
        <v>6</v>
      </c>
      <c r="S364" s="29">
        <v>135</v>
      </c>
      <c r="T364" s="29">
        <v>12</v>
      </c>
      <c r="U364" s="16">
        <v>5.44</v>
      </c>
      <c r="V364" s="93" t="s">
        <v>85</v>
      </c>
      <c r="W364" s="16">
        <v>87</v>
      </c>
      <c r="X364" s="8">
        <v>37.08</v>
      </c>
      <c r="Y364" s="47">
        <v>2650</v>
      </c>
      <c r="Z364" s="11" t="s">
        <v>4122</v>
      </c>
      <c r="AA364" s="11" t="s">
        <v>2845</v>
      </c>
      <c r="AB364" s="47" t="str">
        <f t="shared" si="106"/>
        <v>20x9, 6x135, 12 OS, 2650 lbs</v>
      </c>
      <c r="AC364" s="74" t="s">
        <v>4921</v>
      </c>
      <c r="AD364" s="46" t="str">
        <f>IF(AC364="N/A","None",VLOOKUP(AC364,ACCESSORIES!F:N,9,FALSE))</f>
        <v>Snap In</v>
      </c>
      <c r="AE364" s="82">
        <f>_xlfn.IFNA(VLOOKUP(AC364,ACCESSORIES!F:J,5,FALSE),"N/A")</f>
        <v>22</v>
      </c>
      <c r="AF364" s="80" t="s">
        <v>85</v>
      </c>
      <c r="AG364" s="80" t="s">
        <v>85</v>
      </c>
      <c r="AH364" s="80" t="s">
        <v>85</v>
      </c>
      <c r="AI364" s="80" t="s">
        <v>85</v>
      </c>
      <c r="AJ364" s="9" t="str">
        <f>_xlfn.IFNA(VLOOKUP(AI364,ACCESSORIES!F:J,5,FALSE),"N/A")</f>
        <v>N/A</v>
      </c>
      <c r="AK364" s="13" t="s">
        <v>237</v>
      </c>
      <c r="AL364" s="38" t="str">
        <f>_xlfn.IFNA(VLOOKUP(AK364,ACCESSORIES!E:M,6,FALSE),"N/A")</f>
        <v>N/A</v>
      </c>
      <c r="AM364" s="38" t="str">
        <f>_xlfn.IFNA(VLOOKUP(AL364,ACCESSORIES!F:J,5,FALSE),"N/A")</f>
        <v>N/A</v>
      </c>
      <c r="AN364" s="38" t="str">
        <f>_xlfn.IFNA(VLOOKUP(AM364,ACCESSORIES!G:K,5,FALSE),"N/A")</f>
        <v>N/A</v>
      </c>
      <c r="AO364" s="75">
        <v>16.2</v>
      </c>
      <c r="AP364" s="75">
        <v>60</v>
      </c>
      <c r="AQ364" s="3">
        <v>175</v>
      </c>
      <c r="AR364" s="3">
        <v>4.63</v>
      </c>
      <c r="AS364" s="34">
        <v>23.02</v>
      </c>
      <c r="AT364" s="34">
        <v>38.159999999999997</v>
      </c>
      <c r="AU364" s="34">
        <v>45.94</v>
      </c>
      <c r="AV364" s="34">
        <v>249.15</v>
      </c>
      <c r="AW364" s="94">
        <v>245.43</v>
      </c>
      <c r="AX364" s="381">
        <v>82.5</v>
      </c>
      <c r="AY364" s="382">
        <v>32.6</v>
      </c>
      <c r="AZ364" s="382">
        <v>40</v>
      </c>
      <c r="BA364" s="49">
        <v>25</v>
      </c>
      <c r="BB364" s="48">
        <f t="shared" si="108"/>
        <v>0.98</v>
      </c>
      <c r="BC364" s="3" t="s">
        <v>85</v>
      </c>
      <c r="BD364" s="412" t="str">
        <f>_xlfn.IFNA(VLOOKUP(BC364,ACCESSORIES!F:J,5,FALSE),"N/A")</f>
        <v>N/A</v>
      </c>
      <c r="BE364" s="3" t="s">
        <v>85</v>
      </c>
      <c r="BF364" s="412" t="str">
        <f>_xlfn.IFNA(VLOOKUP(BE364,ACCESSORIES!F:J,5,FALSE),"N/A")</f>
        <v>N/A</v>
      </c>
      <c r="BG364" s="70">
        <v>42</v>
      </c>
      <c r="BH364" s="50">
        <v>23.228346456692901</v>
      </c>
      <c r="BI364" s="50">
        <v>23.228346456692901</v>
      </c>
      <c r="BJ364" s="50">
        <v>11.771653543307099</v>
      </c>
      <c r="BK364" s="357">
        <f t="shared" si="105"/>
        <v>0.10408189999999996</v>
      </c>
      <c r="BL364" s="408">
        <v>20</v>
      </c>
      <c r="BM364" s="107" t="s">
        <v>3771</v>
      </c>
      <c r="BN364" s="46" t="s">
        <v>3891</v>
      </c>
      <c r="BO364" s="29" t="s">
        <v>3907</v>
      </c>
      <c r="BP364" s="29" t="s">
        <v>10139</v>
      </c>
      <c r="BQ364" s="29" t="s">
        <v>6786</v>
      </c>
      <c r="BR364" s="29" t="s">
        <v>6576</v>
      </c>
      <c r="BS364" s="74" t="s">
        <v>4101</v>
      </c>
      <c r="BT364" s="74" t="s">
        <v>3909</v>
      </c>
      <c r="BU364" s="74" t="s">
        <v>6577</v>
      </c>
      <c r="BV364" s="74"/>
      <c r="BW364" s="74"/>
      <c r="BX364" s="74"/>
      <c r="BY364" s="300" t="s">
        <v>8017</v>
      </c>
      <c r="BZ364" s="363" t="s">
        <v>8018</v>
      </c>
      <c r="CA364" s="300" t="s">
        <v>8019</v>
      </c>
      <c r="CB364" s="363" t="s">
        <v>8020</v>
      </c>
      <c r="CC364" s="86" t="str">
        <f t="shared" si="109"/>
        <v>MR323, 20x9, +12mm Offset, 6x135, 87mm Centerbore, Gloss Black</v>
      </c>
      <c r="CD364" s="74" t="s">
        <v>3719</v>
      </c>
      <c r="CE364" s="74" t="s">
        <v>3720</v>
      </c>
      <c r="CF364" s="74" t="str">
        <f t="shared" si="110"/>
        <v>STREET (3XX)</v>
      </c>
    </row>
    <row r="365" spans="1:84" s="36" customFormat="1" ht="15" customHeight="1">
      <c r="A365" s="22">
        <f t="shared" si="102"/>
        <v>363</v>
      </c>
      <c r="B365" s="4" t="s">
        <v>84</v>
      </c>
      <c r="C365" s="92" t="s">
        <v>1038</v>
      </c>
      <c r="D365" s="92" t="s">
        <v>6743</v>
      </c>
      <c r="E365" s="84" t="str">
        <f>CONCATENATE(LEFT(D365,5),VLOOKUP(CONCATENATE(O365,"x",P365),'WHEEL PART NUMBER GUIDE'!$B$9:$C$51,2,FALSE),VLOOKUP(CONCATENATE(Q365, W365), 'WHEEL PART NUMBER GUIDE'!$Q$6:$R$98, 2, FALSE),VLOOKUP(Z365,'WHEEL PART NUMBER GUIDE'!$J$8:$K$54,2, FALSE),IF(V365="N/A",IF(ABS(T365)&lt;10,"0"&amp;ABS(T365),ABS(T365)),CONCATENATE(LEFT(V365,1),RIGHT(V365,1))), G365, H365)</f>
        <v>MR323290601312</v>
      </c>
      <c r="F365" s="84" t="str">
        <f t="shared" si="107"/>
        <v>MR323290601312</v>
      </c>
      <c r="G365" s="83"/>
      <c r="H365" s="83"/>
      <c r="I365" s="346">
        <v>191682036514</v>
      </c>
      <c r="J365" s="102">
        <v>45215.433569664354</v>
      </c>
      <c r="K365" s="16" t="s">
        <v>1230</v>
      </c>
      <c r="L365" s="328">
        <v>419</v>
      </c>
      <c r="M365" s="85">
        <f t="shared" si="103"/>
        <v>419</v>
      </c>
      <c r="N365" s="630"/>
      <c r="O365" s="29">
        <v>20</v>
      </c>
      <c r="P365" s="8">
        <v>9</v>
      </c>
      <c r="Q365" s="92" t="str">
        <f t="shared" si="104"/>
        <v>6x5.5</v>
      </c>
      <c r="R365" s="3">
        <v>6</v>
      </c>
      <c r="S365" s="29">
        <v>5.5</v>
      </c>
      <c r="T365" s="29">
        <v>12</v>
      </c>
      <c r="U365" s="16">
        <v>5.44</v>
      </c>
      <c r="V365" s="93" t="s">
        <v>85</v>
      </c>
      <c r="W365" s="16">
        <v>106.25</v>
      </c>
      <c r="X365" s="8">
        <v>37.08</v>
      </c>
      <c r="Y365" s="47">
        <v>2650</v>
      </c>
      <c r="Z365" s="11" t="s">
        <v>4122</v>
      </c>
      <c r="AA365" s="11" t="s">
        <v>2845</v>
      </c>
      <c r="AB365" s="47" t="str">
        <f t="shared" si="106"/>
        <v>20x9, 6x5.5, 12 OS, 2650 lbs</v>
      </c>
      <c r="AC365" s="74" t="s">
        <v>4924</v>
      </c>
      <c r="AD365" s="46" t="str">
        <f>IF(AC365="N/A","None",VLOOKUP(AC365,ACCESSORIES!F:N,9,FALSE))</f>
        <v>Snap In</v>
      </c>
      <c r="AE365" s="82">
        <f>_xlfn.IFNA(VLOOKUP(AC365,ACCESSORIES!F:J,5,FALSE),"N/A")</f>
        <v>22</v>
      </c>
      <c r="AF365" s="80" t="s">
        <v>85</v>
      </c>
      <c r="AG365" s="80" t="s">
        <v>85</v>
      </c>
      <c r="AH365" s="80" t="s">
        <v>85</v>
      </c>
      <c r="AI365" s="80" t="s">
        <v>85</v>
      </c>
      <c r="AJ365" s="9" t="str">
        <f>_xlfn.IFNA(VLOOKUP(AI365,ACCESSORIES!F:J,5,FALSE),"N/A")</f>
        <v>N/A</v>
      </c>
      <c r="AK365" s="13" t="s">
        <v>236</v>
      </c>
      <c r="AL365" s="38" t="s">
        <v>1649</v>
      </c>
      <c r="AM365" s="38">
        <f>_xlfn.IFNA(VLOOKUP(AL365,ACCESSORIES!F:J,5,FALSE),"N/A")</f>
        <v>2.75</v>
      </c>
      <c r="AN365" s="3">
        <v>78.3</v>
      </c>
      <c r="AO365" s="75">
        <v>16.2</v>
      </c>
      <c r="AP365" s="75">
        <v>60</v>
      </c>
      <c r="AQ365" s="3">
        <v>175</v>
      </c>
      <c r="AR365" s="3">
        <v>4.63</v>
      </c>
      <c r="AS365" s="34">
        <v>23.02</v>
      </c>
      <c r="AT365" s="34">
        <v>38.159999999999997</v>
      </c>
      <c r="AU365" s="34">
        <v>45.94</v>
      </c>
      <c r="AV365" s="34">
        <v>249.15</v>
      </c>
      <c r="AW365" s="94">
        <v>245.43</v>
      </c>
      <c r="AX365" s="381">
        <v>103.35</v>
      </c>
      <c r="AY365" s="382">
        <v>32.6</v>
      </c>
      <c r="AZ365" s="382">
        <v>40</v>
      </c>
      <c r="BA365" s="49">
        <v>25</v>
      </c>
      <c r="BB365" s="48">
        <f t="shared" si="108"/>
        <v>0.98</v>
      </c>
      <c r="BC365" s="3" t="s">
        <v>85</v>
      </c>
      <c r="BD365" s="412" t="str">
        <f>_xlfn.IFNA(VLOOKUP(BC365,ACCESSORIES!F:J,5,FALSE),"N/A")</f>
        <v>N/A</v>
      </c>
      <c r="BE365" s="3" t="s">
        <v>85</v>
      </c>
      <c r="BF365" s="412" t="str">
        <f>_xlfn.IFNA(VLOOKUP(BE365,ACCESSORIES!F:J,5,FALSE),"N/A")</f>
        <v>N/A</v>
      </c>
      <c r="BG365" s="70">
        <v>42</v>
      </c>
      <c r="BH365" s="50">
        <v>23.228346456692901</v>
      </c>
      <c r="BI365" s="50">
        <v>23.228346456692901</v>
      </c>
      <c r="BJ365" s="50">
        <v>11.771653543307099</v>
      </c>
      <c r="BK365" s="357">
        <f t="shared" si="105"/>
        <v>0.10408189999999996</v>
      </c>
      <c r="BL365" s="408">
        <v>20</v>
      </c>
      <c r="BM365" s="107" t="s">
        <v>3771</v>
      </c>
      <c r="BN365" s="46" t="s">
        <v>3891</v>
      </c>
      <c r="BO365" s="29" t="s">
        <v>3907</v>
      </c>
      <c r="BP365" s="29" t="s">
        <v>10139</v>
      </c>
      <c r="BQ365" s="29" t="s">
        <v>6786</v>
      </c>
      <c r="BR365" s="29" t="s">
        <v>6576</v>
      </c>
      <c r="BS365" s="74" t="s">
        <v>4101</v>
      </c>
      <c r="BT365" s="74" t="s">
        <v>3909</v>
      </c>
      <c r="BU365" s="74" t="s">
        <v>6577</v>
      </c>
      <c r="BV365" s="74"/>
      <c r="BW365" s="74"/>
      <c r="BX365" s="74"/>
      <c r="BY365" s="300" t="s">
        <v>8017</v>
      </c>
      <c r="BZ365" s="363" t="s">
        <v>8018</v>
      </c>
      <c r="CA365" s="300" t="s">
        <v>8019</v>
      </c>
      <c r="CB365" s="363" t="s">
        <v>8020</v>
      </c>
      <c r="CC365" s="86" t="str">
        <f t="shared" si="109"/>
        <v>MR323, 20x9, +12mm Offset, 6x5.5, 106.25mm Centerbore, Gloss Black</v>
      </c>
      <c r="CD365" s="74" t="s">
        <v>3719</v>
      </c>
      <c r="CE365" s="74" t="s">
        <v>3720</v>
      </c>
      <c r="CF365" s="74" t="str">
        <f t="shared" si="110"/>
        <v>STREET (3XX)</v>
      </c>
    </row>
    <row r="366" spans="1:84" s="36" customFormat="1" ht="15" customHeight="1">
      <c r="A366" s="22">
        <f t="shared" si="102"/>
        <v>364</v>
      </c>
      <c r="B366" s="4" t="s">
        <v>84</v>
      </c>
      <c r="C366" s="92" t="s">
        <v>1038</v>
      </c>
      <c r="D366" s="92" t="s">
        <v>6743</v>
      </c>
      <c r="E366" s="84" t="str">
        <f>CONCATENATE(LEFT(D366,5),VLOOKUP(CONCATENATE(O366,"x",P366),'WHEEL PART NUMBER GUIDE'!$B$9:$C$51,2,FALSE),VLOOKUP(CONCATENATE(Q366, W366), 'WHEEL PART NUMBER GUIDE'!$Q$6:$R$98, 2, FALSE),VLOOKUP(Z366,'WHEEL PART NUMBER GUIDE'!$J$8:$K$54,2, FALSE),IF(V366="N/A",IF(ABS(T366)&lt;10,"0"&amp;ABS(T366),ABS(T366)),CONCATENATE(LEFT(V366,1),RIGHT(V366,1))), G366, H366)</f>
        <v>MR323290601512</v>
      </c>
      <c r="F366" s="84" t="str">
        <f t="shared" si="107"/>
        <v>MR323290601512</v>
      </c>
      <c r="G366" s="83"/>
      <c r="H366" s="83"/>
      <c r="I366" s="346" t="s">
        <v>6762</v>
      </c>
      <c r="J366" s="102">
        <v>45223.491614328705</v>
      </c>
      <c r="K366" s="16" t="s">
        <v>1230</v>
      </c>
      <c r="L366" s="328">
        <v>419</v>
      </c>
      <c r="M366" s="85">
        <f t="shared" si="103"/>
        <v>419</v>
      </c>
      <c r="N366" s="630"/>
      <c r="O366" s="29">
        <v>20</v>
      </c>
      <c r="P366" s="8">
        <v>9</v>
      </c>
      <c r="Q366" s="92" t="str">
        <f t="shared" si="104"/>
        <v>6x5.5</v>
      </c>
      <c r="R366" s="3">
        <v>6</v>
      </c>
      <c r="S366" s="29">
        <v>5.5</v>
      </c>
      <c r="T366" s="29">
        <v>12</v>
      </c>
      <c r="U366" s="16">
        <v>5.44</v>
      </c>
      <c r="V366" s="93" t="s">
        <v>85</v>
      </c>
      <c r="W366" s="16">
        <v>106.25</v>
      </c>
      <c r="X366" s="8">
        <v>37.08</v>
      </c>
      <c r="Y366" s="47">
        <v>2650</v>
      </c>
      <c r="Z366" s="11" t="s">
        <v>6749</v>
      </c>
      <c r="AA366" s="11" t="s">
        <v>2846</v>
      </c>
      <c r="AB366" s="47" t="str">
        <f t="shared" si="106"/>
        <v>20x9, 6x5.5, 12 OS, 2650 lbs</v>
      </c>
      <c r="AC366" s="74" t="s">
        <v>5625</v>
      </c>
      <c r="AD366" s="46" t="str">
        <f>IF(AC366="N/A","None",VLOOKUP(AC366,ACCESSORIES!F:N,9,FALSE))</f>
        <v>Snap In</v>
      </c>
      <c r="AE366" s="82">
        <f>_xlfn.IFNA(VLOOKUP(AC366,ACCESSORIES!F:J,5,FALSE),"N/A")</f>
        <v>22</v>
      </c>
      <c r="AF366" s="80" t="s">
        <v>85</v>
      </c>
      <c r="AG366" s="80" t="s">
        <v>85</v>
      </c>
      <c r="AH366" s="80" t="s">
        <v>85</v>
      </c>
      <c r="AI366" s="80" t="s">
        <v>85</v>
      </c>
      <c r="AJ366" s="9" t="str">
        <f>_xlfn.IFNA(VLOOKUP(AI366,ACCESSORIES!F:J,5,FALSE),"N/A")</f>
        <v>N/A</v>
      </c>
      <c r="AK366" s="13" t="s">
        <v>236</v>
      </c>
      <c r="AL366" s="38" t="s">
        <v>1649</v>
      </c>
      <c r="AM366" s="38">
        <f>_xlfn.IFNA(VLOOKUP(AL366,ACCESSORIES!F:J,5,FALSE),"N/A")</f>
        <v>2.75</v>
      </c>
      <c r="AN366" s="3">
        <v>78.3</v>
      </c>
      <c r="AO366" s="75">
        <v>16.2</v>
      </c>
      <c r="AP366" s="75">
        <v>60</v>
      </c>
      <c r="AQ366" s="3">
        <v>175</v>
      </c>
      <c r="AR366" s="3">
        <v>4.63</v>
      </c>
      <c r="AS366" s="34">
        <v>23.02</v>
      </c>
      <c r="AT366" s="34">
        <v>38.159999999999997</v>
      </c>
      <c r="AU366" s="34">
        <v>45.94</v>
      </c>
      <c r="AV366" s="34">
        <v>249.15</v>
      </c>
      <c r="AW366" s="94">
        <v>245.43</v>
      </c>
      <c r="AX366" s="381">
        <v>103.35</v>
      </c>
      <c r="AY366" s="382">
        <v>32.6</v>
      </c>
      <c r="AZ366" s="382">
        <v>40</v>
      </c>
      <c r="BA366" s="49">
        <v>25</v>
      </c>
      <c r="BB366" s="48">
        <f t="shared" si="108"/>
        <v>0.98</v>
      </c>
      <c r="BC366" s="3" t="s">
        <v>85</v>
      </c>
      <c r="BD366" s="412" t="str">
        <f>_xlfn.IFNA(VLOOKUP(BC366,ACCESSORIES!F:J,5,FALSE),"N/A")</f>
        <v>N/A</v>
      </c>
      <c r="BE366" s="3" t="s">
        <v>85</v>
      </c>
      <c r="BF366" s="412" t="str">
        <f>_xlfn.IFNA(VLOOKUP(BE366,ACCESSORIES!F:J,5,FALSE),"N/A")</f>
        <v>N/A</v>
      </c>
      <c r="BG366" s="70">
        <v>42</v>
      </c>
      <c r="BH366" s="50">
        <v>23.228346456692901</v>
      </c>
      <c r="BI366" s="50">
        <v>23.228346456692901</v>
      </c>
      <c r="BJ366" s="50">
        <v>11.771653543307099</v>
      </c>
      <c r="BK366" s="357">
        <f t="shared" si="105"/>
        <v>0.10408189999999996</v>
      </c>
      <c r="BL366" s="408">
        <v>20</v>
      </c>
      <c r="BM366" s="107" t="s">
        <v>3771</v>
      </c>
      <c r="BN366" s="46" t="s">
        <v>3891</v>
      </c>
      <c r="BO366" s="29" t="s">
        <v>3907</v>
      </c>
      <c r="BP366" s="29" t="s">
        <v>10139</v>
      </c>
      <c r="BQ366" s="29" t="s">
        <v>6786</v>
      </c>
      <c r="BR366" s="29" t="s">
        <v>6576</v>
      </c>
      <c r="BS366" s="74" t="s">
        <v>4101</v>
      </c>
      <c r="BT366" s="74" t="s">
        <v>3909</v>
      </c>
      <c r="BU366" s="74" t="s">
        <v>6577</v>
      </c>
      <c r="BV366" s="74"/>
      <c r="BW366" s="74"/>
      <c r="BX366" s="74"/>
      <c r="BY366" s="300" t="s">
        <v>8039</v>
      </c>
      <c r="BZ366" s="363" t="s">
        <v>8040</v>
      </c>
      <c r="CA366" s="300" t="s">
        <v>8037</v>
      </c>
      <c r="CB366" s="363" t="s">
        <v>8038</v>
      </c>
      <c r="CC366" s="86" t="str">
        <f t="shared" si="109"/>
        <v>MR323, 20x9, +12mm Offset, 6x5.5, 106.25mm Centerbore, Gloss Bronze</v>
      </c>
      <c r="CD366" s="74" t="s">
        <v>3719</v>
      </c>
      <c r="CE366" s="74" t="s">
        <v>3720</v>
      </c>
      <c r="CF366" s="74" t="str">
        <f t="shared" si="110"/>
        <v>STREET (3XX)</v>
      </c>
    </row>
    <row r="367" spans="1:84" s="36" customFormat="1" ht="15" customHeight="1">
      <c r="A367" s="22">
        <f t="shared" si="102"/>
        <v>365</v>
      </c>
      <c r="B367" s="4" t="s">
        <v>84</v>
      </c>
      <c r="C367" s="92" t="s">
        <v>1038</v>
      </c>
      <c r="D367" s="92" t="s">
        <v>6743</v>
      </c>
      <c r="E367" s="84" t="str">
        <f>CONCATENATE(LEFT(D367,5),VLOOKUP(CONCATENATE(O367,"x",P367),'WHEEL PART NUMBER GUIDE'!$B$9:$C$51,2,FALSE),VLOOKUP(CONCATENATE(Q367, W367), 'WHEEL PART NUMBER GUIDE'!$Q$6:$R$98, 2, FALSE),VLOOKUP(Z367,'WHEEL PART NUMBER GUIDE'!$J$8:$K$54,2, FALSE),IF(V367="N/A",IF(ABS(T367)&lt;10,"0"&amp;ABS(T367),ABS(T367)),CONCATENATE(LEFT(V367,1),RIGHT(V367,1))), G367, H367)</f>
        <v>MR323290801312</v>
      </c>
      <c r="F367" s="84" t="str">
        <f t="shared" si="107"/>
        <v>MR323290801312</v>
      </c>
      <c r="G367" s="83"/>
      <c r="H367" s="83"/>
      <c r="I367" s="346">
        <v>191682036521</v>
      </c>
      <c r="J367" s="102">
        <v>45215.433573958333</v>
      </c>
      <c r="K367" s="16" t="s">
        <v>1230</v>
      </c>
      <c r="L367" s="328">
        <v>419</v>
      </c>
      <c r="M367" s="85">
        <f t="shared" si="103"/>
        <v>419</v>
      </c>
      <c r="N367" s="630"/>
      <c r="O367" s="29">
        <v>20</v>
      </c>
      <c r="P367" s="8">
        <v>9</v>
      </c>
      <c r="Q367" s="92" t="str">
        <f t="shared" si="104"/>
        <v>8x6.5</v>
      </c>
      <c r="R367" s="3">
        <v>8</v>
      </c>
      <c r="S367" s="29">
        <v>6.5</v>
      </c>
      <c r="T367" s="29">
        <v>12</v>
      </c>
      <c r="U367" s="16">
        <v>5.44</v>
      </c>
      <c r="V367" s="93" t="s">
        <v>85</v>
      </c>
      <c r="W367" s="16">
        <v>130.81</v>
      </c>
      <c r="X367" s="8">
        <v>40.130000000000003</v>
      </c>
      <c r="Y367" s="47">
        <v>3640</v>
      </c>
      <c r="Z367" s="11" t="s">
        <v>4122</v>
      </c>
      <c r="AA367" s="11" t="s">
        <v>2845</v>
      </c>
      <c r="AB367" s="47" t="str">
        <f t="shared" si="106"/>
        <v>20x9, 8x6.5, 12 OS, 3640 lbs</v>
      </c>
      <c r="AC367" s="74" t="s">
        <v>6744</v>
      </c>
      <c r="AD367" s="46" t="str">
        <f>IF(AC367="N/A","None",VLOOKUP(AC367,ACCESSORIES!F:N,9,FALSE))</f>
        <v>Push Thru</v>
      </c>
      <c r="AE367" s="82">
        <f>_xlfn.IFNA(VLOOKUP(AC367,ACCESSORIES!F:J,5,FALSE),"N/A")</f>
        <v>33</v>
      </c>
      <c r="AF367" s="80" t="s">
        <v>85</v>
      </c>
      <c r="AG367" s="80" t="s">
        <v>85</v>
      </c>
      <c r="AH367" s="73" t="s">
        <v>2863</v>
      </c>
      <c r="AI367" s="80" t="s">
        <v>85</v>
      </c>
      <c r="AJ367" s="9" t="str">
        <f>_xlfn.IFNA(VLOOKUP(AI367,ACCESSORIES!F:J,5,FALSE),"N/A")</f>
        <v>N/A</v>
      </c>
      <c r="AK367" s="13" t="s">
        <v>237</v>
      </c>
      <c r="AL367" s="38" t="str">
        <f>_xlfn.IFNA(VLOOKUP(AK367,ACCESSORIES!E:M,6,FALSE),"N/A")</f>
        <v>N/A</v>
      </c>
      <c r="AM367" s="38" t="str">
        <f>_xlfn.IFNA(VLOOKUP(AL367,ACCESSORIES!F:J,5,FALSE),"N/A")</f>
        <v>N/A</v>
      </c>
      <c r="AN367" s="38" t="str">
        <f>_xlfn.IFNA(VLOOKUP(AM367,ACCESSORIES!G:K,5,FALSE),"N/A")</f>
        <v>N/A</v>
      </c>
      <c r="AO367" s="75">
        <v>16.2</v>
      </c>
      <c r="AP367" s="75">
        <v>60</v>
      </c>
      <c r="AQ367" s="3">
        <v>200</v>
      </c>
      <c r="AR367" s="34">
        <v>0</v>
      </c>
      <c r="AS367" s="34">
        <v>0</v>
      </c>
      <c r="AT367" s="34">
        <v>26</v>
      </c>
      <c r="AU367" s="34">
        <v>40</v>
      </c>
      <c r="AV367" s="34">
        <v>249.67</v>
      </c>
      <c r="AW367" s="94">
        <v>244.51</v>
      </c>
      <c r="AX367" s="381">
        <v>126.6</v>
      </c>
      <c r="AY367" s="382">
        <v>85</v>
      </c>
      <c r="AZ367" s="382">
        <v>85</v>
      </c>
      <c r="BA367" s="49">
        <v>25</v>
      </c>
      <c r="BB367" s="48">
        <f t="shared" si="108"/>
        <v>0.98</v>
      </c>
      <c r="BC367" s="3" t="s">
        <v>85</v>
      </c>
      <c r="BD367" s="412" t="str">
        <f>_xlfn.IFNA(VLOOKUP(BC367,ACCESSORIES!F:J,5,FALSE),"N/A")</f>
        <v>N/A</v>
      </c>
      <c r="BE367" s="3" t="s">
        <v>85</v>
      </c>
      <c r="BF367" s="412" t="str">
        <f>_xlfn.IFNA(VLOOKUP(BE367,ACCESSORIES!F:J,5,FALSE),"N/A")</f>
        <v>N/A</v>
      </c>
      <c r="BG367" s="70">
        <v>45</v>
      </c>
      <c r="BH367" s="50">
        <v>23.228346456692901</v>
      </c>
      <c r="BI367" s="50">
        <v>23.228346456692901</v>
      </c>
      <c r="BJ367" s="50">
        <v>11.771653543307099</v>
      </c>
      <c r="BK367" s="357">
        <f t="shared" si="105"/>
        <v>0.10408189999999996</v>
      </c>
      <c r="BL367" s="408">
        <v>20</v>
      </c>
      <c r="BM367" s="107" t="s">
        <v>3771</v>
      </c>
      <c r="BN367" s="46" t="s">
        <v>3891</v>
      </c>
      <c r="BO367" s="29" t="s">
        <v>3907</v>
      </c>
      <c r="BP367" s="29" t="s">
        <v>10139</v>
      </c>
      <c r="BQ367" s="29" t="s">
        <v>6786</v>
      </c>
      <c r="BR367" s="29" t="s">
        <v>6576</v>
      </c>
      <c r="BS367" s="74" t="s">
        <v>4101</v>
      </c>
      <c r="BT367" s="74" t="s">
        <v>3909</v>
      </c>
      <c r="BU367" s="74" t="s">
        <v>6577</v>
      </c>
      <c r="BV367" s="74"/>
      <c r="BW367" s="74"/>
      <c r="BX367" s="74"/>
      <c r="BY367" s="300" t="s">
        <v>8027</v>
      </c>
      <c r="BZ367" s="363" t="s">
        <v>8028</v>
      </c>
      <c r="CA367" s="300" t="s">
        <v>8025</v>
      </c>
      <c r="CB367" s="363" t="s">
        <v>8026</v>
      </c>
      <c r="CC367" s="86" t="str">
        <f t="shared" si="109"/>
        <v>MR323, 20x9, +12mm Offset, 8x6.5, 130.81mm Centerbore, Gloss Black</v>
      </c>
      <c r="CD367" s="74" t="s">
        <v>3719</v>
      </c>
      <c r="CE367" s="74" t="s">
        <v>3720</v>
      </c>
      <c r="CF367" s="74" t="str">
        <f t="shared" si="110"/>
        <v>STREET (3XX)</v>
      </c>
    </row>
    <row r="368" spans="1:84" s="36" customFormat="1" ht="15" customHeight="1">
      <c r="A368" s="22">
        <f t="shared" si="102"/>
        <v>366</v>
      </c>
      <c r="B368" s="4" t="s">
        <v>84</v>
      </c>
      <c r="C368" s="92" t="s">
        <v>1038</v>
      </c>
      <c r="D368" s="92" t="s">
        <v>6743</v>
      </c>
      <c r="E368" s="84" t="str">
        <f>CONCATENATE(LEFT(D368,5),VLOOKUP(CONCATENATE(O368,"x",P368),'WHEEL PART NUMBER GUIDE'!$B$9:$C$51,2,FALSE),VLOOKUP(CONCATENATE(Q368, W368), 'WHEEL PART NUMBER GUIDE'!$Q$6:$R$98, 2, FALSE),VLOOKUP(Z368,'WHEEL PART NUMBER GUIDE'!$J$8:$K$54,2, FALSE),IF(V368="N/A",IF(ABS(T368)&lt;10,"0"&amp;ABS(T368),ABS(T368)),CONCATENATE(LEFT(V368,1),RIGHT(V368,1))), G368, H368)</f>
        <v>MR323290801512</v>
      </c>
      <c r="F368" s="84" t="str">
        <f t="shared" si="107"/>
        <v>MR323290801512</v>
      </c>
      <c r="G368" s="83"/>
      <c r="H368" s="83"/>
      <c r="I368" s="346" t="s">
        <v>6763</v>
      </c>
      <c r="J368" s="102">
        <v>45223.491614513892</v>
      </c>
      <c r="K368" s="418" t="s">
        <v>3713</v>
      </c>
      <c r="L368" s="328">
        <v>419</v>
      </c>
      <c r="M368" s="85" t="str">
        <f t="shared" si="103"/>
        <v/>
      </c>
      <c r="N368" s="630"/>
      <c r="O368" s="29">
        <v>20</v>
      </c>
      <c r="P368" s="8">
        <v>9</v>
      </c>
      <c r="Q368" s="92" t="str">
        <f t="shared" si="104"/>
        <v>8x6.5</v>
      </c>
      <c r="R368" s="3">
        <v>8</v>
      </c>
      <c r="S368" s="29">
        <v>6.5</v>
      </c>
      <c r="T368" s="29">
        <v>12</v>
      </c>
      <c r="U368" s="16">
        <v>5.44</v>
      </c>
      <c r="V368" s="93" t="s">
        <v>85</v>
      </c>
      <c r="W368" s="16">
        <v>130.81</v>
      </c>
      <c r="X368" s="8">
        <v>40.130000000000003</v>
      </c>
      <c r="Y368" s="47">
        <v>3640</v>
      </c>
      <c r="Z368" s="11" t="s">
        <v>6749</v>
      </c>
      <c r="AA368" s="11" t="s">
        <v>2846</v>
      </c>
      <c r="AB368" s="47" t="str">
        <f t="shared" si="106"/>
        <v>20x9, 8x6.5, 12 OS, 3640 lbs</v>
      </c>
      <c r="AC368" s="74" t="s">
        <v>6771</v>
      </c>
      <c r="AD368" s="46" t="str">
        <f>IF(AC368="N/A","None",VLOOKUP(AC368,ACCESSORIES!F:N,9,FALSE))</f>
        <v>Push Thru</v>
      </c>
      <c r="AE368" s="82">
        <f>_xlfn.IFNA(VLOOKUP(AC368,ACCESSORIES!F:J,5,FALSE),"N/A")</f>
        <v>33</v>
      </c>
      <c r="AF368" s="80" t="s">
        <v>85</v>
      </c>
      <c r="AG368" s="80" t="s">
        <v>85</v>
      </c>
      <c r="AH368" s="73" t="s">
        <v>2863</v>
      </c>
      <c r="AI368" s="80" t="s">
        <v>85</v>
      </c>
      <c r="AJ368" s="9" t="str">
        <f>_xlfn.IFNA(VLOOKUP(AI368,ACCESSORIES!F:J,5,FALSE),"N/A")</f>
        <v>N/A</v>
      </c>
      <c r="AK368" s="13" t="s">
        <v>237</v>
      </c>
      <c r="AL368" s="38" t="str">
        <f>_xlfn.IFNA(VLOOKUP(AK368,ACCESSORIES!E:M,6,FALSE),"N/A")</f>
        <v>N/A</v>
      </c>
      <c r="AM368" s="38" t="str">
        <f>_xlfn.IFNA(VLOOKUP(AL368,ACCESSORIES!F:J,5,FALSE),"N/A")</f>
        <v>N/A</v>
      </c>
      <c r="AN368" s="38" t="str">
        <f>_xlfn.IFNA(VLOOKUP(AM368,ACCESSORIES!G:K,5,FALSE),"N/A")</f>
        <v>N/A</v>
      </c>
      <c r="AO368" s="75">
        <v>16.2</v>
      </c>
      <c r="AP368" s="75">
        <v>60</v>
      </c>
      <c r="AQ368" s="3">
        <v>200</v>
      </c>
      <c r="AR368" s="34">
        <v>0</v>
      </c>
      <c r="AS368" s="34">
        <v>0</v>
      </c>
      <c r="AT368" s="34">
        <v>26</v>
      </c>
      <c r="AU368" s="34">
        <v>40</v>
      </c>
      <c r="AV368" s="34">
        <v>249.67</v>
      </c>
      <c r="AW368" s="94">
        <v>244.51</v>
      </c>
      <c r="AX368" s="381">
        <v>126.6</v>
      </c>
      <c r="AY368" s="382">
        <v>85</v>
      </c>
      <c r="AZ368" s="382">
        <v>85</v>
      </c>
      <c r="BA368" s="49">
        <v>25</v>
      </c>
      <c r="BB368" s="48">
        <f t="shared" si="108"/>
        <v>0.98</v>
      </c>
      <c r="BC368" s="3" t="s">
        <v>85</v>
      </c>
      <c r="BD368" s="412" t="str">
        <f>_xlfn.IFNA(VLOOKUP(BC368,ACCESSORIES!F:J,5,FALSE),"N/A")</f>
        <v>N/A</v>
      </c>
      <c r="BE368" s="3" t="s">
        <v>85</v>
      </c>
      <c r="BF368" s="412" t="str">
        <f>_xlfn.IFNA(VLOOKUP(BE368,ACCESSORIES!F:J,5,FALSE),"N/A")</f>
        <v>N/A</v>
      </c>
      <c r="BG368" s="70">
        <v>45</v>
      </c>
      <c r="BH368" s="50">
        <v>23.228346456692901</v>
      </c>
      <c r="BI368" s="50">
        <v>23.228346456692901</v>
      </c>
      <c r="BJ368" s="50">
        <v>11.771653543307099</v>
      </c>
      <c r="BK368" s="357">
        <f t="shared" si="105"/>
        <v>0.10408189999999996</v>
      </c>
      <c r="BL368" s="408">
        <v>20</v>
      </c>
      <c r="BM368" s="107" t="s">
        <v>3771</v>
      </c>
      <c r="BN368" s="46" t="s">
        <v>3891</v>
      </c>
      <c r="BO368" s="29" t="s">
        <v>3907</v>
      </c>
      <c r="BP368" s="29" t="s">
        <v>10139</v>
      </c>
      <c r="BQ368" s="29" t="s">
        <v>6786</v>
      </c>
      <c r="BR368" s="29" t="s">
        <v>6576</v>
      </c>
      <c r="BS368" s="74" t="s">
        <v>4101</v>
      </c>
      <c r="BT368" s="74" t="s">
        <v>3909</v>
      </c>
      <c r="BU368" s="74" t="s">
        <v>6577</v>
      </c>
      <c r="BV368" s="74"/>
      <c r="BW368" s="74"/>
      <c r="BX368" s="74"/>
      <c r="BY368" s="300" t="s">
        <v>8041</v>
      </c>
      <c r="BZ368" s="363" t="s">
        <v>8042</v>
      </c>
      <c r="CA368" s="300" t="s">
        <v>8043</v>
      </c>
      <c r="CB368" s="363" t="s">
        <v>8044</v>
      </c>
      <c r="CC368" s="86" t="str">
        <f t="shared" si="109"/>
        <v>CLOSEOUT - MR323, 20x9, +12mm Offset, 8x6.5, 130.81mm Centerbore, Gloss Bronze</v>
      </c>
      <c r="CD368" s="74" t="s">
        <v>3719</v>
      </c>
      <c r="CE368" s="74" t="s">
        <v>3720</v>
      </c>
      <c r="CF368" s="74" t="str">
        <f t="shared" si="110"/>
        <v>STREET (3XX)</v>
      </c>
    </row>
    <row r="369" spans="1:84" s="36" customFormat="1" ht="15" customHeight="1">
      <c r="A369" s="22">
        <f t="shared" si="102"/>
        <v>367</v>
      </c>
      <c r="B369" s="4" t="s">
        <v>84</v>
      </c>
      <c r="C369" s="92" t="s">
        <v>1038</v>
      </c>
      <c r="D369" s="92" t="s">
        <v>6743</v>
      </c>
      <c r="E369" s="84" t="str">
        <f>CONCATENATE(LEFT(D369,5),VLOOKUP(CONCATENATE(O369,"x",P369),'WHEEL PART NUMBER GUIDE'!$B$9:$C$51,2,FALSE),VLOOKUP(CONCATENATE(Q369, W369), 'WHEEL PART NUMBER GUIDE'!$Q$6:$R$98, 2, FALSE),VLOOKUP(Z369,'WHEEL PART NUMBER GUIDE'!$J$8:$K$54,2, FALSE),IF(V369="N/A",IF(ABS(T369)&lt;10,"0"&amp;ABS(T369),ABS(T369)),CONCATENATE(LEFT(V369,1),RIGHT(V369,1))), G369, H369)</f>
        <v>MR323290871312</v>
      </c>
      <c r="F369" s="84" t="str">
        <f t="shared" si="107"/>
        <v>MR323290871312</v>
      </c>
      <c r="G369" s="83"/>
      <c r="H369" s="83"/>
      <c r="I369" s="346">
        <v>191682036538</v>
      </c>
      <c r="J369" s="102">
        <v>45215.433574155089</v>
      </c>
      <c r="K369" s="16" t="s">
        <v>1230</v>
      </c>
      <c r="L369" s="328">
        <v>419</v>
      </c>
      <c r="M369" s="85">
        <f t="shared" si="103"/>
        <v>419</v>
      </c>
      <c r="N369" s="630"/>
      <c r="O369" s="29">
        <v>20</v>
      </c>
      <c r="P369" s="8">
        <v>9</v>
      </c>
      <c r="Q369" s="92" t="str">
        <f t="shared" si="104"/>
        <v>8x170</v>
      </c>
      <c r="R369" s="3">
        <v>8</v>
      </c>
      <c r="S369" s="29">
        <v>170</v>
      </c>
      <c r="T369" s="29">
        <v>12</v>
      </c>
      <c r="U369" s="16">
        <v>5.44</v>
      </c>
      <c r="V369" s="93" t="s">
        <v>85</v>
      </c>
      <c r="W369" s="16">
        <v>130.81</v>
      </c>
      <c r="X369" s="8">
        <v>40.130000000000003</v>
      </c>
      <c r="Y369" s="47">
        <v>3640</v>
      </c>
      <c r="Z369" s="11" t="s">
        <v>4122</v>
      </c>
      <c r="AA369" s="11" t="s">
        <v>2845</v>
      </c>
      <c r="AB369" s="47" t="str">
        <f t="shared" si="106"/>
        <v>20x9, 8x170, 12 OS, 3640 lbs</v>
      </c>
      <c r="AC369" s="74" t="s">
        <v>4926</v>
      </c>
      <c r="AD369" s="46" t="str">
        <f>IF(AC369="N/A","None",VLOOKUP(AC369,ACCESSORIES!F:N,9,FALSE))</f>
        <v>Push Thru</v>
      </c>
      <c r="AE369" s="82">
        <f>_xlfn.IFNA(VLOOKUP(AC369,ACCESSORIES!F:J,5,FALSE),"N/A")</f>
        <v>33</v>
      </c>
      <c r="AF369" s="80" t="s">
        <v>85</v>
      </c>
      <c r="AG369" s="80" t="s">
        <v>85</v>
      </c>
      <c r="AH369" s="73" t="s">
        <v>2863</v>
      </c>
      <c r="AI369" s="80" t="s">
        <v>85</v>
      </c>
      <c r="AJ369" s="9" t="str">
        <f>_xlfn.IFNA(VLOOKUP(AI369,ACCESSORIES!F:J,5,FALSE),"N/A")</f>
        <v>N/A</v>
      </c>
      <c r="AK369" s="13" t="s">
        <v>237</v>
      </c>
      <c r="AL369" s="38" t="str">
        <f>_xlfn.IFNA(VLOOKUP(AK369,ACCESSORIES!E:M,6,FALSE),"N/A")</f>
        <v>N/A</v>
      </c>
      <c r="AM369" s="38" t="str">
        <f>_xlfn.IFNA(VLOOKUP(AL369,ACCESSORIES!F:J,5,FALSE),"N/A")</f>
        <v>N/A</v>
      </c>
      <c r="AN369" s="38" t="str">
        <f>_xlfn.IFNA(VLOOKUP(AM369,ACCESSORIES!G:K,5,FALSE),"N/A")</f>
        <v>N/A</v>
      </c>
      <c r="AO369" s="75">
        <v>16.2</v>
      </c>
      <c r="AP369" s="75">
        <v>60</v>
      </c>
      <c r="AQ369" s="3">
        <v>200</v>
      </c>
      <c r="AR369" s="34">
        <v>0</v>
      </c>
      <c r="AS369" s="34">
        <v>0</v>
      </c>
      <c r="AT369" s="34">
        <v>26</v>
      </c>
      <c r="AU369" s="34">
        <v>40</v>
      </c>
      <c r="AV369" s="34">
        <v>249.67</v>
      </c>
      <c r="AW369" s="94">
        <v>244.51</v>
      </c>
      <c r="AX369" s="381">
        <v>126.6</v>
      </c>
      <c r="AY369" s="382">
        <v>108</v>
      </c>
      <c r="AZ369" s="382">
        <v>108</v>
      </c>
      <c r="BA369" s="49">
        <v>25</v>
      </c>
      <c r="BB369" s="48">
        <f t="shared" si="108"/>
        <v>0.98</v>
      </c>
      <c r="BC369" s="3" t="s">
        <v>85</v>
      </c>
      <c r="BD369" s="412" t="str">
        <f>_xlfn.IFNA(VLOOKUP(BC369,ACCESSORIES!F:J,5,FALSE),"N/A")</f>
        <v>N/A</v>
      </c>
      <c r="BE369" s="3" t="s">
        <v>85</v>
      </c>
      <c r="BF369" s="412" t="str">
        <f>_xlfn.IFNA(VLOOKUP(BE369,ACCESSORIES!F:J,5,FALSE),"N/A")</f>
        <v>N/A</v>
      </c>
      <c r="BG369" s="70">
        <v>45</v>
      </c>
      <c r="BH369" s="50">
        <v>23.228346456692901</v>
      </c>
      <c r="BI369" s="50">
        <v>23.228346456692901</v>
      </c>
      <c r="BJ369" s="50">
        <v>11.771653543307099</v>
      </c>
      <c r="BK369" s="357">
        <f t="shared" si="105"/>
        <v>0.10408189999999996</v>
      </c>
      <c r="BL369" s="408">
        <v>20</v>
      </c>
      <c r="BM369" s="107" t="s">
        <v>3771</v>
      </c>
      <c r="BN369" s="46" t="s">
        <v>3891</v>
      </c>
      <c r="BO369" s="29" t="s">
        <v>3907</v>
      </c>
      <c r="BP369" s="29" t="s">
        <v>10139</v>
      </c>
      <c r="BQ369" s="29" t="s">
        <v>6786</v>
      </c>
      <c r="BR369" s="29" t="s">
        <v>6576</v>
      </c>
      <c r="BS369" s="74" t="s">
        <v>4101</v>
      </c>
      <c r="BT369" s="74" t="s">
        <v>3909</v>
      </c>
      <c r="BU369" s="74" t="s">
        <v>6577</v>
      </c>
      <c r="BV369" s="74"/>
      <c r="BW369" s="74"/>
      <c r="BX369" s="74"/>
      <c r="BY369" s="300" t="s">
        <v>8027</v>
      </c>
      <c r="BZ369" s="363" t="s">
        <v>8028</v>
      </c>
      <c r="CA369" s="300" t="s">
        <v>8025</v>
      </c>
      <c r="CB369" s="363" t="s">
        <v>8026</v>
      </c>
      <c r="CC369" s="86" t="str">
        <f t="shared" si="109"/>
        <v>MR323, 20x9, +12mm Offset, 8x170, 130.81mm Centerbore, Gloss Black</v>
      </c>
      <c r="CD369" s="74" t="s">
        <v>3719</v>
      </c>
      <c r="CE369" s="74" t="s">
        <v>3720</v>
      </c>
      <c r="CF369" s="74" t="str">
        <f t="shared" si="110"/>
        <v>STREET (3XX)</v>
      </c>
    </row>
    <row r="370" spans="1:84" s="36" customFormat="1" ht="15" customHeight="1">
      <c r="A370" s="22">
        <f t="shared" ref="A370:A398" si="111">ROW(B370)-2</f>
        <v>368</v>
      </c>
      <c r="B370" s="4" t="s">
        <v>84</v>
      </c>
      <c r="C370" s="92" t="s">
        <v>1038</v>
      </c>
      <c r="D370" s="92" t="s">
        <v>6743</v>
      </c>
      <c r="E370" s="84" t="str">
        <f>CONCATENATE(LEFT(D370,5),VLOOKUP(CONCATENATE(O370,"x",P370),'WHEEL PART NUMBER GUIDE'!$B$9:$C$51,2,FALSE),VLOOKUP(CONCATENATE(Q370, W370), 'WHEEL PART NUMBER GUIDE'!$Q$6:$R$98, 2, FALSE),VLOOKUP(Z370,'WHEEL PART NUMBER GUIDE'!$J$8:$K$54,2, FALSE),IF(V370="N/A",IF(ABS(T370)&lt;10,"0"&amp;ABS(T370),ABS(T370)),CONCATENATE(LEFT(V370,1),RIGHT(V370,1))), G370, H370)</f>
        <v>MR323290881312</v>
      </c>
      <c r="F370" s="84" t="str">
        <f t="shared" si="107"/>
        <v>MR323290881312</v>
      </c>
      <c r="G370" s="83"/>
      <c r="H370" s="83"/>
      <c r="I370" s="346">
        <v>191682036545</v>
      </c>
      <c r="J370" s="102">
        <v>45215.433574328701</v>
      </c>
      <c r="K370" s="16" t="s">
        <v>1230</v>
      </c>
      <c r="L370" s="328">
        <v>419</v>
      </c>
      <c r="M370" s="85">
        <f t="shared" si="103"/>
        <v>419</v>
      </c>
      <c r="N370" s="630"/>
      <c r="O370" s="29">
        <v>20</v>
      </c>
      <c r="P370" s="8">
        <v>9</v>
      </c>
      <c r="Q370" s="92" t="str">
        <f t="shared" ref="Q370:Q398" si="112">CONCATENATE(R370,"x",S370)</f>
        <v>8x180</v>
      </c>
      <c r="R370" s="3">
        <v>8</v>
      </c>
      <c r="S370" s="29">
        <v>180</v>
      </c>
      <c r="T370" s="29">
        <v>12</v>
      </c>
      <c r="U370" s="16">
        <v>5.44</v>
      </c>
      <c r="V370" s="93" t="s">
        <v>85</v>
      </c>
      <c r="W370" s="16">
        <v>130.81</v>
      </c>
      <c r="X370" s="8">
        <v>40.130000000000003</v>
      </c>
      <c r="Y370" s="47">
        <v>3640</v>
      </c>
      <c r="Z370" s="11" t="s">
        <v>4122</v>
      </c>
      <c r="AA370" s="11" t="s">
        <v>2845</v>
      </c>
      <c r="AB370" s="47" t="str">
        <f t="shared" si="106"/>
        <v>20x9, 8x180, 12 OS, 3640 lbs</v>
      </c>
      <c r="AC370" s="74" t="s">
        <v>6744</v>
      </c>
      <c r="AD370" s="46" t="str">
        <f>IF(AC370="N/A","None",VLOOKUP(AC370,ACCESSORIES!F:N,9,FALSE))</f>
        <v>Push Thru</v>
      </c>
      <c r="AE370" s="82">
        <f>_xlfn.IFNA(VLOOKUP(AC370,ACCESSORIES!F:J,5,FALSE),"N/A")</f>
        <v>33</v>
      </c>
      <c r="AF370" s="80" t="s">
        <v>85</v>
      </c>
      <c r="AG370" s="80" t="s">
        <v>85</v>
      </c>
      <c r="AH370" s="73" t="s">
        <v>2863</v>
      </c>
      <c r="AI370" s="80" t="s">
        <v>85</v>
      </c>
      <c r="AJ370" s="9" t="str">
        <f>_xlfn.IFNA(VLOOKUP(AI370,ACCESSORIES!F:J,5,FALSE),"N/A")</f>
        <v>N/A</v>
      </c>
      <c r="AK370" s="13" t="s">
        <v>237</v>
      </c>
      <c r="AL370" s="38" t="str">
        <f>_xlfn.IFNA(VLOOKUP(AK370,ACCESSORIES!E:M,6,FALSE),"N/A")</f>
        <v>N/A</v>
      </c>
      <c r="AM370" s="38" t="str">
        <f>_xlfn.IFNA(VLOOKUP(AL370,ACCESSORIES!F:J,5,FALSE),"N/A")</f>
        <v>N/A</v>
      </c>
      <c r="AN370" s="38" t="str">
        <f>_xlfn.IFNA(VLOOKUP(AM370,ACCESSORIES!G:K,5,FALSE),"N/A")</f>
        <v>N/A</v>
      </c>
      <c r="AO370" s="75">
        <v>16.2</v>
      </c>
      <c r="AP370" s="75">
        <v>60</v>
      </c>
      <c r="AQ370" s="3">
        <v>210</v>
      </c>
      <c r="AR370" s="34">
        <v>0</v>
      </c>
      <c r="AS370" s="34">
        <v>0</v>
      </c>
      <c r="AT370" s="34">
        <v>27.7</v>
      </c>
      <c r="AU370" s="34">
        <v>40</v>
      </c>
      <c r="AV370" s="34">
        <v>249.67</v>
      </c>
      <c r="AW370" s="94">
        <v>244.51</v>
      </c>
      <c r="AX370" s="381">
        <v>126.6</v>
      </c>
      <c r="AY370" s="382">
        <v>85</v>
      </c>
      <c r="AZ370" s="382">
        <v>85</v>
      </c>
      <c r="BA370" s="49">
        <v>25</v>
      </c>
      <c r="BB370" s="48">
        <f t="shared" si="108"/>
        <v>0.98</v>
      </c>
      <c r="BC370" s="3" t="s">
        <v>85</v>
      </c>
      <c r="BD370" s="412" t="str">
        <f>_xlfn.IFNA(VLOOKUP(BC370,ACCESSORIES!F:J,5,FALSE),"N/A")</f>
        <v>N/A</v>
      </c>
      <c r="BE370" s="3" t="s">
        <v>85</v>
      </c>
      <c r="BF370" s="412" t="str">
        <f>_xlfn.IFNA(VLOOKUP(BE370,ACCESSORIES!F:J,5,FALSE),"N/A")</f>
        <v>N/A</v>
      </c>
      <c r="BG370" s="70">
        <v>45</v>
      </c>
      <c r="BH370" s="50">
        <v>23.228346456692901</v>
      </c>
      <c r="BI370" s="50">
        <v>23.228346456692901</v>
      </c>
      <c r="BJ370" s="50">
        <v>11.771653543307099</v>
      </c>
      <c r="BK370" s="357">
        <f t="shared" ref="BK370:BK398" si="113">SUM(((BH370*25.4)*(BI370*25.4)*(BJ370*25.4))/1000000000)</f>
        <v>0.10408189999999996</v>
      </c>
      <c r="BL370" s="408">
        <v>20</v>
      </c>
      <c r="BM370" s="107" t="s">
        <v>3771</v>
      </c>
      <c r="BN370" s="46" t="s">
        <v>3891</v>
      </c>
      <c r="BO370" s="29" t="s">
        <v>3907</v>
      </c>
      <c r="BP370" s="29" t="s">
        <v>10139</v>
      </c>
      <c r="BQ370" s="29" t="s">
        <v>6786</v>
      </c>
      <c r="BR370" s="29" t="s">
        <v>6576</v>
      </c>
      <c r="BS370" s="74" t="s">
        <v>4101</v>
      </c>
      <c r="BT370" s="74" t="s">
        <v>3909</v>
      </c>
      <c r="BU370" s="74" t="s">
        <v>6577</v>
      </c>
      <c r="BV370" s="74"/>
      <c r="BW370" s="74"/>
      <c r="BX370" s="74"/>
      <c r="BY370" s="300" t="s">
        <v>8027</v>
      </c>
      <c r="BZ370" s="363" t="s">
        <v>8028</v>
      </c>
      <c r="CA370" s="300" t="s">
        <v>8025</v>
      </c>
      <c r="CB370" s="363" t="s">
        <v>8026</v>
      </c>
      <c r="CC370" s="86" t="str">
        <f t="shared" si="109"/>
        <v>MR323, 20x9, +12mm Offset, 8x180, 130.81mm Centerbore, Gloss Black</v>
      </c>
      <c r="CD370" s="74" t="s">
        <v>3719</v>
      </c>
      <c r="CE370" s="74" t="s">
        <v>3720</v>
      </c>
      <c r="CF370" s="74" t="str">
        <f t="shared" si="110"/>
        <v>STREET (3XX)</v>
      </c>
    </row>
    <row r="371" spans="1:84" s="36" customFormat="1" ht="15" customHeight="1">
      <c r="A371" s="22">
        <f t="shared" si="111"/>
        <v>369</v>
      </c>
      <c r="B371" s="4" t="s">
        <v>84</v>
      </c>
      <c r="C371" s="92" t="s">
        <v>1038</v>
      </c>
      <c r="D371" s="92" t="s">
        <v>6743</v>
      </c>
      <c r="E371" s="84" t="str">
        <f>CONCATENATE(LEFT(D371,5),VLOOKUP(CONCATENATE(O371,"x",P371),'WHEEL PART NUMBER GUIDE'!$B$9:$C$51,2,FALSE),VLOOKUP(CONCATENATE(Q371, W371), 'WHEEL PART NUMBER GUIDE'!$Q$6:$R$98, 2, FALSE),VLOOKUP(Z371,'WHEEL PART NUMBER GUIDE'!$J$8:$K$54,2, FALSE),IF(V371="N/A",IF(ABS(T371)&lt;10,"0"&amp;ABS(T371),ABS(T371)),CONCATENATE(LEFT(V371,1),RIGHT(V371,1))), G371, H371)</f>
        <v>MR323290881512</v>
      </c>
      <c r="F371" s="84" t="str">
        <f t="shared" si="107"/>
        <v>MR323290881512</v>
      </c>
      <c r="G371" s="83"/>
      <c r="H371" s="83"/>
      <c r="I371" s="346" t="s">
        <v>6765</v>
      </c>
      <c r="J371" s="102">
        <v>45223.491614895836</v>
      </c>
      <c r="K371" s="418" t="s">
        <v>3713</v>
      </c>
      <c r="L371" s="328">
        <v>419</v>
      </c>
      <c r="M371" s="85" t="str">
        <f t="shared" si="103"/>
        <v/>
      </c>
      <c r="N371" s="630"/>
      <c r="O371" s="29">
        <v>20</v>
      </c>
      <c r="P371" s="8">
        <v>9</v>
      </c>
      <c r="Q371" s="92" t="str">
        <f t="shared" si="112"/>
        <v>8x180</v>
      </c>
      <c r="R371" s="3">
        <v>8</v>
      </c>
      <c r="S371" s="29">
        <v>180</v>
      </c>
      <c r="T371" s="29">
        <v>12</v>
      </c>
      <c r="U371" s="16">
        <v>5.44</v>
      </c>
      <c r="V371" s="93" t="s">
        <v>85</v>
      </c>
      <c r="W371" s="16">
        <v>130.81</v>
      </c>
      <c r="X371" s="8">
        <v>40.130000000000003</v>
      </c>
      <c r="Y371" s="47">
        <v>3640</v>
      </c>
      <c r="Z371" s="11" t="s">
        <v>6749</v>
      </c>
      <c r="AA371" s="11" t="s">
        <v>2846</v>
      </c>
      <c r="AB371" s="47" t="str">
        <f t="shared" si="106"/>
        <v>20x9, 8x180, 12 OS, 3640 lbs</v>
      </c>
      <c r="AC371" s="74" t="s">
        <v>6771</v>
      </c>
      <c r="AD371" s="46" t="str">
        <f>IF(AC371="N/A","None",VLOOKUP(AC371,ACCESSORIES!F:N,9,FALSE))</f>
        <v>Push Thru</v>
      </c>
      <c r="AE371" s="82">
        <f>_xlfn.IFNA(VLOOKUP(AC371,ACCESSORIES!F:J,5,FALSE),"N/A")</f>
        <v>33</v>
      </c>
      <c r="AF371" s="80" t="s">
        <v>85</v>
      </c>
      <c r="AG371" s="80" t="s">
        <v>85</v>
      </c>
      <c r="AH371" s="73" t="s">
        <v>2863</v>
      </c>
      <c r="AI371" s="80" t="s">
        <v>85</v>
      </c>
      <c r="AJ371" s="9" t="str">
        <f>_xlfn.IFNA(VLOOKUP(AI371,ACCESSORIES!F:J,5,FALSE),"N/A")</f>
        <v>N/A</v>
      </c>
      <c r="AK371" s="13" t="s">
        <v>237</v>
      </c>
      <c r="AL371" s="38" t="str">
        <f>_xlfn.IFNA(VLOOKUP(AK371,ACCESSORIES!E:M,6,FALSE),"N/A")</f>
        <v>N/A</v>
      </c>
      <c r="AM371" s="38" t="str">
        <f>_xlfn.IFNA(VLOOKUP(AL371,ACCESSORIES!F:J,5,FALSE),"N/A")</f>
        <v>N/A</v>
      </c>
      <c r="AN371" s="38" t="str">
        <f>_xlfn.IFNA(VLOOKUP(AM371,ACCESSORIES!G:K,5,FALSE),"N/A")</f>
        <v>N/A</v>
      </c>
      <c r="AO371" s="75">
        <v>16.2</v>
      </c>
      <c r="AP371" s="75">
        <v>60</v>
      </c>
      <c r="AQ371" s="3">
        <v>210</v>
      </c>
      <c r="AR371" s="34">
        <v>0</v>
      </c>
      <c r="AS371" s="34">
        <v>0</v>
      </c>
      <c r="AT371" s="34">
        <v>27.7</v>
      </c>
      <c r="AU371" s="34">
        <v>40</v>
      </c>
      <c r="AV371" s="34">
        <v>249.67</v>
      </c>
      <c r="AW371" s="94">
        <v>244.51</v>
      </c>
      <c r="AX371" s="381">
        <v>126.6</v>
      </c>
      <c r="AY371" s="382">
        <v>85</v>
      </c>
      <c r="AZ371" s="382">
        <v>85</v>
      </c>
      <c r="BA371" s="49">
        <v>25</v>
      </c>
      <c r="BB371" s="48">
        <f t="shared" si="108"/>
        <v>0.98</v>
      </c>
      <c r="BC371" s="3" t="s">
        <v>85</v>
      </c>
      <c r="BD371" s="412" t="str">
        <f>_xlfn.IFNA(VLOOKUP(BC371,ACCESSORIES!F:J,5,FALSE),"N/A")</f>
        <v>N/A</v>
      </c>
      <c r="BE371" s="3" t="s">
        <v>85</v>
      </c>
      <c r="BF371" s="412" t="str">
        <f>_xlfn.IFNA(VLOOKUP(BE371,ACCESSORIES!F:J,5,FALSE),"N/A")</f>
        <v>N/A</v>
      </c>
      <c r="BG371" s="70">
        <v>45</v>
      </c>
      <c r="BH371" s="50">
        <v>23.228346456692901</v>
      </c>
      <c r="BI371" s="50">
        <v>23.228346456692901</v>
      </c>
      <c r="BJ371" s="50">
        <v>11.771653543307099</v>
      </c>
      <c r="BK371" s="357">
        <f t="shared" si="113"/>
        <v>0.10408189999999996</v>
      </c>
      <c r="BL371" s="408">
        <v>20</v>
      </c>
      <c r="BM371" s="107" t="s">
        <v>3771</v>
      </c>
      <c r="BN371" s="46" t="s">
        <v>3891</v>
      </c>
      <c r="BO371" s="29" t="s">
        <v>3907</v>
      </c>
      <c r="BP371" s="29" t="s">
        <v>10139</v>
      </c>
      <c r="BQ371" s="29" t="s">
        <v>6786</v>
      </c>
      <c r="BR371" s="29" t="s">
        <v>6576</v>
      </c>
      <c r="BS371" s="74" t="s">
        <v>4101</v>
      </c>
      <c r="BT371" s="74" t="s">
        <v>3909</v>
      </c>
      <c r="BU371" s="74" t="s">
        <v>6577</v>
      </c>
      <c r="BV371" s="74"/>
      <c r="BW371" s="74"/>
      <c r="BX371" s="74"/>
      <c r="BY371" s="300" t="s">
        <v>8041</v>
      </c>
      <c r="BZ371" s="363" t="s">
        <v>8042</v>
      </c>
      <c r="CA371" s="300" t="s">
        <v>8043</v>
      </c>
      <c r="CB371" s="363" t="s">
        <v>8044</v>
      </c>
      <c r="CC371" s="86" t="str">
        <f t="shared" si="109"/>
        <v>CLOSEOUT - MR323, 20x9, +12mm Offset, 8x180, 130.81mm Centerbore, Gloss Bronze</v>
      </c>
      <c r="CD371" s="74" t="s">
        <v>3719</v>
      </c>
      <c r="CE371" s="74" t="s">
        <v>3720</v>
      </c>
      <c r="CF371" s="74" t="str">
        <f t="shared" si="110"/>
        <v>STREET (3XX)</v>
      </c>
    </row>
    <row r="372" spans="1:84" s="36" customFormat="1" ht="15" customHeight="1">
      <c r="A372" s="22">
        <f t="shared" si="111"/>
        <v>370</v>
      </c>
      <c r="B372" s="4" t="s">
        <v>84</v>
      </c>
      <c r="C372" s="92" t="s">
        <v>1038</v>
      </c>
      <c r="D372" s="92" t="s">
        <v>6743</v>
      </c>
      <c r="E372" s="84" t="str">
        <f>CONCATENATE(LEFT(D372,5),VLOOKUP(CONCATENATE(O372,"x",P372),'WHEEL PART NUMBER GUIDE'!$B$9:$C$51,2,FALSE),VLOOKUP(CONCATENATE(Q372, W372), 'WHEEL PART NUMBER GUIDE'!$Q$6:$R$98, 2, FALSE),VLOOKUP(Z372,'WHEEL PART NUMBER GUIDE'!$J$8:$K$54,2, FALSE),IF(V372="N/A",IF(ABS(T372)&lt;10,"0"&amp;ABS(T372),ABS(T372)),CONCATENATE(LEFT(V372,1),RIGHT(V372,1))), G372, H372)</f>
        <v>MR323210161318N</v>
      </c>
      <c r="F372" s="84" t="str">
        <f t="shared" si="107"/>
        <v>MR323210161318N</v>
      </c>
      <c r="G372" s="83" t="s">
        <v>2095</v>
      </c>
      <c r="H372" s="83"/>
      <c r="I372" s="346">
        <v>191682036552</v>
      </c>
      <c r="J372" s="102">
        <v>45215.433574502313</v>
      </c>
      <c r="K372" s="418" t="s">
        <v>3713</v>
      </c>
      <c r="L372" s="328">
        <v>439</v>
      </c>
      <c r="M372" s="85" t="str">
        <f t="shared" si="103"/>
        <v/>
      </c>
      <c r="N372" s="630"/>
      <c r="O372" s="29">
        <v>20</v>
      </c>
      <c r="P372" s="8">
        <v>10</v>
      </c>
      <c r="Q372" s="92" t="str">
        <f t="shared" si="112"/>
        <v>6x135</v>
      </c>
      <c r="R372" s="3">
        <v>6</v>
      </c>
      <c r="S372" s="29">
        <v>135</v>
      </c>
      <c r="T372" s="29">
        <v>-18</v>
      </c>
      <c r="U372" s="16">
        <v>4.76</v>
      </c>
      <c r="V372" s="93" t="s">
        <v>85</v>
      </c>
      <c r="W372" s="16">
        <v>87</v>
      </c>
      <c r="X372" s="8">
        <v>39.72</v>
      </c>
      <c r="Y372" s="47">
        <v>2650</v>
      </c>
      <c r="Z372" s="11" t="s">
        <v>4122</v>
      </c>
      <c r="AA372" s="11" t="s">
        <v>2845</v>
      </c>
      <c r="AB372" s="47" t="str">
        <f t="shared" si="106"/>
        <v>20x10, 6x135, -18 OS, 2650 lbs</v>
      </c>
      <c r="AC372" s="74" t="s">
        <v>4921</v>
      </c>
      <c r="AD372" s="46" t="str">
        <f>IF(AC372="N/A","None",VLOOKUP(AC372,ACCESSORIES!F:N,9,FALSE))</f>
        <v>Snap In</v>
      </c>
      <c r="AE372" s="82">
        <f>_xlfn.IFNA(VLOOKUP(AC372,ACCESSORIES!F:J,5,FALSE),"N/A")</f>
        <v>22</v>
      </c>
      <c r="AF372" s="80" t="s">
        <v>85</v>
      </c>
      <c r="AG372" s="80" t="s">
        <v>85</v>
      </c>
      <c r="AH372" s="80" t="s">
        <v>85</v>
      </c>
      <c r="AI372" s="80" t="s">
        <v>85</v>
      </c>
      <c r="AJ372" s="9" t="str">
        <f>_xlfn.IFNA(VLOOKUP(AI372,ACCESSORIES!F:J,5,FALSE),"N/A")</f>
        <v>N/A</v>
      </c>
      <c r="AK372" s="13" t="s">
        <v>237</v>
      </c>
      <c r="AL372" s="38" t="str">
        <f>_xlfn.IFNA(VLOOKUP(AK372,ACCESSORIES!E:M,6,FALSE),"N/A")</f>
        <v>N/A</v>
      </c>
      <c r="AM372" s="38" t="str">
        <f>_xlfn.IFNA(VLOOKUP(AL372,ACCESSORIES!F:J,5,FALSE),"N/A")</f>
        <v>N/A</v>
      </c>
      <c r="AN372" s="38" t="str">
        <f>_xlfn.IFNA(VLOOKUP(AM372,ACCESSORIES!G:K,5,FALSE),"N/A")</f>
        <v>N/A</v>
      </c>
      <c r="AO372" s="75">
        <v>16.2</v>
      </c>
      <c r="AP372" s="75">
        <v>60</v>
      </c>
      <c r="AQ372" s="3">
        <v>175</v>
      </c>
      <c r="AR372" s="34">
        <v>4.79</v>
      </c>
      <c r="AS372" s="34">
        <v>23.98</v>
      </c>
      <c r="AT372" s="34">
        <v>57.77</v>
      </c>
      <c r="AU372" s="34">
        <v>80.56</v>
      </c>
      <c r="AV372" s="34">
        <v>249</v>
      </c>
      <c r="AW372" s="94">
        <v>246</v>
      </c>
      <c r="AX372" s="381">
        <v>83.14</v>
      </c>
      <c r="AY372" s="382">
        <v>32.6</v>
      </c>
      <c r="AZ372" s="382">
        <v>40</v>
      </c>
      <c r="BA372" s="49">
        <v>31</v>
      </c>
      <c r="BB372" s="48">
        <f t="shared" si="108"/>
        <v>1.22</v>
      </c>
      <c r="BC372" s="3" t="s">
        <v>85</v>
      </c>
      <c r="BD372" s="412" t="str">
        <f>_xlfn.IFNA(VLOOKUP(BC372,ACCESSORIES!F:J,5,FALSE),"N/A")</f>
        <v>N/A</v>
      </c>
      <c r="BE372" s="3" t="s">
        <v>85</v>
      </c>
      <c r="BF372" s="412" t="str">
        <f>_xlfn.IFNA(VLOOKUP(BE372,ACCESSORIES!F:J,5,FALSE),"N/A")</f>
        <v>N/A</v>
      </c>
      <c r="BG372" s="70">
        <v>45</v>
      </c>
      <c r="BH372" s="50">
        <v>23.228346456692901</v>
      </c>
      <c r="BI372" s="50">
        <v>23.228346456692901</v>
      </c>
      <c r="BJ372" s="50">
        <v>12.9133858267717</v>
      </c>
      <c r="BK372" s="357">
        <f t="shared" si="113"/>
        <v>0.11417680000000027</v>
      </c>
      <c r="BL372" s="408">
        <v>20</v>
      </c>
      <c r="BM372" s="107" t="s">
        <v>3771</v>
      </c>
      <c r="BN372" s="46" t="s">
        <v>3891</v>
      </c>
      <c r="BO372" s="29" t="s">
        <v>3907</v>
      </c>
      <c r="BP372" s="29" t="s">
        <v>10139</v>
      </c>
      <c r="BQ372" s="29" t="s">
        <v>6786</v>
      </c>
      <c r="BR372" s="29" t="s">
        <v>6576</v>
      </c>
      <c r="BS372" s="74" t="s">
        <v>4101</v>
      </c>
      <c r="BT372" s="74" t="s">
        <v>3909</v>
      </c>
      <c r="BU372" s="74" t="s">
        <v>6577</v>
      </c>
      <c r="BV372" s="74"/>
      <c r="BW372" s="74"/>
      <c r="BX372" s="74"/>
      <c r="BY372" s="300" t="s">
        <v>8017</v>
      </c>
      <c r="BZ372" s="363" t="s">
        <v>8018</v>
      </c>
      <c r="CA372" s="300" t="s">
        <v>8019</v>
      </c>
      <c r="CB372" s="363" t="s">
        <v>8020</v>
      </c>
      <c r="CC372" s="86" t="str">
        <f t="shared" si="109"/>
        <v>CLOSEOUT - MR323, 20x10, -18mm Offset, 6x135, 87mm Centerbore, Gloss Black</v>
      </c>
      <c r="CD372" s="74" t="s">
        <v>3719</v>
      </c>
      <c r="CE372" s="74" t="s">
        <v>3720</v>
      </c>
      <c r="CF372" s="74" t="str">
        <f t="shared" si="110"/>
        <v>STREET (3XX)</v>
      </c>
    </row>
    <row r="373" spans="1:84" s="36" customFormat="1" ht="15" customHeight="1">
      <c r="A373" s="22">
        <f t="shared" si="111"/>
        <v>371</v>
      </c>
      <c r="B373" s="4" t="s">
        <v>84</v>
      </c>
      <c r="C373" s="92" t="s">
        <v>1038</v>
      </c>
      <c r="D373" s="92" t="s">
        <v>6743</v>
      </c>
      <c r="E373" s="84" t="str">
        <f>CONCATENATE(LEFT(D373,5),VLOOKUP(CONCATENATE(O373,"x",P373),'WHEEL PART NUMBER GUIDE'!$B$9:$C$51,2,FALSE),VLOOKUP(CONCATENATE(Q373, W373), 'WHEEL PART NUMBER GUIDE'!$Q$6:$R$98, 2, FALSE),VLOOKUP(Z373,'WHEEL PART NUMBER GUIDE'!$J$8:$K$54,2, FALSE),IF(V373="N/A",IF(ABS(T373)&lt;10,"0"&amp;ABS(T373),ABS(T373)),CONCATENATE(LEFT(V373,1),RIGHT(V373,1))), G373, H373)</f>
        <v>MR323210161518N</v>
      </c>
      <c r="F373" s="84" t="str">
        <f t="shared" si="107"/>
        <v>MR323210161518N</v>
      </c>
      <c r="G373" s="83" t="s">
        <v>2095</v>
      </c>
      <c r="H373" s="83"/>
      <c r="I373" s="346" t="s">
        <v>6766</v>
      </c>
      <c r="J373" s="102">
        <v>45223.491615092593</v>
      </c>
      <c r="K373" s="418" t="s">
        <v>3713</v>
      </c>
      <c r="L373" s="328">
        <v>439</v>
      </c>
      <c r="M373" s="85" t="str">
        <f t="shared" si="103"/>
        <v/>
      </c>
      <c r="N373" s="630"/>
      <c r="O373" s="29">
        <v>20</v>
      </c>
      <c r="P373" s="8">
        <v>10</v>
      </c>
      <c r="Q373" s="92" t="str">
        <f t="shared" si="112"/>
        <v>6x135</v>
      </c>
      <c r="R373" s="3">
        <v>6</v>
      </c>
      <c r="S373" s="29">
        <v>135</v>
      </c>
      <c r="T373" s="29">
        <v>-18</v>
      </c>
      <c r="U373" s="16">
        <v>4.76</v>
      </c>
      <c r="V373" s="93" t="s">
        <v>85</v>
      </c>
      <c r="W373" s="16">
        <v>87</v>
      </c>
      <c r="X373" s="8">
        <v>39.72</v>
      </c>
      <c r="Y373" s="47">
        <v>2650</v>
      </c>
      <c r="Z373" s="11" t="s">
        <v>6749</v>
      </c>
      <c r="AA373" s="11" t="s">
        <v>2846</v>
      </c>
      <c r="AB373" s="47" t="str">
        <f t="shared" si="106"/>
        <v>20x10, 6x135, -18 OS, 2650 lbs</v>
      </c>
      <c r="AC373" s="74" t="s">
        <v>5622</v>
      </c>
      <c r="AD373" s="46" t="str">
        <f>IF(AC373="N/A","None",VLOOKUP(AC373,ACCESSORIES!F:N,9,FALSE))</f>
        <v>Snap In</v>
      </c>
      <c r="AE373" s="82">
        <f>_xlfn.IFNA(VLOOKUP(AC373,ACCESSORIES!F:J,5,FALSE),"N/A")</f>
        <v>22</v>
      </c>
      <c r="AF373" s="80" t="s">
        <v>85</v>
      </c>
      <c r="AG373" s="80" t="s">
        <v>85</v>
      </c>
      <c r="AH373" s="80" t="s">
        <v>85</v>
      </c>
      <c r="AI373" s="80" t="s">
        <v>85</v>
      </c>
      <c r="AJ373" s="9" t="str">
        <f>_xlfn.IFNA(VLOOKUP(AI373,ACCESSORIES!F:J,5,FALSE),"N/A")</f>
        <v>N/A</v>
      </c>
      <c r="AK373" s="13" t="s">
        <v>237</v>
      </c>
      <c r="AL373" s="38" t="str">
        <f>_xlfn.IFNA(VLOOKUP(AK373,ACCESSORIES!E:M,6,FALSE),"N/A")</f>
        <v>N/A</v>
      </c>
      <c r="AM373" s="38" t="str">
        <f>_xlfn.IFNA(VLOOKUP(AL373,ACCESSORIES!F:J,5,FALSE),"N/A")</f>
        <v>N/A</v>
      </c>
      <c r="AN373" s="38" t="str">
        <f>_xlfn.IFNA(VLOOKUP(AM373,ACCESSORIES!G:K,5,FALSE),"N/A")</f>
        <v>N/A</v>
      </c>
      <c r="AO373" s="75">
        <v>16.2</v>
      </c>
      <c r="AP373" s="75">
        <v>60</v>
      </c>
      <c r="AQ373" s="3">
        <v>175</v>
      </c>
      <c r="AR373" s="34">
        <v>4.79</v>
      </c>
      <c r="AS373" s="34">
        <v>23.98</v>
      </c>
      <c r="AT373" s="34">
        <v>57.77</v>
      </c>
      <c r="AU373" s="34">
        <v>80.56</v>
      </c>
      <c r="AV373" s="34">
        <v>249</v>
      </c>
      <c r="AW373" s="94">
        <v>246</v>
      </c>
      <c r="AX373" s="381">
        <v>83.14</v>
      </c>
      <c r="AY373" s="382">
        <v>32.6</v>
      </c>
      <c r="AZ373" s="382">
        <v>40</v>
      </c>
      <c r="BA373" s="49">
        <v>31</v>
      </c>
      <c r="BB373" s="48">
        <f t="shared" si="108"/>
        <v>1.22</v>
      </c>
      <c r="BC373" s="3" t="s">
        <v>85</v>
      </c>
      <c r="BD373" s="412" t="str">
        <f>_xlfn.IFNA(VLOOKUP(BC373,ACCESSORIES!F:J,5,FALSE),"N/A")</f>
        <v>N/A</v>
      </c>
      <c r="BE373" s="3" t="s">
        <v>85</v>
      </c>
      <c r="BF373" s="412" t="str">
        <f>_xlfn.IFNA(VLOOKUP(BE373,ACCESSORIES!F:J,5,FALSE),"N/A")</f>
        <v>N/A</v>
      </c>
      <c r="BG373" s="70">
        <v>45</v>
      </c>
      <c r="BH373" s="50">
        <v>23.228346456692901</v>
      </c>
      <c r="BI373" s="50">
        <v>23.228346456692901</v>
      </c>
      <c r="BJ373" s="50">
        <v>12.9133858267717</v>
      </c>
      <c r="BK373" s="357">
        <f t="shared" si="113"/>
        <v>0.11417680000000027</v>
      </c>
      <c r="BL373" s="408">
        <v>20</v>
      </c>
      <c r="BM373" s="107" t="s">
        <v>3771</v>
      </c>
      <c r="BN373" s="46" t="s">
        <v>3891</v>
      </c>
      <c r="BO373" s="29" t="s">
        <v>3907</v>
      </c>
      <c r="BP373" s="29" t="s">
        <v>10139</v>
      </c>
      <c r="BQ373" s="29" t="s">
        <v>6786</v>
      </c>
      <c r="BR373" s="29" t="s">
        <v>6576</v>
      </c>
      <c r="BS373" s="74" t="s">
        <v>4101</v>
      </c>
      <c r="BT373" s="74" t="s">
        <v>3909</v>
      </c>
      <c r="BU373" s="74" t="s">
        <v>6577</v>
      </c>
      <c r="BV373" s="74"/>
      <c r="BW373" s="74"/>
      <c r="BX373" s="74"/>
      <c r="BY373" s="300" t="s">
        <v>8039</v>
      </c>
      <c r="BZ373" s="363" t="s">
        <v>8040</v>
      </c>
      <c r="CA373" s="300" t="s">
        <v>8037</v>
      </c>
      <c r="CB373" s="363" t="s">
        <v>8038</v>
      </c>
      <c r="CC373" s="86" t="str">
        <f t="shared" si="109"/>
        <v>CLOSEOUT - MR323, 20x10, -18mm Offset, 6x135, 87mm Centerbore, Gloss Bronze</v>
      </c>
      <c r="CD373" s="74" t="s">
        <v>3719</v>
      </c>
      <c r="CE373" s="74" t="s">
        <v>3720</v>
      </c>
      <c r="CF373" s="74" t="str">
        <f t="shared" si="110"/>
        <v>STREET (3XX)</v>
      </c>
    </row>
    <row r="374" spans="1:84" s="36" customFormat="1" ht="15" customHeight="1">
      <c r="A374" s="22">
        <f t="shared" si="111"/>
        <v>372</v>
      </c>
      <c r="B374" s="4" t="s">
        <v>84</v>
      </c>
      <c r="C374" s="92" t="s">
        <v>1038</v>
      </c>
      <c r="D374" s="92" t="s">
        <v>6743</v>
      </c>
      <c r="E374" s="84" t="str">
        <f>CONCATENATE(LEFT(D374,5),VLOOKUP(CONCATENATE(O374,"x",P374),'WHEEL PART NUMBER GUIDE'!$B$9:$C$51,2,FALSE),VLOOKUP(CONCATENATE(Q374, W374), 'WHEEL PART NUMBER GUIDE'!$Q$6:$R$98, 2, FALSE),VLOOKUP(Z374,'WHEEL PART NUMBER GUIDE'!$J$8:$K$54,2, FALSE),IF(V374="N/A",IF(ABS(T374)&lt;10,"0"&amp;ABS(T374),ABS(T374)),CONCATENATE(LEFT(V374,1),RIGHT(V374,1))), G374, H374)</f>
        <v>MR323210601318N</v>
      </c>
      <c r="F374" s="84" t="str">
        <f t="shared" si="107"/>
        <v>MR323210601318N</v>
      </c>
      <c r="G374" s="83" t="s">
        <v>2095</v>
      </c>
      <c r="H374" s="83"/>
      <c r="I374" s="346">
        <v>191682036569</v>
      </c>
      <c r="J374" s="102">
        <v>45215.433574675924</v>
      </c>
      <c r="K374" s="418" t="s">
        <v>3713</v>
      </c>
      <c r="L374" s="328">
        <v>439</v>
      </c>
      <c r="M374" s="85" t="str">
        <f t="shared" ref="M374:M411" si="114">IF(K374="Coming Soon",L374,IF(K374="Active",L374,""))</f>
        <v/>
      </c>
      <c r="N374" s="630"/>
      <c r="O374" s="29">
        <v>20</v>
      </c>
      <c r="P374" s="8">
        <v>10</v>
      </c>
      <c r="Q374" s="92" t="str">
        <f t="shared" si="112"/>
        <v>6x5.5</v>
      </c>
      <c r="R374" s="3">
        <v>6</v>
      </c>
      <c r="S374" s="29">
        <v>5.5</v>
      </c>
      <c r="T374" s="29">
        <v>-18</v>
      </c>
      <c r="U374" s="16">
        <v>4.76</v>
      </c>
      <c r="V374" s="93" t="s">
        <v>85</v>
      </c>
      <c r="W374" s="16">
        <v>106.25</v>
      </c>
      <c r="X374" s="8">
        <v>39.72</v>
      </c>
      <c r="Y374" s="47">
        <v>2650</v>
      </c>
      <c r="Z374" s="11" t="s">
        <v>4122</v>
      </c>
      <c r="AA374" s="11" t="s">
        <v>2845</v>
      </c>
      <c r="AB374" s="47" t="str">
        <f t="shared" si="106"/>
        <v>20x10, 6x5.5, -18 OS, 2650 lbs</v>
      </c>
      <c r="AC374" s="74" t="s">
        <v>4924</v>
      </c>
      <c r="AD374" s="46" t="str">
        <f>IF(AC374="N/A","None",VLOOKUP(AC374,ACCESSORIES!F:N,9,FALSE))</f>
        <v>Snap In</v>
      </c>
      <c r="AE374" s="82">
        <f>_xlfn.IFNA(VLOOKUP(AC374,ACCESSORIES!F:J,5,FALSE),"N/A")</f>
        <v>22</v>
      </c>
      <c r="AF374" s="80" t="s">
        <v>85</v>
      </c>
      <c r="AG374" s="80" t="s">
        <v>85</v>
      </c>
      <c r="AH374" s="80" t="s">
        <v>85</v>
      </c>
      <c r="AI374" s="80" t="s">
        <v>85</v>
      </c>
      <c r="AJ374" s="9" t="str">
        <f>_xlfn.IFNA(VLOOKUP(AI374,ACCESSORIES!F:J,5,FALSE),"N/A")</f>
        <v>N/A</v>
      </c>
      <c r="AK374" s="13" t="s">
        <v>236</v>
      </c>
      <c r="AL374" s="38" t="s">
        <v>1649</v>
      </c>
      <c r="AM374" s="38">
        <f>_xlfn.IFNA(VLOOKUP(AL374,ACCESSORIES!F:J,5,FALSE),"N/A")</f>
        <v>2.75</v>
      </c>
      <c r="AN374" s="3">
        <v>78.3</v>
      </c>
      <c r="AO374" s="75">
        <v>16.2</v>
      </c>
      <c r="AP374" s="75">
        <v>60</v>
      </c>
      <c r="AQ374" s="3">
        <v>175</v>
      </c>
      <c r="AR374" s="34">
        <v>4.79</v>
      </c>
      <c r="AS374" s="34">
        <v>23.98</v>
      </c>
      <c r="AT374" s="34">
        <v>57.77</v>
      </c>
      <c r="AU374" s="34">
        <v>80.56</v>
      </c>
      <c r="AV374" s="34">
        <v>249</v>
      </c>
      <c r="AW374" s="94">
        <v>246</v>
      </c>
      <c r="AX374" s="381">
        <v>103.9</v>
      </c>
      <c r="AY374" s="382">
        <v>32.6</v>
      </c>
      <c r="AZ374" s="382">
        <v>40</v>
      </c>
      <c r="BA374" s="49">
        <v>31</v>
      </c>
      <c r="BB374" s="48">
        <f t="shared" si="108"/>
        <v>1.22</v>
      </c>
      <c r="BC374" s="3" t="s">
        <v>85</v>
      </c>
      <c r="BD374" s="412" t="str">
        <f>_xlfn.IFNA(VLOOKUP(BC374,ACCESSORIES!F:J,5,FALSE),"N/A")</f>
        <v>N/A</v>
      </c>
      <c r="BE374" s="3" t="s">
        <v>85</v>
      </c>
      <c r="BF374" s="412" t="str">
        <f>_xlfn.IFNA(VLOOKUP(BE374,ACCESSORIES!F:J,5,FALSE),"N/A")</f>
        <v>N/A</v>
      </c>
      <c r="BG374" s="70">
        <v>45</v>
      </c>
      <c r="BH374" s="50">
        <v>23.228346456692901</v>
      </c>
      <c r="BI374" s="50">
        <v>23.228346456692901</v>
      </c>
      <c r="BJ374" s="50">
        <v>12.9133858267717</v>
      </c>
      <c r="BK374" s="357">
        <f t="shared" si="113"/>
        <v>0.11417680000000027</v>
      </c>
      <c r="BL374" s="408">
        <v>20</v>
      </c>
      <c r="BM374" s="107" t="s">
        <v>3771</v>
      </c>
      <c r="BN374" s="46" t="s">
        <v>3891</v>
      </c>
      <c r="BO374" s="29" t="s">
        <v>3907</v>
      </c>
      <c r="BP374" s="29" t="s">
        <v>10139</v>
      </c>
      <c r="BQ374" s="29" t="s">
        <v>6786</v>
      </c>
      <c r="BR374" s="29" t="s">
        <v>6576</v>
      </c>
      <c r="BS374" s="74" t="s">
        <v>4101</v>
      </c>
      <c r="BT374" s="74" t="s">
        <v>3909</v>
      </c>
      <c r="BU374" s="74" t="s">
        <v>6577</v>
      </c>
      <c r="BV374" s="74"/>
      <c r="BW374" s="74"/>
      <c r="BX374" s="74"/>
      <c r="BY374" s="300" t="s">
        <v>8017</v>
      </c>
      <c r="BZ374" s="363" t="s">
        <v>8018</v>
      </c>
      <c r="CA374" s="300" t="s">
        <v>8019</v>
      </c>
      <c r="CB374" s="363" t="s">
        <v>8020</v>
      </c>
      <c r="CC374" s="86" t="str">
        <f t="shared" si="109"/>
        <v>CLOSEOUT - MR323, 20x10, -18mm Offset, 6x5.5, 106.25mm Centerbore, Gloss Black</v>
      </c>
      <c r="CD374" s="74" t="s">
        <v>3719</v>
      </c>
      <c r="CE374" s="74" t="s">
        <v>3720</v>
      </c>
      <c r="CF374" s="74" t="str">
        <f t="shared" si="110"/>
        <v>STREET (3XX)</v>
      </c>
    </row>
    <row r="375" spans="1:84" s="36" customFormat="1" ht="15" customHeight="1">
      <c r="A375" s="22">
        <f t="shared" si="111"/>
        <v>373</v>
      </c>
      <c r="B375" s="4" t="s">
        <v>84</v>
      </c>
      <c r="C375" s="92" t="s">
        <v>1055</v>
      </c>
      <c r="D375" s="3" t="s">
        <v>1113</v>
      </c>
      <c r="E375" s="84" t="str">
        <f>CONCATENATE(LEFT(D375,5),VLOOKUP(CONCATENATE(O375,"x",P375),'WHEEL PART NUMBER GUIDE'!$B$9:$C$51,2,FALSE),VLOOKUP(CONCATENATE(Q375, W375), 'WHEEL PART NUMBER GUIDE'!$Q$6:$R$98, 2, FALSE),VLOOKUP(Z375,'WHEEL PART NUMBER GUIDE'!$J$8:$K$54,2, FALSE),IF(V375="N/A",IF(ABS(T375)&lt;10,"0"&amp;ABS(T375),ABS(T375)),CONCATENATE(LEFT(V375,1),RIGHT(V375,1))), G375, H375)</f>
        <v>MR40156047551B</v>
      </c>
      <c r="F375" s="84" t="str">
        <f t="shared" si="107"/>
        <v>MR40156047551B</v>
      </c>
      <c r="G375" s="83" t="s">
        <v>1095</v>
      </c>
      <c r="H375" s="83"/>
      <c r="I375" s="72" t="s">
        <v>2039</v>
      </c>
      <c r="J375" s="305">
        <v>43340</v>
      </c>
      <c r="K375" s="78" t="s">
        <v>3713</v>
      </c>
      <c r="L375" s="328">
        <v>387</v>
      </c>
      <c r="M375" s="85" t="str">
        <f t="shared" si="114"/>
        <v/>
      </c>
      <c r="N375" s="630"/>
      <c r="O375" s="5">
        <v>15</v>
      </c>
      <c r="P375" s="70">
        <v>6</v>
      </c>
      <c r="Q375" s="92" t="str">
        <f t="shared" si="112"/>
        <v>4x136</v>
      </c>
      <c r="R375" s="5">
        <v>4</v>
      </c>
      <c r="S375" s="5">
        <v>136</v>
      </c>
      <c r="T375" s="5">
        <v>53</v>
      </c>
      <c r="U375" s="17">
        <v>5.4</v>
      </c>
      <c r="V375" s="5" t="s">
        <v>2038</v>
      </c>
      <c r="W375" s="17">
        <v>106</v>
      </c>
      <c r="X375" s="6">
        <v>19.22</v>
      </c>
      <c r="Y375" s="47">
        <v>1600</v>
      </c>
      <c r="Z375" s="72" t="s">
        <v>2165</v>
      </c>
      <c r="AA375" s="72" t="s">
        <v>2845</v>
      </c>
      <c r="AB375" s="47" t="str">
        <f t="shared" si="106"/>
        <v>15x6, 4x136, 53 OS, 1600 lbs</v>
      </c>
      <c r="AC375" s="2" t="s">
        <v>1581</v>
      </c>
      <c r="AD375" s="46" t="str">
        <f>IF(AC375="N/A","None",VLOOKUP(AC375,ACCESSORIES!F:N,9,FALSE))</f>
        <v>Push Thru</v>
      </c>
      <c r="AE375" s="82">
        <f>_xlfn.IFNA(VLOOKUP(AC375,ACCESSORIES!F:J,5,FALSE),"N/A")</f>
        <v>22</v>
      </c>
      <c r="AF375" s="80" t="s">
        <v>85</v>
      </c>
      <c r="AG375" s="2" t="s">
        <v>85</v>
      </c>
      <c r="AH375" s="2" t="s">
        <v>2859</v>
      </c>
      <c r="AI375" s="2" t="s">
        <v>85</v>
      </c>
      <c r="AJ375" s="9" t="str">
        <f>_xlfn.IFNA(VLOOKUP(AI375,ACCESSORIES!F:J,5,FALSE),"N/A")</f>
        <v>N/A</v>
      </c>
      <c r="AK375" s="74" t="s">
        <v>237</v>
      </c>
      <c r="AL375" s="74" t="s">
        <v>85</v>
      </c>
      <c r="AM375" s="38" t="str">
        <f>_xlfn.IFNA(VLOOKUP(AL375,ACCESSORIES!F:J,5,FALSE),"N/A")</f>
        <v>N/A</v>
      </c>
      <c r="AN375" s="74" t="s">
        <v>85</v>
      </c>
      <c r="AO375" s="74">
        <v>14.1</v>
      </c>
      <c r="AP375" s="74">
        <v>60</v>
      </c>
      <c r="AQ375" s="74">
        <v>180</v>
      </c>
      <c r="AR375" s="25">
        <v>0</v>
      </c>
      <c r="AS375" s="25">
        <v>4</v>
      </c>
      <c r="AT375" s="25">
        <v>4.7</v>
      </c>
      <c r="AU375" s="25">
        <v>0.75</v>
      </c>
      <c r="AV375" s="25">
        <v>175</v>
      </c>
      <c r="AW375" s="25">
        <v>161</v>
      </c>
      <c r="AX375" s="77">
        <v>100</v>
      </c>
      <c r="AY375" s="49">
        <v>24.5</v>
      </c>
      <c r="AZ375" s="49">
        <v>46.5</v>
      </c>
      <c r="BA375" s="49">
        <v>0</v>
      </c>
      <c r="BB375" s="48">
        <f t="shared" si="108"/>
        <v>0</v>
      </c>
      <c r="BC375" s="3" t="s">
        <v>3189</v>
      </c>
      <c r="BD375" s="412">
        <f>_xlfn.IFNA(VLOOKUP(BC375,ACCESSORIES!F:J,5,FALSE),"N/A")</f>
        <v>99</v>
      </c>
      <c r="BE375" s="3" t="s">
        <v>1479</v>
      </c>
      <c r="BF375" s="412">
        <f>_xlfn.IFNA(VLOOKUP(BE375,ACCESSORIES!F:J,5,FALSE),"N/A")</f>
        <v>11</v>
      </c>
      <c r="BG375" s="70">
        <v>24</v>
      </c>
      <c r="BH375" s="50">
        <v>17.91</v>
      </c>
      <c r="BI375" s="50">
        <v>17.91</v>
      </c>
      <c r="BJ375" s="50">
        <v>9.58</v>
      </c>
      <c r="BK375" s="357">
        <f t="shared" si="113"/>
        <v>5.0356765937363469E-2</v>
      </c>
      <c r="BL375" s="5">
        <v>48</v>
      </c>
      <c r="BM375" s="107" t="s">
        <v>3771</v>
      </c>
      <c r="BN375" s="46" t="s">
        <v>3891</v>
      </c>
      <c r="BO375" s="74" t="s">
        <v>3907</v>
      </c>
      <c r="BP375" s="44" t="s">
        <v>4615</v>
      </c>
      <c r="BQ375" s="44" t="s">
        <v>3932</v>
      </c>
      <c r="BR375" s="74" t="s">
        <v>5167</v>
      </c>
      <c r="BS375" s="74" t="s">
        <v>5168</v>
      </c>
      <c r="BT375" s="74" t="s">
        <v>4616</v>
      </c>
      <c r="BU375" s="74" t="s">
        <v>5169</v>
      </c>
      <c r="BV375" s="74"/>
      <c r="BW375" s="74"/>
      <c r="BX375" s="74"/>
      <c r="BY375" s="300" t="s">
        <v>8242</v>
      </c>
      <c r="BZ375" s="356" t="s">
        <v>8243</v>
      </c>
      <c r="CA375" s="300" t="s">
        <v>8244</v>
      </c>
      <c r="CB375" s="356" t="s">
        <v>8245</v>
      </c>
      <c r="CC375" s="86" t="str">
        <f t="shared" si="109"/>
        <v>CLOSEOUT - MR401 UTV Beadlock, 15x6, 5+1/+53mm Offset, 4x136, 106mm Centerbore, Matte Black, w/ BH-H24100</v>
      </c>
      <c r="CD375" s="74" t="s">
        <v>3719</v>
      </c>
      <c r="CE375" s="74" t="s">
        <v>3720</v>
      </c>
      <c r="CF375" s="74" t="str">
        <f t="shared" si="110"/>
        <v>UTV (4XX)</v>
      </c>
    </row>
    <row r="376" spans="1:84" s="36" customFormat="1" ht="15" customHeight="1">
      <c r="A376" s="22">
        <f t="shared" si="111"/>
        <v>374</v>
      </c>
      <c r="B376" s="4" t="s">
        <v>84</v>
      </c>
      <c r="C376" s="92" t="s">
        <v>1055</v>
      </c>
      <c r="D376" s="3" t="s">
        <v>1113</v>
      </c>
      <c r="E376" s="84" t="str">
        <f>CONCATENATE(LEFT(D376,5),VLOOKUP(CONCATENATE(O376,"x",P376),'WHEEL PART NUMBER GUIDE'!$B$9:$C$51,2,FALSE),VLOOKUP(CONCATENATE(Q376, W376), 'WHEEL PART NUMBER GUIDE'!$Q$6:$R$98, 2, FALSE),VLOOKUP(Z376,'WHEEL PART NUMBER GUIDE'!$J$8:$K$54,2, FALSE),IF(V376="N/A",IF(ABS(T376)&lt;10,"0"&amp;ABS(T376),ABS(T376)),CONCATENATE(LEFT(V376,1),RIGHT(V376,1))), G376, H376)</f>
        <v>MR40156046851B</v>
      </c>
      <c r="F376" s="84" t="str">
        <f t="shared" si="107"/>
        <v>MR40156046851B</v>
      </c>
      <c r="G376" s="83" t="s">
        <v>1095</v>
      </c>
      <c r="H376" s="83"/>
      <c r="I376" s="72" t="s">
        <v>4428</v>
      </c>
      <c r="J376" s="305">
        <v>44133.671817129631</v>
      </c>
      <c r="K376" s="418" t="s">
        <v>3713</v>
      </c>
      <c r="L376" s="328">
        <v>377</v>
      </c>
      <c r="M376" s="85" t="str">
        <f t="shared" si="114"/>
        <v/>
      </c>
      <c r="N376" s="630"/>
      <c r="O376" s="5">
        <v>15</v>
      </c>
      <c r="P376" s="70">
        <v>6</v>
      </c>
      <c r="Q376" s="92" t="str">
        <f t="shared" si="112"/>
        <v>4x156</v>
      </c>
      <c r="R376" s="5">
        <v>4</v>
      </c>
      <c r="S376" s="5">
        <v>156</v>
      </c>
      <c r="T376" s="5">
        <v>53</v>
      </c>
      <c r="U376" s="17">
        <v>5.4</v>
      </c>
      <c r="V376" s="5" t="s">
        <v>2038</v>
      </c>
      <c r="W376" s="17">
        <v>132</v>
      </c>
      <c r="X376" s="6">
        <v>19.329999999999998</v>
      </c>
      <c r="Y376" s="47">
        <v>1600</v>
      </c>
      <c r="Z376" s="72" t="s">
        <v>5152</v>
      </c>
      <c r="AA376" s="71" t="s">
        <v>2850</v>
      </c>
      <c r="AB376" s="47" t="str">
        <f t="shared" ref="AB376:AB409" si="115">_xlfn.CONCAT(O376,"x",P376,","," ",Q376,","," ",T376," ","OS",","," ",Y376," lbs")</f>
        <v>15x6, 4x156, 53 OS, 1600 lbs</v>
      </c>
      <c r="AC376" s="2" t="s">
        <v>1582</v>
      </c>
      <c r="AD376" s="46" t="str">
        <f>IF(AC376="N/A","None",VLOOKUP(AC376,ACCESSORIES!F:N,9,FALSE))</f>
        <v>Push Thru</v>
      </c>
      <c r="AE376" s="82">
        <f>_xlfn.IFNA(VLOOKUP(AC376,ACCESSORIES!F:J,5,FALSE),"N/A")</f>
        <v>22</v>
      </c>
      <c r="AF376" s="80" t="s">
        <v>85</v>
      </c>
      <c r="AG376" s="2" t="s">
        <v>85</v>
      </c>
      <c r="AH376" s="2" t="s">
        <v>2862</v>
      </c>
      <c r="AI376" s="2" t="s">
        <v>85</v>
      </c>
      <c r="AJ376" s="9" t="str">
        <f>_xlfn.IFNA(VLOOKUP(AI376,ACCESSORIES!F:J,5,FALSE),"N/A")</f>
        <v>N/A</v>
      </c>
      <c r="AK376" s="74" t="s">
        <v>237</v>
      </c>
      <c r="AL376" s="74" t="s">
        <v>85</v>
      </c>
      <c r="AM376" s="38" t="str">
        <f>_xlfn.IFNA(VLOOKUP(AL376,ACCESSORIES!F:J,5,FALSE),"N/A")</f>
        <v>N/A</v>
      </c>
      <c r="AN376" s="74" t="s">
        <v>85</v>
      </c>
      <c r="AO376" s="74">
        <v>14.1</v>
      </c>
      <c r="AP376" s="74">
        <v>60</v>
      </c>
      <c r="AQ376" s="74">
        <v>180</v>
      </c>
      <c r="AR376" s="25">
        <v>0</v>
      </c>
      <c r="AS376" s="25">
        <v>4</v>
      </c>
      <c r="AT376" s="25">
        <v>4.7</v>
      </c>
      <c r="AU376" s="25">
        <v>0.75</v>
      </c>
      <c r="AV376" s="25">
        <v>175</v>
      </c>
      <c r="AW376" s="25">
        <v>161</v>
      </c>
      <c r="AX376" s="77">
        <v>120</v>
      </c>
      <c r="AY376" s="49">
        <v>22</v>
      </c>
      <c r="AZ376" s="49">
        <v>46.5</v>
      </c>
      <c r="BA376" s="49">
        <v>0</v>
      </c>
      <c r="BB376" s="48">
        <f t="shared" si="108"/>
        <v>0</v>
      </c>
      <c r="BC376" s="3" t="s">
        <v>3189</v>
      </c>
      <c r="BD376" s="412">
        <f>_xlfn.IFNA(VLOOKUP(BC376,ACCESSORIES!F:J,5,FALSE),"N/A")</f>
        <v>99</v>
      </c>
      <c r="BE376" s="3" t="s">
        <v>1479</v>
      </c>
      <c r="BF376" s="412">
        <f>_xlfn.IFNA(VLOOKUP(BE376,ACCESSORIES!F:J,5,FALSE),"N/A")</f>
        <v>11</v>
      </c>
      <c r="BG376" s="70">
        <v>24</v>
      </c>
      <c r="BH376" s="50">
        <v>17.91</v>
      </c>
      <c r="BI376" s="50">
        <v>17.91</v>
      </c>
      <c r="BJ376" s="50">
        <v>9.58</v>
      </c>
      <c r="BK376" s="357">
        <f t="shared" si="113"/>
        <v>5.0356765937363469E-2</v>
      </c>
      <c r="BL376" s="5">
        <v>48</v>
      </c>
      <c r="BM376" s="107" t="s">
        <v>3771</v>
      </c>
      <c r="BN376" s="46" t="s">
        <v>3891</v>
      </c>
      <c r="BO376" s="74" t="s">
        <v>3907</v>
      </c>
      <c r="BP376" s="44" t="s">
        <v>4615</v>
      </c>
      <c r="BQ376" s="44" t="s">
        <v>3932</v>
      </c>
      <c r="BR376" s="74" t="s">
        <v>5167</v>
      </c>
      <c r="BS376" s="74" t="s">
        <v>5168</v>
      </c>
      <c r="BT376" s="74" t="s">
        <v>4616</v>
      </c>
      <c r="BU376" s="74" t="s">
        <v>5169</v>
      </c>
      <c r="BV376" s="74"/>
      <c r="BW376" s="74"/>
      <c r="BX376" s="74"/>
      <c r="BY376" s="300" t="s">
        <v>6433</v>
      </c>
      <c r="BZ376" s="356" t="s">
        <v>8254</v>
      </c>
      <c r="CA376" s="300" t="s">
        <v>6435</v>
      </c>
      <c r="CB376" s="356" t="s">
        <v>8255</v>
      </c>
      <c r="CC376" s="86" t="str">
        <f t="shared" si="109"/>
        <v>CLOSEOUT - MR401 UTV Beadlock, 15x6, 5+1/+53mm Offset, 4x156, 132mm Centerbore, Titanium - Matte Black Ring, w/ BH-H24100</v>
      </c>
      <c r="CD376" s="74" t="s">
        <v>3719</v>
      </c>
      <c r="CE376" s="74" t="s">
        <v>3720</v>
      </c>
      <c r="CF376" s="74" t="str">
        <f t="shared" si="110"/>
        <v>UTV (4XX)</v>
      </c>
    </row>
    <row r="377" spans="1:84" s="36" customFormat="1" ht="15" customHeight="1">
      <c r="A377" s="22">
        <f t="shared" si="111"/>
        <v>375</v>
      </c>
      <c r="B377" s="4" t="s">
        <v>84</v>
      </c>
      <c r="C377" s="92" t="s">
        <v>1055</v>
      </c>
      <c r="D377" s="3" t="s">
        <v>1113</v>
      </c>
      <c r="E377" s="84" t="str">
        <f>CONCATENATE(LEFT(D377,5),VLOOKUP(CONCATENATE(O377,"x",P377),'WHEEL PART NUMBER GUIDE'!$B$9:$C$51,2,FALSE),VLOOKUP(CONCATENATE(Q377, W377), 'WHEEL PART NUMBER GUIDE'!$Q$6:$R$98, 2, FALSE),VLOOKUP(Z377,'WHEEL PART NUMBER GUIDE'!$J$8:$K$54,2, FALSE),IF(V377="N/A",IF(ABS(T377)&lt;10,"0"&amp;ABS(T377),ABS(T377)),CONCATENATE(LEFT(V377,1),RIGHT(V377,1))), G377, H377)</f>
        <v>MR40156012551B</v>
      </c>
      <c r="F377" s="84" t="str">
        <f t="shared" si="107"/>
        <v>MR40156012551B</v>
      </c>
      <c r="G377" s="83" t="s">
        <v>1095</v>
      </c>
      <c r="H377" s="83"/>
      <c r="I377" s="72" t="s">
        <v>4559</v>
      </c>
      <c r="J377" s="305">
        <v>44202.419178240743</v>
      </c>
      <c r="K377" s="16" t="s">
        <v>1230</v>
      </c>
      <c r="L377" s="328">
        <v>377</v>
      </c>
      <c r="M377" s="85">
        <f t="shared" si="114"/>
        <v>377</v>
      </c>
      <c r="N377" s="630"/>
      <c r="O377" s="5">
        <v>15</v>
      </c>
      <c r="P377" s="70">
        <v>6</v>
      </c>
      <c r="Q377" s="92" t="str">
        <f t="shared" si="112"/>
        <v>5x4.5</v>
      </c>
      <c r="R377" s="5">
        <v>5</v>
      </c>
      <c r="S377" s="5">
        <v>4.5</v>
      </c>
      <c r="T377" s="5">
        <v>49</v>
      </c>
      <c r="U377" s="17">
        <v>5.2</v>
      </c>
      <c r="V377" s="5" t="s">
        <v>2038</v>
      </c>
      <c r="W377" s="17">
        <v>72</v>
      </c>
      <c r="X377" s="76">
        <v>19.989999999999998</v>
      </c>
      <c r="Y377" s="47">
        <v>1600</v>
      </c>
      <c r="Z377" s="72" t="s">
        <v>2165</v>
      </c>
      <c r="AA377" s="71" t="s">
        <v>2845</v>
      </c>
      <c r="AB377" s="47" t="str">
        <f t="shared" si="115"/>
        <v>15x6, 5x4.5, 49 OS, 1600 lbs</v>
      </c>
      <c r="AC377" s="2" t="s">
        <v>4729</v>
      </c>
      <c r="AD377" s="46" t="str">
        <f>IF(AC377="N/A","None",VLOOKUP(AC377,ACCESSORIES!F:N,9,FALSE))</f>
        <v>Push Thru</v>
      </c>
      <c r="AE377" s="82">
        <f>_xlfn.IFNA(VLOOKUP(AC377,ACCESSORIES!F:J,5,FALSE),"N/A")</f>
        <v>22</v>
      </c>
      <c r="AF377" s="80" t="s">
        <v>85</v>
      </c>
      <c r="AG377" s="2" t="s">
        <v>85</v>
      </c>
      <c r="AH377" s="2" t="s">
        <v>2938</v>
      </c>
      <c r="AI377" s="2" t="s">
        <v>85</v>
      </c>
      <c r="AJ377" s="9" t="str">
        <f>_xlfn.IFNA(VLOOKUP(AI377,ACCESSORIES!F:J,5,FALSE),"N/A")</f>
        <v>N/A</v>
      </c>
      <c r="AK377" s="74" t="s">
        <v>237</v>
      </c>
      <c r="AL377" s="74" t="s">
        <v>85</v>
      </c>
      <c r="AM377" s="38" t="str">
        <f>_xlfn.IFNA(VLOOKUP(AL377,ACCESSORIES!F:J,5,FALSE),"N/A")</f>
        <v>N/A</v>
      </c>
      <c r="AN377" s="74" t="s">
        <v>85</v>
      </c>
      <c r="AO377" s="74">
        <v>14.1</v>
      </c>
      <c r="AP377" s="74">
        <v>60</v>
      </c>
      <c r="AQ377" s="74">
        <v>145</v>
      </c>
      <c r="AR377" s="25">
        <v>7.5</v>
      </c>
      <c r="AS377" s="25">
        <v>7.9</v>
      </c>
      <c r="AT377" s="25">
        <v>8.6999999999999993</v>
      </c>
      <c r="AU377" s="25">
        <v>4.7</v>
      </c>
      <c r="AV377" s="25">
        <v>175</v>
      </c>
      <c r="AW377" s="25">
        <v>161</v>
      </c>
      <c r="AX377" s="77">
        <v>72</v>
      </c>
      <c r="AY377" s="49">
        <v>31.6</v>
      </c>
      <c r="AZ377" s="49">
        <v>43</v>
      </c>
      <c r="BA377" s="49">
        <v>0</v>
      </c>
      <c r="BB377" s="48">
        <f t="shared" si="108"/>
        <v>0</v>
      </c>
      <c r="BC377" s="3" t="s">
        <v>3189</v>
      </c>
      <c r="BD377" s="412">
        <f>_xlfn.IFNA(VLOOKUP(BC377,ACCESSORIES!F:J,5,FALSE),"N/A")</f>
        <v>99</v>
      </c>
      <c r="BE377" s="3" t="s">
        <v>1479</v>
      </c>
      <c r="BF377" s="412">
        <f>_xlfn.IFNA(VLOOKUP(BE377,ACCESSORIES!F:J,5,FALSE),"N/A")</f>
        <v>11</v>
      </c>
      <c r="BG377" s="70">
        <v>25</v>
      </c>
      <c r="BH377" s="50">
        <v>17.91</v>
      </c>
      <c r="BI377" s="50">
        <v>17.91</v>
      </c>
      <c r="BJ377" s="50">
        <v>9.58</v>
      </c>
      <c r="BK377" s="357">
        <f t="shared" si="113"/>
        <v>5.0356765937363469E-2</v>
      </c>
      <c r="BL377" s="5">
        <v>48</v>
      </c>
      <c r="BM377" s="107" t="s">
        <v>3771</v>
      </c>
      <c r="BN377" s="46" t="s">
        <v>3891</v>
      </c>
      <c r="BO377" s="74" t="s">
        <v>3907</v>
      </c>
      <c r="BP377" s="44" t="s">
        <v>4615</v>
      </c>
      <c r="BQ377" s="44" t="s">
        <v>3932</v>
      </c>
      <c r="BR377" s="74" t="s">
        <v>5167</v>
      </c>
      <c r="BS377" s="74" t="s">
        <v>5168</v>
      </c>
      <c r="BT377" s="74" t="s">
        <v>4616</v>
      </c>
      <c r="BU377" s="74" t="s">
        <v>5169</v>
      </c>
      <c r="BV377" s="74"/>
      <c r="BW377" s="74"/>
      <c r="BX377" s="74"/>
      <c r="BY377" s="300" t="s">
        <v>8232</v>
      </c>
      <c r="BZ377" s="356" t="s">
        <v>8233</v>
      </c>
      <c r="CA377" s="300" t="s">
        <v>8230</v>
      </c>
      <c r="CB377" s="356" t="s">
        <v>8231</v>
      </c>
      <c r="CC377" s="86" t="str">
        <f t="shared" si="109"/>
        <v>MR401 UTV Beadlock, 15x6, 5+1/+49mm Offset, 5x4.5, 72mm Centerbore, Matte Black, w/ BH-H24100</v>
      </c>
      <c r="CD377" s="74" t="s">
        <v>3719</v>
      </c>
      <c r="CE377" s="74" t="s">
        <v>3720</v>
      </c>
      <c r="CF377" s="74" t="str">
        <f t="shared" si="110"/>
        <v>UTV (4XX)</v>
      </c>
    </row>
    <row r="378" spans="1:84" s="36" customFormat="1" ht="15" customHeight="1">
      <c r="A378" s="22">
        <f t="shared" si="111"/>
        <v>376</v>
      </c>
      <c r="B378" s="4" t="s">
        <v>84</v>
      </c>
      <c r="C378" s="92" t="s">
        <v>1055</v>
      </c>
      <c r="D378" s="3" t="s">
        <v>1113</v>
      </c>
      <c r="E378" s="84" t="str">
        <f>CONCATENATE(LEFT(D378,5),VLOOKUP(CONCATENATE(O378,"x",P378),'WHEEL PART NUMBER GUIDE'!$B$9:$C$51,2,FALSE),VLOOKUP(CONCATENATE(Q378, W378), 'WHEEL PART NUMBER GUIDE'!$Q$6:$R$98, 2, FALSE),VLOOKUP(Z378,'WHEEL PART NUMBER GUIDE'!$J$8:$K$54,2, FALSE),IF(V378="N/A",IF(ABS(T378)&lt;10,"0"&amp;ABS(T378),ABS(T378)),CONCATENATE(LEFT(V378,1),RIGHT(V378,1))), G378, H378)</f>
        <v>MR40156012851B</v>
      </c>
      <c r="F378" s="84" t="str">
        <f t="shared" si="107"/>
        <v>MR40156012851B</v>
      </c>
      <c r="G378" s="83" t="s">
        <v>1095</v>
      </c>
      <c r="H378" s="83"/>
      <c r="I378" s="72" t="s">
        <v>4560</v>
      </c>
      <c r="J378" s="305">
        <v>44202.420694444445</v>
      </c>
      <c r="K378" s="16" t="s">
        <v>1230</v>
      </c>
      <c r="L378" s="328">
        <v>377</v>
      </c>
      <c r="M378" s="85">
        <f t="shared" si="114"/>
        <v>377</v>
      </c>
      <c r="N378" s="630"/>
      <c r="O378" s="5">
        <v>15</v>
      </c>
      <c r="P378" s="70">
        <v>6</v>
      </c>
      <c r="Q378" s="92" t="str">
        <f t="shared" si="112"/>
        <v>5x4.5</v>
      </c>
      <c r="R378" s="5">
        <v>5</v>
      </c>
      <c r="S378" s="5">
        <v>4.5</v>
      </c>
      <c r="T378" s="5">
        <v>49</v>
      </c>
      <c r="U378" s="17">
        <v>5.2</v>
      </c>
      <c r="V378" s="5" t="s">
        <v>2038</v>
      </c>
      <c r="W378" s="17">
        <v>72</v>
      </c>
      <c r="X378" s="76">
        <v>20.54</v>
      </c>
      <c r="Y378" s="47">
        <v>1600</v>
      </c>
      <c r="Z378" s="72" t="s">
        <v>5152</v>
      </c>
      <c r="AA378" s="71" t="s">
        <v>2850</v>
      </c>
      <c r="AB378" s="47" t="str">
        <f t="shared" si="115"/>
        <v>15x6, 5x4.5, 49 OS, 1600 lbs</v>
      </c>
      <c r="AC378" s="2" t="s">
        <v>4729</v>
      </c>
      <c r="AD378" s="46" t="str">
        <f>IF(AC378="N/A","None",VLOOKUP(AC378,ACCESSORIES!F:N,9,FALSE))</f>
        <v>Push Thru</v>
      </c>
      <c r="AE378" s="82">
        <f>_xlfn.IFNA(VLOOKUP(AC378,ACCESSORIES!F:J,5,FALSE),"N/A")</f>
        <v>22</v>
      </c>
      <c r="AF378" s="80" t="s">
        <v>85</v>
      </c>
      <c r="AG378" s="2" t="s">
        <v>85</v>
      </c>
      <c r="AH378" s="2" t="s">
        <v>2938</v>
      </c>
      <c r="AI378" s="2" t="s">
        <v>85</v>
      </c>
      <c r="AJ378" s="9" t="str">
        <f>_xlfn.IFNA(VLOOKUP(AI378,ACCESSORIES!F:J,5,FALSE),"N/A")</f>
        <v>N/A</v>
      </c>
      <c r="AK378" s="74" t="s">
        <v>237</v>
      </c>
      <c r="AL378" s="74" t="s">
        <v>85</v>
      </c>
      <c r="AM378" s="38" t="str">
        <f>_xlfn.IFNA(VLOOKUP(AL378,ACCESSORIES!F:J,5,FALSE),"N/A")</f>
        <v>N/A</v>
      </c>
      <c r="AN378" s="74" t="s">
        <v>85</v>
      </c>
      <c r="AO378" s="74">
        <v>14.1</v>
      </c>
      <c r="AP378" s="74">
        <v>60</v>
      </c>
      <c r="AQ378" s="74">
        <v>145</v>
      </c>
      <c r="AR378" s="25">
        <v>7.5</v>
      </c>
      <c r="AS378" s="25">
        <v>7.9</v>
      </c>
      <c r="AT378" s="25">
        <v>8.6999999999999993</v>
      </c>
      <c r="AU378" s="25">
        <v>4.7</v>
      </c>
      <c r="AV378" s="25">
        <v>175</v>
      </c>
      <c r="AW378" s="25">
        <v>161</v>
      </c>
      <c r="AX378" s="77">
        <v>72</v>
      </c>
      <c r="AY378" s="49">
        <v>31.6</v>
      </c>
      <c r="AZ378" s="49">
        <v>43</v>
      </c>
      <c r="BA378" s="49">
        <v>0</v>
      </c>
      <c r="BB378" s="48">
        <f t="shared" si="108"/>
        <v>0</v>
      </c>
      <c r="BC378" s="3" t="s">
        <v>3189</v>
      </c>
      <c r="BD378" s="412">
        <f>_xlfn.IFNA(VLOOKUP(BC378,ACCESSORIES!F:J,5,FALSE),"N/A")</f>
        <v>99</v>
      </c>
      <c r="BE378" s="3" t="s">
        <v>1479</v>
      </c>
      <c r="BF378" s="412">
        <f>_xlfn.IFNA(VLOOKUP(BE378,ACCESSORIES!F:J,5,FALSE),"N/A")</f>
        <v>11</v>
      </c>
      <c r="BG378" s="70">
        <v>25</v>
      </c>
      <c r="BH378" s="50">
        <v>17.91</v>
      </c>
      <c r="BI378" s="50">
        <v>17.91</v>
      </c>
      <c r="BJ378" s="50">
        <v>9.58</v>
      </c>
      <c r="BK378" s="357">
        <f t="shared" si="113"/>
        <v>5.0356765937363469E-2</v>
      </c>
      <c r="BL378" s="5">
        <v>48</v>
      </c>
      <c r="BM378" s="107" t="s">
        <v>3771</v>
      </c>
      <c r="BN378" s="46" t="s">
        <v>3891</v>
      </c>
      <c r="BO378" s="74" t="s">
        <v>3907</v>
      </c>
      <c r="BP378" s="44" t="s">
        <v>4615</v>
      </c>
      <c r="BQ378" s="44" t="s">
        <v>3932</v>
      </c>
      <c r="BR378" s="74" t="s">
        <v>5167</v>
      </c>
      <c r="BS378" s="74" t="s">
        <v>5168</v>
      </c>
      <c r="BT378" s="74" t="s">
        <v>4616</v>
      </c>
      <c r="BU378" s="74" t="s">
        <v>5169</v>
      </c>
      <c r="BV378" s="74"/>
      <c r="BW378" s="74"/>
      <c r="BX378" s="74"/>
      <c r="BY378" s="300" t="s">
        <v>8256</v>
      </c>
      <c r="BZ378" s="356" t="s">
        <v>8257</v>
      </c>
      <c r="CA378" s="300"/>
      <c r="CB378" s="354"/>
      <c r="CC378" s="86" t="str">
        <f t="shared" si="109"/>
        <v>MR401 UTV Beadlock, 15x6, 5+1/+49mm Offset, 5x4.5, 72mm Centerbore, Titanium - Matte Black Ring, w/ BH-H24100</v>
      </c>
      <c r="CD378" s="74" t="s">
        <v>3719</v>
      </c>
      <c r="CE378" s="74" t="s">
        <v>3720</v>
      </c>
      <c r="CF378" s="74" t="str">
        <f t="shared" si="110"/>
        <v>UTV (4XX)</v>
      </c>
    </row>
    <row r="379" spans="1:84" s="36" customFormat="1" ht="15" customHeight="1">
      <c r="A379" s="22">
        <f t="shared" si="111"/>
        <v>377</v>
      </c>
      <c r="B379" s="4" t="s">
        <v>84</v>
      </c>
      <c r="C379" s="92" t="s">
        <v>1055</v>
      </c>
      <c r="D379" s="3" t="s">
        <v>1113</v>
      </c>
      <c r="E379" s="84" t="str">
        <f>CONCATENATE(LEFT(D379,5),VLOOKUP(CONCATENATE(O379,"x",P379),'WHEEL PART NUMBER GUIDE'!$B$9:$C$51,2,FALSE),VLOOKUP(CONCATENATE(Q379, W379), 'WHEEL PART NUMBER GUIDE'!$Q$6:$R$98, 2, FALSE),VLOOKUP(Z379,'WHEEL PART NUMBER GUIDE'!$J$8:$K$54,2, FALSE),IF(V379="N/A",IF(ABS(T379)&lt;10,"0"&amp;ABS(T379),ABS(T379)),CONCATENATE(LEFT(V379,1),RIGHT(V379,1))), G379, H379)</f>
        <v>MR40157047543B</v>
      </c>
      <c r="F379" s="84" t="str">
        <f t="shared" si="107"/>
        <v>MR40157047543B</v>
      </c>
      <c r="G379" s="83" t="s">
        <v>1095</v>
      </c>
      <c r="H379" s="83"/>
      <c r="I379" s="72" t="s">
        <v>745</v>
      </c>
      <c r="J379" s="305">
        <v>41640</v>
      </c>
      <c r="K379" s="16" t="s">
        <v>1230</v>
      </c>
      <c r="L379" s="328">
        <v>366</v>
      </c>
      <c r="M379" s="85">
        <f t="shared" si="114"/>
        <v>366</v>
      </c>
      <c r="N379" s="630"/>
      <c r="O379" s="5">
        <v>15</v>
      </c>
      <c r="P379" s="70">
        <v>7</v>
      </c>
      <c r="Q379" s="92" t="str">
        <f t="shared" si="112"/>
        <v>4x136</v>
      </c>
      <c r="R379" s="5">
        <v>4</v>
      </c>
      <c r="S379" s="5">
        <v>136</v>
      </c>
      <c r="T379" s="5">
        <v>13</v>
      </c>
      <c r="U379" s="17">
        <v>4.3</v>
      </c>
      <c r="V379" s="5" t="s">
        <v>168</v>
      </c>
      <c r="W379" s="26">
        <v>106</v>
      </c>
      <c r="X379" s="6">
        <v>20.239999999999998</v>
      </c>
      <c r="Y379" s="47">
        <v>1600</v>
      </c>
      <c r="Z379" s="72" t="s">
        <v>2165</v>
      </c>
      <c r="AA379" s="72" t="s">
        <v>2845</v>
      </c>
      <c r="AB379" s="47" t="str">
        <f t="shared" si="115"/>
        <v>15x7, 4x136, 13 OS, 1600 lbs</v>
      </c>
      <c r="AC379" s="2" t="s">
        <v>1581</v>
      </c>
      <c r="AD379" s="46" t="str">
        <f>IF(AC379="N/A","None",VLOOKUP(AC379,ACCESSORIES!F:N,9,FALSE))</f>
        <v>Push Thru</v>
      </c>
      <c r="AE379" s="82">
        <f>_xlfn.IFNA(VLOOKUP(AC379,ACCESSORIES!F:J,5,FALSE),"N/A")</f>
        <v>22</v>
      </c>
      <c r="AF379" s="80" t="s">
        <v>85</v>
      </c>
      <c r="AG379" s="2" t="s">
        <v>85</v>
      </c>
      <c r="AH379" s="2" t="s">
        <v>2859</v>
      </c>
      <c r="AI379" s="2" t="s">
        <v>85</v>
      </c>
      <c r="AJ379" s="9" t="str">
        <f>_xlfn.IFNA(VLOOKUP(AI379,ACCESSORIES!F:J,5,FALSE),"N/A")</f>
        <v>N/A</v>
      </c>
      <c r="AK379" s="74" t="s">
        <v>237</v>
      </c>
      <c r="AL379" s="74" t="s">
        <v>85</v>
      </c>
      <c r="AM379" s="38" t="str">
        <f>_xlfn.IFNA(VLOOKUP(AL379,ACCESSORIES!F:J,5,FALSE),"N/A")</f>
        <v>N/A</v>
      </c>
      <c r="AN379" s="74" t="s">
        <v>85</v>
      </c>
      <c r="AO379" s="74">
        <v>14.1</v>
      </c>
      <c r="AP379" s="74">
        <v>60</v>
      </c>
      <c r="AQ379" s="74">
        <v>190</v>
      </c>
      <c r="AR379" s="25">
        <v>0</v>
      </c>
      <c r="AS379" s="25">
        <v>4</v>
      </c>
      <c r="AT379" s="25">
        <v>9</v>
      </c>
      <c r="AU379" s="25">
        <v>12</v>
      </c>
      <c r="AV379" s="25">
        <v>181</v>
      </c>
      <c r="AW379" s="25">
        <v>173</v>
      </c>
      <c r="AX379" s="77">
        <v>100</v>
      </c>
      <c r="AY379" s="49">
        <v>24.5</v>
      </c>
      <c r="AZ379" s="49">
        <v>46.5</v>
      </c>
      <c r="BA379" s="49">
        <v>45</v>
      </c>
      <c r="BB379" s="48">
        <f t="shared" si="108"/>
        <v>1.77</v>
      </c>
      <c r="BC379" s="3" t="s">
        <v>3189</v>
      </c>
      <c r="BD379" s="412">
        <f>_xlfn.IFNA(VLOOKUP(BC379,ACCESSORIES!F:J,5,FALSE),"N/A")</f>
        <v>99</v>
      </c>
      <c r="BE379" s="3" t="s">
        <v>1479</v>
      </c>
      <c r="BF379" s="412">
        <f>_xlfn.IFNA(VLOOKUP(BE379,ACCESSORIES!F:J,5,FALSE),"N/A")</f>
        <v>11</v>
      </c>
      <c r="BG379" s="70">
        <v>24</v>
      </c>
      <c r="BH379" s="50">
        <v>17.8740157480315</v>
      </c>
      <c r="BI379" s="50">
        <v>17.8740157480315</v>
      </c>
      <c r="BJ379" s="50">
        <v>9.8425196850393704</v>
      </c>
      <c r="BK379" s="357">
        <f t="shared" si="113"/>
        <v>5.1529000000000012E-2</v>
      </c>
      <c r="BL379" s="5">
        <v>48</v>
      </c>
      <c r="BM379" s="107" t="s">
        <v>3771</v>
      </c>
      <c r="BN379" s="46" t="s">
        <v>3891</v>
      </c>
      <c r="BO379" s="74" t="s">
        <v>3907</v>
      </c>
      <c r="BP379" s="44" t="s">
        <v>4615</v>
      </c>
      <c r="BQ379" s="44" t="s">
        <v>3932</v>
      </c>
      <c r="BR379" s="74" t="s">
        <v>5167</v>
      </c>
      <c r="BS379" s="74" t="s">
        <v>5168</v>
      </c>
      <c r="BT379" s="74" t="s">
        <v>4616</v>
      </c>
      <c r="BU379" s="74" t="s">
        <v>5169</v>
      </c>
      <c r="BV379" s="74"/>
      <c r="BW379" s="74"/>
      <c r="BX379" s="74"/>
      <c r="BY379" s="300" t="s">
        <v>8242</v>
      </c>
      <c r="BZ379" s="356" t="s">
        <v>8243</v>
      </c>
      <c r="CA379" s="300" t="s">
        <v>8244</v>
      </c>
      <c r="CB379" s="356" t="s">
        <v>8245</v>
      </c>
      <c r="CC379" s="86" t="str">
        <f t="shared" si="109"/>
        <v>MR401 UTV Beadlock, 15x7, 4+3/+13mm Offset, 4x136, 106mm Centerbore, Matte Black, w/ BH-H24100</v>
      </c>
      <c r="CD379" s="74" t="s">
        <v>3719</v>
      </c>
      <c r="CE379" s="74" t="s">
        <v>3720</v>
      </c>
      <c r="CF379" s="74" t="str">
        <f t="shared" si="110"/>
        <v>UTV (4XX)</v>
      </c>
    </row>
    <row r="380" spans="1:84" s="36" customFormat="1" ht="15" customHeight="1">
      <c r="A380" s="22">
        <f t="shared" si="111"/>
        <v>378</v>
      </c>
      <c r="B380" s="4" t="s">
        <v>84</v>
      </c>
      <c r="C380" s="92" t="s">
        <v>1055</v>
      </c>
      <c r="D380" s="3" t="s">
        <v>1113</v>
      </c>
      <c r="E380" s="84" t="str">
        <f>CONCATENATE(LEFT(D380,5),VLOOKUP(CONCATENATE(O380,"x",P380),'WHEEL PART NUMBER GUIDE'!$B$9:$C$51,2,FALSE),VLOOKUP(CONCATENATE(Q380, W380), 'WHEEL PART NUMBER GUIDE'!$Q$6:$R$98, 2, FALSE),VLOOKUP(Z380,'WHEEL PART NUMBER GUIDE'!$J$8:$K$54,2, FALSE),IF(V380="N/A",IF(ABS(T380)&lt;10,"0"&amp;ABS(T380),ABS(T380)),CONCATENATE(LEFT(V380,1),RIGHT(V380,1))), G380, H380)</f>
        <v>MR40157046343B</v>
      </c>
      <c r="F380" s="84" t="str">
        <f t="shared" si="107"/>
        <v>MR40157046343B</v>
      </c>
      <c r="G380" s="83" t="s">
        <v>1095</v>
      </c>
      <c r="H380" s="83"/>
      <c r="I380" s="72" t="s">
        <v>743</v>
      </c>
      <c r="J380" s="305">
        <v>41640</v>
      </c>
      <c r="K380" s="16" t="s">
        <v>1230</v>
      </c>
      <c r="L380" s="328">
        <v>366</v>
      </c>
      <c r="M380" s="85">
        <f t="shared" si="114"/>
        <v>366</v>
      </c>
      <c r="N380" s="630"/>
      <c r="O380" s="5">
        <v>15</v>
      </c>
      <c r="P380" s="70">
        <v>7</v>
      </c>
      <c r="Q380" s="92" t="str">
        <f t="shared" si="112"/>
        <v>4x156</v>
      </c>
      <c r="R380" s="5">
        <v>4</v>
      </c>
      <c r="S380" s="5">
        <v>156</v>
      </c>
      <c r="T380" s="5">
        <v>13</v>
      </c>
      <c r="U380" s="17">
        <v>4.3</v>
      </c>
      <c r="V380" s="5" t="s">
        <v>168</v>
      </c>
      <c r="W380" s="17">
        <v>132</v>
      </c>
      <c r="X380" s="6">
        <v>19.36</v>
      </c>
      <c r="Y380" s="47">
        <v>1600</v>
      </c>
      <c r="Z380" s="72" t="s">
        <v>5159</v>
      </c>
      <c r="AA380" s="72" t="s">
        <v>173</v>
      </c>
      <c r="AB380" s="47" t="str">
        <f t="shared" si="115"/>
        <v>15x7, 4x156, 13 OS, 1600 lbs</v>
      </c>
      <c r="AC380" s="2" t="s">
        <v>1582</v>
      </c>
      <c r="AD380" s="46" t="str">
        <f>IF(AC380="N/A","None",VLOOKUP(AC380,ACCESSORIES!F:N,9,FALSE))</f>
        <v>Push Thru</v>
      </c>
      <c r="AE380" s="82">
        <f>_xlfn.IFNA(VLOOKUP(AC380,ACCESSORIES!F:J,5,FALSE),"N/A")</f>
        <v>22</v>
      </c>
      <c r="AF380" s="80" t="s">
        <v>85</v>
      </c>
      <c r="AG380" s="2" t="s">
        <v>85</v>
      </c>
      <c r="AH380" s="2" t="s">
        <v>2862</v>
      </c>
      <c r="AI380" s="2" t="s">
        <v>85</v>
      </c>
      <c r="AJ380" s="9" t="str">
        <f>_xlfn.IFNA(VLOOKUP(AI380,ACCESSORIES!F:J,5,FALSE),"N/A")</f>
        <v>N/A</v>
      </c>
      <c r="AK380" s="74" t="s">
        <v>237</v>
      </c>
      <c r="AL380" s="74" t="s">
        <v>85</v>
      </c>
      <c r="AM380" s="38" t="str">
        <f>_xlfn.IFNA(VLOOKUP(AL380,ACCESSORIES!F:J,5,FALSE),"N/A")</f>
        <v>N/A</v>
      </c>
      <c r="AN380" s="74" t="s">
        <v>85</v>
      </c>
      <c r="AO380" s="74">
        <v>14.1</v>
      </c>
      <c r="AP380" s="74">
        <v>60</v>
      </c>
      <c r="AQ380" s="74">
        <v>190</v>
      </c>
      <c r="AR380" s="25">
        <v>0</v>
      </c>
      <c r="AS380" s="25">
        <v>4</v>
      </c>
      <c r="AT380" s="25">
        <v>9</v>
      </c>
      <c r="AU380" s="25">
        <v>12</v>
      </c>
      <c r="AV380" s="25">
        <v>181</v>
      </c>
      <c r="AW380" s="25">
        <v>173</v>
      </c>
      <c r="AX380" s="77">
        <v>120</v>
      </c>
      <c r="AY380" s="49">
        <v>22</v>
      </c>
      <c r="AZ380" s="49">
        <v>46.5</v>
      </c>
      <c r="BA380" s="49">
        <v>45</v>
      </c>
      <c r="BB380" s="48">
        <f t="shared" si="108"/>
        <v>1.77</v>
      </c>
      <c r="BC380" s="3" t="s">
        <v>3188</v>
      </c>
      <c r="BD380" s="412">
        <f>_xlfn.IFNA(VLOOKUP(BC380,ACCESSORIES!F:J,5,FALSE),"N/A")</f>
        <v>99</v>
      </c>
      <c r="BE380" s="3" t="s">
        <v>1479</v>
      </c>
      <c r="BF380" s="412">
        <f>_xlfn.IFNA(VLOOKUP(BE380,ACCESSORIES!F:J,5,FALSE),"N/A")</f>
        <v>11</v>
      </c>
      <c r="BG380" s="70">
        <v>24</v>
      </c>
      <c r="BH380" s="50">
        <v>17.8740157480315</v>
      </c>
      <c r="BI380" s="50">
        <v>17.8740157480315</v>
      </c>
      <c r="BJ380" s="50">
        <v>9.8425196850393704</v>
      </c>
      <c r="BK380" s="357">
        <f t="shared" si="113"/>
        <v>5.1529000000000012E-2</v>
      </c>
      <c r="BL380" s="5">
        <v>48</v>
      </c>
      <c r="BM380" s="107" t="s">
        <v>3771</v>
      </c>
      <c r="BN380" s="46" t="s">
        <v>3891</v>
      </c>
      <c r="BO380" s="74" t="s">
        <v>3907</v>
      </c>
      <c r="BP380" s="44" t="s">
        <v>4615</v>
      </c>
      <c r="BQ380" s="44" t="s">
        <v>3932</v>
      </c>
      <c r="BR380" s="74" t="s">
        <v>5167</v>
      </c>
      <c r="BS380" s="74" t="s">
        <v>5168</v>
      </c>
      <c r="BT380" s="74" t="s">
        <v>4616</v>
      </c>
      <c r="BU380" s="74" t="s">
        <v>5169</v>
      </c>
      <c r="BV380" s="74"/>
      <c r="BW380" s="74"/>
      <c r="BX380" s="74"/>
      <c r="BY380" s="300" t="s">
        <v>6431</v>
      </c>
      <c r="BZ380" s="356" t="s">
        <v>8259</v>
      </c>
      <c r="CA380" s="300" t="s">
        <v>6429</v>
      </c>
      <c r="CB380" s="356" t="s">
        <v>8258</v>
      </c>
      <c r="CC380" s="86" t="str">
        <f t="shared" si="109"/>
        <v>MR401 UTV Beadlock, 15x7, 4+3/+13mm Offset, 4x156, 132mm Centerbore, Machined - Raw, w/ BH-H24100</v>
      </c>
      <c r="CD380" s="74" t="s">
        <v>3719</v>
      </c>
      <c r="CE380" s="74" t="s">
        <v>3720</v>
      </c>
      <c r="CF380" s="74" t="str">
        <f t="shared" si="110"/>
        <v>UTV (4XX)</v>
      </c>
    </row>
    <row r="381" spans="1:84" s="36" customFormat="1" ht="15" customHeight="1">
      <c r="A381" s="22">
        <f t="shared" si="111"/>
        <v>379</v>
      </c>
      <c r="B381" s="4" t="s">
        <v>84</v>
      </c>
      <c r="C381" s="92" t="s">
        <v>1055</v>
      </c>
      <c r="D381" s="3" t="s">
        <v>1113</v>
      </c>
      <c r="E381" s="84" t="str">
        <f>CONCATENATE(LEFT(D381,5),VLOOKUP(CONCATENATE(O381,"x",P381),'WHEEL PART NUMBER GUIDE'!$B$9:$C$51,2,FALSE),VLOOKUP(CONCATENATE(Q381, W381), 'WHEEL PART NUMBER GUIDE'!$Q$6:$R$98, 2, FALSE),VLOOKUP(Z381,'WHEEL PART NUMBER GUIDE'!$J$8:$K$54,2, FALSE),IF(V381="N/A",IF(ABS(T381)&lt;10,"0"&amp;ABS(T381),ABS(T381)),CONCATENATE(LEFT(V381,1),RIGHT(V381,1))), G381, H381)</f>
        <v>MR40157046543B</v>
      </c>
      <c r="F381" s="84" t="str">
        <f t="shared" si="107"/>
        <v>MR40157046543B</v>
      </c>
      <c r="G381" s="83" t="s">
        <v>1095</v>
      </c>
      <c r="H381" s="83"/>
      <c r="I381" s="72" t="s">
        <v>744</v>
      </c>
      <c r="J381" s="305">
        <v>41640</v>
      </c>
      <c r="K381" s="16" t="s">
        <v>1230</v>
      </c>
      <c r="L381" s="328">
        <v>366</v>
      </c>
      <c r="M381" s="85">
        <f t="shared" si="114"/>
        <v>366</v>
      </c>
      <c r="N381" s="630"/>
      <c r="O381" s="5">
        <v>15</v>
      </c>
      <c r="P381" s="70">
        <v>7</v>
      </c>
      <c r="Q381" s="92" t="str">
        <f t="shared" si="112"/>
        <v>4x156</v>
      </c>
      <c r="R381" s="5">
        <v>4</v>
      </c>
      <c r="S381" s="5">
        <v>156</v>
      </c>
      <c r="T381" s="5">
        <v>13</v>
      </c>
      <c r="U381" s="17">
        <v>4.3</v>
      </c>
      <c r="V381" s="5" t="s">
        <v>168</v>
      </c>
      <c r="W381" s="17">
        <v>132</v>
      </c>
      <c r="X381" s="6">
        <v>19.72</v>
      </c>
      <c r="Y381" s="47">
        <v>1600</v>
      </c>
      <c r="Z381" s="72" t="s">
        <v>2165</v>
      </c>
      <c r="AA381" s="72" t="s">
        <v>2845</v>
      </c>
      <c r="AB381" s="47" t="str">
        <f t="shared" si="115"/>
        <v>15x7, 4x156, 13 OS, 1600 lbs</v>
      </c>
      <c r="AC381" s="2" t="s">
        <v>1582</v>
      </c>
      <c r="AD381" s="46" t="str">
        <f>IF(AC381="N/A","None",VLOOKUP(AC381,ACCESSORIES!F:N,9,FALSE))</f>
        <v>Push Thru</v>
      </c>
      <c r="AE381" s="82">
        <f>_xlfn.IFNA(VLOOKUP(AC381,ACCESSORIES!F:J,5,FALSE),"N/A")</f>
        <v>22</v>
      </c>
      <c r="AF381" s="80" t="s">
        <v>85</v>
      </c>
      <c r="AG381" s="2" t="s">
        <v>85</v>
      </c>
      <c r="AH381" s="2" t="s">
        <v>2862</v>
      </c>
      <c r="AI381" s="2" t="s">
        <v>85</v>
      </c>
      <c r="AJ381" s="9" t="str">
        <f>_xlfn.IFNA(VLOOKUP(AI381,ACCESSORIES!F:J,5,FALSE),"N/A")</f>
        <v>N/A</v>
      </c>
      <c r="AK381" s="74" t="s">
        <v>237</v>
      </c>
      <c r="AL381" s="74" t="s">
        <v>85</v>
      </c>
      <c r="AM381" s="38" t="str">
        <f>_xlfn.IFNA(VLOOKUP(AL381,ACCESSORIES!F:J,5,FALSE),"N/A")</f>
        <v>N/A</v>
      </c>
      <c r="AN381" s="74" t="s">
        <v>85</v>
      </c>
      <c r="AO381" s="74">
        <v>14.1</v>
      </c>
      <c r="AP381" s="74">
        <v>60</v>
      </c>
      <c r="AQ381" s="74">
        <v>190</v>
      </c>
      <c r="AR381" s="25">
        <v>0</v>
      </c>
      <c r="AS381" s="25">
        <v>4</v>
      </c>
      <c r="AT381" s="25">
        <v>9</v>
      </c>
      <c r="AU381" s="25">
        <v>12</v>
      </c>
      <c r="AV381" s="25">
        <v>181</v>
      </c>
      <c r="AW381" s="25">
        <v>173</v>
      </c>
      <c r="AX381" s="77">
        <v>120</v>
      </c>
      <c r="AY381" s="49">
        <v>22</v>
      </c>
      <c r="AZ381" s="49">
        <v>46.5</v>
      </c>
      <c r="BA381" s="49">
        <v>45</v>
      </c>
      <c r="BB381" s="48">
        <f t="shared" si="108"/>
        <v>1.77</v>
      </c>
      <c r="BC381" s="3" t="s">
        <v>3189</v>
      </c>
      <c r="BD381" s="412">
        <f>_xlfn.IFNA(VLOOKUP(BC381,ACCESSORIES!F:J,5,FALSE),"N/A")</f>
        <v>99</v>
      </c>
      <c r="BE381" s="3" t="s">
        <v>1479</v>
      </c>
      <c r="BF381" s="412">
        <f>_xlfn.IFNA(VLOOKUP(BE381,ACCESSORIES!F:J,5,FALSE),"N/A")</f>
        <v>11</v>
      </c>
      <c r="BG381" s="70">
        <v>24</v>
      </c>
      <c r="BH381" s="50">
        <v>17.8740157480315</v>
      </c>
      <c r="BI381" s="50">
        <v>17.8740157480315</v>
      </c>
      <c r="BJ381" s="50">
        <v>9.8425196850393704</v>
      </c>
      <c r="BK381" s="357">
        <f t="shared" si="113"/>
        <v>5.1529000000000012E-2</v>
      </c>
      <c r="BL381" s="5">
        <v>48</v>
      </c>
      <c r="BM381" s="107" t="s">
        <v>3771</v>
      </c>
      <c r="BN381" s="46" t="s">
        <v>3891</v>
      </c>
      <c r="BO381" s="74" t="s">
        <v>3907</v>
      </c>
      <c r="BP381" s="44" t="s">
        <v>4615</v>
      </c>
      <c r="BQ381" s="44" t="s">
        <v>3932</v>
      </c>
      <c r="BR381" s="74" t="s">
        <v>5167</v>
      </c>
      <c r="BS381" s="74" t="s">
        <v>5168</v>
      </c>
      <c r="BT381" s="74" t="s">
        <v>4616</v>
      </c>
      <c r="BU381" s="74" t="s">
        <v>5169</v>
      </c>
      <c r="BV381" s="74"/>
      <c r="BW381" s="74"/>
      <c r="BX381" s="74"/>
      <c r="BY381" s="300" t="s">
        <v>8242</v>
      </c>
      <c r="BZ381" s="356" t="s">
        <v>8243</v>
      </c>
      <c r="CA381" s="300" t="s">
        <v>8244</v>
      </c>
      <c r="CB381" s="356" t="s">
        <v>8245</v>
      </c>
      <c r="CC381" s="86" t="str">
        <f t="shared" si="109"/>
        <v>MR401 UTV Beadlock, 15x7, 4+3/+13mm Offset, 4x156, 132mm Centerbore, Matte Black, w/ BH-H24100</v>
      </c>
      <c r="CD381" s="74" t="s">
        <v>3719</v>
      </c>
      <c r="CE381" s="74" t="s">
        <v>3720</v>
      </c>
      <c r="CF381" s="74" t="str">
        <f t="shared" si="110"/>
        <v>UTV (4XX)</v>
      </c>
    </row>
    <row r="382" spans="1:84" s="36" customFormat="1" ht="15" customHeight="1">
      <c r="A382" s="22">
        <f t="shared" si="111"/>
        <v>380</v>
      </c>
      <c r="B382" s="4" t="s">
        <v>84</v>
      </c>
      <c r="C382" s="92" t="s">
        <v>1055</v>
      </c>
      <c r="D382" s="3" t="s">
        <v>1113</v>
      </c>
      <c r="E382" s="84" t="str">
        <f>CONCATENATE(LEFT(D382,5),VLOOKUP(CONCATENATE(O382,"x",P382),'WHEEL PART NUMBER GUIDE'!$B$9:$C$51,2,FALSE),VLOOKUP(CONCATENATE(Q382, W382), 'WHEEL PART NUMBER GUIDE'!$Q$6:$R$98, 2, FALSE),VLOOKUP(Z382,'WHEEL PART NUMBER GUIDE'!$J$8:$K$54,2, FALSE),IF(V382="N/A",IF(ABS(T382)&lt;10,"0"&amp;ABS(T382),ABS(T382)),CONCATENATE(LEFT(V382,1),RIGHT(V382,1))), G382, H382)</f>
        <v>MR40157047552B</v>
      </c>
      <c r="F382" s="84" t="str">
        <f t="shared" si="107"/>
        <v>MR40157047552B</v>
      </c>
      <c r="G382" s="83" t="s">
        <v>1095</v>
      </c>
      <c r="H382" s="83"/>
      <c r="I382" s="72" t="s">
        <v>4456</v>
      </c>
      <c r="J382" s="305">
        <v>44159</v>
      </c>
      <c r="K382" s="16" t="s">
        <v>1230</v>
      </c>
      <c r="L382" s="328">
        <v>366</v>
      </c>
      <c r="M382" s="85">
        <f t="shared" si="114"/>
        <v>366</v>
      </c>
      <c r="N382" s="630"/>
      <c r="O382" s="5">
        <v>15</v>
      </c>
      <c r="P382" s="70">
        <v>7</v>
      </c>
      <c r="Q382" s="92" t="str">
        <f t="shared" si="112"/>
        <v>4x136</v>
      </c>
      <c r="R382" s="5">
        <v>4</v>
      </c>
      <c r="S382" s="5">
        <v>136</v>
      </c>
      <c r="T382" s="3">
        <v>38</v>
      </c>
      <c r="U382" s="17">
        <v>5.3</v>
      </c>
      <c r="V382" s="5" t="s">
        <v>166</v>
      </c>
      <c r="W382" s="26">
        <v>106</v>
      </c>
      <c r="X382" s="76">
        <v>20.58</v>
      </c>
      <c r="Y382" s="47">
        <v>1600</v>
      </c>
      <c r="Z382" s="72" t="s">
        <v>2165</v>
      </c>
      <c r="AA382" s="72" t="s">
        <v>2845</v>
      </c>
      <c r="AB382" s="47" t="str">
        <f t="shared" si="115"/>
        <v>15x7, 4x136, 38 OS, 1600 lbs</v>
      </c>
      <c r="AC382" s="2" t="s">
        <v>1581</v>
      </c>
      <c r="AD382" s="46" t="str">
        <f>IF(AC382="N/A","None",VLOOKUP(AC382,ACCESSORIES!F:N,9,FALSE))</f>
        <v>Push Thru</v>
      </c>
      <c r="AE382" s="82">
        <f>_xlfn.IFNA(VLOOKUP(AC382,ACCESSORIES!F:J,5,FALSE),"N/A")</f>
        <v>22</v>
      </c>
      <c r="AF382" s="80" t="s">
        <v>85</v>
      </c>
      <c r="AG382" s="2" t="s">
        <v>85</v>
      </c>
      <c r="AH382" s="2" t="s">
        <v>2859</v>
      </c>
      <c r="AI382" s="2" t="s">
        <v>85</v>
      </c>
      <c r="AJ382" s="9" t="str">
        <f>_xlfn.IFNA(VLOOKUP(AI382,ACCESSORIES!F:J,5,FALSE),"N/A")</f>
        <v>N/A</v>
      </c>
      <c r="AK382" s="74" t="s">
        <v>237</v>
      </c>
      <c r="AL382" s="74" t="s">
        <v>85</v>
      </c>
      <c r="AM382" s="38" t="str">
        <f>_xlfn.IFNA(VLOOKUP(AL382,ACCESSORIES!F:J,5,FALSE),"N/A")</f>
        <v>N/A</v>
      </c>
      <c r="AN382" s="74" t="s">
        <v>85</v>
      </c>
      <c r="AO382" s="74">
        <v>14.1</v>
      </c>
      <c r="AP382" s="74">
        <v>60</v>
      </c>
      <c r="AQ382" s="74">
        <v>190</v>
      </c>
      <c r="AR382" s="25">
        <v>5</v>
      </c>
      <c r="AS382" s="25">
        <v>6.8</v>
      </c>
      <c r="AT382" s="25">
        <v>8.5</v>
      </c>
      <c r="AU382" s="25">
        <v>8.1999999999999993</v>
      </c>
      <c r="AV382" s="25">
        <v>179</v>
      </c>
      <c r="AW382" s="25">
        <v>168</v>
      </c>
      <c r="AX382" s="77">
        <v>100</v>
      </c>
      <c r="AY382" s="49">
        <v>24.5</v>
      </c>
      <c r="AZ382" s="49">
        <v>46.5</v>
      </c>
      <c r="BA382" s="49">
        <v>20</v>
      </c>
      <c r="BB382" s="48">
        <f t="shared" si="108"/>
        <v>0.79</v>
      </c>
      <c r="BC382" s="3" t="s">
        <v>3189</v>
      </c>
      <c r="BD382" s="412">
        <f>_xlfn.IFNA(VLOOKUP(BC382,ACCESSORIES!F:J,5,FALSE),"N/A")</f>
        <v>99</v>
      </c>
      <c r="BE382" s="3" t="s">
        <v>1479</v>
      </c>
      <c r="BF382" s="412">
        <f>_xlfn.IFNA(VLOOKUP(BE382,ACCESSORIES!F:J,5,FALSE),"N/A")</f>
        <v>11</v>
      </c>
      <c r="BG382" s="70">
        <v>25</v>
      </c>
      <c r="BH382" s="50">
        <v>17.8740157480315</v>
      </c>
      <c r="BI382" s="50">
        <v>17.8740157480315</v>
      </c>
      <c r="BJ382" s="50">
        <v>9.8425196850393704</v>
      </c>
      <c r="BK382" s="357">
        <f t="shared" si="113"/>
        <v>5.1529000000000012E-2</v>
      </c>
      <c r="BL382" s="5">
        <v>48</v>
      </c>
      <c r="BM382" s="107" t="s">
        <v>3771</v>
      </c>
      <c r="BN382" s="46" t="s">
        <v>3891</v>
      </c>
      <c r="BO382" s="74" t="s">
        <v>3907</v>
      </c>
      <c r="BP382" s="44" t="s">
        <v>4615</v>
      </c>
      <c r="BQ382" s="44" t="s">
        <v>3932</v>
      </c>
      <c r="BR382" s="74" t="s">
        <v>5167</v>
      </c>
      <c r="BS382" s="74" t="s">
        <v>5168</v>
      </c>
      <c r="BT382" s="74" t="s">
        <v>4616</v>
      </c>
      <c r="BU382" s="74" t="s">
        <v>5169</v>
      </c>
      <c r="BV382" s="74"/>
      <c r="BW382" s="74"/>
      <c r="BX382" s="74"/>
      <c r="BY382" s="300" t="s">
        <v>8242</v>
      </c>
      <c r="BZ382" s="356" t="s">
        <v>8243</v>
      </c>
      <c r="CA382" s="300" t="s">
        <v>8244</v>
      </c>
      <c r="CB382" s="356" t="s">
        <v>8245</v>
      </c>
      <c r="CC382" s="86" t="str">
        <f t="shared" si="109"/>
        <v>MR401 UTV Beadlock, 15x7, 5+2/+38mm Offset, 4x136, 106mm Centerbore, Matte Black, w/ BH-H24100</v>
      </c>
      <c r="CD382" s="74" t="s">
        <v>3719</v>
      </c>
      <c r="CE382" s="74" t="s">
        <v>3720</v>
      </c>
      <c r="CF382" s="74" t="str">
        <f t="shared" si="110"/>
        <v>UTV (4XX)</v>
      </c>
    </row>
    <row r="383" spans="1:84" s="36" customFormat="1" ht="15" customHeight="1">
      <c r="A383" s="22">
        <f t="shared" si="111"/>
        <v>381</v>
      </c>
      <c r="B383" s="4" t="s">
        <v>84</v>
      </c>
      <c r="C383" s="92" t="s">
        <v>1055</v>
      </c>
      <c r="D383" s="3" t="s">
        <v>1113</v>
      </c>
      <c r="E383" s="84" t="str">
        <f>CONCATENATE(LEFT(D383,5),VLOOKUP(CONCATENATE(O383,"x",P383),'WHEEL PART NUMBER GUIDE'!$B$9:$C$51,2,FALSE),VLOOKUP(CONCATENATE(Q383, W383), 'WHEEL PART NUMBER GUIDE'!$Q$6:$R$98, 2, FALSE),VLOOKUP(Z383,'WHEEL PART NUMBER GUIDE'!$J$8:$K$54,2, FALSE),IF(V383="N/A",IF(ABS(T383)&lt;10,"0"&amp;ABS(T383),ABS(T383)),CONCATENATE(LEFT(V383,1),RIGHT(V383,1))), G383, H383)</f>
        <v>MR40157046552B</v>
      </c>
      <c r="F383" s="84" t="str">
        <f t="shared" si="107"/>
        <v>MR40157046552B</v>
      </c>
      <c r="G383" s="83" t="s">
        <v>1095</v>
      </c>
      <c r="H383" s="83"/>
      <c r="I383" s="72" t="s">
        <v>4458</v>
      </c>
      <c r="J383" s="305">
        <v>44159</v>
      </c>
      <c r="K383" s="16" t="s">
        <v>1230</v>
      </c>
      <c r="L383" s="328">
        <v>366</v>
      </c>
      <c r="M383" s="85">
        <f t="shared" si="114"/>
        <v>366</v>
      </c>
      <c r="N383" s="630"/>
      <c r="O383" s="5">
        <v>15</v>
      </c>
      <c r="P383" s="70">
        <v>7</v>
      </c>
      <c r="Q383" s="92" t="str">
        <f t="shared" si="112"/>
        <v>4x156</v>
      </c>
      <c r="R383" s="5">
        <v>4</v>
      </c>
      <c r="S383" s="5">
        <v>156</v>
      </c>
      <c r="T383" s="3">
        <v>38</v>
      </c>
      <c r="U383" s="17">
        <v>5.3</v>
      </c>
      <c r="V383" s="5" t="s">
        <v>166</v>
      </c>
      <c r="W383" s="26">
        <v>132</v>
      </c>
      <c r="X383" s="76">
        <v>20.28</v>
      </c>
      <c r="Y383" s="47">
        <v>1600</v>
      </c>
      <c r="Z383" s="72" t="s">
        <v>2165</v>
      </c>
      <c r="AA383" s="72" t="s">
        <v>2845</v>
      </c>
      <c r="AB383" s="47" t="str">
        <f t="shared" si="115"/>
        <v>15x7, 4x156, 38 OS, 1600 lbs</v>
      </c>
      <c r="AC383" s="2" t="s">
        <v>1582</v>
      </c>
      <c r="AD383" s="46" t="str">
        <f>IF(AC383="N/A","None",VLOOKUP(AC383,ACCESSORIES!F:N,9,FALSE))</f>
        <v>Push Thru</v>
      </c>
      <c r="AE383" s="82">
        <f>_xlfn.IFNA(VLOOKUP(AC383,ACCESSORIES!F:J,5,FALSE),"N/A")</f>
        <v>22</v>
      </c>
      <c r="AF383" s="80" t="s">
        <v>85</v>
      </c>
      <c r="AG383" s="2" t="s">
        <v>85</v>
      </c>
      <c r="AH383" s="2" t="s">
        <v>2862</v>
      </c>
      <c r="AI383" s="2" t="s">
        <v>85</v>
      </c>
      <c r="AJ383" s="9" t="str">
        <f>_xlfn.IFNA(VLOOKUP(AI383,ACCESSORIES!F:J,5,FALSE),"N/A")</f>
        <v>N/A</v>
      </c>
      <c r="AK383" s="74" t="s">
        <v>237</v>
      </c>
      <c r="AL383" s="74" t="s">
        <v>85</v>
      </c>
      <c r="AM383" s="38" t="str">
        <f>_xlfn.IFNA(VLOOKUP(AL383,ACCESSORIES!F:J,5,FALSE),"N/A")</f>
        <v>N/A</v>
      </c>
      <c r="AN383" s="74" t="s">
        <v>85</v>
      </c>
      <c r="AO383" s="74">
        <v>14.1</v>
      </c>
      <c r="AP383" s="74">
        <v>60</v>
      </c>
      <c r="AQ383" s="74">
        <v>190</v>
      </c>
      <c r="AR383" s="25">
        <v>0</v>
      </c>
      <c r="AS383" s="25">
        <v>3.8</v>
      </c>
      <c r="AT383" s="25">
        <v>8.5</v>
      </c>
      <c r="AU383" s="25">
        <v>8.1999999999999993</v>
      </c>
      <c r="AV383" s="25">
        <v>179</v>
      </c>
      <c r="AW383" s="25">
        <v>168</v>
      </c>
      <c r="AX383" s="77">
        <v>120</v>
      </c>
      <c r="AY383" s="49">
        <v>22</v>
      </c>
      <c r="AZ383" s="49">
        <v>46.5</v>
      </c>
      <c r="BA383" s="49">
        <v>20</v>
      </c>
      <c r="BB383" s="48">
        <f t="shared" si="108"/>
        <v>0.79</v>
      </c>
      <c r="BC383" s="3" t="s">
        <v>3189</v>
      </c>
      <c r="BD383" s="412">
        <f>_xlfn.IFNA(VLOOKUP(BC383,ACCESSORIES!F:J,5,FALSE),"N/A")</f>
        <v>99</v>
      </c>
      <c r="BE383" s="3" t="s">
        <v>1479</v>
      </c>
      <c r="BF383" s="412">
        <f>_xlfn.IFNA(VLOOKUP(BE383,ACCESSORIES!F:J,5,FALSE),"N/A")</f>
        <v>11</v>
      </c>
      <c r="BG383" s="70">
        <v>25</v>
      </c>
      <c r="BH383" s="50">
        <v>17.8740157480315</v>
      </c>
      <c r="BI383" s="50">
        <v>17.8740157480315</v>
      </c>
      <c r="BJ383" s="50">
        <v>9.8425196850393704</v>
      </c>
      <c r="BK383" s="357">
        <f t="shared" si="113"/>
        <v>5.1529000000000012E-2</v>
      </c>
      <c r="BL383" s="5">
        <v>48</v>
      </c>
      <c r="BM383" s="107" t="s">
        <v>3771</v>
      </c>
      <c r="BN383" s="46" t="s">
        <v>3891</v>
      </c>
      <c r="BO383" s="74" t="s">
        <v>3907</v>
      </c>
      <c r="BP383" s="44" t="s">
        <v>4615</v>
      </c>
      <c r="BQ383" s="44" t="s">
        <v>3932</v>
      </c>
      <c r="BR383" s="74" t="s">
        <v>5167</v>
      </c>
      <c r="BS383" s="74" t="s">
        <v>5168</v>
      </c>
      <c r="BT383" s="74" t="s">
        <v>4616</v>
      </c>
      <c r="BU383" s="74" t="s">
        <v>5169</v>
      </c>
      <c r="BV383" s="74"/>
      <c r="BW383" s="74"/>
      <c r="BX383" s="74"/>
      <c r="BY383" s="300" t="s">
        <v>8242</v>
      </c>
      <c r="BZ383" s="356" t="s">
        <v>8243</v>
      </c>
      <c r="CA383" s="300" t="s">
        <v>8244</v>
      </c>
      <c r="CB383" s="356" t="s">
        <v>8245</v>
      </c>
      <c r="CC383" s="86" t="str">
        <f t="shared" si="109"/>
        <v>MR401 UTV Beadlock, 15x7, 5+2/+38mm Offset, 4x156, 132mm Centerbore, Matte Black, w/ BH-H24100</v>
      </c>
      <c r="CD383" s="74" t="s">
        <v>3719</v>
      </c>
      <c r="CE383" s="74" t="s">
        <v>3720</v>
      </c>
      <c r="CF383" s="74" t="str">
        <f t="shared" si="110"/>
        <v>UTV (4XX)</v>
      </c>
    </row>
    <row r="384" spans="1:84" s="36" customFormat="1" ht="15" customHeight="1">
      <c r="A384" s="22">
        <f t="shared" si="111"/>
        <v>382</v>
      </c>
      <c r="B384" s="4" t="s">
        <v>84</v>
      </c>
      <c r="C384" s="92" t="s">
        <v>1055</v>
      </c>
      <c r="D384" s="3" t="s">
        <v>1113</v>
      </c>
      <c r="E384" s="84" t="str">
        <f>CONCATENATE(LEFT(D384,5),VLOOKUP(CONCATENATE(O384,"x",P384),'WHEEL PART NUMBER GUIDE'!$B$9:$C$51,2,FALSE),VLOOKUP(CONCATENATE(Q384, W384), 'WHEEL PART NUMBER GUIDE'!$Q$6:$R$98, 2, FALSE),VLOOKUP(Z384,'WHEEL PART NUMBER GUIDE'!$J$8:$K$54,2, FALSE),IF(V384="N/A",IF(ABS(T384)&lt;10,"0"&amp;ABS(T384),ABS(T384)),CONCATENATE(LEFT(V384,1),RIGHT(V384,1))), G384, H384)</f>
        <v>MR40157012552B</v>
      </c>
      <c r="F384" s="84" t="str">
        <f t="shared" si="107"/>
        <v>MR40157012552B</v>
      </c>
      <c r="G384" s="83" t="s">
        <v>1095</v>
      </c>
      <c r="H384" s="83"/>
      <c r="I384" s="72" t="s">
        <v>6551</v>
      </c>
      <c r="J384" s="305">
        <v>45062.526396944442</v>
      </c>
      <c r="K384" s="16" t="s">
        <v>1230</v>
      </c>
      <c r="L384" s="328">
        <v>366</v>
      </c>
      <c r="M384" s="85">
        <f t="shared" si="114"/>
        <v>366</v>
      </c>
      <c r="N384" s="630"/>
      <c r="O384" s="5">
        <v>15</v>
      </c>
      <c r="P384" s="70">
        <v>7</v>
      </c>
      <c r="Q384" s="92" t="str">
        <f t="shared" si="112"/>
        <v>5x4.5</v>
      </c>
      <c r="R384" s="5">
        <v>5</v>
      </c>
      <c r="S384" s="5">
        <v>4.5</v>
      </c>
      <c r="T384" s="3">
        <v>38</v>
      </c>
      <c r="U384" s="17">
        <v>5.3</v>
      </c>
      <c r="V384" s="5" t="s">
        <v>166</v>
      </c>
      <c r="W384" s="26">
        <v>72</v>
      </c>
      <c r="X384" s="372">
        <v>20.392759252101175</v>
      </c>
      <c r="Y384" s="47">
        <v>1600</v>
      </c>
      <c r="Z384" s="72" t="s">
        <v>2165</v>
      </c>
      <c r="AA384" s="72" t="s">
        <v>2845</v>
      </c>
      <c r="AB384" s="47" t="str">
        <f t="shared" si="115"/>
        <v>15x7, 5x4.5, 38 OS, 1600 lbs</v>
      </c>
      <c r="AC384" s="2" t="s">
        <v>4729</v>
      </c>
      <c r="AD384" s="46" t="str">
        <f>IF(AC384="N/A","None",VLOOKUP(AC384,ACCESSORIES!F:N,9,FALSE))</f>
        <v>Push Thru</v>
      </c>
      <c r="AE384" s="82">
        <f>_xlfn.IFNA(VLOOKUP(AC384,ACCESSORIES!F:J,5,FALSE),"N/A")</f>
        <v>22</v>
      </c>
      <c r="AF384" s="80" t="s">
        <v>85</v>
      </c>
      <c r="AG384" s="2" t="s">
        <v>85</v>
      </c>
      <c r="AH384" s="2" t="s">
        <v>2938</v>
      </c>
      <c r="AI384" s="2" t="s">
        <v>85</v>
      </c>
      <c r="AJ384" s="9" t="str">
        <f>_xlfn.IFNA(VLOOKUP(AI384,ACCESSORIES!F:J,5,FALSE),"N/A")</f>
        <v>N/A</v>
      </c>
      <c r="AK384" s="74" t="s">
        <v>237</v>
      </c>
      <c r="AL384" s="74" t="s">
        <v>85</v>
      </c>
      <c r="AM384" s="38" t="str">
        <f>_xlfn.IFNA(VLOOKUP(AL384,ACCESSORIES!F:J,5,FALSE),"N/A")</f>
        <v>N/A</v>
      </c>
      <c r="AN384" s="74" t="s">
        <v>85</v>
      </c>
      <c r="AO384" s="74">
        <v>14.1</v>
      </c>
      <c r="AP384" s="74">
        <v>60</v>
      </c>
      <c r="AQ384" s="74">
        <v>162</v>
      </c>
      <c r="AR384" s="25">
        <v>5.3</v>
      </c>
      <c r="AS384" s="25">
        <v>6.8</v>
      </c>
      <c r="AT384" s="25">
        <v>8.5</v>
      </c>
      <c r="AU384" s="25">
        <v>8.1999999999999993</v>
      </c>
      <c r="AV384" s="25">
        <v>179.4</v>
      </c>
      <c r="AW384" s="25">
        <v>168.2</v>
      </c>
      <c r="AX384" s="77">
        <v>68.5</v>
      </c>
      <c r="AY384" s="49">
        <v>31.6</v>
      </c>
      <c r="AZ384" s="49">
        <v>43.3</v>
      </c>
      <c r="BA384" s="49">
        <v>20</v>
      </c>
      <c r="BB384" s="48">
        <f t="shared" si="108"/>
        <v>0.79</v>
      </c>
      <c r="BC384" s="3" t="s">
        <v>3189</v>
      </c>
      <c r="BD384" s="412">
        <f>_xlfn.IFNA(VLOOKUP(BC384,ACCESSORIES!F:J,5,FALSE),"N/A")</f>
        <v>99</v>
      </c>
      <c r="BE384" s="3" t="s">
        <v>1479</v>
      </c>
      <c r="BF384" s="412">
        <f>_xlfn.IFNA(VLOOKUP(BE384,ACCESSORIES!F:J,5,FALSE),"N/A")</f>
        <v>11</v>
      </c>
      <c r="BG384" s="70">
        <v>25</v>
      </c>
      <c r="BH384" s="50">
        <v>17.8740157480315</v>
      </c>
      <c r="BI384" s="50">
        <v>17.8740157480315</v>
      </c>
      <c r="BJ384" s="50">
        <v>9.8425196850393704</v>
      </c>
      <c r="BK384" s="357">
        <f t="shared" si="113"/>
        <v>5.1529000000000012E-2</v>
      </c>
      <c r="BL384" s="5">
        <v>48</v>
      </c>
      <c r="BM384" s="107" t="s">
        <v>3771</v>
      </c>
      <c r="BN384" s="46" t="s">
        <v>3891</v>
      </c>
      <c r="BO384" s="74" t="s">
        <v>3907</v>
      </c>
      <c r="BP384" s="44" t="s">
        <v>4615</v>
      </c>
      <c r="BQ384" s="44" t="s">
        <v>3932</v>
      </c>
      <c r="BR384" s="74" t="s">
        <v>5167</v>
      </c>
      <c r="BS384" s="74" t="s">
        <v>5168</v>
      </c>
      <c r="BT384" s="74" t="s">
        <v>4616</v>
      </c>
      <c r="BU384" s="74" t="s">
        <v>5169</v>
      </c>
      <c r="BV384" s="74"/>
      <c r="BW384" s="74"/>
      <c r="BX384" s="74"/>
      <c r="BY384" s="300" t="s">
        <v>8234</v>
      </c>
      <c r="BZ384" s="356" t="s">
        <v>8235</v>
      </c>
      <c r="CA384" s="300" t="s">
        <v>8236</v>
      </c>
      <c r="CB384" s="356" t="s">
        <v>8237</v>
      </c>
      <c r="CC384" s="86" t="str">
        <f t="shared" si="109"/>
        <v>MR401 UTV Beadlock, 15x7, 5+2/+38mm Offset, 5x4.5, 72mm Centerbore, Matte Black, w/ BH-H24100</v>
      </c>
      <c r="CD384" s="74" t="s">
        <v>3719</v>
      </c>
      <c r="CE384" s="74" t="s">
        <v>3720</v>
      </c>
      <c r="CF384" s="74" t="str">
        <f t="shared" si="110"/>
        <v>UTV (4XX)</v>
      </c>
    </row>
    <row r="385" spans="1:84" s="36" customFormat="1" ht="15" customHeight="1">
      <c r="A385" s="22">
        <f t="shared" si="111"/>
        <v>383</v>
      </c>
      <c r="B385" s="4" t="s">
        <v>84</v>
      </c>
      <c r="C385" s="92" t="s">
        <v>1055</v>
      </c>
      <c r="D385" s="3" t="s">
        <v>1113</v>
      </c>
      <c r="E385" s="84" t="str">
        <f>CONCATENATE(LEFT(D385,5),VLOOKUP(CONCATENATE(O385,"x",P385),'WHEEL PART NUMBER GUIDE'!$B$9:$C$51,2,FALSE),VLOOKUP(CONCATENATE(Q385, W385), 'WHEEL PART NUMBER GUIDE'!$Q$6:$R$98, 2, FALSE),VLOOKUP(Z385,'WHEEL PART NUMBER GUIDE'!$J$8:$K$54,2, FALSE),IF(V385="N/A",IF(ABS(T385)&lt;10,"0"&amp;ABS(T385),ABS(T385)),CONCATENATE(LEFT(V385,1),RIGHT(V385,1))), G385, H385)</f>
        <v>MR40157012852B</v>
      </c>
      <c r="F385" s="84" t="str">
        <f t="shared" si="107"/>
        <v>MR40157012852B</v>
      </c>
      <c r="G385" s="83" t="s">
        <v>1095</v>
      </c>
      <c r="H385" s="83"/>
      <c r="I385" s="72" t="s">
        <v>6550</v>
      </c>
      <c r="J385" s="305">
        <v>45062.526397395835</v>
      </c>
      <c r="K385" s="16" t="s">
        <v>1230</v>
      </c>
      <c r="L385" s="328">
        <v>366</v>
      </c>
      <c r="M385" s="85">
        <f t="shared" si="114"/>
        <v>366</v>
      </c>
      <c r="N385" s="630"/>
      <c r="O385" s="5">
        <v>15</v>
      </c>
      <c r="P385" s="70">
        <v>7</v>
      </c>
      <c r="Q385" s="92" t="str">
        <f t="shared" si="112"/>
        <v>5x4.5</v>
      </c>
      <c r="R385" s="5">
        <v>5</v>
      </c>
      <c r="S385" s="5">
        <v>4.5</v>
      </c>
      <c r="T385" s="3">
        <v>38</v>
      </c>
      <c r="U385" s="17">
        <v>5.3</v>
      </c>
      <c r="V385" s="5" t="s">
        <v>166</v>
      </c>
      <c r="W385" s="26">
        <v>72</v>
      </c>
      <c r="X385" s="372">
        <v>20.392759252101175</v>
      </c>
      <c r="Y385" s="47">
        <v>1600</v>
      </c>
      <c r="Z385" s="72" t="s">
        <v>5152</v>
      </c>
      <c r="AA385" s="71" t="s">
        <v>2850</v>
      </c>
      <c r="AB385" s="47" t="str">
        <f t="shared" si="115"/>
        <v>15x7, 5x4.5, 38 OS, 1600 lbs</v>
      </c>
      <c r="AC385" s="2" t="s">
        <v>4729</v>
      </c>
      <c r="AD385" s="46" t="str">
        <f>IF(AC385="N/A","None",VLOOKUP(AC385,ACCESSORIES!F:N,9,FALSE))</f>
        <v>Push Thru</v>
      </c>
      <c r="AE385" s="82">
        <f>_xlfn.IFNA(VLOOKUP(AC385,ACCESSORIES!F:J,5,FALSE),"N/A")</f>
        <v>22</v>
      </c>
      <c r="AF385" s="80" t="s">
        <v>85</v>
      </c>
      <c r="AG385" s="2" t="s">
        <v>85</v>
      </c>
      <c r="AH385" s="2" t="s">
        <v>2938</v>
      </c>
      <c r="AI385" s="2" t="s">
        <v>85</v>
      </c>
      <c r="AJ385" s="9" t="str">
        <f>_xlfn.IFNA(VLOOKUP(AI385,ACCESSORIES!F:J,5,FALSE),"N/A")</f>
        <v>N/A</v>
      </c>
      <c r="AK385" s="74" t="s">
        <v>237</v>
      </c>
      <c r="AL385" s="74" t="s">
        <v>85</v>
      </c>
      <c r="AM385" s="38" t="str">
        <f>_xlfn.IFNA(VLOOKUP(AL385,ACCESSORIES!F:J,5,FALSE),"N/A")</f>
        <v>N/A</v>
      </c>
      <c r="AN385" s="74" t="s">
        <v>85</v>
      </c>
      <c r="AO385" s="74">
        <v>14.1</v>
      </c>
      <c r="AP385" s="74">
        <v>60</v>
      </c>
      <c r="AQ385" s="74">
        <v>162</v>
      </c>
      <c r="AR385" s="25">
        <v>5.3</v>
      </c>
      <c r="AS385" s="25">
        <v>6.8</v>
      </c>
      <c r="AT385" s="25">
        <v>8.5</v>
      </c>
      <c r="AU385" s="25">
        <v>8.1999999999999993</v>
      </c>
      <c r="AV385" s="25">
        <v>179.4</v>
      </c>
      <c r="AW385" s="25">
        <v>168.2</v>
      </c>
      <c r="AX385" s="77">
        <v>68.5</v>
      </c>
      <c r="AY385" s="49">
        <v>31.6</v>
      </c>
      <c r="AZ385" s="49">
        <v>43.3</v>
      </c>
      <c r="BA385" s="49">
        <v>20</v>
      </c>
      <c r="BB385" s="48">
        <f t="shared" si="108"/>
        <v>0.79</v>
      </c>
      <c r="BC385" s="3" t="s">
        <v>3189</v>
      </c>
      <c r="BD385" s="412">
        <f>_xlfn.IFNA(VLOOKUP(BC385,ACCESSORIES!F:J,5,FALSE),"N/A")</f>
        <v>99</v>
      </c>
      <c r="BE385" s="3" t="s">
        <v>1479</v>
      </c>
      <c r="BF385" s="412">
        <f>_xlfn.IFNA(VLOOKUP(BE385,ACCESSORIES!F:J,5,FALSE),"N/A")</f>
        <v>11</v>
      </c>
      <c r="BG385" s="70">
        <v>25</v>
      </c>
      <c r="BH385" s="50">
        <v>17.8740157480315</v>
      </c>
      <c r="BI385" s="50">
        <v>17.8740157480315</v>
      </c>
      <c r="BJ385" s="50">
        <v>9.8425196850393704</v>
      </c>
      <c r="BK385" s="357">
        <f t="shared" si="113"/>
        <v>5.1529000000000012E-2</v>
      </c>
      <c r="BL385" s="5">
        <v>48</v>
      </c>
      <c r="BM385" s="107" t="s">
        <v>3771</v>
      </c>
      <c r="BN385" s="46" t="s">
        <v>3891</v>
      </c>
      <c r="BO385" s="74" t="s">
        <v>3907</v>
      </c>
      <c r="BP385" s="44" t="s">
        <v>4615</v>
      </c>
      <c r="BQ385" s="44" t="s">
        <v>3932</v>
      </c>
      <c r="BR385" s="74" t="s">
        <v>5167</v>
      </c>
      <c r="BS385" s="74" t="s">
        <v>5168</v>
      </c>
      <c r="BT385" s="74" t="s">
        <v>4616</v>
      </c>
      <c r="BU385" s="74" t="s">
        <v>5169</v>
      </c>
      <c r="BV385" s="74"/>
      <c r="BW385" s="74"/>
      <c r="BX385" s="74"/>
      <c r="BY385" s="300" t="s">
        <v>8256</v>
      </c>
      <c r="BZ385" s="356" t="s">
        <v>8257</v>
      </c>
      <c r="CA385" s="300"/>
      <c r="CB385" s="356"/>
      <c r="CC385" s="86" t="str">
        <f t="shared" si="109"/>
        <v>MR401 UTV Beadlock, 15x7, 5+2/+38mm Offset, 5x4.5, 72mm Centerbore, Titanium - Matte Black Ring, w/ BH-H24100</v>
      </c>
      <c r="CD385" s="74" t="s">
        <v>3719</v>
      </c>
      <c r="CE385" s="74" t="s">
        <v>3720</v>
      </c>
      <c r="CF385" s="74" t="str">
        <f t="shared" si="110"/>
        <v>UTV (4XX)</v>
      </c>
    </row>
    <row r="386" spans="1:84" s="36" customFormat="1" ht="15" customHeight="1">
      <c r="A386" s="22">
        <f t="shared" si="111"/>
        <v>384</v>
      </c>
      <c r="B386" s="4" t="s">
        <v>84</v>
      </c>
      <c r="C386" s="92" t="s">
        <v>1055</v>
      </c>
      <c r="D386" s="3" t="s">
        <v>1113</v>
      </c>
      <c r="E386" s="84" t="str">
        <f>CONCATENATE(LEFT(D386,5),VLOOKUP(CONCATENATE(O386,"x",P386),'WHEEL PART NUMBER GUIDE'!$B$9:$C$51,2,FALSE),VLOOKUP(CONCATENATE(Q386, W386), 'WHEEL PART NUMBER GUIDE'!$Q$6:$R$98, 2, FALSE),VLOOKUP(Z386,'WHEEL PART NUMBER GUIDE'!$J$8:$K$54,2, FALSE),IF(V386="N/A",IF(ABS(T386)&lt;10,"0"&amp;ABS(T386),ABS(T386)),CONCATENATE(LEFT(V386,1),RIGHT(V386,1))), G386, H386)</f>
        <v>MR40157012352B</v>
      </c>
      <c r="F386" s="84" t="str">
        <f t="shared" si="107"/>
        <v>MR40157012352B</v>
      </c>
      <c r="G386" s="83" t="s">
        <v>1095</v>
      </c>
      <c r="H386" s="83"/>
      <c r="I386" s="72" t="s">
        <v>6549</v>
      </c>
      <c r="J386" s="305">
        <v>45062.526397557871</v>
      </c>
      <c r="K386" s="16" t="s">
        <v>1230</v>
      </c>
      <c r="L386" s="328">
        <v>366</v>
      </c>
      <c r="M386" s="85">
        <f t="shared" si="114"/>
        <v>366</v>
      </c>
      <c r="N386" s="630"/>
      <c r="O386" s="5">
        <v>15</v>
      </c>
      <c r="P386" s="70">
        <v>7</v>
      </c>
      <c r="Q386" s="92" t="str">
        <f t="shared" si="112"/>
        <v>5x4.5</v>
      </c>
      <c r="R386" s="5">
        <v>5</v>
      </c>
      <c r="S386" s="5">
        <v>4.5</v>
      </c>
      <c r="T386" s="3">
        <v>38</v>
      </c>
      <c r="U386" s="17">
        <v>5.3</v>
      </c>
      <c r="V386" s="5" t="s">
        <v>166</v>
      </c>
      <c r="W386" s="26">
        <v>72</v>
      </c>
      <c r="X386" s="8">
        <v>20.392759252101175</v>
      </c>
      <c r="Y386" s="47">
        <v>1600</v>
      </c>
      <c r="Z386" s="72" t="s">
        <v>5159</v>
      </c>
      <c r="AA386" s="72" t="s">
        <v>173</v>
      </c>
      <c r="AB386" s="47" t="str">
        <f t="shared" si="115"/>
        <v>15x7, 5x4.5, 38 OS, 1600 lbs</v>
      </c>
      <c r="AC386" s="2" t="s">
        <v>4729</v>
      </c>
      <c r="AD386" s="46" t="str">
        <f>IF(AC386="N/A","None",VLOOKUP(AC386,ACCESSORIES!F:N,9,FALSE))</f>
        <v>Push Thru</v>
      </c>
      <c r="AE386" s="82">
        <f>_xlfn.IFNA(VLOOKUP(AC386,ACCESSORIES!F:J,5,FALSE),"N/A")</f>
        <v>22</v>
      </c>
      <c r="AF386" s="80" t="s">
        <v>85</v>
      </c>
      <c r="AG386" s="2" t="s">
        <v>85</v>
      </c>
      <c r="AH386" s="2" t="s">
        <v>2938</v>
      </c>
      <c r="AI386" s="2" t="s">
        <v>85</v>
      </c>
      <c r="AJ386" s="9" t="str">
        <f>_xlfn.IFNA(VLOOKUP(AI386,ACCESSORIES!F:J,5,FALSE),"N/A")</f>
        <v>N/A</v>
      </c>
      <c r="AK386" s="74" t="s">
        <v>237</v>
      </c>
      <c r="AL386" s="74" t="s">
        <v>85</v>
      </c>
      <c r="AM386" s="38" t="str">
        <f>_xlfn.IFNA(VLOOKUP(AL386,ACCESSORIES!F:J,5,FALSE),"N/A")</f>
        <v>N/A</v>
      </c>
      <c r="AN386" s="74" t="s">
        <v>85</v>
      </c>
      <c r="AO386" s="74">
        <v>14.1</v>
      </c>
      <c r="AP386" s="74">
        <v>60</v>
      </c>
      <c r="AQ386" s="74">
        <v>162</v>
      </c>
      <c r="AR386" s="25">
        <v>5.3</v>
      </c>
      <c r="AS386" s="25">
        <v>6.8</v>
      </c>
      <c r="AT386" s="25">
        <v>8.5</v>
      </c>
      <c r="AU386" s="25">
        <v>8.1999999999999993</v>
      </c>
      <c r="AV386" s="25">
        <v>179.4</v>
      </c>
      <c r="AW386" s="25">
        <v>168.2</v>
      </c>
      <c r="AX386" s="77">
        <v>68.5</v>
      </c>
      <c r="AY386" s="49">
        <v>31.6</v>
      </c>
      <c r="AZ386" s="49">
        <v>43.3</v>
      </c>
      <c r="BA386" s="49">
        <v>20</v>
      </c>
      <c r="BB386" s="48">
        <f t="shared" si="108"/>
        <v>0.79</v>
      </c>
      <c r="BC386" s="3" t="s">
        <v>3188</v>
      </c>
      <c r="BD386" s="412">
        <f>_xlfn.IFNA(VLOOKUP(BC386,ACCESSORIES!F:J,5,FALSE),"N/A")</f>
        <v>99</v>
      </c>
      <c r="BE386" s="3" t="s">
        <v>1479</v>
      </c>
      <c r="BF386" s="412">
        <f>_xlfn.IFNA(VLOOKUP(BE386,ACCESSORIES!F:J,5,FALSE),"N/A")</f>
        <v>11</v>
      </c>
      <c r="BG386" s="70">
        <v>26</v>
      </c>
      <c r="BH386" s="50">
        <v>17.8740157480315</v>
      </c>
      <c r="BI386" s="50">
        <v>17.8740157480315</v>
      </c>
      <c r="BJ386" s="50">
        <v>9.8425196850393704</v>
      </c>
      <c r="BK386" s="357">
        <f t="shared" si="113"/>
        <v>5.1529000000000012E-2</v>
      </c>
      <c r="BL386" s="5">
        <v>48</v>
      </c>
      <c r="BM386" s="107" t="s">
        <v>3771</v>
      </c>
      <c r="BN386" s="46" t="s">
        <v>3891</v>
      </c>
      <c r="BO386" s="74" t="s">
        <v>3907</v>
      </c>
      <c r="BP386" s="44" t="s">
        <v>4615</v>
      </c>
      <c r="BQ386" s="44" t="s">
        <v>3932</v>
      </c>
      <c r="BR386" s="74" t="s">
        <v>5167</v>
      </c>
      <c r="BS386" s="74" t="s">
        <v>5168</v>
      </c>
      <c r="BT386" s="74" t="s">
        <v>4616</v>
      </c>
      <c r="BU386" s="74" t="s">
        <v>5169</v>
      </c>
      <c r="BV386" s="74"/>
      <c r="BW386" s="74"/>
      <c r="BX386" s="74"/>
      <c r="BY386" s="300" t="s">
        <v>8260</v>
      </c>
      <c r="BZ386" s="356" t="s">
        <v>8261</v>
      </c>
      <c r="CA386" s="300"/>
      <c r="CB386" s="356"/>
      <c r="CC386" s="86" t="str">
        <f t="shared" si="109"/>
        <v>MR401 UTV Beadlock, 15x7, 5+2/+38mm Offset, 5x4.5, 72mm Centerbore, Machined - Raw, w/ BH-H24100</v>
      </c>
      <c r="CD386" s="74" t="s">
        <v>3719</v>
      </c>
      <c r="CE386" s="74" t="s">
        <v>3720</v>
      </c>
      <c r="CF386" s="74" t="str">
        <f t="shared" si="110"/>
        <v>UTV (4XX)</v>
      </c>
    </row>
    <row r="387" spans="1:84" s="36" customFormat="1" ht="15" customHeight="1">
      <c r="A387" s="22">
        <f t="shared" si="111"/>
        <v>385</v>
      </c>
      <c r="B387" s="4" t="s">
        <v>84</v>
      </c>
      <c r="C387" s="92" t="s">
        <v>1055</v>
      </c>
      <c r="D387" s="3" t="s">
        <v>1113</v>
      </c>
      <c r="E387" s="84" t="str">
        <f>CONCATENATE(LEFT(D387,5),VLOOKUP(CONCATENATE(O387,"x",P387),'WHEEL PART NUMBER GUIDE'!$B$9:$C$51,2,FALSE),VLOOKUP(CONCATENATE(Q387, W387), 'WHEEL PART NUMBER GUIDE'!$Q$6:$R$98, 2, FALSE),VLOOKUP(Z387,'WHEEL PART NUMBER GUIDE'!$J$8:$K$54,2, FALSE),IF(V387="N/A",IF(ABS(T387)&lt;10,"0"&amp;ABS(T387),ABS(T387)),CONCATENATE(LEFT(V387,1),RIGHT(V387,1))), G387, H387)</f>
        <v>MR40157060552B</v>
      </c>
      <c r="F387" s="84" t="str">
        <f t="shared" si="107"/>
        <v>MR40157060552B</v>
      </c>
      <c r="G387" s="83" t="s">
        <v>1095</v>
      </c>
      <c r="H387" s="83"/>
      <c r="I387" s="346">
        <v>191682036002</v>
      </c>
      <c r="J387" s="102">
        <v>45224.461738101854</v>
      </c>
      <c r="K387" s="78" t="s">
        <v>1230</v>
      </c>
      <c r="L387" s="328">
        <v>366</v>
      </c>
      <c r="M387" s="85">
        <f t="shared" si="114"/>
        <v>366</v>
      </c>
      <c r="N387" s="630"/>
      <c r="O387" s="5">
        <v>15</v>
      </c>
      <c r="P387" s="70">
        <v>7</v>
      </c>
      <c r="Q387" s="92" t="str">
        <f t="shared" si="112"/>
        <v>6x5.5</v>
      </c>
      <c r="R387" s="5">
        <v>6</v>
      </c>
      <c r="S387" s="5">
        <v>5.5</v>
      </c>
      <c r="T387" s="3">
        <v>38</v>
      </c>
      <c r="U387" s="17">
        <v>5.3</v>
      </c>
      <c r="V387" s="5" t="s">
        <v>166</v>
      </c>
      <c r="W387" s="17">
        <v>81.8</v>
      </c>
      <c r="X387" s="8">
        <v>20.502990383193616</v>
      </c>
      <c r="Y387" s="47">
        <v>1600</v>
      </c>
      <c r="Z387" s="72" t="s">
        <v>2165</v>
      </c>
      <c r="AA387" s="72" t="s">
        <v>2845</v>
      </c>
      <c r="AB387" s="47" t="str">
        <f t="shared" si="115"/>
        <v>15x7, 6x5.5, 38 OS, 1600 lbs</v>
      </c>
      <c r="AC387" s="82" t="s">
        <v>6780</v>
      </c>
      <c r="AD387" s="46" t="str">
        <f>IF(AC387="N/A","None",VLOOKUP(AC387,ACCESSORIES!F:N,9,FALSE))</f>
        <v>Push Thru</v>
      </c>
      <c r="AE387" s="82">
        <f>_xlfn.IFNA(VLOOKUP(AC387,ACCESSORIES!F:J,5,FALSE),"N/A")</f>
        <v>22</v>
      </c>
      <c r="AF387" s="80" t="s">
        <v>85</v>
      </c>
      <c r="AG387" s="2" t="s">
        <v>85</v>
      </c>
      <c r="AH387" s="2" t="s">
        <v>85</v>
      </c>
      <c r="AI387" s="2" t="s">
        <v>85</v>
      </c>
      <c r="AJ387" s="9" t="str">
        <f>_xlfn.IFNA(VLOOKUP(AI387,ACCESSORIES!F:J,5,FALSE),"N/A")</f>
        <v>N/A</v>
      </c>
      <c r="AK387" s="74" t="s">
        <v>237</v>
      </c>
      <c r="AL387" s="74" t="s">
        <v>85</v>
      </c>
      <c r="AM387" s="38" t="str">
        <f>_xlfn.IFNA(VLOOKUP(AL387,ACCESSORIES!F:J,5,FALSE),"N/A")</f>
        <v>N/A</v>
      </c>
      <c r="AN387" s="74" t="s">
        <v>85</v>
      </c>
      <c r="AO387" s="74">
        <v>14.1</v>
      </c>
      <c r="AP387" s="74">
        <v>60</v>
      </c>
      <c r="AQ387" s="74">
        <v>162</v>
      </c>
      <c r="AR387" s="25">
        <v>5.3</v>
      </c>
      <c r="AS387" s="25">
        <v>6.8</v>
      </c>
      <c r="AT387" s="25">
        <v>8.5</v>
      </c>
      <c r="AU387" s="25">
        <v>8.1999999999999993</v>
      </c>
      <c r="AV387" s="25">
        <v>179.4</v>
      </c>
      <c r="AW387" s="25">
        <v>168.2</v>
      </c>
      <c r="AX387" s="77">
        <v>78.3</v>
      </c>
      <c r="AY387" s="49">
        <v>27.8</v>
      </c>
      <c r="AZ387" s="49">
        <v>44</v>
      </c>
      <c r="BA387" s="49">
        <v>20</v>
      </c>
      <c r="BB387" s="48">
        <f t="shared" si="108"/>
        <v>0.79</v>
      </c>
      <c r="BC387" s="3" t="s">
        <v>3189</v>
      </c>
      <c r="BD387" s="412">
        <f>_xlfn.IFNA(VLOOKUP(BC387,ACCESSORIES!F:J,5,FALSE),"N/A")</f>
        <v>99</v>
      </c>
      <c r="BE387" s="3" t="s">
        <v>1479</v>
      </c>
      <c r="BF387" s="412">
        <f>_xlfn.IFNA(VLOOKUP(BE387,ACCESSORIES!F:J,5,FALSE),"N/A")</f>
        <v>11</v>
      </c>
      <c r="BG387" s="70">
        <v>25</v>
      </c>
      <c r="BH387" s="50">
        <v>17.8740157480315</v>
      </c>
      <c r="BI387" s="50">
        <v>17.8740157480315</v>
      </c>
      <c r="BJ387" s="50">
        <v>9.8425196850393704</v>
      </c>
      <c r="BK387" s="357">
        <f t="shared" si="113"/>
        <v>5.1529000000000012E-2</v>
      </c>
      <c r="BL387" s="5">
        <v>48</v>
      </c>
      <c r="BM387" s="107" t="s">
        <v>3771</v>
      </c>
      <c r="BN387" s="46" t="s">
        <v>3891</v>
      </c>
      <c r="BO387" s="74" t="s">
        <v>3907</v>
      </c>
      <c r="BP387" s="44" t="s">
        <v>4615</v>
      </c>
      <c r="BQ387" s="44" t="s">
        <v>3932</v>
      </c>
      <c r="BR387" s="74" t="s">
        <v>5167</v>
      </c>
      <c r="BS387" s="74" t="s">
        <v>5168</v>
      </c>
      <c r="BT387" s="74" t="s">
        <v>4616</v>
      </c>
      <c r="BU387" s="74" t="s">
        <v>5169</v>
      </c>
      <c r="BV387" s="74"/>
      <c r="BW387" s="74"/>
      <c r="BX387" s="74"/>
      <c r="BY387" s="300" t="s">
        <v>8246</v>
      </c>
      <c r="BZ387" s="356" t="s">
        <v>8247</v>
      </c>
      <c r="CA387" s="300" t="s">
        <v>8248</v>
      </c>
      <c r="CB387" s="356" t="s">
        <v>8249</v>
      </c>
      <c r="CC387" s="86" t="str">
        <f t="shared" si="109"/>
        <v>MR401 UTV Beadlock, 15x7, 5+2/+38mm Offset, 6x5.5, 81.8mm Centerbore, Matte Black, w/ BH-H24100</v>
      </c>
      <c r="CD387" s="74" t="s">
        <v>3719</v>
      </c>
      <c r="CE387" s="74" t="s">
        <v>3720</v>
      </c>
      <c r="CF387" s="74" t="str">
        <f t="shared" si="110"/>
        <v>UTV (4XX)</v>
      </c>
    </row>
    <row r="388" spans="1:84" s="36" customFormat="1" ht="15" customHeight="1">
      <c r="A388" s="22">
        <f t="shared" si="111"/>
        <v>386</v>
      </c>
      <c r="B388" s="4" t="s">
        <v>84</v>
      </c>
      <c r="C388" s="92" t="s">
        <v>1055</v>
      </c>
      <c r="D388" s="3" t="s">
        <v>1113</v>
      </c>
      <c r="E388" s="84" t="str">
        <f>CONCATENATE(LEFT(D388,5),VLOOKUP(CONCATENATE(O388,"x",P388),'WHEEL PART NUMBER GUIDE'!$B$9:$C$51,2,FALSE),VLOOKUP(CONCATENATE(Q388, W388), 'WHEEL PART NUMBER GUIDE'!$Q$6:$R$98, 2, FALSE),VLOOKUP(Z388,'WHEEL PART NUMBER GUIDE'!$J$8:$K$54,2, FALSE),IF(V388="N/A",IF(ABS(T388)&lt;10,"0"&amp;ABS(T388),ABS(T388)),CONCATENATE(LEFT(V388,1),RIGHT(V388,1))), G388, H388)</f>
        <v>MR40157060352B</v>
      </c>
      <c r="F388" s="84" t="str">
        <f t="shared" si="107"/>
        <v>MR40157060352B</v>
      </c>
      <c r="G388" s="83" t="s">
        <v>1095</v>
      </c>
      <c r="H388" s="83"/>
      <c r="I388" s="346">
        <v>191682036026</v>
      </c>
      <c r="J388" s="102">
        <v>45224.461739803242</v>
      </c>
      <c r="K388" s="78" t="s">
        <v>1230</v>
      </c>
      <c r="L388" s="328">
        <v>366</v>
      </c>
      <c r="M388" s="85">
        <f t="shared" si="114"/>
        <v>366</v>
      </c>
      <c r="N388" s="630"/>
      <c r="O388" s="5">
        <v>15</v>
      </c>
      <c r="P388" s="70">
        <v>7</v>
      </c>
      <c r="Q388" s="92" t="str">
        <f t="shared" si="112"/>
        <v>6x5.5</v>
      </c>
      <c r="R388" s="5">
        <v>6</v>
      </c>
      <c r="S388" s="5">
        <v>5.5</v>
      </c>
      <c r="T388" s="3">
        <v>38</v>
      </c>
      <c r="U388" s="17">
        <v>5.3</v>
      </c>
      <c r="V388" s="5" t="s">
        <v>166</v>
      </c>
      <c r="W388" s="17">
        <v>81.8</v>
      </c>
      <c r="X388" s="8">
        <v>20.356015541737026</v>
      </c>
      <c r="Y388" s="47">
        <v>1600</v>
      </c>
      <c r="Z388" s="72" t="s">
        <v>5159</v>
      </c>
      <c r="AA388" s="72" t="s">
        <v>173</v>
      </c>
      <c r="AB388" s="47" t="str">
        <f t="shared" si="115"/>
        <v>15x7, 6x5.5, 38 OS, 1600 lbs</v>
      </c>
      <c r="AC388" s="82" t="s">
        <v>6780</v>
      </c>
      <c r="AD388" s="46" t="str">
        <f>IF(AC388="N/A","None",VLOOKUP(AC388,ACCESSORIES!F:N,9,FALSE))</f>
        <v>Push Thru</v>
      </c>
      <c r="AE388" s="82">
        <f>_xlfn.IFNA(VLOOKUP(AC388,ACCESSORIES!F:J,5,FALSE),"N/A")</f>
        <v>22</v>
      </c>
      <c r="AF388" s="80" t="s">
        <v>85</v>
      </c>
      <c r="AG388" s="2" t="s">
        <v>85</v>
      </c>
      <c r="AH388" s="2" t="s">
        <v>85</v>
      </c>
      <c r="AI388" s="2" t="s">
        <v>85</v>
      </c>
      <c r="AJ388" s="9" t="str">
        <f>_xlfn.IFNA(VLOOKUP(AI388,ACCESSORIES!F:J,5,FALSE),"N/A")</f>
        <v>N/A</v>
      </c>
      <c r="AK388" s="74" t="s">
        <v>237</v>
      </c>
      <c r="AL388" s="74" t="s">
        <v>85</v>
      </c>
      <c r="AM388" s="38" t="str">
        <f>_xlfn.IFNA(VLOOKUP(AL388,ACCESSORIES!F:J,5,FALSE),"N/A")</f>
        <v>N/A</v>
      </c>
      <c r="AN388" s="74" t="s">
        <v>85</v>
      </c>
      <c r="AO388" s="74">
        <v>14.1</v>
      </c>
      <c r="AP388" s="74">
        <v>60</v>
      </c>
      <c r="AQ388" s="74">
        <v>162</v>
      </c>
      <c r="AR388" s="25">
        <v>5.3</v>
      </c>
      <c r="AS388" s="25">
        <v>6.8</v>
      </c>
      <c r="AT388" s="25">
        <v>8.5</v>
      </c>
      <c r="AU388" s="25">
        <v>8.1999999999999993</v>
      </c>
      <c r="AV388" s="25">
        <v>179.4</v>
      </c>
      <c r="AW388" s="25">
        <v>168.2</v>
      </c>
      <c r="AX388" s="77">
        <v>78.3</v>
      </c>
      <c r="AY388" s="49">
        <v>27.8</v>
      </c>
      <c r="AZ388" s="49">
        <v>44</v>
      </c>
      <c r="BA388" s="49">
        <v>20</v>
      </c>
      <c r="BB388" s="48">
        <f t="shared" si="108"/>
        <v>0.79</v>
      </c>
      <c r="BC388" s="3" t="s">
        <v>3188</v>
      </c>
      <c r="BD388" s="412">
        <f>_xlfn.IFNA(VLOOKUP(BC388,ACCESSORIES!F:J,5,FALSE),"N/A")</f>
        <v>99</v>
      </c>
      <c r="BE388" s="3" t="s">
        <v>1479</v>
      </c>
      <c r="BF388" s="412">
        <f>_xlfn.IFNA(VLOOKUP(BE388,ACCESSORIES!F:J,5,FALSE),"N/A")</f>
        <v>11</v>
      </c>
      <c r="BG388" s="70">
        <v>25</v>
      </c>
      <c r="BH388" s="50">
        <v>17.8740157480315</v>
      </c>
      <c r="BI388" s="50">
        <v>17.8740157480315</v>
      </c>
      <c r="BJ388" s="50">
        <v>9.8425196850393704</v>
      </c>
      <c r="BK388" s="357">
        <f t="shared" si="113"/>
        <v>5.1529000000000012E-2</v>
      </c>
      <c r="BL388" s="5">
        <v>48</v>
      </c>
      <c r="BM388" s="107" t="s">
        <v>3771</v>
      </c>
      <c r="BN388" s="46" t="s">
        <v>3891</v>
      </c>
      <c r="BO388" s="74" t="s">
        <v>3907</v>
      </c>
      <c r="BP388" s="44" t="s">
        <v>4615</v>
      </c>
      <c r="BQ388" s="44" t="s">
        <v>3932</v>
      </c>
      <c r="BR388" s="74" t="s">
        <v>5167</v>
      </c>
      <c r="BS388" s="74" t="s">
        <v>5168</v>
      </c>
      <c r="BT388" s="74" t="s">
        <v>4616</v>
      </c>
      <c r="BU388" s="74" t="s">
        <v>5169</v>
      </c>
      <c r="BV388" s="74"/>
      <c r="BW388" s="74"/>
      <c r="BX388" s="74"/>
      <c r="BY388" s="300" t="s">
        <v>8262</v>
      </c>
      <c r="BZ388" s="356" t="s">
        <v>8263</v>
      </c>
      <c r="CA388" s="300" t="s">
        <v>8264</v>
      </c>
      <c r="CB388" s="356" t="s">
        <v>8265</v>
      </c>
      <c r="CC388" s="86" t="str">
        <f t="shared" si="109"/>
        <v>MR401 UTV Beadlock, 15x7, 5+2/+38mm Offset, 6x5.5, 81.8mm Centerbore, Machined - Raw, w/ BH-H24100</v>
      </c>
      <c r="CD388" s="74" t="s">
        <v>3719</v>
      </c>
      <c r="CE388" s="74" t="s">
        <v>3720</v>
      </c>
      <c r="CF388" s="74" t="str">
        <f t="shared" si="110"/>
        <v>UTV (4XX)</v>
      </c>
    </row>
    <row r="389" spans="1:84" s="36" customFormat="1" ht="15" customHeight="1">
      <c r="A389" s="22">
        <f t="shared" si="111"/>
        <v>387</v>
      </c>
      <c r="B389" s="4" t="s">
        <v>84</v>
      </c>
      <c r="C389" s="92" t="s">
        <v>1055</v>
      </c>
      <c r="D389" s="3" t="s">
        <v>1113</v>
      </c>
      <c r="E389" s="84" t="str">
        <f>CONCATENATE(LEFT(D389,5),VLOOKUP(CONCATENATE(O389,"x",P389),'WHEEL PART NUMBER GUIDE'!$B$9:$C$51,2,FALSE),VLOOKUP(CONCATENATE(Q389, W389), 'WHEEL PART NUMBER GUIDE'!$Q$6:$R$98, 2, FALSE),VLOOKUP(Z389,'WHEEL PART NUMBER GUIDE'!$J$8:$K$54,2, FALSE),IF(V389="N/A",IF(ABS(T389)&lt;10,"0"&amp;ABS(T389),ABS(T389)),CONCATENATE(LEFT(V389,1),RIGHT(V389,1))), G389, H389)</f>
        <v>MR40151047564B</v>
      </c>
      <c r="F389" s="84" t="str">
        <f t="shared" si="107"/>
        <v>MR40151047564B</v>
      </c>
      <c r="G389" s="83" t="s">
        <v>1095</v>
      </c>
      <c r="H389" s="83"/>
      <c r="I389" s="72" t="s">
        <v>6535</v>
      </c>
      <c r="J389" s="299">
        <v>45041.4440859838</v>
      </c>
      <c r="K389" s="418" t="s">
        <v>3713</v>
      </c>
      <c r="L389" s="328">
        <v>408</v>
      </c>
      <c r="M389" s="85" t="str">
        <f t="shared" si="114"/>
        <v/>
      </c>
      <c r="N389" s="630"/>
      <c r="O389" s="5">
        <v>15</v>
      </c>
      <c r="P389" s="70">
        <v>10</v>
      </c>
      <c r="Q389" s="92" t="str">
        <f t="shared" si="112"/>
        <v>4x136</v>
      </c>
      <c r="R389" s="5">
        <v>4</v>
      </c>
      <c r="S389" s="5">
        <v>136</v>
      </c>
      <c r="T389" s="3">
        <v>25</v>
      </c>
      <c r="U389" s="17">
        <v>6.5</v>
      </c>
      <c r="V389" s="5" t="s">
        <v>3243</v>
      </c>
      <c r="W389" s="26">
        <v>106</v>
      </c>
      <c r="X389" s="76">
        <v>22.12</v>
      </c>
      <c r="Y389" s="47">
        <v>1600</v>
      </c>
      <c r="Z389" s="72" t="s">
        <v>2165</v>
      </c>
      <c r="AA389" s="72" t="s">
        <v>2845</v>
      </c>
      <c r="AB389" s="47" t="str">
        <f t="shared" si="115"/>
        <v>15x10, 4x136, 25 OS, 1600 lbs</v>
      </c>
      <c r="AC389" s="2" t="s">
        <v>1581</v>
      </c>
      <c r="AD389" s="46" t="str">
        <f>IF(AC389="N/A","None",VLOOKUP(AC389,ACCESSORIES!F:N,9,FALSE))</f>
        <v>Push Thru</v>
      </c>
      <c r="AE389" s="82">
        <f>_xlfn.IFNA(VLOOKUP(AC389,ACCESSORIES!F:J,5,FALSE),"N/A")</f>
        <v>22</v>
      </c>
      <c r="AF389" s="80" t="s">
        <v>85</v>
      </c>
      <c r="AG389" s="2" t="s">
        <v>85</v>
      </c>
      <c r="AH389" s="2" t="s">
        <v>2859</v>
      </c>
      <c r="AI389" s="2" t="s">
        <v>85</v>
      </c>
      <c r="AJ389" s="9" t="str">
        <f>_xlfn.IFNA(VLOOKUP(AI389,ACCESSORIES!F:J,5,FALSE),"N/A")</f>
        <v>N/A</v>
      </c>
      <c r="AK389" s="74" t="s">
        <v>237</v>
      </c>
      <c r="AL389" s="74" t="s">
        <v>85</v>
      </c>
      <c r="AM389" s="38" t="str">
        <f>_xlfn.IFNA(VLOOKUP(AL389,ACCESSORIES!F:J,5,FALSE),"N/A")</f>
        <v>N/A</v>
      </c>
      <c r="AN389" s="74" t="s">
        <v>85</v>
      </c>
      <c r="AO389" s="74">
        <v>14.1</v>
      </c>
      <c r="AP389" s="74">
        <v>60</v>
      </c>
      <c r="AQ389" s="74">
        <v>180</v>
      </c>
      <c r="AR389" s="25">
        <v>0</v>
      </c>
      <c r="AS389" s="25">
        <v>13</v>
      </c>
      <c r="AT389" s="25">
        <v>22</v>
      </c>
      <c r="AU389" s="25">
        <v>25</v>
      </c>
      <c r="AV389" s="25">
        <v>179</v>
      </c>
      <c r="AW389" s="25">
        <v>175</v>
      </c>
      <c r="AX389" s="77">
        <v>100</v>
      </c>
      <c r="AY389" s="49">
        <v>24.5</v>
      </c>
      <c r="AZ389" s="49">
        <v>46.5</v>
      </c>
      <c r="BA389" s="49">
        <v>52</v>
      </c>
      <c r="BB389" s="48">
        <f t="shared" si="108"/>
        <v>2.0499999999999998</v>
      </c>
      <c r="BC389" s="3" t="s">
        <v>3189</v>
      </c>
      <c r="BD389" s="412">
        <f>_xlfn.IFNA(VLOOKUP(BC389,ACCESSORIES!F:J,5,FALSE),"N/A")</f>
        <v>99</v>
      </c>
      <c r="BE389" s="3" t="s">
        <v>1479</v>
      </c>
      <c r="BF389" s="412">
        <f>_xlfn.IFNA(VLOOKUP(BE389,ACCESSORIES!F:J,5,FALSE),"N/A")</f>
        <v>11</v>
      </c>
      <c r="BG389" s="70">
        <v>26</v>
      </c>
      <c r="BH389" s="50">
        <v>17.8740157480315</v>
      </c>
      <c r="BI389" s="50">
        <v>17.8740157480315</v>
      </c>
      <c r="BJ389" s="50">
        <v>12.9133858267717</v>
      </c>
      <c r="BK389" s="357">
        <f t="shared" si="113"/>
        <v>6.7606048000000252E-2</v>
      </c>
      <c r="BL389" s="5">
        <v>48</v>
      </c>
      <c r="BM389" s="107" t="s">
        <v>3771</v>
      </c>
      <c r="BN389" s="46" t="s">
        <v>3891</v>
      </c>
      <c r="BO389" s="74" t="s">
        <v>3907</v>
      </c>
      <c r="BP389" s="44" t="s">
        <v>4615</v>
      </c>
      <c r="BQ389" s="44" t="s">
        <v>3932</v>
      </c>
      <c r="BR389" s="74" t="s">
        <v>5167</v>
      </c>
      <c r="BS389" s="74" t="s">
        <v>5168</v>
      </c>
      <c r="BT389" s="74" t="s">
        <v>4616</v>
      </c>
      <c r="BU389" s="74" t="s">
        <v>5169</v>
      </c>
      <c r="BV389" s="74"/>
      <c r="BW389" s="74"/>
      <c r="BX389" s="74"/>
      <c r="BY389" s="300" t="s">
        <v>8238</v>
      </c>
      <c r="BZ389" s="356" t="s">
        <v>8239</v>
      </c>
      <c r="CA389" s="300" t="s">
        <v>8240</v>
      </c>
      <c r="CB389" s="356" t="s">
        <v>8241</v>
      </c>
      <c r="CC389" s="86" t="str">
        <f t="shared" si="109"/>
        <v>CLOSEOUT - MR401 UTV Beadlock, 15x10, 6+4/+25mm Offset, 4x136, 106mm Centerbore, Matte Black, w/ BH-H24100</v>
      </c>
      <c r="CD389" s="74" t="s">
        <v>3719</v>
      </c>
      <c r="CE389" s="74" t="s">
        <v>3720</v>
      </c>
      <c r="CF389" s="74" t="str">
        <f t="shared" si="110"/>
        <v>UTV (4XX)</v>
      </c>
    </row>
    <row r="390" spans="1:84" s="36" customFormat="1" ht="15" customHeight="1">
      <c r="A390" s="22">
        <f t="shared" si="111"/>
        <v>388</v>
      </c>
      <c r="B390" s="4" t="s">
        <v>84</v>
      </c>
      <c r="C390" s="92" t="s">
        <v>1055</v>
      </c>
      <c r="D390" s="3" t="s">
        <v>1113</v>
      </c>
      <c r="E390" s="84" t="str">
        <f>CONCATENATE(LEFT(D390,5),VLOOKUP(CONCATENATE(O390,"x",P390),'WHEEL PART NUMBER GUIDE'!$B$9:$C$51,2,FALSE),VLOOKUP(CONCATENATE(Q390, W390), 'WHEEL PART NUMBER GUIDE'!$Q$6:$R$98, 2, FALSE),VLOOKUP(Z390,'WHEEL PART NUMBER GUIDE'!$J$8:$K$54,2, FALSE),IF(V390="N/A",IF(ABS(T390)&lt;10,"0"&amp;ABS(T390),ABS(T390)),CONCATENATE(LEFT(V390,1),RIGHT(V390,1))), G390, H390)</f>
        <v>MR40151046564B</v>
      </c>
      <c r="F390" s="84" t="str">
        <f t="shared" si="107"/>
        <v>MR40151046564B</v>
      </c>
      <c r="G390" s="83" t="s">
        <v>1095</v>
      </c>
      <c r="H390" s="83"/>
      <c r="I390" s="72" t="s">
        <v>6536</v>
      </c>
      <c r="J390" s="299">
        <v>45041.444086203701</v>
      </c>
      <c r="K390" s="418" t="s">
        <v>3713</v>
      </c>
      <c r="L390" s="328">
        <v>408</v>
      </c>
      <c r="M390" s="85" t="str">
        <f t="shared" si="114"/>
        <v/>
      </c>
      <c r="N390" s="630"/>
      <c r="O390" s="5">
        <v>15</v>
      </c>
      <c r="P390" s="70">
        <v>10</v>
      </c>
      <c r="Q390" s="92" t="str">
        <f t="shared" si="112"/>
        <v>4x156</v>
      </c>
      <c r="R390" s="5">
        <v>4</v>
      </c>
      <c r="S390" s="5">
        <v>156</v>
      </c>
      <c r="T390" s="3">
        <v>25</v>
      </c>
      <c r="U390" s="17">
        <v>6.5</v>
      </c>
      <c r="V390" s="5" t="s">
        <v>3243</v>
      </c>
      <c r="W390" s="26">
        <v>132</v>
      </c>
      <c r="X390" s="76">
        <v>21.64</v>
      </c>
      <c r="Y390" s="47">
        <v>1600</v>
      </c>
      <c r="Z390" s="72" t="s">
        <v>2165</v>
      </c>
      <c r="AA390" s="72" t="s">
        <v>2845</v>
      </c>
      <c r="AB390" s="47" t="str">
        <f t="shared" si="115"/>
        <v>15x10, 4x156, 25 OS, 1600 lbs</v>
      </c>
      <c r="AC390" s="2" t="s">
        <v>1582</v>
      </c>
      <c r="AD390" s="46" t="str">
        <f>IF(AC390="N/A","None",VLOOKUP(AC390,ACCESSORIES!F:N,9,FALSE))</f>
        <v>Push Thru</v>
      </c>
      <c r="AE390" s="82">
        <f>_xlfn.IFNA(VLOOKUP(AC390,ACCESSORIES!F:J,5,FALSE),"N/A")</f>
        <v>22</v>
      </c>
      <c r="AF390" s="80" t="s">
        <v>85</v>
      </c>
      <c r="AG390" s="2" t="s">
        <v>85</v>
      </c>
      <c r="AH390" s="2" t="s">
        <v>2862</v>
      </c>
      <c r="AI390" s="2" t="s">
        <v>85</v>
      </c>
      <c r="AJ390" s="9" t="str">
        <f>_xlfn.IFNA(VLOOKUP(AI390,ACCESSORIES!F:J,5,FALSE),"N/A")</f>
        <v>N/A</v>
      </c>
      <c r="AK390" s="74" t="s">
        <v>237</v>
      </c>
      <c r="AL390" s="74" t="s">
        <v>85</v>
      </c>
      <c r="AM390" s="38" t="str">
        <f>_xlfn.IFNA(VLOOKUP(AL390,ACCESSORIES!F:J,5,FALSE),"N/A")</f>
        <v>N/A</v>
      </c>
      <c r="AN390" s="74" t="s">
        <v>85</v>
      </c>
      <c r="AO390" s="74">
        <v>14.1</v>
      </c>
      <c r="AP390" s="74">
        <v>60</v>
      </c>
      <c r="AQ390" s="74">
        <v>180</v>
      </c>
      <c r="AR390" s="25">
        <v>0</v>
      </c>
      <c r="AS390" s="25">
        <v>13</v>
      </c>
      <c r="AT390" s="25">
        <v>22</v>
      </c>
      <c r="AU390" s="25">
        <v>25</v>
      </c>
      <c r="AV390" s="25">
        <v>179</v>
      </c>
      <c r="AW390" s="25">
        <v>175</v>
      </c>
      <c r="AX390" s="77">
        <v>120</v>
      </c>
      <c r="AY390" s="49">
        <v>22</v>
      </c>
      <c r="AZ390" s="49">
        <v>46.5</v>
      </c>
      <c r="BA390" s="49">
        <v>52</v>
      </c>
      <c r="BB390" s="48">
        <f t="shared" si="108"/>
        <v>2.0499999999999998</v>
      </c>
      <c r="BC390" s="3" t="s">
        <v>3189</v>
      </c>
      <c r="BD390" s="412">
        <f>_xlfn.IFNA(VLOOKUP(BC390,ACCESSORIES!F:J,5,FALSE),"N/A")</f>
        <v>99</v>
      </c>
      <c r="BE390" s="3" t="s">
        <v>1479</v>
      </c>
      <c r="BF390" s="412">
        <f>_xlfn.IFNA(VLOOKUP(BE390,ACCESSORIES!F:J,5,FALSE),"N/A")</f>
        <v>11</v>
      </c>
      <c r="BG390" s="70">
        <v>25</v>
      </c>
      <c r="BH390" s="50">
        <v>17.8740157480315</v>
      </c>
      <c r="BI390" s="50">
        <v>17.8740157480315</v>
      </c>
      <c r="BJ390" s="50">
        <v>12.9133858267717</v>
      </c>
      <c r="BK390" s="357">
        <f t="shared" si="113"/>
        <v>6.7606048000000252E-2</v>
      </c>
      <c r="BL390" s="5">
        <v>48</v>
      </c>
      <c r="BM390" s="107" t="s">
        <v>3771</v>
      </c>
      <c r="BN390" s="46" t="s">
        <v>3891</v>
      </c>
      <c r="BO390" s="74" t="s">
        <v>3907</v>
      </c>
      <c r="BP390" s="44" t="s">
        <v>4615</v>
      </c>
      <c r="BQ390" s="44" t="s">
        <v>3932</v>
      </c>
      <c r="BR390" s="74" t="s">
        <v>5167</v>
      </c>
      <c r="BS390" s="74" t="s">
        <v>5168</v>
      </c>
      <c r="BT390" s="74" t="s">
        <v>4616</v>
      </c>
      <c r="BU390" s="74" t="s">
        <v>5169</v>
      </c>
      <c r="BV390" s="74"/>
      <c r="BW390" s="74"/>
      <c r="BX390" s="74"/>
      <c r="BY390" s="300" t="s">
        <v>8238</v>
      </c>
      <c r="BZ390" s="356" t="s">
        <v>8239</v>
      </c>
      <c r="CA390" s="300" t="s">
        <v>8240</v>
      </c>
      <c r="CB390" s="356" t="s">
        <v>8241</v>
      </c>
      <c r="CC390" s="86" t="str">
        <f t="shared" si="109"/>
        <v>CLOSEOUT - MR401 UTV Beadlock, 15x10, 6+4/+25mm Offset, 4x156, 132mm Centerbore, Matte Black, w/ BH-H24100</v>
      </c>
      <c r="CD390" s="74" t="s">
        <v>3719</v>
      </c>
      <c r="CE390" s="74" t="s">
        <v>3720</v>
      </c>
      <c r="CF390" s="74" t="str">
        <f t="shared" si="110"/>
        <v>UTV (4XX)</v>
      </c>
    </row>
    <row r="391" spans="1:84" s="36" customFormat="1" ht="15" customHeight="1">
      <c r="A391" s="22">
        <f t="shared" si="111"/>
        <v>389</v>
      </c>
      <c r="B391" s="4" t="s">
        <v>84</v>
      </c>
      <c r="C391" s="92" t="s">
        <v>1055</v>
      </c>
      <c r="D391" s="5" t="s">
        <v>1114</v>
      </c>
      <c r="E391" s="72" t="s">
        <v>3267</v>
      </c>
      <c r="F391" s="84" t="str">
        <f t="shared" si="107"/>
        <v>MR40155047346B2</v>
      </c>
      <c r="G391" s="83" t="s">
        <v>2097</v>
      </c>
      <c r="H391" s="83"/>
      <c r="I391" s="72" t="s">
        <v>1930</v>
      </c>
      <c r="J391" s="305">
        <v>42736</v>
      </c>
      <c r="K391" s="16" t="s">
        <v>1230</v>
      </c>
      <c r="L391" s="328">
        <v>446</v>
      </c>
      <c r="M391" s="85">
        <f t="shared" si="114"/>
        <v>446</v>
      </c>
      <c r="N391" s="630"/>
      <c r="O391" s="5">
        <v>15</v>
      </c>
      <c r="P391" s="70">
        <v>5</v>
      </c>
      <c r="Q391" s="92" t="str">
        <f t="shared" si="112"/>
        <v>4x136</v>
      </c>
      <c r="R391" s="5">
        <v>4</v>
      </c>
      <c r="S391" s="5">
        <v>136</v>
      </c>
      <c r="T391" s="5">
        <v>43</v>
      </c>
      <c r="U391" s="17">
        <v>4.5</v>
      </c>
      <c r="V391" s="5" t="s">
        <v>930</v>
      </c>
      <c r="W391" s="17">
        <v>106</v>
      </c>
      <c r="X391" s="6">
        <v>18.14</v>
      </c>
      <c r="Y391" s="47">
        <v>1600</v>
      </c>
      <c r="Z391" s="72" t="s">
        <v>5159</v>
      </c>
      <c r="AA391" s="72" t="s">
        <v>173</v>
      </c>
      <c r="AB391" s="47" t="str">
        <f t="shared" si="115"/>
        <v>15x5, 4x136, 43 OS, 1600 lbs</v>
      </c>
      <c r="AC391" s="2" t="s">
        <v>85</v>
      </c>
      <c r="AD391" s="46" t="str">
        <f>IF(AC391="N/A","None",VLOOKUP(AC391,ACCESSORIES!F:N,9,FALSE))</f>
        <v>None</v>
      </c>
      <c r="AE391" s="82" t="str">
        <f>_xlfn.IFNA(VLOOKUP(AC391,ACCESSORIES!F:J,5,FALSE),"N/A")</f>
        <v>N/A</v>
      </c>
      <c r="AF391" s="80" t="s">
        <v>85</v>
      </c>
      <c r="AG391" s="2" t="s">
        <v>85</v>
      </c>
      <c r="AH391" s="73" t="s">
        <v>85</v>
      </c>
      <c r="AI391" s="2" t="s">
        <v>85</v>
      </c>
      <c r="AJ391" s="9" t="str">
        <f>_xlfn.IFNA(VLOOKUP(AI391,ACCESSORIES!F:J,5,FALSE),"N/A")</f>
        <v>N/A</v>
      </c>
      <c r="AK391" s="74" t="s">
        <v>237</v>
      </c>
      <c r="AL391" s="74" t="s">
        <v>85</v>
      </c>
      <c r="AM391" s="38" t="str">
        <f>_xlfn.IFNA(VLOOKUP(AL391,ACCESSORIES!F:J,5,FALSE),"N/A")</f>
        <v>N/A</v>
      </c>
      <c r="AN391" s="74" t="s">
        <v>85</v>
      </c>
      <c r="AO391" s="74">
        <v>14.1</v>
      </c>
      <c r="AP391" s="74">
        <v>60</v>
      </c>
      <c r="AQ391" s="74">
        <v>190</v>
      </c>
      <c r="AR391" s="25">
        <v>0</v>
      </c>
      <c r="AS391" s="34">
        <v>0</v>
      </c>
      <c r="AT391" s="34">
        <v>5.7</v>
      </c>
      <c r="AU391" s="34">
        <v>4.9000000000000004</v>
      </c>
      <c r="AV391" s="34">
        <v>173.9</v>
      </c>
      <c r="AW391" s="34">
        <v>170</v>
      </c>
      <c r="AX391" s="77" t="s">
        <v>85</v>
      </c>
      <c r="AY391" s="49" t="s">
        <v>85</v>
      </c>
      <c r="AZ391" s="49" t="s">
        <v>85</v>
      </c>
      <c r="BA391" s="49">
        <v>0</v>
      </c>
      <c r="BB391" s="48">
        <f t="shared" si="108"/>
        <v>0</v>
      </c>
      <c r="BC391" s="3" t="s">
        <v>3192</v>
      </c>
      <c r="BD391" s="412">
        <f>_xlfn.IFNA(VLOOKUP(BC391,ACCESSORIES!F:J,5,FALSE),"N/A")</f>
        <v>119</v>
      </c>
      <c r="BE391" s="3" t="s">
        <v>1481</v>
      </c>
      <c r="BF391" s="412">
        <f>_xlfn.IFNA(VLOOKUP(BE391,ACCESSORIES!F:J,5,FALSE),"N/A")</f>
        <v>11</v>
      </c>
      <c r="BG391" s="70">
        <v>23</v>
      </c>
      <c r="BH391" s="50">
        <v>17.8740157480315</v>
      </c>
      <c r="BI391" s="50">
        <v>17.8740157480315</v>
      </c>
      <c r="BJ391" s="50">
        <v>8.2677165354330704</v>
      </c>
      <c r="BK391" s="357">
        <f t="shared" si="113"/>
        <v>4.3284360000000008E-2</v>
      </c>
      <c r="BL391" s="5">
        <v>48</v>
      </c>
      <c r="BM391" s="107" t="s">
        <v>3771</v>
      </c>
      <c r="BN391" s="46" t="s">
        <v>3891</v>
      </c>
      <c r="BO391" s="74" t="s">
        <v>3907</v>
      </c>
      <c r="BP391" s="44" t="s">
        <v>4615</v>
      </c>
      <c r="BQ391" s="44" t="s">
        <v>3932</v>
      </c>
      <c r="BR391" s="74" t="s">
        <v>5164</v>
      </c>
      <c r="BS391" s="74" t="s">
        <v>4616</v>
      </c>
      <c r="BT391" s="74"/>
      <c r="BU391" s="74"/>
      <c r="BV391" s="74"/>
      <c r="BW391" s="74"/>
      <c r="BX391" s="74"/>
      <c r="BY391" s="300" t="s">
        <v>8226</v>
      </c>
      <c r="BZ391" s="356" t="s">
        <v>8227</v>
      </c>
      <c r="CA391" s="341" t="s">
        <v>8228</v>
      </c>
      <c r="CB391" s="356" t="s">
        <v>8229</v>
      </c>
      <c r="CC391" s="86" t="str">
        <f t="shared" si="109"/>
        <v>MR401-R UTV Beadlock, 15x5, 5+0/+43mm Offset, 4x136, 106mm Centerbore, Machined - Raw, w/ BH-H24155</v>
      </c>
      <c r="CD391" s="74" t="s">
        <v>3719</v>
      </c>
      <c r="CE391" s="74" t="s">
        <v>3720</v>
      </c>
      <c r="CF391" s="74" t="str">
        <f t="shared" si="110"/>
        <v>UTV (4XX)</v>
      </c>
    </row>
    <row r="392" spans="1:84" s="36" customFormat="1" ht="15" customHeight="1">
      <c r="A392" s="22">
        <f t="shared" si="111"/>
        <v>390</v>
      </c>
      <c r="B392" s="4" t="s">
        <v>84</v>
      </c>
      <c r="C392" s="92" t="s">
        <v>1055</v>
      </c>
      <c r="D392" s="5" t="s">
        <v>1114</v>
      </c>
      <c r="E392" s="72" t="s">
        <v>3268</v>
      </c>
      <c r="F392" s="84" t="str">
        <f t="shared" si="107"/>
        <v>MR40155046346B2</v>
      </c>
      <c r="G392" s="83" t="s">
        <v>2097</v>
      </c>
      <c r="H392" s="83"/>
      <c r="I392" s="72" t="s">
        <v>1929</v>
      </c>
      <c r="J392" s="305">
        <v>42736</v>
      </c>
      <c r="K392" s="16" t="s">
        <v>1230</v>
      </c>
      <c r="L392" s="328">
        <v>446</v>
      </c>
      <c r="M392" s="85">
        <f t="shared" si="114"/>
        <v>446</v>
      </c>
      <c r="N392" s="630"/>
      <c r="O392" s="5">
        <v>15</v>
      </c>
      <c r="P392" s="70">
        <v>5</v>
      </c>
      <c r="Q392" s="92" t="str">
        <f t="shared" si="112"/>
        <v>4x156</v>
      </c>
      <c r="R392" s="5">
        <v>4</v>
      </c>
      <c r="S392" s="5">
        <v>156</v>
      </c>
      <c r="T392" s="5">
        <v>43</v>
      </c>
      <c r="U392" s="17">
        <v>4.5</v>
      </c>
      <c r="V392" s="5" t="s">
        <v>930</v>
      </c>
      <c r="W392" s="17">
        <v>127</v>
      </c>
      <c r="X392" s="6">
        <v>17.52</v>
      </c>
      <c r="Y392" s="47">
        <v>1600</v>
      </c>
      <c r="Z392" s="72" t="s">
        <v>5159</v>
      </c>
      <c r="AA392" s="72" t="s">
        <v>173</v>
      </c>
      <c r="AB392" s="47" t="str">
        <f t="shared" si="115"/>
        <v>15x5, 4x156, 43 OS, 1600 lbs</v>
      </c>
      <c r="AC392" s="2" t="s">
        <v>85</v>
      </c>
      <c r="AD392" s="46" t="str">
        <f>IF(AC392="N/A","None",VLOOKUP(AC392,ACCESSORIES!F:N,9,FALSE))</f>
        <v>None</v>
      </c>
      <c r="AE392" s="82" t="str">
        <f>_xlfn.IFNA(VLOOKUP(AC392,ACCESSORIES!F:J,5,FALSE),"N/A")</f>
        <v>N/A</v>
      </c>
      <c r="AF392" s="80" t="s">
        <v>85</v>
      </c>
      <c r="AG392" s="2" t="s">
        <v>85</v>
      </c>
      <c r="AH392" s="73" t="s">
        <v>85</v>
      </c>
      <c r="AI392" s="2" t="s">
        <v>85</v>
      </c>
      <c r="AJ392" s="9" t="str">
        <f>_xlfn.IFNA(VLOOKUP(AI392,ACCESSORIES!F:J,5,FALSE),"N/A")</f>
        <v>N/A</v>
      </c>
      <c r="AK392" s="74" t="s">
        <v>237</v>
      </c>
      <c r="AL392" s="74" t="s">
        <v>85</v>
      </c>
      <c r="AM392" s="38" t="str">
        <f>_xlfn.IFNA(VLOOKUP(AL392,ACCESSORIES!F:J,5,FALSE),"N/A")</f>
        <v>N/A</v>
      </c>
      <c r="AN392" s="74" t="s">
        <v>85</v>
      </c>
      <c r="AO392" s="74">
        <v>14.1</v>
      </c>
      <c r="AP392" s="74">
        <v>60</v>
      </c>
      <c r="AQ392" s="74">
        <v>190</v>
      </c>
      <c r="AR392" s="25">
        <v>0</v>
      </c>
      <c r="AS392" s="34">
        <v>0</v>
      </c>
      <c r="AT392" s="34">
        <v>5.7</v>
      </c>
      <c r="AU392" s="34">
        <v>4.9000000000000004</v>
      </c>
      <c r="AV392" s="34">
        <v>173.9</v>
      </c>
      <c r="AW392" s="34">
        <v>170</v>
      </c>
      <c r="AX392" s="77" t="s">
        <v>85</v>
      </c>
      <c r="AY392" s="49" t="s">
        <v>85</v>
      </c>
      <c r="AZ392" s="49" t="s">
        <v>85</v>
      </c>
      <c r="BA392" s="49">
        <v>0</v>
      </c>
      <c r="BB392" s="48">
        <f t="shared" si="108"/>
        <v>0</v>
      </c>
      <c r="BC392" s="3" t="s">
        <v>3192</v>
      </c>
      <c r="BD392" s="412">
        <f>_xlfn.IFNA(VLOOKUP(BC392,ACCESSORIES!F:J,5,FALSE),"N/A")</f>
        <v>119</v>
      </c>
      <c r="BE392" s="3" t="s">
        <v>1481</v>
      </c>
      <c r="BF392" s="412">
        <f>_xlfn.IFNA(VLOOKUP(BE392,ACCESSORIES!F:J,5,FALSE),"N/A")</f>
        <v>11</v>
      </c>
      <c r="BG392" s="70">
        <v>22</v>
      </c>
      <c r="BH392" s="50">
        <v>17.8740157480315</v>
      </c>
      <c r="BI392" s="50">
        <v>17.8740157480315</v>
      </c>
      <c r="BJ392" s="50">
        <v>8.2677165354330704</v>
      </c>
      <c r="BK392" s="357">
        <f t="shared" si="113"/>
        <v>4.3284360000000008E-2</v>
      </c>
      <c r="BL392" s="5">
        <v>48</v>
      </c>
      <c r="BM392" s="107" t="s">
        <v>3771</v>
      </c>
      <c r="BN392" s="46" t="s">
        <v>3891</v>
      </c>
      <c r="BO392" s="74" t="s">
        <v>3907</v>
      </c>
      <c r="BP392" s="44" t="s">
        <v>4615</v>
      </c>
      <c r="BQ392" s="44" t="s">
        <v>3932</v>
      </c>
      <c r="BR392" s="74" t="s">
        <v>5164</v>
      </c>
      <c r="BS392" s="74" t="s">
        <v>4616</v>
      </c>
      <c r="BT392" s="74"/>
      <c r="BU392" s="74"/>
      <c r="BV392" s="74"/>
      <c r="BW392" s="74"/>
      <c r="BX392" s="74"/>
      <c r="BY392" s="300" t="s">
        <v>8226</v>
      </c>
      <c r="BZ392" s="356" t="s">
        <v>8227</v>
      </c>
      <c r="CA392" s="341" t="s">
        <v>8228</v>
      </c>
      <c r="CB392" s="356" t="s">
        <v>8229</v>
      </c>
      <c r="CC392" s="86" t="str">
        <f t="shared" si="109"/>
        <v>MR401-R UTV Beadlock, 15x5, 5+0/+43mm Offset, 4x156, 127mm Centerbore, Machined - Raw, w/ BH-H24155</v>
      </c>
      <c r="CD392" s="74" t="s">
        <v>3719</v>
      </c>
      <c r="CE392" s="74" t="s">
        <v>3720</v>
      </c>
      <c r="CF392" s="74" t="str">
        <f t="shared" si="110"/>
        <v>UTV (4XX)</v>
      </c>
    </row>
    <row r="393" spans="1:84" s="36" customFormat="1" ht="15" customHeight="1">
      <c r="A393" s="22">
        <f t="shared" si="111"/>
        <v>391</v>
      </c>
      <c r="B393" s="4" t="s">
        <v>84</v>
      </c>
      <c r="C393" s="92" t="s">
        <v>1055</v>
      </c>
      <c r="D393" s="5" t="s">
        <v>1114</v>
      </c>
      <c r="E393" s="84" t="s">
        <v>4542</v>
      </c>
      <c r="F393" s="84" t="str">
        <f t="shared" si="107"/>
        <v>MR40155012340B</v>
      </c>
      <c r="G393" s="83" t="s">
        <v>1095</v>
      </c>
      <c r="H393" s="83"/>
      <c r="I393" s="72" t="s">
        <v>4561</v>
      </c>
      <c r="J393" s="305">
        <v>44202.421307870369</v>
      </c>
      <c r="K393" s="16" t="s">
        <v>1230</v>
      </c>
      <c r="L393" s="328">
        <v>446</v>
      </c>
      <c r="M393" s="85">
        <f t="shared" si="114"/>
        <v>446</v>
      </c>
      <c r="N393" s="630"/>
      <c r="O393" s="5">
        <v>15</v>
      </c>
      <c r="P393" s="70">
        <v>5</v>
      </c>
      <c r="Q393" s="92" t="str">
        <f t="shared" si="112"/>
        <v>5x4.5</v>
      </c>
      <c r="R393" s="5">
        <v>5</v>
      </c>
      <c r="S393" s="5">
        <v>4.5</v>
      </c>
      <c r="T393" s="5">
        <v>40</v>
      </c>
      <c r="U393" s="17">
        <v>4.3</v>
      </c>
      <c r="V393" s="5" t="s">
        <v>4543</v>
      </c>
      <c r="W393" s="17">
        <v>72</v>
      </c>
      <c r="X393" s="76">
        <v>15.58</v>
      </c>
      <c r="Y393" s="47">
        <v>1600</v>
      </c>
      <c r="Z393" s="72" t="s">
        <v>5159</v>
      </c>
      <c r="AA393" s="72" t="s">
        <v>173</v>
      </c>
      <c r="AB393" s="47" t="str">
        <f t="shared" si="115"/>
        <v>15x5, 5x4.5, 40 OS, 1600 lbs</v>
      </c>
      <c r="AC393" s="2" t="s">
        <v>85</v>
      </c>
      <c r="AD393" s="46" t="str">
        <f>IF(AC393="N/A","None",VLOOKUP(AC393,ACCESSORIES!F:N,9,FALSE))</f>
        <v>None</v>
      </c>
      <c r="AE393" s="82" t="str">
        <f>_xlfn.IFNA(VLOOKUP(AC393,ACCESSORIES!F:J,5,FALSE),"N/A")</f>
        <v>N/A</v>
      </c>
      <c r="AF393" s="80" t="s">
        <v>85</v>
      </c>
      <c r="AG393" s="2" t="s">
        <v>85</v>
      </c>
      <c r="AH393" s="73" t="s">
        <v>85</v>
      </c>
      <c r="AI393" s="2" t="s">
        <v>85</v>
      </c>
      <c r="AJ393" s="9" t="str">
        <f>_xlfn.IFNA(VLOOKUP(AI393,ACCESSORIES!F:J,5,FALSE),"N/A")</f>
        <v>N/A</v>
      </c>
      <c r="AK393" s="74" t="s">
        <v>237</v>
      </c>
      <c r="AL393" s="74" t="s">
        <v>85</v>
      </c>
      <c r="AM393" s="38" t="str">
        <f>_xlfn.IFNA(VLOOKUP(AL393,ACCESSORIES!F:J,5,FALSE),"N/A")</f>
        <v>N/A</v>
      </c>
      <c r="AN393" s="74" t="s">
        <v>85</v>
      </c>
      <c r="AO393" s="74">
        <v>14.1</v>
      </c>
      <c r="AP393" s="74">
        <v>60</v>
      </c>
      <c r="AQ393" s="74">
        <v>145</v>
      </c>
      <c r="AR393" s="34">
        <v>7</v>
      </c>
      <c r="AS393" s="34">
        <v>9</v>
      </c>
      <c r="AT393" s="34">
        <v>9</v>
      </c>
      <c r="AU393" s="34">
        <v>8</v>
      </c>
      <c r="AV393" s="34">
        <v>173</v>
      </c>
      <c r="AW393" s="34">
        <v>171</v>
      </c>
      <c r="AX393" s="77" t="s">
        <v>85</v>
      </c>
      <c r="AY393" s="49" t="s">
        <v>85</v>
      </c>
      <c r="AZ393" s="49" t="s">
        <v>85</v>
      </c>
      <c r="BA393" s="49">
        <v>0</v>
      </c>
      <c r="BB393" s="48">
        <f t="shared" si="108"/>
        <v>0</v>
      </c>
      <c r="BC393" s="3" t="s">
        <v>3192</v>
      </c>
      <c r="BD393" s="412">
        <f>_xlfn.IFNA(VLOOKUP(BC393,ACCESSORIES!F:J,5,FALSE),"N/A")</f>
        <v>119</v>
      </c>
      <c r="BE393" s="3" t="s">
        <v>1481</v>
      </c>
      <c r="BF393" s="412">
        <f>_xlfn.IFNA(VLOOKUP(BE393,ACCESSORIES!F:J,5,FALSE),"N/A")</f>
        <v>11</v>
      </c>
      <c r="BG393" s="70">
        <v>23</v>
      </c>
      <c r="BH393" s="50">
        <v>17.8740157480315</v>
      </c>
      <c r="BI393" s="50">
        <v>17.8740157480315</v>
      </c>
      <c r="BJ393" s="50">
        <v>8.2677165354330704</v>
      </c>
      <c r="BK393" s="357">
        <f t="shared" si="113"/>
        <v>4.3284360000000008E-2</v>
      </c>
      <c r="BL393" s="5">
        <v>48</v>
      </c>
      <c r="BM393" s="107" t="s">
        <v>3771</v>
      </c>
      <c r="BN393" s="46" t="s">
        <v>3891</v>
      </c>
      <c r="BO393" s="74" t="s">
        <v>3907</v>
      </c>
      <c r="BP393" s="44" t="s">
        <v>4615</v>
      </c>
      <c r="BQ393" s="44" t="s">
        <v>3932</v>
      </c>
      <c r="BR393" s="74" t="s">
        <v>5164</v>
      </c>
      <c r="BS393" s="74" t="s">
        <v>4616</v>
      </c>
      <c r="BT393" s="74"/>
      <c r="BU393" s="74"/>
      <c r="BV393" s="74"/>
      <c r="BW393" s="74"/>
      <c r="BX393" s="74"/>
      <c r="BY393" s="300" t="s">
        <v>8222</v>
      </c>
      <c r="BZ393" s="356" t="s">
        <v>8223</v>
      </c>
      <c r="CA393" s="341" t="s">
        <v>8224</v>
      </c>
      <c r="CB393" s="356" t="s">
        <v>8225</v>
      </c>
      <c r="CC393" s="86" t="str">
        <f t="shared" si="109"/>
        <v>MR401-R UTV Beadlock, 15x5, 4.25+0.75/+40mm Offset, 5x4.5, 72mm Centerbore, Machined - Raw, w/ BH-H24155</v>
      </c>
      <c r="CD393" s="74" t="s">
        <v>3719</v>
      </c>
      <c r="CE393" s="74" t="s">
        <v>3720</v>
      </c>
      <c r="CF393" s="74" t="str">
        <f t="shared" si="110"/>
        <v>UTV (4XX)</v>
      </c>
    </row>
    <row r="394" spans="1:84" s="36" customFormat="1" ht="15" customHeight="1">
      <c r="A394" s="22">
        <f t="shared" si="111"/>
        <v>392</v>
      </c>
      <c r="B394" s="4" t="s">
        <v>84</v>
      </c>
      <c r="C394" s="92" t="s">
        <v>1055</v>
      </c>
      <c r="D394" s="5" t="s">
        <v>2224</v>
      </c>
      <c r="E394" s="84" t="str">
        <f>CONCATENATE(LEFT(D394,5),VLOOKUP(CONCATENATE(O394,"x",P394),'WHEEL PART NUMBER GUIDE'!$B$9:$C$51,2,FALSE),VLOOKUP(CONCATENATE(Q394, W394), 'WHEEL PART NUMBER GUIDE'!$Q$6:$R$98, 2, FALSE),VLOOKUP(Z394,'WHEEL PART NUMBER GUIDE'!$J$8:$K$54,2, FALSE),IF(V394="N/A",IF(ABS(T394)&lt;10,"0"&amp;ABS(T394),ABS(T394)),CONCATENATE(LEFT(V394,1),RIGHT(V394,1))), G394, H394)</f>
        <v>MR40651046555B</v>
      </c>
      <c r="F394" s="84" t="str">
        <f t="shared" ref="F394:F424" si="116">E394</f>
        <v>MR40651046555B</v>
      </c>
      <c r="G394" s="83" t="s">
        <v>1095</v>
      </c>
      <c r="H394" s="83"/>
      <c r="I394" s="72" t="s">
        <v>795</v>
      </c>
      <c r="J394" s="305">
        <v>41640</v>
      </c>
      <c r="K394" s="78" t="s">
        <v>3713</v>
      </c>
      <c r="L394" s="328">
        <v>408</v>
      </c>
      <c r="M394" s="85" t="str">
        <f t="shared" si="114"/>
        <v/>
      </c>
      <c r="N394" s="630"/>
      <c r="O394" s="5">
        <v>15</v>
      </c>
      <c r="P394" s="70">
        <v>10</v>
      </c>
      <c r="Q394" s="92" t="str">
        <f t="shared" si="112"/>
        <v>4x156</v>
      </c>
      <c r="R394" s="5">
        <v>4</v>
      </c>
      <c r="S394" s="5">
        <v>156</v>
      </c>
      <c r="T394" s="5">
        <v>-2</v>
      </c>
      <c r="U394" s="17">
        <v>5.3</v>
      </c>
      <c r="V394" s="5" t="s">
        <v>178</v>
      </c>
      <c r="W394" s="17">
        <v>132</v>
      </c>
      <c r="X394" s="70">
        <v>22.82</v>
      </c>
      <c r="Y394" s="47">
        <v>1600</v>
      </c>
      <c r="Z394" s="72" t="s">
        <v>2165</v>
      </c>
      <c r="AA394" s="72" t="s">
        <v>2845</v>
      </c>
      <c r="AB394" s="47" t="str">
        <f t="shared" si="115"/>
        <v>15x10, 4x156, -2 OS, 1600 lbs</v>
      </c>
      <c r="AC394" s="2" t="s">
        <v>1738</v>
      </c>
      <c r="AD394" s="46" t="str">
        <f>IF(AC394="N/A","None",VLOOKUP(AC394,ACCESSORIES!F:N,9,FALSE))</f>
        <v>Screw On</v>
      </c>
      <c r="AE394" s="82">
        <f>_xlfn.IFNA(VLOOKUP(AC394,ACCESSORIES!F:J,5,FALSE),"N/A")</f>
        <v>22</v>
      </c>
      <c r="AF394" s="80" t="s">
        <v>85</v>
      </c>
      <c r="AG394" s="74" t="s">
        <v>1792</v>
      </c>
      <c r="AH394" s="73" t="s">
        <v>85</v>
      </c>
      <c r="AI394" s="2" t="s">
        <v>85</v>
      </c>
      <c r="AJ394" s="9" t="str">
        <f>_xlfn.IFNA(VLOOKUP(AI394,ACCESSORIES!F:J,5,FALSE),"N/A")</f>
        <v>N/A</v>
      </c>
      <c r="AK394" s="74" t="s">
        <v>237</v>
      </c>
      <c r="AL394" s="74" t="s">
        <v>85</v>
      </c>
      <c r="AM394" s="38" t="str">
        <f>_xlfn.IFNA(VLOOKUP(AL394,ACCESSORIES!F:J,5,FALSE),"N/A")</f>
        <v>N/A</v>
      </c>
      <c r="AN394" s="74" t="s">
        <v>85</v>
      </c>
      <c r="AO394" s="74">
        <v>14.1</v>
      </c>
      <c r="AP394" s="74">
        <v>60</v>
      </c>
      <c r="AQ394" s="74">
        <v>183</v>
      </c>
      <c r="AR394" s="25">
        <v>0</v>
      </c>
      <c r="AS394" s="25">
        <v>11.6</v>
      </c>
      <c r="AT394" s="25">
        <v>17.7</v>
      </c>
      <c r="AU394" s="25">
        <v>26</v>
      </c>
      <c r="AV394" s="25">
        <v>179.8</v>
      </c>
      <c r="AW394" s="25">
        <v>176</v>
      </c>
      <c r="AX394" s="77">
        <v>68</v>
      </c>
      <c r="AY394" s="49">
        <v>51</v>
      </c>
      <c r="AZ394" s="49">
        <v>51</v>
      </c>
      <c r="BA394" s="49">
        <v>79</v>
      </c>
      <c r="BB394" s="48">
        <f t="shared" ref="BB394:BB424" si="117">ROUND(CONVERT(BA394,"mm","in"),2)</f>
        <v>3.11</v>
      </c>
      <c r="BC394" s="3" t="s">
        <v>3189</v>
      </c>
      <c r="BD394" s="412">
        <f>_xlfn.IFNA(VLOOKUP(BC394,ACCESSORIES!F:J,5,FALSE),"N/A")</f>
        <v>99</v>
      </c>
      <c r="BE394" s="3" t="s">
        <v>1479</v>
      </c>
      <c r="BF394" s="412">
        <f>_xlfn.IFNA(VLOOKUP(BE394,ACCESSORIES!F:J,5,FALSE),"N/A")</f>
        <v>11</v>
      </c>
      <c r="BG394" s="70">
        <v>28</v>
      </c>
      <c r="BH394" s="50">
        <v>17.8740157480315</v>
      </c>
      <c r="BI394" s="50">
        <v>17.8740157480315</v>
      </c>
      <c r="BJ394" s="50">
        <v>12.9133858267717</v>
      </c>
      <c r="BK394" s="357">
        <f t="shared" si="113"/>
        <v>6.7606048000000252E-2</v>
      </c>
      <c r="BL394" s="5">
        <v>48</v>
      </c>
      <c r="BM394" s="107" t="s">
        <v>3771</v>
      </c>
      <c r="BN394" s="46" t="s">
        <v>3891</v>
      </c>
      <c r="BO394" s="74" t="s">
        <v>3907</v>
      </c>
      <c r="BP394" s="74" t="s">
        <v>5166</v>
      </c>
      <c r="BQ394" s="44" t="s">
        <v>3932</v>
      </c>
      <c r="BR394" s="74" t="s">
        <v>5170</v>
      </c>
      <c r="BS394" s="74" t="s">
        <v>5168</v>
      </c>
      <c r="BT394" s="74" t="s">
        <v>4616</v>
      </c>
      <c r="BU394" s="74" t="s">
        <v>4451</v>
      </c>
      <c r="BV394" s="74"/>
      <c r="BW394" s="74"/>
      <c r="BX394" s="74"/>
      <c r="BY394" s="300" t="s">
        <v>8212</v>
      </c>
      <c r="BZ394" s="356" t="s">
        <v>8213</v>
      </c>
      <c r="CA394" s="300" t="s">
        <v>8212</v>
      </c>
      <c r="CB394" s="356" t="s">
        <v>8213</v>
      </c>
      <c r="CC394" s="86" t="str">
        <f t="shared" ref="CC394:CC423" si="118">CONCATENATE(IF(K394="Closeout","CLOSEOUT - ",""),D394,", ",O394,"x",P394,", ",IF(V394="N/A","",CONCATENATE(V394,"/")),IF(T394&gt;0,CONCATENATE("+",T394),T394),"mm Offset, ",Q394,", ",W394,"mm Centerbore, ",PROPER(Z394),IF(H394="R",", Race Drilled",""),"",IF(BE394="N/A","",CONCATENATE(", w/ ",BE394)))</f>
        <v>CLOSEOUT - MR406 UTV Beadlock, 15x10, 5+5/-2mm Offset, 4x156, 132mm Centerbore, Matte Black, w/ BH-H24100</v>
      </c>
      <c r="CD394" s="74" t="s">
        <v>3719</v>
      </c>
      <c r="CE394" s="74" t="s">
        <v>3720</v>
      </c>
      <c r="CF394" s="74" t="str">
        <f t="shared" ref="CF394:CF423" si="119">C394</f>
        <v>UTV (4XX)</v>
      </c>
    </row>
    <row r="395" spans="1:84" s="36" customFormat="1" ht="15" customHeight="1">
      <c r="A395" s="22">
        <f t="shared" si="111"/>
        <v>393</v>
      </c>
      <c r="B395" s="4" t="s">
        <v>84</v>
      </c>
      <c r="C395" s="92" t="s">
        <v>1055</v>
      </c>
      <c r="D395" s="5" t="s">
        <v>5415</v>
      </c>
      <c r="E395" s="84" t="str">
        <f>CONCATENATE(LEFT(D395,5),VLOOKUP(CONCATENATE(O395,"x",P395),'WHEEL PART NUMBER GUIDE'!$B$9:$C$51,2,FALSE),VLOOKUP(CONCATENATE(Q395, W395), 'WHEEL PART NUMBER GUIDE'!$Q$6:$R$98, 2, FALSE),VLOOKUP(Z395,'WHEEL PART NUMBER GUIDE'!$J$8:$K$54,2, FALSE),IF(V395="N/A",IF(ABS(T395)&lt;10,"0"&amp;ABS(T395),ABS(T395)),CONCATENATE(LEFT(V395,1),RIGHT(V395,1))), G395, H395)</f>
        <v>MR40756047551</v>
      </c>
      <c r="F395" s="84" t="str">
        <f t="shared" si="116"/>
        <v>MR40756047551</v>
      </c>
      <c r="G395" s="83"/>
      <c r="H395" s="83"/>
      <c r="I395" s="72" t="s">
        <v>4418</v>
      </c>
      <c r="J395" s="305">
        <v>44133.673622685186</v>
      </c>
      <c r="K395" s="78" t="s">
        <v>1230</v>
      </c>
      <c r="L395" s="328">
        <v>240</v>
      </c>
      <c r="M395" s="85">
        <f t="shared" si="114"/>
        <v>240</v>
      </c>
      <c r="N395" s="630"/>
      <c r="O395" s="5">
        <v>15</v>
      </c>
      <c r="P395" s="70">
        <v>6</v>
      </c>
      <c r="Q395" s="92" t="str">
        <f t="shared" si="112"/>
        <v>4x136</v>
      </c>
      <c r="R395" s="5">
        <v>4</v>
      </c>
      <c r="S395" s="5">
        <v>136</v>
      </c>
      <c r="T395" s="5">
        <v>51</v>
      </c>
      <c r="U395" s="17">
        <v>5.5</v>
      </c>
      <c r="V395" s="5" t="s">
        <v>2038</v>
      </c>
      <c r="W395" s="17">
        <v>100</v>
      </c>
      <c r="X395" s="70">
        <v>16.5</v>
      </c>
      <c r="Y395" s="47">
        <v>1600</v>
      </c>
      <c r="Z395" s="72" t="s">
        <v>2165</v>
      </c>
      <c r="AA395" s="72" t="s">
        <v>2845</v>
      </c>
      <c r="AB395" s="47" t="str">
        <f t="shared" si="115"/>
        <v>15x6, 4x136, 51 OS, 1600 lbs</v>
      </c>
      <c r="AC395" s="2" t="s">
        <v>85</v>
      </c>
      <c r="AD395" s="46" t="str">
        <f>IF(AC395="N/A","None",VLOOKUP(AC395,ACCESSORIES!F:N,9,FALSE))</f>
        <v>None</v>
      </c>
      <c r="AE395" s="82" t="str">
        <f>_xlfn.IFNA(VLOOKUP(AC395,ACCESSORIES!F:J,5,FALSE),"N/A")</f>
        <v>N/A</v>
      </c>
      <c r="AF395" s="2" t="s">
        <v>85</v>
      </c>
      <c r="AG395" s="2" t="s">
        <v>85</v>
      </c>
      <c r="AH395" s="73" t="s">
        <v>85</v>
      </c>
      <c r="AI395" s="2" t="s">
        <v>85</v>
      </c>
      <c r="AJ395" s="9" t="str">
        <f>_xlfn.IFNA(VLOOKUP(AI395,ACCESSORIES!F:J,5,FALSE),"N/A")</f>
        <v>N/A</v>
      </c>
      <c r="AK395" s="74" t="s">
        <v>237</v>
      </c>
      <c r="AL395" s="74" t="s">
        <v>85</v>
      </c>
      <c r="AM395" s="38" t="str">
        <f>_xlfn.IFNA(VLOOKUP(AL395,ACCESSORIES!F:J,5,FALSE),"N/A")</f>
        <v>N/A</v>
      </c>
      <c r="AN395" s="74" t="s">
        <v>85</v>
      </c>
      <c r="AO395" s="74">
        <v>14.1</v>
      </c>
      <c r="AP395" s="74">
        <v>60</v>
      </c>
      <c r="AQ395" s="74">
        <v>191</v>
      </c>
      <c r="AR395" s="25">
        <v>0</v>
      </c>
      <c r="AS395" s="25">
        <v>3</v>
      </c>
      <c r="AT395" s="25">
        <v>15</v>
      </c>
      <c r="AU395" s="25">
        <v>16</v>
      </c>
      <c r="AV395" s="25">
        <v>171</v>
      </c>
      <c r="AW395" s="25">
        <v>167</v>
      </c>
      <c r="AX395" s="77" t="s">
        <v>85</v>
      </c>
      <c r="AY395" s="49" t="s">
        <v>85</v>
      </c>
      <c r="AZ395" s="49" t="s">
        <v>85</v>
      </c>
      <c r="BA395" s="49">
        <v>0</v>
      </c>
      <c r="BB395" s="48">
        <f t="shared" si="117"/>
        <v>0</v>
      </c>
      <c r="BC395" s="3" t="s">
        <v>85</v>
      </c>
      <c r="BD395" s="412" t="str">
        <f>_xlfn.IFNA(VLOOKUP(BC395,ACCESSORIES!F:J,5,FALSE),"N/A")</f>
        <v>N/A</v>
      </c>
      <c r="BE395" s="3" t="s">
        <v>85</v>
      </c>
      <c r="BF395" s="412" t="str">
        <f>_xlfn.IFNA(VLOOKUP(BE395,ACCESSORIES!F:J,5,FALSE),"N/A")</f>
        <v>N/A</v>
      </c>
      <c r="BG395" s="70">
        <v>21</v>
      </c>
      <c r="BH395" s="50">
        <v>17.8740157480315</v>
      </c>
      <c r="BI395" s="50">
        <v>17.8740157480315</v>
      </c>
      <c r="BJ395" s="50">
        <v>9.0944881889763796</v>
      </c>
      <c r="BK395" s="357">
        <f t="shared" si="113"/>
        <v>4.761279600000002E-2</v>
      </c>
      <c r="BL395" s="5">
        <v>48</v>
      </c>
      <c r="BM395" s="107" t="s">
        <v>3771</v>
      </c>
      <c r="BN395" s="46" t="s">
        <v>3891</v>
      </c>
      <c r="BO395" s="74" t="s">
        <v>4730</v>
      </c>
      <c r="BP395" s="74" t="s">
        <v>3907</v>
      </c>
      <c r="BQ395" s="74" t="s">
        <v>5161</v>
      </c>
      <c r="BR395" s="74" t="s">
        <v>2734</v>
      </c>
      <c r="BS395" s="74" t="s">
        <v>4116</v>
      </c>
      <c r="BT395" s="74"/>
      <c r="BU395" s="74"/>
      <c r="BV395" s="74"/>
      <c r="BW395" s="74"/>
      <c r="BX395" s="74"/>
      <c r="BY395" s="300" t="s">
        <v>6402</v>
      </c>
      <c r="BZ395" s="356" t="s">
        <v>7404</v>
      </c>
      <c r="CA395" s="300" t="s">
        <v>6403</v>
      </c>
      <c r="CB395" s="356" t="s">
        <v>7405</v>
      </c>
      <c r="CC395" s="86" t="str">
        <f t="shared" si="118"/>
        <v>MR407 Bead Grip, 15x6, 5+1/+51mm Offset, 4x136, 100mm Centerbore, Matte Black</v>
      </c>
      <c r="CD395" s="74" t="s">
        <v>3719</v>
      </c>
      <c r="CE395" s="74" t="s">
        <v>3720</v>
      </c>
      <c r="CF395" s="74" t="str">
        <f t="shared" si="119"/>
        <v>UTV (4XX)</v>
      </c>
    </row>
    <row r="396" spans="1:84" s="36" customFormat="1" ht="15" customHeight="1">
      <c r="A396" s="22">
        <f t="shared" si="111"/>
        <v>394</v>
      </c>
      <c r="B396" s="4" t="s">
        <v>84</v>
      </c>
      <c r="C396" s="92" t="s">
        <v>1055</v>
      </c>
      <c r="D396" s="5" t="s">
        <v>5415</v>
      </c>
      <c r="E396" s="84" t="str">
        <f>CONCATENATE(LEFT(D396,5),VLOOKUP(CONCATENATE(O396,"x",P396),'WHEEL PART NUMBER GUIDE'!$B$9:$C$51,2,FALSE),VLOOKUP(CONCATENATE(Q396, W396), 'WHEEL PART NUMBER GUIDE'!$Q$6:$R$98, 2, FALSE),VLOOKUP(Z396,'WHEEL PART NUMBER GUIDE'!$J$8:$K$54,2, FALSE),IF(V396="N/A",IF(ABS(T396)&lt;10,"0"&amp;ABS(T396),ABS(T396)),CONCATENATE(LEFT(V396,1),RIGHT(V396,1))), G396, H396)</f>
        <v>MR40756046551</v>
      </c>
      <c r="F396" s="84" t="str">
        <f t="shared" si="116"/>
        <v>MR40756046551</v>
      </c>
      <c r="G396" s="83"/>
      <c r="H396" s="83"/>
      <c r="I396" s="72" t="s">
        <v>4419</v>
      </c>
      <c r="J396" s="305">
        <v>44133.674345439817</v>
      </c>
      <c r="K396" s="78" t="s">
        <v>1230</v>
      </c>
      <c r="L396" s="328">
        <v>240</v>
      </c>
      <c r="M396" s="85">
        <f t="shared" si="114"/>
        <v>240</v>
      </c>
      <c r="N396" s="630"/>
      <c r="O396" s="5">
        <v>15</v>
      </c>
      <c r="P396" s="70">
        <v>6</v>
      </c>
      <c r="Q396" s="92" t="str">
        <f t="shared" si="112"/>
        <v>4x156</v>
      </c>
      <c r="R396" s="5">
        <v>4</v>
      </c>
      <c r="S396" s="5">
        <v>156</v>
      </c>
      <c r="T396" s="5">
        <v>51</v>
      </c>
      <c r="U396" s="17">
        <v>5.5</v>
      </c>
      <c r="V396" s="5" t="s">
        <v>2038</v>
      </c>
      <c r="W396" s="17">
        <v>120</v>
      </c>
      <c r="X396" s="70">
        <v>15.91</v>
      </c>
      <c r="Y396" s="47">
        <v>1600</v>
      </c>
      <c r="Z396" s="72" t="s">
        <v>2165</v>
      </c>
      <c r="AA396" s="72" t="s">
        <v>2845</v>
      </c>
      <c r="AB396" s="47" t="str">
        <f t="shared" si="115"/>
        <v>15x6, 4x156, 51 OS, 1600 lbs</v>
      </c>
      <c r="AC396" s="2" t="s">
        <v>85</v>
      </c>
      <c r="AD396" s="46" t="str">
        <f>IF(AC396="N/A","None",VLOOKUP(AC396,ACCESSORIES!F:N,9,FALSE))</f>
        <v>None</v>
      </c>
      <c r="AE396" s="82" t="str">
        <f>_xlfn.IFNA(VLOOKUP(AC396,ACCESSORIES!F:J,5,FALSE),"N/A")</f>
        <v>N/A</v>
      </c>
      <c r="AF396" s="2" t="s">
        <v>85</v>
      </c>
      <c r="AG396" s="2" t="s">
        <v>85</v>
      </c>
      <c r="AH396" s="73" t="s">
        <v>85</v>
      </c>
      <c r="AI396" s="2" t="s">
        <v>85</v>
      </c>
      <c r="AJ396" s="9" t="str">
        <f>_xlfn.IFNA(VLOOKUP(AI396,ACCESSORIES!F:J,5,FALSE),"N/A")</f>
        <v>N/A</v>
      </c>
      <c r="AK396" s="74" t="s">
        <v>237</v>
      </c>
      <c r="AL396" s="74" t="s">
        <v>85</v>
      </c>
      <c r="AM396" s="38" t="str">
        <f>_xlfn.IFNA(VLOOKUP(AL396,ACCESSORIES!F:J,5,FALSE),"N/A")</f>
        <v>N/A</v>
      </c>
      <c r="AN396" s="74" t="s">
        <v>85</v>
      </c>
      <c r="AO396" s="74">
        <v>14.1</v>
      </c>
      <c r="AP396" s="74">
        <v>60</v>
      </c>
      <c r="AQ396" s="74">
        <v>191</v>
      </c>
      <c r="AR396" s="25">
        <v>0</v>
      </c>
      <c r="AS396" s="25">
        <v>3</v>
      </c>
      <c r="AT396" s="25">
        <v>15</v>
      </c>
      <c r="AU396" s="25">
        <v>16</v>
      </c>
      <c r="AV396" s="25">
        <v>171</v>
      </c>
      <c r="AW396" s="25">
        <v>167</v>
      </c>
      <c r="AX396" s="77" t="s">
        <v>85</v>
      </c>
      <c r="AY396" s="49" t="s">
        <v>85</v>
      </c>
      <c r="AZ396" s="49" t="s">
        <v>85</v>
      </c>
      <c r="BA396" s="49">
        <v>0</v>
      </c>
      <c r="BB396" s="48">
        <f t="shared" si="117"/>
        <v>0</v>
      </c>
      <c r="BC396" s="3" t="s">
        <v>85</v>
      </c>
      <c r="BD396" s="412" t="str">
        <f>_xlfn.IFNA(VLOOKUP(BC396,ACCESSORIES!F:J,5,FALSE),"N/A")</f>
        <v>N/A</v>
      </c>
      <c r="BE396" s="3" t="s">
        <v>85</v>
      </c>
      <c r="BF396" s="412" t="str">
        <f>_xlfn.IFNA(VLOOKUP(BE396,ACCESSORIES!F:J,5,FALSE),"N/A")</f>
        <v>N/A</v>
      </c>
      <c r="BG396" s="70">
        <v>20</v>
      </c>
      <c r="BH396" s="50">
        <v>17.8740157480315</v>
      </c>
      <c r="BI396" s="50">
        <v>17.8740157480315</v>
      </c>
      <c r="BJ396" s="50">
        <v>9.0944881889763796</v>
      </c>
      <c r="BK396" s="357">
        <f t="shared" si="113"/>
        <v>4.761279600000002E-2</v>
      </c>
      <c r="BL396" s="5">
        <v>48</v>
      </c>
      <c r="BM396" s="107" t="s">
        <v>3771</v>
      </c>
      <c r="BN396" s="46" t="s">
        <v>3891</v>
      </c>
      <c r="BO396" s="74" t="s">
        <v>4730</v>
      </c>
      <c r="BP396" s="74" t="s">
        <v>3907</v>
      </c>
      <c r="BQ396" s="74" t="s">
        <v>5161</v>
      </c>
      <c r="BR396" s="74" t="s">
        <v>2734</v>
      </c>
      <c r="BS396" s="74" t="s">
        <v>4116</v>
      </c>
      <c r="BT396" s="74"/>
      <c r="BU396" s="74"/>
      <c r="BV396" s="74"/>
      <c r="BW396" s="74"/>
      <c r="BX396" s="74"/>
      <c r="BY396" s="300" t="s">
        <v>6402</v>
      </c>
      <c r="BZ396" s="356" t="s">
        <v>7404</v>
      </c>
      <c r="CA396" s="300" t="s">
        <v>6403</v>
      </c>
      <c r="CB396" s="356" t="s">
        <v>7405</v>
      </c>
      <c r="CC396" s="86" t="str">
        <f t="shared" si="118"/>
        <v>MR407 Bead Grip, 15x6, 5+1/+51mm Offset, 4x156, 120mm Centerbore, Matte Black</v>
      </c>
      <c r="CD396" s="74" t="s">
        <v>3719</v>
      </c>
      <c r="CE396" s="74" t="s">
        <v>3720</v>
      </c>
      <c r="CF396" s="74" t="str">
        <f t="shared" si="119"/>
        <v>UTV (4XX)</v>
      </c>
    </row>
    <row r="397" spans="1:84" s="36" customFormat="1" ht="15" customHeight="1">
      <c r="A397" s="22">
        <f t="shared" si="111"/>
        <v>395</v>
      </c>
      <c r="B397" s="4" t="s">
        <v>84</v>
      </c>
      <c r="C397" s="92" t="s">
        <v>1055</v>
      </c>
      <c r="D397" s="5" t="s">
        <v>5415</v>
      </c>
      <c r="E397" s="84" t="str">
        <f>CONCATENATE(LEFT(D397,5),VLOOKUP(CONCATENATE(O397,"x",P397),'WHEEL PART NUMBER GUIDE'!$B$9:$C$51,2,FALSE),VLOOKUP(CONCATENATE(Q397, W397), 'WHEEL PART NUMBER GUIDE'!$Q$6:$R$98, 2, FALSE),VLOOKUP(Z397,'WHEEL PART NUMBER GUIDE'!$J$8:$K$54,2, FALSE),IF(V397="N/A",IF(ABS(T397)&lt;10,"0"&amp;ABS(T397),ABS(T397)),CONCATENATE(LEFT(V397,1),RIGHT(V397,1))), G397, H397)</f>
        <v>MR40756012551</v>
      </c>
      <c r="F397" s="84" t="str">
        <f t="shared" si="116"/>
        <v>MR40756012551</v>
      </c>
      <c r="G397" s="83"/>
      <c r="H397" s="83"/>
      <c r="I397" s="72" t="s">
        <v>4420</v>
      </c>
      <c r="J397" s="305">
        <v>44133.674900682869</v>
      </c>
      <c r="K397" s="16" t="s">
        <v>1230</v>
      </c>
      <c r="L397" s="328">
        <v>240</v>
      </c>
      <c r="M397" s="85">
        <f t="shared" si="114"/>
        <v>240</v>
      </c>
      <c r="N397" s="630"/>
      <c r="O397" s="5">
        <v>15</v>
      </c>
      <c r="P397" s="70">
        <v>6</v>
      </c>
      <c r="Q397" s="92" t="str">
        <f t="shared" si="112"/>
        <v>5x4.5</v>
      </c>
      <c r="R397" s="5">
        <v>5</v>
      </c>
      <c r="S397" s="5">
        <v>4.5</v>
      </c>
      <c r="T397" s="5">
        <v>51</v>
      </c>
      <c r="U397" s="17">
        <v>5.5</v>
      </c>
      <c r="V397" s="5" t="s">
        <v>2038</v>
      </c>
      <c r="W397" s="17">
        <v>77</v>
      </c>
      <c r="X397" s="70">
        <v>17.12</v>
      </c>
      <c r="Y397" s="47">
        <v>1600</v>
      </c>
      <c r="Z397" s="72" t="s">
        <v>2165</v>
      </c>
      <c r="AA397" s="72" t="s">
        <v>2845</v>
      </c>
      <c r="AB397" s="47" t="str">
        <f t="shared" si="115"/>
        <v>15x6, 5x4.5, 51 OS, 1600 lbs</v>
      </c>
      <c r="AC397" s="2" t="s">
        <v>85</v>
      </c>
      <c r="AD397" s="46" t="str">
        <f>IF(AC397="N/A","None",VLOOKUP(AC397,ACCESSORIES!F:N,9,FALSE))</f>
        <v>None</v>
      </c>
      <c r="AE397" s="82" t="str">
        <f>_xlfn.IFNA(VLOOKUP(AC397,ACCESSORIES!F:J,5,FALSE),"N/A")</f>
        <v>N/A</v>
      </c>
      <c r="AF397" s="2" t="s">
        <v>85</v>
      </c>
      <c r="AG397" s="2" t="s">
        <v>85</v>
      </c>
      <c r="AH397" s="73" t="s">
        <v>85</v>
      </c>
      <c r="AI397" s="2" t="s">
        <v>85</v>
      </c>
      <c r="AJ397" s="9" t="str">
        <f>_xlfn.IFNA(VLOOKUP(AI397,ACCESSORIES!F:J,5,FALSE),"N/A")</f>
        <v>N/A</v>
      </c>
      <c r="AK397" s="74" t="s">
        <v>237</v>
      </c>
      <c r="AL397" s="74" t="s">
        <v>85</v>
      </c>
      <c r="AM397" s="38" t="str">
        <f>_xlfn.IFNA(VLOOKUP(AL397,ACCESSORIES!F:J,5,FALSE),"N/A")</f>
        <v>N/A</v>
      </c>
      <c r="AN397" s="74" t="s">
        <v>85</v>
      </c>
      <c r="AO397" s="74">
        <v>14.1</v>
      </c>
      <c r="AP397" s="74">
        <v>60</v>
      </c>
      <c r="AQ397" s="74">
        <v>191</v>
      </c>
      <c r="AR397" s="25">
        <v>0</v>
      </c>
      <c r="AS397" s="25">
        <v>3</v>
      </c>
      <c r="AT397" s="25">
        <v>15</v>
      </c>
      <c r="AU397" s="25">
        <v>16</v>
      </c>
      <c r="AV397" s="25">
        <v>171</v>
      </c>
      <c r="AW397" s="25">
        <v>167</v>
      </c>
      <c r="AX397" s="77" t="s">
        <v>85</v>
      </c>
      <c r="AY397" s="49" t="s">
        <v>85</v>
      </c>
      <c r="AZ397" s="49" t="s">
        <v>85</v>
      </c>
      <c r="BA397" s="49">
        <v>0</v>
      </c>
      <c r="BB397" s="48">
        <f t="shared" si="117"/>
        <v>0</v>
      </c>
      <c r="BC397" s="3" t="s">
        <v>85</v>
      </c>
      <c r="BD397" s="412" t="str">
        <f>_xlfn.IFNA(VLOOKUP(BC397,ACCESSORIES!F:J,5,FALSE),"N/A")</f>
        <v>N/A</v>
      </c>
      <c r="BE397" s="3" t="s">
        <v>85</v>
      </c>
      <c r="BF397" s="412" t="str">
        <f>_xlfn.IFNA(VLOOKUP(BE397,ACCESSORIES!F:J,5,FALSE),"N/A")</f>
        <v>N/A</v>
      </c>
      <c r="BG397" s="70">
        <v>21</v>
      </c>
      <c r="BH397" s="50">
        <v>17.8740157480315</v>
      </c>
      <c r="BI397" s="50">
        <v>17.8740157480315</v>
      </c>
      <c r="BJ397" s="50">
        <v>9.0944881889763796</v>
      </c>
      <c r="BK397" s="357">
        <f t="shared" si="113"/>
        <v>4.761279600000002E-2</v>
      </c>
      <c r="BL397" s="5">
        <v>48</v>
      </c>
      <c r="BM397" s="107" t="s">
        <v>3771</v>
      </c>
      <c r="BN397" s="46" t="s">
        <v>3891</v>
      </c>
      <c r="BO397" s="74" t="s">
        <v>4730</v>
      </c>
      <c r="BP397" s="74" t="s">
        <v>3907</v>
      </c>
      <c r="BQ397" s="74" t="s">
        <v>5161</v>
      </c>
      <c r="BR397" s="74" t="s">
        <v>2734</v>
      </c>
      <c r="BS397" s="74" t="s">
        <v>4116</v>
      </c>
      <c r="BT397" s="74"/>
      <c r="BU397" s="74"/>
      <c r="BV397" s="74"/>
      <c r="BW397" s="74"/>
      <c r="BX397" s="74"/>
      <c r="BY397" s="300" t="s">
        <v>8116</v>
      </c>
      <c r="BZ397" s="356" t="s">
        <v>8117</v>
      </c>
      <c r="CA397" s="300" t="s">
        <v>8118</v>
      </c>
      <c r="CB397" s="356" t="s">
        <v>8119</v>
      </c>
      <c r="CC397" s="86" t="str">
        <f t="shared" si="118"/>
        <v>MR407 Bead Grip, 15x6, 5+1/+51mm Offset, 5x4.5, 77mm Centerbore, Matte Black</v>
      </c>
      <c r="CD397" s="74" t="s">
        <v>3719</v>
      </c>
      <c r="CE397" s="74" t="s">
        <v>3720</v>
      </c>
      <c r="CF397" s="74" t="str">
        <f t="shared" si="119"/>
        <v>UTV (4XX)</v>
      </c>
    </row>
    <row r="398" spans="1:84" s="36" customFormat="1" ht="15" customHeight="1">
      <c r="A398" s="22">
        <f t="shared" si="111"/>
        <v>396</v>
      </c>
      <c r="B398" s="4" t="s">
        <v>84</v>
      </c>
      <c r="C398" s="92" t="s">
        <v>1055</v>
      </c>
      <c r="D398" s="5" t="s">
        <v>5415</v>
      </c>
      <c r="E398" s="84" t="str">
        <f>CONCATENATE(LEFT(D398,5),VLOOKUP(CONCATENATE(O398,"x",P398),'WHEEL PART NUMBER GUIDE'!$B$9:$C$51,2,FALSE),VLOOKUP(CONCATENATE(Q398, W398), 'WHEEL PART NUMBER GUIDE'!$Q$6:$R$98, 2, FALSE),VLOOKUP(Z398,'WHEEL PART NUMBER GUIDE'!$J$8:$K$54,2, FALSE),IF(V398="N/A",IF(ABS(T398)&lt;10,"0"&amp;ABS(T398),ABS(T398)),CONCATENATE(LEFT(V398,1),RIGHT(V398,1))), G398, H398)</f>
        <v>MR40756060551</v>
      </c>
      <c r="F398" s="84" t="str">
        <f t="shared" si="116"/>
        <v>MR40756060551</v>
      </c>
      <c r="G398" s="83"/>
      <c r="H398" s="83"/>
      <c r="I398" s="346">
        <v>191682036101</v>
      </c>
      <c r="J398" s="102">
        <v>45224.461741203704</v>
      </c>
      <c r="K398" s="78" t="s">
        <v>1230</v>
      </c>
      <c r="L398" s="328">
        <v>240</v>
      </c>
      <c r="M398" s="85">
        <f t="shared" si="114"/>
        <v>240</v>
      </c>
      <c r="N398" s="630"/>
      <c r="O398" s="5">
        <v>15</v>
      </c>
      <c r="P398" s="70">
        <v>6</v>
      </c>
      <c r="Q398" s="92" t="str">
        <f t="shared" si="112"/>
        <v>6x5.5</v>
      </c>
      <c r="R398" s="5">
        <v>6</v>
      </c>
      <c r="S398" s="5">
        <v>5.5</v>
      </c>
      <c r="T398" s="5">
        <v>51</v>
      </c>
      <c r="U398" s="17">
        <v>5.5</v>
      </c>
      <c r="V398" s="5" t="s">
        <v>2038</v>
      </c>
      <c r="W398" s="17">
        <v>78.3</v>
      </c>
      <c r="X398" s="8">
        <v>17.19605645042045</v>
      </c>
      <c r="Y398" s="47">
        <v>1600</v>
      </c>
      <c r="Z398" s="72" t="s">
        <v>2165</v>
      </c>
      <c r="AA398" s="72" t="s">
        <v>2845</v>
      </c>
      <c r="AB398" s="47" t="str">
        <f t="shared" si="115"/>
        <v>15x6, 6x5.5, 51 OS, 1600 lbs</v>
      </c>
      <c r="AC398" s="82" t="s">
        <v>85</v>
      </c>
      <c r="AD398" s="46" t="str">
        <f>IF(AC398="N/A","None",VLOOKUP(AC398,ACCESSORIES!F:N,9,FALSE))</f>
        <v>None</v>
      </c>
      <c r="AE398" s="82" t="str">
        <f>_xlfn.IFNA(VLOOKUP(AC398,ACCESSORIES!F:J,5,FALSE),"N/A")</f>
        <v>N/A</v>
      </c>
      <c r="AF398" s="2" t="s">
        <v>85</v>
      </c>
      <c r="AG398" s="2" t="s">
        <v>85</v>
      </c>
      <c r="AH398" s="73" t="s">
        <v>85</v>
      </c>
      <c r="AI398" s="2" t="s">
        <v>85</v>
      </c>
      <c r="AJ398" s="9" t="str">
        <f>_xlfn.IFNA(VLOOKUP(AI398,ACCESSORIES!F:J,5,FALSE),"N/A")</f>
        <v>N/A</v>
      </c>
      <c r="AK398" s="74" t="s">
        <v>237</v>
      </c>
      <c r="AL398" s="74" t="s">
        <v>85</v>
      </c>
      <c r="AM398" s="38" t="str">
        <f>_xlfn.IFNA(VLOOKUP(AL398,ACCESSORIES!F:J,5,FALSE),"N/A")</f>
        <v>N/A</v>
      </c>
      <c r="AN398" s="74" t="s">
        <v>85</v>
      </c>
      <c r="AO398" s="74">
        <v>14.1</v>
      </c>
      <c r="AP398" s="74">
        <v>60</v>
      </c>
      <c r="AQ398" s="74">
        <v>191</v>
      </c>
      <c r="AR398" s="25">
        <v>0</v>
      </c>
      <c r="AS398" s="25">
        <v>3</v>
      </c>
      <c r="AT398" s="25">
        <v>15</v>
      </c>
      <c r="AU398" s="25">
        <v>16</v>
      </c>
      <c r="AV398" s="25">
        <v>171</v>
      </c>
      <c r="AW398" s="25">
        <v>167</v>
      </c>
      <c r="AX398" s="77" t="s">
        <v>85</v>
      </c>
      <c r="AY398" s="49" t="s">
        <v>85</v>
      </c>
      <c r="AZ398" s="49" t="s">
        <v>85</v>
      </c>
      <c r="BA398" s="49">
        <v>0</v>
      </c>
      <c r="BB398" s="48">
        <f t="shared" si="117"/>
        <v>0</v>
      </c>
      <c r="BC398" s="3" t="s">
        <v>85</v>
      </c>
      <c r="BD398" s="412" t="str">
        <f>_xlfn.IFNA(VLOOKUP(BC398,ACCESSORIES!F:J,5,FALSE),"N/A")</f>
        <v>N/A</v>
      </c>
      <c r="BE398" s="3" t="s">
        <v>85</v>
      </c>
      <c r="BF398" s="412" t="str">
        <f>_xlfn.IFNA(VLOOKUP(BE398,ACCESSORIES!F:J,5,FALSE),"N/A")</f>
        <v>N/A</v>
      </c>
      <c r="BG398" s="70">
        <v>22</v>
      </c>
      <c r="BH398" s="50">
        <v>17.8740157480315</v>
      </c>
      <c r="BI398" s="50">
        <v>17.8740157480315</v>
      </c>
      <c r="BJ398" s="50">
        <v>9.0944881889763796</v>
      </c>
      <c r="BK398" s="357">
        <f t="shared" si="113"/>
        <v>4.761279600000002E-2</v>
      </c>
      <c r="BL398" s="5">
        <v>48</v>
      </c>
      <c r="BM398" s="107" t="s">
        <v>3771</v>
      </c>
      <c r="BN398" s="46" t="s">
        <v>3891</v>
      </c>
      <c r="BO398" s="74" t="s">
        <v>4730</v>
      </c>
      <c r="BP398" s="74" t="s">
        <v>3907</v>
      </c>
      <c r="BQ398" s="74" t="s">
        <v>5161</v>
      </c>
      <c r="BR398" s="74" t="s">
        <v>2734</v>
      </c>
      <c r="BS398" s="74" t="s">
        <v>4116</v>
      </c>
      <c r="BT398" s="74"/>
      <c r="BU398" s="74"/>
      <c r="BV398" s="74"/>
      <c r="BW398" s="74"/>
      <c r="BX398" s="74"/>
      <c r="BY398" s="300" t="s">
        <v>8120</v>
      </c>
      <c r="BZ398" s="356" t="s">
        <v>8121</v>
      </c>
      <c r="CA398" s="300" t="s">
        <v>8122</v>
      </c>
      <c r="CB398" s="356" t="s">
        <v>8123</v>
      </c>
      <c r="CC398" s="86" t="str">
        <f t="shared" si="118"/>
        <v>MR407 Bead Grip, 15x6, 5+1/+51mm Offset, 6x5.5, 78.3mm Centerbore, Matte Black</v>
      </c>
      <c r="CD398" s="74" t="s">
        <v>3719</v>
      </c>
      <c r="CE398" s="74" t="s">
        <v>3720</v>
      </c>
      <c r="CF398" s="74" t="str">
        <f t="shared" si="119"/>
        <v>UTV (4XX)</v>
      </c>
    </row>
    <row r="399" spans="1:84" s="36" customFormat="1" ht="15" customHeight="1">
      <c r="A399" s="22">
        <f t="shared" ref="A399:A428" si="120">ROW(B399)-2</f>
        <v>397</v>
      </c>
      <c r="B399" s="4" t="s">
        <v>84</v>
      </c>
      <c r="C399" s="92" t="s">
        <v>1055</v>
      </c>
      <c r="D399" s="5" t="s">
        <v>5416</v>
      </c>
      <c r="E399" s="84" t="str">
        <f>CONCATENATE(LEFT(D399,5),VLOOKUP(CONCATENATE(O399,"x",P399),'WHEEL PART NUMBER GUIDE'!$B$9:$C$51,2,FALSE),VLOOKUP(CONCATENATE(Q399, W399), 'WHEEL PART NUMBER GUIDE'!$Q$6:$R$98, 2, FALSE),VLOOKUP(Z399,'WHEEL PART NUMBER GUIDE'!$J$8:$K$54,2, FALSE),IF(V399="N/A",IF(ABS(T399)&lt;10,"0"&amp;ABS(T399),ABS(T399)),CONCATENATE(LEFT(V399,1),RIGHT(V399,1))), G399, H399)</f>
        <v>MR40957047543</v>
      </c>
      <c r="F399" s="84" t="str">
        <f t="shared" si="116"/>
        <v>MR40957047543</v>
      </c>
      <c r="G399" s="83"/>
      <c r="H399" s="83"/>
      <c r="I399" s="72" t="s">
        <v>2609</v>
      </c>
      <c r="J399" s="305">
        <v>43418.680331539355</v>
      </c>
      <c r="K399" s="78" t="s">
        <v>1230</v>
      </c>
      <c r="L399" s="328">
        <v>230</v>
      </c>
      <c r="M399" s="85">
        <f t="shared" si="114"/>
        <v>230</v>
      </c>
      <c r="N399" s="630"/>
      <c r="O399" s="5">
        <v>15</v>
      </c>
      <c r="P399" s="70">
        <v>7</v>
      </c>
      <c r="Q399" s="92" t="str">
        <f t="shared" ref="Q399:Q428" si="121">CONCATENATE(R399,"x",S399)</f>
        <v>4x136</v>
      </c>
      <c r="R399" s="5">
        <v>4</v>
      </c>
      <c r="S399" s="5">
        <v>136</v>
      </c>
      <c r="T399" s="5">
        <v>13</v>
      </c>
      <c r="U399" s="17">
        <v>4.5</v>
      </c>
      <c r="V399" s="5" t="s">
        <v>168</v>
      </c>
      <c r="W399" s="17">
        <v>106.25</v>
      </c>
      <c r="X399" s="8">
        <v>15.58</v>
      </c>
      <c r="Y399" s="47">
        <v>1600</v>
      </c>
      <c r="Z399" s="72" t="s">
        <v>2165</v>
      </c>
      <c r="AA399" s="72" t="s">
        <v>2845</v>
      </c>
      <c r="AB399" s="47" t="str">
        <f t="shared" si="115"/>
        <v>15x7, 4x136, 13 OS, 1600 lbs</v>
      </c>
      <c r="AC399" s="2" t="s">
        <v>3945</v>
      </c>
      <c r="AD399" s="46" t="str">
        <f>IF(AC399="N/A","None",VLOOKUP(AC399,ACCESSORIES!F:N,9,FALSE))</f>
        <v>Snap In</v>
      </c>
      <c r="AE399" s="82">
        <f>_xlfn.IFNA(VLOOKUP(AC399,ACCESSORIES!F:J,5,FALSE),"N/A")</f>
        <v>22</v>
      </c>
      <c r="AF399" s="80" t="s">
        <v>85</v>
      </c>
      <c r="AG399" s="80" t="s">
        <v>85</v>
      </c>
      <c r="AH399" s="73" t="s">
        <v>85</v>
      </c>
      <c r="AI399" s="2" t="s">
        <v>85</v>
      </c>
      <c r="AJ399" s="9" t="str">
        <f>_xlfn.IFNA(VLOOKUP(AI399,ACCESSORIES!F:J,5,FALSE),"N/A")</f>
        <v>N/A</v>
      </c>
      <c r="AK399" s="74" t="s">
        <v>237</v>
      </c>
      <c r="AL399" s="74" t="s">
        <v>85</v>
      </c>
      <c r="AM399" s="38" t="str">
        <f>_xlfn.IFNA(VLOOKUP(AL399,ACCESSORIES!F:J,5,FALSE),"N/A")</f>
        <v>N/A</v>
      </c>
      <c r="AN399" s="74" t="s">
        <v>85</v>
      </c>
      <c r="AO399" s="74">
        <v>14.1</v>
      </c>
      <c r="AP399" s="74">
        <v>60</v>
      </c>
      <c r="AQ399" s="74">
        <v>180</v>
      </c>
      <c r="AR399" s="25">
        <v>0</v>
      </c>
      <c r="AS399" s="25">
        <v>7</v>
      </c>
      <c r="AT399" s="25">
        <v>15.6</v>
      </c>
      <c r="AU399" s="25">
        <v>10.5</v>
      </c>
      <c r="AV399" s="25">
        <v>171</v>
      </c>
      <c r="AW399" s="25">
        <v>166.9</v>
      </c>
      <c r="AX399" s="77">
        <v>96</v>
      </c>
      <c r="AY399" s="49">
        <v>40</v>
      </c>
      <c r="AZ399" s="49">
        <v>40</v>
      </c>
      <c r="BA399" s="49">
        <v>75</v>
      </c>
      <c r="BB399" s="48">
        <f t="shared" si="117"/>
        <v>2.95</v>
      </c>
      <c r="BC399" s="3" t="s">
        <v>85</v>
      </c>
      <c r="BD399" s="412" t="str">
        <f>_xlfn.IFNA(VLOOKUP(BC399,ACCESSORIES!F:J,5,FALSE),"N/A")</f>
        <v>N/A</v>
      </c>
      <c r="BE399" s="3" t="s">
        <v>85</v>
      </c>
      <c r="BF399" s="412" t="str">
        <f>_xlfn.IFNA(VLOOKUP(BE399,ACCESSORIES!F:J,5,FALSE),"N/A")</f>
        <v>N/A</v>
      </c>
      <c r="BG399" s="70">
        <v>20</v>
      </c>
      <c r="BH399" s="50">
        <v>17.8740157480315</v>
      </c>
      <c r="BI399" s="50">
        <v>17.8740157480315</v>
      </c>
      <c r="BJ399" s="50">
        <v>9.8425196850393704</v>
      </c>
      <c r="BK399" s="357">
        <f t="shared" ref="BK399:BK428" si="122">SUM(((BH399*25.4)*(BI399*25.4)*(BJ399*25.4))/1000000000)</f>
        <v>5.1529000000000012E-2</v>
      </c>
      <c r="BL399" s="5">
        <v>48</v>
      </c>
      <c r="BM399" s="107" t="s">
        <v>3771</v>
      </c>
      <c r="BN399" s="46" t="s">
        <v>3891</v>
      </c>
      <c r="BO399" s="74" t="s">
        <v>4730</v>
      </c>
      <c r="BP399" s="74" t="s">
        <v>3907</v>
      </c>
      <c r="BQ399" s="74" t="s">
        <v>5142</v>
      </c>
      <c r="BR399" s="74" t="s">
        <v>2734</v>
      </c>
      <c r="BS399" s="74" t="s">
        <v>5140</v>
      </c>
      <c r="BT399" s="74" t="s">
        <v>5141</v>
      </c>
      <c r="BU399" s="74"/>
      <c r="BV399" s="74"/>
      <c r="BW399" s="74"/>
      <c r="BX399" s="74"/>
      <c r="BY399" s="300" t="s">
        <v>6404</v>
      </c>
      <c r="BZ399" s="356" t="s">
        <v>7346</v>
      </c>
      <c r="CA399" s="300" t="s">
        <v>6408</v>
      </c>
      <c r="CB399" s="356" t="s">
        <v>7347</v>
      </c>
      <c r="CC399" s="86" t="str">
        <f t="shared" si="118"/>
        <v>MR409 Bead Grip, 15x7, 4+3/+13mm Offset, 4x136, 106.25mm Centerbore, Matte Black</v>
      </c>
      <c r="CD399" s="74" t="s">
        <v>3719</v>
      </c>
      <c r="CE399" s="74" t="s">
        <v>3720</v>
      </c>
      <c r="CF399" s="74" t="str">
        <f t="shared" si="119"/>
        <v>UTV (4XX)</v>
      </c>
    </row>
    <row r="400" spans="1:84" s="36" customFormat="1" ht="15" customHeight="1">
      <c r="A400" s="22">
        <f t="shared" si="120"/>
        <v>398</v>
      </c>
      <c r="B400" s="4" t="s">
        <v>84</v>
      </c>
      <c r="C400" s="92" t="s">
        <v>1055</v>
      </c>
      <c r="D400" s="5" t="s">
        <v>5416</v>
      </c>
      <c r="E400" s="84" t="str">
        <f>CONCATENATE(LEFT(D400,5),VLOOKUP(CONCATENATE(O400,"x",P400),'WHEEL PART NUMBER GUIDE'!$B$9:$C$51,2,FALSE),VLOOKUP(CONCATENATE(Q400, W400), 'WHEEL PART NUMBER GUIDE'!$Q$6:$R$98, 2, FALSE),VLOOKUP(Z400,'WHEEL PART NUMBER GUIDE'!$J$8:$K$54,2, FALSE),IF(V400="N/A",IF(ABS(T400)&lt;10,"0"&amp;ABS(T400),ABS(T400)),CONCATENATE(LEFT(V400,1),RIGHT(V400,1))), G400, H400)</f>
        <v>MR40957046543</v>
      </c>
      <c r="F400" s="84" t="str">
        <f t="shared" si="116"/>
        <v>MR40957046543</v>
      </c>
      <c r="G400" s="83"/>
      <c r="H400" s="83"/>
      <c r="I400" s="72" t="s">
        <v>2611</v>
      </c>
      <c r="J400" s="305">
        <v>43418.681111111109</v>
      </c>
      <c r="K400" s="78" t="s">
        <v>1230</v>
      </c>
      <c r="L400" s="328">
        <v>230</v>
      </c>
      <c r="M400" s="85">
        <f t="shared" si="114"/>
        <v>230</v>
      </c>
      <c r="N400" s="630"/>
      <c r="O400" s="5">
        <v>15</v>
      </c>
      <c r="P400" s="70">
        <v>7</v>
      </c>
      <c r="Q400" s="92" t="str">
        <f t="shared" si="121"/>
        <v>4x156</v>
      </c>
      <c r="R400" s="5">
        <v>4</v>
      </c>
      <c r="S400" s="5">
        <v>156</v>
      </c>
      <c r="T400" s="5">
        <v>13</v>
      </c>
      <c r="U400" s="17">
        <v>4.5</v>
      </c>
      <c r="V400" s="5" t="s">
        <v>168</v>
      </c>
      <c r="W400" s="17">
        <v>132</v>
      </c>
      <c r="X400" s="8">
        <v>15.47</v>
      </c>
      <c r="Y400" s="47">
        <v>1600</v>
      </c>
      <c r="Z400" s="72" t="s">
        <v>2165</v>
      </c>
      <c r="AA400" s="72" t="s">
        <v>2845</v>
      </c>
      <c r="AB400" s="47" t="str">
        <f t="shared" si="115"/>
        <v>15x7, 4x156, 13 OS, 1600 lbs</v>
      </c>
      <c r="AC400" s="2" t="s">
        <v>3942</v>
      </c>
      <c r="AD400" s="46" t="str">
        <f>IF(AC400="N/A","None",VLOOKUP(AC400,ACCESSORIES!F:N,9,FALSE))</f>
        <v>Snap In</v>
      </c>
      <c r="AE400" s="82">
        <f>_xlfn.IFNA(VLOOKUP(AC400,ACCESSORIES!F:J,5,FALSE),"N/A")</f>
        <v>22</v>
      </c>
      <c r="AF400" s="80" t="s">
        <v>85</v>
      </c>
      <c r="AG400" s="80" t="s">
        <v>85</v>
      </c>
      <c r="AH400" s="73" t="s">
        <v>85</v>
      </c>
      <c r="AI400" s="2" t="s">
        <v>85</v>
      </c>
      <c r="AJ400" s="9" t="str">
        <f>_xlfn.IFNA(VLOOKUP(AI400,ACCESSORIES!F:J,5,FALSE),"N/A")</f>
        <v>N/A</v>
      </c>
      <c r="AK400" s="74" t="s">
        <v>237</v>
      </c>
      <c r="AL400" s="74" t="s">
        <v>85</v>
      </c>
      <c r="AM400" s="38" t="str">
        <f>_xlfn.IFNA(VLOOKUP(AL400,ACCESSORIES!F:J,5,FALSE),"N/A")</f>
        <v>N/A</v>
      </c>
      <c r="AN400" s="74" t="s">
        <v>85</v>
      </c>
      <c r="AO400" s="74">
        <v>14.1</v>
      </c>
      <c r="AP400" s="74">
        <v>60</v>
      </c>
      <c r="AQ400" s="74">
        <v>180</v>
      </c>
      <c r="AR400" s="25">
        <v>0</v>
      </c>
      <c r="AS400" s="25">
        <v>7</v>
      </c>
      <c r="AT400" s="25">
        <v>15.6</v>
      </c>
      <c r="AU400" s="25">
        <v>10.5</v>
      </c>
      <c r="AV400" s="25">
        <v>171</v>
      </c>
      <c r="AW400" s="25">
        <v>166.9</v>
      </c>
      <c r="AX400" s="77">
        <v>115</v>
      </c>
      <c r="AY400" s="49">
        <v>40</v>
      </c>
      <c r="AZ400" s="49">
        <v>40</v>
      </c>
      <c r="BA400" s="49">
        <v>75</v>
      </c>
      <c r="BB400" s="48">
        <f t="shared" si="117"/>
        <v>2.95</v>
      </c>
      <c r="BC400" s="3" t="s">
        <v>85</v>
      </c>
      <c r="BD400" s="412" t="str">
        <f>_xlfn.IFNA(VLOOKUP(BC400,ACCESSORIES!F:J,5,FALSE),"N/A")</f>
        <v>N/A</v>
      </c>
      <c r="BE400" s="3" t="s">
        <v>85</v>
      </c>
      <c r="BF400" s="412" t="str">
        <f>_xlfn.IFNA(VLOOKUP(BE400,ACCESSORIES!F:J,5,FALSE),"N/A")</f>
        <v>N/A</v>
      </c>
      <c r="BG400" s="70">
        <v>20</v>
      </c>
      <c r="BH400" s="50">
        <v>17.8740157480315</v>
      </c>
      <c r="BI400" s="50">
        <v>17.8740157480315</v>
      </c>
      <c r="BJ400" s="50">
        <v>9.8425196850393704</v>
      </c>
      <c r="BK400" s="357">
        <f t="shared" si="122"/>
        <v>5.1529000000000012E-2</v>
      </c>
      <c r="BL400" s="5">
        <v>48</v>
      </c>
      <c r="BM400" s="107" t="s">
        <v>3771</v>
      </c>
      <c r="BN400" s="46" t="s">
        <v>3891</v>
      </c>
      <c r="BO400" s="74" t="s">
        <v>4730</v>
      </c>
      <c r="BP400" s="74" t="s">
        <v>3907</v>
      </c>
      <c r="BQ400" s="74" t="s">
        <v>5142</v>
      </c>
      <c r="BR400" s="74" t="s">
        <v>2734</v>
      </c>
      <c r="BS400" s="74" t="s">
        <v>5140</v>
      </c>
      <c r="BT400" s="74" t="s">
        <v>5141</v>
      </c>
      <c r="BU400" s="74"/>
      <c r="BV400" s="74"/>
      <c r="BW400" s="74"/>
      <c r="BX400" s="74"/>
      <c r="BY400" s="300" t="s">
        <v>6404</v>
      </c>
      <c r="BZ400" s="356" t="s">
        <v>7346</v>
      </c>
      <c r="CA400" s="300" t="s">
        <v>6408</v>
      </c>
      <c r="CB400" s="356" t="s">
        <v>7347</v>
      </c>
      <c r="CC400" s="86" t="str">
        <f t="shared" si="118"/>
        <v>MR409 Bead Grip, 15x7, 4+3/+13mm Offset, 4x156, 132mm Centerbore, Matte Black</v>
      </c>
      <c r="CD400" s="74" t="s">
        <v>3719</v>
      </c>
      <c r="CE400" s="74" t="s">
        <v>3720</v>
      </c>
      <c r="CF400" s="74" t="str">
        <f t="shared" si="119"/>
        <v>UTV (4XX)</v>
      </c>
    </row>
    <row r="401" spans="1:84" s="36" customFormat="1" ht="15" customHeight="1">
      <c r="A401" s="22">
        <f t="shared" si="120"/>
        <v>399</v>
      </c>
      <c r="B401" s="4" t="s">
        <v>84</v>
      </c>
      <c r="C401" s="92" t="s">
        <v>1055</v>
      </c>
      <c r="D401" s="5" t="s">
        <v>5416</v>
      </c>
      <c r="E401" s="84" t="str">
        <f>CONCATENATE(LEFT(D401,5),VLOOKUP(CONCATENATE(O401,"x",P401),'WHEEL PART NUMBER GUIDE'!$B$9:$C$51,2,FALSE),VLOOKUP(CONCATENATE(Q401, W401), 'WHEEL PART NUMBER GUIDE'!$Q$6:$R$98, 2, FALSE),VLOOKUP(Z401,'WHEEL PART NUMBER GUIDE'!$J$8:$K$54,2, FALSE),IF(V401="N/A",IF(ABS(T401)&lt;10,"0"&amp;ABS(T401),ABS(T401)),CONCATENATE(LEFT(V401,1),RIGHT(V401,1))), G401, H401)</f>
        <v>MR40957060552</v>
      </c>
      <c r="F401" s="84" t="str">
        <f t="shared" si="116"/>
        <v>MR40957060552</v>
      </c>
      <c r="G401" s="83"/>
      <c r="H401" s="83"/>
      <c r="I401" s="346">
        <v>191682036149</v>
      </c>
      <c r="J401" s="102">
        <v>45224.461741921295</v>
      </c>
      <c r="K401" s="78" t="s">
        <v>3713</v>
      </c>
      <c r="L401" s="328">
        <v>230</v>
      </c>
      <c r="M401" s="85" t="str">
        <f t="shared" si="114"/>
        <v/>
      </c>
      <c r="N401" s="630"/>
      <c r="O401" s="5">
        <v>15</v>
      </c>
      <c r="P401" s="70">
        <v>7</v>
      </c>
      <c r="Q401" s="92" t="str">
        <f t="shared" si="121"/>
        <v>6x5.5</v>
      </c>
      <c r="R401" s="5">
        <v>6</v>
      </c>
      <c r="S401" s="5">
        <v>5.5</v>
      </c>
      <c r="T401" s="5">
        <v>38</v>
      </c>
      <c r="U401" s="17">
        <v>5.5</v>
      </c>
      <c r="V401" s="5" t="s">
        <v>166</v>
      </c>
      <c r="W401" s="17">
        <v>78.3</v>
      </c>
      <c r="X401" s="8">
        <v>17.416518712605328</v>
      </c>
      <c r="Y401" s="47">
        <v>1600</v>
      </c>
      <c r="Z401" s="72" t="s">
        <v>2165</v>
      </c>
      <c r="AA401" s="72" t="s">
        <v>2845</v>
      </c>
      <c r="AB401" s="47" t="str">
        <f t="shared" si="115"/>
        <v>15x7, 6x5.5, 38 OS, 1600 lbs</v>
      </c>
      <c r="AC401" s="2" t="s">
        <v>3945</v>
      </c>
      <c r="AD401" s="46" t="str">
        <f>IF(AC401="N/A","None",VLOOKUP(AC401,ACCESSORIES!F:N,9,FALSE))</f>
        <v>Snap In</v>
      </c>
      <c r="AE401" s="82">
        <f>_xlfn.IFNA(VLOOKUP(AC401,ACCESSORIES!F:J,5,FALSE),"N/A")</f>
        <v>22</v>
      </c>
      <c r="AF401" s="80" t="s">
        <v>85</v>
      </c>
      <c r="AG401" s="80" t="s">
        <v>85</v>
      </c>
      <c r="AH401" s="73" t="s">
        <v>85</v>
      </c>
      <c r="AI401" s="2" t="s">
        <v>85</v>
      </c>
      <c r="AJ401" s="9" t="str">
        <f>_xlfn.IFNA(VLOOKUP(AI401,ACCESSORIES!F:J,5,FALSE),"N/A")</f>
        <v>N/A</v>
      </c>
      <c r="AK401" s="74" t="s">
        <v>237</v>
      </c>
      <c r="AL401" s="74" t="s">
        <v>85</v>
      </c>
      <c r="AM401" s="38" t="str">
        <f>_xlfn.IFNA(VLOOKUP(AL401,ACCESSORIES!F:J,5,FALSE),"N/A")</f>
        <v>N/A</v>
      </c>
      <c r="AN401" s="74" t="s">
        <v>85</v>
      </c>
      <c r="AO401" s="74">
        <v>14.1</v>
      </c>
      <c r="AP401" s="74">
        <v>60</v>
      </c>
      <c r="AQ401" s="74">
        <v>180</v>
      </c>
      <c r="AR401" s="25">
        <v>0</v>
      </c>
      <c r="AS401" s="25">
        <v>8.1</v>
      </c>
      <c r="AT401" s="25">
        <v>14.7</v>
      </c>
      <c r="AU401" s="25">
        <v>7</v>
      </c>
      <c r="AV401" s="25">
        <v>168</v>
      </c>
      <c r="AW401" s="25">
        <v>166</v>
      </c>
      <c r="AX401" s="77">
        <v>78.3</v>
      </c>
      <c r="AY401" s="49">
        <v>40</v>
      </c>
      <c r="AZ401" s="49">
        <v>40</v>
      </c>
      <c r="BA401" s="49">
        <v>58</v>
      </c>
      <c r="BB401" s="48">
        <f t="shared" si="117"/>
        <v>2.2799999999999998</v>
      </c>
      <c r="BC401" s="3" t="s">
        <v>85</v>
      </c>
      <c r="BD401" s="412" t="str">
        <f>_xlfn.IFNA(VLOOKUP(BC401,ACCESSORIES!F:J,5,FALSE),"N/A")</f>
        <v>N/A</v>
      </c>
      <c r="BE401" s="3" t="s">
        <v>85</v>
      </c>
      <c r="BF401" s="412" t="str">
        <f>_xlfn.IFNA(VLOOKUP(BE401,ACCESSORIES!F:J,5,FALSE),"N/A")</f>
        <v>N/A</v>
      </c>
      <c r="BG401" s="70">
        <v>22</v>
      </c>
      <c r="BH401" s="50">
        <v>17.8740157480315</v>
      </c>
      <c r="BI401" s="50">
        <v>17.8740157480315</v>
      </c>
      <c r="BJ401" s="50">
        <v>9.8425196850393704</v>
      </c>
      <c r="BK401" s="357">
        <f t="shared" si="122"/>
        <v>5.1529000000000012E-2</v>
      </c>
      <c r="BL401" s="5">
        <v>48</v>
      </c>
      <c r="BM401" s="107" t="s">
        <v>3771</v>
      </c>
      <c r="BN401" s="46" t="s">
        <v>3891</v>
      </c>
      <c r="BO401" s="74" t="s">
        <v>4730</v>
      </c>
      <c r="BP401" s="74" t="s">
        <v>3907</v>
      </c>
      <c r="BQ401" s="74" t="s">
        <v>5142</v>
      </c>
      <c r="BR401" s="74" t="s">
        <v>2734</v>
      </c>
      <c r="BS401" s="74" t="s">
        <v>5140</v>
      </c>
      <c r="BT401" s="74" t="s">
        <v>5141</v>
      </c>
      <c r="BU401" s="74"/>
      <c r="BV401" s="74"/>
      <c r="BW401" s="74"/>
      <c r="BX401" s="74"/>
      <c r="BY401" s="300" t="s">
        <v>8124</v>
      </c>
      <c r="BZ401" s="356" t="s">
        <v>8125</v>
      </c>
      <c r="CA401" s="300" t="s">
        <v>8126</v>
      </c>
      <c r="CB401" s="356" t="s">
        <v>8127</v>
      </c>
      <c r="CC401" s="86" t="str">
        <f t="shared" si="118"/>
        <v>CLOSEOUT - MR409 Bead Grip, 15x7, 5+2/+38mm Offset, 6x5.5, 78.3mm Centerbore, Matte Black</v>
      </c>
      <c r="CD401" s="74" t="s">
        <v>3719</v>
      </c>
      <c r="CE401" s="74" t="s">
        <v>3720</v>
      </c>
      <c r="CF401" s="74" t="str">
        <f t="shared" si="119"/>
        <v>UTV (4XX)</v>
      </c>
    </row>
    <row r="402" spans="1:84" s="36" customFormat="1" ht="15" customHeight="1">
      <c r="A402" s="22">
        <f t="shared" si="120"/>
        <v>400</v>
      </c>
      <c r="B402" s="4" t="s">
        <v>84</v>
      </c>
      <c r="C402" s="92" t="s">
        <v>1055</v>
      </c>
      <c r="D402" s="5" t="s">
        <v>5416</v>
      </c>
      <c r="E402" s="84" t="str">
        <f>CONCATENATE(LEFT(D402,5),VLOOKUP(CONCATENATE(O402,"x",P402),'WHEEL PART NUMBER GUIDE'!$B$9:$C$51,2,FALSE),VLOOKUP(CONCATENATE(Q402, W402), 'WHEEL PART NUMBER GUIDE'!$Q$6:$R$98, 2, FALSE),VLOOKUP(Z402,'WHEEL PART NUMBER GUIDE'!$J$8:$K$54,2, FALSE),IF(V402="N/A",IF(ABS(T402)&lt;10,"0"&amp;ABS(T402),ABS(T402)),CONCATENATE(LEFT(V402,1),RIGHT(V402,1))), G402, H402)</f>
        <v>MR40951047555</v>
      </c>
      <c r="F402" s="84" t="str">
        <f t="shared" si="116"/>
        <v>MR40951047555</v>
      </c>
      <c r="G402" s="83"/>
      <c r="H402" s="83"/>
      <c r="I402" s="72" t="s">
        <v>2621</v>
      </c>
      <c r="J402" s="305">
        <v>43418.68513888889</v>
      </c>
      <c r="K402" s="78" t="s">
        <v>1230</v>
      </c>
      <c r="L402" s="328">
        <v>261</v>
      </c>
      <c r="M402" s="85">
        <f t="shared" si="114"/>
        <v>261</v>
      </c>
      <c r="N402" s="630"/>
      <c r="O402" s="5">
        <v>15</v>
      </c>
      <c r="P402" s="70">
        <v>10</v>
      </c>
      <c r="Q402" s="92" t="str">
        <f t="shared" si="121"/>
        <v>4x136</v>
      </c>
      <c r="R402" s="5">
        <v>4</v>
      </c>
      <c r="S402" s="5">
        <v>136</v>
      </c>
      <c r="T402" s="5">
        <v>0</v>
      </c>
      <c r="U402" s="17">
        <v>5.5</v>
      </c>
      <c r="V402" s="5" t="s">
        <v>178</v>
      </c>
      <c r="W402" s="17">
        <v>106.25</v>
      </c>
      <c r="X402" s="8">
        <v>18.34</v>
      </c>
      <c r="Y402" s="47">
        <v>1600</v>
      </c>
      <c r="Z402" s="72" t="s">
        <v>2165</v>
      </c>
      <c r="AA402" s="72" t="s">
        <v>2845</v>
      </c>
      <c r="AB402" s="47" t="str">
        <f t="shared" si="115"/>
        <v>15x10, 4x136, 0 OS, 1600 lbs</v>
      </c>
      <c r="AC402" s="2" t="s">
        <v>3945</v>
      </c>
      <c r="AD402" s="46" t="str">
        <f>IF(AC402="N/A","None",VLOOKUP(AC402,ACCESSORIES!F:N,9,FALSE))</f>
        <v>Snap In</v>
      </c>
      <c r="AE402" s="82">
        <f>_xlfn.IFNA(VLOOKUP(AC402,ACCESSORIES!F:J,5,FALSE),"N/A")</f>
        <v>22</v>
      </c>
      <c r="AF402" s="80" t="s">
        <v>85</v>
      </c>
      <c r="AG402" s="80" t="s">
        <v>85</v>
      </c>
      <c r="AH402" s="73" t="s">
        <v>85</v>
      </c>
      <c r="AI402" s="2" t="s">
        <v>85</v>
      </c>
      <c r="AJ402" s="9" t="str">
        <f>_xlfn.IFNA(VLOOKUP(AI402,ACCESSORIES!F:J,5,FALSE),"N/A")</f>
        <v>N/A</v>
      </c>
      <c r="AK402" s="74" t="s">
        <v>237</v>
      </c>
      <c r="AL402" s="74" t="s">
        <v>85</v>
      </c>
      <c r="AM402" s="38" t="str">
        <f>_xlfn.IFNA(VLOOKUP(AL402,ACCESSORIES!F:J,5,FALSE),"N/A")</f>
        <v>N/A</v>
      </c>
      <c r="AN402" s="74" t="s">
        <v>85</v>
      </c>
      <c r="AO402" s="74">
        <v>14.1</v>
      </c>
      <c r="AP402" s="74">
        <v>60</v>
      </c>
      <c r="AQ402" s="74">
        <v>180</v>
      </c>
      <c r="AR402" s="25">
        <v>0</v>
      </c>
      <c r="AS402" s="25">
        <v>15.9</v>
      </c>
      <c r="AT402" s="25">
        <v>25</v>
      </c>
      <c r="AU402" s="25">
        <v>24.19</v>
      </c>
      <c r="AV402" s="25">
        <v>168</v>
      </c>
      <c r="AW402" s="25">
        <v>165</v>
      </c>
      <c r="AX402" s="77">
        <v>96</v>
      </c>
      <c r="AY402" s="49">
        <v>37.799999999999997</v>
      </c>
      <c r="AZ402" s="49">
        <v>38</v>
      </c>
      <c r="BA402" s="49">
        <v>110</v>
      </c>
      <c r="BB402" s="48">
        <f t="shared" si="117"/>
        <v>4.33</v>
      </c>
      <c r="BC402" s="3" t="s">
        <v>85</v>
      </c>
      <c r="BD402" s="412" t="str">
        <f>_xlfn.IFNA(VLOOKUP(BC402,ACCESSORIES!F:J,5,FALSE),"N/A")</f>
        <v>N/A</v>
      </c>
      <c r="BE402" s="3" t="s">
        <v>85</v>
      </c>
      <c r="BF402" s="412" t="str">
        <f>_xlfn.IFNA(VLOOKUP(BE402,ACCESSORIES!F:J,5,FALSE),"N/A")</f>
        <v>N/A</v>
      </c>
      <c r="BG402" s="70">
        <v>23</v>
      </c>
      <c r="BH402" s="50">
        <v>17.8740157480315</v>
      </c>
      <c r="BI402" s="50">
        <v>17.8740157480315</v>
      </c>
      <c r="BJ402" s="50">
        <v>12.9133858267717</v>
      </c>
      <c r="BK402" s="357">
        <f t="shared" si="122"/>
        <v>6.7606048000000252E-2</v>
      </c>
      <c r="BL402" s="5">
        <v>48</v>
      </c>
      <c r="BM402" s="107" t="s">
        <v>3771</v>
      </c>
      <c r="BN402" s="46" t="s">
        <v>3891</v>
      </c>
      <c r="BO402" s="74" t="s">
        <v>4730</v>
      </c>
      <c r="BP402" s="74" t="s">
        <v>3907</v>
      </c>
      <c r="BQ402" s="74" t="s">
        <v>5142</v>
      </c>
      <c r="BR402" s="74" t="s">
        <v>2734</v>
      </c>
      <c r="BS402" s="74" t="s">
        <v>5140</v>
      </c>
      <c r="BT402" s="74" t="s">
        <v>5141</v>
      </c>
      <c r="BU402" s="74"/>
      <c r="BV402" s="74"/>
      <c r="BW402" s="74"/>
      <c r="BX402" s="74"/>
      <c r="BY402" s="300" t="s">
        <v>6404</v>
      </c>
      <c r="BZ402" s="356" t="s">
        <v>7346</v>
      </c>
      <c r="CA402" s="300" t="s">
        <v>6408</v>
      </c>
      <c r="CB402" s="356" t="s">
        <v>7347</v>
      </c>
      <c r="CC402" s="86" t="str">
        <f t="shared" si="118"/>
        <v>MR409 Bead Grip, 15x10, 5+5/0mm Offset, 4x136, 106.25mm Centerbore, Matte Black</v>
      </c>
      <c r="CD402" s="74" t="s">
        <v>3719</v>
      </c>
      <c r="CE402" s="74" t="s">
        <v>3720</v>
      </c>
      <c r="CF402" s="74" t="str">
        <f t="shared" si="119"/>
        <v>UTV (4XX)</v>
      </c>
    </row>
    <row r="403" spans="1:84" s="36" customFormat="1" ht="15" customHeight="1">
      <c r="A403" s="22">
        <f t="shared" si="120"/>
        <v>401</v>
      </c>
      <c r="B403" s="4" t="s">
        <v>84</v>
      </c>
      <c r="C403" s="92" t="s">
        <v>1055</v>
      </c>
      <c r="D403" s="5" t="s">
        <v>5416</v>
      </c>
      <c r="E403" s="84" t="str">
        <f>CONCATENATE(LEFT(D403,5),VLOOKUP(CONCATENATE(O403,"x",P403),'WHEEL PART NUMBER GUIDE'!$B$9:$C$51,2,FALSE),VLOOKUP(CONCATENATE(Q403, W403), 'WHEEL PART NUMBER GUIDE'!$Q$6:$R$98, 2, FALSE),VLOOKUP(Z403,'WHEEL PART NUMBER GUIDE'!$J$8:$K$54,2, FALSE),IF(V403="N/A",IF(ABS(T403)&lt;10,"0"&amp;ABS(T403),ABS(T403)),CONCATENATE(LEFT(V403,1),RIGHT(V403,1))), G403, H403)</f>
        <v>MR40951046555</v>
      </c>
      <c r="F403" s="84" t="str">
        <f t="shared" si="116"/>
        <v>MR40951046555</v>
      </c>
      <c r="G403" s="83"/>
      <c r="H403" s="83"/>
      <c r="I403" s="72" t="s">
        <v>2623</v>
      </c>
      <c r="J403" s="305">
        <v>43418.685752314814</v>
      </c>
      <c r="K403" s="78" t="s">
        <v>1230</v>
      </c>
      <c r="L403" s="328">
        <v>261</v>
      </c>
      <c r="M403" s="85">
        <f t="shared" si="114"/>
        <v>261</v>
      </c>
      <c r="N403" s="630"/>
      <c r="O403" s="5">
        <v>15</v>
      </c>
      <c r="P403" s="70">
        <v>10</v>
      </c>
      <c r="Q403" s="92" t="str">
        <f t="shared" si="121"/>
        <v>4x156</v>
      </c>
      <c r="R403" s="5">
        <v>4</v>
      </c>
      <c r="S403" s="5">
        <v>156</v>
      </c>
      <c r="T403" s="5">
        <v>0</v>
      </c>
      <c r="U403" s="17">
        <v>5.5</v>
      </c>
      <c r="V403" s="5" t="s">
        <v>178</v>
      </c>
      <c r="W403" s="17">
        <v>132</v>
      </c>
      <c r="X403" s="8">
        <v>17.489999999999998</v>
      </c>
      <c r="Y403" s="47">
        <v>1600</v>
      </c>
      <c r="Z403" s="72" t="s">
        <v>2165</v>
      </c>
      <c r="AA403" s="72" t="s">
        <v>2845</v>
      </c>
      <c r="AB403" s="47" t="str">
        <f t="shared" si="115"/>
        <v>15x10, 4x156, 0 OS, 1600 lbs</v>
      </c>
      <c r="AC403" s="2" t="s">
        <v>3942</v>
      </c>
      <c r="AD403" s="46" t="str">
        <f>IF(AC403="N/A","None",VLOOKUP(AC403,ACCESSORIES!F:N,9,FALSE))</f>
        <v>Snap In</v>
      </c>
      <c r="AE403" s="82">
        <f>_xlfn.IFNA(VLOOKUP(AC403,ACCESSORIES!F:J,5,FALSE),"N/A")</f>
        <v>22</v>
      </c>
      <c r="AF403" s="80" t="s">
        <v>85</v>
      </c>
      <c r="AG403" s="80" t="s">
        <v>85</v>
      </c>
      <c r="AH403" s="73" t="s">
        <v>85</v>
      </c>
      <c r="AI403" s="2" t="s">
        <v>85</v>
      </c>
      <c r="AJ403" s="9" t="str">
        <f>_xlfn.IFNA(VLOOKUP(AI403,ACCESSORIES!F:J,5,FALSE),"N/A")</f>
        <v>N/A</v>
      </c>
      <c r="AK403" s="74" t="s">
        <v>237</v>
      </c>
      <c r="AL403" s="74" t="s">
        <v>85</v>
      </c>
      <c r="AM403" s="38" t="str">
        <f>_xlfn.IFNA(VLOOKUP(AL403,ACCESSORIES!F:J,5,FALSE),"N/A")</f>
        <v>N/A</v>
      </c>
      <c r="AN403" s="74" t="s">
        <v>85</v>
      </c>
      <c r="AO403" s="74">
        <v>14.1</v>
      </c>
      <c r="AP403" s="74">
        <v>60</v>
      </c>
      <c r="AQ403" s="74">
        <v>180</v>
      </c>
      <c r="AR403" s="25">
        <v>0</v>
      </c>
      <c r="AS403" s="25">
        <v>15.9</v>
      </c>
      <c r="AT403" s="25">
        <v>25</v>
      </c>
      <c r="AU403" s="25">
        <v>24.19</v>
      </c>
      <c r="AV403" s="25">
        <v>168</v>
      </c>
      <c r="AW403" s="25">
        <v>165</v>
      </c>
      <c r="AX403" s="77">
        <v>115</v>
      </c>
      <c r="AY403" s="49">
        <v>37.799999999999997</v>
      </c>
      <c r="AZ403" s="49">
        <v>38</v>
      </c>
      <c r="BA403" s="49">
        <v>110</v>
      </c>
      <c r="BB403" s="48">
        <f t="shared" si="117"/>
        <v>4.33</v>
      </c>
      <c r="BC403" s="3" t="s">
        <v>85</v>
      </c>
      <c r="BD403" s="412" t="str">
        <f>_xlfn.IFNA(VLOOKUP(BC403,ACCESSORIES!F:J,5,FALSE),"N/A")</f>
        <v>N/A</v>
      </c>
      <c r="BE403" s="3" t="s">
        <v>85</v>
      </c>
      <c r="BF403" s="412" t="str">
        <f>_xlfn.IFNA(VLOOKUP(BE403,ACCESSORIES!F:J,5,FALSE),"N/A")</f>
        <v>N/A</v>
      </c>
      <c r="BG403" s="70">
        <v>22</v>
      </c>
      <c r="BH403" s="50">
        <v>17.8740157480315</v>
      </c>
      <c r="BI403" s="50">
        <v>17.8740157480315</v>
      </c>
      <c r="BJ403" s="50">
        <v>12.9133858267717</v>
      </c>
      <c r="BK403" s="357">
        <f t="shared" si="122"/>
        <v>6.7606048000000252E-2</v>
      </c>
      <c r="BL403" s="5">
        <v>48</v>
      </c>
      <c r="BM403" s="107" t="s">
        <v>3771</v>
      </c>
      <c r="BN403" s="46" t="s">
        <v>3891</v>
      </c>
      <c r="BO403" s="74" t="s">
        <v>4730</v>
      </c>
      <c r="BP403" s="74" t="s">
        <v>3907</v>
      </c>
      <c r="BQ403" s="74" t="s">
        <v>5142</v>
      </c>
      <c r="BR403" s="74" t="s">
        <v>2734</v>
      </c>
      <c r="BS403" s="74" t="s">
        <v>5140</v>
      </c>
      <c r="BT403" s="74" t="s">
        <v>5141</v>
      </c>
      <c r="BU403" s="74"/>
      <c r="BV403" s="74"/>
      <c r="BW403" s="74"/>
      <c r="BX403" s="74"/>
      <c r="BY403" s="300" t="s">
        <v>6404</v>
      </c>
      <c r="BZ403" s="356" t="s">
        <v>7346</v>
      </c>
      <c r="CA403" s="300" t="s">
        <v>6408</v>
      </c>
      <c r="CB403" s="356" t="s">
        <v>7347</v>
      </c>
      <c r="CC403" s="86" t="str">
        <f t="shared" si="118"/>
        <v>MR409 Bead Grip, 15x10, 5+5/0mm Offset, 4x156, 132mm Centerbore, Matte Black</v>
      </c>
      <c r="CD403" s="74" t="s">
        <v>3719</v>
      </c>
      <c r="CE403" s="74" t="s">
        <v>3720</v>
      </c>
      <c r="CF403" s="74" t="str">
        <f t="shared" si="119"/>
        <v>UTV (4XX)</v>
      </c>
    </row>
    <row r="404" spans="1:84" s="36" customFormat="1" ht="15" customHeight="1">
      <c r="A404" s="22">
        <f t="shared" si="120"/>
        <v>402</v>
      </c>
      <c r="B404" s="4" t="s">
        <v>84</v>
      </c>
      <c r="C404" s="92" t="s">
        <v>1055</v>
      </c>
      <c r="D404" s="5" t="s">
        <v>5416</v>
      </c>
      <c r="E404" s="84" t="str">
        <f>CONCATENATE(LEFT(D404,5),VLOOKUP(CONCATENATE(O404,"x",P404),'WHEEL PART NUMBER GUIDE'!$B$9:$C$51,2,FALSE),VLOOKUP(CONCATENATE(Q404, W404), 'WHEEL PART NUMBER GUIDE'!$Q$6:$R$98, 2, FALSE),VLOOKUP(Z404,'WHEEL PART NUMBER GUIDE'!$J$8:$K$54,2, FALSE),IF(V404="N/A",IF(ABS(T404)&lt;10,"0"&amp;ABS(T404),ABS(T404)),CONCATENATE(LEFT(V404,1),RIGHT(V404,1))), G404, H404)</f>
        <v>MR40951060555</v>
      </c>
      <c r="F404" s="84" t="str">
        <f t="shared" si="116"/>
        <v>MR40951060555</v>
      </c>
      <c r="G404" s="83"/>
      <c r="H404" s="83"/>
      <c r="I404" s="346">
        <v>191682036187</v>
      </c>
      <c r="J404" s="102">
        <v>45224.461742847219</v>
      </c>
      <c r="K404" s="78" t="s">
        <v>1230</v>
      </c>
      <c r="L404" s="328">
        <v>261</v>
      </c>
      <c r="M404" s="85">
        <f t="shared" si="114"/>
        <v>261</v>
      </c>
      <c r="N404" s="630"/>
      <c r="O404" s="5">
        <v>15</v>
      </c>
      <c r="P404" s="70">
        <v>10</v>
      </c>
      <c r="Q404" s="92" t="str">
        <f t="shared" si="121"/>
        <v>6x5.5</v>
      </c>
      <c r="R404" s="5">
        <v>6</v>
      </c>
      <c r="S404" s="5">
        <v>5.5</v>
      </c>
      <c r="T404" s="5">
        <v>0</v>
      </c>
      <c r="U404" s="17">
        <v>5.5</v>
      </c>
      <c r="V404" s="5" t="s">
        <v>178</v>
      </c>
      <c r="W404" s="17">
        <v>78.3</v>
      </c>
      <c r="X404" s="8">
        <v>18.298367761344842</v>
      </c>
      <c r="Y404" s="47">
        <v>1600</v>
      </c>
      <c r="Z404" s="72" t="s">
        <v>2165</v>
      </c>
      <c r="AA404" s="72" t="s">
        <v>2845</v>
      </c>
      <c r="AB404" s="47" t="str">
        <f t="shared" si="115"/>
        <v>15x10, 6x5.5, 0 OS, 1600 lbs</v>
      </c>
      <c r="AC404" s="2" t="s">
        <v>3945</v>
      </c>
      <c r="AD404" s="46" t="str">
        <f>IF(AC404="N/A","None",VLOOKUP(AC404,ACCESSORIES!F:N,9,FALSE))</f>
        <v>Snap In</v>
      </c>
      <c r="AE404" s="82">
        <f>_xlfn.IFNA(VLOOKUP(AC404,ACCESSORIES!F:J,5,FALSE),"N/A")</f>
        <v>22</v>
      </c>
      <c r="AF404" s="80" t="s">
        <v>85</v>
      </c>
      <c r="AG404" s="80" t="s">
        <v>85</v>
      </c>
      <c r="AH404" s="73" t="s">
        <v>85</v>
      </c>
      <c r="AI404" s="2" t="s">
        <v>85</v>
      </c>
      <c r="AJ404" s="9" t="str">
        <f>_xlfn.IFNA(VLOOKUP(AI404,ACCESSORIES!F:J,5,FALSE),"N/A")</f>
        <v>N/A</v>
      </c>
      <c r="AK404" s="74" t="s">
        <v>237</v>
      </c>
      <c r="AL404" s="74" t="s">
        <v>85</v>
      </c>
      <c r="AM404" s="38" t="str">
        <f>_xlfn.IFNA(VLOOKUP(AL404,ACCESSORIES!F:J,5,FALSE),"N/A")</f>
        <v>N/A</v>
      </c>
      <c r="AN404" s="74" t="s">
        <v>85</v>
      </c>
      <c r="AO404" s="74">
        <v>14.1</v>
      </c>
      <c r="AP404" s="74">
        <v>60</v>
      </c>
      <c r="AQ404" s="74">
        <v>180</v>
      </c>
      <c r="AR404" s="25">
        <v>0</v>
      </c>
      <c r="AS404" s="25">
        <v>15.9</v>
      </c>
      <c r="AT404" s="25">
        <v>25</v>
      </c>
      <c r="AU404" s="25">
        <v>24.19</v>
      </c>
      <c r="AV404" s="25">
        <v>168</v>
      </c>
      <c r="AW404" s="25">
        <v>165</v>
      </c>
      <c r="AX404" s="77">
        <v>78.3</v>
      </c>
      <c r="AY404" s="49">
        <v>37</v>
      </c>
      <c r="AZ404" s="49">
        <v>37</v>
      </c>
      <c r="BA404" s="49">
        <v>110</v>
      </c>
      <c r="BB404" s="48">
        <f t="shared" si="117"/>
        <v>4.33</v>
      </c>
      <c r="BC404" s="3" t="s">
        <v>85</v>
      </c>
      <c r="BD404" s="412" t="str">
        <f>_xlfn.IFNA(VLOOKUP(BC404,ACCESSORIES!F:J,5,FALSE),"N/A")</f>
        <v>N/A</v>
      </c>
      <c r="BE404" s="3" t="s">
        <v>85</v>
      </c>
      <c r="BF404" s="412" t="str">
        <f>_xlfn.IFNA(VLOOKUP(BE404,ACCESSORIES!F:J,5,FALSE),"N/A")</f>
        <v>N/A</v>
      </c>
      <c r="BG404" s="70">
        <v>23</v>
      </c>
      <c r="BH404" s="50">
        <v>17.8740157480315</v>
      </c>
      <c r="BI404" s="50">
        <v>17.8740157480315</v>
      </c>
      <c r="BJ404" s="50">
        <v>12.9133858267717</v>
      </c>
      <c r="BK404" s="357">
        <f t="shared" si="122"/>
        <v>6.7606048000000252E-2</v>
      </c>
      <c r="BL404" s="5">
        <v>48</v>
      </c>
      <c r="BM404" s="107" t="s">
        <v>3771</v>
      </c>
      <c r="BN404" s="46" t="s">
        <v>3891</v>
      </c>
      <c r="BO404" s="74" t="s">
        <v>4730</v>
      </c>
      <c r="BP404" s="74" t="s">
        <v>3907</v>
      </c>
      <c r="BQ404" s="74" t="s">
        <v>5142</v>
      </c>
      <c r="BR404" s="74" t="s">
        <v>2734</v>
      </c>
      <c r="BS404" s="74" t="s">
        <v>5140</v>
      </c>
      <c r="BT404" s="74" t="s">
        <v>5141</v>
      </c>
      <c r="BU404" s="74"/>
      <c r="BV404" s="74"/>
      <c r="BW404" s="74"/>
      <c r="BX404" s="74"/>
      <c r="BY404" s="300" t="s">
        <v>8124</v>
      </c>
      <c r="BZ404" s="356" t="s">
        <v>8125</v>
      </c>
      <c r="CA404" s="300" t="s">
        <v>8126</v>
      </c>
      <c r="CB404" s="356" t="s">
        <v>8127</v>
      </c>
      <c r="CC404" s="86" t="str">
        <f t="shared" si="118"/>
        <v>MR409 Bead Grip, 15x10, 5+5/0mm Offset, 6x5.5, 78.3mm Centerbore, Matte Black</v>
      </c>
      <c r="CD404" s="74" t="s">
        <v>3719</v>
      </c>
      <c r="CE404" s="74" t="s">
        <v>3720</v>
      </c>
      <c r="CF404" s="74" t="str">
        <f t="shared" si="119"/>
        <v>UTV (4XX)</v>
      </c>
    </row>
    <row r="405" spans="1:84" s="36" customFormat="1" ht="15" customHeight="1">
      <c r="A405" s="22">
        <f t="shared" si="120"/>
        <v>403</v>
      </c>
      <c r="B405" s="4" t="s">
        <v>84</v>
      </c>
      <c r="C405" s="92" t="s">
        <v>1055</v>
      </c>
      <c r="D405" s="5" t="s">
        <v>5418</v>
      </c>
      <c r="E405" s="84" t="str">
        <f>CONCATENATE(LEFT(D405,5),VLOOKUP(CONCATENATE(O405,"x",P405),'WHEEL PART NUMBER GUIDE'!$B$9:$C$51,2,FALSE),VLOOKUP(CONCATENATE(Q405, W405), 'WHEEL PART NUMBER GUIDE'!$Q$6:$R$98, 2, FALSE),VLOOKUP(Z405,'WHEEL PART NUMBER GUIDE'!$J$8:$K$54,2, FALSE),IF(V405="N/A",IF(ABS(T405)&lt;10,"0"&amp;ABS(T405),ABS(T405)),CONCATENATE(LEFT(V405,1),RIGHT(V405,1))), G405, H405)</f>
        <v>MR41157047543</v>
      </c>
      <c r="F405" s="84" t="str">
        <f t="shared" si="116"/>
        <v>MR41157047543</v>
      </c>
      <c r="G405" s="83"/>
      <c r="H405" s="83"/>
      <c r="I405" s="72" t="s">
        <v>3322</v>
      </c>
      <c r="J405" s="299">
        <v>43714</v>
      </c>
      <c r="K405" s="78" t="s">
        <v>1230</v>
      </c>
      <c r="L405" s="328">
        <v>230</v>
      </c>
      <c r="M405" s="85">
        <f t="shared" si="114"/>
        <v>230</v>
      </c>
      <c r="N405" s="630"/>
      <c r="O405" s="5">
        <v>15</v>
      </c>
      <c r="P405" s="70">
        <v>7</v>
      </c>
      <c r="Q405" s="92" t="str">
        <f t="shared" si="121"/>
        <v>4x136</v>
      </c>
      <c r="R405" s="5">
        <v>4</v>
      </c>
      <c r="S405" s="5">
        <v>136</v>
      </c>
      <c r="T405" s="5">
        <v>13</v>
      </c>
      <c r="U405" s="17">
        <v>4.5</v>
      </c>
      <c r="V405" s="5" t="s">
        <v>168</v>
      </c>
      <c r="W405" s="17">
        <v>106.25</v>
      </c>
      <c r="X405" s="8">
        <v>14.81</v>
      </c>
      <c r="Y405" s="47">
        <v>1600</v>
      </c>
      <c r="Z405" s="72" t="s">
        <v>2165</v>
      </c>
      <c r="AA405" s="72" t="s">
        <v>2845</v>
      </c>
      <c r="AB405" s="47" t="str">
        <f t="shared" si="115"/>
        <v>15x7, 4x136, 13 OS, 1600 lbs</v>
      </c>
      <c r="AC405" s="2" t="s">
        <v>3945</v>
      </c>
      <c r="AD405" s="46" t="str">
        <f>IF(AC405="N/A","None",VLOOKUP(AC405,ACCESSORIES!F:N,9,FALSE))</f>
        <v>Snap In</v>
      </c>
      <c r="AE405" s="82">
        <f>_xlfn.IFNA(VLOOKUP(AC405,ACCESSORIES!F:J,5,FALSE),"N/A")</f>
        <v>22</v>
      </c>
      <c r="AF405" s="80" t="s">
        <v>85</v>
      </c>
      <c r="AG405" s="80" t="s">
        <v>85</v>
      </c>
      <c r="AH405" s="80" t="s">
        <v>85</v>
      </c>
      <c r="AI405" s="80" t="s">
        <v>85</v>
      </c>
      <c r="AJ405" s="9" t="str">
        <f>_xlfn.IFNA(VLOOKUP(AI405,ACCESSORIES!F:J,5,FALSE),"N/A")</f>
        <v>N/A</v>
      </c>
      <c r="AK405" s="74" t="s">
        <v>237</v>
      </c>
      <c r="AL405" s="74" t="s">
        <v>85</v>
      </c>
      <c r="AM405" s="38" t="str">
        <f>_xlfn.IFNA(VLOOKUP(AL405,ACCESSORIES!F:J,5,FALSE),"N/A")</f>
        <v>N/A</v>
      </c>
      <c r="AN405" s="74" t="s">
        <v>85</v>
      </c>
      <c r="AO405" s="74">
        <v>14.1</v>
      </c>
      <c r="AP405" s="74">
        <v>60</v>
      </c>
      <c r="AQ405" s="74">
        <v>180</v>
      </c>
      <c r="AR405" s="25">
        <v>0</v>
      </c>
      <c r="AS405" s="25">
        <v>8.8000000000000007</v>
      </c>
      <c r="AT405" s="25">
        <v>20</v>
      </c>
      <c r="AU405" s="25">
        <v>23</v>
      </c>
      <c r="AV405" s="25">
        <v>171</v>
      </c>
      <c r="AW405" s="25">
        <v>167</v>
      </c>
      <c r="AX405" s="77">
        <v>96</v>
      </c>
      <c r="AY405" s="49">
        <v>40</v>
      </c>
      <c r="AZ405" s="49">
        <v>40</v>
      </c>
      <c r="BA405" s="49">
        <v>47</v>
      </c>
      <c r="BB405" s="48">
        <f t="shared" si="117"/>
        <v>1.85</v>
      </c>
      <c r="BC405" s="3" t="s">
        <v>85</v>
      </c>
      <c r="BD405" s="412" t="str">
        <f>_xlfn.IFNA(VLOOKUP(BC405,ACCESSORIES!F:J,5,FALSE),"N/A")</f>
        <v>N/A</v>
      </c>
      <c r="BE405" s="3" t="s">
        <v>85</v>
      </c>
      <c r="BF405" s="412" t="str">
        <f>_xlfn.IFNA(VLOOKUP(BE405,ACCESSORIES!F:J,5,FALSE),"N/A")</f>
        <v>N/A</v>
      </c>
      <c r="BG405" s="70">
        <v>20</v>
      </c>
      <c r="BH405" s="50">
        <v>17.8740157480315</v>
      </c>
      <c r="BI405" s="50">
        <v>17.8740157480315</v>
      </c>
      <c r="BJ405" s="50">
        <v>9.8425196850393704</v>
      </c>
      <c r="BK405" s="357">
        <f t="shared" si="122"/>
        <v>5.1529000000000012E-2</v>
      </c>
      <c r="BL405" s="5">
        <v>48</v>
      </c>
      <c r="BM405" s="107" t="s">
        <v>3771</v>
      </c>
      <c r="BN405" s="46" t="s">
        <v>3891</v>
      </c>
      <c r="BO405" s="74" t="s">
        <v>4730</v>
      </c>
      <c r="BP405" s="74" t="s">
        <v>3907</v>
      </c>
      <c r="BQ405" s="74" t="s">
        <v>5163</v>
      </c>
      <c r="BR405" s="74" t="s">
        <v>2734</v>
      </c>
      <c r="BS405" s="74" t="s">
        <v>4116</v>
      </c>
      <c r="BT405" s="74" t="s">
        <v>5141</v>
      </c>
      <c r="BU405" s="74"/>
      <c r="BV405" s="74"/>
      <c r="BW405" s="74"/>
      <c r="BX405" s="74"/>
      <c r="BY405" s="300" t="s">
        <v>8132</v>
      </c>
      <c r="BZ405" s="356" t="s">
        <v>8133</v>
      </c>
      <c r="CA405" s="300" t="s">
        <v>8134</v>
      </c>
      <c r="CB405" s="356" t="s">
        <v>8135</v>
      </c>
      <c r="CC405" s="86" t="str">
        <f t="shared" si="118"/>
        <v>MR411 Bead Grip, 15x7, 4+3/+13mm Offset, 4x136, 106.25mm Centerbore, Matte Black</v>
      </c>
      <c r="CD405" s="74" t="s">
        <v>3719</v>
      </c>
      <c r="CE405" s="74" t="s">
        <v>3720</v>
      </c>
      <c r="CF405" s="74" t="str">
        <f t="shared" si="119"/>
        <v>UTV (4XX)</v>
      </c>
    </row>
    <row r="406" spans="1:84" s="36" customFormat="1" ht="15" customHeight="1">
      <c r="A406" s="22">
        <f t="shared" si="120"/>
        <v>404</v>
      </c>
      <c r="B406" s="4" t="s">
        <v>84</v>
      </c>
      <c r="C406" s="92" t="s">
        <v>1055</v>
      </c>
      <c r="D406" s="5" t="s">
        <v>5418</v>
      </c>
      <c r="E406" s="84" t="str">
        <f>CONCATENATE(LEFT(D406,5),VLOOKUP(CONCATENATE(O406,"x",P406),'WHEEL PART NUMBER GUIDE'!$B$9:$C$51,2,FALSE),VLOOKUP(CONCATENATE(Q406, W406), 'WHEEL PART NUMBER GUIDE'!$Q$6:$R$98, 2, FALSE),VLOOKUP(Z406,'WHEEL PART NUMBER GUIDE'!$J$8:$K$54,2, FALSE),IF(V406="N/A",IF(ABS(T406)&lt;10,"0"&amp;ABS(T406),ABS(T406)),CONCATENATE(LEFT(V406,1),RIGHT(V406,1))), G406, H406)</f>
        <v>MR41157046543</v>
      </c>
      <c r="F406" s="84" t="str">
        <f t="shared" si="116"/>
        <v>MR41157046543</v>
      </c>
      <c r="G406" s="83"/>
      <c r="H406" s="83"/>
      <c r="I406" s="72" t="s">
        <v>3324</v>
      </c>
      <c r="J406" s="299">
        <v>43714</v>
      </c>
      <c r="K406" s="78" t="s">
        <v>1230</v>
      </c>
      <c r="L406" s="328">
        <v>230</v>
      </c>
      <c r="M406" s="85">
        <f t="shared" si="114"/>
        <v>230</v>
      </c>
      <c r="N406" s="630"/>
      <c r="O406" s="5">
        <v>15</v>
      </c>
      <c r="P406" s="70">
        <v>7</v>
      </c>
      <c r="Q406" s="92" t="str">
        <f t="shared" si="121"/>
        <v>4x156</v>
      </c>
      <c r="R406" s="5">
        <v>4</v>
      </c>
      <c r="S406" s="5">
        <v>156</v>
      </c>
      <c r="T406" s="5">
        <v>13</v>
      </c>
      <c r="U406" s="17">
        <v>4.5</v>
      </c>
      <c r="V406" s="5" t="s">
        <v>168</v>
      </c>
      <c r="W406" s="17">
        <v>132</v>
      </c>
      <c r="X406" s="8">
        <v>14.1</v>
      </c>
      <c r="Y406" s="47">
        <v>1600</v>
      </c>
      <c r="Z406" s="72" t="s">
        <v>2165</v>
      </c>
      <c r="AA406" s="72" t="s">
        <v>2845</v>
      </c>
      <c r="AB406" s="47" t="str">
        <f t="shared" si="115"/>
        <v>15x7, 4x156, 13 OS, 1600 lbs</v>
      </c>
      <c r="AC406" s="2" t="s">
        <v>3942</v>
      </c>
      <c r="AD406" s="46" t="str">
        <f>IF(AC406="N/A","None",VLOOKUP(AC406,ACCESSORIES!F:N,9,FALSE))</f>
        <v>Snap In</v>
      </c>
      <c r="AE406" s="82">
        <f>_xlfn.IFNA(VLOOKUP(AC406,ACCESSORIES!F:J,5,FALSE),"N/A")</f>
        <v>22</v>
      </c>
      <c r="AF406" s="80" t="s">
        <v>85</v>
      </c>
      <c r="AG406" s="80" t="s">
        <v>85</v>
      </c>
      <c r="AH406" s="80" t="s">
        <v>85</v>
      </c>
      <c r="AI406" s="80" t="s">
        <v>85</v>
      </c>
      <c r="AJ406" s="9" t="str">
        <f>_xlfn.IFNA(VLOOKUP(AI406,ACCESSORIES!F:J,5,FALSE),"N/A")</f>
        <v>N/A</v>
      </c>
      <c r="AK406" s="74" t="s">
        <v>237</v>
      </c>
      <c r="AL406" s="74" t="s">
        <v>85</v>
      </c>
      <c r="AM406" s="38" t="str">
        <f>_xlfn.IFNA(VLOOKUP(AL406,ACCESSORIES!F:J,5,FALSE),"N/A")</f>
        <v>N/A</v>
      </c>
      <c r="AN406" s="74" t="s">
        <v>85</v>
      </c>
      <c r="AO406" s="74">
        <v>14.1</v>
      </c>
      <c r="AP406" s="74">
        <v>60</v>
      </c>
      <c r="AQ406" s="74">
        <v>180</v>
      </c>
      <c r="AR406" s="25">
        <v>0</v>
      </c>
      <c r="AS406" s="25">
        <v>8.8000000000000007</v>
      </c>
      <c r="AT406" s="25">
        <v>20</v>
      </c>
      <c r="AU406" s="25">
        <v>23</v>
      </c>
      <c r="AV406" s="25">
        <v>171</v>
      </c>
      <c r="AW406" s="25">
        <v>167</v>
      </c>
      <c r="AX406" s="77">
        <v>115</v>
      </c>
      <c r="AY406" s="49">
        <v>40</v>
      </c>
      <c r="AZ406" s="49">
        <v>40</v>
      </c>
      <c r="BA406" s="49">
        <v>47</v>
      </c>
      <c r="BB406" s="48">
        <f t="shared" si="117"/>
        <v>1.85</v>
      </c>
      <c r="BC406" s="3" t="s">
        <v>85</v>
      </c>
      <c r="BD406" s="412" t="str">
        <f>_xlfn.IFNA(VLOOKUP(BC406,ACCESSORIES!F:J,5,FALSE),"N/A")</f>
        <v>N/A</v>
      </c>
      <c r="BE406" s="3" t="s">
        <v>85</v>
      </c>
      <c r="BF406" s="412" t="str">
        <f>_xlfn.IFNA(VLOOKUP(BE406,ACCESSORIES!F:J,5,FALSE),"N/A")</f>
        <v>N/A</v>
      </c>
      <c r="BG406" s="70">
        <v>18</v>
      </c>
      <c r="BH406" s="50">
        <v>17.8740157480315</v>
      </c>
      <c r="BI406" s="50">
        <v>17.8740157480315</v>
      </c>
      <c r="BJ406" s="50">
        <v>9.8425196850393704</v>
      </c>
      <c r="BK406" s="357">
        <f t="shared" si="122"/>
        <v>5.1529000000000012E-2</v>
      </c>
      <c r="BL406" s="5">
        <v>48</v>
      </c>
      <c r="BM406" s="107" t="s">
        <v>3771</v>
      </c>
      <c r="BN406" s="46" t="s">
        <v>3891</v>
      </c>
      <c r="BO406" s="74" t="s">
        <v>4730</v>
      </c>
      <c r="BP406" s="74" t="s">
        <v>3907</v>
      </c>
      <c r="BQ406" s="74" t="s">
        <v>5163</v>
      </c>
      <c r="BR406" s="74" t="s">
        <v>2734</v>
      </c>
      <c r="BS406" s="74" t="s">
        <v>4116</v>
      </c>
      <c r="BT406" s="74" t="s">
        <v>5141</v>
      </c>
      <c r="BU406" s="74"/>
      <c r="BV406" s="74"/>
      <c r="BW406" s="74"/>
      <c r="BX406" s="74"/>
      <c r="BY406" s="300" t="s">
        <v>8132</v>
      </c>
      <c r="BZ406" s="356" t="s">
        <v>8133</v>
      </c>
      <c r="CA406" s="300" t="s">
        <v>8134</v>
      </c>
      <c r="CB406" s="356" t="s">
        <v>8135</v>
      </c>
      <c r="CC406" s="86" t="str">
        <f t="shared" si="118"/>
        <v>MR411 Bead Grip, 15x7, 4+3/+13mm Offset, 4x156, 132mm Centerbore, Matte Black</v>
      </c>
      <c r="CD406" s="74" t="s">
        <v>3719</v>
      </c>
      <c r="CE406" s="74" t="s">
        <v>3720</v>
      </c>
      <c r="CF406" s="74" t="str">
        <f t="shared" si="119"/>
        <v>UTV (4XX)</v>
      </c>
    </row>
    <row r="407" spans="1:84" s="36" customFormat="1" ht="15" customHeight="1">
      <c r="A407" s="22">
        <f t="shared" si="120"/>
        <v>405</v>
      </c>
      <c r="B407" s="4" t="s">
        <v>84</v>
      </c>
      <c r="C407" s="92" t="s">
        <v>1055</v>
      </c>
      <c r="D407" s="5" t="s">
        <v>5418</v>
      </c>
      <c r="E407" s="84" t="str">
        <f>CONCATENATE(LEFT(D407,5),VLOOKUP(CONCATENATE(O407,"x",P407),'WHEEL PART NUMBER GUIDE'!$B$9:$C$51,2,FALSE),VLOOKUP(CONCATENATE(Q407, W407), 'WHEEL PART NUMBER GUIDE'!$Q$6:$R$98, 2, FALSE),VLOOKUP(Z407,'WHEEL PART NUMBER GUIDE'!$J$8:$K$54,2, FALSE),IF(V407="N/A",IF(ABS(T407)&lt;10,"0"&amp;ABS(T407),ABS(T407)),CONCATENATE(LEFT(V407,1),RIGHT(V407,1))), G407, H407)</f>
        <v>MR41157046843</v>
      </c>
      <c r="F407" s="84" t="str">
        <f t="shared" si="116"/>
        <v>MR41157046843</v>
      </c>
      <c r="G407" s="83"/>
      <c r="H407" s="83"/>
      <c r="I407" s="72" t="s">
        <v>3325</v>
      </c>
      <c r="J407" s="299">
        <v>43714</v>
      </c>
      <c r="K407" s="78" t="s">
        <v>1230</v>
      </c>
      <c r="L407" s="328">
        <v>230</v>
      </c>
      <c r="M407" s="85">
        <f t="shared" si="114"/>
        <v>230</v>
      </c>
      <c r="N407" s="630"/>
      <c r="O407" s="5">
        <v>15</v>
      </c>
      <c r="P407" s="70">
        <v>7</v>
      </c>
      <c r="Q407" s="92" t="str">
        <f t="shared" si="121"/>
        <v>4x156</v>
      </c>
      <c r="R407" s="5">
        <v>4</v>
      </c>
      <c r="S407" s="5">
        <v>156</v>
      </c>
      <c r="T407" s="5">
        <v>13</v>
      </c>
      <c r="U407" s="17">
        <v>4.5</v>
      </c>
      <c r="V407" s="5" t="s">
        <v>168</v>
      </c>
      <c r="W407" s="17">
        <v>132</v>
      </c>
      <c r="X407" s="8">
        <v>14.4</v>
      </c>
      <c r="Y407" s="47">
        <v>1600</v>
      </c>
      <c r="Z407" s="72" t="s">
        <v>2516</v>
      </c>
      <c r="AA407" s="72" t="s">
        <v>2850</v>
      </c>
      <c r="AB407" s="47" t="str">
        <f t="shared" si="115"/>
        <v>15x7, 4x156, 13 OS, 1600 lbs</v>
      </c>
      <c r="AC407" s="2" t="s">
        <v>3942</v>
      </c>
      <c r="AD407" s="46" t="str">
        <f>IF(AC407="N/A","None",VLOOKUP(AC407,ACCESSORIES!F:N,9,FALSE))</f>
        <v>Snap In</v>
      </c>
      <c r="AE407" s="82">
        <f>_xlfn.IFNA(VLOOKUP(AC407,ACCESSORIES!F:J,5,FALSE),"N/A")</f>
        <v>22</v>
      </c>
      <c r="AF407" s="80" t="s">
        <v>85</v>
      </c>
      <c r="AG407" s="80" t="s">
        <v>85</v>
      </c>
      <c r="AH407" s="80" t="s">
        <v>85</v>
      </c>
      <c r="AI407" s="80" t="s">
        <v>85</v>
      </c>
      <c r="AJ407" s="9" t="str">
        <f>_xlfn.IFNA(VLOOKUP(AI407,ACCESSORIES!F:J,5,FALSE),"N/A")</f>
        <v>N/A</v>
      </c>
      <c r="AK407" s="74" t="s">
        <v>237</v>
      </c>
      <c r="AL407" s="74" t="s">
        <v>85</v>
      </c>
      <c r="AM407" s="38" t="str">
        <f>_xlfn.IFNA(VLOOKUP(AL407,ACCESSORIES!F:J,5,FALSE),"N/A")</f>
        <v>N/A</v>
      </c>
      <c r="AN407" s="74" t="s">
        <v>85</v>
      </c>
      <c r="AO407" s="74">
        <v>14.1</v>
      </c>
      <c r="AP407" s="74">
        <v>60</v>
      </c>
      <c r="AQ407" s="74">
        <v>180</v>
      </c>
      <c r="AR407" s="25">
        <v>0</v>
      </c>
      <c r="AS407" s="25">
        <v>8.8000000000000007</v>
      </c>
      <c r="AT407" s="25">
        <v>20</v>
      </c>
      <c r="AU407" s="25">
        <v>23</v>
      </c>
      <c r="AV407" s="25">
        <v>171</v>
      </c>
      <c r="AW407" s="25">
        <v>167</v>
      </c>
      <c r="AX407" s="77">
        <v>115</v>
      </c>
      <c r="AY407" s="49">
        <v>40</v>
      </c>
      <c r="AZ407" s="49">
        <v>40</v>
      </c>
      <c r="BA407" s="49">
        <v>47</v>
      </c>
      <c r="BB407" s="48">
        <f t="shared" si="117"/>
        <v>1.85</v>
      </c>
      <c r="BC407" s="3" t="s">
        <v>85</v>
      </c>
      <c r="BD407" s="412" t="str">
        <f>_xlfn.IFNA(VLOOKUP(BC407,ACCESSORIES!F:J,5,FALSE),"N/A")</f>
        <v>N/A</v>
      </c>
      <c r="BE407" s="3" t="s">
        <v>85</v>
      </c>
      <c r="BF407" s="412" t="str">
        <f>_xlfn.IFNA(VLOOKUP(BE407,ACCESSORIES!F:J,5,FALSE),"N/A")</f>
        <v>N/A</v>
      </c>
      <c r="BG407" s="70">
        <v>19</v>
      </c>
      <c r="BH407" s="50">
        <v>17.8740157480315</v>
      </c>
      <c r="BI407" s="50">
        <v>17.8740157480315</v>
      </c>
      <c r="BJ407" s="50">
        <v>9.8425196850393704</v>
      </c>
      <c r="BK407" s="357">
        <f t="shared" si="122"/>
        <v>5.1529000000000012E-2</v>
      </c>
      <c r="BL407" s="5">
        <v>48</v>
      </c>
      <c r="BM407" s="107" t="s">
        <v>3771</v>
      </c>
      <c r="BN407" s="46" t="s">
        <v>3891</v>
      </c>
      <c r="BO407" s="74" t="s">
        <v>4730</v>
      </c>
      <c r="BP407" s="74" t="s">
        <v>3907</v>
      </c>
      <c r="BQ407" s="74" t="s">
        <v>5163</v>
      </c>
      <c r="BR407" s="74" t="s">
        <v>2734</v>
      </c>
      <c r="BS407" s="74" t="s">
        <v>4116</v>
      </c>
      <c r="BT407" s="74" t="s">
        <v>5141</v>
      </c>
      <c r="BU407" s="74"/>
      <c r="BV407" s="74"/>
      <c r="BW407" s="74"/>
      <c r="BX407" s="74"/>
      <c r="BY407" s="300" t="s">
        <v>8129</v>
      </c>
      <c r="BZ407" s="356" t="s">
        <v>8128</v>
      </c>
      <c r="CA407" s="300" t="s">
        <v>8130</v>
      </c>
      <c r="CB407" s="356" t="s">
        <v>8131</v>
      </c>
      <c r="CC407" s="86" t="str">
        <f t="shared" si="118"/>
        <v>MR411 Bead Grip, 15x7, 4+3/+13mm Offset, 4x156, 132mm Centerbore, Gloss Titanium</v>
      </c>
      <c r="CD407" s="74" t="s">
        <v>3719</v>
      </c>
      <c r="CE407" s="74" t="s">
        <v>3720</v>
      </c>
      <c r="CF407" s="74" t="str">
        <f t="shared" si="119"/>
        <v>UTV (4XX)</v>
      </c>
    </row>
    <row r="408" spans="1:84" s="36" customFormat="1" ht="15" customHeight="1">
      <c r="A408" s="22">
        <f t="shared" si="120"/>
        <v>406</v>
      </c>
      <c r="B408" s="4" t="s">
        <v>84</v>
      </c>
      <c r="C408" s="92" t="s">
        <v>1055</v>
      </c>
      <c r="D408" s="5" t="s">
        <v>5418</v>
      </c>
      <c r="E408" s="84" t="str">
        <f>CONCATENATE(LEFT(D408,5),VLOOKUP(CONCATENATE(O408,"x",P408),'WHEEL PART NUMBER GUIDE'!$B$9:$C$51,2,FALSE),VLOOKUP(CONCATENATE(Q408, W408), 'WHEEL PART NUMBER GUIDE'!$Q$6:$R$98, 2, FALSE),VLOOKUP(Z408,'WHEEL PART NUMBER GUIDE'!$J$8:$K$54,2, FALSE),IF(V408="N/A",IF(ABS(T408)&lt;10,"0"&amp;ABS(T408),ABS(T408)),CONCATENATE(LEFT(V408,1),RIGHT(V408,1))), G408, H408)</f>
        <v>MR41157047552</v>
      </c>
      <c r="F408" s="84" t="str">
        <f t="shared" si="116"/>
        <v>MR41157047552</v>
      </c>
      <c r="G408" s="83"/>
      <c r="H408" s="83"/>
      <c r="I408" s="72" t="s">
        <v>3326</v>
      </c>
      <c r="J408" s="299">
        <v>43714</v>
      </c>
      <c r="K408" s="78" t="s">
        <v>1230</v>
      </c>
      <c r="L408" s="328">
        <v>230</v>
      </c>
      <c r="M408" s="85">
        <f t="shared" si="114"/>
        <v>230</v>
      </c>
      <c r="N408" s="630"/>
      <c r="O408" s="5">
        <v>15</v>
      </c>
      <c r="P408" s="70">
        <v>7</v>
      </c>
      <c r="Q408" s="92" t="str">
        <f t="shared" si="121"/>
        <v>4x136</v>
      </c>
      <c r="R408" s="5">
        <v>4</v>
      </c>
      <c r="S408" s="5">
        <v>136</v>
      </c>
      <c r="T408" s="5">
        <v>38</v>
      </c>
      <c r="U408" s="17">
        <v>5.5</v>
      </c>
      <c r="V408" s="5" t="s">
        <v>166</v>
      </c>
      <c r="W408" s="17">
        <v>106.25</v>
      </c>
      <c r="X408" s="8">
        <v>15.03</v>
      </c>
      <c r="Y408" s="47">
        <v>1600</v>
      </c>
      <c r="Z408" s="72" t="s">
        <v>2165</v>
      </c>
      <c r="AA408" s="72" t="s">
        <v>2845</v>
      </c>
      <c r="AB408" s="47" t="str">
        <f t="shared" si="115"/>
        <v>15x7, 4x136, 38 OS, 1600 lbs</v>
      </c>
      <c r="AC408" s="2" t="s">
        <v>3945</v>
      </c>
      <c r="AD408" s="46" t="str">
        <f>IF(AC408="N/A","None",VLOOKUP(AC408,ACCESSORIES!F:N,9,FALSE))</f>
        <v>Snap In</v>
      </c>
      <c r="AE408" s="82">
        <f>_xlfn.IFNA(VLOOKUP(AC408,ACCESSORIES!F:J,5,FALSE),"N/A")</f>
        <v>22</v>
      </c>
      <c r="AF408" s="80" t="s">
        <v>85</v>
      </c>
      <c r="AG408" s="80" t="s">
        <v>85</v>
      </c>
      <c r="AH408" s="80" t="s">
        <v>85</v>
      </c>
      <c r="AI408" s="80" t="s">
        <v>85</v>
      </c>
      <c r="AJ408" s="9" t="str">
        <f>_xlfn.IFNA(VLOOKUP(AI408,ACCESSORIES!F:J,5,FALSE),"N/A")</f>
        <v>N/A</v>
      </c>
      <c r="AK408" s="74" t="s">
        <v>237</v>
      </c>
      <c r="AL408" s="74" t="s">
        <v>85</v>
      </c>
      <c r="AM408" s="38" t="str">
        <f>_xlfn.IFNA(VLOOKUP(AL408,ACCESSORIES!F:J,5,FALSE),"N/A")</f>
        <v>N/A</v>
      </c>
      <c r="AN408" s="74" t="s">
        <v>85</v>
      </c>
      <c r="AO408" s="74">
        <v>14.1</v>
      </c>
      <c r="AP408" s="74">
        <v>60</v>
      </c>
      <c r="AQ408" s="74">
        <v>180</v>
      </c>
      <c r="AR408" s="25">
        <v>0</v>
      </c>
      <c r="AS408" s="25">
        <v>7</v>
      </c>
      <c r="AT408" s="25">
        <v>13.7</v>
      </c>
      <c r="AU408" s="25">
        <v>6.9</v>
      </c>
      <c r="AV408" s="25">
        <v>170</v>
      </c>
      <c r="AW408" s="25">
        <v>167</v>
      </c>
      <c r="AX408" s="77">
        <v>96</v>
      </c>
      <c r="AY408" s="49">
        <v>40</v>
      </c>
      <c r="AZ408" s="49">
        <v>40</v>
      </c>
      <c r="BA408" s="49">
        <v>40</v>
      </c>
      <c r="BB408" s="48">
        <f t="shared" si="117"/>
        <v>1.57</v>
      </c>
      <c r="BC408" s="3" t="s">
        <v>85</v>
      </c>
      <c r="BD408" s="412" t="str">
        <f>_xlfn.IFNA(VLOOKUP(BC408,ACCESSORIES!F:J,5,FALSE),"N/A")</f>
        <v>N/A</v>
      </c>
      <c r="BE408" s="3" t="s">
        <v>85</v>
      </c>
      <c r="BF408" s="412" t="str">
        <f>_xlfn.IFNA(VLOOKUP(BE408,ACCESSORIES!F:J,5,FALSE),"N/A")</f>
        <v>N/A</v>
      </c>
      <c r="BG408" s="70">
        <v>19</v>
      </c>
      <c r="BH408" s="50">
        <v>17.8740157480315</v>
      </c>
      <c r="BI408" s="50">
        <v>17.8740157480315</v>
      </c>
      <c r="BJ408" s="50">
        <v>9.8425196850393704</v>
      </c>
      <c r="BK408" s="357">
        <f t="shared" si="122"/>
        <v>5.1529000000000012E-2</v>
      </c>
      <c r="BL408" s="5">
        <v>48</v>
      </c>
      <c r="BM408" s="107" t="s">
        <v>3771</v>
      </c>
      <c r="BN408" s="46" t="s">
        <v>3891</v>
      </c>
      <c r="BO408" s="74" t="s">
        <v>4730</v>
      </c>
      <c r="BP408" s="74" t="s">
        <v>3907</v>
      </c>
      <c r="BQ408" s="74" t="s">
        <v>5163</v>
      </c>
      <c r="BR408" s="74" t="s">
        <v>2734</v>
      </c>
      <c r="BS408" s="74" t="s">
        <v>4116</v>
      </c>
      <c r="BT408" s="74" t="s">
        <v>5141</v>
      </c>
      <c r="BU408" s="74"/>
      <c r="BV408" s="74"/>
      <c r="BW408" s="74"/>
      <c r="BX408" s="74"/>
      <c r="BY408" s="300" t="s">
        <v>8132</v>
      </c>
      <c r="BZ408" s="356" t="s">
        <v>8133</v>
      </c>
      <c r="CA408" s="300" t="s">
        <v>8134</v>
      </c>
      <c r="CB408" s="356" t="s">
        <v>8135</v>
      </c>
      <c r="CC408" s="86" t="str">
        <f t="shared" si="118"/>
        <v>MR411 Bead Grip, 15x7, 5+2/+38mm Offset, 4x136, 106.25mm Centerbore, Matte Black</v>
      </c>
      <c r="CD408" s="74" t="s">
        <v>3719</v>
      </c>
      <c r="CE408" s="74" t="s">
        <v>3720</v>
      </c>
      <c r="CF408" s="74" t="str">
        <f t="shared" si="119"/>
        <v>UTV (4XX)</v>
      </c>
    </row>
    <row r="409" spans="1:84" s="36" customFormat="1" ht="15" customHeight="1">
      <c r="A409" s="22">
        <f t="shared" si="120"/>
        <v>407</v>
      </c>
      <c r="B409" s="4" t="s">
        <v>84</v>
      </c>
      <c r="C409" s="92" t="s">
        <v>1055</v>
      </c>
      <c r="D409" s="5" t="s">
        <v>5418</v>
      </c>
      <c r="E409" s="84" t="str">
        <f>CONCATENATE(LEFT(D409,5),VLOOKUP(CONCATENATE(O409,"x",P409),'WHEEL PART NUMBER GUIDE'!$B$9:$C$51,2,FALSE),VLOOKUP(CONCATENATE(Q409, W409), 'WHEEL PART NUMBER GUIDE'!$Q$6:$R$98, 2, FALSE),VLOOKUP(Z409,'WHEEL PART NUMBER GUIDE'!$J$8:$K$54,2, FALSE),IF(V409="N/A",IF(ABS(T409)&lt;10,"0"&amp;ABS(T409),ABS(T409)),CONCATENATE(LEFT(V409,1),RIGHT(V409,1))), G409, H409)</f>
        <v>MR41157047852</v>
      </c>
      <c r="F409" s="84" t="str">
        <f t="shared" si="116"/>
        <v>MR41157047852</v>
      </c>
      <c r="G409" s="83"/>
      <c r="H409" s="83"/>
      <c r="I409" s="72" t="s">
        <v>3327</v>
      </c>
      <c r="J409" s="299">
        <v>43714</v>
      </c>
      <c r="K409" s="78" t="s">
        <v>3713</v>
      </c>
      <c r="L409" s="328">
        <v>230</v>
      </c>
      <c r="M409" s="85" t="str">
        <f t="shared" si="114"/>
        <v/>
      </c>
      <c r="N409" s="630"/>
      <c r="O409" s="5">
        <v>15</v>
      </c>
      <c r="P409" s="70">
        <v>7</v>
      </c>
      <c r="Q409" s="92" t="str">
        <f t="shared" si="121"/>
        <v>4x136</v>
      </c>
      <c r="R409" s="5">
        <v>4</v>
      </c>
      <c r="S409" s="5">
        <v>136</v>
      </c>
      <c r="T409" s="5">
        <v>38</v>
      </c>
      <c r="U409" s="17">
        <v>5.5</v>
      </c>
      <c r="V409" s="5" t="s">
        <v>166</v>
      </c>
      <c r="W409" s="17">
        <v>106.25</v>
      </c>
      <c r="X409" s="8">
        <v>15.29</v>
      </c>
      <c r="Y409" s="47">
        <v>1600</v>
      </c>
      <c r="Z409" s="72" t="s">
        <v>2516</v>
      </c>
      <c r="AA409" s="72" t="s">
        <v>2850</v>
      </c>
      <c r="AB409" s="47" t="str">
        <f t="shared" si="115"/>
        <v>15x7, 4x136, 38 OS, 1600 lbs</v>
      </c>
      <c r="AC409" s="2" t="s">
        <v>3945</v>
      </c>
      <c r="AD409" s="46" t="str">
        <f>IF(AC409="N/A","None",VLOOKUP(AC409,ACCESSORIES!F:N,9,FALSE))</f>
        <v>Snap In</v>
      </c>
      <c r="AE409" s="82">
        <f>_xlfn.IFNA(VLOOKUP(AC409,ACCESSORIES!F:J,5,FALSE),"N/A")</f>
        <v>22</v>
      </c>
      <c r="AF409" s="80" t="s">
        <v>85</v>
      </c>
      <c r="AG409" s="80" t="s">
        <v>85</v>
      </c>
      <c r="AH409" s="80" t="s">
        <v>85</v>
      </c>
      <c r="AI409" s="80" t="s">
        <v>85</v>
      </c>
      <c r="AJ409" s="9" t="str">
        <f>_xlfn.IFNA(VLOOKUP(AI409,ACCESSORIES!F:J,5,FALSE),"N/A")</f>
        <v>N/A</v>
      </c>
      <c r="AK409" s="74" t="s">
        <v>237</v>
      </c>
      <c r="AL409" s="74" t="s">
        <v>85</v>
      </c>
      <c r="AM409" s="38" t="str">
        <f>_xlfn.IFNA(VLOOKUP(AL409,ACCESSORIES!F:J,5,FALSE),"N/A")</f>
        <v>N/A</v>
      </c>
      <c r="AN409" s="74" t="s">
        <v>85</v>
      </c>
      <c r="AO409" s="74">
        <v>14.1</v>
      </c>
      <c r="AP409" s="74">
        <v>60</v>
      </c>
      <c r="AQ409" s="74">
        <v>180</v>
      </c>
      <c r="AR409" s="25">
        <v>0</v>
      </c>
      <c r="AS409" s="25">
        <v>7</v>
      </c>
      <c r="AT409" s="25">
        <v>13.7</v>
      </c>
      <c r="AU409" s="25">
        <v>6.9</v>
      </c>
      <c r="AV409" s="25">
        <v>170</v>
      </c>
      <c r="AW409" s="25">
        <v>167</v>
      </c>
      <c r="AX409" s="77">
        <v>96</v>
      </c>
      <c r="AY409" s="49">
        <v>40</v>
      </c>
      <c r="AZ409" s="49">
        <v>40</v>
      </c>
      <c r="BA409" s="49">
        <v>40</v>
      </c>
      <c r="BB409" s="48">
        <f t="shared" si="117"/>
        <v>1.57</v>
      </c>
      <c r="BC409" s="3" t="s">
        <v>85</v>
      </c>
      <c r="BD409" s="412" t="str">
        <f>_xlfn.IFNA(VLOOKUP(BC409,ACCESSORIES!F:J,5,FALSE),"N/A")</f>
        <v>N/A</v>
      </c>
      <c r="BE409" s="3" t="s">
        <v>85</v>
      </c>
      <c r="BF409" s="412" t="str">
        <f>_xlfn.IFNA(VLOOKUP(BE409,ACCESSORIES!F:J,5,FALSE),"N/A")</f>
        <v>N/A</v>
      </c>
      <c r="BG409" s="70">
        <v>20</v>
      </c>
      <c r="BH409" s="50">
        <v>17.8740157480315</v>
      </c>
      <c r="BI409" s="50">
        <v>17.8740157480315</v>
      </c>
      <c r="BJ409" s="50">
        <v>9.8425196850393704</v>
      </c>
      <c r="BK409" s="357">
        <f t="shared" si="122"/>
        <v>5.1529000000000012E-2</v>
      </c>
      <c r="BL409" s="5">
        <v>48</v>
      </c>
      <c r="BM409" s="107" t="s">
        <v>3771</v>
      </c>
      <c r="BN409" s="46" t="s">
        <v>3891</v>
      </c>
      <c r="BO409" s="74" t="s">
        <v>4730</v>
      </c>
      <c r="BP409" s="74" t="s">
        <v>3907</v>
      </c>
      <c r="BQ409" s="74" t="s">
        <v>5163</v>
      </c>
      <c r="BR409" s="74" t="s">
        <v>2734</v>
      </c>
      <c r="BS409" s="74" t="s">
        <v>4116</v>
      </c>
      <c r="BT409" s="74" t="s">
        <v>5141</v>
      </c>
      <c r="BU409" s="74"/>
      <c r="BV409" s="74"/>
      <c r="BW409" s="74"/>
      <c r="BX409" s="74"/>
      <c r="BY409" s="300" t="s">
        <v>8129</v>
      </c>
      <c r="BZ409" s="356" t="s">
        <v>8128</v>
      </c>
      <c r="CA409" s="300" t="s">
        <v>8130</v>
      </c>
      <c r="CB409" s="356" t="s">
        <v>8131</v>
      </c>
      <c r="CC409" s="86" t="str">
        <f t="shared" si="118"/>
        <v>CLOSEOUT - MR411 Bead Grip, 15x7, 5+2/+38mm Offset, 4x136, 106.25mm Centerbore, Gloss Titanium</v>
      </c>
      <c r="CD409" s="74" t="s">
        <v>3719</v>
      </c>
      <c r="CE409" s="74" t="s">
        <v>3720</v>
      </c>
      <c r="CF409" s="74" t="str">
        <f t="shared" si="119"/>
        <v>UTV (4XX)</v>
      </c>
    </row>
    <row r="410" spans="1:84" s="36" customFormat="1" ht="15" customHeight="1">
      <c r="A410" s="22">
        <f t="shared" si="120"/>
        <v>408</v>
      </c>
      <c r="B410" s="4" t="s">
        <v>84</v>
      </c>
      <c r="C410" s="92" t="s">
        <v>1055</v>
      </c>
      <c r="D410" s="5" t="s">
        <v>5418</v>
      </c>
      <c r="E410" s="84" t="str">
        <f>CONCATENATE(LEFT(D410,5),VLOOKUP(CONCATENATE(O410,"x",P410),'WHEEL PART NUMBER GUIDE'!$B$9:$C$51,2,FALSE),VLOOKUP(CONCATENATE(Q410, W410), 'WHEEL PART NUMBER GUIDE'!$Q$6:$R$98, 2, FALSE),VLOOKUP(Z410,'WHEEL PART NUMBER GUIDE'!$J$8:$K$54,2, FALSE),IF(V410="N/A",IF(ABS(T410)&lt;10,"0"&amp;ABS(T410),ABS(T410)),CONCATENATE(LEFT(V410,1),RIGHT(V410,1))), G410, H410)</f>
        <v>MR41157046552</v>
      </c>
      <c r="F410" s="84" t="str">
        <f t="shared" si="116"/>
        <v>MR41157046552</v>
      </c>
      <c r="G410" s="83"/>
      <c r="H410" s="83"/>
      <c r="I410" s="72" t="s">
        <v>3328</v>
      </c>
      <c r="J410" s="299">
        <v>43714</v>
      </c>
      <c r="K410" s="78" t="s">
        <v>1230</v>
      </c>
      <c r="L410" s="328">
        <v>230</v>
      </c>
      <c r="M410" s="85">
        <f t="shared" si="114"/>
        <v>230</v>
      </c>
      <c r="N410" s="630"/>
      <c r="O410" s="5">
        <v>15</v>
      </c>
      <c r="P410" s="70">
        <v>7</v>
      </c>
      <c r="Q410" s="92" t="str">
        <f t="shared" si="121"/>
        <v>4x156</v>
      </c>
      <c r="R410" s="5">
        <v>4</v>
      </c>
      <c r="S410" s="5">
        <v>156</v>
      </c>
      <c r="T410" s="5">
        <v>38</v>
      </c>
      <c r="U410" s="17">
        <v>5.5</v>
      </c>
      <c r="V410" s="5" t="s">
        <v>166</v>
      </c>
      <c r="W410" s="17">
        <v>132</v>
      </c>
      <c r="X410" s="8">
        <v>14.59</v>
      </c>
      <c r="Y410" s="47">
        <v>1600</v>
      </c>
      <c r="Z410" s="72" t="s">
        <v>2165</v>
      </c>
      <c r="AA410" s="72" t="s">
        <v>2845</v>
      </c>
      <c r="AB410" s="47" t="str">
        <f t="shared" ref="AB410:AB456" si="123">_xlfn.CONCAT(O410,"x",P410,","," ",Q410,","," ",T410," ","OS",","," ",Y410," lbs")</f>
        <v>15x7, 4x156, 38 OS, 1600 lbs</v>
      </c>
      <c r="AC410" s="2" t="s">
        <v>3942</v>
      </c>
      <c r="AD410" s="46" t="str">
        <f>IF(AC410="N/A","None",VLOOKUP(AC410,ACCESSORIES!F:N,9,FALSE))</f>
        <v>Snap In</v>
      </c>
      <c r="AE410" s="82">
        <f>_xlfn.IFNA(VLOOKUP(AC410,ACCESSORIES!F:J,5,FALSE),"N/A")</f>
        <v>22</v>
      </c>
      <c r="AF410" s="80" t="s">
        <v>85</v>
      </c>
      <c r="AG410" s="80" t="s">
        <v>85</v>
      </c>
      <c r="AH410" s="80" t="s">
        <v>85</v>
      </c>
      <c r="AI410" s="80" t="s">
        <v>85</v>
      </c>
      <c r="AJ410" s="9" t="str">
        <f>_xlfn.IFNA(VLOOKUP(AI410,ACCESSORIES!F:J,5,FALSE),"N/A")</f>
        <v>N/A</v>
      </c>
      <c r="AK410" s="74" t="s">
        <v>237</v>
      </c>
      <c r="AL410" s="74" t="s">
        <v>85</v>
      </c>
      <c r="AM410" s="38" t="str">
        <f>_xlfn.IFNA(VLOOKUP(AL410,ACCESSORIES!F:J,5,FALSE),"N/A")</f>
        <v>N/A</v>
      </c>
      <c r="AN410" s="74" t="s">
        <v>85</v>
      </c>
      <c r="AO410" s="74">
        <v>14.1</v>
      </c>
      <c r="AP410" s="74">
        <v>60</v>
      </c>
      <c r="AQ410" s="74">
        <v>180</v>
      </c>
      <c r="AR410" s="25">
        <v>0</v>
      </c>
      <c r="AS410" s="25">
        <v>7</v>
      </c>
      <c r="AT410" s="25">
        <v>13.7</v>
      </c>
      <c r="AU410" s="25">
        <v>6.9</v>
      </c>
      <c r="AV410" s="25">
        <v>170</v>
      </c>
      <c r="AW410" s="25">
        <v>167</v>
      </c>
      <c r="AX410" s="77">
        <v>115</v>
      </c>
      <c r="AY410" s="49">
        <v>40</v>
      </c>
      <c r="AZ410" s="49">
        <v>40</v>
      </c>
      <c r="BA410" s="49">
        <v>40</v>
      </c>
      <c r="BB410" s="48">
        <f t="shared" si="117"/>
        <v>1.57</v>
      </c>
      <c r="BC410" s="3" t="s">
        <v>85</v>
      </c>
      <c r="BD410" s="412" t="str">
        <f>_xlfn.IFNA(VLOOKUP(BC410,ACCESSORIES!F:J,5,FALSE),"N/A")</f>
        <v>N/A</v>
      </c>
      <c r="BE410" s="3" t="s">
        <v>85</v>
      </c>
      <c r="BF410" s="412" t="str">
        <f>_xlfn.IFNA(VLOOKUP(BE410,ACCESSORIES!F:J,5,FALSE),"N/A")</f>
        <v>N/A</v>
      </c>
      <c r="BG410" s="70">
        <v>19</v>
      </c>
      <c r="BH410" s="50">
        <v>17.8740157480315</v>
      </c>
      <c r="BI410" s="50">
        <v>17.8740157480315</v>
      </c>
      <c r="BJ410" s="50">
        <v>9.8425196850393704</v>
      </c>
      <c r="BK410" s="357">
        <f t="shared" si="122"/>
        <v>5.1529000000000012E-2</v>
      </c>
      <c r="BL410" s="5">
        <v>48</v>
      </c>
      <c r="BM410" s="107" t="s">
        <v>3771</v>
      </c>
      <c r="BN410" s="46" t="s">
        <v>3891</v>
      </c>
      <c r="BO410" s="74" t="s">
        <v>4730</v>
      </c>
      <c r="BP410" s="74" t="s">
        <v>3907</v>
      </c>
      <c r="BQ410" s="74" t="s">
        <v>5163</v>
      </c>
      <c r="BR410" s="74" t="s">
        <v>2734</v>
      </c>
      <c r="BS410" s="74" t="s">
        <v>4116</v>
      </c>
      <c r="BT410" s="74" t="s">
        <v>5141</v>
      </c>
      <c r="BU410" s="74"/>
      <c r="BV410" s="74"/>
      <c r="BW410" s="74"/>
      <c r="BX410" s="74"/>
      <c r="BY410" s="300" t="s">
        <v>8132</v>
      </c>
      <c r="BZ410" s="356" t="s">
        <v>8133</v>
      </c>
      <c r="CA410" s="300" t="s">
        <v>8134</v>
      </c>
      <c r="CB410" s="356" t="s">
        <v>8135</v>
      </c>
      <c r="CC410" s="86" t="str">
        <f t="shared" si="118"/>
        <v>MR411 Bead Grip, 15x7, 5+2/+38mm Offset, 4x156, 132mm Centerbore, Matte Black</v>
      </c>
      <c r="CD410" s="74" t="s">
        <v>3719</v>
      </c>
      <c r="CE410" s="74" t="s">
        <v>3720</v>
      </c>
      <c r="CF410" s="74" t="str">
        <f t="shared" si="119"/>
        <v>UTV (4XX)</v>
      </c>
    </row>
    <row r="411" spans="1:84" s="36" customFormat="1" ht="15" customHeight="1">
      <c r="A411" s="22">
        <f t="shared" si="120"/>
        <v>409</v>
      </c>
      <c r="B411" s="4" t="s">
        <v>84</v>
      </c>
      <c r="C411" s="92" t="s">
        <v>1055</v>
      </c>
      <c r="D411" s="5" t="s">
        <v>5418</v>
      </c>
      <c r="E411" s="84" t="str">
        <f>CONCATENATE(LEFT(D411,5),VLOOKUP(CONCATENATE(O411,"x",P411),'WHEEL PART NUMBER GUIDE'!$B$9:$C$51,2,FALSE),VLOOKUP(CONCATENATE(Q411, W411), 'WHEEL PART NUMBER GUIDE'!$Q$6:$R$98, 2, FALSE),VLOOKUP(Z411,'WHEEL PART NUMBER GUIDE'!$J$8:$K$54,2, FALSE),IF(V411="N/A",IF(ABS(T411)&lt;10,"0"&amp;ABS(T411),ABS(T411)),CONCATENATE(LEFT(V411,1),RIGHT(V411,1))), G411, H411)</f>
        <v>MR41157046852</v>
      </c>
      <c r="F411" s="84" t="str">
        <f t="shared" si="116"/>
        <v>MR41157046852</v>
      </c>
      <c r="G411" s="83"/>
      <c r="H411" s="83"/>
      <c r="I411" s="72" t="s">
        <v>3329</v>
      </c>
      <c r="J411" s="299">
        <v>43714</v>
      </c>
      <c r="K411" s="78" t="s">
        <v>1230</v>
      </c>
      <c r="L411" s="328">
        <v>230</v>
      </c>
      <c r="M411" s="85">
        <f t="shared" si="114"/>
        <v>230</v>
      </c>
      <c r="N411" s="630"/>
      <c r="O411" s="5">
        <v>15</v>
      </c>
      <c r="P411" s="70">
        <v>7</v>
      </c>
      <c r="Q411" s="92" t="str">
        <f t="shared" si="121"/>
        <v>4x156</v>
      </c>
      <c r="R411" s="5">
        <v>4</v>
      </c>
      <c r="S411" s="5">
        <v>156</v>
      </c>
      <c r="T411" s="5">
        <v>38</v>
      </c>
      <c r="U411" s="17">
        <v>5.5</v>
      </c>
      <c r="V411" s="5" t="s">
        <v>166</v>
      </c>
      <c r="W411" s="17">
        <v>132</v>
      </c>
      <c r="X411" s="8">
        <v>14.73</v>
      </c>
      <c r="Y411" s="47">
        <v>1600</v>
      </c>
      <c r="Z411" s="72" t="s">
        <v>2516</v>
      </c>
      <c r="AA411" s="72" t="s">
        <v>2850</v>
      </c>
      <c r="AB411" s="47" t="str">
        <f t="shared" si="123"/>
        <v>15x7, 4x156, 38 OS, 1600 lbs</v>
      </c>
      <c r="AC411" s="2" t="s">
        <v>3942</v>
      </c>
      <c r="AD411" s="46" t="str">
        <f>IF(AC411="N/A","None",VLOOKUP(AC411,ACCESSORIES!F:N,9,FALSE))</f>
        <v>Snap In</v>
      </c>
      <c r="AE411" s="82">
        <f>_xlfn.IFNA(VLOOKUP(AC411,ACCESSORIES!F:J,5,FALSE),"N/A")</f>
        <v>22</v>
      </c>
      <c r="AF411" s="80" t="s">
        <v>85</v>
      </c>
      <c r="AG411" s="80" t="s">
        <v>85</v>
      </c>
      <c r="AH411" s="80" t="s">
        <v>85</v>
      </c>
      <c r="AI411" s="80" t="s">
        <v>85</v>
      </c>
      <c r="AJ411" s="9" t="str">
        <f>_xlfn.IFNA(VLOOKUP(AI411,ACCESSORIES!F:J,5,FALSE),"N/A")</f>
        <v>N/A</v>
      </c>
      <c r="AK411" s="74" t="s">
        <v>237</v>
      </c>
      <c r="AL411" s="74" t="s">
        <v>85</v>
      </c>
      <c r="AM411" s="38" t="str">
        <f>_xlfn.IFNA(VLOOKUP(AL411,ACCESSORIES!F:J,5,FALSE),"N/A")</f>
        <v>N/A</v>
      </c>
      <c r="AN411" s="74" t="s">
        <v>85</v>
      </c>
      <c r="AO411" s="74">
        <v>14.1</v>
      </c>
      <c r="AP411" s="74">
        <v>60</v>
      </c>
      <c r="AQ411" s="74">
        <v>180</v>
      </c>
      <c r="AR411" s="25">
        <v>0</v>
      </c>
      <c r="AS411" s="25">
        <v>7</v>
      </c>
      <c r="AT411" s="25">
        <v>13.7</v>
      </c>
      <c r="AU411" s="25">
        <v>6.9</v>
      </c>
      <c r="AV411" s="25">
        <v>170</v>
      </c>
      <c r="AW411" s="25">
        <v>167</v>
      </c>
      <c r="AX411" s="77">
        <v>115</v>
      </c>
      <c r="AY411" s="49">
        <v>40</v>
      </c>
      <c r="AZ411" s="49">
        <v>40</v>
      </c>
      <c r="BA411" s="49">
        <v>40</v>
      </c>
      <c r="BB411" s="48">
        <f t="shared" si="117"/>
        <v>1.57</v>
      </c>
      <c r="BC411" s="3" t="s">
        <v>85</v>
      </c>
      <c r="BD411" s="412" t="str">
        <f>_xlfn.IFNA(VLOOKUP(BC411,ACCESSORIES!F:J,5,FALSE),"N/A")</f>
        <v>N/A</v>
      </c>
      <c r="BE411" s="3" t="s">
        <v>85</v>
      </c>
      <c r="BF411" s="412" t="str">
        <f>_xlfn.IFNA(VLOOKUP(BE411,ACCESSORIES!F:J,5,FALSE),"N/A")</f>
        <v>N/A</v>
      </c>
      <c r="BG411" s="70">
        <v>19</v>
      </c>
      <c r="BH411" s="50">
        <v>17.8740157480315</v>
      </c>
      <c r="BI411" s="50">
        <v>17.8740157480315</v>
      </c>
      <c r="BJ411" s="50">
        <v>9.8425196850393704</v>
      </c>
      <c r="BK411" s="357">
        <f t="shared" si="122"/>
        <v>5.1529000000000012E-2</v>
      </c>
      <c r="BL411" s="5">
        <v>48</v>
      </c>
      <c r="BM411" s="107" t="s">
        <v>3771</v>
      </c>
      <c r="BN411" s="46" t="s">
        <v>3891</v>
      </c>
      <c r="BO411" s="74" t="s">
        <v>4730</v>
      </c>
      <c r="BP411" s="74" t="s">
        <v>3907</v>
      </c>
      <c r="BQ411" s="74" t="s">
        <v>5163</v>
      </c>
      <c r="BR411" s="74" t="s">
        <v>2734</v>
      </c>
      <c r="BS411" s="74" t="s">
        <v>4116</v>
      </c>
      <c r="BT411" s="74" t="s">
        <v>5141</v>
      </c>
      <c r="BU411" s="74"/>
      <c r="BV411" s="74"/>
      <c r="BW411" s="74"/>
      <c r="BX411" s="74"/>
      <c r="BY411" s="300" t="s">
        <v>8129</v>
      </c>
      <c r="BZ411" s="356" t="s">
        <v>8128</v>
      </c>
      <c r="CA411" s="300" t="s">
        <v>8130</v>
      </c>
      <c r="CB411" s="356" t="s">
        <v>8131</v>
      </c>
      <c r="CC411" s="86" t="str">
        <f t="shared" si="118"/>
        <v>MR411 Bead Grip, 15x7, 5+2/+38mm Offset, 4x156, 132mm Centerbore, Gloss Titanium</v>
      </c>
      <c r="CD411" s="74" t="s">
        <v>3719</v>
      </c>
      <c r="CE411" s="74" t="s">
        <v>3720</v>
      </c>
      <c r="CF411" s="74" t="str">
        <f t="shared" si="119"/>
        <v>UTV (4XX)</v>
      </c>
    </row>
    <row r="412" spans="1:84" s="36" customFormat="1" ht="15" customHeight="1">
      <c r="A412" s="22">
        <f t="shared" si="120"/>
        <v>410</v>
      </c>
      <c r="B412" s="4" t="s">
        <v>84</v>
      </c>
      <c r="C412" s="92" t="s">
        <v>1055</v>
      </c>
      <c r="D412" s="5" t="s">
        <v>5418</v>
      </c>
      <c r="E412" s="84" t="str">
        <f>CONCATENATE(LEFT(D412,5),VLOOKUP(CONCATENATE(O412,"x",P412),'WHEEL PART NUMBER GUIDE'!$B$9:$C$51,2,FALSE),VLOOKUP(CONCATENATE(Q412, W412), 'WHEEL PART NUMBER GUIDE'!$Q$6:$R$98, 2, FALSE),VLOOKUP(Z412,'WHEEL PART NUMBER GUIDE'!$J$8:$K$54,2, FALSE),IF(V412="N/A",IF(ABS(T412)&lt;10,"0"&amp;ABS(T412),ABS(T412)),CONCATENATE(LEFT(V412,1),RIGHT(V412,1))), G412, H412)</f>
        <v>MR41157012552</v>
      </c>
      <c r="F412" s="84" t="str">
        <f t="shared" si="116"/>
        <v>MR41157012552</v>
      </c>
      <c r="G412" s="83"/>
      <c r="H412" s="83"/>
      <c r="I412" s="72" t="s">
        <v>6546</v>
      </c>
      <c r="J412" s="305">
        <v>45062.526388888888</v>
      </c>
      <c r="K412" s="78" t="s">
        <v>1230</v>
      </c>
      <c r="L412" s="328">
        <v>230</v>
      </c>
      <c r="M412" s="85">
        <f t="shared" ref="M412:M457" si="124">IF(K412="Coming Soon",L412,IF(K412="Active",L412,""))</f>
        <v>230</v>
      </c>
      <c r="N412" s="630"/>
      <c r="O412" s="5">
        <v>15</v>
      </c>
      <c r="P412" s="70">
        <v>7</v>
      </c>
      <c r="Q412" s="92" t="str">
        <f t="shared" si="121"/>
        <v>5x4.5</v>
      </c>
      <c r="R412" s="5">
        <v>5</v>
      </c>
      <c r="S412" s="5">
        <v>4.5</v>
      </c>
      <c r="T412" s="5">
        <v>38</v>
      </c>
      <c r="U412" s="17">
        <v>5.5</v>
      </c>
      <c r="V412" s="5" t="s">
        <v>166</v>
      </c>
      <c r="W412" s="17">
        <v>72</v>
      </c>
      <c r="X412" s="8">
        <v>15.98</v>
      </c>
      <c r="Y412" s="47">
        <v>1600</v>
      </c>
      <c r="Z412" s="72" t="s">
        <v>2165</v>
      </c>
      <c r="AA412" s="72" t="s">
        <v>2845</v>
      </c>
      <c r="AB412" s="47" t="str">
        <f t="shared" si="123"/>
        <v>15x7, 5x4.5, 38 OS, 1600 lbs</v>
      </c>
      <c r="AC412" s="2" t="s">
        <v>6543</v>
      </c>
      <c r="AD412" s="46" t="str">
        <f>IF(AC412="N/A","None",VLOOKUP(AC412,ACCESSORIES!F:N,9,FALSE))</f>
        <v>Snap In</v>
      </c>
      <c r="AE412" s="82">
        <f>_xlfn.IFNA(VLOOKUP(AC412,ACCESSORIES!F:J,5,FALSE),"N/A")</f>
        <v>22</v>
      </c>
      <c r="AF412" s="80" t="s">
        <v>85</v>
      </c>
      <c r="AG412" s="80" t="s">
        <v>85</v>
      </c>
      <c r="AH412" s="80" t="s">
        <v>85</v>
      </c>
      <c r="AI412" s="80" t="s">
        <v>85</v>
      </c>
      <c r="AJ412" s="9" t="str">
        <f>_xlfn.IFNA(VLOOKUP(AI412,ACCESSORIES!F:J,5,FALSE),"N/A")</f>
        <v>N/A</v>
      </c>
      <c r="AK412" s="74" t="s">
        <v>237</v>
      </c>
      <c r="AL412" s="74" t="s">
        <v>85</v>
      </c>
      <c r="AM412" s="38" t="str">
        <f>_xlfn.IFNA(VLOOKUP(AL412,ACCESSORIES!F:J,5,FALSE),"N/A")</f>
        <v>N/A</v>
      </c>
      <c r="AN412" s="74" t="s">
        <v>85</v>
      </c>
      <c r="AO412" s="74">
        <v>14.1</v>
      </c>
      <c r="AP412" s="74">
        <v>60</v>
      </c>
      <c r="AQ412" s="74">
        <v>180</v>
      </c>
      <c r="AR412" s="25">
        <v>0</v>
      </c>
      <c r="AS412" s="25">
        <v>7</v>
      </c>
      <c r="AT412" s="25">
        <v>13.7</v>
      </c>
      <c r="AU412" s="25">
        <v>6.9</v>
      </c>
      <c r="AV412" s="25">
        <v>170</v>
      </c>
      <c r="AW412" s="25">
        <v>167</v>
      </c>
      <c r="AX412" s="77">
        <v>68.5</v>
      </c>
      <c r="AY412" s="49">
        <v>31.6</v>
      </c>
      <c r="AZ412" s="49">
        <v>43</v>
      </c>
      <c r="BA412" s="49">
        <v>40</v>
      </c>
      <c r="BB412" s="48">
        <f t="shared" si="117"/>
        <v>1.57</v>
      </c>
      <c r="BC412" s="3" t="s">
        <v>85</v>
      </c>
      <c r="BD412" s="412" t="str">
        <f>_xlfn.IFNA(VLOOKUP(BC412,ACCESSORIES!F:J,5,FALSE),"N/A")</f>
        <v>N/A</v>
      </c>
      <c r="BE412" s="3" t="s">
        <v>85</v>
      </c>
      <c r="BF412" s="412" t="str">
        <f>_xlfn.IFNA(VLOOKUP(BE412,ACCESSORIES!F:J,5,FALSE),"N/A")</f>
        <v>N/A</v>
      </c>
      <c r="BG412" s="70">
        <v>20</v>
      </c>
      <c r="BH412" s="50">
        <v>17.8740157480315</v>
      </c>
      <c r="BI412" s="50">
        <v>17.8740157480315</v>
      </c>
      <c r="BJ412" s="50">
        <v>9.8425196850393704</v>
      </c>
      <c r="BK412" s="357">
        <f t="shared" si="122"/>
        <v>5.1529000000000012E-2</v>
      </c>
      <c r="BL412" s="5">
        <v>48</v>
      </c>
      <c r="BM412" s="107" t="s">
        <v>3771</v>
      </c>
      <c r="BN412" s="46" t="s">
        <v>3891</v>
      </c>
      <c r="BO412" s="74" t="s">
        <v>4730</v>
      </c>
      <c r="BP412" s="74" t="s">
        <v>3907</v>
      </c>
      <c r="BQ412" s="74" t="s">
        <v>5163</v>
      </c>
      <c r="BR412" s="74" t="s">
        <v>2734</v>
      </c>
      <c r="BS412" s="74" t="s">
        <v>4116</v>
      </c>
      <c r="BT412" s="74" t="s">
        <v>5141</v>
      </c>
      <c r="BU412" s="74"/>
      <c r="BV412" s="74"/>
      <c r="BW412" s="74"/>
      <c r="BX412" s="74"/>
      <c r="BY412" s="300"/>
      <c r="BZ412" s="356"/>
      <c r="CA412" s="300"/>
      <c r="CB412" s="356"/>
      <c r="CC412" s="86" t="str">
        <f t="shared" si="118"/>
        <v>MR411 Bead Grip, 15x7, 5+2/+38mm Offset, 5x4.5, 72mm Centerbore, Matte Black</v>
      </c>
      <c r="CD412" s="74" t="s">
        <v>3719</v>
      </c>
      <c r="CE412" s="74" t="s">
        <v>3720</v>
      </c>
      <c r="CF412" s="74" t="str">
        <f t="shared" si="119"/>
        <v>UTV (4XX)</v>
      </c>
    </row>
    <row r="413" spans="1:84" s="36" customFormat="1" ht="15" customHeight="1">
      <c r="A413" s="22">
        <f t="shared" si="120"/>
        <v>411</v>
      </c>
      <c r="B413" s="4" t="s">
        <v>84</v>
      </c>
      <c r="C413" s="92" t="s">
        <v>1055</v>
      </c>
      <c r="D413" s="5" t="s">
        <v>5418</v>
      </c>
      <c r="E413" s="84" t="str">
        <f>CONCATENATE(LEFT(D413,5),VLOOKUP(CONCATENATE(O413,"x",P413),'WHEEL PART NUMBER GUIDE'!$B$9:$C$51,2,FALSE),VLOOKUP(CONCATENATE(Q413, W413), 'WHEEL PART NUMBER GUIDE'!$Q$6:$R$98, 2, FALSE),VLOOKUP(Z413,'WHEEL PART NUMBER GUIDE'!$J$8:$K$54,2, FALSE),IF(V413="N/A",IF(ABS(T413)&lt;10,"0"&amp;ABS(T413),ABS(T413)),CONCATENATE(LEFT(V413,1),RIGHT(V413,1))), G413, H413)</f>
        <v>MR41157060552</v>
      </c>
      <c r="F413" s="84" t="str">
        <f t="shared" si="116"/>
        <v>MR41157060552</v>
      </c>
      <c r="G413" s="83"/>
      <c r="H413" s="83"/>
      <c r="I413" s="346">
        <v>191682036224</v>
      </c>
      <c r="J413" s="102">
        <v>45224.461736111109</v>
      </c>
      <c r="K413" s="78" t="s">
        <v>1230</v>
      </c>
      <c r="L413" s="328">
        <v>230</v>
      </c>
      <c r="M413" s="85">
        <f t="shared" si="124"/>
        <v>230</v>
      </c>
      <c r="N413" s="630"/>
      <c r="O413" s="5">
        <v>15</v>
      </c>
      <c r="P413" s="70">
        <v>7</v>
      </c>
      <c r="Q413" s="92" t="str">
        <f t="shared" si="121"/>
        <v>6x5.5</v>
      </c>
      <c r="R413" s="5">
        <v>6</v>
      </c>
      <c r="S413" s="5">
        <v>5.5</v>
      </c>
      <c r="T413" s="5">
        <v>38</v>
      </c>
      <c r="U413" s="17">
        <v>5.5</v>
      </c>
      <c r="V413" s="5" t="s">
        <v>166</v>
      </c>
      <c r="W413" s="17">
        <v>78.3</v>
      </c>
      <c r="X413" s="8">
        <v>15.652820615126307</v>
      </c>
      <c r="Y413" s="47">
        <v>1600</v>
      </c>
      <c r="Z413" s="72" t="s">
        <v>2165</v>
      </c>
      <c r="AA413" s="72" t="s">
        <v>2845</v>
      </c>
      <c r="AB413" s="47" t="str">
        <f t="shared" si="123"/>
        <v>15x7, 6x5.5, 38 OS, 1600 lbs</v>
      </c>
      <c r="AC413" s="2" t="s">
        <v>3945</v>
      </c>
      <c r="AD413" s="46" t="str">
        <f>IF(AC413="N/A","None",VLOOKUP(AC413,ACCESSORIES!F:N,9,FALSE))</f>
        <v>Snap In</v>
      </c>
      <c r="AE413" s="82">
        <f>_xlfn.IFNA(VLOOKUP(AC413,ACCESSORIES!F:J,5,FALSE),"N/A")</f>
        <v>22</v>
      </c>
      <c r="AF413" s="80" t="s">
        <v>85</v>
      </c>
      <c r="AG413" s="80" t="s">
        <v>85</v>
      </c>
      <c r="AH413" s="80" t="s">
        <v>85</v>
      </c>
      <c r="AI413" s="80" t="s">
        <v>85</v>
      </c>
      <c r="AJ413" s="9" t="str">
        <f>_xlfn.IFNA(VLOOKUP(AI413,ACCESSORIES!F:J,5,FALSE),"N/A")</f>
        <v>N/A</v>
      </c>
      <c r="AK413" s="74" t="s">
        <v>237</v>
      </c>
      <c r="AL413" s="74" t="s">
        <v>85</v>
      </c>
      <c r="AM413" s="38" t="str">
        <f>_xlfn.IFNA(VLOOKUP(AL413,ACCESSORIES!F:J,5,FALSE),"N/A")</f>
        <v>N/A</v>
      </c>
      <c r="AN413" s="74" t="s">
        <v>85</v>
      </c>
      <c r="AO413" s="74">
        <v>14.1</v>
      </c>
      <c r="AP413" s="74">
        <v>60</v>
      </c>
      <c r="AQ413" s="74">
        <v>180</v>
      </c>
      <c r="AR413" s="25">
        <v>0</v>
      </c>
      <c r="AS413" s="25">
        <v>7</v>
      </c>
      <c r="AT413" s="25">
        <v>13.7</v>
      </c>
      <c r="AU413" s="25">
        <v>6.9</v>
      </c>
      <c r="AV413" s="25">
        <v>170</v>
      </c>
      <c r="AW413" s="25">
        <v>167</v>
      </c>
      <c r="AX413" s="77">
        <v>78.3</v>
      </c>
      <c r="AY413" s="49">
        <v>40</v>
      </c>
      <c r="AZ413" s="49">
        <v>40</v>
      </c>
      <c r="BA413" s="49">
        <v>40</v>
      </c>
      <c r="BB413" s="48">
        <f t="shared" si="117"/>
        <v>1.57</v>
      </c>
      <c r="BC413" s="3" t="s">
        <v>85</v>
      </c>
      <c r="BD413" s="412" t="str">
        <f>_xlfn.IFNA(VLOOKUP(BC413,ACCESSORIES!F:J,5,FALSE),"N/A")</f>
        <v>N/A</v>
      </c>
      <c r="BE413" s="3" t="s">
        <v>85</v>
      </c>
      <c r="BF413" s="412" t="str">
        <f>_xlfn.IFNA(VLOOKUP(BE413,ACCESSORIES!F:J,5,FALSE),"N/A")</f>
        <v>N/A</v>
      </c>
      <c r="BG413" s="70">
        <v>20</v>
      </c>
      <c r="BH413" s="50">
        <v>17.8740157480315</v>
      </c>
      <c r="BI413" s="50">
        <v>17.8740157480315</v>
      </c>
      <c r="BJ413" s="50">
        <v>9.8425196850393704</v>
      </c>
      <c r="BK413" s="357">
        <f t="shared" si="122"/>
        <v>5.1529000000000012E-2</v>
      </c>
      <c r="BL413" s="5">
        <v>48</v>
      </c>
      <c r="BM413" s="107" t="s">
        <v>3771</v>
      </c>
      <c r="BN413" s="46" t="s">
        <v>3891</v>
      </c>
      <c r="BO413" s="74" t="s">
        <v>4730</v>
      </c>
      <c r="BP413" s="74" t="s">
        <v>3907</v>
      </c>
      <c r="BQ413" s="74" t="s">
        <v>5163</v>
      </c>
      <c r="BR413" s="74" t="s">
        <v>2734</v>
      </c>
      <c r="BS413" s="74" t="s">
        <v>4116</v>
      </c>
      <c r="BT413" s="74" t="s">
        <v>5141</v>
      </c>
      <c r="BU413" s="74"/>
      <c r="BV413" s="74"/>
      <c r="BW413" s="74"/>
      <c r="BX413" s="74"/>
      <c r="BY413" s="300" t="s">
        <v>8136</v>
      </c>
      <c r="BZ413" s="356" t="s">
        <v>8137</v>
      </c>
      <c r="CA413" s="300" t="s">
        <v>8138</v>
      </c>
      <c r="CB413" s="356" t="s">
        <v>8139</v>
      </c>
      <c r="CC413" s="86" t="str">
        <f t="shared" si="118"/>
        <v>MR411 Bead Grip, 15x7, 5+2/+38mm Offset, 6x5.5, 78.3mm Centerbore, Matte Black</v>
      </c>
      <c r="CD413" s="74" t="s">
        <v>3719</v>
      </c>
      <c r="CE413" s="74" t="s">
        <v>3720</v>
      </c>
      <c r="CF413" s="74" t="str">
        <f t="shared" si="119"/>
        <v>UTV (4XX)</v>
      </c>
    </row>
    <row r="414" spans="1:84" s="36" customFormat="1" ht="15" customHeight="1">
      <c r="A414" s="22">
        <f t="shared" si="120"/>
        <v>412</v>
      </c>
      <c r="B414" s="4" t="s">
        <v>84</v>
      </c>
      <c r="C414" s="92" t="s">
        <v>1055</v>
      </c>
      <c r="D414" s="5" t="s">
        <v>5395</v>
      </c>
      <c r="E414" s="84" t="s">
        <v>5402</v>
      </c>
      <c r="F414" s="84" t="str">
        <f t="shared" si="116"/>
        <v>MR41255046343B</v>
      </c>
      <c r="G414" s="83" t="s">
        <v>1095</v>
      </c>
      <c r="H414" s="83"/>
      <c r="I414" s="72" t="s">
        <v>5398</v>
      </c>
      <c r="J414" s="315">
        <v>44512.441979166666</v>
      </c>
      <c r="K414" s="78" t="s">
        <v>3713</v>
      </c>
      <c r="L414" s="328">
        <v>776</v>
      </c>
      <c r="M414" s="85" t="str">
        <f t="shared" si="124"/>
        <v/>
      </c>
      <c r="N414" s="630"/>
      <c r="O414" s="5">
        <v>15</v>
      </c>
      <c r="P414" s="70">
        <v>5</v>
      </c>
      <c r="Q414" s="92" t="str">
        <f t="shared" si="121"/>
        <v>4x156</v>
      </c>
      <c r="R414" s="5">
        <v>4</v>
      </c>
      <c r="S414" s="5">
        <v>156</v>
      </c>
      <c r="T414" s="5">
        <v>43</v>
      </c>
      <c r="U414" s="17">
        <v>4.7</v>
      </c>
      <c r="V414" s="5" t="s">
        <v>5391</v>
      </c>
      <c r="W414" s="17">
        <v>120</v>
      </c>
      <c r="X414" s="8">
        <v>15.36</v>
      </c>
      <c r="Y414" s="47">
        <v>1600</v>
      </c>
      <c r="Z414" s="72" t="s">
        <v>5390</v>
      </c>
      <c r="AA414" s="72" t="s">
        <v>173</v>
      </c>
      <c r="AB414" s="47" t="str">
        <f t="shared" si="123"/>
        <v>15x5, 4x156, 43 OS, 1600 lbs</v>
      </c>
      <c r="AC414" s="2" t="s">
        <v>85</v>
      </c>
      <c r="AD414" s="46" t="str">
        <f>IF(AC414="N/A","None",VLOOKUP(AC414,ACCESSORIES!F:N,9,FALSE))</f>
        <v>None</v>
      </c>
      <c r="AE414" s="82" t="str">
        <f>_xlfn.IFNA(VLOOKUP(AC414,ACCESSORIES!F:J,5,FALSE),"N/A")</f>
        <v>N/A</v>
      </c>
      <c r="AF414" s="80" t="s">
        <v>85</v>
      </c>
      <c r="AG414" s="80" t="s">
        <v>85</v>
      </c>
      <c r="AH414" s="80" t="s">
        <v>85</v>
      </c>
      <c r="AI414" s="80" t="s">
        <v>85</v>
      </c>
      <c r="AJ414" s="9" t="str">
        <f>_xlfn.IFNA(VLOOKUP(AI414,ACCESSORIES!F:J,5,FALSE),"N/A")</f>
        <v>N/A</v>
      </c>
      <c r="AK414" s="74" t="s">
        <v>237</v>
      </c>
      <c r="AL414" s="74" t="s">
        <v>85</v>
      </c>
      <c r="AM414" s="38" t="str">
        <f>_xlfn.IFNA(VLOOKUP(AL414,ACCESSORIES!F:J,5,FALSE),"N/A")</f>
        <v>N/A</v>
      </c>
      <c r="AN414" s="74" t="s">
        <v>85</v>
      </c>
      <c r="AO414" s="74">
        <v>14.1</v>
      </c>
      <c r="AP414" s="74">
        <v>60</v>
      </c>
      <c r="AQ414" s="74">
        <v>186</v>
      </c>
      <c r="AR414" s="25">
        <v>0</v>
      </c>
      <c r="AS414" s="25">
        <v>5</v>
      </c>
      <c r="AT414" s="25">
        <v>11.8</v>
      </c>
      <c r="AU414" s="25">
        <v>6.7</v>
      </c>
      <c r="AV414" s="25">
        <v>176</v>
      </c>
      <c r="AW414" s="25">
        <v>167</v>
      </c>
      <c r="AX414" s="77" t="s">
        <v>85</v>
      </c>
      <c r="AY414" s="49" t="s">
        <v>85</v>
      </c>
      <c r="AZ414" s="49" t="s">
        <v>85</v>
      </c>
      <c r="BA414" s="49">
        <v>0</v>
      </c>
      <c r="BB414" s="48">
        <f t="shared" si="117"/>
        <v>0</v>
      </c>
      <c r="BC414" s="3" t="s">
        <v>5411</v>
      </c>
      <c r="BD414" s="412">
        <f>_xlfn.IFNA(VLOOKUP(BC414,ACCESSORIES!F:J,5,FALSE),"N/A")</f>
        <v>159</v>
      </c>
      <c r="BE414" s="3" t="s">
        <v>1481</v>
      </c>
      <c r="BF414" s="412">
        <f>_xlfn.IFNA(VLOOKUP(BE414,ACCESSORIES!F:J,5,FALSE),"N/A")</f>
        <v>11</v>
      </c>
      <c r="BG414" s="70">
        <v>20</v>
      </c>
      <c r="BH414" s="50">
        <v>17.8740157480315</v>
      </c>
      <c r="BI414" s="50">
        <v>17.8740157480315</v>
      </c>
      <c r="BJ414" s="50">
        <v>8.2677165354330704</v>
      </c>
      <c r="BK414" s="357">
        <f t="shared" si="122"/>
        <v>4.3284360000000008E-2</v>
      </c>
      <c r="BL414" s="5">
        <v>48</v>
      </c>
      <c r="BM414" s="107" t="s">
        <v>3771</v>
      </c>
      <c r="BN414" s="46" t="s">
        <v>3891</v>
      </c>
      <c r="BO414" s="74" t="s">
        <v>5191</v>
      </c>
      <c r="BP414" s="74" t="s">
        <v>5581</v>
      </c>
      <c r="BQ414" s="74" t="s">
        <v>5582</v>
      </c>
      <c r="BR414" s="74" t="s">
        <v>5583</v>
      </c>
      <c r="BS414" s="74" t="s">
        <v>5584</v>
      </c>
      <c r="BT414" s="74" t="s">
        <v>5585</v>
      </c>
      <c r="BU414" s="74" t="s">
        <v>5586</v>
      </c>
      <c r="BV414" s="74" t="s">
        <v>5186</v>
      </c>
      <c r="BW414" s="74"/>
      <c r="BX414" s="74"/>
      <c r="BY414" s="300" t="s">
        <v>8164</v>
      </c>
      <c r="BZ414" s="356" t="s">
        <v>8165</v>
      </c>
      <c r="CA414" s="300" t="s">
        <v>8166</v>
      </c>
      <c r="CB414" s="356" t="s">
        <v>8167</v>
      </c>
      <c r="CC414" s="86" t="str">
        <f t="shared" si="118"/>
        <v>CLOSEOUT - MR412 Beadlock, 15x5, 4.2+.8/+43mm Offset, 4x156, 120mm Centerbore, Machined - Raw, w/ BH-H24155</v>
      </c>
      <c r="CD414" s="74" t="s">
        <v>3719</v>
      </c>
      <c r="CE414" s="74" t="s">
        <v>3720</v>
      </c>
      <c r="CF414" s="74" t="str">
        <f t="shared" si="119"/>
        <v>UTV (4XX)</v>
      </c>
    </row>
    <row r="415" spans="1:84" s="36" customFormat="1" ht="15" customHeight="1">
      <c r="A415" s="22">
        <f t="shared" si="120"/>
        <v>413</v>
      </c>
      <c r="B415" s="4" t="s">
        <v>84</v>
      </c>
      <c r="C415" s="92" t="s">
        <v>1055</v>
      </c>
      <c r="D415" s="5" t="s">
        <v>5395</v>
      </c>
      <c r="E415" s="84" t="s">
        <v>5400</v>
      </c>
      <c r="F415" s="84" t="str">
        <f t="shared" si="116"/>
        <v>MR41255012343B</v>
      </c>
      <c r="G415" s="83" t="s">
        <v>1095</v>
      </c>
      <c r="H415" s="83"/>
      <c r="I415" s="72" t="s">
        <v>5399</v>
      </c>
      <c r="J415" s="315">
        <v>44512.442430555559</v>
      </c>
      <c r="K415" s="78" t="s">
        <v>1230</v>
      </c>
      <c r="L415" s="328">
        <v>776</v>
      </c>
      <c r="M415" s="85">
        <f t="shared" si="124"/>
        <v>776</v>
      </c>
      <c r="N415" s="630"/>
      <c r="O415" s="5">
        <v>15</v>
      </c>
      <c r="P415" s="70">
        <v>5</v>
      </c>
      <c r="Q415" s="92" t="str">
        <f t="shared" si="121"/>
        <v>5x4.5</v>
      </c>
      <c r="R415" s="5">
        <v>5</v>
      </c>
      <c r="S415" s="5">
        <v>4.5</v>
      </c>
      <c r="T415" s="5">
        <v>43</v>
      </c>
      <c r="U415" s="17">
        <v>4.7</v>
      </c>
      <c r="V415" s="5" t="s">
        <v>5391</v>
      </c>
      <c r="W415" s="17">
        <v>78</v>
      </c>
      <c r="X415" s="8">
        <v>16.2</v>
      </c>
      <c r="Y415" s="47">
        <v>1600</v>
      </c>
      <c r="Z415" s="72" t="s">
        <v>5390</v>
      </c>
      <c r="AA415" s="72" t="s">
        <v>173</v>
      </c>
      <c r="AB415" s="47" t="str">
        <f t="shared" si="123"/>
        <v>15x5, 5x4.5, 43 OS, 1600 lbs</v>
      </c>
      <c r="AC415" s="2" t="s">
        <v>85</v>
      </c>
      <c r="AD415" s="46" t="str">
        <f>IF(AC415="N/A","None",VLOOKUP(AC415,ACCESSORIES!F:N,9,FALSE))</f>
        <v>None</v>
      </c>
      <c r="AE415" s="82" t="str">
        <f>_xlfn.IFNA(VLOOKUP(AC415,ACCESSORIES!F:J,5,FALSE),"N/A")</f>
        <v>N/A</v>
      </c>
      <c r="AF415" s="80" t="s">
        <v>85</v>
      </c>
      <c r="AG415" s="80" t="s">
        <v>85</v>
      </c>
      <c r="AH415" s="80" t="s">
        <v>85</v>
      </c>
      <c r="AI415" s="80" t="s">
        <v>85</v>
      </c>
      <c r="AJ415" s="9" t="str">
        <f>_xlfn.IFNA(VLOOKUP(AI415,ACCESSORIES!F:J,5,FALSE),"N/A")</f>
        <v>N/A</v>
      </c>
      <c r="AK415" s="74" t="s">
        <v>237</v>
      </c>
      <c r="AL415" s="74" t="s">
        <v>85</v>
      </c>
      <c r="AM415" s="38" t="str">
        <f>_xlfn.IFNA(VLOOKUP(AL415,ACCESSORIES!F:J,5,FALSE),"N/A")</f>
        <v>N/A</v>
      </c>
      <c r="AN415" s="74" t="s">
        <v>85</v>
      </c>
      <c r="AO415" s="74">
        <v>14.1</v>
      </c>
      <c r="AP415" s="74">
        <v>60</v>
      </c>
      <c r="AQ415" s="74">
        <v>186</v>
      </c>
      <c r="AR415" s="25">
        <v>0</v>
      </c>
      <c r="AS415" s="25">
        <v>5</v>
      </c>
      <c r="AT415" s="25">
        <v>11.8</v>
      </c>
      <c r="AU415" s="25">
        <v>6.7</v>
      </c>
      <c r="AV415" s="25">
        <v>176</v>
      </c>
      <c r="AW415" s="25">
        <v>167</v>
      </c>
      <c r="AX415" s="77" t="s">
        <v>85</v>
      </c>
      <c r="AY415" s="49" t="s">
        <v>85</v>
      </c>
      <c r="AZ415" s="49" t="s">
        <v>85</v>
      </c>
      <c r="BA415" s="49">
        <v>0</v>
      </c>
      <c r="BB415" s="48">
        <f t="shared" si="117"/>
        <v>0</v>
      </c>
      <c r="BC415" s="3" t="s">
        <v>5411</v>
      </c>
      <c r="BD415" s="412">
        <f>_xlfn.IFNA(VLOOKUP(BC415,ACCESSORIES!F:J,5,FALSE),"N/A")</f>
        <v>159</v>
      </c>
      <c r="BE415" s="3" t="s">
        <v>1481</v>
      </c>
      <c r="BF415" s="412">
        <f>_xlfn.IFNA(VLOOKUP(BE415,ACCESSORIES!F:J,5,FALSE),"N/A")</f>
        <v>11</v>
      </c>
      <c r="BG415" s="70">
        <v>21</v>
      </c>
      <c r="BH415" s="50">
        <v>17.8740157480315</v>
      </c>
      <c r="BI415" s="50">
        <v>17.8740157480315</v>
      </c>
      <c r="BJ415" s="50">
        <v>8.2677165354330704</v>
      </c>
      <c r="BK415" s="357">
        <f t="shared" si="122"/>
        <v>4.3284360000000008E-2</v>
      </c>
      <c r="BL415" s="5">
        <v>48</v>
      </c>
      <c r="BM415" s="107" t="s">
        <v>3771</v>
      </c>
      <c r="BN415" s="46" t="s">
        <v>3891</v>
      </c>
      <c r="BO415" s="74" t="s">
        <v>5191</v>
      </c>
      <c r="BP415" s="74" t="s">
        <v>5581</v>
      </c>
      <c r="BQ415" s="74" t="s">
        <v>5582</v>
      </c>
      <c r="BR415" s="74" t="s">
        <v>5583</v>
      </c>
      <c r="BS415" s="74" t="s">
        <v>5584</v>
      </c>
      <c r="BT415" s="74" t="s">
        <v>5585</v>
      </c>
      <c r="BU415" s="74" t="s">
        <v>5586</v>
      </c>
      <c r="BV415" s="74" t="s">
        <v>5186</v>
      </c>
      <c r="BW415" s="74"/>
      <c r="BX415" s="74"/>
      <c r="BY415" s="300"/>
      <c r="BZ415" s="414"/>
      <c r="CA415" s="300"/>
      <c r="CB415" s="354"/>
      <c r="CC415" s="86" t="str">
        <f t="shared" si="118"/>
        <v>MR412 Beadlock, 15x5, 4.2+.8/+43mm Offset, 5x4.5, 78mm Centerbore, Machined - Raw, w/ BH-H24155</v>
      </c>
      <c r="CD415" s="74" t="s">
        <v>3719</v>
      </c>
      <c r="CE415" s="74" t="s">
        <v>3720</v>
      </c>
      <c r="CF415" s="74" t="str">
        <f t="shared" si="119"/>
        <v>UTV (4XX)</v>
      </c>
    </row>
    <row r="416" spans="1:84" s="36" customFormat="1" ht="15" customHeight="1">
      <c r="A416" s="22">
        <f t="shared" si="120"/>
        <v>414</v>
      </c>
      <c r="B416" s="4" t="s">
        <v>84</v>
      </c>
      <c r="C416" s="92" t="s">
        <v>1055</v>
      </c>
      <c r="D416" s="5" t="s">
        <v>5395</v>
      </c>
      <c r="E416" s="84" t="str">
        <f>CONCATENATE(LEFT(D416,5),VLOOKUP(CONCATENATE(O416,"x",P416),'WHEEL PART NUMBER GUIDE'!$B$9:$C$51,2,FALSE),VLOOKUP(CONCATENATE(Q416, W416), 'WHEEL PART NUMBER GUIDE'!$Q$6:$R$98, 2, FALSE),VLOOKUP(Z416,'WHEEL PART NUMBER GUIDE'!$J$8:$K$54,2, FALSE),IF(V416="N/A",IF(ABS(T416)&lt;10,"0"&amp;ABS(T416),ABS(T416)),CONCATENATE(LEFT(V416,1),RIGHT(V416,1))), G416, H416)</f>
        <v>MR41255060348B</v>
      </c>
      <c r="F416" s="84" t="str">
        <f t="shared" si="116"/>
        <v>MR41255060348B</v>
      </c>
      <c r="G416" s="83" t="s">
        <v>1095</v>
      </c>
      <c r="H416" s="83"/>
      <c r="I416" s="346">
        <v>191682036248</v>
      </c>
      <c r="J416" s="102">
        <v>45224.461743935186</v>
      </c>
      <c r="K416" s="78" t="s">
        <v>1230</v>
      </c>
      <c r="L416" s="328">
        <v>776</v>
      </c>
      <c r="M416" s="85">
        <f t="shared" si="124"/>
        <v>776</v>
      </c>
      <c r="N416" s="630"/>
      <c r="O416" s="5">
        <v>15</v>
      </c>
      <c r="P416" s="70">
        <v>5</v>
      </c>
      <c r="Q416" s="92" t="str">
        <f t="shared" si="121"/>
        <v>6x5.5</v>
      </c>
      <c r="R416" s="5">
        <v>6</v>
      </c>
      <c r="S416" s="5">
        <v>5.5</v>
      </c>
      <c r="T416" s="5">
        <v>43</v>
      </c>
      <c r="U416" s="17">
        <v>4.7</v>
      </c>
      <c r="V416" s="5" t="s">
        <v>5391</v>
      </c>
      <c r="W416" s="17">
        <v>78.3</v>
      </c>
      <c r="X416" s="8">
        <v>16.093745139496065</v>
      </c>
      <c r="Y416" s="47">
        <v>1600</v>
      </c>
      <c r="Z416" s="72" t="s">
        <v>5159</v>
      </c>
      <c r="AA416" s="72" t="s">
        <v>173</v>
      </c>
      <c r="AB416" s="47" t="str">
        <f t="shared" si="123"/>
        <v>15x5, 6x5.5, 43 OS, 1600 lbs</v>
      </c>
      <c r="AC416" s="82" t="s">
        <v>85</v>
      </c>
      <c r="AD416" s="46" t="str">
        <f>IF(AC416="N/A","None",VLOOKUP(AC416,ACCESSORIES!F:N,9,FALSE))</f>
        <v>None</v>
      </c>
      <c r="AE416" s="82" t="str">
        <f>_xlfn.IFNA(VLOOKUP(AC416,ACCESSORIES!F:J,5,FALSE),"N/A")</f>
        <v>N/A</v>
      </c>
      <c r="AF416" s="80" t="s">
        <v>85</v>
      </c>
      <c r="AG416" s="80" t="s">
        <v>85</v>
      </c>
      <c r="AH416" s="80" t="s">
        <v>85</v>
      </c>
      <c r="AI416" s="80" t="s">
        <v>85</v>
      </c>
      <c r="AJ416" s="9" t="str">
        <f>_xlfn.IFNA(VLOOKUP(AI416,ACCESSORIES!F:J,5,FALSE),"N/A")</f>
        <v>N/A</v>
      </c>
      <c r="AK416" s="74" t="s">
        <v>237</v>
      </c>
      <c r="AL416" s="74" t="s">
        <v>85</v>
      </c>
      <c r="AM416" s="38" t="str">
        <f>_xlfn.IFNA(VLOOKUP(AL416,ACCESSORIES!F:J,5,FALSE),"N/A")</f>
        <v>N/A</v>
      </c>
      <c r="AN416" s="74" t="s">
        <v>85</v>
      </c>
      <c r="AO416" s="74">
        <v>14.1</v>
      </c>
      <c r="AP416" s="74">
        <v>60</v>
      </c>
      <c r="AQ416" s="74">
        <v>186</v>
      </c>
      <c r="AR416" s="25">
        <v>0</v>
      </c>
      <c r="AS416" s="25">
        <v>5</v>
      </c>
      <c r="AT416" s="25">
        <v>11.8</v>
      </c>
      <c r="AU416" s="25">
        <v>6.7</v>
      </c>
      <c r="AV416" s="25">
        <v>176</v>
      </c>
      <c r="AW416" s="25">
        <v>167</v>
      </c>
      <c r="AX416" s="77" t="s">
        <v>85</v>
      </c>
      <c r="AY416" s="49" t="s">
        <v>85</v>
      </c>
      <c r="AZ416" s="49" t="s">
        <v>85</v>
      </c>
      <c r="BA416" s="49">
        <v>0</v>
      </c>
      <c r="BB416" s="48">
        <f t="shared" si="117"/>
        <v>0</v>
      </c>
      <c r="BC416" s="3" t="s">
        <v>5411</v>
      </c>
      <c r="BD416" s="412">
        <f>_xlfn.IFNA(VLOOKUP(BC416,ACCESSORIES!F:J,5,FALSE),"N/A")</f>
        <v>159</v>
      </c>
      <c r="BE416" s="3" t="s">
        <v>1481</v>
      </c>
      <c r="BF416" s="412">
        <f>_xlfn.IFNA(VLOOKUP(BE416,ACCESSORIES!F:J,5,FALSE),"N/A")</f>
        <v>11</v>
      </c>
      <c r="BG416" s="70">
        <v>21</v>
      </c>
      <c r="BH416" s="50">
        <v>17.8740157480315</v>
      </c>
      <c r="BI416" s="50">
        <v>17.8740157480315</v>
      </c>
      <c r="BJ416" s="50">
        <v>8.2677165354330704</v>
      </c>
      <c r="BK416" s="357">
        <f t="shared" si="122"/>
        <v>4.3284360000000008E-2</v>
      </c>
      <c r="BL416" s="5">
        <v>48</v>
      </c>
      <c r="BM416" s="107" t="s">
        <v>3771</v>
      </c>
      <c r="BN416" s="46" t="s">
        <v>3891</v>
      </c>
      <c r="BO416" s="74" t="s">
        <v>5191</v>
      </c>
      <c r="BP416" s="74" t="s">
        <v>5581</v>
      </c>
      <c r="BQ416" s="74" t="s">
        <v>5582</v>
      </c>
      <c r="BR416" s="74" t="s">
        <v>5583</v>
      </c>
      <c r="BS416" s="74" t="s">
        <v>5584</v>
      </c>
      <c r="BT416" s="74" t="s">
        <v>5585</v>
      </c>
      <c r="BU416" s="74" t="s">
        <v>5586</v>
      </c>
      <c r="BV416" s="74" t="s">
        <v>5186</v>
      </c>
      <c r="BW416" s="74"/>
      <c r="BX416" s="74"/>
      <c r="BY416" s="300" t="s">
        <v>8170</v>
      </c>
      <c r="BZ416" s="356" t="s">
        <v>8171</v>
      </c>
      <c r="CA416" s="300" t="s">
        <v>8168</v>
      </c>
      <c r="CB416" s="356" t="s">
        <v>8169</v>
      </c>
      <c r="CC416" s="86" t="str">
        <f t="shared" si="118"/>
        <v>MR412 Beadlock, 15x5, 4.2+.8/+43mm Offset, 6x5.5, 78.3mm Centerbore, Machined - Raw, w/ BH-H24155</v>
      </c>
      <c r="CD416" s="74" t="s">
        <v>3719</v>
      </c>
      <c r="CE416" s="74" t="s">
        <v>3720</v>
      </c>
      <c r="CF416" s="74" t="str">
        <f t="shared" si="119"/>
        <v>UTV (4XX)</v>
      </c>
    </row>
    <row r="417" spans="1:84" s="36" customFormat="1" ht="15" customHeight="1">
      <c r="A417" s="22">
        <f t="shared" si="120"/>
        <v>415</v>
      </c>
      <c r="B417" s="4" t="s">
        <v>84</v>
      </c>
      <c r="C417" s="92" t="s">
        <v>1055</v>
      </c>
      <c r="D417" s="5" t="s">
        <v>5396</v>
      </c>
      <c r="E417" s="84" t="str">
        <f>CONCATENATE(LEFT(D417,5),VLOOKUP(CONCATENATE(O417,"x",P417),'WHEEL PART NUMBER GUIDE'!$B$9:$C$51,2,FALSE),VLOOKUP(CONCATENATE(Q417, W417), 'WHEEL PART NUMBER GUIDE'!$Q$6:$R$98, 2, FALSE),VLOOKUP(Z417,'WHEEL PART NUMBER GUIDE'!$J$8:$K$54,2, FALSE),IF(V417="N/A",IF(ABS(T417)&lt;10,"0"&amp;ABS(T417),ABS(T417)),CONCATENATE(LEFT(V417,1),RIGHT(V417,1))), G417, H417)</f>
        <v>MR41256047351</v>
      </c>
      <c r="F417" s="84" t="str">
        <f t="shared" si="116"/>
        <v>MR41256047351</v>
      </c>
      <c r="G417" s="83"/>
      <c r="H417" s="83"/>
      <c r="I417" s="72" t="s">
        <v>5392</v>
      </c>
      <c r="J417" s="315">
        <v>44512.442962962959</v>
      </c>
      <c r="K417" s="78" t="s">
        <v>3713</v>
      </c>
      <c r="L417" s="328">
        <v>576</v>
      </c>
      <c r="M417" s="85" t="str">
        <f t="shared" si="124"/>
        <v/>
      </c>
      <c r="N417" s="630"/>
      <c r="O417" s="5">
        <v>15</v>
      </c>
      <c r="P417" s="70">
        <v>6</v>
      </c>
      <c r="Q417" s="92" t="str">
        <f t="shared" si="121"/>
        <v>4x136</v>
      </c>
      <c r="R417" s="5">
        <v>4</v>
      </c>
      <c r="S417" s="5">
        <v>136</v>
      </c>
      <c r="T417" s="5">
        <v>51</v>
      </c>
      <c r="U417" s="17">
        <v>5.5</v>
      </c>
      <c r="V417" s="5" t="s">
        <v>2038</v>
      </c>
      <c r="W417" s="17">
        <v>100</v>
      </c>
      <c r="X417" s="8">
        <v>14.96</v>
      </c>
      <c r="Y417" s="47">
        <v>1600</v>
      </c>
      <c r="Z417" s="72" t="s">
        <v>5390</v>
      </c>
      <c r="AA417" s="72" t="s">
        <v>173</v>
      </c>
      <c r="AB417" s="47" t="str">
        <f t="shared" si="123"/>
        <v>15x6, 4x136, 51 OS, 1600 lbs</v>
      </c>
      <c r="AC417" s="2" t="s">
        <v>85</v>
      </c>
      <c r="AD417" s="46" t="str">
        <f>IF(AC417="N/A","None",VLOOKUP(AC417,ACCESSORIES!F:N,9,FALSE))</f>
        <v>None</v>
      </c>
      <c r="AE417" s="82" t="str">
        <f>_xlfn.IFNA(VLOOKUP(AC417,ACCESSORIES!F:J,5,FALSE),"N/A")</f>
        <v>N/A</v>
      </c>
      <c r="AF417" s="80" t="s">
        <v>85</v>
      </c>
      <c r="AG417" s="80" t="s">
        <v>85</v>
      </c>
      <c r="AH417" s="80" t="s">
        <v>85</v>
      </c>
      <c r="AI417" s="80" t="s">
        <v>85</v>
      </c>
      <c r="AJ417" s="9" t="str">
        <f>_xlfn.IFNA(VLOOKUP(AI417,ACCESSORIES!F:J,5,FALSE),"N/A")</f>
        <v>N/A</v>
      </c>
      <c r="AK417" s="74" t="s">
        <v>237</v>
      </c>
      <c r="AL417" s="74" t="s">
        <v>85</v>
      </c>
      <c r="AM417" s="38" t="str">
        <f>_xlfn.IFNA(VLOOKUP(AL417,ACCESSORIES!F:J,5,FALSE),"N/A")</f>
        <v>N/A</v>
      </c>
      <c r="AN417" s="74" t="s">
        <v>85</v>
      </c>
      <c r="AO417" s="74">
        <v>14.1</v>
      </c>
      <c r="AP417" s="74">
        <v>60</v>
      </c>
      <c r="AQ417" s="74">
        <v>186</v>
      </c>
      <c r="AR417" s="25">
        <v>0</v>
      </c>
      <c r="AS417" s="25">
        <v>3.9</v>
      </c>
      <c r="AT417" s="25">
        <v>14.7</v>
      </c>
      <c r="AU417" s="25">
        <v>19</v>
      </c>
      <c r="AV417" s="25">
        <v>175.6</v>
      </c>
      <c r="AW417" s="25">
        <v>169</v>
      </c>
      <c r="AX417" s="77" t="s">
        <v>85</v>
      </c>
      <c r="AY417" s="49" t="s">
        <v>85</v>
      </c>
      <c r="AZ417" s="49" t="s">
        <v>85</v>
      </c>
      <c r="BA417" s="49">
        <v>0</v>
      </c>
      <c r="BB417" s="48">
        <f t="shared" si="117"/>
        <v>0</v>
      </c>
      <c r="BC417" s="3" t="s">
        <v>85</v>
      </c>
      <c r="BD417" s="412" t="str">
        <f>_xlfn.IFNA(VLOOKUP(BC417,ACCESSORIES!F:J,5,FALSE),"N/A")</f>
        <v>N/A</v>
      </c>
      <c r="BE417" s="3" t="s">
        <v>85</v>
      </c>
      <c r="BF417" s="412" t="str">
        <f>_xlfn.IFNA(VLOOKUP(BE417,ACCESSORIES!F:J,5,FALSE),"N/A")</f>
        <v>N/A</v>
      </c>
      <c r="BG417" s="70">
        <v>20</v>
      </c>
      <c r="BH417" s="50">
        <v>17.8740157480315</v>
      </c>
      <c r="BI417" s="50">
        <v>17.8740157480315</v>
      </c>
      <c r="BJ417" s="50">
        <v>9.0944881889763796</v>
      </c>
      <c r="BK417" s="357">
        <f t="shared" si="122"/>
        <v>4.761279600000002E-2</v>
      </c>
      <c r="BL417" s="5">
        <v>48</v>
      </c>
      <c r="BM417" s="107" t="s">
        <v>3771</v>
      </c>
      <c r="BN417" s="46" t="s">
        <v>3891</v>
      </c>
      <c r="BO417" s="74" t="s">
        <v>5587</v>
      </c>
      <c r="BP417" s="74" t="s">
        <v>5191</v>
      </c>
      <c r="BQ417" s="74" t="s">
        <v>5581</v>
      </c>
      <c r="BR417" s="74" t="s">
        <v>2734</v>
      </c>
      <c r="BS417" s="74" t="s">
        <v>5588</v>
      </c>
      <c r="BT417" s="74" t="s">
        <v>5589</v>
      </c>
      <c r="BU417" s="74"/>
      <c r="BV417" s="74"/>
      <c r="BW417" s="74"/>
      <c r="BX417" s="74"/>
      <c r="BY417" s="300" t="s">
        <v>8140</v>
      </c>
      <c r="BZ417" s="356" t="s">
        <v>8141</v>
      </c>
      <c r="CA417" s="300" t="s">
        <v>8142</v>
      </c>
      <c r="CB417" s="356" t="s">
        <v>8143</v>
      </c>
      <c r="CC417" s="86" t="str">
        <f t="shared" si="118"/>
        <v>CLOSEOUT - MR412 Bead Grip, 15x6, 5+1/+51mm Offset, 4x136, 100mm Centerbore, Machined - Raw</v>
      </c>
      <c r="CD417" s="74" t="s">
        <v>3719</v>
      </c>
      <c r="CE417" s="74" t="s">
        <v>3720</v>
      </c>
      <c r="CF417" s="74" t="str">
        <f t="shared" si="119"/>
        <v>UTV (4XX)</v>
      </c>
    </row>
    <row r="418" spans="1:84" s="36" customFormat="1" ht="15" customHeight="1">
      <c r="A418" s="22">
        <f t="shared" si="120"/>
        <v>416</v>
      </c>
      <c r="B418" s="4" t="s">
        <v>84</v>
      </c>
      <c r="C418" s="92" t="s">
        <v>1055</v>
      </c>
      <c r="D418" s="5" t="s">
        <v>5396</v>
      </c>
      <c r="E418" s="84" t="str">
        <f>CONCATENATE(LEFT(D418,5),VLOOKUP(CONCATENATE(O418,"x",P418),'WHEEL PART NUMBER GUIDE'!$B$9:$C$51,2,FALSE),VLOOKUP(CONCATENATE(Q418, W418), 'WHEEL PART NUMBER GUIDE'!$Q$6:$R$98, 2, FALSE),VLOOKUP(Z418,'WHEEL PART NUMBER GUIDE'!$J$8:$K$54,2, FALSE),IF(V418="N/A",IF(ABS(T418)&lt;10,"0"&amp;ABS(T418),ABS(T418)),CONCATENATE(LEFT(V418,1),RIGHT(V418,1))), G418, H418)</f>
        <v>MR41256012351</v>
      </c>
      <c r="F418" s="84" t="str">
        <f t="shared" si="116"/>
        <v>MR41256012351</v>
      </c>
      <c r="G418" s="83"/>
      <c r="H418" s="83"/>
      <c r="I418" s="72" t="s">
        <v>5394</v>
      </c>
      <c r="J418" s="315">
        <v>44512.44389047454</v>
      </c>
      <c r="K418" s="78" t="s">
        <v>1230</v>
      </c>
      <c r="L418" s="328">
        <v>576</v>
      </c>
      <c r="M418" s="85">
        <f t="shared" si="124"/>
        <v>576</v>
      </c>
      <c r="N418" s="630"/>
      <c r="O418" s="5">
        <v>15</v>
      </c>
      <c r="P418" s="70">
        <v>6</v>
      </c>
      <c r="Q418" s="92" t="str">
        <f t="shared" si="121"/>
        <v>5x4.5</v>
      </c>
      <c r="R418" s="5">
        <v>5</v>
      </c>
      <c r="S418" s="5">
        <v>4.5</v>
      </c>
      <c r="T418" s="5">
        <v>51</v>
      </c>
      <c r="U418" s="17">
        <v>5.5</v>
      </c>
      <c r="V418" s="5" t="s">
        <v>2038</v>
      </c>
      <c r="W418" s="17">
        <v>78</v>
      </c>
      <c r="X418" s="8">
        <v>15.29</v>
      </c>
      <c r="Y418" s="47">
        <v>1600</v>
      </c>
      <c r="Z418" s="72" t="s">
        <v>5390</v>
      </c>
      <c r="AA418" s="72" t="s">
        <v>173</v>
      </c>
      <c r="AB418" s="47" t="str">
        <f t="shared" si="123"/>
        <v>15x6, 5x4.5, 51 OS, 1600 lbs</v>
      </c>
      <c r="AC418" s="2" t="s">
        <v>85</v>
      </c>
      <c r="AD418" s="46" t="str">
        <f>IF(AC418="N/A","None",VLOOKUP(AC418,ACCESSORIES!F:N,9,FALSE))</f>
        <v>None</v>
      </c>
      <c r="AE418" s="82" t="str">
        <f>_xlfn.IFNA(VLOOKUP(AC418,ACCESSORIES!F:J,5,FALSE),"N/A")</f>
        <v>N/A</v>
      </c>
      <c r="AF418" s="80" t="s">
        <v>85</v>
      </c>
      <c r="AG418" s="80" t="s">
        <v>85</v>
      </c>
      <c r="AH418" s="80" t="s">
        <v>85</v>
      </c>
      <c r="AI418" s="80" t="s">
        <v>85</v>
      </c>
      <c r="AJ418" s="9" t="str">
        <f>_xlfn.IFNA(VLOOKUP(AI418,ACCESSORIES!F:J,5,FALSE),"N/A")</f>
        <v>N/A</v>
      </c>
      <c r="AK418" s="74" t="s">
        <v>237</v>
      </c>
      <c r="AL418" s="74" t="s">
        <v>85</v>
      </c>
      <c r="AM418" s="38" t="str">
        <f>_xlfn.IFNA(VLOOKUP(AL418,ACCESSORIES!F:J,5,FALSE),"N/A")</f>
        <v>N/A</v>
      </c>
      <c r="AN418" s="74" t="s">
        <v>85</v>
      </c>
      <c r="AO418" s="74">
        <v>14.1</v>
      </c>
      <c r="AP418" s="74">
        <v>60</v>
      </c>
      <c r="AQ418" s="74">
        <v>186</v>
      </c>
      <c r="AR418" s="25">
        <v>0</v>
      </c>
      <c r="AS418" s="25">
        <v>3.9</v>
      </c>
      <c r="AT418" s="25">
        <v>14.7</v>
      </c>
      <c r="AU418" s="25">
        <v>19</v>
      </c>
      <c r="AV418" s="25">
        <v>175.6</v>
      </c>
      <c r="AW418" s="25">
        <v>169</v>
      </c>
      <c r="AX418" s="77" t="s">
        <v>85</v>
      </c>
      <c r="AY418" s="49" t="s">
        <v>85</v>
      </c>
      <c r="AZ418" s="49" t="s">
        <v>85</v>
      </c>
      <c r="BA418" s="49">
        <v>0</v>
      </c>
      <c r="BB418" s="48">
        <f t="shared" si="117"/>
        <v>0</v>
      </c>
      <c r="BC418" s="3" t="s">
        <v>85</v>
      </c>
      <c r="BD418" s="412" t="str">
        <f>_xlfn.IFNA(VLOOKUP(BC418,ACCESSORIES!F:J,5,FALSE),"N/A")</f>
        <v>N/A</v>
      </c>
      <c r="BE418" s="3" t="s">
        <v>85</v>
      </c>
      <c r="BF418" s="412" t="str">
        <f>_xlfn.IFNA(VLOOKUP(BE418,ACCESSORIES!F:J,5,FALSE),"N/A")</f>
        <v>N/A</v>
      </c>
      <c r="BG418" s="70">
        <v>20</v>
      </c>
      <c r="BH418" s="50">
        <v>17.8740157480315</v>
      </c>
      <c r="BI418" s="50">
        <v>17.8740157480315</v>
      </c>
      <c r="BJ418" s="50">
        <v>9.0944881889763796</v>
      </c>
      <c r="BK418" s="357">
        <f t="shared" si="122"/>
        <v>4.761279600000002E-2</v>
      </c>
      <c r="BL418" s="5">
        <v>48</v>
      </c>
      <c r="BM418" s="107" t="s">
        <v>3771</v>
      </c>
      <c r="BN418" s="46" t="s">
        <v>3891</v>
      </c>
      <c r="BO418" s="74" t="s">
        <v>5587</v>
      </c>
      <c r="BP418" s="74" t="s">
        <v>5191</v>
      </c>
      <c r="BQ418" s="74" t="s">
        <v>5581</v>
      </c>
      <c r="BR418" s="74" t="s">
        <v>2734</v>
      </c>
      <c r="BS418" s="74" t="s">
        <v>5588</v>
      </c>
      <c r="BT418" s="74" t="s">
        <v>5589</v>
      </c>
      <c r="BU418" s="74"/>
      <c r="BV418" s="74"/>
      <c r="BW418" s="74"/>
      <c r="BX418" s="74"/>
      <c r="BY418" s="300"/>
      <c r="BZ418" s="354"/>
      <c r="CA418" s="300"/>
      <c r="CB418" s="312"/>
      <c r="CC418" s="86" t="str">
        <f t="shared" si="118"/>
        <v>MR412 Bead Grip, 15x6, 5+1/+51mm Offset, 5x4.5, 78mm Centerbore, Machined - Raw</v>
      </c>
      <c r="CD418" s="74" t="s">
        <v>3719</v>
      </c>
      <c r="CE418" s="74" t="s">
        <v>3720</v>
      </c>
      <c r="CF418" s="74" t="str">
        <f t="shared" si="119"/>
        <v>UTV (4XX)</v>
      </c>
    </row>
    <row r="419" spans="1:84" s="36" customFormat="1" ht="15" customHeight="1">
      <c r="A419" s="22">
        <f t="shared" si="120"/>
        <v>417</v>
      </c>
      <c r="B419" s="4" t="s">
        <v>84</v>
      </c>
      <c r="C419" s="92" t="s">
        <v>1055</v>
      </c>
      <c r="D419" s="5" t="s">
        <v>5396</v>
      </c>
      <c r="E419" s="84" t="s">
        <v>10410</v>
      </c>
      <c r="F419" s="84" t="str">
        <f t="shared" si="116"/>
        <v>MR41256060351</v>
      </c>
      <c r="G419" s="83"/>
      <c r="H419" s="83"/>
      <c r="I419" s="346">
        <v>191682036255</v>
      </c>
      <c r="J419" s="315">
        <v>45224.461744131942</v>
      </c>
      <c r="K419" s="78" t="s">
        <v>1230</v>
      </c>
      <c r="L419" s="328">
        <v>576</v>
      </c>
      <c r="M419" s="85">
        <f t="shared" si="124"/>
        <v>576</v>
      </c>
      <c r="N419" s="630"/>
      <c r="O419" s="5">
        <v>15</v>
      </c>
      <c r="P419" s="70">
        <v>6</v>
      </c>
      <c r="Q419" s="92" t="s">
        <v>1089</v>
      </c>
      <c r="R419" s="5">
        <v>6</v>
      </c>
      <c r="S419" s="5">
        <v>5.5</v>
      </c>
      <c r="T419" s="5">
        <v>51</v>
      </c>
      <c r="U419" s="17">
        <v>5.5</v>
      </c>
      <c r="V419" s="5" t="s">
        <v>2038</v>
      </c>
      <c r="W419" s="17">
        <v>78.3</v>
      </c>
      <c r="X419" s="8">
        <v>15.43235835294143</v>
      </c>
      <c r="Y419" s="47">
        <v>1600</v>
      </c>
      <c r="Z419" s="72" t="s">
        <v>5159</v>
      </c>
      <c r="AA419" s="72" t="s">
        <v>173</v>
      </c>
      <c r="AB419" s="47" t="s">
        <v>10411</v>
      </c>
      <c r="AC419" s="82" t="s">
        <v>85</v>
      </c>
      <c r="AD419" s="46" t="s">
        <v>8675</v>
      </c>
      <c r="AE419" s="82" t="s">
        <v>85</v>
      </c>
      <c r="AF419" s="80" t="s">
        <v>85</v>
      </c>
      <c r="AG419" s="80" t="s">
        <v>85</v>
      </c>
      <c r="AH419" s="80" t="s">
        <v>85</v>
      </c>
      <c r="AI419" s="80" t="s">
        <v>85</v>
      </c>
      <c r="AJ419" s="9" t="s">
        <v>85</v>
      </c>
      <c r="AK419" s="74" t="s">
        <v>237</v>
      </c>
      <c r="AL419" s="74" t="s">
        <v>85</v>
      </c>
      <c r="AM419" s="38" t="s">
        <v>85</v>
      </c>
      <c r="AN419" s="74" t="s">
        <v>85</v>
      </c>
      <c r="AO419" s="74">
        <v>14.1</v>
      </c>
      <c r="AP419" s="74">
        <v>60</v>
      </c>
      <c r="AQ419" s="74">
        <v>186</v>
      </c>
      <c r="AR419" s="25">
        <v>0</v>
      </c>
      <c r="AS419" s="25">
        <v>3.9</v>
      </c>
      <c r="AT419" s="25">
        <v>14.7</v>
      </c>
      <c r="AU419" s="25">
        <v>19</v>
      </c>
      <c r="AV419" s="25">
        <v>175.6</v>
      </c>
      <c r="AW419" s="25">
        <v>169</v>
      </c>
      <c r="AX419" s="77" t="s">
        <v>85</v>
      </c>
      <c r="AY419" s="49" t="s">
        <v>85</v>
      </c>
      <c r="AZ419" s="49" t="s">
        <v>85</v>
      </c>
      <c r="BA419" s="49">
        <v>0</v>
      </c>
      <c r="BB419" s="48">
        <v>0</v>
      </c>
      <c r="BC419" s="3" t="s">
        <v>85</v>
      </c>
      <c r="BD419" s="412" t="s">
        <v>85</v>
      </c>
      <c r="BE419" s="3" t="s">
        <v>85</v>
      </c>
      <c r="BF419" s="412" t="s">
        <v>85</v>
      </c>
      <c r="BG419" s="70">
        <v>20</v>
      </c>
      <c r="BH419" s="50">
        <v>17.8740157480315</v>
      </c>
      <c r="BI419" s="50">
        <v>17.8740157480315</v>
      </c>
      <c r="BJ419" s="50">
        <v>9.0944881889763796</v>
      </c>
      <c r="BK419" s="357">
        <v>4.761279600000002E-2</v>
      </c>
      <c r="BL419" s="5">
        <v>48</v>
      </c>
      <c r="BM419" s="107" t="s">
        <v>3771</v>
      </c>
      <c r="BN419" s="46" t="s">
        <v>3891</v>
      </c>
      <c r="BO419" s="74" t="s">
        <v>5587</v>
      </c>
      <c r="BP419" s="74" t="s">
        <v>5191</v>
      </c>
      <c r="BQ419" s="74" t="s">
        <v>5581</v>
      </c>
      <c r="BR419" s="74" t="s">
        <v>2734</v>
      </c>
      <c r="BS419" s="74" t="s">
        <v>5588</v>
      </c>
      <c r="BT419" s="74" t="s">
        <v>5589</v>
      </c>
      <c r="BU419" s="74"/>
      <c r="BV419" s="74"/>
      <c r="BW419" s="74"/>
      <c r="BX419" s="74"/>
      <c r="BY419" s="300" t="s">
        <v>8144</v>
      </c>
      <c r="BZ419" s="356" t="s">
        <v>8145</v>
      </c>
      <c r="CA419" s="300" t="s">
        <v>8146</v>
      </c>
      <c r="CB419" s="356" t="s">
        <v>8147</v>
      </c>
      <c r="CC419" s="86" t="str">
        <f t="shared" ref="CC419" si="125">CONCATENATE(IF(K419="Closeout","CLOSEOUT - ",""),D419,", ",O419,"x",P419,", ",IF(V419="N/A","",CONCATENATE(V419,"/")),IF(T419&gt;0,CONCATENATE("+",T419),T419),"mm Offset, ",Q419,", ",W419,"mm Centerbore, ",PROPER(Z419),IF(H419="R",", Race Drilled",""),"",IF(BE419="N/A","",CONCATENATE(", w/ ",BE419)))</f>
        <v>MR412 Bead Grip, 15x6, 5+1/+51mm Offset, 6x5.5, 78.3mm Centerbore, Machined - Raw</v>
      </c>
      <c r="CD419" s="74" t="s">
        <v>3719</v>
      </c>
      <c r="CE419" s="74" t="s">
        <v>3720</v>
      </c>
      <c r="CF419" s="74" t="str">
        <f t="shared" ref="CF419" si="126">C419</f>
        <v>UTV (4XX)</v>
      </c>
    </row>
    <row r="420" spans="1:84" s="36" customFormat="1" ht="15" customHeight="1">
      <c r="A420" s="22">
        <f t="shared" si="120"/>
        <v>418</v>
      </c>
      <c r="B420" s="4" t="s">
        <v>84</v>
      </c>
      <c r="C420" s="92" t="s">
        <v>1055</v>
      </c>
      <c r="D420" s="5" t="s">
        <v>5521</v>
      </c>
      <c r="E420" s="84" t="str">
        <f>CONCATENATE(LEFT(D420,5),VLOOKUP(CONCATENATE(O420,"x",P420),'WHEEL PART NUMBER GUIDE'!$B$9:$C$51,2,FALSE),VLOOKUP(CONCATENATE(Q420, W420), 'WHEEL PART NUMBER GUIDE'!$Q$6:$R$98, 2, FALSE),VLOOKUP(Z420,'WHEEL PART NUMBER GUIDE'!$J$8:$K$54,2, FALSE),IF(V420="N/A",IF(ABS(T420)&lt;10,"0"&amp;ABS(T420),ABS(T420)),CONCATENATE(LEFT(V420,1),RIGHT(V420,1))), G420, H420)</f>
        <v>MR413510471155B</v>
      </c>
      <c r="F420" s="84" t="str">
        <f t="shared" si="116"/>
        <v>MR413510471155B</v>
      </c>
      <c r="G420" s="83" t="s">
        <v>1095</v>
      </c>
      <c r="H420" s="83"/>
      <c r="I420" s="72" t="s">
        <v>5046</v>
      </c>
      <c r="J420" s="299">
        <v>44459.586377314816</v>
      </c>
      <c r="K420" s="78" t="s">
        <v>3713</v>
      </c>
      <c r="L420" s="328">
        <v>786</v>
      </c>
      <c r="M420" s="85" t="str">
        <f t="shared" si="124"/>
        <v/>
      </c>
      <c r="N420" s="630"/>
      <c r="O420" s="5">
        <v>15</v>
      </c>
      <c r="P420" s="70">
        <v>10</v>
      </c>
      <c r="Q420" s="92" t="str">
        <f t="shared" si="121"/>
        <v>4x136</v>
      </c>
      <c r="R420" s="5">
        <v>4</v>
      </c>
      <c r="S420" s="5">
        <v>136</v>
      </c>
      <c r="T420" s="5">
        <v>0</v>
      </c>
      <c r="U420" s="17">
        <v>5.57</v>
      </c>
      <c r="V420" s="5" t="s">
        <v>178</v>
      </c>
      <c r="W420" s="17">
        <v>96</v>
      </c>
      <c r="X420" s="8">
        <v>17.55</v>
      </c>
      <c r="Y420" s="47">
        <v>1600</v>
      </c>
      <c r="Z420" s="72" t="s">
        <v>5043</v>
      </c>
      <c r="AA420" s="72" t="s">
        <v>5052</v>
      </c>
      <c r="AB420" s="47" t="str">
        <f t="shared" si="123"/>
        <v>15x10, 4x136, 0 OS, 1600 lbs</v>
      </c>
      <c r="AC420" s="2" t="s">
        <v>85</v>
      </c>
      <c r="AD420" s="46" t="str">
        <f>IF(AC420="N/A","None",VLOOKUP(AC420,ACCESSORIES!F:N,9,FALSE))</f>
        <v>None</v>
      </c>
      <c r="AE420" s="82" t="str">
        <f>_xlfn.IFNA(VLOOKUP(AC420,ACCESSORIES!F:J,5,FALSE),"N/A")</f>
        <v>N/A</v>
      </c>
      <c r="AF420" s="80" t="s">
        <v>85</v>
      </c>
      <c r="AG420" s="80" t="s">
        <v>85</v>
      </c>
      <c r="AH420" s="80" t="s">
        <v>85</v>
      </c>
      <c r="AI420" s="80" t="s">
        <v>85</v>
      </c>
      <c r="AJ420" s="9" t="str">
        <f>_xlfn.IFNA(VLOOKUP(AI420,ACCESSORIES!F:J,5,FALSE),"N/A")</f>
        <v>N/A</v>
      </c>
      <c r="AK420" s="74" t="s">
        <v>237</v>
      </c>
      <c r="AL420" s="74" t="s">
        <v>85</v>
      </c>
      <c r="AM420" s="38" t="str">
        <f>_xlfn.IFNA(VLOOKUP(AL420,ACCESSORIES!F:J,5,FALSE),"N/A")</f>
        <v>N/A</v>
      </c>
      <c r="AN420" s="74" t="s">
        <v>85</v>
      </c>
      <c r="AO420" s="74">
        <v>14</v>
      </c>
      <c r="AP420" s="74">
        <v>60</v>
      </c>
      <c r="AQ420" s="74">
        <v>180</v>
      </c>
      <c r="AR420" s="25">
        <v>1.4</v>
      </c>
      <c r="AS420" s="25">
        <v>5.9</v>
      </c>
      <c r="AT420" s="25">
        <v>22</v>
      </c>
      <c r="AU420" s="25">
        <v>32.9</v>
      </c>
      <c r="AV420" s="25">
        <v>181</v>
      </c>
      <c r="AW420" s="25">
        <v>170</v>
      </c>
      <c r="AX420" s="77" t="s">
        <v>85</v>
      </c>
      <c r="AY420" s="49" t="s">
        <v>85</v>
      </c>
      <c r="AZ420" s="49" t="s">
        <v>85</v>
      </c>
      <c r="BA420" s="49">
        <v>84</v>
      </c>
      <c r="BB420" s="48">
        <f t="shared" si="117"/>
        <v>3.31</v>
      </c>
      <c r="BC420" s="3" t="s">
        <v>5050</v>
      </c>
      <c r="BD420" s="412">
        <f>_xlfn.IFNA(VLOOKUP(BC420,ACCESSORIES!F:J,5,FALSE),"N/A")</f>
        <v>189</v>
      </c>
      <c r="BE420" s="3" t="s">
        <v>1479</v>
      </c>
      <c r="BF420" s="412">
        <f>_xlfn.IFNA(VLOOKUP(BE420,ACCESSORIES!F:J,5,FALSE),"N/A")</f>
        <v>11</v>
      </c>
      <c r="BG420" s="3">
        <v>24</v>
      </c>
      <c r="BH420" s="50">
        <v>17.8740157480315</v>
      </c>
      <c r="BI420" s="50">
        <v>17.8740157480315</v>
      </c>
      <c r="BJ420" s="50">
        <v>12.9133858267717</v>
      </c>
      <c r="BK420" s="357">
        <f t="shared" si="122"/>
        <v>6.7606048000000252E-2</v>
      </c>
      <c r="BL420" s="5">
        <v>48</v>
      </c>
      <c r="BM420" s="107" t="s">
        <v>3771</v>
      </c>
      <c r="BN420" s="46" t="s">
        <v>3891</v>
      </c>
      <c r="BO420" s="74" t="s">
        <v>5191</v>
      </c>
      <c r="BP420" s="74" t="s">
        <v>5581</v>
      </c>
      <c r="BQ420" s="74" t="s">
        <v>3932</v>
      </c>
      <c r="BR420" s="74" t="s">
        <v>5583</v>
      </c>
      <c r="BS420" s="74" t="s">
        <v>5590</v>
      </c>
      <c r="BT420" s="74" t="s">
        <v>5591</v>
      </c>
      <c r="BU420" s="74" t="s">
        <v>5586</v>
      </c>
      <c r="BV420" s="74" t="s">
        <v>5592</v>
      </c>
      <c r="BW420" s="74"/>
      <c r="BX420" s="74"/>
      <c r="BY420" s="300" t="s">
        <v>8173</v>
      </c>
      <c r="BZ420" s="356" t="s">
        <v>8177</v>
      </c>
      <c r="CA420" s="300" t="s">
        <v>8178</v>
      </c>
      <c r="CB420" s="356" t="s">
        <v>8179</v>
      </c>
      <c r="CC420" s="86" t="str">
        <f t="shared" si="118"/>
        <v>CLOSEOUT - MR413 Beadlock, 15x10, 5+5/0mm Offset, 4x136, 96mm Centerbore, Polished, w/ BH-H24100</v>
      </c>
      <c r="CD420" s="74" t="s">
        <v>3719</v>
      </c>
      <c r="CE420" s="74" t="s">
        <v>3720</v>
      </c>
      <c r="CF420" s="74" t="str">
        <f t="shared" si="119"/>
        <v>UTV (4XX)</v>
      </c>
    </row>
    <row r="421" spans="1:84" s="36" customFormat="1" ht="15" customHeight="1">
      <c r="A421" s="22">
        <f t="shared" si="120"/>
        <v>419</v>
      </c>
      <c r="B421" s="4" t="s">
        <v>84</v>
      </c>
      <c r="C421" s="92" t="s">
        <v>1055</v>
      </c>
      <c r="D421" s="5" t="s">
        <v>5521</v>
      </c>
      <c r="E421" s="84" t="str">
        <f>CONCATENATE(LEFT(D421,5),VLOOKUP(CONCATENATE(O421,"x",P421),'WHEEL PART NUMBER GUIDE'!$B$9:$C$51,2,FALSE),VLOOKUP(CONCATENATE(Q421, W421), 'WHEEL PART NUMBER GUIDE'!$Q$6:$R$98, 2, FALSE),VLOOKUP(Z421,'WHEEL PART NUMBER GUIDE'!$J$8:$K$54,2, FALSE),IF(V421="N/A",IF(ABS(T421)&lt;10,"0"&amp;ABS(T421),ABS(T421)),CONCATENATE(LEFT(V421,1),RIGHT(V421,1))), G421, H421)</f>
        <v>MR413510461155B</v>
      </c>
      <c r="F421" s="84" t="str">
        <f t="shared" si="116"/>
        <v>MR413510461155B</v>
      </c>
      <c r="G421" s="83" t="s">
        <v>1095</v>
      </c>
      <c r="H421" s="83"/>
      <c r="I421" s="72" t="s">
        <v>5047</v>
      </c>
      <c r="J421" s="299">
        <v>44459.586828703701</v>
      </c>
      <c r="K421" s="78" t="s">
        <v>3713</v>
      </c>
      <c r="L421" s="328">
        <v>786</v>
      </c>
      <c r="M421" s="85" t="str">
        <f t="shared" si="124"/>
        <v/>
      </c>
      <c r="N421" s="630"/>
      <c r="O421" s="5">
        <v>15</v>
      </c>
      <c r="P421" s="70">
        <v>10</v>
      </c>
      <c r="Q421" s="92" t="str">
        <f t="shared" si="121"/>
        <v>4x156</v>
      </c>
      <c r="R421" s="5">
        <v>4</v>
      </c>
      <c r="S421" s="5">
        <v>156</v>
      </c>
      <c r="T421" s="5">
        <v>0</v>
      </c>
      <c r="U421" s="17">
        <v>5.57</v>
      </c>
      <c r="V421" s="5" t="s">
        <v>178</v>
      </c>
      <c r="W421" s="17">
        <v>120</v>
      </c>
      <c r="X421" s="8">
        <v>17.2</v>
      </c>
      <c r="Y421" s="47">
        <v>1600</v>
      </c>
      <c r="Z421" s="72" t="s">
        <v>5043</v>
      </c>
      <c r="AA421" s="72" t="s">
        <v>5052</v>
      </c>
      <c r="AB421" s="47" t="str">
        <f t="shared" si="123"/>
        <v>15x10, 4x156, 0 OS, 1600 lbs</v>
      </c>
      <c r="AC421" s="2" t="s">
        <v>85</v>
      </c>
      <c r="AD421" s="46" t="str">
        <f>IF(AC421="N/A","None",VLOOKUP(AC421,ACCESSORIES!F:N,9,FALSE))</f>
        <v>None</v>
      </c>
      <c r="AE421" s="82" t="str">
        <f>_xlfn.IFNA(VLOOKUP(AC421,ACCESSORIES!F:J,5,FALSE),"N/A")</f>
        <v>N/A</v>
      </c>
      <c r="AF421" s="80" t="s">
        <v>85</v>
      </c>
      <c r="AG421" s="80" t="s">
        <v>85</v>
      </c>
      <c r="AH421" s="80" t="s">
        <v>85</v>
      </c>
      <c r="AI421" s="80" t="s">
        <v>85</v>
      </c>
      <c r="AJ421" s="9" t="str">
        <f>_xlfn.IFNA(VLOOKUP(AI421,ACCESSORIES!F:J,5,FALSE),"N/A")</f>
        <v>N/A</v>
      </c>
      <c r="AK421" s="74" t="s">
        <v>237</v>
      </c>
      <c r="AL421" s="74" t="s">
        <v>85</v>
      </c>
      <c r="AM421" s="38" t="str">
        <f>_xlfn.IFNA(VLOOKUP(AL421,ACCESSORIES!F:J,5,FALSE),"N/A")</f>
        <v>N/A</v>
      </c>
      <c r="AN421" s="74" t="s">
        <v>85</v>
      </c>
      <c r="AO421" s="74">
        <v>14</v>
      </c>
      <c r="AP421" s="74">
        <v>60</v>
      </c>
      <c r="AQ421" s="74">
        <v>180</v>
      </c>
      <c r="AR421" s="25">
        <v>1.4</v>
      </c>
      <c r="AS421" s="25">
        <v>5.9</v>
      </c>
      <c r="AT421" s="25">
        <v>22</v>
      </c>
      <c r="AU421" s="25">
        <v>32.9</v>
      </c>
      <c r="AV421" s="25">
        <v>181</v>
      </c>
      <c r="AW421" s="25">
        <v>170</v>
      </c>
      <c r="AX421" s="77" t="s">
        <v>85</v>
      </c>
      <c r="AY421" s="49" t="s">
        <v>85</v>
      </c>
      <c r="AZ421" s="49" t="s">
        <v>85</v>
      </c>
      <c r="BA421" s="49">
        <v>84</v>
      </c>
      <c r="BB421" s="48">
        <f t="shared" si="117"/>
        <v>3.31</v>
      </c>
      <c r="BC421" s="3" t="s">
        <v>5050</v>
      </c>
      <c r="BD421" s="412">
        <f>_xlfn.IFNA(VLOOKUP(BC421,ACCESSORIES!F:J,5,FALSE),"N/A")</f>
        <v>189</v>
      </c>
      <c r="BE421" s="3" t="s">
        <v>1479</v>
      </c>
      <c r="BF421" s="412">
        <f>_xlfn.IFNA(VLOOKUP(BE421,ACCESSORIES!F:J,5,FALSE),"N/A")</f>
        <v>11</v>
      </c>
      <c r="BG421" s="3">
        <v>23</v>
      </c>
      <c r="BH421" s="50">
        <v>17.8740157480315</v>
      </c>
      <c r="BI421" s="50">
        <v>17.8740157480315</v>
      </c>
      <c r="BJ421" s="50">
        <v>12.9133858267717</v>
      </c>
      <c r="BK421" s="357">
        <f t="shared" si="122"/>
        <v>6.7606048000000252E-2</v>
      </c>
      <c r="BL421" s="5">
        <v>48</v>
      </c>
      <c r="BM421" s="107" t="s">
        <v>3771</v>
      </c>
      <c r="BN421" s="46" t="s">
        <v>3891</v>
      </c>
      <c r="BO421" s="74" t="s">
        <v>5191</v>
      </c>
      <c r="BP421" s="74" t="s">
        <v>5581</v>
      </c>
      <c r="BQ421" s="74" t="s">
        <v>3932</v>
      </c>
      <c r="BR421" s="74" t="s">
        <v>5583</v>
      </c>
      <c r="BS421" s="74" t="s">
        <v>5590</v>
      </c>
      <c r="BT421" s="74" t="s">
        <v>5591</v>
      </c>
      <c r="BU421" s="74" t="s">
        <v>5586</v>
      </c>
      <c r="BV421" s="74" t="s">
        <v>5592</v>
      </c>
      <c r="BW421" s="74"/>
      <c r="BX421" s="74"/>
      <c r="BY421" s="300" t="s">
        <v>8173</v>
      </c>
      <c r="BZ421" s="356" t="s">
        <v>8177</v>
      </c>
      <c r="CA421" s="300" t="s">
        <v>8178</v>
      </c>
      <c r="CB421" s="356" t="s">
        <v>8179</v>
      </c>
      <c r="CC421" s="86" t="str">
        <f t="shared" si="118"/>
        <v>CLOSEOUT - MR413 Beadlock, 15x10, 5+5/0mm Offset, 4x156, 120mm Centerbore, Polished, w/ BH-H24100</v>
      </c>
      <c r="CD421" s="74" t="s">
        <v>3719</v>
      </c>
      <c r="CE421" s="74" t="s">
        <v>3720</v>
      </c>
      <c r="CF421" s="74" t="str">
        <f t="shared" si="119"/>
        <v>UTV (4XX)</v>
      </c>
    </row>
    <row r="422" spans="1:84" s="36" customFormat="1" ht="15" customHeight="1">
      <c r="A422" s="22">
        <f t="shared" si="120"/>
        <v>420</v>
      </c>
      <c r="B422" s="4" t="s">
        <v>84</v>
      </c>
      <c r="C422" s="92" t="s">
        <v>1055</v>
      </c>
      <c r="D422" s="5" t="s">
        <v>5521</v>
      </c>
      <c r="E422" s="84" t="str">
        <f>CONCATENATE(LEFT(D422,5),VLOOKUP(CONCATENATE(O422,"x",P422),'WHEEL PART NUMBER GUIDE'!$B$9:$C$51,2,FALSE),VLOOKUP(CONCATENATE(Q422, W422), 'WHEEL PART NUMBER GUIDE'!$Q$6:$R$98, 2, FALSE),VLOOKUP(Z422,'WHEEL PART NUMBER GUIDE'!$J$8:$K$54,2, FALSE),IF(V422="N/A",IF(ABS(T422)&lt;10,"0"&amp;ABS(T422),ABS(T422)),CONCATENATE(LEFT(V422,1),RIGHT(V422,1))), G422, H422)</f>
        <v>MR413510471164B</v>
      </c>
      <c r="F422" s="84" t="str">
        <f t="shared" si="116"/>
        <v>MR413510471164B</v>
      </c>
      <c r="G422" s="83" t="s">
        <v>1095</v>
      </c>
      <c r="H422" s="83"/>
      <c r="I422" s="72" t="s">
        <v>5048</v>
      </c>
      <c r="J422" s="299">
        <v>44459.587384259263</v>
      </c>
      <c r="K422" s="78" t="s">
        <v>3713</v>
      </c>
      <c r="L422" s="328">
        <v>786</v>
      </c>
      <c r="M422" s="85" t="str">
        <f t="shared" si="124"/>
        <v/>
      </c>
      <c r="N422" s="630"/>
      <c r="O422" s="5">
        <v>15</v>
      </c>
      <c r="P422" s="70">
        <v>10</v>
      </c>
      <c r="Q422" s="92" t="str">
        <f t="shared" si="121"/>
        <v>4x136</v>
      </c>
      <c r="R422" s="5">
        <v>4</v>
      </c>
      <c r="S422" s="5">
        <v>136</v>
      </c>
      <c r="T422" s="5">
        <v>25</v>
      </c>
      <c r="U422" s="17">
        <v>6.55</v>
      </c>
      <c r="V422" s="5" t="s">
        <v>3243</v>
      </c>
      <c r="W422" s="17">
        <v>96</v>
      </c>
      <c r="X422" s="8">
        <v>17</v>
      </c>
      <c r="Y422" s="47">
        <v>1600</v>
      </c>
      <c r="Z422" s="72" t="s">
        <v>5043</v>
      </c>
      <c r="AA422" s="72" t="s">
        <v>5052</v>
      </c>
      <c r="AB422" s="47" t="str">
        <f t="shared" si="123"/>
        <v>15x10, 4x136, 25 OS, 1600 lbs</v>
      </c>
      <c r="AC422" s="2" t="s">
        <v>85</v>
      </c>
      <c r="AD422" s="46" t="str">
        <f>IF(AC422="N/A","None",VLOOKUP(AC422,ACCESSORIES!F:N,9,FALSE))</f>
        <v>None</v>
      </c>
      <c r="AE422" s="82" t="str">
        <f>_xlfn.IFNA(VLOOKUP(AC422,ACCESSORIES!F:J,5,FALSE),"N/A")</f>
        <v>N/A</v>
      </c>
      <c r="AF422" s="80" t="s">
        <v>85</v>
      </c>
      <c r="AG422" s="80" t="s">
        <v>85</v>
      </c>
      <c r="AH422" s="80" t="s">
        <v>85</v>
      </c>
      <c r="AI422" s="80" t="s">
        <v>85</v>
      </c>
      <c r="AJ422" s="9" t="str">
        <f>_xlfn.IFNA(VLOOKUP(AI422,ACCESSORIES!F:J,5,FALSE),"N/A")</f>
        <v>N/A</v>
      </c>
      <c r="AK422" s="74" t="s">
        <v>237</v>
      </c>
      <c r="AL422" s="74" t="s">
        <v>85</v>
      </c>
      <c r="AM422" s="38" t="str">
        <f>_xlfn.IFNA(VLOOKUP(AL422,ACCESSORIES!F:J,5,FALSE),"N/A")</f>
        <v>N/A</v>
      </c>
      <c r="AN422" s="74" t="s">
        <v>85</v>
      </c>
      <c r="AO422" s="74">
        <v>14</v>
      </c>
      <c r="AP422" s="74">
        <v>60</v>
      </c>
      <c r="AQ422" s="74">
        <v>180</v>
      </c>
      <c r="AR422" s="25">
        <v>0</v>
      </c>
      <c r="AS422" s="25">
        <v>5.9</v>
      </c>
      <c r="AT422" s="25">
        <v>26.3</v>
      </c>
      <c r="AU422" s="25">
        <v>35</v>
      </c>
      <c r="AV422" s="25">
        <v>178.9</v>
      </c>
      <c r="AW422" s="25">
        <v>167.5</v>
      </c>
      <c r="AX422" s="77" t="s">
        <v>85</v>
      </c>
      <c r="AY422" s="49" t="s">
        <v>85</v>
      </c>
      <c r="AZ422" s="49" t="s">
        <v>85</v>
      </c>
      <c r="BA422" s="49">
        <v>58</v>
      </c>
      <c r="BB422" s="48">
        <f t="shared" si="117"/>
        <v>2.2799999999999998</v>
      </c>
      <c r="BC422" s="3" t="s">
        <v>5050</v>
      </c>
      <c r="BD422" s="412">
        <f>_xlfn.IFNA(VLOOKUP(BC422,ACCESSORIES!F:J,5,FALSE),"N/A")</f>
        <v>189</v>
      </c>
      <c r="BE422" s="3" t="s">
        <v>1479</v>
      </c>
      <c r="BF422" s="412">
        <f>_xlfn.IFNA(VLOOKUP(BE422,ACCESSORIES!F:J,5,FALSE),"N/A")</f>
        <v>11</v>
      </c>
      <c r="BG422" s="70">
        <v>21</v>
      </c>
      <c r="BH422" s="50">
        <v>17.8740157480315</v>
      </c>
      <c r="BI422" s="50">
        <v>17.8740157480315</v>
      </c>
      <c r="BJ422" s="50">
        <v>12.9133858267717</v>
      </c>
      <c r="BK422" s="357">
        <f t="shared" si="122"/>
        <v>6.7606048000000252E-2</v>
      </c>
      <c r="BL422" s="5">
        <v>48</v>
      </c>
      <c r="BM422" s="107" t="s">
        <v>3771</v>
      </c>
      <c r="BN422" s="46" t="s">
        <v>3891</v>
      </c>
      <c r="BO422" s="74" t="s">
        <v>5191</v>
      </c>
      <c r="BP422" s="74" t="s">
        <v>5581</v>
      </c>
      <c r="BQ422" s="74" t="s">
        <v>3932</v>
      </c>
      <c r="BR422" s="74" t="s">
        <v>5583</v>
      </c>
      <c r="BS422" s="74" t="s">
        <v>5590</v>
      </c>
      <c r="BT422" s="74" t="s">
        <v>5591</v>
      </c>
      <c r="BU422" s="74" t="s">
        <v>5586</v>
      </c>
      <c r="BV422" s="74" t="s">
        <v>5592</v>
      </c>
      <c r="BW422" s="74"/>
      <c r="BX422" s="74"/>
      <c r="BY422" s="300" t="s">
        <v>8173</v>
      </c>
      <c r="BZ422" s="356" t="s">
        <v>8177</v>
      </c>
      <c r="CA422" s="300" t="s">
        <v>8178</v>
      </c>
      <c r="CB422" s="356" t="s">
        <v>8179</v>
      </c>
      <c r="CC422" s="86" t="str">
        <f t="shared" si="118"/>
        <v>CLOSEOUT - MR413 Beadlock, 15x10, 6+4/+25mm Offset, 4x136, 96mm Centerbore, Polished, w/ BH-H24100</v>
      </c>
      <c r="CD422" s="74" t="s">
        <v>3719</v>
      </c>
      <c r="CE422" s="74" t="s">
        <v>3720</v>
      </c>
      <c r="CF422" s="74" t="str">
        <f t="shared" si="119"/>
        <v>UTV (4XX)</v>
      </c>
    </row>
    <row r="423" spans="1:84" s="36" customFormat="1" ht="15" customHeight="1">
      <c r="A423" s="22">
        <f t="shared" si="120"/>
        <v>421</v>
      </c>
      <c r="B423" s="4" t="s">
        <v>84</v>
      </c>
      <c r="C423" s="92" t="s">
        <v>1055</v>
      </c>
      <c r="D423" s="5" t="s">
        <v>5521</v>
      </c>
      <c r="E423" s="84" t="str">
        <f>CONCATENATE(LEFT(D423,5),VLOOKUP(CONCATENATE(O423,"x",P423),'WHEEL PART NUMBER GUIDE'!$B$9:$C$51,2,FALSE),VLOOKUP(CONCATENATE(Q423, W423), 'WHEEL PART NUMBER GUIDE'!$Q$6:$R$98, 2, FALSE),VLOOKUP(Z423,'WHEEL PART NUMBER GUIDE'!$J$8:$K$54,2, FALSE),IF(V423="N/A",IF(ABS(T423)&lt;10,"0"&amp;ABS(T423),ABS(T423)),CONCATENATE(LEFT(V423,1),RIGHT(V423,1))), G423, H423)</f>
        <v>MR413510461164B</v>
      </c>
      <c r="F423" s="84" t="str">
        <f t="shared" si="116"/>
        <v>MR413510461164B</v>
      </c>
      <c r="G423" s="83" t="s">
        <v>1095</v>
      </c>
      <c r="H423" s="83"/>
      <c r="I423" s="72" t="s">
        <v>5049</v>
      </c>
      <c r="J423" s="299">
        <v>44459.587766203702</v>
      </c>
      <c r="K423" s="78" t="s">
        <v>3713</v>
      </c>
      <c r="L423" s="328">
        <v>786</v>
      </c>
      <c r="M423" s="85" t="str">
        <f t="shared" si="124"/>
        <v/>
      </c>
      <c r="N423" s="630"/>
      <c r="O423" s="5">
        <v>15</v>
      </c>
      <c r="P423" s="70">
        <v>10</v>
      </c>
      <c r="Q423" s="92" t="str">
        <f t="shared" si="121"/>
        <v>4x156</v>
      </c>
      <c r="R423" s="5">
        <v>4</v>
      </c>
      <c r="S423" s="5">
        <v>156</v>
      </c>
      <c r="T423" s="5">
        <v>25</v>
      </c>
      <c r="U423" s="17">
        <v>6.55</v>
      </c>
      <c r="V423" s="5" t="s">
        <v>3243</v>
      </c>
      <c r="W423" s="17">
        <v>120</v>
      </c>
      <c r="X423" s="8">
        <v>17</v>
      </c>
      <c r="Y423" s="47">
        <v>1600</v>
      </c>
      <c r="Z423" s="72" t="s">
        <v>5043</v>
      </c>
      <c r="AA423" s="72" t="s">
        <v>5052</v>
      </c>
      <c r="AB423" s="47" t="str">
        <f t="shared" si="123"/>
        <v>15x10, 4x156, 25 OS, 1600 lbs</v>
      </c>
      <c r="AC423" s="2" t="s">
        <v>85</v>
      </c>
      <c r="AD423" s="46" t="str">
        <f>IF(AC423="N/A","None",VLOOKUP(AC423,ACCESSORIES!F:N,9,FALSE))</f>
        <v>None</v>
      </c>
      <c r="AE423" s="82" t="str">
        <f>_xlfn.IFNA(VLOOKUP(AC423,ACCESSORIES!F:J,5,FALSE),"N/A")</f>
        <v>N/A</v>
      </c>
      <c r="AF423" s="80" t="s">
        <v>85</v>
      </c>
      <c r="AG423" s="80" t="s">
        <v>85</v>
      </c>
      <c r="AH423" s="80" t="s">
        <v>85</v>
      </c>
      <c r="AI423" s="80" t="s">
        <v>85</v>
      </c>
      <c r="AJ423" s="9" t="str">
        <f>_xlfn.IFNA(VLOOKUP(AI423,ACCESSORIES!F:J,5,FALSE),"N/A")</f>
        <v>N/A</v>
      </c>
      <c r="AK423" s="74" t="s">
        <v>237</v>
      </c>
      <c r="AL423" s="74" t="s">
        <v>85</v>
      </c>
      <c r="AM423" s="38" t="str">
        <f>_xlfn.IFNA(VLOOKUP(AL423,ACCESSORIES!F:J,5,FALSE),"N/A")</f>
        <v>N/A</v>
      </c>
      <c r="AN423" s="74" t="s">
        <v>85</v>
      </c>
      <c r="AO423" s="74">
        <v>14</v>
      </c>
      <c r="AP423" s="74">
        <v>60</v>
      </c>
      <c r="AQ423" s="74">
        <v>180</v>
      </c>
      <c r="AR423" s="25">
        <v>0</v>
      </c>
      <c r="AS423" s="25">
        <v>5.9</v>
      </c>
      <c r="AT423" s="25">
        <v>26.3</v>
      </c>
      <c r="AU423" s="25">
        <v>35</v>
      </c>
      <c r="AV423" s="25">
        <v>178.9</v>
      </c>
      <c r="AW423" s="25">
        <v>167.5</v>
      </c>
      <c r="AX423" s="77" t="s">
        <v>85</v>
      </c>
      <c r="AY423" s="49" t="s">
        <v>85</v>
      </c>
      <c r="AZ423" s="49" t="s">
        <v>85</v>
      </c>
      <c r="BA423" s="49">
        <v>58</v>
      </c>
      <c r="BB423" s="48">
        <f t="shared" si="117"/>
        <v>2.2799999999999998</v>
      </c>
      <c r="BC423" s="3" t="s">
        <v>5050</v>
      </c>
      <c r="BD423" s="412">
        <f>_xlfn.IFNA(VLOOKUP(BC423,ACCESSORIES!F:J,5,FALSE),"N/A")</f>
        <v>189</v>
      </c>
      <c r="BE423" s="3" t="s">
        <v>1479</v>
      </c>
      <c r="BF423" s="412">
        <f>_xlfn.IFNA(VLOOKUP(BE423,ACCESSORIES!F:J,5,FALSE),"N/A")</f>
        <v>11</v>
      </c>
      <c r="BG423" s="70">
        <v>21</v>
      </c>
      <c r="BH423" s="50">
        <v>17.8740157480315</v>
      </c>
      <c r="BI423" s="50">
        <v>17.8740157480315</v>
      </c>
      <c r="BJ423" s="50">
        <v>12.9133858267717</v>
      </c>
      <c r="BK423" s="357">
        <f t="shared" si="122"/>
        <v>6.7606048000000252E-2</v>
      </c>
      <c r="BL423" s="5">
        <v>48</v>
      </c>
      <c r="BM423" s="107" t="s">
        <v>3771</v>
      </c>
      <c r="BN423" s="46" t="s">
        <v>3891</v>
      </c>
      <c r="BO423" s="74" t="s">
        <v>5191</v>
      </c>
      <c r="BP423" s="74" t="s">
        <v>5581</v>
      </c>
      <c r="BQ423" s="74" t="s">
        <v>3932</v>
      </c>
      <c r="BR423" s="74" t="s">
        <v>5583</v>
      </c>
      <c r="BS423" s="74" t="s">
        <v>5590</v>
      </c>
      <c r="BT423" s="74" t="s">
        <v>5591</v>
      </c>
      <c r="BU423" s="74" t="s">
        <v>5586</v>
      </c>
      <c r="BV423" s="74" t="s">
        <v>5592</v>
      </c>
      <c r="BW423" s="74"/>
      <c r="BX423" s="74"/>
      <c r="BY423" s="300" t="s">
        <v>8173</v>
      </c>
      <c r="BZ423" s="356" t="s">
        <v>8177</v>
      </c>
      <c r="CA423" s="300" t="s">
        <v>8178</v>
      </c>
      <c r="CB423" s="356" t="s">
        <v>8179</v>
      </c>
      <c r="CC423" s="86" t="str">
        <f t="shared" si="118"/>
        <v>CLOSEOUT - MR413 Beadlock, 15x10, 6+4/+25mm Offset, 4x156, 120mm Centerbore, Polished, w/ BH-H24100</v>
      </c>
      <c r="CD423" s="74" t="s">
        <v>3719</v>
      </c>
      <c r="CE423" s="74" t="s">
        <v>3720</v>
      </c>
      <c r="CF423" s="74" t="str">
        <f t="shared" si="119"/>
        <v>UTV (4XX)</v>
      </c>
    </row>
    <row r="424" spans="1:84" s="36" customFormat="1" ht="15" customHeight="1">
      <c r="A424" s="22">
        <f t="shared" si="120"/>
        <v>422</v>
      </c>
      <c r="B424" s="4" t="s">
        <v>84</v>
      </c>
      <c r="C424" s="92" t="s">
        <v>1055</v>
      </c>
      <c r="D424" s="5" t="s">
        <v>5521</v>
      </c>
      <c r="E424" s="84" t="str">
        <f>CONCATENATE(LEFT(D424,5),VLOOKUP(CONCATENATE(O424,"x",P424),'WHEEL PART NUMBER GUIDE'!$B$9:$C$51,2,FALSE),VLOOKUP(CONCATENATE(Q424, W424), 'WHEEL PART NUMBER GUIDE'!$Q$6:$R$98, 2, FALSE),VLOOKUP(Z424,'WHEEL PART NUMBER GUIDE'!$J$8:$K$54,2, FALSE),IF(V424="N/A",IF(ABS(T424)&lt;10,"0"&amp;ABS(T424),ABS(T424)),CONCATENATE(LEFT(V424,1),RIGHT(V424,1))), G424, H424)</f>
        <v>MR413510121164B</v>
      </c>
      <c r="F424" s="84" t="str">
        <f t="shared" si="116"/>
        <v>MR413510121164B</v>
      </c>
      <c r="G424" s="83" t="s">
        <v>1095</v>
      </c>
      <c r="H424" s="83"/>
      <c r="I424" s="72" t="s">
        <v>5389</v>
      </c>
      <c r="J424" s="315">
        <v>44512.449571759258</v>
      </c>
      <c r="K424" s="418" t="s">
        <v>3713</v>
      </c>
      <c r="L424" s="328">
        <v>786</v>
      </c>
      <c r="M424" s="85" t="str">
        <f t="shared" si="124"/>
        <v/>
      </c>
      <c r="N424" s="630"/>
      <c r="O424" s="5">
        <v>15</v>
      </c>
      <c r="P424" s="70">
        <v>10</v>
      </c>
      <c r="Q424" s="92" t="str">
        <f t="shared" si="121"/>
        <v>5x4.5</v>
      </c>
      <c r="R424" s="5">
        <v>5</v>
      </c>
      <c r="S424" s="5">
        <v>4.5</v>
      </c>
      <c r="T424" s="5">
        <v>25</v>
      </c>
      <c r="U424" s="17">
        <v>6.55</v>
      </c>
      <c r="V424" s="5" t="s">
        <v>3243</v>
      </c>
      <c r="W424" s="17">
        <v>70</v>
      </c>
      <c r="X424" s="41">
        <v>17</v>
      </c>
      <c r="Y424" s="47">
        <v>1600</v>
      </c>
      <c r="Z424" s="72" t="s">
        <v>5043</v>
      </c>
      <c r="AA424" s="72" t="s">
        <v>5052</v>
      </c>
      <c r="AB424" s="47" t="str">
        <f t="shared" si="123"/>
        <v>15x10, 5x4.5, 25 OS, 1600 lbs</v>
      </c>
      <c r="AC424" s="2" t="s">
        <v>85</v>
      </c>
      <c r="AD424" s="46" t="str">
        <f>IF(AC424="N/A","None",VLOOKUP(AC424,ACCESSORIES!F:N,9,FALSE))</f>
        <v>None</v>
      </c>
      <c r="AE424" s="82" t="str">
        <f>_xlfn.IFNA(VLOOKUP(AC424,ACCESSORIES!F:J,5,FALSE),"N/A")</f>
        <v>N/A</v>
      </c>
      <c r="AF424" s="80" t="s">
        <v>85</v>
      </c>
      <c r="AG424" s="80" t="s">
        <v>85</v>
      </c>
      <c r="AH424" s="80" t="s">
        <v>85</v>
      </c>
      <c r="AI424" s="80" t="s">
        <v>85</v>
      </c>
      <c r="AJ424" s="9" t="str">
        <f>_xlfn.IFNA(VLOOKUP(AI424,ACCESSORIES!F:J,5,FALSE),"N/A")</f>
        <v>N/A</v>
      </c>
      <c r="AK424" s="74" t="s">
        <v>237</v>
      </c>
      <c r="AL424" s="74" t="s">
        <v>85</v>
      </c>
      <c r="AM424" s="38" t="str">
        <f>_xlfn.IFNA(VLOOKUP(AL424,ACCESSORIES!F:J,5,FALSE),"N/A")</f>
        <v>N/A</v>
      </c>
      <c r="AN424" s="74" t="s">
        <v>85</v>
      </c>
      <c r="AO424" s="74">
        <v>14</v>
      </c>
      <c r="AP424" s="74">
        <v>60</v>
      </c>
      <c r="AQ424" s="74">
        <v>180</v>
      </c>
      <c r="AR424" s="25">
        <v>0</v>
      </c>
      <c r="AS424" s="25">
        <v>5.9</v>
      </c>
      <c r="AT424" s="25">
        <v>26.3</v>
      </c>
      <c r="AU424" s="25">
        <v>35</v>
      </c>
      <c r="AV424" s="25">
        <v>178.9</v>
      </c>
      <c r="AW424" s="25">
        <v>167.5</v>
      </c>
      <c r="AX424" s="77" t="s">
        <v>85</v>
      </c>
      <c r="AY424" s="49" t="s">
        <v>85</v>
      </c>
      <c r="AZ424" s="49" t="s">
        <v>85</v>
      </c>
      <c r="BA424" s="49">
        <v>58</v>
      </c>
      <c r="BB424" s="48">
        <f t="shared" si="117"/>
        <v>2.2799999999999998</v>
      </c>
      <c r="BC424" s="3" t="s">
        <v>5050</v>
      </c>
      <c r="BD424" s="412">
        <f>_xlfn.IFNA(VLOOKUP(BC424,ACCESSORIES!F:J,5,FALSE),"N/A")</f>
        <v>189</v>
      </c>
      <c r="BE424" s="3" t="s">
        <v>1479</v>
      </c>
      <c r="BF424" s="412">
        <f>_xlfn.IFNA(VLOOKUP(BE424,ACCESSORIES!F:J,5,FALSE),"N/A")</f>
        <v>11</v>
      </c>
      <c r="BG424" s="70">
        <v>21</v>
      </c>
      <c r="BH424" s="50">
        <v>17.8740157480315</v>
      </c>
      <c r="BI424" s="50">
        <v>17.8740157480315</v>
      </c>
      <c r="BJ424" s="50">
        <v>12.9133858267717</v>
      </c>
      <c r="BK424" s="357">
        <f t="shared" si="122"/>
        <v>6.7606048000000252E-2</v>
      </c>
      <c r="BL424" s="5">
        <v>48</v>
      </c>
      <c r="BM424" s="107" t="s">
        <v>3771</v>
      </c>
      <c r="BN424" s="46" t="s">
        <v>3891</v>
      </c>
      <c r="BO424" s="74" t="s">
        <v>5191</v>
      </c>
      <c r="BP424" s="74" t="s">
        <v>5581</v>
      </c>
      <c r="BQ424" s="74" t="s">
        <v>3932</v>
      </c>
      <c r="BR424" s="74" t="s">
        <v>5583</v>
      </c>
      <c r="BS424" s="74" t="s">
        <v>5590</v>
      </c>
      <c r="BT424" s="74" t="s">
        <v>5591</v>
      </c>
      <c r="BU424" s="74" t="s">
        <v>5586</v>
      </c>
      <c r="BV424" s="74" t="s">
        <v>5592</v>
      </c>
      <c r="BW424" s="74"/>
      <c r="BX424" s="74"/>
      <c r="BY424" s="300"/>
      <c r="BZ424" s="354"/>
      <c r="CA424" s="300"/>
      <c r="CB424" s="312"/>
      <c r="CC424" s="86" t="str">
        <f t="shared" ref="CC424:CC464" si="127">CONCATENATE(IF(K424="Closeout","CLOSEOUT - ",""),D424,", ",O424,"x",P424,", ",IF(V424="N/A","",CONCATENATE(V424,"/")),IF(T424&gt;0,CONCATENATE("+",T424),T424),"mm Offset, ",Q424,", ",W424,"mm Centerbore, ",PROPER(Z424),IF(H424="R",", Race Drilled",""),"",IF(BE424="N/A","",CONCATENATE(", w/ ",BE424)))</f>
        <v>CLOSEOUT - MR413 Beadlock, 15x10, 6+4/+25mm Offset, 5x4.5, 70mm Centerbore, Polished, w/ BH-H24100</v>
      </c>
      <c r="CD424" s="74" t="s">
        <v>3719</v>
      </c>
      <c r="CE424" s="74" t="s">
        <v>3720</v>
      </c>
      <c r="CF424" s="74" t="str">
        <f t="shared" ref="CF424:CF477" si="128">C424</f>
        <v>UTV (4XX)</v>
      </c>
    </row>
    <row r="425" spans="1:84" s="36" customFormat="1" ht="15" customHeight="1">
      <c r="A425" s="22">
        <f t="shared" si="120"/>
        <v>423</v>
      </c>
      <c r="B425" s="4" t="s">
        <v>84</v>
      </c>
      <c r="C425" s="92" t="s">
        <v>1055</v>
      </c>
      <c r="D425" s="5" t="s">
        <v>5528</v>
      </c>
      <c r="E425" s="84" t="str">
        <f>CONCATENATE(LEFT(D425,5),VLOOKUP(CONCATENATE(O425,"x",P425),'WHEEL PART NUMBER GUIDE'!$B$9:$C$51,2,FALSE),VLOOKUP(CONCATENATE(Q425, W425), 'WHEEL PART NUMBER GUIDE'!$Q$6:$R$98, 2, FALSE),VLOOKUP(Z425,'WHEEL PART NUMBER GUIDE'!$J$8:$K$54,2, FALSE),IF(V425="N/A",IF(ABS(T425)&lt;10,"0"&amp;ABS(T425),ABS(T425)),CONCATENATE(LEFT(V425,1),RIGHT(V425,1))), G425, H425)</f>
        <v>MR41457046543</v>
      </c>
      <c r="F425" s="84" t="str">
        <f t="shared" ref="F425:F478" si="129">E425</f>
        <v>MR41457046543</v>
      </c>
      <c r="G425" s="83"/>
      <c r="H425" s="83"/>
      <c r="I425" s="72" t="s">
        <v>5539</v>
      </c>
      <c r="J425" s="305">
        <v>44580.366284722222</v>
      </c>
      <c r="K425" s="78" t="s">
        <v>1230</v>
      </c>
      <c r="L425" s="328">
        <v>261</v>
      </c>
      <c r="M425" s="85">
        <f t="shared" si="124"/>
        <v>261</v>
      </c>
      <c r="N425" s="630"/>
      <c r="O425" s="5">
        <v>15</v>
      </c>
      <c r="P425" s="70">
        <v>7</v>
      </c>
      <c r="Q425" s="92" t="str">
        <f t="shared" si="121"/>
        <v>4x156</v>
      </c>
      <c r="R425" s="5">
        <v>4</v>
      </c>
      <c r="S425" s="5">
        <v>156</v>
      </c>
      <c r="T425" s="5">
        <v>13</v>
      </c>
      <c r="U425" s="17">
        <v>4.3</v>
      </c>
      <c r="V425" s="5" t="s">
        <v>168</v>
      </c>
      <c r="W425" s="17">
        <v>132</v>
      </c>
      <c r="X425" s="8">
        <v>13.91</v>
      </c>
      <c r="Y425" s="47">
        <v>1600</v>
      </c>
      <c r="Z425" s="72" t="s">
        <v>2165</v>
      </c>
      <c r="AA425" s="72" t="s">
        <v>2845</v>
      </c>
      <c r="AB425" s="47" t="str">
        <f t="shared" si="123"/>
        <v>15x7, 4x156, 13 OS, 1600 lbs</v>
      </c>
      <c r="AC425" s="2" t="s">
        <v>3942</v>
      </c>
      <c r="AD425" s="46" t="str">
        <f>IF(AC425="N/A","None",VLOOKUP(AC425,ACCESSORIES!F:N,9,FALSE))</f>
        <v>Snap In</v>
      </c>
      <c r="AE425" s="82">
        <f>_xlfn.IFNA(VLOOKUP(AC425,ACCESSORIES!F:J,5,FALSE),"N/A")</f>
        <v>22</v>
      </c>
      <c r="AF425" s="80" t="s">
        <v>85</v>
      </c>
      <c r="AG425" s="80" t="s">
        <v>85</v>
      </c>
      <c r="AH425" s="80" t="s">
        <v>85</v>
      </c>
      <c r="AI425" s="80" t="s">
        <v>85</v>
      </c>
      <c r="AJ425" s="9" t="str">
        <f>_xlfn.IFNA(VLOOKUP(AI425,ACCESSORIES!F:J,5,FALSE),"N/A")</f>
        <v>N/A</v>
      </c>
      <c r="AK425" s="74" t="s">
        <v>237</v>
      </c>
      <c r="AL425" s="74" t="s">
        <v>85</v>
      </c>
      <c r="AM425" s="38" t="str">
        <f>_xlfn.IFNA(VLOOKUP(AL425,ACCESSORIES!F:J,5,FALSE),"N/A")</f>
        <v>N/A</v>
      </c>
      <c r="AN425" s="74" t="s">
        <v>85</v>
      </c>
      <c r="AO425" s="74">
        <v>14.1</v>
      </c>
      <c r="AP425" s="74">
        <v>60</v>
      </c>
      <c r="AQ425" s="74">
        <v>180</v>
      </c>
      <c r="AR425" s="25">
        <v>0</v>
      </c>
      <c r="AS425" s="25">
        <v>5</v>
      </c>
      <c r="AT425" s="25">
        <v>11</v>
      </c>
      <c r="AU425" s="25">
        <v>12</v>
      </c>
      <c r="AV425" s="25">
        <v>180.9</v>
      </c>
      <c r="AW425" s="25">
        <v>173.6</v>
      </c>
      <c r="AX425" s="77">
        <v>125</v>
      </c>
      <c r="AY425" s="49">
        <v>47</v>
      </c>
      <c r="AZ425" s="49">
        <v>47</v>
      </c>
      <c r="BA425" s="49">
        <v>30</v>
      </c>
      <c r="BB425" s="48">
        <f t="shared" ref="BB425:BB478" si="130">ROUND(CONVERT(BA425,"mm","in"),2)</f>
        <v>1.18</v>
      </c>
      <c r="BC425" s="3" t="s">
        <v>85</v>
      </c>
      <c r="BD425" s="412" t="str">
        <f>_xlfn.IFNA(VLOOKUP(BC425,ACCESSORIES!F:J,5,FALSE),"N/A")</f>
        <v>N/A</v>
      </c>
      <c r="BE425" s="3" t="s">
        <v>85</v>
      </c>
      <c r="BF425" s="412" t="str">
        <f>_xlfn.IFNA(VLOOKUP(BE425,ACCESSORIES!F:J,5,FALSE),"N/A")</f>
        <v>N/A</v>
      </c>
      <c r="BG425" s="70">
        <v>18</v>
      </c>
      <c r="BH425" s="50">
        <v>17.8740157480315</v>
      </c>
      <c r="BI425" s="50">
        <v>17.8740157480315</v>
      </c>
      <c r="BJ425" s="50">
        <v>9.8425196850393704</v>
      </c>
      <c r="BK425" s="357">
        <f t="shared" si="122"/>
        <v>5.1529000000000012E-2</v>
      </c>
      <c r="BL425" s="5">
        <v>48</v>
      </c>
      <c r="BM425" s="107" t="s">
        <v>3771</v>
      </c>
      <c r="BN425" s="46" t="s">
        <v>3891</v>
      </c>
      <c r="BO425" s="74" t="s">
        <v>5587</v>
      </c>
      <c r="BP425" s="74" t="s">
        <v>3907</v>
      </c>
      <c r="BQ425" s="74" t="s">
        <v>4615</v>
      </c>
      <c r="BR425" s="74" t="s">
        <v>2734</v>
      </c>
      <c r="BS425" s="74" t="s">
        <v>4116</v>
      </c>
      <c r="BT425" s="74" t="s">
        <v>5141</v>
      </c>
      <c r="BU425" s="74" t="s">
        <v>5586</v>
      </c>
      <c r="BV425" s="74"/>
      <c r="BW425" s="74"/>
      <c r="BX425" s="74"/>
      <c r="BY425" s="300" t="s">
        <v>6421</v>
      </c>
      <c r="BZ425" s="356" t="s">
        <v>7336</v>
      </c>
      <c r="CA425" s="300" t="s">
        <v>6423</v>
      </c>
      <c r="CB425" s="356" t="s">
        <v>7337</v>
      </c>
      <c r="CC425" s="86" t="str">
        <f t="shared" si="127"/>
        <v>MR414 Bead Grip, 15x7, 4+3/+13mm Offset, 4x156, 132mm Centerbore, Matte Black</v>
      </c>
      <c r="CD425" s="74" t="s">
        <v>3719</v>
      </c>
      <c r="CE425" s="74" t="s">
        <v>3720</v>
      </c>
      <c r="CF425" s="74" t="str">
        <f t="shared" si="128"/>
        <v>UTV (4XX)</v>
      </c>
    </row>
    <row r="426" spans="1:84" s="36" customFormat="1" ht="15" customHeight="1">
      <c r="A426" s="22">
        <f t="shared" si="120"/>
        <v>424</v>
      </c>
      <c r="B426" s="4" t="s">
        <v>84</v>
      </c>
      <c r="C426" s="92" t="s">
        <v>1055</v>
      </c>
      <c r="D426" s="5" t="s">
        <v>5528</v>
      </c>
      <c r="E426" s="84" t="str">
        <f>CONCATENATE(LEFT(D426,5),VLOOKUP(CONCATENATE(O426,"x",P426),'WHEEL PART NUMBER GUIDE'!$B$9:$C$51,2,FALSE),VLOOKUP(CONCATENATE(Q426, W426), 'WHEEL PART NUMBER GUIDE'!$Q$6:$R$98, 2, FALSE),VLOOKUP(Z426,'WHEEL PART NUMBER GUIDE'!$J$8:$K$54,2, FALSE),IF(V426="N/A",IF(ABS(T426)&lt;10,"0"&amp;ABS(T426),ABS(T426)),CONCATENATE(LEFT(V426,1),RIGHT(V426,1))), G426, H426)</f>
        <v>MR41457012543</v>
      </c>
      <c r="F426" s="84" t="str">
        <f t="shared" si="129"/>
        <v>MR41457012543</v>
      </c>
      <c r="G426" s="83"/>
      <c r="H426" s="83"/>
      <c r="I426" s="72" t="s">
        <v>5541</v>
      </c>
      <c r="J426" s="305">
        <v>44580.366284722222</v>
      </c>
      <c r="K426" s="78" t="s">
        <v>1230</v>
      </c>
      <c r="L426" s="328">
        <v>261</v>
      </c>
      <c r="M426" s="85">
        <f t="shared" si="124"/>
        <v>261</v>
      </c>
      <c r="N426" s="630"/>
      <c r="O426" s="5">
        <v>15</v>
      </c>
      <c r="P426" s="70">
        <v>7</v>
      </c>
      <c r="Q426" s="92" t="str">
        <f t="shared" si="121"/>
        <v>5x4.5</v>
      </c>
      <c r="R426" s="5">
        <v>5</v>
      </c>
      <c r="S426" s="5">
        <v>4.5</v>
      </c>
      <c r="T426" s="5">
        <v>13</v>
      </c>
      <c r="U426" s="17">
        <v>4.3</v>
      </c>
      <c r="V426" s="5" t="s">
        <v>168</v>
      </c>
      <c r="W426" s="17">
        <v>76</v>
      </c>
      <c r="X426" s="8">
        <v>15.101664959664113</v>
      </c>
      <c r="Y426" s="47">
        <v>1600</v>
      </c>
      <c r="Z426" s="72" t="s">
        <v>2165</v>
      </c>
      <c r="AA426" s="72" t="s">
        <v>2845</v>
      </c>
      <c r="AB426" s="47" t="str">
        <f t="shared" si="123"/>
        <v>15x7, 5x4.5, 13 OS, 1600 lbs</v>
      </c>
      <c r="AC426" s="2" t="s">
        <v>3939</v>
      </c>
      <c r="AD426" s="46" t="str">
        <f>IF(AC426="N/A","None",VLOOKUP(AC426,ACCESSORIES!F:N,9,FALSE))</f>
        <v>Snap In</v>
      </c>
      <c r="AE426" s="82">
        <f>_xlfn.IFNA(VLOOKUP(AC426,ACCESSORIES!F:J,5,FALSE),"N/A")</f>
        <v>22</v>
      </c>
      <c r="AF426" s="80" t="s">
        <v>85</v>
      </c>
      <c r="AG426" s="80" t="s">
        <v>85</v>
      </c>
      <c r="AH426" s="80" t="s">
        <v>85</v>
      </c>
      <c r="AI426" s="80" t="s">
        <v>85</v>
      </c>
      <c r="AJ426" s="9" t="str">
        <f>_xlfn.IFNA(VLOOKUP(AI426,ACCESSORIES!F:J,5,FALSE),"N/A")</f>
        <v>N/A</v>
      </c>
      <c r="AK426" s="74" t="s">
        <v>237</v>
      </c>
      <c r="AL426" s="74" t="s">
        <v>85</v>
      </c>
      <c r="AM426" s="38" t="str">
        <f>_xlfn.IFNA(VLOOKUP(AL426,ACCESSORIES!F:J,5,FALSE),"N/A")</f>
        <v>N/A</v>
      </c>
      <c r="AN426" s="74" t="s">
        <v>85</v>
      </c>
      <c r="AO426" s="74">
        <v>14.1</v>
      </c>
      <c r="AP426" s="74">
        <v>60</v>
      </c>
      <c r="AQ426" s="74">
        <v>180</v>
      </c>
      <c r="AR426" s="25">
        <v>0</v>
      </c>
      <c r="AS426" s="25">
        <v>5</v>
      </c>
      <c r="AT426" s="25">
        <v>11</v>
      </c>
      <c r="AU426" s="25">
        <v>12</v>
      </c>
      <c r="AV426" s="25">
        <v>180.9</v>
      </c>
      <c r="AW426" s="25">
        <v>173.6</v>
      </c>
      <c r="AX426" s="77">
        <v>76</v>
      </c>
      <c r="AY426" s="49">
        <v>29</v>
      </c>
      <c r="AZ426" s="49">
        <v>29</v>
      </c>
      <c r="BA426" s="49">
        <v>30</v>
      </c>
      <c r="BB426" s="48">
        <f t="shared" si="130"/>
        <v>1.18</v>
      </c>
      <c r="BC426" s="3" t="s">
        <v>85</v>
      </c>
      <c r="BD426" s="412" t="str">
        <f>_xlfn.IFNA(VLOOKUP(BC426,ACCESSORIES!F:J,5,FALSE),"N/A")</f>
        <v>N/A</v>
      </c>
      <c r="BE426" s="3" t="s">
        <v>85</v>
      </c>
      <c r="BF426" s="412" t="str">
        <f>_xlfn.IFNA(VLOOKUP(BE426,ACCESSORIES!F:J,5,FALSE),"N/A")</f>
        <v>N/A</v>
      </c>
      <c r="BG426" s="70">
        <v>19</v>
      </c>
      <c r="BH426" s="50">
        <v>17.8740157480315</v>
      </c>
      <c r="BI426" s="50">
        <v>17.8740157480315</v>
      </c>
      <c r="BJ426" s="50">
        <v>9.8425196850393704</v>
      </c>
      <c r="BK426" s="357">
        <f t="shared" si="122"/>
        <v>5.1529000000000012E-2</v>
      </c>
      <c r="BL426" s="5">
        <v>48</v>
      </c>
      <c r="BM426" s="107" t="s">
        <v>3771</v>
      </c>
      <c r="BN426" s="46" t="s">
        <v>3891</v>
      </c>
      <c r="BO426" s="74" t="s">
        <v>5587</v>
      </c>
      <c r="BP426" s="74" t="s">
        <v>3907</v>
      </c>
      <c r="BQ426" s="74" t="s">
        <v>4615</v>
      </c>
      <c r="BR426" s="74" t="s">
        <v>2734</v>
      </c>
      <c r="BS426" s="74" t="s">
        <v>4116</v>
      </c>
      <c r="BT426" s="74" t="s">
        <v>5141</v>
      </c>
      <c r="BU426" s="74" t="s">
        <v>5586</v>
      </c>
      <c r="BV426" s="74"/>
      <c r="BW426" s="74"/>
      <c r="BX426" s="74"/>
      <c r="BY426" s="300" t="s">
        <v>8152</v>
      </c>
      <c r="BZ426" s="356" t="s">
        <v>8153</v>
      </c>
      <c r="CA426" s="300" t="s">
        <v>8154</v>
      </c>
      <c r="CB426" s="356" t="s">
        <v>8155</v>
      </c>
      <c r="CC426" s="86" t="str">
        <f t="shared" si="127"/>
        <v>MR414 Bead Grip, 15x7, 4+3/+13mm Offset, 5x4.5, 76mm Centerbore, Matte Black</v>
      </c>
      <c r="CD426" s="74" t="s">
        <v>3719</v>
      </c>
      <c r="CE426" s="74" t="s">
        <v>3720</v>
      </c>
      <c r="CF426" s="74" t="str">
        <f t="shared" si="128"/>
        <v>UTV (4XX)</v>
      </c>
    </row>
    <row r="427" spans="1:84" s="36" customFormat="1" ht="15" customHeight="1">
      <c r="A427" s="22">
        <f t="shared" si="120"/>
        <v>425</v>
      </c>
      <c r="B427" s="4" t="s">
        <v>84</v>
      </c>
      <c r="C427" s="92" t="s">
        <v>1055</v>
      </c>
      <c r="D427" s="5" t="s">
        <v>5528</v>
      </c>
      <c r="E427" s="84" t="str">
        <f>CONCATENATE(LEFT(D427,5),VLOOKUP(CONCATENATE(O427,"x",P427),'WHEEL PART NUMBER GUIDE'!$B$9:$C$51,2,FALSE),VLOOKUP(CONCATENATE(Q427, W427), 'WHEEL PART NUMBER GUIDE'!$Q$6:$R$98, 2, FALSE),VLOOKUP(Z427,'WHEEL PART NUMBER GUIDE'!$J$8:$K$54,2, FALSE),IF(V427="N/A",IF(ABS(T427)&lt;10,"0"&amp;ABS(T427),ABS(T427)),CONCATENATE(LEFT(V427,1),RIGHT(V427,1))), G427, H427)</f>
        <v>MR414570121243</v>
      </c>
      <c r="F427" s="84" t="str">
        <f t="shared" si="129"/>
        <v>MR414570121243</v>
      </c>
      <c r="G427" s="83"/>
      <c r="H427" s="83"/>
      <c r="I427" s="72" t="s">
        <v>5542</v>
      </c>
      <c r="J427" s="305">
        <v>44580.366284722222</v>
      </c>
      <c r="K427" s="78" t="s">
        <v>1230</v>
      </c>
      <c r="L427" s="328">
        <v>261</v>
      </c>
      <c r="M427" s="85">
        <f t="shared" si="124"/>
        <v>261</v>
      </c>
      <c r="N427" s="630"/>
      <c r="O427" s="5">
        <v>15</v>
      </c>
      <c r="P427" s="70">
        <v>7</v>
      </c>
      <c r="Q427" s="92" t="str">
        <f t="shared" si="121"/>
        <v>5x4.5</v>
      </c>
      <c r="R427" s="5">
        <v>5</v>
      </c>
      <c r="S427" s="5">
        <v>4.5</v>
      </c>
      <c r="T427" s="5">
        <v>13</v>
      </c>
      <c r="U427" s="17">
        <v>4.3</v>
      </c>
      <c r="V427" s="5" t="s">
        <v>168</v>
      </c>
      <c r="W427" s="17">
        <v>76</v>
      </c>
      <c r="X427" s="8">
        <v>15.101664959664113</v>
      </c>
      <c r="Y427" s="47">
        <v>1600</v>
      </c>
      <c r="Z427" s="72" t="s">
        <v>5558</v>
      </c>
      <c r="AA427" s="72" t="s">
        <v>5559</v>
      </c>
      <c r="AB427" s="47" t="str">
        <f t="shared" si="123"/>
        <v>15x7, 5x4.5, 13 OS, 1600 lbs</v>
      </c>
      <c r="AC427" s="2" t="s">
        <v>3939</v>
      </c>
      <c r="AD427" s="46" t="str">
        <f>IF(AC427="N/A","None",VLOOKUP(AC427,ACCESSORIES!F:N,9,FALSE))</f>
        <v>Snap In</v>
      </c>
      <c r="AE427" s="82">
        <f>_xlfn.IFNA(VLOOKUP(AC427,ACCESSORIES!F:J,5,FALSE),"N/A")</f>
        <v>22</v>
      </c>
      <c r="AF427" s="80" t="s">
        <v>85</v>
      </c>
      <c r="AG427" s="80" t="s">
        <v>85</v>
      </c>
      <c r="AH427" s="80" t="s">
        <v>85</v>
      </c>
      <c r="AI427" s="80" t="s">
        <v>85</v>
      </c>
      <c r="AJ427" s="9" t="str">
        <f>_xlfn.IFNA(VLOOKUP(AI427,ACCESSORIES!F:J,5,FALSE),"N/A")</f>
        <v>N/A</v>
      </c>
      <c r="AK427" s="74" t="s">
        <v>237</v>
      </c>
      <c r="AL427" s="74" t="s">
        <v>85</v>
      </c>
      <c r="AM427" s="38" t="str">
        <f>_xlfn.IFNA(VLOOKUP(AL427,ACCESSORIES!F:J,5,FALSE),"N/A")</f>
        <v>N/A</v>
      </c>
      <c r="AN427" s="74" t="s">
        <v>85</v>
      </c>
      <c r="AO427" s="74">
        <v>14.1</v>
      </c>
      <c r="AP427" s="74">
        <v>60</v>
      </c>
      <c r="AQ427" s="74">
        <v>180</v>
      </c>
      <c r="AR427" s="25">
        <v>0</v>
      </c>
      <c r="AS427" s="25">
        <v>5</v>
      </c>
      <c r="AT427" s="25">
        <v>11</v>
      </c>
      <c r="AU427" s="25">
        <v>12</v>
      </c>
      <c r="AV427" s="25">
        <v>180.9</v>
      </c>
      <c r="AW427" s="25">
        <v>173.6</v>
      </c>
      <c r="AX427" s="77">
        <v>76</v>
      </c>
      <c r="AY427" s="49">
        <v>29</v>
      </c>
      <c r="AZ427" s="49">
        <v>29</v>
      </c>
      <c r="BA427" s="49">
        <v>30</v>
      </c>
      <c r="BB427" s="48">
        <f t="shared" si="130"/>
        <v>1.18</v>
      </c>
      <c r="BC427" s="3" t="s">
        <v>85</v>
      </c>
      <c r="BD427" s="412" t="str">
        <f>_xlfn.IFNA(VLOOKUP(BC427,ACCESSORIES!F:J,5,FALSE),"N/A")</f>
        <v>N/A</v>
      </c>
      <c r="BE427" s="3" t="s">
        <v>85</v>
      </c>
      <c r="BF427" s="412" t="str">
        <f>_xlfn.IFNA(VLOOKUP(BE427,ACCESSORIES!F:J,5,FALSE),"N/A")</f>
        <v>N/A</v>
      </c>
      <c r="BG427" s="70">
        <v>19</v>
      </c>
      <c r="BH427" s="50">
        <v>17.8740157480315</v>
      </c>
      <c r="BI427" s="50">
        <v>17.8740157480315</v>
      </c>
      <c r="BJ427" s="50">
        <v>9.8425196850393704</v>
      </c>
      <c r="BK427" s="357">
        <f t="shared" si="122"/>
        <v>5.1529000000000012E-2</v>
      </c>
      <c r="BL427" s="5">
        <v>48</v>
      </c>
      <c r="BM427" s="107" t="s">
        <v>3771</v>
      </c>
      <c r="BN427" s="46" t="s">
        <v>3891</v>
      </c>
      <c r="BO427" s="74" t="s">
        <v>5587</v>
      </c>
      <c r="BP427" s="74" t="s">
        <v>3907</v>
      </c>
      <c r="BQ427" s="74" t="s">
        <v>4615</v>
      </c>
      <c r="BR427" s="74" t="s">
        <v>2734</v>
      </c>
      <c r="BS427" s="74" t="s">
        <v>4116</v>
      </c>
      <c r="BT427" s="74" t="s">
        <v>5141</v>
      </c>
      <c r="BU427" s="74" t="s">
        <v>5586</v>
      </c>
      <c r="BV427" s="74"/>
      <c r="BW427" s="74"/>
      <c r="BX427" s="74"/>
      <c r="BY427" s="300" t="s">
        <v>8148</v>
      </c>
      <c r="BZ427" s="356" t="s">
        <v>8149</v>
      </c>
      <c r="CA427" s="300" t="s">
        <v>8150</v>
      </c>
      <c r="CB427" s="356" t="s">
        <v>8151</v>
      </c>
      <c r="CC427" s="86" t="str">
        <f t="shared" si="127"/>
        <v>MR414 Bead Grip, 15x7, 4+3/+13mm Offset, 5x4.5, 76mm Centerbore, Graphite</v>
      </c>
      <c r="CD427" s="74" t="s">
        <v>3719</v>
      </c>
      <c r="CE427" s="74" t="s">
        <v>3720</v>
      </c>
      <c r="CF427" s="74" t="str">
        <f t="shared" si="128"/>
        <v>UTV (4XX)</v>
      </c>
    </row>
    <row r="428" spans="1:84" s="36" customFormat="1" ht="15" customHeight="1">
      <c r="A428" s="22">
        <f t="shared" si="120"/>
        <v>426</v>
      </c>
      <c r="B428" s="4" t="s">
        <v>84</v>
      </c>
      <c r="C428" s="92" t="s">
        <v>1055</v>
      </c>
      <c r="D428" s="5" t="s">
        <v>5528</v>
      </c>
      <c r="E428" s="84" t="str">
        <f>CONCATENATE(LEFT(D428,5),VLOOKUP(CONCATENATE(O428,"x",P428),'WHEEL PART NUMBER GUIDE'!$B$9:$C$51,2,FALSE),VLOOKUP(CONCATENATE(Q428, W428), 'WHEEL PART NUMBER GUIDE'!$Q$6:$R$98, 2, FALSE),VLOOKUP(Z428,'WHEEL PART NUMBER GUIDE'!$J$8:$K$54,2, FALSE),IF(V428="N/A",IF(ABS(T428)&lt;10,"0"&amp;ABS(T428),ABS(T428)),CONCATENATE(LEFT(V428,1),RIGHT(V428,1))), G428, H428)</f>
        <v>MR41457047552</v>
      </c>
      <c r="F428" s="84" t="str">
        <f t="shared" si="129"/>
        <v>MR41457047552</v>
      </c>
      <c r="G428" s="83"/>
      <c r="H428" s="83"/>
      <c r="I428" s="72" t="s">
        <v>5543</v>
      </c>
      <c r="J428" s="305">
        <v>44580.366284722222</v>
      </c>
      <c r="K428" s="78" t="s">
        <v>1230</v>
      </c>
      <c r="L428" s="328">
        <v>261</v>
      </c>
      <c r="M428" s="85">
        <f t="shared" si="124"/>
        <v>261</v>
      </c>
      <c r="N428" s="630"/>
      <c r="O428" s="5">
        <v>15</v>
      </c>
      <c r="P428" s="70">
        <v>7</v>
      </c>
      <c r="Q428" s="92" t="str">
        <f t="shared" si="121"/>
        <v>4x136</v>
      </c>
      <c r="R428" s="5">
        <v>4</v>
      </c>
      <c r="S428" s="5">
        <v>136</v>
      </c>
      <c r="T428" s="5">
        <v>38</v>
      </c>
      <c r="U428" s="17">
        <v>5.33</v>
      </c>
      <c r="V428" s="5" t="s">
        <v>166</v>
      </c>
      <c r="W428" s="17">
        <v>106</v>
      </c>
      <c r="X428" s="8">
        <v>17.30628758151289</v>
      </c>
      <c r="Y428" s="47">
        <v>1600</v>
      </c>
      <c r="Z428" s="72" t="s">
        <v>2165</v>
      </c>
      <c r="AA428" s="72" t="s">
        <v>2845</v>
      </c>
      <c r="AB428" s="47" t="str">
        <f t="shared" si="123"/>
        <v>15x7, 4x136, 38 OS, 1600 lbs</v>
      </c>
      <c r="AC428" s="2" t="s">
        <v>3945</v>
      </c>
      <c r="AD428" s="46" t="str">
        <f>IF(AC428="N/A","None",VLOOKUP(AC428,ACCESSORIES!F:N,9,FALSE))</f>
        <v>Snap In</v>
      </c>
      <c r="AE428" s="82">
        <f>_xlfn.IFNA(VLOOKUP(AC428,ACCESSORIES!F:J,5,FALSE),"N/A")</f>
        <v>22</v>
      </c>
      <c r="AF428" s="80" t="s">
        <v>85</v>
      </c>
      <c r="AG428" s="80" t="s">
        <v>85</v>
      </c>
      <c r="AH428" s="80" t="s">
        <v>85</v>
      </c>
      <c r="AI428" s="80" t="s">
        <v>85</v>
      </c>
      <c r="AJ428" s="9" t="str">
        <f>_xlfn.IFNA(VLOOKUP(AI428,ACCESSORIES!F:J,5,FALSE),"N/A")</f>
        <v>N/A</v>
      </c>
      <c r="AK428" s="74" t="s">
        <v>237</v>
      </c>
      <c r="AL428" s="74" t="s">
        <v>85</v>
      </c>
      <c r="AM428" s="38" t="str">
        <f>_xlfn.IFNA(VLOOKUP(AL428,ACCESSORIES!F:J,5,FALSE),"N/A")</f>
        <v>N/A</v>
      </c>
      <c r="AN428" s="74" t="s">
        <v>85</v>
      </c>
      <c r="AO428" s="74">
        <v>14.1</v>
      </c>
      <c r="AP428" s="74">
        <v>60</v>
      </c>
      <c r="AQ428" s="74">
        <v>180</v>
      </c>
      <c r="AR428" s="25">
        <v>0</v>
      </c>
      <c r="AS428" s="25">
        <v>5</v>
      </c>
      <c r="AT428" s="25">
        <v>10.8</v>
      </c>
      <c r="AU428" s="25">
        <v>9</v>
      </c>
      <c r="AV428" s="25">
        <v>180.6</v>
      </c>
      <c r="AW428" s="25">
        <v>168.8</v>
      </c>
      <c r="AX428" s="77">
        <v>104</v>
      </c>
      <c r="AY428" s="49">
        <v>48</v>
      </c>
      <c r="AZ428" s="49">
        <v>48</v>
      </c>
      <c r="BA428" s="49">
        <v>20</v>
      </c>
      <c r="BB428" s="48">
        <f t="shared" si="130"/>
        <v>0.79</v>
      </c>
      <c r="BC428" s="3" t="s">
        <v>85</v>
      </c>
      <c r="BD428" s="412" t="str">
        <f>_xlfn.IFNA(VLOOKUP(BC428,ACCESSORIES!F:J,5,FALSE),"N/A")</f>
        <v>N/A</v>
      </c>
      <c r="BE428" s="3" t="s">
        <v>85</v>
      </c>
      <c r="BF428" s="412" t="str">
        <f>_xlfn.IFNA(VLOOKUP(BE428,ACCESSORIES!F:J,5,FALSE),"N/A")</f>
        <v>N/A</v>
      </c>
      <c r="BG428" s="70">
        <v>22</v>
      </c>
      <c r="BH428" s="50">
        <v>17.8740157480315</v>
      </c>
      <c r="BI428" s="50">
        <v>17.8740157480315</v>
      </c>
      <c r="BJ428" s="50">
        <v>9.8425196850393704</v>
      </c>
      <c r="BK428" s="357">
        <f t="shared" si="122"/>
        <v>5.1529000000000012E-2</v>
      </c>
      <c r="BL428" s="5">
        <v>48</v>
      </c>
      <c r="BM428" s="107" t="s">
        <v>3771</v>
      </c>
      <c r="BN428" s="46" t="s">
        <v>3891</v>
      </c>
      <c r="BO428" s="74" t="s">
        <v>5587</v>
      </c>
      <c r="BP428" s="74" t="s">
        <v>3907</v>
      </c>
      <c r="BQ428" s="74" t="s">
        <v>4615</v>
      </c>
      <c r="BR428" s="74" t="s">
        <v>2734</v>
      </c>
      <c r="BS428" s="74" t="s">
        <v>4116</v>
      </c>
      <c r="BT428" s="74" t="s">
        <v>5141</v>
      </c>
      <c r="BU428" s="74" t="s">
        <v>5586</v>
      </c>
      <c r="BV428" s="74"/>
      <c r="BW428" s="74"/>
      <c r="BX428" s="74"/>
      <c r="BY428" s="300" t="s">
        <v>6421</v>
      </c>
      <c r="BZ428" s="356" t="s">
        <v>7336</v>
      </c>
      <c r="CA428" s="300" t="s">
        <v>6423</v>
      </c>
      <c r="CB428" s="356" t="s">
        <v>7337</v>
      </c>
      <c r="CC428" s="86" t="str">
        <f t="shared" si="127"/>
        <v>MR414 Bead Grip, 15x7, 5+2/+38mm Offset, 4x136, 106mm Centerbore, Matte Black</v>
      </c>
      <c r="CD428" s="74" t="s">
        <v>3719</v>
      </c>
      <c r="CE428" s="74" t="s">
        <v>3720</v>
      </c>
      <c r="CF428" s="74" t="str">
        <f t="shared" si="128"/>
        <v>UTV (4XX)</v>
      </c>
    </row>
    <row r="429" spans="1:84" s="36" customFormat="1" ht="15" customHeight="1">
      <c r="A429" s="22">
        <f t="shared" ref="A429:A484" si="131">ROW(B429)-2</f>
        <v>427</v>
      </c>
      <c r="B429" s="4" t="s">
        <v>84</v>
      </c>
      <c r="C429" s="92" t="s">
        <v>1055</v>
      </c>
      <c r="D429" s="5" t="s">
        <v>5528</v>
      </c>
      <c r="E429" s="84" t="str">
        <f>CONCATENATE(LEFT(D429,5),VLOOKUP(CONCATENATE(O429,"x",P429),'WHEEL PART NUMBER GUIDE'!$B$9:$C$51,2,FALSE),VLOOKUP(CONCATENATE(Q429, W429), 'WHEEL PART NUMBER GUIDE'!$Q$6:$R$98, 2, FALSE),VLOOKUP(Z429,'WHEEL PART NUMBER GUIDE'!$J$8:$K$54,2, FALSE),IF(V429="N/A",IF(ABS(T429)&lt;10,"0"&amp;ABS(T429),ABS(T429)),CONCATENATE(LEFT(V429,1),RIGHT(V429,1))), G429, H429)</f>
        <v>MR41457012552</v>
      </c>
      <c r="F429" s="84" t="str">
        <f t="shared" si="129"/>
        <v>MR41457012552</v>
      </c>
      <c r="G429" s="83"/>
      <c r="H429" s="83"/>
      <c r="I429" s="72" t="s">
        <v>5547</v>
      </c>
      <c r="J429" s="305">
        <v>44580.366284722222</v>
      </c>
      <c r="K429" s="78" t="s">
        <v>1230</v>
      </c>
      <c r="L429" s="328">
        <v>261</v>
      </c>
      <c r="M429" s="85">
        <f t="shared" si="124"/>
        <v>261</v>
      </c>
      <c r="N429" s="630"/>
      <c r="O429" s="5">
        <v>15</v>
      </c>
      <c r="P429" s="70">
        <v>7</v>
      </c>
      <c r="Q429" s="92" t="str">
        <f t="shared" ref="Q429:Q484" si="132">CONCATENATE(R429,"x",S429)</f>
        <v>5x4.5</v>
      </c>
      <c r="R429" s="5">
        <v>5</v>
      </c>
      <c r="S429" s="5">
        <v>4.5</v>
      </c>
      <c r="T429" s="5">
        <v>38</v>
      </c>
      <c r="U429" s="17">
        <v>5.33</v>
      </c>
      <c r="V429" s="5" t="s">
        <v>166</v>
      </c>
      <c r="W429" s="17">
        <v>76</v>
      </c>
      <c r="X429" s="372">
        <v>17.636980974790205</v>
      </c>
      <c r="Y429" s="47">
        <v>1600</v>
      </c>
      <c r="Z429" s="72" t="s">
        <v>2165</v>
      </c>
      <c r="AA429" s="72" t="s">
        <v>2845</v>
      </c>
      <c r="AB429" s="47" t="str">
        <f t="shared" si="123"/>
        <v>15x7, 5x4.5, 38 OS, 1600 lbs</v>
      </c>
      <c r="AC429" s="2" t="s">
        <v>3939</v>
      </c>
      <c r="AD429" s="46" t="str">
        <f>IF(AC429="N/A","None",VLOOKUP(AC429,ACCESSORIES!F:N,9,FALSE))</f>
        <v>Snap In</v>
      </c>
      <c r="AE429" s="82">
        <f>_xlfn.IFNA(VLOOKUP(AC429,ACCESSORIES!F:J,5,FALSE),"N/A")</f>
        <v>22</v>
      </c>
      <c r="AF429" s="80" t="s">
        <v>85</v>
      </c>
      <c r="AG429" s="80" t="s">
        <v>85</v>
      </c>
      <c r="AH429" s="80" t="s">
        <v>85</v>
      </c>
      <c r="AI429" s="80" t="s">
        <v>85</v>
      </c>
      <c r="AJ429" s="9" t="str">
        <f>_xlfn.IFNA(VLOOKUP(AI429,ACCESSORIES!F:J,5,FALSE),"N/A")</f>
        <v>N/A</v>
      </c>
      <c r="AK429" s="74" t="s">
        <v>237</v>
      </c>
      <c r="AL429" s="74" t="s">
        <v>85</v>
      </c>
      <c r="AM429" s="38" t="str">
        <f>_xlfn.IFNA(VLOOKUP(AL429,ACCESSORIES!F:J,5,FALSE),"N/A")</f>
        <v>N/A</v>
      </c>
      <c r="AN429" s="74" t="s">
        <v>85</v>
      </c>
      <c r="AO429" s="74">
        <v>14.1</v>
      </c>
      <c r="AP429" s="74">
        <v>60</v>
      </c>
      <c r="AQ429" s="74">
        <v>180</v>
      </c>
      <c r="AR429" s="25">
        <v>0</v>
      </c>
      <c r="AS429" s="25">
        <v>5</v>
      </c>
      <c r="AT429" s="25">
        <v>10.8</v>
      </c>
      <c r="AU429" s="25">
        <v>9</v>
      </c>
      <c r="AV429" s="25">
        <v>180.6</v>
      </c>
      <c r="AW429" s="25">
        <v>168.8</v>
      </c>
      <c r="AX429" s="77">
        <v>76</v>
      </c>
      <c r="AY429" s="49">
        <v>29</v>
      </c>
      <c r="AZ429" s="49">
        <v>29</v>
      </c>
      <c r="BA429" s="49">
        <v>20</v>
      </c>
      <c r="BB429" s="48">
        <f t="shared" si="130"/>
        <v>0.79</v>
      </c>
      <c r="BC429" s="3" t="s">
        <v>85</v>
      </c>
      <c r="BD429" s="412" t="str">
        <f>_xlfn.IFNA(VLOOKUP(BC429,ACCESSORIES!F:J,5,FALSE),"N/A")</f>
        <v>N/A</v>
      </c>
      <c r="BE429" s="3" t="s">
        <v>85</v>
      </c>
      <c r="BF429" s="412" t="str">
        <f>_xlfn.IFNA(VLOOKUP(BE429,ACCESSORIES!F:J,5,FALSE),"N/A")</f>
        <v>N/A</v>
      </c>
      <c r="BG429" s="70">
        <v>22</v>
      </c>
      <c r="BH429" s="50">
        <v>17.8740157480315</v>
      </c>
      <c r="BI429" s="50">
        <v>17.8740157480315</v>
      </c>
      <c r="BJ429" s="50">
        <v>9.8425196850393704</v>
      </c>
      <c r="BK429" s="357">
        <f t="shared" ref="BK429:BK484" si="133">SUM(((BH429*25.4)*(BI429*25.4)*(BJ429*25.4))/1000000000)</f>
        <v>5.1529000000000012E-2</v>
      </c>
      <c r="BL429" s="5">
        <v>48</v>
      </c>
      <c r="BM429" s="107" t="s">
        <v>3771</v>
      </c>
      <c r="BN429" s="46" t="s">
        <v>3891</v>
      </c>
      <c r="BO429" s="74" t="s">
        <v>5587</v>
      </c>
      <c r="BP429" s="74" t="s">
        <v>3907</v>
      </c>
      <c r="BQ429" s="74" t="s">
        <v>4615</v>
      </c>
      <c r="BR429" s="74" t="s">
        <v>2734</v>
      </c>
      <c r="BS429" s="74" t="s">
        <v>4116</v>
      </c>
      <c r="BT429" s="74" t="s">
        <v>5141</v>
      </c>
      <c r="BU429" s="74" t="s">
        <v>5586</v>
      </c>
      <c r="BV429" s="74"/>
      <c r="BW429" s="74"/>
      <c r="BX429" s="74"/>
      <c r="BY429" s="300" t="s">
        <v>8152</v>
      </c>
      <c r="BZ429" s="356" t="s">
        <v>8153</v>
      </c>
      <c r="CA429" s="300" t="s">
        <v>8154</v>
      </c>
      <c r="CB429" s="356" t="s">
        <v>8155</v>
      </c>
      <c r="CC429" s="86" t="str">
        <f t="shared" si="127"/>
        <v>MR414 Bead Grip, 15x7, 5+2/+38mm Offset, 5x4.5, 76mm Centerbore, Matte Black</v>
      </c>
      <c r="CD429" s="74" t="s">
        <v>3719</v>
      </c>
      <c r="CE429" s="74" t="s">
        <v>3720</v>
      </c>
      <c r="CF429" s="74" t="str">
        <f t="shared" si="128"/>
        <v>UTV (4XX)</v>
      </c>
    </row>
    <row r="430" spans="1:84" s="36" customFormat="1" ht="15" customHeight="1">
      <c r="A430" s="22">
        <f t="shared" si="131"/>
        <v>428</v>
      </c>
      <c r="B430" s="4" t="s">
        <v>84</v>
      </c>
      <c r="C430" s="92" t="s">
        <v>1055</v>
      </c>
      <c r="D430" s="5" t="s">
        <v>5528</v>
      </c>
      <c r="E430" s="84" t="str">
        <f>CONCATENATE(LEFT(D430,5),VLOOKUP(CONCATENATE(O430,"x",P430),'WHEEL PART NUMBER GUIDE'!$B$9:$C$51,2,FALSE),VLOOKUP(CONCATENATE(Q430, W430), 'WHEEL PART NUMBER GUIDE'!$Q$6:$R$98, 2, FALSE),VLOOKUP(Z430,'WHEEL PART NUMBER GUIDE'!$J$8:$K$54,2, FALSE),IF(V430="N/A",IF(ABS(T430)&lt;10,"0"&amp;ABS(T430),ABS(T430)),CONCATENATE(LEFT(V430,1),RIGHT(V430,1))), G430, H430)</f>
        <v>MR414570121252</v>
      </c>
      <c r="F430" s="84" t="str">
        <f t="shared" si="129"/>
        <v>MR414570121252</v>
      </c>
      <c r="G430" s="83"/>
      <c r="H430" s="83"/>
      <c r="I430" s="72" t="s">
        <v>5548</v>
      </c>
      <c r="J430" s="305">
        <v>44580.366284722222</v>
      </c>
      <c r="K430" s="78" t="s">
        <v>1230</v>
      </c>
      <c r="L430" s="328">
        <v>261</v>
      </c>
      <c r="M430" s="85">
        <f t="shared" si="124"/>
        <v>261</v>
      </c>
      <c r="N430" s="630"/>
      <c r="O430" s="5">
        <v>15</v>
      </c>
      <c r="P430" s="70">
        <v>7</v>
      </c>
      <c r="Q430" s="92" t="str">
        <f t="shared" si="132"/>
        <v>5x4.5</v>
      </c>
      <c r="R430" s="5">
        <v>5</v>
      </c>
      <c r="S430" s="5">
        <v>4.5</v>
      </c>
      <c r="T430" s="5">
        <v>38</v>
      </c>
      <c r="U430" s="17">
        <v>5.33</v>
      </c>
      <c r="V430" s="5" t="s">
        <v>166</v>
      </c>
      <c r="W430" s="17">
        <v>76</v>
      </c>
      <c r="X430" s="8">
        <v>17.09</v>
      </c>
      <c r="Y430" s="47">
        <v>1600</v>
      </c>
      <c r="Z430" s="72" t="s">
        <v>5558</v>
      </c>
      <c r="AA430" s="72" t="s">
        <v>5559</v>
      </c>
      <c r="AB430" s="47" t="str">
        <f t="shared" si="123"/>
        <v>15x7, 5x4.5, 38 OS, 1600 lbs</v>
      </c>
      <c r="AC430" s="2" t="s">
        <v>3939</v>
      </c>
      <c r="AD430" s="46" t="str">
        <f>IF(AC430="N/A","None",VLOOKUP(AC430,ACCESSORIES!F:N,9,FALSE))</f>
        <v>Snap In</v>
      </c>
      <c r="AE430" s="82">
        <f>_xlfn.IFNA(VLOOKUP(AC430,ACCESSORIES!F:J,5,FALSE),"N/A")</f>
        <v>22</v>
      </c>
      <c r="AF430" s="80" t="s">
        <v>85</v>
      </c>
      <c r="AG430" s="80" t="s">
        <v>85</v>
      </c>
      <c r="AH430" s="80" t="s">
        <v>85</v>
      </c>
      <c r="AI430" s="80" t="s">
        <v>85</v>
      </c>
      <c r="AJ430" s="9" t="str">
        <f>_xlfn.IFNA(VLOOKUP(AI430,ACCESSORIES!F:J,5,FALSE),"N/A")</f>
        <v>N/A</v>
      </c>
      <c r="AK430" s="74" t="s">
        <v>237</v>
      </c>
      <c r="AL430" s="74" t="s">
        <v>85</v>
      </c>
      <c r="AM430" s="38" t="str">
        <f>_xlfn.IFNA(VLOOKUP(AL430,ACCESSORIES!F:J,5,FALSE),"N/A")</f>
        <v>N/A</v>
      </c>
      <c r="AN430" s="74" t="s">
        <v>85</v>
      </c>
      <c r="AO430" s="74">
        <v>14.1</v>
      </c>
      <c r="AP430" s="74">
        <v>60</v>
      </c>
      <c r="AQ430" s="74">
        <v>180</v>
      </c>
      <c r="AR430" s="25">
        <v>0</v>
      </c>
      <c r="AS430" s="25">
        <v>5</v>
      </c>
      <c r="AT430" s="25">
        <v>10.8</v>
      </c>
      <c r="AU430" s="25">
        <v>9</v>
      </c>
      <c r="AV430" s="25">
        <v>180.6</v>
      </c>
      <c r="AW430" s="25">
        <v>168.8</v>
      </c>
      <c r="AX430" s="77">
        <v>76</v>
      </c>
      <c r="AY430" s="49">
        <v>29</v>
      </c>
      <c r="AZ430" s="49">
        <v>29</v>
      </c>
      <c r="BA430" s="49">
        <v>20</v>
      </c>
      <c r="BB430" s="48">
        <f t="shared" si="130"/>
        <v>0.79</v>
      </c>
      <c r="BC430" s="3" t="s">
        <v>85</v>
      </c>
      <c r="BD430" s="412" t="str">
        <f>_xlfn.IFNA(VLOOKUP(BC430,ACCESSORIES!F:J,5,FALSE),"N/A")</f>
        <v>N/A</v>
      </c>
      <c r="BE430" s="3" t="s">
        <v>85</v>
      </c>
      <c r="BF430" s="412" t="str">
        <f>_xlfn.IFNA(VLOOKUP(BE430,ACCESSORIES!F:J,5,FALSE),"N/A")</f>
        <v>N/A</v>
      </c>
      <c r="BG430" s="70">
        <v>22</v>
      </c>
      <c r="BH430" s="50">
        <v>17.8740157480315</v>
      </c>
      <c r="BI430" s="50">
        <v>17.8740157480315</v>
      </c>
      <c r="BJ430" s="50">
        <v>9.8425196850393704</v>
      </c>
      <c r="BK430" s="357">
        <f t="shared" si="133"/>
        <v>5.1529000000000012E-2</v>
      </c>
      <c r="BL430" s="5">
        <v>48</v>
      </c>
      <c r="BM430" s="107" t="s">
        <v>3771</v>
      </c>
      <c r="BN430" s="46" t="s">
        <v>3891</v>
      </c>
      <c r="BO430" s="74" t="s">
        <v>5587</v>
      </c>
      <c r="BP430" s="74" t="s">
        <v>3907</v>
      </c>
      <c r="BQ430" s="74" t="s">
        <v>4615</v>
      </c>
      <c r="BR430" s="74" t="s">
        <v>2734</v>
      </c>
      <c r="BS430" s="74" t="s">
        <v>4116</v>
      </c>
      <c r="BT430" s="74" t="s">
        <v>5141</v>
      </c>
      <c r="BU430" s="74" t="s">
        <v>5586</v>
      </c>
      <c r="BV430" s="74"/>
      <c r="BW430" s="74"/>
      <c r="BX430" s="74"/>
      <c r="BY430" s="300" t="s">
        <v>8148</v>
      </c>
      <c r="BZ430" s="356" t="s">
        <v>8149</v>
      </c>
      <c r="CA430" s="300" t="s">
        <v>8150</v>
      </c>
      <c r="CB430" s="356" t="s">
        <v>8151</v>
      </c>
      <c r="CC430" s="86" t="str">
        <f t="shared" si="127"/>
        <v>MR414 Bead Grip, 15x7, 5+2/+38mm Offset, 5x4.5, 76mm Centerbore, Graphite</v>
      </c>
      <c r="CD430" s="74" t="s">
        <v>3719</v>
      </c>
      <c r="CE430" s="74" t="s">
        <v>3720</v>
      </c>
      <c r="CF430" s="74" t="str">
        <f t="shared" si="128"/>
        <v>UTV (4XX)</v>
      </c>
    </row>
    <row r="431" spans="1:84" s="36" customFormat="1" ht="15" customHeight="1">
      <c r="A431" s="22">
        <f t="shared" si="131"/>
        <v>429</v>
      </c>
      <c r="B431" s="4" t="s">
        <v>84</v>
      </c>
      <c r="C431" s="92" t="s">
        <v>1055</v>
      </c>
      <c r="D431" s="5" t="s">
        <v>5528</v>
      </c>
      <c r="E431" s="84" t="str">
        <f>CONCATENATE(LEFT(D431,5),VLOOKUP(CONCATENATE(O431,"x",P431),'WHEEL PART NUMBER GUIDE'!$B$9:$C$51,2,FALSE),VLOOKUP(CONCATENATE(Q431, W431), 'WHEEL PART NUMBER GUIDE'!$Q$6:$R$98, 2, FALSE),VLOOKUP(Z431,'WHEEL PART NUMBER GUIDE'!$J$8:$K$54,2, FALSE),IF(V431="N/A",IF(ABS(T431)&lt;10,"0"&amp;ABS(T431),ABS(T431)),CONCATENATE(LEFT(V431,1),RIGHT(V431,1))), G431, H431)</f>
        <v>MR41457060552</v>
      </c>
      <c r="F431" s="84" t="str">
        <f t="shared" si="129"/>
        <v>MR41457060552</v>
      </c>
      <c r="G431" s="83"/>
      <c r="H431" s="83"/>
      <c r="I431" s="346">
        <v>191682036309</v>
      </c>
      <c r="J431" s="102">
        <v>45224.461745046297</v>
      </c>
      <c r="K431" s="78" t="s">
        <v>1230</v>
      </c>
      <c r="L431" s="328">
        <v>261</v>
      </c>
      <c r="M431" s="85">
        <f t="shared" si="124"/>
        <v>261</v>
      </c>
      <c r="N431" s="630"/>
      <c r="O431" s="5">
        <v>15</v>
      </c>
      <c r="P431" s="70">
        <v>7</v>
      </c>
      <c r="Q431" s="92" t="str">
        <f t="shared" si="132"/>
        <v>6x5.5</v>
      </c>
      <c r="R431" s="5">
        <v>6</v>
      </c>
      <c r="S431" s="5">
        <v>5.5</v>
      </c>
      <c r="T431" s="5">
        <v>38</v>
      </c>
      <c r="U431" s="17">
        <v>5.33</v>
      </c>
      <c r="V431" s="5" t="s">
        <v>166</v>
      </c>
      <c r="W431" s="17">
        <v>78.3</v>
      </c>
      <c r="X431" s="8">
        <v>17.19605645042045</v>
      </c>
      <c r="Y431" s="47">
        <v>1600</v>
      </c>
      <c r="Z431" s="72" t="s">
        <v>2165</v>
      </c>
      <c r="AA431" s="72" t="s">
        <v>2845</v>
      </c>
      <c r="AB431" s="47" t="str">
        <f t="shared" si="123"/>
        <v>15x7, 6x5.5, 38 OS, 1600 lbs</v>
      </c>
      <c r="AC431" s="2" t="s">
        <v>3945</v>
      </c>
      <c r="AD431" s="46" t="str">
        <f>IF(AC431="N/A","None",VLOOKUP(AC431,ACCESSORIES!F:N,9,FALSE))</f>
        <v>Snap In</v>
      </c>
      <c r="AE431" s="82">
        <f>_xlfn.IFNA(VLOOKUP(AC431,ACCESSORIES!F:J,5,FALSE),"N/A")</f>
        <v>22</v>
      </c>
      <c r="AF431" s="80" t="s">
        <v>85</v>
      </c>
      <c r="AG431" s="80" t="s">
        <v>85</v>
      </c>
      <c r="AH431" s="80" t="s">
        <v>85</v>
      </c>
      <c r="AI431" s="80" t="s">
        <v>85</v>
      </c>
      <c r="AJ431" s="9" t="str">
        <f>_xlfn.IFNA(VLOOKUP(AI431,ACCESSORIES!F:J,5,FALSE),"N/A")</f>
        <v>N/A</v>
      </c>
      <c r="AK431" s="74" t="s">
        <v>237</v>
      </c>
      <c r="AL431" s="74" t="s">
        <v>85</v>
      </c>
      <c r="AM431" s="38" t="str">
        <f>_xlfn.IFNA(VLOOKUP(AL431,ACCESSORIES!F:J,5,FALSE),"N/A")</f>
        <v>N/A</v>
      </c>
      <c r="AN431" s="74" t="s">
        <v>85</v>
      </c>
      <c r="AO431" s="74">
        <v>14.1</v>
      </c>
      <c r="AP431" s="74">
        <v>60</v>
      </c>
      <c r="AQ431" s="74">
        <v>180</v>
      </c>
      <c r="AR431" s="25">
        <v>0</v>
      </c>
      <c r="AS431" s="25">
        <v>5</v>
      </c>
      <c r="AT431" s="25">
        <v>10.8</v>
      </c>
      <c r="AU431" s="25">
        <v>9</v>
      </c>
      <c r="AV431" s="25">
        <v>180.6</v>
      </c>
      <c r="AW431" s="25">
        <v>168.8</v>
      </c>
      <c r="AX431" s="77">
        <v>78.3</v>
      </c>
      <c r="AY431" s="49">
        <v>49</v>
      </c>
      <c r="AZ431" s="49">
        <v>49</v>
      </c>
      <c r="BA431" s="49">
        <v>20</v>
      </c>
      <c r="BB431" s="48">
        <f t="shared" si="130"/>
        <v>0.79</v>
      </c>
      <c r="BC431" s="3" t="s">
        <v>85</v>
      </c>
      <c r="BD431" s="412" t="str">
        <f>_xlfn.IFNA(VLOOKUP(BC431,ACCESSORIES!F:J,5,FALSE),"N/A")</f>
        <v>N/A</v>
      </c>
      <c r="BE431" s="3" t="s">
        <v>85</v>
      </c>
      <c r="BF431" s="412" t="str">
        <f>_xlfn.IFNA(VLOOKUP(BE431,ACCESSORIES!F:J,5,FALSE),"N/A")</f>
        <v>N/A</v>
      </c>
      <c r="BG431" s="70">
        <v>22</v>
      </c>
      <c r="BH431" s="50">
        <v>17.8740157480315</v>
      </c>
      <c r="BI431" s="50">
        <v>17.8740157480315</v>
      </c>
      <c r="BJ431" s="50">
        <v>9.8425196850393704</v>
      </c>
      <c r="BK431" s="357">
        <f t="shared" si="133"/>
        <v>5.1529000000000012E-2</v>
      </c>
      <c r="BL431" s="5">
        <v>48</v>
      </c>
      <c r="BM431" s="107" t="s">
        <v>3771</v>
      </c>
      <c r="BN431" s="46" t="s">
        <v>3891</v>
      </c>
      <c r="BO431" s="74" t="s">
        <v>5587</v>
      </c>
      <c r="BP431" s="74" t="s">
        <v>3907</v>
      </c>
      <c r="BQ431" s="74" t="s">
        <v>4615</v>
      </c>
      <c r="BR431" s="74" t="s">
        <v>2734</v>
      </c>
      <c r="BS431" s="74" t="s">
        <v>4116</v>
      </c>
      <c r="BT431" s="74" t="s">
        <v>5141</v>
      </c>
      <c r="BU431" s="74" t="s">
        <v>5586</v>
      </c>
      <c r="BV431" s="74"/>
      <c r="BW431" s="74"/>
      <c r="BX431" s="74"/>
      <c r="BY431" s="300" t="s">
        <v>8156</v>
      </c>
      <c r="BZ431" s="356" t="s">
        <v>8158</v>
      </c>
      <c r="CA431" s="300" t="s">
        <v>8159</v>
      </c>
      <c r="CB431" s="356" t="s">
        <v>8160</v>
      </c>
      <c r="CC431" s="86" t="str">
        <f t="shared" si="127"/>
        <v>MR414 Bead Grip, 15x7, 5+2/+38mm Offset, 6x5.5, 78.3mm Centerbore, Matte Black</v>
      </c>
      <c r="CD431" s="74" t="s">
        <v>3719</v>
      </c>
      <c r="CE431" s="74" t="s">
        <v>3720</v>
      </c>
      <c r="CF431" s="74" t="str">
        <f t="shared" si="128"/>
        <v>UTV (4XX)</v>
      </c>
    </row>
    <row r="432" spans="1:84" s="36" customFormat="1" ht="15" customHeight="1">
      <c r="A432" s="22">
        <f t="shared" si="131"/>
        <v>430</v>
      </c>
      <c r="B432" s="4" t="s">
        <v>84</v>
      </c>
      <c r="C432" s="92" t="s">
        <v>1055</v>
      </c>
      <c r="D432" s="5" t="s">
        <v>5528</v>
      </c>
      <c r="E432" s="84" t="str">
        <f>CONCATENATE(LEFT(D432,5),VLOOKUP(CONCATENATE(O432,"x",P432),'WHEEL PART NUMBER GUIDE'!$B$9:$C$51,2,FALSE),VLOOKUP(CONCATENATE(Q432, W432), 'WHEEL PART NUMBER GUIDE'!$Q$6:$R$98, 2, FALSE),VLOOKUP(Z432,'WHEEL PART NUMBER GUIDE'!$J$8:$K$54,2, FALSE),IF(V432="N/A",IF(ABS(T432)&lt;10,"0"&amp;ABS(T432),ABS(T432)),CONCATENATE(LEFT(V432,1),RIGHT(V432,1))), G432, H432)</f>
        <v>MR41451047564</v>
      </c>
      <c r="F432" s="84" t="str">
        <f t="shared" si="129"/>
        <v>MR41451047564</v>
      </c>
      <c r="G432" s="83"/>
      <c r="H432" s="83"/>
      <c r="I432" s="72" t="s">
        <v>5549</v>
      </c>
      <c r="J432" s="305">
        <v>44580.366284722222</v>
      </c>
      <c r="K432" s="78" t="s">
        <v>1230</v>
      </c>
      <c r="L432" s="328">
        <v>272</v>
      </c>
      <c r="M432" s="85">
        <f t="shared" si="124"/>
        <v>272</v>
      </c>
      <c r="N432" s="630"/>
      <c r="O432" s="5">
        <v>15</v>
      </c>
      <c r="P432" s="70">
        <v>10</v>
      </c>
      <c r="Q432" s="92" t="str">
        <f t="shared" si="132"/>
        <v>4x136</v>
      </c>
      <c r="R432" s="5">
        <v>4</v>
      </c>
      <c r="S432" s="5">
        <v>136</v>
      </c>
      <c r="T432" s="5">
        <v>25</v>
      </c>
      <c r="U432" s="17">
        <v>6.25</v>
      </c>
      <c r="V432" s="5" t="s">
        <v>3243</v>
      </c>
      <c r="W432" s="17">
        <v>106</v>
      </c>
      <c r="X432" s="8">
        <v>17.559999999999999</v>
      </c>
      <c r="Y432" s="47">
        <v>1600</v>
      </c>
      <c r="Z432" s="72" t="s">
        <v>2165</v>
      </c>
      <c r="AA432" s="72" t="s">
        <v>2845</v>
      </c>
      <c r="AB432" s="47" t="str">
        <f t="shared" si="123"/>
        <v>15x10, 4x136, 25 OS, 1600 lbs</v>
      </c>
      <c r="AC432" s="2" t="s">
        <v>3945</v>
      </c>
      <c r="AD432" s="46" t="str">
        <f>IF(AC432="N/A","None",VLOOKUP(AC432,ACCESSORIES!F:N,9,FALSE))</f>
        <v>Snap In</v>
      </c>
      <c r="AE432" s="82">
        <f>_xlfn.IFNA(VLOOKUP(AC432,ACCESSORIES!F:J,5,FALSE),"N/A")</f>
        <v>22</v>
      </c>
      <c r="AF432" s="80" t="s">
        <v>85</v>
      </c>
      <c r="AG432" s="80" t="s">
        <v>85</v>
      </c>
      <c r="AH432" s="80" t="s">
        <v>85</v>
      </c>
      <c r="AI432" s="80" t="s">
        <v>85</v>
      </c>
      <c r="AJ432" s="9" t="str">
        <f>_xlfn.IFNA(VLOOKUP(AI432,ACCESSORIES!F:J,5,FALSE),"N/A")</f>
        <v>N/A</v>
      </c>
      <c r="AK432" s="74" t="s">
        <v>237</v>
      </c>
      <c r="AL432" s="74" t="s">
        <v>85</v>
      </c>
      <c r="AM432" s="38" t="str">
        <f>_xlfn.IFNA(VLOOKUP(AL432,ACCESSORIES!F:J,5,FALSE),"N/A")</f>
        <v>N/A</v>
      </c>
      <c r="AN432" s="74" t="s">
        <v>85</v>
      </c>
      <c r="AO432" s="74">
        <v>14.1</v>
      </c>
      <c r="AP432" s="74">
        <v>60</v>
      </c>
      <c r="AQ432" s="74">
        <v>180</v>
      </c>
      <c r="AR432" s="25">
        <v>0</v>
      </c>
      <c r="AS432" s="25">
        <v>8.5</v>
      </c>
      <c r="AT432" s="25">
        <v>13</v>
      </c>
      <c r="AU432" s="25">
        <v>16.899999999999999</v>
      </c>
      <c r="AV432" s="25">
        <v>180</v>
      </c>
      <c r="AW432" s="25">
        <v>176.8</v>
      </c>
      <c r="AX432" s="77">
        <v>104</v>
      </c>
      <c r="AY432" s="49">
        <v>48</v>
      </c>
      <c r="AZ432" s="49">
        <v>48</v>
      </c>
      <c r="BA432" s="49">
        <v>69</v>
      </c>
      <c r="BB432" s="48">
        <f t="shared" si="130"/>
        <v>2.72</v>
      </c>
      <c r="BC432" s="3" t="s">
        <v>85</v>
      </c>
      <c r="BD432" s="412" t="str">
        <f>_xlfn.IFNA(VLOOKUP(BC432,ACCESSORIES!F:J,5,FALSE),"N/A")</f>
        <v>N/A</v>
      </c>
      <c r="BE432" s="3" t="s">
        <v>85</v>
      </c>
      <c r="BF432" s="412" t="str">
        <f>_xlfn.IFNA(VLOOKUP(BE432,ACCESSORIES!F:J,5,FALSE),"N/A")</f>
        <v>N/A</v>
      </c>
      <c r="BG432" s="70">
        <v>22</v>
      </c>
      <c r="BH432" s="50">
        <v>17.8740157480315</v>
      </c>
      <c r="BI432" s="50">
        <v>17.8740157480315</v>
      </c>
      <c r="BJ432" s="50">
        <v>12.9133858267717</v>
      </c>
      <c r="BK432" s="357">
        <f t="shared" si="133"/>
        <v>6.7606048000000252E-2</v>
      </c>
      <c r="BL432" s="5">
        <v>48</v>
      </c>
      <c r="BM432" s="107" t="s">
        <v>3771</v>
      </c>
      <c r="BN432" s="46" t="s">
        <v>3891</v>
      </c>
      <c r="BO432" s="74" t="s">
        <v>5587</v>
      </c>
      <c r="BP432" s="74" t="s">
        <v>3907</v>
      </c>
      <c r="BQ432" s="74" t="s">
        <v>4615</v>
      </c>
      <c r="BR432" s="74" t="s">
        <v>2734</v>
      </c>
      <c r="BS432" s="74" t="s">
        <v>4116</v>
      </c>
      <c r="BT432" s="74" t="s">
        <v>5141</v>
      </c>
      <c r="BU432" s="74" t="s">
        <v>5586</v>
      </c>
      <c r="BV432" s="74"/>
      <c r="BW432" s="74"/>
      <c r="BX432" s="74"/>
      <c r="BY432" s="300" t="s">
        <v>6421</v>
      </c>
      <c r="BZ432" s="356" t="s">
        <v>7336</v>
      </c>
      <c r="CA432" s="300" t="s">
        <v>6423</v>
      </c>
      <c r="CB432" s="356" t="s">
        <v>7337</v>
      </c>
      <c r="CC432" s="86" t="str">
        <f t="shared" si="127"/>
        <v>MR414 Bead Grip, 15x10, 6+4/+25mm Offset, 4x136, 106mm Centerbore, Matte Black</v>
      </c>
      <c r="CD432" s="74" t="s">
        <v>3719</v>
      </c>
      <c r="CE432" s="74" t="s">
        <v>3720</v>
      </c>
      <c r="CF432" s="74" t="str">
        <f t="shared" si="128"/>
        <v>UTV (4XX)</v>
      </c>
    </row>
    <row r="433" spans="1:84" s="36" customFormat="1" ht="15" customHeight="1">
      <c r="A433" s="22">
        <f t="shared" si="131"/>
        <v>431</v>
      </c>
      <c r="B433" s="4" t="s">
        <v>84</v>
      </c>
      <c r="C433" s="92" t="s">
        <v>1055</v>
      </c>
      <c r="D433" s="5" t="s">
        <v>5528</v>
      </c>
      <c r="E433" s="84" t="str">
        <f>CONCATENATE(LEFT(D433,5),VLOOKUP(CONCATENATE(O433,"x",P433),'WHEEL PART NUMBER GUIDE'!$B$9:$C$51,2,FALSE),VLOOKUP(CONCATENATE(Q433, W433), 'WHEEL PART NUMBER GUIDE'!$Q$6:$R$98, 2, FALSE),VLOOKUP(Z433,'WHEEL PART NUMBER GUIDE'!$J$8:$K$54,2, FALSE),IF(V433="N/A",IF(ABS(T433)&lt;10,"0"&amp;ABS(T433),ABS(T433)),CONCATENATE(LEFT(V433,1),RIGHT(V433,1))), G433, H433)</f>
        <v>MR41451046564</v>
      </c>
      <c r="F433" s="84" t="str">
        <f t="shared" si="129"/>
        <v>MR41451046564</v>
      </c>
      <c r="G433" s="83"/>
      <c r="H433" s="83"/>
      <c r="I433" s="72" t="s">
        <v>5551</v>
      </c>
      <c r="J433" s="305">
        <v>44580.366284722222</v>
      </c>
      <c r="K433" s="78" t="s">
        <v>1230</v>
      </c>
      <c r="L433" s="328">
        <v>272</v>
      </c>
      <c r="M433" s="85">
        <f t="shared" si="124"/>
        <v>272</v>
      </c>
      <c r="N433" s="630"/>
      <c r="O433" s="5">
        <v>15</v>
      </c>
      <c r="P433" s="70">
        <v>10</v>
      </c>
      <c r="Q433" s="92" t="str">
        <f t="shared" si="132"/>
        <v>4x156</v>
      </c>
      <c r="R433" s="5">
        <v>4</v>
      </c>
      <c r="S433" s="5">
        <v>156</v>
      </c>
      <c r="T433" s="5">
        <v>25</v>
      </c>
      <c r="U433" s="17">
        <v>6.25</v>
      </c>
      <c r="V433" s="5" t="s">
        <v>3243</v>
      </c>
      <c r="W433" s="17">
        <v>132</v>
      </c>
      <c r="X433" s="8">
        <v>17.453262422969473</v>
      </c>
      <c r="Y433" s="47">
        <v>1600</v>
      </c>
      <c r="Z433" s="72" t="s">
        <v>2165</v>
      </c>
      <c r="AA433" s="72" t="s">
        <v>2845</v>
      </c>
      <c r="AB433" s="47" t="str">
        <f t="shared" si="123"/>
        <v>15x10, 4x156, 25 OS, 1600 lbs</v>
      </c>
      <c r="AC433" s="2" t="s">
        <v>3942</v>
      </c>
      <c r="AD433" s="46" t="str">
        <f>IF(AC433="N/A","None",VLOOKUP(AC433,ACCESSORIES!F:N,9,FALSE))</f>
        <v>Snap In</v>
      </c>
      <c r="AE433" s="82">
        <f>_xlfn.IFNA(VLOOKUP(AC433,ACCESSORIES!F:J,5,FALSE),"N/A")</f>
        <v>22</v>
      </c>
      <c r="AF433" s="80" t="s">
        <v>85</v>
      </c>
      <c r="AG433" s="80" t="s">
        <v>85</v>
      </c>
      <c r="AH433" s="80" t="s">
        <v>85</v>
      </c>
      <c r="AI433" s="80" t="s">
        <v>85</v>
      </c>
      <c r="AJ433" s="9" t="str">
        <f>_xlfn.IFNA(VLOOKUP(AI433,ACCESSORIES!F:J,5,FALSE),"N/A")</f>
        <v>N/A</v>
      </c>
      <c r="AK433" s="74" t="s">
        <v>237</v>
      </c>
      <c r="AL433" s="74" t="s">
        <v>85</v>
      </c>
      <c r="AM433" s="38" t="str">
        <f>_xlfn.IFNA(VLOOKUP(AL433,ACCESSORIES!F:J,5,FALSE),"N/A")</f>
        <v>N/A</v>
      </c>
      <c r="AN433" s="74" t="s">
        <v>85</v>
      </c>
      <c r="AO433" s="74">
        <v>14.1</v>
      </c>
      <c r="AP433" s="74">
        <v>60</v>
      </c>
      <c r="AQ433" s="74">
        <v>180</v>
      </c>
      <c r="AR433" s="25">
        <v>0</v>
      </c>
      <c r="AS433" s="25">
        <v>8.5</v>
      </c>
      <c r="AT433" s="25">
        <v>13</v>
      </c>
      <c r="AU433" s="25">
        <v>16.899999999999999</v>
      </c>
      <c r="AV433" s="25">
        <v>180</v>
      </c>
      <c r="AW433" s="25">
        <v>176.8</v>
      </c>
      <c r="AX433" s="77">
        <v>125</v>
      </c>
      <c r="AY433" s="49">
        <v>47</v>
      </c>
      <c r="AZ433" s="49">
        <v>47</v>
      </c>
      <c r="BA433" s="49">
        <v>69</v>
      </c>
      <c r="BB433" s="48">
        <f t="shared" si="130"/>
        <v>2.72</v>
      </c>
      <c r="BC433" s="3" t="s">
        <v>85</v>
      </c>
      <c r="BD433" s="412" t="str">
        <f>_xlfn.IFNA(VLOOKUP(BC433,ACCESSORIES!F:J,5,FALSE),"N/A")</f>
        <v>N/A</v>
      </c>
      <c r="BE433" s="3" t="s">
        <v>85</v>
      </c>
      <c r="BF433" s="412" t="str">
        <f>_xlfn.IFNA(VLOOKUP(BE433,ACCESSORIES!F:J,5,FALSE),"N/A")</f>
        <v>N/A</v>
      </c>
      <c r="BG433" s="70">
        <v>22</v>
      </c>
      <c r="BH433" s="50">
        <v>17.8740157480315</v>
      </c>
      <c r="BI433" s="50">
        <v>17.8740157480315</v>
      </c>
      <c r="BJ433" s="50">
        <v>12.9133858267717</v>
      </c>
      <c r="BK433" s="357">
        <f t="shared" si="133"/>
        <v>6.7606048000000252E-2</v>
      </c>
      <c r="BL433" s="5">
        <v>48</v>
      </c>
      <c r="BM433" s="107" t="s">
        <v>3771</v>
      </c>
      <c r="BN433" s="46" t="s">
        <v>3891</v>
      </c>
      <c r="BO433" s="74" t="s">
        <v>5587</v>
      </c>
      <c r="BP433" s="74" t="s">
        <v>3907</v>
      </c>
      <c r="BQ433" s="74" t="s">
        <v>4615</v>
      </c>
      <c r="BR433" s="74" t="s">
        <v>2734</v>
      </c>
      <c r="BS433" s="74" t="s">
        <v>4116</v>
      </c>
      <c r="BT433" s="74" t="s">
        <v>5141</v>
      </c>
      <c r="BU433" s="74" t="s">
        <v>5586</v>
      </c>
      <c r="BV433" s="74"/>
      <c r="BW433" s="74"/>
      <c r="BX433" s="74"/>
      <c r="BY433" s="300" t="s">
        <v>6421</v>
      </c>
      <c r="BZ433" s="356" t="s">
        <v>7336</v>
      </c>
      <c r="CA433" s="300" t="s">
        <v>6423</v>
      </c>
      <c r="CB433" s="356" t="s">
        <v>7337</v>
      </c>
      <c r="CC433" s="86" t="str">
        <f t="shared" si="127"/>
        <v>MR414 Bead Grip, 15x10, 6+4/+25mm Offset, 4x156, 132mm Centerbore, Matte Black</v>
      </c>
      <c r="CD433" s="74" t="s">
        <v>3719</v>
      </c>
      <c r="CE433" s="74" t="s">
        <v>3720</v>
      </c>
      <c r="CF433" s="74" t="str">
        <f t="shared" si="128"/>
        <v>UTV (4XX)</v>
      </c>
    </row>
    <row r="434" spans="1:84" s="36" customFormat="1" ht="15" customHeight="1">
      <c r="A434" s="22">
        <f t="shared" si="131"/>
        <v>432</v>
      </c>
      <c r="B434" s="4" t="s">
        <v>84</v>
      </c>
      <c r="C434" s="92" t="s">
        <v>1055</v>
      </c>
      <c r="D434" s="5" t="s">
        <v>5528</v>
      </c>
      <c r="E434" s="84" t="str">
        <f>CONCATENATE(LEFT(D434,5),VLOOKUP(CONCATENATE(O434,"x",P434),'WHEEL PART NUMBER GUIDE'!$B$9:$C$51,2,FALSE),VLOOKUP(CONCATENATE(Q434, W434), 'WHEEL PART NUMBER GUIDE'!$Q$6:$R$98, 2, FALSE),VLOOKUP(Z434,'WHEEL PART NUMBER GUIDE'!$J$8:$K$54,2, FALSE),IF(V434="N/A",IF(ABS(T434)&lt;10,"0"&amp;ABS(T434),ABS(T434)),CONCATENATE(LEFT(V434,1),RIGHT(V434,1))), G434, H434)</f>
        <v>MR414510461264</v>
      </c>
      <c r="F434" s="84" t="str">
        <f t="shared" si="129"/>
        <v>MR414510461264</v>
      </c>
      <c r="G434" s="83"/>
      <c r="H434" s="83"/>
      <c r="I434" s="72" t="s">
        <v>5552</v>
      </c>
      <c r="J434" s="305">
        <v>44580.366284722222</v>
      </c>
      <c r="K434" s="78" t="s">
        <v>3713</v>
      </c>
      <c r="L434" s="328">
        <v>272</v>
      </c>
      <c r="M434" s="85" t="str">
        <f t="shared" si="124"/>
        <v/>
      </c>
      <c r="N434" s="630"/>
      <c r="O434" s="5">
        <v>15</v>
      </c>
      <c r="P434" s="70">
        <v>10</v>
      </c>
      <c r="Q434" s="92" t="str">
        <f t="shared" si="132"/>
        <v>4x156</v>
      </c>
      <c r="R434" s="5">
        <v>4</v>
      </c>
      <c r="S434" s="5">
        <v>156</v>
      </c>
      <c r="T434" s="5">
        <v>25</v>
      </c>
      <c r="U434" s="17">
        <v>6.25</v>
      </c>
      <c r="V434" s="5" t="s">
        <v>3243</v>
      </c>
      <c r="W434" s="17">
        <v>132</v>
      </c>
      <c r="X434" s="8">
        <v>17.232800160784596</v>
      </c>
      <c r="Y434" s="47">
        <v>1600</v>
      </c>
      <c r="Z434" s="72" t="s">
        <v>5558</v>
      </c>
      <c r="AA434" s="72" t="s">
        <v>5559</v>
      </c>
      <c r="AB434" s="47" t="str">
        <f t="shared" si="123"/>
        <v>15x10, 4x156, 25 OS, 1600 lbs</v>
      </c>
      <c r="AC434" s="2" t="s">
        <v>3942</v>
      </c>
      <c r="AD434" s="46" t="str">
        <f>IF(AC434="N/A","None",VLOOKUP(AC434,ACCESSORIES!F:N,9,FALSE))</f>
        <v>Snap In</v>
      </c>
      <c r="AE434" s="82">
        <f>_xlfn.IFNA(VLOOKUP(AC434,ACCESSORIES!F:J,5,FALSE),"N/A")</f>
        <v>22</v>
      </c>
      <c r="AF434" s="80" t="s">
        <v>85</v>
      </c>
      <c r="AG434" s="80" t="s">
        <v>85</v>
      </c>
      <c r="AH434" s="80" t="s">
        <v>85</v>
      </c>
      <c r="AI434" s="80" t="s">
        <v>85</v>
      </c>
      <c r="AJ434" s="9" t="str">
        <f>_xlfn.IFNA(VLOOKUP(AI434,ACCESSORIES!F:J,5,FALSE),"N/A")</f>
        <v>N/A</v>
      </c>
      <c r="AK434" s="74" t="s">
        <v>237</v>
      </c>
      <c r="AL434" s="74" t="s">
        <v>85</v>
      </c>
      <c r="AM434" s="38" t="str">
        <f>_xlfn.IFNA(VLOOKUP(AL434,ACCESSORIES!F:J,5,FALSE),"N/A")</f>
        <v>N/A</v>
      </c>
      <c r="AN434" s="74" t="s">
        <v>85</v>
      </c>
      <c r="AO434" s="74">
        <v>14.1</v>
      </c>
      <c r="AP434" s="74">
        <v>60</v>
      </c>
      <c r="AQ434" s="74">
        <v>180</v>
      </c>
      <c r="AR434" s="25">
        <v>0</v>
      </c>
      <c r="AS434" s="25">
        <v>8.5</v>
      </c>
      <c r="AT434" s="25">
        <v>13</v>
      </c>
      <c r="AU434" s="25">
        <v>16.899999999999999</v>
      </c>
      <c r="AV434" s="25">
        <v>180</v>
      </c>
      <c r="AW434" s="25">
        <v>176.8</v>
      </c>
      <c r="AX434" s="77">
        <v>125</v>
      </c>
      <c r="AY434" s="49">
        <v>47</v>
      </c>
      <c r="AZ434" s="49">
        <v>47</v>
      </c>
      <c r="BA434" s="49">
        <v>69</v>
      </c>
      <c r="BB434" s="48">
        <f t="shared" si="130"/>
        <v>2.72</v>
      </c>
      <c r="BC434" s="3" t="s">
        <v>85</v>
      </c>
      <c r="BD434" s="412" t="str">
        <f>_xlfn.IFNA(VLOOKUP(BC434,ACCESSORIES!F:J,5,FALSE),"N/A")</f>
        <v>N/A</v>
      </c>
      <c r="BE434" s="3" t="s">
        <v>85</v>
      </c>
      <c r="BF434" s="412" t="str">
        <f>_xlfn.IFNA(VLOOKUP(BE434,ACCESSORIES!F:J,5,FALSE),"N/A")</f>
        <v>N/A</v>
      </c>
      <c r="BG434" s="70">
        <v>22</v>
      </c>
      <c r="BH434" s="50">
        <v>17.8740157480315</v>
      </c>
      <c r="BI434" s="50">
        <v>17.8740157480315</v>
      </c>
      <c r="BJ434" s="50">
        <v>12.9133858267717</v>
      </c>
      <c r="BK434" s="357">
        <f t="shared" si="133"/>
        <v>6.7606048000000252E-2</v>
      </c>
      <c r="BL434" s="5">
        <v>48</v>
      </c>
      <c r="BM434" s="107" t="s">
        <v>3771</v>
      </c>
      <c r="BN434" s="46" t="s">
        <v>3891</v>
      </c>
      <c r="BO434" s="74" t="s">
        <v>5587</v>
      </c>
      <c r="BP434" s="74" t="s">
        <v>3907</v>
      </c>
      <c r="BQ434" s="74" t="s">
        <v>4615</v>
      </c>
      <c r="BR434" s="74" t="s">
        <v>2734</v>
      </c>
      <c r="BS434" s="74" t="s">
        <v>4116</v>
      </c>
      <c r="BT434" s="74" t="s">
        <v>5141</v>
      </c>
      <c r="BU434" s="74" t="s">
        <v>5586</v>
      </c>
      <c r="BV434" s="74"/>
      <c r="BW434" s="74"/>
      <c r="BX434" s="74"/>
      <c r="BY434" s="300" t="s">
        <v>6425</v>
      </c>
      <c r="BZ434" s="356" t="s">
        <v>7324</v>
      </c>
      <c r="CA434" s="300" t="s">
        <v>6427</v>
      </c>
      <c r="CB434" s="356" t="s">
        <v>7325</v>
      </c>
      <c r="CC434" s="86" t="str">
        <f t="shared" si="127"/>
        <v>CLOSEOUT - MR414 Bead Grip, 15x10, 6+4/+25mm Offset, 4x156, 132mm Centerbore, Graphite</v>
      </c>
      <c r="CD434" s="74" t="s">
        <v>3719</v>
      </c>
      <c r="CE434" s="74" t="s">
        <v>3720</v>
      </c>
      <c r="CF434" s="74" t="str">
        <f t="shared" si="128"/>
        <v>UTV (4XX)</v>
      </c>
    </row>
    <row r="435" spans="1:84" s="36" customFormat="1" ht="15" customHeight="1">
      <c r="A435" s="22">
        <f t="shared" si="131"/>
        <v>433</v>
      </c>
      <c r="B435" s="4" t="s">
        <v>84</v>
      </c>
      <c r="C435" s="92" t="s">
        <v>1055</v>
      </c>
      <c r="D435" s="5" t="s">
        <v>5528</v>
      </c>
      <c r="E435" s="84" t="str">
        <f>CONCATENATE(LEFT(D435,5),VLOOKUP(CONCATENATE(O435,"x",P435),'WHEEL PART NUMBER GUIDE'!$B$9:$C$51,2,FALSE),VLOOKUP(CONCATENATE(Q435, W435), 'WHEEL PART NUMBER GUIDE'!$Q$6:$R$98, 2, FALSE),VLOOKUP(Z435,'WHEEL PART NUMBER GUIDE'!$J$8:$K$54,2, FALSE),IF(V435="N/A",IF(ABS(T435)&lt;10,"0"&amp;ABS(T435),ABS(T435)),CONCATENATE(LEFT(V435,1),RIGHT(V435,1))), G435, H435)</f>
        <v>MR41451012564</v>
      </c>
      <c r="F435" s="84" t="str">
        <f t="shared" si="129"/>
        <v>MR41451012564</v>
      </c>
      <c r="G435" s="83"/>
      <c r="H435" s="83"/>
      <c r="I435" s="72" t="s">
        <v>5553</v>
      </c>
      <c r="J435" s="305">
        <v>44580.366284722222</v>
      </c>
      <c r="K435" s="78" t="s">
        <v>1230</v>
      </c>
      <c r="L435" s="328">
        <v>272</v>
      </c>
      <c r="M435" s="85">
        <f t="shared" si="124"/>
        <v>272</v>
      </c>
      <c r="N435" s="630"/>
      <c r="O435" s="5">
        <v>15</v>
      </c>
      <c r="P435" s="70">
        <v>10</v>
      </c>
      <c r="Q435" s="92" t="str">
        <f t="shared" si="132"/>
        <v>5x4.5</v>
      </c>
      <c r="R435" s="5">
        <v>5</v>
      </c>
      <c r="S435" s="5">
        <v>4.5</v>
      </c>
      <c r="T435" s="5">
        <v>25</v>
      </c>
      <c r="U435" s="17">
        <v>6.25</v>
      </c>
      <c r="V435" s="5" t="s">
        <v>3243</v>
      </c>
      <c r="W435" s="17">
        <v>76</v>
      </c>
      <c r="X435" s="372">
        <v>18.298367761344842</v>
      </c>
      <c r="Y435" s="47">
        <v>1600</v>
      </c>
      <c r="Z435" s="72" t="s">
        <v>2165</v>
      </c>
      <c r="AA435" s="72" t="s">
        <v>2845</v>
      </c>
      <c r="AB435" s="47" t="str">
        <f t="shared" si="123"/>
        <v>15x10, 5x4.5, 25 OS, 1600 lbs</v>
      </c>
      <c r="AC435" s="2" t="s">
        <v>3939</v>
      </c>
      <c r="AD435" s="46" t="str">
        <f>IF(AC435="N/A","None",VLOOKUP(AC435,ACCESSORIES!F:N,9,FALSE))</f>
        <v>Snap In</v>
      </c>
      <c r="AE435" s="82">
        <f>_xlfn.IFNA(VLOOKUP(AC435,ACCESSORIES!F:J,5,FALSE),"N/A")</f>
        <v>22</v>
      </c>
      <c r="AF435" s="80" t="s">
        <v>85</v>
      </c>
      <c r="AG435" s="80" t="s">
        <v>85</v>
      </c>
      <c r="AH435" s="80" t="s">
        <v>85</v>
      </c>
      <c r="AI435" s="80" t="s">
        <v>85</v>
      </c>
      <c r="AJ435" s="9" t="str">
        <f>_xlfn.IFNA(VLOOKUP(AI435,ACCESSORIES!F:J,5,FALSE),"N/A")</f>
        <v>N/A</v>
      </c>
      <c r="AK435" s="74" t="s">
        <v>237</v>
      </c>
      <c r="AL435" s="74" t="s">
        <v>85</v>
      </c>
      <c r="AM435" s="38" t="str">
        <f>_xlfn.IFNA(VLOOKUP(AL435,ACCESSORIES!F:J,5,FALSE),"N/A")</f>
        <v>N/A</v>
      </c>
      <c r="AN435" s="74" t="s">
        <v>85</v>
      </c>
      <c r="AO435" s="74">
        <v>14.1</v>
      </c>
      <c r="AP435" s="74">
        <v>60</v>
      </c>
      <c r="AQ435" s="74">
        <v>180</v>
      </c>
      <c r="AR435" s="25">
        <v>0</v>
      </c>
      <c r="AS435" s="25">
        <v>8.5</v>
      </c>
      <c r="AT435" s="25">
        <v>13</v>
      </c>
      <c r="AU435" s="25">
        <v>16.899999999999999</v>
      </c>
      <c r="AV435" s="25">
        <v>180</v>
      </c>
      <c r="AW435" s="25">
        <v>176.8</v>
      </c>
      <c r="AX435" s="77">
        <v>76</v>
      </c>
      <c r="AY435" s="49">
        <v>29</v>
      </c>
      <c r="AZ435" s="49">
        <v>29</v>
      </c>
      <c r="BA435" s="49">
        <v>69</v>
      </c>
      <c r="BB435" s="48">
        <f t="shared" si="130"/>
        <v>2.72</v>
      </c>
      <c r="BC435" s="3" t="s">
        <v>85</v>
      </c>
      <c r="BD435" s="412" t="str">
        <f>_xlfn.IFNA(VLOOKUP(BC435,ACCESSORIES!F:J,5,FALSE),"N/A")</f>
        <v>N/A</v>
      </c>
      <c r="BE435" s="3" t="s">
        <v>85</v>
      </c>
      <c r="BF435" s="412" t="str">
        <f>_xlfn.IFNA(VLOOKUP(BE435,ACCESSORIES!F:J,5,FALSE),"N/A")</f>
        <v>N/A</v>
      </c>
      <c r="BG435" s="70">
        <v>23</v>
      </c>
      <c r="BH435" s="50">
        <v>17.8740157480315</v>
      </c>
      <c r="BI435" s="50">
        <v>17.8740157480315</v>
      </c>
      <c r="BJ435" s="50">
        <v>12.9133858267717</v>
      </c>
      <c r="BK435" s="357">
        <f t="shared" si="133"/>
        <v>6.7606048000000252E-2</v>
      </c>
      <c r="BL435" s="5">
        <v>48</v>
      </c>
      <c r="BM435" s="107" t="s">
        <v>3771</v>
      </c>
      <c r="BN435" s="46" t="s">
        <v>3891</v>
      </c>
      <c r="BO435" s="74" t="s">
        <v>5587</v>
      </c>
      <c r="BP435" s="74" t="s">
        <v>3907</v>
      </c>
      <c r="BQ435" s="74" t="s">
        <v>4615</v>
      </c>
      <c r="BR435" s="74" t="s">
        <v>2734</v>
      </c>
      <c r="BS435" s="74" t="s">
        <v>4116</v>
      </c>
      <c r="BT435" s="74" t="s">
        <v>5141</v>
      </c>
      <c r="BU435" s="74" t="s">
        <v>5586</v>
      </c>
      <c r="BV435" s="74"/>
      <c r="BW435" s="74"/>
      <c r="BX435" s="74"/>
      <c r="BY435" s="300" t="s">
        <v>8152</v>
      </c>
      <c r="BZ435" s="356" t="s">
        <v>8153</v>
      </c>
      <c r="CA435" s="300" t="s">
        <v>8154</v>
      </c>
      <c r="CB435" s="356" t="s">
        <v>8155</v>
      </c>
      <c r="CC435" s="86" t="str">
        <f t="shared" si="127"/>
        <v>MR414 Bead Grip, 15x10, 6+4/+25mm Offset, 5x4.5, 76mm Centerbore, Matte Black</v>
      </c>
      <c r="CD435" s="74" t="s">
        <v>3719</v>
      </c>
      <c r="CE435" s="74" t="s">
        <v>3720</v>
      </c>
      <c r="CF435" s="74" t="str">
        <f t="shared" si="128"/>
        <v>UTV (4XX)</v>
      </c>
    </row>
    <row r="436" spans="1:84" s="36" customFormat="1" ht="15" customHeight="1">
      <c r="A436" s="22">
        <f t="shared" si="131"/>
        <v>434</v>
      </c>
      <c r="B436" s="4" t="s">
        <v>84</v>
      </c>
      <c r="C436" s="92" t="s">
        <v>1055</v>
      </c>
      <c r="D436" s="5" t="s">
        <v>5528</v>
      </c>
      <c r="E436" s="84" t="str">
        <f>CONCATENATE(LEFT(D436,5),VLOOKUP(CONCATENATE(O436,"x",P436),'WHEEL PART NUMBER GUIDE'!$B$9:$C$51,2,FALSE),VLOOKUP(CONCATENATE(Q436, W436), 'WHEEL PART NUMBER GUIDE'!$Q$6:$R$98, 2, FALSE),VLOOKUP(Z436,'WHEEL PART NUMBER GUIDE'!$J$8:$K$54,2, FALSE),IF(V436="N/A",IF(ABS(T436)&lt;10,"0"&amp;ABS(T436),ABS(T436)),CONCATENATE(LEFT(V436,1),RIGHT(V436,1))), G436, H436)</f>
        <v>MR414510121264</v>
      </c>
      <c r="F436" s="84" t="str">
        <f t="shared" si="129"/>
        <v>MR414510121264</v>
      </c>
      <c r="G436" s="83"/>
      <c r="H436" s="83"/>
      <c r="I436" s="72" t="s">
        <v>5554</v>
      </c>
      <c r="J436" s="305">
        <v>44580.366284722222</v>
      </c>
      <c r="K436" s="78" t="s">
        <v>1230</v>
      </c>
      <c r="L436" s="328">
        <v>272</v>
      </c>
      <c r="M436" s="85">
        <f t="shared" si="124"/>
        <v>272</v>
      </c>
      <c r="N436" s="630"/>
      <c r="O436" s="5">
        <v>15</v>
      </c>
      <c r="P436" s="70">
        <v>10</v>
      </c>
      <c r="Q436" s="92" t="str">
        <f t="shared" si="132"/>
        <v>5x4.5</v>
      </c>
      <c r="R436" s="5">
        <v>5</v>
      </c>
      <c r="S436" s="5">
        <v>4.5</v>
      </c>
      <c r="T436" s="5">
        <v>25</v>
      </c>
      <c r="U436" s="17">
        <v>6.25</v>
      </c>
      <c r="V436" s="5" t="s">
        <v>3243</v>
      </c>
      <c r="W436" s="17">
        <v>76</v>
      </c>
      <c r="X436" s="8">
        <v>18.004418078431669</v>
      </c>
      <c r="Y436" s="47">
        <v>1600</v>
      </c>
      <c r="Z436" s="72" t="s">
        <v>5558</v>
      </c>
      <c r="AA436" s="72" t="s">
        <v>5559</v>
      </c>
      <c r="AB436" s="47" t="str">
        <f t="shared" si="123"/>
        <v>15x10, 5x4.5, 25 OS, 1600 lbs</v>
      </c>
      <c r="AC436" s="2" t="s">
        <v>3939</v>
      </c>
      <c r="AD436" s="46" t="str">
        <f>IF(AC436="N/A","None",VLOOKUP(AC436,ACCESSORIES!F:N,9,FALSE))</f>
        <v>Snap In</v>
      </c>
      <c r="AE436" s="82">
        <f>_xlfn.IFNA(VLOOKUP(AC436,ACCESSORIES!F:J,5,FALSE),"N/A")</f>
        <v>22</v>
      </c>
      <c r="AF436" s="80" t="s">
        <v>85</v>
      </c>
      <c r="AG436" s="80" t="s">
        <v>85</v>
      </c>
      <c r="AH436" s="80" t="s">
        <v>85</v>
      </c>
      <c r="AI436" s="80" t="s">
        <v>85</v>
      </c>
      <c r="AJ436" s="9" t="str">
        <f>_xlfn.IFNA(VLOOKUP(AI436,ACCESSORIES!F:J,5,FALSE),"N/A")</f>
        <v>N/A</v>
      </c>
      <c r="AK436" s="74" t="s">
        <v>237</v>
      </c>
      <c r="AL436" s="74" t="s">
        <v>85</v>
      </c>
      <c r="AM436" s="38" t="str">
        <f>_xlfn.IFNA(VLOOKUP(AL436,ACCESSORIES!F:J,5,FALSE),"N/A")</f>
        <v>N/A</v>
      </c>
      <c r="AN436" s="74" t="s">
        <v>85</v>
      </c>
      <c r="AO436" s="74">
        <v>14.1</v>
      </c>
      <c r="AP436" s="74">
        <v>60</v>
      </c>
      <c r="AQ436" s="74">
        <v>180</v>
      </c>
      <c r="AR436" s="25">
        <v>0</v>
      </c>
      <c r="AS436" s="25">
        <v>8.5</v>
      </c>
      <c r="AT436" s="25">
        <v>13</v>
      </c>
      <c r="AU436" s="25">
        <v>16.899999999999999</v>
      </c>
      <c r="AV436" s="25">
        <v>180</v>
      </c>
      <c r="AW436" s="25">
        <v>176.8</v>
      </c>
      <c r="AX436" s="77">
        <v>76</v>
      </c>
      <c r="AY436" s="49">
        <v>29</v>
      </c>
      <c r="AZ436" s="49">
        <v>29</v>
      </c>
      <c r="BA436" s="49">
        <v>69</v>
      </c>
      <c r="BB436" s="48">
        <f t="shared" si="130"/>
        <v>2.72</v>
      </c>
      <c r="BC436" s="3" t="s">
        <v>85</v>
      </c>
      <c r="BD436" s="412" t="str">
        <f>_xlfn.IFNA(VLOOKUP(BC436,ACCESSORIES!F:J,5,FALSE),"N/A")</f>
        <v>N/A</v>
      </c>
      <c r="BE436" s="3" t="s">
        <v>85</v>
      </c>
      <c r="BF436" s="412" t="str">
        <f>_xlfn.IFNA(VLOOKUP(BE436,ACCESSORIES!F:J,5,FALSE),"N/A")</f>
        <v>N/A</v>
      </c>
      <c r="BG436" s="70">
        <v>23</v>
      </c>
      <c r="BH436" s="50">
        <v>17.8740157480315</v>
      </c>
      <c r="BI436" s="50">
        <v>17.8740157480315</v>
      </c>
      <c r="BJ436" s="50">
        <v>12.9133858267717</v>
      </c>
      <c r="BK436" s="357">
        <f t="shared" si="133"/>
        <v>6.7606048000000252E-2</v>
      </c>
      <c r="BL436" s="5">
        <v>48</v>
      </c>
      <c r="BM436" s="107" t="s">
        <v>3771</v>
      </c>
      <c r="BN436" s="46" t="s">
        <v>3891</v>
      </c>
      <c r="BO436" s="74" t="s">
        <v>5587</v>
      </c>
      <c r="BP436" s="74" t="s">
        <v>3907</v>
      </c>
      <c r="BQ436" s="74" t="s">
        <v>4615</v>
      </c>
      <c r="BR436" s="74" t="s">
        <v>2734</v>
      </c>
      <c r="BS436" s="74" t="s">
        <v>4116</v>
      </c>
      <c r="BT436" s="74" t="s">
        <v>5141</v>
      </c>
      <c r="BU436" s="74" t="s">
        <v>5586</v>
      </c>
      <c r="BV436" s="74"/>
      <c r="BW436" s="74"/>
      <c r="BX436" s="74"/>
      <c r="BY436" s="300" t="s">
        <v>8148</v>
      </c>
      <c r="BZ436" s="356" t="s">
        <v>8149</v>
      </c>
      <c r="CA436" s="300" t="s">
        <v>8150</v>
      </c>
      <c r="CB436" s="356" t="s">
        <v>8151</v>
      </c>
      <c r="CC436" s="86" t="str">
        <f t="shared" si="127"/>
        <v>MR414 Bead Grip, 15x10, 6+4/+25mm Offset, 5x4.5, 76mm Centerbore, Graphite</v>
      </c>
      <c r="CD436" s="74" t="s">
        <v>3719</v>
      </c>
      <c r="CE436" s="74" t="s">
        <v>3720</v>
      </c>
      <c r="CF436" s="74" t="str">
        <f t="shared" si="128"/>
        <v>UTV (4XX)</v>
      </c>
    </row>
    <row r="437" spans="1:84" s="36" customFormat="1" ht="15" customHeight="1">
      <c r="A437" s="22">
        <f t="shared" si="131"/>
        <v>435</v>
      </c>
      <c r="B437" s="4" t="s">
        <v>84</v>
      </c>
      <c r="C437" s="92" t="s">
        <v>1055</v>
      </c>
      <c r="D437" s="5" t="s">
        <v>5528</v>
      </c>
      <c r="E437" s="84" t="str">
        <f>CONCATENATE(LEFT(D437,5),VLOOKUP(CONCATENATE(O437,"x",P437),'WHEEL PART NUMBER GUIDE'!$B$9:$C$51,2,FALSE),VLOOKUP(CONCATENATE(Q437, W437), 'WHEEL PART NUMBER GUIDE'!$Q$6:$R$98, 2, FALSE),VLOOKUP(Z437,'WHEEL PART NUMBER GUIDE'!$J$8:$K$54,2, FALSE),IF(V437="N/A",IF(ABS(T437)&lt;10,"0"&amp;ABS(T437),ABS(T437)),CONCATENATE(LEFT(V437,1),RIGHT(V437,1))), G437, H437)</f>
        <v>MR41451060564</v>
      </c>
      <c r="F437" s="84" t="str">
        <f t="shared" si="129"/>
        <v>MR41451060564</v>
      </c>
      <c r="G437" s="83"/>
      <c r="H437" s="83"/>
      <c r="I437" s="346">
        <v>191682036323</v>
      </c>
      <c r="J437" s="102">
        <v>45224.461745405089</v>
      </c>
      <c r="K437" s="78" t="s">
        <v>1230</v>
      </c>
      <c r="L437" s="328">
        <v>272</v>
      </c>
      <c r="M437" s="85">
        <f t="shared" si="124"/>
        <v>272</v>
      </c>
      <c r="N437" s="630"/>
      <c r="O437" s="5">
        <v>15</v>
      </c>
      <c r="P437" s="70">
        <v>10</v>
      </c>
      <c r="Q437" s="92" t="str">
        <f t="shared" si="132"/>
        <v>6x5.5</v>
      </c>
      <c r="R437" s="5">
        <v>6</v>
      </c>
      <c r="S437" s="5">
        <v>5.5</v>
      </c>
      <c r="T437" s="5">
        <v>25</v>
      </c>
      <c r="U437" s="17">
        <v>6.25</v>
      </c>
      <c r="V437" s="5" t="s">
        <v>3243</v>
      </c>
      <c r="W437" s="17">
        <v>78.3</v>
      </c>
      <c r="X437" s="8">
        <v>17.930930657703374</v>
      </c>
      <c r="Y437" s="47">
        <v>1600</v>
      </c>
      <c r="Z437" s="72" t="s">
        <v>2165</v>
      </c>
      <c r="AA437" s="72" t="s">
        <v>2845</v>
      </c>
      <c r="AB437" s="47" t="str">
        <f t="shared" si="123"/>
        <v>15x10, 6x5.5, 25 OS, 1600 lbs</v>
      </c>
      <c r="AC437" s="2" t="s">
        <v>3945</v>
      </c>
      <c r="AD437" s="46" t="str">
        <f>IF(AC437="N/A","None",VLOOKUP(AC437,ACCESSORIES!F:N,9,FALSE))</f>
        <v>Snap In</v>
      </c>
      <c r="AE437" s="82">
        <f>_xlfn.IFNA(VLOOKUP(AC437,ACCESSORIES!F:J,5,FALSE),"N/A")</f>
        <v>22</v>
      </c>
      <c r="AF437" s="80" t="s">
        <v>85</v>
      </c>
      <c r="AG437" s="80" t="s">
        <v>85</v>
      </c>
      <c r="AH437" s="80" t="s">
        <v>85</v>
      </c>
      <c r="AI437" s="80" t="s">
        <v>85</v>
      </c>
      <c r="AJ437" s="9" t="str">
        <f>_xlfn.IFNA(VLOOKUP(AI437,ACCESSORIES!F:J,5,FALSE),"N/A")</f>
        <v>N/A</v>
      </c>
      <c r="AK437" s="74" t="s">
        <v>237</v>
      </c>
      <c r="AL437" s="74" t="s">
        <v>85</v>
      </c>
      <c r="AM437" s="38" t="str">
        <f>_xlfn.IFNA(VLOOKUP(AL437,ACCESSORIES!F:J,5,FALSE),"N/A")</f>
        <v>N/A</v>
      </c>
      <c r="AN437" s="74" t="s">
        <v>85</v>
      </c>
      <c r="AO437" s="74">
        <v>14.1</v>
      </c>
      <c r="AP437" s="74">
        <v>60</v>
      </c>
      <c r="AQ437" s="74">
        <v>180</v>
      </c>
      <c r="AR437" s="25">
        <v>0</v>
      </c>
      <c r="AS437" s="25">
        <v>8.5</v>
      </c>
      <c r="AT437" s="25">
        <v>13</v>
      </c>
      <c r="AU437" s="25">
        <v>16.899999999999999</v>
      </c>
      <c r="AV437" s="25">
        <v>180</v>
      </c>
      <c r="AW437" s="25">
        <v>176.8</v>
      </c>
      <c r="AX437" s="77">
        <v>78.3</v>
      </c>
      <c r="AY437" s="49">
        <v>49</v>
      </c>
      <c r="AZ437" s="49">
        <v>49</v>
      </c>
      <c r="BA437" s="49">
        <v>69</v>
      </c>
      <c r="BB437" s="48">
        <f t="shared" si="130"/>
        <v>2.72</v>
      </c>
      <c r="BC437" s="3" t="s">
        <v>85</v>
      </c>
      <c r="BD437" s="412" t="str">
        <f>_xlfn.IFNA(VLOOKUP(BC437,ACCESSORIES!F:J,5,FALSE),"N/A")</f>
        <v>N/A</v>
      </c>
      <c r="BE437" s="3" t="s">
        <v>85</v>
      </c>
      <c r="BF437" s="412" t="str">
        <f>_xlfn.IFNA(VLOOKUP(BE437,ACCESSORIES!F:J,5,FALSE),"N/A")</f>
        <v>N/A</v>
      </c>
      <c r="BG437" s="70">
        <v>22</v>
      </c>
      <c r="BH437" s="50">
        <v>17.8740157480315</v>
      </c>
      <c r="BI437" s="50">
        <v>17.8740157480315</v>
      </c>
      <c r="BJ437" s="50">
        <v>12.9133858267717</v>
      </c>
      <c r="BK437" s="357">
        <f t="shared" si="133"/>
        <v>6.7606048000000252E-2</v>
      </c>
      <c r="BL437" s="5">
        <v>48</v>
      </c>
      <c r="BM437" s="107" t="s">
        <v>3771</v>
      </c>
      <c r="BN437" s="46" t="s">
        <v>3891</v>
      </c>
      <c r="BO437" s="74" t="s">
        <v>5587</v>
      </c>
      <c r="BP437" s="74" t="s">
        <v>3907</v>
      </c>
      <c r="BQ437" s="74" t="s">
        <v>4615</v>
      </c>
      <c r="BR437" s="74" t="s">
        <v>2734</v>
      </c>
      <c r="BS437" s="74" t="s">
        <v>4116</v>
      </c>
      <c r="BT437" s="74" t="s">
        <v>5141</v>
      </c>
      <c r="BU437" s="74" t="s">
        <v>5586</v>
      </c>
      <c r="BV437" s="74"/>
      <c r="BW437" s="74"/>
      <c r="BX437" s="74"/>
      <c r="BY437" s="300" t="s">
        <v>8157</v>
      </c>
      <c r="BZ437" s="356" t="s">
        <v>8163</v>
      </c>
      <c r="CA437" s="300" t="s">
        <v>8161</v>
      </c>
      <c r="CB437" s="356" t="s">
        <v>8162</v>
      </c>
      <c r="CC437" s="86" t="str">
        <f t="shared" si="127"/>
        <v>MR414 Bead Grip, 15x10, 6+4/+25mm Offset, 6x5.5, 78.3mm Centerbore, Matte Black</v>
      </c>
      <c r="CD437" s="74" t="s">
        <v>3719</v>
      </c>
      <c r="CE437" s="74" t="s">
        <v>3720</v>
      </c>
      <c r="CF437" s="74" t="str">
        <f t="shared" si="128"/>
        <v>UTV (4XX)</v>
      </c>
    </row>
    <row r="438" spans="1:84" s="36" customFormat="1" ht="15" customHeight="1">
      <c r="A438" s="22">
        <f t="shared" si="131"/>
        <v>436</v>
      </c>
      <c r="B438" s="4" t="s">
        <v>84</v>
      </c>
      <c r="C438" s="92" t="s">
        <v>1055</v>
      </c>
      <c r="D438" s="5" t="s">
        <v>5809</v>
      </c>
      <c r="E438" s="84" t="str">
        <f>CONCATENATE(LEFT(D438,5),VLOOKUP(CONCATENATE(O438,"x",P438),'WHEEL PART NUMBER GUIDE'!$B$9:$C$51,2,FALSE),VLOOKUP(CONCATENATE(Q438, W438), 'WHEEL PART NUMBER GUIDE'!$Q$6:$R$98, 2, FALSE),VLOOKUP(Z438,'WHEEL PART NUMBER GUIDE'!$J$8:$K$54,2, FALSE),IF(V438="N/A",IF(ABS(T438)&lt;10,"0"&amp;ABS(T438),ABS(T438)),CONCATENATE(LEFT(V438,1),RIGHT(V438,1))), G438, H438)</f>
        <v>MR415570461052B</v>
      </c>
      <c r="F438" s="84" t="str">
        <f t="shared" si="129"/>
        <v>MR415570461052B</v>
      </c>
      <c r="G438" s="83" t="s">
        <v>1095</v>
      </c>
      <c r="H438" s="83"/>
      <c r="I438" s="346">
        <v>191682031199</v>
      </c>
      <c r="J438" s="305">
        <v>44753.492476851854</v>
      </c>
      <c r="K438" s="418" t="s">
        <v>3713</v>
      </c>
      <c r="L438" s="328">
        <v>429</v>
      </c>
      <c r="M438" s="85" t="str">
        <f t="shared" si="124"/>
        <v/>
      </c>
      <c r="N438" s="630"/>
      <c r="O438" s="5">
        <v>15</v>
      </c>
      <c r="P438" s="70">
        <v>7</v>
      </c>
      <c r="Q438" s="92" t="str">
        <f t="shared" si="132"/>
        <v>4x156</v>
      </c>
      <c r="R438" s="5">
        <v>4</v>
      </c>
      <c r="S438" s="5">
        <v>156</v>
      </c>
      <c r="T438" s="5">
        <v>38</v>
      </c>
      <c r="U438" s="17">
        <v>5.33</v>
      </c>
      <c r="V438" s="5" t="s">
        <v>166</v>
      </c>
      <c r="W438" s="17">
        <v>132</v>
      </c>
      <c r="X438" s="8">
        <v>21</v>
      </c>
      <c r="Y438" s="47">
        <v>1600</v>
      </c>
      <c r="Z438" s="72" t="s">
        <v>5966</v>
      </c>
      <c r="AA438" s="72" t="s">
        <v>6652</v>
      </c>
      <c r="AB438" s="47" t="str">
        <f t="shared" si="123"/>
        <v>15x7, 4x156, 38 OS, 1600 lbs</v>
      </c>
      <c r="AC438" s="2" t="s">
        <v>1599</v>
      </c>
      <c r="AD438" s="46" t="str">
        <f>IF(AC438="N/A","None",VLOOKUP(AC438,ACCESSORIES!F:N,9,FALSE))</f>
        <v>Snap In</v>
      </c>
      <c r="AE438" s="82">
        <f>_xlfn.IFNA(VLOOKUP(AC438,ACCESSORIES!F:J,5,FALSE),"N/A")</f>
        <v>22</v>
      </c>
      <c r="AF438" s="80" t="s">
        <v>85</v>
      </c>
      <c r="AG438" s="80" t="s">
        <v>85</v>
      </c>
      <c r="AH438" s="80" t="s">
        <v>85</v>
      </c>
      <c r="AI438" s="80" t="s">
        <v>85</v>
      </c>
      <c r="AJ438" s="9" t="str">
        <f>_xlfn.IFNA(VLOOKUP(AI438,ACCESSORIES!F:J,5,FALSE),"N/A")</f>
        <v>N/A</v>
      </c>
      <c r="AK438" s="74" t="s">
        <v>237</v>
      </c>
      <c r="AL438" s="74" t="s">
        <v>85</v>
      </c>
      <c r="AM438" s="38" t="str">
        <f>_xlfn.IFNA(VLOOKUP(AL438,ACCESSORIES!F:J,5,FALSE),"N/A")</f>
        <v>N/A</v>
      </c>
      <c r="AN438" s="74" t="s">
        <v>85</v>
      </c>
      <c r="AO438" s="74">
        <v>14.1</v>
      </c>
      <c r="AP438" s="74">
        <v>60</v>
      </c>
      <c r="AQ438" s="74">
        <v>180</v>
      </c>
      <c r="AR438" s="25">
        <v>0</v>
      </c>
      <c r="AS438" s="25">
        <v>12.8</v>
      </c>
      <c r="AT438" s="25">
        <v>22</v>
      </c>
      <c r="AU438" s="25">
        <v>22.5</v>
      </c>
      <c r="AV438" s="25">
        <v>177.8</v>
      </c>
      <c r="AW438" s="25">
        <v>163.69999999999999</v>
      </c>
      <c r="AX438" s="77">
        <v>125</v>
      </c>
      <c r="AY438" s="49">
        <v>47</v>
      </c>
      <c r="AZ438" s="49">
        <v>47</v>
      </c>
      <c r="BA438" s="49">
        <v>0</v>
      </c>
      <c r="BB438" s="48">
        <f t="shared" si="130"/>
        <v>0</v>
      </c>
      <c r="BC438" s="3" t="s">
        <v>5810</v>
      </c>
      <c r="BD438" s="412">
        <f>_xlfn.IFNA(VLOOKUP(BC438,ACCESSORIES!F:J,5,FALSE),"N/A")</f>
        <v>189</v>
      </c>
      <c r="BE438" s="3" t="s">
        <v>6453</v>
      </c>
      <c r="BF438" s="412">
        <f>_xlfn.IFNA(VLOOKUP(BE438,ACCESSORIES!F:J,5,FALSE),"N/A")</f>
        <v>18</v>
      </c>
      <c r="BG438" s="70">
        <v>26</v>
      </c>
      <c r="BH438" s="50">
        <v>17.8740157480315</v>
      </c>
      <c r="BI438" s="50">
        <v>17.8740157480315</v>
      </c>
      <c r="BJ438" s="50">
        <v>9.8425196850393704</v>
      </c>
      <c r="BK438" s="357">
        <f t="shared" si="133"/>
        <v>5.1529000000000012E-2</v>
      </c>
      <c r="BL438" s="5">
        <v>48</v>
      </c>
      <c r="BM438" s="107" t="s">
        <v>3771</v>
      </c>
      <c r="BN438" s="46" t="s">
        <v>3891</v>
      </c>
      <c r="BO438" s="74" t="s">
        <v>3907</v>
      </c>
      <c r="BP438" s="74" t="s">
        <v>6595</v>
      </c>
      <c r="BQ438" s="74" t="s">
        <v>3932</v>
      </c>
      <c r="BR438" s="74" t="s">
        <v>6596</v>
      </c>
      <c r="BS438" s="74" t="s">
        <v>5583</v>
      </c>
      <c r="BT438" s="74" t="s">
        <v>6597</v>
      </c>
      <c r="BU438" s="74" t="s">
        <v>6598</v>
      </c>
      <c r="BV438" s="74" t="s">
        <v>5586</v>
      </c>
      <c r="BW438" s="74"/>
      <c r="BX438" s="74"/>
      <c r="BY438" s="300" t="s">
        <v>8208</v>
      </c>
      <c r="BZ438" s="356" t="s">
        <v>8209</v>
      </c>
      <c r="CA438" s="300" t="s">
        <v>8210</v>
      </c>
      <c r="CB438" s="356" t="s">
        <v>8211</v>
      </c>
      <c r="CC438" s="86" t="str">
        <f t="shared" si="127"/>
        <v>CLOSEOUT - MR415 Beadlock, 15x7, 5+2/+38mm Offset, 4x156, 132mm Centerbore, Matte Black - Gloss Black Ring, w/ BH-H24100-BZ</v>
      </c>
      <c r="CD438" s="74" t="s">
        <v>3719</v>
      </c>
      <c r="CE438" s="74" t="s">
        <v>3720</v>
      </c>
      <c r="CF438" s="74" t="str">
        <f t="shared" si="128"/>
        <v>UTV (4XX)</v>
      </c>
    </row>
    <row r="439" spans="1:84" s="36" customFormat="1" ht="15" customHeight="1">
      <c r="A439" s="22">
        <f t="shared" si="131"/>
        <v>437</v>
      </c>
      <c r="B439" s="4" t="s">
        <v>84</v>
      </c>
      <c r="C439" s="92" t="s">
        <v>1055</v>
      </c>
      <c r="D439" s="5" t="s">
        <v>5809</v>
      </c>
      <c r="E439" s="84" t="str">
        <f>CONCATENATE(LEFT(D439,5),VLOOKUP(CONCATENATE(O439,"x",P439),'WHEEL PART NUMBER GUIDE'!$B$9:$C$51,2,FALSE),VLOOKUP(CONCATENATE(Q439, W439), 'WHEEL PART NUMBER GUIDE'!$Q$6:$R$98, 2, FALSE),VLOOKUP(Z439,'WHEEL PART NUMBER GUIDE'!$J$8:$K$54,2, FALSE),IF(V439="N/A",IF(ABS(T439)&lt;10,"0"&amp;ABS(T439),ABS(T439)),CONCATENATE(LEFT(V439,1),RIGHT(V439,1))), G439, H439)</f>
        <v>MR415570461252B</v>
      </c>
      <c r="F439" s="84" t="str">
        <f t="shared" si="129"/>
        <v>MR415570461252B</v>
      </c>
      <c r="G439" s="83" t="s">
        <v>1095</v>
      </c>
      <c r="H439" s="83"/>
      <c r="I439" s="346">
        <v>191682033544</v>
      </c>
      <c r="J439" s="305">
        <v>44886.558506944442</v>
      </c>
      <c r="K439" s="16" t="s">
        <v>3713</v>
      </c>
      <c r="L439" s="328">
        <v>429</v>
      </c>
      <c r="M439" s="85" t="str">
        <f t="shared" si="124"/>
        <v/>
      </c>
      <c r="N439" s="630"/>
      <c r="O439" s="5">
        <v>15</v>
      </c>
      <c r="P439" s="70">
        <v>7</v>
      </c>
      <c r="Q439" s="92" t="str">
        <f t="shared" si="132"/>
        <v>4x156</v>
      </c>
      <c r="R439" s="5">
        <v>4</v>
      </c>
      <c r="S439" s="5">
        <v>156</v>
      </c>
      <c r="T439" s="5">
        <v>38</v>
      </c>
      <c r="U439" s="17">
        <v>5.33</v>
      </c>
      <c r="V439" s="5" t="s">
        <v>166</v>
      </c>
      <c r="W439" s="17">
        <v>132</v>
      </c>
      <c r="X439" s="8">
        <v>21</v>
      </c>
      <c r="Y439" s="47">
        <v>1600</v>
      </c>
      <c r="Z439" s="72" t="s">
        <v>5971</v>
      </c>
      <c r="AA439" s="72" t="s">
        <v>5559</v>
      </c>
      <c r="AB439" s="47" t="str">
        <f t="shared" si="123"/>
        <v>15x7, 4x156, 38 OS, 1600 lbs</v>
      </c>
      <c r="AC439" s="2" t="s">
        <v>1599</v>
      </c>
      <c r="AD439" s="46" t="str">
        <f>IF(AC439="N/A","None",VLOOKUP(AC439,ACCESSORIES!F:N,9,FALSE))</f>
        <v>Snap In</v>
      </c>
      <c r="AE439" s="82">
        <f>_xlfn.IFNA(VLOOKUP(AC439,ACCESSORIES!F:J,5,FALSE),"N/A")</f>
        <v>22</v>
      </c>
      <c r="AF439" s="80" t="s">
        <v>85</v>
      </c>
      <c r="AG439" s="80" t="s">
        <v>85</v>
      </c>
      <c r="AH439" s="80" t="s">
        <v>85</v>
      </c>
      <c r="AI439" s="80" t="s">
        <v>85</v>
      </c>
      <c r="AJ439" s="9" t="str">
        <f>_xlfn.IFNA(VLOOKUP(AI439,ACCESSORIES!F:J,5,FALSE),"N/A")</f>
        <v>N/A</v>
      </c>
      <c r="AK439" s="74" t="s">
        <v>237</v>
      </c>
      <c r="AL439" s="74" t="s">
        <v>85</v>
      </c>
      <c r="AM439" s="38" t="str">
        <f>_xlfn.IFNA(VLOOKUP(AL439,ACCESSORIES!F:J,5,FALSE),"N/A")</f>
        <v>N/A</v>
      </c>
      <c r="AN439" s="74" t="s">
        <v>85</v>
      </c>
      <c r="AO439" s="74">
        <v>14.1</v>
      </c>
      <c r="AP439" s="74">
        <v>60</v>
      </c>
      <c r="AQ439" s="74">
        <v>180</v>
      </c>
      <c r="AR439" s="25">
        <v>0</v>
      </c>
      <c r="AS439" s="25">
        <v>12.8</v>
      </c>
      <c r="AT439" s="25">
        <v>22</v>
      </c>
      <c r="AU439" s="25">
        <v>22.5</v>
      </c>
      <c r="AV439" s="25">
        <v>177.8</v>
      </c>
      <c r="AW439" s="25">
        <v>163.69999999999999</v>
      </c>
      <c r="AX439" s="77">
        <v>125</v>
      </c>
      <c r="AY439" s="49">
        <v>47</v>
      </c>
      <c r="AZ439" s="49">
        <v>47</v>
      </c>
      <c r="BA439" s="49">
        <v>0</v>
      </c>
      <c r="BB439" s="48">
        <f t="shared" si="130"/>
        <v>0</v>
      </c>
      <c r="BC439" s="3" t="s">
        <v>5967</v>
      </c>
      <c r="BD439" s="412">
        <f>_xlfn.IFNA(VLOOKUP(BC439,ACCESSORIES!F:J,5,FALSE),"N/A")</f>
        <v>189</v>
      </c>
      <c r="BE439" s="3" t="s">
        <v>6453</v>
      </c>
      <c r="BF439" s="412">
        <f>_xlfn.IFNA(VLOOKUP(BE439,ACCESSORIES!F:J,5,FALSE),"N/A")</f>
        <v>18</v>
      </c>
      <c r="BG439" s="70">
        <v>26</v>
      </c>
      <c r="BH439" s="50">
        <v>17.8740157480315</v>
      </c>
      <c r="BI439" s="50">
        <v>17.8740157480315</v>
      </c>
      <c r="BJ439" s="50">
        <v>9.8425196850393704</v>
      </c>
      <c r="BK439" s="357">
        <f t="shared" si="133"/>
        <v>5.1529000000000012E-2</v>
      </c>
      <c r="BL439" s="5">
        <v>48</v>
      </c>
      <c r="BM439" s="107" t="s">
        <v>3771</v>
      </c>
      <c r="BN439" s="46" t="s">
        <v>3891</v>
      </c>
      <c r="BO439" s="74" t="s">
        <v>3907</v>
      </c>
      <c r="BP439" s="74" t="s">
        <v>6595</v>
      </c>
      <c r="BQ439" s="74" t="s">
        <v>3932</v>
      </c>
      <c r="BR439" s="74" t="s">
        <v>6596</v>
      </c>
      <c r="BS439" s="74" t="s">
        <v>5583</v>
      </c>
      <c r="BT439" s="74" t="s">
        <v>6597</v>
      </c>
      <c r="BU439" s="74" t="s">
        <v>6598</v>
      </c>
      <c r="BV439" s="74" t="s">
        <v>5586</v>
      </c>
      <c r="BW439" s="74"/>
      <c r="BX439" s="74"/>
      <c r="BY439" s="300" t="s">
        <v>8192</v>
      </c>
      <c r="BZ439" s="356" t="s">
        <v>8194</v>
      </c>
      <c r="CA439" s="300" t="s">
        <v>8195</v>
      </c>
      <c r="CB439" s="356" t="s">
        <v>8196</v>
      </c>
      <c r="CC439" s="86" t="str">
        <f t="shared" si="127"/>
        <v>CLOSEOUT - MR415 Beadlock, 15x7, 5+2/+38mm Offset, 4x156, 132mm Centerbore, Graphite - Gloss Graphite Ring, w/ BH-H24100-BZ</v>
      </c>
      <c r="CD439" s="74" t="s">
        <v>3719</v>
      </c>
      <c r="CE439" s="74" t="s">
        <v>3720</v>
      </c>
      <c r="CF439" s="74" t="str">
        <f t="shared" si="128"/>
        <v>UTV (4XX)</v>
      </c>
    </row>
    <row r="440" spans="1:84" s="36" customFormat="1" ht="15" customHeight="1">
      <c r="A440" s="22">
        <f t="shared" si="131"/>
        <v>438</v>
      </c>
      <c r="B440" s="4" t="s">
        <v>84</v>
      </c>
      <c r="C440" s="92" t="s">
        <v>1055</v>
      </c>
      <c r="D440" s="5" t="s">
        <v>5809</v>
      </c>
      <c r="E440" s="84" t="str">
        <f>CONCATENATE(LEFT(D440,5),VLOOKUP(CONCATENATE(O440,"x",P440),'WHEEL PART NUMBER GUIDE'!$B$9:$C$51,2,FALSE),VLOOKUP(CONCATENATE(Q440, W440), 'WHEEL PART NUMBER GUIDE'!$Q$6:$R$98, 2, FALSE),VLOOKUP(Z440,'WHEEL PART NUMBER GUIDE'!$J$8:$K$54,2, FALSE),IF(V440="N/A",IF(ABS(T440)&lt;10,"0"&amp;ABS(T440),ABS(T440)),CONCATENATE(LEFT(V440,1),RIGHT(V440,1))), G440, H440)</f>
        <v>MR415570121052B</v>
      </c>
      <c r="F440" s="84" t="str">
        <f t="shared" si="129"/>
        <v>MR415570121052B</v>
      </c>
      <c r="G440" s="83" t="s">
        <v>1095</v>
      </c>
      <c r="H440" s="83"/>
      <c r="I440" s="346">
        <v>191682031205</v>
      </c>
      <c r="J440" s="305">
        <v>44753.492962962962</v>
      </c>
      <c r="K440" s="16" t="s">
        <v>1230</v>
      </c>
      <c r="L440" s="328">
        <v>429</v>
      </c>
      <c r="M440" s="85">
        <f t="shared" si="124"/>
        <v>429</v>
      </c>
      <c r="N440" s="630"/>
      <c r="O440" s="5">
        <v>15</v>
      </c>
      <c r="P440" s="70">
        <v>7</v>
      </c>
      <c r="Q440" s="92" t="str">
        <f t="shared" si="132"/>
        <v>5x4.5</v>
      </c>
      <c r="R440" s="5">
        <v>5</v>
      </c>
      <c r="S440" s="5">
        <v>4.5</v>
      </c>
      <c r="T440" s="5">
        <v>38</v>
      </c>
      <c r="U440" s="17">
        <v>5.33</v>
      </c>
      <c r="V440" s="5" t="s">
        <v>166</v>
      </c>
      <c r="W440" s="17">
        <v>76</v>
      </c>
      <c r="X440" s="8">
        <v>21.66</v>
      </c>
      <c r="Y440" s="47">
        <v>1600</v>
      </c>
      <c r="Z440" s="72" t="s">
        <v>5966</v>
      </c>
      <c r="AA440" s="72" t="s">
        <v>6652</v>
      </c>
      <c r="AB440" s="47" t="str">
        <f t="shared" si="123"/>
        <v>15x7, 5x4.5, 38 OS, 1600 lbs</v>
      </c>
      <c r="AC440" s="2" t="s">
        <v>5852</v>
      </c>
      <c r="AD440" s="46" t="str">
        <f>IF(AC440="N/A","None",VLOOKUP(AC440,ACCESSORIES!F:N,9,FALSE))</f>
        <v>Snap In</v>
      </c>
      <c r="AE440" s="82">
        <f>_xlfn.IFNA(VLOOKUP(AC440,ACCESSORIES!F:J,5,FALSE),"N/A")</f>
        <v>22</v>
      </c>
      <c r="AF440" s="80" t="s">
        <v>85</v>
      </c>
      <c r="AG440" s="80" t="s">
        <v>85</v>
      </c>
      <c r="AH440" s="80" t="s">
        <v>85</v>
      </c>
      <c r="AI440" s="80" t="s">
        <v>85</v>
      </c>
      <c r="AJ440" s="9" t="str">
        <f>_xlfn.IFNA(VLOOKUP(AI440,ACCESSORIES!F:J,5,FALSE),"N/A")</f>
        <v>N/A</v>
      </c>
      <c r="AK440" s="74" t="s">
        <v>237</v>
      </c>
      <c r="AL440" s="74" t="s">
        <v>85</v>
      </c>
      <c r="AM440" s="38" t="str">
        <f>_xlfn.IFNA(VLOOKUP(AL440,ACCESSORIES!F:J,5,FALSE),"N/A")</f>
        <v>N/A</v>
      </c>
      <c r="AN440" s="74" t="s">
        <v>85</v>
      </c>
      <c r="AO440" s="74">
        <v>14.1</v>
      </c>
      <c r="AP440" s="74">
        <v>60</v>
      </c>
      <c r="AQ440" s="74">
        <v>180</v>
      </c>
      <c r="AR440" s="25">
        <v>0</v>
      </c>
      <c r="AS440" s="25">
        <v>12.8</v>
      </c>
      <c r="AT440" s="25">
        <v>22</v>
      </c>
      <c r="AU440" s="25">
        <v>22.5</v>
      </c>
      <c r="AV440" s="25">
        <v>177.8</v>
      </c>
      <c r="AW440" s="25">
        <v>163.69999999999999</v>
      </c>
      <c r="AX440" s="77">
        <v>76</v>
      </c>
      <c r="AY440" s="49">
        <v>27</v>
      </c>
      <c r="AZ440" s="49">
        <v>27</v>
      </c>
      <c r="BA440" s="49">
        <v>0</v>
      </c>
      <c r="BB440" s="48">
        <f t="shared" si="130"/>
        <v>0</v>
      </c>
      <c r="BC440" s="3" t="s">
        <v>5810</v>
      </c>
      <c r="BD440" s="412">
        <f>_xlfn.IFNA(VLOOKUP(BC440,ACCESSORIES!F:J,5,FALSE),"N/A")</f>
        <v>189</v>
      </c>
      <c r="BE440" s="3" t="s">
        <v>6453</v>
      </c>
      <c r="BF440" s="412">
        <f>_xlfn.IFNA(VLOOKUP(BE440,ACCESSORIES!F:J,5,FALSE),"N/A")</f>
        <v>18</v>
      </c>
      <c r="BG440" s="70">
        <v>27</v>
      </c>
      <c r="BH440" s="50">
        <v>17.8740157480315</v>
      </c>
      <c r="BI440" s="50">
        <v>17.8740157480315</v>
      </c>
      <c r="BJ440" s="50">
        <v>9.8425196850393704</v>
      </c>
      <c r="BK440" s="357">
        <f t="shared" si="133"/>
        <v>5.1529000000000012E-2</v>
      </c>
      <c r="BL440" s="5">
        <v>48</v>
      </c>
      <c r="BM440" s="107" t="s">
        <v>3771</v>
      </c>
      <c r="BN440" s="46" t="s">
        <v>3891</v>
      </c>
      <c r="BO440" s="74" t="s">
        <v>3907</v>
      </c>
      <c r="BP440" s="74" t="s">
        <v>6595</v>
      </c>
      <c r="BQ440" s="74" t="s">
        <v>3932</v>
      </c>
      <c r="BR440" s="74" t="s">
        <v>6596</v>
      </c>
      <c r="BS440" s="74" t="s">
        <v>5583</v>
      </c>
      <c r="BT440" s="74" t="s">
        <v>6597</v>
      </c>
      <c r="BU440" s="74" t="s">
        <v>6598</v>
      </c>
      <c r="BV440" s="74" t="s">
        <v>5586</v>
      </c>
      <c r="BW440" s="74"/>
      <c r="BX440" s="74"/>
      <c r="BY440" s="300" t="s">
        <v>8202</v>
      </c>
      <c r="BZ440" s="356" t="s">
        <v>8203</v>
      </c>
      <c r="CA440" s="300" t="s">
        <v>8200</v>
      </c>
      <c r="CB440" s="356" t="s">
        <v>8201</v>
      </c>
      <c r="CC440" s="86" t="str">
        <f t="shared" si="127"/>
        <v>MR415 Beadlock, 15x7, 5+2/+38mm Offset, 5x4.5, 76mm Centerbore, Matte Black - Gloss Black Ring, w/ BH-H24100-BZ</v>
      </c>
      <c r="CD440" s="74" t="s">
        <v>3719</v>
      </c>
      <c r="CE440" s="74" t="s">
        <v>3720</v>
      </c>
      <c r="CF440" s="74" t="str">
        <f t="shared" si="128"/>
        <v>UTV (4XX)</v>
      </c>
    </row>
    <row r="441" spans="1:84" s="36" customFormat="1" ht="15" customHeight="1">
      <c r="A441" s="22">
        <f t="shared" si="131"/>
        <v>439</v>
      </c>
      <c r="B441" s="4" t="s">
        <v>84</v>
      </c>
      <c r="C441" s="92" t="s">
        <v>1055</v>
      </c>
      <c r="D441" s="5" t="s">
        <v>5809</v>
      </c>
      <c r="E441" s="84" t="str">
        <f>CONCATENATE(LEFT(D441,5),VLOOKUP(CONCATENATE(O441,"x",P441),'WHEEL PART NUMBER GUIDE'!$B$9:$C$51,2,FALSE),VLOOKUP(CONCATENATE(Q441, W441), 'WHEEL PART NUMBER GUIDE'!$Q$6:$R$98, 2, FALSE),VLOOKUP(Z441,'WHEEL PART NUMBER GUIDE'!$J$8:$K$54,2, FALSE),IF(V441="N/A",IF(ABS(T441)&lt;10,"0"&amp;ABS(T441),ABS(T441)),CONCATENATE(LEFT(V441,1),RIGHT(V441,1))), G441, H441)</f>
        <v>MR415570121252B</v>
      </c>
      <c r="F441" s="84" t="str">
        <f t="shared" si="129"/>
        <v>MR415570121252B</v>
      </c>
      <c r="G441" s="83" t="s">
        <v>1095</v>
      </c>
      <c r="H441" s="83"/>
      <c r="I441" s="346">
        <v>191682033551</v>
      </c>
      <c r="J441" s="305">
        <v>44886.558506944442</v>
      </c>
      <c r="K441" s="78" t="s">
        <v>1230</v>
      </c>
      <c r="L441" s="328">
        <v>429</v>
      </c>
      <c r="M441" s="85">
        <f t="shared" si="124"/>
        <v>429</v>
      </c>
      <c r="N441" s="630"/>
      <c r="O441" s="5">
        <v>15</v>
      </c>
      <c r="P441" s="70">
        <v>7</v>
      </c>
      <c r="Q441" s="92" t="str">
        <f t="shared" si="132"/>
        <v>5x4.5</v>
      </c>
      <c r="R441" s="5">
        <v>5</v>
      </c>
      <c r="S441" s="5">
        <v>4.5</v>
      </c>
      <c r="T441" s="5">
        <v>38</v>
      </c>
      <c r="U441" s="17">
        <v>5.33</v>
      </c>
      <c r="V441" s="5" t="s">
        <v>166</v>
      </c>
      <c r="W441" s="17">
        <v>76</v>
      </c>
      <c r="X441" s="8">
        <v>21.66</v>
      </c>
      <c r="Y441" s="47">
        <v>1600</v>
      </c>
      <c r="Z441" s="72" t="s">
        <v>5971</v>
      </c>
      <c r="AA441" s="72" t="s">
        <v>5559</v>
      </c>
      <c r="AB441" s="47" t="str">
        <f t="shared" si="123"/>
        <v>15x7, 5x4.5, 38 OS, 1600 lbs</v>
      </c>
      <c r="AC441" s="2" t="s">
        <v>5852</v>
      </c>
      <c r="AD441" s="46" t="str">
        <f>IF(AC441="N/A","None",VLOOKUP(AC441,ACCESSORIES!F:N,9,FALSE))</f>
        <v>Snap In</v>
      </c>
      <c r="AE441" s="82">
        <f>_xlfn.IFNA(VLOOKUP(AC441,ACCESSORIES!F:J,5,FALSE),"N/A")</f>
        <v>22</v>
      </c>
      <c r="AF441" s="80" t="s">
        <v>85</v>
      </c>
      <c r="AG441" s="80" t="s">
        <v>85</v>
      </c>
      <c r="AH441" s="80" t="s">
        <v>85</v>
      </c>
      <c r="AI441" s="80" t="s">
        <v>85</v>
      </c>
      <c r="AJ441" s="9" t="str">
        <f>_xlfn.IFNA(VLOOKUP(AI441,ACCESSORIES!F:J,5,FALSE),"N/A")</f>
        <v>N/A</v>
      </c>
      <c r="AK441" s="74" t="s">
        <v>237</v>
      </c>
      <c r="AL441" s="74" t="s">
        <v>85</v>
      </c>
      <c r="AM441" s="38" t="str">
        <f>_xlfn.IFNA(VLOOKUP(AL441,ACCESSORIES!F:J,5,FALSE),"N/A")</f>
        <v>N/A</v>
      </c>
      <c r="AN441" s="74" t="s">
        <v>85</v>
      </c>
      <c r="AO441" s="74">
        <v>14.1</v>
      </c>
      <c r="AP441" s="74">
        <v>60</v>
      </c>
      <c r="AQ441" s="74">
        <v>180</v>
      </c>
      <c r="AR441" s="25">
        <v>0</v>
      </c>
      <c r="AS441" s="25">
        <v>12.8</v>
      </c>
      <c r="AT441" s="25">
        <v>22</v>
      </c>
      <c r="AU441" s="25">
        <v>22.5</v>
      </c>
      <c r="AV441" s="25">
        <v>177.8</v>
      </c>
      <c r="AW441" s="25">
        <v>163.69999999999999</v>
      </c>
      <c r="AX441" s="77">
        <v>76</v>
      </c>
      <c r="AY441" s="49">
        <v>27</v>
      </c>
      <c r="AZ441" s="49">
        <v>27</v>
      </c>
      <c r="BA441" s="49">
        <v>0</v>
      </c>
      <c r="BB441" s="48">
        <f t="shared" si="130"/>
        <v>0</v>
      </c>
      <c r="BC441" s="3" t="s">
        <v>5967</v>
      </c>
      <c r="BD441" s="412">
        <f>_xlfn.IFNA(VLOOKUP(BC441,ACCESSORIES!F:J,5,FALSE),"N/A")</f>
        <v>189</v>
      </c>
      <c r="BE441" s="3" t="s">
        <v>6453</v>
      </c>
      <c r="BF441" s="412">
        <f>_xlfn.IFNA(VLOOKUP(BE441,ACCESSORIES!F:J,5,FALSE),"N/A")</f>
        <v>18</v>
      </c>
      <c r="BG441" s="70">
        <v>27</v>
      </c>
      <c r="BH441" s="50">
        <v>17.8740157480315</v>
      </c>
      <c r="BI441" s="50">
        <v>17.8740157480315</v>
      </c>
      <c r="BJ441" s="50">
        <v>9.8425196850393704</v>
      </c>
      <c r="BK441" s="357">
        <f t="shared" si="133"/>
        <v>5.1529000000000012E-2</v>
      </c>
      <c r="BL441" s="5">
        <v>48</v>
      </c>
      <c r="BM441" s="107" t="s">
        <v>3771</v>
      </c>
      <c r="BN441" s="46" t="s">
        <v>3891</v>
      </c>
      <c r="BO441" s="74" t="s">
        <v>3907</v>
      </c>
      <c r="BP441" s="74" t="s">
        <v>6595</v>
      </c>
      <c r="BQ441" s="74" t="s">
        <v>3932</v>
      </c>
      <c r="BR441" s="74" t="s">
        <v>6596</v>
      </c>
      <c r="BS441" s="74" t="s">
        <v>5583</v>
      </c>
      <c r="BT441" s="74" t="s">
        <v>6597</v>
      </c>
      <c r="BU441" s="74" t="s">
        <v>6598</v>
      </c>
      <c r="BV441" s="74" t="s">
        <v>5586</v>
      </c>
      <c r="BW441" s="74"/>
      <c r="BX441" s="74"/>
      <c r="BY441" s="300" t="s">
        <v>8193</v>
      </c>
      <c r="BZ441" s="356" t="s">
        <v>8197</v>
      </c>
      <c r="CA441" s="300" t="s">
        <v>8198</v>
      </c>
      <c r="CB441" s="356" t="s">
        <v>8199</v>
      </c>
      <c r="CC441" s="86" t="str">
        <f t="shared" si="127"/>
        <v>MR415 Beadlock, 15x7, 5+2/+38mm Offset, 5x4.5, 76mm Centerbore, Graphite - Gloss Graphite Ring, w/ BH-H24100-BZ</v>
      </c>
      <c r="CD441" s="74" t="s">
        <v>3719</v>
      </c>
      <c r="CE441" s="74" t="s">
        <v>3720</v>
      </c>
      <c r="CF441" s="74" t="str">
        <f t="shared" si="128"/>
        <v>UTV (4XX)</v>
      </c>
    </row>
    <row r="442" spans="1:84" s="36" customFormat="1" ht="15" customHeight="1">
      <c r="A442" s="22">
        <f t="shared" si="131"/>
        <v>440</v>
      </c>
      <c r="B442" s="4" t="s">
        <v>84</v>
      </c>
      <c r="C442" s="92" t="s">
        <v>1055</v>
      </c>
      <c r="D442" s="5" t="s">
        <v>5809</v>
      </c>
      <c r="E442" s="84" t="str">
        <f>CONCATENATE(LEFT(D442,5),VLOOKUP(CONCATENATE(O442,"x",P442),'WHEEL PART NUMBER GUIDE'!$B$9:$C$51,2,FALSE),VLOOKUP(CONCATENATE(Q442, W442), 'WHEEL PART NUMBER GUIDE'!$Q$6:$R$98, 2, FALSE),VLOOKUP(Z442,'WHEEL PART NUMBER GUIDE'!$J$8:$K$54,2, FALSE),IF(V442="N/A",IF(ABS(T442)&lt;10,"0"&amp;ABS(T442),ABS(T442)),CONCATENATE(LEFT(V442,1),RIGHT(V442,1))), G442, H442)</f>
        <v>MR415510461064B</v>
      </c>
      <c r="F442" s="84" t="str">
        <f t="shared" si="129"/>
        <v>MR415510461064B</v>
      </c>
      <c r="G442" s="83" t="s">
        <v>1095</v>
      </c>
      <c r="H442" s="83"/>
      <c r="I442" s="346">
        <v>191682031229</v>
      </c>
      <c r="J442" s="305">
        <v>44753.493784722225</v>
      </c>
      <c r="K442" s="16" t="s">
        <v>3713</v>
      </c>
      <c r="L442" s="328">
        <v>461</v>
      </c>
      <c r="M442" s="85" t="str">
        <f t="shared" si="124"/>
        <v/>
      </c>
      <c r="N442" s="630"/>
      <c r="O442" s="5">
        <v>15</v>
      </c>
      <c r="P442" s="70">
        <v>10</v>
      </c>
      <c r="Q442" s="92" t="str">
        <f t="shared" si="132"/>
        <v>4x156</v>
      </c>
      <c r="R442" s="5">
        <v>4</v>
      </c>
      <c r="S442" s="5">
        <v>156</v>
      </c>
      <c r="T442" s="5">
        <v>25</v>
      </c>
      <c r="U442" s="17">
        <v>6.25</v>
      </c>
      <c r="V442" s="5" t="s">
        <v>3243</v>
      </c>
      <c r="W442" s="17">
        <v>132</v>
      </c>
      <c r="X442" s="8">
        <v>22.98</v>
      </c>
      <c r="Y442" s="47">
        <v>1600</v>
      </c>
      <c r="Z442" s="72" t="s">
        <v>5966</v>
      </c>
      <c r="AA442" s="72" t="s">
        <v>6652</v>
      </c>
      <c r="AB442" s="47" t="str">
        <f t="shared" si="123"/>
        <v>15x10, 4x156, 25 OS, 1600 lbs</v>
      </c>
      <c r="AC442" s="2" t="s">
        <v>1599</v>
      </c>
      <c r="AD442" s="46" t="str">
        <f>IF(AC442="N/A","None",VLOOKUP(AC442,ACCESSORIES!F:N,9,FALSE))</f>
        <v>Snap In</v>
      </c>
      <c r="AE442" s="82">
        <f>_xlfn.IFNA(VLOOKUP(AC442,ACCESSORIES!F:J,5,FALSE),"N/A")</f>
        <v>22</v>
      </c>
      <c r="AF442" s="80" t="s">
        <v>85</v>
      </c>
      <c r="AG442" s="80" t="s">
        <v>85</v>
      </c>
      <c r="AH442" s="80" t="s">
        <v>85</v>
      </c>
      <c r="AI442" s="80" t="s">
        <v>85</v>
      </c>
      <c r="AJ442" s="9" t="str">
        <f>_xlfn.IFNA(VLOOKUP(AI442,ACCESSORIES!F:J,5,FALSE),"N/A")</f>
        <v>N/A</v>
      </c>
      <c r="AK442" s="74" t="s">
        <v>237</v>
      </c>
      <c r="AL442" s="74" t="s">
        <v>85</v>
      </c>
      <c r="AM442" s="38" t="str">
        <f>_xlfn.IFNA(VLOOKUP(AL442,ACCESSORIES!F:J,5,FALSE),"N/A")</f>
        <v>N/A</v>
      </c>
      <c r="AN442" s="74" t="s">
        <v>85</v>
      </c>
      <c r="AO442" s="74">
        <v>14.1</v>
      </c>
      <c r="AP442" s="74">
        <v>60</v>
      </c>
      <c r="AQ442" s="74">
        <v>180</v>
      </c>
      <c r="AR442" s="25">
        <v>0</v>
      </c>
      <c r="AS442" s="25">
        <v>13</v>
      </c>
      <c r="AT442" s="25">
        <v>21</v>
      </c>
      <c r="AU442" s="25">
        <v>24.6</v>
      </c>
      <c r="AV442" s="25">
        <v>179</v>
      </c>
      <c r="AW442" s="25">
        <v>175</v>
      </c>
      <c r="AX442" s="77">
        <v>125</v>
      </c>
      <c r="AY442" s="49">
        <v>47</v>
      </c>
      <c r="AZ442" s="49">
        <v>47</v>
      </c>
      <c r="BA442" s="49">
        <v>53</v>
      </c>
      <c r="BB442" s="48">
        <f t="shared" si="130"/>
        <v>2.09</v>
      </c>
      <c r="BC442" s="3" t="s">
        <v>5810</v>
      </c>
      <c r="BD442" s="412">
        <f>_xlfn.IFNA(VLOOKUP(BC442,ACCESSORIES!F:J,5,FALSE),"N/A")</f>
        <v>189</v>
      </c>
      <c r="BE442" s="3" t="s">
        <v>6453</v>
      </c>
      <c r="BF442" s="412">
        <f>_xlfn.IFNA(VLOOKUP(BE442,ACCESSORIES!F:J,5,FALSE),"N/A")</f>
        <v>18</v>
      </c>
      <c r="BG442" s="70">
        <v>28</v>
      </c>
      <c r="BH442" s="50">
        <v>17.8740157480315</v>
      </c>
      <c r="BI442" s="50">
        <v>17.8740157480315</v>
      </c>
      <c r="BJ442" s="50">
        <v>12.9133858267717</v>
      </c>
      <c r="BK442" s="357">
        <f t="shared" si="133"/>
        <v>6.7606048000000252E-2</v>
      </c>
      <c r="BL442" s="5">
        <v>48</v>
      </c>
      <c r="BM442" s="107" t="s">
        <v>3771</v>
      </c>
      <c r="BN442" s="46" t="s">
        <v>3891</v>
      </c>
      <c r="BO442" s="74" t="s">
        <v>3907</v>
      </c>
      <c r="BP442" s="74" t="s">
        <v>6595</v>
      </c>
      <c r="BQ442" s="74" t="s">
        <v>3932</v>
      </c>
      <c r="BR442" s="74" t="s">
        <v>6596</v>
      </c>
      <c r="BS442" s="74" t="s">
        <v>5583</v>
      </c>
      <c r="BT442" s="74" t="s">
        <v>6597</v>
      </c>
      <c r="BU442" s="74" t="s">
        <v>6598</v>
      </c>
      <c r="BV442" s="74" t="s">
        <v>5586</v>
      </c>
      <c r="BW442" s="74"/>
      <c r="BX442" s="74"/>
      <c r="BY442" s="300" t="s">
        <v>8206</v>
      </c>
      <c r="BZ442" s="356" t="s">
        <v>8207</v>
      </c>
      <c r="CA442" s="300" t="s">
        <v>8204</v>
      </c>
      <c r="CB442" s="356" t="s">
        <v>8205</v>
      </c>
      <c r="CC442" s="86" t="str">
        <f t="shared" si="127"/>
        <v>CLOSEOUT - MR415 Beadlock, 15x10, 6+4/+25mm Offset, 4x156, 132mm Centerbore, Matte Black - Gloss Black Ring, w/ BH-H24100-BZ</v>
      </c>
      <c r="CD442" s="74" t="s">
        <v>3719</v>
      </c>
      <c r="CE442" s="74" t="s">
        <v>3720</v>
      </c>
      <c r="CF442" s="74" t="str">
        <f t="shared" si="128"/>
        <v>UTV (4XX)</v>
      </c>
    </row>
    <row r="443" spans="1:84" s="36" customFormat="1" ht="15" customHeight="1">
      <c r="A443" s="22">
        <f t="shared" si="131"/>
        <v>441</v>
      </c>
      <c r="B443" s="4" t="s">
        <v>84</v>
      </c>
      <c r="C443" s="92" t="s">
        <v>1055</v>
      </c>
      <c r="D443" s="5" t="s">
        <v>5809</v>
      </c>
      <c r="E443" s="84" t="str">
        <f>CONCATENATE(LEFT(D443,5),VLOOKUP(CONCATENATE(O443,"x",P443),'WHEEL PART NUMBER GUIDE'!$B$9:$C$51,2,FALSE),VLOOKUP(CONCATENATE(Q443, W443), 'WHEEL PART NUMBER GUIDE'!$Q$6:$R$98, 2, FALSE),VLOOKUP(Z443,'WHEEL PART NUMBER GUIDE'!$J$8:$K$54,2, FALSE),IF(V443="N/A",IF(ABS(T443)&lt;10,"0"&amp;ABS(T443),ABS(T443)),CONCATENATE(LEFT(V443,1),RIGHT(V443,1))), G443, H443)</f>
        <v>MR415510461264B</v>
      </c>
      <c r="F443" s="84" t="str">
        <f t="shared" si="129"/>
        <v>MR415510461264B</v>
      </c>
      <c r="G443" s="83" t="s">
        <v>1095</v>
      </c>
      <c r="H443" s="83"/>
      <c r="I443" s="346">
        <v>191682033575</v>
      </c>
      <c r="J443" s="305">
        <v>44886.558506944442</v>
      </c>
      <c r="K443" s="16" t="s">
        <v>3713</v>
      </c>
      <c r="L443" s="328">
        <v>461</v>
      </c>
      <c r="M443" s="85" t="str">
        <f t="shared" si="124"/>
        <v/>
      </c>
      <c r="N443" s="630"/>
      <c r="O443" s="5">
        <v>15</v>
      </c>
      <c r="P443" s="70">
        <v>10</v>
      </c>
      <c r="Q443" s="92" t="str">
        <f t="shared" si="132"/>
        <v>4x156</v>
      </c>
      <c r="R443" s="5">
        <v>4</v>
      </c>
      <c r="S443" s="5">
        <v>156</v>
      </c>
      <c r="T443" s="5">
        <v>25</v>
      </c>
      <c r="U443" s="17">
        <v>6.25</v>
      </c>
      <c r="V443" s="5" t="s">
        <v>3243</v>
      </c>
      <c r="W443" s="17">
        <v>132</v>
      </c>
      <c r="X443" s="8">
        <v>22.98</v>
      </c>
      <c r="Y443" s="47">
        <v>1600</v>
      </c>
      <c r="Z443" s="72" t="s">
        <v>5971</v>
      </c>
      <c r="AA443" s="72" t="s">
        <v>5559</v>
      </c>
      <c r="AB443" s="47" t="str">
        <f t="shared" si="123"/>
        <v>15x10, 4x156, 25 OS, 1600 lbs</v>
      </c>
      <c r="AC443" s="2" t="s">
        <v>1599</v>
      </c>
      <c r="AD443" s="46" t="str">
        <f>IF(AC443="N/A","None",VLOOKUP(AC443,ACCESSORIES!F:N,9,FALSE))</f>
        <v>Snap In</v>
      </c>
      <c r="AE443" s="82">
        <f>_xlfn.IFNA(VLOOKUP(AC443,ACCESSORIES!F:J,5,FALSE),"N/A")</f>
        <v>22</v>
      </c>
      <c r="AF443" s="80" t="s">
        <v>85</v>
      </c>
      <c r="AG443" s="80" t="s">
        <v>85</v>
      </c>
      <c r="AH443" s="80" t="s">
        <v>85</v>
      </c>
      <c r="AI443" s="80" t="s">
        <v>85</v>
      </c>
      <c r="AJ443" s="9" t="str">
        <f>_xlfn.IFNA(VLOOKUP(AI443,ACCESSORIES!F:J,5,FALSE),"N/A")</f>
        <v>N/A</v>
      </c>
      <c r="AK443" s="74" t="s">
        <v>237</v>
      </c>
      <c r="AL443" s="74" t="s">
        <v>85</v>
      </c>
      <c r="AM443" s="38" t="str">
        <f>_xlfn.IFNA(VLOOKUP(AL443,ACCESSORIES!F:J,5,FALSE),"N/A")</f>
        <v>N/A</v>
      </c>
      <c r="AN443" s="74" t="s">
        <v>85</v>
      </c>
      <c r="AO443" s="74">
        <v>14.1</v>
      </c>
      <c r="AP443" s="74">
        <v>60</v>
      </c>
      <c r="AQ443" s="74">
        <v>180</v>
      </c>
      <c r="AR443" s="25">
        <v>0</v>
      </c>
      <c r="AS443" s="25">
        <v>13</v>
      </c>
      <c r="AT443" s="25">
        <v>21</v>
      </c>
      <c r="AU443" s="25">
        <v>24.6</v>
      </c>
      <c r="AV443" s="25">
        <v>179</v>
      </c>
      <c r="AW443" s="25">
        <v>175</v>
      </c>
      <c r="AX443" s="77">
        <v>125</v>
      </c>
      <c r="AY443" s="49">
        <v>47</v>
      </c>
      <c r="AZ443" s="49">
        <v>47</v>
      </c>
      <c r="BA443" s="49">
        <v>53</v>
      </c>
      <c r="BB443" s="48">
        <f t="shared" si="130"/>
        <v>2.09</v>
      </c>
      <c r="BC443" s="3" t="s">
        <v>5967</v>
      </c>
      <c r="BD443" s="412">
        <f>_xlfn.IFNA(VLOOKUP(BC443,ACCESSORIES!F:J,5,FALSE),"N/A")</f>
        <v>189</v>
      </c>
      <c r="BE443" s="3" t="s">
        <v>6453</v>
      </c>
      <c r="BF443" s="412">
        <f>_xlfn.IFNA(VLOOKUP(BE443,ACCESSORIES!F:J,5,FALSE),"N/A")</f>
        <v>18</v>
      </c>
      <c r="BG443" s="70">
        <v>28</v>
      </c>
      <c r="BH443" s="50">
        <v>17.8740157480315</v>
      </c>
      <c r="BI443" s="50">
        <v>17.8740157480315</v>
      </c>
      <c r="BJ443" s="50">
        <v>12.9133858267717</v>
      </c>
      <c r="BK443" s="357">
        <f t="shared" si="133"/>
        <v>6.7606048000000252E-2</v>
      </c>
      <c r="BL443" s="5">
        <v>48</v>
      </c>
      <c r="BM443" s="107" t="s">
        <v>3771</v>
      </c>
      <c r="BN443" s="46" t="s">
        <v>3891</v>
      </c>
      <c r="BO443" s="74" t="s">
        <v>3907</v>
      </c>
      <c r="BP443" s="74" t="s">
        <v>6595</v>
      </c>
      <c r="BQ443" s="74" t="s">
        <v>3932</v>
      </c>
      <c r="BR443" s="74" t="s">
        <v>6596</v>
      </c>
      <c r="BS443" s="74" t="s">
        <v>5583</v>
      </c>
      <c r="BT443" s="74" t="s">
        <v>6597</v>
      </c>
      <c r="BU443" s="74" t="s">
        <v>6598</v>
      </c>
      <c r="BV443" s="74" t="s">
        <v>5586</v>
      </c>
      <c r="BW443" s="74"/>
      <c r="BX443" s="74"/>
      <c r="BY443" s="300" t="s">
        <v>8188</v>
      </c>
      <c r="BZ443" s="356" t="s">
        <v>8189</v>
      </c>
      <c r="CA443" s="300" t="s">
        <v>8190</v>
      </c>
      <c r="CB443" s="356" t="s">
        <v>8191</v>
      </c>
      <c r="CC443" s="86" t="str">
        <f t="shared" si="127"/>
        <v>CLOSEOUT - MR415 Beadlock, 15x10, 6+4/+25mm Offset, 4x156, 132mm Centerbore, Graphite - Gloss Graphite Ring, w/ BH-H24100-BZ</v>
      </c>
      <c r="CD443" s="74" t="s">
        <v>3719</v>
      </c>
      <c r="CE443" s="74" t="s">
        <v>3720</v>
      </c>
      <c r="CF443" s="74" t="str">
        <f t="shared" si="128"/>
        <v>UTV (4XX)</v>
      </c>
    </row>
    <row r="444" spans="1:84" s="36" customFormat="1" ht="15" customHeight="1">
      <c r="A444" s="22">
        <f t="shared" si="131"/>
        <v>442</v>
      </c>
      <c r="B444" s="4" t="s">
        <v>84</v>
      </c>
      <c r="C444" s="92" t="s">
        <v>1055</v>
      </c>
      <c r="D444" s="5" t="s">
        <v>5809</v>
      </c>
      <c r="E444" s="84" t="str">
        <f>CONCATENATE(LEFT(D444,5),VLOOKUP(CONCATENATE(O444,"x",P444),'WHEEL PART NUMBER GUIDE'!$B$9:$C$51,2,FALSE),VLOOKUP(CONCATENATE(Q444, W444), 'WHEEL PART NUMBER GUIDE'!$Q$6:$R$98, 2, FALSE),VLOOKUP(Z444,'WHEEL PART NUMBER GUIDE'!$J$8:$K$54,2, FALSE),IF(V444="N/A",IF(ABS(T444)&lt;10,"0"&amp;ABS(T444),ABS(T444)),CONCATENATE(LEFT(V444,1),RIGHT(V444,1))), G444, H444)</f>
        <v>MR415510121064B</v>
      </c>
      <c r="F444" s="84" t="str">
        <f t="shared" si="129"/>
        <v>MR415510121064B</v>
      </c>
      <c r="G444" s="83" t="s">
        <v>1095</v>
      </c>
      <c r="H444" s="83"/>
      <c r="I444" s="346">
        <v>191682031236</v>
      </c>
      <c r="J444" s="305">
        <v>44753.49423611111</v>
      </c>
      <c r="K444" s="16" t="s">
        <v>3713</v>
      </c>
      <c r="L444" s="328">
        <v>461</v>
      </c>
      <c r="M444" s="85" t="str">
        <f t="shared" si="124"/>
        <v/>
      </c>
      <c r="N444" s="630"/>
      <c r="O444" s="5">
        <v>15</v>
      </c>
      <c r="P444" s="70">
        <v>10</v>
      </c>
      <c r="Q444" s="92" t="str">
        <f t="shared" si="132"/>
        <v>5x4.5</v>
      </c>
      <c r="R444" s="5">
        <v>5</v>
      </c>
      <c r="S444" s="5">
        <v>4.5</v>
      </c>
      <c r="T444" s="5">
        <v>25</v>
      </c>
      <c r="U444" s="17">
        <v>6.25</v>
      </c>
      <c r="V444" s="5" t="s">
        <v>3243</v>
      </c>
      <c r="W444" s="17">
        <v>76</v>
      </c>
      <c r="X444" s="8">
        <v>23.65</v>
      </c>
      <c r="Y444" s="47">
        <v>1600</v>
      </c>
      <c r="Z444" s="72" t="s">
        <v>5966</v>
      </c>
      <c r="AA444" s="72" t="s">
        <v>6652</v>
      </c>
      <c r="AB444" s="47" t="str">
        <f t="shared" si="123"/>
        <v>15x10, 5x4.5, 25 OS, 1600 lbs</v>
      </c>
      <c r="AC444" s="2" t="s">
        <v>5852</v>
      </c>
      <c r="AD444" s="46" t="str">
        <f>IF(AC444="N/A","None",VLOOKUP(AC444,ACCESSORIES!F:N,9,FALSE))</f>
        <v>Snap In</v>
      </c>
      <c r="AE444" s="82">
        <f>_xlfn.IFNA(VLOOKUP(AC444,ACCESSORIES!F:J,5,FALSE),"N/A")</f>
        <v>22</v>
      </c>
      <c r="AF444" s="80" t="s">
        <v>85</v>
      </c>
      <c r="AG444" s="80" t="s">
        <v>85</v>
      </c>
      <c r="AH444" s="80" t="s">
        <v>85</v>
      </c>
      <c r="AI444" s="80" t="s">
        <v>85</v>
      </c>
      <c r="AJ444" s="9" t="str">
        <f>_xlfn.IFNA(VLOOKUP(AI444,ACCESSORIES!F:J,5,FALSE),"N/A")</f>
        <v>N/A</v>
      </c>
      <c r="AK444" s="74" t="s">
        <v>237</v>
      </c>
      <c r="AL444" s="74" t="s">
        <v>85</v>
      </c>
      <c r="AM444" s="38" t="str">
        <f>_xlfn.IFNA(VLOOKUP(AL444,ACCESSORIES!F:J,5,FALSE),"N/A")</f>
        <v>N/A</v>
      </c>
      <c r="AN444" s="74" t="s">
        <v>85</v>
      </c>
      <c r="AO444" s="74">
        <v>14.1</v>
      </c>
      <c r="AP444" s="74">
        <v>60</v>
      </c>
      <c r="AQ444" s="74">
        <v>180</v>
      </c>
      <c r="AR444" s="25">
        <v>0</v>
      </c>
      <c r="AS444" s="25">
        <v>13</v>
      </c>
      <c r="AT444" s="25">
        <v>21</v>
      </c>
      <c r="AU444" s="25">
        <v>24.6</v>
      </c>
      <c r="AV444" s="25">
        <v>179</v>
      </c>
      <c r="AW444" s="25">
        <v>175</v>
      </c>
      <c r="AX444" s="77">
        <v>76</v>
      </c>
      <c r="AY444" s="49">
        <v>27</v>
      </c>
      <c r="AZ444" s="49">
        <v>27</v>
      </c>
      <c r="BA444" s="49">
        <v>53</v>
      </c>
      <c r="BB444" s="48">
        <f t="shared" si="130"/>
        <v>2.09</v>
      </c>
      <c r="BC444" s="3" t="s">
        <v>5810</v>
      </c>
      <c r="BD444" s="412">
        <f>_xlfn.IFNA(VLOOKUP(BC444,ACCESSORIES!F:J,5,FALSE),"N/A")</f>
        <v>189</v>
      </c>
      <c r="BE444" s="3" t="s">
        <v>6453</v>
      </c>
      <c r="BF444" s="412">
        <f>_xlfn.IFNA(VLOOKUP(BE444,ACCESSORIES!F:J,5,FALSE),"N/A")</f>
        <v>18</v>
      </c>
      <c r="BG444" s="70">
        <v>29</v>
      </c>
      <c r="BH444" s="50">
        <v>17.8740157480315</v>
      </c>
      <c r="BI444" s="50">
        <v>17.8740157480315</v>
      </c>
      <c r="BJ444" s="50">
        <v>12.9133858267717</v>
      </c>
      <c r="BK444" s="357">
        <f t="shared" si="133"/>
        <v>6.7606048000000252E-2</v>
      </c>
      <c r="BL444" s="5">
        <v>48</v>
      </c>
      <c r="BM444" s="107" t="s">
        <v>3771</v>
      </c>
      <c r="BN444" s="46" t="s">
        <v>3891</v>
      </c>
      <c r="BO444" s="74" t="s">
        <v>3907</v>
      </c>
      <c r="BP444" s="74" t="s">
        <v>6595</v>
      </c>
      <c r="BQ444" s="74" t="s">
        <v>3932</v>
      </c>
      <c r="BR444" s="74" t="s">
        <v>6596</v>
      </c>
      <c r="BS444" s="74" t="s">
        <v>5583</v>
      </c>
      <c r="BT444" s="74" t="s">
        <v>6597</v>
      </c>
      <c r="BU444" s="74" t="s">
        <v>6598</v>
      </c>
      <c r="BV444" s="74" t="s">
        <v>5586</v>
      </c>
      <c r="BW444" s="74"/>
      <c r="BX444" s="74"/>
      <c r="BY444" s="300" t="s">
        <v>8202</v>
      </c>
      <c r="BZ444" s="356" t="s">
        <v>8203</v>
      </c>
      <c r="CA444" s="300" t="s">
        <v>8200</v>
      </c>
      <c r="CB444" s="356" t="s">
        <v>8201</v>
      </c>
      <c r="CC444" s="86" t="str">
        <f t="shared" si="127"/>
        <v>CLOSEOUT - MR415 Beadlock, 15x10, 6+4/+25mm Offset, 5x4.5, 76mm Centerbore, Matte Black - Gloss Black Ring, w/ BH-H24100-BZ</v>
      </c>
      <c r="CD444" s="74" t="s">
        <v>3719</v>
      </c>
      <c r="CE444" s="74" t="s">
        <v>3720</v>
      </c>
      <c r="CF444" s="74" t="str">
        <f t="shared" si="128"/>
        <v>UTV (4XX)</v>
      </c>
    </row>
    <row r="445" spans="1:84" s="36" customFormat="1" ht="15" customHeight="1">
      <c r="A445" s="22">
        <f t="shared" si="131"/>
        <v>443</v>
      </c>
      <c r="B445" s="4" t="s">
        <v>84</v>
      </c>
      <c r="C445" s="92" t="s">
        <v>1055</v>
      </c>
      <c r="D445" s="5" t="s">
        <v>5809</v>
      </c>
      <c r="E445" s="84" t="str">
        <f>CONCATENATE(LEFT(D445,5),VLOOKUP(CONCATENATE(O445,"x",P445),'WHEEL PART NUMBER GUIDE'!$B$9:$C$51,2,FALSE),VLOOKUP(CONCATENATE(Q445, W445), 'WHEEL PART NUMBER GUIDE'!$Q$6:$R$98, 2, FALSE),VLOOKUP(Z445,'WHEEL PART NUMBER GUIDE'!$J$8:$K$54,2, FALSE),IF(V445="N/A",IF(ABS(T445)&lt;10,"0"&amp;ABS(T445),ABS(T445)),CONCATENATE(LEFT(V445,1),RIGHT(V445,1))), G445, H445)</f>
        <v>MR415510121264B</v>
      </c>
      <c r="F445" s="84" t="str">
        <f t="shared" si="129"/>
        <v>MR415510121264B</v>
      </c>
      <c r="G445" s="83" t="s">
        <v>1095</v>
      </c>
      <c r="H445" s="83"/>
      <c r="I445" s="346">
        <v>191682033582</v>
      </c>
      <c r="J445" s="305">
        <v>44886.558506944442</v>
      </c>
      <c r="K445" s="418" t="s">
        <v>3713</v>
      </c>
      <c r="L445" s="328">
        <v>461</v>
      </c>
      <c r="M445" s="85" t="str">
        <f t="shared" si="124"/>
        <v/>
      </c>
      <c r="N445" s="630"/>
      <c r="O445" s="5">
        <v>15</v>
      </c>
      <c r="P445" s="70">
        <v>10</v>
      </c>
      <c r="Q445" s="92" t="str">
        <f t="shared" si="132"/>
        <v>5x4.5</v>
      </c>
      <c r="R445" s="5">
        <v>5</v>
      </c>
      <c r="S445" s="5">
        <v>4.5</v>
      </c>
      <c r="T445" s="5">
        <v>25</v>
      </c>
      <c r="U445" s="17">
        <v>6.25</v>
      </c>
      <c r="V445" s="5" t="s">
        <v>3243</v>
      </c>
      <c r="W445" s="17">
        <v>76</v>
      </c>
      <c r="X445" s="8">
        <v>23.65</v>
      </c>
      <c r="Y445" s="47">
        <v>1600</v>
      </c>
      <c r="Z445" s="72" t="s">
        <v>5971</v>
      </c>
      <c r="AA445" s="72" t="s">
        <v>5559</v>
      </c>
      <c r="AB445" s="47" t="str">
        <f t="shared" si="123"/>
        <v>15x10, 5x4.5, 25 OS, 1600 lbs</v>
      </c>
      <c r="AC445" s="2" t="s">
        <v>5852</v>
      </c>
      <c r="AD445" s="46" t="str">
        <f>IF(AC445="N/A","None",VLOOKUP(AC445,ACCESSORIES!F:N,9,FALSE))</f>
        <v>Snap In</v>
      </c>
      <c r="AE445" s="82">
        <f>_xlfn.IFNA(VLOOKUP(AC445,ACCESSORIES!F:J,5,FALSE),"N/A")</f>
        <v>22</v>
      </c>
      <c r="AF445" s="80" t="s">
        <v>85</v>
      </c>
      <c r="AG445" s="80" t="s">
        <v>85</v>
      </c>
      <c r="AH445" s="80" t="s">
        <v>85</v>
      </c>
      <c r="AI445" s="80" t="s">
        <v>85</v>
      </c>
      <c r="AJ445" s="9" t="str">
        <f>_xlfn.IFNA(VLOOKUP(AI445,ACCESSORIES!F:J,5,FALSE),"N/A")</f>
        <v>N/A</v>
      </c>
      <c r="AK445" s="74" t="s">
        <v>237</v>
      </c>
      <c r="AL445" s="74" t="s">
        <v>85</v>
      </c>
      <c r="AM445" s="38" t="str">
        <f>_xlfn.IFNA(VLOOKUP(AL445,ACCESSORIES!F:J,5,FALSE),"N/A")</f>
        <v>N/A</v>
      </c>
      <c r="AN445" s="74" t="s">
        <v>85</v>
      </c>
      <c r="AO445" s="74">
        <v>14.1</v>
      </c>
      <c r="AP445" s="74">
        <v>60</v>
      </c>
      <c r="AQ445" s="74">
        <v>180</v>
      </c>
      <c r="AR445" s="25">
        <v>0</v>
      </c>
      <c r="AS445" s="25">
        <v>13</v>
      </c>
      <c r="AT445" s="25">
        <v>21</v>
      </c>
      <c r="AU445" s="25">
        <v>24.6</v>
      </c>
      <c r="AV445" s="25">
        <v>179</v>
      </c>
      <c r="AW445" s="25">
        <v>175</v>
      </c>
      <c r="AX445" s="77">
        <v>76</v>
      </c>
      <c r="AY445" s="49">
        <v>27</v>
      </c>
      <c r="AZ445" s="49">
        <v>27</v>
      </c>
      <c r="BA445" s="49">
        <v>53</v>
      </c>
      <c r="BB445" s="48">
        <f t="shared" si="130"/>
        <v>2.09</v>
      </c>
      <c r="BC445" s="3" t="s">
        <v>5967</v>
      </c>
      <c r="BD445" s="412">
        <f>_xlfn.IFNA(VLOOKUP(BC445,ACCESSORIES!F:J,5,FALSE),"N/A")</f>
        <v>189</v>
      </c>
      <c r="BE445" s="3" t="s">
        <v>6453</v>
      </c>
      <c r="BF445" s="412">
        <f>_xlfn.IFNA(VLOOKUP(BE445,ACCESSORIES!F:J,5,FALSE),"N/A")</f>
        <v>18</v>
      </c>
      <c r="BG445" s="70">
        <v>29</v>
      </c>
      <c r="BH445" s="50">
        <v>17.8740157480315</v>
      </c>
      <c r="BI445" s="50">
        <v>17.8740157480315</v>
      </c>
      <c r="BJ445" s="50">
        <v>12.9133858267717</v>
      </c>
      <c r="BK445" s="357">
        <f t="shared" si="133"/>
        <v>6.7606048000000252E-2</v>
      </c>
      <c r="BL445" s="5">
        <v>48</v>
      </c>
      <c r="BM445" s="107" t="s">
        <v>3771</v>
      </c>
      <c r="BN445" s="46" t="s">
        <v>3891</v>
      </c>
      <c r="BO445" s="74" t="s">
        <v>3907</v>
      </c>
      <c r="BP445" s="74" t="s">
        <v>6595</v>
      </c>
      <c r="BQ445" s="74" t="s">
        <v>3932</v>
      </c>
      <c r="BR445" s="74" t="s">
        <v>6596</v>
      </c>
      <c r="BS445" s="74" t="s">
        <v>5583</v>
      </c>
      <c r="BT445" s="74" t="s">
        <v>6597</v>
      </c>
      <c r="BU445" s="74" t="s">
        <v>6598</v>
      </c>
      <c r="BV445" s="74" t="s">
        <v>5586</v>
      </c>
      <c r="BW445" s="74"/>
      <c r="BX445" s="74"/>
      <c r="BY445" s="300" t="s">
        <v>8193</v>
      </c>
      <c r="BZ445" s="356" t="s">
        <v>8197</v>
      </c>
      <c r="CA445" s="300" t="s">
        <v>8198</v>
      </c>
      <c r="CB445" s="356" t="s">
        <v>8199</v>
      </c>
      <c r="CC445" s="86" t="str">
        <f t="shared" si="127"/>
        <v>CLOSEOUT - MR415 Beadlock, 15x10, 6+4/+25mm Offset, 5x4.5, 76mm Centerbore, Graphite - Gloss Graphite Ring, w/ BH-H24100-BZ</v>
      </c>
      <c r="CD445" s="74" t="s">
        <v>3719</v>
      </c>
      <c r="CE445" s="74" t="s">
        <v>3720</v>
      </c>
      <c r="CF445" s="74" t="str">
        <f t="shared" si="128"/>
        <v>UTV (4XX)</v>
      </c>
    </row>
    <row r="446" spans="1:84" s="36" customFormat="1" ht="15" customHeight="1">
      <c r="A446" s="22">
        <f t="shared" ref="A446:A451" si="134">ROW(B446)-2</f>
        <v>444</v>
      </c>
      <c r="B446" s="4" t="s">
        <v>84</v>
      </c>
      <c r="C446" s="92" t="s">
        <v>1055</v>
      </c>
      <c r="D446" s="5" t="s">
        <v>10267</v>
      </c>
      <c r="E446" s="84" t="str">
        <f>CONCATENATE(LEFT(D446,5),VLOOKUP(CONCATENATE(O446,"x",P446),'WHEEL PART NUMBER GUIDE'!$B$9:$C$51,2,FALSE),VLOOKUP(CONCATENATE(Q446, W446), 'WHEEL PART NUMBER GUIDE'!$Q$6:$R$98, 2, FALSE),VLOOKUP(Z446,'WHEEL PART NUMBER GUIDE'!$J$8:$K$54,2, FALSE),IF(V446="N/A",IF(ABS(T446)&lt;10,"0"&amp;ABS(T446),ABS(T446)),CONCATENATE(LEFT(V446,1),RIGHT(V446,1))), G446, H446)</f>
        <v>MR416570121361</v>
      </c>
      <c r="F446" s="84" t="str">
        <f t="shared" si="129"/>
        <v>MR416570121361</v>
      </c>
      <c r="G446" s="83"/>
      <c r="H446" s="83"/>
      <c r="I446" s="346">
        <v>191682044038</v>
      </c>
      <c r="J446" s="305">
        <v>45898</v>
      </c>
      <c r="K446" s="78" t="s">
        <v>1230</v>
      </c>
      <c r="L446" s="328">
        <v>275</v>
      </c>
      <c r="M446" s="85">
        <f t="shared" si="124"/>
        <v>275</v>
      </c>
      <c r="N446" s="630"/>
      <c r="O446" s="5">
        <v>15</v>
      </c>
      <c r="P446" s="70">
        <v>7</v>
      </c>
      <c r="Q446" s="92" t="str">
        <f t="shared" ref="Q446" si="135">CONCATENATE(R446,"x",S446)</f>
        <v>5x4.5</v>
      </c>
      <c r="R446" s="5">
        <v>5</v>
      </c>
      <c r="S446" s="5">
        <v>4.5</v>
      </c>
      <c r="T446" s="5">
        <v>55</v>
      </c>
      <c r="U446" s="17">
        <v>6.1</v>
      </c>
      <c r="V446" s="504" t="s">
        <v>10274</v>
      </c>
      <c r="W446" s="17">
        <v>68</v>
      </c>
      <c r="X446" s="5">
        <v>19.18</v>
      </c>
      <c r="Y446" s="47">
        <v>1800</v>
      </c>
      <c r="Z446" s="72" t="s">
        <v>4122</v>
      </c>
      <c r="AA446" s="72" t="s">
        <v>2845</v>
      </c>
      <c r="AB446" s="47" t="str">
        <f t="shared" si="123"/>
        <v>15x7, 5x4.5, 55 OS, 1800 lbs</v>
      </c>
      <c r="AC446" s="2" t="s">
        <v>10269</v>
      </c>
      <c r="AD446" s="46" t="str">
        <f>IF(AC446="N/A","None",VLOOKUP(AC446,ACCESSORIES!F:N,9,FALSE))</f>
        <v>Snap In</v>
      </c>
      <c r="AE446" s="82">
        <f>_xlfn.IFNA(VLOOKUP(AC446,ACCESSORIES!F:J,5,FALSE),"N/A")</f>
        <v>22</v>
      </c>
      <c r="AF446" s="80" t="s">
        <v>85</v>
      </c>
      <c r="AG446" s="80" t="s">
        <v>85</v>
      </c>
      <c r="AH446" s="80" t="s">
        <v>85</v>
      </c>
      <c r="AI446" s="80" t="s">
        <v>85</v>
      </c>
      <c r="AJ446" s="9" t="str">
        <f>_xlfn.IFNA(VLOOKUP(AI446,ACCESSORIES!F:J,5,FALSE),"N/A")</f>
        <v>N/A</v>
      </c>
      <c r="AK446" s="74" t="s">
        <v>236</v>
      </c>
      <c r="AL446" s="74" t="s">
        <v>85</v>
      </c>
      <c r="AM446" s="38" t="str">
        <f>_xlfn.IFNA(VLOOKUP(AL446,ACCESSORIES!F:J,5,FALSE),"N/A")</f>
        <v>N/A</v>
      </c>
      <c r="AN446" s="74" t="s">
        <v>85</v>
      </c>
      <c r="AO446" s="74">
        <v>14.1</v>
      </c>
      <c r="AP446" s="74">
        <v>60</v>
      </c>
      <c r="AQ446" s="74">
        <v>180</v>
      </c>
      <c r="AR446" s="25">
        <v>0</v>
      </c>
      <c r="AS446" s="25">
        <v>3.8</v>
      </c>
      <c r="AT446" s="25">
        <v>11.3</v>
      </c>
      <c r="AU446" s="25">
        <v>23.6</v>
      </c>
      <c r="AV446" s="25">
        <v>177.7</v>
      </c>
      <c r="AW446" s="25">
        <v>165.3</v>
      </c>
      <c r="AX446" s="77">
        <v>68</v>
      </c>
      <c r="AY446" s="49">
        <v>39</v>
      </c>
      <c r="AZ446" s="49">
        <v>39</v>
      </c>
      <c r="BA446" s="49">
        <v>0</v>
      </c>
      <c r="BB446" s="48">
        <f t="shared" si="130"/>
        <v>0</v>
      </c>
      <c r="BC446" s="3" t="s">
        <v>85</v>
      </c>
      <c r="BD446" s="412" t="str">
        <f>_xlfn.IFNA(VLOOKUP(BC446,ACCESSORIES!F:J,5,FALSE),"N/A")</f>
        <v>N/A</v>
      </c>
      <c r="BE446" s="3" t="s">
        <v>85</v>
      </c>
      <c r="BF446" s="412" t="str">
        <f>_xlfn.IFNA(VLOOKUP(BE446,ACCESSORIES!F:J,5,FALSE),"N/A")</f>
        <v>N/A</v>
      </c>
      <c r="BG446" s="70">
        <v>24</v>
      </c>
      <c r="BH446" s="50">
        <v>17.8740157480315</v>
      </c>
      <c r="BI446" s="50">
        <v>17.8740157480315</v>
      </c>
      <c r="BJ446" s="50">
        <v>9.8425196850393704</v>
      </c>
      <c r="BK446" s="357">
        <f t="shared" si="133"/>
        <v>5.1529000000000012E-2</v>
      </c>
      <c r="BL446" s="5">
        <v>48</v>
      </c>
      <c r="BM446" s="107" t="s">
        <v>10337</v>
      </c>
      <c r="BN446" s="46" t="s">
        <v>3891</v>
      </c>
      <c r="BO446" s="74"/>
      <c r="BP446" s="74"/>
      <c r="BQ446" s="74"/>
      <c r="BR446" s="74"/>
      <c r="BS446" s="74"/>
      <c r="BT446" s="74"/>
      <c r="BU446" s="74"/>
      <c r="BV446" s="74"/>
      <c r="BW446" s="74"/>
      <c r="BX446" s="74"/>
      <c r="BY446" s="300"/>
      <c r="BZ446" s="356"/>
      <c r="CA446" s="300"/>
      <c r="CB446" s="356"/>
      <c r="CC446" s="86" t="str">
        <f t="shared" ref="CC446:CC453" si="136">CONCATENATE(IF(K446="Closeout","CLOSEOUT - ",""),D446,", ",O446,"x",P446,", ",IF(V446="N/A","",CONCATENATE(V446,"/")),IF(T446&gt;0,CONCATENATE("+",T446),T446),"mm Offset, ",Q446,", ",W446,"mm Centerbore, ",PROPER(Z446),IF(H446="R",", Race Drilled",""),"",IF(BE446="N/A","",CONCATENATE(", w/ ",BE446)))</f>
        <v>MR416 Bead Grip, 15x7, 6+1/+55mm Offset, 5x4.5, 68mm Centerbore, Gloss Black</v>
      </c>
      <c r="CD446" s="74" t="s">
        <v>3719</v>
      </c>
      <c r="CE446" s="74" t="s">
        <v>3720</v>
      </c>
      <c r="CF446" s="74" t="str">
        <f t="shared" ref="CF446:CF453" si="137">C446</f>
        <v>UTV (4XX)</v>
      </c>
    </row>
    <row r="447" spans="1:84" s="36" customFormat="1" ht="15" customHeight="1">
      <c r="A447" s="22">
        <f t="shared" si="134"/>
        <v>445</v>
      </c>
      <c r="B447" s="4" t="s">
        <v>84</v>
      </c>
      <c r="C447" s="92" t="s">
        <v>1055</v>
      </c>
      <c r="D447" s="5" t="s">
        <v>10267</v>
      </c>
      <c r="E447" s="84" t="str">
        <f>CONCATENATE(LEFT(D447,5),VLOOKUP(CONCATENATE(O447,"x",P447),'WHEEL PART NUMBER GUIDE'!$B$9:$C$51,2,FALSE),VLOOKUP(CONCATENATE(Q447, W447), 'WHEEL PART NUMBER GUIDE'!$Q$6:$R$98, 2, FALSE),VLOOKUP(Z447,'WHEEL PART NUMBER GUIDE'!$J$8:$K$54,2, FALSE),IF(V447="N/A",IF(ABS(T447)&lt;10,"0"&amp;ABS(T447),ABS(T447)),CONCATENATE(LEFT(V447,1),RIGHT(V447,1))), G447, H447)</f>
        <v>MR41657012361</v>
      </c>
      <c r="F447" s="84" t="str">
        <f t="shared" si="129"/>
        <v>MR41657012361</v>
      </c>
      <c r="G447" s="83"/>
      <c r="H447" s="83"/>
      <c r="I447" s="346">
        <v>191682044045</v>
      </c>
      <c r="J447" s="305">
        <v>45898</v>
      </c>
      <c r="K447" s="78" t="s">
        <v>1230</v>
      </c>
      <c r="L447" s="328">
        <v>275</v>
      </c>
      <c r="M447" s="85">
        <f t="shared" si="124"/>
        <v>275</v>
      </c>
      <c r="N447" s="630"/>
      <c r="O447" s="5">
        <v>15</v>
      </c>
      <c r="P447" s="70">
        <v>7</v>
      </c>
      <c r="Q447" s="92" t="str">
        <f t="shared" ref="Q447" si="138">CONCATENATE(R447,"x",S447)</f>
        <v>5x4.5</v>
      </c>
      <c r="R447" s="5">
        <v>5</v>
      </c>
      <c r="S447" s="5">
        <v>4.5</v>
      </c>
      <c r="T447" s="5">
        <v>55</v>
      </c>
      <c r="U447" s="17">
        <v>6.1</v>
      </c>
      <c r="V447" s="504" t="s">
        <v>10274</v>
      </c>
      <c r="W447" s="17">
        <v>68</v>
      </c>
      <c r="X447" s="5">
        <v>19.18</v>
      </c>
      <c r="Y447" s="47">
        <v>1800</v>
      </c>
      <c r="Z447" s="72" t="s">
        <v>5147</v>
      </c>
      <c r="AA447" s="72" t="s">
        <v>173</v>
      </c>
      <c r="AB447" s="47" t="str">
        <f t="shared" si="123"/>
        <v>15x7, 5x4.5, 55 OS, 1800 lbs</v>
      </c>
      <c r="AC447" s="2" t="s">
        <v>10270</v>
      </c>
      <c r="AD447" s="46" t="str">
        <f>IF(AC447="N/A","None",VLOOKUP(AC447,ACCESSORIES!F:N,9,FALSE))</f>
        <v>Snap In</v>
      </c>
      <c r="AE447" s="82">
        <f>_xlfn.IFNA(VLOOKUP(AC447,ACCESSORIES!F:J,5,FALSE),"N/A")</f>
        <v>22</v>
      </c>
      <c r="AF447" s="80" t="s">
        <v>85</v>
      </c>
      <c r="AG447" s="80" t="s">
        <v>85</v>
      </c>
      <c r="AH447" s="80" t="s">
        <v>85</v>
      </c>
      <c r="AI447" s="80" t="s">
        <v>85</v>
      </c>
      <c r="AJ447" s="9" t="str">
        <f>_xlfn.IFNA(VLOOKUP(AI447,ACCESSORIES!F:J,5,FALSE),"N/A")</f>
        <v>N/A</v>
      </c>
      <c r="AK447" s="74" t="s">
        <v>236</v>
      </c>
      <c r="AL447" s="74" t="s">
        <v>85</v>
      </c>
      <c r="AM447" s="38" t="str">
        <f>_xlfn.IFNA(VLOOKUP(AL447,ACCESSORIES!F:J,5,FALSE),"N/A")</f>
        <v>N/A</v>
      </c>
      <c r="AN447" s="74" t="s">
        <v>85</v>
      </c>
      <c r="AO447" s="74">
        <v>14.1</v>
      </c>
      <c r="AP447" s="74">
        <v>60</v>
      </c>
      <c r="AQ447" s="74">
        <v>180</v>
      </c>
      <c r="AR447" s="25">
        <v>0</v>
      </c>
      <c r="AS447" s="25">
        <v>3.8</v>
      </c>
      <c r="AT447" s="25">
        <v>11.3</v>
      </c>
      <c r="AU447" s="25">
        <v>23.6</v>
      </c>
      <c r="AV447" s="25">
        <v>177.7</v>
      </c>
      <c r="AW447" s="25">
        <v>165.3</v>
      </c>
      <c r="AX447" s="77">
        <v>68</v>
      </c>
      <c r="AY447" s="49">
        <v>39</v>
      </c>
      <c r="AZ447" s="49">
        <v>39</v>
      </c>
      <c r="BA447" s="49">
        <v>0</v>
      </c>
      <c r="BB447" s="48">
        <f t="shared" si="130"/>
        <v>0</v>
      </c>
      <c r="BC447" s="3" t="s">
        <v>85</v>
      </c>
      <c r="BD447" s="412" t="str">
        <f>_xlfn.IFNA(VLOOKUP(BC447,ACCESSORIES!F:J,5,FALSE),"N/A")</f>
        <v>N/A</v>
      </c>
      <c r="BE447" s="3" t="s">
        <v>85</v>
      </c>
      <c r="BF447" s="412" t="str">
        <f>_xlfn.IFNA(VLOOKUP(BE447,ACCESSORIES!F:J,5,FALSE),"N/A")</f>
        <v>N/A</v>
      </c>
      <c r="BG447" s="70">
        <v>24</v>
      </c>
      <c r="BH447" s="50">
        <v>17.8740157480315</v>
      </c>
      <c r="BI447" s="50">
        <v>17.8740157480315</v>
      </c>
      <c r="BJ447" s="50">
        <v>9.8425196850393704</v>
      </c>
      <c r="BK447" s="357">
        <f t="shared" si="133"/>
        <v>5.1529000000000012E-2</v>
      </c>
      <c r="BL447" s="5">
        <v>48</v>
      </c>
      <c r="BM447" s="107" t="s">
        <v>10337</v>
      </c>
      <c r="BN447" s="46" t="s">
        <v>3891</v>
      </c>
      <c r="BO447" s="74"/>
      <c r="BP447" s="74"/>
      <c r="BQ447" s="74"/>
      <c r="BR447" s="74"/>
      <c r="BS447" s="74"/>
      <c r="BT447" s="74"/>
      <c r="BU447" s="74"/>
      <c r="BV447" s="74"/>
      <c r="BW447" s="74"/>
      <c r="BX447" s="74"/>
      <c r="BY447" s="300"/>
      <c r="BZ447" s="356"/>
      <c r="CA447" s="300"/>
      <c r="CB447" s="356"/>
      <c r="CC447" s="86" t="str">
        <f t="shared" si="136"/>
        <v>MR416 Bead Grip, 15x7, 6+1/+55mm Offset, 5x4.5, 68mm Centerbore, Machined - Clear Coat</v>
      </c>
      <c r="CD447" s="74" t="s">
        <v>3719</v>
      </c>
      <c r="CE447" s="74" t="s">
        <v>3720</v>
      </c>
      <c r="CF447" s="74" t="str">
        <f t="shared" si="137"/>
        <v>UTV (4XX)</v>
      </c>
    </row>
    <row r="448" spans="1:84" s="36" customFormat="1" ht="15" customHeight="1">
      <c r="A448" s="22">
        <f t="shared" ref="A448:A449" si="139">ROW(B448)-2</f>
        <v>446</v>
      </c>
      <c r="B448" s="4" t="s">
        <v>84</v>
      </c>
      <c r="C448" s="92" t="s">
        <v>1055</v>
      </c>
      <c r="D448" s="5" t="s">
        <v>10267</v>
      </c>
      <c r="E448" s="84" t="str">
        <f>CONCATENATE(LEFT(D448,5),VLOOKUP(CONCATENATE(O448,"x",P448),'WHEEL PART NUMBER GUIDE'!$B$9:$C$51,2,FALSE),VLOOKUP(CONCATENATE(Q448, W448), 'WHEEL PART NUMBER GUIDE'!$Q$6:$R$98, 2, FALSE),VLOOKUP(Z448,'WHEEL PART NUMBER GUIDE'!$J$8:$K$54,2, FALSE),IF(V448="N/A",IF(ABS(T448)&lt;10,"0"&amp;ABS(T448),ABS(T448)),CONCATENATE(LEFT(V448,1),RIGHT(V448,1))), G448, H448)</f>
        <v>MR416570601366</v>
      </c>
      <c r="F448" s="84" t="str">
        <f t="shared" si="129"/>
        <v>MR416570601366</v>
      </c>
      <c r="G448" s="83"/>
      <c r="H448" s="83"/>
      <c r="I448" s="346">
        <v>191682044052</v>
      </c>
      <c r="J448" s="305">
        <v>45898</v>
      </c>
      <c r="K448" s="78" t="s">
        <v>1230</v>
      </c>
      <c r="L448" s="328">
        <v>275</v>
      </c>
      <c r="M448" s="85">
        <f t="shared" si="124"/>
        <v>275</v>
      </c>
      <c r="N448" s="630"/>
      <c r="O448" s="5">
        <v>15</v>
      </c>
      <c r="P448" s="70">
        <v>7</v>
      </c>
      <c r="Q448" s="92" t="str">
        <f t="shared" ref="Q448:Q453" si="140">CONCATENATE(R448,"x",S448)</f>
        <v>6x5.5</v>
      </c>
      <c r="R448" s="5">
        <v>6</v>
      </c>
      <c r="S448" s="5">
        <v>5.5</v>
      </c>
      <c r="T448" s="5">
        <v>74</v>
      </c>
      <c r="U448" s="17">
        <v>6.9</v>
      </c>
      <c r="V448" s="504" t="s">
        <v>10273</v>
      </c>
      <c r="W448" s="17">
        <v>78.3</v>
      </c>
      <c r="X448" s="5">
        <v>20.88</v>
      </c>
      <c r="Y448" s="47">
        <v>1800</v>
      </c>
      <c r="Z448" s="72" t="s">
        <v>4122</v>
      </c>
      <c r="AA448" s="72" t="s">
        <v>2845</v>
      </c>
      <c r="AB448" s="47" t="str">
        <f t="shared" si="123"/>
        <v>15x7, 6x5.5, 74 OS, 1800 lbs</v>
      </c>
      <c r="AC448" s="2" t="s">
        <v>10269</v>
      </c>
      <c r="AD448" s="46" t="str">
        <f>IF(AC448="N/A","None",VLOOKUP(AC448,ACCESSORIES!F:N,9,FALSE))</f>
        <v>Snap In</v>
      </c>
      <c r="AE448" s="82">
        <f>_xlfn.IFNA(VLOOKUP(AC448,ACCESSORIES!F:J,5,FALSE),"N/A")</f>
        <v>22</v>
      </c>
      <c r="AF448" s="80" t="s">
        <v>85</v>
      </c>
      <c r="AG448" s="80" t="s">
        <v>85</v>
      </c>
      <c r="AH448" s="80" t="s">
        <v>85</v>
      </c>
      <c r="AI448" s="80" t="s">
        <v>85</v>
      </c>
      <c r="AJ448" s="9" t="str">
        <f>_xlfn.IFNA(VLOOKUP(AI448,ACCESSORIES!F:J,5,FALSE),"N/A")</f>
        <v>N/A</v>
      </c>
      <c r="AK448" s="74" t="s">
        <v>236</v>
      </c>
      <c r="AL448" s="74" t="s">
        <v>85</v>
      </c>
      <c r="AM448" s="38" t="str">
        <f>_xlfn.IFNA(VLOOKUP(AL448,ACCESSORIES!F:J,5,FALSE),"N/A")</f>
        <v>N/A</v>
      </c>
      <c r="AN448" s="74" t="s">
        <v>85</v>
      </c>
      <c r="AO448" s="74">
        <v>14.1</v>
      </c>
      <c r="AP448" s="74">
        <v>60</v>
      </c>
      <c r="AQ448" s="74">
        <v>175</v>
      </c>
      <c r="AR448" s="25">
        <v>0</v>
      </c>
      <c r="AS448" s="25">
        <v>4.8</v>
      </c>
      <c r="AT448" s="25">
        <v>12.3</v>
      </c>
      <c r="AU448" s="25">
        <v>20.100000000000001</v>
      </c>
      <c r="AV448" s="25">
        <v>170.6</v>
      </c>
      <c r="AW448" s="25">
        <v>165.3</v>
      </c>
      <c r="AX448" s="77">
        <v>70</v>
      </c>
      <c r="AY448" s="49">
        <v>16</v>
      </c>
      <c r="AZ448" s="49">
        <v>42</v>
      </c>
      <c r="BA448" s="49">
        <v>0</v>
      </c>
      <c r="BB448" s="48">
        <f t="shared" si="130"/>
        <v>0</v>
      </c>
      <c r="BC448" s="3" t="s">
        <v>85</v>
      </c>
      <c r="BD448" s="412" t="str">
        <f>_xlfn.IFNA(VLOOKUP(BC448,ACCESSORIES!F:J,5,FALSE),"N/A")</f>
        <v>N/A</v>
      </c>
      <c r="BE448" s="3" t="s">
        <v>85</v>
      </c>
      <c r="BF448" s="412" t="str">
        <f>_xlfn.IFNA(VLOOKUP(BE448,ACCESSORIES!F:J,5,FALSE),"N/A")</f>
        <v>N/A</v>
      </c>
      <c r="BG448" s="70">
        <v>25</v>
      </c>
      <c r="BH448" s="50">
        <v>17.8740157480315</v>
      </c>
      <c r="BI448" s="50">
        <v>17.8740157480315</v>
      </c>
      <c r="BJ448" s="50">
        <v>9.8425196850393704</v>
      </c>
      <c r="BK448" s="357">
        <f t="shared" si="133"/>
        <v>5.1529000000000012E-2</v>
      </c>
      <c r="BL448" s="5">
        <v>48</v>
      </c>
      <c r="BM448" s="107" t="s">
        <v>10337</v>
      </c>
      <c r="BN448" s="46" t="s">
        <v>3891</v>
      </c>
      <c r="BO448" s="74"/>
      <c r="BP448" s="74"/>
      <c r="BQ448" s="74"/>
      <c r="BR448" s="74"/>
      <c r="BS448" s="74"/>
      <c r="BT448" s="74"/>
      <c r="BU448" s="74"/>
      <c r="BV448" s="74"/>
      <c r="BW448" s="74"/>
      <c r="BX448" s="74"/>
      <c r="BY448" s="300"/>
      <c r="BZ448" s="356"/>
      <c r="CA448" s="300"/>
      <c r="CB448" s="356"/>
      <c r="CC448" s="86" t="str">
        <f t="shared" si="136"/>
        <v>MR416 Bead Grip, 15x7, 6.4+.6/+74mm Offset, 6x5.5, 78.3mm Centerbore, Gloss Black</v>
      </c>
      <c r="CD448" s="74" t="s">
        <v>3719</v>
      </c>
      <c r="CE448" s="74" t="s">
        <v>3720</v>
      </c>
      <c r="CF448" s="74" t="str">
        <f t="shared" si="137"/>
        <v>UTV (4XX)</v>
      </c>
    </row>
    <row r="449" spans="1:84" s="36" customFormat="1" ht="15" customHeight="1">
      <c r="A449" s="22">
        <f t="shared" si="139"/>
        <v>447</v>
      </c>
      <c r="B449" s="4" t="s">
        <v>84</v>
      </c>
      <c r="C449" s="92" t="s">
        <v>1055</v>
      </c>
      <c r="D449" s="5" t="s">
        <v>10267</v>
      </c>
      <c r="E449" s="84" t="str">
        <f>CONCATENATE(LEFT(D449,5),VLOOKUP(CONCATENATE(O449,"x",P449),'WHEEL PART NUMBER GUIDE'!$B$9:$C$51,2,FALSE),VLOOKUP(CONCATENATE(Q449, W449), 'WHEEL PART NUMBER GUIDE'!$Q$6:$R$98, 2, FALSE),VLOOKUP(Z449,'WHEEL PART NUMBER GUIDE'!$J$8:$K$54,2, FALSE),IF(V449="N/A",IF(ABS(T449)&lt;10,"0"&amp;ABS(T449),ABS(T449)),CONCATENATE(LEFT(V449,1),RIGHT(V449,1))), G449, H449)</f>
        <v>MR41657060366</v>
      </c>
      <c r="F449" s="84" t="str">
        <f t="shared" si="129"/>
        <v>MR41657060366</v>
      </c>
      <c r="G449" s="83"/>
      <c r="H449" s="83"/>
      <c r="I449" s="346">
        <v>191682044069</v>
      </c>
      <c r="J449" s="305">
        <v>45898</v>
      </c>
      <c r="K449" s="78" t="s">
        <v>1230</v>
      </c>
      <c r="L449" s="328">
        <v>275</v>
      </c>
      <c r="M449" s="85">
        <f t="shared" si="124"/>
        <v>275</v>
      </c>
      <c r="N449" s="630"/>
      <c r="O449" s="5">
        <v>15</v>
      </c>
      <c r="P449" s="70">
        <v>7</v>
      </c>
      <c r="Q449" s="92" t="str">
        <f t="shared" si="140"/>
        <v>6x5.5</v>
      </c>
      <c r="R449" s="5">
        <v>6</v>
      </c>
      <c r="S449" s="5">
        <v>5.5</v>
      </c>
      <c r="T449" s="5">
        <v>74</v>
      </c>
      <c r="U449" s="17">
        <v>6.9</v>
      </c>
      <c r="V449" s="504" t="s">
        <v>10273</v>
      </c>
      <c r="W449" s="17">
        <v>78.3</v>
      </c>
      <c r="X449" s="5">
        <v>20.88</v>
      </c>
      <c r="Y449" s="47">
        <v>1800</v>
      </c>
      <c r="Z449" s="72" t="s">
        <v>5147</v>
      </c>
      <c r="AA449" s="72" t="s">
        <v>173</v>
      </c>
      <c r="AB449" s="47" t="str">
        <f t="shared" si="123"/>
        <v>15x7, 6x5.5, 74 OS, 1800 lbs</v>
      </c>
      <c r="AC449" s="2" t="s">
        <v>10270</v>
      </c>
      <c r="AD449" s="46" t="str">
        <f>IF(AC449="N/A","None",VLOOKUP(AC449,ACCESSORIES!F:N,9,FALSE))</f>
        <v>Snap In</v>
      </c>
      <c r="AE449" s="82">
        <f>_xlfn.IFNA(VLOOKUP(AC449,ACCESSORIES!F:J,5,FALSE),"N/A")</f>
        <v>22</v>
      </c>
      <c r="AF449" s="80" t="s">
        <v>85</v>
      </c>
      <c r="AG449" s="80" t="s">
        <v>85</v>
      </c>
      <c r="AH449" s="80" t="s">
        <v>85</v>
      </c>
      <c r="AI449" s="80" t="s">
        <v>85</v>
      </c>
      <c r="AJ449" s="9" t="str">
        <f>_xlfn.IFNA(VLOOKUP(AI449,ACCESSORIES!F:J,5,FALSE),"N/A")</f>
        <v>N/A</v>
      </c>
      <c r="AK449" s="74" t="s">
        <v>236</v>
      </c>
      <c r="AL449" s="74" t="s">
        <v>85</v>
      </c>
      <c r="AM449" s="38" t="str">
        <f>_xlfn.IFNA(VLOOKUP(AL449,ACCESSORIES!F:J,5,FALSE),"N/A")</f>
        <v>N/A</v>
      </c>
      <c r="AN449" s="74" t="s">
        <v>85</v>
      </c>
      <c r="AO449" s="74">
        <v>14.1</v>
      </c>
      <c r="AP449" s="74">
        <v>60</v>
      </c>
      <c r="AQ449" s="74">
        <v>175</v>
      </c>
      <c r="AR449" s="25">
        <v>0</v>
      </c>
      <c r="AS449" s="25">
        <v>4.8</v>
      </c>
      <c r="AT449" s="25">
        <v>12.3</v>
      </c>
      <c r="AU449" s="25">
        <v>20.100000000000001</v>
      </c>
      <c r="AV449" s="25">
        <v>170.6</v>
      </c>
      <c r="AW449" s="25">
        <v>165.3</v>
      </c>
      <c r="AX449" s="77">
        <v>70</v>
      </c>
      <c r="AY449" s="49">
        <v>16</v>
      </c>
      <c r="AZ449" s="49">
        <v>42</v>
      </c>
      <c r="BA449" s="49">
        <v>0</v>
      </c>
      <c r="BB449" s="48">
        <f t="shared" si="130"/>
        <v>0</v>
      </c>
      <c r="BC449" s="3" t="s">
        <v>85</v>
      </c>
      <c r="BD449" s="412" t="str">
        <f>_xlfn.IFNA(VLOOKUP(BC449,ACCESSORIES!F:J,5,FALSE),"N/A")</f>
        <v>N/A</v>
      </c>
      <c r="BE449" s="3" t="s">
        <v>85</v>
      </c>
      <c r="BF449" s="412" t="str">
        <f>_xlfn.IFNA(VLOOKUP(BE449,ACCESSORIES!F:J,5,FALSE),"N/A")</f>
        <v>N/A</v>
      </c>
      <c r="BG449" s="70">
        <v>25</v>
      </c>
      <c r="BH449" s="50">
        <v>17.8740157480315</v>
      </c>
      <c r="BI449" s="50">
        <v>17.8740157480315</v>
      </c>
      <c r="BJ449" s="50">
        <v>9.8425196850393704</v>
      </c>
      <c r="BK449" s="357">
        <f t="shared" si="133"/>
        <v>5.1529000000000012E-2</v>
      </c>
      <c r="BL449" s="5">
        <v>48</v>
      </c>
      <c r="BM449" s="107" t="s">
        <v>10337</v>
      </c>
      <c r="BN449" s="46" t="s">
        <v>3891</v>
      </c>
      <c r="BO449" s="74"/>
      <c r="BP449" s="74"/>
      <c r="BQ449" s="74"/>
      <c r="BR449" s="74"/>
      <c r="BS449" s="74"/>
      <c r="BT449" s="74"/>
      <c r="BU449" s="74"/>
      <c r="BV449" s="74"/>
      <c r="BW449" s="74"/>
      <c r="BX449" s="74"/>
      <c r="BY449" s="300"/>
      <c r="BZ449" s="356"/>
      <c r="CA449" s="300"/>
      <c r="CB449" s="356"/>
      <c r="CC449" s="86" t="str">
        <f t="shared" si="136"/>
        <v>MR416 Bead Grip, 15x7, 6.4+.6/+74mm Offset, 6x5.5, 78.3mm Centerbore, Machined - Clear Coat</v>
      </c>
      <c r="CD449" s="74" t="s">
        <v>3719</v>
      </c>
      <c r="CE449" s="74" t="s">
        <v>3720</v>
      </c>
      <c r="CF449" s="74" t="str">
        <f t="shared" si="137"/>
        <v>UTV (4XX)</v>
      </c>
    </row>
    <row r="450" spans="1:84" s="36" customFormat="1" ht="15" customHeight="1">
      <c r="A450" s="22">
        <f t="shared" si="134"/>
        <v>448</v>
      </c>
      <c r="B450" s="4" t="s">
        <v>84</v>
      </c>
      <c r="C450" s="92" t="s">
        <v>1055</v>
      </c>
      <c r="D450" s="5" t="s">
        <v>10268</v>
      </c>
      <c r="E450" s="84" t="str">
        <f>CONCATENATE(LEFT(D450,5),VLOOKUP(CONCATENATE(O450,"x",P450),'WHEEL PART NUMBER GUIDE'!$B$9:$C$51,2,FALSE),VLOOKUP(CONCATENATE(Q450, W450), 'WHEEL PART NUMBER GUIDE'!$Q$6:$R$98, 2, FALSE),VLOOKUP(Z450,'WHEEL PART NUMBER GUIDE'!$J$8:$K$54,2, FALSE),IF(V450="N/A",IF(ABS(T450)&lt;10,"0"&amp;ABS(T450),ABS(T450)),CONCATENATE(LEFT(V450,1),RIGHT(V450,1))), G450, H450)</f>
        <v>MR416570121361B</v>
      </c>
      <c r="F450" s="84" t="str">
        <f t="shared" si="129"/>
        <v>MR416570121361B</v>
      </c>
      <c r="G450" s="83" t="s">
        <v>1095</v>
      </c>
      <c r="H450" s="83"/>
      <c r="I450" s="346">
        <v>191682044076</v>
      </c>
      <c r="J450" s="305">
        <v>45898</v>
      </c>
      <c r="K450" s="78" t="s">
        <v>1230</v>
      </c>
      <c r="L450" s="328">
        <v>449</v>
      </c>
      <c r="M450" s="85">
        <f t="shared" si="124"/>
        <v>449</v>
      </c>
      <c r="N450" s="630"/>
      <c r="O450" s="5">
        <v>15</v>
      </c>
      <c r="P450" s="70">
        <v>7</v>
      </c>
      <c r="Q450" s="92" t="str">
        <f t="shared" si="140"/>
        <v>5x4.5</v>
      </c>
      <c r="R450" s="5">
        <v>5</v>
      </c>
      <c r="S450" s="5">
        <v>4.5</v>
      </c>
      <c r="T450" s="5">
        <v>55</v>
      </c>
      <c r="U450" s="17">
        <v>6.1</v>
      </c>
      <c r="V450" s="504" t="s">
        <v>10274</v>
      </c>
      <c r="W450" s="17">
        <v>68</v>
      </c>
      <c r="X450" s="5">
        <v>18.32</v>
      </c>
      <c r="Y450" s="47">
        <v>1800</v>
      </c>
      <c r="Z450" s="72" t="s">
        <v>4122</v>
      </c>
      <c r="AA450" s="72" t="s">
        <v>2845</v>
      </c>
      <c r="AB450" s="47" t="str">
        <f t="shared" si="123"/>
        <v>15x7, 5x4.5, 55 OS, 1800 lbs</v>
      </c>
      <c r="AC450" s="2" t="s">
        <v>10269</v>
      </c>
      <c r="AD450" s="46" t="str">
        <f>IF(AC450="N/A","None",VLOOKUP(AC450,ACCESSORIES!F:N,9,FALSE))</f>
        <v>Snap In</v>
      </c>
      <c r="AE450" s="82">
        <f>_xlfn.IFNA(VLOOKUP(AC450,ACCESSORIES!F:J,5,FALSE),"N/A")</f>
        <v>22</v>
      </c>
      <c r="AF450" s="80" t="s">
        <v>85</v>
      </c>
      <c r="AG450" s="80" t="s">
        <v>85</v>
      </c>
      <c r="AH450" s="80" t="s">
        <v>85</v>
      </c>
      <c r="AI450" s="80" t="s">
        <v>85</v>
      </c>
      <c r="AJ450" s="9" t="str">
        <f>_xlfn.IFNA(VLOOKUP(AI450,ACCESSORIES!F:J,5,FALSE),"N/A")</f>
        <v>N/A</v>
      </c>
      <c r="AK450" s="74" t="s">
        <v>236</v>
      </c>
      <c r="AL450" s="74" t="s">
        <v>85</v>
      </c>
      <c r="AM450" s="38" t="str">
        <f>_xlfn.IFNA(VLOOKUP(AL450,ACCESSORIES!F:J,5,FALSE),"N/A")</f>
        <v>N/A</v>
      </c>
      <c r="AN450" s="74" t="s">
        <v>85</v>
      </c>
      <c r="AO450" s="74">
        <v>14.1</v>
      </c>
      <c r="AP450" s="74">
        <v>60</v>
      </c>
      <c r="AQ450" s="74">
        <v>180</v>
      </c>
      <c r="AR450" s="25">
        <v>0</v>
      </c>
      <c r="AS450" s="25">
        <v>4.0999999999999996</v>
      </c>
      <c r="AT450" s="25">
        <v>12.2</v>
      </c>
      <c r="AU450" s="25">
        <v>23.1</v>
      </c>
      <c r="AV450" s="25">
        <v>176.9</v>
      </c>
      <c r="AW450" s="25">
        <v>161</v>
      </c>
      <c r="AX450" s="77">
        <v>68</v>
      </c>
      <c r="AY450" s="49">
        <v>41</v>
      </c>
      <c r="AZ450" s="49">
        <v>41</v>
      </c>
      <c r="BA450" s="49">
        <v>0</v>
      </c>
      <c r="BB450" s="48">
        <f t="shared" si="130"/>
        <v>0</v>
      </c>
      <c r="BC450" s="3" t="s">
        <v>10271</v>
      </c>
      <c r="BD450" s="412">
        <f>_xlfn.IFNA(VLOOKUP(BC450,ACCESSORIES!F:J,5,FALSE),"N/A")</f>
        <v>189</v>
      </c>
      <c r="BE450" s="3" t="s">
        <v>6453</v>
      </c>
      <c r="BF450" s="412">
        <f>_xlfn.IFNA(VLOOKUP(BE450,ACCESSORIES!F:J,5,FALSE),"N/A")</f>
        <v>18</v>
      </c>
      <c r="BG450" s="70">
        <v>23</v>
      </c>
      <c r="BH450" s="50">
        <v>17.8740157480315</v>
      </c>
      <c r="BI450" s="50">
        <v>17.8740157480315</v>
      </c>
      <c r="BJ450" s="50">
        <v>9.8425196850393704</v>
      </c>
      <c r="BK450" s="357">
        <f t="shared" si="133"/>
        <v>5.1529000000000012E-2</v>
      </c>
      <c r="BL450" s="5">
        <v>48</v>
      </c>
      <c r="BM450" s="107" t="s">
        <v>10337</v>
      </c>
      <c r="BN450" s="46" t="s">
        <v>3891</v>
      </c>
      <c r="BO450" s="74"/>
      <c r="BP450" s="74"/>
      <c r="BQ450" s="74"/>
      <c r="BR450" s="74"/>
      <c r="BS450" s="74"/>
      <c r="BT450" s="74"/>
      <c r="BU450" s="74"/>
      <c r="BV450" s="74"/>
      <c r="BW450" s="74"/>
      <c r="BX450" s="74"/>
      <c r="BY450" s="300"/>
      <c r="BZ450" s="356"/>
      <c r="CA450" s="300"/>
      <c r="CB450" s="356"/>
      <c r="CC450" s="86" t="str">
        <f t="shared" si="136"/>
        <v>MR416 Beadlock, 15x7, 6+1/+55mm Offset, 5x4.5, 68mm Centerbore, Gloss Black, w/ BH-H24100-BZ</v>
      </c>
      <c r="CD450" s="74" t="s">
        <v>3719</v>
      </c>
      <c r="CE450" s="74" t="s">
        <v>3720</v>
      </c>
      <c r="CF450" s="74" t="str">
        <f t="shared" si="137"/>
        <v>UTV (4XX)</v>
      </c>
    </row>
    <row r="451" spans="1:84" s="36" customFormat="1" ht="15" customHeight="1">
      <c r="A451" s="22">
        <f t="shared" si="134"/>
        <v>449</v>
      </c>
      <c r="B451" s="4" t="s">
        <v>84</v>
      </c>
      <c r="C451" s="92" t="s">
        <v>1055</v>
      </c>
      <c r="D451" s="5" t="s">
        <v>10268</v>
      </c>
      <c r="E451" s="84" t="str">
        <f>CONCATENATE(LEFT(D451,5),VLOOKUP(CONCATENATE(O451,"x",P451),'WHEEL PART NUMBER GUIDE'!$B$9:$C$51,2,FALSE),VLOOKUP(CONCATENATE(Q451, W451), 'WHEEL PART NUMBER GUIDE'!$Q$6:$R$98, 2, FALSE),VLOOKUP(Z451,'WHEEL PART NUMBER GUIDE'!$J$8:$K$54,2, FALSE),IF(V451="N/A",IF(ABS(T451)&lt;10,"0"&amp;ABS(T451),ABS(T451)),CONCATENATE(LEFT(V451,1),RIGHT(V451,1))), G451, H451)</f>
        <v>MR41657012361B</v>
      </c>
      <c r="F451" s="84" t="str">
        <f t="shared" si="129"/>
        <v>MR41657012361B</v>
      </c>
      <c r="G451" s="83" t="s">
        <v>1095</v>
      </c>
      <c r="H451" s="83"/>
      <c r="I451" s="346">
        <v>191682044083</v>
      </c>
      <c r="J451" s="305">
        <v>45898</v>
      </c>
      <c r="K451" s="78" t="s">
        <v>1230</v>
      </c>
      <c r="L451" s="328">
        <v>449</v>
      </c>
      <c r="M451" s="85">
        <f t="shared" si="124"/>
        <v>449</v>
      </c>
      <c r="N451" s="630"/>
      <c r="O451" s="5">
        <v>15</v>
      </c>
      <c r="P451" s="70">
        <v>7</v>
      </c>
      <c r="Q451" s="92" t="str">
        <f t="shared" si="140"/>
        <v>5x4.5</v>
      </c>
      <c r="R451" s="5">
        <v>5</v>
      </c>
      <c r="S451" s="5">
        <v>4.5</v>
      </c>
      <c r="T451" s="5">
        <v>55</v>
      </c>
      <c r="U451" s="17">
        <v>6.1</v>
      </c>
      <c r="V451" s="504" t="s">
        <v>10274</v>
      </c>
      <c r="W451" s="17">
        <v>68</v>
      </c>
      <c r="X451" s="5">
        <v>18.32</v>
      </c>
      <c r="Y451" s="47">
        <v>1800</v>
      </c>
      <c r="Z451" s="72" t="s">
        <v>5147</v>
      </c>
      <c r="AA451" s="72" t="s">
        <v>173</v>
      </c>
      <c r="AB451" s="47" t="str">
        <f t="shared" si="123"/>
        <v>15x7, 5x4.5, 55 OS, 1800 lbs</v>
      </c>
      <c r="AC451" s="2" t="s">
        <v>10270</v>
      </c>
      <c r="AD451" s="46" t="str">
        <f>IF(AC451="N/A","None",VLOOKUP(AC451,ACCESSORIES!F:N,9,FALSE))</f>
        <v>Snap In</v>
      </c>
      <c r="AE451" s="82">
        <f>_xlfn.IFNA(VLOOKUP(AC451,ACCESSORIES!F:J,5,FALSE),"N/A")</f>
        <v>22</v>
      </c>
      <c r="AF451" s="80" t="s">
        <v>85</v>
      </c>
      <c r="AG451" s="80" t="s">
        <v>85</v>
      </c>
      <c r="AH451" s="80" t="s">
        <v>85</v>
      </c>
      <c r="AI451" s="80" t="s">
        <v>85</v>
      </c>
      <c r="AJ451" s="9" t="str">
        <f>_xlfn.IFNA(VLOOKUP(AI451,ACCESSORIES!F:J,5,FALSE),"N/A")</f>
        <v>N/A</v>
      </c>
      <c r="AK451" s="74" t="s">
        <v>236</v>
      </c>
      <c r="AL451" s="74" t="s">
        <v>85</v>
      </c>
      <c r="AM451" s="38" t="str">
        <f>_xlfn.IFNA(VLOOKUP(AL451,ACCESSORIES!F:J,5,FALSE),"N/A")</f>
        <v>N/A</v>
      </c>
      <c r="AN451" s="74" t="s">
        <v>85</v>
      </c>
      <c r="AO451" s="74">
        <v>14.1</v>
      </c>
      <c r="AP451" s="74">
        <v>60</v>
      </c>
      <c r="AQ451" s="74">
        <v>180</v>
      </c>
      <c r="AR451" s="25">
        <v>0</v>
      </c>
      <c r="AS451" s="25">
        <v>4.0999999999999996</v>
      </c>
      <c r="AT451" s="25">
        <v>12.2</v>
      </c>
      <c r="AU451" s="25">
        <v>23.1</v>
      </c>
      <c r="AV451" s="25">
        <v>176.9</v>
      </c>
      <c r="AW451" s="25">
        <v>161</v>
      </c>
      <c r="AX451" s="77">
        <v>68</v>
      </c>
      <c r="AY451" s="49">
        <v>41</v>
      </c>
      <c r="AZ451" s="49">
        <v>41</v>
      </c>
      <c r="BA451" s="49">
        <v>0</v>
      </c>
      <c r="BB451" s="48">
        <f t="shared" si="130"/>
        <v>0</v>
      </c>
      <c r="BC451" s="3" t="s">
        <v>10272</v>
      </c>
      <c r="BD451" s="412">
        <f>_xlfn.IFNA(VLOOKUP(BC451,ACCESSORIES!F:J,5,FALSE),"N/A")</f>
        <v>189</v>
      </c>
      <c r="BE451" s="3" t="s">
        <v>1479</v>
      </c>
      <c r="BF451" s="412">
        <f>_xlfn.IFNA(VLOOKUP(BE451,ACCESSORIES!F:J,5,FALSE),"N/A")</f>
        <v>11</v>
      </c>
      <c r="BG451" s="70">
        <v>23</v>
      </c>
      <c r="BH451" s="50">
        <v>17.8740157480315</v>
      </c>
      <c r="BI451" s="50">
        <v>17.8740157480315</v>
      </c>
      <c r="BJ451" s="50">
        <v>9.8425196850393704</v>
      </c>
      <c r="BK451" s="357">
        <f t="shared" si="133"/>
        <v>5.1529000000000012E-2</v>
      </c>
      <c r="BL451" s="5">
        <v>48</v>
      </c>
      <c r="BM451" s="107" t="s">
        <v>10337</v>
      </c>
      <c r="BN451" s="46" t="s">
        <v>3891</v>
      </c>
      <c r="BO451" s="74"/>
      <c r="BP451" s="74"/>
      <c r="BQ451" s="74"/>
      <c r="BR451" s="74"/>
      <c r="BS451" s="74"/>
      <c r="BT451" s="74"/>
      <c r="BU451" s="74"/>
      <c r="BV451" s="74"/>
      <c r="BW451" s="74"/>
      <c r="BX451" s="74"/>
      <c r="BY451" s="300"/>
      <c r="BZ451" s="356"/>
      <c r="CA451" s="300"/>
      <c r="CB451" s="356"/>
      <c r="CC451" s="86" t="str">
        <f t="shared" si="136"/>
        <v>MR416 Beadlock, 15x7, 6+1/+55mm Offset, 5x4.5, 68mm Centerbore, Machined - Clear Coat, w/ BH-H24100</v>
      </c>
      <c r="CD451" s="74" t="s">
        <v>3719</v>
      </c>
      <c r="CE451" s="74" t="s">
        <v>3720</v>
      </c>
      <c r="CF451" s="74" t="str">
        <f t="shared" si="137"/>
        <v>UTV (4XX)</v>
      </c>
    </row>
    <row r="452" spans="1:84" s="36" customFormat="1" ht="15" customHeight="1">
      <c r="A452" s="22">
        <f t="shared" ref="A452:A453" si="141">ROW(B452)-2</f>
        <v>450</v>
      </c>
      <c r="B452" s="4" t="s">
        <v>84</v>
      </c>
      <c r="C452" s="92" t="s">
        <v>1055</v>
      </c>
      <c r="D452" s="5" t="s">
        <v>10268</v>
      </c>
      <c r="E452" s="84" t="str">
        <f>CONCATENATE(LEFT(D452,5),VLOOKUP(CONCATENATE(O452,"x",P452),'WHEEL PART NUMBER GUIDE'!$B$9:$C$51,2,FALSE),VLOOKUP(CONCATENATE(Q452, W452), 'WHEEL PART NUMBER GUIDE'!$Q$6:$R$98, 2, FALSE),VLOOKUP(Z452,'WHEEL PART NUMBER GUIDE'!$J$8:$K$54,2, FALSE),IF(V452="N/A",IF(ABS(T452)&lt;10,"0"&amp;ABS(T452),ABS(T452)),CONCATENATE(LEFT(V452,1),RIGHT(V452,1))), G452, H452)</f>
        <v>MR416570601366B</v>
      </c>
      <c r="F452" s="84" t="str">
        <f t="shared" si="129"/>
        <v>MR416570601366B</v>
      </c>
      <c r="G452" s="83" t="s">
        <v>1095</v>
      </c>
      <c r="H452" s="83"/>
      <c r="I452" s="346">
        <v>191682044090</v>
      </c>
      <c r="J452" s="305">
        <v>45898</v>
      </c>
      <c r="K452" s="78" t="s">
        <v>1230</v>
      </c>
      <c r="L452" s="328">
        <v>449</v>
      </c>
      <c r="M452" s="85">
        <f t="shared" si="124"/>
        <v>449</v>
      </c>
      <c r="N452" s="630"/>
      <c r="O452" s="5">
        <v>15</v>
      </c>
      <c r="P452" s="70">
        <v>7</v>
      </c>
      <c r="Q452" s="92" t="str">
        <f t="shared" si="140"/>
        <v>6x5.5</v>
      </c>
      <c r="R452" s="5">
        <v>6</v>
      </c>
      <c r="S452" s="5">
        <v>5.5</v>
      </c>
      <c r="T452" s="5">
        <v>74</v>
      </c>
      <c r="U452" s="17">
        <v>6.9</v>
      </c>
      <c r="V452" s="504" t="s">
        <v>10273</v>
      </c>
      <c r="W452" s="17">
        <v>78.3</v>
      </c>
      <c r="X452" s="5">
        <v>19.18</v>
      </c>
      <c r="Y452" s="47">
        <v>1800</v>
      </c>
      <c r="Z452" s="72" t="s">
        <v>4122</v>
      </c>
      <c r="AA452" s="72" t="s">
        <v>2845</v>
      </c>
      <c r="AB452" s="47" t="str">
        <f t="shared" si="123"/>
        <v>15x7, 6x5.5, 74 OS, 1800 lbs</v>
      </c>
      <c r="AC452" s="2" t="s">
        <v>10269</v>
      </c>
      <c r="AD452" s="46" t="str">
        <f>IF(AC452="N/A","None",VLOOKUP(AC452,ACCESSORIES!F:N,9,FALSE))</f>
        <v>Snap In</v>
      </c>
      <c r="AE452" s="82">
        <f>_xlfn.IFNA(VLOOKUP(AC452,ACCESSORIES!F:J,5,FALSE),"N/A")</f>
        <v>22</v>
      </c>
      <c r="AF452" s="80" t="s">
        <v>85</v>
      </c>
      <c r="AG452" s="80" t="s">
        <v>85</v>
      </c>
      <c r="AH452" s="80" t="s">
        <v>85</v>
      </c>
      <c r="AI452" s="80" t="s">
        <v>85</v>
      </c>
      <c r="AJ452" s="9" t="str">
        <f>_xlfn.IFNA(VLOOKUP(AI452,ACCESSORIES!F:J,5,FALSE),"N/A")</f>
        <v>N/A</v>
      </c>
      <c r="AK452" s="74" t="s">
        <v>236</v>
      </c>
      <c r="AL452" s="74" t="s">
        <v>85</v>
      </c>
      <c r="AM452" s="38" t="str">
        <f>_xlfn.IFNA(VLOOKUP(AL452,ACCESSORIES!F:J,5,FALSE),"N/A")</f>
        <v>N/A</v>
      </c>
      <c r="AN452" s="74" t="s">
        <v>85</v>
      </c>
      <c r="AO452" s="74">
        <v>14.1</v>
      </c>
      <c r="AP452" s="74">
        <v>60</v>
      </c>
      <c r="AQ452" s="74">
        <v>180</v>
      </c>
      <c r="AR452" s="25">
        <v>0</v>
      </c>
      <c r="AS452" s="25">
        <v>5.2</v>
      </c>
      <c r="AT452" s="25">
        <v>9.6</v>
      </c>
      <c r="AU452" s="25">
        <v>50</v>
      </c>
      <c r="AV452" s="25">
        <v>176.9</v>
      </c>
      <c r="AW452" s="25">
        <v>162.30000000000001</v>
      </c>
      <c r="AX452" s="77">
        <v>70</v>
      </c>
      <c r="AY452" s="49">
        <v>21</v>
      </c>
      <c r="AZ452" s="49">
        <v>46</v>
      </c>
      <c r="BA452" s="49">
        <v>0</v>
      </c>
      <c r="BB452" s="48">
        <f t="shared" si="130"/>
        <v>0</v>
      </c>
      <c r="BC452" s="3" t="s">
        <v>10271</v>
      </c>
      <c r="BD452" s="412">
        <f>_xlfn.IFNA(VLOOKUP(BC452,ACCESSORIES!F:J,5,FALSE),"N/A")</f>
        <v>189</v>
      </c>
      <c r="BE452" s="3" t="s">
        <v>10420</v>
      </c>
      <c r="BF452" s="412">
        <f>_xlfn.IFNA(VLOOKUP(BE452,ACCESSORIES!F:J,5,FALSE),"N/A")</f>
        <v>18</v>
      </c>
      <c r="BG452" s="70">
        <v>24</v>
      </c>
      <c r="BH452" s="50">
        <v>17.8740157480315</v>
      </c>
      <c r="BI452" s="50">
        <v>17.8740157480315</v>
      </c>
      <c r="BJ452" s="50">
        <v>9.8425196850393704</v>
      </c>
      <c r="BK452" s="357">
        <f t="shared" si="133"/>
        <v>5.1529000000000012E-2</v>
      </c>
      <c r="BL452" s="5">
        <v>48</v>
      </c>
      <c r="BM452" s="107" t="s">
        <v>10337</v>
      </c>
      <c r="BN452" s="46" t="s">
        <v>3891</v>
      </c>
      <c r="BO452" s="74"/>
      <c r="BP452" s="74"/>
      <c r="BQ452" s="74"/>
      <c r="BR452" s="74"/>
      <c r="BS452" s="74"/>
      <c r="BT452" s="74"/>
      <c r="BU452" s="74"/>
      <c r="BV452" s="74"/>
      <c r="BW452" s="74"/>
      <c r="BX452" s="74"/>
      <c r="BY452" s="300"/>
      <c r="BZ452" s="356"/>
      <c r="CA452" s="300"/>
      <c r="CB452" s="356"/>
      <c r="CC452" s="86" t="str">
        <f t="shared" si="136"/>
        <v>MR416 Beadlock, 15x7, 6.4+.6/+74mm Offset, 6x5.5, 78.3mm Centerbore, Gloss Black, w/ BH-H24100-2-BZ</v>
      </c>
      <c r="CD452" s="74" t="s">
        <v>3719</v>
      </c>
      <c r="CE452" s="74" t="s">
        <v>3720</v>
      </c>
      <c r="CF452" s="74" t="str">
        <f t="shared" si="137"/>
        <v>UTV (4XX)</v>
      </c>
    </row>
    <row r="453" spans="1:84" s="36" customFormat="1" ht="15" customHeight="1">
      <c r="A453" s="22">
        <f t="shared" si="141"/>
        <v>451</v>
      </c>
      <c r="B453" s="4" t="s">
        <v>84</v>
      </c>
      <c r="C453" s="92" t="s">
        <v>1055</v>
      </c>
      <c r="D453" s="5" t="s">
        <v>10268</v>
      </c>
      <c r="E453" s="84" t="str">
        <f>CONCATENATE(LEFT(D453,5),VLOOKUP(CONCATENATE(O453,"x",P453),'WHEEL PART NUMBER GUIDE'!$B$9:$C$51,2,FALSE),VLOOKUP(CONCATENATE(Q453, W453), 'WHEEL PART NUMBER GUIDE'!$Q$6:$R$98, 2, FALSE),VLOOKUP(Z453,'WHEEL PART NUMBER GUIDE'!$J$8:$K$54,2, FALSE),IF(V453="N/A",IF(ABS(T453)&lt;10,"0"&amp;ABS(T453),ABS(T453)),CONCATENATE(LEFT(V453,1),RIGHT(V453,1))), G453, H453)</f>
        <v>MR41657060366B</v>
      </c>
      <c r="F453" s="84" t="str">
        <f t="shared" si="129"/>
        <v>MR41657060366B</v>
      </c>
      <c r="G453" s="83" t="s">
        <v>1095</v>
      </c>
      <c r="H453" s="83"/>
      <c r="I453" s="346">
        <v>191682044106</v>
      </c>
      <c r="J453" s="305">
        <v>45898</v>
      </c>
      <c r="K453" s="78" t="s">
        <v>1230</v>
      </c>
      <c r="L453" s="328">
        <v>449</v>
      </c>
      <c r="M453" s="85">
        <f t="shared" si="124"/>
        <v>449</v>
      </c>
      <c r="N453" s="630"/>
      <c r="O453" s="5">
        <v>15</v>
      </c>
      <c r="P453" s="70">
        <v>7</v>
      </c>
      <c r="Q453" s="92" t="str">
        <f t="shared" si="140"/>
        <v>6x5.5</v>
      </c>
      <c r="R453" s="5">
        <v>6</v>
      </c>
      <c r="S453" s="5">
        <v>5.5</v>
      </c>
      <c r="T453" s="5">
        <v>74</v>
      </c>
      <c r="U453" s="17">
        <v>6.9</v>
      </c>
      <c r="V453" s="504" t="s">
        <v>10273</v>
      </c>
      <c r="W453" s="17">
        <v>78.3</v>
      </c>
      <c r="X453" s="5">
        <v>19.18</v>
      </c>
      <c r="Y453" s="47">
        <v>1800</v>
      </c>
      <c r="Z453" s="72" t="s">
        <v>5147</v>
      </c>
      <c r="AA453" s="72" t="s">
        <v>173</v>
      </c>
      <c r="AB453" s="47" t="str">
        <f t="shared" si="123"/>
        <v>15x7, 6x5.5, 74 OS, 1800 lbs</v>
      </c>
      <c r="AC453" s="2" t="s">
        <v>10270</v>
      </c>
      <c r="AD453" s="46" t="str">
        <f>IF(AC453="N/A","None",VLOOKUP(AC453,ACCESSORIES!F:N,9,FALSE))</f>
        <v>Snap In</v>
      </c>
      <c r="AE453" s="82">
        <f>_xlfn.IFNA(VLOOKUP(AC453,ACCESSORIES!F:J,5,FALSE),"N/A")</f>
        <v>22</v>
      </c>
      <c r="AF453" s="80" t="s">
        <v>85</v>
      </c>
      <c r="AG453" s="80" t="s">
        <v>85</v>
      </c>
      <c r="AH453" s="80" t="s">
        <v>85</v>
      </c>
      <c r="AI453" s="80" t="s">
        <v>85</v>
      </c>
      <c r="AJ453" s="9" t="str">
        <f>_xlfn.IFNA(VLOOKUP(AI453,ACCESSORIES!F:J,5,FALSE),"N/A")</f>
        <v>N/A</v>
      </c>
      <c r="AK453" s="74" t="s">
        <v>236</v>
      </c>
      <c r="AL453" s="74" t="s">
        <v>85</v>
      </c>
      <c r="AM453" s="38" t="str">
        <f>_xlfn.IFNA(VLOOKUP(AL453,ACCESSORIES!F:J,5,FALSE),"N/A")</f>
        <v>N/A</v>
      </c>
      <c r="AN453" s="74" t="s">
        <v>85</v>
      </c>
      <c r="AO453" s="74">
        <v>14.1</v>
      </c>
      <c r="AP453" s="74">
        <v>60</v>
      </c>
      <c r="AQ453" s="74">
        <v>180</v>
      </c>
      <c r="AR453" s="25">
        <v>0</v>
      </c>
      <c r="AS453" s="25">
        <v>5.2</v>
      </c>
      <c r="AT453" s="25">
        <v>9.6</v>
      </c>
      <c r="AU453" s="25">
        <v>50</v>
      </c>
      <c r="AV453" s="25">
        <v>176.9</v>
      </c>
      <c r="AW453" s="25">
        <v>162.30000000000001</v>
      </c>
      <c r="AX453" s="77">
        <v>70</v>
      </c>
      <c r="AY453" s="49">
        <v>21</v>
      </c>
      <c r="AZ453" s="49">
        <v>46</v>
      </c>
      <c r="BA453" s="49">
        <v>0</v>
      </c>
      <c r="BB453" s="48">
        <f t="shared" si="130"/>
        <v>0</v>
      </c>
      <c r="BC453" s="3" t="s">
        <v>10272</v>
      </c>
      <c r="BD453" s="412">
        <f>_xlfn.IFNA(VLOOKUP(BC453,ACCESSORIES!F:J,5,FALSE),"N/A")</f>
        <v>189</v>
      </c>
      <c r="BE453" s="3" t="s">
        <v>10419</v>
      </c>
      <c r="BF453" s="412">
        <f>_xlfn.IFNA(VLOOKUP(BE453,ACCESSORIES!F:J,5,FALSE),"N/A")</f>
        <v>11</v>
      </c>
      <c r="BG453" s="70">
        <v>24</v>
      </c>
      <c r="BH453" s="50">
        <v>17.8740157480315</v>
      </c>
      <c r="BI453" s="50">
        <v>17.8740157480315</v>
      </c>
      <c r="BJ453" s="50">
        <v>9.8425196850393704</v>
      </c>
      <c r="BK453" s="357">
        <f t="shared" si="133"/>
        <v>5.1529000000000012E-2</v>
      </c>
      <c r="BL453" s="5">
        <v>48</v>
      </c>
      <c r="BM453" s="107" t="s">
        <v>10337</v>
      </c>
      <c r="BN453" s="46" t="s">
        <v>3891</v>
      </c>
      <c r="BO453" s="74"/>
      <c r="BP453" s="74"/>
      <c r="BQ453" s="74"/>
      <c r="BR453" s="74"/>
      <c r="BS453" s="74"/>
      <c r="BT453" s="74"/>
      <c r="BU453" s="74"/>
      <c r="BV453" s="74"/>
      <c r="BW453" s="74"/>
      <c r="BX453" s="74"/>
      <c r="BY453" s="300"/>
      <c r="BZ453" s="356"/>
      <c r="CA453" s="300"/>
      <c r="CB453" s="356"/>
      <c r="CC453" s="86" t="str">
        <f t="shared" si="136"/>
        <v>MR416 Beadlock, 15x7, 6.4+.6/+74mm Offset, 6x5.5, 78.3mm Centerbore, Machined - Clear Coat, w/ BH-H24100-2</v>
      </c>
      <c r="CD453" s="74" t="s">
        <v>3719</v>
      </c>
      <c r="CE453" s="74" t="s">
        <v>3720</v>
      </c>
      <c r="CF453" s="74" t="str">
        <f t="shared" si="137"/>
        <v>UTV (4XX)</v>
      </c>
    </row>
    <row r="454" spans="1:84" s="36" customFormat="1" ht="15" customHeight="1">
      <c r="A454" s="22">
        <f t="shared" si="131"/>
        <v>452</v>
      </c>
      <c r="B454" s="92" t="s">
        <v>84</v>
      </c>
      <c r="C454" s="92" t="s">
        <v>1056</v>
      </c>
      <c r="D454" s="3" t="s">
        <v>1077</v>
      </c>
      <c r="E454" s="84" t="str">
        <f>CONCATENATE(LEFT(D454,5),VLOOKUP(CONCATENATE(O454,"x",P454),'WHEEL PART NUMBER GUIDE'!$B$9:$C$51,2,FALSE),VLOOKUP(CONCATENATE(Q454, W454), 'WHEEL PART NUMBER GUIDE'!$Q$6:$R$98, 2, FALSE),VLOOKUP(Z454,'WHEEL PART NUMBER GUIDE'!$J$8:$K$54,2, FALSE),IF(V454="N/A",IF(ABS(T454)&lt;10,"0"&amp;ABS(T454),ABS(T454)),CONCATENATE(LEFT(V454,1),RIGHT(V454,1))), G454, H454)</f>
        <v>MR10155519320B</v>
      </c>
      <c r="F454" s="84" t="str">
        <f t="shared" si="129"/>
        <v>MR10155519320B</v>
      </c>
      <c r="G454" s="83" t="s">
        <v>1095</v>
      </c>
      <c r="H454" s="83"/>
      <c r="I454" s="71" t="s">
        <v>811</v>
      </c>
      <c r="J454" s="305">
        <v>40179</v>
      </c>
      <c r="K454" s="78" t="s">
        <v>1230</v>
      </c>
      <c r="L454" s="328">
        <v>505</v>
      </c>
      <c r="M454" s="85">
        <f t="shared" si="124"/>
        <v>505</v>
      </c>
      <c r="N454" s="630"/>
      <c r="O454" s="3">
        <v>15</v>
      </c>
      <c r="P454" s="8">
        <v>5.5</v>
      </c>
      <c r="Q454" s="92" t="str">
        <f t="shared" si="132"/>
        <v>5x205</v>
      </c>
      <c r="R454" s="3">
        <v>5</v>
      </c>
      <c r="S454" s="3">
        <v>205</v>
      </c>
      <c r="T454" s="3">
        <v>-20</v>
      </c>
      <c r="U454" s="16">
        <v>2.8</v>
      </c>
      <c r="V454" s="93" t="s">
        <v>85</v>
      </c>
      <c r="W454" s="16">
        <v>160</v>
      </c>
      <c r="X454" s="8">
        <v>22.11</v>
      </c>
      <c r="Y454" s="47">
        <v>1600</v>
      </c>
      <c r="Z454" s="72" t="s">
        <v>5159</v>
      </c>
      <c r="AA454" s="72" t="s">
        <v>173</v>
      </c>
      <c r="AB454" s="47" t="str">
        <f t="shared" si="123"/>
        <v>15x5.5, 5x205, -20 OS, 1600 lbs</v>
      </c>
      <c r="AC454" s="3" t="s">
        <v>85</v>
      </c>
      <c r="AD454" s="46" t="str">
        <f>IF(AC454="N/A","None",VLOOKUP(AC454,ACCESSORIES!F:N,9,FALSE))</f>
        <v>None</v>
      </c>
      <c r="AE454" s="82" t="str">
        <f>_xlfn.IFNA(VLOOKUP(AC454,ACCESSORIES!F:J,5,FALSE),"N/A")</f>
        <v>N/A</v>
      </c>
      <c r="AF454" s="80" t="s">
        <v>85</v>
      </c>
      <c r="AG454" s="80" t="s">
        <v>85</v>
      </c>
      <c r="AH454" s="80" t="s">
        <v>85</v>
      </c>
      <c r="AI454" s="80" t="s">
        <v>85</v>
      </c>
      <c r="AJ454" s="9" t="str">
        <f>_xlfn.IFNA(VLOOKUP(AI454,ACCESSORIES!F:J,5,FALSE),"N/A")</f>
        <v>N/A</v>
      </c>
      <c r="AK454" s="74" t="s">
        <v>237</v>
      </c>
      <c r="AL454" s="74" t="s">
        <v>85</v>
      </c>
      <c r="AM454" s="38" t="str">
        <f>_xlfn.IFNA(VLOOKUP(AL454,ACCESSORIES!F:J,5,FALSE),"N/A")</f>
        <v>N/A</v>
      </c>
      <c r="AN454" s="74" t="s">
        <v>85</v>
      </c>
      <c r="AO454" s="74">
        <v>15</v>
      </c>
      <c r="AP454" s="74" t="s">
        <v>7501</v>
      </c>
      <c r="AQ454" s="74">
        <v>238</v>
      </c>
      <c r="AR454" s="34">
        <v>0</v>
      </c>
      <c r="AS454" s="34">
        <v>0</v>
      </c>
      <c r="AT454" s="25">
        <v>0</v>
      </c>
      <c r="AU454" s="34">
        <v>3</v>
      </c>
      <c r="AV454" s="25">
        <v>183.9</v>
      </c>
      <c r="AW454" s="34">
        <v>163.80000000000001</v>
      </c>
      <c r="AX454" s="77" t="s">
        <v>85</v>
      </c>
      <c r="AY454" s="49" t="s">
        <v>85</v>
      </c>
      <c r="AZ454" s="49" t="s">
        <v>85</v>
      </c>
      <c r="BA454" s="49">
        <v>83</v>
      </c>
      <c r="BB454" s="48">
        <f t="shared" si="130"/>
        <v>3.27</v>
      </c>
      <c r="BC454" s="3" t="s">
        <v>3188</v>
      </c>
      <c r="BD454" s="412">
        <f>_xlfn.IFNA(VLOOKUP(BC454,ACCESSORIES!F:J,5,FALSE),"N/A")</f>
        <v>99</v>
      </c>
      <c r="BE454" s="3" t="s">
        <v>1479</v>
      </c>
      <c r="BF454" s="412">
        <f>_xlfn.IFNA(VLOOKUP(BE454,ACCESSORIES!F:J,5,FALSE),"N/A")</f>
        <v>11</v>
      </c>
      <c r="BG454" s="70">
        <v>26</v>
      </c>
      <c r="BH454" s="50">
        <v>17.91</v>
      </c>
      <c r="BI454" s="50">
        <v>17.91</v>
      </c>
      <c r="BJ454" s="50">
        <v>9.33</v>
      </c>
      <c r="BK454" s="357">
        <f t="shared" si="133"/>
        <v>4.9042654091398873E-2</v>
      </c>
      <c r="BL454" s="3">
        <v>48</v>
      </c>
      <c r="BM454" s="107" t="s">
        <v>3771</v>
      </c>
      <c r="BN454" s="46" t="s">
        <v>3891</v>
      </c>
      <c r="BO454" s="74" t="s">
        <v>3931</v>
      </c>
      <c r="BP454" s="74" t="s">
        <v>5168</v>
      </c>
      <c r="BQ454" s="74" t="s">
        <v>3932</v>
      </c>
      <c r="BR454" s="74" t="s">
        <v>4616</v>
      </c>
      <c r="BS454" s="74" t="s">
        <v>5032</v>
      </c>
      <c r="BT454" s="74" t="s">
        <v>5174</v>
      </c>
      <c r="BU454" s="74"/>
      <c r="BV454" s="74"/>
      <c r="BW454" s="74"/>
      <c r="BX454" s="74"/>
      <c r="BY454" s="300"/>
      <c r="BZ454" s="356"/>
      <c r="CA454" s="312"/>
      <c r="CB454" s="300"/>
      <c r="CC454" s="86" t="str">
        <f t="shared" si="127"/>
        <v>MR101 Buggy Beadlock, 15x5.5, -20mm Offset, 5x205, 160mm Centerbore, Machined - Raw, w/ BH-H24100</v>
      </c>
      <c r="CD454" s="74" t="s">
        <v>3719</v>
      </c>
      <c r="CE454" s="74" t="s">
        <v>3720</v>
      </c>
      <c r="CF454" s="74" t="str">
        <f t="shared" si="128"/>
        <v>RACE (1XX)</v>
      </c>
    </row>
    <row r="455" spans="1:84" s="36" customFormat="1" ht="15" customHeight="1">
      <c r="A455" s="22">
        <f t="shared" si="131"/>
        <v>453</v>
      </c>
      <c r="B455" s="92" t="s">
        <v>84</v>
      </c>
      <c r="C455" s="92" t="s">
        <v>1056</v>
      </c>
      <c r="D455" s="3" t="s">
        <v>1077</v>
      </c>
      <c r="E455" s="84" t="str">
        <f>CONCATENATE(LEFT(D455,5),VLOOKUP(CONCATENATE(O455,"x",P455),'WHEEL PART NUMBER GUIDE'!$B$9:$C$51,2,FALSE),VLOOKUP(CONCATENATE(Q455, W455), 'WHEEL PART NUMBER GUIDE'!$Q$6:$R$98, 2, FALSE),VLOOKUP(Z455,'WHEEL PART NUMBER GUIDE'!$J$8:$K$54,2, FALSE),IF(V455="N/A",IF(ABS(T455)&lt;10,"0"&amp;ABS(T455),ABS(T455)),CONCATENATE(LEFT(V455,1),RIGHT(V455,1))), G455, H455)</f>
        <v>MR10178019351B</v>
      </c>
      <c r="F455" s="84" t="str">
        <f t="shared" si="129"/>
        <v>MR10178019351B</v>
      </c>
      <c r="G455" s="83" t="s">
        <v>1095</v>
      </c>
      <c r="H455" s="83"/>
      <c r="I455" s="71" t="s">
        <v>826</v>
      </c>
      <c r="J455" s="305">
        <v>40179</v>
      </c>
      <c r="K455" s="78" t="s">
        <v>1230</v>
      </c>
      <c r="L455" s="328">
        <v>657</v>
      </c>
      <c r="M455" s="85">
        <f t="shared" si="124"/>
        <v>657</v>
      </c>
      <c r="N455" s="630"/>
      <c r="O455" s="3">
        <v>17</v>
      </c>
      <c r="P455" s="8">
        <v>8</v>
      </c>
      <c r="Q455" s="92" t="str">
        <f t="shared" si="132"/>
        <v>5x205</v>
      </c>
      <c r="R455" s="3">
        <v>5</v>
      </c>
      <c r="S455" s="3">
        <v>205</v>
      </c>
      <c r="T455" s="3">
        <v>-51</v>
      </c>
      <c r="U455" s="16">
        <v>2.5</v>
      </c>
      <c r="V455" s="93" t="s">
        <v>85</v>
      </c>
      <c r="W455" s="16">
        <v>160</v>
      </c>
      <c r="X455" s="8">
        <v>31.83</v>
      </c>
      <c r="Y455" s="47">
        <v>3000</v>
      </c>
      <c r="Z455" s="72" t="s">
        <v>5159</v>
      </c>
      <c r="AA455" s="72" t="s">
        <v>173</v>
      </c>
      <c r="AB455" s="47" t="str">
        <f t="shared" si="123"/>
        <v>17x8, 5x205, -51 OS, 3000 lbs</v>
      </c>
      <c r="AC455" s="3" t="s">
        <v>85</v>
      </c>
      <c r="AD455" s="46" t="str">
        <f>IF(AC455="N/A","None",VLOOKUP(AC455,ACCESSORIES!F:N,9,FALSE))</f>
        <v>None</v>
      </c>
      <c r="AE455" s="82" t="str">
        <f>_xlfn.IFNA(VLOOKUP(AC455,ACCESSORIES!F:J,5,FALSE),"N/A")</f>
        <v>N/A</v>
      </c>
      <c r="AF455" s="80" t="s">
        <v>85</v>
      </c>
      <c r="AG455" s="3" t="s">
        <v>85</v>
      </c>
      <c r="AH455" s="73" t="s">
        <v>85</v>
      </c>
      <c r="AI455" s="2" t="s">
        <v>85</v>
      </c>
      <c r="AJ455" s="9" t="str">
        <f>_xlfn.IFNA(VLOOKUP(AI455,ACCESSORIES!F:J,5,FALSE),"N/A")</f>
        <v>N/A</v>
      </c>
      <c r="AK455" s="74" t="s">
        <v>237</v>
      </c>
      <c r="AL455" s="74" t="s">
        <v>85</v>
      </c>
      <c r="AM455" s="38" t="str">
        <f>_xlfn.IFNA(VLOOKUP(AL455,ACCESSORIES!F:J,5,FALSE),"N/A")</f>
        <v>N/A</v>
      </c>
      <c r="AN455" s="74" t="s">
        <v>85</v>
      </c>
      <c r="AO455" s="74">
        <v>15</v>
      </c>
      <c r="AP455" s="74" t="s">
        <v>7501</v>
      </c>
      <c r="AQ455" s="74">
        <v>247</v>
      </c>
      <c r="AR455" s="34">
        <v>0</v>
      </c>
      <c r="AS455" s="34">
        <v>0</v>
      </c>
      <c r="AT455" s="25">
        <v>0</v>
      </c>
      <c r="AU455" s="34">
        <v>6.8</v>
      </c>
      <c r="AV455" s="34">
        <v>208.8</v>
      </c>
      <c r="AW455" s="34">
        <v>202</v>
      </c>
      <c r="AX455" s="77" t="s">
        <v>85</v>
      </c>
      <c r="AY455" s="49" t="s">
        <v>85</v>
      </c>
      <c r="AZ455" s="49" t="s">
        <v>85</v>
      </c>
      <c r="BA455" s="49">
        <v>131</v>
      </c>
      <c r="BB455" s="48">
        <f t="shared" si="130"/>
        <v>5.16</v>
      </c>
      <c r="BC455" s="3" t="s">
        <v>3193</v>
      </c>
      <c r="BD455" s="412">
        <f>_xlfn.IFNA(VLOOKUP(BC455,ACCESSORIES!F:J,5,FALSE),"N/A")</f>
        <v>149</v>
      </c>
      <c r="BE455" s="3" t="s">
        <v>1480</v>
      </c>
      <c r="BF455" s="412">
        <f>_xlfn.IFNA(VLOOKUP(BE455,ACCESSORIES!F:J,5,FALSE),"N/A")</f>
        <v>11</v>
      </c>
      <c r="BG455" s="70">
        <v>37</v>
      </c>
      <c r="BH455" s="50">
        <v>20.28</v>
      </c>
      <c r="BI455" s="50">
        <v>20.28</v>
      </c>
      <c r="BJ455" s="50">
        <v>11.3</v>
      </c>
      <c r="BK455" s="357">
        <f t="shared" si="133"/>
        <v>7.6157993727578865E-2</v>
      </c>
      <c r="BL455" s="73">
        <v>36</v>
      </c>
      <c r="BM455" s="107" t="s">
        <v>3771</v>
      </c>
      <c r="BN455" s="46" t="s">
        <v>3891</v>
      </c>
      <c r="BO455" s="74" t="s">
        <v>3931</v>
      </c>
      <c r="BP455" s="74" t="s">
        <v>5168</v>
      </c>
      <c r="BQ455" s="74" t="s">
        <v>3932</v>
      </c>
      <c r="BR455" s="74" t="s">
        <v>4616</v>
      </c>
      <c r="BS455" s="74" t="s">
        <v>5032</v>
      </c>
      <c r="BT455" s="74" t="s">
        <v>5174</v>
      </c>
      <c r="BU455" s="74"/>
      <c r="BV455" s="74"/>
      <c r="BW455" s="74"/>
      <c r="BX455" s="74"/>
      <c r="BY455" s="300"/>
      <c r="BZ455" s="356"/>
      <c r="CA455" s="312"/>
      <c r="CB455" s="300"/>
      <c r="CC455" s="86" t="str">
        <f t="shared" si="127"/>
        <v>MR101 Buggy Beadlock, 17x8, -51mm Offset, 5x205, 160mm Centerbore, Machined - Raw, w/ BH-H24125</v>
      </c>
      <c r="CD455" s="74" t="s">
        <v>3719</v>
      </c>
      <c r="CE455" s="74" t="s">
        <v>3720</v>
      </c>
      <c r="CF455" s="74" t="str">
        <f t="shared" si="128"/>
        <v>RACE (1XX)</v>
      </c>
    </row>
    <row r="456" spans="1:84" s="36" customFormat="1" ht="15" customHeight="1">
      <c r="A456" s="22">
        <f t="shared" si="131"/>
        <v>454</v>
      </c>
      <c r="B456" s="92" t="s">
        <v>84</v>
      </c>
      <c r="C456" s="92" t="s">
        <v>1056</v>
      </c>
      <c r="D456" s="3" t="s">
        <v>1843</v>
      </c>
      <c r="E456" s="84" t="str">
        <f>CONCATENATE(LEFT(D456,5),VLOOKUP(CONCATENATE(O456,"x",P456),'WHEEL PART NUMBER GUIDE'!$B$9:$C$51,2,FALSE),VLOOKUP(CONCATENATE(Q456, W456), 'WHEEL PART NUMBER GUIDE'!$Q$6:$R$98, 2, FALSE),VLOOKUP(Z456,'WHEEL PART NUMBER GUIDE'!$J$8:$K$54,2, FALSE),IF(V456="N/A",IF(ABS(T456)&lt;10,"0"&amp;ABS(T456),ABS(T456)),CONCATENATE(LEFT(V456,1),RIGHT(V456,1))), G456, H456)</f>
        <v>MR10358055324BR</v>
      </c>
      <c r="F456" s="84" t="str">
        <f t="shared" si="129"/>
        <v>MR10358055324BR</v>
      </c>
      <c r="G456" s="83" t="s">
        <v>1095</v>
      </c>
      <c r="H456" s="83" t="s">
        <v>4379</v>
      </c>
      <c r="I456" s="71" t="s">
        <v>4460</v>
      </c>
      <c r="J456" s="306">
        <v>44159</v>
      </c>
      <c r="K456" s="78" t="s">
        <v>1230</v>
      </c>
      <c r="L456" s="328">
        <v>576</v>
      </c>
      <c r="M456" s="85">
        <f t="shared" si="124"/>
        <v>576</v>
      </c>
      <c r="N456" s="630"/>
      <c r="O456" s="3">
        <v>15</v>
      </c>
      <c r="P456" s="8">
        <v>8</v>
      </c>
      <c r="Q456" s="92" t="str">
        <f t="shared" si="132"/>
        <v>5x5.5</v>
      </c>
      <c r="R456" s="74">
        <v>5</v>
      </c>
      <c r="S456" s="3">
        <v>5.5</v>
      </c>
      <c r="T456" s="3">
        <v>-24</v>
      </c>
      <c r="U456" s="16">
        <v>3.5</v>
      </c>
      <c r="V456" s="93" t="s">
        <v>85</v>
      </c>
      <c r="W456" s="16">
        <v>108</v>
      </c>
      <c r="X456" s="76">
        <v>26.3</v>
      </c>
      <c r="Y456" s="47">
        <v>2700</v>
      </c>
      <c r="Z456" s="72" t="s">
        <v>5159</v>
      </c>
      <c r="AA456" s="72" t="s">
        <v>173</v>
      </c>
      <c r="AB456" s="47" t="str">
        <f t="shared" si="123"/>
        <v>15x8, 5x5.5, -24 OS, 2700 lbs</v>
      </c>
      <c r="AC456" s="3" t="s">
        <v>85</v>
      </c>
      <c r="AD456" s="46" t="str">
        <f>IF(AC456="N/A","None",VLOOKUP(AC456,ACCESSORIES!F:N,9,FALSE))</f>
        <v>None</v>
      </c>
      <c r="AE456" s="82" t="str">
        <f>_xlfn.IFNA(VLOOKUP(AC456,ACCESSORIES!F:J,5,FALSE),"N/A")</f>
        <v>N/A</v>
      </c>
      <c r="AF456" s="80" t="s">
        <v>85</v>
      </c>
      <c r="AG456" s="3" t="s">
        <v>85</v>
      </c>
      <c r="AH456" s="73" t="s">
        <v>85</v>
      </c>
      <c r="AI456" s="2" t="s">
        <v>85</v>
      </c>
      <c r="AJ456" s="9" t="str">
        <f>_xlfn.IFNA(VLOOKUP(AI456,ACCESSORIES!F:J,5,FALSE),"N/A")</f>
        <v>N/A</v>
      </c>
      <c r="AK456" s="74" t="s">
        <v>237</v>
      </c>
      <c r="AL456" s="74" t="s">
        <v>85</v>
      </c>
      <c r="AM456" s="38" t="str">
        <f>_xlfn.IFNA(VLOOKUP(AL456,ACCESSORIES!F:J,5,FALSE),"N/A")</f>
        <v>N/A</v>
      </c>
      <c r="AN456" s="74" t="s">
        <v>85</v>
      </c>
      <c r="AO456" s="74">
        <v>18.3</v>
      </c>
      <c r="AP456" s="74">
        <v>90</v>
      </c>
      <c r="AQ456" s="74">
        <v>175</v>
      </c>
      <c r="AR456" s="34">
        <v>6</v>
      </c>
      <c r="AS456" s="34">
        <v>20.9</v>
      </c>
      <c r="AT456" s="34">
        <v>29</v>
      </c>
      <c r="AU456" s="34">
        <v>27.6</v>
      </c>
      <c r="AV456" s="34">
        <v>180.8</v>
      </c>
      <c r="AW456" s="34">
        <v>176.6</v>
      </c>
      <c r="AX456" s="77" t="s">
        <v>85</v>
      </c>
      <c r="AY456" s="49" t="s">
        <v>85</v>
      </c>
      <c r="AZ456" s="49" t="s">
        <v>85</v>
      </c>
      <c r="BA456" s="49">
        <v>76</v>
      </c>
      <c r="BB456" s="48">
        <f t="shared" si="130"/>
        <v>2.99</v>
      </c>
      <c r="BC456" s="3" t="s">
        <v>3176</v>
      </c>
      <c r="BD456" s="412">
        <f>_xlfn.IFNA(VLOOKUP(BC456,ACCESSORIES!F:J,5,FALSE),"N/A")</f>
        <v>119</v>
      </c>
      <c r="BE456" s="3" t="s">
        <v>1479</v>
      </c>
      <c r="BF456" s="412">
        <f>_xlfn.IFNA(VLOOKUP(BE456,ACCESSORIES!F:J,5,FALSE),"N/A")</f>
        <v>11</v>
      </c>
      <c r="BG456" s="70">
        <v>31</v>
      </c>
      <c r="BH456" s="50">
        <v>17.8740157480315</v>
      </c>
      <c r="BI456" s="50">
        <v>17.8740157480315</v>
      </c>
      <c r="BJ456" s="50">
        <v>10.944881889763799</v>
      </c>
      <c r="BK456" s="357">
        <f t="shared" si="133"/>
        <v>5.7300248000000116E-2</v>
      </c>
      <c r="BL456" s="3">
        <v>48</v>
      </c>
      <c r="BM456" s="107" t="s">
        <v>3771</v>
      </c>
      <c r="BN456" s="46" t="s">
        <v>3891</v>
      </c>
      <c r="BO456" s="74" t="s">
        <v>2713</v>
      </c>
      <c r="BP456" s="74" t="s">
        <v>5175</v>
      </c>
      <c r="BQ456" s="74" t="s">
        <v>5176</v>
      </c>
      <c r="BR456" s="74" t="s">
        <v>3932</v>
      </c>
      <c r="BS456" s="74" t="s">
        <v>4616</v>
      </c>
      <c r="BT456" s="74" t="s">
        <v>5032</v>
      </c>
      <c r="BU456" s="74" t="s">
        <v>3933</v>
      </c>
      <c r="BV456" s="74"/>
      <c r="BW456" s="74"/>
      <c r="BX456" s="74"/>
      <c r="BY456" s="300"/>
      <c r="BZ456" s="312"/>
      <c r="CA456" s="300"/>
      <c r="CB456" s="312"/>
      <c r="CC456" s="86" t="str">
        <f t="shared" si="127"/>
        <v>MR103 Beadlock, 15x8, -24mm Offset, 5x5.5, 108mm Centerbore, Machined - Raw, Race Drilled, w/ BH-H24100</v>
      </c>
      <c r="CD456" s="74" t="s">
        <v>3719</v>
      </c>
      <c r="CE456" s="74" t="s">
        <v>3720</v>
      </c>
      <c r="CF456" s="74" t="str">
        <f t="shared" si="128"/>
        <v>RACE (1XX)</v>
      </c>
    </row>
    <row r="457" spans="1:84" s="36" customFormat="1" ht="15" customHeight="1">
      <c r="A457" s="22">
        <f t="shared" si="131"/>
        <v>455</v>
      </c>
      <c r="B457" s="92" t="s">
        <v>84</v>
      </c>
      <c r="C457" s="92" t="s">
        <v>1056</v>
      </c>
      <c r="D457" s="3" t="s">
        <v>1843</v>
      </c>
      <c r="E457" s="84" t="str">
        <f>CONCATENATE(LEFT(D457,5),VLOOKUP(CONCATENATE(O457,"x",P457),'WHEEL PART NUMBER GUIDE'!$B$9:$C$51,2,FALSE),VLOOKUP(CONCATENATE(Q457, W457), 'WHEEL PART NUMBER GUIDE'!$Q$6:$R$98, 2, FALSE),VLOOKUP(Z457,'WHEEL PART NUMBER GUIDE'!$J$8:$K$54,2, FALSE),IF(V457="N/A",IF(ABS(T457)&lt;10,"0"&amp;ABS(T457),ABS(T457)),CONCATENATE(LEFT(V457,1),RIGHT(V457,1))), G457, H457)</f>
        <v>MR10358060324BR</v>
      </c>
      <c r="F457" s="84" t="str">
        <f t="shared" si="129"/>
        <v>MR10358060324BR</v>
      </c>
      <c r="G457" s="83" t="s">
        <v>1095</v>
      </c>
      <c r="H457" s="83" t="s">
        <v>4379</v>
      </c>
      <c r="I457" s="71" t="s">
        <v>4622</v>
      </c>
      <c r="J457" s="305">
        <v>44229.638344907406</v>
      </c>
      <c r="K457" s="78" t="s">
        <v>1230</v>
      </c>
      <c r="L457" s="328">
        <v>576</v>
      </c>
      <c r="M457" s="85">
        <f t="shared" si="124"/>
        <v>576</v>
      </c>
      <c r="N457" s="630"/>
      <c r="O457" s="3">
        <v>15</v>
      </c>
      <c r="P457" s="8">
        <v>8</v>
      </c>
      <c r="Q457" s="92" t="str">
        <f t="shared" si="132"/>
        <v>6x5.5</v>
      </c>
      <c r="R457" s="74">
        <v>6</v>
      </c>
      <c r="S457" s="3">
        <v>5.5</v>
      </c>
      <c r="T457" s="3">
        <v>-24</v>
      </c>
      <c r="U457" s="16">
        <v>3.5</v>
      </c>
      <c r="V457" s="93" t="s">
        <v>85</v>
      </c>
      <c r="W457" s="16">
        <v>108</v>
      </c>
      <c r="X457" s="76">
        <v>26.26</v>
      </c>
      <c r="Y457" s="47">
        <v>2700</v>
      </c>
      <c r="Z457" s="72" t="s">
        <v>5159</v>
      </c>
      <c r="AA457" s="72" t="s">
        <v>173</v>
      </c>
      <c r="AB457" s="47" t="str">
        <f t="shared" ref="AB457:AB520" si="142">_xlfn.CONCAT(O457,"x",P457,","," ",Q457,","," ",T457," ","OS",","," ",Y457," lbs")</f>
        <v>15x8, 6x5.5, -24 OS, 2700 lbs</v>
      </c>
      <c r="AC457" s="3" t="s">
        <v>85</v>
      </c>
      <c r="AD457" s="46" t="str">
        <f>IF(AC457="N/A","None",VLOOKUP(AC457,ACCESSORIES!F:N,9,FALSE))</f>
        <v>None</v>
      </c>
      <c r="AE457" s="82" t="str">
        <f>_xlfn.IFNA(VLOOKUP(AC457,ACCESSORIES!F:J,5,FALSE),"N/A")</f>
        <v>N/A</v>
      </c>
      <c r="AF457" s="80" t="s">
        <v>85</v>
      </c>
      <c r="AG457" s="3" t="s">
        <v>85</v>
      </c>
      <c r="AH457" s="73" t="s">
        <v>85</v>
      </c>
      <c r="AI457" s="2" t="s">
        <v>85</v>
      </c>
      <c r="AJ457" s="9" t="str">
        <f>_xlfn.IFNA(VLOOKUP(AI457,ACCESSORIES!F:J,5,FALSE),"N/A")</f>
        <v>N/A</v>
      </c>
      <c r="AK457" s="74" t="s">
        <v>237</v>
      </c>
      <c r="AL457" s="74" t="s">
        <v>85</v>
      </c>
      <c r="AM457" s="38" t="str">
        <f>_xlfn.IFNA(VLOOKUP(AL457,ACCESSORIES!F:J,5,FALSE),"N/A")</f>
        <v>N/A</v>
      </c>
      <c r="AN457" s="74" t="s">
        <v>85</v>
      </c>
      <c r="AO457" s="74">
        <v>18.3</v>
      </c>
      <c r="AP457" s="74">
        <v>90</v>
      </c>
      <c r="AQ457" s="74">
        <v>175</v>
      </c>
      <c r="AR457" s="34">
        <v>6</v>
      </c>
      <c r="AS457" s="34">
        <v>20.9</v>
      </c>
      <c r="AT457" s="34">
        <v>29</v>
      </c>
      <c r="AU457" s="34">
        <v>27.6</v>
      </c>
      <c r="AV457" s="34">
        <v>180.8</v>
      </c>
      <c r="AW457" s="34">
        <v>176.6</v>
      </c>
      <c r="AX457" s="77" t="s">
        <v>85</v>
      </c>
      <c r="AY457" s="49" t="s">
        <v>85</v>
      </c>
      <c r="AZ457" s="49" t="s">
        <v>85</v>
      </c>
      <c r="BA457" s="49">
        <v>76</v>
      </c>
      <c r="BB457" s="48">
        <f t="shared" si="130"/>
        <v>2.99</v>
      </c>
      <c r="BC457" s="3" t="s">
        <v>3176</v>
      </c>
      <c r="BD457" s="412">
        <f>_xlfn.IFNA(VLOOKUP(BC457,ACCESSORIES!F:J,5,FALSE),"N/A")</f>
        <v>119</v>
      </c>
      <c r="BE457" s="3" t="s">
        <v>1479</v>
      </c>
      <c r="BF457" s="412">
        <f>_xlfn.IFNA(VLOOKUP(BE457,ACCESSORIES!F:J,5,FALSE),"N/A")</f>
        <v>11</v>
      </c>
      <c r="BG457" s="70">
        <v>31</v>
      </c>
      <c r="BH457" s="50">
        <v>17.8740157480315</v>
      </c>
      <c r="BI457" s="50">
        <v>17.8740157480315</v>
      </c>
      <c r="BJ457" s="50">
        <v>10.944881889763799</v>
      </c>
      <c r="BK457" s="357">
        <f t="shared" si="133"/>
        <v>5.7300248000000116E-2</v>
      </c>
      <c r="BL457" s="3">
        <v>48</v>
      </c>
      <c r="BM457" s="107" t="s">
        <v>3771</v>
      </c>
      <c r="BN457" s="46" t="s">
        <v>3891</v>
      </c>
      <c r="BO457" s="74" t="s">
        <v>2713</v>
      </c>
      <c r="BP457" s="74" t="s">
        <v>5175</v>
      </c>
      <c r="BQ457" s="74" t="s">
        <v>5176</v>
      </c>
      <c r="BR457" s="74" t="s">
        <v>3932</v>
      </c>
      <c r="BS457" s="74" t="s">
        <v>4616</v>
      </c>
      <c r="BT457" s="74" t="s">
        <v>5032</v>
      </c>
      <c r="BU457" s="74" t="s">
        <v>3933</v>
      </c>
      <c r="BV457" s="74"/>
      <c r="BW457" s="74"/>
      <c r="BX457" s="74"/>
      <c r="BY457" s="300"/>
      <c r="BZ457" s="312"/>
      <c r="CA457" s="300"/>
      <c r="CB457" s="312"/>
      <c r="CC457" s="86" t="str">
        <f t="shared" si="127"/>
        <v>MR103 Beadlock, 15x8, -24mm Offset, 6x5.5, 108mm Centerbore, Machined - Raw, Race Drilled, w/ BH-H24100</v>
      </c>
      <c r="CD457" s="74" t="s">
        <v>3719</v>
      </c>
      <c r="CE457" s="74" t="s">
        <v>3720</v>
      </c>
      <c r="CF457" s="74" t="str">
        <f t="shared" si="128"/>
        <v>RACE (1XX)</v>
      </c>
    </row>
    <row r="458" spans="1:84" s="36" customFormat="1" ht="15" customHeight="1">
      <c r="A458" s="22">
        <f t="shared" si="131"/>
        <v>456</v>
      </c>
      <c r="B458" s="92" t="s">
        <v>84</v>
      </c>
      <c r="C458" s="92" t="s">
        <v>1056</v>
      </c>
      <c r="D458" s="3" t="s">
        <v>1843</v>
      </c>
      <c r="E458" s="84" t="str">
        <f>CONCATENATE(LEFT(D458,5),VLOOKUP(CONCATENATE(O458,"x",P458),'WHEEL PART NUMBER GUIDE'!$B$9:$C$51,2,FALSE),VLOOKUP(CONCATENATE(Q458, W458), 'WHEEL PART NUMBER GUIDE'!$Q$6:$R$98, 2, FALSE),VLOOKUP(Z458,'WHEEL PART NUMBER GUIDE'!$J$8:$K$54,2, FALSE),IF(V458="N/A",IF(ABS(T458)&lt;10,"0"&amp;ABS(T458),ABS(T458)),CONCATENATE(LEFT(V458,1),RIGHT(V458,1))), G458, H458)</f>
        <v>MR10379070312BR</v>
      </c>
      <c r="F458" s="84" t="str">
        <f t="shared" si="129"/>
        <v>MR10379070312BR</v>
      </c>
      <c r="G458" s="83" t="s">
        <v>1095</v>
      </c>
      <c r="H458" s="83" t="s">
        <v>4379</v>
      </c>
      <c r="I458" s="71" t="s">
        <v>832</v>
      </c>
      <c r="J458" s="305">
        <v>43101</v>
      </c>
      <c r="K458" s="78" t="s">
        <v>1230</v>
      </c>
      <c r="L458" s="328">
        <v>671</v>
      </c>
      <c r="M458" s="85">
        <f t="shared" ref="M458:M514" si="143">IF(K458="Coming Soon",L458,IF(K458="Active",L458,""))</f>
        <v>671</v>
      </c>
      <c r="N458" s="630"/>
      <c r="O458" s="3">
        <v>17</v>
      </c>
      <c r="P458" s="8">
        <v>9</v>
      </c>
      <c r="Q458" s="92" t="str">
        <f t="shared" si="132"/>
        <v>6x6.5</v>
      </c>
      <c r="R458" s="3">
        <v>6</v>
      </c>
      <c r="S458" s="3">
        <v>6.5</v>
      </c>
      <c r="T458" s="3">
        <v>-12</v>
      </c>
      <c r="U458" s="16">
        <v>4.5</v>
      </c>
      <c r="V458" s="93" t="s">
        <v>85</v>
      </c>
      <c r="W458" s="16">
        <v>108</v>
      </c>
      <c r="X458" s="8">
        <v>36.380000000000003</v>
      </c>
      <c r="Y458" s="47">
        <v>4000</v>
      </c>
      <c r="Z458" s="72" t="s">
        <v>5159</v>
      </c>
      <c r="AA458" s="72" t="s">
        <v>173</v>
      </c>
      <c r="AB458" s="47" t="str">
        <f t="shared" si="142"/>
        <v>17x9, 6x6.5, -12 OS, 4000 lbs</v>
      </c>
      <c r="AC458" s="3" t="s">
        <v>85</v>
      </c>
      <c r="AD458" s="46" t="str">
        <f>IF(AC458="N/A","None",VLOOKUP(AC458,ACCESSORIES!F:N,9,FALSE))</f>
        <v>None</v>
      </c>
      <c r="AE458" s="82" t="str">
        <f>_xlfn.IFNA(VLOOKUP(AC458,ACCESSORIES!F:J,5,FALSE),"N/A")</f>
        <v>N/A</v>
      </c>
      <c r="AF458" s="80" t="s">
        <v>85</v>
      </c>
      <c r="AG458" s="3" t="s">
        <v>85</v>
      </c>
      <c r="AH458" s="73" t="s">
        <v>85</v>
      </c>
      <c r="AI458" s="2" t="s">
        <v>85</v>
      </c>
      <c r="AJ458" s="9" t="str">
        <f>_xlfn.IFNA(VLOOKUP(AI458,ACCESSORIES!F:J,5,FALSE),"N/A")</f>
        <v>N/A</v>
      </c>
      <c r="AK458" s="74" t="s">
        <v>237</v>
      </c>
      <c r="AL458" s="74" t="s">
        <v>85</v>
      </c>
      <c r="AM458" s="38" t="str">
        <f>_xlfn.IFNA(VLOOKUP(AL458,ACCESSORIES!F:J,5,FALSE),"N/A")</f>
        <v>N/A</v>
      </c>
      <c r="AN458" s="74" t="s">
        <v>85</v>
      </c>
      <c r="AO458" s="74">
        <v>18.3</v>
      </c>
      <c r="AP458" s="74">
        <v>90</v>
      </c>
      <c r="AQ458" s="74">
        <v>204</v>
      </c>
      <c r="AR458" s="34">
        <v>0</v>
      </c>
      <c r="AS458" s="34">
        <v>0</v>
      </c>
      <c r="AT458" s="34">
        <v>28</v>
      </c>
      <c r="AU458" s="34">
        <v>37</v>
      </c>
      <c r="AV458" s="34">
        <v>206</v>
      </c>
      <c r="AW458" s="34">
        <v>204</v>
      </c>
      <c r="AX458" s="77" t="s">
        <v>85</v>
      </c>
      <c r="AY458" s="49" t="s">
        <v>85</v>
      </c>
      <c r="AZ458" s="49" t="s">
        <v>85</v>
      </c>
      <c r="BA458" s="49">
        <v>70</v>
      </c>
      <c r="BB458" s="48">
        <f t="shared" si="130"/>
        <v>2.76</v>
      </c>
      <c r="BC458" s="3" t="s">
        <v>2575</v>
      </c>
      <c r="BD458" s="412">
        <f>_xlfn.IFNA(VLOOKUP(BC458,ACCESSORIES!F:J,5,FALSE),"N/A")</f>
        <v>149</v>
      </c>
      <c r="BE458" s="3" t="s">
        <v>1480</v>
      </c>
      <c r="BF458" s="412">
        <f>_xlfn.IFNA(VLOOKUP(BE458,ACCESSORIES!F:J,5,FALSE),"N/A")</f>
        <v>11</v>
      </c>
      <c r="BG458" s="70">
        <v>42</v>
      </c>
      <c r="BH458" s="50">
        <v>20.4724409448819</v>
      </c>
      <c r="BI458" s="50">
        <v>20.4724409448819</v>
      </c>
      <c r="BJ458" s="50">
        <v>12.4409448818898</v>
      </c>
      <c r="BK458" s="357">
        <f t="shared" si="133"/>
        <v>8.5446400000000311E-2</v>
      </c>
      <c r="BL458" s="73">
        <v>36</v>
      </c>
      <c r="BM458" s="107" t="s">
        <v>3771</v>
      </c>
      <c r="BN458" s="46" t="s">
        <v>3891</v>
      </c>
      <c r="BO458" s="74" t="s">
        <v>2713</v>
      </c>
      <c r="BP458" s="74" t="s">
        <v>5175</v>
      </c>
      <c r="BQ458" s="74" t="s">
        <v>5176</v>
      </c>
      <c r="BR458" s="74" t="s">
        <v>3932</v>
      </c>
      <c r="BS458" s="74" t="s">
        <v>4616</v>
      </c>
      <c r="BT458" s="74" t="s">
        <v>5032</v>
      </c>
      <c r="BU458" s="74" t="s">
        <v>3933</v>
      </c>
      <c r="BV458" s="74"/>
      <c r="BW458" s="74"/>
      <c r="BX458" s="74"/>
      <c r="BY458" s="300"/>
      <c r="BZ458" s="312"/>
      <c r="CA458" s="300"/>
      <c r="CB458" s="312"/>
      <c r="CC458" s="86" t="str">
        <f t="shared" si="127"/>
        <v>MR103 Beadlock, 17x9, -12mm Offset, 6x6.5, 108mm Centerbore, Machined - Raw, Race Drilled, w/ BH-H24125</v>
      </c>
      <c r="CD458" s="74" t="s">
        <v>3719</v>
      </c>
      <c r="CE458" s="74" t="s">
        <v>3720</v>
      </c>
      <c r="CF458" s="74" t="str">
        <f t="shared" si="128"/>
        <v>RACE (1XX)</v>
      </c>
    </row>
    <row r="459" spans="1:84" s="36" customFormat="1" ht="15" customHeight="1">
      <c r="A459" s="22">
        <f t="shared" si="131"/>
        <v>457</v>
      </c>
      <c r="B459" s="92" t="s">
        <v>84</v>
      </c>
      <c r="C459" s="92" t="s">
        <v>1056</v>
      </c>
      <c r="D459" s="3" t="s">
        <v>1843</v>
      </c>
      <c r="E459" s="84" t="str">
        <f>CONCATENATE(LEFT(D459,5),VLOOKUP(CONCATENATE(O459,"x",P459),'WHEEL PART NUMBER GUIDE'!$B$9:$C$51,2,FALSE),VLOOKUP(CONCATENATE(Q459, W459), 'WHEEL PART NUMBER GUIDE'!$Q$6:$R$98, 2, FALSE),VLOOKUP(Z459,'WHEEL PART NUMBER GUIDE'!$J$8:$K$54,2, FALSE),IF(V459="N/A",IF(ABS(T459)&lt;10,"0"&amp;ABS(T459),ABS(T459)),CONCATENATE(LEFT(V459,1),RIGHT(V459,1))), G459, H459)</f>
        <v>MR10379055312BR</v>
      </c>
      <c r="F459" s="84" t="str">
        <f t="shared" si="129"/>
        <v>MR10379055312BR</v>
      </c>
      <c r="G459" s="83" t="s">
        <v>1095</v>
      </c>
      <c r="H459" s="83" t="s">
        <v>4379</v>
      </c>
      <c r="I459" s="71" t="s">
        <v>833</v>
      </c>
      <c r="J459" s="305">
        <v>43101</v>
      </c>
      <c r="K459" s="78" t="s">
        <v>1230</v>
      </c>
      <c r="L459" s="328">
        <v>671</v>
      </c>
      <c r="M459" s="85">
        <f t="shared" si="143"/>
        <v>671</v>
      </c>
      <c r="N459" s="630"/>
      <c r="O459" s="3">
        <v>17</v>
      </c>
      <c r="P459" s="8">
        <v>9</v>
      </c>
      <c r="Q459" s="92" t="str">
        <f t="shared" si="132"/>
        <v>5x5.5</v>
      </c>
      <c r="R459" s="3">
        <v>5</v>
      </c>
      <c r="S459" s="3">
        <v>5.5</v>
      </c>
      <c r="T459" s="3">
        <v>-12</v>
      </c>
      <c r="U459" s="16">
        <v>4.5</v>
      </c>
      <c r="V459" s="93" t="s">
        <v>85</v>
      </c>
      <c r="W459" s="16">
        <v>108</v>
      </c>
      <c r="X459" s="8">
        <v>36.71</v>
      </c>
      <c r="Y459" s="47">
        <v>4000</v>
      </c>
      <c r="Z459" s="72" t="s">
        <v>5159</v>
      </c>
      <c r="AA459" s="72" t="s">
        <v>173</v>
      </c>
      <c r="AB459" s="47" t="str">
        <f t="shared" si="142"/>
        <v>17x9, 5x5.5, -12 OS, 4000 lbs</v>
      </c>
      <c r="AC459" s="3" t="s">
        <v>85</v>
      </c>
      <c r="AD459" s="46" t="str">
        <f>IF(AC459="N/A","None",VLOOKUP(AC459,ACCESSORIES!F:N,9,FALSE))</f>
        <v>None</v>
      </c>
      <c r="AE459" s="82" t="str">
        <f>_xlfn.IFNA(VLOOKUP(AC459,ACCESSORIES!F:J,5,FALSE),"N/A")</f>
        <v>N/A</v>
      </c>
      <c r="AF459" s="80" t="s">
        <v>85</v>
      </c>
      <c r="AG459" s="3" t="s">
        <v>85</v>
      </c>
      <c r="AH459" s="73" t="s">
        <v>85</v>
      </c>
      <c r="AI459" s="2" t="s">
        <v>85</v>
      </c>
      <c r="AJ459" s="9" t="str">
        <f>_xlfn.IFNA(VLOOKUP(AI459,ACCESSORIES!F:J,5,FALSE),"N/A")</f>
        <v>N/A</v>
      </c>
      <c r="AK459" s="74" t="s">
        <v>237</v>
      </c>
      <c r="AL459" s="74" t="s">
        <v>85</v>
      </c>
      <c r="AM459" s="38" t="str">
        <f>_xlfn.IFNA(VLOOKUP(AL459,ACCESSORIES!F:J,5,FALSE),"N/A")</f>
        <v>N/A</v>
      </c>
      <c r="AN459" s="74" t="s">
        <v>85</v>
      </c>
      <c r="AO459" s="74">
        <v>18.3</v>
      </c>
      <c r="AP459" s="74">
        <v>90</v>
      </c>
      <c r="AQ459" s="74">
        <v>204</v>
      </c>
      <c r="AR459" s="34">
        <v>0</v>
      </c>
      <c r="AS459" s="34">
        <v>0</v>
      </c>
      <c r="AT459" s="34">
        <v>28</v>
      </c>
      <c r="AU459" s="34">
        <v>37</v>
      </c>
      <c r="AV459" s="34">
        <v>206</v>
      </c>
      <c r="AW459" s="34">
        <v>204</v>
      </c>
      <c r="AX459" s="77" t="s">
        <v>85</v>
      </c>
      <c r="AY459" s="49" t="s">
        <v>85</v>
      </c>
      <c r="AZ459" s="49" t="s">
        <v>85</v>
      </c>
      <c r="BA459" s="49">
        <v>70</v>
      </c>
      <c r="BB459" s="48">
        <f t="shared" si="130"/>
        <v>2.76</v>
      </c>
      <c r="BC459" s="3" t="s">
        <v>2575</v>
      </c>
      <c r="BD459" s="412">
        <f>_xlfn.IFNA(VLOOKUP(BC459,ACCESSORIES!F:J,5,FALSE),"N/A")</f>
        <v>149</v>
      </c>
      <c r="BE459" s="3" t="s">
        <v>1480</v>
      </c>
      <c r="BF459" s="412">
        <f>_xlfn.IFNA(VLOOKUP(BE459,ACCESSORIES!F:J,5,FALSE),"N/A")</f>
        <v>11</v>
      </c>
      <c r="BG459" s="70">
        <v>42</v>
      </c>
      <c r="BH459" s="50">
        <v>20.4724409448819</v>
      </c>
      <c r="BI459" s="50">
        <v>20.4724409448819</v>
      </c>
      <c r="BJ459" s="50">
        <v>12.4409448818898</v>
      </c>
      <c r="BK459" s="357">
        <f t="shared" si="133"/>
        <v>8.5446400000000311E-2</v>
      </c>
      <c r="BL459" s="73">
        <v>36</v>
      </c>
      <c r="BM459" s="107" t="s">
        <v>3771</v>
      </c>
      <c r="BN459" s="46" t="s">
        <v>3891</v>
      </c>
      <c r="BO459" s="74" t="s">
        <v>2713</v>
      </c>
      <c r="BP459" s="74" t="s">
        <v>5175</v>
      </c>
      <c r="BQ459" s="74" t="s">
        <v>5176</v>
      </c>
      <c r="BR459" s="74" t="s">
        <v>3932</v>
      </c>
      <c r="BS459" s="74" t="s">
        <v>4616</v>
      </c>
      <c r="BT459" s="74" t="s">
        <v>5032</v>
      </c>
      <c r="BU459" s="74" t="s">
        <v>3933</v>
      </c>
      <c r="BV459" s="74"/>
      <c r="BW459" s="74"/>
      <c r="BX459" s="74"/>
      <c r="BY459" s="300"/>
      <c r="BZ459" s="312"/>
      <c r="CA459" s="300"/>
      <c r="CB459" s="312"/>
      <c r="CC459" s="86" t="str">
        <f t="shared" si="127"/>
        <v>MR103 Beadlock, 17x9, -12mm Offset, 5x5.5, 108mm Centerbore, Machined - Raw, Race Drilled, w/ BH-H24125</v>
      </c>
      <c r="CD459" s="74" t="s">
        <v>3719</v>
      </c>
      <c r="CE459" s="74" t="s">
        <v>3720</v>
      </c>
      <c r="CF459" s="74" t="str">
        <f t="shared" si="128"/>
        <v>RACE (1XX)</v>
      </c>
    </row>
    <row r="460" spans="1:84" s="36" customFormat="1" ht="15" customHeight="1">
      <c r="A460" s="22">
        <f t="shared" si="131"/>
        <v>458</v>
      </c>
      <c r="B460" s="92" t="s">
        <v>84</v>
      </c>
      <c r="C460" s="92" t="s">
        <v>1056</v>
      </c>
      <c r="D460" s="3" t="s">
        <v>1843</v>
      </c>
      <c r="E460" s="84" t="str">
        <f>CONCATENATE(LEFT(D460,5),VLOOKUP(CONCATENATE(O460,"x",P460),'WHEEL PART NUMBER GUIDE'!$B$9:$C$51,2,FALSE),VLOOKUP(CONCATENATE(Q460, W460), 'WHEEL PART NUMBER GUIDE'!$Q$6:$R$98, 2, FALSE),VLOOKUP(Z460,'WHEEL PART NUMBER GUIDE'!$J$8:$K$54,2, FALSE),IF(V460="N/A",IF(ABS(T460)&lt;10,"0"&amp;ABS(T460),ABS(T460)),CONCATENATE(LEFT(V460,1),RIGHT(V460,1))), G460, H460)</f>
        <v>MR10379060312B</v>
      </c>
      <c r="F460" s="84" t="str">
        <f t="shared" si="129"/>
        <v>MR10379060312B</v>
      </c>
      <c r="G460" s="83" t="s">
        <v>1095</v>
      </c>
      <c r="H460" s="83"/>
      <c r="I460" s="71" t="s">
        <v>4462</v>
      </c>
      <c r="J460" s="306">
        <v>44159</v>
      </c>
      <c r="K460" s="78" t="s">
        <v>1230</v>
      </c>
      <c r="L460" s="328">
        <v>671</v>
      </c>
      <c r="M460" s="85">
        <f t="shared" si="143"/>
        <v>671</v>
      </c>
      <c r="N460" s="630"/>
      <c r="O460" s="3">
        <v>17</v>
      </c>
      <c r="P460" s="8">
        <v>9</v>
      </c>
      <c r="Q460" s="92" t="str">
        <f t="shared" si="132"/>
        <v>6x5.5</v>
      </c>
      <c r="R460" s="3">
        <v>6</v>
      </c>
      <c r="S460" s="3">
        <v>5.5</v>
      </c>
      <c r="T460" s="3">
        <v>-12</v>
      </c>
      <c r="U460" s="16">
        <v>4.5</v>
      </c>
      <c r="V460" s="93" t="s">
        <v>85</v>
      </c>
      <c r="W460" s="16">
        <v>108</v>
      </c>
      <c r="X460" s="76">
        <v>35.28</v>
      </c>
      <c r="Y460" s="47">
        <v>4000</v>
      </c>
      <c r="Z460" s="72" t="s">
        <v>5159</v>
      </c>
      <c r="AA460" s="72" t="s">
        <v>173</v>
      </c>
      <c r="AB460" s="47" t="str">
        <f t="shared" si="142"/>
        <v>17x9, 6x5.5, -12 OS, 4000 lbs</v>
      </c>
      <c r="AC460" s="3" t="s">
        <v>85</v>
      </c>
      <c r="AD460" s="46" t="str">
        <f>IF(AC460="N/A","None",VLOOKUP(AC460,ACCESSORIES!F:N,9,FALSE))</f>
        <v>None</v>
      </c>
      <c r="AE460" s="82" t="str">
        <f>_xlfn.IFNA(VLOOKUP(AC460,ACCESSORIES!F:J,5,FALSE),"N/A")</f>
        <v>N/A</v>
      </c>
      <c r="AF460" s="80" t="s">
        <v>85</v>
      </c>
      <c r="AG460" s="3" t="s">
        <v>85</v>
      </c>
      <c r="AH460" s="73" t="s">
        <v>85</v>
      </c>
      <c r="AI460" s="2" t="s">
        <v>85</v>
      </c>
      <c r="AJ460" s="9" t="str">
        <f>_xlfn.IFNA(VLOOKUP(AI460,ACCESSORIES!F:J,5,FALSE),"N/A")</f>
        <v>N/A</v>
      </c>
      <c r="AK460" s="74" t="s">
        <v>237</v>
      </c>
      <c r="AL460" s="74" t="s">
        <v>85</v>
      </c>
      <c r="AM460" s="38" t="str">
        <f>_xlfn.IFNA(VLOOKUP(AL460,ACCESSORIES!F:J,5,FALSE),"N/A")</f>
        <v>N/A</v>
      </c>
      <c r="AN460" s="74" t="s">
        <v>85</v>
      </c>
      <c r="AO460" s="74">
        <v>16.2</v>
      </c>
      <c r="AP460" s="74">
        <v>60</v>
      </c>
      <c r="AQ460" s="74">
        <v>175</v>
      </c>
      <c r="AR460" s="34">
        <v>0</v>
      </c>
      <c r="AS460" s="34">
        <v>0</v>
      </c>
      <c r="AT460" s="34">
        <v>28</v>
      </c>
      <c r="AU460" s="34">
        <v>37</v>
      </c>
      <c r="AV460" s="34">
        <v>206</v>
      </c>
      <c r="AW460" s="34">
        <v>204</v>
      </c>
      <c r="AX460" s="77" t="s">
        <v>85</v>
      </c>
      <c r="AY460" s="49" t="s">
        <v>85</v>
      </c>
      <c r="AZ460" s="49" t="s">
        <v>85</v>
      </c>
      <c r="BA460" s="49">
        <v>70</v>
      </c>
      <c r="BB460" s="48">
        <f t="shared" si="130"/>
        <v>2.76</v>
      </c>
      <c r="BC460" s="3" t="s">
        <v>2575</v>
      </c>
      <c r="BD460" s="412">
        <f>_xlfn.IFNA(VLOOKUP(BC460,ACCESSORIES!F:J,5,FALSE),"N/A")</f>
        <v>149</v>
      </c>
      <c r="BE460" s="3" t="s">
        <v>1480</v>
      </c>
      <c r="BF460" s="412">
        <f>_xlfn.IFNA(VLOOKUP(BE460,ACCESSORIES!F:J,5,FALSE),"N/A")</f>
        <v>11</v>
      </c>
      <c r="BG460" s="70">
        <v>41</v>
      </c>
      <c r="BH460" s="50">
        <v>20.4724409448819</v>
      </c>
      <c r="BI460" s="50">
        <v>20.4724409448819</v>
      </c>
      <c r="BJ460" s="50">
        <v>12.4409448818898</v>
      </c>
      <c r="BK460" s="357">
        <f t="shared" si="133"/>
        <v>8.5446400000000311E-2</v>
      </c>
      <c r="BL460" s="73">
        <v>36</v>
      </c>
      <c r="BM460" s="107" t="s">
        <v>3771</v>
      </c>
      <c r="BN460" s="46" t="s">
        <v>3891</v>
      </c>
      <c r="BO460" s="74" t="s">
        <v>2713</v>
      </c>
      <c r="BP460" s="74" t="s">
        <v>5175</v>
      </c>
      <c r="BQ460" s="74" t="s">
        <v>5176</v>
      </c>
      <c r="BR460" s="74" t="s">
        <v>3932</v>
      </c>
      <c r="BS460" s="74" t="s">
        <v>4616</v>
      </c>
      <c r="BT460" s="74" t="s">
        <v>5032</v>
      </c>
      <c r="BU460" s="74" t="s">
        <v>3933</v>
      </c>
      <c r="BV460" s="74"/>
      <c r="BW460" s="74"/>
      <c r="BX460" s="74"/>
      <c r="BY460" s="300"/>
      <c r="BZ460" s="312"/>
      <c r="CA460" s="300"/>
      <c r="CB460" s="312"/>
      <c r="CC460" s="86" t="str">
        <f t="shared" si="127"/>
        <v>MR103 Beadlock, 17x9, -12mm Offset, 6x5.5, 108mm Centerbore, Machined - Raw, w/ BH-H24125</v>
      </c>
      <c r="CD460" s="74" t="s">
        <v>3719</v>
      </c>
      <c r="CE460" s="74" t="s">
        <v>3720</v>
      </c>
      <c r="CF460" s="74" t="str">
        <f t="shared" si="128"/>
        <v>RACE (1XX)</v>
      </c>
    </row>
    <row r="461" spans="1:84" s="36" customFormat="1" ht="15" customHeight="1">
      <c r="A461" s="22">
        <f t="shared" si="131"/>
        <v>459</v>
      </c>
      <c r="B461" s="92" t="s">
        <v>84</v>
      </c>
      <c r="C461" s="92" t="s">
        <v>1056</v>
      </c>
      <c r="D461" s="3" t="s">
        <v>1843</v>
      </c>
      <c r="E461" s="84" t="str">
        <f>CONCATENATE(LEFT(D461,5),VLOOKUP(CONCATENATE(O461,"x",P461),'WHEEL PART NUMBER GUIDE'!$B$9:$C$51,2,FALSE),VLOOKUP(CONCATENATE(Q461, W461), 'WHEEL PART NUMBER GUIDE'!$Q$6:$R$98, 2, FALSE),VLOOKUP(Z461,'WHEEL PART NUMBER GUIDE'!$J$8:$K$54,2, FALSE),IF(V461="N/A",IF(ABS(T461)&lt;10,"0"&amp;ABS(T461),ABS(T461)),CONCATENATE(LEFT(V461,1),RIGHT(V461,1))), G461, H461)</f>
        <v>MR10379060312BR</v>
      </c>
      <c r="F461" s="84" t="str">
        <f t="shared" si="129"/>
        <v>MR10379060312BR</v>
      </c>
      <c r="G461" s="83" t="s">
        <v>1095</v>
      </c>
      <c r="H461" s="83" t="s">
        <v>4379</v>
      </c>
      <c r="I461" s="71" t="s">
        <v>4609</v>
      </c>
      <c r="J461" s="306">
        <v>44189</v>
      </c>
      <c r="K461" s="78" t="s">
        <v>1230</v>
      </c>
      <c r="L461" s="328">
        <v>671</v>
      </c>
      <c r="M461" s="85">
        <f t="shared" si="143"/>
        <v>671</v>
      </c>
      <c r="N461" s="630"/>
      <c r="O461" s="3">
        <v>17</v>
      </c>
      <c r="P461" s="8">
        <v>9</v>
      </c>
      <c r="Q461" s="92" t="str">
        <f t="shared" si="132"/>
        <v>6x5.5</v>
      </c>
      <c r="R461" s="3">
        <v>6</v>
      </c>
      <c r="S461" s="3">
        <v>5.5</v>
      </c>
      <c r="T461" s="3">
        <v>-12</v>
      </c>
      <c r="U461" s="16">
        <v>4.5</v>
      </c>
      <c r="V461" s="93" t="s">
        <v>85</v>
      </c>
      <c r="W461" s="16">
        <v>108</v>
      </c>
      <c r="X461" s="16">
        <v>35.06</v>
      </c>
      <c r="Y461" s="47">
        <v>4000</v>
      </c>
      <c r="Z461" s="72" t="s">
        <v>5159</v>
      </c>
      <c r="AA461" s="72" t="s">
        <v>173</v>
      </c>
      <c r="AB461" s="47" t="str">
        <f t="shared" si="142"/>
        <v>17x9, 6x5.5, -12 OS, 4000 lbs</v>
      </c>
      <c r="AC461" s="3" t="s">
        <v>85</v>
      </c>
      <c r="AD461" s="46" t="str">
        <f>IF(AC461="N/A","None",VLOOKUP(AC461,ACCESSORIES!F:N,9,FALSE))</f>
        <v>None</v>
      </c>
      <c r="AE461" s="82" t="str">
        <f>_xlfn.IFNA(VLOOKUP(AC461,ACCESSORIES!F:J,5,FALSE),"N/A")</f>
        <v>N/A</v>
      </c>
      <c r="AF461" s="80" t="s">
        <v>85</v>
      </c>
      <c r="AG461" s="3" t="s">
        <v>85</v>
      </c>
      <c r="AH461" s="73" t="s">
        <v>85</v>
      </c>
      <c r="AI461" s="2" t="s">
        <v>85</v>
      </c>
      <c r="AJ461" s="9" t="str">
        <f>_xlfn.IFNA(VLOOKUP(AI461,ACCESSORIES!F:J,5,FALSE),"N/A")</f>
        <v>N/A</v>
      </c>
      <c r="AK461" s="74" t="s">
        <v>237</v>
      </c>
      <c r="AL461" s="74" t="s">
        <v>85</v>
      </c>
      <c r="AM461" s="38" t="str">
        <f>_xlfn.IFNA(VLOOKUP(AL461,ACCESSORIES!F:J,5,FALSE),"N/A")</f>
        <v>N/A</v>
      </c>
      <c r="AN461" s="74" t="s">
        <v>85</v>
      </c>
      <c r="AO461" s="74">
        <v>18.3</v>
      </c>
      <c r="AP461" s="74">
        <v>90</v>
      </c>
      <c r="AQ461" s="74">
        <v>175</v>
      </c>
      <c r="AR461" s="34">
        <v>0</v>
      </c>
      <c r="AS461" s="34">
        <v>0</v>
      </c>
      <c r="AT461" s="34">
        <v>28</v>
      </c>
      <c r="AU461" s="34">
        <v>37</v>
      </c>
      <c r="AV461" s="34">
        <v>206</v>
      </c>
      <c r="AW461" s="34">
        <v>204</v>
      </c>
      <c r="AX461" s="77" t="s">
        <v>85</v>
      </c>
      <c r="AY461" s="49" t="s">
        <v>85</v>
      </c>
      <c r="AZ461" s="49" t="s">
        <v>85</v>
      </c>
      <c r="BA461" s="49">
        <v>70</v>
      </c>
      <c r="BB461" s="48">
        <f t="shared" si="130"/>
        <v>2.76</v>
      </c>
      <c r="BC461" s="3" t="s">
        <v>2575</v>
      </c>
      <c r="BD461" s="412">
        <f>_xlfn.IFNA(VLOOKUP(BC461,ACCESSORIES!F:J,5,FALSE),"N/A")</f>
        <v>149</v>
      </c>
      <c r="BE461" s="3" t="s">
        <v>1480</v>
      </c>
      <c r="BF461" s="412">
        <f>_xlfn.IFNA(VLOOKUP(BE461,ACCESSORIES!F:J,5,FALSE),"N/A")</f>
        <v>11</v>
      </c>
      <c r="BG461" s="70">
        <v>40</v>
      </c>
      <c r="BH461" s="50">
        <v>20.4724409448819</v>
      </c>
      <c r="BI461" s="50">
        <v>20.4724409448819</v>
      </c>
      <c r="BJ461" s="50">
        <v>12.4409448818898</v>
      </c>
      <c r="BK461" s="357">
        <f t="shared" si="133"/>
        <v>8.5446400000000311E-2</v>
      </c>
      <c r="BL461" s="73">
        <v>36</v>
      </c>
      <c r="BM461" s="107" t="s">
        <v>3771</v>
      </c>
      <c r="BN461" s="46" t="s">
        <v>3891</v>
      </c>
      <c r="BO461" s="74" t="s">
        <v>2713</v>
      </c>
      <c r="BP461" s="74" t="s">
        <v>5175</v>
      </c>
      <c r="BQ461" s="74" t="s">
        <v>5176</v>
      </c>
      <c r="BR461" s="74" t="s">
        <v>3932</v>
      </c>
      <c r="BS461" s="74" t="s">
        <v>4616</v>
      </c>
      <c r="BT461" s="74" t="s">
        <v>5032</v>
      </c>
      <c r="BU461" s="74" t="s">
        <v>3933</v>
      </c>
      <c r="BV461" s="74"/>
      <c r="BW461" s="74"/>
      <c r="BX461" s="74"/>
      <c r="BY461" s="300"/>
      <c r="BZ461" s="312"/>
      <c r="CA461" s="300"/>
      <c r="CB461" s="312"/>
      <c r="CC461" s="86" t="str">
        <f t="shared" si="127"/>
        <v>MR103 Beadlock, 17x9, -12mm Offset, 6x5.5, 108mm Centerbore, Machined - Raw, Race Drilled, w/ BH-H24125</v>
      </c>
      <c r="CD461" s="74" t="s">
        <v>3719</v>
      </c>
      <c r="CE461" s="74" t="s">
        <v>3720</v>
      </c>
      <c r="CF461" s="74" t="str">
        <f t="shared" si="128"/>
        <v>RACE (1XX)</v>
      </c>
    </row>
    <row r="462" spans="1:84" s="36" customFormat="1" ht="15" customHeight="1">
      <c r="A462" s="22">
        <f t="shared" si="131"/>
        <v>460</v>
      </c>
      <c r="B462" s="92" t="s">
        <v>84</v>
      </c>
      <c r="C462" s="92" t="s">
        <v>1056</v>
      </c>
      <c r="D462" s="3" t="s">
        <v>1843</v>
      </c>
      <c r="E462" s="84" t="str">
        <f>CONCATENATE(LEFT(D462,5),VLOOKUP(CONCATENATE(O462,"x",P462),'WHEEL PART NUMBER GUIDE'!$B$9:$C$51,2,FALSE),VLOOKUP(CONCATENATE(Q462, W462), 'WHEEL PART NUMBER GUIDE'!$Q$6:$R$98, 2, FALSE),VLOOKUP(Z462,'WHEEL PART NUMBER GUIDE'!$J$8:$K$54,2, FALSE),IF(V462="N/A",IF(ABS(T462)&lt;10,"0"&amp;ABS(T462),ABS(T462)),CONCATENATE(LEFT(V462,1),RIGHT(V462,1))), G462, H462)</f>
        <v>MR10379080312B</v>
      </c>
      <c r="F462" s="84" t="str">
        <f t="shared" si="129"/>
        <v>MR10379080312B</v>
      </c>
      <c r="G462" s="83" t="s">
        <v>1095</v>
      </c>
      <c r="H462" s="83"/>
      <c r="I462" s="71" t="s">
        <v>4463</v>
      </c>
      <c r="J462" s="306">
        <v>44159</v>
      </c>
      <c r="K462" s="78" t="s">
        <v>1230</v>
      </c>
      <c r="L462" s="328">
        <v>671</v>
      </c>
      <c r="M462" s="85">
        <f t="shared" si="143"/>
        <v>671</v>
      </c>
      <c r="N462" s="630"/>
      <c r="O462" s="3">
        <v>17</v>
      </c>
      <c r="P462" s="8">
        <v>9</v>
      </c>
      <c r="Q462" s="92" t="str">
        <f t="shared" si="132"/>
        <v>8x6.5</v>
      </c>
      <c r="R462" s="3">
        <v>8</v>
      </c>
      <c r="S462" s="3">
        <v>6.5</v>
      </c>
      <c r="T462" s="3">
        <v>-12</v>
      </c>
      <c r="U462" s="16">
        <v>4.5</v>
      </c>
      <c r="V462" s="93" t="s">
        <v>85</v>
      </c>
      <c r="W462" s="16">
        <v>130.81</v>
      </c>
      <c r="X462" s="76">
        <v>34.840000000000003</v>
      </c>
      <c r="Y462" s="47">
        <v>4000</v>
      </c>
      <c r="Z462" s="72" t="s">
        <v>5159</v>
      </c>
      <c r="AA462" s="72" t="s">
        <v>173</v>
      </c>
      <c r="AB462" s="47" t="str">
        <f t="shared" si="142"/>
        <v>17x9, 8x6.5, -12 OS, 4000 lbs</v>
      </c>
      <c r="AC462" s="3" t="s">
        <v>85</v>
      </c>
      <c r="AD462" s="46" t="str">
        <f>IF(AC462="N/A","None",VLOOKUP(AC462,ACCESSORIES!F:N,9,FALSE))</f>
        <v>None</v>
      </c>
      <c r="AE462" s="82" t="str">
        <f>_xlfn.IFNA(VLOOKUP(AC462,ACCESSORIES!F:J,5,FALSE),"N/A")</f>
        <v>N/A</v>
      </c>
      <c r="AF462" s="80" t="s">
        <v>85</v>
      </c>
      <c r="AG462" s="3" t="s">
        <v>85</v>
      </c>
      <c r="AH462" s="73" t="s">
        <v>85</v>
      </c>
      <c r="AI462" s="2" t="s">
        <v>85</v>
      </c>
      <c r="AJ462" s="9" t="str">
        <f>_xlfn.IFNA(VLOOKUP(AI462,ACCESSORIES!F:J,5,FALSE),"N/A")</f>
        <v>N/A</v>
      </c>
      <c r="AK462" s="74" t="s">
        <v>237</v>
      </c>
      <c r="AL462" s="74" t="s">
        <v>85</v>
      </c>
      <c r="AM462" s="38" t="str">
        <f>_xlfn.IFNA(VLOOKUP(AL462,ACCESSORIES!F:J,5,FALSE),"N/A")</f>
        <v>N/A</v>
      </c>
      <c r="AN462" s="74" t="s">
        <v>85</v>
      </c>
      <c r="AO462" s="74">
        <v>16.2</v>
      </c>
      <c r="AP462" s="74">
        <v>60</v>
      </c>
      <c r="AQ462" s="74">
        <v>203</v>
      </c>
      <c r="AR462" s="34">
        <v>0</v>
      </c>
      <c r="AS462" s="34">
        <v>0</v>
      </c>
      <c r="AT462" s="34">
        <v>28</v>
      </c>
      <c r="AU462" s="34">
        <v>37</v>
      </c>
      <c r="AV462" s="34">
        <v>206</v>
      </c>
      <c r="AW462" s="34">
        <v>204</v>
      </c>
      <c r="AX462" s="77" t="s">
        <v>85</v>
      </c>
      <c r="AY462" s="49" t="s">
        <v>85</v>
      </c>
      <c r="AZ462" s="49" t="s">
        <v>85</v>
      </c>
      <c r="BA462" s="49">
        <v>70</v>
      </c>
      <c r="BB462" s="48">
        <f t="shared" si="130"/>
        <v>2.76</v>
      </c>
      <c r="BC462" s="3" t="s">
        <v>2575</v>
      </c>
      <c r="BD462" s="412">
        <f>_xlfn.IFNA(VLOOKUP(BC462,ACCESSORIES!F:J,5,FALSE),"N/A")</f>
        <v>149</v>
      </c>
      <c r="BE462" s="3" t="s">
        <v>1480</v>
      </c>
      <c r="BF462" s="412">
        <f>_xlfn.IFNA(VLOOKUP(BE462,ACCESSORIES!F:J,5,FALSE),"N/A")</f>
        <v>11</v>
      </c>
      <c r="BG462" s="70">
        <v>40</v>
      </c>
      <c r="BH462" s="50">
        <v>20.4724409448819</v>
      </c>
      <c r="BI462" s="50">
        <v>20.4724409448819</v>
      </c>
      <c r="BJ462" s="50">
        <v>12.4409448818898</v>
      </c>
      <c r="BK462" s="357">
        <f t="shared" si="133"/>
        <v>8.5446400000000311E-2</v>
      </c>
      <c r="BL462" s="73">
        <v>36</v>
      </c>
      <c r="BM462" s="107" t="s">
        <v>3771</v>
      </c>
      <c r="BN462" s="46" t="s">
        <v>3891</v>
      </c>
      <c r="BO462" s="74" t="s">
        <v>2713</v>
      </c>
      <c r="BP462" s="74" t="s">
        <v>5175</v>
      </c>
      <c r="BQ462" s="74" t="s">
        <v>5176</v>
      </c>
      <c r="BR462" s="74" t="s">
        <v>3932</v>
      </c>
      <c r="BS462" s="74" t="s">
        <v>4616</v>
      </c>
      <c r="BT462" s="74" t="s">
        <v>5032</v>
      </c>
      <c r="BU462" s="74" t="s">
        <v>3933</v>
      </c>
      <c r="BV462" s="74"/>
      <c r="BW462" s="74"/>
      <c r="BX462" s="74"/>
      <c r="BY462" s="300"/>
      <c r="BZ462" s="312"/>
      <c r="CA462" s="300"/>
      <c r="CB462" s="312"/>
      <c r="CC462" s="86" t="str">
        <f t="shared" si="127"/>
        <v>MR103 Beadlock, 17x9, -12mm Offset, 8x6.5, 130.81mm Centerbore, Machined - Raw, w/ BH-H24125</v>
      </c>
      <c r="CD462" s="74" t="s">
        <v>3719</v>
      </c>
      <c r="CE462" s="74" t="s">
        <v>3720</v>
      </c>
      <c r="CF462" s="74" t="str">
        <f t="shared" si="128"/>
        <v>RACE (1XX)</v>
      </c>
    </row>
    <row r="463" spans="1:84" s="36" customFormat="1" ht="15" customHeight="1">
      <c r="A463" s="22">
        <f t="shared" si="131"/>
        <v>461</v>
      </c>
      <c r="B463" s="92" t="s">
        <v>84</v>
      </c>
      <c r="C463" s="92" t="s">
        <v>1056</v>
      </c>
      <c r="D463" s="3" t="s">
        <v>1843</v>
      </c>
      <c r="E463" s="84" t="str">
        <f>CONCATENATE(LEFT(D463,5),VLOOKUP(CONCATENATE(O463,"x",P463),'WHEEL PART NUMBER GUIDE'!$B$9:$C$51,2,FALSE),VLOOKUP(CONCATENATE(Q463, W463), 'WHEEL PART NUMBER GUIDE'!$Q$6:$R$98, 2, FALSE),VLOOKUP(Z463,'WHEEL PART NUMBER GUIDE'!$J$8:$K$54,2, FALSE),IF(V463="N/A",IF(ABS(T463)&lt;10,"0"&amp;ABS(T463),ABS(T463)),CONCATENATE(LEFT(V463,1),RIGHT(V463,1))), G463, H463)</f>
        <v>MR10379087312B</v>
      </c>
      <c r="F463" s="84" t="str">
        <f t="shared" si="129"/>
        <v>MR10379087312B</v>
      </c>
      <c r="G463" s="83" t="s">
        <v>1095</v>
      </c>
      <c r="H463" s="83"/>
      <c r="I463" s="71" t="s">
        <v>4464</v>
      </c>
      <c r="J463" s="306">
        <v>44159</v>
      </c>
      <c r="K463" s="78" t="s">
        <v>1230</v>
      </c>
      <c r="L463" s="328">
        <v>671</v>
      </c>
      <c r="M463" s="85">
        <f t="shared" si="143"/>
        <v>671</v>
      </c>
      <c r="N463" s="630"/>
      <c r="O463" s="3">
        <v>17</v>
      </c>
      <c r="P463" s="8">
        <v>9</v>
      </c>
      <c r="Q463" s="92" t="str">
        <f t="shared" si="132"/>
        <v>8x170</v>
      </c>
      <c r="R463" s="3">
        <v>8</v>
      </c>
      <c r="S463" s="3">
        <v>170</v>
      </c>
      <c r="T463" s="3">
        <v>-12</v>
      </c>
      <c r="U463" s="16">
        <v>4.5</v>
      </c>
      <c r="V463" s="93" t="s">
        <v>85</v>
      </c>
      <c r="W463" s="16">
        <v>130.81</v>
      </c>
      <c r="X463" s="76">
        <v>35.06</v>
      </c>
      <c r="Y463" s="47">
        <v>4000</v>
      </c>
      <c r="Z463" s="72" t="s">
        <v>5159</v>
      </c>
      <c r="AA463" s="72" t="s">
        <v>173</v>
      </c>
      <c r="AB463" s="47" t="str">
        <f t="shared" si="142"/>
        <v>17x9, 8x170, -12 OS, 4000 lbs</v>
      </c>
      <c r="AC463" s="3" t="s">
        <v>85</v>
      </c>
      <c r="AD463" s="46" t="str">
        <f>IF(AC463="N/A","None",VLOOKUP(AC463,ACCESSORIES!F:N,9,FALSE))</f>
        <v>None</v>
      </c>
      <c r="AE463" s="82" t="str">
        <f>_xlfn.IFNA(VLOOKUP(AC463,ACCESSORIES!F:J,5,FALSE),"N/A")</f>
        <v>N/A</v>
      </c>
      <c r="AF463" s="80" t="s">
        <v>85</v>
      </c>
      <c r="AG463" s="3" t="s">
        <v>85</v>
      </c>
      <c r="AH463" s="73" t="s">
        <v>85</v>
      </c>
      <c r="AI463" s="2" t="s">
        <v>85</v>
      </c>
      <c r="AJ463" s="9" t="str">
        <f>_xlfn.IFNA(VLOOKUP(AI463,ACCESSORIES!F:J,5,FALSE),"N/A")</f>
        <v>N/A</v>
      </c>
      <c r="AK463" s="74" t="s">
        <v>237</v>
      </c>
      <c r="AL463" s="74" t="s">
        <v>85</v>
      </c>
      <c r="AM463" s="38" t="str">
        <f>_xlfn.IFNA(VLOOKUP(AL463,ACCESSORIES!F:J,5,FALSE),"N/A")</f>
        <v>N/A</v>
      </c>
      <c r="AN463" s="74" t="s">
        <v>85</v>
      </c>
      <c r="AO463" s="74">
        <v>16.2</v>
      </c>
      <c r="AP463" s="74">
        <v>60</v>
      </c>
      <c r="AQ463" s="74">
        <v>203</v>
      </c>
      <c r="AR463" s="34">
        <v>0</v>
      </c>
      <c r="AS463" s="34">
        <v>0</v>
      </c>
      <c r="AT463" s="34">
        <v>28</v>
      </c>
      <c r="AU463" s="34">
        <v>37</v>
      </c>
      <c r="AV463" s="34">
        <v>206</v>
      </c>
      <c r="AW463" s="34">
        <v>204</v>
      </c>
      <c r="AX463" s="77" t="s">
        <v>85</v>
      </c>
      <c r="AY463" s="49" t="s">
        <v>85</v>
      </c>
      <c r="AZ463" s="49" t="s">
        <v>85</v>
      </c>
      <c r="BA463" s="49">
        <v>70</v>
      </c>
      <c r="BB463" s="48">
        <f t="shared" si="130"/>
        <v>2.76</v>
      </c>
      <c r="BC463" s="3" t="s">
        <v>2575</v>
      </c>
      <c r="BD463" s="412">
        <f>_xlfn.IFNA(VLOOKUP(BC463,ACCESSORIES!F:J,5,FALSE),"N/A")</f>
        <v>149</v>
      </c>
      <c r="BE463" s="3" t="s">
        <v>1480</v>
      </c>
      <c r="BF463" s="412">
        <f>_xlfn.IFNA(VLOOKUP(BE463,ACCESSORIES!F:J,5,FALSE),"N/A")</f>
        <v>11</v>
      </c>
      <c r="BG463" s="70">
        <v>40</v>
      </c>
      <c r="BH463" s="50">
        <v>20.4724409448819</v>
      </c>
      <c r="BI463" s="50">
        <v>20.4724409448819</v>
      </c>
      <c r="BJ463" s="50">
        <v>12.4409448818898</v>
      </c>
      <c r="BK463" s="357">
        <f t="shared" si="133"/>
        <v>8.5446400000000311E-2</v>
      </c>
      <c r="BL463" s="73">
        <v>36</v>
      </c>
      <c r="BM463" s="107" t="s">
        <v>3771</v>
      </c>
      <c r="BN463" s="46" t="s">
        <v>3891</v>
      </c>
      <c r="BO463" s="74" t="s">
        <v>2713</v>
      </c>
      <c r="BP463" s="74" t="s">
        <v>5175</v>
      </c>
      <c r="BQ463" s="74" t="s">
        <v>5176</v>
      </c>
      <c r="BR463" s="74" t="s">
        <v>3932</v>
      </c>
      <c r="BS463" s="74" t="s">
        <v>4616</v>
      </c>
      <c r="BT463" s="74" t="s">
        <v>5032</v>
      </c>
      <c r="BU463" s="74" t="s">
        <v>3933</v>
      </c>
      <c r="BV463" s="74"/>
      <c r="BW463" s="74"/>
      <c r="BX463" s="74"/>
      <c r="BY463" s="300"/>
      <c r="BZ463" s="312"/>
      <c r="CA463" s="300"/>
      <c r="CB463" s="312"/>
      <c r="CC463" s="86" t="str">
        <f t="shared" si="127"/>
        <v>MR103 Beadlock, 17x9, -12mm Offset, 8x170, 130.81mm Centerbore, Machined - Raw, w/ BH-H24125</v>
      </c>
      <c r="CD463" s="74" t="s">
        <v>3719</v>
      </c>
      <c r="CE463" s="74" t="s">
        <v>3720</v>
      </c>
      <c r="CF463" s="74" t="str">
        <f t="shared" si="128"/>
        <v>RACE (1XX)</v>
      </c>
    </row>
    <row r="464" spans="1:84" s="36" customFormat="1" ht="15" customHeight="1">
      <c r="A464" s="22">
        <f t="shared" si="131"/>
        <v>462</v>
      </c>
      <c r="B464" s="92" t="s">
        <v>84</v>
      </c>
      <c r="C464" s="92" t="s">
        <v>1056</v>
      </c>
      <c r="D464" s="3" t="s">
        <v>1843</v>
      </c>
      <c r="E464" s="84" t="str">
        <f>CONCATENATE(LEFT(D464,5),VLOOKUP(CONCATENATE(O464,"x",P464),'WHEEL PART NUMBER GUIDE'!$B$9:$C$51,2,FALSE),VLOOKUP(CONCATENATE(Q464, W464), 'WHEEL PART NUMBER GUIDE'!$Q$6:$R$98, 2, FALSE),VLOOKUP(Z464,'WHEEL PART NUMBER GUIDE'!$J$8:$K$54,2, FALSE),IF(V464="N/A",IF(ABS(T464)&lt;10,"0"&amp;ABS(T464),ABS(T464)),CONCATENATE(LEFT(V464,1),RIGHT(V464,1))), G464, H464)</f>
        <v>MR10379070325BR</v>
      </c>
      <c r="F464" s="84" t="str">
        <f t="shared" si="129"/>
        <v>MR10379070325BR</v>
      </c>
      <c r="G464" s="83" t="s">
        <v>1095</v>
      </c>
      <c r="H464" s="83" t="s">
        <v>4379</v>
      </c>
      <c r="I464" s="71" t="s">
        <v>3211</v>
      </c>
      <c r="J464" s="306">
        <v>43654</v>
      </c>
      <c r="K464" s="78" t="s">
        <v>3713</v>
      </c>
      <c r="L464" s="328">
        <v>671</v>
      </c>
      <c r="M464" s="85" t="str">
        <f t="shared" si="143"/>
        <v/>
      </c>
      <c r="N464" s="630"/>
      <c r="O464" s="3">
        <v>17</v>
      </c>
      <c r="P464" s="8">
        <v>9</v>
      </c>
      <c r="Q464" s="92" t="str">
        <f t="shared" si="132"/>
        <v>6x6.5</v>
      </c>
      <c r="R464" s="3">
        <v>6</v>
      </c>
      <c r="S464" s="3">
        <v>6.5</v>
      </c>
      <c r="T464" s="3">
        <v>25</v>
      </c>
      <c r="U464" s="16">
        <v>6</v>
      </c>
      <c r="V464" s="93" t="s">
        <v>85</v>
      </c>
      <c r="W464" s="16">
        <v>108</v>
      </c>
      <c r="X464" s="8">
        <v>38.4</v>
      </c>
      <c r="Y464" s="47">
        <v>4000</v>
      </c>
      <c r="Z464" s="72" t="s">
        <v>5159</v>
      </c>
      <c r="AA464" s="72" t="s">
        <v>173</v>
      </c>
      <c r="AB464" s="47" t="str">
        <f t="shared" si="142"/>
        <v>17x9, 6x6.5, 25 OS, 4000 lbs</v>
      </c>
      <c r="AC464" s="3" t="s">
        <v>85</v>
      </c>
      <c r="AD464" s="46" t="str">
        <f>IF(AC464="N/A","None",VLOOKUP(AC464,ACCESSORIES!F:N,9,FALSE))</f>
        <v>None</v>
      </c>
      <c r="AE464" s="82" t="str">
        <f>_xlfn.IFNA(VLOOKUP(AC464,ACCESSORIES!F:J,5,FALSE),"N/A")</f>
        <v>N/A</v>
      </c>
      <c r="AF464" s="80" t="s">
        <v>85</v>
      </c>
      <c r="AG464" s="3" t="s">
        <v>85</v>
      </c>
      <c r="AH464" s="73" t="s">
        <v>85</v>
      </c>
      <c r="AI464" s="2" t="s">
        <v>85</v>
      </c>
      <c r="AJ464" s="9" t="str">
        <f>_xlfn.IFNA(VLOOKUP(AI464,ACCESSORIES!F:J,5,FALSE),"N/A")</f>
        <v>N/A</v>
      </c>
      <c r="AK464" s="74" t="s">
        <v>237</v>
      </c>
      <c r="AL464" s="74" t="s">
        <v>85</v>
      </c>
      <c r="AM464" s="38" t="str">
        <f>_xlfn.IFNA(VLOOKUP(AL464,ACCESSORIES!F:J,5,FALSE),"N/A")</f>
        <v>N/A</v>
      </c>
      <c r="AN464" s="74" t="s">
        <v>85</v>
      </c>
      <c r="AO464" s="74">
        <v>18.3</v>
      </c>
      <c r="AP464" s="74">
        <v>90</v>
      </c>
      <c r="AQ464" s="74">
        <v>204</v>
      </c>
      <c r="AR464" s="34">
        <v>0</v>
      </c>
      <c r="AS464" s="34">
        <v>0</v>
      </c>
      <c r="AT464" s="34">
        <v>28</v>
      </c>
      <c r="AU464" s="34">
        <v>36</v>
      </c>
      <c r="AV464" s="34">
        <v>205</v>
      </c>
      <c r="AW464" s="34">
        <v>203</v>
      </c>
      <c r="AX464" s="77" t="s">
        <v>85</v>
      </c>
      <c r="AY464" s="49" t="s">
        <v>85</v>
      </c>
      <c r="AZ464" s="49" t="s">
        <v>85</v>
      </c>
      <c r="BA464" s="49">
        <v>32</v>
      </c>
      <c r="BB464" s="48">
        <f t="shared" si="130"/>
        <v>1.26</v>
      </c>
      <c r="BC464" s="3" t="s">
        <v>2575</v>
      </c>
      <c r="BD464" s="412">
        <f>_xlfn.IFNA(VLOOKUP(BC464,ACCESSORIES!F:J,5,FALSE),"N/A")</f>
        <v>149</v>
      </c>
      <c r="BE464" s="3" t="s">
        <v>1480</v>
      </c>
      <c r="BF464" s="412">
        <f>_xlfn.IFNA(VLOOKUP(BE464,ACCESSORIES!F:J,5,FALSE),"N/A")</f>
        <v>11</v>
      </c>
      <c r="BG464" s="70">
        <v>44</v>
      </c>
      <c r="BH464" s="50">
        <v>20.4724409448819</v>
      </c>
      <c r="BI464" s="50">
        <v>20.4724409448819</v>
      </c>
      <c r="BJ464" s="50">
        <v>12.4409448818898</v>
      </c>
      <c r="BK464" s="357">
        <f t="shared" si="133"/>
        <v>8.5446400000000311E-2</v>
      </c>
      <c r="BL464" s="73">
        <v>36</v>
      </c>
      <c r="BM464" s="107" t="s">
        <v>3771</v>
      </c>
      <c r="BN464" s="46" t="s">
        <v>3891</v>
      </c>
      <c r="BO464" s="74" t="s">
        <v>2713</v>
      </c>
      <c r="BP464" s="74" t="s">
        <v>5175</v>
      </c>
      <c r="BQ464" s="74" t="s">
        <v>5176</v>
      </c>
      <c r="BR464" s="74" t="s">
        <v>3932</v>
      </c>
      <c r="BS464" s="74" t="s">
        <v>4616</v>
      </c>
      <c r="BT464" s="74" t="s">
        <v>5032</v>
      </c>
      <c r="BU464" s="74" t="s">
        <v>3933</v>
      </c>
      <c r="BV464" s="74"/>
      <c r="BW464" s="74"/>
      <c r="BX464" s="74"/>
      <c r="BY464" s="300"/>
      <c r="BZ464" s="312"/>
      <c r="CA464" s="300"/>
      <c r="CB464" s="312"/>
      <c r="CC464" s="86" t="str">
        <f t="shared" si="127"/>
        <v>CLOSEOUT - MR103 Beadlock, 17x9, +25mm Offset, 6x6.5, 108mm Centerbore, Machined - Raw, Race Drilled, w/ BH-H24125</v>
      </c>
      <c r="CD464" s="74" t="s">
        <v>3719</v>
      </c>
      <c r="CE464" s="74" t="s">
        <v>3720</v>
      </c>
      <c r="CF464" s="74" t="str">
        <f t="shared" si="128"/>
        <v>RACE (1XX)</v>
      </c>
    </row>
    <row r="465" spans="1:84" s="36" customFormat="1" ht="15" customHeight="1">
      <c r="A465" s="22">
        <f t="shared" si="131"/>
        <v>463</v>
      </c>
      <c r="B465" s="92" t="s">
        <v>84</v>
      </c>
      <c r="C465" s="92" t="s">
        <v>1056</v>
      </c>
      <c r="D465" s="3" t="s">
        <v>3175</v>
      </c>
      <c r="E465" s="84" t="str">
        <f>CONCATENATE(LEFT(D465,5),VLOOKUP(CONCATENATE(O465,"x",P465),'WHEEL PART NUMBER GUIDE'!$B$9:$C$51,2,FALSE),VLOOKUP(CONCATENATE(Q465, W465), 'WHEEL PART NUMBER GUIDE'!$Q$6:$R$98, 2, FALSE),VLOOKUP(Z465,'WHEEL PART NUMBER GUIDE'!$J$8:$K$54,2, FALSE),IF(V465="N/A",IF(ABS(T465)&lt;10,"0"&amp;ABS(T465),ABS(T465)),CONCATENATE(LEFT(V465,1),RIGHT(V465,1))), G465, H465)</f>
        <v>MR10354519325B</v>
      </c>
      <c r="F465" s="84" t="str">
        <f t="shared" si="129"/>
        <v>MR10354519325B</v>
      </c>
      <c r="G465" s="83" t="s">
        <v>1095</v>
      </c>
      <c r="H465" s="83"/>
      <c r="I465" s="71" t="s">
        <v>3179</v>
      </c>
      <c r="J465" s="306">
        <v>43634</v>
      </c>
      <c r="K465" s="78" t="s">
        <v>1230</v>
      </c>
      <c r="L465" s="328">
        <v>536</v>
      </c>
      <c r="M465" s="85">
        <f t="shared" si="143"/>
        <v>536</v>
      </c>
      <c r="N465" s="630"/>
      <c r="O465" s="3">
        <v>15</v>
      </c>
      <c r="P465" s="8">
        <v>4.5</v>
      </c>
      <c r="Q465" s="92" t="str">
        <f t="shared" si="132"/>
        <v>5x205</v>
      </c>
      <c r="R465" s="3">
        <v>5</v>
      </c>
      <c r="S465" s="3">
        <v>205</v>
      </c>
      <c r="T465" s="3">
        <v>-25</v>
      </c>
      <c r="U465" s="16">
        <v>1.75</v>
      </c>
      <c r="V465" s="93" t="s">
        <v>85</v>
      </c>
      <c r="W465" s="16">
        <v>160</v>
      </c>
      <c r="X465" s="8">
        <v>18.84</v>
      </c>
      <c r="Y465" s="47">
        <v>1900</v>
      </c>
      <c r="Z465" s="72" t="s">
        <v>5159</v>
      </c>
      <c r="AA465" s="72" t="s">
        <v>173</v>
      </c>
      <c r="AB465" s="47" t="str">
        <f t="shared" si="142"/>
        <v>15x4.5, 5x205, -25 OS, 1900 lbs</v>
      </c>
      <c r="AC465" s="3" t="s">
        <v>85</v>
      </c>
      <c r="AD465" s="46" t="str">
        <f>IF(AC465="N/A","None",VLOOKUP(AC465,ACCESSORIES!F:N,9,FALSE))</f>
        <v>None</v>
      </c>
      <c r="AE465" s="82" t="str">
        <f>_xlfn.IFNA(VLOOKUP(AC465,ACCESSORIES!F:J,5,FALSE),"N/A")</f>
        <v>N/A</v>
      </c>
      <c r="AF465" s="80" t="s">
        <v>85</v>
      </c>
      <c r="AG465" s="3" t="s">
        <v>85</v>
      </c>
      <c r="AH465" s="73" t="s">
        <v>85</v>
      </c>
      <c r="AI465" s="2" t="s">
        <v>85</v>
      </c>
      <c r="AJ465" s="9" t="str">
        <f>_xlfn.IFNA(VLOOKUP(AI465,ACCESSORIES!F:J,5,FALSE),"N/A")</f>
        <v>N/A</v>
      </c>
      <c r="AK465" s="74" t="s">
        <v>237</v>
      </c>
      <c r="AL465" s="74" t="s">
        <v>85</v>
      </c>
      <c r="AM465" s="38" t="str">
        <f>_xlfn.IFNA(VLOOKUP(AL465,ACCESSORIES!F:J,5,FALSE),"N/A")</f>
        <v>N/A</v>
      </c>
      <c r="AN465" s="74" t="s">
        <v>85</v>
      </c>
      <c r="AO465" s="74">
        <v>15</v>
      </c>
      <c r="AP465" s="74" t="s">
        <v>7501</v>
      </c>
      <c r="AQ465" s="74">
        <v>245</v>
      </c>
      <c r="AR465" s="25">
        <v>0</v>
      </c>
      <c r="AS465" s="34">
        <v>0</v>
      </c>
      <c r="AT465" s="34">
        <v>0</v>
      </c>
      <c r="AU465" s="34">
        <v>8</v>
      </c>
      <c r="AV465" s="34" t="s">
        <v>5931</v>
      </c>
      <c r="AW465" s="34">
        <v>177</v>
      </c>
      <c r="AX465" s="77" t="s">
        <v>85</v>
      </c>
      <c r="AY465" s="49" t="s">
        <v>85</v>
      </c>
      <c r="AZ465" s="49" t="s">
        <v>85</v>
      </c>
      <c r="BA465" s="49">
        <v>52</v>
      </c>
      <c r="BB465" s="48">
        <f t="shared" si="130"/>
        <v>2.0499999999999998</v>
      </c>
      <c r="BC465" s="3" t="s">
        <v>3176</v>
      </c>
      <c r="BD465" s="412">
        <f>_xlfn.IFNA(VLOOKUP(BC465,ACCESSORIES!F:J,5,FALSE),"N/A")</f>
        <v>119</v>
      </c>
      <c r="BE465" s="3" t="s">
        <v>1479</v>
      </c>
      <c r="BF465" s="412">
        <f>_xlfn.IFNA(VLOOKUP(BE465,ACCESSORIES!F:J,5,FALSE),"N/A")</f>
        <v>11</v>
      </c>
      <c r="BG465" s="70">
        <v>23</v>
      </c>
      <c r="BH465" s="50">
        <v>17.91</v>
      </c>
      <c r="BI465" s="50">
        <v>17.91</v>
      </c>
      <c r="BJ465" s="50">
        <v>7.76</v>
      </c>
      <c r="BK465" s="357">
        <f t="shared" si="133"/>
        <v>4.079003169874118E-2</v>
      </c>
      <c r="BL465" s="3">
        <v>48</v>
      </c>
      <c r="BM465" s="107" t="s">
        <v>3771</v>
      </c>
      <c r="BN465" s="46" t="s">
        <v>3891</v>
      </c>
      <c r="BO465" s="74" t="s">
        <v>2713</v>
      </c>
      <c r="BP465" s="74" t="s">
        <v>5178</v>
      </c>
      <c r="BQ465" s="74" t="s">
        <v>5179</v>
      </c>
      <c r="BR465" s="74" t="s">
        <v>5176</v>
      </c>
      <c r="BS465" s="74" t="s">
        <v>4616</v>
      </c>
      <c r="BT465" s="74" t="s">
        <v>5032</v>
      </c>
      <c r="BU465" s="74"/>
      <c r="BV465" s="74"/>
      <c r="BW465" s="74"/>
      <c r="BX465" s="74"/>
      <c r="BY465" s="300"/>
      <c r="BZ465" s="356"/>
      <c r="CA465" s="342"/>
      <c r="CB465" s="356"/>
      <c r="CC465" s="86" t="str">
        <f t="shared" ref="CC465:CC496" si="144">CONCATENATE(IF(K465="Closeout","CLOSEOUT - ",""),D465,", ",O465,"x",P465,", ",IF(V465="N/A","",CONCATENATE(V465,"/")),IF(T465&gt;0,CONCATENATE("+",T465),T465),"mm Offset, ",Q465,", ",W465,"mm Centerbore, ",PROPER(Z465),IF(H465="R",", Race Drilled",""),"",IF(BE465="N/A","",CONCATENATE(", w/ ",BE465)))</f>
        <v>MR103 Buggy Beadlock, 15x4.5, -25mm Offset, 5x205, 160mm Centerbore, Machined - Raw, w/ BH-H24100</v>
      </c>
      <c r="CD465" s="74" t="s">
        <v>3719</v>
      </c>
      <c r="CE465" s="74" t="s">
        <v>3720</v>
      </c>
      <c r="CF465" s="74" t="str">
        <f t="shared" si="128"/>
        <v>RACE (1XX)</v>
      </c>
    </row>
    <row r="466" spans="1:84" s="36" customFormat="1" ht="15" customHeight="1">
      <c r="A466" s="22">
        <f t="shared" si="131"/>
        <v>464</v>
      </c>
      <c r="B466" s="92" t="s">
        <v>84</v>
      </c>
      <c r="C466" s="92" t="s">
        <v>1056</v>
      </c>
      <c r="D466" s="3" t="s">
        <v>3175</v>
      </c>
      <c r="E466" s="84" t="str">
        <f>CONCATENATE(LEFT(D466,5),VLOOKUP(CONCATENATE(O466,"x",P466),'WHEEL PART NUMBER GUIDE'!$B$9:$C$51,2,FALSE),VLOOKUP(CONCATENATE(Q466, W466), 'WHEEL PART NUMBER GUIDE'!$Q$6:$R$98, 2, FALSE),VLOOKUP(Z466,'WHEEL PART NUMBER GUIDE'!$J$8:$K$54,2, FALSE),IF(V466="N/A",IF(ABS(T466)&lt;10,"0"&amp;ABS(T466),ABS(T466)),CONCATENATE(LEFT(V466,1),RIGHT(V466,1))), G466, H466)</f>
        <v>MR10357019325B</v>
      </c>
      <c r="F466" s="84" t="str">
        <f t="shared" si="129"/>
        <v>MR10357019325B</v>
      </c>
      <c r="G466" s="83" t="s">
        <v>1095</v>
      </c>
      <c r="H466" s="83"/>
      <c r="I466" s="71" t="s">
        <v>3180</v>
      </c>
      <c r="J466" s="306">
        <v>43634</v>
      </c>
      <c r="K466" s="78" t="s">
        <v>1230</v>
      </c>
      <c r="L466" s="328">
        <v>557</v>
      </c>
      <c r="M466" s="85">
        <f t="shared" si="143"/>
        <v>557</v>
      </c>
      <c r="N466" s="630"/>
      <c r="O466" s="3">
        <v>15</v>
      </c>
      <c r="P466" s="8">
        <v>7</v>
      </c>
      <c r="Q466" s="92" t="str">
        <f t="shared" si="132"/>
        <v>5x205</v>
      </c>
      <c r="R466" s="3">
        <v>5</v>
      </c>
      <c r="S466" s="3">
        <v>205</v>
      </c>
      <c r="T466" s="3">
        <v>-25</v>
      </c>
      <c r="U466" s="16">
        <v>3</v>
      </c>
      <c r="V466" s="93" t="s">
        <v>85</v>
      </c>
      <c r="W466" s="16">
        <v>160</v>
      </c>
      <c r="X466" s="8">
        <v>20.75</v>
      </c>
      <c r="Y466" s="47">
        <v>2400</v>
      </c>
      <c r="Z466" s="72" t="s">
        <v>5159</v>
      </c>
      <c r="AA466" s="72" t="s">
        <v>173</v>
      </c>
      <c r="AB466" s="47" t="str">
        <f t="shared" si="142"/>
        <v>15x7, 5x205, -25 OS, 2400 lbs</v>
      </c>
      <c r="AC466" s="3" t="s">
        <v>85</v>
      </c>
      <c r="AD466" s="46" t="str">
        <f>IF(AC466="N/A","None",VLOOKUP(AC466,ACCESSORIES!F:N,9,FALSE))</f>
        <v>None</v>
      </c>
      <c r="AE466" s="82" t="str">
        <f>_xlfn.IFNA(VLOOKUP(AC466,ACCESSORIES!F:J,5,FALSE),"N/A")</f>
        <v>N/A</v>
      </c>
      <c r="AF466" s="80" t="s">
        <v>85</v>
      </c>
      <c r="AG466" s="3" t="s">
        <v>85</v>
      </c>
      <c r="AH466" s="73" t="s">
        <v>85</v>
      </c>
      <c r="AI466" s="2" t="s">
        <v>85</v>
      </c>
      <c r="AJ466" s="9" t="str">
        <f>_xlfn.IFNA(VLOOKUP(AI466,ACCESSORIES!F:J,5,FALSE),"N/A")</f>
        <v>N/A</v>
      </c>
      <c r="AK466" s="74" t="s">
        <v>237</v>
      </c>
      <c r="AL466" s="74" t="s">
        <v>85</v>
      </c>
      <c r="AM466" s="38" t="str">
        <f>_xlfn.IFNA(VLOOKUP(AL466,ACCESSORIES!F:J,5,FALSE),"N/A")</f>
        <v>N/A</v>
      </c>
      <c r="AN466" s="74" t="s">
        <v>85</v>
      </c>
      <c r="AO466" s="74">
        <v>15</v>
      </c>
      <c r="AP466" s="74" t="s">
        <v>7501</v>
      </c>
      <c r="AQ466" s="74">
        <v>245</v>
      </c>
      <c r="AR466" s="25">
        <v>0</v>
      </c>
      <c r="AS466" s="34">
        <v>0</v>
      </c>
      <c r="AT466" s="34">
        <v>0</v>
      </c>
      <c r="AU466" s="34">
        <v>7</v>
      </c>
      <c r="AV466" s="34">
        <v>183</v>
      </c>
      <c r="AW466" s="34">
        <v>166</v>
      </c>
      <c r="AX466" s="77" t="s">
        <v>85</v>
      </c>
      <c r="AY466" s="49" t="s">
        <v>85</v>
      </c>
      <c r="AZ466" s="49" t="s">
        <v>85</v>
      </c>
      <c r="BA466" s="49">
        <v>83</v>
      </c>
      <c r="BB466" s="48">
        <f t="shared" si="130"/>
        <v>3.27</v>
      </c>
      <c r="BC466" s="3" t="s">
        <v>3176</v>
      </c>
      <c r="BD466" s="412">
        <f>_xlfn.IFNA(VLOOKUP(BC466,ACCESSORIES!F:J,5,FALSE),"N/A")</f>
        <v>119</v>
      </c>
      <c r="BE466" s="3" t="s">
        <v>1479</v>
      </c>
      <c r="BF466" s="412">
        <f>_xlfn.IFNA(VLOOKUP(BE466,ACCESSORIES!F:J,5,FALSE),"N/A")</f>
        <v>11</v>
      </c>
      <c r="BG466" s="70">
        <v>25</v>
      </c>
      <c r="BH466" s="50">
        <v>17.8740157480315</v>
      </c>
      <c r="BI466" s="50">
        <v>17.8740157480315</v>
      </c>
      <c r="BJ466" s="50">
        <v>9.8425196850393704</v>
      </c>
      <c r="BK466" s="357">
        <f t="shared" si="133"/>
        <v>5.1529000000000012E-2</v>
      </c>
      <c r="BL466" s="3">
        <v>48</v>
      </c>
      <c r="BM466" s="107" t="s">
        <v>3771</v>
      </c>
      <c r="BN466" s="46" t="s">
        <v>3891</v>
      </c>
      <c r="BO466" s="74" t="s">
        <v>2713</v>
      </c>
      <c r="BP466" s="74" t="s">
        <v>5178</v>
      </c>
      <c r="BQ466" s="74" t="s">
        <v>5179</v>
      </c>
      <c r="BR466" s="74" t="s">
        <v>5176</v>
      </c>
      <c r="BS466" s="74" t="s">
        <v>4616</v>
      </c>
      <c r="BT466" s="74" t="s">
        <v>5032</v>
      </c>
      <c r="BU466" s="74"/>
      <c r="BV466" s="74"/>
      <c r="BW466" s="74"/>
      <c r="BX466" s="74"/>
      <c r="BY466" s="300"/>
      <c r="BZ466" s="356"/>
      <c r="CA466" s="342"/>
      <c r="CB466" s="356"/>
      <c r="CC466" s="86" t="str">
        <f t="shared" si="144"/>
        <v>MR103 Buggy Beadlock, 15x7, -25mm Offset, 5x205, 160mm Centerbore, Machined - Raw, w/ BH-H24100</v>
      </c>
      <c r="CD466" s="74" t="s">
        <v>3719</v>
      </c>
      <c r="CE466" s="74" t="s">
        <v>3720</v>
      </c>
      <c r="CF466" s="74" t="str">
        <f t="shared" si="128"/>
        <v>RACE (1XX)</v>
      </c>
    </row>
    <row r="467" spans="1:84" s="36" customFormat="1" ht="15" customHeight="1">
      <c r="A467" s="22">
        <f t="shared" si="131"/>
        <v>465</v>
      </c>
      <c r="B467" s="92" t="s">
        <v>84</v>
      </c>
      <c r="C467" s="92" t="s">
        <v>1056</v>
      </c>
      <c r="D467" s="3" t="s">
        <v>3175</v>
      </c>
      <c r="E467" s="84" t="str">
        <f>CONCATENATE(LEFT(D467,5),VLOOKUP(CONCATENATE(O467,"x",P467),'WHEEL PART NUMBER GUIDE'!$B$9:$C$51,2,FALSE),VLOOKUP(CONCATENATE(Q467, W467), 'WHEEL PART NUMBER GUIDE'!$Q$6:$R$98, 2, FALSE),VLOOKUP(Z467,'WHEEL PART NUMBER GUIDE'!$J$8:$K$54,2, FALSE),IF(V467="N/A",IF(ABS(T467)&lt;10,"0"&amp;ABS(T467),ABS(T467)),CONCATENATE(LEFT(V467,1),RIGHT(V467,1))), G467, H467)</f>
        <v>MR10357019345B</v>
      </c>
      <c r="F467" s="84" t="str">
        <f t="shared" si="129"/>
        <v>MR10357019345B</v>
      </c>
      <c r="G467" s="83" t="s">
        <v>1095</v>
      </c>
      <c r="H467" s="83"/>
      <c r="I467" s="71" t="s">
        <v>3181</v>
      </c>
      <c r="J467" s="306">
        <v>43634</v>
      </c>
      <c r="K467" s="78" t="s">
        <v>1230</v>
      </c>
      <c r="L467" s="328">
        <v>557</v>
      </c>
      <c r="M467" s="85">
        <f t="shared" si="143"/>
        <v>557</v>
      </c>
      <c r="N467" s="630"/>
      <c r="O467" s="3">
        <v>15</v>
      </c>
      <c r="P467" s="8">
        <v>7</v>
      </c>
      <c r="Q467" s="92" t="str">
        <f t="shared" si="132"/>
        <v>5x205</v>
      </c>
      <c r="R467" s="3">
        <v>5</v>
      </c>
      <c r="S467" s="3">
        <v>205</v>
      </c>
      <c r="T467" s="3">
        <v>-45</v>
      </c>
      <c r="U467" s="16">
        <v>2.25</v>
      </c>
      <c r="V467" s="93" t="s">
        <v>85</v>
      </c>
      <c r="W467" s="16">
        <v>160</v>
      </c>
      <c r="X467" s="8">
        <v>22.44</v>
      </c>
      <c r="Y467" s="47">
        <v>2400</v>
      </c>
      <c r="Z467" s="72" t="s">
        <v>5159</v>
      </c>
      <c r="AA467" s="72" t="s">
        <v>173</v>
      </c>
      <c r="AB467" s="47" t="str">
        <f t="shared" si="142"/>
        <v>15x7, 5x205, -45 OS, 2400 lbs</v>
      </c>
      <c r="AC467" s="3" t="s">
        <v>85</v>
      </c>
      <c r="AD467" s="46" t="str">
        <f>IF(AC467="N/A","None",VLOOKUP(AC467,ACCESSORIES!F:N,9,FALSE))</f>
        <v>None</v>
      </c>
      <c r="AE467" s="82" t="str">
        <f>_xlfn.IFNA(VLOOKUP(AC467,ACCESSORIES!F:J,5,FALSE),"N/A")</f>
        <v>N/A</v>
      </c>
      <c r="AF467" s="80" t="s">
        <v>85</v>
      </c>
      <c r="AG467" s="3" t="s">
        <v>85</v>
      </c>
      <c r="AH467" s="73" t="s">
        <v>85</v>
      </c>
      <c r="AI467" s="2" t="s">
        <v>85</v>
      </c>
      <c r="AJ467" s="9" t="str">
        <f>_xlfn.IFNA(VLOOKUP(AI467,ACCESSORIES!F:J,5,FALSE),"N/A")</f>
        <v>N/A</v>
      </c>
      <c r="AK467" s="74" t="s">
        <v>237</v>
      </c>
      <c r="AL467" s="74" t="s">
        <v>85</v>
      </c>
      <c r="AM467" s="38" t="str">
        <f>_xlfn.IFNA(VLOOKUP(AL467,ACCESSORIES!F:J,5,FALSE),"N/A")</f>
        <v>N/A</v>
      </c>
      <c r="AN467" s="74" t="s">
        <v>85</v>
      </c>
      <c r="AO467" s="74">
        <v>15</v>
      </c>
      <c r="AP467" s="74" t="s">
        <v>7501</v>
      </c>
      <c r="AQ467" s="74">
        <v>245</v>
      </c>
      <c r="AR467" s="25">
        <v>0</v>
      </c>
      <c r="AS467" s="34">
        <v>0</v>
      </c>
      <c r="AT467" s="34">
        <v>0</v>
      </c>
      <c r="AU467" s="34">
        <v>27</v>
      </c>
      <c r="AV467" s="34">
        <v>185</v>
      </c>
      <c r="AW467" s="34">
        <v>175</v>
      </c>
      <c r="AX467" s="77" t="s">
        <v>85</v>
      </c>
      <c r="AY467" s="49" t="s">
        <v>85</v>
      </c>
      <c r="AZ467" s="49" t="s">
        <v>85</v>
      </c>
      <c r="BA467" s="49">
        <v>83</v>
      </c>
      <c r="BB467" s="48">
        <f t="shared" si="130"/>
        <v>3.27</v>
      </c>
      <c r="BC467" s="3" t="s">
        <v>3176</v>
      </c>
      <c r="BD467" s="412">
        <f>_xlfn.IFNA(VLOOKUP(BC467,ACCESSORIES!F:J,5,FALSE),"N/A")</f>
        <v>119</v>
      </c>
      <c r="BE467" s="3" t="s">
        <v>1479</v>
      </c>
      <c r="BF467" s="412">
        <f>_xlfn.IFNA(VLOOKUP(BE467,ACCESSORIES!F:J,5,FALSE),"N/A")</f>
        <v>11</v>
      </c>
      <c r="BG467" s="70">
        <v>27</v>
      </c>
      <c r="BH467" s="50">
        <v>17.8740157480315</v>
      </c>
      <c r="BI467" s="50">
        <v>17.8740157480315</v>
      </c>
      <c r="BJ467" s="50">
        <v>9.8425196850393704</v>
      </c>
      <c r="BK467" s="357">
        <f t="shared" si="133"/>
        <v>5.1529000000000012E-2</v>
      </c>
      <c r="BL467" s="3">
        <v>48</v>
      </c>
      <c r="BM467" s="107" t="s">
        <v>3771</v>
      </c>
      <c r="BN467" s="46" t="s">
        <v>3891</v>
      </c>
      <c r="BO467" s="74" t="s">
        <v>2713</v>
      </c>
      <c r="BP467" s="74" t="s">
        <v>5178</v>
      </c>
      <c r="BQ467" s="74" t="s">
        <v>5179</v>
      </c>
      <c r="BR467" s="74" t="s">
        <v>5176</v>
      </c>
      <c r="BS467" s="74" t="s">
        <v>4616</v>
      </c>
      <c r="BT467" s="74" t="s">
        <v>5032</v>
      </c>
      <c r="BU467" s="74"/>
      <c r="BV467" s="74"/>
      <c r="BW467" s="74"/>
      <c r="BX467" s="74"/>
      <c r="BY467" s="300"/>
      <c r="BZ467" s="356"/>
      <c r="CA467" s="342"/>
      <c r="CB467" s="356"/>
      <c r="CC467" s="86" t="str">
        <f t="shared" si="144"/>
        <v>MR103 Buggy Beadlock, 15x7, -45mm Offset, 5x205, 160mm Centerbore, Machined - Raw, w/ BH-H24100</v>
      </c>
      <c r="CD467" s="74" t="s">
        <v>3719</v>
      </c>
      <c r="CE467" s="74" t="s">
        <v>3720</v>
      </c>
      <c r="CF467" s="74" t="str">
        <f t="shared" si="128"/>
        <v>RACE (1XX)</v>
      </c>
    </row>
    <row r="468" spans="1:84" s="36" customFormat="1" ht="15" customHeight="1">
      <c r="A468" s="22">
        <f t="shared" si="131"/>
        <v>466</v>
      </c>
      <c r="B468" s="92" t="s">
        <v>84</v>
      </c>
      <c r="C468" s="92" t="s">
        <v>1056</v>
      </c>
      <c r="D468" s="3" t="s">
        <v>3175</v>
      </c>
      <c r="E468" s="84" t="str">
        <f>CONCATENATE(LEFT(D468,5),VLOOKUP(CONCATENATE(O468,"x",P468),'WHEEL PART NUMBER GUIDE'!$B$9:$C$51,2,FALSE),VLOOKUP(CONCATENATE(Q468, W468), 'WHEEL PART NUMBER GUIDE'!$Q$6:$R$98, 2, FALSE),VLOOKUP(Z468,'WHEEL PART NUMBER GUIDE'!$J$8:$K$54,2, FALSE),IF(V468="N/A",IF(ABS(T468)&lt;10,"0"&amp;ABS(T468),ABS(T468)),CONCATENATE(LEFT(V468,1),RIGHT(V468,1))), G468, H468)</f>
        <v>MR10376519319B</v>
      </c>
      <c r="F468" s="84" t="str">
        <f t="shared" si="129"/>
        <v>MR10376519319B</v>
      </c>
      <c r="G468" s="83" t="s">
        <v>1095</v>
      </c>
      <c r="H468" s="83"/>
      <c r="I468" s="71" t="s">
        <v>3232</v>
      </c>
      <c r="J468" s="306">
        <v>43668</v>
      </c>
      <c r="K468" s="78" t="s">
        <v>1230</v>
      </c>
      <c r="L468" s="328">
        <v>642</v>
      </c>
      <c r="M468" s="85">
        <f t="shared" si="143"/>
        <v>642</v>
      </c>
      <c r="N468" s="630"/>
      <c r="O468" s="3">
        <v>17</v>
      </c>
      <c r="P468" s="8">
        <v>6.5</v>
      </c>
      <c r="Q468" s="92" t="str">
        <f t="shared" si="132"/>
        <v>5x205</v>
      </c>
      <c r="R468" s="3">
        <v>5</v>
      </c>
      <c r="S468" s="3">
        <v>205</v>
      </c>
      <c r="T468" s="3">
        <v>-19</v>
      </c>
      <c r="U468" s="16">
        <v>3</v>
      </c>
      <c r="V468" s="93" t="s">
        <v>85</v>
      </c>
      <c r="W468" s="16">
        <v>160</v>
      </c>
      <c r="X468" s="8">
        <v>27.12</v>
      </c>
      <c r="Y468" s="47">
        <v>3100</v>
      </c>
      <c r="Z468" s="72" t="s">
        <v>5159</v>
      </c>
      <c r="AA468" s="72" t="s">
        <v>173</v>
      </c>
      <c r="AB468" s="47" t="str">
        <f t="shared" si="142"/>
        <v>17x6.5, 5x205, -19 OS, 3100 lbs</v>
      </c>
      <c r="AC468" s="3" t="s">
        <v>85</v>
      </c>
      <c r="AD468" s="46" t="str">
        <f>IF(AC468="N/A","None",VLOOKUP(AC468,ACCESSORIES!F:N,9,FALSE))</f>
        <v>None</v>
      </c>
      <c r="AE468" s="82" t="str">
        <f>_xlfn.IFNA(VLOOKUP(AC468,ACCESSORIES!F:J,5,FALSE),"N/A")</f>
        <v>N/A</v>
      </c>
      <c r="AF468" s="80" t="s">
        <v>85</v>
      </c>
      <c r="AG468" s="3" t="s">
        <v>85</v>
      </c>
      <c r="AH468" s="73" t="s">
        <v>85</v>
      </c>
      <c r="AI468" s="2" t="s">
        <v>85</v>
      </c>
      <c r="AJ468" s="9" t="str">
        <f>_xlfn.IFNA(VLOOKUP(AI468,ACCESSORIES!F:J,5,FALSE),"N/A")</f>
        <v>N/A</v>
      </c>
      <c r="AK468" s="74" t="s">
        <v>237</v>
      </c>
      <c r="AL468" s="74" t="s">
        <v>85</v>
      </c>
      <c r="AM468" s="38" t="str">
        <f>_xlfn.IFNA(VLOOKUP(AL468,ACCESSORIES!F:J,5,FALSE),"N/A")</f>
        <v>N/A</v>
      </c>
      <c r="AN468" s="74" t="s">
        <v>85</v>
      </c>
      <c r="AO468" s="74">
        <v>15</v>
      </c>
      <c r="AP468" s="74" t="s">
        <v>7501</v>
      </c>
      <c r="AQ468" s="74">
        <v>245</v>
      </c>
      <c r="AR468" s="25">
        <v>0</v>
      </c>
      <c r="AS468" s="34">
        <v>0</v>
      </c>
      <c r="AT468" s="34">
        <v>0</v>
      </c>
      <c r="AU468" s="34">
        <v>2</v>
      </c>
      <c r="AV468" s="34">
        <v>211</v>
      </c>
      <c r="AW468" s="34">
        <v>189</v>
      </c>
      <c r="AX468" s="77" t="s">
        <v>85</v>
      </c>
      <c r="AY468" s="49" t="s">
        <v>85</v>
      </c>
      <c r="AZ468" s="49" t="s">
        <v>85</v>
      </c>
      <c r="BA468" s="49">
        <v>74</v>
      </c>
      <c r="BB468" s="48">
        <f t="shared" si="130"/>
        <v>2.91</v>
      </c>
      <c r="BC468" s="3" t="s">
        <v>2575</v>
      </c>
      <c r="BD468" s="412">
        <f>_xlfn.IFNA(VLOOKUP(BC468,ACCESSORIES!F:J,5,FALSE),"N/A")</f>
        <v>149</v>
      </c>
      <c r="BE468" s="79" t="s">
        <v>1480</v>
      </c>
      <c r="BF468" s="412">
        <f>_xlfn.IFNA(VLOOKUP(BE468,ACCESSORIES!F:J,5,FALSE),"N/A")</f>
        <v>11</v>
      </c>
      <c r="BG468" s="70">
        <v>32</v>
      </c>
      <c r="BH468" s="50">
        <v>20.28</v>
      </c>
      <c r="BI468" s="50">
        <v>20.28</v>
      </c>
      <c r="BJ468" s="50">
        <v>9.84</v>
      </c>
      <c r="BK468" s="357">
        <f t="shared" si="133"/>
        <v>6.6318111352157177E-2</v>
      </c>
      <c r="BL468" s="73">
        <v>36</v>
      </c>
      <c r="BM468" s="107" t="s">
        <v>3771</v>
      </c>
      <c r="BN468" s="46" t="s">
        <v>3891</v>
      </c>
      <c r="BO468" s="74" t="s">
        <v>2713</v>
      </c>
      <c r="BP468" s="74" t="s">
        <v>5178</v>
      </c>
      <c r="BQ468" s="74" t="s">
        <v>5179</v>
      </c>
      <c r="BR468" s="74" t="s">
        <v>5176</v>
      </c>
      <c r="BS468" s="74" t="s">
        <v>4616</v>
      </c>
      <c r="BT468" s="74" t="s">
        <v>5032</v>
      </c>
      <c r="BU468" s="74"/>
      <c r="BV468" s="74"/>
      <c r="BW468" s="74"/>
      <c r="BX468" s="74"/>
      <c r="BY468" s="300"/>
      <c r="BZ468" s="356"/>
      <c r="CA468" s="342"/>
      <c r="CB468" s="356"/>
      <c r="CC468" s="86" t="str">
        <f t="shared" si="144"/>
        <v>MR103 Buggy Beadlock, 17x6.5, -19mm Offset, 5x205, 160mm Centerbore, Machined - Raw, w/ BH-H24125</v>
      </c>
      <c r="CD468" s="74" t="s">
        <v>3719</v>
      </c>
      <c r="CE468" s="74" t="s">
        <v>3720</v>
      </c>
      <c r="CF468" s="74" t="str">
        <f t="shared" si="128"/>
        <v>RACE (1XX)</v>
      </c>
    </row>
    <row r="469" spans="1:84" s="36" customFormat="1" ht="15" customHeight="1">
      <c r="A469" s="22">
        <f t="shared" si="131"/>
        <v>467</v>
      </c>
      <c r="B469" s="92" t="s">
        <v>84</v>
      </c>
      <c r="C469" s="92" t="s">
        <v>1056</v>
      </c>
      <c r="D469" s="3" t="s">
        <v>3175</v>
      </c>
      <c r="E469" s="84" t="str">
        <f>CONCATENATE(LEFT(D469,5),VLOOKUP(CONCATENATE(O469,"x",P469),'WHEEL PART NUMBER GUIDE'!$B$9:$C$51,2,FALSE),VLOOKUP(CONCATENATE(Q469, W469), 'WHEEL PART NUMBER GUIDE'!$Q$6:$R$98, 2, FALSE),VLOOKUP(Z469,'WHEEL PART NUMBER GUIDE'!$J$8:$K$54,2, FALSE),IF(V469="N/A",IF(ABS(T469)&lt;10,"0"&amp;ABS(T469),ABS(T469)),CONCATENATE(LEFT(V469,1),RIGHT(V469,1))), G469, H469)</f>
        <v>MR10376519338B</v>
      </c>
      <c r="F469" s="84" t="str">
        <f t="shared" si="129"/>
        <v>MR10376519338B</v>
      </c>
      <c r="G469" s="83" t="s">
        <v>1095</v>
      </c>
      <c r="H469" s="83"/>
      <c r="I469" s="71" t="s">
        <v>3233</v>
      </c>
      <c r="J469" s="306">
        <v>43668</v>
      </c>
      <c r="K469" s="78" t="s">
        <v>1230</v>
      </c>
      <c r="L469" s="328">
        <v>642</v>
      </c>
      <c r="M469" s="85">
        <f t="shared" si="143"/>
        <v>642</v>
      </c>
      <c r="N469" s="630"/>
      <c r="O469" s="3">
        <v>17</v>
      </c>
      <c r="P469" s="8">
        <v>6.5</v>
      </c>
      <c r="Q469" s="92" t="str">
        <f t="shared" si="132"/>
        <v>5x205</v>
      </c>
      <c r="R469" s="3">
        <v>5</v>
      </c>
      <c r="S469" s="3">
        <v>205</v>
      </c>
      <c r="T469" s="3">
        <v>-38</v>
      </c>
      <c r="U469" s="16">
        <v>2.2999999999999998</v>
      </c>
      <c r="V469" s="93" t="s">
        <v>85</v>
      </c>
      <c r="W469" s="16">
        <v>160</v>
      </c>
      <c r="X469" s="8">
        <v>28.7</v>
      </c>
      <c r="Y469" s="47">
        <v>3100</v>
      </c>
      <c r="Z469" s="72" t="s">
        <v>5159</v>
      </c>
      <c r="AA469" s="72" t="s">
        <v>173</v>
      </c>
      <c r="AB469" s="47" t="str">
        <f t="shared" si="142"/>
        <v>17x6.5, 5x205, -38 OS, 3100 lbs</v>
      </c>
      <c r="AC469" s="3" t="s">
        <v>85</v>
      </c>
      <c r="AD469" s="46" t="str">
        <f>IF(AC469="N/A","None",VLOOKUP(AC469,ACCESSORIES!F:N,9,FALSE))</f>
        <v>None</v>
      </c>
      <c r="AE469" s="82" t="str">
        <f>_xlfn.IFNA(VLOOKUP(AC469,ACCESSORIES!F:J,5,FALSE),"N/A")</f>
        <v>N/A</v>
      </c>
      <c r="AF469" s="80" t="s">
        <v>85</v>
      </c>
      <c r="AG469" s="3" t="s">
        <v>85</v>
      </c>
      <c r="AH469" s="73" t="s">
        <v>85</v>
      </c>
      <c r="AI469" s="2" t="s">
        <v>85</v>
      </c>
      <c r="AJ469" s="9" t="str">
        <f>_xlfn.IFNA(VLOOKUP(AI469,ACCESSORIES!F:J,5,FALSE),"N/A")</f>
        <v>N/A</v>
      </c>
      <c r="AK469" s="74" t="s">
        <v>237</v>
      </c>
      <c r="AL469" s="74" t="s">
        <v>85</v>
      </c>
      <c r="AM469" s="38" t="str">
        <f>_xlfn.IFNA(VLOOKUP(AL469,ACCESSORIES!F:J,5,FALSE),"N/A")</f>
        <v>N/A</v>
      </c>
      <c r="AN469" s="74" t="s">
        <v>85</v>
      </c>
      <c r="AO469" s="74">
        <v>15</v>
      </c>
      <c r="AP469" s="74" t="s">
        <v>7501</v>
      </c>
      <c r="AQ469" s="74">
        <v>245</v>
      </c>
      <c r="AR469" s="25">
        <v>0</v>
      </c>
      <c r="AS469" s="34">
        <v>0</v>
      </c>
      <c r="AT469" s="34">
        <v>0</v>
      </c>
      <c r="AU469" s="34">
        <v>20</v>
      </c>
      <c r="AV469" s="34">
        <v>213</v>
      </c>
      <c r="AW469" s="34">
        <v>200</v>
      </c>
      <c r="AX469" s="77" t="s">
        <v>85</v>
      </c>
      <c r="AY469" s="49" t="s">
        <v>85</v>
      </c>
      <c r="AZ469" s="49" t="s">
        <v>85</v>
      </c>
      <c r="BA469" s="49">
        <v>74</v>
      </c>
      <c r="BB469" s="48">
        <f t="shared" si="130"/>
        <v>2.91</v>
      </c>
      <c r="BC469" s="3" t="s">
        <v>2575</v>
      </c>
      <c r="BD469" s="412">
        <f>_xlfn.IFNA(VLOOKUP(BC469,ACCESSORIES!F:J,5,FALSE),"N/A")</f>
        <v>149</v>
      </c>
      <c r="BE469" s="79" t="s">
        <v>1480</v>
      </c>
      <c r="BF469" s="412">
        <f>_xlfn.IFNA(VLOOKUP(BE469,ACCESSORIES!F:J,5,FALSE),"N/A")</f>
        <v>11</v>
      </c>
      <c r="BG469" s="70">
        <v>34</v>
      </c>
      <c r="BH469" s="50">
        <v>20.28</v>
      </c>
      <c r="BI469" s="50">
        <v>20.28</v>
      </c>
      <c r="BJ469" s="50">
        <v>9.84</v>
      </c>
      <c r="BK469" s="357">
        <f t="shared" si="133"/>
        <v>6.6318111352157177E-2</v>
      </c>
      <c r="BL469" s="73">
        <v>36</v>
      </c>
      <c r="BM469" s="107" t="s">
        <v>3771</v>
      </c>
      <c r="BN469" s="46" t="s">
        <v>3891</v>
      </c>
      <c r="BO469" s="74" t="s">
        <v>2713</v>
      </c>
      <c r="BP469" s="74" t="s">
        <v>5178</v>
      </c>
      <c r="BQ469" s="74" t="s">
        <v>5179</v>
      </c>
      <c r="BR469" s="74" t="s">
        <v>5176</v>
      </c>
      <c r="BS469" s="74" t="s">
        <v>4616</v>
      </c>
      <c r="BT469" s="74" t="s">
        <v>5032</v>
      </c>
      <c r="BU469" s="74"/>
      <c r="BV469" s="74"/>
      <c r="BW469" s="74"/>
      <c r="BX469" s="74"/>
      <c r="BY469" s="300"/>
      <c r="BZ469" s="356"/>
      <c r="CA469" s="342"/>
      <c r="CB469" s="356"/>
      <c r="CC469" s="86" t="str">
        <f t="shared" si="144"/>
        <v>MR103 Buggy Beadlock, 17x6.5, -38mm Offset, 5x205, 160mm Centerbore, Machined - Raw, w/ BH-H24125</v>
      </c>
      <c r="CD469" s="74" t="s">
        <v>3719</v>
      </c>
      <c r="CE469" s="74" t="s">
        <v>3720</v>
      </c>
      <c r="CF469" s="74" t="str">
        <f t="shared" si="128"/>
        <v>RACE (1XX)</v>
      </c>
    </row>
    <row r="470" spans="1:84" s="36" customFormat="1" ht="15" customHeight="1">
      <c r="A470" s="22">
        <f t="shared" si="131"/>
        <v>468</v>
      </c>
      <c r="B470" s="92" t="s">
        <v>84</v>
      </c>
      <c r="C470" s="92" t="s">
        <v>1056</v>
      </c>
      <c r="D470" s="3" t="s">
        <v>3175</v>
      </c>
      <c r="E470" s="84" t="str">
        <f>CONCATENATE(LEFT(D470,5),VLOOKUP(CONCATENATE(O470,"x",P470),'WHEEL PART NUMBER GUIDE'!$B$9:$C$51,2,FALSE),VLOOKUP(CONCATENATE(Q470, W470), 'WHEEL PART NUMBER GUIDE'!$Q$6:$R$98, 2, FALSE),VLOOKUP(Z470,'WHEEL PART NUMBER GUIDE'!$J$8:$K$54,2, FALSE),IF(V470="N/A",IF(ABS(T470)&lt;10,"0"&amp;ABS(T470),ABS(T470)),CONCATENATE(LEFT(V470,1),RIGHT(V470,1))), G470, H470)</f>
        <v>MR10378019300B</v>
      </c>
      <c r="F470" s="84" t="str">
        <f t="shared" si="129"/>
        <v>MR10378019300B</v>
      </c>
      <c r="G470" s="83" t="s">
        <v>1095</v>
      </c>
      <c r="H470" s="83"/>
      <c r="I470" s="71" t="s">
        <v>4755</v>
      </c>
      <c r="J470" s="305">
        <v>44308</v>
      </c>
      <c r="K470" s="78" t="s">
        <v>3713</v>
      </c>
      <c r="L470" s="328">
        <v>660</v>
      </c>
      <c r="M470" s="85" t="str">
        <f t="shared" si="143"/>
        <v/>
      </c>
      <c r="N470" s="630"/>
      <c r="O470" s="3">
        <v>17</v>
      </c>
      <c r="P470" s="8">
        <v>8</v>
      </c>
      <c r="Q470" s="92" t="str">
        <f t="shared" si="132"/>
        <v>5x205</v>
      </c>
      <c r="R470" s="3">
        <v>5</v>
      </c>
      <c r="S470" s="3">
        <v>205</v>
      </c>
      <c r="T470" s="3">
        <v>0</v>
      </c>
      <c r="U470" s="16">
        <v>4.5</v>
      </c>
      <c r="V470" s="93" t="s">
        <v>85</v>
      </c>
      <c r="W470" s="16">
        <v>160</v>
      </c>
      <c r="X470" s="8">
        <v>29.59</v>
      </c>
      <c r="Y470" s="47">
        <v>3200</v>
      </c>
      <c r="Z470" s="72" t="s">
        <v>5159</v>
      </c>
      <c r="AA470" s="72" t="s">
        <v>173</v>
      </c>
      <c r="AB470" s="47" t="str">
        <f t="shared" si="142"/>
        <v>17x8, 5x205, 0 OS, 3200 lbs</v>
      </c>
      <c r="AC470" s="3" t="s">
        <v>85</v>
      </c>
      <c r="AD470" s="46" t="str">
        <f>IF(AC470="N/A","None",VLOOKUP(AC470,ACCESSORIES!F:N,9,FALSE))</f>
        <v>None</v>
      </c>
      <c r="AE470" s="82" t="str">
        <f>_xlfn.IFNA(VLOOKUP(AC470,ACCESSORIES!F:J,5,FALSE),"N/A")</f>
        <v>N/A</v>
      </c>
      <c r="AF470" s="3" t="s">
        <v>85</v>
      </c>
      <c r="AG470" s="3" t="s">
        <v>85</v>
      </c>
      <c r="AH470" s="3" t="s">
        <v>85</v>
      </c>
      <c r="AI470" s="3" t="s">
        <v>85</v>
      </c>
      <c r="AJ470" s="9" t="str">
        <f>_xlfn.IFNA(VLOOKUP(AI470,ACCESSORIES!F:J,5,FALSE),"N/A")</f>
        <v>N/A</v>
      </c>
      <c r="AK470" s="74" t="s">
        <v>236</v>
      </c>
      <c r="AL470" s="74" t="s">
        <v>85</v>
      </c>
      <c r="AM470" s="38" t="str">
        <f>_xlfn.IFNA(VLOOKUP(AL470,ACCESSORIES!F:J,5,FALSE),"N/A")</f>
        <v>N/A</v>
      </c>
      <c r="AN470" s="74" t="s">
        <v>85</v>
      </c>
      <c r="AO470" s="74">
        <v>15</v>
      </c>
      <c r="AP470" s="74" t="s">
        <v>7501</v>
      </c>
      <c r="AQ470" s="74">
        <v>226</v>
      </c>
      <c r="AR470" s="34">
        <v>3</v>
      </c>
      <c r="AS470" s="34">
        <v>3</v>
      </c>
      <c r="AT470" s="34">
        <v>6</v>
      </c>
      <c r="AU470" s="34">
        <v>14</v>
      </c>
      <c r="AV470" s="34">
        <v>210</v>
      </c>
      <c r="AW470" s="34">
        <v>203</v>
      </c>
      <c r="AX470" s="77" t="s">
        <v>85</v>
      </c>
      <c r="AY470" s="49" t="s">
        <v>85</v>
      </c>
      <c r="AZ470" s="49" t="s">
        <v>85</v>
      </c>
      <c r="BA470" s="49">
        <v>70</v>
      </c>
      <c r="BB470" s="48">
        <f t="shared" si="130"/>
        <v>2.76</v>
      </c>
      <c r="BC470" s="3" t="s">
        <v>2575</v>
      </c>
      <c r="BD470" s="412">
        <f>_xlfn.IFNA(VLOOKUP(BC470,ACCESSORIES!F:J,5,FALSE),"N/A")</f>
        <v>149</v>
      </c>
      <c r="BE470" s="3" t="s">
        <v>1480</v>
      </c>
      <c r="BF470" s="412">
        <f>_xlfn.IFNA(VLOOKUP(BE470,ACCESSORIES!F:J,5,FALSE),"N/A")</f>
        <v>11</v>
      </c>
      <c r="BG470" s="70">
        <v>35</v>
      </c>
      <c r="BH470" s="50">
        <v>20.28</v>
      </c>
      <c r="BI470" s="50">
        <v>20.28</v>
      </c>
      <c r="BJ470" s="50">
        <v>11.3</v>
      </c>
      <c r="BK470" s="357">
        <f t="shared" si="133"/>
        <v>7.6157993727578865E-2</v>
      </c>
      <c r="BL470" s="73">
        <v>36</v>
      </c>
      <c r="BM470" s="107" t="s">
        <v>3771</v>
      </c>
      <c r="BN470" s="46" t="s">
        <v>3891</v>
      </c>
      <c r="BO470" s="74" t="s">
        <v>2713</v>
      </c>
      <c r="BP470" s="74" t="s">
        <v>5178</v>
      </c>
      <c r="BQ470" s="74" t="s">
        <v>5179</v>
      </c>
      <c r="BR470" s="74" t="s">
        <v>5176</v>
      </c>
      <c r="BS470" s="74" t="s">
        <v>4616</v>
      </c>
      <c r="BT470" s="74" t="s">
        <v>5032</v>
      </c>
      <c r="BU470" s="74"/>
      <c r="BV470" s="74"/>
      <c r="BW470" s="74"/>
      <c r="BX470" s="74"/>
      <c r="BY470" s="300"/>
      <c r="BZ470" s="356"/>
      <c r="CA470" s="342"/>
      <c r="CB470" s="356"/>
      <c r="CC470" s="86" t="str">
        <f t="shared" si="144"/>
        <v>CLOSEOUT - MR103 Buggy Beadlock, 17x8, 0mm Offset, 5x205, 160mm Centerbore, Machined - Raw, w/ BH-H24125</v>
      </c>
      <c r="CD470" s="74" t="s">
        <v>3719</v>
      </c>
      <c r="CE470" s="74" t="s">
        <v>3720</v>
      </c>
      <c r="CF470" s="74" t="str">
        <f t="shared" si="128"/>
        <v>RACE (1XX)</v>
      </c>
    </row>
    <row r="471" spans="1:84" s="36" customFormat="1" ht="15" customHeight="1">
      <c r="A471" s="22">
        <f t="shared" si="131"/>
        <v>469</v>
      </c>
      <c r="B471" s="92" t="s">
        <v>84</v>
      </c>
      <c r="C471" s="92" t="s">
        <v>1056</v>
      </c>
      <c r="D471" s="3" t="s">
        <v>1074</v>
      </c>
      <c r="E471" s="84" t="str">
        <f>CONCATENATE(LEFT(D471,5),VLOOKUP(CONCATENATE(O471,"x",P471),'WHEEL PART NUMBER GUIDE'!$B$9:$C$51,2,FALSE),VLOOKUP(CONCATENATE(Q471, W471), 'WHEEL PART NUMBER GUIDE'!$Q$6:$R$98, 2, FALSE),VLOOKUP(Z471,'WHEEL PART NUMBER GUIDE'!$J$8:$K$54,2, FALSE),IF(V471="N/A",IF(ABS(T471)&lt;10,"0"&amp;ABS(T471),ABS(T471)),CONCATENATE(LEFT(V471,1),RIGHT(V471,1))), G471, H471)</f>
        <v>MR10578516500B</v>
      </c>
      <c r="F471" s="84" t="str">
        <f t="shared" si="129"/>
        <v>MR10578516500B</v>
      </c>
      <c r="G471" s="83" t="s">
        <v>1095</v>
      </c>
      <c r="H471" s="83"/>
      <c r="I471" s="71" t="s">
        <v>841</v>
      </c>
      <c r="J471" s="305">
        <v>41275</v>
      </c>
      <c r="K471" s="78" t="s">
        <v>1230</v>
      </c>
      <c r="L471" s="328">
        <v>492</v>
      </c>
      <c r="M471" s="85">
        <f t="shared" si="143"/>
        <v>492</v>
      </c>
      <c r="N471" s="630"/>
      <c r="O471" s="3">
        <v>17</v>
      </c>
      <c r="P471" s="8">
        <v>8.5</v>
      </c>
      <c r="Q471" s="92" t="str">
        <f t="shared" si="132"/>
        <v>6x135</v>
      </c>
      <c r="R471" s="3">
        <v>6</v>
      </c>
      <c r="S471" s="3">
        <v>135</v>
      </c>
      <c r="T471" s="3">
        <v>0</v>
      </c>
      <c r="U471" s="16">
        <v>4.75</v>
      </c>
      <c r="V471" s="93" t="s">
        <v>85</v>
      </c>
      <c r="W471" s="16">
        <v>87</v>
      </c>
      <c r="X471" s="8">
        <v>31.56</v>
      </c>
      <c r="Y471" s="47">
        <v>3600</v>
      </c>
      <c r="Z471" s="72" t="s">
        <v>2165</v>
      </c>
      <c r="AA471" s="72" t="s">
        <v>2845</v>
      </c>
      <c r="AB471" s="47" t="str">
        <f t="shared" si="142"/>
        <v>17x8.5, 6x135, 0 OS, 3600 lbs</v>
      </c>
      <c r="AC471" s="2" t="s">
        <v>2310</v>
      </c>
      <c r="AD471" s="46" t="str">
        <f>IF(AC471="N/A","None",VLOOKUP(AC471,ACCESSORIES!F:N,9,FALSE))</f>
        <v>Screw On</v>
      </c>
      <c r="AE471" s="82">
        <f>_xlfn.IFNA(VLOOKUP(AC471,ACCESSORIES!F:J,5,FALSE),"N/A")</f>
        <v>22</v>
      </c>
      <c r="AF471" s="80" t="s">
        <v>85</v>
      </c>
      <c r="AG471" s="3" t="s">
        <v>1792</v>
      </c>
      <c r="AH471" s="73" t="s">
        <v>85</v>
      </c>
      <c r="AI471" s="2" t="s">
        <v>85</v>
      </c>
      <c r="AJ471" s="9" t="str">
        <f>_xlfn.IFNA(VLOOKUP(AI471,ACCESSORIES!F:J,5,FALSE),"N/A")</f>
        <v>N/A</v>
      </c>
      <c r="AK471" s="3" t="s">
        <v>236</v>
      </c>
      <c r="AL471" s="74" t="s">
        <v>85</v>
      </c>
      <c r="AM471" s="38" t="str">
        <f>_xlfn.IFNA(VLOOKUP(AL471,ACCESSORIES!F:J,5,FALSE),"N/A")</f>
        <v>N/A</v>
      </c>
      <c r="AN471" s="74" t="s">
        <v>85</v>
      </c>
      <c r="AO471" s="74">
        <v>16</v>
      </c>
      <c r="AP471" s="74">
        <v>60</v>
      </c>
      <c r="AQ471" s="74">
        <v>170</v>
      </c>
      <c r="AR471" s="34">
        <v>4</v>
      </c>
      <c r="AS471" s="34">
        <v>12</v>
      </c>
      <c r="AT471" s="94">
        <v>39</v>
      </c>
      <c r="AU471" s="34">
        <v>40</v>
      </c>
      <c r="AV471" s="94">
        <v>206</v>
      </c>
      <c r="AW471" s="34">
        <v>200</v>
      </c>
      <c r="AX471" s="77">
        <v>60</v>
      </c>
      <c r="AY471" s="49">
        <v>54</v>
      </c>
      <c r="AZ471" s="49">
        <v>54</v>
      </c>
      <c r="BA471" s="49">
        <v>37</v>
      </c>
      <c r="BB471" s="48">
        <f t="shared" si="130"/>
        <v>1.46</v>
      </c>
      <c r="BC471" s="3" t="s">
        <v>3194</v>
      </c>
      <c r="BD471" s="412">
        <f>_xlfn.IFNA(VLOOKUP(BC471,ACCESSORIES!F:J,5,FALSE),"N/A")</f>
        <v>149</v>
      </c>
      <c r="BE471" s="3" t="s">
        <v>1480</v>
      </c>
      <c r="BF471" s="412">
        <f>_xlfn.IFNA(VLOOKUP(BE471,ACCESSORIES!F:J,5,FALSE),"N/A")</f>
        <v>11</v>
      </c>
      <c r="BG471" s="70">
        <v>38</v>
      </c>
      <c r="BH471" s="50">
        <v>20.28</v>
      </c>
      <c r="BI471" s="50">
        <v>20.28</v>
      </c>
      <c r="BJ471" s="50">
        <v>11.3</v>
      </c>
      <c r="BK471" s="357">
        <f t="shared" si="133"/>
        <v>7.6157993727578865E-2</v>
      </c>
      <c r="BL471" s="73">
        <v>36</v>
      </c>
      <c r="BM471" s="107" t="s">
        <v>3771</v>
      </c>
      <c r="BN471" s="46" t="s">
        <v>3891</v>
      </c>
      <c r="BO471" s="74" t="s">
        <v>3907</v>
      </c>
      <c r="BP471" s="74" t="s">
        <v>4615</v>
      </c>
      <c r="BQ471" s="74" t="s">
        <v>5168</v>
      </c>
      <c r="BR471" s="74" t="s">
        <v>3932</v>
      </c>
      <c r="BS471" s="74" t="s">
        <v>4616</v>
      </c>
      <c r="BT471" s="74" t="s">
        <v>5032</v>
      </c>
      <c r="BU471" s="74" t="s">
        <v>4451</v>
      </c>
      <c r="BV471" s="74" t="s">
        <v>4101</v>
      </c>
      <c r="BW471" s="74"/>
      <c r="BX471" s="74"/>
      <c r="BY471" s="300"/>
      <c r="BZ471" s="354"/>
      <c r="CA471" s="312"/>
      <c r="CB471" s="354"/>
      <c r="CC471" s="86" t="str">
        <f t="shared" si="144"/>
        <v>MR105 Beadlock, 17x8.5, 0mm Offset, 6x135, 87mm Centerbore, Matte Black, w/ BH-H24125</v>
      </c>
      <c r="CD471" s="74" t="s">
        <v>3719</v>
      </c>
      <c r="CE471" s="74" t="s">
        <v>3720</v>
      </c>
      <c r="CF471" s="74" t="str">
        <f t="shared" si="128"/>
        <v>RACE (1XX)</v>
      </c>
    </row>
    <row r="472" spans="1:84" s="36" customFormat="1" ht="15" customHeight="1">
      <c r="A472" s="22">
        <f t="shared" si="131"/>
        <v>470</v>
      </c>
      <c r="B472" s="92" t="s">
        <v>84</v>
      </c>
      <c r="C472" s="92" t="s">
        <v>1056</v>
      </c>
      <c r="D472" s="3" t="s">
        <v>1074</v>
      </c>
      <c r="E472" s="84" t="str">
        <f>CONCATENATE(LEFT(D472,5),VLOOKUP(CONCATENATE(O472,"x",P472),'WHEEL PART NUMBER GUIDE'!$B$9:$C$51,2,FALSE),VLOOKUP(CONCATENATE(Q472, W472), 'WHEEL PART NUMBER GUIDE'!$Q$6:$R$98, 2, FALSE),VLOOKUP(Z472,'WHEEL PART NUMBER GUIDE'!$J$8:$K$54,2, FALSE),IF(V472="N/A",IF(ABS(T472)&lt;10,"0"&amp;ABS(T472),ABS(T472)),CONCATENATE(LEFT(V472,1),RIGHT(V472,1))), G472, H472)</f>
        <v>MR10578555500B</v>
      </c>
      <c r="F472" s="84" t="str">
        <f t="shared" si="129"/>
        <v>MR10578555500B</v>
      </c>
      <c r="G472" s="83" t="s">
        <v>1095</v>
      </c>
      <c r="H472" s="83"/>
      <c r="I472" s="71" t="s">
        <v>842</v>
      </c>
      <c r="J472" s="305">
        <v>41275</v>
      </c>
      <c r="K472" s="78" t="s">
        <v>1230</v>
      </c>
      <c r="L472" s="328">
        <v>492</v>
      </c>
      <c r="M472" s="85">
        <f t="shared" si="143"/>
        <v>492</v>
      </c>
      <c r="N472" s="630"/>
      <c r="O472" s="3">
        <v>17</v>
      </c>
      <c r="P472" s="8">
        <v>8.5</v>
      </c>
      <c r="Q472" s="92" t="str">
        <f t="shared" si="132"/>
        <v>5x5.5</v>
      </c>
      <c r="R472" s="13">
        <v>5</v>
      </c>
      <c r="S472" s="13">
        <v>5.5</v>
      </c>
      <c r="T472" s="13">
        <v>0</v>
      </c>
      <c r="U472" s="40">
        <v>4.75</v>
      </c>
      <c r="V472" s="95" t="s">
        <v>85</v>
      </c>
      <c r="W472" s="40">
        <v>108</v>
      </c>
      <c r="X472" s="41">
        <v>32.590000000000003</v>
      </c>
      <c r="Y472" s="47">
        <v>3600</v>
      </c>
      <c r="Z472" s="42" t="s">
        <v>2165</v>
      </c>
      <c r="AA472" s="72" t="s">
        <v>2845</v>
      </c>
      <c r="AB472" s="47" t="str">
        <f t="shared" si="142"/>
        <v>17x8.5, 5x5.5, 0 OS, 3600 lbs</v>
      </c>
      <c r="AC472" s="14" t="s">
        <v>1556</v>
      </c>
      <c r="AD472" s="46" t="str">
        <f>IF(AC472="N/A","None",VLOOKUP(AC472,ACCESSORIES!F:N,9,FALSE))</f>
        <v>Push Thru</v>
      </c>
      <c r="AE472" s="82">
        <f>_xlfn.IFNA(VLOOKUP(AC472,ACCESSORIES!F:J,5,FALSE),"N/A")</f>
        <v>33</v>
      </c>
      <c r="AF472" s="80" t="s">
        <v>85</v>
      </c>
      <c r="AG472" s="73" t="s">
        <v>85</v>
      </c>
      <c r="AH472" s="92" t="s">
        <v>2859</v>
      </c>
      <c r="AI472" s="2" t="s">
        <v>85</v>
      </c>
      <c r="AJ472" s="9" t="str">
        <f>_xlfn.IFNA(VLOOKUP(AI472,ACCESSORIES!F:J,5,FALSE),"N/A")</f>
        <v>N/A</v>
      </c>
      <c r="AK472" s="3" t="s">
        <v>237</v>
      </c>
      <c r="AL472" s="3" t="s">
        <v>85</v>
      </c>
      <c r="AM472" s="38" t="str">
        <f>_xlfn.IFNA(VLOOKUP(AL472,ACCESSORIES!F:J,5,FALSE),"N/A")</f>
        <v>N/A</v>
      </c>
      <c r="AN472" s="92" t="s">
        <v>85</v>
      </c>
      <c r="AO472" s="74">
        <v>16</v>
      </c>
      <c r="AP472" s="74">
        <v>60</v>
      </c>
      <c r="AQ472" s="74">
        <v>170</v>
      </c>
      <c r="AR472" s="34">
        <v>4</v>
      </c>
      <c r="AS472" s="34">
        <v>12</v>
      </c>
      <c r="AT472" s="94">
        <v>39</v>
      </c>
      <c r="AU472" s="34">
        <v>40</v>
      </c>
      <c r="AV472" s="94">
        <v>206</v>
      </c>
      <c r="AW472" s="34">
        <v>200</v>
      </c>
      <c r="AX472" s="93">
        <v>107</v>
      </c>
      <c r="AY472" s="49">
        <v>41</v>
      </c>
      <c r="AZ472" s="49">
        <v>74</v>
      </c>
      <c r="BA472" s="49">
        <v>37</v>
      </c>
      <c r="BB472" s="48">
        <f t="shared" si="130"/>
        <v>1.46</v>
      </c>
      <c r="BC472" s="3" t="s">
        <v>3194</v>
      </c>
      <c r="BD472" s="412">
        <f>_xlfn.IFNA(VLOOKUP(BC472,ACCESSORIES!F:J,5,FALSE),"N/A")</f>
        <v>149</v>
      </c>
      <c r="BE472" s="3" t="s">
        <v>1480</v>
      </c>
      <c r="BF472" s="412">
        <f>_xlfn.IFNA(VLOOKUP(BE472,ACCESSORIES!F:J,5,FALSE),"N/A")</f>
        <v>11</v>
      </c>
      <c r="BG472" s="70">
        <v>39</v>
      </c>
      <c r="BH472" s="50">
        <v>20.28</v>
      </c>
      <c r="BI472" s="50">
        <v>20.28</v>
      </c>
      <c r="BJ472" s="50">
        <v>11.3</v>
      </c>
      <c r="BK472" s="357">
        <f t="shared" si="133"/>
        <v>7.6157993727578865E-2</v>
      </c>
      <c r="BL472" s="73">
        <v>36</v>
      </c>
      <c r="BM472" s="107" t="s">
        <v>3771</v>
      </c>
      <c r="BN472" s="46" t="s">
        <v>3891</v>
      </c>
      <c r="BO472" s="74" t="s">
        <v>3907</v>
      </c>
      <c r="BP472" s="74" t="s">
        <v>4615</v>
      </c>
      <c r="BQ472" s="74" t="s">
        <v>5168</v>
      </c>
      <c r="BR472" s="74" t="s">
        <v>3932</v>
      </c>
      <c r="BS472" s="74" t="s">
        <v>4616</v>
      </c>
      <c r="BT472" s="74" t="s">
        <v>5032</v>
      </c>
      <c r="BU472" s="74" t="s">
        <v>4451</v>
      </c>
      <c r="BV472" s="74" t="s">
        <v>4101</v>
      </c>
      <c r="BW472" s="74"/>
      <c r="BX472" s="74"/>
      <c r="BY472" s="300"/>
      <c r="BZ472" s="356"/>
      <c r="CA472" s="312"/>
      <c r="CB472" s="356"/>
      <c r="CC472" s="86" t="str">
        <f t="shared" si="144"/>
        <v>MR105 Beadlock, 17x8.5, 0mm Offset, 5x5.5, 108mm Centerbore, Matte Black, w/ BH-H24125</v>
      </c>
      <c r="CD472" s="74" t="s">
        <v>3719</v>
      </c>
      <c r="CE472" s="74" t="s">
        <v>3720</v>
      </c>
      <c r="CF472" s="74" t="str">
        <f t="shared" si="128"/>
        <v>RACE (1XX)</v>
      </c>
    </row>
    <row r="473" spans="1:84" s="36" customFormat="1" ht="15" customHeight="1">
      <c r="A473" s="22">
        <f t="shared" si="131"/>
        <v>471</v>
      </c>
      <c r="B473" s="92" t="s">
        <v>84</v>
      </c>
      <c r="C473" s="92" t="s">
        <v>1056</v>
      </c>
      <c r="D473" s="3" t="s">
        <v>1074</v>
      </c>
      <c r="E473" s="84" t="str">
        <f>CONCATENATE(LEFT(D473,5),VLOOKUP(CONCATENATE(O473,"x",P473),'WHEEL PART NUMBER GUIDE'!$B$9:$C$51,2,FALSE),VLOOKUP(CONCATENATE(Q473, W473), 'WHEEL PART NUMBER GUIDE'!$Q$6:$R$98, 2, FALSE),VLOOKUP(Z473,'WHEEL PART NUMBER GUIDE'!$J$8:$K$54,2, FALSE),IF(V473="N/A",IF(ABS(T473)&lt;10,"0"&amp;ABS(T473),ABS(T473)),CONCATENATE(LEFT(V473,1),RIGHT(V473,1))), G473, H473)</f>
        <v>MR10578560500B</v>
      </c>
      <c r="F473" s="84" t="str">
        <f t="shared" si="129"/>
        <v>MR10578560500B</v>
      </c>
      <c r="G473" s="83" t="s">
        <v>1095</v>
      </c>
      <c r="H473" s="83"/>
      <c r="I473" s="71" t="s">
        <v>844</v>
      </c>
      <c r="J473" s="305">
        <v>41275</v>
      </c>
      <c r="K473" s="78" t="s">
        <v>1230</v>
      </c>
      <c r="L473" s="328">
        <v>492</v>
      </c>
      <c r="M473" s="85">
        <f t="shared" si="143"/>
        <v>492</v>
      </c>
      <c r="N473" s="630"/>
      <c r="O473" s="3">
        <v>17</v>
      </c>
      <c r="P473" s="8">
        <v>8.5</v>
      </c>
      <c r="Q473" s="92" t="str">
        <f t="shared" si="132"/>
        <v>6x5.5</v>
      </c>
      <c r="R473" s="3">
        <v>6</v>
      </c>
      <c r="S473" s="3">
        <v>5.5</v>
      </c>
      <c r="T473" s="3">
        <v>0</v>
      </c>
      <c r="U473" s="16">
        <v>4.75</v>
      </c>
      <c r="V473" s="93" t="s">
        <v>85</v>
      </c>
      <c r="W473" s="16">
        <v>108</v>
      </c>
      <c r="X473" s="8">
        <v>31.78</v>
      </c>
      <c r="Y473" s="47">
        <v>3600</v>
      </c>
      <c r="Z473" s="72" t="s">
        <v>2165</v>
      </c>
      <c r="AA473" s="72" t="s">
        <v>2845</v>
      </c>
      <c r="AB473" s="47" t="str">
        <f t="shared" si="142"/>
        <v>17x8.5, 6x5.5, 0 OS, 3600 lbs</v>
      </c>
      <c r="AC473" s="73" t="s">
        <v>1556</v>
      </c>
      <c r="AD473" s="46" t="str">
        <f>IF(AC473="N/A","None",VLOOKUP(AC473,ACCESSORIES!F:N,9,FALSE))</f>
        <v>Push Thru</v>
      </c>
      <c r="AE473" s="82">
        <f>_xlfn.IFNA(VLOOKUP(AC473,ACCESSORIES!F:J,5,FALSE),"N/A")</f>
        <v>33</v>
      </c>
      <c r="AF473" s="80" t="s">
        <v>85</v>
      </c>
      <c r="AG473" s="73" t="s">
        <v>85</v>
      </c>
      <c r="AH473" s="92" t="s">
        <v>2859</v>
      </c>
      <c r="AI473" s="2" t="s">
        <v>85</v>
      </c>
      <c r="AJ473" s="9" t="str">
        <f>_xlfn.IFNA(VLOOKUP(AI473,ACCESSORIES!F:J,5,FALSE),"N/A")</f>
        <v>N/A</v>
      </c>
      <c r="AK473" s="74" t="s">
        <v>237</v>
      </c>
      <c r="AL473" s="74" t="s">
        <v>85</v>
      </c>
      <c r="AM473" s="38" t="str">
        <f>_xlfn.IFNA(VLOOKUP(AL473,ACCESSORIES!F:J,5,FALSE),"N/A")</f>
        <v>N/A</v>
      </c>
      <c r="AN473" s="2" t="s">
        <v>85</v>
      </c>
      <c r="AO473" s="74">
        <v>16</v>
      </c>
      <c r="AP473" s="74">
        <v>60</v>
      </c>
      <c r="AQ473" s="74">
        <v>170</v>
      </c>
      <c r="AR473" s="34">
        <v>4</v>
      </c>
      <c r="AS473" s="34">
        <v>12</v>
      </c>
      <c r="AT473" s="94">
        <v>39</v>
      </c>
      <c r="AU473" s="34">
        <v>40</v>
      </c>
      <c r="AV473" s="94">
        <v>206</v>
      </c>
      <c r="AW473" s="34">
        <v>200</v>
      </c>
      <c r="AX473" s="93">
        <v>107</v>
      </c>
      <c r="AY473" s="49">
        <v>41</v>
      </c>
      <c r="AZ473" s="49">
        <v>74</v>
      </c>
      <c r="BA473" s="49">
        <v>37</v>
      </c>
      <c r="BB473" s="48">
        <f t="shared" si="130"/>
        <v>1.46</v>
      </c>
      <c r="BC473" s="3" t="s">
        <v>3194</v>
      </c>
      <c r="BD473" s="412">
        <f>_xlfn.IFNA(VLOOKUP(BC473,ACCESSORIES!F:J,5,FALSE),"N/A")</f>
        <v>149</v>
      </c>
      <c r="BE473" s="3" t="s">
        <v>1480</v>
      </c>
      <c r="BF473" s="412">
        <f>_xlfn.IFNA(VLOOKUP(BE473,ACCESSORIES!F:J,5,FALSE),"N/A")</f>
        <v>11</v>
      </c>
      <c r="BG473" s="70">
        <v>38</v>
      </c>
      <c r="BH473" s="50">
        <v>20.28</v>
      </c>
      <c r="BI473" s="50">
        <v>20.28</v>
      </c>
      <c r="BJ473" s="50">
        <v>11.3</v>
      </c>
      <c r="BK473" s="357">
        <f t="shared" si="133"/>
        <v>7.6157993727578865E-2</v>
      </c>
      <c r="BL473" s="73">
        <v>36</v>
      </c>
      <c r="BM473" s="107" t="s">
        <v>3771</v>
      </c>
      <c r="BN473" s="46" t="s">
        <v>3891</v>
      </c>
      <c r="BO473" s="74" t="s">
        <v>3907</v>
      </c>
      <c r="BP473" s="74" t="s">
        <v>4615</v>
      </c>
      <c r="BQ473" s="74" t="s">
        <v>5168</v>
      </c>
      <c r="BR473" s="74" t="s">
        <v>3932</v>
      </c>
      <c r="BS473" s="74" t="s">
        <v>4616</v>
      </c>
      <c r="BT473" s="74" t="s">
        <v>5032</v>
      </c>
      <c r="BU473" s="74" t="s">
        <v>4451</v>
      </c>
      <c r="BV473" s="74" t="s">
        <v>4101</v>
      </c>
      <c r="BW473" s="74"/>
      <c r="BX473" s="74"/>
      <c r="BY473" s="300"/>
      <c r="BZ473" s="356"/>
      <c r="CA473" s="312"/>
      <c r="CB473" s="356"/>
      <c r="CC473" s="86" t="str">
        <f t="shared" si="144"/>
        <v>MR105 Beadlock, 17x8.5, 0mm Offset, 6x5.5, 108mm Centerbore, Matte Black, w/ BH-H24125</v>
      </c>
      <c r="CD473" s="74" t="s">
        <v>3719</v>
      </c>
      <c r="CE473" s="74" t="s">
        <v>3720</v>
      </c>
      <c r="CF473" s="74" t="str">
        <f t="shared" si="128"/>
        <v>RACE (1XX)</v>
      </c>
    </row>
    <row r="474" spans="1:84" s="36" customFormat="1" ht="15" customHeight="1">
      <c r="A474" s="22">
        <f t="shared" si="131"/>
        <v>472</v>
      </c>
      <c r="B474" s="92" t="s">
        <v>84</v>
      </c>
      <c r="C474" s="92" t="s">
        <v>1056</v>
      </c>
      <c r="D474" s="3" t="s">
        <v>1074</v>
      </c>
      <c r="E474" s="84" t="str">
        <f>CONCATENATE(LEFT(D474,5),VLOOKUP(CONCATENATE(O474,"x",P474),'WHEEL PART NUMBER GUIDE'!$B$9:$C$51,2,FALSE),VLOOKUP(CONCATENATE(Q474, W474), 'WHEEL PART NUMBER GUIDE'!$Q$6:$R$98, 2, FALSE),VLOOKUP(Z474,'WHEEL PART NUMBER GUIDE'!$J$8:$K$54,2, FALSE),IF(V474="N/A",IF(ABS(T474)&lt;10,"0"&amp;ABS(T474),ABS(T474)),CONCATENATE(LEFT(V474,1),RIGHT(V474,1))), G474, H474)</f>
        <v>MR10578580500B</v>
      </c>
      <c r="F474" s="84" t="str">
        <f t="shared" si="129"/>
        <v>MR10578580500B</v>
      </c>
      <c r="G474" s="83" t="s">
        <v>1095</v>
      </c>
      <c r="H474" s="83"/>
      <c r="I474" s="71" t="s">
        <v>846</v>
      </c>
      <c r="J474" s="305">
        <v>41275</v>
      </c>
      <c r="K474" s="78" t="s">
        <v>1230</v>
      </c>
      <c r="L474" s="328">
        <v>492</v>
      </c>
      <c r="M474" s="85">
        <f t="shared" si="143"/>
        <v>492</v>
      </c>
      <c r="N474" s="630"/>
      <c r="O474" s="3">
        <v>17</v>
      </c>
      <c r="P474" s="8">
        <v>8.5</v>
      </c>
      <c r="Q474" s="92" t="str">
        <f t="shared" si="132"/>
        <v>8x6.5</v>
      </c>
      <c r="R474" s="3">
        <v>8</v>
      </c>
      <c r="S474" s="3">
        <v>6.5</v>
      </c>
      <c r="T474" s="3">
        <v>0</v>
      </c>
      <c r="U474" s="16">
        <v>4.75</v>
      </c>
      <c r="V474" s="93" t="s">
        <v>85</v>
      </c>
      <c r="W474" s="16">
        <v>130.81</v>
      </c>
      <c r="X474" s="8">
        <v>32.92236448627505</v>
      </c>
      <c r="Y474" s="47">
        <v>3600</v>
      </c>
      <c r="Z474" s="72" t="s">
        <v>2165</v>
      </c>
      <c r="AA474" s="72" t="s">
        <v>2845</v>
      </c>
      <c r="AB474" s="47" t="str">
        <f t="shared" si="142"/>
        <v>17x8.5, 8x6.5, 0 OS, 3600 lbs</v>
      </c>
      <c r="AC474" s="73" t="s">
        <v>1562</v>
      </c>
      <c r="AD474" s="46" t="str">
        <f>IF(AC474="N/A","None",VLOOKUP(AC474,ACCESSORIES!F:N,9,FALSE))</f>
        <v>Push Thru</v>
      </c>
      <c r="AE474" s="82">
        <f>_xlfn.IFNA(VLOOKUP(AC474,ACCESSORIES!F:J,5,FALSE),"N/A")</f>
        <v>33</v>
      </c>
      <c r="AF474" s="80" t="s">
        <v>85</v>
      </c>
      <c r="AG474" s="3" t="s">
        <v>85</v>
      </c>
      <c r="AH474" s="3" t="s">
        <v>2863</v>
      </c>
      <c r="AI474" s="2" t="s">
        <v>85</v>
      </c>
      <c r="AJ474" s="9" t="str">
        <f>_xlfn.IFNA(VLOOKUP(AI474,ACCESSORIES!F:J,5,FALSE),"N/A")</f>
        <v>N/A</v>
      </c>
      <c r="AK474" s="71" t="s">
        <v>237</v>
      </c>
      <c r="AL474" s="3" t="s">
        <v>85</v>
      </c>
      <c r="AM474" s="38" t="str">
        <f>_xlfn.IFNA(VLOOKUP(AL474,ACCESSORIES!F:J,5,FALSE),"N/A")</f>
        <v>N/A</v>
      </c>
      <c r="AN474" s="92" t="s">
        <v>85</v>
      </c>
      <c r="AO474" s="74">
        <v>16</v>
      </c>
      <c r="AP474" s="74">
        <v>60</v>
      </c>
      <c r="AQ474" s="74">
        <v>200</v>
      </c>
      <c r="AR474" s="94">
        <v>0</v>
      </c>
      <c r="AS474" s="94">
        <v>0</v>
      </c>
      <c r="AT474" s="94">
        <v>39</v>
      </c>
      <c r="AU474" s="94">
        <v>40</v>
      </c>
      <c r="AV474" s="94">
        <v>206</v>
      </c>
      <c r="AW474" s="94">
        <v>200</v>
      </c>
      <c r="AX474" s="93">
        <v>123</v>
      </c>
      <c r="AY474" s="49">
        <v>89.5</v>
      </c>
      <c r="AZ474" s="49">
        <v>89.5</v>
      </c>
      <c r="BA474" s="49">
        <v>37</v>
      </c>
      <c r="BB474" s="48">
        <f t="shared" si="130"/>
        <v>1.46</v>
      </c>
      <c r="BC474" s="3" t="s">
        <v>3194</v>
      </c>
      <c r="BD474" s="412">
        <f>_xlfn.IFNA(VLOOKUP(BC474,ACCESSORIES!F:J,5,FALSE),"N/A")</f>
        <v>149</v>
      </c>
      <c r="BE474" s="3" t="s">
        <v>1480</v>
      </c>
      <c r="BF474" s="412">
        <f>_xlfn.IFNA(VLOOKUP(BE474,ACCESSORIES!F:J,5,FALSE),"N/A")</f>
        <v>11</v>
      </c>
      <c r="BG474" s="70">
        <v>37</v>
      </c>
      <c r="BH474" s="50">
        <v>20.28</v>
      </c>
      <c r="BI474" s="50">
        <v>20.28</v>
      </c>
      <c r="BJ474" s="50">
        <v>11.3</v>
      </c>
      <c r="BK474" s="357">
        <f t="shared" si="133"/>
        <v>7.6157993727578865E-2</v>
      </c>
      <c r="BL474" s="73">
        <v>36</v>
      </c>
      <c r="BM474" s="107" t="s">
        <v>3771</v>
      </c>
      <c r="BN474" s="46" t="s">
        <v>3891</v>
      </c>
      <c r="BO474" s="74" t="s">
        <v>3907</v>
      </c>
      <c r="BP474" s="74" t="s">
        <v>4615</v>
      </c>
      <c r="BQ474" s="74" t="s">
        <v>5168</v>
      </c>
      <c r="BR474" s="74" t="s">
        <v>3932</v>
      </c>
      <c r="BS474" s="74" t="s">
        <v>4616</v>
      </c>
      <c r="BT474" s="74" t="s">
        <v>5032</v>
      </c>
      <c r="BU474" s="74" t="s">
        <v>4451</v>
      </c>
      <c r="BV474" s="74" t="s">
        <v>4101</v>
      </c>
      <c r="BW474" s="74"/>
      <c r="BX474" s="74"/>
      <c r="BY474" s="300"/>
      <c r="BZ474" s="312"/>
      <c r="CA474" s="312"/>
      <c r="CB474" s="300"/>
      <c r="CC474" s="86" t="str">
        <f t="shared" si="144"/>
        <v>MR105 Beadlock, 17x8.5, 0mm Offset, 8x6.5, 130.81mm Centerbore, Matte Black, w/ BH-H24125</v>
      </c>
      <c r="CD474" s="74" t="s">
        <v>3719</v>
      </c>
      <c r="CE474" s="74" t="s">
        <v>3720</v>
      </c>
      <c r="CF474" s="74" t="str">
        <f t="shared" si="128"/>
        <v>RACE (1XX)</v>
      </c>
    </row>
    <row r="475" spans="1:84" s="36" customFormat="1" ht="15" customHeight="1">
      <c r="A475" s="22">
        <f t="shared" si="131"/>
        <v>473</v>
      </c>
      <c r="B475" s="92" t="s">
        <v>84</v>
      </c>
      <c r="C475" s="92" t="s">
        <v>1056</v>
      </c>
      <c r="D475" s="3" t="s">
        <v>1074</v>
      </c>
      <c r="E475" s="84" t="str">
        <f>CONCATENATE(LEFT(D475,5),VLOOKUP(CONCATENATE(O475,"x",P475),'WHEEL PART NUMBER GUIDE'!$B$9:$C$51,2,FALSE),VLOOKUP(CONCATENATE(Q475, W475), 'WHEEL PART NUMBER GUIDE'!$Q$6:$R$98, 2, FALSE),VLOOKUP(Z475,'WHEEL PART NUMBER GUIDE'!$J$8:$K$54,2, FALSE),IF(V475="N/A",IF(ABS(T475)&lt;10,"0"&amp;ABS(T475),ABS(T475)),CONCATENATE(LEFT(V475,1),RIGHT(V475,1))), G475, H475)</f>
        <v>MR10579012538B</v>
      </c>
      <c r="F475" s="84" t="str">
        <f t="shared" si="129"/>
        <v>MR10579012538B</v>
      </c>
      <c r="G475" s="83" t="s">
        <v>1095</v>
      </c>
      <c r="H475" s="83"/>
      <c r="I475" s="71" t="s">
        <v>848</v>
      </c>
      <c r="J475" s="305">
        <v>41275</v>
      </c>
      <c r="K475" s="78" t="s">
        <v>1230</v>
      </c>
      <c r="L475" s="328">
        <v>551</v>
      </c>
      <c r="M475" s="85">
        <f t="shared" si="143"/>
        <v>551</v>
      </c>
      <c r="N475" s="630"/>
      <c r="O475" s="3">
        <v>17</v>
      </c>
      <c r="P475" s="8">
        <v>9</v>
      </c>
      <c r="Q475" s="92" t="str">
        <f t="shared" si="132"/>
        <v>5x4.5</v>
      </c>
      <c r="R475" s="3">
        <v>5</v>
      </c>
      <c r="S475" s="3">
        <v>4.5</v>
      </c>
      <c r="T475" s="3">
        <v>-38</v>
      </c>
      <c r="U475" s="16">
        <v>3.5</v>
      </c>
      <c r="V475" s="93" t="s">
        <v>85</v>
      </c>
      <c r="W475" s="16">
        <v>83</v>
      </c>
      <c r="X475" s="8">
        <v>34.833037425210655</v>
      </c>
      <c r="Y475" s="47">
        <v>3600</v>
      </c>
      <c r="Z475" s="72" t="s">
        <v>2165</v>
      </c>
      <c r="AA475" s="72" t="s">
        <v>2845</v>
      </c>
      <c r="AB475" s="47" t="str">
        <f t="shared" si="142"/>
        <v>17x9, 5x4.5, -38 OS, 3600 lbs</v>
      </c>
      <c r="AC475" s="73" t="s">
        <v>1565</v>
      </c>
      <c r="AD475" s="46" t="str">
        <f>IF(AC475="N/A","None",VLOOKUP(AC475,ACCESSORIES!F:N,9,FALSE))</f>
        <v>Push Thru</v>
      </c>
      <c r="AE475" s="82">
        <f>_xlfn.IFNA(VLOOKUP(AC475,ACCESSORIES!F:J,5,FALSE),"N/A")</f>
        <v>33</v>
      </c>
      <c r="AF475" s="80" t="s">
        <v>85</v>
      </c>
      <c r="AG475" s="73" t="s">
        <v>85</v>
      </c>
      <c r="AH475" s="90" t="s">
        <v>2940</v>
      </c>
      <c r="AI475" s="2" t="s">
        <v>85</v>
      </c>
      <c r="AJ475" s="9" t="str">
        <f>_xlfn.IFNA(VLOOKUP(AI475,ACCESSORIES!F:J,5,FALSE),"N/A")</f>
        <v>N/A</v>
      </c>
      <c r="AK475" s="3" t="s">
        <v>237</v>
      </c>
      <c r="AL475" s="3" t="s">
        <v>85</v>
      </c>
      <c r="AM475" s="38" t="str">
        <f>_xlfn.IFNA(VLOOKUP(AL475,ACCESSORIES!F:J,5,FALSE),"N/A")</f>
        <v>N/A</v>
      </c>
      <c r="AN475" s="92" t="s">
        <v>85</v>
      </c>
      <c r="AO475" s="74">
        <v>16</v>
      </c>
      <c r="AP475" s="74">
        <v>60</v>
      </c>
      <c r="AQ475" s="74">
        <v>150</v>
      </c>
      <c r="AR475" s="94">
        <v>18</v>
      </c>
      <c r="AS475" s="94">
        <v>30</v>
      </c>
      <c r="AT475" s="34">
        <v>53</v>
      </c>
      <c r="AU475" s="94">
        <v>65</v>
      </c>
      <c r="AV475" s="34">
        <v>209</v>
      </c>
      <c r="AW475" s="94">
        <v>204</v>
      </c>
      <c r="AX475" s="93">
        <v>77.2</v>
      </c>
      <c r="AY475" s="49">
        <v>52</v>
      </c>
      <c r="AZ475" s="49">
        <v>74</v>
      </c>
      <c r="BA475" s="49">
        <v>45</v>
      </c>
      <c r="BB475" s="48">
        <f t="shared" si="130"/>
        <v>1.77</v>
      </c>
      <c r="BC475" s="3" t="s">
        <v>3194</v>
      </c>
      <c r="BD475" s="412">
        <f>_xlfn.IFNA(VLOOKUP(BC475,ACCESSORIES!F:J,5,FALSE),"N/A")</f>
        <v>149</v>
      </c>
      <c r="BE475" s="3" t="s">
        <v>1480</v>
      </c>
      <c r="BF475" s="412">
        <f>_xlfn.IFNA(VLOOKUP(BE475,ACCESSORIES!F:J,5,FALSE),"N/A")</f>
        <v>11</v>
      </c>
      <c r="BG475" s="70">
        <v>40</v>
      </c>
      <c r="BH475" s="50">
        <v>20.4724409448819</v>
      </c>
      <c r="BI475" s="50">
        <v>20.4724409448819</v>
      </c>
      <c r="BJ475" s="50">
        <v>12.4409448818898</v>
      </c>
      <c r="BK475" s="357">
        <f t="shared" si="133"/>
        <v>8.5446400000000311E-2</v>
      </c>
      <c r="BL475" s="73">
        <v>36</v>
      </c>
      <c r="BM475" s="107" t="s">
        <v>3771</v>
      </c>
      <c r="BN475" s="46" t="s">
        <v>3891</v>
      </c>
      <c r="BO475" s="74" t="s">
        <v>3907</v>
      </c>
      <c r="BP475" s="74" t="s">
        <v>4615</v>
      </c>
      <c r="BQ475" s="74" t="s">
        <v>5168</v>
      </c>
      <c r="BR475" s="74" t="s">
        <v>3932</v>
      </c>
      <c r="BS475" s="74" t="s">
        <v>4616</v>
      </c>
      <c r="BT475" s="74" t="s">
        <v>5032</v>
      </c>
      <c r="BU475" s="74" t="s">
        <v>4451</v>
      </c>
      <c r="BV475" s="74" t="s">
        <v>4101</v>
      </c>
      <c r="BW475" s="74"/>
      <c r="BX475" s="74"/>
      <c r="BY475" s="300"/>
      <c r="BZ475" s="356"/>
      <c r="CA475" s="312"/>
      <c r="CB475" s="356"/>
      <c r="CC475" s="86" t="str">
        <f t="shared" si="144"/>
        <v>MR105 Beadlock, 17x9, -38mm Offset, 5x4.5, 83mm Centerbore, Matte Black, w/ BH-H24125</v>
      </c>
      <c r="CD475" s="74" t="s">
        <v>3719</v>
      </c>
      <c r="CE475" s="74" t="s">
        <v>3720</v>
      </c>
      <c r="CF475" s="74" t="str">
        <f t="shared" si="128"/>
        <v>RACE (1XX)</v>
      </c>
    </row>
    <row r="476" spans="1:84" s="36" customFormat="1" ht="15" customHeight="1">
      <c r="A476" s="22">
        <f t="shared" si="131"/>
        <v>474</v>
      </c>
      <c r="B476" s="92" t="s">
        <v>84</v>
      </c>
      <c r="C476" s="92" t="s">
        <v>1056</v>
      </c>
      <c r="D476" s="3" t="s">
        <v>1074</v>
      </c>
      <c r="E476" s="84" t="str">
        <f>CONCATENATE(LEFT(D476,5),VLOOKUP(CONCATENATE(O476,"x",P476),'WHEEL PART NUMBER GUIDE'!$B$9:$C$51,2,FALSE),VLOOKUP(CONCATENATE(Q476, W476), 'WHEEL PART NUMBER GUIDE'!$Q$6:$R$98, 2, FALSE),VLOOKUP(Z476,'WHEEL PART NUMBER GUIDE'!$J$8:$K$54,2, FALSE),IF(V476="N/A",IF(ABS(T476)&lt;10,"0"&amp;ABS(T476),ABS(T476)),CONCATENATE(LEFT(V476,1),RIGHT(V476,1))), G476, H476)</f>
        <v>MR10579050338B</v>
      </c>
      <c r="F476" s="84" t="str">
        <f t="shared" si="129"/>
        <v>MR10579050338B</v>
      </c>
      <c r="G476" s="83" t="s">
        <v>1095</v>
      </c>
      <c r="H476" s="83"/>
      <c r="I476" s="71" t="s">
        <v>849</v>
      </c>
      <c r="J476" s="305">
        <v>41275</v>
      </c>
      <c r="K476" s="78" t="s">
        <v>1230</v>
      </c>
      <c r="L476" s="328">
        <v>551</v>
      </c>
      <c r="M476" s="85">
        <f t="shared" si="143"/>
        <v>551</v>
      </c>
      <c r="N476" s="630"/>
      <c r="O476" s="3">
        <v>17</v>
      </c>
      <c r="P476" s="8">
        <v>9</v>
      </c>
      <c r="Q476" s="92" t="str">
        <f t="shared" si="132"/>
        <v>5x5</v>
      </c>
      <c r="R476" s="3">
        <v>5</v>
      </c>
      <c r="S476" s="3">
        <v>5</v>
      </c>
      <c r="T476" s="3">
        <v>-38</v>
      </c>
      <c r="U476" s="16">
        <v>3.5</v>
      </c>
      <c r="V476" s="93" t="s">
        <v>85</v>
      </c>
      <c r="W476" s="16">
        <v>71.5</v>
      </c>
      <c r="X476" s="8">
        <v>35.31</v>
      </c>
      <c r="Y476" s="47">
        <v>3600</v>
      </c>
      <c r="Z476" s="72" t="s">
        <v>5148</v>
      </c>
      <c r="AA476" s="71" t="s">
        <v>2848</v>
      </c>
      <c r="AB476" s="47" t="str">
        <f t="shared" si="142"/>
        <v>17x9, 5x5, -38 OS, 3600 lbs</v>
      </c>
      <c r="AC476" s="2" t="s">
        <v>2310</v>
      </c>
      <c r="AD476" s="46" t="str">
        <f>IF(AC476="N/A","None",VLOOKUP(AC476,ACCESSORIES!F:N,9,FALSE))</f>
        <v>Screw On</v>
      </c>
      <c r="AE476" s="82">
        <f>_xlfn.IFNA(VLOOKUP(AC476,ACCESSORIES!F:J,5,FALSE),"N/A")</f>
        <v>22</v>
      </c>
      <c r="AF476" s="80" t="s">
        <v>85</v>
      </c>
      <c r="AG476" s="74" t="s">
        <v>1792</v>
      </c>
      <c r="AH476" s="73" t="s">
        <v>85</v>
      </c>
      <c r="AI476" s="2" t="s">
        <v>85</v>
      </c>
      <c r="AJ476" s="9" t="str">
        <f>_xlfn.IFNA(VLOOKUP(AI476,ACCESSORIES!F:J,5,FALSE),"N/A")</f>
        <v>N/A</v>
      </c>
      <c r="AK476" s="92" t="s">
        <v>1013</v>
      </c>
      <c r="AL476" s="74" t="s">
        <v>85</v>
      </c>
      <c r="AM476" s="38" t="str">
        <f>_xlfn.IFNA(VLOOKUP(AL476,ACCESSORIES!F:J,5,FALSE),"N/A")</f>
        <v>N/A</v>
      </c>
      <c r="AN476" s="74" t="s">
        <v>85</v>
      </c>
      <c r="AO476" s="74">
        <v>16</v>
      </c>
      <c r="AP476" s="74">
        <v>60</v>
      </c>
      <c r="AQ476" s="74">
        <v>160</v>
      </c>
      <c r="AR476" s="34">
        <v>8</v>
      </c>
      <c r="AS476" s="34">
        <v>25</v>
      </c>
      <c r="AT476" s="34">
        <v>53</v>
      </c>
      <c r="AU476" s="34">
        <v>65</v>
      </c>
      <c r="AV476" s="34">
        <v>209</v>
      </c>
      <c r="AW476" s="34">
        <v>204</v>
      </c>
      <c r="AX476" s="77">
        <v>60</v>
      </c>
      <c r="AY476" s="49">
        <v>60</v>
      </c>
      <c r="AZ476" s="49">
        <v>60</v>
      </c>
      <c r="BA476" s="49">
        <v>45</v>
      </c>
      <c r="BB476" s="48">
        <f t="shared" si="130"/>
        <v>1.77</v>
      </c>
      <c r="BC476" s="3" t="s">
        <v>3194</v>
      </c>
      <c r="BD476" s="412">
        <f>_xlfn.IFNA(VLOOKUP(BC476,ACCESSORIES!F:J,5,FALSE),"N/A")</f>
        <v>149</v>
      </c>
      <c r="BE476" s="3" t="s">
        <v>1480</v>
      </c>
      <c r="BF476" s="412">
        <f>_xlfn.IFNA(VLOOKUP(BE476,ACCESSORIES!F:J,5,FALSE),"N/A")</f>
        <v>11</v>
      </c>
      <c r="BG476" s="70">
        <v>41</v>
      </c>
      <c r="BH476" s="50">
        <v>20.4724409448819</v>
      </c>
      <c r="BI476" s="50">
        <v>20.4724409448819</v>
      </c>
      <c r="BJ476" s="50">
        <v>12.4409448818898</v>
      </c>
      <c r="BK476" s="357">
        <f t="shared" si="133"/>
        <v>8.5446400000000311E-2</v>
      </c>
      <c r="BL476" s="73">
        <v>36</v>
      </c>
      <c r="BM476" s="107" t="s">
        <v>3771</v>
      </c>
      <c r="BN476" s="46" t="s">
        <v>3891</v>
      </c>
      <c r="BO476" s="74" t="s">
        <v>3907</v>
      </c>
      <c r="BP476" s="74" t="s">
        <v>4615</v>
      </c>
      <c r="BQ476" s="74" t="s">
        <v>5168</v>
      </c>
      <c r="BR476" s="74" t="s">
        <v>3932</v>
      </c>
      <c r="BS476" s="74" t="s">
        <v>4616</v>
      </c>
      <c r="BT476" s="74" t="s">
        <v>5032</v>
      </c>
      <c r="BU476" s="74" t="s">
        <v>4451</v>
      </c>
      <c r="BV476" s="74" t="s">
        <v>4101</v>
      </c>
      <c r="BW476" s="74"/>
      <c r="BX476" s="74"/>
      <c r="BY476" s="300"/>
      <c r="BZ476" s="356"/>
      <c r="CA476" s="312"/>
      <c r="CB476" s="356"/>
      <c r="CC476" s="86" t="str">
        <f t="shared" si="144"/>
        <v>MR105 Beadlock, 17x9, -38mm Offset, 5x5, 71.5mm Centerbore, Machined - Matte Black Ring, w/ BH-H24125</v>
      </c>
      <c r="CD476" s="74" t="s">
        <v>3719</v>
      </c>
      <c r="CE476" s="74" t="s">
        <v>3720</v>
      </c>
      <c r="CF476" s="74" t="str">
        <f t="shared" si="128"/>
        <v>RACE (1XX)</v>
      </c>
    </row>
    <row r="477" spans="1:84" s="36" customFormat="1" ht="15" customHeight="1">
      <c r="A477" s="22">
        <f t="shared" si="131"/>
        <v>475</v>
      </c>
      <c r="B477" s="92" t="s">
        <v>84</v>
      </c>
      <c r="C477" s="92" t="s">
        <v>1056</v>
      </c>
      <c r="D477" s="3" t="s">
        <v>1074</v>
      </c>
      <c r="E477" s="84" t="str">
        <f>CONCATENATE(LEFT(D477,5),VLOOKUP(CONCATENATE(O477,"x",P477),'WHEEL PART NUMBER GUIDE'!$B$9:$C$51,2,FALSE),VLOOKUP(CONCATENATE(Q477, W477), 'WHEEL PART NUMBER GUIDE'!$Q$6:$R$98, 2, FALSE),VLOOKUP(Z477,'WHEEL PART NUMBER GUIDE'!$J$8:$K$54,2, FALSE),IF(V477="N/A",IF(ABS(T477)&lt;10,"0"&amp;ABS(T477),ABS(T477)),CONCATENATE(LEFT(V477,1),RIGHT(V477,1))), G477, H477)</f>
        <v>MR10579050538B</v>
      </c>
      <c r="F477" s="84" t="str">
        <f t="shared" si="129"/>
        <v>MR10579050538B</v>
      </c>
      <c r="G477" s="83" t="s">
        <v>1095</v>
      </c>
      <c r="H477" s="83"/>
      <c r="I477" s="71" t="s">
        <v>850</v>
      </c>
      <c r="J477" s="305">
        <v>41275</v>
      </c>
      <c r="K477" s="78" t="s">
        <v>1230</v>
      </c>
      <c r="L477" s="328">
        <v>551</v>
      </c>
      <c r="M477" s="85">
        <f t="shared" si="143"/>
        <v>551</v>
      </c>
      <c r="N477" s="630"/>
      <c r="O477" s="3">
        <v>17</v>
      </c>
      <c r="P477" s="8">
        <v>9</v>
      </c>
      <c r="Q477" s="92" t="str">
        <f t="shared" si="132"/>
        <v>5x5</v>
      </c>
      <c r="R477" s="3">
        <v>5</v>
      </c>
      <c r="S477" s="3">
        <v>5</v>
      </c>
      <c r="T477" s="3">
        <v>-38</v>
      </c>
      <c r="U477" s="16">
        <v>3.5</v>
      </c>
      <c r="V477" s="93" t="s">
        <v>85</v>
      </c>
      <c r="W477" s="16">
        <v>71.5</v>
      </c>
      <c r="X477" s="8">
        <v>35.090000000000003</v>
      </c>
      <c r="Y477" s="47">
        <v>3600</v>
      </c>
      <c r="Z477" s="72" t="s">
        <v>2165</v>
      </c>
      <c r="AA477" s="72" t="s">
        <v>2845</v>
      </c>
      <c r="AB477" s="47" t="str">
        <f t="shared" si="142"/>
        <v>17x9, 5x5, -38 OS, 3600 lbs</v>
      </c>
      <c r="AC477" s="2" t="s">
        <v>2310</v>
      </c>
      <c r="AD477" s="46" t="str">
        <f>IF(AC477="N/A","None",VLOOKUP(AC477,ACCESSORIES!F:N,9,FALSE))</f>
        <v>Screw On</v>
      </c>
      <c r="AE477" s="82">
        <f>_xlfn.IFNA(VLOOKUP(AC477,ACCESSORIES!F:J,5,FALSE),"N/A")</f>
        <v>22</v>
      </c>
      <c r="AF477" s="80" t="s">
        <v>85</v>
      </c>
      <c r="AG477" s="74" t="s">
        <v>1792</v>
      </c>
      <c r="AH477" s="73" t="s">
        <v>85</v>
      </c>
      <c r="AI477" s="2" t="s">
        <v>85</v>
      </c>
      <c r="AJ477" s="9" t="str">
        <f>_xlfn.IFNA(VLOOKUP(AI477,ACCESSORIES!F:J,5,FALSE),"N/A")</f>
        <v>N/A</v>
      </c>
      <c r="AK477" s="92" t="s">
        <v>1013</v>
      </c>
      <c r="AL477" s="74" t="s">
        <v>85</v>
      </c>
      <c r="AM477" s="38" t="str">
        <f>_xlfn.IFNA(VLOOKUP(AL477,ACCESSORIES!F:J,5,FALSE),"N/A")</f>
        <v>N/A</v>
      </c>
      <c r="AN477" s="74" t="s">
        <v>85</v>
      </c>
      <c r="AO477" s="74">
        <v>16</v>
      </c>
      <c r="AP477" s="74">
        <v>60</v>
      </c>
      <c r="AQ477" s="74">
        <v>160</v>
      </c>
      <c r="AR477" s="34">
        <v>8</v>
      </c>
      <c r="AS477" s="34">
        <v>25</v>
      </c>
      <c r="AT477" s="34">
        <v>53</v>
      </c>
      <c r="AU477" s="34">
        <v>65</v>
      </c>
      <c r="AV477" s="34">
        <v>209</v>
      </c>
      <c r="AW477" s="34">
        <v>204</v>
      </c>
      <c r="AX477" s="77">
        <v>60</v>
      </c>
      <c r="AY477" s="49">
        <v>60</v>
      </c>
      <c r="AZ477" s="49">
        <v>60</v>
      </c>
      <c r="BA477" s="49">
        <v>45</v>
      </c>
      <c r="BB477" s="48">
        <f t="shared" si="130"/>
        <v>1.77</v>
      </c>
      <c r="BC477" s="3" t="s">
        <v>3194</v>
      </c>
      <c r="BD477" s="412">
        <f>_xlfn.IFNA(VLOOKUP(BC477,ACCESSORIES!F:J,5,FALSE),"N/A")</f>
        <v>149</v>
      </c>
      <c r="BE477" s="3" t="s">
        <v>1480</v>
      </c>
      <c r="BF477" s="412">
        <f>_xlfn.IFNA(VLOOKUP(BE477,ACCESSORIES!F:J,5,FALSE),"N/A")</f>
        <v>11</v>
      </c>
      <c r="BG477" s="70">
        <v>41</v>
      </c>
      <c r="BH477" s="50">
        <v>20.4724409448819</v>
      </c>
      <c r="BI477" s="50">
        <v>20.4724409448819</v>
      </c>
      <c r="BJ477" s="50">
        <v>12.4409448818898</v>
      </c>
      <c r="BK477" s="357">
        <f t="shared" si="133"/>
        <v>8.5446400000000311E-2</v>
      </c>
      <c r="BL477" s="73">
        <v>36</v>
      </c>
      <c r="BM477" s="107" t="s">
        <v>3771</v>
      </c>
      <c r="BN477" s="46" t="s">
        <v>3891</v>
      </c>
      <c r="BO477" s="74" t="s">
        <v>3907</v>
      </c>
      <c r="BP477" s="74" t="s">
        <v>4615</v>
      </c>
      <c r="BQ477" s="74" t="s">
        <v>5168</v>
      </c>
      <c r="BR477" s="74" t="s">
        <v>3932</v>
      </c>
      <c r="BS477" s="74" t="s">
        <v>4616</v>
      </c>
      <c r="BT477" s="74" t="s">
        <v>5032</v>
      </c>
      <c r="BU477" s="74" t="s">
        <v>4451</v>
      </c>
      <c r="BV477" s="74" t="s">
        <v>4101</v>
      </c>
      <c r="BW477" s="74"/>
      <c r="BX477" s="74"/>
      <c r="BY477" s="300"/>
      <c r="BZ477" s="356"/>
      <c r="CA477" s="312"/>
      <c r="CB477" s="356"/>
      <c r="CC477" s="86" t="str">
        <f t="shared" si="144"/>
        <v>MR105 Beadlock, 17x9, -38mm Offset, 5x5, 71.5mm Centerbore, Matte Black, w/ BH-H24125</v>
      </c>
      <c r="CD477" s="74" t="s">
        <v>3719</v>
      </c>
      <c r="CE477" s="74" t="s">
        <v>3720</v>
      </c>
      <c r="CF477" s="74" t="str">
        <f t="shared" si="128"/>
        <v>RACE (1XX)</v>
      </c>
    </row>
    <row r="478" spans="1:84" s="36" customFormat="1" ht="15" customHeight="1">
      <c r="A478" s="22">
        <f t="shared" si="131"/>
        <v>476</v>
      </c>
      <c r="B478" s="92" t="s">
        <v>84</v>
      </c>
      <c r="C478" s="92" t="s">
        <v>1056</v>
      </c>
      <c r="D478" s="3" t="s">
        <v>1074</v>
      </c>
      <c r="E478" s="84" t="str">
        <f>CONCATENATE(LEFT(D478,5),VLOOKUP(CONCATENATE(O478,"x",P478),'WHEEL PART NUMBER GUIDE'!$B$9:$C$51,2,FALSE),VLOOKUP(CONCATENATE(Q478, W478), 'WHEEL PART NUMBER GUIDE'!$Q$6:$R$98, 2, FALSE),VLOOKUP(Z478,'WHEEL PART NUMBER GUIDE'!$J$8:$K$54,2, FALSE),IF(V478="N/A",IF(ABS(T478)&lt;10,"0"&amp;ABS(T478),ABS(T478)),CONCATENATE(LEFT(V478,1),RIGHT(V478,1))), G478, H478)</f>
        <v>MR10579060538B</v>
      </c>
      <c r="F478" s="84" t="str">
        <f t="shared" si="129"/>
        <v>MR10579060538B</v>
      </c>
      <c r="G478" s="83" t="s">
        <v>1095</v>
      </c>
      <c r="H478" s="83"/>
      <c r="I478" s="71" t="s">
        <v>852</v>
      </c>
      <c r="J478" s="305">
        <v>41275</v>
      </c>
      <c r="K478" s="78" t="s">
        <v>1230</v>
      </c>
      <c r="L478" s="328">
        <v>551</v>
      </c>
      <c r="M478" s="85">
        <f t="shared" si="143"/>
        <v>551</v>
      </c>
      <c r="N478" s="630"/>
      <c r="O478" s="3">
        <v>17</v>
      </c>
      <c r="P478" s="8">
        <v>9</v>
      </c>
      <c r="Q478" s="92" t="str">
        <f t="shared" si="132"/>
        <v>6x5.5</v>
      </c>
      <c r="R478" s="3">
        <v>6</v>
      </c>
      <c r="S478" s="3">
        <v>5.5</v>
      </c>
      <c r="T478" s="3">
        <v>-38</v>
      </c>
      <c r="U478" s="16">
        <v>3.5</v>
      </c>
      <c r="V478" s="93" t="s">
        <v>85</v>
      </c>
      <c r="W478" s="16">
        <v>108</v>
      </c>
      <c r="X478" s="8">
        <v>34.32</v>
      </c>
      <c r="Y478" s="47">
        <v>3600</v>
      </c>
      <c r="Z478" s="72" t="s">
        <v>2165</v>
      </c>
      <c r="AA478" s="72" t="s">
        <v>2845</v>
      </c>
      <c r="AB478" s="47" t="str">
        <f t="shared" si="142"/>
        <v>17x9, 6x5.5, -38 OS, 3600 lbs</v>
      </c>
      <c r="AC478" s="73" t="s">
        <v>1556</v>
      </c>
      <c r="AD478" s="46" t="str">
        <f>IF(AC478="N/A","None",VLOOKUP(AC478,ACCESSORIES!F:N,9,FALSE))</f>
        <v>Push Thru</v>
      </c>
      <c r="AE478" s="82">
        <f>_xlfn.IFNA(VLOOKUP(AC478,ACCESSORIES!F:J,5,FALSE),"N/A")</f>
        <v>33</v>
      </c>
      <c r="AF478" s="80" t="s">
        <v>85</v>
      </c>
      <c r="AG478" s="73" t="s">
        <v>85</v>
      </c>
      <c r="AH478" s="92" t="s">
        <v>2859</v>
      </c>
      <c r="AI478" s="2" t="s">
        <v>85</v>
      </c>
      <c r="AJ478" s="9" t="str">
        <f>_xlfn.IFNA(VLOOKUP(AI478,ACCESSORIES!F:J,5,FALSE),"N/A")</f>
        <v>N/A</v>
      </c>
      <c r="AK478" s="74" t="s">
        <v>237</v>
      </c>
      <c r="AL478" s="74" t="s">
        <v>85</v>
      </c>
      <c r="AM478" s="38" t="str">
        <f>_xlfn.IFNA(VLOOKUP(AL478,ACCESSORIES!F:J,5,FALSE),"N/A")</f>
        <v>N/A</v>
      </c>
      <c r="AN478" s="2" t="s">
        <v>85</v>
      </c>
      <c r="AO478" s="74">
        <v>16</v>
      </c>
      <c r="AP478" s="74">
        <v>60</v>
      </c>
      <c r="AQ478" s="74">
        <v>170</v>
      </c>
      <c r="AR478" s="34">
        <v>8</v>
      </c>
      <c r="AS478" s="34">
        <v>25</v>
      </c>
      <c r="AT478" s="34">
        <v>53</v>
      </c>
      <c r="AU478" s="34">
        <v>65</v>
      </c>
      <c r="AV478" s="34">
        <v>209</v>
      </c>
      <c r="AW478" s="34">
        <v>204</v>
      </c>
      <c r="AX478" s="93">
        <v>107</v>
      </c>
      <c r="AY478" s="49">
        <v>41</v>
      </c>
      <c r="AZ478" s="49">
        <v>74</v>
      </c>
      <c r="BA478" s="49">
        <v>45</v>
      </c>
      <c r="BB478" s="48">
        <f t="shared" si="130"/>
        <v>1.77</v>
      </c>
      <c r="BC478" s="3" t="s">
        <v>3194</v>
      </c>
      <c r="BD478" s="412">
        <f>_xlfn.IFNA(VLOOKUP(BC478,ACCESSORIES!F:J,5,FALSE),"N/A")</f>
        <v>149</v>
      </c>
      <c r="BE478" s="3" t="s">
        <v>1480</v>
      </c>
      <c r="BF478" s="412">
        <f>_xlfn.IFNA(VLOOKUP(BE478,ACCESSORIES!F:J,5,FALSE),"N/A")</f>
        <v>11</v>
      </c>
      <c r="BG478" s="70">
        <v>40</v>
      </c>
      <c r="BH478" s="50">
        <v>20.4724409448819</v>
      </c>
      <c r="BI478" s="50">
        <v>20.4724409448819</v>
      </c>
      <c r="BJ478" s="50">
        <v>12.4409448818898</v>
      </c>
      <c r="BK478" s="357">
        <f t="shared" si="133"/>
        <v>8.5446400000000311E-2</v>
      </c>
      <c r="BL478" s="73">
        <v>36</v>
      </c>
      <c r="BM478" s="107" t="s">
        <v>3771</v>
      </c>
      <c r="BN478" s="46" t="s">
        <v>3891</v>
      </c>
      <c r="BO478" s="74" t="s">
        <v>3907</v>
      </c>
      <c r="BP478" s="74" t="s">
        <v>4615</v>
      </c>
      <c r="BQ478" s="74" t="s">
        <v>5168</v>
      </c>
      <c r="BR478" s="74" t="s">
        <v>3932</v>
      </c>
      <c r="BS478" s="74" t="s">
        <v>4616</v>
      </c>
      <c r="BT478" s="74" t="s">
        <v>5032</v>
      </c>
      <c r="BU478" s="74" t="s">
        <v>4451</v>
      </c>
      <c r="BV478" s="74" t="s">
        <v>4101</v>
      </c>
      <c r="BW478" s="74"/>
      <c r="BX478" s="74"/>
      <c r="BY478" s="300"/>
      <c r="BZ478" s="356"/>
      <c r="CA478" s="312"/>
      <c r="CB478" s="356"/>
      <c r="CC478" s="86" t="str">
        <f t="shared" si="144"/>
        <v>MR105 Beadlock, 17x9, -38mm Offset, 6x5.5, 108mm Centerbore, Matte Black, w/ BH-H24125</v>
      </c>
      <c r="CD478" s="74" t="s">
        <v>3719</v>
      </c>
      <c r="CE478" s="74" t="s">
        <v>3720</v>
      </c>
      <c r="CF478" s="74" t="str">
        <f t="shared" ref="CF478:CF520" si="145">C478</f>
        <v>RACE (1XX)</v>
      </c>
    </row>
    <row r="479" spans="1:84" s="36" customFormat="1" ht="15" customHeight="1">
      <c r="A479" s="22">
        <f t="shared" si="131"/>
        <v>477</v>
      </c>
      <c r="B479" s="92" t="s">
        <v>84</v>
      </c>
      <c r="C479" s="92" t="s">
        <v>1056</v>
      </c>
      <c r="D479" s="3" t="s">
        <v>1074</v>
      </c>
      <c r="E479" s="84" t="str">
        <f>CONCATENATE(LEFT(D479,5),VLOOKUP(CONCATENATE(O479,"x",P479),'WHEEL PART NUMBER GUIDE'!$B$9:$C$51,2,FALSE),VLOOKUP(CONCATENATE(Q479, W479), 'WHEEL PART NUMBER GUIDE'!$Q$6:$R$98, 2, FALSE),VLOOKUP(Z479,'WHEEL PART NUMBER GUIDE'!$J$8:$K$54,2, FALSE),IF(V479="N/A",IF(ABS(T479)&lt;10,"0"&amp;ABS(T479),ABS(T479)),CONCATENATE(LEFT(V479,1),RIGHT(V479,1))), G479, H479)</f>
        <v>MR10579080538B</v>
      </c>
      <c r="F479" s="84" t="str">
        <f t="shared" ref="F479:F520" si="146">E479</f>
        <v>MR10579080538B</v>
      </c>
      <c r="G479" s="83" t="s">
        <v>1095</v>
      </c>
      <c r="H479" s="83"/>
      <c r="I479" s="71" t="s">
        <v>4104</v>
      </c>
      <c r="J479" s="306">
        <v>43950</v>
      </c>
      <c r="K479" s="78" t="s">
        <v>1230</v>
      </c>
      <c r="L479" s="328">
        <v>551</v>
      </c>
      <c r="M479" s="85">
        <f t="shared" si="143"/>
        <v>551</v>
      </c>
      <c r="N479" s="630"/>
      <c r="O479" s="3">
        <v>17</v>
      </c>
      <c r="P479" s="8">
        <v>9</v>
      </c>
      <c r="Q479" s="92" t="str">
        <f t="shared" si="132"/>
        <v>8x6.5</v>
      </c>
      <c r="R479" s="74">
        <v>8</v>
      </c>
      <c r="S479" s="3">
        <v>6.5</v>
      </c>
      <c r="T479" s="3">
        <v>-38</v>
      </c>
      <c r="U479" s="16">
        <v>3.5</v>
      </c>
      <c r="V479" s="93" t="s">
        <v>85</v>
      </c>
      <c r="W479" s="16">
        <v>130.81</v>
      </c>
      <c r="X479" s="8">
        <v>35.641399053221868</v>
      </c>
      <c r="Y479" s="47">
        <v>3600</v>
      </c>
      <c r="Z479" s="72" t="s">
        <v>2165</v>
      </c>
      <c r="AA479" s="72" t="s">
        <v>2845</v>
      </c>
      <c r="AB479" s="47" t="str">
        <f t="shared" si="142"/>
        <v>17x9, 8x6.5, -38 OS, 3600 lbs</v>
      </c>
      <c r="AC479" s="2" t="s">
        <v>1562</v>
      </c>
      <c r="AD479" s="46" t="str">
        <f>IF(AC479="N/A","None",VLOOKUP(AC479,ACCESSORIES!F:N,9,FALSE))</f>
        <v>Push Thru</v>
      </c>
      <c r="AE479" s="82">
        <f>_xlfn.IFNA(VLOOKUP(AC479,ACCESSORIES!F:J,5,FALSE),"N/A")</f>
        <v>33</v>
      </c>
      <c r="AF479" s="80" t="s">
        <v>85</v>
      </c>
      <c r="AG479" s="80" t="s">
        <v>85</v>
      </c>
      <c r="AH479" s="3" t="s">
        <v>2863</v>
      </c>
      <c r="AI479" s="2" t="s">
        <v>85</v>
      </c>
      <c r="AJ479" s="9" t="str">
        <f>_xlfn.IFNA(VLOOKUP(AI479,ACCESSORIES!F:J,5,FALSE),"N/A")</f>
        <v>N/A</v>
      </c>
      <c r="AK479" s="71" t="s">
        <v>237</v>
      </c>
      <c r="AL479" s="92" t="s">
        <v>85</v>
      </c>
      <c r="AM479" s="38" t="str">
        <f>_xlfn.IFNA(VLOOKUP(AL479,ACCESSORIES!F:J,5,FALSE),"N/A")</f>
        <v>N/A</v>
      </c>
      <c r="AN479" s="92" t="s">
        <v>85</v>
      </c>
      <c r="AO479" s="74">
        <v>16</v>
      </c>
      <c r="AP479" s="74">
        <v>60</v>
      </c>
      <c r="AQ479" s="74">
        <v>200</v>
      </c>
      <c r="AR479" s="34">
        <v>3</v>
      </c>
      <c r="AS479" s="34">
        <v>3</v>
      </c>
      <c r="AT479" s="34">
        <v>53</v>
      </c>
      <c r="AU479" s="34">
        <v>65</v>
      </c>
      <c r="AV479" s="34">
        <v>209</v>
      </c>
      <c r="AW479" s="34">
        <v>204</v>
      </c>
      <c r="AX479" s="93">
        <v>123</v>
      </c>
      <c r="AY479" s="49">
        <v>89.5</v>
      </c>
      <c r="AZ479" s="49">
        <v>89.5</v>
      </c>
      <c r="BA479" s="49">
        <v>45</v>
      </c>
      <c r="BB479" s="48">
        <f t="shared" ref="BB479:BB533" si="147">ROUND(CONVERT(BA479,"mm","in"),2)</f>
        <v>1.77</v>
      </c>
      <c r="BC479" s="3" t="s">
        <v>3194</v>
      </c>
      <c r="BD479" s="412">
        <f>_xlfn.IFNA(VLOOKUP(BC479,ACCESSORIES!F:J,5,FALSE),"N/A")</f>
        <v>149</v>
      </c>
      <c r="BE479" s="3" t="s">
        <v>1480</v>
      </c>
      <c r="BF479" s="412">
        <f>_xlfn.IFNA(VLOOKUP(BE479,ACCESSORIES!F:J,5,FALSE),"N/A")</f>
        <v>11</v>
      </c>
      <c r="BG479" s="70">
        <v>42</v>
      </c>
      <c r="BH479" s="50">
        <v>20.4724409448819</v>
      </c>
      <c r="BI479" s="50">
        <v>20.4724409448819</v>
      </c>
      <c r="BJ479" s="50">
        <v>12.4409448818898</v>
      </c>
      <c r="BK479" s="357">
        <f t="shared" si="133"/>
        <v>8.5446400000000311E-2</v>
      </c>
      <c r="BL479" s="73">
        <v>36</v>
      </c>
      <c r="BM479" s="107" t="s">
        <v>3771</v>
      </c>
      <c r="BN479" s="46" t="s">
        <v>3891</v>
      </c>
      <c r="BO479" s="74" t="s">
        <v>3907</v>
      </c>
      <c r="BP479" s="74" t="s">
        <v>4615</v>
      </c>
      <c r="BQ479" s="74" t="s">
        <v>5168</v>
      </c>
      <c r="BR479" s="74" t="s">
        <v>3932</v>
      </c>
      <c r="BS479" s="74" t="s">
        <v>4616</v>
      </c>
      <c r="BT479" s="74" t="s">
        <v>5032</v>
      </c>
      <c r="BU479" s="74" t="s">
        <v>4451</v>
      </c>
      <c r="BV479" s="74" t="s">
        <v>4101</v>
      </c>
      <c r="BW479" s="74"/>
      <c r="BX479" s="74"/>
      <c r="BY479" s="300"/>
      <c r="BZ479" s="312"/>
      <c r="CA479" s="312"/>
      <c r="CB479" s="300"/>
      <c r="CC479" s="86" t="str">
        <f t="shared" si="144"/>
        <v>MR105 Beadlock, 17x9, -38mm Offset, 8x6.5, 130.81mm Centerbore, Matte Black, w/ BH-H24125</v>
      </c>
      <c r="CD479" s="74" t="s">
        <v>3719</v>
      </c>
      <c r="CE479" s="74" t="s">
        <v>3720</v>
      </c>
      <c r="CF479" s="74" t="str">
        <f t="shared" si="145"/>
        <v>RACE (1XX)</v>
      </c>
    </row>
    <row r="480" spans="1:84" s="36" customFormat="1" ht="15" customHeight="1">
      <c r="A480" s="22">
        <f t="shared" si="131"/>
        <v>478</v>
      </c>
      <c r="B480" s="92" t="s">
        <v>84</v>
      </c>
      <c r="C480" s="92" t="s">
        <v>1056</v>
      </c>
      <c r="D480" s="3" t="s">
        <v>1075</v>
      </c>
      <c r="E480" s="84" t="str">
        <f>CONCATENATE(LEFT(D480,5),VLOOKUP(CONCATENATE(O480,"x",P480),'WHEEL PART NUMBER GUIDE'!$B$9:$C$51,2,FALSE),VLOOKUP(CONCATENATE(Q480, W480), 'WHEEL PART NUMBER GUIDE'!$Q$6:$R$98, 2, FALSE),VLOOKUP(Z480,'WHEEL PART NUMBER GUIDE'!$J$8:$K$54,2, FALSE),IF(V480="N/A",IF(ABS(T480)&lt;10,"0"&amp;ABS(T480),ABS(T480)),CONCATENATE(LEFT(V480,1),RIGHT(V480,1))), G480, H480)</f>
        <v>MR10679050544B</v>
      </c>
      <c r="F480" s="84" t="str">
        <f t="shared" si="146"/>
        <v>MR10679050544B</v>
      </c>
      <c r="G480" s="83" t="s">
        <v>1095</v>
      </c>
      <c r="H480" s="83"/>
      <c r="I480" s="43" t="s">
        <v>926</v>
      </c>
      <c r="J480" s="305">
        <v>42736</v>
      </c>
      <c r="K480" s="78" t="s">
        <v>1230</v>
      </c>
      <c r="L480" s="328">
        <v>587</v>
      </c>
      <c r="M480" s="85">
        <f t="shared" si="143"/>
        <v>587</v>
      </c>
      <c r="N480" s="630"/>
      <c r="O480" s="3">
        <v>17</v>
      </c>
      <c r="P480" s="8">
        <v>9</v>
      </c>
      <c r="Q480" s="92" t="str">
        <f t="shared" si="132"/>
        <v>5x5</v>
      </c>
      <c r="R480" s="3">
        <v>5</v>
      </c>
      <c r="S480" s="74">
        <v>5</v>
      </c>
      <c r="T480" s="74">
        <v>-44</v>
      </c>
      <c r="U480" s="77">
        <v>3.5</v>
      </c>
      <c r="V480" s="93" t="s">
        <v>85</v>
      </c>
      <c r="W480" s="77">
        <v>71.5</v>
      </c>
      <c r="X480" s="76">
        <v>40.168224170084706</v>
      </c>
      <c r="Y480" s="47">
        <v>3600</v>
      </c>
      <c r="Z480" s="81" t="s">
        <v>2165</v>
      </c>
      <c r="AA480" s="72" t="s">
        <v>2845</v>
      </c>
      <c r="AB480" s="47" t="str">
        <f t="shared" si="142"/>
        <v>17x9, 5x5, -44 OS, 3600 lbs</v>
      </c>
      <c r="AC480" s="73" t="s">
        <v>1588</v>
      </c>
      <c r="AD480" s="46" t="str">
        <f>IF(AC480="N/A","None",VLOOKUP(AC480,ACCESSORIES!F:N,9,FALSE))</f>
        <v>Screw On</v>
      </c>
      <c r="AE480" s="82">
        <f>_xlfn.IFNA(VLOOKUP(AC480,ACCESSORIES!F:J,5,FALSE),"N/A")</f>
        <v>38.5</v>
      </c>
      <c r="AF480" s="80" t="s">
        <v>1731</v>
      </c>
      <c r="AG480" s="73" t="s">
        <v>1786</v>
      </c>
      <c r="AH480" s="73" t="s">
        <v>85</v>
      </c>
      <c r="AI480" s="2" t="s">
        <v>85</v>
      </c>
      <c r="AJ480" s="9" t="str">
        <f>_xlfn.IFNA(VLOOKUP(AI480,ACCESSORIES!F:J,5,FALSE),"N/A")</f>
        <v>N/A</v>
      </c>
      <c r="AK480" s="92" t="s">
        <v>1013</v>
      </c>
      <c r="AL480" s="74" t="s">
        <v>85</v>
      </c>
      <c r="AM480" s="38" t="str">
        <f>_xlfn.IFNA(VLOOKUP(AL480,ACCESSORIES!F:J,5,FALSE),"N/A")</f>
        <v>N/A</v>
      </c>
      <c r="AN480" s="74" t="s">
        <v>85</v>
      </c>
      <c r="AO480" s="74">
        <v>16.2</v>
      </c>
      <c r="AP480" s="74">
        <v>60</v>
      </c>
      <c r="AQ480" s="74">
        <v>160</v>
      </c>
      <c r="AR480" s="34">
        <v>13</v>
      </c>
      <c r="AS480" s="34">
        <v>26</v>
      </c>
      <c r="AT480" s="34">
        <v>53</v>
      </c>
      <c r="AU480" s="34">
        <v>83</v>
      </c>
      <c r="AV480" s="34">
        <v>209</v>
      </c>
      <c r="AW480" s="34">
        <v>206</v>
      </c>
      <c r="AX480" s="77">
        <v>71.5</v>
      </c>
      <c r="AY480" s="49">
        <v>31</v>
      </c>
      <c r="AZ480" s="49">
        <v>31</v>
      </c>
      <c r="BA480" s="49">
        <v>0</v>
      </c>
      <c r="BB480" s="48">
        <f t="shared" si="147"/>
        <v>0</v>
      </c>
      <c r="BC480" s="74" t="s">
        <v>1495</v>
      </c>
      <c r="BD480" s="412">
        <f>_xlfn.IFNA(VLOOKUP(BC480,ACCESSORIES!F:J,5,FALSE),"N/A")</f>
        <v>219</v>
      </c>
      <c r="BE480" s="3" t="s">
        <v>1480</v>
      </c>
      <c r="BF480" s="412">
        <f>_xlfn.IFNA(VLOOKUP(BE480,ACCESSORIES!F:J,5,FALSE),"N/A")</f>
        <v>11</v>
      </c>
      <c r="BG480" s="70">
        <v>46</v>
      </c>
      <c r="BH480" s="50">
        <v>20.4724409448819</v>
      </c>
      <c r="BI480" s="50">
        <v>20.4724409448819</v>
      </c>
      <c r="BJ480" s="50">
        <v>12.4409448818898</v>
      </c>
      <c r="BK480" s="357">
        <f t="shared" si="133"/>
        <v>8.5446400000000311E-2</v>
      </c>
      <c r="BL480" s="73">
        <v>36</v>
      </c>
      <c r="BM480" s="107" t="s">
        <v>3771</v>
      </c>
      <c r="BN480" s="46" t="s">
        <v>3891</v>
      </c>
      <c r="BO480" s="74" t="s">
        <v>3907</v>
      </c>
      <c r="BP480" s="74" t="s">
        <v>5165</v>
      </c>
      <c r="BQ480" s="74" t="s">
        <v>5181</v>
      </c>
      <c r="BR480" s="74" t="s">
        <v>3932</v>
      </c>
      <c r="BS480" s="74" t="s">
        <v>5182</v>
      </c>
      <c r="BT480" s="74" t="s">
        <v>4616</v>
      </c>
      <c r="BU480" s="74" t="s">
        <v>5032</v>
      </c>
      <c r="BV480" s="74" t="s">
        <v>5183</v>
      </c>
      <c r="BW480" s="74" t="s">
        <v>4451</v>
      </c>
      <c r="BX480" s="74" t="s">
        <v>4101</v>
      </c>
      <c r="BY480" s="300"/>
      <c r="BZ480" s="312"/>
      <c r="CA480" s="300"/>
      <c r="CB480" s="312"/>
      <c r="CC480" s="86" t="str">
        <f t="shared" si="144"/>
        <v>MR106 Beadlock, 17x9, -44mm Offset, 5x5, 71.5mm Centerbore, Matte Black, w/ BH-H24125</v>
      </c>
      <c r="CD480" s="74" t="s">
        <v>3719</v>
      </c>
      <c r="CE480" s="74" t="s">
        <v>3720</v>
      </c>
      <c r="CF480" s="74" t="str">
        <f t="shared" si="145"/>
        <v>RACE (1XX)</v>
      </c>
    </row>
    <row r="481" spans="1:86" s="36" customFormat="1" ht="15" customHeight="1">
      <c r="A481" s="22">
        <f t="shared" si="131"/>
        <v>479</v>
      </c>
      <c r="B481" s="92" t="s">
        <v>84</v>
      </c>
      <c r="C481" s="92" t="s">
        <v>1056</v>
      </c>
      <c r="D481" s="3" t="s">
        <v>1075</v>
      </c>
      <c r="E481" s="84" t="str">
        <f>CONCATENATE(LEFT(D481,5),VLOOKUP(CONCATENATE(O481,"x",P481),'WHEEL PART NUMBER GUIDE'!$B$9:$C$51,2,FALSE),VLOOKUP(CONCATENATE(Q481, W481), 'WHEEL PART NUMBER GUIDE'!$Q$6:$R$98, 2, FALSE),VLOOKUP(Z481,'WHEEL PART NUMBER GUIDE'!$J$8:$K$54,2, FALSE),IF(V481="N/A",IF(ABS(T481)&lt;10,"0"&amp;ABS(T481),ABS(T481)),CONCATENATE(LEFT(V481,1),RIGHT(V481,1))), G481, H481)</f>
        <v>MR10679050944B</v>
      </c>
      <c r="F481" s="84" t="str">
        <f t="shared" si="146"/>
        <v>MR10679050944B</v>
      </c>
      <c r="G481" s="83" t="s">
        <v>1095</v>
      </c>
      <c r="H481" s="83"/>
      <c r="I481" s="43" t="s">
        <v>922</v>
      </c>
      <c r="J481" s="305">
        <v>42736</v>
      </c>
      <c r="K481" s="78" t="s">
        <v>1230</v>
      </c>
      <c r="L481" s="328">
        <v>587</v>
      </c>
      <c r="M481" s="85">
        <f t="shared" si="143"/>
        <v>587</v>
      </c>
      <c r="N481" s="630"/>
      <c r="O481" s="3">
        <v>17</v>
      </c>
      <c r="P481" s="8">
        <v>9</v>
      </c>
      <c r="Q481" s="92" t="str">
        <f t="shared" si="132"/>
        <v>5x5</v>
      </c>
      <c r="R481" s="3">
        <v>5</v>
      </c>
      <c r="S481" s="74">
        <v>5</v>
      </c>
      <c r="T481" s="74">
        <v>-44</v>
      </c>
      <c r="U481" s="77">
        <v>3.5</v>
      </c>
      <c r="V481" s="93" t="s">
        <v>85</v>
      </c>
      <c r="W481" s="77">
        <v>71.5</v>
      </c>
      <c r="X481" s="76">
        <v>40.462173852997871</v>
      </c>
      <c r="Y481" s="47">
        <v>3600</v>
      </c>
      <c r="Z481" s="72" t="s">
        <v>2168</v>
      </c>
      <c r="AA481" s="71" t="s">
        <v>2846</v>
      </c>
      <c r="AB481" s="47" t="str">
        <f t="shared" si="142"/>
        <v>17x9, 5x5, -44 OS, 3600 lbs</v>
      </c>
      <c r="AC481" s="73" t="s">
        <v>1588</v>
      </c>
      <c r="AD481" s="46" t="str">
        <f>IF(AC481="N/A","None",VLOOKUP(AC481,ACCESSORIES!F:N,9,FALSE))</f>
        <v>Screw On</v>
      </c>
      <c r="AE481" s="82">
        <f>_xlfn.IFNA(VLOOKUP(AC481,ACCESSORIES!F:J,5,FALSE),"N/A")</f>
        <v>38.5</v>
      </c>
      <c r="AF481" s="80" t="s">
        <v>1731</v>
      </c>
      <c r="AG481" s="73" t="s">
        <v>1786</v>
      </c>
      <c r="AH481" s="73" t="s">
        <v>85</v>
      </c>
      <c r="AI481" s="2" t="s">
        <v>85</v>
      </c>
      <c r="AJ481" s="9" t="str">
        <f>_xlfn.IFNA(VLOOKUP(AI481,ACCESSORIES!F:J,5,FALSE),"N/A")</f>
        <v>N/A</v>
      </c>
      <c r="AK481" s="92" t="s">
        <v>1013</v>
      </c>
      <c r="AL481" s="74" t="s">
        <v>85</v>
      </c>
      <c r="AM481" s="38" t="str">
        <f>_xlfn.IFNA(VLOOKUP(AL481,ACCESSORIES!F:J,5,FALSE),"N/A")</f>
        <v>N/A</v>
      </c>
      <c r="AN481" s="74" t="s">
        <v>85</v>
      </c>
      <c r="AO481" s="74">
        <v>16.2</v>
      </c>
      <c r="AP481" s="74">
        <v>60</v>
      </c>
      <c r="AQ481" s="74">
        <v>160</v>
      </c>
      <c r="AR481" s="34">
        <v>13</v>
      </c>
      <c r="AS481" s="34">
        <v>26</v>
      </c>
      <c r="AT481" s="34">
        <v>53</v>
      </c>
      <c r="AU481" s="34">
        <v>83</v>
      </c>
      <c r="AV481" s="34">
        <v>209</v>
      </c>
      <c r="AW481" s="34">
        <v>206</v>
      </c>
      <c r="AX481" s="77">
        <v>71.5</v>
      </c>
      <c r="AY481" s="49">
        <v>31</v>
      </c>
      <c r="AZ481" s="49">
        <v>31</v>
      </c>
      <c r="BA481" s="49">
        <v>0</v>
      </c>
      <c r="BB481" s="48">
        <f t="shared" si="147"/>
        <v>0</v>
      </c>
      <c r="BC481" s="74" t="s">
        <v>1495</v>
      </c>
      <c r="BD481" s="412">
        <f>_xlfn.IFNA(VLOOKUP(BC481,ACCESSORIES!F:J,5,FALSE),"N/A")</f>
        <v>219</v>
      </c>
      <c r="BE481" s="3" t="s">
        <v>1480</v>
      </c>
      <c r="BF481" s="412">
        <f>_xlfn.IFNA(VLOOKUP(BE481,ACCESSORIES!F:J,5,FALSE),"N/A")</f>
        <v>11</v>
      </c>
      <c r="BG481" s="70">
        <v>46</v>
      </c>
      <c r="BH481" s="50">
        <v>20.4724409448819</v>
      </c>
      <c r="BI481" s="50">
        <v>20.4724409448819</v>
      </c>
      <c r="BJ481" s="50">
        <v>12.4409448818898</v>
      </c>
      <c r="BK481" s="357">
        <f t="shared" si="133"/>
        <v>8.5446400000000311E-2</v>
      </c>
      <c r="BL481" s="73">
        <v>36</v>
      </c>
      <c r="BM481" s="107" t="s">
        <v>3771</v>
      </c>
      <c r="BN481" s="46" t="s">
        <v>3891</v>
      </c>
      <c r="BO481" s="74" t="s">
        <v>3907</v>
      </c>
      <c r="BP481" s="74" t="s">
        <v>5165</v>
      </c>
      <c r="BQ481" s="74" t="s">
        <v>5181</v>
      </c>
      <c r="BR481" s="74" t="s">
        <v>3932</v>
      </c>
      <c r="BS481" s="74" t="s">
        <v>5182</v>
      </c>
      <c r="BT481" s="74" t="s">
        <v>4616</v>
      </c>
      <c r="BU481" s="74" t="s">
        <v>5032</v>
      </c>
      <c r="BV481" s="74" t="s">
        <v>5183</v>
      </c>
      <c r="BW481" s="74" t="s">
        <v>4451</v>
      </c>
      <c r="BX481" s="74" t="s">
        <v>4101</v>
      </c>
      <c r="BY481" s="300"/>
      <c r="BZ481" s="312"/>
      <c r="CA481" s="300"/>
      <c r="CB481" s="312"/>
      <c r="CC481" s="86" t="str">
        <f t="shared" si="144"/>
        <v>MR106 Beadlock, 17x9, -44mm Offset, 5x5, 71.5mm Centerbore, Method Bronze, w/ BH-H24125</v>
      </c>
      <c r="CD481" s="74" t="s">
        <v>3719</v>
      </c>
      <c r="CE481" s="74" t="s">
        <v>3720</v>
      </c>
      <c r="CF481" s="74" t="str">
        <f t="shared" si="145"/>
        <v>RACE (1XX)</v>
      </c>
    </row>
    <row r="482" spans="1:86" s="36" customFormat="1" ht="15" customHeight="1">
      <c r="A482" s="22">
        <f t="shared" si="131"/>
        <v>480</v>
      </c>
      <c r="B482" s="92" t="s">
        <v>84</v>
      </c>
      <c r="C482" s="92" t="s">
        <v>1056</v>
      </c>
      <c r="D482" s="3" t="s">
        <v>1075</v>
      </c>
      <c r="E482" s="84" t="str">
        <f>CONCATENATE(LEFT(D482,5),VLOOKUP(CONCATENATE(O482,"x",P482),'WHEEL PART NUMBER GUIDE'!$B$9:$C$51,2,FALSE),VLOOKUP(CONCATENATE(Q482, W482), 'WHEEL PART NUMBER GUIDE'!$Q$6:$R$98, 2, FALSE),VLOOKUP(Z482,'WHEEL PART NUMBER GUIDE'!$J$8:$K$54,2, FALSE),IF(V482="N/A",IF(ABS(T482)&lt;10,"0"&amp;ABS(T482),ABS(T482)),CONCATENATE(LEFT(V482,1),RIGHT(V482,1))), G482, H482)</f>
        <v>MR10679050344B</v>
      </c>
      <c r="F482" s="84" t="str">
        <f t="shared" si="146"/>
        <v>MR10679050344B</v>
      </c>
      <c r="G482" s="83" t="s">
        <v>1095</v>
      </c>
      <c r="H482" s="83"/>
      <c r="I482" s="72" t="s">
        <v>4283</v>
      </c>
      <c r="J482" s="306">
        <v>44062.531898148147</v>
      </c>
      <c r="K482" s="78" t="s">
        <v>1230</v>
      </c>
      <c r="L482" s="328">
        <v>587</v>
      </c>
      <c r="M482" s="85">
        <f t="shared" si="143"/>
        <v>587</v>
      </c>
      <c r="N482" s="630"/>
      <c r="O482" s="3">
        <v>17</v>
      </c>
      <c r="P482" s="8">
        <v>9</v>
      </c>
      <c r="Q482" s="92" t="str">
        <f t="shared" si="132"/>
        <v>5x5</v>
      </c>
      <c r="R482" s="3">
        <v>5</v>
      </c>
      <c r="S482" s="74">
        <v>5</v>
      </c>
      <c r="T482" s="74">
        <v>-44</v>
      </c>
      <c r="U482" s="77">
        <v>3.5</v>
      </c>
      <c r="V482" s="93" t="s">
        <v>85</v>
      </c>
      <c r="W482" s="77">
        <v>71.5</v>
      </c>
      <c r="X482" s="76">
        <v>35.604655342857733</v>
      </c>
      <c r="Y482" s="47">
        <v>3600</v>
      </c>
      <c r="Z482" s="45" t="s">
        <v>5147</v>
      </c>
      <c r="AA482" s="71" t="s">
        <v>173</v>
      </c>
      <c r="AB482" s="47" t="str">
        <f t="shared" si="142"/>
        <v>17x9, 5x5, -44 OS, 3600 lbs</v>
      </c>
      <c r="AC482" s="73" t="s">
        <v>1587</v>
      </c>
      <c r="AD482" s="46" t="str">
        <f>IF(AC482="N/A","None",VLOOKUP(AC482,ACCESSORIES!F:N,9,FALSE))</f>
        <v>Screw On</v>
      </c>
      <c r="AE482" s="82">
        <f>_xlfn.IFNA(VLOOKUP(AC482,ACCESSORIES!F:J,5,FALSE),"N/A")</f>
        <v>33</v>
      </c>
      <c r="AF482" s="80" t="s">
        <v>1731</v>
      </c>
      <c r="AG482" s="73" t="s">
        <v>1786</v>
      </c>
      <c r="AH482" s="73" t="s">
        <v>85</v>
      </c>
      <c r="AI482" s="2" t="s">
        <v>85</v>
      </c>
      <c r="AJ482" s="9" t="str">
        <f>_xlfn.IFNA(VLOOKUP(AI482,ACCESSORIES!F:J,5,FALSE),"N/A")</f>
        <v>N/A</v>
      </c>
      <c r="AK482" s="92" t="s">
        <v>1013</v>
      </c>
      <c r="AL482" s="74" t="s">
        <v>85</v>
      </c>
      <c r="AM482" s="38" t="str">
        <f>_xlfn.IFNA(VLOOKUP(AL482,ACCESSORIES!F:J,5,FALSE),"N/A")</f>
        <v>N/A</v>
      </c>
      <c r="AN482" s="74" t="s">
        <v>85</v>
      </c>
      <c r="AO482" s="74">
        <v>16.2</v>
      </c>
      <c r="AP482" s="74">
        <v>60</v>
      </c>
      <c r="AQ482" s="74">
        <v>160</v>
      </c>
      <c r="AR482" s="34">
        <v>13</v>
      </c>
      <c r="AS482" s="34">
        <v>26</v>
      </c>
      <c r="AT482" s="34">
        <v>53</v>
      </c>
      <c r="AU482" s="34">
        <v>83</v>
      </c>
      <c r="AV482" s="34">
        <v>209</v>
      </c>
      <c r="AW482" s="34">
        <v>206</v>
      </c>
      <c r="AX482" s="77">
        <v>71.5</v>
      </c>
      <c r="AY482" s="49">
        <v>31</v>
      </c>
      <c r="AZ482" s="49">
        <v>31</v>
      </c>
      <c r="BA482" s="49">
        <v>0</v>
      </c>
      <c r="BB482" s="48">
        <f t="shared" si="147"/>
        <v>0</v>
      </c>
      <c r="BC482" s="74" t="s">
        <v>1493</v>
      </c>
      <c r="BD482" s="412">
        <f>_xlfn.IFNA(VLOOKUP(BC482,ACCESSORIES!F:J,5,FALSE),"N/A")</f>
        <v>219</v>
      </c>
      <c r="BE482" s="3" t="s">
        <v>1480</v>
      </c>
      <c r="BF482" s="412">
        <f>_xlfn.IFNA(VLOOKUP(BE482,ACCESSORIES!F:J,5,FALSE),"N/A")</f>
        <v>11</v>
      </c>
      <c r="BG482" s="70">
        <v>46</v>
      </c>
      <c r="BH482" s="50">
        <v>20.4724409448819</v>
      </c>
      <c r="BI482" s="50">
        <v>20.4724409448819</v>
      </c>
      <c r="BJ482" s="50">
        <v>12.4409448818898</v>
      </c>
      <c r="BK482" s="357">
        <f t="shared" si="133"/>
        <v>8.5446400000000311E-2</v>
      </c>
      <c r="BL482" s="73">
        <v>36</v>
      </c>
      <c r="BM482" s="107" t="s">
        <v>3771</v>
      </c>
      <c r="BN482" s="46" t="s">
        <v>3891</v>
      </c>
      <c r="BO482" s="74" t="s">
        <v>3907</v>
      </c>
      <c r="BP482" s="74" t="s">
        <v>5165</v>
      </c>
      <c r="BQ482" s="74" t="s">
        <v>5181</v>
      </c>
      <c r="BR482" s="74" t="s">
        <v>3932</v>
      </c>
      <c r="BS482" s="74" t="s">
        <v>5182</v>
      </c>
      <c r="BT482" s="74" t="s">
        <v>4616</v>
      </c>
      <c r="BU482" s="74" t="s">
        <v>5032</v>
      </c>
      <c r="BV482" s="74" t="s">
        <v>5183</v>
      </c>
      <c r="BW482" s="74" t="s">
        <v>4451</v>
      </c>
      <c r="BX482" s="74" t="s">
        <v>4101</v>
      </c>
      <c r="BY482" s="300"/>
      <c r="BZ482" s="312"/>
      <c r="CA482" s="300"/>
      <c r="CB482" s="312"/>
      <c r="CC482" s="86" t="str">
        <f t="shared" si="144"/>
        <v>MR106 Beadlock, 17x9, -44mm Offset, 5x5, 71.5mm Centerbore, Machined - Clear Coat, w/ BH-H24125</v>
      </c>
      <c r="CD482" s="74" t="s">
        <v>3719</v>
      </c>
      <c r="CE482" s="74" t="s">
        <v>3720</v>
      </c>
      <c r="CF482" s="74" t="str">
        <f t="shared" si="145"/>
        <v>RACE (1XX)</v>
      </c>
      <c r="CH482" s="343"/>
    </row>
    <row r="483" spans="1:86" s="36" customFormat="1" ht="15" customHeight="1">
      <c r="A483" s="22">
        <f t="shared" si="131"/>
        <v>481</v>
      </c>
      <c r="B483" s="92" t="s">
        <v>84</v>
      </c>
      <c r="C483" s="92" t="s">
        <v>1056</v>
      </c>
      <c r="D483" s="3" t="s">
        <v>1075</v>
      </c>
      <c r="E483" s="84" t="str">
        <f>CONCATENATE(LEFT(D483,5),VLOOKUP(CONCATENATE(O483,"x",P483),'WHEEL PART NUMBER GUIDE'!$B$9:$C$51,2,FALSE),VLOOKUP(CONCATENATE(Q483, W483), 'WHEEL PART NUMBER GUIDE'!$Q$6:$R$98, 2, FALSE),VLOOKUP(Z483,'WHEEL PART NUMBER GUIDE'!$J$8:$K$54,2, FALSE),IF(V483="N/A",IF(ABS(T483)&lt;10,"0"&amp;ABS(T483),ABS(T483)),CONCATENATE(LEFT(V483,1),RIGHT(V483,1))), G483, H483)</f>
        <v>MR10679060544B</v>
      </c>
      <c r="F483" s="84" t="str">
        <f t="shared" si="146"/>
        <v>MR10679060544B</v>
      </c>
      <c r="G483" s="83" t="s">
        <v>1095</v>
      </c>
      <c r="H483" s="83"/>
      <c r="I483" s="81" t="s">
        <v>923</v>
      </c>
      <c r="J483" s="305">
        <v>42736</v>
      </c>
      <c r="K483" s="78" t="s">
        <v>1230</v>
      </c>
      <c r="L483" s="328">
        <v>587</v>
      </c>
      <c r="M483" s="85">
        <f t="shared" si="143"/>
        <v>587</v>
      </c>
      <c r="N483" s="630"/>
      <c r="O483" s="3">
        <v>17</v>
      </c>
      <c r="P483" s="8">
        <v>9</v>
      </c>
      <c r="Q483" s="92" t="str">
        <f t="shared" si="132"/>
        <v>6x5.5</v>
      </c>
      <c r="R483" s="3">
        <v>6</v>
      </c>
      <c r="S483" s="74">
        <v>5.5</v>
      </c>
      <c r="T483" s="74">
        <v>-44</v>
      </c>
      <c r="U483" s="77">
        <v>3.5</v>
      </c>
      <c r="V483" s="93" t="s">
        <v>85</v>
      </c>
      <c r="W483" s="77">
        <v>108</v>
      </c>
      <c r="X483" s="76">
        <v>35.45768050140115</v>
      </c>
      <c r="Y483" s="47">
        <v>3600</v>
      </c>
      <c r="Z483" s="81" t="s">
        <v>2165</v>
      </c>
      <c r="AA483" s="72" t="s">
        <v>2845</v>
      </c>
      <c r="AB483" s="47" t="str">
        <f t="shared" si="142"/>
        <v>17x9, 6x5.5, -44 OS, 3600 lbs</v>
      </c>
      <c r="AC483" s="73" t="s">
        <v>1593</v>
      </c>
      <c r="AD483" s="46" t="str">
        <f>IF(AC483="N/A","None",VLOOKUP(AC483,ACCESSORIES!F:N,9,FALSE))</f>
        <v>Screw On</v>
      </c>
      <c r="AE483" s="82">
        <f>_xlfn.IFNA(VLOOKUP(AC483,ACCESSORIES!F:J,5,FALSE),"N/A")</f>
        <v>38.5</v>
      </c>
      <c r="AF483" s="80" t="s">
        <v>1734</v>
      </c>
      <c r="AG483" s="3" t="s">
        <v>1787</v>
      </c>
      <c r="AH483" s="73" t="s">
        <v>85</v>
      </c>
      <c r="AI483" s="2" t="s">
        <v>85</v>
      </c>
      <c r="AJ483" s="9" t="str">
        <f>_xlfn.IFNA(VLOOKUP(AI483,ACCESSORIES!F:J,5,FALSE),"N/A")</f>
        <v>N/A</v>
      </c>
      <c r="AK483" s="3" t="s">
        <v>236</v>
      </c>
      <c r="AL483" s="75" t="s">
        <v>1649</v>
      </c>
      <c r="AM483" s="38">
        <f>_xlfn.IFNA(VLOOKUP(AL483,ACCESSORIES!F:J,5,FALSE),"N/A")</f>
        <v>2.75</v>
      </c>
      <c r="AN483" s="3">
        <v>78.3</v>
      </c>
      <c r="AO483" s="74">
        <v>16.2</v>
      </c>
      <c r="AP483" s="74">
        <v>60</v>
      </c>
      <c r="AQ483" s="74">
        <v>175</v>
      </c>
      <c r="AR483" s="34">
        <v>3</v>
      </c>
      <c r="AS483" s="34">
        <v>20</v>
      </c>
      <c r="AT483" s="34">
        <v>53</v>
      </c>
      <c r="AU483" s="34">
        <v>83</v>
      </c>
      <c r="AV483" s="34">
        <v>209</v>
      </c>
      <c r="AW483" s="34">
        <v>206</v>
      </c>
      <c r="AX483" s="77">
        <v>106.25</v>
      </c>
      <c r="AY483" s="49">
        <v>31</v>
      </c>
      <c r="AZ483" s="49">
        <v>31</v>
      </c>
      <c r="BA483" s="49">
        <v>0</v>
      </c>
      <c r="BB483" s="48">
        <f t="shared" si="147"/>
        <v>0</v>
      </c>
      <c r="BC483" s="74" t="s">
        <v>1495</v>
      </c>
      <c r="BD483" s="412">
        <f>_xlfn.IFNA(VLOOKUP(BC483,ACCESSORIES!F:J,5,FALSE),"N/A")</f>
        <v>219</v>
      </c>
      <c r="BE483" s="3" t="s">
        <v>1480</v>
      </c>
      <c r="BF483" s="412">
        <f>_xlfn.IFNA(VLOOKUP(BE483,ACCESSORIES!F:J,5,FALSE),"N/A")</f>
        <v>11</v>
      </c>
      <c r="BG483" s="70">
        <v>46</v>
      </c>
      <c r="BH483" s="50">
        <v>20.4724409448819</v>
      </c>
      <c r="BI483" s="50">
        <v>20.4724409448819</v>
      </c>
      <c r="BJ483" s="50">
        <v>12.4409448818898</v>
      </c>
      <c r="BK483" s="357">
        <f t="shared" si="133"/>
        <v>8.5446400000000311E-2</v>
      </c>
      <c r="BL483" s="73">
        <v>36</v>
      </c>
      <c r="BM483" s="107" t="s">
        <v>3771</v>
      </c>
      <c r="BN483" s="46" t="s">
        <v>3891</v>
      </c>
      <c r="BO483" s="74" t="s">
        <v>3907</v>
      </c>
      <c r="BP483" s="74" t="s">
        <v>5165</v>
      </c>
      <c r="BQ483" s="74" t="s">
        <v>5181</v>
      </c>
      <c r="BR483" s="74" t="s">
        <v>3932</v>
      </c>
      <c r="BS483" s="74" t="s">
        <v>5182</v>
      </c>
      <c r="BT483" s="74" t="s">
        <v>4616</v>
      </c>
      <c r="BU483" s="74" t="s">
        <v>5032</v>
      </c>
      <c r="BV483" s="74" t="s">
        <v>5183</v>
      </c>
      <c r="BW483" s="74" t="s">
        <v>4451</v>
      </c>
      <c r="BX483" s="74" t="s">
        <v>4101</v>
      </c>
      <c r="BY483" s="300"/>
      <c r="BZ483" s="356"/>
      <c r="CA483" s="300"/>
      <c r="CB483" s="356"/>
      <c r="CC483" s="86" t="str">
        <f t="shared" si="144"/>
        <v>MR106 Beadlock, 17x9, -44mm Offset, 6x5.5, 108mm Centerbore, Matte Black, w/ BH-H24125</v>
      </c>
      <c r="CD483" s="74" t="s">
        <v>3719</v>
      </c>
      <c r="CE483" s="74" t="s">
        <v>3720</v>
      </c>
      <c r="CF483" s="74" t="str">
        <f t="shared" si="145"/>
        <v>RACE (1XX)</v>
      </c>
    </row>
    <row r="484" spans="1:86" s="36" customFormat="1" ht="15" customHeight="1">
      <c r="A484" s="22">
        <f t="shared" si="131"/>
        <v>482</v>
      </c>
      <c r="B484" s="92" t="s">
        <v>84</v>
      </c>
      <c r="C484" s="92" t="s">
        <v>1056</v>
      </c>
      <c r="D484" s="3" t="s">
        <v>1075</v>
      </c>
      <c r="E484" s="84" t="str">
        <f>CONCATENATE(LEFT(D484,5),VLOOKUP(CONCATENATE(O484,"x",P484),'WHEEL PART NUMBER GUIDE'!$B$9:$C$51,2,FALSE),VLOOKUP(CONCATENATE(Q484, W484), 'WHEEL PART NUMBER GUIDE'!$Q$6:$R$98, 2, FALSE),VLOOKUP(Z484,'WHEEL PART NUMBER GUIDE'!$J$8:$K$54,2, FALSE),IF(V484="N/A",IF(ABS(T484)&lt;10,"0"&amp;ABS(T484),ABS(T484)),CONCATENATE(LEFT(V484,1),RIGHT(V484,1))), G484, H484)</f>
        <v>MR10679060944B</v>
      </c>
      <c r="F484" s="84" t="str">
        <f t="shared" si="146"/>
        <v>MR10679060944B</v>
      </c>
      <c r="G484" s="83" t="s">
        <v>1095</v>
      </c>
      <c r="H484" s="83"/>
      <c r="I484" s="81" t="s">
        <v>924</v>
      </c>
      <c r="J484" s="305">
        <v>42736</v>
      </c>
      <c r="K484" s="78" t="s">
        <v>1230</v>
      </c>
      <c r="L484" s="328">
        <v>587</v>
      </c>
      <c r="M484" s="85">
        <f t="shared" si="143"/>
        <v>587</v>
      </c>
      <c r="N484" s="630"/>
      <c r="O484" s="3">
        <v>17</v>
      </c>
      <c r="P484" s="8">
        <v>9</v>
      </c>
      <c r="Q484" s="92" t="str">
        <f t="shared" si="132"/>
        <v>6x5.5</v>
      </c>
      <c r="R484" s="3">
        <v>6</v>
      </c>
      <c r="S484" s="74">
        <v>5.5</v>
      </c>
      <c r="T484" s="74">
        <v>-44</v>
      </c>
      <c r="U484" s="77">
        <v>3.5</v>
      </c>
      <c r="V484" s="93" t="s">
        <v>85</v>
      </c>
      <c r="W484" s="77">
        <v>108</v>
      </c>
      <c r="X484" s="76">
        <v>39.911018197535668</v>
      </c>
      <c r="Y484" s="47">
        <v>3600</v>
      </c>
      <c r="Z484" s="72" t="s">
        <v>2168</v>
      </c>
      <c r="AA484" s="71" t="s">
        <v>2846</v>
      </c>
      <c r="AB484" s="47" t="str">
        <f t="shared" si="142"/>
        <v>17x9, 6x5.5, -44 OS, 3600 lbs</v>
      </c>
      <c r="AC484" s="73" t="s">
        <v>1593</v>
      </c>
      <c r="AD484" s="46" t="str">
        <f>IF(AC484="N/A","None",VLOOKUP(AC484,ACCESSORIES!F:N,9,FALSE))</f>
        <v>Screw On</v>
      </c>
      <c r="AE484" s="82">
        <f>_xlfn.IFNA(VLOOKUP(AC484,ACCESSORIES!F:J,5,FALSE),"N/A")</f>
        <v>38.5</v>
      </c>
      <c r="AF484" s="80" t="s">
        <v>1734</v>
      </c>
      <c r="AG484" s="3" t="s">
        <v>1787</v>
      </c>
      <c r="AH484" s="73" t="s">
        <v>85</v>
      </c>
      <c r="AI484" s="2" t="s">
        <v>85</v>
      </c>
      <c r="AJ484" s="9" t="str">
        <f>_xlfn.IFNA(VLOOKUP(AI484,ACCESSORIES!F:J,5,FALSE),"N/A")</f>
        <v>N/A</v>
      </c>
      <c r="AK484" s="3" t="s">
        <v>236</v>
      </c>
      <c r="AL484" s="75" t="s">
        <v>1649</v>
      </c>
      <c r="AM484" s="38">
        <f>_xlfn.IFNA(VLOOKUP(AL484,ACCESSORIES!F:J,5,FALSE),"N/A")</f>
        <v>2.75</v>
      </c>
      <c r="AN484" s="3">
        <v>78.3</v>
      </c>
      <c r="AO484" s="74">
        <v>16.2</v>
      </c>
      <c r="AP484" s="74">
        <v>60</v>
      </c>
      <c r="AQ484" s="74">
        <v>175</v>
      </c>
      <c r="AR484" s="34">
        <v>3</v>
      </c>
      <c r="AS484" s="34">
        <v>20</v>
      </c>
      <c r="AT484" s="34">
        <v>53</v>
      </c>
      <c r="AU484" s="34">
        <v>83</v>
      </c>
      <c r="AV484" s="34">
        <v>209</v>
      </c>
      <c r="AW484" s="34">
        <v>206</v>
      </c>
      <c r="AX484" s="77">
        <v>106.25</v>
      </c>
      <c r="AY484" s="49">
        <v>31</v>
      </c>
      <c r="AZ484" s="49">
        <v>31</v>
      </c>
      <c r="BA484" s="49">
        <v>0</v>
      </c>
      <c r="BB484" s="48">
        <f t="shared" si="147"/>
        <v>0</v>
      </c>
      <c r="BC484" s="74" t="s">
        <v>1495</v>
      </c>
      <c r="BD484" s="412">
        <f>_xlfn.IFNA(VLOOKUP(BC484,ACCESSORIES!F:J,5,FALSE),"N/A")</f>
        <v>219</v>
      </c>
      <c r="BE484" s="3" t="s">
        <v>1480</v>
      </c>
      <c r="BF484" s="412">
        <f>_xlfn.IFNA(VLOOKUP(BE484,ACCESSORIES!F:J,5,FALSE),"N/A")</f>
        <v>11</v>
      </c>
      <c r="BG484" s="70">
        <v>45</v>
      </c>
      <c r="BH484" s="50">
        <v>20.4724409448819</v>
      </c>
      <c r="BI484" s="50">
        <v>20.4724409448819</v>
      </c>
      <c r="BJ484" s="50">
        <v>12.4409448818898</v>
      </c>
      <c r="BK484" s="357">
        <f t="shared" si="133"/>
        <v>8.5446400000000311E-2</v>
      </c>
      <c r="BL484" s="73">
        <v>36</v>
      </c>
      <c r="BM484" s="107" t="s">
        <v>3771</v>
      </c>
      <c r="BN484" s="46" t="s">
        <v>3891</v>
      </c>
      <c r="BO484" s="74" t="s">
        <v>3907</v>
      </c>
      <c r="BP484" s="74" t="s">
        <v>5165</v>
      </c>
      <c r="BQ484" s="74" t="s">
        <v>5181</v>
      </c>
      <c r="BR484" s="74" t="s">
        <v>3932</v>
      </c>
      <c r="BS484" s="74" t="s">
        <v>5182</v>
      </c>
      <c r="BT484" s="74" t="s">
        <v>4616</v>
      </c>
      <c r="BU484" s="74" t="s">
        <v>5032</v>
      </c>
      <c r="BV484" s="74" t="s">
        <v>5183</v>
      </c>
      <c r="BW484" s="74" t="s">
        <v>4451</v>
      </c>
      <c r="BX484" s="74" t="s">
        <v>4101</v>
      </c>
      <c r="BY484" s="300"/>
      <c r="BZ484" s="356"/>
      <c r="CA484" s="300"/>
      <c r="CB484" s="356"/>
      <c r="CC484" s="86" t="str">
        <f t="shared" si="144"/>
        <v>MR106 Beadlock, 17x9, -44mm Offset, 6x5.5, 108mm Centerbore, Method Bronze, w/ BH-H24125</v>
      </c>
      <c r="CD484" s="74" t="s">
        <v>3719</v>
      </c>
      <c r="CE484" s="74" t="s">
        <v>3720</v>
      </c>
      <c r="CF484" s="74" t="str">
        <f t="shared" si="145"/>
        <v>RACE (1XX)</v>
      </c>
    </row>
    <row r="485" spans="1:86" s="36" customFormat="1" ht="15" customHeight="1">
      <c r="A485" s="22">
        <f t="shared" ref="A485:A536" si="148">ROW(B485)-2</f>
        <v>483</v>
      </c>
      <c r="B485" s="92" t="s">
        <v>84</v>
      </c>
      <c r="C485" s="92" t="s">
        <v>1056</v>
      </c>
      <c r="D485" s="3" t="s">
        <v>1075</v>
      </c>
      <c r="E485" s="84" t="str">
        <f>CONCATENATE(LEFT(D485,5),VLOOKUP(CONCATENATE(O485,"x",P485),'WHEEL PART NUMBER GUIDE'!$B$9:$C$51,2,FALSE),VLOOKUP(CONCATENATE(Q485, W485), 'WHEEL PART NUMBER GUIDE'!$Q$6:$R$98, 2, FALSE),VLOOKUP(Z485,'WHEEL PART NUMBER GUIDE'!$J$8:$K$54,2, FALSE),IF(V485="N/A",IF(ABS(T485)&lt;10,"0"&amp;ABS(T485),ABS(T485)),CONCATENATE(LEFT(V485,1),RIGHT(V485,1))), G485, H485)</f>
        <v>MR10679060344B</v>
      </c>
      <c r="F485" s="84" t="str">
        <f t="shared" si="146"/>
        <v>MR10679060344B</v>
      </c>
      <c r="G485" s="83" t="s">
        <v>1095</v>
      </c>
      <c r="H485" s="83"/>
      <c r="I485" s="72" t="s">
        <v>4282</v>
      </c>
      <c r="J485" s="306">
        <v>44062.532581018517</v>
      </c>
      <c r="K485" s="78" t="s">
        <v>1230</v>
      </c>
      <c r="L485" s="328">
        <v>587</v>
      </c>
      <c r="M485" s="85">
        <f t="shared" si="143"/>
        <v>587</v>
      </c>
      <c r="N485" s="630"/>
      <c r="O485" s="3">
        <v>17</v>
      </c>
      <c r="P485" s="8">
        <v>9</v>
      </c>
      <c r="Q485" s="92" t="str">
        <f t="shared" ref="Q485:Q536" si="149">CONCATENATE(R485,"x",S485)</f>
        <v>6x5.5</v>
      </c>
      <c r="R485" s="3">
        <v>6</v>
      </c>
      <c r="S485" s="74">
        <v>5.5</v>
      </c>
      <c r="T485" s="74">
        <v>-44</v>
      </c>
      <c r="U485" s="77">
        <v>3.5</v>
      </c>
      <c r="V485" s="93" t="s">
        <v>85</v>
      </c>
      <c r="W485" s="77">
        <v>108</v>
      </c>
      <c r="X485" s="76">
        <v>34.171650638656025</v>
      </c>
      <c r="Y485" s="47">
        <v>3600</v>
      </c>
      <c r="Z485" s="45" t="s">
        <v>5147</v>
      </c>
      <c r="AA485" s="71" t="s">
        <v>173</v>
      </c>
      <c r="AB485" s="47" t="str">
        <f t="shared" si="142"/>
        <v>17x9, 6x5.5, -44 OS, 3600 lbs</v>
      </c>
      <c r="AC485" s="73" t="s">
        <v>1592</v>
      </c>
      <c r="AD485" s="46" t="str">
        <f>IF(AC485="N/A","None",VLOOKUP(AC485,ACCESSORIES!F:N,9,FALSE))</f>
        <v>Screw On</v>
      </c>
      <c r="AE485" s="82">
        <f>_xlfn.IFNA(VLOOKUP(AC485,ACCESSORIES!F:J,5,FALSE),"N/A")</f>
        <v>33</v>
      </c>
      <c r="AF485" s="80" t="s">
        <v>1734</v>
      </c>
      <c r="AG485" s="3" t="s">
        <v>1787</v>
      </c>
      <c r="AH485" s="73" t="s">
        <v>85</v>
      </c>
      <c r="AI485" s="2" t="s">
        <v>85</v>
      </c>
      <c r="AJ485" s="9" t="str">
        <f>_xlfn.IFNA(VLOOKUP(AI485,ACCESSORIES!F:J,5,FALSE),"N/A")</f>
        <v>N/A</v>
      </c>
      <c r="AK485" s="3" t="s">
        <v>236</v>
      </c>
      <c r="AL485" s="75" t="s">
        <v>1649</v>
      </c>
      <c r="AM485" s="38">
        <f>_xlfn.IFNA(VLOOKUP(AL485,ACCESSORIES!F:J,5,FALSE),"N/A")</f>
        <v>2.75</v>
      </c>
      <c r="AN485" s="3">
        <v>78.3</v>
      </c>
      <c r="AO485" s="74">
        <v>16.2</v>
      </c>
      <c r="AP485" s="74">
        <v>60</v>
      </c>
      <c r="AQ485" s="74">
        <v>175</v>
      </c>
      <c r="AR485" s="34">
        <v>3</v>
      </c>
      <c r="AS485" s="34">
        <v>20</v>
      </c>
      <c r="AT485" s="34">
        <v>53</v>
      </c>
      <c r="AU485" s="34">
        <v>83</v>
      </c>
      <c r="AV485" s="34">
        <v>209</v>
      </c>
      <c r="AW485" s="34">
        <v>206</v>
      </c>
      <c r="AX485" s="77">
        <v>106.25</v>
      </c>
      <c r="AY485" s="49">
        <v>31</v>
      </c>
      <c r="AZ485" s="49">
        <v>31</v>
      </c>
      <c r="BA485" s="49">
        <v>0</v>
      </c>
      <c r="BB485" s="48">
        <f t="shared" si="147"/>
        <v>0</v>
      </c>
      <c r="BC485" s="74" t="s">
        <v>1493</v>
      </c>
      <c r="BD485" s="412">
        <f>_xlfn.IFNA(VLOOKUP(BC485,ACCESSORIES!F:J,5,FALSE),"N/A")</f>
        <v>219</v>
      </c>
      <c r="BE485" s="3" t="s">
        <v>1480</v>
      </c>
      <c r="BF485" s="412">
        <f>_xlfn.IFNA(VLOOKUP(BE485,ACCESSORIES!F:J,5,FALSE),"N/A")</f>
        <v>11</v>
      </c>
      <c r="BG485" s="70">
        <v>44</v>
      </c>
      <c r="BH485" s="50">
        <v>20.4724409448819</v>
      </c>
      <c r="BI485" s="50">
        <v>20.4724409448819</v>
      </c>
      <c r="BJ485" s="50">
        <v>12.4409448818898</v>
      </c>
      <c r="BK485" s="357">
        <f t="shared" ref="BK485:BK536" si="150">SUM(((BH485*25.4)*(BI485*25.4)*(BJ485*25.4))/1000000000)</f>
        <v>8.5446400000000311E-2</v>
      </c>
      <c r="BL485" s="73">
        <v>36</v>
      </c>
      <c r="BM485" s="107" t="s">
        <v>3771</v>
      </c>
      <c r="BN485" s="46" t="s">
        <v>3891</v>
      </c>
      <c r="BO485" s="74" t="s">
        <v>3907</v>
      </c>
      <c r="BP485" s="74" t="s">
        <v>5165</v>
      </c>
      <c r="BQ485" s="74" t="s">
        <v>5181</v>
      </c>
      <c r="BR485" s="74" t="s">
        <v>3932</v>
      </c>
      <c r="BS485" s="74" t="s">
        <v>5182</v>
      </c>
      <c r="BT485" s="74" t="s">
        <v>4616</v>
      </c>
      <c r="BU485" s="74" t="s">
        <v>5032</v>
      </c>
      <c r="BV485" s="74" t="s">
        <v>5183</v>
      </c>
      <c r="BW485" s="74" t="s">
        <v>4451</v>
      </c>
      <c r="BX485" s="74" t="s">
        <v>4101</v>
      </c>
      <c r="BY485" s="300"/>
      <c r="BZ485" s="356"/>
      <c r="CA485" s="300"/>
      <c r="CB485" s="356"/>
      <c r="CC485" s="86" t="str">
        <f t="shared" si="144"/>
        <v>MR106 Beadlock, 17x9, -44mm Offset, 6x5.5, 108mm Centerbore, Machined - Clear Coat, w/ BH-H24125</v>
      </c>
      <c r="CD485" s="74" t="s">
        <v>3719</v>
      </c>
      <c r="CE485" s="74" t="s">
        <v>3720</v>
      </c>
      <c r="CF485" s="74" t="str">
        <f t="shared" si="145"/>
        <v>RACE (1XX)</v>
      </c>
      <c r="CH485" s="343"/>
    </row>
    <row r="486" spans="1:86" s="36" customFormat="1" ht="15" customHeight="1">
      <c r="A486" s="22">
        <f t="shared" si="148"/>
        <v>484</v>
      </c>
      <c r="B486" s="92" t="s">
        <v>84</v>
      </c>
      <c r="C486" s="92" t="s">
        <v>1056</v>
      </c>
      <c r="D486" s="3" t="s">
        <v>1075</v>
      </c>
      <c r="E486" s="84" t="str">
        <f>CONCATENATE(LEFT(D486,5),VLOOKUP(CONCATENATE(O486,"x",P486),'WHEEL PART NUMBER GUIDE'!$B$9:$C$51,2,FALSE),VLOOKUP(CONCATENATE(Q486, W486), 'WHEEL PART NUMBER GUIDE'!$Q$6:$R$98, 2, FALSE),VLOOKUP(Z486,'WHEEL PART NUMBER GUIDE'!$J$8:$K$54,2, FALSE),IF(V486="N/A",IF(ABS(T486)&lt;10,"0"&amp;ABS(T486),ABS(T486)),CONCATENATE(LEFT(V486,1),RIGHT(V486,1))), G486, H486)</f>
        <v>MR10679080344B</v>
      </c>
      <c r="F486" s="84" t="str">
        <f t="shared" si="146"/>
        <v>MR10679080344B</v>
      </c>
      <c r="G486" s="83" t="s">
        <v>1095</v>
      </c>
      <c r="H486" s="83"/>
      <c r="I486" s="72" t="s">
        <v>4281</v>
      </c>
      <c r="J486" s="306">
        <v>44062.533414351848</v>
      </c>
      <c r="K486" s="78" t="s">
        <v>1230</v>
      </c>
      <c r="L486" s="328">
        <v>587</v>
      </c>
      <c r="M486" s="85">
        <f t="shared" si="143"/>
        <v>587</v>
      </c>
      <c r="N486" s="630"/>
      <c r="O486" s="3">
        <v>17</v>
      </c>
      <c r="P486" s="8">
        <v>9</v>
      </c>
      <c r="Q486" s="92" t="str">
        <f t="shared" si="149"/>
        <v>8x6.5</v>
      </c>
      <c r="R486" s="3">
        <v>8</v>
      </c>
      <c r="S486" s="74">
        <v>6.5</v>
      </c>
      <c r="T486" s="74">
        <v>-44</v>
      </c>
      <c r="U486" s="77">
        <v>3.5</v>
      </c>
      <c r="V486" s="93" t="s">
        <v>85</v>
      </c>
      <c r="W486" s="16">
        <v>130.81</v>
      </c>
      <c r="X486" s="76">
        <v>34.47</v>
      </c>
      <c r="Y486" s="47">
        <v>3600</v>
      </c>
      <c r="Z486" s="45" t="s">
        <v>5147</v>
      </c>
      <c r="AA486" s="71" t="s">
        <v>173</v>
      </c>
      <c r="AB486" s="47" t="str">
        <f t="shared" si="142"/>
        <v>17x9, 8x6.5, -44 OS, 3600 lbs</v>
      </c>
      <c r="AC486" s="73" t="s">
        <v>1561</v>
      </c>
      <c r="AD486" s="46" t="str">
        <f>IF(AC486="N/A","None",VLOOKUP(AC486,ACCESSORIES!F:N,9,FALSE))</f>
        <v>Push Thru</v>
      </c>
      <c r="AE486" s="82">
        <f>_xlfn.IFNA(VLOOKUP(AC486,ACCESSORIES!F:J,5,FALSE),"N/A")</f>
        <v>33</v>
      </c>
      <c r="AF486" s="80" t="s">
        <v>85</v>
      </c>
      <c r="AG486" s="80" t="s">
        <v>85</v>
      </c>
      <c r="AH486" s="3" t="s">
        <v>2863</v>
      </c>
      <c r="AI486" s="2" t="s">
        <v>85</v>
      </c>
      <c r="AJ486" s="9" t="str">
        <f>_xlfn.IFNA(VLOOKUP(AI486,ACCESSORIES!F:J,5,FALSE),"N/A")</f>
        <v>N/A</v>
      </c>
      <c r="AK486" s="71" t="s">
        <v>237</v>
      </c>
      <c r="AL486" s="74" t="s">
        <v>85</v>
      </c>
      <c r="AM486" s="38" t="str">
        <f>_xlfn.IFNA(VLOOKUP(AL486,ACCESSORIES!F:J,5,FALSE),"N/A")</f>
        <v>N/A</v>
      </c>
      <c r="AN486" s="74" t="s">
        <v>85</v>
      </c>
      <c r="AO486" s="74">
        <v>16.2</v>
      </c>
      <c r="AP486" s="74">
        <v>60</v>
      </c>
      <c r="AQ486" s="74">
        <v>200</v>
      </c>
      <c r="AR486" s="34">
        <v>3</v>
      </c>
      <c r="AS486" s="34">
        <v>3</v>
      </c>
      <c r="AT486" s="34">
        <v>51</v>
      </c>
      <c r="AU486" s="34">
        <v>83</v>
      </c>
      <c r="AV486" s="34">
        <v>209</v>
      </c>
      <c r="AW486" s="34">
        <v>204</v>
      </c>
      <c r="AX486" s="93">
        <v>123</v>
      </c>
      <c r="AY486" s="49">
        <v>89.5</v>
      </c>
      <c r="AZ486" s="49">
        <v>89.5</v>
      </c>
      <c r="BA486" s="49">
        <v>0</v>
      </c>
      <c r="BB486" s="48">
        <f t="shared" si="147"/>
        <v>0</v>
      </c>
      <c r="BC486" s="74" t="s">
        <v>1493</v>
      </c>
      <c r="BD486" s="412">
        <f>_xlfn.IFNA(VLOOKUP(BC486,ACCESSORIES!F:J,5,FALSE),"N/A")</f>
        <v>219</v>
      </c>
      <c r="BE486" s="3" t="s">
        <v>2851</v>
      </c>
      <c r="BF486" s="412">
        <f>_xlfn.IFNA(VLOOKUP(BE486,ACCESSORIES!F:J,5,FALSE),"N/A")</f>
        <v>11</v>
      </c>
      <c r="BG486" s="70">
        <v>44</v>
      </c>
      <c r="BH486" s="50">
        <v>20.4724409448819</v>
      </c>
      <c r="BI486" s="50">
        <v>20.4724409448819</v>
      </c>
      <c r="BJ486" s="50">
        <v>12.4409448818898</v>
      </c>
      <c r="BK486" s="357">
        <f t="shared" si="150"/>
        <v>8.5446400000000311E-2</v>
      </c>
      <c r="BL486" s="73">
        <v>36</v>
      </c>
      <c r="BM486" s="107" t="s">
        <v>3771</v>
      </c>
      <c r="BN486" s="46" t="s">
        <v>3891</v>
      </c>
      <c r="BO486" s="74" t="s">
        <v>3907</v>
      </c>
      <c r="BP486" s="74" t="s">
        <v>5165</v>
      </c>
      <c r="BQ486" s="74" t="s">
        <v>5181</v>
      </c>
      <c r="BR486" s="74" t="s">
        <v>3932</v>
      </c>
      <c r="BS486" s="74" t="s">
        <v>5182</v>
      </c>
      <c r="BT486" s="74" t="s">
        <v>4616</v>
      </c>
      <c r="BU486" s="74" t="s">
        <v>5032</v>
      </c>
      <c r="BV486" s="74" t="s">
        <v>5183</v>
      </c>
      <c r="BW486" s="74" t="s">
        <v>4451</v>
      </c>
      <c r="BX486" s="74" t="s">
        <v>4101</v>
      </c>
      <c r="BY486" s="300"/>
      <c r="BZ486" s="312"/>
      <c r="CA486" s="300"/>
      <c r="CB486" s="312"/>
      <c r="CC486" s="86" t="str">
        <f t="shared" si="144"/>
        <v>MR106 Beadlock, 17x9, -44mm Offset, 8x6.5, 130.81mm Centerbore, Machined - Clear Coat, w/ BH-H36125</v>
      </c>
      <c r="CD486" s="74" t="s">
        <v>3719</v>
      </c>
      <c r="CE486" s="74" t="s">
        <v>3720</v>
      </c>
      <c r="CF486" s="74" t="str">
        <f t="shared" si="145"/>
        <v>RACE (1XX)</v>
      </c>
      <c r="CH486" s="343"/>
    </row>
    <row r="487" spans="1:86" s="36" customFormat="1" ht="15" customHeight="1">
      <c r="A487" s="22">
        <f t="shared" si="148"/>
        <v>485</v>
      </c>
      <c r="B487" s="92" t="s">
        <v>84</v>
      </c>
      <c r="C487" s="92" t="s">
        <v>1056</v>
      </c>
      <c r="D487" s="3" t="s">
        <v>1075</v>
      </c>
      <c r="E487" s="84" t="str">
        <f>CONCATENATE(LEFT(D487,5),VLOOKUP(CONCATENATE(O487,"x",P487),'WHEEL PART NUMBER GUIDE'!$B$9:$C$51,2,FALSE),VLOOKUP(CONCATENATE(Q487, W487), 'WHEEL PART NUMBER GUIDE'!$Q$6:$R$98, 2, FALSE),VLOOKUP(Z487,'WHEEL PART NUMBER GUIDE'!$J$8:$K$54,2, FALSE),IF(V487="N/A",IF(ABS(T487)&lt;10,"0"&amp;ABS(T487),ABS(T487)),CONCATENATE(LEFT(V487,1),RIGHT(V487,1))), G487, H487)</f>
        <v>MR10679080544B</v>
      </c>
      <c r="F487" s="84" t="str">
        <f t="shared" si="146"/>
        <v>MR10679080544B</v>
      </c>
      <c r="G487" s="83" t="s">
        <v>1095</v>
      </c>
      <c r="H487" s="83"/>
      <c r="I487" s="72" t="s">
        <v>4280</v>
      </c>
      <c r="J487" s="306">
        <v>44062.534062500003</v>
      </c>
      <c r="K487" s="78" t="s">
        <v>1230</v>
      </c>
      <c r="L487" s="328">
        <v>587</v>
      </c>
      <c r="M487" s="85">
        <f t="shared" si="143"/>
        <v>587</v>
      </c>
      <c r="N487" s="630"/>
      <c r="O487" s="3">
        <v>17</v>
      </c>
      <c r="P487" s="8">
        <v>9</v>
      </c>
      <c r="Q487" s="92" t="str">
        <f t="shared" si="149"/>
        <v>8x6.5</v>
      </c>
      <c r="R487" s="3">
        <v>8</v>
      </c>
      <c r="S487" s="74">
        <v>6.5</v>
      </c>
      <c r="T487" s="74">
        <v>-44</v>
      </c>
      <c r="U487" s="77">
        <v>3.5</v>
      </c>
      <c r="V487" s="93" t="s">
        <v>85</v>
      </c>
      <c r="W487" s="16">
        <v>130.81</v>
      </c>
      <c r="X487" s="76">
        <v>35.35</v>
      </c>
      <c r="Y487" s="47">
        <v>3600</v>
      </c>
      <c r="Z487" s="81" t="s">
        <v>2165</v>
      </c>
      <c r="AA487" s="72" t="s">
        <v>2845</v>
      </c>
      <c r="AB487" s="47" t="str">
        <f t="shared" si="142"/>
        <v>17x9, 8x6.5, -44 OS, 3600 lbs</v>
      </c>
      <c r="AC487" s="73" t="s">
        <v>1562</v>
      </c>
      <c r="AD487" s="46" t="str">
        <f>IF(AC487="N/A","None",VLOOKUP(AC487,ACCESSORIES!F:N,9,FALSE))</f>
        <v>Push Thru</v>
      </c>
      <c r="AE487" s="82">
        <f>_xlfn.IFNA(VLOOKUP(AC487,ACCESSORIES!F:J,5,FALSE),"N/A")</f>
        <v>33</v>
      </c>
      <c r="AF487" s="80" t="s">
        <v>85</v>
      </c>
      <c r="AG487" s="80" t="s">
        <v>85</v>
      </c>
      <c r="AH487" s="3" t="s">
        <v>2863</v>
      </c>
      <c r="AI487" s="2" t="s">
        <v>85</v>
      </c>
      <c r="AJ487" s="9" t="str">
        <f>_xlfn.IFNA(VLOOKUP(AI487,ACCESSORIES!F:J,5,FALSE),"N/A")</f>
        <v>N/A</v>
      </c>
      <c r="AK487" s="71" t="s">
        <v>237</v>
      </c>
      <c r="AL487" s="74" t="s">
        <v>85</v>
      </c>
      <c r="AM487" s="38" t="str">
        <f>_xlfn.IFNA(VLOOKUP(AL487,ACCESSORIES!F:J,5,FALSE),"N/A")</f>
        <v>N/A</v>
      </c>
      <c r="AN487" s="74" t="s">
        <v>85</v>
      </c>
      <c r="AO487" s="74">
        <v>16.2</v>
      </c>
      <c r="AP487" s="74">
        <v>60</v>
      </c>
      <c r="AQ487" s="74">
        <v>200</v>
      </c>
      <c r="AR487" s="34">
        <v>3</v>
      </c>
      <c r="AS487" s="34">
        <v>3</v>
      </c>
      <c r="AT487" s="34">
        <v>51</v>
      </c>
      <c r="AU487" s="34">
        <v>83</v>
      </c>
      <c r="AV487" s="34">
        <v>209</v>
      </c>
      <c r="AW487" s="34">
        <v>204</v>
      </c>
      <c r="AX487" s="93">
        <v>123</v>
      </c>
      <c r="AY487" s="49">
        <v>89.5</v>
      </c>
      <c r="AZ487" s="49">
        <v>89.5</v>
      </c>
      <c r="BA487" s="49">
        <v>0</v>
      </c>
      <c r="BB487" s="48">
        <f t="shared" si="147"/>
        <v>0</v>
      </c>
      <c r="BC487" s="74" t="s">
        <v>1495</v>
      </c>
      <c r="BD487" s="412">
        <f>_xlfn.IFNA(VLOOKUP(BC487,ACCESSORIES!F:J,5,FALSE),"N/A")</f>
        <v>219</v>
      </c>
      <c r="BE487" s="3" t="s">
        <v>2851</v>
      </c>
      <c r="BF487" s="412">
        <f>_xlfn.IFNA(VLOOKUP(BE487,ACCESSORIES!F:J,5,FALSE),"N/A")</f>
        <v>11</v>
      </c>
      <c r="BG487" s="70">
        <v>46</v>
      </c>
      <c r="BH487" s="50">
        <v>20.4724409448819</v>
      </c>
      <c r="BI487" s="50">
        <v>20.4724409448819</v>
      </c>
      <c r="BJ487" s="50">
        <v>12.4409448818898</v>
      </c>
      <c r="BK487" s="357">
        <f t="shared" si="150"/>
        <v>8.5446400000000311E-2</v>
      </c>
      <c r="BL487" s="73">
        <v>36</v>
      </c>
      <c r="BM487" s="107" t="s">
        <v>3771</v>
      </c>
      <c r="BN487" s="46" t="s">
        <v>3891</v>
      </c>
      <c r="BO487" s="74" t="s">
        <v>3907</v>
      </c>
      <c r="BP487" s="74" t="s">
        <v>5165</v>
      </c>
      <c r="BQ487" s="74" t="s">
        <v>5181</v>
      </c>
      <c r="BR487" s="74" t="s">
        <v>3932</v>
      </c>
      <c r="BS487" s="74" t="s">
        <v>5182</v>
      </c>
      <c r="BT487" s="74" t="s">
        <v>4616</v>
      </c>
      <c r="BU487" s="74" t="s">
        <v>5032</v>
      </c>
      <c r="BV487" s="74" t="s">
        <v>5183</v>
      </c>
      <c r="BW487" s="74" t="s">
        <v>4451</v>
      </c>
      <c r="BX487" s="74" t="s">
        <v>4101</v>
      </c>
      <c r="BY487" s="300"/>
      <c r="BZ487" s="312"/>
      <c r="CA487" s="300"/>
      <c r="CB487" s="312"/>
      <c r="CC487" s="86" t="str">
        <f t="shared" si="144"/>
        <v>MR106 Beadlock, 17x9, -44mm Offset, 8x6.5, 130.81mm Centerbore, Matte Black, w/ BH-H36125</v>
      </c>
      <c r="CD487" s="74" t="s">
        <v>3719</v>
      </c>
      <c r="CE487" s="74" t="s">
        <v>3720</v>
      </c>
      <c r="CF487" s="74" t="str">
        <f t="shared" si="145"/>
        <v>RACE (1XX)</v>
      </c>
      <c r="CH487" s="343"/>
    </row>
    <row r="488" spans="1:86" s="36" customFormat="1" ht="15" customHeight="1">
      <c r="A488" s="22">
        <f t="shared" si="148"/>
        <v>486</v>
      </c>
      <c r="B488" s="92" t="s">
        <v>84</v>
      </c>
      <c r="C488" s="92" t="s">
        <v>1056</v>
      </c>
      <c r="D488" s="3" t="s">
        <v>3928</v>
      </c>
      <c r="E488" s="84" t="str">
        <f>CONCATENATE(LEFT(D488,5),VLOOKUP(CONCATENATE(O488,"x",P488),'WHEEL PART NUMBER GUIDE'!$B$9:$C$51,2,FALSE),VLOOKUP(CONCATENATE(Q488, W488), 'WHEEL PART NUMBER GUIDE'!$Q$6:$R$98, 2, FALSE),VLOOKUP(Z488,'WHEEL PART NUMBER GUIDE'!$J$8:$K$54,2, FALSE),IF(V488="N/A",IF(ABS(T488)&lt;10,"0"&amp;ABS(T488),ABS(T488)),CONCATENATE(LEFT(V488,1),RIGHT(V488,1))), G488, H488)</f>
        <v>MR10767090845</v>
      </c>
      <c r="F488" s="84" t="str">
        <f t="shared" si="146"/>
        <v>MR10767090845</v>
      </c>
      <c r="G488" s="83"/>
      <c r="H488" s="83"/>
      <c r="I488" s="71" t="s">
        <v>3209</v>
      </c>
      <c r="J488" s="306">
        <v>43654</v>
      </c>
      <c r="K488" s="78" t="s">
        <v>3713</v>
      </c>
      <c r="L488" s="328">
        <v>419</v>
      </c>
      <c r="M488" s="85" t="str">
        <f t="shared" si="143"/>
        <v/>
      </c>
      <c r="N488" s="630"/>
      <c r="O488" s="3">
        <v>16</v>
      </c>
      <c r="P488" s="8">
        <v>7</v>
      </c>
      <c r="Q488" s="92" t="str">
        <f t="shared" si="149"/>
        <v>6x5.5</v>
      </c>
      <c r="R488" s="74">
        <v>6</v>
      </c>
      <c r="S488" s="3">
        <v>5.5</v>
      </c>
      <c r="T488" s="3">
        <v>45</v>
      </c>
      <c r="U488" s="16">
        <v>5.9</v>
      </c>
      <c r="V488" s="93" t="s">
        <v>85</v>
      </c>
      <c r="W488" s="16">
        <v>102</v>
      </c>
      <c r="X488" s="8">
        <v>28.84</v>
      </c>
      <c r="Y488" s="47">
        <v>4000</v>
      </c>
      <c r="Z488" s="72" t="s">
        <v>2516</v>
      </c>
      <c r="AA488" s="72" t="s">
        <v>2850</v>
      </c>
      <c r="AB488" s="47" t="str">
        <f t="shared" si="142"/>
        <v>16x7, 6x5.5, 45 OS, 4000 lbs</v>
      </c>
      <c r="AC488" s="3" t="s">
        <v>85</v>
      </c>
      <c r="AD488" s="46" t="str">
        <f>IF(AC488="N/A","None",VLOOKUP(AC488,ACCESSORIES!F:N,9,FALSE))</f>
        <v>None</v>
      </c>
      <c r="AE488" s="82" t="str">
        <f>_xlfn.IFNA(VLOOKUP(AC488,ACCESSORIES!F:J,5,FALSE),"N/A")</f>
        <v>N/A</v>
      </c>
      <c r="AF488" s="80" t="s">
        <v>85</v>
      </c>
      <c r="AG488" s="3" t="s">
        <v>85</v>
      </c>
      <c r="AH488" s="73" t="s">
        <v>85</v>
      </c>
      <c r="AI488" s="2" t="s">
        <v>85</v>
      </c>
      <c r="AJ488" s="9" t="str">
        <f>_xlfn.IFNA(VLOOKUP(AI488,ACCESSORIES!F:J,5,FALSE),"N/A")</f>
        <v>N/A</v>
      </c>
      <c r="AK488" s="74" t="s">
        <v>236</v>
      </c>
      <c r="AL488" s="74" t="s">
        <v>85</v>
      </c>
      <c r="AM488" s="38" t="str">
        <f>_xlfn.IFNA(VLOOKUP(AL488,ACCESSORIES!F:J,5,FALSE),"N/A")</f>
        <v>N/A</v>
      </c>
      <c r="AN488" s="74" t="s">
        <v>85</v>
      </c>
      <c r="AO488" s="74">
        <v>16</v>
      </c>
      <c r="AP488" s="74">
        <v>60</v>
      </c>
      <c r="AQ488" s="74">
        <v>175</v>
      </c>
      <c r="AR488" s="34">
        <v>12</v>
      </c>
      <c r="AS488" s="34">
        <v>35</v>
      </c>
      <c r="AT488" s="34">
        <v>38</v>
      </c>
      <c r="AU488" s="34">
        <v>35</v>
      </c>
      <c r="AV488" s="34">
        <v>191</v>
      </c>
      <c r="AW488" s="34">
        <v>182</v>
      </c>
      <c r="AX488" s="77" t="s">
        <v>85</v>
      </c>
      <c r="AY488" s="49" t="s">
        <v>85</v>
      </c>
      <c r="AZ488" s="49" t="s">
        <v>85</v>
      </c>
      <c r="BA488" s="49">
        <v>0</v>
      </c>
      <c r="BB488" s="48">
        <f t="shared" si="147"/>
        <v>0</v>
      </c>
      <c r="BC488" s="3" t="s">
        <v>85</v>
      </c>
      <c r="BD488" s="412" t="str">
        <f>_xlfn.IFNA(VLOOKUP(BC488,ACCESSORIES!F:J,5,FALSE),"N/A")</f>
        <v>N/A</v>
      </c>
      <c r="BE488" s="3" t="s">
        <v>85</v>
      </c>
      <c r="BF488" s="412" t="str">
        <f>_xlfn.IFNA(VLOOKUP(BE488,ACCESSORIES!F:J,5,FALSE),"N/A")</f>
        <v>N/A</v>
      </c>
      <c r="BG488" s="70">
        <v>34</v>
      </c>
      <c r="BH488" s="50">
        <v>19.09</v>
      </c>
      <c r="BI488" s="50">
        <v>19.09</v>
      </c>
      <c r="BJ488" s="50">
        <v>10.24</v>
      </c>
      <c r="BK488" s="357">
        <f t="shared" si="150"/>
        <v>6.1152323564527607E-2</v>
      </c>
      <c r="BL488" s="73">
        <v>36</v>
      </c>
      <c r="BM488" s="107" t="s">
        <v>3771</v>
      </c>
      <c r="BN488" s="46" t="s">
        <v>3891</v>
      </c>
      <c r="BO488" s="44" t="s">
        <v>4730</v>
      </c>
      <c r="BP488" s="44" t="s">
        <v>3931</v>
      </c>
      <c r="BQ488" s="44" t="s">
        <v>5173</v>
      </c>
      <c r="BR488" s="44" t="s">
        <v>2734</v>
      </c>
      <c r="BS488" s="44" t="s">
        <v>3932</v>
      </c>
      <c r="BT488" s="74" t="s">
        <v>3933</v>
      </c>
      <c r="BU488" s="74"/>
      <c r="BV488" s="74"/>
      <c r="BW488" s="74"/>
      <c r="BX488" s="74"/>
      <c r="BY488" s="325" t="s">
        <v>8434</v>
      </c>
      <c r="BZ488" s="356" t="s">
        <v>8435</v>
      </c>
      <c r="CA488" s="325" t="s">
        <v>8436</v>
      </c>
      <c r="CB488" s="356" t="s">
        <v>8437</v>
      </c>
      <c r="CC488" s="86" t="str">
        <f t="shared" si="144"/>
        <v>CLOSEOUT - MR107, 16x7, +45mm Offset, 6x5.5, 102mm Centerbore, Gloss Titanium</v>
      </c>
      <c r="CD488" s="74" t="s">
        <v>3719</v>
      </c>
      <c r="CE488" s="74" t="s">
        <v>3720</v>
      </c>
      <c r="CF488" s="74" t="str">
        <f t="shared" si="145"/>
        <v>RACE (1XX)</v>
      </c>
    </row>
    <row r="489" spans="1:86" s="36" customFormat="1" ht="15" customHeight="1">
      <c r="A489" s="22">
        <f t="shared" si="148"/>
        <v>487</v>
      </c>
      <c r="B489" s="92" t="s">
        <v>84</v>
      </c>
      <c r="C489" s="92" t="s">
        <v>1056</v>
      </c>
      <c r="D489" s="3" t="s">
        <v>4660</v>
      </c>
      <c r="E489" s="84" t="str">
        <f>CONCATENATE(LEFT(D489,5),VLOOKUP(CONCATENATE(O489,"x",P489),'WHEEL PART NUMBER GUIDE'!$B$9:$C$51,2,FALSE),VLOOKUP(CONCATENATE(Q489, W489), 'WHEEL PART NUMBER GUIDE'!$Q$6:$R$98, 2, FALSE),VLOOKUP(Z489,'WHEEL PART NUMBER GUIDE'!$J$8:$K$54,2, FALSE),IF(V489="N/A",IF(ABS(T489)&lt;10,"0"&amp;ABS(T489),ABS(T489)),CONCATENATE(LEFT(V489,1),RIGHT(V489,1))), G489, H489)</f>
        <v>MR10879050544B</v>
      </c>
      <c r="F489" s="84" t="str">
        <f t="shared" si="146"/>
        <v>MR10879050544B</v>
      </c>
      <c r="G489" s="83" t="s">
        <v>1095</v>
      </c>
      <c r="H489" s="83"/>
      <c r="I489" s="71" t="s">
        <v>4670</v>
      </c>
      <c r="J489" s="305">
        <v>44252.553101851852</v>
      </c>
      <c r="K489" s="78" t="s">
        <v>1230</v>
      </c>
      <c r="L489" s="328">
        <v>608</v>
      </c>
      <c r="M489" s="85">
        <f t="shared" si="143"/>
        <v>608</v>
      </c>
      <c r="N489" s="630"/>
      <c r="O489" s="3">
        <v>17</v>
      </c>
      <c r="P489" s="8">
        <v>9</v>
      </c>
      <c r="Q489" s="92" t="str">
        <f t="shared" si="149"/>
        <v>5x5</v>
      </c>
      <c r="R489" s="74">
        <v>5</v>
      </c>
      <c r="S489" s="3">
        <v>5</v>
      </c>
      <c r="T489" s="3">
        <v>-44</v>
      </c>
      <c r="U489" s="77">
        <v>3.5</v>
      </c>
      <c r="V489" s="93" t="s">
        <v>85</v>
      </c>
      <c r="W489" s="16">
        <v>71.5</v>
      </c>
      <c r="X489" s="76">
        <v>38.619999999999997</v>
      </c>
      <c r="Y489" s="47">
        <v>4000</v>
      </c>
      <c r="Z489" s="72" t="s">
        <v>2165</v>
      </c>
      <c r="AA489" s="72" t="s">
        <v>2845</v>
      </c>
      <c r="AB489" s="47" t="str">
        <f t="shared" si="142"/>
        <v>17x9, 5x5, -44 OS, 4000 lbs</v>
      </c>
      <c r="AC489" s="3" t="s">
        <v>1600</v>
      </c>
      <c r="AD489" s="46" t="str">
        <f>IF(AC489="N/A","None",VLOOKUP(AC489,ACCESSORIES!F:N,9,FALSE))</f>
        <v>Snap In</v>
      </c>
      <c r="AE489" s="82">
        <f>_xlfn.IFNA(VLOOKUP(AC489,ACCESSORIES!F:J,5,FALSE),"N/A")</f>
        <v>22</v>
      </c>
      <c r="AF489" s="80" t="s">
        <v>85</v>
      </c>
      <c r="AG489" s="3" t="s">
        <v>85</v>
      </c>
      <c r="AH489" s="73" t="s">
        <v>85</v>
      </c>
      <c r="AI489" s="2" t="s">
        <v>85</v>
      </c>
      <c r="AJ489" s="9" t="str">
        <f>_xlfn.IFNA(VLOOKUP(AI489,ACCESSORIES!F:J,5,FALSE),"N/A")</f>
        <v>N/A</v>
      </c>
      <c r="AK489" s="74" t="s">
        <v>236</v>
      </c>
      <c r="AL489" s="74" t="s">
        <v>85</v>
      </c>
      <c r="AM489" s="38" t="str">
        <f>_xlfn.IFNA(VLOOKUP(AL489,ACCESSORIES!F:J,5,FALSE),"N/A")</f>
        <v>N/A</v>
      </c>
      <c r="AN489" s="74" t="s">
        <v>85</v>
      </c>
      <c r="AO489" s="74">
        <v>16.2</v>
      </c>
      <c r="AP489" s="74">
        <v>60</v>
      </c>
      <c r="AQ489" s="74">
        <v>170</v>
      </c>
      <c r="AR489" s="34">
        <v>3</v>
      </c>
      <c r="AS489" s="34">
        <v>17</v>
      </c>
      <c r="AT489" s="34">
        <v>56</v>
      </c>
      <c r="AU489" s="34">
        <v>111</v>
      </c>
      <c r="AV489" s="34">
        <v>211</v>
      </c>
      <c r="AW489" s="34">
        <v>206</v>
      </c>
      <c r="AX489" s="77">
        <v>71.5</v>
      </c>
      <c r="AY489" s="49">
        <v>43</v>
      </c>
      <c r="AZ489" s="49">
        <v>43</v>
      </c>
      <c r="BA489" s="49">
        <v>16</v>
      </c>
      <c r="BB489" s="48">
        <f t="shared" si="147"/>
        <v>0.63</v>
      </c>
      <c r="BC489" s="3" t="s">
        <v>4662</v>
      </c>
      <c r="BD489" s="412">
        <f>_xlfn.IFNA(VLOOKUP(BC489,ACCESSORIES!F:J,5,FALSE),"N/A")</f>
        <v>219</v>
      </c>
      <c r="BE489" s="47" t="s">
        <v>4661</v>
      </c>
      <c r="BF489" s="412">
        <f>_xlfn.IFNA(VLOOKUP(BE489,ACCESSORIES!F:J,5,FALSE),"N/A")</f>
        <v>11</v>
      </c>
      <c r="BG489" s="70">
        <v>44</v>
      </c>
      <c r="BH489" s="50">
        <v>20.4724409448819</v>
      </c>
      <c r="BI489" s="50">
        <v>20.4724409448819</v>
      </c>
      <c r="BJ489" s="50">
        <v>12.4409448818898</v>
      </c>
      <c r="BK489" s="357">
        <f t="shared" si="150"/>
        <v>8.5446400000000311E-2</v>
      </c>
      <c r="BL489" s="73">
        <v>36</v>
      </c>
      <c r="BM489" s="107" t="s">
        <v>3771</v>
      </c>
      <c r="BN489" s="3" t="s">
        <v>3891</v>
      </c>
      <c r="BO489" s="44" t="s">
        <v>3907</v>
      </c>
      <c r="BP489" s="44" t="s">
        <v>4614</v>
      </c>
      <c r="BQ489" s="44" t="s">
        <v>5185</v>
      </c>
      <c r="BR489" s="44" t="s">
        <v>5186</v>
      </c>
      <c r="BS489" s="500" t="s">
        <v>5187</v>
      </c>
      <c r="BT489" s="74" t="s">
        <v>5032</v>
      </c>
      <c r="BU489" s="74" t="s">
        <v>5188</v>
      </c>
      <c r="BV489" s="74" t="s">
        <v>5189</v>
      </c>
      <c r="BW489" s="74" t="s">
        <v>4101</v>
      </c>
      <c r="BX489" s="74" t="s">
        <v>5190</v>
      </c>
      <c r="BY489" s="325"/>
      <c r="BZ489" s="356"/>
      <c r="CA489" s="325"/>
      <c r="CB489" s="356"/>
      <c r="CC489" s="86" t="str">
        <f t="shared" si="144"/>
        <v>MR108, 17x9, -44mm Offset, 5x5, 71.5mm Centerbore, Matte Black, w/ BH-H24125-38</v>
      </c>
      <c r="CD489" s="74" t="s">
        <v>3719</v>
      </c>
      <c r="CE489" s="74" t="s">
        <v>3720</v>
      </c>
      <c r="CF489" s="74" t="str">
        <f t="shared" si="145"/>
        <v>RACE (1XX)</v>
      </c>
    </row>
    <row r="490" spans="1:86" s="36" customFormat="1" ht="15" customHeight="1">
      <c r="A490" s="22">
        <f t="shared" si="148"/>
        <v>488</v>
      </c>
      <c r="B490" s="92" t="s">
        <v>84</v>
      </c>
      <c r="C490" s="92" t="s">
        <v>1056</v>
      </c>
      <c r="D490" s="3" t="s">
        <v>4660</v>
      </c>
      <c r="E490" s="84" t="str">
        <f>CONCATENATE(LEFT(D490,5),VLOOKUP(CONCATENATE(O490,"x",P490),'WHEEL PART NUMBER GUIDE'!$B$9:$C$51,2,FALSE),VLOOKUP(CONCATENATE(Q490, W490), 'WHEEL PART NUMBER GUIDE'!$Q$6:$R$98, 2, FALSE),VLOOKUP(Z490,'WHEEL PART NUMBER GUIDE'!$J$8:$K$54,2, FALSE),IF(V490="N/A",IF(ABS(T490)&lt;10,"0"&amp;ABS(T490),ABS(T490)),CONCATENATE(LEFT(V490,1),RIGHT(V490,1))), G490, H490)</f>
        <v>MR10879050844B</v>
      </c>
      <c r="F490" s="84" t="str">
        <f t="shared" si="146"/>
        <v>MR10879050844B</v>
      </c>
      <c r="G490" s="83" t="s">
        <v>1095</v>
      </c>
      <c r="H490" s="83"/>
      <c r="I490" s="71" t="s">
        <v>4671</v>
      </c>
      <c r="J490" s="305">
        <v>44252.55704861111</v>
      </c>
      <c r="K490" s="78" t="s">
        <v>1230</v>
      </c>
      <c r="L490" s="328">
        <v>608</v>
      </c>
      <c r="M490" s="85">
        <f t="shared" si="143"/>
        <v>608</v>
      </c>
      <c r="N490" s="630"/>
      <c r="O490" s="3">
        <v>17</v>
      </c>
      <c r="P490" s="8">
        <v>9</v>
      </c>
      <c r="Q490" s="92" t="str">
        <f t="shared" si="149"/>
        <v>5x5</v>
      </c>
      <c r="R490" s="74">
        <v>5</v>
      </c>
      <c r="S490" s="3">
        <v>5</v>
      </c>
      <c r="T490" s="3">
        <v>-44</v>
      </c>
      <c r="U490" s="77">
        <v>3.5</v>
      </c>
      <c r="V490" s="93" t="s">
        <v>85</v>
      </c>
      <c r="W490" s="16">
        <v>71.5</v>
      </c>
      <c r="X490" s="76">
        <v>39.24</v>
      </c>
      <c r="Y490" s="47">
        <v>4000</v>
      </c>
      <c r="Z490" s="72" t="s">
        <v>2516</v>
      </c>
      <c r="AA490" s="72" t="s">
        <v>2850</v>
      </c>
      <c r="AB490" s="47" t="str">
        <f t="shared" si="142"/>
        <v>17x9, 5x5, -44 OS, 4000 lbs</v>
      </c>
      <c r="AC490" s="3" t="s">
        <v>1600</v>
      </c>
      <c r="AD490" s="46" t="str">
        <f>IF(AC490="N/A","None",VLOOKUP(AC490,ACCESSORIES!F:N,9,FALSE))</f>
        <v>Snap In</v>
      </c>
      <c r="AE490" s="82">
        <f>_xlfn.IFNA(VLOOKUP(AC490,ACCESSORIES!F:J,5,FALSE),"N/A")</f>
        <v>22</v>
      </c>
      <c r="AF490" s="80" t="s">
        <v>85</v>
      </c>
      <c r="AG490" s="3" t="s">
        <v>85</v>
      </c>
      <c r="AH490" s="73" t="s">
        <v>85</v>
      </c>
      <c r="AI490" s="2" t="s">
        <v>85</v>
      </c>
      <c r="AJ490" s="9" t="str">
        <f>_xlfn.IFNA(VLOOKUP(AI490,ACCESSORIES!F:J,5,FALSE),"N/A")</f>
        <v>N/A</v>
      </c>
      <c r="AK490" s="74" t="s">
        <v>236</v>
      </c>
      <c r="AL490" s="74" t="s">
        <v>85</v>
      </c>
      <c r="AM490" s="38" t="str">
        <f>_xlfn.IFNA(VLOOKUP(AL490,ACCESSORIES!F:J,5,FALSE),"N/A")</f>
        <v>N/A</v>
      </c>
      <c r="AN490" s="74" t="s">
        <v>85</v>
      </c>
      <c r="AO490" s="74">
        <v>16.2</v>
      </c>
      <c r="AP490" s="74">
        <v>60</v>
      </c>
      <c r="AQ490" s="74">
        <v>170</v>
      </c>
      <c r="AR490" s="34">
        <v>3</v>
      </c>
      <c r="AS490" s="34">
        <v>17</v>
      </c>
      <c r="AT490" s="34">
        <v>56</v>
      </c>
      <c r="AU490" s="34">
        <v>111</v>
      </c>
      <c r="AV490" s="34">
        <v>211</v>
      </c>
      <c r="AW490" s="34">
        <v>206</v>
      </c>
      <c r="AX490" s="77">
        <v>71.5</v>
      </c>
      <c r="AY490" s="49">
        <v>43</v>
      </c>
      <c r="AZ490" s="49">
        <v>43</v>
      </c>
      <c r="BA490" s="49">
        <v>16</v>
      </c>
      <c r="BB490" s="48">
        <f t="shared" si="147"/>
        <v>0.63</v>
      </c>
      <c r="BC490" s="3" t="s">
        <v>4663</v>
      </c>
      <c r="BD490" s="412">
        <f>_xlfn.IFNA(VLOOKUP(BC490,ACCESSORIES!F:J,5,FALSE),"N/A")</f>
        <v>229</v>
      </c>
      <c r="BE490" s="47" t="s">
        <v>4661</v>
      </c>
      <c r="BF490" s="412">
        <f>_xlfn.IFNA(VLOOKUP(BE490,ACCESSORIES!F:J,5,FALSE),"N/A")</f>
        <v>11</v>
      </c>
      <c r="BG490" s="70">
        <v>45</v>
      </c>
      <c r="BH490" s="50">
        <v>20.4724409448819</v>
      </c>
      <c r="BI490" s="50">
        <v>20.4724409448819</v>
      </c>
      <c r="BJ490" s="50">
        <v>12.4409448818898</v>
      </c>
      <c r="BK490" s="357">
        <f t="shared" si="150"/>
        <v>8.5446400000000311E-2</v>
      </c>
      <c r="BL490" s="73">
        <v>36</v>
      </c>
      <c r="BM490" s="107" t="s">
        <v>3771</v>
      </c>
      <c r="BN490" s="3" t="s">
        <v>3891</v>
      </c>
      <c r="BO490" s="44" t="s">
        <v>3907</v>
      </c>
      <c r="BP490" s="44" t="s">
        <v>4614</v>
      </c>
      <c r="BQ490" s="44" t="s">
        <v>5185</v>
      </c>
      <c r="BR490" s="44" t="s">
        <v>5186</v>
      </c>
      <c r="BS490" s="500" t="s">
        <v>5187</v>
      </c>
      <c r="BT490" s="74" t="s">
        <v>5032</v>
      </c>
      <c r="BU490" s="74" t="s">
        <v>5188</v>
      </c>
      <c r="BV490" s="74" t="s">
        <v>5189</v>
      </c>
      <c r="BW490" s="74" t="s">
        <v>4101</v>
      </c>
      <c r="BX490" s="74" t="s">
        <v>5190</v>
      </c>
      <c r="BY490" s="325"/>
      <c r="BZ490" s="356"/>
      <c r="CA490" s="325"/>
      <c r="CB490" s="356"/>
      <c r="CC490" s="86" t="str">
        <f t="shared" si="144"/>
        <v>MR108, 17x9, -44mm Offset, 5x5, 71.5mm Centerbore, Gloss Titanium, w/ BH-H24125-38</v>
      </c>
      <c r="CD490" s="74" t="s">
        <v>3719</v>
      </c>
      <c r="CE490" s="74" t="s">
        <v>3720</v>
      </c>
      <c r="CF490" s="74" t="str">
        <f t="shared" si="145"/>
        <v>RACE (1XX)</v>
      </c>
    </row>
    <row r="491" spans="1:86" s="36" customFormat="1" ht="15" customHeight="1">
      <c r="A491" s="22">
        <f t="shared" si="148"/>
        <v>489</v>
      </c>
      <c r="B491" s="92" t="s">
        <v>84</v>
      </c>
      <c r="C491" s="92" t="s">
        <v>1056</v>
      </c>
      <c r="D491" s="3" t="s">
        <v>4660</v>
      </c>
      <c r="E491" s="84" t="str">
        <f>CONCATENATE(LEFT(D491,5),VLOOKUP(CONCATENATE(O491,"x",P491),'WHEEL PART NUMBER GUIDE'!$B$9:$C$51,2,FALSE),VLOOKUP(CONCATENATE(Q491, W491), 'WHEEL PART NUMBER GUIDE'!$Q$6:$R$98, 2, FALSE),VLOOKUP(Z491,'WHEEL PART NUMBER GUIDE'!$J$8:$K$54,2, FALSE),IF(V491="N/A",IF(ABS(T491)&lt;10,"0"&amp;ABS(T491),ABS(T491)),CONCATENATE(LEFT(V491,1),RIGHT(V491,1))), G491, H491)</f>
        <v>MR10879060544B</v>
      </c>
      <c r="F491" s="84" t="str">
        <f t="shared" si="146"/>
        <v>MR10879060544B</v>
      </c>
      <c r="G491" s="83" t="s">
        <v>1095</v>
      </c>
      <c r="H491" s="83"/>
      <c r="I491" s="71" t="s">
        <v>4672</v>
      </c>
      <c r="J491" s="305">
        <v>44252.557893518519</v>
      </c>
      <c r="K491" s="78" t="s">
        <v>1230</v>
      </c>
      <c r="L491" s="328">
        <v>608</v>
      </c>
      <c r="M491" s="85">
        <f t="shared" si="143"/>
        <v>608</v>
      </c>
      <c r="N491" s="630"/>
      <c r="O491" s="3">
        <v>17</v>
      </c>
      <c r="P491" s="8">
        <v>9</v>
      </c>
      <c r="Q491" s="92" t="str">
        <f t="shared" si="149"/>
        <v>6x5.5</v>
      </c>
      <c r="R491" s="74">
        <v>6</v>
      </c>
      <c r="S491" s="3">
        <v>5.5</v>
      </c>
      <c r="T491" s="3">
        <v>-44</v>
      </c>
      <c r="U491" s="77">
        <v>3.5</v>
      </c>
      <c r="V491" s="93" t="s">
        <v>85</v>
      </c>
      <c r="W491" s="16">
        <v>106.25</v>
      </c>
      <c r="X491" s="76">
        <v>38.07</v>
      </c>
      <c r="Y491" s="47">
        <v>4000</v>
      </c>
      <c r="Z491" s="72" t="s">
        <v>2165</v>
      </c>
      <c r="AA491" s="72" t="s">
        <v>2845</v>
      </c>
      <c r="AB491" s="47" t="str">
        <f t="shared" si="142"/>
        <v>17x9, 6x5.5, -44 OS, 4000 lbs</v>
      </c>
      <c r="AC491" s="3" t="s">
        <v>1598</v>
      </c>
      <c r="AD491" s="46" t="str">
        <f>IF(AC491="N/A","None",VLOOKUP(AC491,ACCESSORIES!F:N,9,FALSE))</f>
        <v>Snap In</v>
      </c>
      <c r="AE491" s="82">
        <f>_xlfn.IFNA(VLOOKUP(AC491,ACCESSORIES!F:J,5,FALSE),"N/A")</f>
        <v>22</v>
      </c>
      <c r="AF491" s="80" t="s">
        <v>85</v>
      </c>
      <c r="AG491" s="3" t="s">
        <v>85</v>
      </c>
      <c r="AH491" s="73" t="s">
        <v>85</v>
      </c>
      <c r="AI491" s="2" t="s">
        <v>85</v>
      </c>
      <c r="AJ491" s="9" t="str">
        <f>_xlfn.IFNA(VLOOKUP(AI491,ACCESSORIES!F:J,5,FALSE),"N/A")</f>
        <v>N/A</v>
      </c>
      <c r="AK491" s="74" t="s">
        <v>236</v>
      </c>
      <c r="AL491" s="74" t="s">
        <v>1649</v>
      </c>
      <c r="AM491" s="38">
        <f>_xlfn.IFNA(VLOOKUP(AL491,ACCESSORIES!F:J,5,FALSE),"N/A")</f>
        <v>2.75</v>
      </c>
      <c r="AN491" s="3">
        <v>78.3</v>
      </c>
      <c r="AO491" s="74">
        <v>16.2</v>
      </c>
      <c r="AP491" s="74">
        <v>60</v>
      </c>
      <c r="AQ491" s="74">
        <v>175</v>
      </c>
      <c r="AR491" s="34">
        <v>3</v>
      </c>
      <c r="AS491" s="34">
        <v>17</v>
      </c>
      <c r="AT491" s="34">
        <v>56</v>
      </c>
      <c r="AU491" s="34">
        <v>111</v>
      </c>
      <c r="AV491" s="34">
        <v>211</v>
      </c>
      <c r="AW491" s="34">
        <v>206</v>
      </c>
      <c r="AX491" s="77">
        <v>106.25</v>
      </c>
      <c r="AY491" s="49">
        <v>43</v>
      </c>
      <c r="AZ491" s="49">
        <v>43</v>
      </c>
      <c r="BA491" s="49">
        <v>16</v>
      </c>
      <c r="BB491" s="48">
        <f t="shared" si="147"/>
        <v>0.63</v>
      </c>
      <c r="BC491" s="3" t="s">
        <v>4662</v>
      </c>
      <c r="BD491" s="412">
        <f>_xlfn.IFNA(VLOOKUP(BC491,ACCESSORIES!F:J,5,FALSE),"N/A")</f>
        <v>219</v>
      </c>
      <c r="BE491" s="47" t="s">
        <v>4661</v>
      </c>
      <c r="BF491" s="412">
        <f>_xlfn.IFNA(VLOOKUP(BE491,ACCESSORIES!F:J,5,FALSE),"N/A")</f>
        <v>11</v>
      </c>
      <c r="BG491" s="70">
        <v>43</v>
      </c>
      <c r="BH491" s="50">
        <v>20.4724409448819</v>
      </c>
      <c r="BI491" s="50">
        <v>20.4724409448819</v>
      </c>
      <c r="BJ491" s="50">
        <v>12.4409448818898</v>
      </c>
      <c r="BK491" s="357">
        <f t="shared" si="150"/>
        <v>8.5446400000000311E-2</v>
      </c>
      <c r="BL491" s="73">
        <v>36</v>
      </c>
      <c r="BM491" s="107" t="s">
        <v>3771</v>
      </c>
      <c r="BN491" s="3" t="s">
        <v>3891</v>
      </c>
      <c r="BO491" s="44" t="s">
        <v>3907</v>
      </c>
      <c r="BP491" s="44" t="s">
        <v>4614</v>
      </c>
      <c r="BQ491" s="44" t="s">
        <v>5185</v>
      </c>
      <c r="BR491" s="44" t="s">
        <v>5186</v>
      </c>
      <c r="BS491" s="500" t="s">
        <v>5187</v>
      </c>
      <c r="BT491" s="74" t="s">
        <v>5032</v>
      </c>
      <c r="BU491" s="74" t="s">
        <v>5188</v>
      </c>
      <c r="BV491" s="74" t="s">
        <v>5189</v>
      </c>
      <c r="BW491" s="74" t="s">
        <v>4101</v>
      </c>
      <c r="BX491" s="74" t="s">
        <v>5190</v>
      </c>
      <c r="BY491" s="325"/>
      <c r="BZ491" s="356"/>
      <c r="CA491" s="325"/>
      <c r="CB491" s="356"/>
      <c r="CC491" s="86" t="str">
        <f t="shared" si="144"/>
        <v>MR108, 17x9, -44mm Offset, 6x5.5, 106.25mm Centerbore, Matte Black, w/ BH-H24125-38</v>
      </c>
      <c r="CD491" s="74" t="s">
        <v>3719</v>
      </c>
      <c r="CE491" s="74" t="s">
        <v>3720</v>
      </c>
      <c r="CF491" s="74" t="str">
        <f t="shared" si="145"/>
        <v>RACE (1XX)</v>
      </c>
    </row>
    <row r="492" spans="1:86" s="36" customFormat="1" ht="15" customHeight="1">
      <c r="A492" s="22">
        <f t="shared" si="148"/>
        <v>490</v>
      </c>
      <c r="B492" s="92" t="s">
        <v>84</v>
      </c>
      <c r="C492" s="92" t="s">
        <v>1056</v>
      </c>
      <c r="D492" s="3" t="s">
        <v>4660</v>
      </c>
      <c r="E492" s="84" t="str">
        <f>CONCATENATE(LEFT(D492,5),VLOOKUP(CONCATENATE(O492,"x",P492),'WHEEL PART NUMBER GUIDE'!$B$9:$C$51,2,FALSE),VLOOKUP(CONCATENATE(Q492, W492), 'WHEEL PART NUMBER GUIDE'!$Q$6:$R$98, 2, FALSE),VLOOKUP(Z492,'WHEEL PART NUMBER GUIDE'!$J$8:$K$54,2, FALSE),IF(V492="N/A",IF(ABS(T492)&lt;10,"0"&amp;ABS(T492),ABS(T492)),CONCATENATE(LEFT(V492,1),RIGHT(V492,1))), G492, H492)</f>
        <v>MR10879060844B</v>
      </c>
      <c r="F492" s="84" t="str">
        <f t="shared" si="146"/>
        <v>MR10879060844B</v>
      </c>
      <c r="G492" s="83" t="s">
        <v>1095</v>
      </c>
      <c r="H492" s="83"/>
      <c r="I492" s="71" t="s">
        <v>4673</v>
      </c>
      <c r="J492" s="305">
        <v>44252.558530092596</v>
      </c>
      <c r="K492" s="78" t="s">
        <v>1230</v>
      </c>
      <c r="L492" s="328">
        <v>608</v>
      </c>
      <c r="M492" s="85">
        <f t="shared" si="143"/>
        <v>608</v>
      </c>
      <c r="N492" s="630"/>
      <c r="O492" s="3">
        <v>17</v>
      </c>
      <c r="P492" s="8">
        <v>9</v>
      </c>
      <c r="Q492" s="92" t="str">
        <f t="shared" si="149"/>
        <v>6x5.5</v>
      </c>
      <c r="R492" s="74">
        <v>6</v>
      </c>
      <c r="S492" s="3">
        <v>5.5</v>
      </c>
      <c r="T492" s="3">
        <v>-44</v>
      </c>
      <c r="U492" s="77">
        <v>3.5</v>
      </c>
      <c r="V492" s="93" t="s">
        <v>85</v>
      </c>
      <c r="W492" s="16">
        <v>106.25</v>
      </c>
      <c r="X492" s="76">
        <v>38.1</v>
      </c>
      <c r="Y492" s="47">
        <v>4000</v>
      </c>
      <c r="Z492" s="72" t="s">
        <v>2516</v>
      </c>
      <c r="AA492" s="72" t="s">
        <v>2850</v>
      </c>
      <c r="AB492" s="47" t="str">
        <f t="shared" si="142"/>
        <v>17x9, 6x5.5, -44 OS, 4000 lbs</v>
      </c>
      <c r="AC492" s="3" t="s">
        <v>1598</v>
      </c>
      <c r="AD492" s="46" t="str">
        <f>IF(AC492="N/A","None",VLOOKUP(AC492,ACCESSORIES!F:N,9,FALSE))</f>
        <v>Snap In</v>
      </c>
      <c r="AE492" s="82">
        <f>_xlfn.IFNA(VLOOKUP(AC492,ACCESSORIES!F:J,5,FALSE),"N/A")</f>
        <v>22</v>
      </c>
      <c r="AF492" s="80" t="s">
        <v>85</v>
      </c>
      <c r="AG492" s="3" t="s">
        <v>85</v>
      </c>
      <c r="AH492" s="73" t="s">
        <v>85</v>
      </c>
      <c r="AI492" s="2" t="s">
        <v>85</v>
      </c>
      <c r="AJ492" s="9" t="str">
        <f>_xlfn.IFNA(VLOOKUP(AI492,ACCESSORIES!F:J,5,FALSE),"N/A")</f>
        <v>N/A</v>
      </c>
      <c r="AK492" s="74" t="s">
        <v>236</v>
      </c>
      <c r="AL492" s="74" t="s">
        <v>1649</v>
      </c>
      <c r="AM492" s="38">
        <f>_xlfn.IFNA(VLOOKUP(AL492,ACCESSORIES!F:J,5,FALSE),"N/A")</f>
        <v>2.75</v>
      </c>
      <c r="AN492" s="3">
        <v>78.3</v>
      </c>
      <c r="AO492" s="74">
        <v>16.2</v>
      </c>
      <c r="AP492" s="74">
        <v>60</v>
      </c>
      <c r="AQ492" s="74">
        <v>175</v>
      </c>
      <c r="AR492" s="34">
        <v>3</v>
      </c>
      <c r="AS492" s="34">
        <v>17</v>
      </c>
      <c r="AT492" s="34">
        <v>56</v>
      </c>
      <c r="AU492" s="34">
        <v>111</v>
      </c>
      <c r="AV492" s="34">
        <v>211</v>
      </c>
      <c r="AW492" s="34">
        <v>206</v>
      </c>
      <c r="AX492" s="77">
        <v>106.25</v>
      </c>
      <c r="AY492" s="49">
        <v>43</v>
      </c>
      <c r="AZ492" s="49">
        <v>43</v>
      </c>
      <c r="BA492" s="49">
        <v>16</v>
      </c>
      <c r="BB492" s="48">
        <f t="shared" si="147"/>
        <v>0.63</v>
      </c>
      <c r="BC492" s="3" t="s">
        <v>4663</v>
      </c>
      <c r="BD492" s="412">
        <f>_xlfn.IFNA(VLOOKUP(BC492,ACCESSORIES!F:J,5,FALSE),"N/A")</f>
        <v>229</v>
      </c>
      <c r="BE492" s="47" t="s">
        <v>4661</v>
      </c>
      <c r="BF492" s="412">
        <f>_xlfn.IFNA(VLOOKUP(BE492,ACCESSORIES!F:J,5,FALSE),"N/A")</f>
        <v>11</v>
      </c>
      <c r="BG492" s="70">
        <v>43</v>
      </c>
      <c r="BH492" s="50">
        <v>20.4724409448819</v>
      </c>
      <c r="BI492" s="50">
        <v>20.4724409448819</v>
      </c>
      <c r="BJ492" s="50">
        <v>12.4409448818898</v>
      </c>
      <c r="BK492" s="357">
        <f t="shared" si="150"/>
        <v>8.5446400000000311E-2</v>
      </c>
      <c r="BL492" s="73">
        <v>36</v>
      </c>
      <c r="BM492" s="107" t="s">
        <v>3771</v>
      </c>
      <c r="BN492" s="3" t="s">
        <v>3891</v>
      </c>
      <c r="BO492" s="44" t="s">
        <v>3907</v>
      </c>
      <c r="BP492" s="44" t="s">
        <v>4614</v>
      </c>
      <c r="BQ492" s="44" t="s">
        <v>5185</v>
      </c>
      <c r="BR492" s="44" t="s">
        <v>5186</v>
      </c>
      <c r="BS492" s="500" t="s">
        <v>5187</v>
      </c>
      <c r="BT492" s="74" t="s">
        <v>5032</v>
      </c>
      <c r="BU492" s="74" t="s">
        <v>5188</v>
      </c>
      <c r="BV492" s="74" t="s">
        <v>5189</v>
      </c>
      <c r="BW492" s="74" t="s">
        <v>4101</v>
      </c>
      <c r="BX492" s="74" t="s">
        <v>5190</v>
      </c>
      <c r="BY492" s="325"/>
      <c r="BZ492" s="356"/>
      <c r="CA492" s="325"/>
      <c r="CB492" s="356"/>
      <c r="CC492" s="86" t="str">
        <f t="shared" si="144"/>
        <v>MR108, 17x9, -44mm Offset, 6x5.5, 106.25mm Centerbore, Gloss Titanium, w/ BH-H24125-38</v>
      </c>
      <c r="CD492" s="74" t="s">
        <v>3719</v>
      </c>
      <c r="CE492" s="74" t="s">
        <v>3720</v>
      </c>
      <c r="CF492" s="74" t="str">
        <f t="shared" si="145"/>
        <v>RACE (1XX)</v>
      </c>
    </row>
    <row r="493" spans="1:86" s="36" customFormat="1" ht="15" customHeight="1">
      <c r="A493" s="22">
        <f t="shared" si="148"/>
        <v>491</v>
      </c>
      <c r="B493" s="92" t="s">
        <v>84</v>
      </c>
      <c r="C493" s="92" t="s">
        <v>1056</v>
      </c>
      <c r="D493" s="3" t="s">
        <v>4660</v>
      </c>
      <c r="E493" s="84" t="str">
        <f>CONCATENATE(LEFT(D493,5),VLOOKUP(CONCATENATE(O493,"x",P493),'WHEEL PART NUMBER GUIDE'!$B$9:$C$51,2,FALSE),VLOOKUP(CONCATENATE(Q493, W493), 'WHEEL PART NUMBER GUIDE'!$Q$6:$R$98, 2, FALSE),VLOOKUP(Z493,'WHEEL PART NUMBER GUIDE'!$J$8:$K$54,2, FALSE),IF(V493="N/A",IF(ABS(T493)&lt;10,"0"&amp;ABS(T493),ABS(T493)),CONCATENATE(LEFT(V493,1),RIGHT(V493,1))), G493, H493)</f>
        <v>MR10879080544B</v>
      </c>
      <c r="F493" s="84" t="str">
        <f t="shared" si="146"/>
        <v>MR10879080544B</v>
      </c>
      <c r="G493" s="83" t="s">
        <v>1095</v>
      </c>
      <c r="H493" s="83"/>
      <c r="I493" s="71" t="s">
        <v>4674</v>
      </c>
      <c r="J493" s="305">
        <v>44252.559305555558</v>
      </c>
      <c r="K493" s="78" t="s">
        <v>1230</v>
      </c>
      <c r="L493" s="328">
        <v>608</v>
      </c>
      <c r="M493" s="85">
        <f t="shared" si="143"/>
        <v>608</v>
      </c>
      <c r="N493" s="630"/>
      <c r="O493" s="3">
        <v>17</v>
      </c>
      <c r="P493" s="8">
        <v>9</v>
      </c>
      <c r="Q493" s="92" t="str">
        <f t="shared" si="149"/>
        <v>8x6.5</v>
      </c>
      <c r="R493" s="74">
        <v>8</v>
      </c>
      <c r="S493" s="3">
        <v>6.5</v>
      </c>
      <c r="T493" s="3">
        <v>-44</v>
      </c>
      <c r="U493" s="77">
        <v>3.5</v>
      </c>
      <c r="V493" s="93" t="s">
        <v>85</v>
      </c>
      <c r="W493" s="16">
        <v>130.81</v>
      </c>
      <c r="X493" s="76">
        <v>38.07</v>
      </c>
      <c r="Y493" s="47">
        <v>4000</v>
      </c>
      <c r="Z493" s="72" t="s">
        <v>2165</v>
      </c>
      <c r="AA493" s="72" t="s">
        <v>2845</v>
      </c>
      <c r="AB493" s="47" t="str">
        <f t="shared" si="142"/>
        <v>17x9, 8x6.5, -44 OS, 4000 lbs</v>
      </c>
      <c r="AC493" s="3" t="s">
        <v>1597</v>
      </c>
      <c r="AD493" s="46" t="str">
        <f>IF(AC493="N/A","None",VLOOKUP(AC493,ACCESSORIES!F:N,9,FALSE))</f>
        <v>Push Thru</v>
      </c>
      <c r="AE493" s="82">
        <f>_xlfn.IFNA(VLOOKUP(AC493,ACCESSORIES!F:J,5,FALSE),"N/A")</f>
        <v>33</v>
      </c>
      <c r="AF493" s="80" t="s">
        <v>85</v>
      </c>
      <c r="AG493" s="3" t="s">
        <v>85</v>
      </c>
      <c r="AH493" s="3" t="s">
        <v>2863</v>
      </c>
      <c r="AI493" s="2" t="s">
        <v>85</v>
      </c>
      <c r="AJ493" s="9" t="str">
        <f>_xlfn.IFNA(VLOOKUP(AI493,ACCESSORIES!F:J,5,FALSE),"N/A")</f>
        <v>N/A</v>
      </c>
      <c r="AK493" s="71" t="s">
        <v>237</v>
      </c>
      <c r="AL493" s="74" t="s">
        <v>85</v>
      </c>
      <c r="AM493" s="38" t="str">
        <f>_xlfn.IFNA(VLOOKUP(AL493,ACCESSORIES!F:J,5,FALSE),"N/A")</f>
        <v>N/A</v>
      </c>
      <c r="AN493" s="74" t="s">
        <v>85</v>
      </c>
      <c r="AO493" s="74">
        <v>16.2</v>
      </c>
      <c r="AP493" s="74">
        <v>60</v>
      </c>
      <c r="AQ493" s="74">
        <v>200</v>
      </c>
      <c r="AR493" s="34">
        <v>3</v>
      </c>
      <c r="AS493" s="34">
        <v>3</v>
      </c>
      <c r="AT493" s="34">
        <v>55</v>
      </c>
      <c r="AU493" s="34">
        <v>111</v>
      </c>
      <c r="AV493" s="34">
        <v>211</v>
      </c>
      <c r="AW493" s="34">
        <v>206</v>
      </c>
      <c r="AX493" s="93">
        <v>123.1</v>
      </c>
      <c r="AY493" s="49">
        <v>92</v>
      </c>
      <c r="AZ493" s="49">
        <v>92</v>
      </c>
      <c r="BA493" s="49">
        <v>16</v>
      </c>
      <c r="BB493" s="48">
        <f t="shared" si="147"/>
        <v>0.63</v>
      </c>
      <c r="BC493" s="3" t="s">
        <v>4662</v>
      </c>
      <c r="BD493" s="412">
        <f>_xlfn.IFNA(VLOOKUP(BC493,ACCESSORIES!F:J,5,FALSE),"N/A")</f>
        <v>219</v>
      </c>
      <c r="BE493" s="47" t="s">
        <v>4661</v>
      </c>
      <c r="BF493" s="412">
        <f>_xlfn.IFNA(VLOOKUP(BE493,ACCESSORIES!F:J,5,FALSE),"N/A")</f>
        <v>11</v>
      </c>
      <c r="BG493" s="70">
        <v>44</v>
      </c>
      <c r="BH493" s="50">
        <v>20.4724409448819</v>
      </c>
      <c r="BI493" s="50">
        <v>20.4724409448819</v>
      </c>
      <c r="BJ493" s="50">
        <v>12.4409448818898</v>
      </c>
      <c r="BK493" s="357">
        <f t="shared" si="150"/>
        <v>8.5446400000000311E-2</v>
      </c>
      <c r="BL493" s="73">
        <v>36</v>
      </c>
      <c r="BM493" s="107" t="s">
        <v>3771</v>
      </c>
      <c r="BN493" s="3" t="s">
        <v>3891</v>
      </c>
      <c r="BO493" s="44" t="s">
        <v>3907</v>
      </c>
      <c r="BP493" s="44" t="s">
        <v>4614</v>
      </c>
      <c r="BQ493" s="44" t="s">
        <v>5185</v>
      </c>
      <c r="BR493" s="44" t="s">
        <v>5186</v>
      </c>
      <c r="BS493" s="500" t="s">
        <v>5187</v>
      </c>
      <c r="BT493" s="74" t="s">
        <v>5032</v>
      </c>
      <c r="BU493" s="74" t="s">
        <v>5188</v>
      </c>
      <c r="BV493" s="74" t="s">
        <v>5189</v>
      </c>
      <c r="BW493" s="74" t="s">
        <v>4101</v>
      </c>
      <c r="BX493" s="74" t="s">
        <v>5190</v>
      </c>
      <c r="BY493" s="325"/>
      <c r="BZ493" s="356"/>
      <c r="CA493" s="325"/>
      <c r="CB493" s="356"/>
      <c r="CC493" s="86" t="str">
        <f t="shared" si="144"/>
        <v>MR108, 17x9, -44mm Offset, 8x6.5, 130.81mm Centerbore, Matte Black, w/ BH-H24125-38</v>
      </c>
      <c r="CD493" s="74" t="s">
        <v>3719</v>
      </c>
      <c r="CE493" s="74" t="s">
        <v>3720</v>
      </c>
      <c r="CF493" s="74" t="str">
        <f t="shared" si="145"/>
        <v>RACE (1XX)</v>
      </c>
    </row>
    <row r="494" spans="1:86" s="36" customFormat="1" ht="15" customHeight="1">
      <c r="A494" s="22">
        <f t="shared" si="148"/>
        <v>492</v>
      </c>
      <c r="B494" s="92" t="s">
        <v>84</v>
      </c>
      <c r="C494" s="92" t="s">
        <v>1056</v>
      </c>
      <c r="D494" s="3" t="s">
        <v>4660</v>
      </c>
      <c r="E494" s="84" t="str">
        <f>CONCATENATE(LEFT(D494,5),VLOOKUP(CONCATENATE(O494,"x",P494),'WHEEL PART NUMBER GUIDE'!$B$9:$C$51,2,FALSE),VLOOKUP(CONCATENATE(Q494, W494), 'WHEEL PART NUMBER GUIDE'!$Q$6:$R$98, 2, FALSE),VLOOKUP(Z494,'WHEEL PART NUMBER GUIDE'!$J$8:$K$54,2, FALSE),IF(V494="N/A",IF(ABS(T494)&lt;10,"0"&amp;ABS(T494),ABS(T494)),CONCATENATE(LEFT(V494,1),RIGHT(V494,1))), G494, H494)</f>
        <v>MR10879080844B</v>
      </c>
      <c r="F494" s="84" t="str">
        <f t="shared" si="146"/>
        <v>MR10879080844B</v>
      </c>
      <c r="G494" s="83" t="s">
        <v>1095</v>
      </c>
      <c r="H494" s="83"/>
      <c r="I494" s="71" t="s">
        <v>4675</v>
      </c>
      <c r="J494" s="305">
        <v>44252.56</v>
      </c>
      <c r="K494" s="78" t="s">
        <v>1230</v>
      </c>
      <c r="L494" s="328">
        <v>608</v>
      </c>
      <c r="M494" s="85">
        <f t="shared" si="143"/>
        <v>608</v>
      </c>
      <c r="N494" s="630"/>
      <c r="O494" s="3">
        <v>17</v>
      </c>
      <c r="P494" s="8">
        <v>9</v>
      </c>
      <c r="Q494" s="92" t="str">
        <f t="shared" si="149"/>
        <v>8x6.5</v>
      </c>
      <c r="R494" s="74">
        <v>8</v>
      </c>
      <c r="S494" s="3">
        <v>6.5</v>
      </c>
      <c r="T494" s="3">
        <v>-44</v>
      </c>
      <c r="U494" s="77">
        <v>3.5</v>
      </c>
      <c r="V494" s="93" t="s">
        <v>85</v>
      </c>
      <c r="W494" s="16">
        <v>130.81</v>
      </c>
      <c r="X494" s="76">
        <v>38.58</v>
      </c>
      <c r="Y494" s="47">
        <v>4000</v>
      </c>
      <c r="Z494" s="72" t="s">
        <v>2516</v>
      </c>
      <c r="AA494" s="72" t="s">
        <v>2850</v>
      </c>
      <c r="AB494" s="47" t="str">
        <f t="shared" si="142"/>
        <v>17x9, 8x6.5, -44 OS, 4000 lbs</v>
      </c>
      <c r="AC494" s="3" t="s">
        <v>1597</v>
      </c>
      <c r="AD494" s="46" t="str">
        <f>IF(AC494="N/A","None",VLOOKUP(AC494,ACCESSORIES!F:N,9,FALSE))</f>
        <v>Push Thru</v>
      </c>
      <c r="AE494" s="82">
        <f>_xlfn.IFNA(VLOOKUP(AC494,ACCESSORIES!F:J,5,FALSE),"N/A")</f>
        <v>33</v>
      </c>
      <c r="AF494" s="80" t="s">
        <v>85</v>
      </c>
      <c r="AG494" s="3" t="s">
        <v>85</v>
      </c>
      <c r="AH494" s="3" t="s">
        <v>2863</v>
      </c>
      <c r="AI494" s="2" t="s">
        <v>85</v>
      </c>
      <c r="AJ494" s="9" t="str">
        <f>_xlfn.IFNA(VLOOKUP(AI494,ACCESSORIES!F:J,5,FALSE),"N/A")</f>
        <v>N/A</v>
      </c>
      <c r="AK494" s="71" t="s">
        <v>237</v>
      </c>
      <c r="AL494" s="74" t="s">
        <v>85</v>
      </c>
      <c r="AM494" s="38" t="str">
        <f>_xlfn.IFNA(VLOOKUP(AL494,ACCESSORIES!F:J,5,FALSE),"N/A")</f>
        <v>N/A</v>
      </c>
      <c r="AN494" s="74" t="s">
        <v>85</v>
      </c>
      <c r="AO494" s="74">
        <v>16.2</v>
      </c>
      <c r="AP494" s="74">
        <v>60</v>
      </c>
      <c r="AQ494" s="74">
        <v>200</v>
      </c>
      <c r="AR494" s="34">
        <v>3</v>
      </c>
      <c r="AS494" s="34">
        <v>3</v>
      </c>
      <c r="AT494" s="34">
        <v>55</v>
      </c>
      <c r="AU494" s="34">
        <v>111</v>
      </c>
      <c r="AV494" s="34">
        <v>211</v>
      </c>
      <c r="AW494" s="34">
        <v>206</v>
      </c>
      <c r="AX494" s="93">
        <v>123.1</v>
      </c>
      <c r="AY494" s="49">
        <v>92</v>
      </c>
      <c r="AZ494" s="49">
        <v>92</v>
      </c>
      <c r="BA494" s="49">
        <v>16</v>
      </c>
      <c r="BB494" s="48">
        <f t="shared" si="147"/>
        <v>0.63</v>
      </c>
      <c r="BC494" s="3" t="s">
        <v>4663</v>
      </c>
      <c r="BD494" s="412">
        <f>_xlfn.IFNA(VLOOKUP(BC494,ACCESSORIES!F:J,5,FALSE),"N/A")</f>
        <v>229</v>
      </c>
      <c r="BE494" s="47" t="s">
        <v>4661</v>
      </c>
      <c r="BF494" s="412">
        <f>_xlfn.IFNA(VLOOKUP(BE494,ACCESSORIES!F:J,5,FALSE),"N/A")</f>
        <v>11</v>
      </c>
      <c r="BG494" s="70">
        <v>44</v>
      </c>
      <c r="BH494" s="50">
        <v>20.4724409448819</v>
      </c>
      <c r="BI494" s="50">
        <v>20.4724409448819</v>
      </c>
      <c r="BJ494" s="50">
        <v>12.4409448818898</v>
      </c>
      <c r="BK494" s="357">
        <f t="shared" si="150"/>
        <v>8.5446400000000311E-2</v>
      </c>
      <c r="BL494" s="73">
        <v>36</v>
      </c>
      <c r="BM494" s="107" t="s">
        <v>3771</v>
      </c>
      <c r="BN494" s="3" t="s">
        <v>3891</v>
      </c>
      <c r="BO494" s="44" t="s">
        <v>3907</v>
      </c>
      <c r="BP494" s="44" t="s">
        <v>4614</v>
      </c>
      <c r="BQ494" s="44" t="s">
        <v>5185</v>
      </c>
      <c r="BR494" s="44" t="s">
        <v>5186</v>
      </c>
      <c r="BS494" s="500" t="s">
        <v>5187</v>
      </c>
      <c r="BT494" s="74" t="s">
        <v>5032</v>
      </c>
      <c r="BU494" s="74" t="s">
        <v>5188</v>
      </c>
      <c r="BV494" s="74" t="s">
        <v>5189</v>
      </c>
      <c r="BW494" s="74" t="s">
        <v>4101</v>
      </c>
      <c r="BX494" s="74" t="s">
        <v>5190</v>
      </c>
      <c r="BY494" s="325"/>
      <c r="BZ494" s="356"/>
      <c r="CA494" s="325"/>
      <c r="CB494" s="356"/>
      <c r="CC494" s="86" t="str">
        <f t="shared" si="144"/>
        <v>MR108, 17x9, -44mm Offset, 8x6.5, 130.81mm Centerbore, Gloss Titanium, w/ BH-H24125-38</v>
      </c>
      <c r="CD494" s="74" t="s">
        <v>3719</v>
      </c>
      <c r="CE494" s="74" t="s">
        <v>3720</v>
      </c>
      <c r="CF494" s="74" t="str">
        <f t="shared" si="145"/>
        <v>RACE (1XX)</v>
      </c>
    </row>
    <row r="495" spans="1:86" s="36" customFormat="1" ht="15" customHeight="1">
      <c r="A495" s="22">
        <f t="shared" si="148"/>
        <v>493</v>
      </c>
      <c r="B495" s="92" t="s">
        <v>84</v>
      </c>
      <c r="C495" s="92" t="s">
        <v>1056</v>
      </c>
      <c r="D495" s="3" t="s">
        <v>4660</v>
      </c>
      <c r="E495" s="84" t="str">
        <f>CONCATENATE(LEFT(D495,5),VLOOKUP(CONCATENATE(O495,"x",P495),'WHEEL PART NUMBER GUIDE'!$B$9:$C$51,2,FALSE),VLOOKUP(CONCATENATE(Q495, W495), 'WHEEL PART NUMBER GUIDE'!$Q$6:$R$98, 2, FALSE),VLOOKUP(Z495,'WHEEL PART NUMBER GUIDE'!$J$8:$K$54,2, FALSE),IF(V495="N/A",IF(ABS(T495)&lt;10,"0"&amp;ABS(T495),ABS(T495)),CONCATENATE(LEFT(V495,1),RIGHT(V495,1))), G495, H495)</f>
        <v>MR10879087544B</v>
      </c>
      <c r="F495" s="84" t="str">
        <f t="shared" si="146"/>
        <v>MR10879087544B</v>
      </c>
      <c r="G495" s="83" t="s">
        <v>1095</v>
      </c>
      <c r="H495" s="83"/>
      <c r="I495" s="71" t="s">
        <v>7684</v>
      </c>
      <c r="J495" s="305">
        <v>45637</v>
      </c>
      <c r="K495" s="78" t="s">
        <v>1230</v>
      </c>
      <c r="L495" s="328">
        <v>608</v>
      </c>
      <c r="M495" s="85">
        <f t="shared" si="143"/>
        <v>608</v>
      </c>
      <c r="N495" s="630"/>
      <c r="O495" s="3">
        <v>17</v>
      </c>
      <c r="P495" s="8">
        <v>9</v>
      </c>
      <c r="Q495" s="92" t="str">
        <f t="shared" si="149"/>
        <v>8x170</v>
      </c>
      <c r="R495" s="74">
        <v>8</v>
      </c>
      <c r="S495" s="3">
        <v>170</v>
      </c>
      <c r="T495" s="3">
        <v>-44</v>
      </c>
      <c r="U495" s="77">
        <v>3.5</v>
      </c>
      <c r="V495" s="93" t="s">
        <v>85</v>
      </c>
      <c r="W495" s="16">
        <v>130.81</v>
      </c>
      <c r="X495" s="76">
        <v>38.58</v>
      </c>
      <c r="Y495" s="47">
        <v>4000</v>
      </c>
      <c r="Z495" s="72" t="s">
        <v>2165</v>
      </c>
      <c r="AA495" s="72" t="s">
        <v>2845</v>
      </c>
      <c r="AB495" s="47" t="str">
        <f t="shared" si="142"/>
        <v>17x9, 8x170, -44 OS, 4000 lbs</v>
      </c>
      <c r="AC495" s="3" t="s">
        <v>1746</v>
      </c>
      <c r="AD495" s="46" t="str">
        <f>IF(AC495="N/A","None",VLOOKUP(AC495,ACCESSORIES!F:N,9,FALSE))</f>
        <v>Push Thru</v>
      </c>
      <c r="AE495" s="82">
        <f>_xlfn.IFNA(VLOOKUP(AC495,ACCESSORIES!F:J,5,FALSE),"N/A")</f>
        <v>33</v>
      </c>
      <c r="AF495" s="80" t="s">
        <v>85</v>
      </c>
      <c r="AG495" s="3" t="s">
        <v>85</v>
      </c>
      <c r="AH495" s="3" t="s">
        <v>2863</v>
      </c>
      <c r="AI495" s="2" t="s">
        <v>85</v>
      </c>
      <c r="AJ495" s="9" t="str">
        <f>_xlfn.IFNA(VLOOKUP(AI495,ACCESSORIES!F:J,5,FALSE),"N/A")</f>
        <v>N/A</v>
      </c>
      <c r="AK495" s="71" t="s">
        <v>237</v>
      </c>
      <c r="AL495" s="74" t="s">
        <v>85</v>
      </c>
      <c r="AM495" s="38" t="str">
        <f>_xlfn.IFNA(VLOOKUP(AL495,ACCESSORIES!F:J,5,FALSE),"N/A")</f>
        <v>N/A</v>
      </c>
      <c r="AN495" s="74" t="s">
        <v>85</v>
      </c>
      <c r="AO495" s="74">
        <v>16.2</v>
      </c>
      <c r="AP495" s="74">
        <v>60</v>
      </c>
      <c r="AQ495" s="74">
        <v>200</v>
      </c>
      <c r="AR495" s="34">
        <v>3</v>
      </c>
      <c r="AS495" s="34">
        <v>3</v>
      </c>
      <c r="AT495" s="34">
        <v>55</v>
      </c>
      <c r="AU495" s="34">
        <v>111</v>
      </c>
      <c r="AV495" s="34">
        <v>211</v>
      </c>
      <c r="AW495" s="34">
        <v>206</v>
      </c>
      <c r="AX495" s="383">
        <v>128</v>
      </c>
      <c r="AY495" s="382">
        <v>103.9</v>
      </c>
      <c r="AZ495" s="382">
        <v>107</v>
      </c>
      <c r="BA495" s="49">
        <v>16</v>
      </c>
      <c r="BB495" s="48">
        <f t="shared" si="147"/>
        <v>0.63</v>
      </c>
      <c r="BC495" s="3" t="s">
        <v>4663</v>
      </c>
      <c r="BD495" s="412">
        <f>_xlfn.IFNA(VLOOKUP(BC495,ACCESSORIES!F:J,5,FALSE),"N/A")</f>
        <v>229</v>
      </c>
      <c r="BE495" s="47" t="s">
        <v>4661</v>
      </c>
      <c r="BF495" s="412">
        <f>_xlfn.IFNA(VLOOKUP(BE495,ACCESSORIES!F:J,5,FALSE),"N/A")</f>
        <v>11</v>
      </c>
      <c r="BG495" s="70">
        <v>44</v>
      </c>
      <c r="BH495" s="50">
        <v>20.4724409448819</v>
      </c>
      <c r="BI495" s="50">
        <v>20.4724409448819</v>
      </c>
      <c r="BJ495" s="50">
        <v>12.4409448818898</v>
      </c>
      <c r="BK495" s="357">
        <f t="shared" si="150"/>
        <v>8.5446400000000311E-2</v>
      </c>
      <c r="BL495" s="73">
        <v>36</v>
      </c>
      <c r="BM495" s="107" t="s">
        <v>3771</v>
      </c>
      <c r="BN495" s="3" t="s">
        <v>3891</v>
      </c>
      <c r="BO495" s="44" t="s">
        <v>3907</v>
      </c>
      <c r="BP495" s="44" t="s">
        <v>4614</v>
      </c>
      <c r="BQ495" s="44" t="s">
        <v>5185</v>
      </c>
      <c r="BR495" s="44" t="s">
        <v>5186</v>
      </c>
      <c r="BS495" s="500" t="s">
        <v>5187</v>
      </c>
      <c r="BT495" s="74" t="s">
        <v>5032</v>
      </c>
      <c r="BU495" s="74" t="s">
        <v>5188</v>
      </c>
      <c r="BV495" s="74" t="s">
        <v>5189</v>
      </c>
      <c r="BW495" s="74" t="s">
        <v>4101</v>
      </c>
      <c r="BX495" s="74" t="s">
        <v>5190</v>
      </c>
      <c r="BY495" s="325"/>
      <c r="BZ495" s="356"/>
      <c r="CA495" s="325"/>
      <c r="CB495" s="356"/>
      <c r="CC495" s="86" t="str">
        <f t="shared" si="144"/>
        <v>MR108, 17x9, -44mm Offset, 8x170, 130.81mm Centerbore, Matte Black, w/ BH-H24125-38</v>
      </c>
      <c r="CD495" s="74" t="s">
        <v>3719</v>
      </c>
      <c r="CE495" s="74" t="s">
        <v>3720</v>
      </c>
      <c r="CF495" s="74" t="str">
        <f t="shared" si="145"/>
        <v>RACE (1XX)</v>
      </c>
    </row>
    <row r="496" spans="1:86" s="36" customFormat="1" ht="15" customHeight="1">
      <c r="A496" s="22">
        <f t="shared" si="148"/>
        <v>494</v>
      </c>
      <c r="B496" s="92" t="s">
        <v>84</v>
      </c>
      <c r="C496" s="92" t="s">
        <v>1056</v>
      </c>
      <c r="D496" s="3" t="s">
        <v>4660</v>
      </c>
      <c r="E496" s="84" t="str">
        <f>CONCATENATE(LEFT(D496,5),VLOOKUP(CONCATENATE(O496,"x",P496),'WHEEL PART NUMBER GUIDE'!$B$9:$C$51,2,FALSE),VLOOKUP(CONCATENATE(Q496, W496), 'WHEEL PART NUMBER GUIDE'!$Q$6:$R$98, 2, FALSE),VLOOKUP(Z496,'WHEEL PART NUMBER GUIDE'!$J$8:$K$54,2, FALSE),IF(V496="N/A",IF(ABS(T496)&lt;10,"0"&amp;ABS(T496),ABS(T496)),CONCATENATE(LEFT(V496,1),RIGHT(V496,1))), G496, H496)</f>
        <v>MR10879087844B</v>
      </c>
      <c r="F496" s="84" t="str">
        <f t="shared" si="146"/>
        <v>MR10879087844B</v>
      </c>
      <c r="G496" s="83" t="s">
        <v>1095</v>
      </c>
      <c r="H496" s="83"/>
      <c r="I496" s="71" t="s">
        <v>7683</v>
      </c>
      <c r="J496" s="305">
        <v>45637</v>
      </c>
      <c r="K496" s="78" t="s">
        <v>1230</v>
      </c>
      <c r="L496" s="328">
        <v>608</v>
      </c>
      <c r="M496" s="85">
        <f t="shared" si="143"/>
        <v>608</v>
      </c>
      <c r="N496" s="630"/>
      <c r="O496" s="3">
        <v>17</v>
      </c>
      <c r="P496" s="8">
        <v>9</v>
      </c>
      <c r="Q496" s="92" t="str">
        <f t="shared" si="149"/>
        <v>8x170</v>
      </c>
      <c r="R496" s="74">
        <v>8</v>
      </c>
      <c r="S496" s="3">
        <v>170</v>
      </c>
      <c r="T496" s="3">
        <v>-44</v>
      </c>
      <c r="U496" s="77">
        <v>3.5</v>
      </c>
      <c r="V496" s="93" t="s">
        <v>85</v>
      </c>
      <c r="W496" s="16">
        <v>130.81</v>
      </c>
      <c r="X496" s="76">
        <v>38.58</v>
      </c>
      <c r="Y496" s="47">
        <v>4000</v>
      </c>
      <c r="Z496" s="72" t="s">
        <v>2516</v>
      </c>
      <c r="AA496" s="72" t="s">
        <v>2850</v>
      </c>
      <c r="AB496" s="47" t="str">
        <f t="shared" si="142"/>
        <v>17x9, 8x170, -44 OS, 4000 lbs</v>
      </c>
      <c r="AC496" s="3" t="s">
        <v>1746</v>
      </c>
      <c r="AD496" s="46" t="str">
        <f>IF(AC496="N/A","None",VLOOKUP(AC496,ACCESSORIES!F:N,9,FALSE))</f>
        <v>Push Thru</v>
      </c>
      <c r="AE496" s="82">
        <f>_xlfn.IFNA(VLOOKUP(AC496,ACCESSORIES!F:J,5,FALSE),"N/A")</f>
        <v>33</v>
      </c>
      <c r="AF496" s="80" t="s">
        <v>85</v>
      </c>
      <c r="AG496" s="3" t="s">
        <v>85</v>
      </c>
      <c r="AH496" s="3" t="s">
        <v>2863</v>
      </c>
      <c r="AI496" s="2" t="s">
        <v>85</v>
      </c>
      <c r="AJ496" s="9" t="str">
        <f>_xlfn.IFNA(VLOOKUP(AI496,ACCESSORIES!F:J,5,FALSE),"N/A")</f>
        <v>N/A</v>
      </c>
      <c r="AK496" s="71" t="s">
        <v>237</v>
      </c>
      <c r="AL496" s="74" t="s">
        <v>85</v>
      </c>
      <c r="AM496" s="38" t="str">
        <f>_xlfn.IFNA(VLOOKUP(AL496,ACCESSORIES!F:J,5,FALSE),"N/A")</f>
        <v>N/A</v>
      </c>
      <c r="AN496" s="74" t="s">
        <v>85</v>
      </c>
      <c r="AO496" s="74">
        <v>16.2</v>
      </c>
      <c r="AP496" s="74">
        <v>60</v>
      </c>
      <c r="AQ496" s="74">
        <v>200</v>
      </c>
      <c r="AR496" s="34">
        <v>3</v>
      </c>
      <c r="AS496" s="34">
        <v>3</v>
      </c>
      <c r="AT496" s="34">
        <v>55</v>
      </c>
      <c r="AU496" s="34">
        <v>111</v>
      </c>
      <c r="AV496" s="34">
        <v>211</v>
      </c>
      <c r="AW496" s="34">
        <v>206</v>
      </c>
      <c r="AX496" s="383">
        <v>128</v>
      </c>
      <c r="AY496" s="382">
        <v>103.9</v>
      </c>
      <c r="AZ496" s="382">
        <v>107</v>
      </c>
      <c r="BA496" s="49">
        <v>16</v>
      </c>
      <c r="BB496" s="48">
        <f t="shared" si="147"/>
        <v>0.63</v>
      </c>
      <c r="BC496" s="3" t="s">
        <v>4663</v>
      </c>
      <c r="BD496" s="412">
        <f>_xlfn.IFNA(VLOOKUP(BC496,ACCESSORIES!F:J,5,FALSE),"N/A")</f>
        <v>229</v>
      </c>
      <c r="BE496" s="47" t="s">
        <v>4661</v>
      </c>
      <c r="BF496" s="412">
        <f>_xlfn.IFNA(VLOOKUP(BE496,ACCESSORIES!F:J,5,FALSE),"N/A")</f>
        <v>11</v>
      </c>
      <c r="BG496" s="70">
        <v>44</v>
      </c>
      <c r="BH496" s="50">
        <v>20.4724409448819</v>
      </c>
      <c r="BI496" s="50">
        <v>20.4724409448819</v>
      </c>
      <c r="BJ496" s="50">
        <v>12.4409448818898</v>
      </c>
      <c r="BK496" s="357">
        <f t="shared" si="150"/>
        <v>8.5446400000000311E-2</v>
      </c>
      <c r="BL496" s="73">
        <v>36</v>
      </c>
      <c r="BM496" s="107" t="s">
        <v>3771</v>
      </c>
      <c r="BN496" s="3" t="s">
        <v>3891</v>
      </c>
      <c r="BO496" s="44" t="s">
        <v>3907</v>
      </c>
      <c r="BP496" s="44" t="s">
        <v>4614</v>
      </c>
      <c r="BQ496" s="44" t="s">
        <v>5185</v>
      </c>
      <c r="BR496" s="44" t="s">
        <v>5186</v>
      </c>
      <c r="BS496" s="500" t="s">
        <v>5187</v>
      </c>
      <c r="BT496" s="74" t="s">
        <v>5032</v>
      </c>
      <c r="BU496" s="74" t="s">
        <v>5188</v>
      </c>
      <c r="BV496" s="74" t="s">
        <v>5189</v>
      </c>
      <c r="BW496" s="74" t="s">
        <v>4101</v>
      </c>
      <c r="BX496" s="74" t="s">
        <v>5190</v>
      </c>
      <c r="BY496" s="325"/>
      <c r="BZ496" s="356"/>
      <c r="CA496" s="325"/>
      <c r="CB496" s="356"/>
      <c r="CC496" s="86" t="str">
        <f t="shared" si="144"/>
        <v>MR108, 17x9, -44mm Offset, 8x170, 130.81mm Centerbore, Gloss Titanium, w/ BH-H24125-38</v>
      </c>
      <c r="CD496" s="74" t="s">
        <v>3719</v>
      </c>
      <c r="CE496" s="74" t="s">
        <v>3720</v>
      </c>
      <c r="CF496" s="74" t="str">
        <f t="shared" si="145"/>
        <v>RACE (1XX)</v>
      </c>
    </row>
    <row r="497" spans="1:84" s="36" customFormat="1" ht="15" customHeight="1">
      <c r="A497" s="22">
        <f t="shared" si="148"/>
        <v>495</v>
      </c>
      <c r="B497" s="92" t="s">
        <v>84</v>
      </c>
      <c r="C497" s="92" t="s">
        <v>1058</v>
      </c>
      <c r="D497" s="3" t="s">
        <v>1079</v>
      </c>
      <c r="E497" s="84" t="s">
        <v>4645</v>
      </c>
      <c r="F497" s="84" t="str">
        <f t="shared" si="146"/>
        <v>MR20279070312BVR</v>
      </c>
      <c r="G497" s="83" t="s">
        <v>1095</v>
      </c>
      <c r="H497" s="83" t="s">
        <v>4379</v>
      </c>
      <c r="I497" s="71" t="s">
        <v>861</v>
      </c>
      <c r="J497" s="305">
        <v>41640</v>
      </c>
      <c r="K497" s="78" t="s">
        <v>1230</v>
      </c>
      <c r="L497" s="328">
        <v>1025</v>
      </c>
      <c r="M497" s="85">
        <f t="shared" si="143"/>
        <v>1025</v>
      </c>
      <c r="N497" s="630"/>
      <c r="O497" s="3">
        <v>17</v>
      </c>
      <c r="P497" s="8">
        <v>9</v>
      </c>
      <c r="Q497" s="92" t="str">
        <f t="shared" si="149"/>
        <v>6x6.5</v>
      </c>
      <c r="R497" s="3">
        <v>6</v>
      </c>
      <c r="S497" s="3">
        <v>6.5</v>
      </c>
      <c r="T497" s="3">
        <v>-12</v>
      </c>
      <c r="U497" s="16">
        <v>4.5</v>
      </c>
      <c r="V497" s="93" t="s">
        <v>85</v>
      </c>
      <c r="W497" s="16">
        <v>108</v>
      </c>
      <c r="X497" s="8">
        <v>31</v>
      </c>
      <c r="Y497" s="47">
        <v>4000</v>
      </c>
      <c r="Z497" s="72" t="s">
        <v>5159</v>
      </c>
      <c r="AA497" s="72" t="s">
        <v>173</v>
      </c>
      <c r="AB497" s="47" t="str">
        <f t="shared" si="142"/>
        <v>17x9, 6x6.5, -12 OS, 4000 lbs</v>
      </c>
      <c r="AC497" s="3" t="s">
        <v>85</v>
      </c>
      <c r="AD497" s="46" t="str">
        <f>IF(AC497="N/A","None",VLOOKUP(AC497,ACCESSORIES!F:N,9,FALSE))</f>
        <v>None</v>
      </c>
      <c r="AE497" s="82" t="str">
        <f>_xlfn.IFNA(VLOOKUP(AC497,ACCESSORIES!F:J,5,FALSE),"N/A")</f>
        <v>N/A</v>
      </c>
      <c r="AF497" s="80" t="s">
        <v>85</v>
      </c>
      <c r="AG497" s="3" t="s">
        <v>85</v>
      </c>
      <c r="AH497" s="73" t="s">
        <v>85</v>
      </c>
      <c r="AI497" s="3" t="s">
        <v>85</v>
      </c>
      <c r="AJ497" s="9" t="str">
        <f>_xlfn.IFNA(VLOOKUP(AI497,ACCESSORIES!F:J,5,FALSE),"N/A")</f>
        <v>N/A</v>
      </c>
      <c r="AK497" s="74" t="s">
        <v>237</v>
      </c>
      <c r="AL497" s="74" t="s">
        <v>85</v>
      </c>
      <c r="AM497" s="38" t="str">
        <f>_xlfn.IFNA(VLOOKUP(AL497,ACCESSORIES!F:J,5,FALSE),"N/A")</f>
        <v>N/A</v>
      </c>
      <c r="AN497" s="74" t="s">
        <v>85</v>
      </c>
      <c r="AO497" s="74">
        <v>18.3</v>
      </c>
      <c r="AP497" s="74">
        <v>90</v>
      </c>
      <c r="AQ497" s="74">
        <v>200</v>
      </c>
      <c r="AR497" s="34">
        <v>0</v>
      </c>
      <c r="AS497" s="34">
        <v>0</v>
      </c>
      <c r="AT497" s="34">
        <v>10</v>
      </c>
      <c r="AU497" s="34">
        <v>53</v>
      </c>
      <c r="AV497" s="34">
        <v>211</v>
      </c>
      <c r="AW497" s="34">
        <v>208</v>
      </c>
      <c r="AX497" s="77" t="s">
        <v>85</v>
      </c>
      <c r="AY497" s="49" t="s">
        <v>85</v>
      </c>
      <c r="AZ497" s="49" t="s">
        <v>85</v>
      </c>
      <c r="BA497" s="49">
        <v>65</v>
      </c>
      <c r="BB497" s="48">
        <f t="shared" si="147"/>
        <v>2.56</v>
      </c>
      <c r="BC497" s="3" t="s">
        <v>4128</v>
      </c>
      <c r="BD497" s="412">
        <f>_xlfn.IFNA(VLOOKUP(BC497,ACCESSORIES!F:J,5,FALSE),"N/A")</f>
        <v>159</v>
      </c>
      <c r="BE497" s="3" t="s">
        <v>4707</v>
      </c>
      <c r="BF497" s="412">
        <f>_xlfn.IFNA(VLOOKUP(BE497,ACCESSORIES!F:J,5,FALSE),"N/A")</f>
        <v>11</v>
      </c>
      <c r="BG497" s="70">
        <v>38</v>
      </c>
      <c r="BH497" s="50">
        <v>20.4724409448819</v>
      </c>
      <c r="BI497" s="50">
        <v>20.4724409448819</v>
      </c>
      <c r="BJ497" s="50">
        <v>12.4409448818898</v>
      </c>
      <c r="BK497" s="357">
        <f t="shared" si="150"/>
        <v>8.5446400000000311E-2</v>
      </c>
      <c r="BL497" s="73">
        <v>36</v>
      </c>
      <c r="BM497" s="107" t="s">
        <v>3771</v>
      </c>
      <c r="BN497" s="46" t="s">
        <v>3891</v>
      </c>
      <c r="BO497" s="74" t="s">
        <v>5191</v>
      </c>
      <c r="BP497" s="74" t="s">
        <v>4615</v>
      </c>
      <c r="BQ497" s="74" t="s">
        <v>5193</v>
      </c>
      <c r="BR497" s="74" t="s">
        <v>3932</v>
      </c>
      <c r="BS497" s="74" t="s">
        <v>4616</v>
      </c>
      <c r="BT497" s="74"/>
      <c r="BU497" s="74"/>
      <c r="BV497" s="74"/>
      <c r="BW497" s="74"/>
      <c r="BX497" s="74"/>
      <c r="BY497" s="300"/>
      <c r="BZ497" s="356"/>
      <c r="CA497" s="312"/>
      <c r="CB497" s="356"/>
      <c r="CC497" s="86" t="s">
        <v>6500</v>
      </c>
      <c r="CD497" s="74" t="s">
        <v>3719</v>
      </c>
      <c r="CE497" s="74" t="s">
        <v>3720</v>
      </c>
      <c r="CF497" s="74" t="str">
        <f t="shared" si="145"/>
        <v>FORGED (2XX)</v>
      </c>
    </row>
    <row r="498" spans="1:84" s="36" customFormat="1" ht="15" customHeight="1">
      <c r="A498" s="22">
        <f t="shared" si="148"/>
        <v>496</v>
      </c>
      <c r="B498" s="92" t="s">
        <v>84</v>
      </c>
      <c r="C498" s="92" t="s">
        <v>1058</v>
      </c>
      <c r="D498" s="3" t="s">
        <v>1079</v>
      </c>
      <c r="E498" s="84" t="s">
        <v>4632</v>
      </c>
      <c r="F498" s="84" t="str">
        <f t="shared" si="146"/>
        <v>MR20279070325BVR</v>
      </c>
      <c r="G498" s="83" t="s">
        <v>1095</v>
      </c>
      <c r="H498" s="83" t="s">
        <v>3911</v>
      </c>
      <c r="I498" s="71" t="s">
        <v>3913</v>
      </c>
      <c r="J498" s="306">
        <v>43844</v>
      </c>
      <c r="K498" s="78" t="s">
        <v>1230</v>
      </c>
      <c r="L498" s="328">
        <v>1025</v>
      </c>
      <c r="M498" s="85">
        <f t="shared" si="143"/>
        <v>1025</v>
      </c>
      <c r="N498" s="630"/>
      <c r="O498" s="3">
        <v>17</v>
      </c>
      <c r="P498" s="8">
        <v>9</v>
      </c>
      <c r="Q498" s="92" t="str">
        <f t="shared" si="149"/>
        <v>6x6.5</v>
      </c>
      <c r="R498" s="3">
        <v>6</v>
      </c>
      <c r="S498" s="3">
        <v>6.5</v>
      </c>
      <c r="T498" s="3">
        <v>25</v>
      </c>
      <c r="U498" s="16">
        <v>6</v>
      </c>
      <c r="V498" s="93" t="s">
        <v>85</v>
      </c>
      <c r="W498" s="16">
        <v>108</v>
      </c>
      <c r="X498" s="8">
        <v>31.55</v>
      </c>
      <c r="Y498" s="47">
        <v>4000</v>
      </c>
      <c r="Z498" s="72" t="s">
        <v>5159</v>
      </c>
      <c r="AA498" s="72" t="s">
        <v>173</v>
      </c>
      <c r="AB498" s="47" t="str">
        <f t="shared" si="142"/>
        <v>17x9, 6x6.5, 25 OS, 4000 lbs</v>
      </c>
      <c r="AC498" s="3" t="s">
        <v>85</v>
      </c>
      <c r="AD498" s="46" t="str">
        <f>IF(AC498="N/A","None",VLOOKUP(AC498,ACCESSORIES!F:N,9,FALSE))</f>
        <v>None</v>
      </c>
      <c r="AE498" s="82" t="str">
        <f>_xlfn.IFNA(VLOOKUP(AC498,ACCESSORIES!F:J,5,FALSE),"N/A")</f>
        <v>N/A</v>
      </c>
      <c r="AF498" s="80" t="s">
        <v>85</v>
      </c>
      <c r="AG498" s="3" t="s">
        <v>85</v>
      </c>
      <c r="AH498" s="73" t="s">
        <v>85</v>
      </c>
      <c r="AI498" s="3" t="s">
        <v>85</v>
      </c>
      <c r="AJ498" s="9" t="str">
        <f>_xlfn.IFNA(VLOOKUP(AI498,ACCESSORIES!F:J,5,FALSE),"N/A")</f>
        <v>N/A</v>
      </c>
      <c r="AK498" s="74" t="s">
        <v>237</v>
      </c>
      <c r="AL498" s="74" t="s">
        <v>85</v>
      </c>
      <c r="AM498" s="38" t="str">
        <f>_xlfn.IFNA(VLOOKUP(AL498,ACCESSORIES!F:J,5,FALSE),"N/A")</f>
        <v>N/A</v>
      </c>
      <c r="AN498" s="74" t="s">
        <v>85</v>
      </c>
      <c r="AO498" s="74">
        <v>18.3</v>
      </c>
      <c r="AP498" s="74">
        <v>90</v>
      </c>
      <c r="AQ498" s="74">
        <v>200</v>
      </c>
      <c r="AR498" s="34">
        <v>0</v>
      </c>
      <c r="AS498" s="34">
        <v>0</v>
      </c>
      <c r="AT498" s="34">
        <v>25</v>
      </c>
      <c r="AU498" s="34">
        <v>24</v>
      </c>
      <c r="AV498" s="34">
        <v>209</v>
      </c>
      <c r="AW498" s="34">
        <v>195</v>
      </c>
      <c r="AX498" s="77" t="s">
        <v>85</v>
      </c>
      <c r="AY498" s="49" t="s">
        <v>85</v>
      </c>
      <c r="AZ498" s="49" t="s">
        <v>85</v>
      </c>
      <c r="BA498" s="49">
        <v>65</v>
      </c>
      <c r="BB498" s="48">
        <f t="shared" si="147"/>
        <v>2.56</v>
      </c>
      <c r="BC498" s="3" t="s">
        <v>4128</v>
      </c>
      <c r="BD498" s="412">
        <f>_xlfn.IFNA(VLOOKUP(BC498,ACCESSORIES!F:J,5,FALSE),"N/A")</f>
        <v>159</v>
      </c>
      <c r="BE498" s="3" t="s">
        <v>4707</v>
      </c>
      <c r="BF498" s="412">
        <f>_xlfn.IFNA(VLOOKUP(BE498,ACCESSORIES!F:J,5,FALSE),"N/A")</f>
        <v>11</v>
      </c>
      <c r="BG498" s="70">
        <v>38</v>
      </c>
      <c r="BH498" s="50">
        <v>20.4724409448819</v>
      </c>
      <c r="BI498" s="50">
        <v>20.4724409448819</v>
      </c>
      <c r="BJ498" s="50">
        <v>12.4409448818898</v>
      </c>
      <c r="BK498" s="357">
        <f t="shared" si="150"/>
        <v>8.5446400000000311E-2</v>
      </c>
      <c r="BL498" s="73">
        <v>36</v>
      </c>
      <c r="BM498" s="107" t="s">
        <v>3771</v>
      </c>
      <c r="BN498" s="46" t="s">
        <v>3891</v>
      </c>
      <c r="BO498" s="74" t="s">
        <v>5191</v>
      </c>
      <c r="BP498" s="74" t="s">
        <v>4615</v>
      </c>
      <c r="BQ498" s="74" t="s">
        <v>5193</v>
      </c>
      <c r="BR498" s="74" t="s">
        <v>3932</v>
      </c>
      <c r="BS498" s="74" t="s">
        <v>4616</v>
      </c>
      <c r="BT498" s="74"/>
      <c r="BU498" s="74"/>
      <c r="BV498" s="74"/>
      <c r="BW498" s="74"/>
      <c r="BX498" s="74"/>
      <c r="BY498" s="300"/>
      <c r="BZ498" s="356"/>
      <c r="CA498" s="312"/>
      <c r="CB498" s="356"/>
      <c r="CC498" s="86" t="str">
        <f t="shared" ref="CC498:CC515" si="151">CONCATENATE(IF(K498="Closeout","CLOSEOUT - ",""),D498,", ",O498,"x",P498,", ",IF(V498="N/A","",CONCATENATE(V498,"/")),IF(T498&gt;0,CONCATENATE("+",T498),T498),"mm Offset, ",Q498,", ",W498,"mm Centerbore, ",PROPER(Z498),IF(H498="R",", Race Drilled",""),"",IF(BE498="N/A","",CONCATENATE(", w/ ",BE498)))</f>
        <v>MR202 Forged, 17x9, +25mm Offset, 6x6.5, 108mm Centerbore, Machined - Raw, w/ BH-H24125-V</v>
      </c>
      <c r="CD498" s="74" t="s">
        <v>3719</v>
      </c>
      <c r="CE498" s="74" t="s">
        <v>3720</v>
      </c>
      <c r="CF498" s="74" t="str">
        <f t="shared" si="145"/>
        <v>FORGED (2XX)</v>
      </c>
    </row>
    <row r="499" spans="1:84" s="36" customFormat="1" ht="15" customHeight="1">
      <c r="A499" s="22">
        <f t="shared" si="148"/>
        <v>497</v>
      </c>
      <c r="B499" s="92" t="s">
        <v>84</v>
      </c>
      <c r="C499" s="92" t="s">
        <v>1058</v>
      </c>
      <c r="D499" s="3" t="s">
        <v>10116</v>
      </c>
      <c r="E499" s="84" t="str">
        <f>CONCATENATE(LEFT(D499,5),VLOOKUP(CONCATENATE(O499,"x",P499),'WHEEL PART NUMBER GUIDE'!$B$9:$C$51,2,FALSE),VLOOKUP(CONCATENATE(Q499, W499), 'WHEEL PART NUMBER GUIDE'!$Q$6:$R$98, 2, FALSE),VLOOKUP(Z499,'WHEEL PART NUMBER GUIDE'!$J$8:$K$54,2, FALSE),IF(V499="N/A",IF(ABS(T499)&lt;10,"0"&amp;ABS(T499),ABS(T499)),CONCATENATE(LEFT(V499,1),RIGHT(V499,1))), G499, H499)</f>
        <v>MR203785601100</v>
      </c>
      <c r="F499" s="84" t="str">
        <f t="shared" si="146"/>
        <v>MR203785601100</v>
      </c>
      <c r="G499" s="83"/>
      <c r="H499" s="83"/>
      <c r="I499" s="71" t="s">
        <v>10101</v>
      </c>
      <c r="J499" s="306">
        <v>45721</v>
      </c>
      <c r="K499" s="78" t="s">
        <v>1230</v>
      </c>
      <c r="L499" s="328">
        <v>649</v>
      </c>
      <c r="M499" s="85">
        <f t="shared" si="143"/>
        <v>649</v>
      </c>
      <c r="N499" s="640" t="s">
        <v>11033</v>
      </c>
      <c r="O499" s="3">
        <v>17</v>
      </c>
      <c r="P499" s="8">
        <v>8.5</v>
      </c>
      <c r="Q499" s="92" t="str">
        <f t="shared" si="149"/>
        <v>6x5.5</v>
      </c>
      <c r="R499" s="3">
        <v>6</v>
      </c>
      <c r="S499" s="3">
        <v>5.5</v>
      </c>
      <c r="T499" s="3">
        <v>0</v>
      </c>
      <c r="U499" s="16">
        <v>4.75</v>
      </c>
      <c r="V499" s="93" t="s">
        <v>85</v>
      </c>
      <c r="W499" s="16">
        <v>106.25</v>
      </c>
      <c r="X499" s="16">
        <v>30.29</v>
      </c>
      <c r="Y499" s="47">
        <v>3600</v>
      </c>
      <c r="Z499" s="72" t="s">
        <v>8775</v>
      </c>
      <c r="AA499" s="72" t="s">
        <v>5052</v>
      </c>
      <c r="AB499" s="47" t="str">
        <f t="shared" ref="AB499:AB513" si="152">_xlfn.CONCAT(O499,"x",P499,","," ",Q499,","," ",T499," ","OS")</f>
        <v>17x8.5, 6x5.5, 0 OS</v>
      </c>
      <c r="AC499" s="3" t="s">
        <v>10118</v>
      </c>
      <c r="AD499" s="46" t="str">
        <f>IF(AC499="N/A","None",VLOOKUP(AC499,ACCESSORIES!F:N,9,FALSE))</f>
        <v>Snap In</v>
      </c>
      <c r="AE499" s="82">
        <f>_xlfn.IFNA(VLOOKUP(AC499,ACCESSORIES!F:J,5,FALSE),"N/A")</f>
        <v>79</v>
      </c>
      <c r="AF499" s="80" t="s">
        <v>85</v>
      </c>
      <c r="AG499" s="3" t="s">
        <v>85</v>
      </c>
      <c r="AH499" s="73" t="s">
        <v>85</v>
      </c>
      <c r="AI499" s="3" t="s">
        <v>85</v>
      </c>
      <c r="AJ499" s="9" t="str">
        <f>_xlfn.IFNA(VLOOKUP(AI499,ACCESSORIES!F:J,5,FALSE),"N/A")</f>
        <v>N/A</v>
      </c>
      <c r="AK499" s="74" t="s">
        <v>237</v>
      </c>
      <c r="AL499" s="74" t="s">
        <v>85</v>
      </c>
      <c r="AM499" s="38" t="str">
        <f>_xlfn.IFNA(VLOOKUP(AL499,ACCESSORIES!F:J,5,FALSE),"N/A")</f>
        <v>N/A</v>
      </c>
      <c r="AN499" s="74" t="s">
        <v>85</v>
      </c>
      <c r="AO499" s="74">
        <v>16.2</v>
      </c>
      <c r="AP499" s="74">
        <v>60</v>
      </c>
      <c r="AQ499" s="74">
        <v>175</v>
      </c>
      <c r="AR499" s="34">
        <v>4.4000000000000004</v>
      </c>
      <c r="AS499" s="34">
        <v>22.4</v>
      </c>
      <c r="AT499" s="34">
        <v>37.1</v>
      </c>
      <c r="AU499" s="34">
        <v>47.8</v>
      </c>
      <c r="AV499" s="34">
        <v>209</v>
      </c>
      <c r="AW499" s="34">
        <v>208</v>
      </c>
      <c r="AX499" s="77">
        <v>64.150000000000006</v>
      </c>
      <c r="AY499" s="49">
        <v>35.9</v>
      </c>
      <c r="AZ499" s="49">
        <v>42</v>
      </c>
      <c r="BA499" s="49">
        <v>33</v>
      </c>
      <c r="BB499" s="48">
        <f t="shared" si="147"/>
        <v>1.3</v>
      </c>
      <c r="BC499" s="3" t="s">
        <v>85</v>
      </c>
      <c r="BD499" s="412" t="str">
        <f>_xlfn.IFNA(VLOOKUP(BC499,ACCESSORIES!F:J,5,FALSE),"N/A")</f>
        <v>N/A</v>
      </c>
      <c r="BE499" s="3" t="s">
        <v>85</v>
      </c>
      <c r="BF499" s="412" t="str">
        <f>_xlfn.IFNA(VLOOKUP(BE499,ACCESSORIES!F:J,5,FALSE),"N/A")</f>
        <v>N/A</v>
      </c>
      <c r="BG499" s="70">
        <v>35</v>
      </c>
      <c r="BH499" s="50">
        <v>20.236220472440898</v>
      </c>
      <c r="BI499" s="50">
        <v>20.236220472440898</v>
      </c>
      <c r="BJ499" s="50">
        <v>11.417322834645701</v>
      </c>
      <c r="BK499" s="357">
        <f t="shared" si="150"/>
        <v>7.6616839999999839E-2</v>
      </c>
      <c r="BL499" s="73">
        <v>36</v>
      </c>
      <c r="BM499" s="107" t="s">
        <v>3771</v>
      </c>
      <c r="BN499" s="46" t="s">
        <v>3891</v>
      </c>
      <c r="BO499" s="74"/>
      <c r="BP499" s="74"/>
      <c r="BQ499" s="74"/>
      <c r="BR499" s="74"/>
      <c r="BS499" s="74"/>
      <c r="BT499" s="74"/>
      <c r="BU499" s="74"/>
      <c r="BV499" s="74"/>
      <c r="BW499" s="74"/>
      <c r="BX499" s="74"/>
      <c r="BY499" s="300" t="s">
        <v>10286</v>
      </c>
      <c r="BZ499" s="356" t="s">
        <v>10285</v>
      </c>
      <c r="CA499" s="312" t="s">
        <v>10287</v>
      </c>
      <c r="CB499" s="356" t="s">
        <v>10288</v>
      </c>
      <c r="CC499" s="86" t="str">
        <f t="shared" ref="CC499:CC513" si="153">CONCATENATE(IF(K499="Closeout","CLOSEOUT - ",""),D499,", ",O499,"x",P499,", ",IF(V499="N/A","",CONCATENATE(V499,"/")),IF(T499&gt;0,CONCATENATE("+",T499),T499),"mm Offset, ",Q499,", ",W499,"mm Centerbore, ",PROPER(Z499),IF(H499="R",", Race Drilled",""),"",IF(BE499="N/A","",CONCATENATE(", w/ ",BE499)))</f>
        <v>MR203 Forged, 17x8.5, 0mm Offset, 6x5.5, 106.25mm Centerbore, Polished - Clear Coat</v>
      </c>
      <c r="CD499" s="74" t="s">
        <v>3719</v>
      </c>
      <c r="CE499" s="74" t="s">
        <v>3720</v>
      </c>
      <c r="CF499" s="74" t="str">
        <f t="shared" ref="CF499:CF513" si="154">C499</f>
        <v>FORGED (2XX)</v>
      </c>
    </row>
    <row r="500" spans="1:84" s="36" customFormat="1" ht="15" customHeight="1">
      <c r="A500" s="22">
        <f t="shared" si="148"/>
        <v>498</v>
      </c>
      <c r="B500" s="92" t="s">
        <v>84</v>
      </c>
      <c r="C500" s="92" t="s">
        <v>1058</v>
      </c>
      <c r="D500" s="3" t="s">
        <v>10116</v>
      </c>
      <c r="E500" s="84" t="str">
        <f>CONCATENATE(LEFT(D500,5),VLOOKUP(CONCATENATE(O500,"x",P500),'WHEEL PART NUMBER GUIDE'!$B$9:$C$51,2,FALSE),VLOOKUP(CONCATENATE(Q500, W500), 'WHEEL PART NUMBER GUIDE'!$Q$6:$R$98, 2, FALSE),VLOOKUP(Z500,'WHEEL PART NUMBER GUIDE'!$J$8:$K$54,2, FALSE),IF(V500="N/A",IF(ABS(T500)&lt;10,"0"&amp;ABS(T500),ABS(T500)),CONCATENATE(LEFT(V500,1),RIGHT(V500,1))), G500, H500)</f>
        <v>MR203785161100</v>
      </c>
      <c r="F500" s="84" t="str">
        <f t="shared" si="146"/>
        <v>MR203785161100</v>
      </c>
      <c r="G500" s="83"/>
      <c r="H500" s="83"/>
      <c r="I500" s="71" t="s">
        <v>10102</v>
      </c>
      <c r="J500" s="306">
        <v>45721</v>
      </c>
      <c r="K500" s="78" t="s">
        <v>1230</v>
      </c>
      <c r="L500" s="328">
        <v>649</v>
      </c>
      <c r="M500" s="85">
        <f t="shared" si="143"/>
        <v>649</v>
      </c>
      <c r="N500" s="640" t="s">
        <v>11033</v>
      </c>
      <c r="O500" s="3">
        <v>17</v>
      </c>
      <c r="P500" s="8">
        <v>8.5</v>
      </c>
      <c r="Q500" s="92" t="str">
        <f t="shared" si="149"/>
        <v>6x135</v>
      </c>
      <c r="R500" s="3">
        <v>6</v>
      </c>
      <c r="S500" s="3">
        <v>135</v>
      </c>
      <c r="T500" s="3">
        <v>0</v>
      </c>
      <c r="U500" s="16">
        <v>4.75</v>
      </c>
      <c r="V500" s="93" t="s">
        <v>85</v>
      </c>
      <c r="W500" s="16">
        <v>87</v>
      </c>
      <c r="X500" s="16">
        <v>30.29</v>
      </c>
      <c r="Y500" s="47">
        <v>3600</v>
      </c>
      <c r="Z500" s="72" t="s">
        <v>8775</v>
      </c>
      <c r="AA500" s="72" t="s">
        <v>5052</v>
      </c>
      <c r="AB500" s="47" t="str">
        <f t="shared" si="152"/>
        <v>17x8.5, 6x135, 0 OS</v>
      </c>
      <c r="AC500" s="3" t="s">
        <v>10118</v>
      </c>
      <c r="AD500" s="46" t="str">
        <f>IF(AC500="N/A","None",VLOOKUP(AC500,ACCESSORIES!F:N,9,FALSE))</f>
        <v>Snap In</v>
      </c>
      <c r="AE500" s="82">
        <f>_xlfn.IFNA(VLOOKUP(AC500,ACCESSORIES!F:J,5,FALSE),"N/A")</f>
        <v>79</v>
      </c>
      <c r="AF500" s="80" t="s">
        <v>85</v>
      </c>
      <c r="AG500" s="3" t="s">
        <v>85</v>
      </c>
      <c r="AH500" s="73" t="s">
        <v>85</v>
      </c>
      <c r="AI500" s="3" t="s">
        <v>85</v>
      </c>
      <c r="AJ500" s="9" t="str">
        <f>_xlfn.IFNA(VLOOKUP(AI500,ACCESSORIES!F:J,5,FALSE),"N/A")</f>
        <v>N/A</v>
      </c>
      <c r="AK500" s="74" t="s">
        <v>237</v>
      </c>
      <c r="AL500" s="74" t="s">
        <v>85</v>
      </c>
      <c r="AM500" s="38" t="str">
        <f>_xlfn.IFNA(VLOOKUP(AL500,ACCESSORIES!F:J,5,FALSE),"N/A")</f>
        <v>N/A</v>
      </c>
      <c r="AN500" s="74" t="s">
        <v>85</v>
      </c>
      <c r="AO500" s="74">
        <v>16.2</v>
      </c>
      <c r="AP500" s="74">
        <v>60</v>
      </c>
      <c r="AQ500" s="74">
        <v>170</v>
      </c>
      <c r="AR500" s="34">
        <v>5.8</v>
      </c>
      <c r="AS500" s="34">
        <v>23.8</v>
      </c>
      <c r="AT500" s="34">
        <v>37.1</v>
      </c>
      <c r="AU500" s="34">
        <v>47.8</v>
      </c>
      <c r="AV500" s="34">
        <v>209</v>
      </c>
      <c r="AW500" s="34">
        <v>208</v>
      </c>
      <c r="AX500" s="77">
        <v>64.150000000000006</v>
      </c>
      <c r="AY500" s="49">
        <v>35.9</v>
      </c>
      <c r="AZ500" s="49">
        <v>42</v>
      </c>
      <c r="BA500" s="49">
        <v>33</v>
      </c>
      <c r="BB500" s="48">
        <f t="shared" si="147"/>
        <v>1.3</v>
      </c>
      <c r="BC500" s="3" t="s">
        <v>85</v>
      </c>
      <c r="BD500" s="412" t="str">
        <f>_xlfn.IFNA(VLOOKUP(BC500,ACCESSORIES!F:J,5,FALSE),"N/A")</f>
        <v>N/A</v>
      </c>
      <c r="BE500" s="3" t="s">
        <v>85</v>
      </c>
      <c r="BF500" s="412" t="str">
        <f>_xlfn.IFNA(VLOOKUP(BE500,ACCESSORIES!F:J,5,FALSE),"N/A")</f>
        <v>N/A</v>
      </c>
      <c r="BG500" s="70">
        <v>35</v>
      </c>
      <c r="BH500" s="50">
        <v>20.236220472440898</v>
      </c>
      <c r="BI500" s="50">
        <v>20.236220472440898</v>
      </c>
      <c r="BJ500" s="50">
        <v>11.417322834645701</v>
      </c>
      <c r="BK500" s="357">
        <f t="shared" si="150"/>
        <v>7.6616839999999839E-2</v>
      </c>
      <c r="BL500" s="73">
        <v>36</v>
      </c>
      <c r="BM500" s="107" t="s">
        <v>3771</v>
      </c>
      <c r="BN500" s="46" t="s">
        <v>3891</v>
      </c>
      <c r="BO500" s="74"/>
      <c r="BP500" s="74"/>
      <c r="BQ500" s="74"/>
      <c r="BR500" s="74"/>
      <c r="BS500" s="74"/>
      <c r="BT500" s="74"/>
      <c r="BU500" s="74"/>
      <c r="BV500" s="74"/>
      <c r="BW500" s="74"/>
      <c r="BX500" s="74"/>
      <c r="BY500" s="300" t="s">
        <v>10286</v>
      </c>
      <c r="BZ500" s="356" t="s">
        <v>10285</v>
      </c>
      <c r="CA500" s="312" t="s">
        <v>10287</v>
      </c>
      <c r="CB500" s="356" t="s">
        <v>10288</v>
      </c>
      <c r="CC500" s="86" t="str">
        <f t="shared" si="153"/>
        <v>MR203 Forged, 17x8.5, 0mm Offset, 6x135, 87mm Centerbore, Polished - Clear Coat</v>
      </c>
      <c r="CD500" s="74" t="s">
        <v>3719</v>
      </c>
      <c r="CE500" s="74" t="s">
        <v>3720</v>
      </c>
      <c r="CF500" s="74" t="str">
        <f t="shared" si="154"/>
        <v>FORGED (2XX)</v>
      </c>
    </row>
    <row r="501" spans="1:84" s="36" customFormat="1" ht="15" customHeight="1">
      <c r="A501" s="22">
        <f t="shared" si="148"/>
        <v>499</v>
      </c>
      <c r="B501" s="92" t="s">
        <v>84</v>
      </c>
      <c r="C501" s="92" t="s">
        <v>1058</v>
      </c>
      <c r="D501" s="3" t="s">
        <v>10116</v>
      </c>
      <c r="E501" s="84" t="str">
        <f>CONCATENATE(LEFT(D501,5),VLOOKUP(CONCATENATE(O501,"x",P501),'WHEEL PART NUMBER GUIDE'!$B$9:$C$51,2,FALSE),VLOOKUP(CONCATENATE(Q501, W501), 'WHEEL PART NUMBER GUIDE'!$Q$6:$R$98, 2, FALSE),VLOOKUP(Z501,'WHEEL PART NUMBER GUIDE'!$J$8:$K$54,2, FALSE),IF(V501="N/A",IF(ABS(T501)&lt;10,"0"&amp;ABS(T501),ABS(T501)),CONCATENATE(LEFT(V501,1),RIGHT(V501,1))), G501, H501)</f>
        <v>MR203785931125</v>
      </c>
      <c r="F501" s="84" t="str">
        <f t="shared" si="146"/>
        <v>MR203785931125</v>
      </c>
      <c r="G501" s="83"/>
      <c r="H501" s="83"/>
      <c r="I501" s="71" t="s">
        <v>10103</v>
      </c>
      <c r="J501" s="306">
        <v>45721</v>
      </c>
      <c r="K501" s="78" t="s">
        <v>1230</v>
      </c>
      <c r="L501" s="328">
        <v>649</v>
      </c>
      <c r="M501" s="85">
        <f t="shared" si="143"/>
        <v>649</v>
      </c>
      <c r="N501" s="640" t="s">
        <v>11033</v>
      </c>
      <c r="O501" s="3">
        <v>17</v>
      </c>
      <c r="P501" s="8">
        <v>8.5</v>
      </c>
      <c r="Q501" s="92" t="str">
        <f t="shared" si="149"/>
        <v>6x5.5</v>
      </c>
      <c r="R501" s="3">
        <v>6</v>
      </c>
      <c r="S501" s="3">
        <v>5.5</v>
      </c>
      <c r="T501" s="3">
        <v>25</v>
      </c>
      <c r="U501" s="16">
        <v>5.73</v>
      </c>
      <c r="V501" s="93" t="s">
        <v>85</v>
      </c>
      <c r="W501" s="16">
        <v>95.25</v>
      </c>
      <c r="X501" s="16">
        <v>30.45</v>
      </c>
      <c r="Y501" s="47">
        <v>3600</v>
      </c>
      <c r="Z501" s="72" t="s">
        <v>8775</v>
      </c>
      <c r="AA501" s="72" t="s">
        <v>5052</v>
      </c>
      <c r="AB501" s="47" t="str">
        <f t="shared" si="152"/>
        <v>17x8.5, 6x5.5, 25 OS</v>
      </c>
      <c r="AC501" s="3" t="s">
        <v>10118</v>
      </c>
      <c r="AD501" s="46" t="str">
        <f>IF(AC501="N/A","None",VLOOKUP(AC501,ACCESSORIES!F:N,9,FALSE))</f>
        <v>Snap In</v>
      </c>
      <c r="AE501" s="82">
        <f>_xlfn.IFNA(VLOOKUP(AC501,ACCESSORIES!F:J,5,FALSE),"N/A")</f>
        <v>79</v>
      </c>
      <c r="AF501" s="80" t="s">
        <v>85</v>
      </c>
      <c r="AG501" s="3" t="s">
        <v>85</v>
      </c>
      <c r="AH501" s="73" t="s">
        <v>85</v>
      </c>
      <c r="AI501" s="3" t="s">
        <v>85</v>
      </c>
      <c r="AJ501" s="9" t="str">
        <f>_xlfn.IFNA(VLOOKUP(AI501,ACCESSORIES!F:J,5,FALSE),"N/A")</f>
        <v>N/A</v>
      </c>
      <c r="AK501" s="74" t="s">
        <v>237</v>
      </c>
      <c r="AL501" s="74" t="s">
        <v>85</v>
      </c>
      <c r="AM501" s="38" t="str">
        <f>_xlfn.IFNA(VLOOKUP(AL501,ACCESSORIES!F:J,5,FALSE),"N/A")</f>
        <v>N/A</v>
      </c>
      <c r="AN501" s="74" t="s">
        <v>85</v>
      </c>
      <c r="AO501" s="74">
        <v>16.2</v>
      </c>
      <c r="AP501" s="74">
        <v>60</v>
      </c>
      <c r="AQ501" s="74">
        <v>175</v>
      </c>
      <c r="AR501" s="34">
        <v>3.3</v>
      </c>
      <c r="AS501" s="34">
        <v>16.5</v>
      </c>
      <c r="AT501" s="34">
        <v>32.200000000000003</v>
      </c>
      <c r="AU501" s="34">
        <v>31.9</v>
      </c>
      <c r="AV501" s="34">
        <v>210</v>
      </c>
      <c r="AW501" s="34">
        <v>200</v>
      </c>
      <c r="AX501" s="77">
        <v>64.150000000000006</v>
      </c>
      <c r="AY501" s="49">
        <v>31.4</v>
      </c>
      <c r="AZ501" s="49">
        <v>38.299999999999997</v>
      </c>
      <c r="BA501" s="49">
        <v>38</v>
      </c>
      <c r="BB501" s="48">
        <f t="shared" si="147"/>
        <v>1.5</v>
      </c>
      <c r="BC501" s="3" t="s">
        <v>85</v>
      </c>
      <c r="BD501" s="412" t="str">
        <f>_xlfn.IFNA(VLOOKUP(BC501,ACCESSORIES!F:J,5,FALSE),"N/A")</f>
        <v>N/A</v>
      </c>
      <c r="BE501" s="3" t="s">
        <v>85</v>
      </c>
      <c r="BF501" s="412" t="str">
        <f>_xlfn.IFNA(VLOOKUP(BE501,ACCESSORIES!F:J,5,FALSE),"N/A")</f>
        <v>N/A</v>
      </c>
      <c r="BG501" s="70">
        <v>35</v>
      </c>
      <c r="BH501" s="50">
        <v>20.236220472440898</v>
      </c>
      <c r="BI501" s="50">
        <v>20.236220472440898</v>
      </c>
      <c r="BJ501" s="50">
        <v>11.417322834645701</v>
      </c>
      <c r="BK501" s="357">
        <f t="shared" si="150"/>
        <v>7.6616839999999839E-2</v>
      </c>
      <c r="BL501" s="73">
        <v>36</v>
      </c>
      <c r="BM501" s="107" t="s">
        <v>3771</v>
      </c>
      <c r="BN501" s="46" t="s">
        <v>3891</v>
      </c>
      <c r="BO501" s="74"/>
      <c r="BP501" s="74"/>
      <c r="BQ501" s="74"/>
      <c r="BR501" s="74"/>
      <c r="BS501" s="74"/>
      <c r="BT501" s="74"/>
      <c r="BU501" s="74"/>
      <c r="BV501" s="74"/>
      <c r="BW501" s="74"/>
      <c r="BX501" s="74"/>
      <c r="BY501" s="300" t="s">
        <v>10286</v>
      </c>
      <c r="BZ501" s="356" t="s">
        <v>10285</v>
      </c>
      <c r="CA501" s="312" t="s">
        <v>10287</v>
      </c>
      <c r="CB501" s="356" t="s">
        <v>10288</v>
      </c>
      <c r="CC501" s="86" t="str">
        <f t="shared" si="153"/>
        <v>MR203 Forged, 17x8.5, +25mm Offset, 6x5.5, 95.25mm Centerbore, Polished - Clear Coat</v>
      </c>
      <c r="CD501" s="74" t="s">
        <v>3719</v>
      </c>
      <c r="CE501" s="74" t="s">
        <v>3720</v>
      </c>
      <c r="CF501" s="74" t="str">
        <f t="shared" si="154"/>
        <v>FORGED (2XX)</v>
      </c>
    </row>
    <row r="502" spans="1:84" s="36" customFormat="1" ht="15" customHeight="1">
      <c r="A502" s="22">
        <f t="shared" si="148"/>
        <v>500</v>
      </c>
      <c r="B502" s="92" t="s">
        <v>84</v>
      </c>
      <c r="C502" s="92" t="s">
        <v>1058</v>
      </c>
      <c r="D502" s="3" t="s">
        <v>10116</v>
      </c>
      <c r="E502" s="84" t="str">
        <f>CONCATENATE(LEFT(D502,5),VLOOKUP(CONCATENATE(O502,"x",P502),'WHEEL PART NUMBER GUIDE'!$B$9:$C$51,2,FALSE),VLOOKUP(CONCATENATE(Q502, W502), 'WHEEL PART NUMBER GUIDE'!$Q$6:$R$98, 2, FALSE),VLOOKUP(Z502,'WHEEL PART NUMBER GUIDE'!$J$8:$K$54,2, FALSE),IF(V502="N/A",IF(ABS(T502)&lt;10,"0"&amp;ABS(T502),ABS(T502)),CONCATENATE(LEFT(V502,1),RIGHT(V502,1))), G502, H502)</f>
        <v>MR203890601112</v>
      </c>
      <c r="F502" s="84" t="str">
        <f t="shared" si="146"/>
        <v>MR203890601112</v>
      </c>
      <c r="G502" s="83"/>
      <c r="H502" s="83"/>
      <c r="I502" s="71" t="s">
        <v>10104</v>
      </c>
      <c r="J502" s="306">
        <v>45721</v>
      </c>
      <c r="K502" s="78" t="s">
        <v>1230</v>
      </c>
      <c r="L502" s="328">
        <v>775</v>
      </c>
      <c r="M502" s="85">
        <f t="shared" si="143"/>
        <v>775</v>
      </c>
      <c r="N502" s="640" t="s">
        <v>11033</v>
      </c>
      <c r="O502" s="3">
        <v>18</v>
      </c>
      <c r="P502" s="8">
        <v>9</v>
      </c>
      <c r="Q502" s="92" t="str">
        <f t="shared" si="149"/>
        <v>6x5.5</v>
      </c>
      <c r="R502" s="3">
        <v>6</v>
      </c>
      <c r="S502" s="3">
        <v>5.5</v>
      </c>
      <c r="T502" s="3">
        <v>12</v>
      </c>
      <c r="U502" s="16">
        <v>5.46</v>
      </c>
      <c r="V502" s="93" t="s">
        <v>85</v>
      </c>
      <c r="W502" s="16">
        <v>106.25</v>
      </c>
      <c r="X502" s="16">
        <v>30.05</v>
      </c>
      <c r="Y502" s="47">
        <v>3600</v>
      </c>
      <c r="Z502" s="72" t="s">
        <v>8775</v>
      </c>
      <c r="AA502" s="72" t="s">
        <v>5052</v>
      </c>
      <c r="AB502" s="47" t="str">
        <f t="shared" si="152"/>
        <v>18x9, 6x5.5, 12 OS</v>
      </c>
      <c r="AC502" s="3" t="s">
        <v>10118</v>
      </c>
      <c r="AD502" s="46" t="str">
        <f>IF(AC502="N/A","None",VLOOKUP(AC502,ACCESSORIES!F:N,9,FALSE))</f>
        <v>Snap In</v>
      </c>
      <c r="AE502" s="82">
        <f>_xlfn.IFNA(VLOOKUP(AC502,ACCESSORIES!F:J,5,FALSE),"N/A")</f>
        <v>79</v>
      </c>
      <c r="AF502" s="80" t="s">
        <v>85</v>
      </c>
      <c r="AG502" s="3" t="s">
        <v>85</v>
      </c>
      <c r="AH502" s="73" t="s">
        <v>85</v>
      </c>
      <c r="AI502" s="3" t="s">
        <v>85</v>
      </c>
      <c r="AJ502" s="9" t="str">
        <f>_xlfn.IFNA(VLOOKUP(AI502,ACCESSORIES!F:J,5,FALSE),"N/A")</f>
        <v>N/A</v>
      </c>
      <c r="AK502" s="74" t="s">
        <v>237</v>
      </c>
      <c r="AL502" s="74" t="s">
        <v>85</v>
      </c>
      <c r="AM502" s="38" t="str">
        <f>_xlfn.IFNA(VLOOKUP(AL502,ACCESSORIES!F:J,5,FALSE),"N/A")</f>
        <v>N/A</v>
      </c>
      <c r="AN502" s="74" t="s">
        <v>85</v>
      </c>
      <c r="AO502" s="74">
        <v>16.2</v>
      </c>
      <c r="AP502" s="74">
        <v>60</v>
      </c>
      <c r="AQ502" s="74">
        <v>175</v>
      </c>
      <c r="AR502" s="34">
        <v>4.2</v>
      </c>
      <c r="AS502" s="34">
        <v>21.3</v>
      </c>
      <c r="AT502" s="34">
        <v>39</v>
      </c>
      <c r="AU502" s="34">
        <v>48.8</v>
      </c>
      <c r="AV502" s="34">
        <v>221.9</v>
      </c>
      <c r="AW502" s="34">
        <v>219.5</v>
      </c>
      <c r="AX502" s="77">
        <v>64.150000000000006</v>
      </c>
      <c r="AY502" s="49">
        <v>35</v>
      </c>
      <c r="AZ502" s="49">
        <v>41.2</v>
      </c>
      <c r="BA502" s="49">
        <v>24</v>
      </c>
      <c r="BB502" s="48">
        <f t="shared" si="147"/>
        <v>0.94</v>
      </c>
      <c r="BC502" s="3" t="s">
        <v>85</v>
      </c>
      <c r="BD502" s="412" t="str">
        <f>_xlfn.IFNA(VLOOKUP(BC502,ACCESSORIES!F:J,5,FALSE),"N/A")</f>
        <v>N/A</v>
      </c>
      <c r="BE502" s="3" t="s">
        <v>85</v>
      </c>
      <c r="BF502" s="412" t="str">
        <f>_xlfn.IFNA(VLOOKUP(BE502,ACCESSORIES!F:J,5,FALSE),"N/A")</f>
        <v>N/A</v>
      </c>
      <c r="BG502" s="70">
        <v>35</v>
      </c>
      <c r="BH502" s="50">
        <v>21.141732283464599</v>
      </c>
      <c r="BI502" s="50">
        <v>21.141732283464599</v>
      </c>
      <c r="BJ502" s="50">
        <v>11.929133858267701</v>
      </c>
      <c r="BK502" s="357">
        <f t="shared" si="150"/>
        <v>8.7375807000000152E-2</v>
      </c>
      <c r="BL502" s="74">
        <v>36</v>
      </c>
      <c r="BM502" s="107" t="s">
        <v>3771</v>
      </c>
      <c r="BN502" s="46" t="s">
        <v>3891</v>
      </c>
      <c r="BO502" s="74"/>
      <c r="BP502" s="74"/>
      <c r="BQ502" s="74"/>
      <c r="BR502" s="74"/>
      <c r="BS502" s="74"/>
      <c r="BT502" s="74"/>
      <c r="BU502" s="74"/>
      <c r="BV502" s="74"/>
      <c r="BW502" s="74"/>
      <c r="BX502" s="74"/>
      <c r="BY502" s="300" t="s">
        <v>10286</v>
      </c>
      <c r="BZ502" s="356" t="s">
        <v>10285</v>
      </c>
      <c r="CA502" s="312" t="s">
        <v>10287</v>
      </c>
      <c r="CB502" s="356" t="s">
        <v>10288</v>
      </c>
      <c r="CC502" s="86" t="str">
        <f t="shared" si="153"/>
        <v>MR203 Forged, 18x9, +12mm Offset, 6x5.5, 106.25mm Centerbore, Polished - Clear Coat</v>
      </c>
      <c r="CD502" s="74" t="s">
        <v>3719</v>
      </c>
      <c r="CE502" s="74" t="s">
        <v>3720</v>
      </c>
      <c r="CF502" s="74" t="str">
        <f t="shared" si="154"/>
        <v>FORGED (2XX)</v>
      </c>
    </row>
    <row r="503" spans="1:84" s="36" customFormat="1" ht="15" customHeight="1">
      <c r="A503" s="22">
        <f t="shared" si="148"/>
        <v>501</v>
      </c>
      <c r="B503" s="92" t="s">
        <v>84</v>
      </c>
      <c r="C503" s="92" t="s">
        <v>1058</v>
      </c>
      <c r="D503" s="3" t="s">
        <v>10116</v>
      </c>
      <c r="E503" s="84" t="str">
        <f>CONCATENATE(LEFT(D503,5),VLOOKUP(CONCATENATE(O503,"x",P503),'WHEEL PART NUMBER GUIDE'!$B$9:$C$51,2,FALSE),VLOOKUP(CONCATENATE(Q503, W503), 'WHEEL PART NUMBER GUIDE'!$Q$6:$R$98, 2, FALSE),VLOOKUP(Z503,'WHEEL PART NUMBER GUIDE'!$J$8:$K$54,2, FALSE),IF(V503="N/A",IF(ABS(T503)&lt;10,"0"&amp;ABS(T503),ABS(T503)),CONCATENATE(LEFT(V503,1),RIGHT(V503,1))), G503, H503)</f>
        <v>MR203890161112</v>
      </c>
      <c r="F503" s="84" t="str">
        <f t="shared" si="146"/>
        <v>MR203890161112</v>
      </c>
      <c r="G503" s="83"/>
      <c r="H503" s="83"/>
      <c r="I503" s="71" t="s">
        <v>10105</v>
      </c>
      <c r="J503" s="306">
        <v>45721</v>
      </c>
      <c r="K503" s="78" t="s">
        <v>1230</v>
      </c>
      <c r="L503" s="328">
        <v>775</v>
      </c>
      <c r="M503" s="85">
        <f t="shared" si="143"/>
        <v>775</v>
      </c>
      <c r="N503" s="640" t="s">
        <v>11033</v>
      </c>
      <c r="O503" s="3">
        <v>18</v>
      </c>
      <c r="P503" s="8">
        <v>9</v>
      </c>
      <c r="Q503" s="92" t="str">
        <f t="shared" si="149"/>
        <v>6x135</v>
      </c>
      <c r="R503" s="3">
        <v>6</v>
      </c>
      <c r="S503" s="3">
        <v>135</v>
      </c>
      <c r="T503" s="3">
        <v>12</v>
      </c>
      <c r="U503" s="16">
        <v>5.46</v>
      </c>
      <c r="V503" s="93" t="s">
        <v>85</v>
      </c>
      <c r="W503" s="16">
        <v>87</v>
      </c>
      <c r="X503" s="16">
        <v>30.05</v>
      </c>
      <c r="Y503" s="47">
        <v>3600</v>
      </c>
      <c r="Z503" s="72" t="s">
        <v>8775</v>
      </c>
      <c r="AA503" s="72" t="s">
        <v>5052</v>
      </c>
      <c r="AB503" s="47" t="str">
        <f t="shared" si="152"/>
        <v>18x9, 6x135, 12 OS</v>
      </c>
      <c r="AC503" s="3" t="s">
        <v>10118</v>
      </c>
      <c r="AD503" s="46" t="str">
        <f>IF(AC503="N/A","None",VLOOKUP(AC503,ACCESSORIES!F:N,9,FALSE))</f>
        <v>Snap In</v>
      </c>
      <c r="AE503" s="82">
        <f>_xlfn.IFNA(VLOOKUP(AC503,ACCESSORIES!F:J,5,FALSE),"N/A")</f>
        <v>79</v>
      </c>
      <c r="AF503" s="80" t="s">
        <v>85</v>
      </c>
      <c r="AG503" s="3" t="s">
        <v>85</v>
      </c>
      <c r="AH503" s="73" t="s">
        <v>85</v>
      </c>
      <c r="AI503" s="3" t="s">
        <v>85</v>
      </c>
      <c r="AJ503" s="9" t="str">
        <f>_xlfn.IFNA(VLOOKUP(AI503,ACCESSORIES!F:J,5,FALSE),"N/A")</f>
        <v>N/A</v>
      </c>
      <c r="AK503" s="74" t="s">
        <v>237</v>
      </c>
      <c r="AL503" s="74" t="s">
        <v>85</v>
      </c>
      <c r="AM503" s="38" t="str">
        <f>_xlfn.IFNA(VLOOKUP(AL503,ACCESSORIES!F:J,5,FALSE),"N/A")</f>
        <v>N/A</v>
      </c>
      <c r="AN503" s="74" t="s">
        <v>85</v>
      </c>
      <c r="AO503" s="74">
        <v>16.2</v>
      </c>
      <c r="AP503" s="74">
        <v>60</v>
      </c>
      <c r="AQ503" s="74">
        <v>170</v>
      </c>
      <c r="AR503" s="34">
        <v>5.8</v>
      </c>
      <c r="AS503" s="34">
        <v>23.7</v>
      </c>
      <c r="AT503" s="34">
        <v>39</v>
      </c>
      <c r="AU503" s="34">
        <v>48.8</v>
      </c>
      <c r="AV503" s="34">
        <v>221.9</v>
      </c>
      <c r="AW503" s="34">
        <v>219.5</v>
      </c>
      <c r="AX503" s="77">
        <v>64.150000000000006</v>
      </c>
      <c r="AY503" s="49">
        <v>35</v>
      </c>
      <c r="AZ503" s="49">
        <v>41.2</v>
      </c>
      <c r="BA503" s="49">
        <v>24</v>
      </c>
      <c r="BB503" s="48">
        <f t="shared" si="147"/>
        <v>0.94</v>
      </c>
      <c r="BC503" s="3" t="s">
        <v>85</v>
      </c>
      <c r="BD503" s="412" t="str">
        <f>_xlfn.IFNA(VLOOKUP(BC503,ACCESSORIES!F:J,5,FALSE),"N/A")</f>
        <v>N/A</v>
      </c>
      <c r="BE503" s="3" t="s">
        <v>85</v>
      </c>
      <c r="BF503" s="412" t="str">
        <f>_xlfn.IFNA(VLOOKUP(BE503,ACCESSORIES!F:J,5,FALSE),"N/A")</f>
        <v>N/A</v>
      </c>
      <c r="BG503" s="70">
        <v>35</v>
      </c>
      <c r="BH503" s="50">
        <v>21.141732283464599</v>
      </c>
      <c r="BI503" s="50">
        <v>21.141732283464599</v>
      </c>
      <c r="BJ503" s="50">
        <v>11.929133858267701</v>
      </c>
      <c r="BK503" s="357">
        <f t="shared" si="150"/>
        <v>8.7375807000000152E-2</v>
      </c>
      <c r="BL503" s="74">
        <v>36</v>
      </c>
      <c r="BM503" s="107" t="s">
        <v>3771</v>
      </c>
      <c r="BN503" s="46" t="s">
        <v>3891</v>
      </c>
      <c r="BO503" s="74"/>
      <c r="BP503" s="74"/>
      <c r="BQ503" s="74"/>
      <c r="BR503" s="74"/>
      <c r="BS503" s="74"/>
      <c r="BT503" s="74"/>
      <c r="BU503" s="74"/>
      <c r="BV503" s="74"/>
      <c r="BW503" s="74"/>
      <c r="BX503" s="74"/>
      <c r="BY503" s="300" t="s">
        <v>10286</v>
      </c>
      <c r="BZ503" s="356" t="s">
        <v>10285</v>
      </c>
      <c r="CA503" s="312" t="s">
        <v>10287</v>
      </c>
      <c r="CB503" s="356" t="s">
        <v>10288</v>
      </c>
      <c r="CC503" s="86" t="str">
        <f t="shared" si="153"/>
        <v>MR203 Forged, 18x9, +12mm Offset, 6x135, 87mm Centerbore, Polished - Clear Coat</v>
      </c>
      <c r="CD503" s="74" t="s">
        <v>3719</v>
      </c>
      <c r="CE503" s="74" t="s">
        <v>3720</v>
      </c>
      <c r="CF503" s="74" t="str">
        <f t="shared" si="154"/>
        <v>FORGED (2XX)</v>
      </c>
    </row>
    <row r="504" spans="1:84" s="36" customFormat="1" ht="15" customHeight="1">
      <c r="A504" s="22">
        <f t="shared" si="148"/>
        <v>502</v>
      </c>
      <c r="B504" s="92" t="s">
        <v>84</v>
      </c>
      <c r="C504" s="92" t="s">
        <v>1058</v>
      </c>
      <c r="D504" s="3" t="s">
        <v>10116</v>
      </c>
      <c r="E504" s="84" t="str">
        <f>CONCATENATE(LEFT(D504,5),VLOOKUP(CONCATENATE(O504,"x",P504),'WHEEL PART NUMBER GUIDE'!$B$9:$C$51,2,FALSE),VLOOKUP(CONCATENATE(Q504, W504), 'WHEEL PART NUMBER GUIDE'!$Q$6:$R$98, 2, FALSE),VLOOKUP(Z504,'WHEEL PART NUMBER GUIDE'!$J$8:$K$54,2, FALSE),IF(V504="N/A",IF(ABS(T504)&lt;10,"0"&amp;ABS(T504),ABS(T504)),CONCATENATE(LEFT(V504,1),RIGHT(V504,1))), G504, H504)</f>
        <v>MR203890801112</v>
      </c>
      <c r="F504" s="84" t="str">
        <f t="shared" si="146"/>
        <v>MR203890801112</v>
      </c>
      <c r="G504" s="83"/>
      <c r="H504" s="83"/>
      <c r="I504" s="71" t="s">
        <v>10106</v>
      </c>
      <c r="J504" s="306">
        <v>45721</v>
      </c>
      <c r="K504" s="78" t="s">
        <v>1230</v>
      </c>
      <c r="L504" s="328">
        <v>775</v>
      </c>
      <c r="M504" s="85">
        <f t="shared" si="143"/>
        <v>775</v>
      </c>
      <c r="N504" s="640" t="s">
        <v>11033</v>
      </c>
      <c r="O504" s="3">
        <v>18</v>
      </c>
      <c r="P504" s="8">
        <v>9</v>
      </c>
      <c r="Q504" s="92" t="str">
        <f t="shared" si="149"/>
        <v>8x6.5</v>
      </c>
      <c r="R504" s="3">
        <v>8</v>
      </c>
      <c r="S504" s="3">
        <v>6.5</v>
      </c>
      <c r="T504" s="3">
        <v>12</v>
      </c>
      <c r="U504" s="16">
        <v>5.46</v>
      </c>
      <c r="V504" s="93" t="s">
        <v>85</v>
      </c>
      <c r="W504" s="16">
        <v>130.80000000000001</v>
      </c>
      <c r="X504" s="16">
        <v>35.520000000000003</v>
      </c>
      <c r="Y504" s="47">
        <v>5000</v>
      </c>
      <c r="Z504" s="72" t="s">
        <v>8775</v>
      </c>
      <c r="AA504" s="72" t="s">
        <v>5052</v>
      </c>
      <c r="AB504" s="47" t="str">
        <f t="shared" si="152"/>
        <v>18x9, 8x6.5, 12 OS</v>
      </c>
      <c r="AC504" s="3" t="s">
        <v>10119</v>
      </c>
      <c r="AD504" s="46" t="str">
        <f>IF(AC504="N/A","None",VLOOKUP(AC504,ACCESSORIES!F:N,9,FALSE))</f>
        <v>Push Thru</v>
      </c>
      <c r="AE504" s="82">
        <f>_xlfn.IFNA(VLOOKUP(AC504,ACCESSORIES!F:J,5,FALSE),"N/A")</f>
        <v>99</v>
      </c>
      <c r="AF504" s="80" t="s">
        <v>85</v>
      </c>
      <c r="AG504" s="3" t="s">
        <v>85</v>
      </c>
      <c r="AH504" s="73" t="s">
        <v>85</v>
      </c>
      <c r="AI504" s="3" t="s">
        <v>85</v>
      </c>
      <c r="AJ504" s="9" t="str">
        <f>_xlfn.IFNA(VLOOKUP(AI504,ACCESSORIES!F:J,5,FALSE),"N/A")</f>
        <v>N/A</v>
      </c>
      <c r="AK504" s="74" t="s">
        <v>237</v>
      </c>
      <c r="AL504" s="74" t="s">
        <v>85</v>
      </c>
      <c r="AM504" s="38" t="str">
        <f>_xlfn.IFNA(VLOOKUP(AL504,ACCESSORIES!F:J,5,FALSE),"N/A")</f>
        <v>N/A</v>
      </c>
      <c r="AN504" s="74" t="s">
        <v>85</v>
      </c>
      <c r="AO504" s="74">
        <v>16.2</v>
      </c>
      <c r="AP504" s="74">
        <v>60</v>
      </c>
      <c r="AQ504" s="74">
        <v>200</v>
      </c>
      <c r="AR504" s="34">
        <v>0</v>
      </c>
      <c r="AS504" s="34">
        <v>0</v>
      </c>
      <c r="AT504" s="34">
        <v>32</v>
      </c>
      <c r="AU504" s="34">
        <v>46</v>
      </c>
      <c r="AV504" s="34">
        <v>221.9</v>
      </c>
      <c r="AW504" s="34">
        <v>219.5</v>
      </c>
      <c r="AX504" s="77">
        <v>126.2</v>
      </c>
      <c r="AY504" s="49">
        <v>75.5</v>
      </c>
      <c r="AZ504" s="49">
        <v>75.5</v>
      </c>
      <c r="BA504" s="49">
        <v>24</v>
      </c>
      <c r="BB504" s="48">
        <f t="shared" si="147"/>
        <v>0.94</v>
      </c>
      <c r="BC504" s="3" t="s">
        <v>85</v>
      </c>
      <c r="BD504" s="412" t="str">
        <f>_xlfn.IFNA(VLOOKUP(BC504,ACCESSORIES!F:J,5,FALSE),"N/A")</f>
        <v>N/A</v>
      </c>
      <c r="BE504" s="3" t="s">
        <v>85</v>
      </c>
      <c r="BF504" s="412" t="str">
        <f>_xlfn.IFNA(VLOOKUP(BE504,ACCESSORIES!F:J,5,FALSE),"N/A")</f>
        <v>N/A</v>
      </c>
      <c r="BG504" s="70">
        <v>40</v>
      </c>
      <c r="BH504" s="50">
        <v>21.141732283464599</v>
      </c>
      <c r="BI504" s="50">
        <v>21.141732283464599</v>
      </c>
      <c r="BJ504" s="50">
        <v>11.929133858267701</v>
      </c>
      <c r="BK504" s="357">
        <f t="shared" si="150"/>
        <v>8.7375807000000152E-2</v>
      </c>
      <c r="BL504" s="74">
        <v>36</v>
      </c>
      <c r="BM504" s="107" t="s">
        <v>3771</v>
      </c>
      <c r="BN504" s="46" t="s">
        <v>3891</v>
      </c>
      <c r="BO504" s="74"/>
      <c r="BP504" s="74"/>
      <c r="BQ504" s="74"/>
      <c r="BR504" s="74"/>
      <c r="BS504" s="74"/>
      <c r="BT504" s="74"/>
      <c r="BU504" s="74"/>
      <c r="BV504" s="74"/>
      <c r="BW504" s="74"/>
      <c r="BX504" s="74"/>
      <c r="BY504" s="300" t="s">
        <v>10289</v>
      </c>
      <c r="BZ504" s="356" t="s">
        <v>10291</v>
      </c>
      <c r="CA504" s="312" t="s">
        <v>10292</v>
      </c>
      <c r="CB504" s="356" t="s">
        <v>10293</v>
      </c>
      <c r="CC504" s="86" t="str">
        <f t="shared" si="153"/>
        <v>MR203 Forged, 18x9, +12mm Offset, 8x6.5, 130.8mm Centerbore, Polished - Clear Coat</v>
      </c>
      <c r="CD504" s="74" t="s">
        <v>3719</v>
      </c>
      <c r="CE504" s="74" t="s">
        <v>3720</v>
      </c>
      <c r="CF504" s="74" t="str">
        <f t="shared" si="154"/>
        <v>FORGED (2XX)</v>
      </c>
    </row>
    <row r="505" spans="1:84" s="36" customFormat="1" ht="15" customHeight="1">
      <c r="A505" s="22">
        <f t="shared" si="148"/>
        <v>503</v>
      </c>
      <c r="B505" s="92" t="s">
        <v>84</v>
      </c>
      <c r="C505" s="92" t="s">
        <v>1058</v>
      </c>
      <c r="D505" s="3" t="s">
        <v>10116</v>
      </c>
      <c r="E505" s="84" t="str">
        <f>CONCATENATE(LEFT(D505,5),VLOOKUP(CONCATENATE(O505,"x",P505),'WHEEL PART NUMBER GUIDE'!$B$9:$C$51,2,FALSE),VLOOKUP(CONCATENATE(Q505, W505), 'WHEEL PART NUMBER GUIDE'!$Q$6:$R$98, 2, FALSE),VLOOKUP(Z505,'WHEEL PART NUMBER GUIDE'!$J$8:$K$54,2, FALSE),IF(V505="N/A",IF(ABS(T505)&lt;10,"0"&amp;ABS(T505),ABS(T505)),CONCATENATE(LEFT(V505,1),RIGHT(V505,1))), G505, H505)</f>
        <v>MR203890871112</v>
      </c>
      <c r="F505" s="84" t="str">
        <f t="shared" si="146"/>
        <v>MR203890871112</v>
      </c>
      <c r="G505" s="83"/>
      <c r="H505" s="83"/>
      <c r="I505" s="71" t="s">
        <v>10107</v>
      </c>
      <c r="J505" s="306">
        <v>45721</v>
      </c>
      <c r="K505" s="78" t="s">
        <v>1230</v>
      </c>
      <c r="L505" s="328">
        <v>775</v>
      </c>
      <c r="M505" s="85">
        <f t="shared" si="143"/>
        <v>775</v>
      </c>
      <c r="N505" s="640" t="s">
        <v>11033</v>
      </c>
      <c r="O505" s="3">
        <v>18</v>
      </c>
      <c r="P505" s="8">
        <v>9</v>
      </c>
      <c r="Q505" s="92" t="str">
        <f t="shared" si="149"/>
        <v>8x170</v>
      </c>
      <c r="R505" s="3">
        <v>8</v>
      </c>
      <c r="S505" s="3">
        <v>170</v>
      </c>
      <c r="T505" s="3">
        <v>12</v>
      </c>
      <c r="U505" s="16">
        <v>5.46</v>
      </c>
      <c r="V505" s="93" t="s">
        <v>85</v>
      </c>
      <c r="W505" s="16">
        <v>130.80000000000001</v>
      </c>
      <c r="X505" s="16">
        <v>35.520000000000003</v>
      </c>
      <c r="Y505" s="47">
        <v>5000</v>
      </c>
      <c r="Z505" s="72" t="s">
        <v>8775</v>
      </c>
      <c r="AA505" s="72" t="s">
        <v>5052</v>
      </c>
      <c r="AB505" s="47" t="str">
        <f t="shared" si="152"/>
        <v>18x9, 8x170, 12 OS</v>
      </c>
      <c r="AC505" s="3" t="s">
        <v>10120</v>
      </c>
      <c r="AD505" s="46" t="str">
        <f>IF(AC505="N/A","None",VLOOKUP(AC505,ACCESSORIES!F:N,9,FALSE))</f>
        <v>Push Thru</v>
      </c>
      <c r="AE505" s="82">
        <f>_xlfn.IFNA(VLOOKUP(AC505,ACCESSORIES!F:J,5,FALSE),"N/A")</f>
        <v>99</v>
      </c>
      <c r="AF505" s="80" t="s">
        <v>85</v>
      </c>
      <c r="AG505" s="3" t="s">
        <v>85</v>
      </c>
      <c r="AH505" s="73" t="s">
        <v>85</v>
      </c>
      <c r="AI505" s="3" t="s">
        <v>85</v>
      </c>
      <c r="AJ505" s="9" t="str">
        <f>_xlfn.IFNA(VLOOKUP(AI505,ACCESSORIES!F:J,5,FALSE),"N/A")</f>
        <v>N/A</v>
      </c>
      <c r="AK505" s="74" t="s">
        <v>237</v>
      </c>
      <c r="AL505" s="74" t="s">
        <v>85</v>
      </c>
      <c r="AM505" s="38" t="str">
        <f>_xlfn.IFNA(VLOOKUP(AL505,ACCESSORIES!F:J,5,FALSE),"N/A")</f>
        <v>N/A</v>
      </c>
      <c r="AN505" s="74" t="s">
        <v>85</v>
      </c>
      <c r="AO505" s="74">
        <v>16.2</v>
      </c>
      <c r="AP505" s="74">
        <v>60</v>
      </c>
      <c r="AQ505" s="74">
        <v>200</v>
      </c>
      <c r="AR505" s="34">
        <v>0</v>
      </c>
      <c r="AS505" s="34">
        <v>0</v>
      </c>
      <c r="AT505" s="34">
        <v>32</v>
      </c>
      <c r="AU505" s="34">
        <v>46</v>
      </c>
      <c r="AV505" s="34">
        <v>221.9</v>
      </c>
      <c r="AW505" s="34">
        <v>219.5</v>
      </c>
      <c r="AX505" s="77">
        <v>126.2</v>
      </c>
      <c r="AY505" s="49">
        <v>102.5</v>
      </c>
      <c r="AZ505" s="49">
        <v>102.5</v>
      </c>
      <c r="BA505" s="49">
        <v>24</v>
      </c>
      <c r="BB505" s="48">
        <f t="shared" si="147"/>
        <v>0.94</v>
      </c>
      <c r="BC505" s="3" t="s">
        <v>85</v>
      </c>
      <c r="BD505" s="412" t="str">
        <f>_xlfn.IFNA(VLOOKUP(BC505,ACCESSORIES!F:J,5,FALSE),"N/A")</f>
        <v>N/A</v>
      </c>
      <c r="BE505" s="3" t="s">
        <v>85</v>
      </c>
      <c r="BF505" s="412" t="str">
        <f>_xlfn.IFNA(VLOOKUP(BE505,ACCESSORIES!F:J,5,FALSE),"N/A")</f>
        <v>N/A</v>
      </c>
      <c r="BG505" s="70">
        <v>40</v>
      </c>
      <c r="BH505" s="50">
        <v>21.141732283464599</v>
      </c>
      <c r="BI505" s="50">
        <v>21.141732283464599</v>
      </c>
      <c r="BJ505" s="50">
        <v>11.929133858267701</v>
      </c>
      <c r="BK505" s="357">
        <f t="shared" si="150"/>
        <v>8.7375807000000152E-2</v>
      </c>
      <c r="BL505" s="74">
        <v>36</v>
      </c>
      <c r="BM505" s="107" t="s">
        <v>3771</v>
      </c>
      <c r="BN505" s="46" t="s">
        <v>3891</v>
      </c>
      <c r="BO505" s="74"/>
      <c r="BP505" s="74"/>
      <c r="BQ505" s="74"/>
      <c r="BR505" s="74"/>
      <c r="BS505" s="74"/>
      <c r="BT505" s="74"/>
      <c r="BU505" s="74"/>
      <c r="BV505" s="74"/>
      <c r="BW505" s="74"/>
      <c r="BX505" s="74"/>
      <c r="BY505" s="300" t="s">
        <v>10289</v>
      </c>
      <c r="BZ505" s="356" t="s">
        <v>10291</v>
      </c>
      <c r="CA505" s="312" t="s">
        <v>10292</v>
      </c>
      <c r="CB505" s="356" t="s">
        <v>10293</v>
      </c>
      <c r="CC505" s="86" t="str">
        <f t="shared" si="153"/>
        <v>MR203 Forged, 18x9, +12mm Offset, 8x170, 130.8mm Centerbore, Polished - Clear Coat</v>
      </c>
      <c r="CD505" s="74" t="s">
        <v>3719</v>
      </c>
      <c r="CE505" s="74" t="s">
        <v>3720</v>
      </c>
      <c r="CF505" s="74" t="str">
        <f t="shared" si="154"/>
        <v>FORGED (2XX)</v>
      </c>
    </row>
    <row r="506" spans="1:84" s="36" customFormat="1" ht="15" customHeight="1">
      <c r="A506" s="22">
        <f t="shared" si="148"/>
        <v>504</v>
      </c>
      <c r="B506" s="92" t="s">
        <v>84</v>
      </c>
      <c r="C506" s="92" t="s">
        <v>1058</v>
      </c>
      <c r="D506" s="3" t="s">
        <v>10116</v>
      </c>
      <c r="E506" s="84" t="str">
        <f>CONCATENATE(LEFT(D506,5),VLOOKUP(CONCATENATE(O506,"x",P506),'WHEEL PART NUMBER GUIDE'!$B$9:$C$51,2,FALSE),VLOOKUP(CONCATENATE(Q506, W506), 'WHEEL PART NUMBER GUIDE'!$Q$6:$R$98, 2, FALSE),VLOOKUP(Z506,'WHEEL PART NUMBER GUIDE'!$J$8:$K$54,2, FALSE),IF(V506="N/A",IF(ABS(T506)&lt;10,"0"&amp;ABS(T506),ABS(T506)),CONCATENATE(LEFT(V506,1),RIGHT(V506,1))), G506, H506)</f>
        <v>MR203890881112</v>
      </c>
      <c r="F506" s="84" t="str">
        <f t="shared" si="146"/>
        <v>MR203890881112</v>
      </c>
      <c r="G506" s="83"/>
      <c r="H506" s="83"/>
      <c r="I506" s="71" t="s">
        <v>10108</v>
      </c>
      <c r="J506" s="306">
        <v>45721</v>
      </c>
      <c r="K506" s="78" t="s">
        <v>1230</v>
      </c>
      <c r="L506" s="328">
        <v>775</v>
      </c>
      <c r="M506" s="85">
        <f t="shared" si="143"/>
        <v>775</v>
      </c>
      <c r="N506" s="640" t="s">
        <v>11033</v>
      </c>
      <c r="O506" s="3">
        <v>18</v>
      </c>
      <c r="P506" s="8">
        <v>9</v>
      </c>
      <c r="Q506" s="92" t="str">
        <f t="shared" si="149"/>
        <v>8x180</v>
      </c>
      <c r="R506" s="3">
        <v>8</v>
      </c>
      <c r="S506" s="3">
        <v>180</v>
      </c>
      <c r="T506" s="3">
        <v>12</v>
      </c>
      <c r="U506" s="16">
        <v>5.46</v>
      </c>
      <c r="V506" s="93" t="s">
        <v>85</v>
      </c>
      <c r="W506" s="16">
        <v>130.80000000000001</v>
      </c>
      <c r="X506" s="16">
        <v>35.520000000000003</v>
      </c>
      <c r="Y506" s="47">
        <v>5000</v>
      </c>
      <c r="Z506" s="72" t="s">
        <v>8775</v>
      </c>
      <c r="AA506" s="72" t="s">
        <v>5052</v>
      </c>
      <c r="AB506" s="47" t="str">
        <f t="shared" si="152"/>
        <v>18x9, 8x180, 12 OS</v>
      </c>
      <c r="AC506" s="3" t="s">
        <v>10121</v>
      </c>
      <c r="AD506" s="46" t="str">
        <f>IF(AC506="N/A","None",VLOOKUP(AC506,ACCESSORIES!F:N,9,FALSE))</f>
        <v>Push Thru</v>
      </c>
      <c r="AE506" s="82">
        <f>_xlfn.IFNA(VLOOKUP(AC506,ACCESSORIES!F:J,5,FALSE),"N/A")</f>
        <v>99</v>
      </c>
      <c r="AF506" s="80" t="s">
        <v>85</v>
      </c>
      <c r="AG506" s="3" t="s">
        <v>85</v>
      </c>
      <c r="AH506" s="73" t="s">
        <v>85</v>
      </c>
      <c r="AI506" s="3" t="s">
        <v>85</v>
      </c>
      <c r="AJ506" s="9" t="str">
        <f>_xlfn.IFNA(VLOOKUP(AI506,ACCESSORIES!F:J,5,FALSE),"N/A")</f>
        <v>N/A</v>
      </c>
      <c r="AK506" s="74" t="s">
        <v>237</v>
      </c>
      <c r="AL506" s="74" t="s">
        <v>85</v>
      </c>
      <c r="AM506" s="38" t="str">
        <f>_xlfn.IFNA(VLOOKUP(AL506,ACCESSORIES!F:J,5,FALSE),"N/A")</f>
        <v>N/A</v>
      </c>
      <c r="AN506" s="74" t="s">
        <v>85</v>
      </c>
      <c r="AO506" s="74">
        <v>16.2</v>
      </c>
      <c r="AP506" s="74">
        <v>60</v>
      </c>
      <c r="AQ506" s="74">
        <v>210</v>
      </c>
      <c r="AR506" s="34">
        <v>0</v>
      </c>
      <c r="AS506" s="34">
        <v>0</v>
      </c>
      <c r="AT506" s="34">
        <v>24.8</v>
      </c>
      <c r="AU506" s="34">
        <v>46</v>
      </c>
      <c r="AV506" s="34">
        <v>221.9</v>
      </c>
      <c r="AW506" s="34">
        <v>219.5</v>
      </c>
      <c r="AX506" s="77">
        <v>126.2</v>
      </c>
      <c r="AY506" s="49">
        <v>80.5</v>
      </c>
      <c r="AZ506" s="49">
        <v>80.5</v>
      </c>
      <c r="BA506" s="49">
        <v>24</v>
      </c>
      <c r="BB506" s="48">
        <f t="shared" si="147"/>
        <v>0.94</v>
      </c>
      <c r="BC506" s="3" t="s">
        <v>85</v>
      </c>
      <c r="BD506" s="412" t="str">
        <f>_xlfn.IFNA(VLOOKUP(BC506,ACCESSORIES!F:J,5,FALSE),"N/A")</f>
        <v>N/A</v>
      </c>
      <c r="BE506" s="3" t="s">
        <v>85</v>
      </c>
      <c r="BF506" s="412" t="str">
        <f>_xlfn.IFNA(VLOOKUP(BE506,ACCESSORIES!F:J,5,FALSE),"N/A")</f>
        <v>N/A</v>
      </c>
      <c r="BG506" s="70">
        <v>40</v>
      </c>
      <c r="BH506" s="50">
        <v>21.141732283464599</v>
      </c>
      <c r="BI506" s="50">
        <v>21.141732283464599</v>
      </c>
      <c r="BJ506" s="50">
        <v>11.929133858267701</v>
      </c>
      <c r="BK506" s="357">
        <f t="shared" si="150"/>
        <v>8.7375807000000152E-2</v>
      </c>
      <c r="BL506" s="74">
        <v>36</v>
      </c>
      <c r="BM506" s="107" t="s">
        <v>3771</v>
      </c>
      <c r="BN506" s="46" t="s">
        <v>3891</v>
      </c>
      <c r="BO506" s="74"/>
      <c r="BP506" s="74"/>
      <c r="BQ506" s="74"/>
      <c r="BR506" s="74"/>
      <c r="BS506" s="74"/>
      <c r="BT506" s="74"/>
      <c r="BU506" s="74"/>
      <c r="BV506" s="74"/>
      <c r="BW506" s="74"/>
      <c r="BX506" s="74"/>
      <c r="BY506" s="300" t="s">
        <v>10289</v>
      </c>
      <c r="BZ506" s="356" t="s">
        <v>10291</v>
      </c>
      <c r="CA506" s="312" t="s">
        <v>10292</v>
      </c>
      <c r="CB506" s="356" t="s">
        <v>10293</v>
      </c>
      <c r="CC506" s="86" t="str">
        <f t="shared" si="153"/>
        <v>MR203 Forged, 18x9, +12mm Offset, 8x180, 130.8mm Centerbore, Polished - Clear Coat</v>
      </c>
      <c r="CD506" s="74" t="s">
        <v>3719</v>
      </c>
      <c r="CE506" s="74" t="s">
        <v>3720</v>
      </c>
      <c r="CF506" s="74" t="str">
        <f t="shared" si="154"/>
        <v>FORGED (2XX)</v>
      </c>
    </row>
    <row r="507" spans="1:84" s="36" customFormat="1" ht="15" customHeight="1">
      <c r="A507" s="22">
        <f t="shared" si="148"/>
        <v>505</v>
      </c>
      <c r="B507" s="92" t="s">
        <v>84</v>
      </c>
      <c r="C507" s="92" t="s">
        <v>1058</v>
      </c>
      <c r="D507" s="3" t="s">
        <v>10117</v>
      </c>
      <c r="E507" s="84" t="str">
        <f>CONCATENATE(LEFT(D507,5),VLOOKUP(CONCATENATE(O507,"x",P507),'WHEEL PART NUMBER GUIDE'!$B$9:$C$51,2,FALSE),VLOOKUP(CONCATENATE(Q507, W507), 'WHEEL PART NUMBER GUIDE'!$Q$6:$R$98, 2, FALSE),VLOOKUP(Z507,'WHEEL PART NUMBER GUIDE'!$J$8:$K$54,2, FALSE),IF(V507="N/A",IF(ABS(T507)&lt;10,"0"&amp;ABS(T507),ABS(T507)),CONCATENATE(LEFT(V507,1),RIGHT(V507,1))), G507, H507)</f>
        <v>MR204785601100</v>
      </c>
      <c r="F507" s="84" t="str">
        <f t="shared" si="146"/>
        <v>MR204785601100</v>
      </c>
      <c r="G507" s="83"/>
      <c r="H507" s="83"/>
      <c r="I507" s="71" t="s">
        <v>10109</v>
      </c>
      <c r="J507" s="306">
        <v>45721</v>
      </c>
      <c r="K507" s="78" t="s">
        <v>1230</v>
      </c>
      <c r="L507" s="328">
        <v>649</v>
      </c>
      <c r="M507" s="85">
        <f t="shared" si="143"/>
        <v>649</v>
      </c>
      <c r="N507" s="640" t="s">
        <v>11033</v>
      </c>
      <c r="O507" s="3">
        <v>17</v>
      </c>
      <c r="P507" s="8">
        <v>8.5</v>
      </c>
      <c r="Q507" s="92" t="s">
        <v>1089</v>
      </c>
      <c r="R507" s="3">
        <v>6</v>
      </c>
      <c r="S507" s="3">
        <v>5.5</v>
      </c>
      <c r="T507" s="3">
        <v>0</v>
      </c>
      <c r="U507" s="16">
        <v>4.75</v>
      </c>
      <c r="V507" s="93" t="s">
        <v>85</v>
      </c>
      <c r="W507" s="16">
        <v>106.25</v>
      </c>
      <c r="X507" s="16">
        <v>28.18</v>
      </c>
      <c r="Y507" s="47">
        <v>3600</v>
      </c>
      <c r="Z507" s="72" t="s">
        <v>8775</v>
      </c>
      <c r="AA507" s="72" t="s">
        <v>5052</v>
      </c>
      <c r="AB507" s="47" t="str">
        <f t="shared" si="152"/>
        <v>17x8.5, 6x5.5, 0 OS</v>
      </c>
      <c r="AC507" s="3" t="s">
        <v>10118</v>
      </c>
      <c r="AD507" s="46" t="str">
        <f>IF(AC507="N/A","None",VLOOKUP(AC507,ACCESSORIES!F:N,9,FALSE))</f>
        <v>Snap In</v>
      </c>
      <c r="AE507" s="82">
        <f>_xlfn.IFNA(VLOOKUP(AC507,ACCESSORIES!F:J,5,FALSE),"N/A")</f>
        <v>79</v>
      </c>
      <c r="AF507" s="80" t="s">
        <v>85</v>
      </c>
      <c r="AG507" s="3" t="s">
        <v>85</v>
      </c>
      <c r="AH507" s="73" t="s">
        <v>85</v>
      </c>
      <c r="AI507" s="3" t="s">
        <v>85</v>
      </c>
      <c r="AJ507" s="9" t="str">
        <f>_xlfn.IFNA(VLOOKUP(AI507,ACCESSORIES!F:J,5,FALSE),"N/A")</f>
        <v>N/A</v>
      </c>
      <c r="AK507" s="74" t="s">
        <v>237</v>
      </c>
      <c r="AL507" s="74" t="s">
        <v>85</v>
      </c>
      <c r="AM507" s="38" t="str">
        <f>_xlfn.IFNA(VLOOKUP(AL507,ACCESSORIES!F:J,5,FALSE),"N/A")</f>
        <v>N/A</v>
      </c>
      <c r="AN507" s="74" t="s">
        <v>85</v>
      </c>
      <c r="AO507" s="74">
        <v>16.2</v>
      </c>
      <c r="AP507" s="74">
        <v>60</v>
      </c>
      <c r="AQ507" s="74">
        <v>175</v>
      </c>
      <c r="AR507" s="34">
        <v>4.4000000000000004</v>
      </c>
      <c r="AS507" s="34">
        <v>22</v>
      </c>
      <c r="AT507" s="34">
        <v>43</v>
      </c>
      <c r="AU507" s="34">
        <v>56</v>
      </c>
      <c r="AV507" s="34">
        <v>208.9</v>
      </c>
      <c r="AW507" s="34">
        <v>202.85</v>
      </c>
      <c r="AX507" s="77">
        <v>64.150000000000006</v>
      </c>
      <c r="AY507" s="49">
        <v>37.979999999999997</v>
      </c>
      <c r="AZ507" s="49">
        <v>44.79</v>
      </c>
      <c r="BA507" s="49">
        <v>29</v>
      </c>
      <c r="BB507" s="48">
        <f t="shared" si="147"/>
        <v>1.1399999999999999</v>
      </c>
      <c r="BC507" s="3" t="s">
        <v>85</v>
      </c>
      <c r="BD507" s="412" t="str">
        <f>_xlfn.IFNA(VLOOKUP(BC507,ACCESSORIES!F:J,5,FALSE),"N/A")</f>
        <v>N/A</v>
      </c>
      <c r="BE507" s="3" t="s">
        <v>85</v>
      </c>
      <c r="BF507" s="412" t="str">
        <f>_xlfn.IFNA(VLOOKUP(BE507,ACCESSORIES!F:J,5,FALSE),"N/A")</f>
        <v>N/A</v>
      </c>
      <c r="BG507" s="70">
        <v>33</v>
      </c>
      <c r="BH507" s="50">
        <v>20.236220472440898</v>
      </c>
      <c r="BI507" s="50">
        <v>20.236220472440898</v>
      </c>
      <c r="BJ507" s="50">
        <v>11.417322834645701</v>
      </c>
      <c r="BK507" s="357">
        <f t="shared" si="150"/>
        <v>7.6616839999999839E-2</v>
      </c>
      <c r="BL507" s="73">
        <v>36</v>
      </c>
      <c r="BM507" s="107" t="s">
        <v>3771</v>
      </c>
      <c r="BN507" s="46" t="s">
        <v>3891</v>
      </c>
      <c r="BO507" s="74"/>
      <c r="BP507" s="74"/>
      <c r="BQ507" s="74"/>
      <c r="BR507" s="74"/>
      <c r="BS507" s="74"/>
      <c r="BT507" s="74"/>
      <c r="BU507" s="74"/>
      <c r="BV507" s="74"/>
      <c r="BW507" s="74"/>
      <c r="BX507" s="74"/>
      <c r="BY507" s="300" t="s">
        <v>10298</v>
      </c>
      <c r="BZ507" s="356" t="s">
        <v>10297</v>
      </c>
      <c r="CA507" s="312" t="s">
        <v>10299</v>
      </c>
      <c r="CB507" s="356" t="s">
        <v>10300</v>
      </c>
      <c r="CC507" s="86" t="str">
        <f t="shared" si="153"/>
        <v>MR204 Forged, 17x8.5, 0mm Offset, 6x5.5, 106.25mm Centerbore, Polished - Clear Coat</v>
      </c>
      <c r="CD507" s="74" t="s">
        <v>3719</v>
      </c>
      <c r="CE507" s="74" t="s">
        <v>3720</v>
      </c>
      <c r="CF507" s="74" t="str">
        <f t="shared" si="154"/>
        <v>FORGED (2XX)</v>
      </c>
    </row>
    <row r="508" spans="1:84" s="36" customFormat="1" ht="15" customHeight="1">
      <c r="A508" s="22">
        <f t="shared" si="148"/>
        <v>506</v>
      </c>
      <c r="B508" s="92" t="s">
        <v>84</v>
      </c>
      <c r="C508" s="92" t="s">
        <v>1058</v>
      </c>
      <c r="D508" s="3" t="s">
        <v>10117</v>
      </c>
      <c r="E508" s="84" t="str">
        <f>CONCATENATE(LEFT(D508,5),VLOOKUP(CONCATENATE(O508,"x",P508),'WHEEL PART NUMBER GUIDE'!$B$9:$C$51,2,FALSE),VLOOKUP(CONCATENATE(Q508, W508), 'WHEEL PART NUMBER GUIDE'!$Q$6:$R$98, 2, FALSE),VLOOKUP(Z508,'WHEEL PART NUMBER GUIDE'!$J$8:$K$54,2, FALSE),IF(V508="N/A",IF(ABS(T508)&lt;10,"0"&amp;ABS(T508),ABS(T508)),CONCATENATE(LEFT(V508,1),RIGHT(V508,1))), G508, H508)</f>
        <v>MR204785161100</v>
      </c>
      <c r="F508" s="84" t="str">
        <f t="shared" si="146"/>
        <v>MR204785161100</v>
      </c>
      <c r="G508" s="83"/>
      <c r="H508" s="83"/>
      <c r="I508" s="71" t="s">
        <v>10110</v>
      </c>
      <c r="J508" s="306">
        <v>45721</v>
      </c>
      <c r="K508" s="78" t="s">
        <v>1230</v>
      </c>
      <c r="L508" s="328">
        <v>649</v>
      </c>
      <c r="M508" s="85">
        <f t="shared" si="143"/>
        <v>649</v>
      </c>
      <c r="N508" s="640" t="s">
        <v>11033</v>
      </c>
      <c r="O508" s="3">
        <v>17</v>
      </c>
      <c r="P508" s="8">
        <v>8.5</v>
      </c>
      <c r="Q508" s="92" t="s">
        <v>1697</v>
      </c>
      <c r="R508" s="3">
        <v>6</v>
      </c>
      <c r="S508" s="3">
        <v>135</v>
      </c>
      <c r="T508" s="3">
        <v>0</v>
      </c>
      <c r="U508" s="16">
        <v>4.75</v>
      </c>
      <c r="V508" s="93" t="s">
        <v>85</v>
      </c>
      <c r="W508" s="16">
        <v>87</v>
      </c>
      <c r="X508" s="16">
        <v>28.18</v>
      </c>
      <c r="Y508" s="47">
        <v>3600</v>
      </c>
      <c r="Z508" s="72" t="s">
        <v>8775</v>
      </c>
      <c r="AA508" s="72" t="s">
        <v>5052</v>
      </c>
      <c r="AB508" s="47" t="str">
        <f t="shared" si="152"/>
        <v>17x8.5, 6x135, 0 OS</v>
      </c>
      <c r="AC508" s="3" t="s">
        <v>10118</v>
      </c>
      <c r="AD508" s="46" t="str">
        <f>IF(AC508="N/A","None",VLOOKUP(AC508,ACCESSORIES!F:N,9,FALSE))</f>
        <v>Snap In</v>
      </c>
      <c r="AE508" s="82">
        <f>_xlfn.IFNA(VLOOKUP(AC508,ACCESSORIES!F:J,5,FALSE),"N/A")</f>
        <v>79</v>
      </c>
      <c r="AF508" s="80" t="s">
        <v>85</v>
      </c>
      <c r="AG508" s="3" t="s">
        <v>85</v>
      </c>
      <c r="AH508" s="73" t="s">
        <v>85</v>
      </c>
      <c r="AI508" s="3" t="s">
        <v>85</v>
      </c>
      <c r="AJ508" s="9" t="str">
        <f>_xlfn.IFNA(VLOOKUP(AI508,ACCESSORIES!F:J,5,FALSE),"N/A")</f>
        <v>N/A</v>
      </c>
      <c r="AK508" s="74" t="s">
        <v>237</v>
      </c>
      <c r="AL508" s="74" t="s">
        <v>85</v>
      </c>
      <c r="AM508" s="38" t="str">
        <f>_xlfn.IFNA(VLOOKUP(AL508,ACCESSORIES!F:J,5,FALSE),"N/A")</f>
        <v>N/A</v>
      </c>
      <c r="AN508" s="74" t="s">
        <v>85</v>
      </c>
      <c r="AO508" s="74">
        <v>16.2</v>
      </c>
      <c r="AP508" s="74">
        <v>60</v>
      </c>
      <c r="AQ508" s="74">
        <v>170</v>
      </c>
      <c r="AR508" s="34">
        <v>8.8000000000000007</v>
      </c>
      <c r="AS508" s="34">
        <v>26.2</v>
      </c>
      <c r="AT508" s="34">
        <v>43.79</v>
      </c>
      <c r="AU508" s="34">
        <v>56</v>
      </c>
      <c r="AV508" s="34">
        <v>208.9</v>
      </c>
      <c r="AW508" s="34">
        <v>202.85</v>
      </c>
      <c r="AX508" s="77">
        <v>64.150000000000006</v>
      </c>
      <c r="AY508" s="49">
        <v>37.979999999999997</v>
      </c>
      <c r="AZ508" s="49">
        <v>44.79</v>
      </c>
      <c r="BA508" s="49">
        <v>29</v>
      </c>
      <c r="BB508" s="48">
        <f t="shared" si="147"/>
        <v>1.1399999999999999</v>
      </c>
      <c r="BC508" s="3" t="s">
        <v>85</v>
      </c>
      <c r="BD508" s="412" t="str">
        <f>_xlfn.IFNA(VLOOKUP(BC508,ACCESSORIES!F:J,5,FALSE),"N/A")</f>
        <v>N/A</v>
      </c>
      <c r="BE508" s="3" t="s">
        <v>85</v>
      </c>
      <c r="BF508" s="412" t="str">
        <f>_xlfn.IFNA(VLOOKUP(BE508,ACCESSORIES!F:J,5,FALSE),"N/A")</f>
        <v>N/A</v>
      </c>
      <c r="BG508" s="70">
        <v>33</v>
      </c>
      <c r="BH508" s="50">
        <v>20.236220472440898</v>
      </c>
      <c r="BI508" s="50">
        <v>20.236220472440898</v>
      </c>
      <c r="BJ508" s="50">
        <v>11.417322834645701</v>
      </c>
      <c r="BK508" s="357">
        <f t="shared" si="150"/>
        <v>7.6616839999999839E-2</v>
      </c>
      <c r="BL508" s="73">
        <v>36</v>
      </c>
      <c r="BM508" s="107" t="s">
        <v>3771</v>
      </c>
      <c r="BN508" s="46" t="s">
        <v>3891</v>
      </c>
      <c r="BO508" s="74"/>
      <c r="BP508" s="74"/>
      <c r="BQ508" s="74"/>
      <c r="BR508" s="74"/>
      <c r="BS508" s="74"/>
      <c r="BT508" s="74"/>
      <c r="BU508" s="74"/>
      <c r="BV508" s="74"/>
      <c r="BW508" s="74"/>
      <c r="BX508" s="74"/>
      <c r="BY508" s="300" t="s">
        <v>10298</v>
      </c>
      <c r="BZ508" s="356" t="s">
        <v>10297</v>
      </c>
      <c r="CA508" s="312" t="s">
        <v>10299</v>
      </c>
      <c r="CB508" s="356" t="s">
        <v>10300</v>
      </c>
      <c r="CC508" s="86" t="str">
        <f t="shared" si="153"/>
        <v>MR204 Forged, 17x8.5, 0mm Offset, 6x135, 87mm Centerbore, Polished - Clear Coat</v>
      </c>
      <c r="CD508" s="74" t="s">
        <v>3719</v>
      </c>
      <c r="CE508" s="74" t="s">
        <v>3720</v>
      </c>
      <c r="CF508" s="74" t="str">
        <f t="shared" si="154"/>
        <v>FORGED (2XX)</v>
      </c>
    </row>
    <row r="509" spans="1:84" s="36" customFormat="1" ht="15" customHeight="1">
      <c r="A509" s="22">
        <f t="shared" si="148"/>
        <v>507</v>
      </c>
      <c r="B509" s="92" t="s">
        <v>84</v>
      </c>
      <c r="C509" s="92" t="s">
        <v>1058</v>
      </c>
      <c r="D509" s="3" t="s">
        <v>10117</v>
      </c>
      <c r="E509" s="84" t="str">
        <f>CONCATENATE(LEFT(D509,5),VLOOKUP(CONCATENATE(O509,"x",P509),'WHEEL PART NUMBER GUIDE'!$B$9:$C$51,2,FALSE),VLOOKUP(CONCATENATE(Q509, W509), 'WHEEL PART NUMBER GUIDE'!$Q$6:$R$98, 2, FALSE),VLOOKUP(Z509,'WHEEL PART NUMBER GUIDE'!$J$8:$K$54,2, FALSE),IF(V509="N/A",IF(ABS(T509)&lt;10,"0"&amp;ABS(T509),ABS(T509)),CONCATENATE(LEFT(V509,1),RIGHT(V509,1))), G509, H509)</f>
        <v>MR204890601112</v>
      </c>
      <c r="F509" s="84" t="str">
        <f t="shared" si="146"/>
        <v>MR204890601112</v>
      </c>
      <c r="G509" s="83"/>
      <c r="H509" s="83"/>
      <c r="I509" s="71" t="s">
        <v>10111</v>
      </c>
      <c r="J509" s="306">
        <v>45721</v>
      </c>
      <c r="K509" s="78" t="s">
        <v>1230</v>
      </c>
      <c r="L509" s="328">
        <v>775</v>
      </c>
      <c r="M509" s="85">
        <f t="shared" si="143"/>
        <v>775</v>
      </c>
      <c r="N509" s="640" t="s">
        <v>11033</v>
      </c>
      <c r="O509" s="3">
        <v>18</v>
      </c>
      <c r="P509" s="8">
        <v>9</v>
      </c>
      <c r="Q509" s="92" t="s">
        <v>1089</v>
      </c>
      <c r="R509" s="3">
        <v>6</v>
      </c>
      <c r="S509" s="3">
        <v>5.5</v>
      </c>
      <c r="T509" s="3">
        <v>12</v>
      </c>
      <c r="U509" s="16">
        <v>5.46</v>
      </c>
      <c r="V509" s="93" t="s">
        <v>85</v>
      </c>
      <c r="W509" s="16">
        <v>106.25</v>
      </c>
      <c r="X509" s="16">
        <v>31.42</v>
      </c>
      <c r="Y509" s="47">
        <v>3600</v>
      </c>
      <c r="Z509" s="72" t="s">
        <v>8775</v>
      </c>
      <c r="AA509" s="72" t="s">
        <v>5052</v>
      </c>
      <c r="AB509" s="47" t="str">
        <f t="shared" si="152"/>
        <v>18x9, 6x5.5, 12 OS</v>
      </c>
      <c r="AC509" s="3" t="s">
        <v>10118</v>
      </c>
      <c r="AD509" s="46" t="str">
        <f>IF(AC509="N/A","None",VLOOKUP(AC509,ACCESSORIES!F:N,9,FALSE))</f>
        <v>Snap In</v>
      </c>
      <c r="AE509" s="82">
        <f>_xlfn.IFNA(VLOOKUP(AC509,ACCESSORIES!F:J,5,FALSE),"N/A")</f>
        <v>79</v>
      </c>
      <c r="AF509" s="80" t="s">
        <v>85</v>
      </c>
      <c r="AG509" s="3" t="s">
        <v>85</v>
      </c>
      <c r="AH509" s="73" t="s">
        <v>85</v>
      </c>
      <c r="AI509" s="3" t="s">
        <v>85</v>
      </c>
      <c r="AJ509" s="9" t="str">
        <f>_xlfn.IFNA(VLOOKUP(AI509,ACCESSORIES!F:J,5,FALSE),"N/A")</f>
        <v>N/A</v>
      </c>
      <c r="AK509" s="74" t="s">
        <v>237</v>
      </c>
      <c r="AL509" s="74" t="s">
        <v>85</v>
      </c>
      <c r="AM509" s="38" t="str">
        <f>_xlfn.IFNA(VLOOKUP(AL509,ACCESSORIES!F:J,5,FALSE),"N/A")</f>
        <v>N/A</v>
      </c>
      <c r="AN509" s="74" t="s">
        <v>85</v>
      </c>
      <c r="AO509" s="74">
        <v>16.2</v>
      </c>
      <c r="AP509" s="74">
        <v>60</v>
      </c>
      <c r="AQ509" s="74">
        <v>175</v>
      </c>
      <c r="AR509" s="34">
        <v>5.49</v>
      </c>
      <c r="AS509" s="34">
        <v>24</v>
      </c>
      <c r="AT509" s="34">
        <v>37</v>
      </c>
      <c r="AU509" s="34">
        <v>48</v>
      </c>
      <c r="AV509" s="34">
        <v>221</v>
      </c>
      <c r="AW509" s="34">
        <v>219</v>
      </c>
      <c r="AX509" s="77">
        <v>64.150000000000006</v>
      </c>
      <c r="AY509" s="49">
        <v>39</v>
      </c>
      <c r="AZ509" s="49">
        <v>45</v>
      </c>
      <c r="BA509" s="49">
        <v>30</v>
      </c>
      <c r="BB509" s="48">
        <f t="shared" si="147"/>
        <v>1.18</v>
      </c>
      <c r="BC509" s="3" t="s">
        <v>85</v>
      </c>
      <c r="BD509" s="412" t="str">
        <f>_xlfn.IFNA(VLOOKUP(BC509,ACCESSORIES!F:J,5,FALSE),"N/A")</f>
        <v>N/A</v>
      </c>
      <c r="BE509" s="3" t="s">
        <v>85</v>
      </c>
      <c r="BF509" s="412" t="str">
        <f>_xlfn.IFNA(VLOOKUP(BE509,ACCESSORIES!F:J,5,FALSE),"N/A")</f>
        <v>N/A</v>
      </c>
      <c r="BG509" s="70">
        <v>36</v>
      </c>
      <c r="BH509" s="50">
        <v>21.141732283464599</v>
      </c>
      <c r="BI509" s="50">
        <v>21.141732283464599</v>
      </c>
      <c r="BJ509" s="50">
        <v>11.929133858267701</v>
      </c>
      <c r="BK509" s="357">
        <f t="shared" si="150"/>
        <v>8.7375807000000152E-2</v>
      </c>
      <c r="BL509" s="74">
        <v>36</v>
      </c>
      <c r="BM509" s="107" t="s">
        <v>3771</v>
      </c>
      <c r="BN509" s="46" t="s">
        <v>3891</v>
      </c>
      <c r="BO509" s="74"/>
      <c r="BP509" s="74"/>
      <c r="BQ509" s="74"/>
      <c r="BR509" s="74"/>
      <c r="BS509" s="74"/>
      <c r="BT509" s="74"/>
      <c r="BU509" s="74"/>
      <c r="BV509" s="74"/>
      <c r="BW509" s="74"/>
      <c r="BX509" s="74"/>
      <c r="BY509" s="300" t="s">
        <v>10298</v>
      </c>
      <c r="BZ509" s="356" t="s">
        <v>10297</v>
      </c>
      <c r="CA509" s="312" t="s">
        <v>10299</v>
      </c>
      <c r="CB509" s="356" t="s">
        <v>10300</v>
      </c>
      <c r="CC509" s="86" t="str">
        <f t="shared" si="153"/>
        <v>MR204 Forged, 18x9, +12mm Offset, 6x5.5, 106.25mm Centerbore, Polished - Clear Coat</v>
      </c>
      <c r="CD509" s="74" t="s">
        <v>3719</v>
      </c>
      <c r="CE509" s="74" t="s">
        <v>3720</v>
      </c>
      <c r="CF509" s="74" t="str">
        <f t="shared" si="154"/>
        <v>FORGED (2XX)</v>
      </c>
    </row>
    <row r="510" spans="1:84" s="36" customFormat="1" ht="15" customHeight="1">
      <c r="A510" s="22">
        <f t="shared" si="148"/>
        <v>508</v>
      </c>
      <c r="B510" s="92" t="s">
        <v>84</v>
      </c>
      <c r="C510" s="92" t="s">
        <v>1058</v>
      </c>
      <c r="D510" s="3" t="s">
        <v>10117</v>
      </c>
      <c r="E510" s="84" t="str">
        <f>CONCATENATE(LEFT(D510,5),VLOOKUP(CONCATENATE(O510,"x",P510),'WHEEL PART NUMBER GUIDE'!$B$9:$C$51,2,FALSE),VLOOKUP(CONCATENATE(Q510, W510), 'WHEEL PART NUMBER GUIDE'!$Q$6:$R$98, 2, FALSE),VLOOKUP(Z510,'WHEEL PART NUMBER GUIDE'!$J$8:$K$54,2, FALSE),IF(V510="N/A",IF(ABS(T510)&lt;10,"0"&amp;ABS(T510),ABS(T510)),CONCATENATE(LEFT(V510,1),RIGHT(V510,1))), G510, H510)</f>
        <v>MR204890161112</v>
      </c>
      <c r="F510" s="84" t="str">
        <f t="shared" si="146"/>
        <v>MR204890161112</v>
      </c>
      <c r="G510" s="83"/>
      <c r="H510" s="83"/>
      <c r="I510" s="71" t="s">
        <v>10112</v>
      </c>
      <c r="J510" s="306">
        <v>45721</v>
      </c>
      <c r="K510" s="78" t="s">
        <v>1230</v>
      </c>
      <c r="L510" s="328">
        <v>775</v>
      </c>
      <c r="M510" s="85">
        <f t="shared" si="143"/>
        <v>775</v>
      </c>
      <c r="N510" s="640" t="s">
        <v>11033</v>
      </c>
      <c r="O510" s="3">
        <v>18</v>
      </c>
      <c r="P510" s="8">
        <v>9</v>
      </c>
      <c r="Q510" s="92" t="s">
        <v>1697</v>
      </c>
      <c r="R510" s="3">
        <v>6</v>
      </c>
      <c r="S510" s="3">
        <v>135</v>
      </c>
      <c r="T510" s="3">
        <v>12</v>
      </c>
      <c r="U510" s="16">
        <v>5.46</v>
      </c>
      <c r="V510" s="93" t="s">
        <v>85</v>
      </c>
      <c r="W510" s="16">
        <v>87</v>
      </c>
      <c r="X510" s="16">
        <v>31.42</v>
      </c>
      <c r="Y510" s="47">
        <v>3600</v>
      </c>
      <c r="Z510" s="72" t="s">
        <v>8775</v>
      </c>
      <c r="AA510" s="72" t="s">
        <v>5052</v>
      </c>
      <c r="AB510" s="47" t="str">
        <f t="shared" si="152"/>
        <v>18x9, 6x135, 12 OS</v>
      </c>
      <c r="AC510" s="3" t="s">
        <v>10118</v>
      </c>
      <c r="AD510" s="46" t="str">
        <f>IF(AC510="N/A","None",VLOOKUP(AC510,ACCESSORIES!F:N,9,FALSE))</f>
        <v>Snap In</v>
      </c>
      <c r="AE510" s="82">
        <f>_xlfn.IFNA(VLOOKUP(AC510,ACCESSORIES!F:J,5,FALSE),"N/A")</f>
        <v>79</v>
      </c>
      <c r="AF510" s="80" t="s">
        <v>85</v>
      </c>
      <c r="AG510" s="3" t="s">
        <v>85</v>
      </c>
      <c r="AH510" s="73" t="s">
        <v>85</v>
      </c>
      <c r="AI510" s="3" t="s">
        <v>85</v>
      </c>
      <c r="AJ510" s="9" t="str">
        <f>_xlfn.IFNA(VLOOKUP(AI510,ACCESSORIES!F:J,5,FALSE),"N/A")</f>
        <v>N/A</v>
      </c>
      <c r="AK510" s="74" t="s">
        <v>237</v>
      </c>
      <c r="AL510" s="74" t="s">
        <v>85</v>
      </c>
      <c r="AM510" s="38" t="str">
        <f>_xlfn.IFNA(VLOOKUP(AL510,ACCESSORIES!F:J,5,FALSE),"N/A")</f>
        <v>N/A</v>
      </c>
      <c r="AN510" s="74" t="s">
        <v>85</v>
      </c>
      <c r="AO510" s="74">
        <v>16.2</v>
      </c>
      <c r="AP510" s="74">
        <v>60</v>
      </c>
      <c r="AQ510" s="74">
        <v>170</v>
      </c>
      <c r="AR510" s="34">
        <v>6.7</v>
      </c>
      <c r="AS510" s="34">
        <v>25</v>
      </c>
      <c r="AT510" s="34">
        <v>37</v>
      </c>
      <c r="AU510" s="34">
        <v>48</v>
      </c>
      <c r="AV510" s="34">
        <v>221</v>
      </c>
      <c r="AW510" s="34">
        <v>219</v>
      </c>
      <c r="AX510" s="77">
        <v>64.150000000000006</v>
      </c>
      <c r="AY510" s="49">
        <v>39</v>
      </c>
      <c r="AZ510" s="49">
        <v>45</v>
      </c>
      <c r="BA510" s="49">
        <v>30</v>
      </c>
      <c r="BB510" s="48">
        <f t="shared" si="147"/>
        <v>1.18</v>
      </c>
      <c r="BC510" s="3" t="s">
        <v>85</v>
      </c>
      <c r="BD510" s="412" t="str">
        <f>_xlfn.IFNA(VLOOKUP(BC510,ACCESSORIES!F:J,5,FALSE),"N/A")</f>
        <v>N/A</v>
      </c>
      <c r="BE510" s="3" t="s">
        <v>85</v>
      </c>
      <c r="BF510" s="412" t="str">
        <f>_xlfn.IFNA(VLOOKUP(BE510,ACCESSORIES!F:J,5,FALSE),"N/A")</f>
        <v>N/A</v>
      </c>
      <c r="BG510" s="70">
        <v>36</v>
      </c>
      <c r="BH510" s="50">
        <v>21.141732283464599</v>
      </c>
      <c r="BI510" s="50">
        <v>21.141732283464599</v>
      </c>
      <c r="BJ510" s="50">
        <v>11.929133858267701</v>
      </c>
      <c r="BK510" s="357">
        <f t="shared" si="150"/>
        <v>8.7375807000000152E-2</v>
      </c>
      <c r="BL510" s="74">
        <v>36</v>
      </c>
      <c r="BM510" s="107" t="s">
        <v>3771</v>
      </c>
      <c r="BN510" s="46" t="s">
        <v>3891</v>
      </c>
      <c r="BO510" s="74"/>
      <c r="BP510" s="74"/>
      <c r="BQ510" s="74"/>
      <c r="BR510" s="74"/>
      <c r="BS510" s="74"/>
      <c r="BT510" s="74"/>
      <c r="BU510" s="74"/>
      <c r="BV510" s="74"/>
      <c r="BW510" s="74"/>
      <c r="BX510" s="74"/>
      <c r="BY510" s="300" t="s">
        <v>10298</v>
      </c>
      <c r="BZ510" s="356" t="s">
        <v>10297</v>
      </c>
      <c r="CA510" s="312" t="s">
        <v>10299</v>
      </c>
      <c r="CB510" s="356" t="s">
        <v>10300</v>
      </c>
      <c r="CC510" s="86" t="str">
        <f t="shared" si="153"/>
        <v>MR204 Forged, 18x9, +12mm Offset, 6x135, 87mm Centerbore, Polished - Clear Coat</v>
      </c>
      <c r="CD510" s="74" t="s">
        <v>3719</v>
      </c>
      <c r="CE510" s="74" t="s">
        <v>3720</v>
      </c>
      <c r="CF510" s="74" t="str">
        <f t="shared" si="154"/>
        <v>FORGED (2XX)</v>
      </c>
    </row>
    <row r="511" spans="1:84" s="36" customFormat="1" ht="15" customHeight="1">
      <c r="A511" s="22">
        <f t="shared" si="148"/>
        <v>509</v>
      </c>
      <c r="B511" s="92" t="s">
        <v>84</v>
      </c>
      <c r="C511" s="92" t="s">
        <v>1058</v>
      </c>
      <c r="D511" s="3" t="s">
        <v>10117</v>
      </c>
      <c r="E511" s="84" t="str">
        <f>CONCATENATE(LEFT(D511,5),VLOOKUP(CONCATENATE(O511,"x",P511),'WHEEL PART NUMBER GUIDE'!$B$9:$C$51,2,FALSE),VLOOKUP(CONCATENATE(Q511, W511), 'WHEEL PART NUMBER GUIDE'!$Q$6:$R$98, 2, FALSE),VLOOKUP(Z511,'WHEEL PART NUMBER GUIDE'!$J$8:$K$54,2, FALSE),IF(V511="N/A",IF(ABS(T511)&lt;10,"0"&amp;ABS(T511),ABS(T511)),CONCATENATE(LEFT(V511,1),RIGHT(V511,1))), G511, H511)</f>
        <v>MR204890801112</v>
      </c>
      <c r="F511" s="84" t="str">
        <f t="shared" si="146"/>
        <v>MR204890801112</v>
      </c>
      <c r="G511" s="83"/>
      <c r="H511" s="83"/>
      <c r="I511" s="71" t="s">
        <v>10113</v>
      </c>
      <c r="J511" s="306">
        <v>45721</v>
      </c>
      <c r="K511" s="78" t="s">
        <v>1230</v>
      </c>
      <c r="L511" s="328">
        <v>775</v>
      </c>
      <c r="M511" s="85">
        <f t="shared" si="143"/>
        <v>775</v>
      </c>
      <c r="N511" s="640" t="s">
        <v>11033</v>
      </c>
      <c r="O511" s="3">
        <v>18</v>
      </c>
      <c r="P511" s="8">
        <v>9</v>
      </c>
      <c r="Q511" s="92" t="s">
        <v>1699</v>
      </c>
      <c r="R511" s="3">
        <v>8</v>
      </c>
      <c r="S511" s="3">
        <v>6.5</v>
      </c>
      <c r="T511" s="3">
        <v>12</v>
      </c>
      <c r="U511" s="16">
        <v>5.46</v>
      </c>
      <c r="V511" s="93" t="s">
        <v>85</v>
      </c>
      <c r="W511" s="16">
        <v>130.80000000000001</v>
      </c>
      <c r="X511" s="16">
        <v>32.869999999999997</v>
      </c>
      <c r="Y511" s="47">
        <v>5000</v>
      </c>
      <c r="Z511" s="72" t="s">
        <v>8775</v>
      </c>
      <c r="AA511" s="72" t="s">
        <v>5052</v>
      </c>
      <c r="AB511" s="47" t="str">
        <f t="shared" si="152"/>
        <v>18x9, 8x6.5, 12 OS</v>
      </c>
      <c r="AC511" s="3" t="s">
        <v>10119</v>
      </c>
      <c r="AD511" s="46" t="str">
        <f>IF(AC511="N/A","None",VLOOKUP(AC511,ACCESSORIES!F:N,9,FALSE))</f>
        <v>Push Thru</v>
      </c>
      <c r="AE511" s="82">
        <f>_xlfn.IFNA(VLOOKUP(AC511,ACCESSORIES!F:J,5,FALSE),"N/A")</f>
        <v>99</v>
      </c>
      <c r="AF511" s="80" t="s">
        <v>85</v>
      </c>
      <c r="AG511" s="3" t="s">
        <v>85</v>
      </c>
      <c r="AH511" s="73" t="s">
        <v>85</v>
      </c>
      <c r="AI511" s="3" t="s">
        <v>85</v>
      </c>
      <c r="AJ511" s="9" t="str">
        <f>_xlfn.IFNA(VLOOKUP(AI511,ACCESSORIES!F:J,5,FALSE),"N/A")</f>
        <v>N/A</v>
      </c>
      <c r="AK511" s="74" t="s">
        <v>237</v>
      </c>
      <c r="AL511" s="74" t="s">
        <v>85</v>
      </c>
      <c r="AM511" s="38" t="str">
        <f>_xlfn.IFNA(VLOOKUP(AL511,ACCESSORIES!F:J,5,FALSE),"N/A")</f>
        <v>N/A</v>
      </c>
      <c r="AN511" s="74" t="s">
        <v>85</v>
      </c>
      <c r="AO511" s="74">
        <v>16.2</v>
      </c>
      <c r="AP511" s="74">
        <v>60</v>
      </c>
      <c r="AQ511" s="74">
        <v>200</v>
      </c>
      <c r="AR511" s="34">
        <v>0</v>
      </c>
      <c r="AS511" s="34">
        <v>0</v>
      </c>
      <c r="AT511" s="34">
        <v>29</v>
      </c>
      <c r="AU511" s="34">
        <v>48</v>
      </c>
      <c r="AV511" s="34">
        <v>221</v>
      </c>
      <c r="AW511" s="34">
        <v>219</v>
      </c>
      <c r="AX511" s="77">
        <v>126.2</v>
      </c>
      <c r="AY511" s="49">
        <v>75.5</v>
      </c>
      <c r="AZ511" s="49">
        <v>75.5</v>
      </c>
      <c r="BA511" s="49">
        <v>30</v>
      </c>
      <c r="BB511" s="48">
        <f t="shared" si="147"/>
        <v>1.18</v>
      </c>
      <c r="BC511" s="3" t="s">
        <v>85</v>
      </c>
      <c r="BD511" s="412" t="str">
        <f>_xlfn.IFNA(VLOOKUP(BC511,ACCESSORIES!F:J,5,FALSE),"N/A")</f>
        <v>N/A</v>
      </c>
      <c r="BE511" s="3" t="s">
        <v>85</v>
      </c>
      <c r="BF511" s="412" t="str">
        <f>_xlfn.IFNA(VLOOKUP(BE511,ACCESSORIES!F:J,5,FALSE),"N/A")</f>
        <v>N/A</v>
      </c>
      <c r="BG511" s="70">
        <v>37</v>
      </c>
      <c r="BH511" s="50">
        <v>21.141732283464599</v>
      </c>
      <c r="BI511" s="50">
        <v>21.141732283464599</v>
      </c>
      <c r="BJ511" s="50">
        <v>11.929133858267701</v>
      </c>
      <c r="BK511" s="357">
        <f t="shared" si="150"/>
        <v>8.7375807000000152E-2</v>
      </c>
      <c r="BL511" s="74">
        <v>36</v>
      </c>
      <c r="BM511" s="107" t="s">
        <v>3771</v>
      </c>
      <c r="BN511" s="46" t="s">
        <v>3891</v>
      </c>
      <c r="BO511" s="74"/>
      <c r="BP511" s="74"/>
      <c r="BQ511" s="74"/>
      <c r="BR511" s="74"/>
      <c r="BS511" s="74"/>
      <c r="BT511" s="74"/>
      <c r="BU511" s="74"/>
      <c r="BV511" s="74"/>
      <c r="BW511" s="74"/>
      <c r="BX511" s="74"/>
      <c r="BY511" s="300" t="s">
        <v>10290</v>
      </c>
      <c r="BZ511" s="356" t="s">
        <v>10294</v>
      </c>
      <c r="CA511" s="312" t="s">
        <v>10295</v>
      </c>
      <c r="CB511" s="356" t="s">
        <v>10296</v>
      </c>
      <c r="CC511" s="86" t="str">
        <f t="shared" si="153"/>
        <v>MR204 Forged, 18x9, +12mm Offset, 8x6.5, 130.8mm Centerbore, Polished - Clear Coat</v>
      </c>
      <c r="CD511" s="74" t="s">
        <v>3719</v>
      </c>
      <c r="CE511" s="74" t="s">
        <v>3720</v>
      </c>
      <c r="CF511" s="74" t="str">
        <f t="shared" si="154"/>
        <v>FORGED (2XX)</v>
      </c>
    </row>
    <row r="512" spans="1:84" s="36" customFormat="1" ht="15" customHeight="1">
      <c r="A512" s="22">
        <f t="shared" si="148"/>
        <v>510</v>
      </c>
      <c r="B512" s="92" t="s">
        <v>84</v>
      </c>
      <c r="C512" s="92" t="s">
        <v>1058</v>
      </c>
      <c r="D512" s="3" t="s">
        <v>10117</v>
      </c>
      <c r="E512" s="84" t="str">
        <f>CONCATENATE(LEFT(D512,5),VLOOKUP(CONCATENATE(O512,"x",P512),'WHEEL PART NUMBER GUIDE'!$B$9:$C$51,2,FALSE),VLOOKUP(CONCATENATE(Q512, W512), 'WHEEL PART NUMBER GUIDE'!$Q$6:$R$98, 2, FALSE),VLOOKUP(Z512,'WHEEL PART NUMBER GUIDE'!$J$8:$K$54,2, FALSE),IF(V512="N/A",IF(ABS(T512)&lt;10,"0"&amp;ABS(T512),ABS(T512)),CONCATENATE(LEFT(V512,1),RIGHT(V512,1))), G512, H512)</f>
        <v>MR204890871112</v>
      </c>
      <c r="F512" s="84" t="str">
        <f t="shared" si="146"/>
        <v>MR204890871112</v>
      </c>
      <c r="G512" s="83"/>
      <c r="H512" s="83"/>
      <c r="I512" s="71" t="s">
        <v>10114</v>
      </c>
      <c r="J512" s="306">
        <v>45721</v>
      </c>
      <c r="K512" s="78" t="s">
        <v>1230</v>
      </c>
      <c r="L512" s="328">
        <v>775</v>
      </c>
      <c r="M512" s="85">
        <f t="shared" si="143"/>
        <v>775</v>
      </c>
      <c r="N512" s="640" t="s">
        <v>11033</v>
      </c>
      <c r="O512" s="3">
        <v>18</v>
      </c>
      <c r="P512" s="8">
        <v>9</v>
      </c>
      <c r="Q512" s="92" t="s">
        <v>1700</v>
      </c>
      <c r="R512" s="3">
        <v>8</v>
      </c>
      <c r="S512" s="3">
        <v>170</v>
      </c>
      <c r="T512" s="3">
        <v>12</v>
      </c>
      <c r="U512" s="16">
        <v>5.46</v>
      </c>
      <c r="V512" s="93" t="s">
        <v>85</v>
      </c>
      <c r="W512" s="16">
        <v>130.80000000000001</v>
      </c>
      <c r="X512" s="16">
        <v>32.869999999999997</v>
      </c>
      <c r="Y512" s="47">
        <v>5000</v>
      </c>
      <c r="Z512" s="72" t="s">
        <v>8775</v>
      </c>
      <c r="AA512" s="72" t="s">
        <v>5052</v>
      </c>
      <c r="AB512" s="47" t="str">
        <f t="shared" si="152"/>
        <v>18x9, 8x170, 12 OS</v>
      </c>
      <c r="AC512" s="3" t="s">
        <v>10120</v>
      </c>
      <c r="AD512" s="46" t="str">
        <f>IF(AC512="N/A","None",VLOOKUP(AC512,ACCESSORIES!F:N,9,FALSE))</f>
        <v>Push Thru</v>
      </c>
      <c r="AE512" s="82">
        <f>_xlfn.IFNA(VLOOKUP(AC512,ACCESSORIES!F:J,5,FALSE),"N/A")</f>
        <v>99</v>
      </c>
      <c r="AF512" s="80" t="s">
        <v>85</v>
      </c>
      <c r="AG512" s="3" t="s">
        <v>85</v>
      </c>
      <c r="AH512" s="73" t="s">
        <v>85</v>
      </c>
      <c r="AI512" s="3" t="s">
        <v>85</v>
      </c>
      <c r="AJ512" s="9" t="str">
        <f>_xlfn.IFNA(VLOOKUP(AI512,ACCESSORIES!F:J,5,FALSE),"N/A")</f>
        <v>N/A</v>
      </c>
      <c r="AK512" s="74" t="s">
        <v>237</v>
      </c>
      <c r="AL512" s="74" t="s">
        <v>85</v>
      </c>
      <c r="AM512" s="38" t="str">
        <f>_xlfn.IFNA(VLOOKUP(AL512,ACCESSORIES!F:J,5,FALSE),"N/A")</f>
        <v>N/A</v>
      </c>
      <c r="AN512" s="74" t="s">
        <v>85</v>
      </c>
      <c r="AO512" s="74">
        <v>16.2</v>
      </c>
      <c r="AP512" s="74">
        <v>60</v>
      </c>
      <c r="AQ512" s="74">
        <v>200</v>
      </c>
      <c r="AR512" s="34">
        <v>0</v>
      </c>
      <c r="AS512" s="34">
        <v>0</v>
      </c>
      <c r="AT512" s="34">
        <v>29</v>
      </c>
      <c r="AU512" s="34">
        <v>48</v>
      </c>
      <c r="AV512" s="34">
        <v>221</v>
      </c>
      <c r="AW512" s="34">
        <v>219</v>
      </c>
      <c r="AX512" s="77">
        <v>126.2</v>
      </c>
      <c r="AY512" s="49">
        <v>102.5</v>
      </c>
      <c r="AZ512" s="49">
        <v>102.5</v>
      </c>
      <c r="BA512" s="49">
        <v>30</v>
      </c>
      <c r="BB512" s="48">
        <f t="shared" si="147"/>
        <v>1.18</v>
      </c>
      <c r="BC512" s="3" t="s">
        <v>85</v>
      </c>
      <c r="BD512" s="412" t="str">
        <f>_xlfn.IFNA(VLOOKUP(BC512,ACCESSORIES!F:J,5,FALSE),"N/A")</f>
        <v>N/A</v>
      </c>
      <c r="BE512" s="3" t="s">
        <v>85</v>
      </c>
      <c r="BF512" s="412" t="str">
        <f>_xlfn.IFNA(VLOOKUP(BE512,ACCESSORIES!F:J,5,FALSE),"N/A")</f>
        <v>N/A</v>
      </c>
      <c r="BG512" s="70">
        <v>37</v>
      </c>
      <c r="BH512" s="50">
        <v>21.141732283464599</v>
      </c>
      <c r="BI512" s="50">
        <v>21.141732283464599</v>
      </c>
      <c r="BJ512" s="50">
        <v>11.929133858267701</v>
      </c>
      <c r="BK512" s="357">
        <f t="shared" si="150"/>
        <v>8.7375807000000152E-2</v>
      </c>
      <c r="BL512" s="74">
        <v>36</v>
      </c>
      <c r="BM512" s="107" t="s">
        <v>3771</v>
      </c>
      <c r="BN512" s="46" t="s">
        <v>3891</v>
      </c>
      <c r="BO512" s="74"/>
      <c r="BP512" s="74"/>
      <c r="BQ512" s="74"/>
      <c r="BR512" s="74"/>
      <c r="BS512" s="74"/>
      <c r="BT512" s="74"/>
      <c r="BU512" s="74"/>
      <c r="BV512" s="74"/>
      <c r="BW512" s="74"/>
      <c r="BX512" s="74"/>
      <c r="BY512" s="300" t="s">
        <v>10290</v>
      </c>
      <c r="BZ512" s="356" t="s">
        <v>10294</v>
      </c>
      <c r="CA512" s="312" t="s">
        <v>10295</v>
      </c>
      <c r="CB512" s="356" t="s">
        <v>10296</v>
      </c>
      <c r="CC512" s="86" t="str">
        <f t="shared" si="153"/>
        <v>MR204 Forged, 18x9, +12mm Offset, 8x170, 130.8mm Centerbore, Polished - Clear Coat</v>
      </c>
      <c r="CD512" s="74" t="s">
        <v>3719</v>
      </c>
      <c r="CE512" s="74" t="s">
        <v>3720</v>
      </c>
      <c r="CF512" s="74" t="str">
        <f t="shared" si="154"/>
        <v>FORGED (2XX)</v>
      </c>
    </row>
    <row r="513" spans="1:84" s="36" customFormat="1" ht="15" customHeight="1">
      <c r="A513" s="22">
        <f t="shared" si="148"/>
        <v>511</v>
      </c>
      <c r="B513" s="92" t="s">
        <v>84</v>
      </c>
      <c r="C513" s="92" t="s">
        <v>1058</v>
      </c>
      <c r="D513" s="3" t="s">
        <v>10117</v>
      </c>
      <c r="E513" s="84" t="str">
        <f>CONCATENATE(LEFT(D513,5),VLOOKUP(CONCATENATE(O513,"x",P513),'WHEEL PART NUMBER GUIDE'!$B$9:$C$51,2,FALSE),VLOOKUP(CONCATENATE(Q513, W513), 'WHEEL PART NUMBER GUIDE'!$Q$6:$R$98, 2, FALSE),VLOOKUP(Z513,'WHEEL PART NUMBER GUIDE'!$J$8:$K$54,2, FALSE),IF(V513="N/A",IF(ABS(T513)&lt;10,"0"&amp;ABS(T513),ABS(T513)),CONCATENATE(LEFT(V513,1),RIGHT(V513,1))), G513, H513)</f>
        <v>MR204890881112</v>
      </c>
      <c r="F513" s="84" t="str">
        <f t="shared" si="146"/>
        <v>MR204890881112</v>
      </c>
      <c r="G513" s="83"/>
      <c r="H513" s="83"/>
      <c r="I513" s="71" t="s">
        <v>10115</v>
      </c>
      <c r="J513" s="306">
        <v>45721</v>
      </c>
      <c r="K513" s="78" t="s">
        <v>1230</v>
      </c>
      <c r="L513" s="328">
        <v>775</v>
      </c>
      <c r="M513" s="85">
        <f t="shared" si="143"/>
        <v>775</v>
      </c>
      <c r="N513" s="640" t="s">
        <v>11033</v>
      </c>
      <c r="O513" s="3">
        <v>18</v>
      </c>
      <c r="P513" s="8">
        <v>9</v>
      </c>
      <c r="Q513" s="92" t="s">
        <v>1701</v>
      </c>
      <c r="R513" s="3">
        <v>8</v>
      </c>
      <c r="S513" s="3">
        <v>180</v>
      </c>
      <c r="T513" s="3">
        <v>12</v>
      </c>
      <c r="U513" s="16">
        <v>5.46</v>
      </c>
      <c r="V513" s="93" t="s">
        <v>85</v>
      </c>
      <c r="W513" s="16">
        <v>130.80000000000001</v>
      </c>
      <c r="X513" s="16">
        <v>32.869999999999997</v>
      </c>
      <c r="Y513" s="47">
        <v>5000</v>
      </c>
      <c r="Z513" s="72" t="s">
        <v>8775</v>
      </c>
      <c r="AA513" s="72" t="s">
        <v>5052</v>
      </c>
      <c r="AB513" s="47" t="str">
        <f t="shared" si="152"/>
        <v>18x9, 8x180, 12 OS</v>
      </c>
      <c r="AC513" s="3" t="s">
        <v>10121</v>
      </c>
      <c r="AD513" s="46" t="str">
        <f>IF(AC513="N/A","None",VLOOKUP(AC513,ACCESSORIES!F:N,9,FALSE))</f>
        <v>Push Thru</v>
      </c>
      <c r="AE513" s="82">
        <f>_xlfn.IFNA(VLOOKUP(AC513,ACCESSORIES!F:J,5,FALSE),"N/A")</f>
        <v>99</v>
      </c>
      <c r="AF513" s="80" t="s">
        <v>85</v>
      </c>
      <c r="AG513" s="3" t="s">
        <v>85</v>
      </c>
      <c r="AH513" s="73" t="s">
        <v>85</v>
      </c>
      <c r="AI513" s="3" t="s">
        <v>85</v>
      </c>
      <c r="AJ513" s="9" t="str">
        <f>_xlfn.IFNA(VLOOKUP(AI513,ACCESSORIES!F:J,5,FALSE),"N/A")</f>
        <v>N/A</v>
      </c>
      <c r="AK513" s="74" t="s">
        <v>237</v>
      </c>
      <c r="AL513" s="74" t="s">
        <v>85</v>
      </c>
      <c r="AM513" s="38" t="str">
        <f>_xlfn.IFNA(VLOOKUP(AL513,ACCESSORIES!F:J,5,FALSE),"N/A")</f>
        <v>N/A</v>
      </c>
      <c r="AN513" s="74" t="s">
        <v>85</v>
      </c>
      <c r="AO513" s="74">
        <v>16.2</v>
      </c>
      <c r="AP513" s="74">
        <v>60</v>
      </c>
      <c r="AQ513" s="74">
        <v>210</v>
      </c>
      <c r="AR513" s="34">
        <v>0</v>
      </c>
      <c r="AS513" s="34">
        <v>0</v>
      </c>
      <c r="AT513" s="34">
        <v>25</v>
      </c>
      <c r="AU513" s="34">
        <v>48</v>
      </c>
      <c r="AV513" s="34">
        <v>221</v>
      </c>
      <c r="AW513" s="34">
        <v>219</v>
      </c>
      <c r="AX513" s="77">
        <v>126.2</v>
      </c>
      <c r="AY513" s="49">
        <v>80.5</v>
      </c>
      <c r="AZ513" s="49">
        <v>80.5</v>
      </c>
      <c r="BA513" s="49">
        <v>30</v>
      </c>
      <c r="BB513" s="48">
        <f t="shared" si="147"/>
        <v>1.18</v>
      </c>
      <c r="BC513" s="3" t="s">
        <v>85</v>
      </c>
      <c r="BD513" s="412" t="str">
        <f>_xlfn.IFNA(VLOOKUP(BC513,ACCESSORIES!F:J,5,FALSE),"N/A")</f>
        <v>N/A</v>
      </c>
      <c r="BE513" s="3" t="s">
        <v>85</v>
      </c>
      <c r="BF513" s="412" t="str">
        <f>_xlfn.IFNA(VLOOKUP(BE513,ACCESSORIES!F:J,5,FALSE),"N/A")</f>
        <v>N/A</v>
      </c>
      <c r="BG513" s="70">
        <v>37</v>
      </c>
      <c r="BH513" s="50">
        <v>21.141732283464599</v>
      </c>
      <c r="BI513" s="50">
        <v>21.141732283464599</v>
      </c>
      <c r="BJ513" s="50">
        <v>11.929133858267701</v>
      </c>
      <c r="BK513" s="357">
        <f t="shared" si="150"/>
        <v>8.7375807000000152E-2</v>
      </c>
      <c r="BL513" s="74">
        <v>36</v>
      </c>
      <c r="BM513" s="107" t="s">
        <v>3771</v>
      </c>
      <c r="BN513" s="46" t="s">
        <v>3891</v>
      </c>
      <c r="BO513" s="74"/>
      <c r="BP513" s="74"/>
      <c r="BQ513" s="74"/>
      <c r="BR513" s="74"/>
      <c r="BS513" s="74"/>
      <c r="BT513" s="74"/>
      <c r="BU513" s="74"/>
      <c r="BV513" s="74"/>
      <c r="BW513" s="74"/>
      <c r="BX513" s="74"/>
      <c r="BY513" s="300" t="s">
        <v>10290</v>
      </c>
      <c r="BZ513" s="356" t="s">
        <v>10294</v>
      </c>
      <c r="CA513" s="312" t="s">
        <v>10295</v>
      </c>
      <c r="CB513" s="356" t="s">
        <v>10296</v>
      </c>
      <c r="CC513" s="86" t="str">
        <f t="shared" si="153"/>
        <v>MR204 Forged, 18x9, +12mm Offset, 8x180, 130.8mm Centerbore, Polished - Clear Coat</v>
      </c>
      <c r="CD513" s="74" t="s">
        <v>3719</v>
      </c>
      <c r="CE513" s="74" t="s">
        <v>3720</v>
      </c>
      <c r="CF513" s="74" t="str">
        <f t="shared" si="154"/>
        <v>FORGED (2XX)</v>
      </c>
    </row>
    <row r="514" spans="1:84" s="36" customFormat="1" ht="15" customHeight="1">
      <c r="A514" s="22">
        <f t="shared" si="148"/>
        <v>512</v>
      </c>
      <c r="B514" s="92" t="s">
        <v>84</v>
      </c>
      <c r="C514" s="92" t="s">
        <v>1058</v>
      </c>
      <c r="D514" s="3" t="s">
        <v>5790</v>
      </c>
      <c r="E514" s="84" t="str">
        <f>CONCATENATE(LEFT(D514,5),VLOOKUP(CONCATENATE(O514,"x",P514),'WHEEL PART NUMBER GUIDE'!$B$9:$C$51,2,FALSE),VLOOKUP(CONCATENATE(Q514, W514), 'WHEEL PART NUMBER GUIDE'!$Q$6:$R$98, 2, FALSE),VLOOKUP(Z514,'WHEEL PART NUMBER GUIDE'!$J$8:$K$54,2, FALSE),IF(V514="N/A",IF(ABS(T514)&lt;10,"0"&amp;ABS(T514),ABS(T514)),CONCATENATE(LEFT(V514,1),RIGHT(V514,1))), G514, H514)</f>
        <v>MR20789070325R</v>
      </c>
      <c r="F514" s="84" t="str">
        <f t="shared" si="146"/>
        <v>MR20789070325R</v>
      </c>
      <c r="G514" s="83"/>
      <c r="H514" s="83" t="s">
        <v>4379</v>
      </c>
      <c r="I514" s="71" t="s">
        <v>5791</v>
      </c>
      <c r="J514" s="305">
        <v>44741.441558275466</v>
      </c>
      <c r="K514" s="78" t="s">
        <v>1230</v>
      </c>
      <c r="L514" s="328">
        <v>1025</v>
      </c>
      <c r="M514" s="85">
        <f t="shared" si="143"/>
        <v>1025</v>
      </c>
      <c r="N514" s="630"/>
      <c r="O514" s="3">
        <v>18</v>
      </c>
      <c r="P514" s="8">
        <v>9</v>
      </c>
      <c r="Q514" s="92" t="str">
        <f t="shared" si="149"/>
        <v>6x6.5</v>
      </c>
      <c r="R514" s="92">
        <v>6</v>
      </c>
      <c r="S514" s="92">
        <v>6.5</v>
      </c>
      <c r="T514" s="3">
        <v>25</v>
      </c>
      <c r="U514" s="16">
        <v>6.2</v>
      </c>
      <c r="V514" s="93" t="s">
        <v>85</v>
      </c>
      <c r="W514" s="16">
        <v>108</v>
      </c>
      <c r="X514" s="8">
        <v>33.5</v>
      </c>
      <c r="Y514" s="47">
        <v>4000</v>
      </c>
      <c r="Z514" s="72" t="s">
        <v>5159</v>
      </c>
      <c r="AA514" s="72" t="s">
        <v>173</v>
      </c>
      <c r="AB514" s="47" t="str">
        <f t="shared" si="142"/>
        <v>18x9, 6x6.5, 25 OS, 4000 lbs</v>
      </c>
      <c r="AC514" s="3" t="s">
        <v>85</v>
      </c>
      <c r="AD514" s="46" t="str">
        <f>IF(AC514="N/A","None",VLOOKUP(AC514,ACCESSORIES!F:N,9,FALSE))</f>
        <v>None</v>
      </c>
      <c r="AE514" s="82" t="str">
        <f>_xlfn.IFNA(VLOOKUP(AC514,ACCESSORIES!F:J,5,FALSE),"N/A")</f>
        <v>N/A</v>
      </c>
      <c r="AF514" s="3" t="s">
        <v>85</v>
      </c>
      <c r="AG514" s="3" t="s">
        <v>85</v>
      </c>
      <c r="AH514" s="3" t="s">
        <v>85</v>
      </c>
      <c r="AI514" s="3" t="s">
        <v>85</v>
      </c>
      <c r="AJ514" s="9" t="str">
        <f>_xlfn.IFNA(VLOOKUP(AI514,ACCESSORIES!F:J,5,FALSE),"N/A")</f>
        <v>N/A</v>
      </c>
      <c r="AK514" s="74" t="s">
        <v>237</v>
      </c>
      <c r="AL514" s="74" t="s">
        <v>85</v>
      </c>
      <c r="AM514" s="38" t="str">
        <f>_xlfn.IFNA(VLOOKUP(AL514,ACCESSORIES!F:J,5,FALSE),"N/A")</f>
        <v>N/A</v>
      </c>
      <c r="AN514" s="74" t="s">
        <v>85</v>
      </c>
      <c r="AO514" s="74">
        <v>18.3</v>
      </c>
      <c r="AP514" s="74">
        <v>90</v>
      </c>
      <c r="AQ514" s="74">
        <v>210</v>
      </c>
      <c r="AR514" s="34">
        <v>0</v>
      </c>
      <c r="AS514" s="34">
        <v>0</v>
      </c>
      <c r="AT514" s="34">
        <v>22</v>
      </c>
      <c r="AU514" s="34">
        <v>32</v>
      </c>
      <c r="AV514" s="34">
        <v>221</v>
      </c>
      <c r="AW514" s="34">
        <v>215</v>
      </c>
      <c r="AX514" s="77">
        <v>108</v>
      </c>
      <c r="AY514" s="49" t="s">
        <v>5807</v>
      </c>
      <c r="AZ514" s="49" t="s">
        <v>5807</v>
      </c>
      <c r="BA514" s="49">
        <v>36</v>
      </c>
      <c r="BB514" s="48">
        <f t="shared" si="147"/>
        <v>1.42</v>
      </c>
      <c r="BC514" s="3" t="s">
        <v>85</v>
      </c>
      <c r="BD514" s="412" t="str">
        <f>_xlfn.IFNA(VLOOKUP(BC514,ACCESSORIES!F:J,5,FALSE),"N/A")</f>
        <v>N/A</v>
      </c>
      <c r="BE514" s="3" t="s">
        <v>85</v>
      </c>
      <c r="BF514" s="412" t="str">
        <f>_xlfn.IFNA(VLOOKUP(BE514,ACCESSORIES!F:J,5,FALSE),"N/A")</f>
        <v>N/A</v>
      </c>
      <c r="BG514" s="70">
        <v>38</v>
      </c>
      <c r="BH514" s="50">
        <v>21.141732283464599</v>
      </c>
      <c r="BI514" s="50">
        <v>21.141732283464599</v>
      </c>
      <c r="BJ514" s="50">
        <v>11.929133858267701</v>
      </c>
      <c r="BK514" s="357">
        <f t="shared" si="150"/>
        <v>8.7375807000000152E-2</v>
      </c>
      <c r="BL514" s="73">
        <v>36</v>
      </c>
      <c r="BM514" s="107" t="s">
        <v>3771</v>
      </c>
      <c r="BN514" s="46" t="s">
        <v>3891</v>
      </c>
      <c r="BO514" s="74"/>
      <c r="BP514" s="74"/>
      <c r="BQ514" s="74"/>
      <c r="BR514" s="74"/>
      <c r="BS514" s="74"/>
      <c r="BT514" s="74"/>
      <c r="BU514" s="74"/>
      <c r="BV514" s="74"/>
      <c r="BW514" s="74"/>
      <c r="BX514" s="74"/>
      <c r="BY514" s="300" t="s">
        <v>8430</v>
      </c>
      <c r="BZ514" s="356" t="s">
        <v>8431</v>
      </c>
      <c r="CA514" s="312" t="s">
        <v>8432</v>
      </c>
      <c r="CB514" s="356" t="s">
        <v>8433</v>
      </c>
      <c r="CC514" s="86" t="str">
        <f t="shared" si="151"/>
        <v>MR207 Beadgrip, 18x9, +25mm Offset, 6x6.5, 108mm Centerbore, Machined - Raw, Race Drilled</v>
      </c>
      <c r="CD514" s="74" t="s">
        <v>3719</v>
      </c>
      <c r="CE514" s="74" t="s">
        <v>3720</v>
      </c>
      <c r="CF514" s="74" t="str">
        <f t="shared" si="145"/>
        <v>FORGED (2XX)</v>
      </c>
    </row>
    <row r="515" spans="1:84" s="36" customFormat="1" ht="15" customHeight="1">
      <c r="A515" s="22">
        <f t="shared" si="148"/>
        <v>513</v>
      </c>
      <c r="B515" s="92" t="s">
        <v>84</v>
      </c>
      <c r="C515" s="92" t="s">
        <v>1058</v>
      </c>
      <c r="D515" s="3" t="s">
        <v>5790</v>
      </c>
      <c r="E515" s="84" t="str">
        <f>CONCATENATE(LEFT(D515,5),VLOOKUP(CONCATENATE(O515,"x",P515),'WHEEL PART NUMBER GUIDE'!$B$9:$C$51,2,FALSE),VLOOKUP(CONCATENATE(Q515, W515), 'WHEEL PART NUMBER GUIDE'!$Q$6:$R$98, 2, FALSE),VLOOKUP(Z515,'WHEEL PART NUMBER GUIDE'!$J$8:$K$54,2, FALSE),IF(V515="N/A",IF(ABS(T515)&lt;10,"0"&amp;ABS(T515),ABS(T515)),CONCATENATE(LEFT(V515,1),RIGHT(V515,1))), G515, H515)</f>
        <v>MR20789070312NR</v>
      </c>
      <c r="F515" s="84" t="str">
        <f t="shared" si="146"/>
        <v>MR20789070312NR</v>
      </c>
      <c r="G515" s="83" t="s">
        <v>2095</v>
      </c>
      <c r="H515" s="83" t="s">
        <v>4379</v>
      </c>
      <c r="I515" s="71" t="s">
        <v>5792</v>
      </c>
      <c r="J515" s="305">
        <v>44741.442184236112</v>
      </c>
      <c r="K515" s="78" t="s">
        <v>1230</v>
      </c>
      <c r="L515" s="328">
        <v>1025</v>
      </c>
      <c r="M515" s="85">
        <f t="shared" ref="M515:M570" si="155">IF(K515="Coming Soon",L515,IF(K515="Active",L515,""))</f>
        <v>1025</v>
      </c>
      <c r="N515" s="630"/>
      <c r="O515" s="3">
        <v>18</v>
      </c>
      <c r="P515" s="8">
        <v>9</v>
      </c>
      <c r="Q515" s="92" t="str">
        <f t="shared" si="149"/>
        <v>6x6.5</v>
      </c>
      <c r="R515" s="92">
        <v>6</v>
      </c>
      <c r="S515" s="92">
        <v>6.5</v>
      </c>
      <c r="T515" s="3">
        <v>-12</v>
      </c>
      <c r="U515" s="16">
        <v>4.5999999999999996</v>
      </c>
      <c r="V515" s="93" t="s">
        <v>85</v>
      </c>
      <c r="W515" s="16">
        <v>108</v>
      </c>
      <c r="X515" s="8">
        <v>33.299999999999997</v>
      </c>
      <c r="Y515" s="47">
        <v>4000</v>
      </c>
      <c r="Z515" s="72" t="s">
        <v>5159</v>
      </c>
      <c r="AA515" s="72" t="s">
        <v>173</v>
      </c>
      <c r="AB515" s="47" t="str">
        <f t="shared" si="142"/>
        <v>18x9, 6x6.5, -12 OS, 4000 lbs</v>
      </c>
      <c r="AC515" s="3" t="s">
        <v>85</v>
      </c>
      <c r="AD515" s="46" t="str">
        <f>IF(AC515="N/A","None",VLOOKUP(AC515,ACCESSORIES!F:N,9,FALSE))</f>
        <v>None</v>
      </c>
      <c r="AE515" s="82" t="str">
        <f>_xlfn.IFNA(VLOOKUP(AC515,ACCESSORIES!F:J,5,FALSE),"N/A")</f>
        <v>N/A</v>
      </c>
      <c r="AF515" s="3" t="s">
        <v>85</v>
      </c>
      <c r="AG515" s="3" t="s">
        <v>85</v>
      </c>
      <c r="AH515" s="3" t="s">
        <v>85</v>
      </c>
      <c r="AI515" s="3" t="s">
        <v>85</v>
      </c>
      <c r="AJ515" s="9" t="str">
        <f>_xlfn.IFNA(VLOOKUP(AI515,ACCESSORIES!F:J,5,FALSE),"N/A")</f>
        <v>N/A</v>
      </c>
      <c r="AK515" s="74" t="s">
        <v>237</v>
      </c>
      <c r="AL515" s="74" t="s">
        <v>85</v>
      </c>
      <c r="AM515" s="38" t="str">
        <f>_xlfn.IFNA(VLOOKUP(AL515,ACCESSORIES!F:J,5,FALSE),"N/A")</f>
        <v>N/A</v>
      </c>
      <c r="AN515" s="74" t="s">
        <v>85</v>
      </c>
      <c r="AO515" s="74">
        <v>18.3</v>
      </c>
      <c r="AP515" s="74">
        <v>90</v>
      </c>
      <c r="AQ515" s="74">
        <v>205</v>
      </c>
      <c r="AR515" s="34">
        <v>0</v>
      </c>
      <c r="AS515" s="34">
        <v>0</v>
      </c>
      <c r="AT515" s="34">
        <v>45</v>
      </c>
      <c r="AU515" s="34">
        <v>64</v>
      </c>
      <c r="AV515" s="34">
        <v>221</v>
      </c>
      <c r="AW515" s="34">
        <v>220</v>
      </c>
      <c r="AX515" s="77">
        <v>108</v>
      </c>
      <c r="AY515" s="49" t="s">
        <v>5807</v>
      </c>
      <c r="AZ515" s="49" t="s">
        <v>5807</v>
      </c>
      <c r="BA515" s="49">
        <v>31</v>
      </c>
      <c r="BB515" s="48">
        <f t="shared" si="147"/>
        <v>1.22</v>
      </c>
      <c r="BC515" s="3" t="s">
        <v>85</v>
      </c>
      <c r="BD515" s="412" t="str">
        <f>_xlfn.IFNA(VLOOKUP(BC515,ACCESSORIES!F:J,5,FALSE),"N/A")</f>
        <v>N/A</v>
      </c>
      <c r="BE515" s="3" t="s">
        <v>85</v>
      </c>
      <c r="BF515" s="412" t="str">
        <f>_xlfn.IFNA(VLOOKUP(BE515,ACCESSORIES!F:J,5,FALSE),"N/A")</f>
        <v>N/A</v>
      </c>
      <c r="BG515" s="70">
        <v>38</v>
      </c>
      <c r="BH515" s="50">
        <v>21.141732283464599</v>
      </c>
      <c r="BI515" s="50">
        <v>21.141732283464599</v>
      </c>
      <c r="BJ515" s="50">
        <v>11.929133858267701</v>
      </c>
      <c r="BK515" s="357">
        <f t="shared" si="150"/>
        <v>8.7375807000000152E-2</v>
      </c>
      <c r="BL515" s="73">
        <v>36</v>
      </c>
      <c r="BM515" s="107" t="s">
        <v>3771</v>
      </c>
      <c r="BN515" s="46" t="s">
        <v>3891</v>
      </c>
      <c r="BO515" s="74"/>
      <c r="BP515" s="74"/>
      <c r="BQ515" s="74"/>
      <c r="BR515" s="74"/>
      <c r="BS515" s="74"/>
      <c r="BT515" s="74"/>
      <c r="BU515" s="74"/>
      <c r="BV515" s="74"/>
      <c r="BW515" s="74"/>
      <c r="BX515" s="74"/>
      <c r="BY515" s="300" t="s">
        <v>8430</v>
      </c>
      <c r="BZ515" s="356" t="s">
        <v>8431</v>
      </c>
      <c r="CA515" s="312" t="s">
        <v>8432</v>
      </c>
      <c r="CB515" s="356" t="s">
        <v>8433</v>
      </c>
      <c r="CC515" s="86" t="str">
        <f t="shared" si="151"/>
        <v>MR207 Beadgrip, 18x9, -12mm Offset, 6x6.5, 108mm Centerbore, Machined - Raw, Race Drilled</v>
      </c>
      <c r="CD515" s="74" t="s">
        <v>3719</v>
      </c>
      <c r="CE515" s="74" t="s">
        <v>3720</v>
      </c>
      <c r="CF515" s="74" t="str">
        <f t="shared" si="145"/>
        <v>FORGED (2XX)</v>
      </c>
    </row>
    <row r="516" spans="1:84" s="36" customFormat="1" ht="15" customHeight="1">
      <c r="A516" s="22">
        <f t="shared" si="148"/>
        <v>514</v>
      </c>
      <c r="B516" s="92" t="s">
        <v>84</v>
      </c>
      <c r="C516" s="92" t="s">
        <v>1058</v>
      </c>
      <c r="D516" s="3" t="s">
        <v>6014</v>
      </c>
      <c r="E516" s="84" t="s">
        <v>7475</v>
      </c>
      <c r="F516" s="84" t="str">
        <f t="shared" si="146"/>
        <v>MR20789570318BNR</v>
      </c>
      <c r="G516" s="83" t="s">
        <v>1095</v>
      </c>
      <c r="H516" s="83" t="s">
        <v>2095</v>
      </c>
      <c r="I516" s="71" t="s">
        <v>6601</v>
      </c>
      <c r="J516" s="102">
        <v>45120.395747835646</v>
      </c>
      <c r="K516" s="78" t="s">
        <v>1230</v>
      </c>
      <c r="L516" s="328">
        <v>1199</v>
      </c>
      <c r="M516" s="85">
        <f t="shared" si="155"/>
        <v>1199</v>
      </c>
      <c r="N516" s="630"/>
      <c r="O516" s="3">
        <v>18</v>
      </c>
      <c r="P516" s="8">
        <v>9.5</v>
      </c>
      <c r="Q516" s="92" t="str">
        <f t="shared" si="149"/>
        <v>6x6.5</v>
      </c>
      <c r="R516" s="92">
        <v>6</v>
      </c>
      <c r="S516" s="92">
        <v>6.5</v>
      </c>
      <c r="T516" s="3">
        <v>-18</v>
      </c>
      <c r="U516" s="16">
        <v>4.74</v>
      </c>
      <c r="V516" s="93" t="s">
        <v>85</v>
      </c>
      <c r="W516" s="16">
        <v>108.71</v>
      </c>
      <c r="X516" s="8">
        <v>42.62</v>
      </c>
      <c r="Y516" s="47">
        <v>4000</v>
      </c>
      <c r="Z516" s="72" t="s">
        <v>5159</v>
      </c>
      <c r="AA516" s="72" t="s">
        <v>173</v>
      </c>
      <c r="AB516" s="47" t="str">
        <f t="shared" si="142"/>
        <v>18x9.5, 6x6.5, -18 OS, 4000 lbs</v>
      </c>
      <c r="AC516" s="3" t="s">
        <v>85</v>
      </c>
      <c r="AD516" s="46" t="str">
        <f>IF(AC516="N/A","None",VLOOKUP(AC516,ACCESSORIES!F:N,9,FALSE))</f>
        <v>None</v>
      </c>
      <c r="AE516" s="82" t="str">
        <f>_xlfn.IFNA(VLOOKUP(AC516,ACCESSORIES!F:J,5,FALSE),"N/A")</f>
        <v>N/A</v>
      </c>
      <c r="AF516" s="3" t="s">
        <v>85</v>
      </c>
      <c r="AG516" s="3" t="s">
        <v>85</v>
      </c>
      <c r="AH516" s="3" t="s">
        <v>85</v>
      </c>
      <c r="AI516" s="3" t="s">
        <v>85</v>
      </c>
      <c r="AJ516" s="9" t="str">
        <f>_xlfn.IFNA(VLOOKUP(AI516,ACCESSORIES!F:J,5,FALSE),"N/A")</f>
        <v>N/A</v>
      </c>
      <c r="AK516" s="74" t="s">
        <v>237</v>
      </c>
      <c r="AL516" s="74" t="s">
        <v>85</v>
      </c>
      <c r="AM516" s="38" t="str">
        <f>_xlfn.IFNA(VLOOKUP(AL516,ACCESSORIES!F:J,5,FALSE),"N/A")</f>
        <v>N/A</v>
      </c>
      <c r="AN516" s="74" t="s">
        <v>85</v>
      </c>
      <c r="AO516" s="74">
        <v>18.3</v>
      </c>
      <c r="AP516" s="74">
        <v>90</v>
      </c>
      <c r="AQ516" s="74">
        <v>205</v>
      </c>
      <c r="AR516" s="34">
        <v>0</v>
      </c>
      <c r="AS516" s="34">
        <v>0</v>
      </c>
      <c r="AT516" s="34">
        <v>50</v>
      </c>
      <c r="AU516" s="34">
        <v>68.900000000000006</v>
      </c>
      <c r="AV516" s="34">
        <v>222</v>
      </c>
      <c r="AW516" s="34">
        <v>220</v>
      </c>
      <c r="AX516" s="48" t="s">
        <v>5807</v>
      </c>
      <c r="AY516" s="49" t="s">
        <v>5807</v>
      </c>
      <c r="AZ516" s="49" t="s">
        <v>5807</v>
      </c>
      <c r="BA516" s="49">
        <v>46</v>
      </c>
      <c r="BB516" s="48">
        <f t="shared" si="147"/>
        <v>1.81</v>
      </c>
      <c r="BC516" s="3" t="s">
        <v>6016</v>
      </c>
      <c r="BD516" s="412">
        <f>_xlfn.IFNA(VLOOKUP(BC516,ACCESSORIES!F:J,5,FALSE),"N/A")</f>
        <v>259</v>
      </c>
      <c r="BE516" s="3" t="s">
        <v>4661</v>
      </c>
      <c r="BF516" s="412">
        <f>_xlfn.IFNA(VLOOKUP(BE516,ACCESSORIES!F:J,5,FALSE),"N/A")</f>
        <v>11</v>
      </c>
      <c r="BG516" s="70">
        <v>48</v>
      </c>
      <c r="BH516" s="50">
        <v>21.141732283464599</v>
      </c>
      <c r="BI516" s="50">
        <v>21.141732283464599</v>
      </c>
      <c r="BJ516" s="50">
        <v>12.42</v>
      </c>
      <c r="BK516" s="357">
        <f t="shared" si="150"/>
        <v>9.0971191692000269E-2</v>
      </c>
      <c r="BL516" s="73">
        <v>36</v>
      </c>
      <c r="BM516" s="107" t="s">
        <v>3771</v>
      </c>
      <c r="BN516" s="46" t="s">
        <v>3891</v>
      </c>
      <c r="BO516" s="74"/>
      <c r="BP516" s="74"/>
      <c r="BQ516" s="74"/>
      <c r="BR516" s="74"/>
      <c r="BS516" s="74"/>
      <c r="BT516" s="74"/>
      <c r="BU516" s="74"/>
      <c r="BV516" s="74"/>
      <c r="BW516" s="74"/>
      <c r="BX516" s="74"/>
      <c r="BY516" s="300" t="s">
        <v>8430</v>
      </c>
      <c r="BZ516" s="356" t="s">
        <v>8431</v>
      </c>
      <c r="CA516" s="312" t="s">
        <v>8432</v>
      </c>
      <c r="CB516" s="356" t="s">
        <v>8433</v>
      </c>
      <c r="CC516" s="86" t="s">
        <v>7499</v>
      </c>
      <c r="CD516" s="74" t="s">
        <v>3719</v>
      </c>
      <c r="CE516" s="74" t="s">
        <v>3720</v>
      </c>
      <c r="CF516" s="74" t="str">
        <f t="shared" si="145"/>
        <v>FORGED (2XX)</v>
      </c>
    </row>
    <row r="517" spans="1:84" s="36" customFormat="1" ht="15" customHeight="1">
      <c r="A517" s="22">
        <f t="shared" si="148"/>
        <v>515</v>
      </c>
      <c r="B517" s="92" t="s">
        <v>84</v>
      </c>
      <c r="C517" s="92" t="s">
        <v>1058</v>
      </c>
      <c r="D517" s="3" t="s">
        <v>6014</v>
      </c>
      <c r="E517" s="84" t="str">
        <f>CONCATENATE(LEFT(D517,5),VLOOKUP(CONCATENATE(O517,"x",P517),'WHEEL PART NUMBER GUIDE'!$B$9:$C$51,2,FALSE),VLOOKUP(CONCATENATE(Q517, W517), 'WHEEL PART NUMBER GUIDE'!$Q$6:$R$98, 2, FALSE),VLOOKUP(Z517,'WHEEL PART NUMBER GUIDE'!$J$8:$K$54,2, FALSE),IF(V517="N/A",IF(ABS(T517)&lt;10,"0"&amp;ABS(T517),ABS(T517)),CONCATENATE(LEFT(V517,1),RIGHT(V517,1))), G517, H517)</f>
        <v>MR20789570320BR</v>
      </c>
      <c r="F517" s="84" t="str">
        <f t="shared" si="146"/>
        <v>MR20789570320BR</v>
      </c>
      <c r="G517" s="83" t="s">
        <v>1095</v>
      </c>
      <c r="H517" s="83" t="s">
        <v>4379</v>
      </c>
      <c r="I517" s="71" t="s">
        <v>6018</v>
      </c>
      <c r="J517" s="305">
        <v>44930.433715277781</v>
      </c>
      <c r="K517" s="78" t="s">
        <v>1230</v>
      </c>
      <c r="L517" s="328">
        <v>1149</v>
      </c>
      <c r="M517" s="85">
        <f t="shared" si="155"/>
        <v>1149</v>
      </c>
      <c r="N517" s="630"/>
      <c r="O517" s="3">
        <v>18</v>
      </c>
      <c r="P517" s="8">
        <v>9.5</v>
      </c>
      <c r="Q517" s="92" t="str">
        <f t="shared" si="149"/>
        <v>6x6.5</v>
      </c>
      <c r="R517" s="92">
        <v>6</v>
      </c>
      <c r="S517" s="92">
        <v>6.5</v>
      </c>
      <c r="T517" s="3">
        <v>20</v>
      </c>
      <c r="U517" s="16">
        <v>6.2</v>
      </c>
      <c r="V517" s="93" t="s">
        <v>85</v>
      </c>
      <c r="W517" s="16">
        <v>108.71</v>
      </c>
      <c r="X517" s="8">
        <v>40.700000000000003</v>
      </c>
      <c r="Y517" s="47">
        <v>4000</v>
      </c>
      <c r="Z517" s="72" t="s">
        <v>5159</v>
      </c>
      <c r="AA517" s="72" t="s">
        <v>173</v>
      </c>
      <c r="AB517" s="47" t="str">
        <f t="shared" si="142"/>
        <v>18x9.5, 6x6.5, 20 OS, 4000 lbs</v>
      </c>
      <c r="AC517" s="3" t="s">
        <v>85</v>
      </c>
      <c r="AD517" s="46" t="str">
        <f>IF(AC517="N/A","None",VLOOKUP(AC517,ACCESSORIES!F:N,9,FALSE))</f>
        <v>None</v>
      </c>
      <c r="AE517" s="82" t="str">
        <f>_xlfn.IFNA(VLOOKUP(AC517,ACCESSORIES!F:J,5,FALSE),"N/A")</f>
        <v>N/A</v>
      </c>
      <c r="AF517" s="3" t="s">
        <v>85</v>
      </c>
      <c r="AG517" s="3" t="s">
        <v>85</v>
      </c>
      <c r="AH517" s="3" t="s">
        <v>85</v>
      </c>
      <c r="AI517" s="3" t="s">
        <v>85</v>
      </c>
      <c r="AJ517" s="9" t="str">
        <f>_xlfn.IFNA(VLOOKUP(AI517,ACCESSORIES!F:J,5,FALSE),"N/A")</f>
        <v>N/A</v>
      </c>
      <c r="AK517" s="74" t="s">
        <v>237</v>
      </c>
      <c r="AL517" s="74" t="s">
        <v>85</v>
      </c>
      <c r="AM517" s="38" t="str">
        <f>_xlfn.IFNA(VLOOKUP(AL517,ACCESSORIES!F:J,5,FALSE),"N/A")</f>
        <v>N/A</v>
      </c>
      <c r="AN517" s="74" t="s">
        <v>85</v>
      </c>
      <c r="AO517" s="74">
        <v>18.3</v>
      </c>
      <c r="AP517" s="74">
        <v>90</v>
      </c>
      <c r="AQ517" s="74">
        <v>210</v>
      </c>
      <c r="AR517" s="34">
        <v>0</v>
      </c>
      <c r="AS517" s="34">
        <v>0</v>
      </c>
      <c r="AT517" s="34">
        <v>22.1</v>
      </c>
      <c r="AU517" s="34">
        <v>32.1</v>
      </c>
      <c r="AV517" s="34">
        <v>221</v>
      </c>
      <c r="AW517" s="34">
        <v>215</v>
      </c>
      <c r="AX517" s="77">
        <v>108.71</v>
      </c>
      <c r="AY517" s="49" t="s">
        <v>5807</v>
      </c>
      <c r="AZ517" s="49" t="s">
        <v>5807</v>
      </c>
      <c r="BA517" s="49">
        <v>44</v>
      </c>
      <c r="BB517" s="48">
        <f t="shared" si="147"/>
        <v>1.73</v>
      </c>
      <c r="BC517" s="3" t="s">
        <v>6016</v>
      </c>
      <c r="BD517" s="412">
        <f>_xlfn.IFNA(VLOOKUP(BC517,ACCESSORIES!F:J,5,FALSE),"N/A")</f>
        <v>259</v>
      </c>
      <c r="BE517" s="3" t="s">
        <v>4661</v>
      </c>
      <c r="BF517" s="412">
        <f>_xlfn.IFNA(VLOOKUP(BE517,ACCESSORIES!F:J,5,FALSE),"N/A")</f>
        <v>11</v>
      </c>
      <c r="BG517" s="70">
        <v>46</v>
      </c>
      <c r="BH517" s="50">
        <v>21.141732283464599</v>
      </c>
      <c r="BI517" s="50">
        <v>21.141732283464599</v>
      </c>
      <c r="BJ517" s="50">
        <v>12.42</v>
      </c>
      <c r="BK517" s="357">
        <f t="shared" si="150"/>
        <v>9.0971191692000269E-2</v>
      </c>
      <c r="BL517" s="73">
        <v>36</v>
      </c>
      <c r="BM517" s="107" t="s">
        <v>3771</v>
      </c>
      <c r="BN517" s="46" t="s">
        <v>3891</v>
      </c>
      <c r="BO517" s="74"/>
      <c r="BP517" s="74"/>
      <c r="BQ517" s="74"/>
      <c r="BR517" s="74"/>
      <c r="BS517" s="74"/>
      <c r="BT517" s="74"/>
      <c r="BU517" s="74"/>
      <c r="BV517" s="74"/>
      <c r="BW517" s="74"/>
      <c r="BX517" s="74"/>
      <c r="BY517" s="300" t="s">
        <v>8430</v>
      </c>
      <c r="BZ517" s="356" t="s">
        <v>8431</v>
      </c>
      <c r="CA517" s="312" t="s">
        <v>8432</v>
      </c>
      <c r="CB517" s="356" t="s">
        <v>8433</v>
      </c>
      <c r="CC517" s="86" t="str">
        <f t="shared" ref="CC517:CC556" si="156">CONCATENATE(IF(K517="Closeout","CLOSEOUT - ",""),D517,", ",O517,"x",P517,", ",IF(V517="N/A","",CONCATENATE(V517,"/")),IF(T517&gt;0,CONCATENATE("+",T517),T517),"mm Offset, ",Q517,", ",W517,"mm Centerbore, ",PROPER(Z517),IF(H517="R",", Race Drilled",""),"",IF(BE517="N/A","",CONCATENATE(", w/ ",BE517)))</f>
        <v>MR207 Beadlock, 18x9.5, +20mm Offset, 6x6.5, 108.71mm Centerbore, Machined - Raw, Race Drilled, w/ BH-H24125-38</v>
      </c>
      <c r="CD517" s="74" t="s">
        <v>3719</v>
      </c>
      <c r="CE517" s="74" t="s">
        <v>3720</v>
      </c>
      <c r="CF517" s="74" t="str">
        <f t="shared" si="145"/>
        <v>FORGED (2XX)</v>
      </c>
    </row>
    <row r="518" spans="1:84" s="36" customFormat="1" ht="15" customHeight="1">
      <c r="A518" s="22">
        <f t="shared" si="148"/>
        <v>516</v>
      </c>
      <c r="B518" s="92" t="s">
        <v>84</v>
      </c>
      <c r="C518" s="92" t="s">
        <v>1059</v>
      </c>
      <c r="D518" s="3" t="s">
        <v>1407</v>
      </c>
      <c r="E518" s="84" t="str">
        <f>CONCATENATE(LEFT(D518,5),VLOOKUP(CONCATENATE(O518,"x",P518),'WHEEL PART NUMBER GUIDE'!$B$9:$C$51,2,FALSE),VLOOKUP(CONCATENATE(Q518, W518), 'WHEEL PART NUMBER GUIDE'!$Q$6:$R$98, 2, FALSE),VLOOKUP(Z518,'WHEEL PART NUMBER GUIDE'!$J$8:$K$54,2, FALSE),IF(V518="N/A",IF(ABS(T518)&lt;10,"0"&amp;ABS(T518),ABS(T518)),CONCATENATE(LEFT(V518,1),RIGHT(V518,1))), G518, H518)</f>
        <v>MR50257051515SC</v>
      </c>
      <c r="F518" s="84" t="str">
        <f t="shared" si="146"/>
        <v>MR50257051515SC</v>
      </c>
      <c r="G518" s="83" t="s">
        <v>2087</v>
      </c>
      <c r="H518" s="83" t="s">
        <v>1097</v>
      </c>
      <c r="I518" s="71" t="s">
        <v>1408</v>
      </c>
      <c r="J518" s="305">
        <v>43271.398182870369</v>
      </c>
      <c r="K518" s="78" t="s">
        <v>1230</v>
      </c>
      <c r="L518" s="328">
        <v>256</v>
      </c>
      <c r="M518" s="85">
        <f t="shared" si="155"/>
        <v>256</v>
      </c>
      <c r="N518" s="630"/>
      <c r="O518" s="3">
        <v>15</v>
      </c>
      <c r="P518" s="8">
        <v>7</v>
      </c>
      <c r="Q518" s="92" t="str">
        <f t="shared" si="149"/>
        <v>5x100</v>
      </c>
      <c r="R518" s="3">
        <v>5</v>
      </c>
      <c r="S518" s="3">
        <v>100</v>
      </c>
      <c r="T518" s="3">
        <v>15</v>
      </c>
      <c r="U518" s="16">
        <v>4.5999999999999996</v>
      </c>
      <c r="V518" s="93" t="s">
        <v>85</v>
      </c>
      <c r="W518" s="16">
        <v>56.1</v>
      </c>
      <c r="X518" s="8">
        <v>19.621141334454105</v>
      </c>
      <c r="Y518" s="47">
        <v>2100</v>
      </c>
      <c r="Z518" s="72" t="s">
        <v>2165</v>
      </c>
      <c r="AA518" s="72" t="s">
        <v>2845</v>
      </c>
      <c r="AB518" s="47" t="str">
        <f t="shared" si="142"/>
        <v>15x7, 5x100, 15 OS, 2100 lbs</v>
      </c>
      <c r="AC518" s="3" t="s">
        <v>3938</v>
      </c>
      <c r="AD518" s="46" t="str">
        <f>IF(AC518="N/A","None",VLOOKUP(AC518,ACCESSORIES!F:N,9,FALSE))</f>
        <v>Snap In</v>
      </c>
      <c r="AE518" s="82">
        <f>_xlfn.IFNA(VLOOKUP(AC518,ACCESSORIES!F:J,5,FALSE),"N/A")</f>
        <v>8</v>
      </c>
      <c r="AF518" s="80" t="s">
        <v>85</v>
      </c>
      <c r="AG518" s="3" t="s">
        <v>85</v>
      </c>
      <c r="AH518" s="73" t="s">
        <v>85</v>
      </c>
      <c r="AI518" s="2" t="s">
        <v>85</v>
      </c>
      <c r="AJ518" s="9" t="str">
        <f>_xlfn.IFNA(VLOOKUP(AI518,ACCESSORIES!F:J,5,FALSE),"N/A")</f>
        <v>N/A</v>
      </c>
      <c r="AK518" s="74" t="s">
        <v>237</v>
      </c>
      <c r="AL518" s="74" t="s">
        <v>85</v>
      </c>
      <c r="AM518" s="38" t="str">
        <f>_xlfn.IFNA(VLOOKUP(AL518,ACCESSORIES!F:J,5,FALSE),"N/A")</f>
        <v>N/A</v>
      </c>
      <c r="AN518" s="74" t="s">
        <v>85</v>
      </c>
      <c r="AO518" s="74">
        <v>14.9</v>
      </c>
      <c r="AP518" s="74">
        <v>60</v>
      </c>
      <c r="AQ518" s="74">
        <v>138</v>
      </c>
      <c r="AR518" s="34">
        <v>37</v>
      </c>
      <c r="AS518" s="34">
        <v>40</v>
      </c>
      <c r="AT518" s="34">
        <v>45</v>
      </c>
      <c r="AU518" s="34">
        <v>48</v>
      </c>
      <c r="AV518" s="34">
        <v>181</v>
      </c>
      <c r="AW518" s="34">
        <v>178.8</v>
      </c>
      <c r="AX518" s="77">
        <v>48</v>
      </c>
      <c r="AY518" s="49">
        <v>25</v>
      </c>
      <c r="AZ518" s="49">
        <v>25</v>
      </c>
      <c r="BA518" s="49">
        <v>0</v>
      </c>
      <c r="BB518" s="48">
        <f t="shared" si="147"/>
        <v>0</v>
      </c>
      <c r="BC518" s="3" t="s">
        <v>85</v>
      </c>
      <c r="BD518" s="412" t="str">
        <f>_xlfn.IFNA(VLOOKUP(BC518,ACCESSORIES!F:J,5,FALSE),"N/A")</f>
        <v>N/A</v>
      </c>
      <c r="BE518" s="3" t="s">
        <v>85</v>
      </c>
      <c r="BF518" s="412" t="str">
        <f>_xlfn.IFNA(VLOOKUP(BE518,ACCESSORIES!F:J,5,FALSE),"N/A")</f>
        <v>N/A</v>
      </c>
      <c r="BG518" s="70">
        <v>24</v>
      </c>
      <c r="BH518" s="50">
        <v>17.8740157480315</v>
      </c>
      <c r="BI518" s="50">
        <v>17.8740157480315</v>
      </c>
      <c r="BJ518" s="50">
        <v>9.8425196850393704</v>
      </c>
      <c r="BK518" s="357">
        <f t="shared" si="150"/>
        <v>5.1529000000000012E-2</v>
      </c>
      <c r="BL518" s="3">
        <v>48</v>
      </c>
      <c r="BM518" s="107" t="s">
        <v>10367</v>
      </c>
      <c r="BN518" s="46" t="s">
        <v>3891</v>
      </c>
      <c r="BO518" s="74" t="s">
        <v>3907</v>
      </c>
      <c r="BP518" s="74" t="s">
        <v>5227</v>
      </c>
      <c r="BQ518" s="74" t="s">
        <v>5229</v>
      </c>
      <c r="BR518" s="74" t="s">
        <v>5230</v>
      </c>
      <c r="BS518" s="74" t="s">
        <v>5231</v>
      </c>
      <c r="BT518" s="74" t="s">
        <v>5232</v>
      </c>
      <c r="BU518" s="74" t="s">
        <v>5233</v>
      </c>
      <c r="BV518" s="74" t="s">
        <v>5236</v>
      </c>
      <c r="BW518" s="74"/>
      <c r="BX518" s="74"/>
      <c r="BY518" s="300" t="s">
        <v>8068</v>
      </c>
      <c r="BZ518" s="356" t="s">
        <v>8069</v>
      </c>
      <c r="CA518" s="300" t="s">
        <v>8070</v>
      </c>
      <c r="CB518" s="356" t="s">
        <v>8071</v>
      </c>
      <c r="CC518" s="86" t="str">
        <f t="shared" si="156"/>
        <v>MR502 VT-SPEC 2, 15x7, +15mm Offset, 5x100, 56.1mm Centerbore, Matte Black</v>
      </c>
      <c r="CD518" s="74" t="s">
        <v>3719</v>
      </c>
      <c r="CE518" s="74" t="s">
        <v>3720</v>
      </c>
      <c r="CF518" s="74" t="str">
        <f t="shared" si="145"/>
        <v>RALLY (5XX)</v>
      </c>
    </row>
    <row r="519" spans="1:84" s="36" customFormat="1" ht="15" customHeight="1">
      <c r="A519" s="22">
        <f t="shared" si="148"/>
        <v>517</v>
      </c>
      <c r="B519" s="92" t="s">
        <v>84</v>
      </c>
      <c r="C519" s="92" t="s">
        <v>1059</v>
      </c>
      <c r="D519" s="3" t="s">
        <v>1407</v>
      </c>
      <c r="E519" s="84" t="str">
        <f>CONCATENATE(LEFT(D519,5),VLOOKUP(CONCATENATE(O519,"x",P519),'WHEEL PART NUMBER GUIDE'!$B$9:$C$51,2,FALSE),VLOOKUP(CONCATENATE(Q519, W519), 'WHEEL PART NUMBER GUIDE'!$Q$6:$R$98, 2, FALSE),VLOOKUP(Z519,'WHEEL PART NUMBER GUIDE'!$J$8:$K$54,2, FALSE),IF(V519="N/A",IF(ABS(T519)&lt;10,"0"&amp;ABS(T519),ABS(T519)),CONCATENATE(LEFT(V519,1),RIGHT(V519,1))), G519, H519)</f>
        <v>MR50257051915SC</v>
      </c>
      <c r="F519" s="84" t="str">
        <f t="shared" si="146"/>
        <v>MR50257051915SC</v>
      </c>
      <c r="G519" s="83" t="s">
        <v>2087</v>
      </c>
      <c r="H519" s="83" t="s">
        <v>1097</v>
      </c>
      <c r="I519" s="71" t="s">
        <v>1419</v>
      </c>
      <c r="J519" s="305">
        <v>43271.398182870369</v>
      </c>
      <c r="K519" s="78" t="s">
        <v>1230</v>
      </c>
      <c r="L519" s="328">
        <v>256</v>
      </c>
      <c r="M519" s="85">
        <f t="shared" si="155"/>
        <v>256</v>
      </c>
      <c r="N519" s="630"/>
      <c r="O519" s="3">
        <v>15</v>
      </c>
      <c r="P519" s="8">
        <v>7</v>
      </c>
      <c r="Q519" s="92" t="str">
        <f t="shared" si="149"/>
        <v>5x100</v>
      </c>
      <c r="R519" s="3">
        <v>5</v>
      </c>
      <c r="S519" s="3">
        <v>100</v>
      </c>
      <c r="T519" s="3">
        <v>15</v>
      </c>
      <c r="U519" s="16">
        <v>4.5999999999999996</v>
      </c>
      <c r="V519" s="93" t="s">
        <v>85</v>
      </c>
      <c r="W519" s="16">
        <v>56.1</v>
      </c>
      <c r="X519" s="8">
        <v>19.621141334454105</v>
      </c>
      <c r="Y519" s="47">
        <v>2100</v>
      </c>
      <c r="Z519" s="72" t="s">
        <v>2168</v>
      </c>
      <c r="AA519" s="71" t="s">
        <v>2846</v>
      </c>
      <c r="AB519" s="47" t="str">
        <f t="shared" si="142"/>
        <v>15x7, 5x100, 15 OS, 2100 lbs</v>
      </c>
      <c r="AC519" s="3" t="s">
        <v>3938</v>
      </c>
      <c r="AD519" s="46" t="str">
        <f>IF(AC519="N/A","None",VLOOKUP(AC519,ACCESSORIES!F:N,9,FALSE))</f>
        <v>Snap In</v>
      </c>
      <c r="AE519" s="82">
        <f>_xlfn.IFNA(VLOOKUP(AC519,ACCESSORIES!F:J,5,FALSE),"N/A")</f>
        <v>8</v>
      </c>
      <c r="AF519" s="80" t="s">
        <v>85</v>
      </c>
      <c r="AG519" s="3" t="s">
        <v>85</v>
      </c>
      <c r="AH519" s="73" t="s">
        <v>85</v>
      </c>
      <c r="AI519" s="2" t="s">
        <v>85</v>
      </c>
      <c r="AJ519" s="9" t="str">
        <f>_xlfn.IFNA(VLOOKUP(AI519,ACCESSORIES!F:J,5,FALSE),"N/A")</f>
        <v>N/A</v>
      </c>
      <c r="AK519" s="74" t="s">
        <v>237</v>
      </c>
      <c r="AL519" s="74" t="s">
        <v>85</v>
      </c>
      <c r="AM519" s="38" t="str">
        <f>_xlfn.IFNA(VLOOKUP(AL519,ACCESSORIES!F:J,5,FALSE),"N/A")</f>
        <v>N/A</v>
      </c>
      <c r="AN519" s="74" t="s">
        <v>85</v>
      </c>
      <c r="AO519" s="74">
        <v>14.9</v>
      </c>
      <c r="AP519" s="74">
        <v>60</v>
      </c>
      <c r="AQ519" s="74">
        <v>138</v>
      </c>
      <c r="AR519" s="34">
        <v>37</v>
      </c>
      <c r="AS519" s="34">
        <v>40</v>
      </c>
      <c r="AT519" s="34">
        <v>45</v>
      </c>
      <c r="AU519" s="34">
        <v>48</v>
      </c>
      <c r="AV519" s="34">
        <v>181</v>
      </c>
      <c r="AW519" s="34">
        <v>178.8</v>
      </c>
      <c r="AX519" s="77">
        <v>48</v>
      </c>
      <c r="AY519" s="49">
        <v>25</v>
      </c>
      <c r="AZ519" s="49">
        <v>25</v>
      </c>
      <c r="BA519" s="49">
        <v>0</v>
      </c>
      <c r="BB519" s="48">
        <f t="shared" si="147"/>
        <v>0</v>
      </c>
      <c r="BC519" s="3" t="s">
        <v>85</v>
      </c>
      <c r="BD519" s="412" t="str">
        <f>_xlfn.IFNA(VLOOKUP(BC519,ACCESSORIES!F:J,5,FALSE),"N/A")</f>
        <v>N/A</v>
      </c>
      <c r="BE519" s="3" t="s">
        <v>85</v>
      </c>
      <c r="BF519" s="412" t="str">
        <f>_xlfn.IFNA(VLOOKUP(BE519,ACCESSORIES!F:J,5,FALSE),"N/A")</f>
        <v>N/A</v>
      </c>
      <c r="BG519" s="70">
        <v>24</v>
      </c>
      <c r="BH519" s="50">
        <v>17.8740157480315</v>
      </c>
      <c r="BI519" s="50">
        <v>17.8740157480315</v>
      </c>
      <c r="BJ519" s="50">
        <v>9.8425196850393704</v>
      </c>
      <c r="BK519" s="357">
        <f t="shared" si="150"/>
        <v>5.1529000000000012E-2</v>
      </c>
      <c r="BL519" s="3">
        <v>48</v>
      </c>
      <c r="BM519" s="107" t="s">
        <v>10367</v>
      </c>
      <c r="BN519" s="46" t="s">
        <v>3891</v>
      </c>
      <c r="BO519" s="74" t="s">
        <v>3907</v>
      </c>
      <c r="BP519" s="74" t="s">
        <v>5227</v>
      </c>
      <c r="BQ519" s="74" t="s">
        <v>5229</v>
      </c>
      <c r="BR519" s="74" t="s">
        <v>5230</v>
      </c>
      <c r="BS519" s="74" t="s">
        <v>5231</v>
      </c>
      <c r="BT519" s="74" t="s">
        <v>5232</v>
      </c>
      <c r="BU519" s="74" t="s">
        <v>5233</v>
      </c>
      <c r="BV519" s="74" t="s">
        <v>5236</v>
      </c>
      <c r="BW519" s="74"/>
      <c r="BX519" s="74"/>
      <c r="BY519" s="300" t="s">
        <v>6233</v>
      </c>
      <c r="BZ519" s="356" t="s">
        <v>8072</v>
      </c>
      <c r="CA519" s="300" t="s">
        <v>6235</v>
      </c>
      <c r="CB519" s="356" t="s">
        <v>8073</v>
      </c>
      <c r="CC519" s="86" t="str">
        <f t="shared" si="156"/>
        <v>MR502 VT-SPEC 2, 15x7, +15mm Offset, 5x100, 56.1mm Centerbore, Method Bronze</v>
      </c>
      <c r="CD519" s="74" t="s">
        <v>3719</v>
      </c>
      <c r="CE519" s="74" t="s">
        <v>3720</v>
      </c>
      <c r="CF519" s="74" t="str">
        <f t="shared" si="145"/>
        <v>RALLY (5XX)</v>
      </c>
    </row>
    <row r="520" spans="1:84" s="36" customFormat="1" ht="15" customHeight="1">
      <c r="A520" s="22">
        <f t="shared" si="148"/>
        <v>518</v>
      </c>
      <c r="B520" s="92" t="s">
        <v>84</v>
      </c>
      <c r="C520" s="92" t="s">
        <v>1059</v>
      </c>
      <c r="D520" s="3" t="s">
        <v>1407</v>
      </c>
      <c r="E520" s="84" t="str">
        <f>CONCATENATE(LEFT(D520,5),VLOOKUP(CONCATENATE(O520,"x",P520),'WHEEL PART NUMBER GUIDE'!$B$9:$C$51,2,FALSE),VLOOKUP(CONCATENATE(Q520, W520), 'WHEEL PART NUMBER GUIDE'!$Q$6:$R$98, 2, FALSE),VLOOKUP(Z520,'WHEEL PART NUMBER GUIDE'!$J$8:$K$54,2, FALSE),IF(V520="N/A",IF(ABS(T520)&lt;10,"0"&amp;ABS(T520),ABS(T520)),CONCATENATE(LEFT(V520,1),RIGHT(V520,1))), G520, H520)</f>
        <v>MR50257012515SC</v>
      </c>
      <c r="F520" s="84" t="str">
        <f t="shared" si="146"/>
        <v>MR50257012515SC</v>
      </c>
      <c r="G520" s="83" t="s">
        <v>2087</v>
      </c>
      <c r="H520" s="83" t="s">
        <v>1097</v>
      </c>
      <c r="I520" s="71" t="s">
        <v>1409</v>
      </c>
      <c r="J520" s="305">
        <v>43271.398182870369</v>
      </c>
      <c r="K520" s="78" t="s">
        <v>1230</v>
      </c>
      <c r="L520" s="328">
        <v>256</v>
      </c>
      <c r="M520" s="85">
        <f t="shared" si="155"/>
        <v>256</v>
      </c>
      <c r="N520" s="630"/>
      <c r="O520" s="3">
        <v>15</v>
      </c>
      <c r="P520" s="8">
        <v>7</v>
      </c>
      <c r="Q520" s="92" t="str">
        <f t="shared" si="149"/>
        <v>5x4.5</v>
      </c>
      <c r="R520" s="3">
        <v>5</v>
      </c>
      <c r="S520" s="3">
        <v>4.5</v>
      </c>
      <c r="T520" s="3">
        <v>15</v>
      </c>
      <c r="U520" s="16">
        <v>4.5999999999999996</v>
      </c>
      <c r="V520" s="93" t="s">
        <v>85</v>
      </c>
      <c r="W520" s="16">
        <v>56.1</v>
      </c>
      <c r="X520" s="8">
        <v>19.55</v>
      </c>
      <c r="Y520" s="47">
        <v>2100</v>
      </c>
      <c r="Z520" s="72" t="s">
        <v>2165</v>
      </c>
      <c r="AA520" s="72" t="s">
        <v>2845</v>
      </c>
      <c r="AB520" s="47" t="str">
        <f t="shared" si="142"/>
        <v>15x7, 5x4.5, 15 OS, 2100 lbs</v>
      </c>
      <c r="AC520" s="3" t="s">
        <v>3938</v>
      </c>
      <c r="AD520" s="46" t="str">
        <f>IF(AC520="N/A","None",VLOOKUP(AC520,ACCESSORIES!F:N,9,FALSE))</f>
        <v>Snap In</v>
      </c>
      <c r="AE520" s="82">
        <f>_xlfn.IFNA(VLOOKUP(AC520,ACCESSORIES!F:J,5,FALSE),"N/A")</f>
        <v>8</v>
      </c>
      <c r="AF520" s="80" t="s">
        <v>85</v>
      </c>
      <c r="AG520" s="3" t="s">
        <v>85</v>
      </c>
      <c r="AH520" s="73" t="s">
        <v>85</v>
      </c>
      <c r="AI520" s="2" t="s">
        <v>85</v>
      </c>
      <c r="AJ520" s="9" t="str">
        <f>_xlfn.IFNA(VLOOKUP(AI520,ACCESSORIES!F:J,5,FALSE),"N/A")</f>
        <v>N/A</v>
      </c>
      <c r="AK520" s="74" t="s">
        <v>237</v>
      </c>
      <c r="AL520" s="74" t="s">
        <v>85</v>
      </c>
      <c r="AM520" s="38" t="str">
        <f>_xlfn.IFNA(VLOOKUP(AL520,ACCESSORIES!F:J,5,FALSE),"N/A")</f>
        <v>N/A</v>
      </c>
      <c r="AN520" s="74" t="s">
        <v>85</v>
      </c>
      <c r="AO520" s="74">
        <v>14.9</v>
      </c>
      <c r="AP520" s="74">
        <v>60</v>
      </c>
      <c r="AQ520" s="74">
        <v>145</v>
      </c>
      <c r="AR520" s="34">
        <v>37</v>
      </c>
      <c r="AS520" s="34">
        <v>40</v>
      </c>
      <c r="AT520" s="34">
        <v>45</v>
      </c>
      <c r="AU520" s="34">
        <v>51</v>
      </c>
      <c r="AV520" s="34">
        <v>181</v>
      </c>
      <c r="AW520" s="34">
        <v>178.8</v>
      </c>
      <c r="AX520" s="77">
        <v>48</v>
      </c>
      <c r="AY520" s="49">
        <v>25</v>
      </c>
      <c r="AZ520" s="49">
        <v>25</v>
      </c>
      <c r="BA520" s="49">
        <v>0</v>
      </c>
      <c r="BB520" s="48">
        <f t="shared" si="147"/>
        <v>0</v>
      </c>
      <c r="BC520" s="3" t="s">
        <v>85</v>
      </c>
      <c r="BD520" s="412" t="str">
        <f>_xlfn.IFNA(VLOOKUP(BC520,ACCESSORIES!F:J,5,FALSE),"N/A")</f>
        <v>N/A</v>
      </c>
      <c r="BE520" s="3" t="s">
        <v>85</v>
      </c>
      <c r="BF520" s="412" t="str">
        <f>_xlfn.IFNA(VLOOKUP(BE520,ACCESSORIES!F:J,5,FALSE),"N/A")</f>
        <v>N/A</v>
      </c>
      <c r="BG520" s="70">
        <v>25</v>
      </c>
      <c r="BH520" s="50">
        <v>17.8740157480315</v>
      </c>
      <c r="BI520" s="50">
        <v>17.8740157480315</v>
      </c>
      <c r="BJ520" s="50">
        <v>9.8425196850393704</v>
      </c>
      <c r="BK520" s="357">
        <f t="shared" si="150"/>
        <v>5.1529000000000012E-2</v>
      </c>
      <c r="BL520" s="3">
        <v>48</v>
      </c>
      <c r="BM520" s="107" t="s">
        <v>10367</v>
      </c>
      <c r="BN520" s="46" t="s">
        <v>3891</v>
      </c>
      <c r="BO520" s="74" t="s">
        <v>3907</v>
      </c>
      <c r="BP520" s="74" t="s">
        <v>5227</v>
      </c>
      <c r="BQ520" s="74" t="s">
        <v>5229</v>
      </c>
      <c r="BR520" s="74" t="s">
        <v>5230</v>
      </c>
      <c r="BS520" s="74" t="s">
        <v>5231</v>
      </c>
      <c r="BT520" s="74" t="s">
        <v>5232</v>
      </c>
      <c r="BU520" s="74" t="s">
        <v>5233</v>
      </c>
      <c r="BV520" s="74" t="s">
        <v>5236</v>
      </c>
      <c r="BW520" s="74"/>
      <c r="BX520" s="74"/>
      <c r="BY520" s="300" t="s">
        <v>8068</v>
      </c>
      <c r="BZ520" s="356" t="s">
        <v>8069</v>
      </c>
      <c r="CA520" s="300" t="s">
        <v>8070</v>
      </c>
      <c r="CB520" s="356" t="s">
        <v>8071</v>
      </c>
      <c r="CC520" s="86" t="str">
        <f t="shared" si="156"/>
        <v>MR502 VT-SPEC 2, 15x7, +15mm Offset, 5x4.5, 56.1mm Centerbore, Matte Black</v>
      </c>
      <c r="CD520" s="74" t="s">
        <v>3719</v>
      </c>
      <c r="CE520" s="74" t="s">
        <v>3720</v>
      </c>
      <c r="CF520" s="74" t="str">
        <f t="shared" si="145"/>
        <v>RALLY (5XX)</v>
      </c>
    </row>
    <row r="521" spans="1:84" s="36" customFormat="1" ht="15" customHeight="1">
      <c r="A521" s="22">
        <f t="shared" si="148"/>
        <v>519</v>
      </c>
      <c r="B521" s="3" t="s">
        <v>84</v>
      </c>
      <c r="C521" s="92" t="s">
        <v>1059</v>
      </c>
      <c r="D521" s="75" t="s">
        <v>234</v>
      </c>
      <c r="E521" s="84" t="str">
        <f>CONCATENATE(LEFT(D521,5),VLOOKUP(CONCATENATE(O521,"x",P521),'WHEEL PART NUMBER GUIDE'!$B$9:$C$51,2,FALSE),VLOOKUP(CONCATENATE(Q521, W521), 'WHEEL PART NUMBER GUIDE'!$Q$6:$R$98, 2, FALSE),VLOOKUP(Z521,'WHEEL PART NUMBER GUIDE'!$J$8:$K$54,2, FALSE),IF(V521="N/A",IF(ABS(T521)&lt;10,"0"&amp;ABS(T521),ABS(T521)),CONCATENATE(LEFT(V521,1),RIGHT(V521,1))), G521, H521)</f>
        <v>MR50278051938-2</v>
      </c>
      <c r="F521" s="84" t="str">
        <f t="shared" ref="F521:F566" si="157">E521</f>
        <v>MR50278051938-2</v>
      </c>
      <c r="G521" s="83">
        <v>-2</v>
      </c>
      <c r="H521" s="83"/>
      <c r="I521" s="71" t="s">
        <v>5672</v>
      </c>
      <c r="J521" s="305">
        <v>44517.580347222225</v>
      </c>
      <c r="K521" s="16" t="s">
        <v>1230</v>
      </c>
      <c r="L521" s="328">
        <v>314</v>
      </c>
      <c r="M521" s="85">
        <f t="shared" si="155"/>
        <v>314</v>
      </c>
      <c r="N521" s="630"/>
      <c r="O521" s="74">
        <v>17</v>
      </c>
      <c r="P521" s="76">
        <v>8</v>
      </c>
      <c r="Q521" s="92" t="str">
        <f t="shared" si="149"/>
        <v>5x100</v>
      </c>
      <c r="R521" s="74">
        <v>5</v>
      </c>
      <c r="S521" s="74">
        <v>100</v>
      </c>
      <c r="T521" s="74">
        <v>38</v>
      </c>
      <c r="U521" s="77">
        <v>6.1</v>
      </c>
      <c r="V521" s="93" t="s">
        <v>85</v>
      </c>
      <c r="W521" s="77">
        <v>67.099999999999994</v>
      </c>
      <c r="X521" s="8">
        <v>23.942201673277705</v>
      </c>
      <c r="Y521" s="47">
        <v>1850</v>
      </c>
      <c r="Z521" s="72" t="s">
        <v>2168</v>
      </c>
      <c r="AA521" s="71" t="s">
        <v>2846</v>
      </c>
      <c r="AB521" s="47" t="str">
        <f t="shared" ref="AB521:AB561" si="158">_xlfn.CONCAT(O521,"x",P521,","," ",Q521,","," ",T521," ","OS",","," ",Y521," lbs")</f>
        <v>17x8, 5x100, 38 OS, 1850 lbs</v>
      </c>
      <c r="AC521" s="74" t="s">
        <v>5414</v>
      </c>
      <c r="AD521" s="46" t="str">
        <f>IF(AC521="N/A","None",VLOOKUP(AC521,ACCESSORIES!F:N,9,FALSE))</f>
        <v>Screw On</v>
      </c>
      <c r="AE521" s="82">
        <f>_xlfn.IFNA(VLOOKUP(AC521,ACCESSORIES!F:J,5,FALSE),"N/A")</f>
        <v>33</v>
      </c>
      <c r="AF521" s="80" t="s">
        <v>85</v>
      </c>
      <c r="AG521" s="74" t="s">
        <v>1786</v>
      </c>
      <c r="AH521" s="73" t="s">
        <v>85</v>
      </c>
      <c r="AI521" s="3" t="s">
        <v>85</v>
      </c>
      <c r="AJ521" s="9" t="str">
        <f>_xlfn.IFNA(VLOOKUP(AI521,ACCESSORIES!F:J,5,FALSE),"N/A")</f>
        <v>N/A</v>
      </c>
      <c r="AK521" s="92" t="s">
        <v>236</v>
      </c>
      <c r="AL521" s="74" t="s">
        <v>1631</v>
      </c>
      <c r="AM521" s="38">
        <f>_xlfn.IFNA(VLOOKUP(AL521,ACCESSORIES!F:J,5,FALSE),"N/A")</f>
        <v>2.75</v>
      </c>
      <c r="AN521" s="74">
        <v>56.1</v>
      </c>
      <c r="AO521" s="74">
        <v>16.2</v>
      </c>
      <c r="AP521" s="74">
        <v>60</v>
      </c>
      <c r="AQ521" s="74">
        <v>160</v>
      </c>
      <c r="AR521" s="25">
        <v>18</v>
      </c>
      <c r="AS521" s="25">
        <v>34.9</v>
      </c>
      <c r="AT521" s="25">
        <v>42</v>
      </c>
      <c r="AU521" s="25">
        <v>48</v>
      </c>
      <c r="AV521" s="25">
        <v>208</v>
      </c>
      <c r="AW521" s="25">
        <v>203</v>
      </c>
      <c r="AX521" s="77">
        <v>67.099999999999994</v>
      </c>
      <c r="AY521" s="49">
        <v>35</v>
      </c>
      <c r="AZ521" s="49">
        <v>35</v>
      </c>
      <c r="BA521" s="49">
        <v>0</v>
      </c>
      <c r="BB521" s="48">
        <f t="shared" si="147"/>
        <v>0</v>
      </c>
      <c r="BC521" s="3" t="s">
        <v>85</v>
      </c>
      <c r="BD521" s="412" t="str">
        <f>_xlfn.IFNA(VLOOKUP(BC521,ACCESSORIES!F:J,5,FALSE),"N/A")</f>
        <v>N/A</v>
      </c>
      <c r="BE521" s="3" t="s">
        <v>85</v>
      </c>
      <c r="BF521" s="412" t="str">
        <f>_xlfn.IFNA(VLOOKUP(BE521,ACCESSORIES!F:J,5,FALSE),"N/A")</f>
        <v>N/A</v>
      </c>
      <c r="BG521" s="70">
        <v>29</v>
      </c>
      <c r="BH521" s="50">
        <v>20.236220472440898</v>
      </c>
      <c r="BI521" s="50">
        <v>20.236220472440898</v>
      </c>
      <c r="BJ521" s="50">
        <v>10.7086614173228</v>
      </c>
      <c r="BK521" s="357">
        <f t="shared" si="150"/>
        <v>7.18613119999994E-2</v>
      </c>
      <c r="BL521" s="73">
        <v>36</v>
      </c>
      <c r="BM521" s="107" t="s">
        <v>10367</v>
      </c>
      <c r="BN521" s="46" t="s">
        <v>3891</v>
      </c>
      <c r="BO521" s="74" t="s">
        <v>3907</v>
      </c>
      <c r="BP521" s="74" t="s">
        <v>5206</v>
      </c>
      <c r="BQ521" s="74" t="s">
        <v>5170</v>
      </c>
      <c r="BR521" s="74" t="s">
        <v>4451</v>
      </c>
      <c r="BS521" s="74" t="s">
        <v>4101</v>
      </c>
      <c r="BT521" s="74" t="s">
        <v>3909</v>
      </c>
      <c r="BU521" s="74" t="s">
        <v>5235</v>
      </c>
      <c r="BV521" s="74"/>
      <c r="BW521" s="74"/>
      <c r="BX521" s="74"/>
      <c r="BY521" s="300" t="s">
        <v>8062</v>
      </c>
      <c r="BZ521" s="356" t="s">
        <v>8063</v>
      </c>
      <c r="CA521" s="300" t="s">
        <v>6243</v>
      </c>
      <c r="CB521" s="356" t="s">
        <v>8061</v>
      </c>
      <c r="CC521" s="86" t="str">
        <f t="shared" si="156"/>
        <v>MR502 RALLY, 17x8, +38mm Offset, 5x100, 67.1mm Centerbore, Method Bronze</v>
      </c>
      <c r="CD521" s="74" t="s">
        <v>3719</v>
      </c>
      <c r="CE521" s="74" t="s">
        <v>3720</v>
      </c>
      <c r="CF521" s="74" t="str">
        <f t="shared" ref="CF521:CF565" si="159">C521</f>
        <v>RALLY (5XX)</v>
      </c>
    </row>
    <row r="522" spans="1:84" s="36" customFormat="1" ht="15" customHeight="1">
      <c r="A522" s="22">
        <f t="shared" si="148"/>
        <v>520</v>
      </c>
      <c r="B522" s="3" t="s">
        <v>84</v>
      </c>
      <c r="C522" s="92" t="s">
        <v>1059</v>
      </c>
      <c r="D522" s="75" t="s">
        <v>234</v>
      </c>
      <c r="E522" s="84" t="str">
        <f>CONCATENATE(LEFT(D522,5),VLOOKUP(CONCATENATE(O522,"x",P522),'WHEEL PART NUMBER GUIDE'!$B$9:$C$51,2,FALSE),VLOOKUP(CONCATENATE(Q522, W522), 'WHEEL PART NUMBER GUIDE'!$Q$6:$R$98, 2, FALSE),VLOOKUP(Z522,'WHEEL PART NUMBER GUIDE'!$J$8:$K$54,2, FALSE),IF(V522="N/A",IF(ABS(T522)&lt;10,"0"&amp;ABS(T522),ABS(T522)),CONCATENATE(LEFT(V522,1),RIGHT(V522,1))), G522, H522)</f>
        <v>MR50278051538-2</v>
      </c>
      <c r="F522" s="84" t="str">
        <f t="shared" si="157"/>
        <v>MR50278051538-2</v>
      </c>
      <c r="G522" s="83">
        <v>-2</v>
      </c>
      <c r="H522" s="83"/>
      <c r="I522" s="71" t="s">
        <v>5673</v>
      </c>
      <c r="J522" s="305">
        <v>44517.580347222225</v>
      </c>
      <c r="K522" s="78" t="s">
        <v>1230</v>
      </c>
      <c r="L522" s="328">
        <v>314</v>
      </c>
      <c r="M522" s="85">
        <f t="shared" si="155"/>
        <v>314</v>
      </c>
      <c r="N522" s="630"/>
      <c r="O522" s="74">
        <v>17</v>
      </c>
      <c r="P522" s="76">
        <v>8</v>
      </c>
      <c r="Q522" s="92" t="str">
        <f t="shared" si="149"/>
        <v>5x100</v>
      </c>
      <c r="R522" s="74">
        <v>5</v>
      </c>
      <c r="S522" s="74">
        <v>100</v>
      </c>
      <c r="T522" s="74">
        <v>38</v>
      </c>
      <c r="U522" s="77">
        <v>6.1</v>
      </c>
      <c r="V522" s="93" t="s">
        <v>85</v>
      </c>
      <c r="W522" s="77">
        <v>67.099999999999994</v>
      </c>
      <c r="X522" s="8">
        <v>23.942201673277705</v>
      </c>
      <c r="Y522" s="47">
        <v>1850</v>
      </c>
      <c r="Z522" s="72" t="s">
        <v>2165</v>
      </c>
      <c r="AA522" s="72" t="s">
        <v>2845</v>
      </c>
      <c r="AB522" s="47" t="str">
        <f t="shared" si="158"/>
        <v>17x8, 5x100, 38 OS, 1850 lbs</v>
      </c>
      <c r="AC522" s="74" t="s">
        <v>5414</v>
      </c>
      <c r="AD522" s="46" t="str">
        <f>IF(AC522="N/A","None",VLOOKUP(AC522,ACCESSORIES!F:N,9,FALSE))</f>
        <v>Screw On</v>
      </c>
      <c r="AE522" s="82">
        <f>_xlfn.IFNA(VLOOKUP(AC522,ACCESSORIES!F:J,5,FALSE),"N/A")</f>
        <v>33</v>
      </c>
      <c r="AF522" s="80" t="s">
        <v>85</v>
      </c>
      <c r="AG522" s="74" t="s">
        <v>1786</v>
      </c>
      <c r="AH522" s="73" t="s">
        <v>85</v>
      </c>
      <c r="AI522" s="3" t="s">
        <v>85</v>
      </c>
      <c r="AJ522" s="9" t="str">
        <f>_xlfn.IFNA(VLOOKUP(AI522,ACCESSORIES!F:J,5,FALSE),"N/A")</f>
        <v>N/A</v>
      </c>
      <c r="AK522" s="92" t="s">
        <v>236</v>
      </c>
      <c r="AL522" s="74" t="s">
        <v>1631</v>
      </c>
      <c r="AM522" s="38">
        <f>_xlfn.IFNA(VLOOKUP(AL522,ACCESSORIES!F:J,5,FALSE),"N/A")</f>
        <v>2.75</v>
      </c>
      <c r="AN522" s="74">
        <v>56.1</v>
      </c>
      <c r="AO522" s="74">
        <v>16.2</v>
      </c>
      <c r="AP522" s="74">
        <v>60</v>
      </c>
      <c r="AQ522" s="74">
        <v>160</v>
      </c>
      <c r="AR522" s="25">
        <v>18</v>
      </c>
      <c r="AS522" s="25">
        <v>34.9</v>
      </c>
      <c r="AT522" s="25">
        <v>42</v>
      </c>
      <c r="AU522" s="25">
        <v>48</v>
      </c>
      <c r="AV522" s="25">
        <v>208</v>
      </c>
      <c r="AW522" s="25">
        <v>203</v>
      </c>
      <c r="AX522" s="77">
        <v>67.099999999999994</v>
      </c>
      <c r="AY522" s="49">
        <v>35</v>
      </c>
      <c r="AZ522" s="49">
        <v>35</v>
      </c>
      <c r="BA522" s="49">
        <v>0</v>
      </c>
      <c r="BB522" s="48">
        <f t="shared" si="147"/>
        <v>0</v>
      </c>
      <c r="BC522" s="3" t="s">
        <v>85</v>
      </c>
      <c r="BD522" s="412" t="str">
        <f>_xlfn.IFNA(VLOOKUP(BC522,ACCESSORIES!F:J,5,FALSE),"N/A")</f>
        <v>N/A</v>
      </c>
      <c r="BE522" s="3" t="s">
        <v>85</v>
      </c>
      <c r="BF522" s="412" t="str">
        <f>_xlfn.IFNA(VLOOKUP(BE522,ACCESSORIES!F:J,5,FALSE),"N/A")</f>
        <v>N/A</v>
      </c>
      <c r="BG522" s="70">
        <v>29</v>
      </c>
      <c r="BH522" s="50">
        <v>20.236220472440898</v>
      </c>
      <c r="BI522" s="50">
        <v>20.236220472440898</v>
      </c>
      <c r="BJ522" s="50">
        <v>10.7086614173228</v>
      </c>
      <c r="BK522" s="357">
        <f t="shared" si="150"/>
        <v>7.18613119999994E-2</v>
      </c>
      <c r="BL522" s="73">
        <v>36</v>
      </c>
      <c r="BM522" s="107" t="s">
        <v>10367</v>
      </c>
      <c r="BN522" s="46" t="s">
        <v>3891</v>
      </c>
      <c r="BO522" s="74" t="s">
        <v>3907</v>
      </c>
      <c r="BP522" s="74" t="s">
        <v>5206</v>
      </c>
      <c r="BQ522" s="74" t="s">
        <v>5170</v>
      </c>
      <c r="BR522" s="74" t="s">
        <v>4451</v>
      </c>
      <c r="BS522" s="74" t="s">
        <v>4101</v>
      </c>
      <c r="BT522" s="74" t="s">
        <v>3909</v>
      </c>
      <c r="BU522" s="74" t="s">
        <v>5235</v>
      </c>
      <c r="BV522" s="74"/>
      <c r="BW522" s="74"/>
      <c r="BX522" s="74"/>
      <c r="BY522" s="334" t="s">
        <v>6249</v>
      </c>
      <c r="BZ522" s="364" t="s">
        <v>7330</v>
      </c>
      <c r="CA522" s="300" t="s">
        <v>6251</v>
      </c>
      <c r="CB522" s="364" t="s">
        <v>7331</v>
      </c>
      <c r="CC522" s="86" t="str">
        <f t="shared" si="156"/>
        <v>MR502 RALLY, 17x8, +38mm Offset, 5x100, 67.1mm Centerbore, Matte Black</v>
      </c>
      <c r="CD522" s="74" t="s">
        <v>3719</v>
      </c>
      <c r="CE522" s="74" t="s">
        <v>3720</v>
      </c>
      <c r="CF522" s="74" t="str">
        <f t="shared" si="159"/>
        <v>RALLY (5XX)</v>
      </c>
    </row>
    <row r="523" spans="1:84" s="36" customFormat="1" ht="15" customHeight="1">
      <c r="A523" s="22">
        <f t="shared" si="148"/>
        <v>521</v>
      </c>
      <c r="B523" s="3" t="s">
        <v>84</v>
      </c>
      <c r="C523" s="92" t="s">
        <v>1059</v>
      </c>
      <c r="D523" s="75" t="s">
        <v>234</v>
      </c>
      <c r="E523" s="84" t="str">
        <f>CONCATENATE(LEFT(D523,5),VLOOKUP(CONCATENATE(O523,"x",P523),'WHEEL PART NUMBER GUIDE'!$B$9:$C$51,2,FALSE),VLOOKUP(CONCATENATE(Q523, W523), 'WHEEL PART NUMBER GUIDE'!$Q$6:$R$98, 2, FALSE),VLOOKUP(Z523,'WHEEL PART NUMBER GUIDE'!$J$8:$K$54,2, FALSE),IF(V523="N/A",IF(ABS(T523)&lt;10,"0"&amp;ABS(T523),ABS(T523)),CONCATENATE(LEFT(V523,1),RIGHT(V523,1))), G523, H523)</f>
        <v>MR50278012838-2</v>
      </c>
      <c r="F523" s="84" t="str">
        <f t="shared" si="157"/>
        <v>MR50278012838-2</v>
      </c>
      <c r="G523" s="83">
        <v>-2</v>
      </c>
      <c r="H523" s="83"/>
      <c r="I523" s="71" t="s">
        <v>5674</v>
      </c>
      <c r="J523" s="305">
        <v>44517.580347222225</v>
      </c>
      <c r="K523" s="78" t="s">
        <v>1230</v>
      </c>
      <c r="L523" s="328">
        <v>314</v>
      </c>
      <c r="M523" s="85">
        <f t="shared" si="155"/>
        <v>314</v>
      </c>
      <c r="N523" s="630"/>
      <c r="O523" s="74">
        <v>17</v>
      </c>
      <c r="P523" s="76">
        <v>8</v>
      </c>
      <c r="Q523" s="92" t="str">
        <f t="shared" si="149"/>
        <v>5x4.5</v>
      </c>
      <c r="R523" s="74">
        <v>5</v>
      </c>
      <c r="S523" s="74">
        <v>4.5</v>
      </c>
      <c r="T523" s="74">
        <v>38</v>
      </c>
      <c r="U523" s="77">
        <v>6.1</v>
      </c>
      <c r="V523" s="93" t="s">
        <v>85</v>
      </c>
      <c r="W523" s="77">
        <v>67.099999999999994</v>
      </c>
      <c r="X523" s="76">
        <v>24.88</v>
      </c>
      <c r="Y523" s="47">
        <v>1850</v>
      </c>
      <c r="Z523" s="81" t="s">
        <v>2093</v>
      </c>
      <c r="AA523" s="71" t="s">
        <v>2850</v>
      </c>
      <c r="AB523" s="47" t="str">
        <f t="shared" si="158"/>
        <v>17x8, 5x4.5, 38 OS, 1850 lbs</v>
      </c>
      <c r="AC523" s="74" t="s">
        <v>5414</v>
      </c>
      <c r="AD523" s="46" t="str">
        <f>IF(AC523="N/A","None",VLOOKUP(AC523,ACCESSORIES!F:N,9,FALSE))</f>
        <v>Screw On</v>
      </c>
      <c r="AE523" s="82">
        <f>_xlfn.IFNA(VLOOKUP(AC523,ACCESSORIES!F:J,5,FALSE),"N/A")</f>
        <v>33</v>
      </c>
      <c r="AF523" s="80" t="s">
        <v>85</v>
      </c>
      <c r="AG523" s="74" t="s">
        <v>1786</v>
      </c>
      <c r="AH523" s="73" t="s">
        <v>85</v>
      </c>
      <c r="AI523" s="3" t="s">
        <v>85</v>
      </c>
      <c r="AJ523" s="9" t="str">
        <f>_xlfn.IFNA(VLOOKUP(AI523,ACCESSORIES!F:J,5,FALSE),"N/A")</f>
        <v>N/A</v>
      </c>
      <c r="AK523" s="92" t="s">
        <v>236</v>
      </c>
      <c r="AL523" s="74" t="s">
        <v>1631</v>
      </c>
      <c r="AM523" s="38">
        <f>_xlfn.IFNA(VLOOKUP(AL523,ACCESSORIES!F:J,5,FALSE),"N/A")</f>
        <v>2.75</v>
      </c>
      <c r="AN523" s="74">
        <v>56.1</v>
      </c>
      <c r="AO523" s="74">
        <v>16.2</v>
      </c>
      <c r="AP523" s="74">
        <v>60</v>
      </c>
      <c r="AQ523" s="74">
        <v>160</v>
      </c>
      <c r="AR523" s="25">
        <v>18</v>
      </c>
      <c r="AS523" s="25">
        <v>33.4</v>
      </c>
      <c r="AT523" s="25">
        <v>42</v>
      </c>
      <c r="AU523" s="25">
        <v>48</v>
      </c>
      <c r="AV523" s="25">
        <v>208</v>
      </c>
      <c r="AW523" s="25">
        <v>203</v>
      </c>
      <c r="AX523" s="77">
        <v>67.099999999999994</v>
      </c>
      <c r="AY523" s="49">
        <v>35</v>
      </c>
      <c r="AZ523" s="49">
        <v>35</v>
      </c>
      <c r="BA523" s="49">
        <v>0</v>
      </c>
      <c r="BB523" s="48">
        <f t="shared" si="147"/>
        <v>0</v>
      </c>
      <c r="BC523" s="3" t="s">
        <v>85</v>
      </c>
      <c r="BD523" s="412" t="str">
        <f>_xlfn.IFNA(VLOOKUP(BC523,ACCESSORIES!F:J,5,FALSE),"N/A")</f>
        <v>N/A</v>
      </c>
      <c r="BE523" s="3" t="s">
        <v>85</v>
      </c>
      <c r="BF523" s="412" t="str">
        <f>_xlfn.IFNA(VLOOKUP(BE523,ACCESSORIES!F:J,5,FALSE),"N/A")</f>
        <v>N/A</v>
      </c>
      <c r="BG523" s="70">
        <v>30</v>
      </c>
      <c r="BH523" s="50">
        <v>20.236220472440898</v>
      </c>
      <c r="BI523" s="50">
        <v>20.236220472440898</v>
      </c>
      <c r="BJ523" s="50">
        <v>10.7086614173228</v>
      </c>
      <c r="BK523" s="357">
        <f t="shared" si="150"/>
        <v>7.18613119999994E-2</v>
      </c>
      <c r="BL523" s="73">
        <v>36</v>
      </c>
      <c r="BM523" s="107" t="s">
        <v>10367</v>
      </c>
      <c r="BN523" s="46" t="s">
        <v>3891</v>
      </c>
      <c r="BO523" s="74" t="s">
        <v>3907</v>
      </c>
      <c r="BP523" s="74" t="s">
        <v>5206</v>
      </c>
      <c r="BQ523" s="74" t="s">
        <v>5170</v>
      </c>
      <c r="BR523" s="74" t="s">
        <v>4451</v>
      </c>
      <c r="BS523" s="74" t="s">
        <v>4101</v>
      </c>
      <c r="BT523" s="74" t="s">
        <v>3909</v>
      </c>
      <c r="BU523" s="74" t="s">
        <v>5235</v>
      </c>
      <c r="BV523" s="74"/>
      <c r="BW523" s="74"/>
      <c r="BX523" s="74"/>
      <c r="BY523" s="300" t="s">
        <v>6245</v>
      </c>
      <c r="BZ523" s="356" t="s">
        <v>8057</v>
      </c>
      <c r="CA523" s="300" t="s">
        <v>6247</v>
      </c>
      <c r="CB523" s="356" t="s">
        <v>8058</v>
      </c>
      <c r="CC523" s="86" t="str">
        <f t="shared" si="156"/>
        <v>MR502 RALLY, 17x8, +38mm Offset, 5x4.5, 67.1mm Centerbore, Titanium</v>
      </c>
      <c r="CD523" s="74" t="s">
        <v>3719</v>
      </c>
      <c r="CE523" s="74" t="s">
        <v>3720</v>
      </c>
      <c r="CF523" s="74" t="str">
        <f t="shared" si="159"/>
        <v>RALLY (5XX)</v>
      </c>
    </row>
    <row r="524" spans="1:84" s="36" customFormat="1" ht="15" customHeight="1">
      <c r="A524" s="22">
        <f t="shared" si="148"/>
        <v>522</v>
      </c>
      <c r="B524" s="3" t="s">
        <v>84</v>
      </c>
      <c r="C524" s="92" t="s">
        <v>1059</v>
      </c>
      <c r="D524" s="75" t="s">
        <v>234</v>
      </c>
      <c r="E524" s="84" t="str">
        <f>CONCATENATE(LEFT(D524,5),VLOOKUP(CONCATENATE(O524,"x",P524),'WHEEL PART NUMBER GUIDE'!$B$9:$C$51,2,FALSE),VLOOKUP(CONCATENATE(Q524, W524), 'WHEEL PART NUMBER GUIDE'!$Q$6:$R$98, 2, FALSE),VLOOKUP(Z524,'WHEEL PART NUMBER GUIDE'!$J$8:$K$54,2, FALSE),IF(V524="N/A",IF(ABS(T524)&lt;10,"0"&amp;ABS(T524),ABS(T524)),CONCATENATE(LEFT(V524,1),RIGHT(V524,1))), G524, H524)</f>
        <v>MR50278012938-2</v>
      </c>
      <c r="F524" s="84" t="str">
        <f t="shared" si="157"/>
        <v>MR50278012938-2</v>
      </c>
      <c r="G524" s="83">
        <v>-2</v>
      </c>
      <c r="H524" s="83"/>
      <c r="I524" s="71" t="s">
        <v>5675</v>
      </c>
      <c r="J524" s="305">
        <v>44517.580347222225</v>
      </c>
      <c r="K524" s="16" t="s">
        <v>1230</v>
      </c>
      <c r="L524" s="328">
        <v>314</v>
      </c>
      <c r="M524" s="85">
        <f t="shared" si="155"/>
        <v>314</v>
      </c>
      <c r="N524" s="630"/>
      <c r="O524" s="74">
        <v>17</v>
      </c>
      <c r="P524" s="76">
        <v>8</v>
      </c>
      <c r="Q524" s="92" t="str">
        <f t="shared" si="149"/>
        <v>5x4.5</v>
      </c>
      <c r="R524" s="74">
        <v>5</v>
      </c>
      <c r="S524" s="74">
        <v>4.5</v>
      </c>
      <c r="T524" s="74">
        <v>38</v>
      </c>
      <c r="U524" s="77">
        <v>6.1</v>
      </c>
      <c r="V524" s="93" t="s">
        <v>85</v>
      </c>
      <c r="W524" s="77">
        <v>67.099999999999994</v>
      </c>
      <c r="X524" s="76">
        <v>24.62</v>
      </c>
      <c r="Y524" s="47">
        <v>1850</v>
      </c>
      <c r="Z524" s="72" t="s">
        <v>2168</v>
      </c>
      <c r="AA524" s="71" t="s">
        <v>2846</v>
      </c>
      <c r="AB524" s="47" t="str">
        <f t="shared" si="158"/>
        <v>17x8, 5x4.5, 38 OS, 1850 lbs</v>
      </c>
      <c r="AC524" s="74" t="s">
        <v>5414</v>
      </c>
      <c r="AD524" s="46" t="str">
        <f>IF(AC524="N/A","None",VLOOKUP(AC524,ACCESSORIES!F:N,9,FALSE))</f>
        <v>Screw On</v>
      </c>
      <c r="AE524" s="82">
        <f>_xlfn.IFNA(VLOOKUP(AC524,ACCESSORIES!F:J,5,FALSE),"N/A")</f>
        <v>33</v>
      </c>
      <c r="AF524" s="80" t="s">
        <v>85</v>
      </c>
      <c r="AG524" s="74" t="s">
        <v>1786</v>
      </c>
      <c r="AH524" s="73" t="s">
        <v>85</v>
      </c>
      <c r="AI524" s="3" t="s">
        <v>85</v>
      </c>
      <c r="AJ524" s="9" t="str">
        <f>_xlfn.IFNA(VLOOKUP(AI524,ACCESSORIES!F:J,5,FALSE),"N/A")</f>
        <v>N/A</v>
      </c>
      <c r="AK524" s="92" t="s">
        <v>236</v>
      </c>
      <c r="AL524" s="74" t="s">
        <v>1631</v>
      </c>
      <c r="AM524" s="38">
        <f>_xlfn.IFNA(VLOOKUP(AL524,ACCESSORIES!F:J,5,FALSE),"N/A")</f>
        <v>2.75</v>
      </c>
      <c r="AN524" s="74">
        <v>56.1</v>
      </c>
      <c r="AO524" s="74">
        <v>16.2</v>
      </c>
      <c r="AP524" s="74">
        <v>60</v>
      </c>
      <c r="AQ524" s="74">
        <v>160</v>
      </c>
      <c r="AR524" s="25">
        <v>18</v>
      </c>
      <c r="AS524" s="25">
        <v>33.4</v>
      </c>
      <c r="AT524" s="25">
        <v>42</v>
      </c>
      <c r="AU524" s="25">
        <v>48</v>
      </c>
      <c r="AV524" s="25">
        <v>208</v>
      </c>
      <c r="AW524" s="25">
        <v>203</v>
      </c>
      <c r="AX524" s="77">
        <v>67.099999999999994</v>
      </c>
      <c r="AY524" s="49">
        <v>35</v>
      </c>
      <c r="AZ524" s="49">
        <v>35</v>
      </c>
      <c r="BA524" s="49">
        <v>0</v>
      </c>
      <c r="BB524" s="48">
        <f t="shared" si="147"/>
        <v>0</v>
      </c>
      <c r="BC524" s="3" t="s">
        <v>85</v>
      </c>
      <c r="BD524" s="412" t="str">
        <f>_xlfn.IFNA(VLOOKUP(BC524,ACCESSORIES!F:J,5,FALSE),"N/A")</f>
        <v>N/A</v>
      </c>
      <c r="BE524" s="3" t="s">
        <v>85</v>
      </c>
      <c r="BF524" s="412" t="str">
        <f>_xlfn.IFNA(VLOOKUP(BE524,ACCESSORIES!F:J,5,FALSE),"N/A")</f>
        <v>N/A</v>
      </c>
      <c r="BG524" s="70">
        <v>29</v>
      </c>
      <c r="BH524" s="50">
        <v>20.236220472440898</v>
      </c>
      <c r="BI524" s="50">
        <v>20.236220472440898</v>
      </c>
      <c r="BJ524" s="50">
        <v>10.7086614173228</v>
      </c>
      <c r="BK524" s="357">
        <f t="shared" si="150"/>
        <v>7.18613119999994E-2</v>
      </c>
      <c r="BL524" s="73">
        <v>36</v>
      </c>
      <c r="BM524" s="107" t="s">
        <v>10367</v>
      </c>
      <c r="BN524" s="46" t="s">
        <v>3891</v>
      </c>
      <c r="BO524" s="74" t="s">
        <v>3907</v>
      </c>
      <c r="BP524" s="74" t="s">
        <v>5206</v>
      </c>
      <c r="BQ524" s="74" t="s">
        <v>5170</v>
      </c>
      <c r="BR524" s="74" t="s">
        <v>4451</v>
      </c>
      <c r="BS524" s="74" t="s">
        <v>4101</v>
      </c>
      <c r="BT524" s="74" t="s">
        <v>3909</v>
      </c>
      <c r="BU524" s="74" t="s">
        <v>5235</v>
      </c>
      <c r="BV524" s="74"/>
      <c r="BW524" s="74"/>
      <c r="BX524" s="74"/>
      <c r="BY524" s="300" t="s">
        <v>8062</v>
      </c>
      <c r="BZ524" s="356" t="s">
        <v>8063</v>
      </c>
      <c r="CA524" s="300" t="s">
        <v>6243</v>
      </c>
      <c r="CB524" s="356" t="s">
        <v>8061</v>
      </c>
      <c r="CC524" s="86" t="str">
        <f t="shared" si="156"/>
        <v>MR502 RALLY, 17x8, +38mm Offset, 5x4.5, 67.1mm Centerbore, Method Bronze</v>
      </c>
      <c r="CD524" s="74" t="s">
        <v>3719</v>
      </c>
      <c r="CE524" s="74" t="s">
        <v>3720</v>
      </c>
      <c r="CF524" s="74" t="str">
        <f t="shared" si="159"/>
        <v>RALLY (5XX)</v>
      </c>
    </row>
    <row r="525" spans="1:84" s="36" customFormat="1" ht="15" customHeight="1">
      <c r="A525" s="22">
        <f t="shared" si="148"/>
        <v>523</v>
      </c>
      <c r="B525" s="3" t="s">
        <v>84</v>
      </c>
      <c r="C525" s="92" t="s">
        <v>1059</v>
      </c>
      <c r="D525" s="75" t="s">
        <v>234</v>
      </c>
      <c r="E525" s="84" t="str">
        <f>CONCATENATE(LEFT(D525,5),VLOOKUP(CONCATENATE(O525,"x",P525),'WHEEL PART NUMBER GUIDE'!$B$9:$C$51,2,FALSE),VLOOKUP(CONCATENATE(Q525, W525), 'WHEEL PART NUMBER GUIDE'!$Q$6:$R$98, 2, FALSE),VLOOKUP(Z525,'WHEEL PART NUMBER GUIDE'!$J$8:$K$54,2, FALSE),IF(V525="N/A",IF(ABS(T525)&lt;10,"0"&amp;ABS(T525),ABS(T525)),CONCATENATE(LEFT(V525,1),RIGHT(V525,1))), G525, H525)</f>
        <v>MR50278012138-2</v>
      </c>
      <c r="F525" s="84" t="str">
        <f t="shared" si="157"/>
        <v>MR50278012138-2</v>
      </c>
      <c r="G525" s="83">
        <v>-2</v>
      </c>
      <c r="H525" s="83"/>
      <c r="I525" s="71" t="s">
        <v>5676</v>
      </c>
      <c r="J525" s="305">
        <v>44517.580347222225</v>
      </c>
      <c r="K525" s="78" t="s">
        <v>1230</v>
      </c>
      <c r="L525" s="328">
        <v>314</v>
      </c>
      <c r="M525" s="85">
        <f t="shared" si="155"/>
        <v>314</v>
      </c>
      <c r="N525" s="630"/>
      <c r="O525" s="74">
        <v>17</v>
      </c>
      <c r="P525" s="76">
        <v>8</v>
      </c>
      <c r="Q525" s="92" t="str">
        <f t="shared" si="149"/>
        <v>5x4.5</v>
      </c>
      <c r="R525" s="74">
        <v>5</v>
      </c>
      <c r="S525" s="74">
        <v>4.5</v>
      </c>
      <c r="T525" s="74">
        <v>38</v>
      </c>
      <c r="U525" s="77">
        <v>6.1</v>
      </c>
      <c r="V525" s="93" t="s">
        <v>85</v>
      </c>
      <c r="W525" s="77">
        <v>67.099999999999994</v>
      </c>
      <c r="X525" s="76">
        <v>25.2</v>
      </c>
      <c r="Y525" s="47">
        <v>1850</v>
      </c>
      <c r="Z525" s="72" t="s">
        <v>2169</v>
      </c>
      <c r="AA525" s="71" t="s">
        <v>2847</v>
      </c>
      <c r="AB525" s="47" t="str">
        <f t="shared" si="158"/>
        <v>17x8, 5x4.5, 38 OS, 1850 lbs</v>
      </c>
      <c r="AC525" s="74" t="s">
        <v>5414</v>
      </c>
      <c r="AD525" s="46" t="str">
        <f>IF(AC525="N/A","None",VLOOKUP(AC525,ACCESSORIES!F:N,9,FALSE))</f>
        <v>Screw On</v>
      </c>
      <c r="AE525" s="82">
        <f>_xlfn.IFNA(VLOOKUP(AC525,ACCESSORIES!F:J,5,FALSE),"N/A")</f>
        <v>33</v>
      </c>
      <c r="AF525" s="80" t="s">
        <v>85</v>
      </c>
      <c r="AG525" s="74" t="s">
        <v>1786</v>
      </c>
      <c r="AH525" s="73" t="s">
        <v>85</v>
      </c>
      <c r="AI525" s="3" t="s">
        <v>85</v>
      </c>
      <c r="AJ525" s="9" t="str">
        <f>_xlfn.IFNA(VLOOKUP(AI525,ACCESSORIES!F:J,5,FALSE),"N/A")</f>
        <v>N/A</v>
      </c>
      <c r="AK525" s="92" t="s">
        <v>236</v>
      </c>
      <c r="AL525" s="74" t="s">
        <v>1631</v>
      </c>
      <c r="AM525" s="38">
        <f>_xlfn.IFNA(VLOOKUP(AL525,ACCESSORIES!F:J,5,FALSE),"N/A")</f>
        <v>2.75</v>
      </c>
      <c r="AN525" s="74">
        <v>56.1</v>
      </c>
      <c r="AO525" s="74">
        <v>16.2</v>
      </c>
      <c r="AP525" s="74">
        <v>60</v>
      </c>
      <c r="AQ525" s="74">
        <v>160</v>
      </c>
      <c r="AR525" s="25">
        <v>18</v>
      </c>
      <c r="AS525" s="25">
        <v>33.4</v>
      </c>
      <c r="AT525" s="25">
        <v>42</v>
      </c>
      <c r="AU525" s="25">
        <v>48</v>
      </c>
      <c r="AV525" s="25">
        <v>208</v>
      </c>
      <c r="AW525" s="25">
        <v>203</v>
      </c>
      <c r="AX525" s="77">
        <v>67.099999999999994</v>
      </c>
      <c r="AY525" s="49">
        <v>35</v>
      </c>
      <c r="AZ525" s="49">
        <v>35</v>
      </c>
      <c r="BA525" s="49">
        <v>0</v>
      </c>
      <c r="BB525" s="48">
        <f t="shared" si="147"/>
        <v>0</v>
      </c>
      <c r="BC525" s="3" t="s">
        <v>85</v>
      </c>
      <c r="BD525" s="412" t="str">
        <f>_xlfn.IFNA(VLOOKUP(BC525,ACCESSORIES!F:J,5,FALSE),"N/A")</f>
        <v>N/A</v>
      </c>
      <c r="BE525" s="3" t="s">
        <v>85</v>
      </c>
      <c r="BF525" s="412" t="str">
        <f>_xlfn.IFNA(VLOOKUP(BE525,ACCESSORIES!F:J,5,FALSE),"N/A")</f>
        <v>N/A</v>
      </c>
      <c r="BG525" s="70">
        <v>30</v>
      </c>
      <c r="BH525" s="50">
        <v>20.236220472440898</v>
      </c>
      <c r="BI525" s="50">
        <v>20.236220472440898</v>
      </c>
      <c r="BJ525" s="50">
        <v>10.7086614173228</v>
      </c>
      <c r="BK525" s="357">
        <f t="shared" si="150"/>
        <v>7.18613119999994E-2</v>
      </c>
      <c r="BL525" s="73">
        <v>36</v>
      </c>
      <c r="BM525" s="107" t="s">
        <v>10367</v>
      </c>
      <c r="BN525" s="46" t="s">
        <v>3891</v>
      </c>
      <c r="BO525" s="74" t="s">
        <v>3907</v>
      </c>
      <c r="BP525" s="74" t="s">
        <v>5206</v>
      </c>
      <c r="BQ525" s="74" t="s">
        <v>5170</v>
      </c>
      <c r="BR525" s="74" t="s">
        <v>4451</v>
      </c>
      <c r="BS525" s="74" t="s">
        <v>4101</v>
      </c>
      <c r="BT525" s="74" t="s">
        <v>3909</v>
      </c>
      <c r="BU525" s="74" t="s">
        <v>5235</v>
      </c>
      <c r="BV525" s="74"/>
      <c r="BW525" s="74"/>
      <c r="BX525" s="74"/>
      <c r="BY525" s="300" t="s">
        <v>6237</v>
      </c>
      <c r="BZ525" s="356" t="s">
        <v>8059</v>
      </c>
      <c r="CA525" s="300" t="s">
        <v>6239</v>
      </c>
      <c r="CB525" s="356" t="s">
        <v>8060</v>
      </c>
      <c r="CC525" s="86" t="str">
        <f t="shared" si="156"/>
        <v>MR502 RALLY, 17x8, +38mm Offset, 5x4.5, 67.1mm Centerbore, Gold</v>
      </c>
      <c r="CD525" s="74" t="s">
        <v>3719</v>
      </c>
      <c r="CE525" s="74" t="s">
        <v>3720</v>
      </c>
      <c r="CF525" s="74" t="str">
        <f t="shared" si="159"/>
        <v>RALLY (5XX)</v>
      </c>
    </row>
    <row r="526" spans="1:84" s="36" customFormat="1" ht="15" customHeight="1">
      <c r="A526" s="22">
        <f t="shared" si="148"/>
        <v>524</v>
      </c>
      <c r="B526" s="3" t="s">
        <v>84</v>
      </c>
      <c r="C526" s="92" t="s">
        <v>1059</v>
      </c>
      <c r="D526" s="75" t="s">
        <v>234</v>
      </c>
      <c r="E526" s="84" t="str">
        <f>CONCATENATE(LEFT(D526,5),VLOOKUP(CONCATENATE(O526,"x",P526),'WHEEL PART NUMBER GUIDE'!$B$9:$C$51,2,FALSE),VLOOKUP(CONCATENATE(Q526, W526), 'WHEEL PART NUMBER GUIDE'!$Q$6:$R$98, 2, FALSE),VLOOKUP(Z526,'WHEEL PART NUMBER GUIDE'!$J$8:$K$54,2, FALSE),IF(V526="N/A",IF(ABS(T526)&lt;10,"0"&amp;ABS(T526),ABS(T526)),CONCATENATE(LEFT(V526,1),RIGHT(V526,1))), G526, H526)</f>
        <v>MR50278012538-2</v>
      </c>
      <c r="F526" s="84" t="str">
        <f t="shared" si="157"/>
        <v>MR50278012538-2</v>
      </c>
      <c r="G526" s="83">
        <v>-2</v>
      </c>
      <c r="H526" s="83"/>
      <c r="I526" s="71" t="s">
        <v>5677</v>
      </c>
      <c r="J526" s="305">
        <v>44517.580347222225</v>
      </c>
      <c r="K526" s="78" t="s">
        <v>1230</v>
      </c>
      <c r="L526" s="328">
        <v>314</v>
      </c>
      <c r="M526" s="85">
        <f t="shared" si="155"/>
        <v>314</v>
      </c>
      <c r="N526" s="630"/>
      <c r="O526" s="74">
        <v>17</v>
      </c>
      <c r="P526" s="76">
        <v>8</v>
      </c>
      <c r="Q526" s="92" t="str">
        <f t="shared" si="149"/>
        <v>5x4.5</v>
      </c>
      <c r="R526" s="74">
        <v>5</v>
      </c>
      <c r="S526" s="74">
        <v>4.5</v>
      </c>
      <c r="T526" s="74">
        <v>38</v>
      </c>
      <c r="U526" s="77">
        <v>6.1</v>
      </c>
      <c r="V526" s="93" t="s">
        <v>85</v>
      </c>
      <c r="W526" s="77">
        <v>67.099999999999994</v>
      </c>
      <c r="X526" s="76">
        <v>24.84</v>
      </c>
      <c r="Y526" s="47">
        <v>1850</v>
      </c>
      <c r="Z526" s="72" t="s">
        <v>2165</v>
      </c>
      <c r="AA526" s="72" t="s">
        <v>2845</v>
      </c>
      <c r="AB526" s="47" t="str">
        <f t="shared" si="158"/>
        <v>17x8, 5x4.5, 38 OS, 1850 lbs</v>
      </c>
      <c r="AC526" s="74" t="s">
        <v>5414</v>
      </c>
      <c r="AD526" s="46" t="str">
        <f>IF(AC526="N/A","None",VLOOKUP(AC526,ACCESSORIES!F:N,9,FALSE))</f>
        <v>Screw On</v>
      </c>
      <c r="AE526" s="82">
        <f>_xlfn.IFNA(VLOOKUP(AC526,ACCESSORIES!F:J,5,FALSE),"N/A")</f>
        <v>33</v>
      </c>
      <c r="AF526" s="80" t="s">
        <v>85</v>
      </c>
      <c r="AG526" s="74" t="s">
        <v>1786</v>
      </c>
      <c r="AH526" s="73" t="s">
        <v>85</v>
      </c>
      <c r="AI526" s="3" t="s">
        <v>85</v>
      </c>
      <c r="AJ526" s="9" t="str">
        <f>_xlfn.IFNA(VLOOKUP(AI526,ACCESSORIES!F:J,5,FALSE),"N/A")</f>
        <v>N/A</v>
      </c>
      <c r="AK526" s="92" t="s">
        <v>236</v>
      </c>
      <c r="AL526" s="74" t="s">
        <v>1631</v>
      </c>
      <c r="AM526" s="38">
        <f>_xlfn.IFNA(VLOOKUP(AL526,ACCESSORIES!F:J,5,FALSE),"N/A")</f>
        <v>2.75</v>
      </c>
      <c r="AN526" s="74">
        <v>56.1</v>
      </c>
      <c r="AO526" s="74">
        <v>16.2</v>
      </c>
      <c r="AP526" s="74">
        <v>60</v>
      </c>
      <c r="AQ526" s="74">
        <v>160</v>
      </c>
      <c r="AR526" s="25">
        <v>18</v>
      </c>
      <c r="AS526" s="25">
        <v>33.4</v>
      </c>
      <c r="AT526" s="25">
        <v>42</v>
      </c>
      <c r="AU526" s="25">
        <v>48</v>
      </c>
      <c r="AV526" s="25">
        <v>208</v>
      </c>
      <c r="AW526" s="25">
        <v>203</v>
      </c>
      <c r="AX526" s="77">
        <v>67.099999999999994</v>
      </c>
      <c r="AY526" s="49">
        <v>35</v>
      </c>
      <c r="AZ526" s="49">
        <v>35</v>
      </c>
      <c r="BA526" s="49">
        <v>0</v>
      </c>
      <c r="BB526" s="48">
        <f t="shared" si="147"/>
        <v>0</v>
      </c>
      <c r="BC526" s="3" t="s">
        <v>85</v>
      </c>
      <c r="BD526" s="412" t="str">
        <f>_xlfn.IFNA(VLOOKUP(BC526,ACCESSORIES!F:J,5,FALSE),"N/A")</f>
        <v>N/A</v>
      </c>
      <c r="BE526" s="3" t="s">
        <v>85</v>
      </c>
      <c r="BF526" s="412" t="str">
        <f>_xlfn.IFNA(VLOOKUP(BE526,ACCESSORIES!F:J,5,FALSE),"N/A")</f>
        <v>N/A</v>
      </c>
      <c r="BG526" s="70">
        <v>30</v>
      </c>
      <c r="BH526" s="50">
        <v>20.236220472440898</v>
      </c>
      <c r="BI526" s="50">
        <v>20.236220472440898</v>
      </c>
      <c r="BJ526" s="50">
        <v>10.7086614173228</v>
      </c>
      <c r="BK526" s="357">
        <f t="shared" si="150"/>
        <v>7.18613119999994E-2</v>
      </c>
      <c r="BL526" s="73">
        <v>36</v>
      </c>
      <c r="BM526" s="107" t="s">
        <v>10367</v>
      </c>
      <c r="BN526" s="46" t="s">
        <v>3891</v>
      </c>
      <c r="BO526" s="74" t="s">
        <v>3907</v>
      </c>
      <c r="BP526" s="74" t="s">
        <v>5206</v>
      </c>
      <c r="BQ526" s="74" t="s">
        <v>5170</v>
      </c>
      <c r="BR526" s="74" t="s">
        <v>4451</v>
      </c>
      <c r="BS526" s="74" t="s">
        <v>4101</v>
      </c>
      <c r="BT526" s="74" t="s">
        <v>3909</v>
      </c>
      <c r="BU526" s="74" t="s">
        <v>5235</v>
      </c>
      <c r="BV526" s="74"/>
      <c r="BW526" s="74"/>
      <c r="BX526" s="74"/>
      <c r="BY526" s="334" t="s">
        <v>6249</v>
      </c>
      <c r="BZ526" s="364" t="s">
        <v>7330</v>
      </c>
      <c r="CA526" s="300" t="s">
        <v>6251</v>
      </c>
      <c r="CB526" s="364" t="s">
        <v>7331</v>
      </c>
      <c r="CC526" s="86" t="str">
        <f t="shared" si="156"/>
        <v>MR502 RALLY, 17x8, +38mm Offset, 5x4.5, 67.1mm Centerbore, Matte Black</v>
      </c>
      <c r="CD526" s="74" t="s">
        <v>3719</v>
      </c>
      <c r="CE526" s="74" t="s">
        <v>3720</v>
      </c>
      <c r="CF526" s="74" t="str">
        <f t="shared" si="159"/>
        <v>RALLY (5XX)</v>
      </c>
    </row>
    <row r="527" spans="1:84" s="36" customFormat="1" ht="15" customHeight="1">
      <c r="A527" s="22">
        <f t="shared" si="148"/>
        <v>525</v>
      </c>
      <c r="B527" s="3" t="s">
        <v>84</v>
      </c>
      <c r="C527" s="92" t="s">
        <v>1059</v>
      </c>
      <c r="D527" s="75" t="s">
        <v>234</v>
      </c>
      <c r="E527" s="84" t="str">
        <f>CONCATENATE(LEFT(D527,5),VLOOKUP(CONCATENATE(O527,"x",P527),'WHEEL PART NUMBER GUIDE'!$B$9:$C$51,2,FALSE),VLOOKUP(CONCATENATE(Q527, W527), 'WHEEL PART NUMBER GUIDE'!$Q$6:$R$98, 2, FALSE),VLOOKUP(Z527,'WHEEL PART NUMBER GUIDE'!$J$8:$K$54,2, FALSE),IF(V527="N/A",IF(ABS(T527)&lt;10,"0"&amp;ABS(T527),ABS(T527)),CONCATENATE(LEFT(V527,1),RIGHT(V527,1))), G527, H527)</f>
        <v>MR50278049538-2</v>
      </c>
      <c r="F527" s="84" t="str">
        <f t="shared" si="157"/>
        <v>MR50278049538-2</v>
      </c>
      <c r="G527" s="83">
        <v>-2</v>
      </c>
      <c r="H527" s="83"/>
      <c r="I527" s="71" t="s">
        <v>5680</v>
      </c>
      <c r="J527" s="305">
        <v>44678.60255787037</v>
      </c>
      <c r="K527" s="40" t="s">
        <v>1230</v>
      </c>
      <c r="L527" s="328">
        <v>314</v>
      </c>
      <c r="M527" s="85">
        <f t="shared" si="155"/>
        <v>314</v>
      </c>
      <c r="N527" s="630"/>
      <c r="O527" s="74">
        <v>17</v>
      </c>
      <c r="P527" s="76">
        <v>8</v>
      </c>
      <c r="Q527" s="92" t="str">
        <f t="shared" si="149"/>
        <v>5x108</v>
      </c>
      <c r="R527" s="74">
        <v>5</v>
      </c>
      <c r="S527" s="74">
        <v>108</v>
      </c>
      <c r="T527" s="74">
        <v>38</v>
      </c>
      <c r="U527" s="77">
        <v>6.1</v>
      </c>
      <c r="V527" s="93" t="s">
        <v>85</v>
      </c>
      <c r="W527" s="77">
        <v>63.4</v>
      </c>
      <c r="X527" s="16">
        <v>24.82</v>
      </c>
      <c r="Y527" s="47">
        <v>1850</v>
      </c>
      <c r="Z527" s="72" t="s">
        <v>2165</v>
      </c>
      <c r="AA527" s="72" t="s">
        <v>2845</v>
      </c>
      <c r="AB527" s="47" t="str">
        <f t="shared" si="158"/>
        <v>17x8, 5x108, 38 OS, 1850 lbs</v>
      </c>
      <c r="AC527" s="74" t="s">
        <v>5414</v>
      </c>
      <c r="AD527" s="46" t="str">
        <f>IF(AC527="N/A","None",VLOOKUP(AC527,ACCESSORIES!F:N,9,FALSE))</f>
        <v>Screw On</v>
      </c>
      <c r="AE527" s="82">
        <f>_xlfn.IFNA(VLOOKUP(AC527,ACCESSORIES!F:J,5,FALSE),"N/A")</f>
        <v>33</v>
      </c>
      <c r="AF527" s="80" t="s">
        <v>85</v>
      </c>
      <c r="AG527" s="74" t="s">
        <v>1786</v>
      </c>
      <c r="AH527" s="73" t="s">
        <v>85</v>
      </c>
      <c r="AI527" s="3" t="s">
        <v>85</v>
      </c>
      <c r="AJ527" s="9" t="str">
        <f>_xlfn.IFNA(VLOOKUP(AI527,ACCESSORIES!F:J,5,FALSE),"N/A")</f>
        <v>N/A</v>
      </c>
      <c r="AK527" s="92" t="s">
        <v>236</v>
      </c>
      <c r="AL527" s="74" t="s">
        <v>85</v>
      </c>
      <c r="AM527" s="38" t="str">
        <f>_xlfn.IFNA(VLOOKUP(AL527,ACCESSORIES!F:J,5,FALSE),"N/A")</f>
        <v>N/A</v>
      </c>
      <c r="AN527" s="74" t="s">
        <v>85</v>
      </c>
      <c r="AO527" s="74">
        <v>16.2</v>
      </c>
      <c r="AP527" s="74">
        <v>60</v>
      </c>
      <c r="AQ527" s="74">
        <v>160</v>
      </c>
      <c r="AR527" s="25">
        <v>18</v>
      </c>
      <c r="AS527" s="25">
        <v>34.9</v>
      </c>
      <c r="AT527" s="25">
        <v>42</v>
      </c>
      <c r="AU527" s="25">
        <v>48</v>
      </c>
      <c r="AV527" s="25">
        <v>208.9</v>
      </c>
      <c r="AW527" s="25">
        <v>203.8</v>
      </c>
      <c r="AX527" s="77">
        <v>63.4</v>
      </c>
      <c r="AY527" s="49">
        <v>35</v>
      </c>
      <c r="AZ527" s="49">
        <v>35</v>
      </c>
      <c r="BA527" s="49">
        <v>0</v>
      </c>
      <c r="BB527" s="48">
        <f t="shared" si="147"/>
        <v>0</v>
      </c>
      <c r="BC527" s="3" t="s">
        <v>85</v>
      </c>
      <c r="BD527" s="412" t="str">
        <f>_xlfn.IFNA(VLOOKUP(BC527,ACCESSORIES!F:J,5,FALSE),"N/A")</f>
        <v>N/A</v>
      </c>
      <c r="BE527" s="3" t="s">
        <v>85</v>
      </c>
      <c r="BF527" s="412" t="str">
        <f>_xlfn.IFNA(VLOOKUP(BE527,ACCESSORIES!F:J,5,FALSE),"N/A")</f>
        <v>N/A</v>
      </c>
      <c r="BG527" s="70">
        <v>28</v>
      </c>
      <c r="BH527" s="50">
        <v>20.236220472440898</v>
      </c>
      <c r="BI527" s="50">
        <v>20.236220472440898</v>
      </c>
      <c r="BJ527" s="50">
        <v>10.7086614173228</v>
      </c>
      <c r="BK527" s="357">
        <f t="shared" si="150"/>
        <v>7.18613119999994E-2</v>
      </c>
      <c r="BL527" s="73">
        <v>36</v>
      </c>
      <c r="BM527" s="107" t="s">
        <v>10367</v>
      </c>
      <c r="BN527" s="46" t="s">
        <v>3891</v>
      </c>
      <c r="BO527" s="74" t="s">
        <v>3907</v>
      </c>
      <c r="BP527" s="74" t="s">
        <v>5206</v>
      </c>
      <c r="BQ527" s="74" t="s">
        <v>5170</v>
      </c>
      <c r="BR527" s="74" t="s">
        <v>4451</v>
      </c>
      <c r="BS527" s="74" t="s">
        <v>4101</v>
      </c>
      <c r="BT527" s="74" t="s">
        <v>3909</v>
      </c>
      <c r="BU527" s="74" t="s">
        <v>5235</v>
      </c>
      <c r="BV527" s="74"/>
      <c r="BW527" s="74"/>
      <c r="BX527" s="74"/>
      <c r="BY527" s="334" t="s">
        <v>6249</v>
      </c>
      <c r="BZ527" s="364" t="s">
        <v>7330</v>
      </c>
      <c r="CA527" s="300" t="s">
        <v>6251</v>
      </c>
      <c r="CB527" s="364" t="s">
        <v>7331</v>
      </c>
      <c r="CC527" s="86" t="str">
        <f t="shared" si="156"/>
        <v>MR502 RALLY, 17x8, +38mm Offset, 5x108, 63.4mm Centerbore, Matte Black</v>
      </c>
      <c r="CD527" s="74" t="s">
        <v>3719</v>
      </c>
      <c r="CE527" s="74" t="s">
        <v>3720</v>
      </c>
      <c r="CF527" s="74" t="str">
        <f t="shared" si="159"/>
        <v>RALLY (5XX)</v>
      </c>
    </row>
    <row r="528" spans="1:84" s="36" customFormat="1" ht="15" customHeight="1">
      <c r="A528" s="22">
        <f t="shared" si="148"/>
        <v>526</v>
      </c>
      <c r="B528" s="3" t="s">
        <v>84</v>
      </c>
      <c r="C528" s="92" t="s">
        <v>1059</v>
      </c>
      <c r="D528" s="75" t="s">
        <v>234</v>
      </c>
      <c r="E528" s="84" t="str">
        <f>CONCATENATE(LEFT(D528,5),VLOOKUP(CONCATENATE(O528,"x",P528),'WHEEL PART NUMBER GUIDE'!$B$9:$C$51,2,FALSE),VLOOKUP(CONCATENATE(Q528, W528), 'WHEEL PART NUMBER GUIDE'!$Q$6:$R$98, 2, FALSE),VLOOKUP(Z528,'WHEEL PART NUMBER GUIDE'!$J$8:$K$54,2, FALSE),IF(V528="N/A",IF(ABS(T528)&lt;10,"0"&amp;ABS(T528),ABS(T528)),CONCATENATE(LEFT(V528,1),RIGHT(V528,1))), G528, H528)</f>
        <v>MR50288012538-2</v>
      </c>
      <c r="F528" s="84" t="str">
        <f t="shared" si="157"/>
        <v>MR50288012538-2</v>
      </c>
      <c r="G528" s="83">
        <v>-2</v>
      </c>
      <c r="H528" s="83"/>
      <c r="I528" s="71" t="s">
        <v>5678</v>
      </c>
      <c r="J528" s="305">
        <v>44517.580347222225</v>
      </c>
      <c r="K528" s="78" t="s">
        <v>1230</v>
      </c>
      <c r="L528" s="328">
        <v>324</v>
      </c>
      <c r="M528" s="85">
        <f t="shared" si="155"/>
        <v>324</v>
      </c>
      <c r="N528" s="630"/>
      <c r="O528" s="74">
        <v>18</v>
      </c>
      <c r="P528" s="76">
        <v>8</v>
      </c>
      <c r="Q528" s="92" t="str">
        <f t="shared" si="149"/>
        <v>5x4.5</v>
      </c>
      <c r="R528" s="74">
        <v>5</v>
      </c>
      <c r="S528" s="76">
        <v>4.5</v>
      </c>
      <c r="T528" s="74">
        <v>38</v>
      </c>
      <c r="U528" s="77">
        <v>6.1</v>
      </c>
      <c r="V528" s="93" t="s">
        <v>85</v>
      </c>
      <c r="W528" s="77">
        <v>67.099999999999994</v>
      </c>
      <c r="X528" s="76">
        <v>27.37</v>
      </c>
      <c r="Y528" s="47">
        <v>1850</v>
      </c>
      <c r="Z528" s="81" t="s">
        <v>2165</v>
      </c>
      <c r="AA528" s="72" t="s">
        <v>2845</v>
      </c>
      <c r="AB528" s="47" t="str">
        <f t="shared" si="158"/>
        <v>18x8, 5x4.5, 38 OS, 1850 lbs</v>
      </c>
      <c r="AC528" s="74" t="s">
        <v>5414</v>
      </c>
      <c r="AD528" s="46" t="str">
        <f>IF(AC528="N/A","None",VLOOKUP(AC528,ACCESSORIES!F:N,9,FALSE))</f>
        <v>Screw On</v>
      </c>
      <c r="AE528" s="82">
        <f>_xlfn.IFNA(VLOOKUP(AC528,ACCESSORIES!F:J,5,FALSE),"N/A")</f>
        <v>33</v>
      </c>
      <c r="AF528" s="80" t="s">
        <v>85</v>
      </c>
      <c r="AG528" s="74" t="s">
        <v>1786</v>
      </c>
      <c r="AH528" s="73" t="s">
        <v>85</v>
      </c>
      <c r="AI528" s="3" t="s">
        <v>85</v>
      </c>
      <c r="AJ528" s="9" t="str">
        <f>_xlfn.IFNA(VLOOKUP(AI528,ACCESSORIES!F:J,5,FALSE),"N/A")</f>
        <v>N/A</v>
      </c>
      <c r="AK528" s="92" t="s">
        <v>236</v>
      </c>
      <c r="AL528" s="74" t="s">
        <v>1631</v>
      </c>
      <c r="AM528" s="38">
        <f>_xlfn.IFNA(VLOOKUP(AL528,ACCESSORIES!F:J,5,FALSE),"N/A")</f>
        <v>2.75</v>
      </c>
      <c r="AN528" s="74">
        <v>56.1</v>
      </c>
      <c r="AO528" s="74">
        <v>16.2</v>
      </c>
      <c r="AP528" s="74">
        <v>60</v>
      </c>
      <c r="AQ528" s="74">
        <v>160</v>
      </c>
      <c r="AR528" s="25">
        <v>18</v>
      </c>
      <c r="AS528" s="25">
        <v>34</v>
      </c>
      <c r="AT528" s="25">
        <v>41</v>
      </c>
      <c r="AU528" s="25">
        <v>45.7</v>
      </c>
      <c r="AV528" s="25">
        <v>221.6</v>
      </c>
      <c r="AW528" s="25">
        <v>215.6</v>
      </c>
      <c r="AX528" s="77">
        <v>67.099999999999994</v>
      </c>
      <c r="AY528" s="49">
        <v>35</v>
      </c>
      <c r="AZ528" s="49">
        <v>35</v>
      </c>
      <c r="BA528" s="49">
        <v>0</v>
      </c>
      <c r="BB528" s="48">
        <f t="shared" si="147"/>
        <v>0</v>
      </c>
      <c r="BC528" s="3" t="s">
        <v>85</v>
      </c>
      <c r="BD528" s="412" t="str">
        <f>_xlfn.IFNA(VLOOKUP(BC528,ACCESSORIES!F:J,5,FALSE),"N/A")</f>
        <v>N/A</v>
      </c>
      <c r="BE528" s="3" t="s">
        <v>85</v>
      </c>
      <c r="BF528" s="412" t="str">
        <f>_xlfn.IFNA(VLOOKUP(BE528,ACCESSORIES!F:J,5,FALSE),"N/A")</f>
        <v>N/A</v>
      </c>
      <c r="BG528" s="70">
        <v>33</v>
      </c>
      <c r="BH528" s="50">
        <v>21.141732283464599</v>
      </c>
      <c r="BI528" s="50">
        <v>21.141732283464599</v>
      </c>
      <c r="BJ528" s="50">
        <v>10.7086614173228</v>
      </c>
      <c r="BK528" s="357">
        <f t="shared" si="150"/>
        <v>7.8436367999999965E-2</v>
      </c>
      <c r="BL528" s="74">
        <v>36</v>
      </c>
      <c r="BM528" s="107" t="s">
        <v>10367</v>
      </c>
      <c r="BN528" s="46" t="s">
        <v>3891</v>
      </c>
      <c r="BO528" s="74" t="s">
        <v>3907</v>
      </c>
      <c r="BP528" s="74" t="s">
        <v>5206</v>
      </c>
      <c r="BQ528" s="74" t="s">
        <v>5170</v>
      </c>
      <c r="BR528" s="74" t="s">
        <v>4451</v>
      </c>
      <c r="BS528" s="74" t="s">
        <v>4101</v>
      </c>
      <c r="BT528" s="74" t="s">
        <v>3909</v>
      </c>
      <c r="BU528" s="74" t="s">
        <v>5235</v>
      </c>
      <c r="BV528" s="74"/>
      <c r="BW528" s="74"/>
      <c r="BX528" s="74"/>
      <c r="BY528" s="334" t="s">
        <v>6249</v>
      </c>
      <c r="BZ528" s="364" t="s">
        <v>7330</v>
      </c>
      <c r="CA528" s="300" t="s">
        <v>6251</v>
      </c>
      <c r="CB528" s="364" t="s">
        <v>7331</v>
      </c>
      <c r="CC528" s="86" t="str">
        <f t="shared" si="156"/>
        <v>MR502 RALLY, 18x8, +38mm Offset, 5x4.5, 67.1mm Centerbore, Matte Black</v>
      </c>
      <c r="CD528" s="74" t="s">
        <v>3719</v>
      </c>
      <c r="CE528" s="74" t="s">
        <v>3720</v>
      </c>
      <c r="CF528" s="74" t="str">
        <f t="shared" si="159"/>
        <v>RALLY (5XX)</v>
      </c>
    </row>
    <row r="529" spans="1:84" s="36" customFormat="1" ht="15" customHeight="1">
      <c r="A529" s="22">
        <f t="shared" si="148"/>
        <v>527</v>
      </c>
      <c r="B529" s="3" t="s">
        <v>84</v>
      </c>
      <c r="C529" s="92" t="s">
        <v>1060</v>
      </c>
      <c r="D529" s="74" t="s">
        <v>907</v>
      </c>
      <c r="E529" s="84" t="str">
        <f>CONCATENATE(LEFT(D529,5),VLOOKUP(CONCATENATE(O529,"x",P529),'WHEEL PART NUMBER GUIDE'!$B$9:$C$51,2,FALSE),VLOOKUP(CONCATENATE(Q529, W529), 'WHEEL PART NUMBER GUIDE'!$Q$6:$R$98, 2, FALSE),VLOOKUP(Z529,'WHEEL PART NUMBER GUIDE'!$J$8:$K$54,2, FALSE),IF(V529="N/A",IF(ABS(T529)&lt;10,"0"&amp;ABS(T529),ABS(T529)),CONCATENATE(LEFT(V529,1),RIGHT(V529,1))), G529, H529)</f>
        <v>MR60529058512N</v>
      </c>
      <c r="F529" s="84" t="str">
        <f t="shared" si="157"/>
        <v>MR60529058512N</v>
      </c>
      <c r="G529" s="83" t="s">
        <v>2095</v>
      </c>
      <c r="H529" s="83"/>
      <c r="I529" s="43" t="s">
        <v>2069</v>
      </c>
      <c r="J529" s="316">
        <v>43335.522407407407</v>
      </c>
      <c r="K529" s="78" t="s">
        <v>1230</v>
      </c>
      <c r="L529" s="328">
        <v>439</v>
      </c>
      <c r="M529" s="85">
        <f t="shared" si="155"/>
        <v>439</v>
      </c>
      <c r="N529" s="630"/>
      <c r="O529" s="74">
        <v>20</v>
      </c>
      <c r="P529" s="8">
        <v>9</v>
      </c>
      <c r="Q529" s="92" t="str">
        <f t="shared" si="149"/>
        <v>5x150</v>
      </c>
      <c r="R529" s="74">
        <v>5</v>
      </c>
      <c r="S529" s="74">
        <v>150</v>
      </c>
      <c r="T529" s="74">
        <v>-12</v>
      </c>
      <c r="U529" s="77">
        <v>4.5</v>
      </c>
      <c r="V529" s="93" t="s">
        <v>85</v>
      </c>
      <c r="W529" s="77">
        <v>110.5</v>
      </c>
      <c r="X529" s="76">
        <v>40.98</v>
      </c>
      <c r="Y529" s="47">
        <v>2650</v>
      </c>
      <c r="Z529" s="81" t="s">
        <v>2165</v>
      </c>
      <c r="AA529" s="72" t="s">
        <v>2845</v>
      </c>
      <c r="AB529" s="47" t="str">
        <f t="shared" si="158"/>
        <v>20x9, 5x150, -12 OS, 2650 lbs</v>
      </c>
      <c r="AC529" s="74" t="s">
        <v>1595</v>
      </c>
      <c r="AD529" s="46" t="str">
        <f>IF(AC529="N/A","None",VLOOKUP(AC529,ACCESSORIES!F:N,9,FALSE))</f>
        <v>Screw On</v>
      </c>
      <c r="AE529" s="82">
        <f>_xlfn.IFNA(VLOOKUP(AC529,ACCESSORIES!F:J,5,FALSE),"N/A")</f>
        <v>33</v>
      </c>
      <c r="AF529" s="79" t="s">
        <v>1735</v>
      </c>
      <c r="AG529" s="73" t="s">
        <v>1786</v>
      </c>
      <c r="AH529" s="73" t="s">
        <v>85</v>
      </c>
      <c r="AI529" s="92" t="s">
        <v>1826</v>
      </c>
      <c r="AJ529" s="9">
        <f>_xlfn.IFNA(VLOOKUP(AI529,ACCESSORIES!F:J,5,FALSE),"N/A")</f>
        <v>1.1000000000000001</v>
      </c>
      <c r="AK529" s="92" t="s">
        <v>236</v>
      </c>
      <c r="AL529" s="74" t="s">
        <v>85</v>
      </c>
      <c r="AM529" s="38" t="str">
        <f>_xlfn.IFNA(VLOOKUP(AL529,ACCESSORIES!F:J,5,FALSE),"N/A")</f>
        <v>N/A</v>
      </c>
      <c r="AN529" s="74" t="s">
        <v>85</v>
      </c>
      <c r="AO529" s="75">
        <v>16.2</v>
      </c>
      <c r="AP529" s="75">
        <v>60</v>
      </c>
      <c r="AQ529" s="74">
        <v>180</v>
      </c>
      <c r="AR529" s="34">
        <v>0</v>
      </c>
      <c r="AS529" s="34">
        <v>9.5</v>
      </c>
      <c r="AT529" s="34">
        <v>24.7</v>
      </c>
      <c r="AU529" s="34">
        <v>36</v>
      </c>
      <c r="AV529" s="34">
        <v>245</v>
      </c>
      <c r="AW529" s="34">
        <v>243</v>
      </c>
      <c r="AX529" s="77">
        <v>110.5</v>
      </c>
      <c r="AY529" s="49">
        <v>38</v>
      </c>
      <c r="AZ529" s="49">
        <v>38</v>
      </c>
      <c r="BA529" s="49">
        <v>47</v>
      </c>
      <c r="BB529" s="48">
        <f t="shared" si="147"/>
        <v>1.85</v>
      </c>
      <c r="BC529" s="3" t="s">
        <v>85</v>
      </c>
      <c r="BD529" s="412" t="str">
        <f>_xlfn.IFNA(VLOOKUP(BC529,ACCESSORIES!F:J,5,FALSE),"N/A")</f>
        <v>N/A</v>
      </c>
      <c r="BE529" s="3" t="s">
        <v>85</v>
      </c>
      <c r="BF529" s="412" t="str">
        <f>_xlfn.IFNA(VLOOKUP(BE529,ACCESSORIES!F:J,5,FALSE),"N/A")</f>
        <v>N/A</v>
      </c>
      <c r="BG529" s="70">
        <v>46</v>
      </c>
      <c r="BH529" s="50">
        <v>23.228346456692901</v>
      </c>
      <c r="BI529" s="50">
        <v>23.228346456692901</v>
      </c>
      <c r="BJ529" s="50">
        <v>11.771653543307099</v>
      </c>
      <c r="BK529" s="357">
        <f t="shared" si="150"/>
        <v>0.10408189999999996</v>
      </c>
      <c r="BL529" s="408">
        <v>20</v>
      </c>
      <c r="BM529" s="107" t="s">
        <v>3771</v>
      </c>
      <c r="BN529" s="46" t="s">
        <v>3891</v>
      </c>
      <c r="BO529" s="74" t="s">
        <v>3907</v>
      </c>
      <c r="BP529" s="74" t="s">
        <v>4615</v>
      </c>
      <c r="BQ529" s="74" t="s">
        <v>5198</v>
      </c>
      <c r="BR529" s="74" t="s">
        <v>5199</v>
      </c>
      <c r="BS529" s="74" t="s">
        <v>4451</v>
      </c>
      <c r="BT529" s="74" t="s">
        <v>4101</v>
      </c>
      <c r="BU529" s="74" t="s">
        <v>3909</v>
      </c>
      <c r="BV529" s="74"/>
      <c r="BW529" s="74"/>
      <c r="BX529" s="74"/>
      <c r="BY529" s="300" t="s">
        <v>8088</v>
      </c>
      <c r="BZ529" s="356" t="s">
        <v>8089</v>
      </c>
      <c r="CA529" s="300" t="s">
        <v>8086</v>
      </c>
      <c r="CB529" s="356" t="s">
        <v>8087</v>
      </c>
      <c r="CC529" s="86" t="str">
        <f t="shared" si="156"/>
        <v>MR605 NV, 20x9, -12mm Offset, 5x150, 110.5mm Centerbore, Matte Black</v>
      </c>
      <c r="CD529" s="74" t="s">
        <v>3719</v>
      </c>
      <c r="CE529" s="74" t="s">
        <v>3720</v>
      </c>
      <c r="CF529" s="74" t="str">
        <f t="shared" si="159"/>
        <v>DISCO (6XX)</v>
      </c>
    </row>
    <row r="530" spans="1:84" s="36" customFormat="1" ht="15" customHeight="1">
      <c r="A530" s="22">
        <f t="shared" si="148"/>
        <v>528</v>
      </c>
      <c r="B530" s="3" t="s">
        <v>84</v>
      </c>
      <c r="C530" s="92" t="s">
        <v>1060</v>
      </c>
      <c r="D530" s="74" t="s">
        <v>907</v>
      </c>
      <c r="E530" s="84" t="str">
        <f>CONCATENATE(LEFT(D530,5),VLOOKUP(CONCATENATE(O530,"x",P530),'WHEEL PART NUMBER GUIDE'!$B$9:$C$51,2,FALSE),VLOOKUP(CONCATENATE(Q530, W530), 'WHEEL PART NUMBER GUIDE'!$Q$6:$R$98, 2, FALSE),VLOOKUP(Z530,'WHEEL PART NUMBER GUIDE'!$J$8:$K$54,2, FALSE),IF(V530="N/A",IF(ABS(T530)&lt;10,"0"&amp;ABS(T530),ABS(T530)),CONCATENATE(LEFT(V530,1),RIGHT(V530,1))), G530, H530)</f>
        <v>MR60529016512N</v>
      </c>
      <c r="F530" s="84" t="str">
        <f t="shared" si="157"/>
        <v>MR60529016512N</v>
      </c>
      <c r="G530" s="83" t="s">
        <v>2095</v>
      </c>
      <c r="H530" s="83"/>
      <c r="I530" s="43" t="s">
        <v>2070</v>
      </c>
      <c r="J530" s="316">
        <v>43335.524027777778</v>
      </c>
      <c r="K530" s="78" t="s">
        <v>1230</v>
      </c>
      <c r="L530" s="328">
        <v>439</v>
      </c>
      <c r="M530" s="85">
        <f t="shared" si="155"/>
        <v>439</v>
      </c>
      <c r="N530" s="630"/>
      <c r="O530" s="74">
        <v>20</v>
      </c>
      <c r="P530" s="8">
        <v>9</v>
      </c>
      <c r="Q530" s="92" t="str">
        <f t="shared" si="149"/>
        <v>6x135</v>
      </c>
      <c r="R530" s="74">
        <v>6</v>
      </c>
      <c r="S530" s="74">
        <v>135</v>
      </c>
      <c r="T530" s="74">
        <v>-12</v>
      </c>
      <c r="U530" s="77">
        <v>4.5</v>
      </c>
      <c r="V530" s="93" t="s">
        <v>85</v>
      </c>
      <c r="W530" s="77">
        <v>87</v>
      </c>
      <c r="X530" s="76">
        <v>41.25</v>
      </c>
      <c r="Y530" s="47">
        <v>2650</v>
      </c>
      <c r="Z530" s="81" t="s">
        <v>2165</v>
      </c>
      <c r="AA530" s="72" t="s">
        <v>2845</v>
      </c>
      <c r="AB530" s="47" t="str">
        <f t="shared" si="158"/>
        <v>20x9, 6x135, -12 OS, 2650 lbs</v>
      </c>
      <c r="AC530" s="74" t="s">
        <v>1589</v>
      </c>
      <c r="AD530" s="46" t="str">
        <f>IF(AC530="N/A","None",VLOOKUP(AC530,ACCESSORIES!F:N,9,FALSE))</f>
        <v>Screw On</v>
      </c>
      <c r="AE530" s="82">
        <f>_xlfn.IFNA(VLOOKUP(AC530,ACCESSORIES!F:J,5,FALSE),"N/A")</f>
        <v>33</v>
      </c>
      <c r="AF530" s="80" t="s">
        <v>1733</v>
      </c>
      <c r="AG530" s="73" t="s">
        <v>1786</v>
      </c>
      <c r="AH530" s="73" t="s">
        <v>85</v>
      </c>
      <c r="AI530" s="92" t="s">
        <v>1826</v>
      </c>
      <c r="AJ530" s="9">
        <f>_xlfn.IFNA(VLOOKUP(AI530,ACCESSORIES!F:J,5,FALSE),"N/A")</f>
        <v>1.1000000000000001</v>
      </c>
      <c r="AK530" s="92" t="s">
        <v>236</v>
      </c>
      <c r="AL530" s="74" t="s">
        <v>85</v>
      </c>
      <c r="AM530" s="38" t="str">
        <f>_xlfn.IFNA(VLOOKUP(AL530,ACCESSORIES!F:J,5,FALSE),"N/A")</f>
        <v>N/A</v>
      </c>
      <c r="AN530" s="74" t="s">
        <v>85</v>
      </c>
      <c r="AO530" s="75">
        <v>16.2</v>
      </c>
      <c r="AP530" s="75">
        <v>60</v>
      </c>
      <c r="AQ530" s="74">
        <v>170</v>
      </c>
      <c r="AR530" s="34">
        <v>4</v>
      </c>
      <c r="AS530" s="34">
        <v>14</v>
      </c>
      <c r="AT530" s="34">
        <v>24.7</v>
      </c>
      <c r="AU530" s="34">
        <v>36</v>
      </c>
      <c r="AV530" s="34">
        <v>245</v>
      </c>
      <c r="AW530" s="34">
        <v>243</v>
      </c>
      <c r="AX530" s="77">
        <v>87</v>
      </c>
      <c r="AY530" s="49">
        <v>38</v>
      </c>
      <c r="AZ530" s="49">
        <v>38</v>
      </c>
      <c r="BA530" s="49">
        <v>47</v>
      </c>
      <c r="BB530" s="48">
        <f t="shared" si="147"/>
        <v>1.85</v>
      </c>
      <c r="BC530" s="3" t="s">
        <v>85</v>
      </c>
      <c r="BD530" s="412" t="str">
        <f>_xlfn.IFNA(VLOOKUP(BC530,ACCESSORIES!F:J,5,FALSE),"N/A")</f>
        <v>N/A</v>
      </c>
      <c r="BE530" s="3" t="s">
        <v>85</v>
      </c>
      <c r="BF530" s="412" t="str">
        <f>_xlfn.IFNA(VLOOKUP(BE530,ACCESSORIES!F:J,5,FALSE),"N/A")</f>
        <v>N/A</v>
      </c>
      <c r="BG530" s="70">
        <v>46</v>
      </c>
      <c r="BH530" s="50">
        <v>23.228346456692901</v>
      </c>
      <c r="BI530" s="50">
        <v>23.228346456692901</v>
      </c>
      <c r="BJ530" s="50">
        <v>11.771653543307099</v>
      </c>
      <c r="BK530" s="357">
        <f t="shared" si="150"/>
        <v>0.10408189999999996</v>
      </c>
      <c r="BL530" s="408">
        <v>20</v>
      </c>
      <c r="BM530" s="107" t="s">
        <v>3771</v>
      </c>
      <c r="BN530" s="46" t="s">
        <v>3891</v>
      </c>
      <c r="BO530" s="74" t="s">
        <v>3907</v>
      </c>
      <c r="BP530" s="74" t="s">
        <v>4615</v>
      </c>
      <c r="BQ530" s="74" t="s">
        <v>5198</v>
      </c>
      <c r="BR530" s="74" t="s">
        <v>5199</v>
      </c>
      <c r="BS530" s="74" t="s">
        <v>4451</v>
      </c>
      <c r="BT530" s="74" t="s">
        <v>4101</v>
      </c>
      <c r="BU530" s="74" t="s">
        <v>3909</v>
      </c>
      <c r="BV530" s="74"/>
      <c r="BW530" s="74"/>
      <c r="BX530" s="74"/>
      <c r="BY530" s="300" t="s">
        <v>8090</v>
      </c>
      <c r="BZ530" s="356" t="s">
        <v>8092</v>
      </c>
      <c r="CA530" s="300" t="s">
        <v>8093</v>
      </c>
      <c r="CB530" s="356" t="s">
        <v>8094</v>
      </c>
      <c r="CC530" s="86" t="str">
        <f t="shared" si="156"/>
        <v>MR605 NV, 20x9, -12mm Offset, 6x135, 87mm Centerbore, Matte Black</v>
      </c>
      <c r="CD530" s="74" t="s">
        <v>3719</v>
      </c>
      <c r="CE530" s="74" t="s">
        <v>3720</v>
      </c>
      <c r="CF530" s="74" t="str">
        <f t="shared" si="159"/>
        <v>DISCO (6XX)</v>
      </c>
    </row>
    <row r="531" spans="1:84" s="36" customFormat="1" ht="15" customHeight="1">
      <c r="A531" s="22">
        <f t="shared" si="148"/>
        <v>529</v>
      </c>
      <c r="B531" s="3" t="s">
        <v>84</v>
      </c>
      <c r="C531" s="92" t="s">
        <v>1060</v>
      </c>
      <c r="D531" s="74" t="s">
        <v>907</v>
      </c>
      <c r="E531" s="84" t="str">
        <f>CONCATENATE(LEFT(D531,5),VLOOKUP(CONCATENATE(O531,"x",P531),'WHEEL PART NUMBER GUIDE'!$B$9:$C$51,2,FALSE),VLOOKUP(CONCATENATE(Q531, W531), 'WHEEL PART NUMBER GUIDE'!$Q$6:$R$98, 2, FALSE),VLOOKUP(Z531,'WHEEL PART NUMBER GUIDE'!$J$8:$K$54,2, FALSE),IF(V531="N/A",IF(ABS(T531)&lt;10,"0"&amp;ABS(T531),ABS(T531)),CONCATENATE(LEFT(V531,1),RIGHT(V531,1))), G531, H531)</f>
        <v>MR60529060512N</v>
      </c>
      <c r="F531" s="84" t="str">
        <f t="shared" si="157"/>
        <v>MR60529060512N</v>
      </c>
      <c r="G531" s="83" t="s">
        <v>2095</v>
      </c>
      <c r="H531" s="83"/>
      <c r="I531" s="43" t="s">
        <v>2071</v>
      </c>
      <c r="J531" s="316">
        <v>43335.532766203702</v>
      </c>
      <c r="K531" s="78" t="s">
        <v>1230</v>
      </c>
      <c r="L531" s="328">
        <v>439</v>
      </c>
      <c r="M531" s="85">
        <f t="shared" si="155"/>
        <v>439</v>
      </c>
      <c r="N531" s="630"/>
      <c r="O531" s="74">
        <v>20</v>
      </c>
      <c r="P531" s="8">
        <v>9</v>
      </c>
      <c r="Q531" s="92" t="str">
        <f t="shared" si="149"/>
        <v>6x5.5</v>
      </c>
      <c r="R531" s="74">
        <v>6</v>
      </c>
      <c r="S531" s="74">
        <v>5.5</v>
      </c>
      <c r="T531" s="74">
        <v>-12</v>
      </c>
      <c r="U531" s="77">
        <v>4.5</v>
      </c>
      <c r="V531" s="93" t="s">
        <v>85</v>
      </c>
      <c r="W531" s="77">
        <v>106.25</v>
      </c>
      <c r="X531" s="76">
        <v>40.700000000000003</v>
      </c>
      <c r="Y531" s="47">
        <v>2650</v>
      </c>
      <c r="Z531" s="81" t="s">
        <v>2165</v>
      </c>
      <c r="AA531" s="72" t="s">
        <v>2845</v>
      </c>
      <c r="AB531" s="47" t="str">
        <f t="shared" si="158"/>
        <v>20x9, 6x5.5, -12 OS, 2650 lbs</v>
      </c>
      <c r="AC531" s="74" t="s">
        <v>1592</v>
      </c>
      <c r="AD531" s="46" t="str">
        <f>IF(AC531="N/A","None",VLOOKUP(AC531,ACCESSORIES!F:N,9,FALSE))</f>
        <v>Screw On</v>
      </c>
      <c r="AE531" s="82">
        <f>_xlfn.IFNA(VLOOKUP(AC531,ACCESSORIES!F:J,5,FALSE),"N/A")</f>
        <v>33</v>
      </c>
      <c r="AF531" s="80" t="s">
        <v>1734</v>
      </c>
      <c r="AG531" s="73" t="s">
        <v>1786</v>
      </c>
      <c r="AH531" s="73" t="s">
        <v>85</v>
      </c>
      <c r="AI531" s="92" t="s">
        <v>1826</v>
      </c>
      <c r="AJ531" s="9">
        <f>_xlfn.IFNA(VLOOKUP(AI531,ACCESSORIES!F:J,5,FALSE),"N/A")</f>
        <v>1.1000000000000001</v>
      </c>
      <c r="AK531" s="92" t="s">
        <v>236</v>
      </c>
      <c r="AL531" s="74" t="s">
        <v>1649</v>
      </c>
      <c r="AM531" s="38">
        <f>_xlfn.IFNA(VLOOKUP(AL531,ACCESSORIES!F:J,5,FALSE),"N/A")</f>
        <v>2.75</v>
      </c>
      <c r="AN531" s="3">
        <v>78.3</v>
      </c>
      <c r="AO531" s="75">
        <v>16.2</v>
      </c>
      <c r="AP531" s="75">
        <v>60</v>
      </c>
      <c r="AQ531" s="74">
        <v>170</v>
      </c>
      <c r="AR531" s="34">
        <v>4</v>
      </c>
      <c r="AS531" s="34">
        <v>14</v>
      </c>
      <c r="AT531" s="34">
        <v>24.7</v>
      </c>
      <c r="AU531" s="34">
        <v>36</v>
      </c>
      <c r="AV531" s="34">
        <v>245</v>
      </c>
      <c r="AW531" s="34">
        <v>243</v>
      </c>
      <c r="AX531" s="77">
        <v>106.5</v>
      </c>
      <c r="AY531" s="49">
        <v>41</v>
      </c>
      <c r="AZ531" s="49">
        <v>41</v>
      </c>
      <c r="BA531" s="49">
        <v>47</v>
      </c>
      <c r="BB531" s="48">
        <f t="shared" si="147"/>
        <v>1.85</v>
      </c>
      <c r="BC531" s="3" t="s">
        <v>85</v>
      </c>
      <c r="BD531" s="412" t="str">
        <f>_xlfn.IFNA(VLOOKUP(BC531,ACCESSORIES!F:J,5,FALSE),"N/A")</f>
        <v>N/A</v>
      </c>
      <c r="BE531" s="3" t="s">
        <v>85</v>
      </c>
      <c r="BF531" s="412" t="str">
        <f>_xlfn.IFNA(VLOOKUP(BE531,ACCESSORIES!F:J,5,FALSE),"N/A")</f>
        <v>N/A</v>
      </c>
      <c r="BG531" s="70">
        <v>46</v>
      </c>
      <c r="BH531" s="50">
        <v>23.228346456692901</v>
      </c>
      <c r="BI531" s="50">
        <v>23.228346456692901</v>
      </c>
      <c r="BJ531" s="50">
        <v>11.771653543307099</v>
      </c>
      <c r="BK531" s="357">
        <f t="shared" si="150"/>
        <v>0.10408189999999996</v>
      </c>
      <c r="BL531" s="408">
        <v>20</v>
      </c>
      <c r="BM531" s="107" t="s">
        <v>3771</v>
      </c>
      <c r="BN531" s="46" t="s">
        <v>3891</v>
      </c>
      <c r="BO531" s="74" t="s">
        <v>3907</v>
      </c>
      <c r="BP531" s="74" t="s">
        <v>4615</v>
      </c>
      <c r="BQ531" s="74" t="s">
        <v>5198</v>
      </c>
      <c r="BR531" s="74" t="s">
        <v>5199</v>
      </c>
      <c r="BS531" s="74" t="s">
        <v>4451</v>
      </c>
      <c r="BT531" s="74" t="s">
        <v>4101</v>
      </c>
      <c r="BU531" s="74" t="s">
        <v>3909</v>
      </c>
      <c r="BV531" s="74"/>
      <c r="BW531" s="74"/>
      <c r="BX531" s="74"/>
      <c r="BY531" s="300" t="s">
        <v>8090</v>
      </c>
      <c r="BZ531" s="356" t="s">
        <v>8092</v>
      </c>
      <c r="CA531" s="300" t="s">
        <v>8093</v>
      </c>
      <c r="CB531" s="356" t="s">
        <v>8094</v>
      </c>
      <c r="CC531" s="86" t="str">
        <f t="shared" si="156"/>
        <v>MR605 NV, 20x9, -12mm Offset, 6x5.5, 106.25mm Centerbore, Matte Black</v>
      </c>
      <c r="CD531" s="74" t="s">
        <v>3719</v>
      </c>
      <c r="CE531" s="74" t="s">
        <v>3720</v>
      </c>
      <c r="CF531" s="74" t="str">
        <f t="shared" si="159"/>
        <v>DISCO (6XX)</v>
      </c>
    </row>
    <row r="532" spans="1:84" s="36" customFormat="1" ht="15" customHeight="1">
      <c r="A532" s="22">
        <f t="shared" si="148"/>
        <v>530</v>
      </c>
      <c r="B532" s="3" t="s">
        <v>84</v>
      </c>
      <c r="C532" s="92" t="s">
        <v>1060</v>
      </c>
      <c r="D532" s="74" t="s">
        <v>907</v>
      </c>
      <c r="E532" s="84" t="str">
        <f>CONCATENATE(LEFT(D532,5),VLOOKUP(CONCATENATE(O532,"x",P532),'WHEEL PART NUMBER GUIDE'!$B$9:$C$51,2,FALSE),VLOOKUP(CONCATENATE(Q532, W532), 'WHEEL PART NUMBER GUIDE'!$Q$6:$R$98, 2, FALSE),VLOOKUP(Z532,'WHEEL PART NUMBER GUIDE'!$J$8:$K$54,2, FALSE),IF(V532="N/A",IF(ABS(T532)&lt;10,"0"&amp;ABS(T532),ABS(T532)),CONCATENATE(LEFT(V532,1),RIGHT(V532,1))), G532, H532)</f>
        <v>MR60529080512N</v>
      </c>
      <c r="F532" s="84" t="str">
        <f t="shared" si="157"/>
        <v>MR60529080512N</v>
      </c>
      <c r="G532" s="83" t="s">
        <v>2095</v>
      </c>
      <c r="H532" s="83"/>
      <c r="I532" s="43" t="s">
        <v>2072</v>
      </c>
      <c r="J532" s="316">
        <v>43335.534050925926</v>
      </c>
      <c r="K532" s="78" t="s">
        <v>1230</v>
      </c>
      <c r="L532" s="328">
        <v>439</v>
      </c>
      <c r="M532" s="85">
        <f t="shared" si="155"/>
        <v>439</v>
      </c>
      <c r="N532" s="630"/>
      <c r="O532" s="74">
        <v>20</v>
      </c>
      <c r="P532" s="8">
        <v>9</v>
      </c>
      <c r="Q532" s="92" t="str">
        <f t="shared" si="149"/>
        <v>8x6.5</v>
      </c>
      <c r="R532" s="74">
        <v>8</v>
      </c>
      <c r="S532" s="74">
        <v>6.5</v>
      </c>
      <c r="T532" s="74">
        <v>-12</v>
      </c>
      <c r="U532" s="77">
        <v>4.5</v>
      </c>
      <c r="V532" s="93" t="s">
        <v>85</v>
      </c>
      <c r="W532" s="77">
        <v>121.3</v>
      </c>
      <c r="X532" s="76">
        <v>40.98</v>
      </c>
      <c r="Y532" s="47">
        <v>3640</v>
      </c>
      <c r="Z532" s="81" t="s">
        <v>2165</v>
      </c>
      <c r="AA532" s="72" t="s">
        <v>2845</v>
      </c>
      <c r="AB532" s="47" t="str">
        <f t="shared" si="158"/>
        <v>20x9, 8x6.5, -12 OS, 3640 lbs</v>
      </c>
      <c r="AC532" s="74" t="s">
        <v>1577</v>
      </c>
      <c r="AD532" s="46" t="str">
        <f>IF(AC532="N/A","None",VLOOKUP(AC532,ACCESSORIES!F:N,9,FALSE))</f>
        <v>Screw On</v>
      </c>
      <c r="AE532" s="82">
        <f>_xlfn.IFNA(VLOOKUP(AC532,ACCESSORIES!F:J,5,FALSE),"N/A")</f>
        <v>33</v>
      </c>
      <c r="AF532" s="73" t="s">
        <v>85</v>
      </c>
      <c r="AG532" s="3" t="s">
        <v>1787</v>
      </c>
      <c r="AH532" s="73" t="s">
        <v>85</v>
      </c>
      <c r="AI532" s="92" t="s">
        <v>1826</v>
      </c>
      <c r="AJ532" s="9">
        <f>_xlfn.IFNA(VLOOKUP(AI532,ACCESSORIES!F:J,5,FALSE),"N/A")</f>
        <v>1.1000000000000001</v>
      </c>
      <c r="AK532" s="92" t="s">
        <v>236</v>
      </c>
      <c r="AL532" s="74" t="s">
        <v>1633</v>
      </c>
      <c r="AM532" s="38">
        <f>_xlfn.IFNA(VLOOKUP(AL532,ACCESSORIES!F:J,5,FALSE),"N/A")</f>
        <v>3.3000000000000003</v>
      </c>
      <c r="AN532" s="74">
        <v>116.7</v>
      </c>
      <c r="AO532" s="75">
        <v>16.2</v>
      </c>
      <c r="AP532" s="75">
        <v>60</v>
      </c>
      <c r="AQ532" s="74">
        <v>200</v>
      </c>
      <c r="AR532" s="34">
        <v>0</v>
      </c>
      <c r="AS532" s="34">
        <v>0</v>
      </c>
      <c r="AT532" s="34">
        <v>24.7</v>
      </c>
      <c r="AU532" s="34">
        <v>36</v>
      </c>
      <c r="AV532" s="34">
        <v>245</v>
      </c>
      <c r="AW532" s="34">
        <v>243</v>
      </c>
      <c r="AX532" s="77">
        <v>124</v>
      </c>
      <c r="AY532" s="49">
        <v>108.5</v>
      </c>
      <c r="AZ532" s="49">
        <v>108.5</v>
      </c>
      <c r="BA532" s="49">
        <v>47</v>
      </c>
      <c r="BB532" s="48">
        <f t="shared" si="147"/>
        <v>1.85</v>
      </c>
      <c r="BC532" s="3" t="s">
        <v>85</v>
      </c>
      <c r="BD532" s="412" t="str">
        <f>_xlfn.IFNA(VLOOKUP(BC532,ACCESSORIES!F:J,5,FALSE),"N/A")</f>
        <v>N/A</v>
      </c>
      <c r="BE532" s="3" t="s">
        <v>85</v>
      </c>
      <c r="BF532" s="412" t="str">
        <f>_xlfn.IFNA(VLOOKUP(BE532,ACCESSORIES!F:J,5,FALSE),"N/A")</f>
        <v>N/A</v>
      </c>
      <c r="BG532" s="70">
        <v>46</v>
      </c>
      <c r="BH532" s="50">
        <v>23.228346456692901</v>
      </c>
      <c r="BI532" s="50">
        <v>23.228346456692901</v>
      </c>
      <c r="BJ532" s="50">
        <v>11.771653543307099</v>
      </c>
      <c r="BK532" s="357">
        <f t="shared" si="150"/>
        <v>0.10408189999999996</v>
      </c>
      <c r="BL532" s="408">
        <v>20</v>
      </c>
      <c r="BM532" s="107" t="s">
        <v>3771</v>
      </c>
      <c r="BN532" s="46" t="s">
        <v>3891</v>
      </c>
      <c r="BO532" s="74" t="s">
        <v>3907</v>
      </c>
      <c r="BP532" s="74" t="s">
        <v>4615</v>
      </c>
      <c r="BQ532" s="74" t="s">
        <v>5198</v>
      </c>
      <c r="BR532" s="74" t="s">
        <v>5199</v>
      </c>
      <c r="BS532" s="74" t="s">
        <v>4451</v>
      </c>
      <c r="BT532" s="74" t="s">
        <v>4101</v>
      </c>
      <c r="BU532" s="74" t="s">
        <v>3909</v>
      </c>
      <c r="BV532" s="74"/>
      <c r="BW532" s="74"/>
      <c r="BX532" s="74"/>
      <c r="BY532" s="300" t="s">
        <v>8091</v>
      </c>
      <c r="BZ532" s="356" t="s">
        <v>8095</v>
      </c>
      <c r="CA532" s="300" t="s">
        <v>8096</v>
      </c>
      <c r="CB532" s="356" t="s">
        <v>8097</v>
      </c>
      <c r="CC532" s="86" t="str">
        <f t="shared" si="156"/>
        <v>MR605 NV, 20x9, -12mm Offset, 8x6.5, 121.3mm Centerbore, Matte Black</v>
      </c>
      <c r="CD532" s="74" t="s">
        <v>3719</v>
      </c>
      <c r="CE532" s="74" t="s">
        <v>3720</v>
      </c>
      <c r="CF532" s="74" t="str">
        <f t="shared" si="159"/>
        <v>DISCO (6XX)</v>
      </c>
    </row>
    <row r="533" spans="1:84" s="36" customFormat="1" ht="15" customHeight="1">
      <c r="A533" s="22">
        <f t="shared" si="148"/>
        <v>531</v>
      </c>
      <c r="B533" s="3" t="s">
        <v>84</v>
      </c>
      <c r="C533" s="92" t="s">
        <v>1060</v>
      </c>
      <c r="D533" s="74" t="s">
        <v>907</v>
      </c>
      <c r="E533" s="84" t="str">
        <f>CONCATENATE(LEFT(D533,5),VLOOKUP(CONCATENATE(O533,"x",P533),'WHEEL PART NUMBER GUIDE'!$B$9:$C$51,2,FALSE),VLOOKUP(CONCATENATE(Q533, W533), 'WHEEL PART NUMBER GUIDE'!$Q$6:$R$98, 2, FALSE),VLOOKUP(Z533,'WHEEL PART NUMBER GUIDE'!$J$8:$K$54,2, FALSE),IF(V533="N/A",IF(ABS(T533)&lt;10,"0"&amp;ABS(T533),ABS(T533)),CONCATENATE(LEFT(V533,1),RIGHT(V533,1))), G533, H533)</f>
        <v>MR60529087512N</v>
      </c>
      <c r="F533" s="84" t="str">
        <f t="shared" si="157"/>
        <v>MR60529087512N</v>
      </c>
      <c r="G533" s="83" t="s">
        <v>2095</v>
      </c>
      <c r="H533" s="83"/>
      <c r="I533" s="43" t="s">
        <v>2073</v>
      </c>
      <c r="J533" s="316">
        <v>43335.535798611112</v>
      </c>
      <c r="K533" s="78" t="s">
        <v>1230</v>
      </c>
      <c r="L533" s="328">
        <v>439</v>
      </c>
      <c r="M533" s="85">
        <f t="shared" si="155"/>
        <v>439</v>
      </c>
      <c r="N533" s="630"/>
      <c r="O533" s="74">
        <v>20</v>
      </c>
      <c r="P533" s="8">
        <v>9</v>
      </c>
      <c r="Q533" s="92" t="str">
        <f t="shared" si="149"/>
        <v>8x170</v>
      </c>
      <c r="R533" s="74">
        <v>8</v>
      </c>
      <c r="S533" s="74">
        <v>170</v>
      </c>
      <c r="T533" s="74">
        <v>-12</v>
      </c>
      <c r="U533" s="77">
        <v>4.5</v>
      </c>
      <c r="V533" s="93" t="s">
        <v>85</v>
      </c>
      <c r="W533" s="77">
        <v>125</v>
      </c>
      <c r="X533" s="76">
        <v>40.590000000000003</v>
      </c>
      <c r="Y533" s="47">
        <v>3640</v>
      </c>
      <c r="Z533" s="81" t="s">
        <v>2165</v>
      </c>
      <c r="AA533" s="72" t="s">
        <v>2845</v>
      </c>
      <c r="AB533" s="47" t="str">
        <f t="shared" si="158"/>
        <v>20x9, 8x170, -12 OS, 3640 lbs</v>
      </c>
      <c r="AC533" s="74" t="s">
        <v>1577</v>
      </c>
      <c r="AD533" s="46" t="str">
        <f>IF(AC533="N/A","None",VLOOKUP(AC533,ACCESSORIES!F:N,9,FALSE))</f>
        <v>Screw On</v>
      </c>
      <c r="AE533" s="82">
        <f>_xlfn.IFNA(VLOOKUP(AC533,ACCESSORIES!F:J,5,FALSE),"N/A")</f>
        <v>33</v>
      </c>
      <c r="AF533" s="73" t="s">
        <v>85</v>
      </c>
      <c r="AG533" s="3" t="s">
        <v>1787</v>
      </c>
      <c r="AH533" s="73" t="s">
        <v>85</v>
      </c>
      <c r="AI533" s="92" t="s">
        <v>1826</v>
      </c>
      <c r="AJ533" s="9">
        <f>_xlfn.IFNA(VLOOKUP(AI533,ACCESSORIES!F:J,5,FALSE),"N/A")</f>
        <v>1.1000000000000001</v>
      </c>
      <c r="AK533" s="92" t="s">
        <v>236</v>
      </c>
      <c r="AL533" s="74" t="s">
        <v>85</v>
      </c>
      <c r="AM533" s="38" t="str">
        <f>_xlfn.IFNA(VLOOKUP(AL533,ACCESSORIES!F:J,5,FALSE),"N/A")</f>
        <v>N/A</v>
      </c>
      <c r="AN533" s="74" t="s">
        <v>85</v>
      </c>
      <c r="AO533" s="75">
        <v>16.2</v>
      </c>
      <c r="AP533" s="75">
        <v>60</v>
      </c>
      <c r="AQ533" s="74">
        <v>200</v>
      </c>
      <c r="AR533" s="34">
        <v>0</v>
      </c>
      <c r="AS533" s="34">
        <v>0</v>
      </c>
      <c r="AT533" s="34">
        <v>24.7</v>
      </c>
      <c r="AU533" s="34">
        <v>36</v>
      </c>
      <c r="AV533" s="34">
        <v>245</v>
      </c>
      <c r="AW533" s="34">
        <v>243</v>
      </c>
      <c r="AX533" s="77">
        <v>124</v>
      </c>
      <c r="AY533" s="49">
        <v>108.5</v>
      </c>
      <c r="AZ533" s="49">
        <v>108.5</v>
      </c>
      <c r="BA533" s="49">
        <v>47</v>
      </c>
      <c r="BB533" s="48">
        <f t="shared" si="147"/>
        <v>1.85</v>
      </c>
      <c r="BC533" s="3" t="s">
        <v>85</v>
      </c>
      <c r="BD533" s="412" t="str">
        <f>_xlfn.IFNA(VLOOKUP(BC533,ACCESSORIES!F:J,5,FALSE),"N/A")</f>
        <v>N/A</v>
      </c>
      <c r="BE533" s="3" t="s">
        <v>85</v>
      </c>
      <c r="BF533" s="412" t="str">
        <f>_xlfn.IFNA(VLOOKUP(BE533,ACCESSORIES!F:J,5,FALSE),"N/A")</f>
        <v>N/A</v>
      </c>
      <c r="BG533" s="70">
        <v>46</v>
      </c>
      <c r="BH533" s="50">
        <v>23.228346456692901</v>
      </c>
      <c r="BI533" s="50">
        <v>23.228346456692901</v>
      </c>
      <c r="BJ533" s="50">
        <v>11.771653543307099</v>
      </c>
      <c r="BK533" s="357">
        <f t="shared" si="150"/>
        <v>0.10408189999999996</v>
      </c>
      <c r="BL533" s="408">
        <v>20</v>
      </c>
      <c r="BM533" s="107" t="s">
        <v>3771</v>
      </c>
      <c r="BN533" s="46" t="s">
        <v>3891</v>
      </c>
      <c r="BO533" s="74" t="s">
        <v>3907</v>
      </c>
      <c r="BP533" s="74" t="s">
        <v>4615</v>
      </c>
      <c r="BQ533" s="74" t="s">
        <v>5198</v>
      </c>
      <c r="BR533" s="74" t="s">
        <v>5199</v>
      </c>
      <c r="BS533" s="74" t="s">
        <v>4451</v>
      </c>
      <c r="BT533" s="74" t="s">
        <v>4101</v>
      </c>
      <c r="BU533" s="74" t="s">
        <v>3909</v>
      </c>
      <c r="BV533" s="74"/>
      <c r="BW533" s="74"/>
      <c r="BX533" s="74"/>
      <c r="BY533" s="300" t="s">
        <v>8091</v>
      </c>
      <c r="BZ533" s="356" t="s">
        <v>8095</v>
      </c>
      <c r="CA533" s="300" t="s">
        <v>8096</v>
      </c>
      <c r="CB533" s="356" t="s">
        <v>8097</v>
      </c>
      <c r="CC533" s="86" t="str">
        <f t="shared" si="156"/>
        <v>MR605 NV, 20x9, -12mm Offset, 8x170, 125mm Centerbore, Matte Black</v>
      </c>
      <c r="CD533" s="74" t="s">
        <v>3719</v>
      </c>
      <c r="CE533" s="74" t="s">
        <v>3720</v>
      </c>
      <c r="CF533" s="74" t="str">
        <f t="shared" si="159"/>
        <v>DISCO (6XX)</v>
      </c>
    </row>
    <row r="534" spans="1:84" s="36" customFormat="1" ht="15" customHeight="1">
      <c r="A534" s="22">
        <f t="shared" si="148"/>
        <v>532</v>
      </c>
      <c r="B534" s="3" t="s">
        <v>84</v>
      </c>
      <c r="C534" s="92" t="s">
        <v>1060</v>
      </c>
      <c r="D534" s="74" t="s">
        <v>907</v>
      </c>
      <c r="E534" s="84" t="str">
        <f>CONCATENATE(LEFT(D534,5),VLOOKUP(CONCATENATE(O534,"x",P534),'WHEEL PART NUMBER GUIDE'!$B$9:$C$51,2,FALSE),VLOOKUP(CONCATENATE(Q534, W534), 'WHEEL PART NUMBER GUIDE'!$Q$6:$R$98, 2, FALSE),VLOOKUP(Z534,'WHEEL PART NUMBER GUIDE'!$J$8:$K$54,2, FALSE),IF(V534="N/A",IF(ABS(T534)&lt;10,"0"&amp;ABS(T534),ABS(T534)),CONCATENATE(LEFT(V534,1),RIGHT(V534,1))), G534, H534)</f>
        <v>MR60529088512N</v>
      </c>
      <c r="F534" s="84" t="str">
        <f t="shared" si="157"/>
        <v>MR60529088512N</v>
      </c>
      <c r="G534" s="83" t="s">
        <v>2095</v>
      </c>
      <c r="H534" s="83"/>
      <c r="I534" s="43" t="s">
        <v>2074</v>
      </c>
      <c r="J534" s="316">
        <v>43335.536932870367</v>
      </c>
      <c r="K534" s="78" t="s">
        <v>1230</v>
      </c>
      <c r="L534" s="328">
        <v>439</v>
      </c>
      <c r="M534" s="85">
        <f t="shared" si="155"/>
        <v>439</v>
      </c>
      <c r="N534" s="630"/>
      <c r="O534" s="74">
        <v>20</v>
      </c>
      <c r="P534" s="8">
        <v>9</v>
      </c>
      <c r="Q534" s="92" t="str">
        <f t="shared" si="149"/>
        <v>8x180</v>
      </c>
      <c r="R534" s="74">
        <v>8</v>
      </c>
      <c r="S534" s="74">
        <v>180</v>
      </c>
      <c r="T534" s="74">
        <v>-12</v>
      </c>
      <c r="U534" s="77">
        <v>4.5</v>
      </c>
      <c r="V534" s="93" t="s">
        <v>85</v>
      </c>
      <c r="W534" s="77">
        <v>124.1</v>
      </c>
      <c r="X534" s="76">
        <v>40.83</v>
      </c>
      <c r="Y534" s="47">
        <v>3640</v>
      </c>
      <c r="Z534" s="81" t="s">
        <v>2165</v>
      </c>
      <c r="AA534" s="72" t="s">
        <v>2845</v>
      </c>
      <c r="AB534" s="47" t="str">
        <f t="shared" si="158"/>
        <v>20x9, 8x180, -12 OS, 3640 lbs</v>
      </c>
      <c r="AC534" s="74" t="s">
        <v>1577</v>
      </c>
      <c r="AD534" s="46" t="str">
        <f>IF(AC534="N/A","None",VLOOKUP(AC534,ACCESSORIES!F:N,9,FALSE))</f>
        <v>Screw On</v>
      </c>
      <c r="AE534" s="82">
        <f>_xlfn.IFNA(VLOOKUP(AC534,ACCESSORIES!F:J,5,FALSE),"N/A")</f>
        <v>33</v>
      </c>
      <c r="AF534" s="73" t="s">
        <v>85</v>
      </c>
      <c r="AG534" s="3" t="s">
        <v>1787</v>
      </c>
      <c r="AH534" s="73" t="s">
        <v>85</v>
      </c>
      <c r="AI534" s="92" t="s">
        <v>1826</v>
      </c>
      <c r="AJ534" s="9">
        <f>_xlfn.IFNA(VLOOKUP(AI534,ACCESSORIES!F:J,5,FALSE),"N/A")</f>
        <v>1.1000000000000001</v>
      </c>
      <c r="AK534" s="92" t="s">
        <v>236</v>
      </c>
      <c r="AL534" s="74" t="s">
        <v>85</v>
      </c>
      <c r="AM534" s="38" t="str">
        <f>_xlfn.IFNA(VLOOKUP(AL534,ACCESSORIES!F:J,5,FALSE),"N/A")</f>
        <v>N/A</v>
      </c>
      <c r="AN534" s="74" t="s">
        <v>85</v>
      </c>
      <c r="AO534" s="75">
        <v>16.2</v>
      </c>
      <c r="AP534" s="75">
        <v>60</v>
      </c>
      <c r="AQ534" s="74">
        <v>206</v>
      </c>
      <c r="AR534" s="34">
        <v>0</v>
      </c>
      <c r="AS534" s="34">
        <v>0</v>
      </c>
      <c r="AT534" s="34">
        <v>24.7</v>
      </c>
      <c r="AU534" s="34">
        <v>36</v>
      </c>
      <c r="AV534" s="34">
        <v>245</v>
      </c>
      <c r="AW534" s="34">
        <v>243</v>
      </c>
      <c r="AX534" s="77">
        <v>124</v>
      </c>
      <c r="AY534" s="49">
        <v>108.5</v>
      </c>
      <c r="AZ534" s="49">
        <v>108.5</v>
      </c>
      <c r="BA534" s="49">
        <v>47</v>
      </c>
      <c r="BB534" s="48">
        <f t="shared" ref="BB534:BB578" si="160">ROUND(CONVERT(BA534,"mm","in"),2)</f>
        <v>1.85</v>
      </c>
      <c r="BC534" s="3" t="s">
        <v>85</v>
      </c>
      <c r="BD534" s="412" t="str">
        <f>_xlfn.IFNA(VLOOKUP(BC534,ACCESSORIES!F:J,5,FALSE),"N/A")</f>
        <v>N/A</v>
      </c>
      <c r="BE534" s="3" t="s">
        <v>85</v>
      </c>
      <c r="BF534" s="412" t="str">
        <f>_xlfn.IFNA(VLOOKUP(BE534,ACCESSORIES!F:J,5,FALSE),"N/A")</f>
        <v>N/A</v>
      </c>
      <c r="BG534" s="70">
        <v>46</v>
      </c>
      <c r="BH534" s="50">
        <v>23.228346456692901</v>
      </c>
      <c r="BI534" s="50">
        <v>23.228346456692901</v>
      </c>
      <c r="BJ534" s="50">
        <v>11.771653543307099</v>
      </c>
      <c r="BK534" s="357">
        <f t="shared" si="150"/>
        <v>0.10408189999999996</v>
      </c>
      <c r="BL534" s="408">
        <v>20</v>
      </c>
      <c r="BM534" s="107" t="s">
        <v>3771</v>
      </c>
      <c r="BN534" s="46" t="s">
        <v>3891</v>
      </c>
      <c r="BO534" s="74" t="s">
        <v>3907</v>
      </c>
      <c r="BP534" s="74" t="s">
        <v>4615</v>
      </c>
      <c r="BQ534" s="74" t="s">
        <v>5198</v>
      </c>
      <c r="BR534" s="74" t="s">
        <v>5199</v>
      </c>
      <c r="BS534" s="74" t="s">
        <v>4451</v>
      </c>
      <c r="BT534" s="74" t="s">
        <v>4101</v>
      </c>
      <c r="BU534" s="74" t="s">
        <v>3909</v>
      </c>
      <c r="BV534" s="74"/>
      <c r="BW534" s="74"/>
      <c r="BX534" s="74"/>
      <c r="BY534" s="300" t="s">
        <v>8091</v>
      </c>
      <c r="BZ534" s="356" t="s">
        <v>8095</v>
      </c>
      <c r="CA534" s="300" t="s">
        <v>8096</v>
      </c>
      <c r="CB534" s="356" t="s">
        <v>8097</v>
      </c>
      <c r="CC534" s="86" t="str">
        <f t="shared" si="156"/>
        <v>MR605 NV, 20x9, -12mm Offset, 8x180, 124.1mm Centerbore, Matte Black</v>
      </c>
      <c r="CD534" s="74" t="s">
        <v>3719</v>
      </c>
      <c r="CE534" s="74" t="s">
        <v>3720</v>
      </c>
      <c r="CF534" s="74" t="str">
        <f t="shared" si="159"/>
        <v>DISCO (6XX)</v>
      </c>
    </row>
    <row r="535" spans="1:84" s="36" customFormat="1" ht="15" customHeight="1">
      <c r="A535" s="22">
        <f t="shared" si="148"/>
        <v>533</v>
      </c>
      <c r="B535" s="3" t="s">
        <v>84</v>
      </c>
      <c r="C535" s="92" t="s">
        <v>1060</v>
      </c>
      <c r="D535" s="74" t="s">
        <v>907</v>
      </c>
      <c r="E535" s="84" t="str">
        <f>CONCATENATE(LEFT(D535,5),VLOOKUP(CONCATENATE(O535,"x",P535),'WHEEL PART NUMBER GUIDE'!$B$9:$C$51,2,FALSE),VLOOKUP(CONCATENATE(Q535, W535), 'WHEEL PART NUMBER GUIDE'!$Q$6:$R$98, 2, FALSE),VLOOKUP(Z535,'WHEEL PART NUMBER GUIDE'!$J$8:$K$54,2, FALSE),IF(V535="N/A",IF(ABS(T535)&lt;10,"0"&amp;ABS(T535),ABS(T535)),CONCATENATE(LEFT(V535,1),RIGHT(V535,1))), G535, H535)</f>
        <v>MR60521050524N</v>
      </c>
      <c r="F535" s="84" t="str">
        <f t="shared" si="157"/>
        <v>MR60521050524N</v>
      </c>
      <c r="G535" s="83" t="s">
        <v>2095</v>
      </c>
      <c r="H535" s="83"/>
      <c r="I535" s="71" t="s">
        <v>931</v>
      </c>
      <c r="J535" s="305">
        <v>42736</v>
      </c>
      <c r="K535" s="78" t="s">
        <v>1230</v>
      </c>
      <c r="L535" s="328">
        <v>439</v>
      </c>
      <c r="M535" s="85">
        <f t="shared" si="155"/>
        <v>439</v>
      </c>
      <c r="N535" s="630"/>
      <c r="O535" s="74">
        <v>20</v>
      </c>
      <c r="P535" s="76">
        <v>10</v>
      </c>
      <c r="Q535" s="92" t="str">
        <f t="shared" si="149"/>
        <v>5x5</v>
      </c>
      <c r="R535" s="74">
        <v>5</v>
      </c>
      <c r="S535" s="74">
        <v>5</v>
      </c>
      <c r="T535" s="74">
        <v>-24</v>
      </c>
      <c r="U535" s="77">
        <v>4.55</v>
      </c>
      <c r="V535" s="93" t="s">
        <v>85</v>
      </c>
      <c r="W535" s="77">
        <v>71.5</v>
      </c>
      <c r="X535" s="76">
        <v>43</v>
      </c>
      <c r="Y535" s="47">
        <v>2650</v>
      </c>
      <c r="Z535" s="81" t="s">
        <v>2165</v>
      </c>
      <c r="AA535" s="72" t="s">
        <v>2845</v>
      </c>
      <c r="AB535" s="47" t="str">
        <f t="shared" si="158"/>
        <v>20x10, 5x5, -24 OS, 2650 lbs</v>
      </c>
      <c r="AC535" s="3" t="s">
        <v>1587</v>
      </c>
      <c r="AD535" s="46" t="str">
        <f>IF(AC535="N/A","None",VLOOKUP(AC535,ACCESSORIES!F:N,9,FALSE))</f>
        <v>Screw On</v>
      </c>
      <c r="AE535" s="82">
        <f>_xlfn.IFNA(VLOOKUP(AC535,ACCESSORIES!F:J,5,FALSE),"N/A")</f>
        <v>33</v>
      </c>
      <c r="AF535" s="80" t="s">
        <v>1731</v>
      </c>
      <c r="AG535" s="73" t="s">
        <v>1786</v>
      </c>
      <c r="AH535" s="73" t="s">
        <v>85</v>
      </c>
      <c r="AI535" s="92" t="s">
        <v>1826</v>
      </c>
      <c r="AJ535" s="9">
        <f>_xlfn.IFNA(VLOOKUP(AI535,ACCESSORIES!F:J,5,FALSE),"N/A")</f>
        <v>1.1000000000000001</v>
      </c>
      <c r="AK535" s="92" t="s">
        <v>236</v>
      </c>
      <c r="AL535" s="74" t="s">
        <v>85</v>
      </c>
      <c r="AM535" s="38" t="str">
        <f>_xlfn.IFNA(VLOOKUP(AL535,ACCESSORIES!F:J,5,FALSE),"N/A")</f>
        <v>N/A</v>
      </c>
      <c r="AN535" s="74" t="s">
        <v>85</v>
      </c>
      <c r="AO535" s="75">
        <v>16.2</v>
      </c>
      <c r="AP535" s="75">
        <v>60</v>
      </c>
      <c r="AQ535" s="74">
        <v>165</v>
      </c>
      <c r="AR535" s="34">
        <v>6</v>
      </c>
      <c r="AS535" s="34">
        <v>15</v>
      </c>
      <c r="AT535" s="34">
        <v>25</v>
      </c>
      <c r="AU535" s="34">
        <v>37</v>
      </c>
      <c r="AV535" s="34">
        <v>245</v>
      </c>
      <c r="AW535" s="94">
        <v>241</v>
      </c>
      <c r="AX535" s="93">
        <v>71.5</v>
      </c>
      <c r="AY535" s="49">
        <v>38</v>
      </c>
      <c r="AZ535" s="49">
        <v>38</v>
      </c>
      <c r="BA535" s="49">
        <v>72</v>
      </c>
      <c r="BB535" s="48">
        <f t="shared" si="160"/>
        <v>2.83</v>
      </c>
      <c r="BC535" s="3" t="s">
        <v>85</v>
      </c>
      <c r="BD535" s="412" t="str">
        <f>_xlfn.IFNA(VLOOKUP(BC535,ACCESSORIES!F:J,5,FALSE),"N/A")</f>
        <v>N/A</v>
      </c>
      <c r="BE535" s="3" t="s">
        <v>85</v>
      </c>
      <c r="BF535" s="412" t="str">
        <f>_xlfn.IFNA(VLOOKUP(BE535,ACCESSORIES!F:J,5,FALSE),"N/A")</f>
        <v>N/A</v>
      </c>
      <c r="BG535" s="70">
        <v>49</v>
      </c>
      <c r="BH535" s="50">
        <v>23.228346456692901</v>
      </c>
      <c r="BI535" s="50">
        <v>23.228346456692901</v>
      </c>
      <c r="BJ535" s="50">
        <v>12.9133858267717</v>
      </c>
      <c r="BK535" s="357">
        <f t="shared" si="150"/>
        <v>0.11417680000000027</v>
      </c>
      <c r="BL535" s="408">
        <v>20</v>
      </c>
      <c r="BM535" s="107" t="s">
        <v>3771</v>
      </c>
      <c r="BN535" s="46" t="s">
        <v>3891</v>
      </c>
      <c r="BO535" s="74" t="s">
        <v>3907</v>
      </c>
      <c r="BP535" s="74" t="s">
        <v>4615</v>
      </c>
      <c r="BQ535" s="74" t="s">
        <v>5198</v>
      </c>
      <c r="BR535" s="74" t="s">
        <v>5199</v>
      </c>
      <c r="BS535" s="74" t="s">
        <v>4451</v>
      </c>
      <c r="BT535" s="74" t="s">
        <v>4101</v>
      </c>
      <c r="BU535" s="74" t="s">
        <v>3909</v>
      </c>
      <c r="BV535" s="74"/>
      <c r="BW535" s="74"/>
      <c r="BX535" s="74"/>
      <c r="BY535" s="300" t="s">
        <v>8088</v>
      </c>
      <c r="BZ535" s="356" t="s">
        <v>8089</v>
      </c>
      <c r="CA535" s="300" t="s">
        <v>8086</v>
      </c>
      <c r="CB535" s="356" t="s">
        <v>8087</v>
      </c>
      <c r="CC535" s="86" t="str">
        <f t="shared" si="156"/>
        <v>MR605 NV, 20x10, -24mm Offset, 5x5, 71.5mm Centerbore, Matte Black</v>
      </c>
      <c r="CD535" s="74" t="s">
        <v>3719</v>
      </c>
      <c r="CE535" s="74" t="s">
        <v>3720</v>
      </c>
      <c r="CF535" s="74" t="str">
        <f t="shared" si="159"/>
        <v>DISCO (6XX)</v>
      </c>
    </row>
    <row r="536" spans="1:84" s="36" customFormat="1" ht="15" customHeight="1">
      <c r="A536" s="22">
        <f t="shared" si="148"/>
        <v>534</v>
      </c>
      <c r="B536" s="3" t="s">
        <v>84</v>
      </c>
      <c r="C536" s="92" t="s">
        <v>1060</v>
      </c>
      <c r="D536" s="74" t="s">
        <v>907</v>
      </c>
      <c r="E536" s="84" t="str">
        <f>CONCATENATE(LEFT(D536,5),VLOOKUP(CONCATENATE(O536,"x",P536),'WHEEL PART NUMBER GUIDE'!$B$9:$C$51,2,FALSE),VLOOKUP(CONCATENATE(Q536, W536), 'WHEEL PART NUMBER GUIDE'!$Q$6:$R$98, 2, FALSE),VLOOKUP(Z536,'WHEEL PART NUMBER GUIDE'!$J$8:$K$54,2, FALSE),IF(V536="N/A",IF(ABS(T536)&lt;10,"0"&amp;ABS(T536),ABS(T536)),CONCATENATE(LEFT(V536,1),RIGHT(V536,1))), G536, H536)</f>
        <v>MR60521016824N</v>
      </c>
      <c r="F536" s="84" t="str">
        <f t="shared" si="157"/>
        <v>MR60521016824N</v>
      </c>
      <c r="G536" s="83" t="s">
        <v>2095</v>
      </c>
      <c r="H536" s="83"/>
      <c r="I536" s="71" t="s">
        <v>4767</v>
      </c>
      <c r="J536" s="305">
        <v>44334.390486111108</v>
      </c>
      <c r="K536" s="418" t="s">
        <v>3713</v>
      </c>
      <c r="L536" s="328">
        <v>439</v>
      </c>
      <c r="M536" s="85" t="str">
        <f t="shared" si="155"/>
        <v/>
      </c>
      <c r="N536" s="630"/>
      <c r="O536" s="74">
        <v>20</v>
      </c>
      <c r="P536" s="76">
        <v>10</v>
      </c>
      <c r="Q536" s="92" t="str">
        <f t="shared" si="149"/>
        <v>6x135</v>
      </c>
      <c r="R536" s="74">
        <v>6</v>
      </c>
      <c r="S536" s="74">
        <v>135</v>
      </c>
      <c r="T536" s="74">
        <v>-24</v>
      </c>
      <c r="U536" s="77">
        <v>4.55</v>
      </c>
      <c r="V536" s="93" t="s">
        <v>85</v>
      </c>
      <c r="W536" s="77">
        <v>87</v>
      </c>
      <c r="X536" s="76">
        <v>42.42</v>
      </c>
      <c r="Y536" s="47">
        <v>2650</v>
      </c>
      <c r="Z536" s="72" t="s">
        <v>2516</v>
      </c>
      <c r="AA536" s="71" t="s">
        <v>2850</v>
      </c>
      <c r="AB536" s="47" t="str">
        <f t="shared" si="158"/>
        <v>20x10, 6x135, -24 OS, 2650 lbs</v>
      </c>
      <c r="AC536" s="74" t="s">
        <v>1589</v>
      </c>
      <c r="AD536" s="46" t="str">
        <f>IF(AC536="N/A","None",VLOOKUP(AC536,ACCESSORIES!F:N,9,FALSE))</f>
        <v>Screw On</v>
      </c>
      <c r="AE536" s="82">
        <f>_xlfn.IFNA(VLOOKUP(AC536,ACCESSORIES!F:J,5,FALSE),"N/A")</f>
        <v>33</v>
      </c>
      <c r="AF536" s="80" t="s">
        <v>1733</v>
      </c>
      <c r="AG536" s="73" t="s">
        <v>1786</v>
      </c>
      <c r="AH536" s="73" t="s">
        <v>85</v>
      </c>
      <c r="AI536" s="92" t="s">
        <v>1826</v>
      </c>
      <c r="AJ536" s="9">
        <f>_xlfn.IFNA(VLOOKUP(AI536,ACCESSORIES!F:J,5,FALSE),"N/A")</f>
        <v>1.1000000000000001</v>
      </c>
      <c r="AK536" s="92" t="s">
        <v>236</v>
      </c>
      <c r="AL536" s="74" t="s">
        <v>85</v>
      </c>
      <c r="AM536" s="38" t="str">
        <f>_xlfn.IFNA(VLOOKUP(AL536,ACCESSORIES!F:J,5,FALSE),"N/A")</f>
        <v>N/A</v>
      </c>
      <c r="AN536" s="74" t="s">
        <v>85</v>
      </c>
      <c r="AO536" s="75">
        <v>16.2</v>
      </c>
      <c r="AP536" s="75">
        <v>60</v>
      </c>
      <c r="AQ536" s="74">
        <v>170</v>
      </c>
      <c r="AR536" s="34">
        <v>4</v>
      </c>
      <c r="AS536" s="34">
        <v>13</v>
      </c>
      <c r="AT536" s="34">
        <v>25</v>
      </c>
      <c r="AU536" s="34">
        <v>37</v>
      </c>
      <c r="AV536" s="34">
        <v>245</v>
      </c>
      <c r="AW536" s="94">
        <v>241</v>
      </c>
      <c r="AX536" s="93">
        <v>87</v>
      </c>
      <c r="AY536" s="49">
        <v>38</v>
      </c>
      <c r="AZ536" s="49">
        <v>38</v>
      </c>
      <c r="BA536" s="49">
        <v>63</v>
      </c>
      <c r="BB536" s="48">
        <f t="shared" si="160"/>
        <v>2.48</v>
      </c>
      <c r="BC536" s="3" t="s">
        <v>85</v>
      </c>
      <c r="BD536" s="412" t="str">
        <f>_xlfn.IFNA(VLOOKUP(BC536,ACCESSORIES!F:J,5,FALSE),"N/A")</f>
        <v>N/A</v>
      </c>
      <c r="BE536" s="3" t="s">
        <v>85</v>
      </c>
      <c r="BF536" s="412" t="str">
        <f>_xlfn.IFNA(VLOOKUP(BE536,ACCESSORIES!F:J,5,FALSE),"N/A")</f>
        <v>N/A</v>
      </c>
      <c r="BG536" s="70">
        <v>48</v>
      </c>
      <c r="BH536" s="50">
        <v>23.228346456692901</v>
      </c>
      <c r="BI536" s="50">
        <v>23.228346456692901</v>
      </c>
      <c r="BJ536" s="50">
        <v>12.9133858267717</v>
      </c>
      <c r="BK536" s="357">
        <f t="shared" si="150"/>
        <v>0.11417680000000027</v>
      </c>
      <c r="BL536" s="408">
        <v>20</v>
      </c>
      <c r="BM536" s="107" t="s">
        <v>10367</v>
      </c>
      <c r="BN536" s="46" t="s">
        <v>3891</v>
      </c>
      <c r="BO536" s="74" t="s">
        <v>3907</v>
      </c>
      <c r="BP536" s="74" t="s">
        <v>4615</v>
      </c>
      <c r="BQ536" s="74" t="s">
        <v>5198</v>
      </c>
      <c r="BR536" s="74" t="s">
        <v>5199</v>
      </c>
      <c r="BS536" s="74" t="s">
        <v>4451</v>
      </c>
      <c r="BT536" s="74" t="s">
        <v>4101</v>
      </c>
      <c r="BU536" s="74" t="s">
        <v>3909</v>
      </c>
      <c r="BV536" s="74"/>
      <c r="BW536" s="74"/>
      <c r="BX536" s="74"/>
      <c r="BY536" s="300" t="s">
        <v>8104</v>
      </c>
      <c r="BZ536" s="356" t="s">
        <v>8105</v>
      </c>
      <c r="CA536" s="300" t="s">
        <v>8106</v>
      </c>
      <c r="CB536" s="356" t="s">
        <v>8107</v>
      </c>
      <c r="CC536" s="86" t="str">
        <f t="shared" si="156"/>
        <v>CLOSEOUT - MR605 NV, 20x10, -24mm Offset, 6x135, 87mm Centerbore, Gloss Titanium</v>
      </c>
      <c r="CD536" s="74" t="s">
        <v>3719</v>
      </c>
      <c r="CE536" s="74" t="s">
        <v>3720</v>
      </c>
      <c r="CF536" s="74" t="str">
        <f t="shared" si="159"/>
        <v>DISCO (6XX)</v>
      </c>
    </row>
    <row r="537" spans="1:84" s="36" customFormat="1" ht="15" customHeight="1">
      <c r="A537" s="22">
        <f t="shared" ref="A537:A578" si="161">ROW(B537)-2</f>
        <v>535</v>
      </c>
      <c r="B537" s="3" t="s">
        <v>84</v>
      </c>
      <c r="C537" s="92" t="s">
        <v>1060</v>
      </c>
      <c r="D537" s="74" t="s">
        <v>907</v>
      </c>
      <c r="E537" s="84" t="str">
        <f>CONCATENATE(LEFT(D537,5),VLOOKUP(CONCATENATE(O537,"x",P537),'WHEEL PART NUMBER GUIDE'!$B$9:$C$51,2,FALSE),VLOOKUP(CONCATENATE(Q537, W537), 'WHEEL PART NUMBER GUIDE'!$Q$6:$R$98, 2, FALSE),VLOOKUP(Z537,'WHEEL PART NUMBER GUIDE'!$J$8:$K$54,2, FALSE),IF(V537="N/A",IF(ABS(T537)&lt;10,"0"&amp;ABS(T537),ABS(T537)),CONCATENATE(LEFT(V537,1),RIGHT(V537,1))), G537, H537)</f>
        <v>MR60521016524N</v>
      </c>
      <c r="F537" s="84" t="str">
        <f t="shared" si="157"/>
        <v>MR60521016524N</v>
      </c>
      <c r="G537" s="83" t="s">
        <v>2095</v>
      </c>
      <c r="H537" s="83"/>
      <c r="I537" s="71" t="s">
        <v>1706</v>
      </c>
      <c r="J537" s="305">
        <v>42736</v>
      </c>
      <c r="K537" s="78" t="s">
        <v>1230</v>
      </c>
      <c r="L537" s="328">
        <v>439</v>
      </c>
      <c r="M537" s="85">
        <f t="shared" si="155"/>
        <v>439</v>
      </c>
      <c r="N537" s="630"/>
      <c r="O537" s="74">
        <v>20</v>
      </c>
      <c r="P537" s="76">
        <v>10</v>
      </c>
      <c r="Q537" s="92" t="str">
        <f t="shared" ref="Q537:Q578" si="162">CONCATENATE(R537,"x",S537)</f>
        <v>6x135</v>
      </c>
      <c r="R537" s="74">
        <v>6</v>
      </c>
      <c r="S537" s="74">
        <v>135</v>
      </c>
      <c r="T537" s="74">
        <v>-24</v>
      </c>
      <c r="U537" s="77">
        <v>4.55</v>
      </c>
      <c r="V537" s="93" t="s">
        <v>85</v>
      </c>
      <c r="W537" s="77">
        <v>87</v>
      </c>
      <c r="X537" s="76">
        <v>42.42</v>
      </c>
      <c r="Y537" s="47">
        <v>2650</v>
      </c>
      <c r="Z537" s="81" t="s">
        <v>2165</v>
      </c>
      <c r="AA537" s="72" t="s">
        <v>2845</v>
      </c>
      <c r="AB537" s="47" t="str">
        <f t="shared" si="158"/>
        <v>20x10, 6x135, -24 OS, 2650 lbs</v>
      </c>
      <c r="AC537" s="74" t="s">
        <v>1589</v>
      </c>
      <c r="AD537" s="46" t="str">
        <f>IF(AC537="N/A","None",VLOOKUP(AC537,ACCESSORIES!F:N,9,FALSE))</f>
        <v>Screw On</v>
      </c>
      <c r="AE537" s="82">
        <f>_xlfn.IFNA(VLOOKUP(AC537,ACCESSORIES!F:J,5,FALSE),"N/A")</f>
        <v>33</v>
      </c>
      <c r="AF537" s="80" t="s">
        <v>1733</v>
      </c>
      <c r="AG537" s="73" t="s">
        <v>1786</v>
      </c>
      <c r="AH537" s="73" t="s">
        <v>85</v>
      </c>
      <c r="AI537" s="92" t="s">
        <v>1826</v>
      </c>
      <c r="AJ537" s="9">
        <f>_xlfn.IFNA(VLOOKUP(AI537,ACCESSORIES!F:J,5,FALSE),"N/A")</f>
        <v>1.1000000000000001</v>
      </c>
      <c r="AK537" s="92" t="s">
        <v>236</v>
      </c>
      <c r="AL537" s="74" t="s">
        <v>85</v>
      </c>
      <c r="AM537" s="38" t="str">
        <f>_xlfn.IFNA(VLOOKUP(AL537,ACCESSORIES!F:J,5,FALSE),"N/A")</f>
        <v>N/A</v>
      </c>
      <c r="AN537" s="74" t="s">
        <v>85</v>
      </c>
      <c r="AO537" s="75">
        <v>16.2</v>
      </c>
      <c r="AP537" s="75">
        <v>60</v>
      </c>
      <c r="AQ537" s="74">
        <v>170</v>
      </c>
      <c r="AR537" s="34">
        <v>4</v>
      </c>
      <c r="AS537" s="34">
        <v>13</v>
      </c>
      <c r="AT537" s="34">
        <v>25</v>
      </c>
      <c r="AU537" s="34">
        <v>37</v>
      </c>
      <c r="AV537" s="34">
        <v>245</v>
      </c>
      <c r="AW537" s="94">
        <v>241</v>
      </c>
      <c r="AX537" s="93">
        <v>87</v>
      </c>
      <c r="AY537" s="49">
        <v>38</v>
      </c>
      <c r="AZ537" s="49">
        <v>38</v>
      </c>
      <c r="BA537" s="49">
        <v>63</v>
      </c>
      <c r="BB537" s="48">
        <f t="shared" si="160"/>
        <v>2.48</v>
      </c>
      <c r="BC537" s="3" t="s">
        <v>85</v>
      </c>
      <c r="BD537" s="412" t="str">
        <f>_xlfn.IFNA(VLOOKUP(BC537,ACCESSORIES!F:J,5,FALSE),"N/A")</f>
        <v>N/A</v>
      </c>
      <c r="BE537" s="3" t="s">
        <v>85</v>
      </c>
      <c r="BF537" s="412" t="str">
        <f>_xlfn.IFNA(VLOOKUP(BE537,ACCESSORIES!F:J,5,FALSE),"N/A")</f>
        <v>N/A</v>
      </c>
      <c r="BG537" s="70">
        <v>48</v>
      </c>
      <c r="BH537" s="50">
        <v>23.228346456692901</v>
      </c>
      <c r="BI537" s="50">
        <v>23.228346456692901</v>
      </c>
      <c r="BJ537" s="50">
        <v>12.9133858267717</v>
      </c>
      <c r="BK537" s="357">
        <f t="shared" ref="BK537:BK578" si="163">SUM(((BH537*25.4)*(BI537*25.4)*(BJ537*25.4))/1000000000)</f>
        <v>0.11417680000000027</v>
      </c>
      <c r="BL537" s="408">
        <v>20</v>
      </c>
      <c r="BM537" s="107" t="s">
        <v>3771</v>
      </c>
      <c r="BN537" s="46" t="s">
        <v>3891</v>
      </c>
      <c r="BO537" s="74" t="s">
        <v>3907</v>
      </c>
      <c r="BP537" s="74" t="s">
        <v>4615</v>
      </c>
      <c r="BQ537" s="74" t="s">
        <v>5198</v>
      </c>
      <c r="BR537" s="74" t="s">
        <v>5199</v>
      </c>
      <c r="BS537" s="74" t="s">
        <v>4451</v>
      </c>
      <c r="BT537" s="74" t="s">
        <v>4101</v>
      </c>
      <c r="BU537" s="74" t="s">
        <v>3909</v>
      </c>
      <c r="BV537" s="74"/>
      <c r="BW537" s="74"/>
      <c r="BX537" s="74"/>
      <c r="BY537" s="300" t="s">
        <v>8090</v>
      </c>
      <c r="BZ537" s="356" t="s">
        <v>8092</v>
      </c>
      <c r="CA537" s="300" t="s">
        <v>8093</v>
      </c>
      <c r="CB537" s="356" t="s">
        <v>8094</v>
      </c>
      <c r="CC537" s="86" t="str">
        <f t="shared" si="156"/>
        <v>MR605 NV, 20x10, -24mm Offset, 6x135, 87mm Centerbore, Matte Black</v>
      </c>
      <c r="CD537" s="74" t="s">
        <v>3719</v>
      </c>
      <c r="CE537" s="74" t="s">
        <v>3720</v>
      </c>
      <c r="CF537" s="74" t="str">
        <f t="shared" si="159"/>
        <v>DISCO (6XX)</v>
      </c>
    </row>
    <row r="538" spans="1:84" s="36" customFormat="1" ht="15" customHeight="1">
      <c r="A538" s="22">
        <f t="shared" si="161"/>
        <v>536</v>
      </c>
      <c r="B538" s="3" t="s">
        <v>84</v>
      </c>
      <c r="C538" s="92" t="s">
        <v>1060</v>
      </c>
      <c r="D538" s="74" t="s">
        <v>907</v>
      </c>
      <c r="E538" s="84" t="str">
        <f>CONCATENATE(LEFT(D538,5),VLOOKUP(CONCATENATE(O538,"x",P538),'WHEEL PART NUMBER GUIDE'!$B$9:$C$51,2,FALSE),VLOOKUP(CONCATENATE(Q538, W538), 'WHEEL PART NUMBER GUIDE'!$Q$6:$R$98, 2, FALSE),VLOOKUP(Z538,'WHEEL PART NUMBER GUIDE'!$J$8:$K$54,2, FALSE),IF(V538="N/A",IF(ABS(T538)&lt;10,"0"&amp;ABS(T538),ABS(T538)),CONCATENATE(LEFT(V538,1),RIGHT(V538,1))), G538, H538)</f>
        <v>MR60521055524N</v>
      </c>
      <c r="F538" s="84" t="str">
        <f t="shared" si="157"/>
        <v>MR60521055524N</v>
      </c>
      <c r="G538" s="83" t="s">
        <v>2095</v>
      </c>
      <c r="H538" s="83"/>
      <c r="I538" s="71" t="s">
        <v>1708</v>
      </c>
      <c r="J538" s="305">
        <v>42736</v>
      </c>
      <c r="K538" s="78" t="s">
        <v>1230</v>
      </c>
      <c r="L538" s="328">
        <v>439</v>
      </c>
      <c r="M538" s="85">
        <f t="shared" si="155"/>
        <v>439</v>
      </c>
      <c r="N538" s="630"/>
      <c r="O538" s="74">
        <v>20</v>
      </c>
      <c r="P538" s="76">
        <v>10</v>
      </c>
      <c r="Q538" s="92" t="str">
        <f t="shared" si="162"/>
        <v>5x5.5</v>
      </c>
      <c r="R538" s="74">
        <v>5</v>
      </c>
      <c r="S538" s="74">
        <v>5.5</v>
      </c>
      <c r="T538" s="74">
        <v>-24</v>
      </c>
      <c r="U538" s="77">
        <v>4.55</v>
      </c>
      <c r="V538" s="93" t="s">
        <v>85</v>
      </c>
      <c r="W538" s="77">
        <v>108</v>
      </c>
      <c r="X538" s="76">
        <v>43.85</v>
      </c>
      <c r="Y538" s="47">
        <v>2650</v>
      </c>
      <c r="Z538" s="81" t="s">
        <v>2165</v>
      </c>
      <c r="AA538" s="72" t="s">
        <v>2845</v>
      </c>
      <c r="AB538" s="47" t="str">
        <f t="shared" si="158"/>
        <v>20x10, 5x5.5, -24 OS, 2650 lbs</v>
      </c>
      <c r="AC538" s="74" t="s">
        <v>1591</v>
      </c>
      <c r="AD538" s="46" t="str">
        <f>IF(AC538="N/A","None",VLOOKUP(AC538,ACCESSORIES!F:N,9,FALSE))</f>
        <v>Screw On</v>
      </c>
      <c r="AE538" s="82">
        <f>_xlfn.IFNA(VLOOKUP(AC538,ACCESSORIES!F:J,5,FALSE),"N/A")</f>
        <v>33</v>
      </c>
      <c r="AF538" s="80" t="s">
        <v>1734</v>
      </c>
      <c r="AG538" s="73" t="s">
        <v>1786</v>
      </c>
      <c r="AH538" s="73" t="s">
        <v>85</v>
      </c>
      <c r="AI538" s="92" t="s">
        <v>1826</v>
      </c>
      <c r="AJ538" s="9">
        <f>_xlfn.IFNA(VLOOKUP(AI538,ACCESSORIES!F:J,5,FALSE),"N/A")</f>
        <v>1.1000000000000001</v>
      </c>
      <c r="AK538" s="92" t="s">
        <v>236</v>
      </c>
      <c r="AL538" s="74" t="s">
        <v>85</v>
      </c>
      <c r="AM538" s="38" t="str">
        <f>_xlfn.IFNA(VLOOKUP(AL538,ACCESSORIES!F:J,5,FALSE),"N/A")</f>
        <v>N/A</v>
      </c>
      <c r="AN538" s="74" t="s">
        <v>85</v>
      </c>
      <c r="AO538" s="75">
        <v>16.2</v>
      </c>
      <c r="AP538" s="75">
        <v>60</v>
      </c>
      <c r="AQ538" s="74">
        <v>170</v>
      </c>
      <c r="AR538" s="34">
        <v>4</v>
      </c>
      <c r="AS538" s="34">
        <v>13</v>
      </c>
      <c r="AT538" s="34">
        <v>25</v>
      </c>
      <c r="AU538" s="34">
        <v>37</v>
      </c>
      <c r="AV538" s="34">
        <v>245</v>
      </c>
      <c r="AW538" s="94">
        <v>241</v>
      </c>
      <c r="AX538" s="93">
        <v>108</v>
      </c>
      <c r="AY538" s="49">
        <v>38</v>
      </c>
      <c r="AZ538" s="49">
        <v>38</v>
      </c>
      <c r="BA538" s="49">
        <v>63</v>
      </c>
      <c r="BB538" s="48">
        <f t="shared" si="160"/>
        <v>2.48</v>
      </c>
      <c r="BC538" s="3" t="s">
        <v>85</v>
      </c>
      <c r="BD538" s="412" t="str">
        <f>_xlfn.IFNA(VLOOKUP(BC538,ACCESSORIES!F:J,5,FALSE),"N/A")</f>
        <v>N/A</v>
      </c>
      <c r="BE538" s="3" t="s">
        <v>85</v>
      </c>
      <c r="BF538" s="412" t="str">
        <f>_xlfn.IFNA(VLOOKUP(BE538,ACCESSORIES!F:J,5,FALSE),"N/A")</f>
        <v>N/A</v>
      </c>
      <c r="BG538" s="70">
        <v>49</v>
      </c>
      <c r="BH538" s="50">
        <v>23.228346456692901</v>
      </c>
      <c r="BI538" s="50">
        <v>23.228346456692901</v>
      </c>
      <c r="BJ538" s="50">
        <v>12.9133858267717</v>
      </c>
      <c r="BK538" s="357">
        <f t="shared" si="163"/>
        <v>0.11417680000000027</v>
      </c>
      <c r="BL538" s="408">
        <v>20</v>
      </c>
      <c r="BM538" s="107" t="s">
        <v>3771</v>
      </c>
      <c r="BN538" s="46" t="s">
        <v>3891</v>
      </c>
      <c r="BO538" s="74" t="s">
        <v>3907</v>
      </c>
      <c r="BP538" s="74" t="s">
        <v>4615</v>
      </c>
      <c r="BQ538" s="74" t="s">
        <v>5198</v>
      </c>
      <c r="BR538" s="74" t="s">
        <v>5199</v>
      </c>
      <c r="BS538" s="74" t="s">
        <v>4451</v>
      </c>
      <c r="BT538" s="74" t="s">
        <v>4101</v>
      </c>
      <c r="BU538" s="74" t="s">
        <v>3909</v>
      </c>
      <c r="BV538" s="74"/>
      <c r="BW538" s="74"/>
      <c r="BX538" s="74"/>
      <c r="BY538" s="300" t="s">
        <v>8088</v>
      </c>
      <c r="BZ538" s="356" t="s">
        <v>8089</v>
      </c>
      <c r="CA538" s="300" t="s">
        <v>8086</v>
      </c>
      <c r="CB538" s="356" t="s">
        <v>8087</v>
      </c>
      <c r="CC538" s="86" t="str">
        <f t="shared" si="156"/>
        <v>MR605 NV, 20x10, -24mm Offset, 5x5.5, 108mm Centerbore, Matte Black</v>
      </c>
      <c r="CD538" s="74" t="s">
        <v>3719</v>
      </c>
      <c r="CE538" s="74" t="s">
        <v>3720</v>
      </c>
      <c r="CF538" s="74" t="str">
        <f t="shared" si="159"/>
        <v>DISCO (6XX)</v>
      </c>
    </row>
    <row r="539" spans="1:84" s="36" customFormat="1" ht="15" customHeight="1">
      <c r="A539" s="22">
        <f t="shared" si="161"/>
        <v>537</v>
      </c>
      <c r="B539" s="3" t="s">
        <v>84</v>
      </c>
      <c r="C539" s="92" t="s">
        <v>1060</v>
      </c>
      <c r="D539" s="74" t="s">
        <v>907</v>
      </c>
      <c r="E539" s="84" t="str">
        <f>CONCATENATE(LEFT(D539,5),VLOOKUP(CONCATENATE(O539,"x",P539),'WHEEL PART NUMBER GUIDE'!$B$9:$C$51,2,FALSE),VLOOKUP(CONCATENATE(Q539, W539), 'WHEEL PART NUMBER GUIDE'!$Q$6:$R$98, 2, FALSE),VLOOKUP(Z539,'WHEEL PART NUMBER GUIDE'!$J$8:$K$54,2, FALSE),IF(V539="N/A",IF(ABS(T539)&lt;10,"0"&amp;ABS(T539),ABS(T539)),CONCATENATE(LEFT(V539,1),RIGHT(V539,1))), G539, H539)</f>
        <v>MR60521060924N</v>
      </c>
      <c r="F539" s="84" t="str">
        <f t="shared" si="157"/>
        <v>MR60521060924N</v>
      </c>
      <c r="G539" s="83" t="s">
        <v>2095</v>
      </c>
      <c r="H539" s="83"/>
      <c r="I539" s="71" t="s">
        <v>934</v>
      </c>
      <c r="J539" s="305">
        <v>42736</v>
      </c>
      <c r="K539" s="78" t="s">
        <v>1230</v>
      </c>
      <c r="L539" s="328">
        <v>439</v>
      </c>
      <c r="M539" s="85">
        <f t="shared" si="155"/>
        <v>439</v>
      </c>
      <c r="N539" s="630"/>
      <c r="O539" s="74">
        <v>20</v>
      </c>
      <c r="P539" s="76">
        <v>10</v>
      </c>
      <c r="Q539" s="92" t="str">
        <f t="shared" si="162"/>
        <v>6x5.5</v>
      </c>
      <c r="R539" s="74">
        <v>6</v>
      </c>
      <c r="S539" s="74">
        <v>5.5</v>
      </c>
      <c r="T539" s="74">
        <v>-24</v>
      </c>
      <c r="U539" s="77">
        <v>4.55</v>
      </c>
      <c r="V539" s="93" t="s">
        <v>85</v>
      </c>
      <c r="W539" s="77">
        <v>106.25</v>
      </c>
      <c r="X539" s="76">
        <v>41.91</v>
      </c>
      <c r="Y539" s="47">
        <v>2650</v>
      </c>
      <c r="Z539" s="72" t="s">
        <v>2168</v>
      </c>
      <c r="AA539" s="71" t="s">
        <v>2846</v>
      </c>
      <c r="AB539" s="47" t="str">
        <f t="shared" si="158"/>
        <v>20x10, 6x5.5, -24 OS, 2650 lbs</v>
      </c>
      <c r="AC539" s="3" t="s">
        <v>1592</v>
      </c>
      <c r="AD539" s="46" t="str">
        <f>IF(AC539="N/A","None",VLOOKUP(AC539,ACCESSORIES!F:N,9,FALSE))</f>
        <v>Screw On</v>
      </c>
      <c r="AE539" s="82">
        <f>_xlfn.IFNA(VLOOKUP(AC539,ACCESSORIES!F:J,5,FALSE),"N/A")</f>
        <v>33</v>
      </c>
      <c r="AF539" s="80" t="s">
        <v>1734</v>
      </c>
      <c r="AG539" s="3" t="s">
        <v>1787</v>
      </c>
      <c r="AH539" s="73" t="s">
        <v>85</v>
      </c>
      <c r="AI539" s="92" t="s">
        <v>1826</v>
      </c>
      <c r="AJ539" s="9">
        <f>_xlfn.IFNA(VLOOKUP(AI539,ACCESSORIES!F:J,5,FALSE),"N/A")</f>
        <v>1.1000000000000001</v>
      </c>
      <c r="AK539" s="92" t="s">
        <v>236</v>
      </c>
      <c r="AL539" s="74" t="s">
        <v>1649</v>
      </c>
      <c r="AM539" s="38">
        <f>_xlfn.IFNA(VLOOKUP(AL539,ACCESSORIES!F:J,5,FALSE),"N/A")</f>
        <v>2.75</v>
      </c>
      <c r="AN539" s="3">
        <v>78.3</v>
      </c>
      <c r="AO539" s="75">
        <v>16.2</v>
      </c>
      <c r="AP539" s="75">
        <v>60</v>
      </c>
      <c r="AQ539" s="74">
        <v>170</v>
      </c>
      <c r="AR539" s="34">
        <v>4</v>
      </c>
      <c r="AS539" s="34">
        <v>13</v>
      </c>
      <c r="AT539" s="34">
        <v>25</v>
      </c>
      <c r="AU539" s="34">
        <v>37</v>
      </c>
      <c r="AV539" s="34">
        <v>245</v>
      </c>
      <c r="AW539" s="94">
        <v>241</v>
      </c>
      <c r="AX539" s="93">
        <v>106.25</v>
      </c>
      <c r="AY539" s="49">
        <v>41</v>
      </c>
      <c r="AZ539" s="49">
        <v>41</v>
      </c>
      <c r="BA539" s="49">
        <v>72</v>
      </c>
      <c r="BB539" s="48">
        <f t="shared" si="160"/>
        <v>2.83</v>
      </c>
      <c r="BC539" s="3" t="s">
        <v>85</v>
      </c>
      <c r="BD539" s="412" t="str">
        <f>_xlfn.IFNA(VLOOKUP(BC539,ACCESSORIES!F:J,5,FALSE),"N/A")</f>
        <v>N/A</v>
      </c>
      <c r="BE539" s="3" t="s">
        <v>85</v>
      </c>
      <c r="BF539" s="412" t="str">
        <f>_xlfn.IFNA(VLOOKUP(BE539,ACCESSORIES!F:J,5,FALSE),"N/A")</f>
        <v>N/A</v>
      </c>
      <c r="BG539" s="70">
        <v>47</v>
      </c>
      <c r="BH539" s="50">
        <v>23.228346456692901</v>
      </c>
      <c r="BI539" s="50">
        <v>23.228346456692901</v>
      </c>
      <c r="BJ539" s="50">
        <v>12.9133858267717</v>
      </c>
      <c r="BK539" s="357">
        <f t="shared" si="163"/>
        <v>0.11417680000000027</v>
      </c>
      <c r="BL539" s="408">
        <v>20</v>
      </c>
      <c r="BM539" s="107" t="s">
        <v>3771</v>
      </c>
      <c r="BN539" s="46" t="s">
        <v>3891</v>
      </c>
      <c r="BO539" s="74" t="s">
        <v>3907</v>
      </c>
      <c r="BP539" s="74" t="s">
        <v>4615</v>
      </c>
      <c r="BQ539" s="74" t="s">
        <v>5198</v>
      </c>
      <c r="BR539" s="74" t="s">
        <v>5199</v>
      </c>
      <c r="BS539" s="74" t="s">
        <v>4451</v>
      </c>
      <c r="BT539" s="74" t="s">
        <v>4101</v>
      </c>
      <c r="BU539" s="74" t="s">
        <v>3909</v>
      </c>
      <c r="BV539" s="74"/>
      <c r="BW539" s="74"/>
      <c r="BX539" s="74"/>
      <c r="BY539" s="300" t="s">
        <v>6254</v>
      </c>
      <c r="BZ539" s="356" t="s">
        <v>7318</v>
      </c>
      <c r="CA539" s="300" t="s">
        <v>6255</v>
      </c>
      <c r="CB539" s="356" t="s">
        <v>7319</v>
      </c>
      <c r="CC539" s="86" t="str">
        <f t="shared" si="156"/>
        <v>MR605 NV, 20x10, -24mm Offset, 6x5.5, 106.25mm Centerbore, Method Bronze</v>
      </c>
      <c r="CD539" s="74" t="s">
        <v>3719</v>
      </c>
      <c r="CE539" s="74" t="s">
        <v>3720</v>
      </c>
      <c r="CF539" s="74" t="str">
        <f t="shared" si="159"/>
        <v>DISCO (6XX)</v>
      </c>
    </row>
    <row r="540" spans="1:84" s="36" customFormat="1" ht="15" customHeight="1">
      <c r="A540" s="22">
        <f t="shared" si="161"/>
        <v>538</v>
      </c>
      <c r="B540" s="3" t="s">
        <v>84</v>
      </c>
      <c r="C540" s="92" t="s">
        <v>1060</v>
      </c>
      <c r="D540" s="74" t="s">
        <v>907</v>
      </c>
      <c r="E540" s="84" t="str">
        <f>CONCATENATE(LEFT(D540,5),VLOOKUP(CONCATENATE(O540,"x",P540),'WHEEL PART NUMBER GUIDE'!$B$9:$C$51,2,FALSE),VLOOKUP(CONCATENATE(Q540, W540), 'WHEEL PART NUMBER GUIDE'!$Q$6:$R$98, 2, FALSE),VLOOKUP(Z540,'WHEEL PART NUMBER GUIDE'!$J$8:$K$54,2, FALSE),IF(V540="N/A",IF(ABS(T540)&lt;10,"0"&amp;ABS(T540),ABS(T540)),CONCATENATE(LEFT(V540,1),RIGHT(V540,1))), G540, H540)</f>
        <v>MR60521060824N</v>
      </c>
      <c r="F540" s="84" t="str">
        <f t="shared" si="157"/>
        <v>MR60521060824N</v>
      </c>
      <c r="G540" s="83" t="s">
        <v>2095</v>
      </c>
      <c r="H540" s="83"/>
      <c r="I540" s="71" t="s">
        <v>4769</v>
      </c>
      <c r="J540" s="305">
        <v>44334.391805555555</v>
      </c>
      <c r="K540" s="78" t="s">
        <v>1230</v>
      </c>
      <c r="L540" s="328">
        <v>439</v>
      </c>
      <c r="M540" s="85">
        <f t="shared" si="155"/>
        <v>439</v>
      </c>
      <c r="N540" s="630"/>
      <c r="O540" s="74">
        <v>20</v>
      </c>
      <c r="P540" s="76">
        <v>10</v>
      </c>
      <c r="Q540" s="92" t="str">
        <f t="shared" si="162"/>
        <v>6x5.5</v>
      </c>
      <c r="R540" s="74">
        <v>6</v>
      </c>
      <c r="S540" s="74">
        <v>5.5</v>
      </c>
      <c r="T540" s="74">
        <v>-24</v>
      </c>
      <c r="U540" s="77">
        <v>4.55</v>
      </c>
      <c r="V540" s="93" t="s">
        <v>85</v>
      </c>
      <c r="W540" s="77">
        <v>106.25</v>
      </c>
      <c r="X540" s="76">
        <v>41.91</v>
      </c>
      <c r="Y540" s="47">
        <v>2650</v>
      </c>
      <c r="Z540" s="72" t="s">
        <v>2516</v>
      </c>
      <c r="AA540" s="71" t="s">
        <v>2850</v>
      </c>
      <c r="AB540" s="47" t="str">
        <f t="shared" si="158"/>
        <v>20x10, 6x5.5, -24 OS, 2650 lbs</v>
      </c>
      <c r="AC540" s="3" t="s">
        <v>1592</v>
      </c>
      <c r="AD540" s="46" t="str">
        <f>IF(AC540="N/A","None",VLOOKUP(AC540,ACCESSORIES!F:N,9,FALSE))</f>
        <v>Screw On</v>
      </c>
      <c r="AE540" s="82">
        <f>_xlfn.IFNA(VLOOKUP(AC540,ACCESSORIES!F:J,5,FALSE),"N/A")</f>
        <v>33</v>
      </c>
      <c r="AF540" s="80" t="s">
        <v>1734</v>
      </c>
      <c r="AG540" s="3" t="s">
        <v>1787</v>
      </c>
      <c r="AH540" s="73" t="s">
        <v>85</v>
      </c>
      <c r="AI540" s="92" t="s">
        <v>1826</v>
      </c>
      <c r="AJ540" s="9">
        <f>_xlfn.IFNA(VLOOKUP(AI540,ACCESSORIES!F:J,5,FALSE),"N/A")</f>
        <v>1.1000000000000001</v>
      </c>
      <c r="AK540" s="92" t="s">
        <v>236</v>
      </c>
      <c r="AL540" s="74" t="s">
        <v>1649</v>
      </c>
      <c r="AM540" s="38">
        <f>_xlfn.IFNA(VLOOKUP(AL540,ACCESSORIES!F:J,5,FALSE),"N/A")</f>
        <v>2.75</v>
      </c>
      <c r="AN540" s="3">
        <v>78.3</v>
      </c>
      <c r="AO540" s="75">
        <v>16.2</v>
      </c>
      <c r="AP540" s="75">
        <v>60</v>
      </c>
      <c r="AQ540" s="74">
        <v>170</v>
      </c>
      <c r="AR540" s="34">
        <v>4</v>
      </c>
      <c r="AS540" s="34">
        <v>13</v>
      </c>
      <c r="AT540" s="34">
        <v>25</v>
      </c>
      <c r="AU540" s="34">
        <v>37</v>
      </c>
      <c r="AV540" s="34">
        <v>245</v>
      </c>
      <c r="AW540" s="94">
        <v>241</v>
      </c>
      <c r="AX540" s="93">
        <v>106.25</v>
      </c>
      <c r="AY540" s="49">
        <v>41</v>
      </c>
      <c r="AZ540" s="49">
        <v>41</v>
      </c>
      <c r="BA540" s="49">
        <v>72</v>
      </c>
      <c r="BB540" s="48">
        <f t="shared" si="160"/>
        <v>2.83</v>
      </c>
      <c r="BC540" s="3" t="s">
        <v>85</v>
      </c>
      <c r="BD540" s="412" t="str">
        <f>_xlfn.IFNA(VLOOKUP(BC540,ACCESSORIES!F:J,5,FALSE),"N/A")</f>
        <v>N/A</v>
      </c>
      <c r="BE540" s="3" t="s">
        <v>85</v>
      </c>
      <c r="BF540" s="412" t="str">
        <f>_xlfn.IFNA(VLOOKUP(BE540,ACCESSORIES!F:J,5,FALSE),"N/A")</f>
        <v>N/A</v>
      </c>
      <c r="BG540" s="70">
        <v>48</v>
      </c>
      <c r="BH540" s="50">
        <v>23.228346456692901</v>
      </c>
      <c r="BI540" s="50">
        <v>23.228346456692901</v>
      </c>
      <c r="BJ540" s="50">
        <v>12.9133858267717</v>
      </c>
      <c r="BK540" s="357">
        <f t="shared" si="163"/>
        <v>0.11417680000000027</v>
      </c>
      <c r="BL540" s="408">
        <v>20</v>
      </c>
      <c r="BM540" s="107" t="s">
        <v>3771</v>
      </c>
      <c r="BN540" s="46" t="s">
        <v>3891</v>
      </c>
      <c r="BO540" s="74" t="s">
        <v>3907</v>
      </c>
      <c r="BP540" s="74" t="s">
        <v>4615</v>
      </c>
      <c r="BQ540" s="74" t="s">
        <v>5198</v>
      </c>
      <c r="BR540" s="74" t="s">
        <v>5199</v>
      </c>
      <c r="BS540" s="74" t="s">
        <v>4451</v>
      </c>
      <c r="BT540" s="74" t="s">
        <v>4101</v>
      </c>
      <c r="BU540" s="74" t="s">
        <v>3909</v>
      </c>
      <c r="BV540" s="74"/>
      <c r="BW540" s="74"/>
      <c r="BX540" s="74"/>
      <c r="BY540" s="300" t="s">
        <v>8104</v>
      </c>
      <c r="BZ540" s="356" t="s">
        <v>8105</v>
      </c>
      <c r="CA540" s="300" t="s">
        <v>8106</v>
      </c>
      <c r="CB540" s="356" t="s">
        <v>8107</v>
      </c>
      <c r="CC540" s="86" t="str">
        <f t="shared" si="156"/>
        <v>MR605 NV, 20x10, -24mm Offset, 6x5.5, 106.25mm Centerbore, Gloss Titanium</v>
      </c>
      <c r="CD540" s="74" t="s">
        <v>3719</v>
      </c>
      <c r="CE540" s="74" t="s">
        <v>3720</v>
      </c>
      <c r="CF540" s="74" t="str">
        <f t="shared" si="159"/>
        <v>DISCO (6XX)</v>
      </c>
    </row>
    <row r="541" spans="1:84" s="36" customFormat="1" ht="15" customHeight="1">
      <c r="A541" s="22">
        <f t="shared" si="161"/>
        <v>539</v>
      </c>
      <c r="B541" s="3" t="s">
        <v>84</v>
      </c>
      <c r="C541" s="92" t="s">
        <v>1060</v>
      </c>
      <c r="D541" s="74" t="s">
        <v>907</v>
      </c>
      <c r="E541" s="84" t="str">
        <f>CONCATENATE(LEFT(D541,5),VLOOKUP(CONCATENATE(O541,"x",P541),'WHEEL PART NUMBER GUIDE'!$B$9:$C$51,2,FALSE),VLOOKUP(CONCATENATE(Q541, W541), 'WHEEL PART NUMBER GUIDE'!$Q$6:$R$98, 2, FALSE),VLOOKUP(Z541,'WHEEL PART NUMBER GUIDE'!$J$8:$K$54,2, FALSE),IF(V541="N/A",IF(ABS(T541)&lt;10,"0"&amp;ABS(T541),ABS(T541)),CONCATENATE(LEFT(V541,1),RIGHT(V541,1))), G541, H541)</f>
        <v>MR60521060524N</v>
      </c>
      <c r="F541" s="84" t="str">
        <f t="shared" si="157"/>
        <v>MR60521060524N</v>
      </c>
      <c r="G541" s="83" t="s">
        <v>2095</v>
      </c>
      <c r="H541" s="83"/>
      <c r="I541" s="71" t="s">
        <v>933</v>
      </c>
      <c r="J541" s="305">
        <v>42736</v>
      </c>
      <c r="K541" s="78" t="s">
        <v>1230</v>
      </c>
      <c r="L541" s="328">
        <v>439</v>
      </c>
      <c r="M541" s="85">
        <f t="shared" si="155"/>
        <v>439</v>
      </c>
      <c r="N541" s="630"/>
      <c r="O541" s="74">
        <v>20</v>
      </c>
      <c r="P541" s="76">
        <v>10</v>
      </c>
      <c r="Q541" s="92" t="str">
        <f t="shared" si="162"/>
        <v>6x5.5</v>
      </c>
      <c r="R541" s="74">
        <v>6</v>
      </c>
      <c r="S541" s="74">
        <v>5.5</v>
      </c>
      <c r="T541" s="74">
        <v>-24</v>
      </c>
      <c r="U541" s="77">
        <v>4.55</v>
      </c>
      <c r="V541" s="93" t="s">
        <v>85</v>
      </c>
      <c r="W541" s="77">
        <v>106.25</v>
      </c>
      <c r="X541" s="76">
        <v>41.91</v>
      </c>
      <c r="Y541" s="47">
        <v>2650</v>
      </c>
      <c r="Z541" s="81" t="s">
        <v>2165</v>
      </c>
      <c r="AA541" s="72" t="s">
        <v>2845</v>
      </c>
      <c r="AB541" s="47" t="str">
        <f t="shared" si="158"/>
        <v>20x10, 6x5.5, -24 OS, 2650 lbs</v>
      </c>
      <c r="AC541" s="3" t="s">
        <v>1592</v>
      </c>
      <c r="AD541" s="46" t="str">
        <f>IF(AC541="N/A","None",VLOOKUP(AC541,ACCESSORIES!F:N,9,FALSE))</f>
        <v>Screw On</v>
      </c>
      <c r="AE541" s="82">
        <f>_xlfn.IFNA(VLOOKUP(AC541,ACCESSORIES!F:J,5,FALSE),"N/A")</f>
        <v>33</v>
      </c>
      <c r="AF541" s="80" t="s">
        <v>1734</v>
      </c>
      <c r="AG541" s="3" t="s">
        <v>1787</v>
      </c>
      <c r="AH541" s="73" t="s">
        <v>85</v>
      </c>
      <c r="AI541" s="92" t="s">
        <v>1826</v>
      </c>
      <c r="AJ541" s="9">
        <f>_xlfn.IFNA(VLOOKUP(AI541,ACCESSORIES!F:J,5,FALSE),"N/A")</f>
        <v>1.1000000000000001</v>
      </c>
      <c r="AK541" s="92" t="s">
        <v>236</v>
      </c>
      <c r="AL541" s="74" t="s">
        <v>1649</v>
      </c>
      <c r="AM541" s="38">
        <f>_xlfn.IFNA(VLOOKUP(AL541,ACCESSORIES!F:J,5,FALSE),"N/A")</f>
        <v>2.75</v>
      </c>
      <c r="AN541" s="3">
        <v>78.3</v>
      </c>
      <c r="AO541" s="75">
        <v>16.2</v>
      </c>
      <c r="AP541" s="75">
        <v>60</v>
      </c>
      <c r="AQ541" s="74">
        <v>170</v>
      </c>
      <c r="AR541" s="34">
        <v>4</v>
      </c>
      <c r="AS541" s="34">
        <v>13</v>
      </c>
      <c r="AT541" s="34">
        <v>25</v>
      </c>
      <c r="AU541" s="34">
        <v>37</v>
      </c>
      <c r="AV541" s="34">
        <v>245</v>
      </c>
      <c r="AW541" s="94">
        <v>241</v>
      </c>
      <c r="AX541" s="93">
        <v>106.25</v>
      </c>
      <c r="AY541" s="49">
        <v>41</v>
      </c>
      <c r="AZ541" s="49">
        <v>41</v>
      </c>
      <c r="BA541" s="49">
        <v>72</v>
      </c>
      <c r="BB541" s="48">
        <f t="shared" si="160"/>
        <v>2.83</v>
      </c>
      <c r="BC541" s="3" t="s">
        <v>85</v>
      </c>
      <c r="BD541" s="412" t="str">
        <f>_xlfn.IFNA(VLOOKUP(BC541,ACCESSORIES!F:J,5,FALSE),"N/A")</f>
        <v>N/A</v>
      </c>
      <c r="BE541" s="3" t="s">
        <v>85</v>
      </c>
      <c r="BF541" s="412" t="str">
        <f>_xlfn.IFNA(VLOOKUP(BE541,ACCESSORIES!F:J,5,FALSE),"N/A")</f>
        <v>N/A</v>
      </c>
      <c r="BG541" s="70">
        <v>48</v>
      </c>
      <c r="BH541" s="50">
        <v>23.228346456692901</v>
      </c>
      <c r="BI541" s="50">
        <v>23.228346456692901</v>
      </c>
      <c r="BJ541" s="50">
        <v>12.9133858267717</v>
      </c>
      <c r="BK541" s="357">
        <f t="shared" si="163"/>
        <v>0.11417680000000027</v>
      </c>
      <c r="BL541" s="408">
        <v>20</v>
      </c>
      <c r="BM541" s="107" t="s">
        <v>3771</v>
      </c>
      <c r="BN541" s="46" t="s">
        <v>3891</v>
      </c>
      <c r="BO541" s="74" t="s">
        <v>3907</v>
      </c>
      <c r="BP541" s="74" t="s">
        <v>4615</v>
      </c>
      <c r="BQ541" s="74" t="s">
        <v>5198</v>
      </c>
      <c r="BR541" s="74" t="s">
        <v>5199</v>
      </c>
      <c r="BS541" s="74" t="s">
        <v>4451</v>
      </c>
      <c r="BT541" s="74" t="s">
        <v>4101</v>
      </c>
      <c r="BU541" s="74" t="s">
        <v>3909</v>
      </c>
      <c r="BV541" s="74"/>
      <c r="BW541" s="74"/>
      <c r="BX541" s="74"/>
      <c r="BY541" s="300" t="s">
        <v>8090</v>
      </c>
      <c r="BZ541" s="356" t="s">
        <v>8092</v>
      </c>
      <c r="CA541" s="300" t="s">
        <v>8093</v>
      </c>
      <c r="CB541" s="356" t="s">
        <v>8094</v>
      </c>
      <c r="CC541" s="86" t="str">
        <f t="shared" si="156"/>
        <v>MR605 NV, 20x10, -24mm Offset, 6x5.5, 106.25mm Centerbore, Matte Black</v>
      </c>
      <c r="CD541" s="74" t="s">
        <v>3719</v>
      </c>
      <c r="CE541" s="74" t="s">
        <v>3720</v>
      </c>
      <c r="CF541" s="74" t="str">
        <f t="shared" si="159"/>
        <v>DISCO (6XX)</v>
      </c>
    </row>
    <row r="542" spans="1:84" s="36" customFormat="1" ht="15" customHeight="1">
      <c r="A542" s="22">
        <f t="shared" si="161"/>
        <v>540</v>
      </c>
      <c r="B542" s="3" t="s">
        <v>84</v>
      </c>
      <c r="C542" s="92" t="s">
        <v>1060</v>
      </c>
      <c r="D542" s="74" t="s">
        <v>907</v>
      </c>
      <c r="E542" s="84" t="str">
        <f>CONCATENATE(LEFT(D542,5),VLOOKUP(CONCATENATE(O542,"x",P542),'WHEEL PART NUMBER GUIDE'!$B$9:$C$51,2,FALSE),VLOOKUP(CONCATENATE(Q542, W542), 'WHEEL PART NUMBER GUIDE'!$Q$6:$R$98, 2, FALSE),VLOOKUP(Z542,'WHEEL PART NUMBER GUIDE'!$J$8:$K$54,2, FALSE),IF(V542="N/A",IF(ABS(T542)&lt;10,"0"&amp;ABS(T542),ABS(T542)),CONCATENATE(LEFT(V542,1),RIGHT(V542,1))), G542, H542)</f>
        <v>MR60521080924N</v>
      </c>
      <c r="F542" s="84" t="str">
        <f t="shared" si="157"/>
        <v>MR60521080924N</v>
      </c>
      <c r="G542" s="83" t="s">
        <v>2095</v>
      </c>
      <c r="H542" s="83"/>
      <c r="I542" s="71" t="s">
        <v>936</v>
      </c>
      <c r="J542" s="305">
        <v>42736</v>
      </c>
      <c r="K542" s="78" t="s">
        <v>1230</v>
      </c>
      <c r="L542" s="328">
        <v>439</v>
      </c>
      <c r="M542" s="85">
        <f t="shared" si="155"/>
        <v>439</v>
      </c>
      <c r="N542" s="630"/>
      <c r="O542" s="74">
        <v>20</v>
      </c>
      <c r="P542" s="76">
        <v>10</v>
      </c>
      <c r="Q542" s="92" t="str">
        <f t="shared" si="162"/>
        <v>8x6.5</v>
      </c>
      <c r="R542" s="74">
        <v>8</v>
      </c>
      <c r="S542" s="74">
        <v>6.5</v>
      </c>
      <c r="T542" s="74">
        <v>-24</v>
      </c>
      <c r="U542" s="77">
        <v>4.55</v>
      </c>
      <c r="V542" s="93" t="s">
        <v>85</v>
      </c>
      <c r="W542" s="77">
        <v>121.3</v>
      </c>
      <c r="X542" s="76">
        <v>41.4</v>
      </c>
      <c r="Y542" s="47">
        <v>3640</v>
      </c>
      <c r="Z542" s="72" t="s">
        <v>2168</v>
      </c>
      <c r="AA542" s="71" t="s">
        <v>2846</v>
      </c>
      <c r="AB542" s="47" t="str">
        <f t="shared" si="158"/>
        <v>20x10, 8x6.5, -24 OS, 3640 lbs</v>
      </c>
      <c r="AC542" s="74" t="s">
        <v>1577</v>
      </c>
      <c r="AD542" s="46" t="str">
        <f>IF(AC542="N/A","None",VLOOKUP(AC542,ACCESSORIES!F:N,9,FALSE))</f>
        <v>Screw On</v>
      </c>
      <c r="AE542" s="82">
        <f>_xlfn.IFNA(VLOOKUP(AC542,ACCESSORIES!F:J,5,FALSE),"N/A")</f>
        <v>33</v>
      </c>
      <c r="AF542" s="73" t="s">
        <v>85</v>
      </c>
      <c r="AG542" s="3" t="s">
        <v>1787</v>
      </c>
      <c r="AH542" s="73" t="s">
        <v>85</v>
      </c>
      <c r="AI542" s="92" t="s">
        <v>1826</v>
      </c>
      <c r="AJ542" s="9">
        <f>_xlfn.IFNA(VLOOKUP(AI542,ACCESSORIES!F:J,5,FALSE),"N/A")</f>
        <v>1.1000000000000001</v>
      </c>
      <c r="AK542" s="92" t="s">
        <v>236</v>
      </c>
      <c r="AL542" s="74" t="s">
        <v>1633</v>
      </c>
      <c r="AM542" s="38">
        <f>_xlfn.IFNA(VLOOKUP(AL542,ACCESSORIES!F:J,5,FALSE),"N/A")</f>
        <v>3.3000000000000003</v>
      </c>
      <c r="AN542" s="74" t="s">
        <v>4972</v>
      </c>
      <c r="AO542" s="75">
        <v>16.2</v>
      </c>
      <c r="AP542" s="75">
        <v>60</v>
      </c>
      <c r="AQ542" s="74">
        <v>200</v>
      </c>
      <c r="AR542" s="34">
        <v>3</v>
      </c>
      <c r="AS542" s="34">
        <v>3</v>
      </c>
      <c r="AT542" s="34">
        <v>24.5</v>
      </c>
      <c r="AU542" s="34">
        <v>37</v>
      </c>
      <c r="AV542" s="34">
        <v>245</v>
      </c>
      <c r="AW542" s="94">
        <v>241</v>
      </c>
      <c r="AX542" s="77">
        <v>124</v>
      </c>
      <c r="AY542" s="49">
        <v>108.5</v>
      </c>
      <c r="AZ542" s="49">
        <v>108.5</v>
      </c>
      <c r="BA542" s="49">
        <v>72</v>
      </c>
      <c r="BB542" s="48">
        <f t="shared" si="160"/>
        <v>2.83</v>
      </c>
      <c r="BC542" s="3" t="s">
        <v>85</v>
      </c>
      <c r="BD542" s="412" t="str">
        <f>_xlfn.IFNA(VLOOKUP(BC542,ACCESSORIES!F:J,5,FALSE),"N/A")</f>
        <v>N/A</v>
      </c>
      <c r="BE542" s="3" t="s">
        <v>85</v>
      </c>
      <c r="BF542" s="412" t="str">
        <f>_xlfn.IFNA(VLOOKUP(BE542,ACCESSORIES!F:J,5,FALSE),"N/A")</f>
        <v>N/A</v>
      </c>
      <c r="BG542" s="70">
        <v>47</v>
      </c>
      <c r="BH542" s="50">
        <v>23.228346456692901</v>
      </c>
      <c r="BI542" s="50">
        <v>23.228346456692901</v>
      </c>
      <c r="BJ542" s="50">
        <v>12.9133858267717</v>
      </c>
      <c r="BK542" s="357">
        <f t="shared" si="163"/>
        <v>0.11417680000000027</v>
      </c>
      <c r="BL542" s="408">
        <v>20</v>
      </c>
      <c r="BM542" s="107" t="s">
        <v>3771</v>
      </c>
      <c r="BN542" s="46" t="s">
        <v>3891</v>
      </c>
      <c r="BO542" s="74" t="s">
        <v>3907</v>
      </c>
      <c r="BP542" s="74" t="s">
        <v>4615</v>
      </c>
      <c r="BQ542" s="74" t="s">
        <v>5198</v>
      </c>
      <c r="BR542" s="74" t="s">
        <v>5199</v>
      </c>
      <c r="BS542" s="74" t="s">
        <v>4451</v>
      </c>
      <c r="BT542" s="74" t="s">
        <v>4101</v>
      </c>
      <c r="BU542" s="74" t="s">
        <v>3909</v>
      </c>
      <c r="BV542" s="74"/>
      <c r="BW542" s="74"/>
      <c r="BX542" s="74"/>
      <c r="BY542" s="300" t="s">
        <v>6259</v>
      </c>
      <c r="BZ542" s="356" t="s">
        <v>8098</v>
      </c>
      <c r="CA542" s="341" t="s">
        <v>6261</v>
      </c>
      <c r="CB542" s="356" t="s">
        <v>8099</v>
      </c>
      <c r="CC542" s="86" t="str">
        <f t="shared" si="156"/>
        <v>MR605 NV, 20x10, -24mm Offset, 8x6.5, 121.3mm Centerbore, Method Bronze</v>
      </c>
      <c r="CD542" s="74" t="s">
        <v>3719</v>
      </c>
      <c r="CE542" s="74" t="s">
        <v>3720</v>
      </c>
      <c r="CF542" s="74" t="str">
        <f t="shared" si="159"/>
        <v>DISCO (6XX)</v>
      </c>
    </row>
    <row r="543" spans="1:84" s="36" customFormat="1" ht="15" customHeight="1">
      <c r="A543" s="22">
        <f t="shared" si="161"/>
        <v>541</v>
      </c>
      <c r="B543" s="3" t="s">
        <v>84</v>
      </c>
      <c r="C543" s="92" t="s">
        <v>1060</v>
      </c>
      <c r="D543" s="74" t="s">
        <v>907</v>
      </c>
      <c r="E543" s="84" t="str">
        <f>CONCATENATE(LEFT(D543,5),VLOOKUP(CONCATENATE(O543,"x",P543),'WHEEL PART NUMBER GUIDE'!$B$9:$C$51,2,FALSE),VLOOKUP(CONCATENATE(Q543, W543), 'WHEEL PART NUMBER GUIDE'!$Q$6:$R$98, 2, FALSE),VLOOKUP(Z543,'WHEEL PART NUMBER GUIDE'!$J$8:$K$54,2, FALSE),IF(V543="N/A",IF(ABS(T543)&lt;10,"0"&amp;ABS(T543),ABS(T543)),CONCATENATE(LEFT(V543,1),RIGHT(V543,1))), G543, H543)</f>
        <v>MR60521080824N</v>
      </c>
      <c r="F543" s="84" t="str">
        <f t="shared" si="157"/>
        <v>MR60521080824N</v>
      </c>
      <c r="G543" s="83" t="s">
        <v>2095</v>
      </c>
      <c r="H543" s="83"/>
      <c r="I543" s="71" t="s">
        <v>4770</v>
      </c>
      <c r="J543" s="305">
        <v>44334.392442129632</v>
      </c>
      <c r="K543" s="78" t="s">
        <v>1230</v>
      </c>
      <c r="L543" s="328">
        <v>439</v>
      </c>
      <c r="M543" s="85">
        <f t="shared" si="155"/>
        <v>439</v>
      </c>
      <c r="N543" s="630"/>
      <c r="O543" s="74">
        <v>20</v>
      </c>
      <c r="P543" s="76">
        <v>10</v>
      </c>
      <c r="Q543" s="92" t="str">
        <f t="shared" si="162"/>
        <v>8x6.5</v>
      </c>
      <c r="R543" s="74">
        <v>8</v>
      </c>
      <c r="S543" s="74">
        <v>6.5</v>
      </c>
      <c r="T543" s="74">
        <v>-24</v>
      </c>
      <c r="U543" s="77">
        <v>4.55</v>
      </c>
      <c r="V543" s="93" t="s">
        <v>85</v>
      </c>
      <c r="W543" s="77">
        <v>121.3</v>
      </c>
      <c r="X543" s="76">
        <v>41.4</v>
      </c>
      <c r="Y543" s="47">
        <v>3640</v>
      </c>
      <c r="Z543" s="72" t="s">
        <v>2516</v>
      </c>
      <c r="AA543" s="71" t="s">
        <v>2850</v>
      </c>
      <c r="AB543" s="47" t="str">
        <f t="shared" si="158"/>
        <v>20x10, 8x6.5, -24 OS, 3640 lbs</v>
      </c>
      <c r="AC543" s="74" t="s">
        <v>1577</v>
      </c>
      <c r="AD543" s="46" t="str">
        <f>IF(AC543="N/A","None",VLOOKUP(AC543,ACCESSORIES!F:N,9,FALSE))</f>
        <v>Screw On</v>
      </c>
      <c r="AE543" s="82">
        <f>_xlfn.IFNA(VLOOKUP(AC543,ACCESSORIES!F:J,5,FALSE),"N/A")</f>
        <v>33</v>
      </c>
      <c r="AF543" s="73" t="s">
        <v>85</v>
      </c>
      <c r="AG543" s="3" t="s">
        <v>1787</v>
      </c>
      <c r="AH543" s="73" t="s">
        <v>85</v>
      </c>
      <c r="AI543" s="92" t="s">
        <v>1826</v>
      </c>
      <c r="AJ543" s="9">
        <f>_xlfn.IFNA(VLOOKUP(AI543,ACCESSORIES!F:J,5,FALSE),"N/A")</f>
        <v>1.1000000000000001</v>
      </c>
      <c r="AK543" s="92" t="s">
        <v>236</v>
      </c>
      <c r="AL543" s="74" t="s">
        <v>1633</v>
      </c>
      <c r="AM543" s="38">
        <f>_xlfn.IFNA(VLOOKUP(AL543,ACCESSORIES!F:J,5,FALSE),"N/A")</f>
        <v>3.3000000000000003</v>
      </c>
      <c r="AN543" s="74" t="s">
        <v>4972</v>
      </c>
      <c r="AO543" s="75">
        <v>16.2</v>
      </c>
      <c r="AP543" s="75">
        <v>60</v>
      </c>
      <c r="AQ543" s="74">
        <v>200</v>
      </c>
      <c r="AR543" s="34">
        <v>3</v>
      </c>
      <c r="AS543" s="34">
        <v>3</v>
      </c>
      <c r="AT543" s="34">
        <v>24.5</v>
      </c>
      <c r="AU543" s="34">
        <v>37</v>
      </c>
      <c r="AV543" s="34">
        <v>245</v>
      </c>
      <c r="AW543" s="94">
        <v>241</v>
      </c>
      <c r="AX543" s="77">
        <v>124</v>
      </c>
      <c r="AY543" s="49">
        <v>108.5</v>
      </c>
      <c r="AZ543" s="49">
        <v>108.5</v>
      </c>
      <c r="BA543" s="49">
        <v>72</v>
      </c>
      <c r="BB543" s="48">
        <f t="shared" si="160"/>
        <v>2.83</v>
      </c>
      <c r="BC543" s="3" t="s">
        <v>85</v>
      </c>
      <c r="BD543" s="412" t="str">
        <f>_xlfn.IFNA(VLOOKUP(BC543,ACCESSORIES!F:J,5,FALSE),"N/A")</f>
        <v>N/A</v>
      </c>
      <c r="BE543" s="3" t="s">
        <v>85</v>
      </c>
      <c r="BF543" s="412" t="str">
        <f>_xlfn.IFNA(VLOOKUP(BE543,ACCESSORIES!F:J,5,FALSE),"N/A")</f>
        <v>N/A</v>
      </c>
      <c r="BG543" s="70">
        <v>47</v>
      </c>
      <c r="BH543" s="50">
        <v>23.228346456692901</v>
      </c>
      <c r="BI543" s="50">
        <v>23.228346456692901</v>
      </c>
      <c r="BJ543" s="50">
        <v>12.9133858267717</v>
      </c>
      <c r="BK543" s="357">
        <f t="shared" si="163"/>
        <v>0.11417680000000027</v>
      </c>
      <c r="BL543" s="408">
        <v>20</v>
      </c>
      <c r="BM543" s="107" t="s">
        <v>3771</v>
      </c>
      <c r="BN543" s="46" t="s">
        <v>3891</v>
      </c>
      <c r="BO543" s="74" t="s">
        <v>3907</v>
      </c>
      <c r="BP543" s="74" t="s">
        <v>4615</v>
      </c>
      <c r="BQ543" s="74" t="s">
        <v>5198</v>
      </c>
      <c r="BR543" s="74" t="s">
        <v>5199</v>
      </c>
      <c r="BS543" s="74" t="s">
        <v>4451</v>
      </c>
      <c r="BT543" s="74" t="s">
        <v>4101</v>
      </c>
      <c r="BU543" s="74" t="s">
        <v>3909</v>
      </c>
      <c r="BV543" s="74"/>
      <c r="BW543" s="74"/>
      <c r="BX543" s="74"/>
      <c r="BY543" s="300" t="s">
        <v>8102</v>
      </c>
      <c r="BZ543" s="356" t="s">
        <v>8103</v>
      </c>
      <c r="CA543" s="341" t="s">
        <v>8100</v>
      </c>
      <c r="CB543" s="356" t="s">
        <v>8101</v>
      </c>
      <c r="CC543" s="86" t="str">
        <f t="shared" si="156"/>
        <v>MR605 NV, 20x10, -24mm Offset, 8x6.5, 121.3mm Centerbore, Gloss Titanium</v>
      </c>
      <c r="CD543" s="74" t="s">
        <v>3719</v>
      </c>
      <c r="CE543" s="74" t="s">
        <v>3720</v>
      </c>
      <c r="CF543" s="74" t="str">
        <f t="shared" si="159"/>
        <v>DISCO (6XX)</v>
      </c>
    </row>
    <row r="544" spans="1:84" s="36" customFormat="1" ht="15" customHeight="1">
      <c r="A544" s="22">
        <f t="shared" si="161"/>
        <v>542</v>
      </c>
      <c r="B544" s="3" t="s">
        <v>84</v>
      </c>
      <c r="C544" s="92" t="s">
        <v>1060</v>
      </c>
      <c r="D544" s="74" t="s">
        <v>907</v>
      </c>
      <c r="E544" s="84" t="str">
        <f>CONCATENATE(LEFT(D544,5),VLOOKUP(CONCATENATE(O544,"x",P544),'WHEEL PART NUMBER GUIDE'!$B$9:$C$51,2,FALSE),VLOOKUP(CONCATENATE(Q544, W544), 'WHEEL PART NUMBER GUIDE'!$Q$6:$R$98, 2, FALSE),VLOOKUP(Z544,'WHEEL PART NUMBER GUIDE'!$J$8:$K$54,2, FALSE),IF(V544="N/A",IF(ABS(T544)&lt;10,"0"&amp;ABS(T544),ABS(T544)),CONCATENATE(LEFT(V544,1),RIGHT(V544,1))), G544, H544)</f>
        <v>MR60521080324N</v>
      </c>
      <c r="F544" s="84" t="str">
        <f t="shared" si="157"/>
        <v>MR60521080324N</v>
      </c>
      <c r="G544" s="83" t="s">
        <v>2095</v>
      </c>
      <c r="H544" s="83"/>
      <c r="I544" s="72" t="s">
        <v>4889</v>
      </c>
      <c r="J544" s="305">
        <v>44351</v>
      </c>
      <c r="K544" s="78" t="s">
        <v>1230</v>
      </c>
      <c r="L544" s="328">
        <v>439</v>
      </c>
      <c r="M544" s="85">
        <f t="shared" si="155"/>
        <v>439</v>
      </c>
      <c r="N544" s="630"/>
      <c r="O544" s="74">
        <v>20</v>
      </c>
      <c r="P544" s="76">
        <v>10</v>
      </c>
      <c r="Q544" s="92" t="str">
        <f t="shared" si="162"/>
        <v>8x6.5</v>
      </c>
      <c r="R544" s="74">
        <v>8</v>
      </c>
      <c r="S544" s="74">
        <v>6.5</v>
      </c>
      <c r="T544" s="74">
        <v>-24</v>
      </c>
      <c r="U544" s="77">
        <v>4.55</v>
      </c>
      <c r="V544" s="93" t="s">
        <v>85</v>
      </c>
      <c r="W544" s="77">
        <v>121.3</v>
      </c>
      <c r="X544" s="76">
        <v>42.17</v>
      </c>
      <c r="Y544" s="47">
        <v>3640</v>
      </c>
      <c r="Z544" s="45" t="s">
        <v>5147</v>
      </c>
      <c r="AA544" s="71" t="s">
        <v>173</v>
      </c>
      <c r="AB544" s="47" t="str">
        <f t="shared" si="158"/>
        <v>20x10, 8x6.5, -24 OS, 3640 lbs</v>
      </c>
      <c r="AC544" s="74" t="s">
        <v>1577</v>
      </c>
      <c r="AD544" s="46" t="str">
        <f>IF(AC544="N/A","None",VLOOKUP(AC544,ACCESSORIES!F:N,9,FALSE))</f>
        <v>Screw On</v>
      </c>
      <c r="AE544" s="82">
        <f>_xlfn.IFNA(VLOOKUP(AC544,ACCESSORIES!F:J,5,FALSE),"N/A")</f>
        <v>33</v>
      </c>
      <c r="AF544" s="73" t="s">
        <v>85</v>
      </c>
      <c r="AG544" s="3" t="s">
        <v>1787</v>
      </c>
      <c r="AH544" s="73" t="s">
        <v>85</v>
      </c>
      <c r="AI544" s="92" t="s">
        <v>1826</v>
      </c>
      <c r="AJ544" s="9">
        <f>_xlfn.IFNA(VLOOKUP(AI544,ACCESSORIES!F:J,5,FALSE),"N/A")</f>
        <v>1.1000000000000001</v>
      </c>
      <c r="AK544" s="92" t="s">
        <v>236</v>
      </c>
      <c r="AL544" s="74" t="s">
        <v>1633</v>
      </c>
      <c r="AM544" s="38">
        <f>_xlfn.IFNA(VLOOKUP(AL544,ACCESSORIES!F:J,5,FALSE),"N/A")</f>
        <v>3.3000000000000003</v>
      </c>
      <c r="AN544" s="74" t="s">
        <v>4972</v>
      </c>
      <c r="AO544" s="75">
        <v>16.2</v>
      </c>
      <c r="AP544" s="75">
        <v>60</v>
      </c>
      <c r="AQ544" s="74">
        <v>200</v>
      </c>
      <c r="AR544" s="34">
        <v>3</v>
      </c>
      <c r="AS544" s="34">
        <v>3</v>
      </c>
      <c r="AT544" s="34">
        <v>24.5</v>
      </c>
      <c r="AU544" s="34">
        <v>37</v>
      </c>
      <c r="AV544" s="34">
        <v>245</v>
      </c>
      <c r="AW544" s="94">
        <v>241</v>
      </c>
      <c r="AX544" s="77">
        <v>124</v>
      </c>
      <c r="AY544" s="49">
        <v>108.5</v>
      </c>
      <c r="AZ544" s="49">
        <v>108.5</v>
      </c>
      <c r="BA544" s="49">
        <v>72</v>
      </c>
      <c r="BB544" s="48">
        <f t="shared" si="160"/>
        <v>2.83</v>
      </c>
      <c r="BC544" s="3" t="s">
        <v>85</v>
      </c>
      <c r="BD544" s="412" t="str">
        <f>_xlfn.IFNA(VLOOKUP(BC544,ACCESSORIES!F:J,5,FALSE),"N/A")</f>
        <v>N/A</v>
      </c>
      <c r="BE544" s="3" t="s">
        <v>85</v>
      </c>
      <c r="BF544" s="412" t="str">
        <f>_xlfn.IFNA(VLOOKUP(BE544,ACCESSORIES!F:J,5,FALSE),"N/A")</f>
        <v>N/A</v>
      </c>
      <c r="BG544" s="70">
        <v>48</v>
      </c>
      <c r="BH544" s="50">
        <v>23.228346456692901</v>
      </c>
      <c r="BI544" s="50">
        <v>23.228346456692901</v>
      </c>
      <c r="BJ544" s="50">
        <v>12.9133858267717</v>
      </c>
      <c r="BK544" s="357">
        <f t="shared" si="163"/>
        <v>0.11417680000000027</v>
      </c>
      <c r="BL544" s="408">
        <v>20</v>
      </c>
      <c r="BM544" s="107" t="s">
        <v>3771</v>
      </c>
      <c r="BN544" s="46" t="s">
        <v>3891</v>
      </c>
      <c r="BO544" s="74" t="s">
        <v>3907</v>
      </c>
      <c r="BP544" s="74" t="s">
        <v>4615</v>
      </c>
      <c r="BQ544" s="74" t="s">
        <v>5198</v>
      </c>
      <c r="BR544" s="74" t="s">
        <v>5199</v>
      </c>
      <c r="BS544" s="74" t="s">
        <v>4451</v>
      </c>
      <c r="BT544" s="74" t="s">
        <v>4101</v>
      </c>
      <c r="BU544" s="74" t="s">
        <v>3909</v>
      </c>
      <c r="BV544" s="74"/>
      <c r="BW544" s="74"/>
      <c r="BX544" s="74"/>
      <c r="BY544" s="300" t="s">
        <v>8108</v>
      </c>
      <c r="BZ544" s="356" t="s">
        <v>8109</v>
      </c>
      <c r="CA544" s="341" t="s">
        <v>8110</v>
      </c>
      <c r="CB544" s="356" t="s">
        <v>8111</v>
      </c>
      <c r="CC544" s="86" t="str">
        <f t="shared" si="156"/>
        <v>MR605 NV, 20x10, -24mm Offset, 8x6.5, 121.3mm Centerbore, Machined - Clear Coat</v>
      </c>
      <c r="CD544" s="74" t="s">
        <v>3719</v>
      </c>
      <c r="CE544" s="74" t="s">
        <v>3720</v>
      </c>
      <c r="CF544" s="74" t="str">
        <f t="shared" si="159"/>
        <v>DISCO (6XX)</v>
      </c>
    </row>
    <row r="545" spans="1:84" s="36" customFormat="1" ht="15" customHeight="1">
      <c r="A545" s="22">
        <f t="shared" si="161"/>
        <v>543</v>
      </c>
      <c r="B545" s="3" t="s">
        <v>84</v>
      </c>
      <c r="C545" s="92" t="s">
        <v>1060</v>
      </c>
      <c r="D545" s="74" t="s">
        <v>907</v>
      </c>
      <c r="E545" s="84" t="str">
        <f>CONCATENATE(LEFT(D545,5),VLOOKUP(CONCATENATE(O545,"x",P545),'WHEEL PART NUMBER GUIDE'!$B$9:$C$51,2,FALSE),VLOOKUP(CONCATENATE(Q545, W545), 'WHEEL PART NUMBER GUIDE'!$Q$6:$R$98, 2, FALSE),VLOOKUP(Z545,'WHEEL PART NUMBER GUIDE'!$J$8:$K$54,2, FALSE),IF(V545="N/A",IF(ABS(T545)&lt;10,"0"&amp;ABS(T545),ABS(T545)),CONCATENATE(LEFT(V545,1),RIGHT(V545,1))), G545, H545)</f>
        <v>MR60521080524N</v>
      </c>
      <c r="F545" s="84" t="str">
        <f t="shared" si="157"/>
        <v>MR60521080524N</v>
      </c>
      <c r="G545" s="83" t="s">
        <v>2095</v>
      </c>
      <c r="H545" s="83"/>
      <c r="I545" s="71" t="s">
        <v>935</v>
      </c>
      <c r="J545" s="305">
        <v>42736</v>
      </c>
      <c r="K545" s="78" t="s">
        <v>1230</v>
      </c>
      <c r="L545" s="328">
        <v>439</v>
      </c>
      <c r="M545" s="85">
        <f t="shared" si="155"/>
        <v>439</v>
      </c>
      <c r="N545" s="630"/>
      <c r="O545" s="74">
        <v>20</v>
      </c>
      <c r="P545" s="76">
        <v>10</v>
      </c>
      <c r="Q545" s="92" t="str">
        <f t="shared" si="162"/>
        <v>8x6.5</v>
      </c>
      <c r="R545" s="74">
        <v>8</v>
      </c>
      <c r="S545" s="74">
        <v>6.5</v>
      </c>
      <c r="T545" s="74">
        <v>-24</v>
      </c>
      <c r="U545" s="77">
        <v>4.55</v>
      </c>
      <c r="V545" s="93" t="s">
        <v>85</v>
      </c>
      <c r="W545" s="77">
        <v>121.3</v>
      </c>
      <c r="X545" s="76">
        <v>41.4</v>
      </c>
      <c r="Y545" s="47">
        <v>3640</v>
      </c>
      <c r="Z545" s="81" t="s">
        <v>2165</v>
      </c>
      <c r="AA545" s="72" t="s">
        <v>2845</v>
      </c>
      <c r="AB545" s="47" t="str">
        <f t="shared" si="158"/>
        <v>20x10, 8x6.5, -24 OS, 3640 lbs</v>
      </c>
      <c r="AC545" s="74" t="s">
        <v>1577</v>
      </c>
      <c r="AD545" s="46" t="str">
        <f>IF(AC545="N/A","None",VLOOKUP(AC545,ACCESSORIES!F:N,9,FALSE))</f>
        <v>Screw On</v>
      </c>
      <c r="AE545" s="82">
        <f>_xlfn.IFNA(VLOOKUP(AC545,ACCESSORIES!F:J,5,FALSE),"N/A")</f>
        <v>33</v>
      </c>
      <c r="AF545" s="73" t="s">
        <v>85</v>
      </c>
      <c r="AG545" s="3" t="s">
        <v>1787</v>
      </c>
      <c r="AH545" s="73" t="s">
        <v>85</v>
      </c>
      <c r="AI545" s="92" t="s">
        <v>1826</v>
      </c>
      <c r="AJ545" s="9">
        <f>_xlfn.IFNA(VLOOKUP(AI545,ACCESSORIES!F:J,5,FALSE),"N/A")</f>
        <v>1.1000000000000001</v>
      </c>
      <c r="AK545" s="92" t="s">
        <v>236</v>
      </c>
      <c r="AL545" s="74" t="s">
        <v>1633</v>
      </c>
      <c r="AM545" s="38">
        <f>_xlfn.IFNA(VLOOKUP(AL545,ACCESSORIES!F:J,5,FALSE),"N/A")</f>
        <v>3.3000000000000003</v>
      </c>
      <c r="AN545" s="74" t="s">
        <v>4972</v>
      </c>
      <c r="AO545" s="75">
        <v>16.2</v>
      </c>
      <c r="AP545" s="75">
        <v>60</v>
      </c>
      <c r="AQ545" s="74">
        <v>200</v>
      </c>
      <c r="AR545" s="34">
        <v>3</v>
      </c>
      <c r="AS545" s="34">
        <v>3</v>
      </c>
      <c r="AT545" s="34">
        <v>24.5</v>
      </c>
      <c r="AU545" s="34">
        <v>37</v>
      </c>
      <c r="AV545" s="34">
        <v>245</v>
      </c>
      <c r="AW545" s="94">
        <v>241</v>
      </c>
      <c r="AX545" s="77">
        <v>124</v>
      </c>
      <c r="AY545" s="49">
        <v>108.5</v>
      </c>
      <c r="AZ545" s="49">
        <v>108.5</v>
      </c>
      <c r="BA545" s="49">
        <v>72</v>
      </c>
      <c r="BB545" s="48">
        <f t="shared" si="160"/>
        <v>2.83</v>
      </c>
      <c r="BC545" s="3" t="s">
        <v>85</v>
      </c>
      <c r="BD545" s="412" t="str">
        <f>_xlfn.IFNA(VLOOKUP(BC545,ACCESSORIES!F:J,5,FALSE),"N/A")</f>
        <v>N/A</v>
      </c>
      <c r="BE545" s="3" t="s">
        <v>85</v>
      </c>
      <c r="BF545" s="412" t="str">
        <f>_xlfn.IFNA(VLOOKUP(BE545,ACCESSORIES!F:J,5,FALSE),"N/A")</f>
        <v>N/A</v>
      </c>
      <c r="BG545" s="70">
        <v>47</v>
      </c>
      <c r="BH545" s="50">
        <v>23.228346456692901</v>
      </c>
      <c r="BI545" s="50">
        <v>23.228346456692901</v>
      </c>
      <c r="BJ545" s="50">
        <v>12.9133858267717</v>
      </c>
      <c r="BK545" s="357">
        <f t="shared" si="163"/>
        <v>0.11417680000000027</v>
      </c>
      <c r="BL545" s="408">
        <v>20</v>
      </c>
      <c r="BM545" s="107" t="s">
        <v>3771</v>
      </c>
      <c r="BN545" s="46" t="s">
        <v>3891</v>
      </c>
      <c r="BO545" s="74" t="s">
        <v>3907</v>
      </c>
      <c r="BP545" s="74" t="s">
        <v>4615</v>
      </c>
      <c r="BQ545" s="74" t="s">
        <v>5198</v>
      </c>
      <c r="BR545" s="74" t="s">
        <v>5199</v>
      </c>
      <c r="BS545" s="74" t="s">
        <v>4451</v>
      </c>
      <c r="BT545" s="74" t="s">
        <v>4101</v>
      </c>
      <c r="BU545" s="74" t="s">
        <v>3909</v>
      </c>
      <c r="BV545" s="74"/>
      <c r="BW545" s="74"/>
      <c r="BX545" s="74"/>
      <c r="BY545" s="300" t="s">
        <v>8091</v>
      </c>
      <c r="BZ545" s="356" t="s">
        <v>8095</v>
      </c>
      <c r="CA545" s="300" t="s">
        <v>8096</v>
      </c>
      <c r="CB545" s="356" t="s">
        <v>8097</v>
      </c>
      <c r="CC545" s="86" t="str">
        <f t="shared" si="156"/>
        <v>MR605 NV, 20x10, -24mm Offset, 8x6.5, 121.3mm Centerbore, Matte Black</v>
      </c>
      <c r="CD545" s="74" t="s">
        <v>3719</v>
      </c>
      <c r="CE545" s="74" t="s">
        <v>3720</v>
      </c>
      <c r="CF545" s="74" t="str">
        <f t="shared" si="159"/>
        <v>DISCO (6XX)</v>
      </c>
    </row>
    <row r="546" spans="1:84" s="36" customFormat="1" ht="15" customHeight="1">
      <c r="A546" s="22">
        <f t="shared" si="161"/>
        <v>544</v>
      </c>
      <c r="B546" s="3" t="s">
        <v>84</v>
      </c>
      <c r="C546" s="92" t="s">
        <v>1060</v>
      </c>
      <c r="D546" s="74" t="s">
        <v>907</v>
      </c>
      <c r="E546" s="84" t="str">
        <f>CONCATENATE(LEFT(D546,5),VLOOKUP(CONCATENATE(O546,"x",P546),'WHEEL PART NUMBER GUIDE'!$B$9:$C$51,2,FALSE),VLOOKUP(CONCATENATE(Q546, W546), 'WHEEL PART NUMBER GUIDE'!$Q$6:$R$98, 2, FALSE),VLOOKUP(Z546,'WHEEL PART NUMBER GUIDE'!$J$8:$K$54,2, FALSE),IF(V546="N/A",IF(ABS(T546)&lt;10,"0"&amp;ABS(T546),ABS(T546)),CONCATENATE(LEFT(V546,1),RIGHT(V546,1))), G546, H546)</f>
        <v>MR60521087924N</v>
      </c>
      <c r="F546" s="84" t="str">
        <f t="shared" si="157"/>
        <v>MR60521087924N</v>
      </c>
      <c r="G546" s="83" t="s">
        <v>2095</v>
      </c>
      <c r="H546" s="83"/>
      <c r="I546" s="71" t="s">
        <v>938</v>
      </c>
      <c r="J546" s="305">
        <v>42736</v>
      </c>
      <c r="K546" s="78" t="s">
        <v>1230</v>
      </c>
      <c r="L546" s="328">
        <v>439</v>
      </c>
      <c r="M546" s="85">
        <f t="shared" si="155"/>
        <v>439</v>
      </c>
      <c r="N546" s="630"/>
      <c r="O546" s="74">
        <v>20</v>
      </c>
      <c r="P546" s="76">
        <v>10</v>
      </c>
      <c r="Q546" s="92" t="str">
        <f t="shared" si="162"/>
        <v>8x170</v>
      </c>
      <c r="R546" s="74">
        <v>8</v>
      </c>
      <c r="S546" s="74">
        <v>170</v>
      </c>
      <c r="T546" s="74">
        <v>-24</v>
      </c>
      <c r="U546" s="77">
        <v>4.55</v>
      </c>
      <c r="V546" s="93" t="s">
        <v>85</v>
      </c>
      <c r="W546" s="77">
        <v>125</v>
      </c>
      <c r="X546" s="76">
        <v>41.4</v>
      </c>
      <c r="Y546" s="47">
        <v>3640</v>
      </c>
      <c r="Z546" s="72" t="s">
        <v>2168</v>
      </c>
      <c r="AA546" s="71" t="s">
        <v>2846</v>
      </c>
      <c r="AB546" s="47" t="str">
        <f t="shared" si="158"/>
        <v>20x10, 8x170, -24 OS, 3640 lbs</v>
      </c>
      <c r="AC546" s="74" t="s">
        <v>1577</v>
      </c>
      <c r="AD546" s="46" t="str">
        <f>IF(AC546="N/A","None",VLOOKUP(AC546,ACCESSORIES!F:N,9,FALSE))</f>
        <v>Screw On</v>
      </c>
      <c r="AE546" s="82">
        <f>_xlfn.IFNA(VLOOKUP(AC546,ACCESSORIES!F:J,5,FALSE),"N/A")</f>
        <v>33</v>
      </c>
      <c r="AF546" s="73" t="s">
        <v>85</v>
      </c>
      <c r="AG546" s="3" t="s">
        <v>1787</v>
      </c>
      <c r="AH546" s="73" t="s">
        <v>85</v>
      </c>
      <c r="AI546" s="92" t="s">
        <v>1826</v>
      </c>
      <c r="AJ546" s="9">
        <f>_xlfn.IFNA(VLOOKUP(AI546,ACCESSORIES!F:J,5,FALSE),"N/A")</f>
        <v>1.1000000000000001</v>
      </c>
      <c r="AK546" s="92" t="s">
        <v>236</v>
      </c>
      <c r="AL546" s="74" t="s">
        <v>85</v>
      </c>
      <c r="AM546" s="38" t="str">
        <f>_xlfn.IFNA(VLOOKUP(AL546,ACCESSORIES!F:J,5,FALSE),"N/A")</f>
        <v>N/A</v>
      </c>
      <c r="AN546" s="74" t="s">
        <v>85</v>
      </c>
      <c r="AO546" s="75">
        <v>16.2</v>
      </c>
      <c r="AP546" s="75">
        <v>60</v>
      </c>
      <c r="AQ546" s="74">
        <v>200</v>
      </c>
      <c r="AR546" s="34">
        <v>3</v>
      </c>
      <c r="AS546" s="34">
        <v>3</v>
      </c>
      <c r="AT546" s="34">
        <v>24.5</v>
      </c>
      <c r="AU546" s="34">
        <v>37</v>
      </c>
      <c r="AV546" s="34">
        <v>245</v>
      </c>
      <c r="AW546" s="94">
        <v>241</v>
      </c>
      <c r="AX546" s="77">
        <v>124</v>
      </c>
      <c r="AY546" s="49">
        <v>108.5</v>
      </c>
      <c r="AZ546" s="49">
        <v>108.5</v>
      </c>
      <c r="BA546" s="49">
        <v>72</v>
      </c>
      <c r="BB546" s="48">
        <f t="shared" si="160"/>
        <v>2.83</v>
      </c>
      <c r="BC546" s="3" t="s">
        <v>85</v>
      </c>
      <c r="BD546" s="412" t="str">
        <f>_xlfn.IFNA(VLOOKUP(BC546,ACCESSORIES!F:J,5,FALSE),"N/A")</f>
        <v>N/A</v>
      </c>
      <c r="BE546" s="3" t="s">
        <v>85</v>
      </c>
      <c r="BF546" s="412" t="str">
        <f>_xlfn.IFNA(VLOOKUP(BE546,ACCESSORIES!F:J,5,FALSE),"N/A")</f>
        <v>N/A</v>
      </c>
      <c r="BG546" s="70">
        <v>47</v>
      </c>
      <c r="BH546" s="50">
        <v>23.228346456692901</v>
      </c>
      <c r="BI546" s="50">
        <v>23.228346456692901</v>
      </c>
      <c r="BJ546" s="50">
        <v>12.9133858267717</v>
      </c>
      <c r="BK546" s="357">
        <f t="shared" si="163"/>
        <v>0.11417680000000027</v>
      </c>
      <c r="BL546" s="408">
        <v>20</v>
      </c>
      <c r="BM546" s="107" t="s">
        <v>3771</v>
      </c>
      <c r="BN546" s="46" t="s">
        <v>3891</v>
      </c>
      <c r="BO546" s="74" t="s">
        <v>3907</v>
      </c>
      <c r="BP546" s="74" t="s">
        <v>4615</v>
      </c>
      <c r="BQ546" s="74" t="s">
        <v>5198</v>
      </c>
      <c r="BR546" s="74" t="s">
        <v>5199</v>
      </c>
      <c r="BS546" s="74" t="s">
        <v>4451</v>
      </c>
      <c r="BT546" s="74" t="s">
        <v>4101</v>
      </c>
      <c r="BU546" s="74" t="s">
        <v>3909</v>
      </c>
      <c r="BV546" s="74"/>
      <c r="BW546" s="74"/>
      <c r="BX546" s="74"/>
      <c r="BY546" s="300" t="s">
        <v>6259</v>
      </c>
      <c r="BZ546" s="356" t="s">
        <v>8098</v>
      </c>
      <c r="CA546" s="341" t="s">
        <v>6261</v>
      </c>
      <c r="CB546" s="356" t="s">
        <v>8099</v>
      </c>
      <c r="CC546" s="86" t="str">
        <f t="shared" si="156"/>
        <v>MR605 NV, 20x10, -24mm Offset, 8x170, 125mm Centerbore, Method Bronze</v>
      </c>
      <c r="CD546" s="74" t="s">
        <v>3719</v>
      </c>
      <c r="CE546" s="74" t="s">
        <v>3720</v>
      </c>
      <c r="CF546" s="74" t="str">
        <f t="shared" si="159"/>
        <v>DISCO (6XX)</v>
      </c>
    </row>
    <row r="547" spans="1:84" s="36" customFormat="1" ht="15" customHeight="1">
      <c r="A547" s="22">
        <f t="shared" si="161"/>
        <v>545</v>
      </c>
      <c r="B547" s="3" t="s">
        <v>84</v>
      </c>
      <c r="C547" s="92" t="s">
        <v>1060</v>
      </c>
      <c r="D547" s="74" t="s">
        <v>907</v>
      </c>
      <c r="E547" s="84" t="str">
        <f>CONCATENATE(LEFT(D547,5),VLOOKUP(CONCATENATE(O547,"x",P547),'WHEEL PART NUMBER GUIDE'!$B$9:$C$51,2,FALSE),VLOOKUP(CONCATENATE(Q547, W547), 'WHEEL PART NUMBER GUIDE'!$Q$6:$R$98, 2, FALSE),VLOOKUP(Z547,'WHEEL PART NUMBER GUIDE'!$J$8:$K$54,2, FALSE),IF(V547="N/A",IF(ABS(T547)&lt;10,"0"&amp;ABS(T547),ABS(T547)),CONCATENATE(LEFT(V547,1),RIGHT(V547,1))), G547, H547)</f>
        <v>MR60521087824N</v>
      </c>
      <c r="F547" s="84" t="str">
        <f t="shared" si="157"/>
        <v>MR60521087824N</v>
      </c>
      <c r="G547" s="83" t="s">
        <v>2095</v>
      </c>
      <c r="H547" s="83"/>
      <c r="I547" s="71" t="s">
        <v>4771</v>
      </c>
      <c r="J547" s="305">
        <v>44334.393136574072</v>
      </c>
      <c r="K547" s="78" t="s">
        <v>1230</v>
      </c>
      <c r="L547" s="328">
        <v>439</v>
      </c>
      <c r="M547" s="85">
        <f t="shared" si="155"/>
        <v>439</v>
      </c>
      <c r="N547" s="630"/>
      <c r="O547" s="74">
        <v>20</v>
      </c>
      <c r="P547" s="76">
        <v>10</v>
      </c>
      <c r="Q547" s="92" t="str">
        <f t="shared" si="162"/>
        <v>8x170</v>
      </c>
      <c r="R547" s="74">
        <v>8</v>
      </c>
      <c r="S547" s="74">
        <v>170</v>
      </c>
      <c r="T547" s="74">
        <v>-24</v>
      </c>
      <c r="U547" s="77">
        <v>4.55</v>
      </c>
      <c r="V547" s="93" t="s">
        <v>85</v>
      </c>
      <c r="W547" s="77">
        <v>125</v>
      </c>
      <c r="X547" s="76">
        <v>41.4</v>
      </c>
      <c r="Y547" s="47">
        <v>3640</v>
      </c>
      <c r="Z547" s="72" t="s">
        <v>2516</v>
      </c>
      <c r="AA547" s="71" t="s">
        <v>2850</v>
      </c>
      <c r="AB547" s="47" t="str">
        <f t="shared" si="158"/>
        <v>20x10, 8x170, -24 OS, 3640 lbs</v>
      </c>
      <c r="AC547" s="74" t="s">
        <v>1577</v>
      </c>
      <c r="AD547" s="46" t="str">
        <f>IF(AC547="N/A","None",VLOOKUP(AC547,ACCESSORIES!F:N,9,FALSE))</f>
        <v>Screw On</v>
      </c>
      <c r="AE547" s="82">
        <f>_xlfn.IFNA(VLOOKUP(AC547,ACCESSORIES!F:J,5,FALSE),"N/A")</f>
        <v>33</v>
      </c>
      <c r="AF547" s="73" t="s">
        <v>85</v>
      </c>
      <c r="AG547" s="3" t="s">
        <v>1787</v>
      </c>
      <c r="AH547" s="73" t="s">
        <v>85</v>
      </c>
      <c r="AI547" s="92" t="s">
        <v>1826</v>
      </c>
      <c r="AJ547" s="9">
        <f>_xlfn.IFNA(VLOOKUP(AI547,ACCESSORIES!F:J,5,FALSE),"N/A")</f>
        <v>1.1000000000000001</v>
      </c>
      <c r="AK547" s="92" t="s">
        <v>236</v>
      </c>
      <c r="AL547" s="74" t="s">
        <v>85</v>
      </c>
      <c r="AM547" s="38" t="str">
        <f>_xlfn.IFNA(VLOOKUP(AL547,ACCESSORIES!F:J,5,FALSE),"N/A")</f>
        <v>N/A</v>
      </c>
      <c r="AN547" s="74" t="s">
        <v>85</v>
      </c>
      <c r="AO547" s="75">
        <v>16.2</v>
      </c>
      <c r="AP547" s="75">
        <v>60</v>
      </c>
      <c r="AQ547" s="74">
        <v>200</v>
      </c>
      <c r="AR547" s="34">
        <v>3</v>
      </c>
      <c r="AS547" s="34">
        <v>3</v>
      </c>
      <c r="AT547" s="34">
        <v>24.5</v>
      </c>
      <c r="AU547" s="34">
        <v>37</v>
      </c>
      <c r="AV547" s="34">
        <v>245</v>
      </c>
      <c r="AW547" s="94">
        <v>241</v>
      </c>
      <c r="AX547" s="77">
        <v>124</v>
      </c>
      <c r="AY547" s="49">
        <v>108.5</v>
      </c>
      <c r="AZ547" s="49">
        <v>108.5</v>
      </c>
      <c r="BA547" s="49">
        <v>72</v>
      </c>
      <c r="BB547" s="48">
        <f t="shared" si="160"/>
        <v>2.83</v>
      </c>
      <c r="BC547" s="3" t="s">
        <v>85</v>
      </c>
      <c r="BD547" s="412" t="str">
        <f>_xlfn.IFNA(VLOOKUP(BC547,ACCESSORIES!F:J,5,FALSE),"N/A")</f>
        <v>N/A</v>
      </c>
      <c r="BE547" s="3" t="s">
        <v>85</v>
      </c>
      <c r="BF547" s="412" t="str">
        <f>_xlfn.IFNA(VLOOKUP(BE547,ACCESSORIES!F:J,5,FALSE),"N/A")</f>
        <v>N/A</v>
      </c>
      <c r="BG547" s="70">
        <v>47</v>
      </c>
      <c r="BH547" s="50">
        <v>23.228346456692901</v>
      </c>
      <c r="BI547" s="50">
        <v>23.228346456692901</v>
      </c>
      <c r="BJ547" s="50">
        <v>12.9133858267717</v>
      </c>
      <c r="BK547" s="357">
        <f t="shared" si="163"/>
        <v>0.11417680000000027</v>
      </c>
      <c r="BL547" s="408">
        <v>20</v>
      </c>
      <c r="BM547" s="107" t="s">
        <v>3771</v>
      </c>
      <c r="BN547" s="46" t="s">
        <v>3891</v>
      </c>
      <c r="BO547" s="74" t="s">
        <v>3907</v>
      </c>
      <c r="BP547" s="74" t="s">
        <v>4615</v>
      </c>
      <c r="BQ547" s="74" t="s">
        <v>5198</v>
      </c>
      <c r="BR547" s="74" t="s">
        <v>5199</v>
      </c>
      <c r="BS547" s="74" t="s">
        <v>4451</v>
      </c>
      <c r="BT547" s="74" t="s">
        <v>4101</v>
      </c>
      <c r="BU547" s="74" t="s">
        <v>3909</v>
      </c>
      <c r="BV547" s="74"/>
      <c r="BW547" s="74"/>
      <c r="BX547" s="74"/>
      <c r="BY547" s="300" t="s">
        <v>8102</v>
      </c>
      <c r="BZ547" s="356" t="s">
        <v>8103</v>
      </c>
      <c r="CA547" s="341" t="s">
        <v>8100</v>
      </c>
      <c r="CB547" s="356" t="s">
        <v>8101</v>
      </c>
      <c r="CC547" s="86" t="str">
        <f t="shared" si="156"/>
        <v>MR605 NV, 20x10, -24mm Offset, 8x170, 125mm Centerbore, Gloss Titanium</v>
      </c>
      <c r="CD547" s="74" t="s">
        <v>3719</v>
      </c>
      <c r="CE547" s="74" t="s">
        <v>3720</v>
      </c>
      <c r="CF547" s="74" t="str">
        <f t="shared" si="159"/>
        <v>DISCO (6XX)</v>
      </c>
    </row>
    <row r="548" spans="1:84" s="36" customFormat="1" ht="15" customHeight="1">
      <c r="A548" s="22">
        <f t="shared" si="161"/>
        <v>546</v>
      </c>
      <c r="B548" s="3" t="s">
        <v>84</v>
      </c>
      <c r="C548" s="92" t="s">
        <v>1060</v>
      </c>
      <c r="D548" s="74" t="s">
        <v>907</v>
      </c>
      <c r="E548" s="84" t="str">
        <f>CONCATENATE(LEFT(D548,5),VLOOKUP(CONCATENATE(O548,"x",P548),'WHEEL PART NUMBER GUIDE'!$B$9:$C$51,2,FALSE),VLOOKUP(CONCATENATE(Q548, W548), 'WHEEL PART NUMBER GUIDE'!$Q$6:$R$98, 2, FALSE),VLOOKUP(Z548,'WHEEL PART NUMBER GUIDE'!$J$8:$K$54,2, FALSE),IF(V548="N/A",IF(ABS(T548)&lt;10,"0"&amp;ABS(T548),ABS(T548)),CONCATENATE(LEFT(V548,1),RIGHT(V548,1))), G548, H548)</f>
        <v>MR60521087324N</v>
      </c>
      <c r="F548" s="84" t="str">
        <f t="shared" si="157"/>
        <v>MR60521087324N</v>
      </c>
      <c r="G548" s="83" t="s">
        <v>2095</v>
      </c>
      <c r="H548" s="83"/>
      <c r="I548" s="72" t="s">
        <v>4890</v>
      </c>
      <c r="J548" s="305">
        <v>44351</v>
      </c>
      <c r="K548" s="78" t="s">
        <v>1230</v>
      </c>
      <c r="L548" s="328">
        <v>439</v>
      </c>
      <c r="M548" s="85">
        <f t="shared" si="155"/>
        <v>439</v>
      </c>
      <c r="N548" s="630"/>
      <c r="O548" s="74">
        <v>20</v>
      </c>
      <c r="P548" s="76">
        <v>10</v>
      </c>
      <c r="Q548" s="92" t="str">
        <f t="shared" si="162"/>
        <v>8x170</v>
      </c>
      <c r="R548" s="74">
        <v>8</v>
      </c>
      <c r="S548" s="74">
        <v>170</v>
      </c>
      <c r="T548" s="74">
        <v>-24</v>
      </c>
      <c r="U548" s="77">
        <v>4.55</v>
      </c>
      <c r="V548" s="93" t="s">
        <v>85</v>
      </c>
      <c r="W548" s="77">
        <v>125</v>
      </c>
      <c r="X548" s="76">
        <v>41.8</v>
      </c>
      <c r="Y548" s="47">
        <v>3640</v>
      </c>
      <c r="Z548" s="45" t="s">
        <v>5147</v>
      </c>
      <c r="AA548" s="71" t="s">
        <v>173</v>
      </c>
      <c r="AB548" s="47" t="str">
        <f t="shared" si="158"/>
        <v>20x10, 8x170, -24 OS, 3640 lbs</v>
      </c>
      <c r="AC548" s="74" t="s">
        <v>1577</v>
      </c>
      <c r="AD548" s="46" t="str">
        <f>IF(AC548="N/A","None",VLOOKUP(AC548,ACCESSORIES!F:N,9,FALSE))</f>
        <v>Screw On</v>
      </c>
      <c r="AE548" s="82">
        <f>_xlfn.IFNA(VLOOKUP(AC548,ACCESSORIES!F:J,5,FALSE),"N/A")</f>
        <v>33</v>
      </c>
      <c r="AF548" s="73" t="s">
        <v>85</v>
      </c>
      <c r="AG548" s="3" t="s">
        <v>1787</v>
      </c>
      <c r="AH548" s="73" t="s">
        <v>85</v>
      </c>
      <c r="AI548" s="92" t="s">
        <v>1826</v>
      </c>
      <c r="AJ548" s="9">
        <f>_xlfn.IFNA(VLOOKUP(AI548,ACCESSORIES!F:J,5,FALSE),"N/A")</f>
        <v>1.1000000000000001</v>
      </c>
      <c r="AK548" s="92" t="s">
        <v>236</v>
      </c>
      <c r="AL548" s="74" t="s">
        <v>85</v>
      </c>
      <c r="AM548" s="38" t="str">
        <f>_xlfn.IFNA(VLOOKUP(AL548,ACCESSORIES!F:J,5,FALSE),"N/A")</f>
        <v>N/A</v>
      </c>
      <c r="AN548" s="74" t="s">
        <v>85</v>
      </c>
      <c r="AO548" s="75">
        <v>16.2</v>
      </c>
      <c r="AP548" s="75">
        <v>60</v>
      </c>
      <c r="AQ548" s="74">
        <v>200</v>
      </c>
      <c r="AR548" s="34">
        <v>3</v>
      </c>
      <c r="AS548" s="34">
        <v>3</v>
      </c>
      <c r="AT548" s="34">
        <v>24.5</v>
      </c>
      <c r="AU548" s="34">
        <v>37</v>
      </c>
      <c r="AV548" s="34">
        <v>245</v>
      </c>
      <c r="AW548" s="94">
        <v>241</v>
      </c>
      <c r="AX548" s="77">
        <v>124</v>
      </c>
      <c r="AY548" s="49">
        <v>108.5</v>
      </c>
      <c r="AZ548" s="49">
        <v>108.5</v>
      </c>
      <c r="BA548" s="49">
        <v>72</v>
      </c>
      <c r="BB548" s="48">
        <f t="shared" si="160"/>
        <v>2.83</v>
      </c>
      <c r="BC548" s="3" t="s">
        <v>85</v>
      </c>
      <c r="BD548" s="412" t="str">
        <f>_xlfn.IFNA(VLOOKUP(BC548,ACCESSORIES!F:J,5,FALSE),"N/A")</f>
        <v>N/A</v>
      </c>
      <c r="BE548" s="3" t="s">
        <v>85</v>
      </c>
      <c r="BF548" s="412" t="str">
        <f>_xlfn.IFNA(VLOOKUP(BE548,ACCESSORIES!F:J,5,FALSE),"N/A")</f>
        <v>N/A</v>
      </c>
      <c r="BG548" s="70">
        <v>48</v>
      </c>
      <c r="BH548" s="50">
        <v>23.228346456692901</v>
      </c>
      <c r="BI548" s="50">
        <v>23.228346456692901</v>
      </c>
      <c r="BJ548" s="50">
        <v>12.9133858267717</v>
      </c>
      <c r="BK548" s="357">
        <f t="shared" si="163"/>
        <v>0.11417680000000027</v>
      </c>
      <c r="BL548" s="408">
        <v>20</v>
      </c>
      <c r="BM548" s="107" t="s">
        <v>3771</v>
      </c>
      <c r="BN548" s="46" t="s">
        <v>3891</v>
      </c>
      <c r="BO548" s="74" t="s">
        <v>3907</v>
      </c>
      <c r="BP548" s="74" t="s">
        <v>4615</v>
      </c>
      <c r="BQ548" s="74" t="s">
        <v>5198</v>
      </c>
      <c r="BR548" s="74" t="s">
        <v>5199</v>
      </c>
      <c r="BS548" s="74" t="s">
        <v>4451</v>
      </c>
      <c r="BT548" s="74" t="s">
        <v>4101</v>
      </c>
      <c r="BU548" s="74" t="s">
        <v>3909</v>
      </c>
      <c r="BV548" s="74"/>
      <c r="BW548" s="74"/>
      <c r="BX548" s="74"/>
      <c r="BY548" s="300" t="s">
        <v>8108</v>
      </c>
      <c r="BZ548" s="356" t="s">
        <v>8109</v>
      </c>
      <c r="CA548" s="341" t="s">
        <v>8110</v>
      </c>
      <c r="CB548" s="356" t="s">
        <v>8111</v>
      </c>
      <c r="CC548" s="86" t="str">
        <f t="shared" si="156"/>
        <v>MR605 NV, 20x10, -24mm Offset, 8x170, 125mm Centerbore, Machined - Clear Coat</v>
      </c>
      <c r="CD548" s="74" t="s">
        <v>3719</v>
      </c>
      <c r="CE548" s="74" t="s">
        <v>3720</v>
      </c>
      <c r="CF548" s="74" t="str">
        <f t="shared" si="159"/>
        <v>DISCO (6XX)</v>
      </c>
    </row>
    <row r="549" spans="1:84" s="36" customFormat="1" ht="15" customHeight="1">
      <c r="A549" s="22">
        <f t="shared" si="161"/>
        <v>547</v>
      </c>
      <c r="B549" s="3" t="s">
        <v>84</v>
      </c>
      <c r="C549" s="92" t="s">
        <v>1060</v>
      </c>
      <c r="D549" s="74" t="s">
        <v>907</v>
      </c>
      <c r="E549" s="84" t="str">
        <f>CONCATENATE(LEFT(D549,5),VLOOKUP(CONCATENATE(O549,"x",P549),'WHEEL PART NUMBER GUIDE'!$B$9:$C$51,2,FALSE),VLOOKUP(CONCATENATE(Q549, W549), 'WHEEL PART NUMBER GUIDE'!$Q$6:$R$98, 2, FALSE),VLOOKUP(Z549,'WHEEL PART NUMBER GUIDE'!$J$8:$K$54,2, FALSE),IF(V549="N/A",IF(ABS(T549)&lt;10,"0"&amp;ABS(T549),ABS(T549)),CONCATENATE(LEFT(V549,1),RIGHT(V549,1))), G549, H549)</f>
        <v>MR60521087524N</v>
      </c>
      <c r="F549" s="84" t="str">
        <f t="shared" si="157"/>
        <v>MR60521087524N</v>
      </c>
      <c r="G549" s="83" t="s">
        <v>2095</v>
      </c>
      <c r="H549" s="83"/>
      <c r="I549" s="71" t="s">
        <v>937</v>
      </c>
      <c r="J549" s="305">
        <v>42736</v>
      </c>
      <c r="K549" s="78" t="s">
        <v>1230</v>
      </c>
      <c r="L549" s="328">
        <v>439</v>
      </c>
      <c r="M549" s="85">
        <f t="shared" si="155"/>
        <v>439</v>
      </c>
      <c r="N549" s="630"/>
      <c r="O549" s="74">
        <v>20</v>
      </c>
      <c r="P549" s="76">
        <v>10</v>
      </c>
      <c r="Q549" s="92" t="str">
        <f t="shared" si="162"/>
        <v>8x170</v>
      </c>
      <c r="R549" s="74">
        <v>8</v>
      </c>
      <c r="S549" s="74">
        <v>170</v>
      </c>
      <c r="T549" s="74">
        <v>-24</v>
      </c>
      <c r="U549" s="77">
        <v>4.55</v>
      </c>
      <c r="V549" s="93" t="s">
        <v>85</v>
      </c>
      <c r="W549" s="77">
        <v>125</v>
      </c>
      <c r="X549" s="76">
        <v>41.4</v>
      </c>
      <c r="Y549" s="47">
        <v>3640</v>
      </c>
      <c r="Z549" s="81" t="s">
        <v>2165</v>
      </c>
      <c r="AA549" s="72" t="s">
        <v>2845</v>
      </c>
      <c r="AB549" s="47" t="str">
        <f t="shared" si="158"/>
        <v>20x10, 8x170, -24 OS, 3640 lbs</v>
      </c>
      <c r="AC549" s="74" t="s">
        <v>1577</v>
      </c>
      <c r="AD549" s="46" t="str">
        <f>IF(AC549="N/A","None",VLOOKUP(AC549,ACCESSORIES!F:N,9,FALSE))</f>
        <v>Screw On</v>
      </c>
      <c r="AE549" s="82">
        <f>_xlfn.IFNA(VLOOKUP(AC549,ACCESSORIES!F:J,5,FALSE),"N/A")</f>
        <v>33</v>
      </c>
      <c r="AF549" s="73" t="s">
        <v>85</v>
      </c>
      <c r="AG549" s="3" t="s">
        <v>1787</v>
      </c>
      <c r="AH549" s="73" t="s">
        <v>85</v>
      </c>
      <c r="AI549" s="92" t="s">
        <v>1826</v>
      </c>
      <c r="AJ549" s="9">
        <f>_xlfn.IFNA(VLOOKUP(AI549,ACCESSORIES!F:J,5,FALSE),"N/A")</f>
        <v>1.1000000000000001</v>
      </c>
      <c r="AK549" s="92" t="s">
        <v>236</v>
      </c>
      <c r="AL549" s="74" t="s">
        <v>85</v>
      </c>
      <c r="AM549" s="38" t="str">
        <f>_xlfn.IFNA(VLOOKUP(AL549,ACCESSORIES!F:J,5,FALSE),"N/A")</f>
        <v>N/A</v>
      </c>
      <c r="AN549" s="74" t="s">
        <v>85</v>
      </c>
      <c r="AO549" s="75">
        <v>16.2</v>
      </c>
      <c r="AP549" s="75">
        <v>60</v>
      </c>
      <c r="AQ549" s="74">
        <v>200</v>
      </c>
      <c r="AR549" s="34">
        <v>3</v>
      </c>
      <c r="AS549" s="34">
        <v>3</v>
      </c>
      <c r="AT549" s="34">
        <v>24.5</v>
      </c>
      <c r="AU549" s="34">
        <v>37</v>
      </c>
      <c r="AV549" s="34">
        <v>245</v>
      </c>
      <c r="AW549" s="94">
        <v>241</v>
      </c>
      <c r="AX549" s="77">
        <v>124</v>
      </c>
      <c r="AY549" s="49">
        <v>108.5</v>
      </c>
      <c r="AZ549" s="49">
        <v>108.5</v>
      </c>
      <c r="BA549" s="49">
        <v>72</v>
      </c>
      <c r="BB549" s="48">
        <f t="shared" si="160"/>
        <v>2.83</v>
      </c>
      <c r="BC549" s="3" t="s">
        <v>85</v>
      </c>
      <c r="BD549" s="412" t="str">
        <f>_xlfn.IFNA(VLOOKUP(BC549,ACCESSORIES!F:J,5,FALSE),"N/A")</f>
        <v>N/A</v>
      </c>
      <c r="BE549" s="3" t="s">
        <v>85</v>
      </c>
      <c r="BF549" s="412" t="str">
        <f>_xlfn.IFNA(VLOOKUP(BE549,ACCESSORIES!F:J,5,FALSE),"N/A")</f>
        <v>N/A</v>
      </c>
      <c r="BG549" s="70">
        <v>47</v>
      </c>
      <c r="BH549" s="50">
        <v>23.228346456692901</v>
      </c>
      <c r="BI549" s="50">
        <v>23.228346456692901</v>
      </c>
      <c r="BJ549" s="50">
        <v>12.9133858267717</v>
      </c>
      <c r="BK549" s="357">
        <f t="shared" si="163"/>
        <v>0.11417680000000027</v>
      </c>
      <c r="BL549" s="408">
        <v>20</v>
      </c>
      <c r="BM549" s="107" t="s">
        <v>3771</v>
      </c>
      <c r="BN549" s="46" t="s">
        <v>3891</v>
      </c>
      <c r="BO549" s="74" t="s">
        <v>3907</v>
      </c>
      <c r="BP549" s="74" t="s">
        <v>4615</v>
      </c>
      <c r="BQ549" s="74" t="s">
        <v>5198</v>
      </c>
      <c r="BR549" s="74" t="s">
        <v>5199</v>
      </c>
      <c r="BS549" s="74" t="s">
        <v>4451</v>
      </c>
      <c r="BT549" s="74" t="s">
        <v>4101</v>
      </c>
      <c r="BU549" s="74" t="s">
        <v>3909</v>
      </c>
      <c r="BV549" s="74"/>
      <c r="BW549" s="74"/>
      <c r="BX549" s="74"/>
      <c r="BY549" s="300" t="s">
        <v>8091</v>
      </c>
      <c r="BZ549" s="356" t="s">
        <v>8095</v>
      </c>
      <c r="CA549" s="300" t="s">
        <v>8096</v>
      </c>
      <c r="CB549" s="356" t="s">
        <v>8097</v>
      </c>
      <c r="CC549" s="86" t="str">
        <f t="shared" si="156"/>
        <v>MR605 NV, 20x10, -24mm Offset, 8x170, 125mm Centerbore, Matte Black</v>
      </c>
      <c r="CD549" s="74" t="s">
        <v>3719</v>
      </c>
      <c r="CE549" s="74" t="s">
        <v>3720</v>
      </c>
      <c r="CF549" s="74" t="str">
        <f t="shared" si="159"/>
        <v>DISCO (6XX)</v>
      </c>
    </row>
    <row r="550" spans="1:84" s="36" customFormat="1" ht="15" customHeight="1">
      <c r="A550" s="22">
        <f t="shared" si="161"/>
        <v>548</v>
      </c>
      <c r="B550" s="3" t="s">
        <v>84</v>
      </c>
      <c r="C550" s="92" t="s">
        <v>1060</v>
      </c>
      <c r="D550" s="74" t="s">
        <v>907</v>
      </c>
      <c r="E550" s="84" t="str">
        <f>CONCATENATE(LEFT(D550,5),VLOOKUP(CONCATENATE(O550,"x",P550),'WHEEL PART NUMBER GUIDE'!$B$9:$C$51,2,FALSE),VLOOKUP(CONCATENATE(Q550, W550), 'WHEEL PART NUMBER GUIDE'!$Q$6:$R$98, 2, FALSE),VLOOKUP(Z550,'WHEEL PART NUMBER GUIDE'!$J$8:$K$54,2, FALSE),IF(V550="N/A",IF(ABS(T550)&lt;10,"0"&amp;ABS(T550),ABS(T550)),CONCATENATE(LEFT(V550,1),RIGHT(V550,1))), G550, H550)</f>
        <v>MR60521088324N</v>
      </c>
      <c r="F550" s="84" t="str">
        <f t="shared" si="157"/>
        <v>MR60521088324N</v>
      </c>
      <c r="G550" s="83" t="s">
        <v>2095</v>
      </c>
      <c r="H550" s="83"/>
      <c r="I550" s="72" t="s">
        <v>4891</v>
      </c>
      <c r="J550" s="305">
        <v>44351</v>
      </c>
      <c r="K550" s="78" t="s">
        <v>1230</v>
      </c>
      <c r="L550" s="328">
        <v>439</v>
      </c>
      <c r="M550" s="85">
        <f t="shared" si="155"/>
        <v>439</v>
      </c>
      <c r="N550" s="630"/>
      <c r="O550" s="74">
        <v>20</v>
      </c>
      <c r="P550" s="76">
        <v>10</v>
      </c>
      <c r="Q550" s="92" t="str">
        <f t="shared" si="162"/>
        <v>8x180</v>
      </c>
      <c r="R550" s="74">
        <v>8</v>
      </c>
      <c r="S550" s="74">
        <v>180</v>
      </c>
      <c r="T550" s="74">
        <v>-24</v>
      </c>
      <c r="U550" s="77">
        <v>4.55</v>
      </c>
      <c r="V550" s="93" t="s">
        <v>85</v>
      </c>
      <c r="W550" s="77">
        <v>124.1</v>
      </c>
      <c r="X550" s="76">
        <v>42.02</v>
      </c>
      <c r="Y550" s="47">
        <v>3640</v>
      </c>
      <c r="Z550" s="45" t="s">
        <v>5147</v>
      </c>
      <c r="AA550" s="71" t="s">
        <v>173</v>
      </c>
      <c r="AB550" s="47" t="str">
        <f t="shared" si="158"/>
        <v>20x10, 8x180, -24 OS, 3640 lbs</v>
      </c>
      <c r="AC550" s="74" t="s">
        <v>1577</v>
      </c>
      <c r="AD550" s="46" t="str">
        <f>IF(AC550="N/A","None",VLOOKUP(AC550,ACCESSORIES!F:N,9,FALSE))</f>
        <v>Screw On</v>
      </c>
      <c r="AE550" s="82">
        <f>_xlfn.IFNA(VLOOKUP(AC550,ACCESSORIES!F:J,5,FALSE),"N/A")</f>
        <v>33</v>
      </c>
      <c r="AF550" s="73" t="s">
        <v>85</v>
      </c>
      <c r="AG550" s="3" t="s">
        <v>1787</v>
      </c>
      <c r="AH550" s="73" t="s">
        <v>85</v>
      </c>
      <c r="AI550" s="92" t="s">
        <v>1826</v>
      </c>
      <c r="AJ550" s="9">
        <f>_xlfn.IFNA(VLOOKUP(AI550,ACCESSORIES!F:J,5,FALSE),"N/A")</f>
        <v>1.1000000000000001</v>
      </c>
      <c r="AK550" s="92" t="s">
        <v>236</v>
      </c>
      <c r="AL550" s="74" t="s">
        <v>85</v>
      </c>
      <c r="AM550" s="38" t="str">
        <f>_xlfn.IFNA(VLOOKUP(AL550,ACCESSORIES!F:J,5,FALSE),"N/A")</f>
        <v>N/A</v>
      </c>
      <c r="AN550" s="74" t="s">
        <v>85</v>
      </c>
      <c r="AO550" s="75">
        <v>16.2</v>
      </c>
      <c r="AP550" s="75">
        <v>60</v>
      </c>
      <c r="AQ550" s="74">
        <v>206</v>
      </c>
      <c r="AR550" s="34">
        <v>3</v>
      </c>
      <c r="AS550" s="34">
        <v>3</v>
      </c>
      <c r="AT550" s="34">
        <v>24.5</v>
      </c>
      <c r="AU550" s="34">
        <v>37</v>
      </c>
      <c r="AV550" s="34">
        <v>245</v>
      </c>
      <c r="AW550" s="94">
        <v>241</v>
      </c>
      <c r="AX550" s="93">
        <v>124.2</v>
      </c>
      <c r="AY550" s="49">
        <v>108.5</v>
      </c>
      <c r="AZ550" s="49">
        <v>108.5</v>
      </c>
      <c r="BA550" s="49">
        <v>72</v>
      </c>
      <c r="BB550" s="48">
        <f t="shared" si="160"/>
        <v>2.83</v>
      </c>
      <c r="BC550" s="3" t="s">
        <v>85</v>
      </c>
      <c r="BD550" s="412" t="str">
        <f>_xlfn.IFNA(VLOOKUP(BC550,ACCESSORIES!F:J,5,FALSE),"N/A")</f>
        <v>N/A</v>
      </c>
      <c r="BE550" s="3" t="s">
        <v>85</v>
      </c>
      <c r="BF550" s="412" t="str">
        <f>_xlfn.IFNA(VLOOKUP(BE550,ACCESSORIES!F:J,5,FALSE),"N/A")</f>
        <v>N/A</v>
      </c>
      <c r="BG550" s="70">
        <v>48</v>
      </c>
      <c r="BH550" s="50">
        <v>23.228346456692901</v>
      </c>
      <c r="BI550" s="50">
        <v>23.228346456692901</v>
      </c>
      <c r="BJ550" s="50">
        <v>12.9133858267717</v>
      </c>
      <c r="BK550" s="357">
        <f t="shared" si="163"/>
        <v>0.11417680000000027</v>
      </c>
      <c r="BL550" s="408">
        <v>20</v>
      </c>
      <c r="BM550" s="107" t="s">
        <v>3771</v>
      </c>
      <c r="BN550" s="46" t="s">
        <v>3891</v>
      </c>
      <c r="BO550" s="74" t="s">
        <v>3907</v>
      </c>
      <c r="BP550" s="74" t="s">
        <v>4615</v>
      </c>
      <c r="BQ550" s="74" t="s">
        <v>5198</v>
      </c>
      <c r="BR550" s="74" t="s">
        <v>5199</v>
      </c>
      <c r="BS550" s="74" t="s">
        <v>4451</v>
      </c>
      <c r="BT550" s="74" t="s">
        <v>4101</v>
      </c>
      <c r="BU550" s="74" t="s">
        <v>3909</v>
      </c>
      <c r="BV550" s="74"/>
      <c r="BW550" s="74"/>
      <c r="BX550" s="74"/>
      <c r="BY550" s="300" t="s">
        <v>8108</v>
      </c>
      <c r="BZ550" s="356" t="s">
        <v>8109</v>
      </c>
      <c r="CA550" s="341" t="s">
        <v>8110</v>
      </c>
      <c r="CB550" s="356" t="s">
        <v>8111</v>
      </c>
      <c r="CC550" s="86" t="str">
        <f t="shared" si="156"/>
        <v>MR605 NV, 20x10, -24mm Offset, 8x180, 124.1mm Centerbore, Machined - Clear Coat</v>
      </c>
      <c r="CD550" s="74" t="s">
        <v>3719</v>
      </c>
      <c r="CE550" s="74" t="s">
        <v>3720</v>
      </c>
      <c r="CF550" s="74" t="str">
        <f t="shared" si="159"/>
        <v>DISCO (6XX)</v>
      </c>
    </row>
    <row r="551" spans="1:84" s="36" customFormat="1" ht="15" customHeight="1">
      <c r="A551" s="22">
        <f t="shared" si="161"/>
        <v>549</v>
      </c>
      <c r="B551" s="3" t="s">
        <v>84</v>
      </c>
      <c r="C551" s="92" t="s">
        <v>1060</v>
      </c>
      <c r="D551" s="74" t="s">
        <v>907</v>
      </c>
      <c r="E551" s="84" t="str">
        <f>CONCATENATE(LEFT(D551,5),VLOOKUP(CONCATENATE(O551,"x",P551),'WHEEL PART NUMBER GUIDE'!$B$9:$C$51,2,FALSE),VLOOKUP(CONCATENATE(Q551, W551), 'WHEEL PART NUMBER GUIDE'!$Q$6:$R$98, 2, FALSE),VLOOKUP(Z551,'WHEEL PART NUMBER GUIDE'!$J$8:$K$54,2, FALSE),IF(V551="N/A",IF(ABS(T551)&lt;10,"0"&amp;ABS(T551),ABS(T551)),CONCATENATE(LEFT(V551,1),RIGHT(V551,1))), G551, H551)</f>
        <v>MR60521088524N</v>
      </c>
      <c r="F551" s="84" t="str">
        <f t="shared" si="157"/>
        <v>MR60521088524N</v>
      </c>
      <c r="G551" s="83" t="s">
        <v>2095</v>
      </c>
      <c r="H551" s="83"/>
      <c r="I551" s="71" t="s">
        <v>939</v>
      </c>
      <c r="J551" s="305">
        <v>42736</v>
      </c>
      <c r="K551" s="78" t="s">
        <v>1230</v>
      </c>
      <c r="L551" s="328">
        <v>439</v>
      </c>
      <c r="M551" s="85">
        <f t="shared" si="155"/>
        <v>439</v>
      </c>
      <c r="N551" s="630"/>
      <c r="O551" s="74">
        <v>20</v>
      </c>
      <c r="P551" s="76">
        <v>10</v>
      </c>
      <c r="Q551" s="92" t="str">
        <f t="shared" si="162"/>
        <v>8x180</v>
      </c>
      <c r="R551" s="74">
        <v>8</v>
      </c>
      <c r="S551" s="74">
        <v>180</v>
      </c>
      <c r="T551" s="74">
        <v>-24</v>
      </c>
      <c r="U551" s="77">
        <v>4.55</v>
      </c>
      <c r="V551" s="93" t="s">
        <v>85</v>
      </c>
      <c r="W551" s="77">
        <v>124.1</v>
      </c>
      <c r="X551" s="76">
        <v>41.73</v>
      </c>
      <c r="Y551" s="47">
        <v>3640</v>
      </c>
      <c r="Z551" s="81" t="s">
        <v>2165</v>
      </c>
      <c r="AA551" s="72" t="s">
        <v>2845</v>
      </c>
      <c r="AB551" s="47" t="str">
        <f t="shared" si="158"/>
        <v>20x10, 8x180, -24 OS, 3640 lbs</v>
      </c>
      <c r="AC551" s="74" t="s">
        <v>1577</v>
      </c>
      <c r="AD551" s="46" t="str">
        <f>IF(AC551="N/A","None",VLOOKUP(AC551,ACCESSORIES!F:N,9,FALSE))</f>
        <v>Screw On</v>
      </c>
      <c r="AE551" s="82">
        <f>_xlfn.IFNA(VLOOKUP(AC551,ACCESSORIES!F:J,5,FALSE),"N/A")</f>
        <v>33</v>
      </c>
      <c r="AF551" s="73" t="s">
        <v>85</v>
      </c>
      <c r="AG551" s="3" t="s">
        <v>1787</v>
      </c>
      <c r="AH551" s="73" t="s">
        <v>85</v>
      </c>
      <c r="AI551" s="92" t="s">
        <v>1826</v>
      </c>
      <c r="AJ551" s="9">
        <f>_xlfn.IFNA(VLOOKUP(AI551,ACCESSORIES!F:J,5,FALSE),"N/A")</f>
        <v>1.1000000000000001</v>
      </c>
      <c r="AK551" s="92" t="s">
        <v>236</v>
      </c>
      <c r="AL551" s="74" t="s">
        <v>85</v>
      </c>
      <c r="AM551" s="38" t="str">
        <f>_xlfn.IFNA(VLOOKUP(AL551,ACCESSORIES!F:J,5,FALSE),"N/A")</f>
        <v>N/A</v>
      </c>
      <c r="AN551" s="74" t="s">
        <v>85</v>
      </c>
      <c r="AO551" s="75">
        <v>16.2</v>
      </c>
      <c r="AP551" s="75">
        <v>60</v>
      </c>
      <c r="AQ551" s="74">
        <v>206</v>
      </c>
      <c r="AR551" s="34">
        <v>3</v>
      </c>
      <c r="AS551" s="34">
        <v>3</v>
      </c>
      <c r="AT551" s="34">
        <v>24.5</v>
      </c>
      <c r="AU551" s="34">
        <v>37</v>
      </c>
      <c r="AV551" s="34">
        <v>245</v>
      </c>
      <c r="AW551" s="94">
        <v>241</v>
      </c>
      <c r="AX551" s="93">
        <v>124.2</v>
      </c>
      <c r="AY551" s="49">
        <v>108.5</v>
      </c>
      <c r="AZ551" s="49">
        <v>108.5</v>
      </c>
      <c r="BA551" s="49">
        <v>72</v>
      </c>
      <c r="BB551" s="48">
        <f t="shared" si="160"/>
        <v>2.83</v>
      </c>
      <c r="BC551" s="3" t="s">
        <v>85</v>
      </c>
      <c r="BD551" s="412" t="str">
        <f>_xlfn.IFNA(VLOOKUP(BC551,ACCESSORIES!F:J,5,FALSE),"N/A")</f>
        <v>N/A</v>
      </c>
      <c r="BE551" s="3" t="s">
        <v>85</v>
      </c>
      <c r="BF551" s="412" t="str">
        <f>_xlfn.IFNA(VLOOKUP(BE551,ACCESSORIES!F:J,5,FALSE),"N/A")</f>
        <v>N/A</v>
      </c>
      <c r="BG551" s="70">
        <v>48</v>
      </c>
      <c r="BH551" s="50">
        <v>23.228346456692901</v>
      </c>
      <c r="BI551" s="50">
        <v>23.228346456692901</v>
      </c>
      <c r="BJ551" s="50">
        <v>12.9133858267717</v>
      </c>
      <c r="BK551" s="357">
        <f t="shared" si="163"/>
        <v>0.11417680000000027</v>
      </c>
      <c r="BL551" s="408">
        <v>20</v>
      </c>
      <c r="BM551" s="107" t="s">
        <v>3771</v>
      </c>
      <c r="BN551" s="46" t="s">
        <v>3891</v>
      </c>
      <c r="BO551" s="74" t="s">
        <v>3907</v>
      </c>
      <c r="BP551" s="74" t="s">
        <v>4615</v>
      </c>
      <c r="BQ551" s="74" t="s">
        <v>5198</v>
      </c>
      <c r="BR551" s="74" t="s">
        <v>5199</v>
      </c>
      <c r="BS551" s="74" t="s">
        <v>4451</v>
      </c>
      <c r="BT551" s="74" t="s">
        <v>4101</v>
      </c>
      <c r="BU551" s="74" t="s">
        <v>3909</v>
      </c>
      <c r="BV551" s="74"/>
      <c r="BW551" s="74"/>
      <c r="BX551" s="74"/>
      <c r="BY551" s="300" t="s">
        <v>8091</v>
      </c>
      <c r="BZ551" s="356" t="s">
        <v>8095</v>
      </c>
      <c r="CA551" s="300" t="s">
        <v>8096</v>
      </c>
      <c r="CB551" s="356" t="s">
        <v>8097</v>
      </c>
      <c r="CC551" s="86" t="str">
        <f t="shared" si="156"/>
        <v>MR605 NV, 20x10, -24mm Offset, 8x180, 124.1mm Centerbore, Matte Black</v>
      </c>
      <c r="CD551" s="74" t="s">
        <v>3719</v>
      </c>
      <c r="CE551" s="74" t="s">
        <v>3720</v>
      </c>
      <c r="CF551" s="74" t="str">
        <f t="shared" si="159"/>
        <v>DISCO (6XX)</v>
      </c>
    </row>
    <row r="552" spans="1:84" s="36" customFormat="1" ht="15" customHeight="1">
      <c r="A552" s="22">
        <f t="shared" si="161"/>
        <v>550</v>
      </c>
      <c r="B552" s="3" t="s">
        <v>84</v>
      </c>
      <c r="C552" s="92" t="s">
        <v>1247</v>
      </c>
      <c r="D552" s="74" t="s">
        <v>5481</v>
      </c>
      <c r="E552" s="84" t="str">
        <f>CONCATENATE(LEFT(D552,5),VLOOKUP(CONCATENATE(O552,"x",P552),'WHEEL PART NUMBER GUIDE'!$B$9:$C$51,2,FALSE),VLOOKUP(CONCATENATE(Q552, W552), 'WHEEL PART NUMBER GUIDE'!$Q$6:$R$98, 2, FALSE),VLOOKUP(Z552,'WHEEL PART NUMBER GUIDE'!$J$8:$K$54,2, FALSE),IF(V552="N/A",IF(ABS(T552)&lt;10,"0"&amp;ABS(T552),ABS(T552)),CONCATENATE(LEFT(V552,1),RIGHT(V552,1))), G552, H552)</f>
        <v>MR70166568590</v>
      </c>
      <c r="F552" s="84" t="str">
        <f t="shared" si="157"/>
        <v>MR70166568590</v>
      </c>
      <c r="G552" s="83"/>
      <c r="H552" s="83"/>
      <c r="I552" s="72" t="s">
        <v>4892</v>
      </c>
      <c r="J552" s="305">
        <v>44351</v>
      </c>
      <c r="K552" s="78" t="s">
        <v>1230</v>
      </c>
      <c r="L552" s="328">
        <v>335</v>
      </c>
      <c r="M552" s="85">
        <f t="shared" si="155"/>
        <v>335</v>
      </c>
      <c r="N552" s="630"/>
      <c r="O552" s="74">
        <v>16</v>
      </c>
      <c r="P552" s="76">
        <v>6.5</v>
      </c>
      <c r="Q552" s="92" t="str">
        <f t="shared" si="162"/>
        <v>6x180</v>
      </c>
      <c r="R552" s="74">
        <v>6</v>
      </c>
      <c r="S552" s="74">
        <v>180</v>
      </c>
      <c r="T552" s="74">
        <v>90</v>
      </c>
      <c r="U552" s="77">
        <v>7.29</v>
      </c>
      <c r="V552" s="93" t="s">
        <v>85</v>
      </c>
      <c r="W552" s="77">
        <v>138.9</v>
      </c>
      <c r="X552" s="16">
        <v>24.29</v>
      </c>
      <c r="Y552" s="47">
        <v>3300</v>
      </c>
      <c r="Z552" s="81" t="s">
        <v>2165</v>
      </c>
      <c r="AA552" s="72" t="s">
        <v>2845</v>
      </c>
      <c r="AB552" s="47" t="str">
        <f t="shared" si="158"/>
        <v>16x6.5, 6x180, 90 OS, 3300 lbs</v>
      </c>
      <c r="AC552" s="74" t="s">
        <v>3940</v>
      </c>
      <c r="AD552" s="46" t="str">
        <f>IF(AC552="N/A","None",VLOOKUP(AC552,ACCESSORIES!F:N,9,FALSE))</f>
        <v>Snap In</v>
      </c>
      <c r="AE552" s="82">
        <f>_xlfn.IFNA(VLOOKUP(AC552,ACCESSORIES!F:J,5,FALSE),"N/A")</f>
        <v>22</v>
      </c>
      <c r="AF552" s="80" t="s">
        <v>85</v>
      </c>
      <c r="AG552" s="80" t="s">
        <v>85</v>
      </c>
      <c r="AH552" s="80" t="s">
        <v>85</v>
      </c>
      <c r="AI552" s="80" t="s">
        <v>85</v>
      </c>
      <c r="AJ552" s="9" t="str">
        <f>_xlfn.IFNA(VLOOKUP(AI552,ACCESSORIES!F:J,5,FALSE),"N/A")</f>
        <v>N/A</v>
      </c>
      <c r="AK552" s="92" t="s">
        <v>236</v>
      </c>
      <c r="AL552" s="74" t="s">
        <v>85</v>
      </c>
      <c r="AM552" s="38" t="str">
        <f>_xlfn.IFNA(VLOOKUP(AL552,ACCESSORIES!F:J,5,FALSE),"N/A")</f>
        <v>N/A</v>
      </c>
      <c r="AN552" s="74" t="s">
        <v>85</v>
      </c>
      <c r="AO552" s="74">
        <v>15.5</v>
      </c>
      <c r="AP552" s="74">
        <v>0</v>
      </c>
      <c r="AQ552" s="34">
        <v>230</v>
      </c>
      <c r="AR552" s="94">
        <v>0</v>
      </c>
      <c r="AS552" s="94">
        <v>0</v>
      </c>
      <c r="AT552" s="94">
        <v>0</v>
      </c>
      <c r="AU552" s="94">
        <v>0</v>
      </c>
      <c r="AV552" s="94">
        <v>175</v>
      </c>
      <c r="AW552" s="94">
        <v>115</v>
      </c>
      <c r="AX552" s="384">
        <v>82.6</v>
      </c>
      <c r="AY552" s="382">
        <v>31.84</v>
      </c>
      <c r="AZ552" s="382">
        <v>40</v>
      </c>
      <c r="BA552" s="49">
        <v>0</v>
      </c>
      <c r="BB552" s="48">
        <f t="shared" si="160"/>
        <v>0</v>
      </c>
      <c r="BC552" s="3" t="s">
        <v>85</v>
      </c>
      <c r="BD552" s="412" t="str">
        <f>_xlfn.IFNA(VLOOKUP(BC552,ACCESSORIES!F:J,5,FALSE),"N/A")</f>
        <v>N/A</v>
      </c>
      <c r="BE552" s="3" t="s">
        <v>85</v>
      </c>
      <c r="BF552" s="412" t="str">
        <f>_xlfn.IFNA(VLOOKUP(BE552,ACCESSORIES!F:J,5,FALSE),"N/A")</f>
        <v>N/A</v>
      </c>
      <c r="BG552" s="70">
        <v>28</v>
      </c>
      <c r="BH552" s="50">
        <v>18.307086614173201</v>
      </c>
      <c r="BI552" s="50">
        <v>18.307086614173201</v>
      </c>
      <c r="BJ552" s="50">
        <v>10.196850393700799</v>
      </c>
      <c r="BK552" s="357">
        <f t="shared" si="163"/>
        <v>5.6002274999999879E-2</v>
      </c>
      <c r="BL552" s="73">
        <v>36</v>
      </c>
      <c r="BM552" s="107" t="s">
        <v>3771</v>
      </c>
      <c r="BN552" s="46" t="s">
        <v>3891</v>
      </c>
      <c r="BO552" s="74" t="s">
        <v>4730</v>
      </c>
      <c r="BP552" s="74" t="s">
        <v>3907</v>
      </c>
      <c r="BQ552" s="74" t="s">
        <v>5139</v>
      </c>
      <c r="BR552" s="74" t="s">
        <v>2734</v>
      </c>
      <c r="BS552" s="74" t="s">
        <v>5140</v>
      </c>
      <c r="BT552" s="74" t="s">
        <v>5141</v>
      </c>
      <c r="BU552" s="89" t="s">
        <v>5127</v>
      </c>
      <c r="BV552" s="74" t="s">
        <v>4101</v>
      </c>
      <c r="BW552" s="74" t="s">
        <v>3909</v>
      </c>
      <c r="BX552" s="74"/>
      <c r="BY552" s="300" t="s">
        <v>8270</v>
      </c>
      <c r="BZ552" s="356" t="s">
        <v>8271</v>
      </c>
      <c r="CA552" s="300" t="s">
        <v>8272</v>
      </c>
      <c r="CB552" s="356" t="s">
        <v>8273</v>
      </c>
      <c r="CC552" s="86" t="str">
        <f t="shared" si="156"/>
        <v>MR701 Bead Grip, 16x6.5, +90mm Offset, 6x180, 138.9mm Centerbore, Matte Black</v>
      </c>
      <c r="CD552" s="74" t="s">
        <v>3719</v>
      </c>
      <c r="CE552" s="74" t="s">
        <v>3720</v>
      </c>
      <c r="CF552" s="74" t="str">
        <f t="shared" si="159"/>
        <v>TRAIL (7XX)</v>
      </c>
    </row>
    <row r="553" spans="1:84" s="36" customFormat="1" ht="15" customHeight="1">
      <c r="A553" s="22">
        <f t="shared" si="161"/>
        <v>551</v>
      </c>
      <c r="B553" s="3" t="s">
        <v>84</v>
      </c>
      <c r="C553" s="92" t="s">
        <v>1247</v>
      </c>
      <c r="D553" s="74" t="s">
        <v>5481</v>
      </c>
      <c r="E553" s="84" t="str">
        <f>CONCATENATE(LEFT(D553,5),VLOOKUP(CONCATENATE(O553,"x",P553),'WHEEL PART NUMBER GUIDE'!$B$9:$C$51,2,FALSE),VLOOKUP(CONCATENATE(Q553, W553), 'WHEEL PART NUMBER GUIDE'!$Q$6:$R$98, 2, FALSE),VLOOKUP(Z553,'WHEEL PART NUMBER GUIDE'!$J$8:$K$54,2, FALSE),IF(V553="N/A",IF(ABS(T553)&lt;10,"0"&amp;ABS(T553),ABS(T553)),CONCATENATE(LEFT(V553,1),RIGHT(V553,1))), G553, H553)</f>
        <v>MR70168052500</v>
      </c>
      <c r="F553" s="84" t="str">
        <f t="shared" si="157"/>
        <v>MR70168052500</v>
      </c>
      <c r="G553" s="83"/>
      <c r="H553" s="83"/>
      <c r="I553" s="81" t="s">
        <v>1897</v>
      </c>
      <c r="J553" s="305">
        <v>43101</v>
      </c>
      <c r="K553" s="78" t="s">
        <v>3713</v>
      </c>
      <c r="L553" s="328">
        <v>345</v>
      </c>
      <c r="M553" s="85" t="str">
        <f t="shared" si="155"/>
        <v/>
      </c>
      <c r="N553" s="630"/>
      <c r="O553" s="74">
        <v>16</v>
      </c>
      <c r="P553" s="76">
        <v>8</v>
      </c>
      <c r="Q553" s="92" t="str">
        <f t="shared" si="162"/>
        <v>5x120</v>
      </c>
      <c r="R553" s="74">
        <v>5</v>
      </c>
      <c r="S553" s="74">
        <v>120</v>
      </c>
      <c r="T553" s="74">
        <v>0</v>
      </c>
      <c r="U553" s="77">
        <v>4.5</v>
      </c>
      <c r="V553" s="93" t="s">
        <v>85</v>
      </c>
      <c r="W553" s="77">
        <v>72.599999999999994</v>
      </c>
      <c r="X553" s="76">
        <v>27.925219876751157</v>
      </c>
      <c r="Y553" s="47">
        <v>2650</v>
      </c>
      <c r="Z553" s="81" t="s">
        <v>2165</v>
      </c>
      <c r="AA553" s="72" t="s">
        <v>2845</v>
      </c>
      <c r="AB553" s="47" t="str">
        <f t="shared" si="158"/>
        <v>16x8, 5x120, 0 OS, 2650 lbs</v>
      </c>
      <c r="AC553" s="74" t="s">
        <v>3940</v>
      </c>
      <c r="AD553" s="46" t="str">
        <f>IF(AC553="N/A","None",VLOOKUP(AC553,ACCESSORIES!F:N,9,FALSE))</f>
        <v>Snap In</v>
      </c>
      <c r="AE553" s="82">
        <f>_xlfn.IFNA(VLOOKUP(AC553,ACCESSORIES!F:J,5,FALSE),"N/A")</f>
        <v>22</v>
      </c>
      <c r="AF553" s="80" t="s">
        <v>85</v>
      </c>
      <c r="AG553" s="80" t="s">
        <v>85</v>
      </c>
      <c r="AH553" s="80" t="s">
        <v>85</v>
      </c>
      <c r="AI553" s="80" t="s">
        <v>85</v>
      </c>
      <c r="AJ553" s="9" t="str">
        <f>_xlfn.IFNA(VLOOKUP(AI553,ACCESSORIES!F:J,5,FALSE),"N/A")</f>
        <v>N/A</v>
      </c>
      <c r="AK553" s="92" t="s">
        <v>236</v>
      </c>
      <c r="AL553" s="74" t="s">
        <v>85</v>
      </c>
      <c r="AM553" s="38" t="str">
        <f>_xlfn.IFNA(VLOOKUP(AL553,ACCESSORIES!F:J,5,FALSE),"N/A")</f>
        <v>N/A</v>
      </c>
      <c r="AN553" s="74" t="s">
        <v>85</v>
      </c>
      <c r="AO553" s="75">
        <v>16.2</v>
      </c>
      <c r="AP553" s="75">
        <v>60</v>
      </c>
      <c r="AQ553" s="34">
        <v>160</v>
      </c>
      <c r="AR553" s="34">
        <v>12.9</v>
      </c>
      <c r="AS553" s="34">
        <v>23</v>
      </c>
      <c r="AT553" s="34">
        <v>39</v>
      </c>
      <c r="AU553" s="34">
        <v>42</v>
      </c>
      <c r="AV553" s="34">
        <v>194</v>
      </c>
      <c r="AW553" s="34">
        <v>190</v>
      </c>
      <c r="AX553" s="384">
        <v>72.599999999999994</v>
      </c>
      <c r="AY553" s="382">
        <v>42.8</v>
      </c>
      <c r="AZ553" s="382">
        <v>42.8</v>
      </c>
      <c r="BA553" s="49">
        <v>36</v>
      </c>
      <c r="BB553" s="48">
        <f t="shared" si="160"/>
        <v>1.42</v>
      </c>
      <c r="BC553" s="3" t="s">
        <v>85</v>
      </c>
      <c r="BD553" s="412" t="str">
        <f>_xlfn.IFNA(VLOOKUP(BC553,ACCESSORIES!F:J,5,FALSE),"N/A")</f>
        <v>N/A</v>
      </c>
      <c r="BE553" s="3" t="s">
        <v>85</v>
      </c>
      <c r="BF553" s="412" t="str">
        <f>_xlfn.IFNA(VLOOKUP(BE553,ACCESSORIES!F:J,5,FALSE),"N/A")</f>
        <v>N/A</v>
      </c>
      <c r="BG553" s="70">
        <v>31</v>
      </c>
      <c r="BH553" s="50">
        <v>19.055118110236201</v>
      </c>
      <c r="BI553" s="50">
        <v>19.055118110236201</v>
      </c>
      <c r="BJ553" s="50">
        <v>10.944881889763799</v>
      </c>
      <c r="BK553" s="357">
        <f t="shared" si="163"/>
        <v>6.5123167999999981E-2</v>
      </c>
      <c r="BL553" s="73">
        <v>36</v>
      </c>
      <c r="BM553" s="107" t="s">
        <v>3771</v>
      </c>
      <c r="BN553" s="46" t="s">
        <v>3891</v>
      </c>
      <c r="BO553" s="74" t="s">
        <v>4730</v>
      </c>
      <c r="BP553" s="74" t="s">
        <v>3907</v>
      </c>
      <c r="BQ553" s="74" t="s">
        <v>5139</v>
      </c>
      <c r="BR553" s="74" t="s">
        <v>2734</v>
      </c>
      <c r="BS553" s="74" t="s">
        <v>5140</v>
      </c>
      <c r="BT553" s="74" t="s">
        <v>5141</v>
      </c>
      <c r="BU553" s="89" t="s">
        <v>5127</v>
      </c>
      <c r="BV553" s="74" t="s">
        <v>4101</v>
      </c>
      <c r="BW553" s="74" t="s">
        <v>3909</v>
      </c>
      <c r="BX553" s="74"/>
      <c r="BY553" s="300" t="s">
        <v>8280</v>
      </c>
      <c r="BZ553" s="356" t="s">
        <v>8281</v>
      </c>
      <c r="CA553" s="300" t="s">
        <v>8282</v>
      </c>
      <c r="CB553" s="356" t="s">
        <v>8283</v>
      </c>
      <c r="CC553" s="86" t="str">
        <f t="shared" si="156"/>
        <v>CLOSEOUT - MR701 Bead Grip, 16x8, 0mm Offset, 5x120, 72.6mm Centerbore, Matte Black</v>
      </c>
      <c r="CD553" s="74" t="s">
        <v>3719</v>
      </c>
      <c r="CE553" s="74" t="s">
        <v>3720</v>
      </c>
      <c r="CF553" s="74" t="str">
        <f t="shared" si="159"/>
        <v>TRAIL (7XX)</v>
      </c>
    </row>
    <row r="554" spans="1:84" s="36" customFormat="1" ht="15" customHeight="1">
      <c r="A554" s="22">
        <f t="shared" si="161"/>
        <v>552</v>
      </c>
      <c r="B554" s="3" t="s">
        <v>84</v>
      </c>
      <c r="C554" s="92" t="s">
        <v>1247</v>
      </c>
      <c r="D554" s="74" t="s">
        <v>5481</v>
      </c>
      <c r="E554" s="84" t="str">
        <f>CONCATENATE(LEFT(D554,5),VLOOKUP(CONCATENATE(O554,"x",P554),'WHEEL PART NUMBER GUIDE'!$B$9:$C$51,2,FALSE),VLOOKUP(CONCATENATE(Q554, W554), 'WHEEL PART NUMBER GUIDE'!$Q$6:$R$98, 2, FALSE),VLOOKUP(Z554,'WHEEL PART NUMBER GUIDE'!$J$8:$K$54,2, FALSE),IF(V554="N/A",IF(ABS(T554)&lt;10,"0"&amp;ABS(T554),ABS(T554)),CONCATENATE(LEFT(V554,1),RIGHT(V554,1))), G554, H554)</f>
        <v>MR70168060500</v>
      </c>
      <c r="F554" s="84" t="str">
        <f t="shared" si="157"/>
        <v>MR70168060500</v>
      </c>
      <c r="G554" s="83"/>
      <c r="H554" s="83"/>
      <c r="I554" s="81" t="s">
        <v>1903</v>
      </c>
      <c r="J554" s="305">
        <v>43101</v>
      </c>
      <c r="K554" s="78" t="s">
        <v>1230</v>
      </c>
      <c r="L554" s="328">
        <v>345</v>
      </c>
      <c r="M554" s="85">
        <f t="shared" si="155"/>
        <v>345</v>
      </c>
      <c r="N554" s="630"/>
      <c r="O554" s="74">
        <v>16</v>
      </c>
      <c r="P554" s="76">
        <v>8</v>
      </c>
      <c r="Q554" s="92" t="str">
        <f t="shared" si="162"/>
        <v>6x5.5</v>
      </c>
      <c r="R554" s="74">
        <v>6</v>
      </c>
      <c r="S554" s="74">
        <v>5.5</v>
      </c>
      <c r="T554" s="74">
        <v>0</v>
      </c>
      <c r="U554" s="77">
        <v>4.5</v>
      </c>
      <c r="V554" s="93" t="s">
        <v>85</v>
      </c>
      <c r="W554" s="77">
        <v>106.25</v>
      </c>
      <c r="X554" s="76">
        <v>26.9</v>
      </c>
      <c r="Y554" s="47">
        <v>2650</v>
      </c>
      <c r="Z554" s="81" t="s">
        <v>2165</v>
      </c>
      <c r="AA554" s="72" t="s">
        <v>2845</v>
      </c>
      <c r="AB554" s="47" t="str">
        <f t="shared" si="158"/>
        <v>16x8, 6x5.5, 0 OS, 2650 lbs</v>
      </c>
      <c r="AC554" s="74" t="s">
        <v>3941</v>
      </c>
      <c r="AD554" s="46" t="str">
        <f>IF(AC554="N/A","None",VLOOKUP(AC554,ACCESSORIES!F:N,9,FALSE))</f>
        <v>Snap In</v>
      </c>
      <c r="AE554" s="82">
        <f>_xlfn.IFNA(VLOOKUP(AC554,ACCESSORIES!F:J,5,FALSE),"N/A")</f>
        <v>22</v>
      </c>
      <c r="AF554" s="80" t="s">
        <v>85</v>
      </c>
      <c r="AG554" s="73" t="s">
        <v>85</v>
      </c>
      <c r="AH554" s="73" t="s">
        <v>85</v>
      </c>
      <c r="AI554" s="73" t="s">
        <v>85</v>
      </c>
      <c r="AJ554" s="9" t="str">
        <f>_xlfn.IFNA(VLOOKUP(AI554,ACCESSORIES!F:J,5,FALSE),"N/A")</f>
        <v>N/A</v>
      </c>
      <c r="AK554" s="92" t="s">
        <v>236</v>
      </c>
      <c r="AL554" s="74" t="s">
        <v>1649</v>
      </c>
      <c r="AM554" s="38">
        <f>_xlfn.IFNA(VLOOKUP(AL554,ACCESSORIES!F:J,5,FALSE),"N/A")</f>
        <v>2.75</v>
      </c>
      <c r="AN554" s="3">
        <v>78.3</v>
      </c>
      <c r="AO554" s="75">
        <v>16.2</v>
      </c>
      <c r="AP554" s="75">
        <v>60</v>
      </c>
      <c r="AQ554" s="34">
        <v>175</v>
      </c>
      <c r="AR554" s="34">
        <v>3</v>
      </c>
      <c r="AS554" s="34">
        <v>16.600000000000001</v>
      </c>
      <c r="AT554" s="34">
        <v>39</v>
      </c>
      <c r="AU554" s="34">
        <v>42</v>
      </c>
      <c r="AV554" s="34">
        <v>194</v>
      </c>
      <c r="AW554" s="34">
        <v>190</v>
      </c>
      <c r="AX554" s="384">
        <v>103.36</v>
      </c>
      <c r="AY554" s="382">
        <v>34.450000000000003</v>
      </c>
      <c r="AZ554" s="382">
        <v>42.73</v>
      </c>
      <c r="BA554" s="49">
        <v>36</v>
      </c>
      <c r="BB554" s="48">
        <f t="shared" si="160"/>
        <v>1.42</v>
      </c>
      <c r="BC554" s="3" t="s">
        <v>85</v>
      </c>
      <c r="BD554" s="412" t="str">
        <f>_xlfn.IFNA(VLOOKUP(BC554,ACCESSORIES!F:J,5,FALSE),"N/A")</f>
        <v>N/A</v>
      </c>
      <c r="BE554" s="3" t="s">
        <v>85</v>
      </c>
      <c r="BF554" s="412" t="str">
        <f>_xlfn.IFNA(VLOOKUP(BE554,ACCESSORIES!F:J,5,FALSE),"N/A")</f>
        <v>N/A</v>
      </c>
      <c r="BG554" s="70">
        <v>32</v>
      </c>
      <c r="BH554" s="50">
        <v>19.055118110236201</v>
      </c>
      <c r="BI554" s="50">
        <v>19.055118110236201</v>
      </c>
      <c r="BJ554" s="50">
        <v>10.944881889763799</v>
      </c>
      <c r="BK554" s="357">
        <f t="shared" si="163"/>
        <v>6.5123167999999981E-2</v>
      </c>
      <c r="BL554" s="73">
        <v>36</v>
      </c>
      <c r="BM554" s="107" t="s">
        <v>3771</v>
      </c>
      <c r="BN554" s="46" t="s">
        <v>3891</v>
      </c>
      <c r="BO554" s="74" t="s">
        <v>4730</v>
      </c>
      <c r="BP554" s="74" t="s">
        <v>3907</v>
      </c>
      <c r="BQ554" s="74" t="s">
        <v>5139</v>
      </c>
      <c r="BR554" s="74" t="s">
        <v>2734</v>
      </c>
      <c r="BS554" s="74" t="s">
        <v>5140</v>
      </c>
      <c r="BT554" s="74" t="s">
        <v>5141</v>
      </c>
      <c r="BU554" s="89" t="s">
        <v>5127</v>
      </c>
      <c r="BV554" s="74" t="s">
        <v>4101</v>
      </c>
      <c r="BW554" s="74" t="s">
        <v>3909</v>
      </c>
      <c r="BX554" s="74"/>
      <c r="BY554" s="300" t="s">
        <v>6284</v>
      </c>
      <c r="BZ554" s="356" t="s">
        <v>8274</v>
      </c>
      <c r="CA554" s="300" t="s">
        <v>6287</v>
      </c>
      <c r="CB554" s="356" t="s">
        <v>8275</v>
      </c>
      <c r="CC554" s="86" t="str">
        <f t="shared" si="156"/>
        <v>MR701 Bead Grip, 16x8, 0mm Offset, 6x5.5, 106.25mm Centerbore, Matte Black</v>
      </c>
      <c r="CD554" s="74" t="s">
        <v>3719</v>
      </c>
      <c r="CE554" s="74" t="s">
        <v>3720</v>
      </c>
      <c r="CF554" s="74" t="str">
        <f t="shared" si="159"/>
        <v>TRAIL (7XX)</v>
      </c>
    </row>
    <row r="555" spans="1:84" s="36" customFormat="1" ht="15" customHeight="1">
      <c r="A555" s="22">
        <f t="shared" si="161"/>
        <v>553</v>
      </c>
      <c r="B555" s="3" t="s">
        <v>84</v>
      </c>
      <c r="C555" s="92" t="s">
        <v>1247</v>
      </c>
      <c r="D555" s="74" t="s">
        <v>5481</v>
      </c>
      <c r="E555" s="84" t="str">
        <f>CONCATENATE(LEFT(D555,5),VLOOKUP(CONCATENATE(O555,"x",P555),'WHEEL PART NUMBER GUIDE'!$B$9:$C$51,2,FALSE),VLOOKUP(CONCATENATE(Q555, W555), 'WHEEL PART NUMBER GUIDE'!$Q$6:$R$98, 2, FALSE),VLOOKUP(Z555,'WHEEL PART NUMBER GUIDE'!$J$8:$K$54,2, FALSE),IF(V555="N/A",IF(ABS(T555)&lt;10,"0"&amp;ABS(T555),ABS(T555)),CONCATENATE(LEFT(V555,1),RIGHT(V555,1))), G555, H555)</f>
        <v>MR70168060900</v>
      </c>
      <c r="F555" s="84" t="str">
        <f t="shared" si="157"/>
        <v>MR70168060900</v>
      </c>
      <c r="G555" s="83"/>
      <c r="H555" s="83"/>
      <c r="I555" s="81" t="s">
        <v>1904</v>
      </c>
      <c r="J555" s="305">
        <v>43101</v>
      </c>
      <c r="K555" s="78" t="s">
        <v>1230</v>
      </c>
      <c r="L555" s="328">
        <v>345</v>
      </c>
      <c r="M555" s="85">
        <f t="shared" si="155"/>
        <v>345</v>
      </c>
      <c r="N555" s="630"/>
      <c r="O555" s="74">
        <v>16</v>
      </c>
      <c r="P555" s="76">
        <v>8</v>
      </c>
      <c r="Q555" s="92" t="str">
        <f t="shared" si="162"/>
        <v>6x5.5</v>
      </c>
      <c r="R555" s="74">
        <v>6</v>
      </c>
      <c r="S555" s="74">
        <v>5.5</v>
      </c>
      <c r="T555" s="74">
        <v>0</v>
      </c>
      <c r="U555" s="77">
        <v>4.5</v>
      </c>
      <c r="V555" s="93" t="s">
        <v>85</v>
      </c>
      <c r="W555" s="77">
        <v>106.25</v>
      </c>
      <c r="X555" s="76">
        <v>26.46</v>
      </c>
      <c r="Y555" s="47">
        <v>2650</v>
      </c>
      <c r="Z555" s="81" t="s">
        <v>2168</v>
      </c>
      <c r="AA555" s="71" t="s">
        <v>2846</v>
      </c>
      <c r="AB555" s="47" t="str">
        <f t="shared" si="158"/>
        <v>16x8, 6x5.5, 0 OS, 2650 lbs</v>
      </c>
      <c r="AC555" s="74" t="s">
        <v>3941</v>
      </c>
      <c r="AD555" s="46" t="str">
        <f>IF(AC555="N/A","None",VLOOKUP(AC555,ACCESSORIES!F:N,9,FALSE))</f>
        <v>Snap In</v>
      </c>
      <c r="AE555" s="82">
        <f>_xlfn.IFNA(VLOOKUP(AC555,ACCESSORIES!F:J,5,FALSE),"N/A")</f>
        <v>22</v>
      </c>
      <c r="AF555" s="80" t="s">
        <v>85</v>
      </c>
      <c r="AG555" s="73" t="s">
        <v>85</v>
      </c>
      <c r="AH555" s="73" t="s">
        <v>85</v>
      </c>
      <c r="AI555" s="73" t="s">
        <v>85</v>
      </c>
      <c r="AJ555" s="9" t="str">
        <f>_xlfn.IFNA(VLOOKUP(AI555,ACCESSORIES!F:J,5,FALSE),"N/A")</f>
        <v>N/A</v>
      </c>
      <c r="AK555" s="92" t="s">
        <v>236</v>
      </c>
      <c r="AL555" s="74" t="s">
        <v>1649</v>
      </c>
      <c r="AM555" s="38">
        <f>_xlfn.IFNA(VLOOKUP(AL555,ACCESSORIES!F:J,5,FALSE),"N/A")</f>
        <v>2.75</v>
      </c>
      <c r="AN555" s="3">
        <v>78.3</v>
      </c>
      <c r="AO555" s="75">
        <v>16.2</v>
      </c>
      <c r="AP555" s="75">
        <v>60</v>
      </c>
      <c r="AQ555" s="34">
        <v>175</v>
      </c>
      <c r="AR555" s="34">
        <v>3</v>
      </c>
      <c r="AS555" s="34">
        <v>16.600000000000001</v>
      </c>
      <c r="AT555" s="34">
        <v>39</v>
      </c>
      <c r="AU555" s="34">
        <v>42</v>
      </c>
      <c r="AV555" s="34">
        <v>194</v>
      </c>
      <c r="AW555" s="34">
        <v>190</v>
      </c>
      <c r="AX555" s="384">
        <v>103.36</v>
      </c>
      <c r="AY555" s="382">
        <v>34.450000000000003</v>
      </c>
      <c r="AZ555" s="382">
        <v>42.73</v>
      </c>
      <c r="BA555" s="49">
        <v>36</v>
      </c>
      <c r="BB555" s="48">
        <f t="shared" si="160"/>
        <v>1.42</v>
      </c>
      <c r="BC555" s="3" t="s">
        <v>85</v>
      </c>
      <c r="BD555" s="412" t="str">
        <f>_xlfn.IFNA(VLOOKUP(BC555,ACCESSORIES!F:J,5,FALSE),"N/A")</f>
        <v>N/A</v>
      </c>
      <c r="BE555" s="3" t="s">
        <v>85</v>
      </c>
      <c r="BF555" s="412" t="str">
        <f>_xlfn.IFNA(VLOOKUP(BE555,ACCESSORIES!F:J,5,FALSE),"N/A")</f>
        <v>N/A</v>
      </c>
      <c r="BG555" s="70">
        <v>31</v>
      </c>
      <c r="BH555" s="50">
        <v>19.055118110236201</v>
      </c>
      <c r="BI555" s="50">
        <v>19.055118110236201</v>
      </c>
      <c r="BJ555" s="50">
        <v>10.944881889763799</v>
      </c>
      <c r="BK555" s="357">
        <f t="shared" si="163"/>
        <v>6.5123167999999981E-2</v>
      </c>
      <c r="BL555" s="73">
        <v>36</v>
      </c>
      <c r="BM555" s="107" t="s">
        <v>3771</v>
      </c>
      <c r="BN555" s="46" t="s">
        <v>3891</v>
      </c>
      <c r="BO555" s="74" t="s">
        <v>4730</v>
      </c>
      <c r="BP555" s="74" t="s">
        <v>3907</v>
      </c>
      <c r="BQ555" s="74" t="s">
        <v>5139</v>
      </c>
      <c r="BR555" s="74" t="s">
        <v>2734</v>
      </c>
      <c r="BS555" s="74" t="s">
        <v>5140</v>
      </c>
      <c r="BT555" s="74" t="s">
        <v>5141</v>
      </c>
      <c r="BU555" s="89" t="s">
        <v>5127</v>
      </c>
      <c r="BV555" s="74" t="s">
        <v>4101</v>
      </c>
      <c r="BW555" s="74" t="s">
        <v>3909</v>
      </c>
      <c r="BX555" s="74"/>
      <c r="BY555" s="300" t="s">
        <v>6271</v>
      </c>
      <c r="BZ555" s="363" t="s">
        <v>8295</v>
      </c>
      <c r="CA555" s="300" t="s">
        <v>6273</v>
      </c>
      <c r="CB555" s="363" t="s">
        <v>8294</v>
      </c>
      <c r="CC555" s="86" t="str">
        <f t="shared" si="156"/>
        <v>MR701 Bead Grip, 16x8, 0mm Offset, 6x5.5, 106.25mm Centerbore, Method Bronze</v>
      </c>
      <c r="CD555" s="74" t="s">
        <v>3719</v>
      </c>
      <c r="CE555" s="74" t="s">
        <v>3720</v>
      </c>
      <c r="CF555" s="74" t="str">
        <f t="shared" si="159"/>
        <v>TRAIL (7XX)</v>
      </c>
    </row>
    <row r="556" spans="1:84" s="36" customFormat="1" ht="15" customHeight="1">
      <c r="A556" s="22">
        <f t="shared" si="161"/>
        <v>554</v>
      </c>
      <c r="B556" s="3" t="s">
        <v>84</v>
      </c>
      <c r="C556" s="92" t="s">
        <v>1247</v>
      </c>
      <c r="D556" s="74" t="s">
        <v>5481</v>
      </c>
      <c r="E556" s="84" t="str">
        <f>CONCATENATE(LEFT(D556,5),VLOOKUP(CONCATENATE(O556,"x",P556),'WHEEL PART NUMBER GUIDE'!$B$9:$C$51,2,FALSE),VLOOKUP(CONCATENATE(Q556, W556), 'WHEEL PART NUMBER GUIDE'!$Q$6:$R$98, 2, FALSE),VLOOKUP(Z556,'WHEEL PART NUMBER GUIDE'!$J$8:$K$54,2, FALSE),IF(V556="N/A",IF(ABS(T556)&lt;10,"0"&amp;ABS(T556),ABS(T556)),CONCATENATE(LEFT(V556,1),RIGHT(V556,1))), G556, H556)</f>
        <v>MR70177549530</v>
      </c>
      <c r="F556" s="84" t="str">
        <f t="shared" si="157"/>
        <v>MR70177549530</v>
      </c>
      <c r="G556" s="83"/>
      <c r="H556" s="83"/>
      <c r="I556" s="81" t="s">
        <v>4564</v>
      </c>
      <c r="J556" s="299">
        <v>44202.414066620368</v>
      </c>
      <c r="K556" s="78" t="s">
        <v>1230</v>
      </c>
      <c r="L556" s="328">
        <v>356</v>
      </c>
      <c r="M556" s="85">
        <f t="shared" si="155"/>
        <v>356</v>
      </c>
      <c r="N556" s="630"/>
      <c r="O556" s="74">
        <v>17</v>
      </c>
      <c r="P556" s="76">
        <v>7.5</v>
      </c>
      <c r="Q556" s="92" t="str">
        <f t="shared" si="162"/>
        <v>5x108</v>
      </c>
      <c r="R556" s="74">
        <v>5</v>
      </c>
      <c r="S556" s="74">
        <v>108</v>
      </c>
      <c r="T556" s="74">
        <v>30</v>
      </c>
      <c r="U556" s="77">
        <v>5.5</v>
      </c>
      <c r="V556" s="93" t="s">
        <v>85</v>
      </c>
      <c r="W556" s="77">
        <v>63.4</v>
      </c>
      <c r="X556" s="76">
        <v>30.42</v>
      </c>
      <c r="Y556" s="47">
        <v>2100</v>
      </c>
      <c r="Z556" s="81" t="s">
        <v>2165</v>
      </c>
      <c r="AA556" s="72" t="s">
        <v>2845</v>
      </c>
      <c r="AB556" s="47" t="str">
        <f t="shared" si="158"/>
        <v>17x7.5, 5x108, 30 OS, 2100 lbs</v>
      </c>
      <c r="AC556" s="74" t="s">
        <v>3939</v>
      </c>
      <c r="AD556" s="46" t="str">
        <f>IF(AC556="N/A","None",VLOOKUP(AC556,ACCESSORIES!F:N,9,FALSE))</f>
        <v>Snap In</v>
      </c>
      <c r="AE556" s="82">
        <f>_xlfn.IFNA(VLOOKUP(AC556,ACCESSORIES!F:J,5,FALSE),"N/A")</f>
        <v>22</v>
      </c>
      <c r="AF556" s="80" t="s">
        <v>85</v>
      </c>
      <c r="AG556" s="73" t="s">
        <v>85</v>
      </c>
      <c r="AH556" s="73" t="s">
        <v>85</v>
      </c>
      <c r="AI556" s="73" t="s">
        <v>85</v>
      </c>
      <c r="AJ556" s="9" t="str">
        <f>_xlfn.IFNA(VLOOKUP(AI556,ACCESSORIES!F:J,5,FALSE),"N/A")</f>
        <v>N/A</v>
      </c>
      <c r="AK556" s="92" t="s">
        <v>236</v>
      </c>
      <c r="AL556" s="74" t="s">
        <v>85</v>
      </c>
      <c r="AM556" s="38" t="str">
        <f>_xlfn.IFNA(VLOOKUP(AL556,ACCESSORIES!F:J,5,FALSE),"N/A")</f>
        <v>N/A</v>
      </c>
      <c r="AN556" s="74" t="s">
        <v>85</v>
      </c>
      <c r="AO556" s="75">
        <v>16.2</v>
      </c>
      <c r="AP556" s="75">
        <v>60</v>
      </c>
      <c r="AQ556" s="74">
        <v>140</v>
      </c>
      <c r="AR556" s="34">
        <v>25.9</v>
      </c>
      <c r="AS556" s="34">
        <v>33.700000000000003</v>
      </c>
      <c r="AT556" s="34">
        <v>37.700000000000003</v>
      </c>
      <c r="AU556" s="34">
        <v>35</v>
      </c>
      <c r="AV556" s="34">
        <v>206.7</v>
      </c>
      <c r="AW556" s="34">
        <v>195.9</v>
      </c>
      <c r="AX556" s="384">
        <v>60.1</v>
      </c>
      <c r="AY556" s="382">
        <v>55.89</v>
      </c>
      <c r="AZ556" s="382">
        <v>64.2</v>
      </c>
      <c r="BA556" s="49">
        <v>25</v>
      </c>
      <c r="BB556" s="48">
        <f t="shared" si="160"/>
        <v>0.98</v>
      </c>
      <c r="BC556" s="3" t="s">
        <v>85</v>
      </c>
      <c r="BD556" s="412" t="str">
        <f>_xlfn.IFNA(VLOOKUP(BC556,ACCESSORIES!F:J,5,FALSE),"N/A")</f>
        <v>N/A</v>
      </c>
      <c r="BE556" s="3" t="s">
        <v>85</v>
      </c>
      <c r="BF556" s="412" t="str">
        <f>_xlfn.IFNA(VLOOKUP(BE556,ACCESSORIES!F:J,5,FALSE),"N/A")</f>
        <v>N/A</v>
      </c>
      <c r="BG556" s="70">
        <v>35</v>
      </c>
      <c r="BH556" s="50">
        <v>20.236220472440898</v>
      </c>
      <c r="BI556" s="50">
        <v>20.236220472440898</v>
      </c>
      <c r="BJ556" s="50">
        <v>10.4330708661417</v>
      </c>
      <c r="BK556" s="357">
        <f t="shared" si="163"/>
        <v>7.001193999999944E-2</v>
      </c>
      <c r="BL556" s="73">
        <v>36</v>
      </c>
      <c r="BM556" s="107" t="s">
        <v>10367</v>
      </c>
      <c r="BN556" s="46" t="s">
        <v>3891</v>
      </c>
      <c r="BO556" s="74" t="s">
        <v>4730</v>
      </c>
      <c r="BP556" s="74" t="s">
        <v>3907</v>
      </c>
      <c r="BQ556" s="74" t="s">
        <v>5139</v>
      </c>
      <c r="BR556" s="74" t="s">
        <v>2734</v>
      </c>
      <c r="BS556" s="74" t="s">
        <v>5140</v>
      </c>
      <c r="BT556" s="74" t="s">
        <v>5141</v>
      </c>
      <c r="BU556" s="89" t="s">
        <v>5127</v>
      </c>
      <c r="BV556" s="74" t="s">
        <v>4101</v>
      </c>
      <c r="BW556" s="74" t="s">
        <v>3909</v>
      </c>
      <c r="BX556" s="74"/>
      <c r="BY556" s="300" t="s">
        <v>8280</v>
      </c>
      <c r="BZ556" s="356" t="s">
        <v>8281</v>
      </c>
      <c r="CA556" s="300" t="s">
        <v>8282</v>
      </c>
      <c r="CB556" s="356" t="s">
        <v>8283</v>
      </c>
      <c r="CC556" s="86" t="str">
        <f t="shared" si="156"/>
        <v>MR701 Bead Grip, 17x7.5, +30mm Offset, 5x108, 63.4mm Centerbore, Matte Black</v>
      </c>
      <c r="CD556" s="74" t="s">
        <v>3719</v>
      </c>
      <c r="CE556" s="74" t="s">
        <v>3720</v>
      </c>
      <c r="CF556" s="74" t="str">
        <f t="shared" si="159"/>
        <v>TRAIL (7XX)</v>
      </c>
    </row>
    <row r="557" spans="1:84" s="36" customFormat="1" ht="15" customHeight="1">
      <c r="A557" s="22">
        <f t="shared" si="161"/>
        <v>555</v>
      </c>
      <c r="B557" s="3" t="s">
        <v>84</v>
      </c>
      <c r="C557" s="92" t="s">
        <v>1247</v>
      </c>
      <c r="D557" s="74" t="s">
        <v>5481</v>
      </c>
      <c r="E557" s="84" t="str">
        <f>CONCATENATE(LEFT(D557,5),VLOOKUP(CONCATENATE(O557,"x",P557),'WHEEL PART NUMBER GUIDE'!$B$9:$C$51,2,FALSE),VLOOKUP(CONCATENATE(Q557, W557), 'WHEEL PART NUMBER GUIDE'!$Q$6:$R$98, 2, FALSE),VLOOKUP(Z557,'WHEEL PART NUMBER GUIDE'!$J$8:$K$54,2, FALSE),IF(V557="N/A",IF(ABS(T557)&lt;10,"0"&amp;ABS(T557),ABS(T557)),CONCATENATE(LEFT(V557,1),RIGHT(V557,1))), G557, H557)</f>
        <v>MR70177512530</v>
      </c>
      <c r="F557" s="84" t="str">
        <f t="shared" si="157"/>
        <v>MR70177512530</v>
      </c>
      <c r="G557" s="83"/>
      <c r="H557" s="83"/>
      <c r="I557" s="81" t="s">
        <v>3315</v>
      </c>
      <c r="J557" s="299">
        <v>43714</v>
      </c>
      <c r="K557" s="78" t="s">
        <v>1230</v>
      </c>
      <c r="L557" s="328">
        <v>356</v>
      </c>
      <c r="M557" s="85">
        <f t="shared" si="155"/>
        <v>356</v>
      </c>
      <c r="N557" s="630"/>
      <c r="O557" s="74">
        <v>17</v>
      </c>
      <c r="P557" s="76">
        <v>7.5</v>
      </c>
      <c r="Q557" s="92" t="str">
        <f t="shared" si="162"/>
        <v>5x4.5</v>
      </c>
      <c r="R557" s="74">
        <v>5</v>
      </c>
      <c r="S557" s="74">
        <v>4.5</v>
      </c>
      <c r="T557" s="74">
        <v>30</v>
      </c>
      <c r="U557" s="77">
        <v>5.5</v>
      </c>
      <c r="V557" s="93" t="s">
        <v>85</v>
      </c>
      <c r="W557" s="77">
        <v>73</v>
      </c>
      <c r="X557" s="76">
        <v>30.02</v>
      </c>
      <c r="Y557" s="47">
        <v>2650</v>
      </c>
      <c r="Z557" s="81" t="s">
        <v>2165</v>
      </c>
      <c r="AA557" s="72" t="s">
        <v>2845</v>
      </c>
      <c r="AB557" s="47" t="str">
        <f t="shared" si="158"/>
        <v>17x7.5, 5x4.5, 30 OS, 2650 lbs</v>
      </c>
      <c r="AC557" s="74" t="s">
        <v>3939</v>
      </c>
      <c r="AD557" s="46" t="str">
        <f>IF(AC557="N/A","None",VLOOKUP(AC557,ACCESSORIES!F:N,9,FALSE))</f>
        <v>Snap In</v>
      </c>
      <c r="AE557" s="82">
        <f>_xlfn.IFNA(VLOOKUP(AC557,ACCESSORIES!F:J,5,FALSE),"N/A")</f>
        <v>22</v>
      </c>
      <c r="AF557" s="80" t="s">
        <v>85</v>
      </c>
      <c r="AG557" s="73" t="s">
        <v>85</v>
      </c>
      <c r="AH557" s="73" t="s">
        <v>85</v>
      </c>
      <c r="AI557" s="73" t="s">
        <v>85</v>
      </c>
      <c r="AJ557" s="9" t="str">
        <f>_xlfn.IFNA(VLOOKUP(AI557,ACCESSORIES!F:J,5,FALSE),"N/A")</f>
        <v>N/A</v>
      </c>
      <c r="AK557" s="92" t="s">
        <v>236</v>
      </c>
      <c r="AL557" s="74" t="s">
        <v>85</v>
      </c>
      <c r="AM557" s="38" t="str">
        <f>_xlfn.IFNA(VLOOKUP(AL557,ACCESSORIES!F:J,5,FALSE),"N/A")</f>
        <v>N/A</v>
      </c>
      <c r="AN557" s="74">
        <v>56.1</v>
      </c>
      <c r="AO557" s="75">
        <v>16.2</v>
      </c>
      <c r="AP557" s="75">
        <v>60</v>
      </c>
      <c r="AQ557" s="74">
        <v>140</v>
      </c>
      <c r="AR557" s="34">
        <v>19.5</v>
      </c>
      <c r="AS557" s="34">
        <v>30.6</v>
      </c>
      <c r="AT557" s="34">
        <v>37.700000000000003</v>
      </c>
      <c r="AU557" s="34">
        <v>35</v>
      </c>
      <c r="AV557" s="34">
        <v>206.7</v>
      </c>
      <c r="AW557" s="34">
        <v>195.9</v>
      </c>
      <c r="AX557" s="384">
        <v>60.1</v>
      </c>
      <c r="AY557" s="382">
        <v>49.63</v>
      </c>
      <c r="AZ557" s="382">
        <v>64.2</v>
      </c>
      <c r="BA557" s="49">
        <v>25</v>
      </c>
      <c r="BB557" s="48">
        <f t="shared" si="160"/>
        <v>0.98</v>
      </c>
      <c r="BC557" s="3" t="s">
        <v>85</v>
      </c>
      <c r="BD557" s="412" t="str">
        <f>_xlfn.IFNA(VLOOKUP(BC557,ACCESSORIES!F:J,5,FALSE),"N/A")</f>
        <v>N/A</v>
      </c>
      <c r="BE557" s="3" t="s">
        <v>85</v>
      </c>
      <c r="BF557" s="412" t="str">
        <f>_xlfn.IFNA(VLOOKUP(BE557,ACCESSORIES!F:J,5,FALSE),"N/A")</f>
        <v>N/A</v>
      </c>
      <c r="BG557" s="70">
        <v>34</v>
      </c>
      <c r="BH557" s="50">
        <v>20.236220472440898</v>
      </c>
      <c r="BI557" s="50">
        <v>20.236220472440898</v>
      </c>
      <c r="BJ557" s="50">
        <v>10.4330708661417</v>
      </c>
      <c r="BK557" s="357">
        <f t="shared" si="163"/>
        <v>7.001193999999944E-2</v>
      </c>
      <c r="BL557" s="73">
        <v>36</v>
      </c>
      <c r="BM557" s="107" t="s">
        <v>10367</v>
      </c>
      <c r="BN557" s="46" t="s">
        <v>3891</v>
      </c>
      <c r="BO557" s="74" t="s">
        <v>4730</v>
      </c>
      <c r="BP557" s="74" t="s">
        <v>3907</v>
      </c>
      <c r="BQ557" s="74" t="s">
        <v>5139</v>
      </c>
      <c r="BR557" s="74" t="s">
        <v>2734</v>
      </c>
      <c r="BS557" s="74" t="s">
        <v>5140</v>
      </c>
      <c r="BT557" s="74" t="s">
        <v>5141</v>
      </c>
      <c r="BU557" s="89" t="s">
        <v>5127</v>
      </c>
      <c r="BV557" s="74" t="s">
        <v>4101</v>
      </c>
      <c r="BW557" s="74" t="s">
        <v>3909</v>
      </c>
      <c r="BX557" s="74"/>
      <c r="BY557" s="300" t="s">
        <v>8280</v>
      </c>
      <c r="BZ557" s="356" t="s">
        <v>8281</v>
      </c>
      <c r="CA557" s="300" t="s">
        <v>8282</v>
      </c>
      <c r="CB557" s="356" t="s">
        <v>8283</v>
      </c>
      <c r="CC557" s="86" t="str">
        <f t="shared" ref="CC557:CC601" si="164">CONCATENATE(IF(K557="Closeout","CLOSEOUT - ",""),D557,", ",O557,"x",P557,", ",IF(V557="N/A","",CONCATENATE(V557,"/")),IF(T557&gt;0,CONCATENATE("+",T557),T557),"mm Offset, ",Q557,", ",W557,"mm Centerbore, ",PROPER(Z557),IF(H557="R",", Race Drilled",""),"",IF(BE557="N/A","",CONCATENATE(", w/ ",BE557)))</f>
        <v>MR701 Bead Grip, 17x7.5, +30mm Offset, 5x4.5, 73mm Centerbore, Matte Black</v>
      </c>
      <c r="CD557" s="74" t="s">
        <v>3719</v>
      </c>
      <c r="CE557" s="74" t="s">
        <v>3720</v>
      </c>
      <c r="CF557" s="74" t="str">
        <f t="shared" si="159"/>
        <v>TRAIL (7XX)</v>
      </c>
    </row>
    <row r="558" spans="1:84" s="36" customFormat="1" ht="15" customHeight="1">
      <c r="A558" s="22">
        <f t="shared" si="161"/>
        <v>556</v>
      </c>
      <c r="B558" s="3" t="s">
        <v>84</v>
      </c>
      <c r="C558" s="92" t="s">
        <v>1247</v>
      </c>
      <c r="D558" s="74" t="s">
        <v>5481</v>
      </c>
      <c r="E558" s="84" t="str">
        <f>CONCATENATE(LEFT(D558,5),VLOOKUP(CONCATENATE(O558,"x",P558),'WHEEL PART NUMBER GUIDE'!$B$9:$C$51,2,FALSE),VLOOKUP(CONCATENATE(Q558, W558), 'WHEEL PART NUMBER GUIDE'!$Q$6:$R$98, 2, FALSE),VLOOKUP(Z558,'WHEEL PART NUMBER GUIDE'!$J$8:$K$54,2, FALSE),IF(V558="N/A",IF(ABS(T558)&lt;10,"0"&amp;ABS(T558),ABS(T558)),CONCATENATE(LEFT(V558,1),RIGHT(V558,1))), G558, H558)</f>
        <v>MR70177512930</v>
      </c>
      <c r="F558" s="84" t="str">
        <f t="shared" si="157"/>
        <v>MR70177512930</v>
      </c>
      <c r="G558" s="83"/>
      <c r="H558" s="83"/>
      <c r="I558" s="81" t="s">
        <v>3316</v>
      </c>
      <c r="J558" s="299">
        <v>43714</v>
      </c>
      <c r="K558" s="78" t="s">
        <v>1230</v>
      </c>
      <c r="L558" s="328">
        <v>356</v>
      </c>
      <c r="M558" s="85">
        <f t="shared" si="155"/>
        <v>356</v>
      </c>
      <c r="N558" s="630"/>
      <c r="O558" s="74">
        <v>17</v>
      </c>
      <c r="P558" s="76">
        <v>7.5</v>
      </c>
      <c r="Q558" s="92" t="str">
        <f t="shared" si="162"/>
        <v>5x4.5</v>
      </c>
      <c r="R558" s="74">
        <v>5</v>
      </c>
      <c r="S558" s="74">
        <v>4.5</v>
      </c>
      <c r="T558" s="74">
        <v>30</v>
      </c>
      <c r="U558" s="77">
        <v>5.5</v>
      </c>
      <c r="V558" s="93" t="s">
        <v>85</v>
      </c>
      <c r="W558" s="77">
        <v>73</v>
      </c>
      <c r="X558" s="76">
        <v>30.86</v>
      </c>
      <c r="Y558" s="47">
        <v>2650</v>
      </c>
      <c r="Z558" s="81" t="s">
        <v>2168</v>
      </c>
      <c r="AA558" s="71" t="s">
        <v>2846</v>
      </c>
      <c r="AB558" s="47" t="str">
        <f t="shared" si="158"/>
        <v>17x7.5, 5x4.5, 30 OS, 2650 lbs</v>
      </c>
      <c r="AC558" s="74" t="s">
        <v>3939</v>
      </c>
      <c r="AD558" s="46" t="str">
        <f>IF(AC558="N/A","None",VLOOKUP(AC558,ACCESSORIES!F:N,9,FALSE))</f>
        <v>Snap In</v>
      </c>
      <c r="AE558" s="82">
        <f>_xlfn.IFNA(VLOOKUP(AC558,ACCESSORIES!F:J,5,FALSE),"N/A")</f>
        <v>22</v>
      </c>
      <c r="AF558" s="80" t="s">
        <v>85</v>
      </c>
      <c r="AG558" s="73" t="s">
        <v>85</v>
      </c>
      <c r="AH558" s="73" t="s">
        <v>85</v>
      </c>
      <c r="AI558" s="73" t="s">
        <v>85</v>
      </c>
      <c r="AJ558" s="9" t="str">
        <f>_xlfn.IFNA(VLOOKUP(AI558,ACCESSORIES!F:J,5,FALSE),"N/A")</f>
        <v>N/A</v>
      </c>
      <c r="AK558" s="92" t="s">
        <v>236</v>
      </c>
      <c r="AL558" s="74" t="s">
        <v>85</v>
      </c>
      <c r="AM558" s="38" t="str">
        <f>_xlfn.IFNA(VLOOKUP(AL558,ACCESSORIES!F:J,5,FALSE),"N/A")</f>
        <v>N/A</v>
      </c>
      <c r="AN558" s="74">
        <v>56.1</v>
      </c>
      <c r="AO558" s="75">
        <v>16.2</v>
      </c>
      <c r="AP558" s="75">
        <v>60</v>
      </c>
      <c r="AQ558" s="74">
        <v>140</v>
      </c>
      <c r="AR558" s="34">
        <v>19.5</v>
      </c>
      <c r="AS558" s="34">
        <v>30.6</v>
      </c>
      <c r="AT558" s="34">
        <v>37.700000000000003</v>
      </c>
      <c r="AU558" s="34">
        <v>35</v>
      </c>
      <c r="AV558" s="34">
        <v>206.7</v>
      </c>
      <c r="AW558" s="34">
        <v>195.9</v>
      </c>
      <c r="AX558" s="384">
        <v>60.1</v>
      </c>
      <c r="AY558" s="382">
        <v>49.63</v>
      </c>
      <c r="AZ558" s="382">
        <v>64.2</v>
      </c>
      <c r="BA558" s="49">
        <v>25</v>
      </c>
      <c r="BB558" s="48">
        <f t="shared" si="160"/>
        <v>0.98</v>
      </c>
      <c r="BC558" s="3" t="s">
        <v>85</v>
      </c>
      <c r="BD558" s="412" t="str">
        <f>_xlfn.IFNA(VLOOKUP(BC558,ACCESSORIES!F:J,5,FALSE),"N/A")</f>
        <v>N/A</v>
      </c>
      <c r="BE558" s="3" t="s">
        <v>85</v>
      </c>
      <c r="BF558" s="412" t="str">
        <f>_xlfn.IFNA(VLOOKUP(BE558,ACCESSORIES!F:J,5,FALSE),"N/A")</f>
        <v>N/A</v>
      </c>
      <c r="BG558" s="70">
        <v>36</v>
      </c>
      <c r="BH558" s="50">
        <v>20.236220472440898</v>
      </c>
      <c r="BI558" s="50">
        <v>20.236220472440898</v>
      </c>
      <c r="BJ558" s="50">
        <v>10.4330708661417</v>
      </c>
      <c r="BK558" s="357">
        <f t="shared" si="163"/>
        <v>7.001193999999944E-2</v>
      </c>
      <c r="BL558" s="73">
        <v>36</v>
      </c>
      <c r="BM558" s="107" t="s">
        <v>10367</v>
      </c>
      <c r="BN558" s="46" t="s">
        <v>3891</v>
      </c>
      <c r="BO558" s="74" t="s">
        <v>4730</v>
      </c>
      <c r="BP558" s="74" t="s">
        <v>3907</v>
      </c>
      <c r="BQ558" s="74" t="s">
        <v>5139</v>
      </c>
      <c r="BR558" s="74" t="s">
        <v>2734</v>
      </c>
      <c r="BS558" s="74" t="s">
        <v>5140</v>
      </c>
      <c r="BT558" s="74" t="s">
        <v>5141</v>
      </c>
      <c r="BU558" s="89" t="s">
        <v>5127</v>
      </c>
      <c r="BV558" s="74" t="s">
        <v>4101</v>
      </c>
      <c r="BW558" s="74" t="s">
        <v>3909</v>
      </c>
      <c r="BX558" s="74"/>
      <c r="BY558" s="300" t="s">
        <v>6275</v>
      </c>
      <c r="BZ558" s="356" t="s">
        <v>8292</v>
      </c>
      <c r="CA558" s="300" t="s">
        <v>6277</v>
      </c>
      <c r="CB558" s="356" t="s">
        <v>8293</v>
      </c>
      <c r="CC558" s="86" t="str">
        <f t="shared" si="164"/>
        <v>MR701 Bead Grip, 17x7.5, +30mm Offset, 5x4.5, 73mm Centerbore, Method Bronze</v>
      </c>
      <c r="CD558" s="74" t="s">
        <v>3719</v>
      </c>
      <c r="CE558" s="74" t="s">
        <v>3720</v>
      </c>
      <c r="CF558" s="74" t="str">
        <f t="shared" si="159"/>
        <v>TRAIL (7XX)</v>
      </c>
    </row>
    <row r="559" spans="1:84" s="36" customFormat="1" ht="15" customHeight="1">
      <c r="A559" s="22">
        <f t="shared" ref="A559:A560" si="165">ROW(B559)-2</f>
        <v>557</v>
      </c>
      <c r="B559" s="3" t="s">
        <v>84</v>
      </c>
      <c r="C559" s="408" t="s">
        <v>1247</v>
      </c>
      <c r="D559" s="74" t="s">
        <v>5481</v>
      </c>
      <c r="E559" s="84" t="str">
        <f>CONCATENATE(LEFT(D559,5),VLOOKUP(CONCATENATE(O559,"x",P559),'WHEEL PART NUMBER GUIDE'!$B$9:$C$51,2,FALSE),VLOOKUP(CONCATENATE(Q559, W559), 'WHEEL PART NUMBER GUIDE'!$Q$6:$R$98, 2, FALSE),VLOOKUP(Z559,'WHEEL PART NUMBER GUIDE'!$J$8:$K$54,2, FALSE),IF(V559="N/A",IF(ABS(T559)&lt;10,"0"&amp;ABS(T559),ABS(T559)),CONCATENATE(LEFT(V559,1),RIGHT(V559,1))), G559, H559)</f>
        <v>MR70177563530</v>
      </c>
      <c r="F559" s="84" t="str">
        <f t="shared" si="157"/>
        <v>MR70177563530</v>
      </c>
      <c r="G559" s="83"/>
      <c r="H559" s="83"/>
      <c r="I559" s="81" t="s">
        <v>10996</v>
      </c>
      <c r="J559" s="299">
        <v>46185</v>
      </c>
      <c r="K559" s="78" t="s">
        <v>1231</v>
      </c>
      <c r="L559" s="618">
        <v>356</v>
      </c>
      <c r="M559" s="601">
        <f t="shared" ref="M559:M560" si="166">IF(K559="Coming Soon",L559,IF(K559="Active",L559,""))</f>
        <v>356</v>
      </c>
      <c r="N559" s="630"/>
      <c r="O559" s="74">
        <v>17</v>
      </c>
      <c r="P559" s="74">
        <v>7.5</v>
      </c>
      <c r="Q559" s="408" t="str">
        <f t="shared" ref="Q559:Q560" si="167">CONCATENATE(R559,"x",S559)</f>
        <v>6x130</v>
      </c>
      <c r="R559" s="74">
        <v>6</v>
      </c>
      <c r="S559" s="74">
        <v>130</v>
      </c>
      <c r="T559" s="74">
        <v>30</v>
      </c>
      <c r="U559" s="77">
        <v>5.5</v>
      </c>
      <c r="V559" s="410" t="s">
        <v>85</v>
      </c>
      <c r="W559" s="77">
        <v>84.1</v>
      </c>
      <c r="X559" s="76">
        <v>30.203329919328226</v>
      </c>
      <c r="Y559" s="47">
        <v>3640</v>
      </c>
      <c r="Z559" s="81" t="s">
        <v>2165</v>
      </c>
      <c r="AA559" s="72" t="s">
        <v>2845</v>
      </c>
      <c r="AB559" s="47" t="str">
        <f t="shared" si="158"/>
        <v>17x7.5, 6x130, 30 OS, 3640 lbs</v>
      </c>
      <c r="AC559" s="74" t="s">
        <v>3940</v>
      </c>
      <c r="AD559" s="46" t="str">
        <f>IF(AC559="N/A","None",VLOOKUP(AC559,ACCESSORIES!F:N,9,FALSE))</f>
        <v>Snap In</v>
      </c>
      <c r="AE559" s="82">
        <f>_xlfn.IFNA(VLOOKUP(AC559,ACCESSORIES!F:J,5,FALSE),"N/A")</f>
        <v>22</v>
      </c>
      <c r="AF559" s="80" t="s">
        <v>85</v>
      </c>
      <c r="AG559" s="73" t="s">
        <v>85</v>
      </c>
      <c r="AH559" s="73" t="s">
        <v>85</v>
      </c>
      <c r="AI559" s="73" t="s">
        <v>85</v>
      </c>
      <c r="AJ559" s="9" t="str">
        <f>_xlfn.IFNA(VLOOKUP(AI559,ACCESSORIES!F:J,5,FALSE),"N/A")</f>
        <v>N/A</v>
      </c>
      <c r="AK559" s="408" t="s">
        <v>236</v>
      </c>
      <c r="AL559" s="74" t="s">
        <v>85</v>
      </c>
      <c r="AM559" s="38" t="str">
        <f>_xlfn.IFNA(VLOOKUP(AL559,ACCESSORIES!F:J,5,FALSE),"N/A")</f>
        <v>N/A</v>
      </c>
      <c r="AN559" s="74" t="s">
        <v>85</v>
      </c>
      <c r="AO559" s="75">
        <v>16.2</v>
      </c>
      <c r="AP559" s="75">
        <v>60</v>
      </c>
      <c r="AQ559" s="74">
        <v>160</v>
      </c>
      <c r="AR559" s="34"/>
      <c r="AS559" s="34">
        <v>27.9</v>
      </c>
      <c r="AT559" s="34">
        <v>37.1</v>
      </c>
      <c r="AU559" s="34">
        <v>35.200000000000003</v>
      </c>
      <c r="AV559" s="34">
        <v>205.7</v>
      </c>
      <c r="AW559" s="34">
        <v>193.9</v>
      </c>
      <c r="AX559" s="77">
        <v>82.4</v>
      </c>
      <c r="AY559" s="49">
        <v>55</v>
      </c>
      <c r="AZ559" s="49">
        <v>64.2</v>
      </c>
      <c r="BA559" s="49">
        <v>25</v>
      </c>
      <c r="BB559" s="48">
        <f t="shared" ref="BB559:BB560" si="168">ROUND(CONVERT(BA559,"mm","in"),2)</f>
        <v>0.98</v>
      </c>
      <c r="BC559" s="3" t="s">
        <v>85</v>
      </c>
      <c r="BD559" s="412" t="str">
        <f>_xlfn.IFNA(VLOOKUP(BC559,ACCESSORIES!F:J,5,FALSE),"N/A")</f>
        <v>N/A</v>
      </c>
      <c r="BE559" s="3" t="s">
        <v>85</v>
      </c>
      <c r="BF559" s="412" t="str">
        <f>_xlfn.IFNA(VLOOKUP(BE559,ACCESSORIES!F:J,5,FALSE),"N/A")</f>
        <v>N/A</v>
      </c>
      <c r="BG559" s="70">
        <f t="shared" ref="BG559:BG560" si="169">X559+4</f>
        <v>34.203329919328226</v>
      </c>
      <c r="BH559" s="50">
        <v>20.236220472440898</v>
      </c>
      <c r="BI559" s="50">
        <v>20.236220472440898</v>
      </c>
      <c r="BJ559" s="50">
        <v>10.4330708661417</v>
      </c>
      <c r="BK559" s="357">
        <f t="shared" ref="BK559:BK560" si="170">SUM(((BH559*25.4)*(BI559*25.4)*(BJ559*25.4))/1000000000)</f>
        <v>7.001193999999944E-2</v>
      </c>
      <c r="BL559" s="73">
        <v>36</v>
      </c>
      <c r="BM559" s="107" t="s">
        <v>10367</v>
      </c>
      <c r="BN559" s="46" t="s">
        <v>3891</v>
      </c>
      <c r="BO559" s="74" t="s">
        <v>4730</v>
      </c>
      <c r="BP559" s="74" t="s">
        <v>3907</v>
      </c>
      <c r="BQ559" s="74" t="s">
        <v>5139</v>
      </c>
      <c r="BR559" s="74" t="s">
        <v>2734</v>
      </c>
      <c r="BS559" s="74" t="s">
        <v>5140</v>
      </c>
      <c r="BT559" s="74" t="s">
        <v>5141</v>
      </c>
      <c r="BU559" s="89" t="s">
        <v>5127</v>
      </c>
      <c r="BV559" s="74" t="s">
        <v>4101</v>
      </c>
      <c r="BW559" s="74" t="s">
        <v>3909</v>
      </c>
      <c r="BX559" s="74"/>
      <c r="BY559" s="300"/>
      <c r="BZ559" s="413"/>
      <c r="CA559" s="300"/>
      <c r="CB559" s="413"/>
      <c r="CC559" s="86" t="str">
        <f t="shared" ref="CC559:CC560" si="171">CONCATENATE(IF(K559="Closeout","CLOSEOUT - ",""),D559,", ",O559,"x",P559,", ",IF(V559="N/A","",CONCATENATE(V559,"/")),IF(T559&gt;0,CONCATENATE("+",T559),T559),"mm Offset, ",Q559,", ",W559,"mm Centerbore, ",PROPER(Z559),IF(H559="R",", Race Drilled",""),"",IF(BE559="N/A","",CONCATENATE(", w/ ",BE559)))</f>
        <v>MR701 Bead Grip, 17x7.5, +30mm Offset, 6x130, 84.1mm Centerbore, Matte Black</v>
      </c>
      <c r="CD559" s="74" t="s">
        <v>3719</v>
      </c>
      <c r="CE559" s="74" t="s">
        <v>3720</v>
      </c>
      <c r="CF559" s="74" t="str">
        <f t="shared" ref="CF559:CF560" si="172">C559</f>
        <v>TRAIL (7XX)</v>
      </c>
    </row>
    <row r="560" spans="1:84" s="36" customFormat="1" ht="15" customHeight="1">
      <c r="A560" s="22">
        <f t="shared" si="165"/>
        <v>558</v>
      </c>
      <c r="B560" s="3" t="s">
        <v>84</v>
      </c>
      <c r="C560" s="408" t="s">
        <v>1247</v>
      </c>
      <c r="D560" s="74" t="s">
        <v>5481</v>
      </c>
      <c r="E560" s="84" t="str">
        <f>CONCATENATE(LEFT(D560,5),VLOOKUP(CONCATENATE(O560,"x",P560),'WHEEL PART NUMBER GUIDE'!$B$9:$C$51,2,FALSE),VLOOKUP(CONCATENATE(Q560, W560), 'WHEEL PART NUMBER GUIDE'!$Q$6:$R$98, 2, FALSE),VLOOKUP(Z560,'WHEEL PART NUMBER GUIDE'!$J$8:$K$54,2, FALSE),IF(V560="N/A",IF(ABS(T560)&lt;10,"0"&amp;ABS(T560),ABS(T560)),CONCATENATE(LEFT(V560,1),RIGHT(V560,1))), G560, H560)</f>
        <v>MR70177563930</v>
      </c>
      <c r="F560" s="84" t="str">
        <f t="shared" si="157"/>
        <v>MR70177563930</v>
      </c>
      <c r="G560" s="83"/>
      <c r="H560" s="83"/>
      <c r="I560" s="81" t="s">
        <v>10997</v>
      </c>
      <c r="J560" s="299">
        <v>46185</v>
      </c>
      <c r="K560" s="78" t="s">
        <v>1231</v>
      </c>
      <c r="L560" s="618">
        <v>356</v>
      </c>
      <c r="M560" s="601">
        <f t="shared" si="166"/>
        <v>356</v>
      </c>
      <c r="N560" s="630"/>
      <c r="O560" s="74">
        <v>17</v>
      </c>
      <c r="P560" s="74">
        <v>7.5</v>
      </c>
      <c r="Q560" s="408" t="str">
        <f t="shared" si="167"/>
        <v>6x130</v>
      </c>
      <c r="R560" s="74">
        <v>6</v>
      </c>
      <c r="S560" s="74">
        <v>130</v>
      </c>
      <c r="T560" s="74">
        <v>30</v>
      </c>
      <c r="U560" s="77">
        <v>5.5</v>
      </c>
      <c r="V560" s="410" t="s">
        <v>85</v>
      </c>
      <c r="W560" s="77">
        <v>84.1</v>
      </c>
      <c r="X560" s="76">
        <v>30.203329919328226</v>
      </c>
      <c r="Y560" s="47">
        <v>3640</v>
      </c>
      <c r="Z560" s="81" t="s">
        <v>2168</v>
      </c>
      <c r="AA560" s="71" t="s">
        <v>2846</v>
      </c>
      <c r="AB560" s="47" t="str">
        <f t="shared" si="158"/>
        <v>17x7.5, 6x130, 30 OS, 3640 lbs</v>
      </c>
      <c r="AC560" s="74" t="s">
        <v>3940</v>
      </c>
      <c r="AD560" s="46" t="str">
        <f>IF(AC560="N/A","None",VLOOKUP(AC560,ACCESSORIES!F:N,9,FALSE))</f>
        <v>Snap In</v>
      </c>
      <c r="AE560" s="82">
        <f>_xlfn.IFNA(VLOOKUP(AC560,ACCESSORIES!F:J,5,FALSE),"N/A")</f>
        <v>22</v>
      </c>
      <c r="AF560" s="80" t="s">
        <v>85</v>
      </c>
      <c r="AG560" s="73" t="s">
        <v>85</v>
      </c>
      <c r="AH560" s="73" t="s">
        <v>85</v>
      </c>
      <c r="AI560" s="73" t="s">
        <v>85</v>
      </c>
      <c r="AJ560" s="9" t="str">
        <f>_xlfn.IFNA(VLOOKUP(AI560,ACCESSORIES!F:J,5,FALSE),"N/A")</f>
        <v>N/A</v>
      </c>
      <c r="AK560" s="408" t="s">
        <v>236</v>
      </c>
      <c r="AL560" s="74" t="s">
        <v>85</v>
      </c>
      <c r="AM560" s="38" t="str">
        <f>_xlfn.IFNA(VLOOKUP(AL560,ACCESSORIES!F:J,5,FALSE),"N/A")</f>
        <v>N/A</v>
      </c>
      <c r="AN560" s="74" t="s">
        <v>85</v>
      </c>
      <c r="AO560" s="75">
        <v>16.2</v>
      </c>
      <c r="AP560" s="75">
        <v>60</v>
      </c>
      <c r="AQ560" s="74">
        <v>160</v>
      </c>
      <c r="AR560" s="34"/>
      <c r="AS560" s="34">
        <v>27.9</v>
      </c>
      <c r="AT560" s="34">
        <v>37.1</v>
      </c>
      <c r="AU560" s="34">
        <v>35.200000000000003</v>
      </c>
      <c r="AV560" s="34">
        <v>205.7</v>
      </c>
      <c r="AW560" s="34">
        <v>193.9</v>
      </c>
      <c r="AX560" s="77">
        <v>82.4</v>
      </c>
      <c r="AY560" s="49">
        <v>55</v>
      </c>
      <c r="AZ560" s="49">
        <v>64.2</v>
      </c>
      <c r="BA560" s="49">
        <v>25</v>
      </c>
      <c r="BB560" s="48">
        <f t="shared" si="168"/>
        <v>0.98</v>
      </c>
      <c r="BC560" s="3" t="s">
        <v>85</v>
      </c>
      <c r="BD560" s="412" t="str">
        <f>_xlfn.IFNA(VLOOKUP(BC560,ACCESSORIES!F:J,5,FALSE),"N/A")</f>
        <v>N/A</v>
      </c>
      <c r="BE560" s="3" t="s">
        <v>85</v>
      </c>
      <c r="BF560" s="412" t="str">
        <f>_xlfn.IFNA(VLOOKUP(BE560,ACCESSORIES!F:J,5,FALSE),"N/A")</f>
        <v>N/A</v>
      </c>
      <c r="BG560" s="70">
        <f t="shared" si="169"/>
        <v>34.203329919328226</v>
      </c>
      <c r="BH560" s="50">
        <v>20.236220472440898</v>
      </c>
      <c r="BI560" s="50">
        <v>20.236220472440898</v>
      </c>
      <c r="BJ560" s="50">
        <v>10.4330708661417</v>
      </c>
      <c r="BK560" s="357">
        <f t="shared" si="170"/>
        <v>7.001193999999944E-2</v>
      </c>
      <c r="BL560" s="73">
        <v>36</v>
      </c>
      <c r="BM560" s="107" t="s">
        <v>10367</v>
      </c>
      <c r="BN560" s="46" t="s">
        <v>3891</v>
      </c>
      <c r="BO560" s="74" t="s">
        <v>4730</v>
      </c>
      <c r="BP560" s="74" t="s">
        <v>3907</v>
      </c>
      <c r="BQ560" s="74" t="s">
        <v>5139</v>
      </c>
      <c r="BR560" s="74" t="s">
        <v>2734</v>
      </c>
      <c r="BS560" s="74" t="s">
        <v>5140</v>
      </c>
      <c r="BT560" s="74" t="s">
        <v>5141</v>
      </c>
      <c r="BU560" s="89" t="s">
        <v>5127</v>
      </c>
      <c r="BV560" s="74" t="s">
        <v>4101</v>
      </c>
      <c r="BW560" s="74" t="s">
        <v>3909</v>
      </c>
      <c r="BX560" s="74"/>
      <c r="BY560" s="300"/>
      <c r="BZ560" s="413"/>
      <c r="CA560" s="300"/>
      <c r="CB560" s="413"/>
      <c r="CC560" s="86" t="str">
        <f t="shared" si="171"/>
        <v>MR701 Bead Grip, 17x7.5, +30mm Offset, 6x130, 84.1mm Centerbore, Method Bronze</v>
      </c>
      <c r="CD560" s="74" t="s">
        <v>3719</v>
      </c>
      <c r="CE560" s="74" t="s">
        <v>3720</v>
      </c>
      <c r="CF560" s="74" t="str">
        <f t="shared" si="172"/>
        <v>TRAIL (7XX)</v>
      </c>
    </row>
    <row r="561" spans="1:84" s="36" customFormat="1" ht="15" customHeight="1">
      <c r="A561" s="22">
        <f t="shared" si="161"/>
        <v>559</v>
      </c>
      <c r="B561" s="3" t="s">
        <v>84</v>
      </c>
      <c r="C561" s="92" t="s">
        <v>1247</v>
      </c>
      <c r="D561" s="74" t="s">
        <v>5481</v>
      </c>
      <c r="E561" s="84" t="str">
        <f>CONCATENATE(LEFT(D561,5),VLOOKUP(CONCATENATE(O561,"x",P561),'WHEEL PART NUMBER GUIDE'!$B$9:$C$51,2,FALSE),VLOOKUP(CONCATENATE(Q561, W561), 'WHEEL PART NUMBER GUIDE'!$Q$6:$R$98, 2, FALSE),VLOOKUP(Z561,'WHEEL PART NUMBER GUIDE'!$J$8:$K$54,2, FALSE),IF(V561="N/A",IF(ABS(T561)&lt;10,"0"&amp;ABS(T561),ABS(T561)),CONCATENATE(LEFT(V561,1),RIGHT(V561,1))), G561, H561)</f>
        <v>MR70177563550</v>
      </c>
      <c r="F561" s="84" t="str">
        <f t="shared" si="157"/>
        <v>MR70177563550</v>
      </c>
      <c r="G561" s="83"/>
      <c r="H561" s="83"/>
      <c r="I561" s="81" t="s">
        <v>1905</v>
      </c>
      <c r="J561" s="305">
        <v>43101</v>
      </c>
      <c r="K561" s="78" t="s">
        <v>1230</v>
      </c>
      <c r="L561" s="328">
        <v>356</v>
      </c>
      <c r="M561" s="85">
        <f t="shared" si="155"/>
        <v>356</v>
      </c>
      <c r="N561" s="630"/>
      <c r="O561" s="74">
        <v>17</v>
      </c>
      <c r="P561" s="74">
        <v>7.5</v>
      </c>
      <c r="Q561" s="92" t="str">
        <f t="shared" si="162"/>
        <v>6x130</v>
      </c>
      <c r="R561" s="74">
        <v>6</v>
      </c>
      <c r="S561" s="74">
        <v>130</v>
      </c>
      <c r="T561" s="74">
        <v>50</v>
      </c>
      <c r="U561" s="77">
        <v>6.2</v>
      </c>
      <c r="V561" s="93" t="s">
        <v>85</v>
      </c>
      <c r="W561" s="77">
        <v>84.1</v>
      </c>
      <c r="X561" s="76">
        <v>29.43</v>
      </c>
      <c r="Y561" s="47">
        <v>3640</v>
      </c>
      <c r="Z561" s="81" t="s">
        <v>2165</v>
      </c>
      <c r="AA561" s="72" t="s">
        <v>2845</v>
      </c>
      <c r="AB561" s="47" t="str">
        <f t="shared" si="158"/>
        <v>17x7.5, 6x130, 50 OS, 3640 lbs</v>
      </c>
      <c r="AC561" s="74" t="s">
        <v>3940</v>
      </c>
      <c r="AD561" s="46" t="str">
        <f>IF(AC561="N/A","None",VLOOKUP(AC561,ACCESSORIES!F:N,9,FALSE))</f>
        <v>Snap In</v>
      </c>
      <c r="AE561" s="82">
        <f>_xlfn.IFNA(VLOOKUP(AC561,ACCESSORIES!F:J,5,FALSE),"N/A")</f>
        <v>22</v>
      </c>
      <c r="AF561" s="80" t="s">
        <v>85</v>
      </c>
      <c r="AG561" s="73" t="s">
        <v>85</v>
      </c>
      <c r="AH561" s="73" t="s">
        <v>85</v>
      </c>
      <c r="AI561" s="73" t="s">
        <v>85</v>
      </c>
      <c r="AJ561" s="9" t="str">
        <f>_xlfn.IFNA(VLOOKUP(AI561,ACCESSORIES!F:J,5,FALSE),"N/A")</f>
        <v>N/A</v>
      </c>
      <c r="AK561" s="92" t="s">
        <v>236</v>
      </c>
      <c r="AL561" s="74" t="s">
        <v>85</v>
      </c>
      <c r="AM561" s="38" t="str">
        <f>_xlfn.IFNA(VLOOKUP(AL561,ACCESSORIES!F:J,5,FALSE),"N/A")</f>
        <v>N/A</v>
      </c>
      <c r="AN561" s="74" t="s">
        <v>85</v>
      </c>
      <c r="AO561" s="75">
        <v>16.2</v>
      </c>
      <c r="AP561" s="75">
        <v>60</v>
      </c>
      <c r="AQ561" s="74">
        <v>160</v>
      </c>
      <c r="AR561" s="34">
        <v>7</v>
      </c>
      <c r="AS561" s="34">
        <v>13.7</v>
      </c>
      <c r="AT561" s="34">
        <v>17.7</v>
      </c>
      <c r="AU561" s="34">
        <v>15</v>
      </c>
      <c r="AV561" s="34">
        <v>203.9</v>
      </c>
      <c r="AW561" s="34">
        <v>191</v>
      </c>
      <c r="AX561" s="384">
        <v>82.4</v>
      </c>
      <c r="AY561" s="382">
        <v>35.89</v>
      </c>
      <c r="AZ561" s="382">
        <v>44.2</v>
      </c>
      <c r="BA561" s="49">
        <v>25</v>
      </c>
      <c r="BB561" s="48">
        <f t="shared" si="160"/>
        <v>0.98</v>
      </c>
      <c r="BC561" s="3" t="s">
        <v>85</v>
      </c>
      <c r="BD561" s="412" t="str">
        <f>_xlfn.IFNA(VLOOKUP(BC561,ACCESSORIES!F:J,5,FALSE),"N/A")</f>
        <v>N/A</v>
      </c>
      <c r="BE561" s="3" t="s">
        <v>85</v>
      </c>
      <c r="BF561" s="412" t="str">
        <f>_xlfn.IFNA(VLOOKUP(BE561,ACCESSORIES!F:J,5,FALSE),"N/A")</f>
        <v>N/A</v>
      </c>
      <c r="BG561" s="70">
        <v>34</v>
      </c>
      <c r="BH561" s="50">
        <v>20.236220472440898</v>
      </c>
      <c r="BI561" s="50">
        <v>20.236220472440898</v>
      </c>
      <c r="BJ561" s="50">
        <v>10.4330708661417</v>
      </c>
      <c r="BK561" s="357">
        <f t="shared" si="163"/>
        <v>7.001193999999944E-2</v>
      </c>
      <c r="BL561" s="73">
        <v>36</v>
      </c>
      <c r="BM561" s="107" t="s">
        <v>10367</v>
      </c>
      <c r="BN561" s="46" t="s">
        <v>3891</v>
      </c>
      <c r="BO561" s="74" t="s">
        <v>4730</v>
      </c>
      <c r="BP561" s="74" t="s">
        <v>3907</v>
      </c>
      <c r="BQ561" s="74" t="s">
        <v>5139</v>
      </c>
      <c r="BR561" s="74" t="s">
        <v>2734</v>
      </c>
      <c r="BS561" s="74" t="s">
        <v>5140</v>
      </c>
      <c r="BT561" s="74" t="s">
        <v>5141</v>
      </c>
      <c r="BU561" s="89" t="s">
        <v>5127</v>
      </c>
      <c r="BV561" s="74" t="s">
        <v>4101</v>
      </c>
      <c r="BW561" s="74" t="s">
        <v>3909</v>
      </c>
      <c r="BX561" s="74"/>
      <c r="BY561" s="300" t="s">
        <v>6284</v>
      </c>
      <c r="BZ561" s="356" t="s">
        <v>8274</v>
      </c>
      <c r="CA561" s="300" t="s">
        <v>6287</v>
      </c>
      <c r="CB561" s="356" t="s">
        <v>8275</v>
      </c>
      <c r="CC561" s="86" t="str">
        <f t="shared" si="164"/>
        <v>MR701 Bead Grip, 17x7.5, +50mm Offset, 6x130, 84.1mm Centerbore, Matte Black</v>
      </c>
      <c r="CD561" s="74" t="s">
        <v>3719</v>
      </c>
      <c r="CE561" s="74" t="s">
        <v>3720</v>
      </c>
      <c r="CF561" s="74" t="str">
        <f t="shared" si="159"/>
        <v>TRAIL (7XX)</v>
      </c>
    </row>
    <row r="562" spans="1:84" s="36" customFormat="1" ht="15" customHeight="1">
      <c r="A562" s="22">
        <f t="shared" si="161"/>
        <v>560</v>
      </c>
      <c r="B562" s="3" t="s">
        <v>84</v>
      </c>
      <c r="C562" s="92" t="s">
        <v>1247</v>
      </c>
      <c r="D562" s="74" t="s">
        <v>5481</v>
      </c>
      <c r="E562" s="84" t="str">
        <f>CONCATENATE(LEFT(D562,5),VLOOKUP(CONCATENATE(O562,"x",P562),'WHEEL PART NUMBER GUIDE'!$B$9:$C$51,2,FALSE),VLOOKUP(CONCATENATE(Q562, W562), 'WHEEL PART NUMBER GUIDE'!$Q$6:$R$98, 2, FALSE),VLOOKUP(Z562,'WHEEL PART NUMBER GUIDE'!$J$8:$K$54,2, FALSE),IF(V562="N/A",IF(ABS(T562)&lt;10,"0"&amp;ABS(T562),ABS(T562)),CONCATENATE(LEFT(V562,1),RIGHT(V562,1))), G562, H562)</f>
        <v>MR70177556550</v>
      </c>
      <c r="F562" s="84" t="str">
        <f t="shared" si="157"/>
        <v>MR70177556550</v>
      </c>
      <c r="G562" s="83"/>
      <c r="H562" s="83"/>
      <c r="I562" s="81" t="s">
        <v>1909</v>
      </c>
      <c r="J562" s="305">
        <v>43101</v>
      </c>
      <c r="K562" s="78" t="s">
        <v>1230</v>
      </c>
      <c r="L562" s="328">
        <v>356</v>
      </c>
      <c r="M562" s="85">
        <f t="shared" si="155"/>
        <v>356</v>
      </c>
      <c r="N562" s="630"/>
      <c r="O562" s="74">
        <v>17</v>
      </c>
      <c r="P562" s="74">
        <v>7.5</v>
      </c>
      <c r="Q562" s="92" t="str">
        <f t="shared" si="162"/>
        <v>5x160</v>
      </c>
      <c r="R562" s="74">
        <v>5</v>
      </c>
      <c r="S562" s="74">
        <v>160</v>
      </c>
      <c r="T562" s="74">
        <v>50</v>
      </c>
      <c r="U562" s="77">
        <v>6.2</v>
      </c>
      <c r="V562" s="93" t="s">
        <v>85</v>
      </c>
      <c r="W562" s="77">
        <v>65</v>
      </c>
      <c r="X562" s="76">
        <v>30.17</v>
      </c>
      <c r="Y562" s="47">
        <v>3640</v>
      </c>
      <c r="Z562" s="81" t="s">
        <v>2165</v>
      </c>
      <c r="AA562" s="72" t="s">
        <v>2845</v>
      </c>
      <c r="AB562" s="47" t="str">
        <f t="shared" ref="AB562:AB610" si="173">_xlfn.CONCAT(O562,"x",P562,","," ",Q562,","," ",T562," ","OS",","," ",Y562," lbs")</f>
        <v>17x7.5, 5x160, 50 OS, 3640 lbs</v>
      </c>
      <c r="AC562" s="74" t="s">
        <v>3940</v>
      </c>
      <c r="AD562" s="46" t="str">
        <f>IF(AC562="N/A","None",VLOOKUP(AC562,ACCESSORIES!F:N,9,FALSE))</f>
        <v>Snap In</v>
      </c>
      <c r="AE562" s="82">
        <f>_xlfn.IFNA(VLOOKUP(AC562,ACCESSORIES!F:J,5,FALSE),"N/A")</f>
        <v>22</v>
      </c>
      <c r="AF562" s="80" t="s">
        <v>85</v>
      </c>
      <c r="AG562" s="73" t="s">
        <v>85</v>
      </c>
      <c r="AH562" s="73" t="s">
        <v>85</v>
      </c>
      <c r="AI562" s="73" t="s">
        <v>85</v>
      </c>
      <c r="AJ562" s="9" t="str">
        <f>_xlfn.IFNA(VLOOKUP(AI562,ACCESSORIES!F:J,5,FALSE),"N/A")</f>
        <v>N/A</v>
      </c>
      <c r="AK562" s="92" t="s">
        <v>236</v>
      </c>
      <c r="AL562" s="74" t="s">
        <v>85</v>
      </c>
      <c r="AM562" s="38" t="str">
        <f>_xlfn.IFNA(VLOOKUP(AL562,ACCESSORIES!F:J,5,FALSE),"N/A")</f>
        <v>N/A</v>
      </c>
      <c r="AN562" s="74" t="s">
        <v>85</v>
      </c>
      <c r="AO562" s="75">
        <v>16.2</v>
      </c>
      <c r="AP562" s="75">
        <v>60</v>
      </c>
      <c r="AQ562" s="74">
        <v>190</v>
      </c>
      <c r="AR562" s="34">
        <v>0</v>
      </c>
      <c r="AS562" s="34">
        <v>3.5</v>
      </c>
      <c r="AT562" s="34">
        <v>15.7</v>
      </c>
      <c r="AU562" s="34">
        <v>15</v>
      </c>
      <c r="AV562" s="34">
        <v>203.9</v>
      </c>
      <c r="AW562" s="34">
        <v>192</v>
      </c>
      <c r="AX562" s="384">
        <v>65</v>
      </c>
      <c r="AY562" s="382">
        <v>44.2</v>
      </c>
      <c r="AZ562" s="382">
        <v>44.2</v>
      </c>
      <c r="BA562" s="49">
        <v>25</v>
      </c>
      <c r="BB562" s="48">
        <f t="shared" si="160"/>
        <v>0.98</v>
      </c>
      <c r="BC562" s="3" t="s">
        <v>85</v>
      </c>
      <c r="BD562" s="412" t="str">
        <f>_xlfn.IFNA(VLOOKUP(BC562,ACCESSORIES!F:J,5,FALSE),"N/A")</f>
        <v>N/A</v>
      </c>
      <c r="BE562" s="3" t="s">
        <v>85</v>
      </c>
      <c r="BF562" s="412" t="str">
        <f>_xlfn.IFNA(VLOOKUP(BE562,ACCESSORIES!F:J,5,FALSE),"N/A")</f>
        <v>N/A</v>
      </c>
      <c r="BG562" s="70">
        <v>35</v>
      </c>
      <c r="BH562" s="50">
        <v>20.236220472440898</v>
      </c>
      <c r="BI562" s="50">
        <v>20.236220472440898</v>
      </c>
      <c r="BJ562" s="50">
        <v>10.4330708661417</v>
      </c>
      <c r="BK562" s="357">
        <f t="shared" si="163"/>
        <v>7.001193999999944E-2</v>
      </c>
      <c r="BL562" s="73">
        <v>36</v>
      </c>
      <c r="BM562" s="107" t="s">
        <v>10367</v>
      </c>
      <c r="BN562" s="46" t="s">
        <v>3891</v>
      </c>
      <c r="BO562" s="74" t="s">
        <v>4730</v>
      </c>
      <c r="BP562" s="74" t="s">
        <v>3907</v>
      </c>
      <c r="BQ562" s="74" t="s">
        <v>5139</v>
      </c>
      <c r="BR562" s="74" t="s">
        <v>2734</v>
      </c>
      <c r="BS562" s="74" t="s">
        <v>5140</v>
      </c>
      <c r="BT562" s="74" t="s">
        <v>5141</v>
      </c>
      <c r="BU562" s="89" t="s">
        <v>5127</v>
      </c>
      <c r="BV562" s="74" t="s">
        <v>4101</v>
      </c>
      <c r="BW562" s="74" t="s">
        <v>3909</v>
      </c>
      <c r="BX562" s="74"/>
      <c r="BY562" s="300" t="s">
        <v>8280</v>
      </c>
      <c r="BZ562" s="356" t="s">
        <v>8281</v>
      </c>
      <c r="CA562" s="300" t="s">
        <v>8282</v>
      </c>
      <c r="CB562" s="356" t="s">
        <v>8283</v>
      </c>
      <c r="CC562" s="86" t="str">
        <f t="shared" si="164"/>
        <v>MR701 Bead Grip, 17x7.5, +50mm Offset, 5x160, 65mm Centerbore, Matte Black</v>
      </c>
      <c r="CD562" s="74" t="s">
        <v>3719</v>
      </c>
      <c r="CE562" s="74" t="s">
        <v>3720</v>
      </c>
      <c r="CF562" s="74" t="str">
        <f t="shared" si="159"/>
        <v>TRAIL (7XX)</v>
      </c>
    </row>
    <row r="563" spans="1:84" s="36" customFormat="1" ht="15" customHeight="1">
      <c r="A563" s="22">
        <f t="shared" si="161"/>
        <v>561</v>
      </c>
      <c r="B563" s="3" t="s">
        <v>84</v>
      </c>
      <c r="C563" s="92" t="s">
        <v>1247</v>
      </c>
      <c r="D563" s="74" t="s">
        <v>5481</v>
      </c>
      <c r="E563" s="129" t="str">
        <f>CONCATENATE(LEFT(D563,5),VLOOKUP(CONCATENATE(O563,"x",P563),'WHEEL PART NUMBER GUIDE'!$B$9:$C$51,2,FALSE),VLOOKUP(CONCATENATE(Q563, W563), 'WHEEL PART NUMBER GUIDE'!$Q$6:$R$98, 2, FALSE),VLOOKUP(Z563,'WHEEL PART NUMBER GUIDE'!$J$8:$K$54,2, FALSE),IF(V563="N/A",IF(ABS(T563)&lt;10,"0"&amp;ABS(T563),ABS(T563)),CONCATENATE(LEFT(V563,1),RIGHT(V563,1))), G563, H563)</f>
        <v>MR70178550300</v>
      </c>
      <c r="F563" s="84" t="str">
        <f t="shared" si="157"/>
        <v>MR70178550300</v>
      </c>
      <c r="G563" s="83"/>
      <c r="H563" s="83"/>
      <c r="I563" s="81" t="s">
        <v>6647</v>
      </c>
      <c r="J563" s="102">
        <v>45128.425861122683</v>
      </c>
      <c r="K563" s="16" t="s">
        <v>1230</v>
      </c>
      <c r="L563" s="328">
        <v>366</v>
      </c>
      <c r="M563" s="85">
        <f t="shared" si="155"/>
        <v>366</v>
      </c>
      <c r="N563" s="630"/>
      <c r="O563" s="74">
        <v>17</v>
      </c>
      <c r="P563" s="74">
        <v>8.5</v>
      </c>
      <c r="Q563" s="92" t="str">
        <f t="shared" si="162"/>
        <v>5x5</v>
      </c>
      <c r="R563" s="74">
        <v>5</v>
      </c>
      <c r="S563" s="74">
        <v>5</v>
      </c>
      <c r="T563" s="74">
        <v>0</v>
      </c>
      <c r="U563" s="77">
        <v>4.75</v>
      </c>
      <c r="V563" s="93" t="s">
        <v>85</v>
      </c>
      <c r="W563" s="77">
        <v>71.5</v>
      </c>
      <c r="X563" s="76">
        <v>31.69</v>
      </c>
      <c r="Y563" s="47">
        <v>2650</v>
      </c>
      <c r="Z563" s="81" t="s">
        <v>5147</v>
      </c>
      <c r="AA563" s="72" t="s">
        <v>173</v>
      </c>
      <c r="AB563" s="47" t="str">
        <f t="shared" si="173"/>
        <v>17x8.5, 5x5, 0 OS, 2650 lbs</v>
      </c>
      <c r="AC563" s="74" t="s">
        <v>7162</v>
      </c>
      <c r="AD563" s="46" t="str">
        <f>IF(AC563="N/A","None",VLOOKUP(AC563,ACCESSORIES!F:N,9,FALSE))</f>
        <v>Snap In</v>
      </c>
      <c r="AE563" s="82">
        <f>_xlfn.IFNA(VLOOKUP(AC563,ACCESSORIES!F:J,5,FALSE),"N/A")</f>
        <v>22</v>
      </c>
      <c r="AF563" s="80" t="s">
        <v>85</v>
      </c>
      <c r="AG563" s="73" t="s">
        <v>85</v>
      </c>
      <c r="AH563" s="73" t="s">
        <v>85</v>
      </c>
      <c r="AI563" s="73" t="s">
        <v>85</v>
      </c>
      <c r="AJ563" s="9" t="str">
        <f>_xlfn.IFNA(VLOOKUP(AI563,ACCESSORIES!F:J,5,FALSE),"N/A")</f>
        <v>N/A</v>
      </c>
      <c r="AK563" s="92" t="s">
        <v>236</v>
      </c>
      <c r="AL563" s="74" t="s">
        <v>85</v>
      </c>
      <c r="AM563" s="38" t="str">
        <f>_xlfn.IFNA(VLOOKUP(AL563,ACCESSORIES!F:J,5,FALSE),"N/A")</f>
        <v>N/A</v>
      </c>
      <c r="AN563" s="74" t="s">
        <v>85</v>
      </c>
      <c r="AO563" s="75">
        <v>16.2</v>
      </c>
      <c r="AP563" s="75">
        <v>60</v>
      </c>
      <c r="AQ563" s="74">
        <v>157</v>
      </c>
      <c r="AR563" s="34">
        <v>16</v>
      </c>
      <c r="AS563" s="34">
        <v>29</v>
      </c>
      <c r="AT563" s="34">
        <v>43.6</v>
      </c>
      <c r="AU563" s="34">
        <v>50.6</v>
      </c>
      <c r="AV563" s="34">
        <v>208</v>
      </c>
      <c r="AW563" s="34">
        <v>204.5</v>
      </c>
      <c r="AX563" s="384">
        <v>71.5</v>
      </c>
      <c r="AY563" s="382">
        <v>43.45</v>
      </c>
      <c r="AZ563" s="382">
        <v>43.45</v>
      </c>
      <c r="BA563" s="49">
        <v>46</v>
      </c>
      <c r="BB563" s="48">
        <f t="shared" si="160"/>
        <v>1.81</v>
      </c>
      <c r="BC563" s="3" t="s">
        <v>85</v>
      </c>
      <c r="BD563" s="412" t="str">
        <f>_xlfn.IFNA(VLOOKUP(BC563,ACCESSORIES!F:J,5,FALSE),"N/A")</f>
        <v>N/A</v>
      </c>
      <c r="BE563" s="3" t="s">
        <v>85</v>
      </c>
      <c r="BF563" s="412" t="str">
        <f>_xlfn.IFNA(VLOOKUP(BE563,ACCESSORIES!F:J,5,FALSE),"N/A")</f>
        <v>N/A</v>
      </c>
      <c r="BG563" s="70">
        <v>37</v>
      </c>
      <c r="BH563" s="50">
        <v>20.236220472440898</v>
      </c>
      <c r="BI563" s="50">
        <v>20.236220472440898</v>
      </c>
      <c r="BJ563" s="50">
        <v>11.417322834645701</v>
      </c>
      <c r="BK563" s="357">
        <f t="shared" si="163"/>
        <v>7.6616839999999839E-2</v>
      </c>
      <c r="BL563" s="73">
        <v>36</v>
      </c>
      <c r="BM563" s="107" t="s">
        <v>10367</v>
      </c>
      <c r="BN563" s="46" t="s">
        <v>3891</v>
      </c>
      <c r="BO563" s="74" t="s">
        <v>4730</v>
      </c>
      <c r="BP563" s="74" t="s">
        <v>3907</v>
      </c>
      <c r="BQ563" s="74" t="s">
        <v>5139</v>
      </c>
      <c r="BR563" s="74" t="s">
        <v>2734</v>
      </c>
      <c r="BS563" s="74" t="s">
        <v>5140</v>
      </c>
      <c r="BT563" s="74" t="s">
        <v>5141</v>
      </c>
      <c r="BU563" s="89" t="s">
        <v>5127</v>
      </c>
      <c r="BV563" s="74" t="s">
        <v>4101</v>
      </c>
      <c r="BW563" s="74" t="s">
        <v>3909</v>
      </c>
      <c r="BX563" s="74"/>
      <c r="BY563" s="300"/>
      <c r="BZ563" s="356"/>
      <c r="CA563" s="300"/>
      <c r="CB563" s="356"/>
      <c r="CC563" s="86" t="str">
        <f t="shared" si="164"/>
        <v>MR701 Bead Grip, 17x8.5, 0mm Offset, 5x5, 71.5mm Centerbore, Machined - Clear Coat</v>
      </c>
      <c r="CD563" s="74" t="s">
        <v>3719</v>
      </c>
      <c r="CE563" s="74" t="s">
        <v>3720</v>
      </c>
      <c r="CF563" s="74" t="str">
        <f t="shared" si="159"/>
        <v>TRAIL (7XX)</v>
      </c>
    </row>
    <row r="564" spans="1:84" s="36" customFormat="1" ht="15" customHeight="1">
      <c r="A564" s="22">
        <f t="shared" si="161"/>
        <v>562</v>
      </c>
      <c r="B564" s="3" t="s">
        <v>84</v>
      </c>
      <c r="C564" s="92" t="s">
        <v>1247</v>
      </c>
      <c r="D564" s="74" t="s">
        <v>5481</v>
      </c>
      <c r="E564" s="129" t="str">
        <f>CONCATENATE(LEFT(D564,5),VLOOKUP(CONCATENATE(O564,"x",P564),'WHEEL PART NUMBER GUIDE'!$B$9:$C$51,2,FALSE),VLOOKUP(CONCATENATE(Q564, W564), 'WHEEL PART NUMBER GUIDE'!$Q$6:$R$98, 2, FALSE),VLOOKUP(Z564,'WHEEL PART NUMBER GUIDE'!$J$8:$K$54,2, FALSE),IF(V564="N/A",IF(ABS(T564)&lt;10,"0"&amp;ABS(T564),ABS(T564)),CONCATENATE(LEFT(V564,1),RIGHT(V564,1))), G564, H564)</f>
        <v>MR70178550500</v>
      </c>
      <c r="F564" s="84" t="str">
        <f t="shared" si="157"/>
        <v>MR70178550500</v>
      </c>
      <c r="G564" s="83"/>
      <c r="H564" s="83"/>
      <c r="I564" s="81" t="s">
        <v>1911</v>
      </c>
      <c r="J564" s="305">
        <v>43101</v>
      </c>
      <c r="K564" s="16" t="s">
        <v>1230</v>
      </c>
      <c r="L564" s="328">
        <v>366</v>
      </c>
      <c r="M564" s="85">
        <f t="shared" si="155"/>
        <v>366</v>
      </c>
      <c r="N564" s="630"/>
      <c r="O564" s="74">
        <v>17</v>
      </c>
      <c r="P564" s="74">
        <v>8.5</v>
      </c>
      <c r="Q564" s="92" t="str">
        <f t="shared" si="162"/>
        <v>5x5</v>
      </c>
      <c r="R564" s="74">
        <v>5</v>
      </c>
      <c r="S564" s="74">
        <v>5</v>
      </c>
      <c r="T564" s="74">
        <v>0</v>
      </c>
      <c r="U564" s="77">
        <v>4.75</v>
      </c>
      <c r="V564" s="93" t="s">
        <v>85</v>
      </c>
      <c r="W564" s="77">
        <v>71.5</v>
      </c>
      <c r="X564" s="76">
        <v>31.69</v>
      </c>
      <c r="Y564" s="47">
        <v>2650</v>
      </c>
      <c r="Z564" s="81" t="s">
        <v>2165</v>
      </c>
      <c r="AA564" s="72" t="s">
        <v>2845</v>
      </c>
      <c r="AB564" s="47" t="str">
        <f t="shared" si="173"/>
        <v>17x8.5, 5x5, 0 OS, 2650 lbs</v>
      </c>
      <c r="AC564" s="74" t="s">
        <v>3940</v>
      </c>
      <c r="AD564" s="46" t="str">
        <f>IF(AC564="N/A","None",VLOOKUP(AC564,ACCESSORIES!F:N,9,FALSE))</f>
        <v>Snap In</v>
      </c>
      <c r="AE564" s="82">
        <f>_xlfn.IFNA(VLOOKUP(AC564,ACCESSORIES!F:J,5,FALSE),"N/A")</f>
        <v>22</v>
      </c>
      <c r="AF564" s="80" t="s">
        <v>85</v>
      </c>
      <c r="AG564" s="73" t="s">
        <v>85</v>
      </c>
      <c r="AH564" s="73" t="s">
        <v>85</v>
      </c>
      <c r="AI564" s="73" t="s">
        <v>85</v>
      </c>
      <c r="AJ564" s="9" t="str">
        <f>_xlfn.IFNA(VLOOKUP(AI564,ACCESSORIES!F:J,5,FALSE),"N/A")</f>
        <v>N/A</v>
      </c>
      <c r="AK564" s="92" t="s">
        <v>236</v>
      </c>
      <c r="AL564" s="74" t="s">
        <v>85</v>
      </c>
      <c r="AM564" s="38" t="str">
        <f>_xlfn.IFNA(VLOOKUP(AL564,ACCESSORIES!F:J,5,FALSE),"N/A")</f>
        <v>N/A</v>
      </c>
      <c r="AN564" s="74" t="s">
        <v>85</v>
      </c>
      <c r="AO564" s="75">
        <v>16.2</v>
      </c>
      <c r="AP564" s="75">
        <v>60</v>
      </c>
      <c r="AQ564" s="74">
        <v>157</v>
      </c>
      <c r="AR564" s="34">
        <v>16</v>
      </c>
      <c r="AS564" s="34">
        <v>29</v>
      </c>
      <c r="AT564" s="34">
        <v>43.6</v>
      </c>
      <c r="AU564" s="34">
        <v>50.6</v>
      </c>
      <c r="AV564" s="34">
        <v>208</v>
      </c>
      <c r="AW564" s="34">
        <v>204.5</v>
      </c>
      <c r="AX564" s="384">
        <v>71.5</v>
      </c>
      <c r="AY564" s="382">
        <v>43.45</v>
      </c>
      <c r="AZ564" s="382">
        <v>43.45</v>
      </c>
      <c r="BA564" s="49">
        <v>46</v>
      </c>
      <c r="BB564" s="48">
        <f t="shared" si="160"/>
        <v>1.81</v>
      </c>
      <c r="BC564" s="3" t="s">
        <v>85</v>
      </c>
      <c r="BD564" s="412" t="str">
        <f>_xlfn.IFNA(VLOOKUP(BC564,ACCESSORIES!F:J,5,FALSE),"N/A")</f>
        <v>N/A</v>
      </c>
      <c r="BE564" s="3" t="s">
        <v>85</v>
      </c>
      <c r="BF564" s="412" t="str">
        <f>_xlfn.IFNA(VLOOKUP(BE564,ACCESSORIES!F:J,5,FALSE),"N/A")</f>
        <v>N/A</v>
      </c>
      <c r="BG564" s="70">
        <v>37</v>
      </c>
      <c r="BH564" s="50">
        <v>20.236220472440898</v>
      </c>
      <c r="BI564" s="50">
        <v>20.236220472440898</v>
      </c>
      <c r="BJ564" s="50">
        <v>11.417322834645701</v>
      </c>
      <c r="BK564" s="357">
        <f t="shared" si="163"/>
        <v>7.6616839999999839E-2</v>
      </c>
      <c r="BL564" s="73">
        <v>36</v>
      </c>
      <c r="BM564" s="107" t="s">
        <v>10367</v>
      </c>
      <c r="BN564" s="46" t="s">
        <v>3891</v>
      </c>
      <c r="BO564" s="74" t="s">
        <v>4730</v>
      </c>
      <c r="BP564" s="74" t="s">
        <v>3907</v>
      </c>
      <c r="BQ564" s="74" t="s">
        <v>5139</v>
      </c>
      <c r="BR564" s="74" t="s">
        <v>2734</v>
      </c>
      <c r="BS564" s="74" t="s">
        <v>5140</v>
      </c>
      <c r="BT564" s="74" t="s">
        <v>5141</v>
      </c>
      <c r="BU564" s="89" t="s">
        <v>5127</v>
      </c>
      <c r="BV564" s="74" t="s">
        <v>4101</v>
      </c>
      <c r="BW564" s="74" t="s">
        <v>3909</v>
      </c>
      <c r="BX564" s="74"/>
      <c r="BY564" s="300" t="s">
        <v>8280</v>
      </c>
      <c r="BZ564" s="356" t="s">
        <v>8281</v>
      </c>
      <c r="CA564" s="300" t="s">
        <v>8282</v>
      </c>
      <c r="CB564" s="356" t="s">
        <v>8283</v>
      </c>
      <c r="CC564" s="86" t="str">
        <f t="shared" si="164"/>
        <v>MR701 Bead Grip, 17x8.5, 0mm Offset, 5x5, 71.5mm Centerbore, Matte Black</v>
      </c>
      <c r="CD564" s="74" t="s">
        <v>3719</v>
      </c>
      <c r="CE564" s="74" t="s">
        <v>3720</v>
      </c>
      <c r="CF564" s="74" t="str">
        <f t="shared" si="159"/>
        <v>TRAIL (7XX)</v>
      </c>
    </row>
    <row r="565" spans="1:84" s="36" customFormat="1" ht="15" customHeight="1">
      <c r="A565" s="22">
        <f t="shared" si="161"/>
        <v>563</v>
      </c>
      <c r="B565" s="3" t="s">
        <v>84</v>
      </c>
      <c r="C565" s="92" t="s">
        <v>1247</v>
      </c>
      <c r="D565" s="74" t="s">
        <v>5481</v>
      </c>
      <c r="E565" s="129" t="str">
        <f>CONCATENATE(LEFT(D565,5),VLOOKUP(CONCATENATE(O565,"x",P565),'WHEEL PART NUMBER GUIDE'!$B$9:$C$51,2,FALSE),VLOOKUP(CONCATENATE(Q565, W565), 'WHEEL PART NUMBER GUIDE'!$Q$6:$R$98, 2, FALSE),VLOOKUP(Z565,'WHEEL PART NUMBER GUIDE'!$J$8:$K$54,2, FALSE),IF(V565="N/A",IF(ABS(T565)&lt;10,"0"&amp;ABS(T565),ABS(T565)),CONCATENATE(LEFT(V565,1),RIGHT(V565,1))), G565, H565)</f>
        <v>MR70178558500</v>
      </c>
      <c r="F565" s="84" t="str">
        <f t="shared" si="157"/>
        <v>MR70178558500</v>
      </c>
      <c r="G565" s="83"/>
      <c r="H565" s="83"/>
      <c r="I565" s="81" t="s">
        <v>1915</v>
      </c>
      <c r="J565" s="305">
        <v>43101</v>
      </c>
      <c r="K565" s="16" t="s">
        <v>1230</v>
      </c>
      <c r="L565" s="328">
        <v>366</v>
      </c>
      <c r="M565" s="85">
        <f t="shared" si="155"/>
        <v>366</v>
      </c>
      <c r="N565" s="630"/>
      <c r="O565" s="74">
        <v>17</v>
      </c>
      <c r="P565" s="74">
        <v>8.5</v>
      </c>
      <c r="Q565" s="92" t="str">
        <f t="shared" si="162"/>
        <v>5x150</v>
      </c>
      <c r="R565" s="74">
        <v>5</v>
      </c>
      <c r="S565" s="74">
        <v>150</v>
      </c>
      <c r="T565" s="74">
        <v>0</v>
      </c>
      <c r="U565" s="77">
        <v>4.75</v>
      </c>
      <c r="V565" s="93" t="s">
        <v>85</v>
      </c>
      <c r="W565" s="77">
        <v>110.5</v>
      </c>
      <c r="X565" s="76">
        <v>31.16</v>
      </c>
      <c r="Y565" s="47">
        <v>2650</v>
      </c>
      <c r="Z565" s="81" t="s">
        <v>2165</v>
      </c>
      <c r="AA565" s="72" t="s">
        <v>2845</v>
      </c>
      <c r="AB565" s="47" t="str">
        <f t="shared" si="173"/>
        <v>17x8.5, 5x150, 0 OS, 2650 lbs</v>
      </c>
      <c r="AC565" s="74" t="s">
        <v>3941</v>
      </c>
      <c r="AD565" s="46" t="str">
        <f>IF(AC565="N/A","None",VLOOKUP(AC565,ACCESSORIES!F:N,9,FALSE))</f>
        <v>Snap In</v>
      </c>
      <c r="AE565" s="82">
        <f>_xlfn.IFNA(VLOOKUP(AC565,ACCESSORIES!F:J,5,FALSE),"N/A")</f>
        <v>22</v>
      </c>
      <c r="AF565" s="80" t="s">
        <v>85</v>
      </c>
      <c r="AG565" s="73" t="s">
        <v>85</v>
      </c>
      <c r="AH565" s="73" t="s">
        <v>85</v>
      </c>
      <c r="AI565" s="73" t="s">
        <v>85</v>
      </c>
      <c r="AJ565" s="9" t="str">
        <f>_xlfn.IFNA(VLOOKUP(AI565,ACCESSORIES!F:J,5,FALSE),"N/A")</f>
        <v>N/A</v>
      </c>
      <c r="AK565" s="92" t="s">
        <v>236</v>
      </c>
      <c r="AL565" s="74" t="s">
        <v>85</v>
      </c>
      <c r="AM565" s="38" t="str">
        <f>_xlfn.IFNA(VLOOKUP(AL565,ACCESSORIES!F:J,5,FALSE),"N/A")</f>
        <v>N/A</v>
      </c>
      <c r="AN565" s="74" t="s">
        <v>85</v>
      </c>
      <c r="AO565" s="75">
        <v>16.2</v>
      </c>
      <c r="AP565" s="75">
        <v>60</v>
      </c>
      <c r="AQ565" s="74">
        <v>178</v>
      </c>
      <c r="AR565" s="34">
        <v>0</v>
      </c>
      <c r="AS565" s="34">
        <v>14</v>
      </c>
      <c r="AT565" s="34">
        <v>43</v>
      </c>
      <c r="AU565" s="34">
        <v>50</v>
      </c>
      <c r="AV565" s="34">
        <v>208</v>
      </c>
      <c r="AW565" s="34">
        <v>204.5</v>
      </c>
      <c r="AX565" s="384">
        <v>103.36</v>
      </c>
      <c r="AY565" s="382">
        <v>35.92</v>
      </c>
      <c r="AZ565" s="382">
        <v>44.19</v>
      </c>
      <c r="BA565" s="49">
        <v>46</v>
      </c>
      <c r="BB565" s="48">
        <f t="shared" si="160"/>
        <v>1.81</v>
      </c>
      <c r="BC565" s="3" t="s">
        <v>85</v>
      </c>
      <c r="BD565" s="412" t="str">
        <f>_xlfn.IFNA(VLOOKUP(BC565,ACCESSORIES!F:J,5,FALSE),"N/A")</f>
        <v>N/A</v>
      </c>
      <c r="BE565" s="3" t="s">
        <v>85</v>
      </c>
      <c r="BF565" s="412" t="str">
        <f>_xlfn.IFNA(VLOOKUP(BE565,ACCESSORIES!F:J,5,FALSE),"N/A")</f>
        <v>N/A</v>
      </c>
      <c r="BG565" s="70">
        <v>36</v>
      </c>
      <c r="BH565" s="50">
        <v>20.236220472440898</v>
      </c>
      <c r="BI565" s="50">
        <v>20.236220472440898</v>
      </c>
      <c r="BJ565" s="50">
        <v>11.417322834645701</v>
      </c>
      <c r="BK565" s="357">
        <f t="shared" si="163"/>
        <v>7.6616839999999839E-2</v>
      </c>
      <c r="BL565" s="73">
        <v>36</v>
      </c>
      <c r="BM565" s="107" t="s">
        <v>10367</v>
      </c>
      <c r="BN565" s="46" t="s">
        <v>3891</v>
      </c>
      <c r="BO565" s="74" t="s">
        <v>4730</v>
      </c>
      <c r="BP565" s="74" t="s">
        <v>3907</v>
      </c>
      <c r="BQ565" s="74" t="s">
        <v>5139</v>
      </c>
      <c r="BR565" s="74" t="s">
        <v>2734</v>
      </c>
      <c r="BS565" s="74" t="s">
        <v>5140</v>
      </c>
      <c r="BT565" s="74" t="s">
        <v>5141</v>
      </c>
      <c r="BU565" s="89" t="s">
        <v>5127</v>
      </c>
      <c r="BV565" s="74" t="s">
        <v>4101</v>
      </c>
      <c r="BW565" s="74" t="s">
        <v>3909</v>
      </c>
      <c r="BX565" s="74"/>
      <c r="BY565" s="300" t="s">
        <v>8280</v>
      </c>
      <c r="BZ565" s="356" t="s">
        <v>8281</v>
      </c>
      <c r="CA565" s="300" t="s">
        <v>8282</v>
      </c>
      <c r="CB565" s="356" t="s">
        <v>8283</v>
      </c>
      <c r="CC565" s="86" t="str">
        <f t="shared" si="164"/>
        <v>MR701 Bead Grip, 17x8.5, 0mm Offset, 5x150, 110.5mm Centerbore, Matte Black</v>
      </c>
      <c r="CD565" s="74" t="s">
        <v>3719</v>
      </c>
      <c r="CE565" s="74" t="s">
        <v>3720</v>
      </c>
      <c r="CF565" s="74" t="str">
        <f t="shared" si="159"/>
        <v>TRAIL (7XX)</v>
      </c>
    </row>
    <row r="566" spans="1:84" s="36" customFormat="1" ht="15" customHeight="1">
      <c r="A566" s="22">
        <f t="shared" si="161"/>
        <v>564</v>
      </c>
      <c r="B566" s="3" t="s">
        <v>84</v>
      </c>
      <c r="C566" s="92" t="s">
        <v>1247</v>
      </c>
      <c r="D566" s="74" t="s">
        <v>5481</v>
      </c>
      <c r="E566" s="129" t="str">
        <f>CONCATENATE(LEFT(D566,5),VLOOKUP(CONCATENATE(O566,"x",P566),'WHEEL PART NUMBER GUIDE'!$B$9:$C$51,2,FALSE),VLOOKUP(CONCATENATE(Q566, W566), 'WHEEL PART NUMBER GUIDE'!$Q$6:$R$98, 2, FALSE),VLOOKUP(Z566,'WHEEL PART NUMBER GUIDE'!$J$8:$K$54,2, FALSE),IF(V566="N/A",IF(ABS(T566)&lt;10,"0"&amp;ABS(T566),ABS(T566)),CONCATENATE(LEFT(V566,1),RIGHT(V566,1))), G566, H566)</f>
        <v>MR70178558900</v>
      </c>
      <c r="F566" s="84" t="str">
        <f t="shared" si="157"/>
        <v>MR70178558900</v>
      </c>
      <c r="G566" s="83"/>
      <c r="H566" s="83"/>
      <c r="I566" s="81" t="s">
        <v>1916</v>
      </c>
      <c r="J566" s="305">
        <v>43101</v>
      </c>
      <c r="K566" s="16" t="s">
        <v>1230</v>
      </c>
      <c r="L566" s="328">
        <v>366</v>
      </c>
      <c r="M566" s="85">
        <f t="shared" si="155"/>
        <v>366</v>
      </c>
      <c r="N566" s="630"/>
      <c r="O566" s="74">
        <v>17</v>
      </c>
      <c r="P566" s="74">
        <v>8.5</v>
      </c>
      <c r="Q566" s="92" t="str">
        <f t="shared" si="162"/>
        <v>5x150</v>
      </c>
      <c r="R566" s="74">
        <v>5</v>
      </c>
      <c r="S566" s="74">
        <v>150</v>
      </c>
      <c r="T566" s="74">
        <v>0</v>
      </c>
      <c r="U566" s="77">
        <v>4.75</v>
      </c>
      <c r="V566" s="93" t="s">
        <v>85</v>
      </c>
      <c r="W566" s="77">
        <v>110.5</v>
      </c>
      <c r="X566" s="76">
        <v>31.16</v>
      </c>
      <c r="Y566" s="47">
        <v>2650</v>
      </c>
      <c r="Z566" s="81" t="s">
        <v>2168</v>
      </c>
      <c r="AA566" s="71" t="s">
        <v>2846</v>
      </c>
      <c r="AB566" s="47" t="str">
        <f t="shared" si="173"/>
        <v>17x8.5, 5x150, 0 OS, 2650 lbs</v>
      </c>
      <c r="AC566" s="74" t="s">
        <v>3941</v>
      </c>
      <c r="AD566" s="46" t="str">
        <f>IF(AC566="N/A","None",VLOOKUP(AC566,ACCESSORIES!F:N,9,FALSE))</f>
        <v>Snap In</v>
      </c>
      <c r="AE566" s="82">
        <f>_xlfn.IFNA(VLOOKUP(AC566,ACCESSORIES!F:J,5,FALSE),"N/A")</f>
        <v>22</v>
      </c>
      <c r="AF566" s="80" t="s">
        <v>85</v>
      </c>
      <c r="AG566" s="73" t="s">
        <v>85</v>
      </c>
      <c r="AH566" s="73" t="s">
        <v>85</v>
      </c>
      <c r="AI566" s="73" t="s">
        <v>85</v>
      </c>
      <c r="AJ566" s="9" t="str">
        <f>_xlfn.IFNA(VLOOKUP(AI566,ACCESSORIES!F:J,5,FALSE),"N/A")</f>
        <v>N/A</v>
      </c>
      <c r="AK566" s="92" t="s">
        <v>236</v>
      </c>
      <c r="AL566" s="74" t="s">
        <v>85</v>
      </c>
      <c r="AM566" s="38" t="str">
        <f>_xlfn.IFNA(VLOOKUP(AL566,ACCESSORIES!F:J,5,FALSE),"N/A")</f>
        <v>N/A</v>
      </c>
      <c r="AN566" s="74" t="s">
        <v>85</v>
      </c>
      <c r="AO566" s="75">
        <v>16.2</v>
      </c>
      <c r="AP566" s="75">
        <v>60</v>
      </c>
      <c r="AQ566" s="74">
        <v>178</v>
      </c>
      <c r="AR566" s="34">
        <v>0</v>
      </c>
      <c r="AS566" s="34">
        <v>14</v>
      </c>
      <c r="AT566" s="34">
        <v>43</v>
      </c>
      <c r="AU566" s="34">
        <v>50</v>
      </c>
      <c r="AV566" s="34">
        <v>208</v>
      </c>
      <c r="AW566" s="34">
        <v>204.5</v>
      </c>
      <c r="AX566" s="384">
        <v>103.36</v>
      </c>
      <c r="AY566" s="382">
        <v>35.92</v>
      </c>
      <c r="AZ566" s="382">
        <v>44.19</v>
      </c>
      <c r="BA566" s="49">
        <v>46</v>
      </c>
      <c r="BB566" s="48">
        <f t="shared" si="160"/>
        <v>1.81</v>
      </c>
      <c r="BC566" s="3" t="s">
        <v>85</v>
      </c>
      <c r="BD566" s="412" t="str">
        <f>_xlfn.IFNA(VLOOKUP(BC566,ACCESSORIES!F:J,5,FALSE),"N/A")</f>
        <v>N/A</v>
      </c>
      <c r="BE566" s="3" t="s">
        <v>85</v>
      </c>
      <c r="BF566" s="412" t="str">
        <f>_xlfn.IFNA(VLOOKUP(BE566,ACCESSORIES!F:J,5,FALSE),"N/A")</f>
        <v>N/A</v>
      </c>
      <c r="BG566" s="70">
        <v>35</v>
      </c>
      <c r="BH566" s="50">
        <v>20.236220472440898</v>
      </c>
      <c r="BI566" s="50">
        <v>20.236220472440898</v>
      </c>
      <c r="BJ566" s="50">
        <v>11.417322834645701</v>
      </c>
      <c r="BK566" s="357">
        <f t="shared" si="163"/>
        <v>7.6616839999999839E-2</v>
      </c>
      <c r="BL566" s="73">
        <v>36</v>
      </c>
      <c r="BM566" s="107" t="s">
        <v>10367</v>
      </c>
      <c r="BN566" s="46" t="s">
        <v>3891</v>
      </c>
      <c r="BO566" s="74" t="s">
        <v>4730</v>
      </c>
      <c r="BP566" s="74" t="s">
        <v>3907</v>
      </c>
      <c r="BQ566" s="74" t="s">
        <v>5139</v>
      </c>
      <c r="BR566" s="74" t="s">
        <v>2734</v>
      </c>
      <c r="BS566" s="74" t="s">
        <v>5140</v>
      </c>
      <c r="BT566" s="74" t="s">
        <v>5141</v>
      </c>
      <c r="BU566" s="89" t="s">
        <v>5127</v>
      </c>
      <c r="BV566" s="74" t="s">
        <v>4101</v>
      </c>
      <c r="BW566" s="74" t="s">
        <v>3909</v>
      </c>
      <c r="BX566" s="74"/>
      <c r="BY566" s="300" t="s">
        <v>6275</v>
      </c>
      <c r="BZ566" s="356" t="s">
        <v>8292</v>
      </c>
      <c r="CA566" s="300" t="s">
        <v>6277</v>
      </c>
      <c r="CB566" s="356" t="s">
        <v>8293</v>
      </c>
      <c r="CC566" s="86" t="str">
        <f t="shared" si="164"/>
        <v>MR701 Bead Grip, 17x8.5, 0mm Offset, 5x150, 110.5mm Centerbore, Method Bronze</v>
      </c>
      <c r="CD566" s="74" t="s">
        <v>3719</v>
      </c>
      <c r="CE566" s="74" t="s">
        <v>3720</v>
      </c>
      <c r="CF566" s="74" t="str">
        <f t="shared" ref="CF566:CF614" si="174">C566</f>
        <v>TRAIL (7XX)</v>
      </c>
    </row>
    <row r="567" spans="1:84" s="36" customFormat="1" ht="15" customHeight="1">
      <c r="A567" s="22">
        <f t="shared" si="161"/>
        <v>565</v>
      </c>
      <c r="B567" s="3" t="s">
        <v>84</v>
      </c>
      <c r="C567" s="92" t="s">
        <v>1247</v>
      </c>
      <c r="D567" s="74" t="s">
        <v>5481</v>
      </c>
      <c r="E567" s="129" t="str">
        <f>CONCATENATE(LEFT(D567,5),VLOOKUP(CONCATENATE(O567,"x",P567),'WHEEL PART NUMBER GUIDE'!$B$9:$C$51,2,FALSE),VLOOKUP(CONCATENATE(Q567, W567), 'WHEEL PART NUMBER GUIDE'!$Q$6:$R$98, 2, FALSE),VLOOKUP(Z567,'WHEEL PART NUMBER GUIDE'!$J$8:$K$54,2, FALSE),IF(V567="N/A",IF(ABS(T567)&lt;10,"0"&amp;ABS(T567),ABS(T567)),CONCATENATE(LEFT(V567,1),RIGHT(V567,1))), G567, H567)</f>
        <v>MR70178516500</v>
      </c>
      <c r="F567" s="84" t="str">
        <f t="shared" ref="F567:F615" si="175">E567</f>
        <v>MR70178516500</v>
      </c>
      <c r="G567" s="83"/>
      <c r="H567" s="83"/>
      <c r="I567" s="81" t="s">
        <v>1919</v>
      </c>
      <c r="J567" s="305">
        <v>43101</v>
      </c>
      <c r="K567" s="16" t="s">
        <v>1230</v>
      </c>
      <c r="L567" s="328">
        <v>366</v>
      </c>
      <c r="M567" s="85">
        <f t="shared" si="155"/>
        <v>366</v>
      </c>
      <c r="N567" s="630"/>
      <c r="O567" s="74">
        <v>17</v>
      </c>
      <c r="P567" s="74">
        <v>8.5</v>
      </c>
      <c r="Q567" s="92" t="str">
        <f t="shared" si="162"/>
        <v>6x135</v>
      </c>
      <c r="R567" s="74">
        <v>6</v>
      </c>
      <c r="S567" s="74">
        <v>135</v>
      </c>
      <c r="T567" s="74">
        <v>0</v>
      </c>
      <c r="U567" s="77">
        <v>4.75</v>
      </c>
      <c r="V567" s="93" t="s">
        <v>85</v>
      </c>
      <c r="W567" s="77">
        <v>87</v>
      </c>
      <c r="X567" s="76">
        <v>31.6</v>
      </c>
      <c r="Y567" s="47">
        <v>2650</v>
      </c>
      <c r="Z567" s="81" t="s">
        <v>2165</v>
      </c>
      <c r="AA567" s="72" t="s">
        <v>2845</v>
      </c>
      <c r="AB567" s="47" t="str">
        <f t="shared" si="173"/>
        <v>17x8.5, 6x135, 0 OS, 2650 lbs</v>
      </c>
      <c r="AC567" s="74" t="s">
        <v>3940</v>
      </c>
      <c r="AD567" s="46" t="str">
        <f>IF(AC567="N/A","None",VLOOKUP(AC567,ACCESSORIES!F:N,9,FALSE))</f>
        <v>Snap In</v>
      </c>
      <c r="AE567" s="82">
        <f>_xlfn.IFNA(VLOOKUP(AC567,ACCESSORIES!F:J,5,FALSE),"N/A")</f>
        <v>22</v>
      </c>
      <c r="AF567" s="80" t="s">
        <v>85</v>
      </c>
      <c r="AG567" s="73" t="s">
        <v>85</v>
      </c>
      <c r="AH567" s="73" t="s">
        <v>85</v>
      </c>
      <c r="AI567" s="73" t="s">
        <v>85</v>
      </c>
      <c r="AJ567" s="9" t="str">
        <f>_xlfn.IFNA(VLOOKUP(AI567,ACCESSORIES!F:J,5,FALSE),"N/A")</f>
        <v>N/A</v>
      </c>
      <c r="AK567" s="92" t="s">
        <v>236</v>
      </c>
      <c r="AL567" s="74" t="s">
        <v>85</v>
      </c>
      <c r="AM567" s="38" t="str">
        <f>_xlfn.IFNA(VLOOKUP(AL567,ACCESSORIES!F:J,5,FALSE),"N/A")</f>
        <v>N/A</v>
      </c>
      <c r="AN567" s="74" t="s">
        <v>85</v>
      </c>
      <c r="AO567" s="75">
        <v>16.2</v>
      </c>
      <c r="AP567" s="75">
        <v>60</v>
      </c>
      <c r="AQ567" s="74">
        <v>173</v>
      </c>
      <c r="AR567" s="34">
        <v>3</v>
      </c>
      <c r="AS567" s="34">
        <v>16</v>
      </c>
      <c r="AT567" s="34">
        <v>43</v>
      </c>
      <c r="AU567" s="34">
        <v>50.6</v>
      </c>
      <c r="AV567" s="34">
        <v>208</v>
      </c>
      <c r="AW567" s="34">
        <v>204.5</v>
      </c>
      <c r="AX567" s="384">
        <v>82.6</v>
      </c>
      <c r="AY567" s="382">
        <v>35.93</v>
      </c>
      <c r="AZ567" s="382">
        <v>44.19</v>
      </c>
      <c r="BA567" s="49">
        <v>46</v>
      </c>
      <c r="BB567" s="48">
        <f t="shared" si="160"/>
        <v>1.81</v>
      </c>
      <c r="BC567" s="3" t="s">
        <v>85</v>
      </c>
      <c r="BD567" s="412" t="str">
        <f>_xlfn.IFNA(VLOOKUP(BC567,ACCESSORIES!F:J,5,FALSE),"N/A")</f>
        <v>N/A</v>
      </c>
      <c r="BE567" s="3" t="s">
        <v>85</v>
      </c>
      <c r="BF567" s="412" t="str">
        <f>_xlfn.IFNA(VLOOKUP(BE567,ACCESSORIES!F:J,5,FALSE),"N/A")</f>
        <v>N/A</v>
      </c>
      <c r="BG567" s="70">
        <v>37</v>
      </c>
      <c r="BH567" s="50">
        <v>20.236220472440898</v>
      </c>
      <c r="BI567" s="50">
        <v>20.236220472440898</v>
      </c>
      <c r="BJ567" s="50">
        <v>11.417322834645701</v>
      </c>
      <c r="BK567" s="357">
        <f t="shared" si="163"/>
        <v>7.6616839999999839E-2</v>
      </c>
      <c r="BL567" s="73">
        <v>36</v>
      </c>
      <c r="BM567" s="107" t="s">
        <v>10367</v>
      </c>
      <c r="BN567" s="46" t="s">
        <v>3891</v>
      </c>
      <c r="BO567" s="74" t="s">
        <v>4730</v>
      </c>
      <c r="BP567" s="74" t="s">
        <v>3907</v>
      </c>
      <c r="BQ567" s="74" t="s">
        <v>5139</v>
      </c>
      <c r="BR567" s="74" t="s">
        <v>2734</v>
      </c>
      <c r="BS567" s="74" t="s">
        <v>5140</v>
      </c>
      <c r="BT567" s="74" t="s">
        <v>5141</v>
      </c>
      <c r="BU567" s="89" t="s">
        <v>5127</v>
      </c>
      <c r="BV567" s="74" t="s">
        <v>4101</v>
      </c>
      <c r="BW567" s="74" t="s">
        <v>3909</v>
      </c>
      <c r="BX567" s="74"/>
      <c r="BY567" s="300" t="s">
        <v>6284</v>
      </c>
      <c r="BZ567" s="356" t="s">
        <v>8274</v>
      </c>
      <c r="CA567" s="300" t="s">
        <v>6287</v>
      </c>
      <c r="CB567" s="356" t="s">
        <v>8275</v>
      </c>
      <c r="CC567" s="86" t="str">
        <f t="shared" si="164"/>
        <v>MR701 Bead Grip, 17x8.5, 0mm Offset, 6x135, 87mm Centerbore, Matte Black</v>
      </c>
      <c r="CD567" s="74" t="s">
        <v>3719</v>
      </c>
      <c r="CE567" s="74" t="s">
        <v>3720</v>
      </c>
      <c r="CF567" s="74" t="str">
        <f t="shared" si="174"/>
        <v>TRAIL (7XX)</v>
      </c>
    </row>
    <row r="568" spans="1:84" s="36" customFormat="1" ht="15" customHeight="1">
      <c r="A568" s="22">
        <f t="shared" si="161"/>
        <v>566</v>
      </c>
      <c r="B568" s="3" t="s">
        <v>84</v>
      </c>
      <c r="C568" s="92" t="s">
        <v>1247</v>
      </c>
      <c r="D568" s="74" t="s">
        <v>5481</v>
      </c>
      <c r="E568" s="129" t="str">
        <f>CONCATENATE(LEFT(D568,5),VLOOKUP(CONCATENATE(O568,"x",P568),'WHEEL PART NUMBER GUIDE'!$B$9:$C$51,2,FALSE),VLOOKUP(CONCATENATE(Q568, W568), 'WHEEL PART NUMBER GUIDE'!$Q$6:$R$98, 2, FALSE),VLOOKUP(Z568,'WHEEL PART NUMBER GUIDE'!$J$8:$K$54,2, FALSE),IF(V568="N/A",IF(ABS(T568)&lt;10,"0"&amp;ABS(T568),ABS(T568)),CONCATENATE(LEFT(V568,1),RIGHT(V568,1))), G568, H568)</f>
        <v>MR70178560300</v>
      </c>
      <c r="F568" s="84" t="str">
        <f t="shared" si="175"/>
        <v>MR70178560300</v>
      </c>
      <c r="G568" s="83"/>
      <c r="H568" s="83"/>
      <c r="I568" s="81" t="s">
        <v>6649</v>
      </c>
      <c r="J568" s="102">
        <v>45128.425861909724</v>
      </c>
      <c r="K568" s="16" t="s">
        <v>1230</v>
      </c>
      <c r="L568" s="328">
        <v>366</v>
      </c>
      <c r="M568" s="85">
        <f t="shared" si="155"/>
        <v>366</v>
      </c>
      <c r="N568" s="630"/>
      <c r="O568" s="74">
        <v>17</v>
      </c>
      <c r="P568" s="74">
        <v>8.5</v>
      </c>
      <c r="Q568" s="92" t="str">
        <f t="shared" si="162"/>
        <v>6x5.5</v>
      </c>
      <c r="R568" s="74">
        <v>6</v>
      </c>
      <c r="S568" s="74">
        <v>5.5</v>
      </c>
      <c r="T568" s="74">
        <v>0</v>
      </c>
      <c r="U568" s="77">
        <v>4.75</v>
      </c>
      <c r="V568" s="93" t="s">
        <v>85</v>
      </c>
      <c r="W568" s="77">
        <v>106.25</v>
      </c>
      <c r="X568" s="76">
        <v>31.69</v>
      </c>
      <c r="Y568" s="47">
        <v>2650</v>
      </c>
      <c r="Z568" s="81" t="s">
        <v>5147</v>
      </c>
      <c r="AA568" s="72" t="s">
        <v>173</v>
      </c>
      <c r="AB568" s="47" t="str">
        <f t="shared" si="173"/>
        <v>17x8.5, 6x5.5, 0 OS, 2650 lbs</v>
      </c>
      <c r="AC568" s="74" t="s">
        <v>7163</v>
      </c>
      <c r="AD568" s="46" t="str">
        <f>IF(AC568="N/A","None",VLOOKUP(AC568,ACCESSORIES!F:N,9,FALSE))</f>
        <v>Snap In</v>
      </c>
      <c r="AE568" s="82">
        <f>_xlfn.IFNA(VLOOKUP(AC568,ACCESSORIES!F:J,5,FALSE),"N/A")</f>
        <v>22</v>
      </c>
      <c r="AF568" s="80" t="s">
        <v>85</v>
      </c>
      <c r="AG568" s="73" t="s">
        <v>85</v>
      </c>
      <c r="AH568" s="73" t="s">
        <v>85</v>
      </c>
      <c r="AI568" s="73" t="s">
        <v>85</v>
      </c>
      <c r="AJ568" s="9" t="str">
        <f>_xlfn.IFNA(VLOOKUP(AI568,ACCESSORIES!F:J,5,FALSE),"N/A")</f>
        <v>N/A</v>
      </c>
      <c r="AK568" s="92" t="s">
        <v>236</v>
      </c>
      <c r="AL568" s="74" t="s">
        <v>1649</v>
      </c>
      <c r="AM568" s="38">
        <f>_xlfn.IFNA(VLOOKUP(AL568,ACCESSORIES!F:J,5,FALSE),"N/A")</f>
        <v>2.75</v>
      </c>
      <c r="AN568" s="3">
        <v>78.3</v>
      </c>
      <c r="AO568" s="75">
        <v>16.2</v>
      </c>
      <c r="AP568" s="75">
        <v>60</v>
      </c>
      <c r="AQ568" s="74">
        <v>175</v>
      </c>
      <c r="AR568" s="34">
        <v>3</v>
      </c>
      <c r="AS568" s="34">
        <v>16</v>
      </c>
      <c r="AT568" s="34">
        <v>44</v>
      </c>
      <c r="AU568" s="34">
        <v>50.6</v>
      </c>
      <c r="AV568" s="34">
        <v>208</v>
      </c>
      <c r="AW568" s="34">
        <v>204.5</v>
      </c>
      <c r="AX568" s="384">
        <v>103.36</v>
      </c>
      <c r="AY568" s="382">
        <v>35.880000000000003</v>
      </c>
      <c r="AZ568" s="382">
        <v>44.19</v>
      </c>
      <c r="BA568" s="49">
        <v>46</v>
      </c>
      <c r="BB568" s="48">
        <f t="shared" si="160"/>
        <v>1.81</v>
      </c>
      <c r="BC568" s="3" t="s">
        <v>85</v>
      </c>
      <c r="BD568" s="412" t="str">
        <f>_xlfn.IFNA(VLOOKUP(BC568,ACCESSORIES!F:J,5,FALSE),"N/A")</f>
        <v>N/A</v>
      </c>
      <c r="BE568" s="3" t="s">
        <v>85</v>
      </c>
      <c r="BF568" s="412" t="str">
        <f>_xlfn.IFNA(VLOOKUP(BE568,ACCESSORIES!F:J,5,FALSE),"N/A")</f>
        <v>N/A</v>
      </c>
      <c r="BG568" s="70">
        <v>36</v>
      </c>
      <c r="BH568" s="50">
        <v>20.236220472440898</v>
      </c>
      <c r="BI568" s="50">
        <v>20.236220472440898</v>
      </c>
      <c r="BJ568" s="50">
        <v>11.417322834645701</v>
      </c>
      <c r="BK568" s="357">
        <f t="shared" si="163"/>
        <v>7.6616839999999839E-2</v>
      </c>
      <c r="BL568" s="73">
        <v>36</v>
      </c>
      <c r="BM568" s="107" t="s">
        <v>10367</v>
      </c>
      <c r="BN568" s="46" t="s">
        <v>3891</v>
      </c>
      <c r="BO568" s="74" t="s">
        <v>4730</v>
      </c>
      <c r="BP568" s="74" t="s">
        <v>3907</v>
      </c>
      <c r="BQ568" s="74" t="s">
        <v>5139</v>
      </c>
      <c r="BR568" s="74" t="s">
        <v>2734</v>
      </c>
      <c r="BS568" s="74" t="s">
        <v>5140</v>
      </c>
      <c r="BT568" s="74" t="s">
        <v>5141</v>
      </c>
      <c r="BU568" s="89" t="s">
        <v>5127</v>
      </c>
      <c r="BV568" s="74" t="s">
        <v>4101</v>
      </c>
      <c r="BW568" s="74" t="s">
        <v>3909</v>
      </c>
      <c r="BX568" s="74"/>
      <c r="BY568" s="300" t="s">
        <v>8296</v>
      </c>
      <c r="BZ568" s="356" t="s">
        <v>8297</v>
      </c>
      <c r="CA568" s="300" t="s">
        <v>8298</v>
      </c>
      <c r="CB568" s="356" t="s">
        <v>8299</v>
      </c>
      <c r="CC568" s="86" t="str">
        <f t="shared" si="164"/>
        <v>MR701 Bead Grip, 17x8.5, 0mm Offset, 6x5.5, 106.25mm Centerbore, Machined - Clear Coat</v>
      </c>
      <c r="CD568" s="74" t="s">
        <v>3719</v>
      </c>
      <c r="CE568" s="74" t="s">
        <v>3720</v>
      </c>
      <c r="CF568" s="74" t="str">
        <f t="shared" si="174"/>
        <v>TRAIL (7XX)</v>
      </c>
    </row>
    <row r="569" spans="1:84" s="36" customFormat="1" ht="15" customHeight="1">
      <c r="A569" s="22">
        <f t="shared" si="161"/>
        <v>567</v>
      </c>
      <c r="B569" s="3" t="s">
        <v>84</v>
      </c>
      <c r="C569" s="92" t="s">
        <v>1247</v>
      </c>
      <c r="D569" s="74" t="s">
        <v>5481</v>
      </c>
      <c r="E569" s="129" t="str">
        <f>CONCATENATE(LEFT(D569,5),VLOOKUP(CONCATENATE(O569,"x",P569),'WHEEL PART NUMBER GUIDE'!$B$9:$C$51,2,FALSE),VLOOKUP(CONCATENATE(Q569, W569), 'WHEEL PART NUMBER GUIDE'!$Q$6:$R$98, 2, FALSE),VLOOKUP(Z569,'WHEEL PART NUMBER GUIDE'!$J$8:$K$54,2, FALSE),IF(V569="N/A",IF(ABS(T569)&lt;10,"0"&amp;ABS(T569),ABS(T569)),CONCATENATE(LEFT(V569,1),RIGHT(V569,1))), G569, H569)</f>
        <v>MR70178560500</v>
      </c>
      <c r="F569" s="84" t="str">
        <f t="shared" si="175"/>
        <v>MR70178560500</v>
      </c>
      <c r="G569" s="83"/>
      <c r="H569" s="83"/>
      <c r="I569" s="81" t="s">
        <v>1921</v>
      </c>
      <c r="J569" s="305">
        <v>43101</v>
      </c>
      <c r="K569" s="16" t="s">
        <v>1230</v>
      </c>
      <c r="L569" s="328">
        <v>366</v>
      </c>
      <c r="M569" s="85">
        <f t="shared" si="155"/>
        <v>366</v>
      </c>
      <c r="N569" s="630"/>
      <c r="O569" s="74">
        <v>17</v>
      </c>
      <c r="P569" s="74">
        <v>8.5</v>
      </c>
      <c r="Q569" s="92" t="str">
        <f t="shared" si="162"/>
        <v>6x5.5</v>
      </c>
      <c r="R569" s="74">
        <v>6</v>
      </c>
      <c r="S569" s="74">
        <v>5.5</v>
      </c>
      <c r="T569" s="74">
        <v>0</v>
      </c>
      <c r="U569" s="77">
        <v>4.75</v>
      </c>
      <c r="V569" s="93" t="s">
        <v>85</v>
      </c>
      <c r="W569" s="77">
        <v>106.25</v>
      </c>
      <c r="X569" s="76">
        <v>31.69</v>
      </c>
      <c r="Y569" s="47">
        <v>2650</v>
      </c>
      <c r="Z569" s="81" t="s">
        <v>2165</v>
      </c>
      <c r="AA569" s="72" t="s">
        <v>2845</v>
      </c>
      <c r="AB569" s="47" t="str">
        <f t="shared" si="173"/>
        <v>17x8.5, 6x5.5, 0 OS, 2650 lbs</v>
      </c>
      <c r="AC569" s="74" t="s">
        <v>3941</v>
      </c>
      <c r="AD569" s="46" t="str">
        <f>IF(AC569="N/A","None",VLOOKUP(AC569,ACCESSORIES!F:N,9,FALSE))</f>
        <v>Snap In</v>
      </c>
      <c r="AE569" s="82">
        <f>_xlfn.IFNA(VLOOKUP(AC569,ACCESSORIES!F:J,5,FALSE),"N/A")</f>
        <v>22</v>
      </c>
      <c r="AF569" s="80" t="s">
        <v>85</v>
      </c>
      <c r="AG569" s="73" t="s">
        <v>85</v>
      </c>
      <c r="AH569" s="73" t="s">
        <v>85</v>
      </c>
      <c r="AI569" s="73" t="s">
        <v>85</v>
      </c>
      <c r="AJ569" s="9" t="str">
        <f>_xlfn.IFNA(VLOOKUP(AI569,ACCESSORIES!F:J,5,FALSE),"N/A")</f>
        <v>N/A</v>
      </c>
      <c r="AK569" s="92" t="s">
        <v>236</v>
      </c>
      <c r="AL569" s="74" t="s">
        <v>1649</v>
      </c>
      <c r="AM569" s="38">
        <f>_xlfn.IFNA(VLOOKUP(AL569,ACCESSORIES!F:J,5,FALSE),"N/A")</f>
        <v>2.75</v>
      </c>
      <c r="AN569" s="3">
        <v>78.3</v>
      </c>
      <c r="AO569" s="75">
        <v>16.2</v>
      </c>
      <c r="AP569" s="75">
        <v>60</v>
      </c>
      <c r="AQ569" s="74">
        <v>175</v>
      </c>
      <c r="AR569" s="34">
        <v>3</v>
      </c>
      <c r="AS569" s="34">
        <v>16</v>
      </c>
      <c r="AT569" s="34">
        <v>44</v>
      </c>
      <c r="AU569" s="34">
        <v>50.6</v>
      </c>
      <c r="AV569" s="34">
        <v>208</v>
      </c>
      <c r="AW569" s="34">
        <v>204.5</v>
      </c>
      <c r="AX569" s="384">
        <v>103.36</v>
      </c>
      <c r="AY569" s="382">
        <v>35.880000000000003</v>
      </c>
      <c r="AZ569" s="382">
        <v>44.19</v>
      </c>
      <c r="BA569" s="49">
        <v>46</v>
      </c>
      <c r="BB569" s="48">
        <f t="shared" si="160"/>
        <v>1.81</v>
      </c>
      <c r="BC569" s="3" t="s">
        <v>85</v>
      </c>
      <c r="BD569" s="412" t="str">
        <f>_xlfn.IFNA(VLOOKUP(BC569,ACCESSORIES!F:J,5,FALSE),"N/A")</f>
        <v>N/A</v>
      </c>
      <c r="BE569" s="3" t="s">
        <v>85</v>
      </c>
      <c r="BF569" s="412" t="str">
        <f>_xlfn.IFNA(VLOOKUP(BE569,ACCESSORIES!F:J,5,FALSE),"N/A")</f>
        <v>N/A</v>
      </c>
      <c r="BG569" s="70">
        <v>36</v>
      </c>
      <c r="BH569" s="50">
        <v>20.236220472440898</v>
      </c>
      <c r="BI569" s="50">
        <v>20.236220472440898</v>
      </c>
      <c r="BJ569" s="50">
        <v>11.417322834645701</v>
      </c>
      <c r="BK569" s="357">
        <f t="shared" si="163"/>
        <v>7.6616839999999839E-2</v>
      </c>
      <c r="BL569" s="73">
        <v>36</v>
      </c>
      <c r="BM569" s="107" t="s">
        <v>10367</v>
      </c>
      <c r="BN569" s="46" t="s">
        <v>3891</v>
      </c>
      <c r="BO569" s="74" t="s">
        <v>4730</v>
      </c>
      <c r="BP569" s="74" t="s">
        <v>3907</v>
      </c>
      <c r="BQ569" s="74" t="s">
        <v>5139</v>
      </c>
      <c r="BR569" s="74" t="s">
        <v>2734</v>
      </c>
      <c r="BS569" s="74" t="s">
        <v>5140</v>
      </c>
      <c r="BT569" s="74" t="s">
        <v>5141</v>
      </c>
      <c r="BU569" s="89" t="s">
        <v>5127</v>
      </c>
      <c r="BV569" s="74" t="s">
        <v>4101</v>
      </c>
      <c r="BW569" s="74" t="s">
        <v>3909</v>
      </c>
      <c r="BX569" s="74"/>
      <c r="BY569" s="300" t="s">
        <v>6284</v>
      </c>
      <c r="BZ569" s="356" t="s">
        <v>8274</v>
      </c>
      <c r="CA569" s="300" t="s">
        <v>6287</v>
      </c>
      <c r="CB569" s="356" t="s">
        <v>8275</v>
      </c>
      <c r="CC569" s="86" t="str">
        <f t="shared" si="164"/>
        <v>MR701 Bead Grip, 17x8.5, 0mm Offset, 6x5.5, 106.25mm Centerbore, Matte Black</v>
      </c>
      <c r="CD569" s="74" t="s">
        <v>3719</v>
      </c>
      <c r="CE569" s="74" t="s">
        <v>3720</v>
      </c>
      <c r="CF569" s="74" t="str">
        <f t="shared" si="174"/>
        <v>TRAIL (7XX)</v>
      </c>
    </row>
    <row r="570" spans="1:84" s="36" customFormat="1" ht="15" customHeight="1">
      <c r="A570" s="22">
        <f t="shared" si="161"/>
        <v>568</v>
      </c>
      <c r="B570" s="3" t="s">
        <v>84</v>
      </c>
      <c r="C570" s="92" t="s">
        <v>1247</v>
      </c>
      <c r="D570" s="74" t="s">
        <v>5481</v>
      </c>
      <c r="E570" s="129" t="str">
        <f>CONCATENATE(LEFT(D570,5),VLOOKUP(CONCATENATE(O570,"x",P570),'WHEEL PART NUMBER GUIDE'!$B$9:$C$51,2,FALSE),VLOOKUP(CONCATENATE(Q570, W570), 'WHEEL PART NUMBER GUIDE'!$Q$6:$R$98, 2, FALSE),VLOOKUP(Z570,'WHEEL PART NUMBER GUIDE'!$J$8:$K$54,2, FALSE),IF(V570="N/A",IF(ABS(T570)&lt;10,"0"&amp;ABS(T570),ABS(T570)),CONCATENATE(LEFT(V570,1),RIGHT(V570,1))), G570, H570)</f>
        <v>MR70178560900</v>
      </c>
      <c r="F570" s="84" t="str">
        <f t="shared" si="175"/>
        <v>MR70178560900</v>
      </c>
      <c r="G570" s="83"/>
      <c r="H570" s="83"/>
      <c r="I570" s="81" t="s">
        <v>1922</v>
      </c>
      <c r="J570" s="305">
        <v>43101</v>
      </c>
      <c r="K570" s="16" t="s">
        <v>1230</v>
      </c>
      <c r="L570" s="328">
        <v>366</v>
      </c>
      <c r="M570" s="85">
        <f t="shared" si="155"/>
        <v>366</v>
      </c>
      <c r="N570" s="630"/>
      <c r="O570" s="74">
        <v>17</v>
      </c>
      <c r="P570" s="74">
        <v>8.5</v>
      </c>
      <c r="Q570" s="92" t="str">
        <f t="shared" si="162"/>
        <v>6x5.5</v>
      </c>
      <c r="R570" s="74">
        <v>6</v>
      </c>
      <c r="S570" s="74">
        <v>5.5</v>
      </c>
      <c r="T570" s="74">
        <v>0</v>
      </c>
      <c r="U570" s="77">
        <v>4.75</v>
      </c>
      <c r="V570" s="93" t="s">
        <v>85</v>
      </c>
      <c r="W570" s="77">
        <v>106.25</v>
      </c>
      <c r="X570" s="76">
        <v>31.42</v>
      </c>
      <c r="Y570" s="47">
        <v>2650</v>
      </c>
      <c r="Z570" s="81" t="s">
        <v>2168</v>
      </c>
      <c r="AA570" s="71" t="s">
        <v>2846</v>
      </c>
      <c r="AB570" s="47" t="str">
        <f t="shared" si="173"/>
        <v>17x8.5, 6x5.5, 0 OS, 2650 lbs</v>
      </c>
      <c r="AC570" s="74" t="s">
        <v>3941</v>
      </c>
      <c r="AD570" s="46" t="str">
        <f>IF(AC570="N/A","None",VLOOKUP(AC570,ACCESSORIES!F:N,9,FALSE))</f>
        <v>Snap In</v>
      </c>
      <c r="AE570" s="82">
        <f>_xlfn.IFNA(VLOOKUP(AC570,ACCESSORIES!F:J,5,FALSE),"N/A")</f>
        <v>22</v>
      </c>
      <c r="AF570" s="80" t="s">
        <v>85</v>
      </c>
      <c r="AG570" s="73" t="s">
        <v>85</v>
      </c>
      <c r="AH570" s="73" t="s">
        <v>85</v>
      </c>
      <c r="AI570" s="73" t="s">
        <v>85</v>
      </c>
      <c r="AJ570" s="9" t="str">
        <f>_xlfn.IFNA(VLOOKUP(AI570,ACCESSORIES!F:J,5,FALSE),"N/A")</f>
        <v>N/A</v>
      </c>
      <c r="AK570" s="92" t="s">
        <v>236</v>
      </c>
      <c r="AL570" s="74" t="s">
        <v>1649</v>
      </c>
      <c r="AM570" s="38">
        <f>_xlfn.IFNA(VLOOKUP(AL570,ACCESSORIES!F:J,5,FALSE),"N/A")</f>
        <v>2.75</v>
      </c>
      <c r="AN570" s="3">
        <v>78.3</v>
      </c>
      <c r="AO570" s="75">
        <v>16.2</v>
      </c>
      <c r="AP570" s="75">
        <v>60</v>
      </c>
      <c r="AQ570" s="74">
        <v>175</v>
      </c>
      <c r="AR570" s="34">
        <v>3</v>
      </c>
      <c r="AS570" s="34">
        <v>16</v>
      </c>
      <c r="AT570" s="34">
        <v>44</v>
      </c>
      <c r="AU570" s="34">
        <v>50.6</v>
      </c>
      <c r="AV570" s="34">
        <v>208</v>
      </c>
      <c r="AW570" s="34">
        <v>204.5</v>
      </c>
      <c r="AX570" s="384">
        <v>103.36</v>
      </c>
      <c r="AY570" s="382">
        <v>35.880000000000003</v>
      </c>
      <c r="AZ570" s="382">
        <v>44.19</v>
      </c>
      <c r="BA570" s="49">
        <v>46</v>
      </c>
      <c r="BB570" s="48">
        <f t="shared" si="160"/>
        <v>1.81</v>
      </c>
      <c r="BC570" s="3" t="s">
        <v>85</v>
      </c>
      <c r="BD570" s="412" t="str">
        <f>_xlfn.IFNA(VLOOKUP(BC570,ACCESSORIES!F:J,5,FALSE),"N/A")</f>
        <v>N/A</v>
      </c>
      <c r="BE570" s="3" t="s">
        <v>85</v>
      </c>
      <c r="BF570" s="412" t="str">
        <f>_xlfn.IFNA(VLOOKUP(BE570,ACCESSORIES!F:J,5,FALSE),"N/A")</f>
        <v>N/A</v>
      </c>
      <c r="BG570" s="70">
        <v>36</v>
      </c>
      <c r="BH570" s="50">
        <v>20.236220472440898</v>
      </c>
      <c r="BI570" s="50">
        <v>20.236220472440898</v>
      </c>
      <c r="BJ570" s="50">
        <v>11.417322834645701</v>
      </c>
      <c r="BK570" s="357">
        <f t="shared" si="163"/>
        <v>7.6616839999999839E-2</v>
      </c>
      <c r="BL570" s="73">
        <v>36</v>
      </c>
      <c r="BM570" s="107" t="s">
        <v>10367</v>
      </c>
      <c r="BN570" s="46" t="s">
        <v>3891</v>
      </c>
      <c r="BO570" s="74" t="s">
        <v>4730</v>
      </c>
      <c r="BP570" s="74" t="s">
        <v>3907</v>
      </c>
      <c r="BQ570" s="74" t="s">
        <v>5139</v>
      </c>
      <c r="BR570" s="74" t="s">
        <v>2734</v>
      </c>
      <c r="BS570" s="74" t="s">
        <v>5140</v>
      </c>
      <c r="BT570" s="74" t="s">
        <v>5141</v>
      </c>
      <c r="BU570" s="89" t="s">
        <v>5127</v>
      </c>
      <c r="BV570" s="74" t="s">
        <v>4101</v>
      </c>
      <c r="BW570" s="74" t="s">
        <v>3909</v>
      </c>
      <c r="BX570" s="74"/>
      <c r="BY570" s="300" t="s">
        <v>6271</v>
      </c>
      <c r="BZ570" s="363" t="s">
        <v>8295</v>
      </c>
      <c r="CA570" s="300" t="s">
        <v>6273</v>
      </c>
      <c r="CB570" s="363" t="s">
        <v>8294</v>
      </c>
      <c r="CC570" s="86" t="str">
        <f t="shared" si="164"/>
        <v>MR701 Bead Grip, 17x8.5, 0mm Offset, 6x5.5, 106.25mm Centerbore, Method Bronze</v>
      </c>
      <c r="CD570" s="74" t="s">
        <v>3719</v>
      </c>
      <c r="CE570" s="74" t="s">
        <v>3720</v>
      </c>
      <c r="CF570" s="74" t="str">
        <f t="shared" si="174"/>
        <v>TRAIL (7XX)</v>
      </c>
    </row>
    <row r="571" spans="1:84" s="36" customFormat="1" ht="15" customHeight="1">
      <c r="A571" s="22">
        <f t="shared" si="161"/>
        <v>569</v>
      </c>
      <c r="B571" s="3" t="s">
        <v>84</v>
      </c>
      <c r="C571" s="92" t="s">
        <v>1247</v>
      </c>
      <c r="D571" s="74" t="s">
        <v>5481</v>
      </c>
      <c r="E571" s="129" t="str">
        <f>CONCATENATE(LEFT(D571,5),VLOOKUP(CONCATENATE(O571,"x",P571),'WHEEL PART NUMBER GUIDE'!$B$9:$C$51,2,FALSE),VLOOKUP(CONCATENATE(Q571, W571), 'WHEEL PART NUMBER GUIDE'!$Q$6:$R$98, 2, FALSE),VLOOKUP(Z571,'WHEEL PART NUMBER GUIDE'!$J$8:$K$54,2, FALSE),IF(V571="N/A",IF(ABS(T571)&lt;10,"0"&amp;ABS(T571),ABS(T571)),CONCATENATE(LEFT(V571,1),RIGHT(V571,1))), G571, H571)</f>
        <v>MR70178560600</v>
      </c>
      <c r="F571" s="84" t="str">
        <f t="shared" si="175"/>
        <v>MR70178560600</v>
      </c>
      <c r="G571" s="83"/>
      <c r="H571" s="83"/>
      <c r="I571" s="81" t="s">
        <v>4436</v>
      </c>
      <c r="J571" s="299">
        <v>44133.679414837963</v>
      </c>
      <c r="K571" s="78" t="s">
        <v>1230</v>
      </c>
      <c r="L571" s="328">
        <v>366</v>
      </c>
      <c r="M571" s="85">
        <f t="shared" ref="M571:M631" si="176">IF(K571="Coming Soon",L571,IF(K571="Active",L571,""))</f>
        <v>366</v>
      </c>
      <c r="N571" s="630"/>
      <c r="O571" s="74">
        <v>17</v>
      </c>
      <c r="P571" s="74">
        <v>8.5</v>
      </c>
      <c r="Q571" s="92" t="str">
        <f t="shared" si="162"/>
        <v>6x5.5</v>
      </c>
      <c r="R571" s="74">
        <v>6</v>
      </c>
      <c r="S571" s="74">
        <v>5.5</v>
      </c>
      <c r="T571" s="74">
        <v>0</v>
      </c>
      <c r="U571" s="77">
        <v>4.75</v>
      </c>
      <c r="V571" s="93" t="s">
        <v>85</v>
      </c>
      <c r="W571" s="77">
        <v>106.25</v>
      </c>
      <c r="X571" s="76">
        <v>30.64</v>
      </c>
      <c r="Y571" s="47">
        <v>2650</v>
      </c>
      <c r="Z571" s="81" t="s">
        <v>4426</v>
      </c>
      <c r="AA571" s="71" t="s">
        <v>4427</v>
      </c>
      <c r="AB571" s="47" t="str">
        <f t="shared" si="173"/>
        <v>17x8.5, 6x5.5, 0 OS, 2650 lbs</v>
      </c>
      <c r="AC571" s="74" t="s">
        <v>3941</v>
      </c>
      <c r="AD571" s="46" t="str">
        <f>IF(AC571="N/A","None",VLOOKUP(AC571,ACCESSORIES!F:N,9,FALSE))</f>
        <v>Snap In</v>
      </c>
      <c r="AE571" s="82">
        <f>_xlfn.IFNA(VLOOKUP(AC571,ACCESSORIES!F:J,5,FALSE),"N/A")</f>
        <v>22</v>
      </c>
      <c r="AF571" s="80" t="s">
        <v>85</v>
      </c>
      <c r="AG571" s="73" t="s">
        <v>85</v>
      </c>
      <c r="AH571" s="73" t="s">
        <v>85</v>
      </c>
      <c r="AI571" s="73" t="s">
        <v>85</v>
      </c>
      <c r="AJ571" s="9" t="str">
        <f>_xlfn.IFNA(VLOOKUP(AI571,ACCESSORIES!F:J,5,FALSE),"N/A")</f>
        <v>N/A</v>
      </c>
      <c r="AK571" s="92" t="s">
        <v>236</v>
      </c>
      <c r="AL571" s="74" t="s">
        <v>1649</v>
      </c>
      <c r="AM571" s="38">
        <f>_xlfn.IFNA(VLOOKUP(AL571,ACCESSORIES!F:J,5,FALSE),"N/A")</f>
        <v>2.75</v>
      </c>
      <c r="AN571" s="3">
        <v>78.3</v>
      </c>
      <c r="AO571" s="75">
        <v>16.2</v>
      </c>
      <c r="AP571" s="75">
        <v>60</v>
      </c>
      <c r="AQ571" s="74">
        <v>175</v>
      </c>
      <c r="AR571" s="34">
        <v>3</v>
      </c>
      <c r="AS571" s="34">
        <v>16</v>
      </c>
      <c r="AT571" s="34">
        <v>44</v>
      </c>
      <c r="AU571" s="34">
        <v>50.6</v>
      </c>
      <c r="AV571" s="34">
        <v>208</v>
      </c>
      <c r="AW571" s="34">
        <v>204.5</v>
      </c>
      <c r="AX571" s="384">
        <v>103.36</v>
      </c>
      <c r="AY571" s="382">
        <v>35.880000000000003</v>
      </c>
      <c r="AZ571" s="382">
        <v>44.19</v>
      </c>
      <c r="BA571" s="49">
        <v>46</v>
      </c>
      <c r="BB571" s="48">
        <f t="shared" si="160"/>
        <v>1.81</v>
      </c>
      <c r="BC571" s="3" t="s">
        <v>85</v>
      </c>
      <c r="BD571" s="412" t="str">
        <f>_xlfn.IFNA(VLOOKUP(BC571,ACCESSORIES!F:J,5,FALSE),"N/A")</f>
        <v>N/A</v>
      </c>
      <c r="BE571" s="3" t="s">
        <v>85</v>
      </c>
      <c r="BF571" s="412" t="str">
        <f>_xlfn.IFNA(VLOOKUP(BE571,ACCESSORIES!F:J,5,FALSE),"N/A")</f>
        <v>N/A</v>
      </c>
      <c r="BG571" s="70">
        <v>36</v>
      </c>
      <c r="BH571" s="50">
        <v>20.236220472440898</v>
      </c>
      <c r="BI571" s="50">
        <v>20.236220472440898</v>
      </c>
      <c r="BJ571" s="50">
        <v>11.417322834645701</v>
      </c>
      <c r="BK571" s="357">
        <f t="shared" si="163"/>
        <v>7.6616839999999839E-2</v>
      </c>
      <c r="BL571" s="73">
        <v>36</v>
      </c>
      <c r="BM571" s="107" t="s">
        <v>10367</v>
      </c>
      <c r="BN571" s="46" t="s">
        <v>3891</v>
      </c>
      <c r="BO571" s="74" t="s">
        <v>4730</v>
      </c>
      <c r="BP571" s="74" t="s">
        <v>3907</v>
      </c>
      <c r="BQ571" s="74" t="s">
        <v>5139</v>
      </c>
      <c r="BR571" s="74" t="s">
        <v>2734</v>
      </c>
      <c r="BS571" s="74" t="s">
        <v>5140</v>
      </c>
      <c r="BT571" s="74" t="s">
        <v>5141</v>
      </c>
      <c r="BU571" s="89" t="s">
        <v>5127</v>
      </c>
      <c r="BV571" s="74" t="s">
        <v>4101</v>
      </c>
      <c r="BW571" s="74" t="s">
        <v>3909</v>
      </c>
      <c r="BX571" s="74"/>
      <c r="BY571" s="300" t="s">
        <v>6279</v>
      </c>
      <c r="BZ571" s="363" t="s">
        <v>7376</v>
      </c>
      <c r="CA571" s="300" t="s">
        <v>6281</v>
      </c>
      <c r="CB571" s="363" t="s">
        <v>7377</v>
      </c>
      <c r="CC571" s="86" t="str">
        <f t="shared" si="164"/>
        <v>MR701 Bead Grip, 17x8.5, 0mm Offset, 6x5.5, 106.25mm Centerbore, Bahia Blue</v>
      </c>
      <c r="CD571" s="74" t="s">
        <v>3719</v>
      </c>
      <c r="CE571" s="74" t="s">
        <v>3720</v>
      </c>
      <c r="CF571" s="74" t="str">
        <f t="shared" si="174"/>
        <v>TRAIL (7XX)</v>
      </c>
    </row>
    <row r="572" spans="1:84" s="36" customFormat="1" ht="15" customHeight="1">
      <c r="A572" s="22">
        <f t="shared" si="161"/>
        <v>570</v>
      </c>
      <c r="B572" s="3" t="s">
        <v>84</v>
      </c>
      <c r="C572" s="92" t="s">
        <v>1247</v>
      </c>
      <c r="D572" s="74" t="s">
        <v>5481</v>
      </c>
      <c r="E572" s="84" t="str">
        <f>CONCATENATE(LEFT(D572,5),VLOOKUP(CONCATENATE(O572,"x",P572),'WHEEL PART NUMBER GUIDE'!$B$9:$C$51,2,FALSE),VLOOKUP(CONCATENATE(Q572, W572), 'WHEEL PART NUMBER GUIDE'!$Q$6:$R$98, 2, FALSE),VLOOKUP(Z572,'WHEEL PART NUMBER GUIDE'!$J$8:$K$54,2, FALSE),IF(V572="N/A",IF(ABS(T572)&lt;10,"0"&amp;ABS(T572),ABS(T572)),CONCATENATE(LEFT(V572,1),RIGHT(V572,1))), G572, H572)</f>
        <v>MR70178580300</v>
      </c>
      <c r="F572" s="84" t="str">
        <f t="shared" si="175"/>
        <v>MR70178580300</v>
      </c>
      <c r="G572" s="83"/>
      <c r="H572" s="83"/>
      <c r="I572" s="81" t="s">
        <v>6650</v>
      </c>
      <c r="J572" s="102">
        <v>45128.425862060183</v>
      </c>
      <c r="K572" s="78" t="s">
        <v>1230</v>
      </c>
      <c r="L572" s="328">
        <v>387</v>
      </c>
      <c r="M572" s="85">
        <f t="shared" si="176"/>
        <v>387</v>
      </c>
      <c r="N572" s="630"/>
      <c r="O572" s="74">
        <v>17</v>
      </c>
      <c r="P572" s="74">
        <v>8.5</v>
      </c>
      <c r="Q572" s="92" t="str">
        <f t="shared" si="162"/>
        <v>8x6.5</v>
      </c>
      <c r="R572" s="74">
        <v>8</v>
      </c>
      <c r="S572" s="74">
        <v>6.5</v>
      </c>
      <c r="T572" s="74">
        <v>0</v>
      </c>
      <c r="U572" s="77">
        <v>4.75</v>
      </c>
      <c r="V572" s="93" t="s">
        <v>85</v>
      </c>
      <c r="W572" s="77">
        <v>130.81</v>
      </c>
      <c r="X572" s="76">
        <v>30.5</v>
      </c>
      <c r="Y572" s="47">
        <v>3640</v>
      </c>
      <c r="Z572" s="81" t="s">
        <v>5147</v>
      </c>
      <c r="AA572" s="72" t="s">
        <v>173</v>
      </c>
      <c r="AB572" s="47" t="str">
        <f t="shared" si="173"/>
        <v>17x8.5, 8x6.5, 0 OS, 3640 lbs</v>
      </c>
      <c r="AC572" s="74" t="s">
        <v>7164</v>
      </c>
      <c r="AD572" s="46" t="str">
        <f>IF(AC572="N/A","None",VLOOKUP(AC572,ACCESSORIES!F:N,9,FALSE))</f>
        <v>Push Thru</v>
      </c>
      <c r="AE572" s="82">
        <f>_xlfn.IFNA(VLOOKUP(AC572,ACCESSORIES!F:J,5,FALSE),"N/A")</f>
        <v>33</v>
      </c>
      <c r="AF572" s="80" t="s">
        <v>85</v>
      </c>
      <c r="AG572" s="73" t="s">
        <v>85</v>
      </c>
      <c r="AH572" s="3" t="s">
        <v>2863</v>
      </c>
      <c r="AI572" s="73" t="s">
        <v>85</v>
      </c>
      <c r="AJ572" s="9" t="str">
        <f>_xlfn.IFNA(VLOOKUP(AI572,ACCESSORIES!F:J,5,FALSE),"N/A")</f>
        <v>N/A</v>
      </c>
      <c r="AK572" s="92" t="s">
        <v>237</v>
      </c>
      <c r="AL572" s="74" t="s">
        <v>85</v>
      </c>
      <c r="AM572" s="38" t="str">
        <f>_xlfn.IFNA(VLOOKUP(AL572,ACCESSORIES!F:J,5,FALSE),"N/A")</f>
        <v>N/A</v>
      </c>
      <c r="AN572" s="74" t="s">
        <v>85</v>
      </c>
      <c r="AO572" s="75">
        <v>16.2</v>
      </c>
      <c r="AP572" s="75">
        <v>60</v>
      </c>
      <c r="AQ572" s="74">
        <v>197</v>
      </c>
      <c r="AR572" s="34">
        <v>0</v>
      </c>
      <c r="AS572" s="34">
        <v>0</v>
      </c>
      <c r="AT572" s="34">
        <v>45</v>
      </c>
      <c r="AU572" s="34">
        <v>50.6</v>
      </c>
      <c r="AV572" s="34">
        <v>208</v>
      </c>
      <c r="AW572" s="34">
        <v>204.5</v>
      </c>
      <c r="AX572" s="384">
        <v>123.1</v>
      </c>
      <c r="AY572" s="382">
        <v>92</v>
      </c>
      <c r="AZ572" s="382">
        <v>92</v>
      </c>
      <c r="BA572" s="49">
        <v>46</v>
      </c>
      <c r="BB572" s="48">
        <f t="shared" si="160"/>
        <v>1.81</v>
      </c>
      <c r="BC572" s="3" t="s">
        <v>85</v>
      </c>
      <c r="BD572" s="412" t="str">
        <f>_xlfn.IFNA(VLOOKUP(BC572,ACCESSORIES!F:J,5,FALSE),"N/A")</f>
        <v>N/A</v>
      </c>
      <c r="BE572" s="3" t="s">
        <v>85</v>
      </c>
      <c r="BF572" s="412" t="str">
        <f>_xlfn.IFNA(VLOOKUP(BE572,ACCESSORIES!F:J,5,FALSE),"N/A")</f>
        <v>N/A</v>
      </c>
      <c r="BG572" s="70">
        <v>36</v>
      </c>
      <c r="BH572" s="50">
        <v>20.236220472440898</v>
      </c>
      <c r="BI572" s="50">
        <v>20.236220472440898</v>
      </c>
      <c r="BJ572" s="50">
        <v>11.417322834645701</v>
      </c>
      <c r="BK572" s="357">
        <f t="shared" si="163"/>
        <v>7.6616839999999839E-2</v>
      </c>
      <c r="BL572" s="73">
        <v>36</v>
      </c>
      <c r="BM572" s="107" t="s">
        <v>10367</v>
      </c>
      <c r="BN572" s="46" t="s">
        <v>3891</v>
      </c>
      <c r="BO572" s="74" t="s">
        <v>4730</v>
      </c>
      <c r="BP572" s="74" t="s">
        <v>3907</v>
      </c>
      <c r="BQ572" s="74" t="s">
        <v>5139</v>
      </c>
      <c r="BR572" s="74" t="s">
        <v>2734</v>
      </c>
      <c r="BS572" s="74" t="s">
        <v>5140</v>
      </c>
      <c r="BT572" s="74" t="s">
        <v>5141</v>
      </c>
      <c r="BU572" s="89" t="s">
        <v>5127</v>
      </c>
      <c r="BV572" s="74" t="s">
        <v>4101</v>
      </c>
      <c r="BW572" s="74" t="s">
        <v>3909</v>
      </c>
      <c r="BX572" s="74"/>
      <c r="BY572" s="300"/>
      <c r="BZ572" s="356"/>
      <c r="CA572" s="300"/>
      <c r="CB572" s="356"/>
      <c r="CC572" s="86" t="str">
        <f t="shared" si="164"/>
        <v>MR701 Bead Grip, 17x8.5, 0mm Offset, 8x6.5, 130.81mm Centerbore, Machined - Clear Coat</v>
      </c>
      <c r="CD572" s="74" t="s">
        <v>3719</v>
      </c>
      <c r="CE572" s="74" t="s">
        <v>3720</v>
      </c>
      <c r="CF572" s="74" t="str">
        <f t="shared" si="174"/>
        <v>TRAIL (7XX)</v>
      </c>
    </row>
    <row r="573" spans="1:84" s="36" customFormat="1" ht="15" customHeight="1">
      <c r="A573" s="22">
        <f t="shared" si="161"/>
        <v>571</v>
      </c>
      <c r="B573" s="3" t="s">
        <v>84</v>
      </c>
      <c r="C573" s="92" t="s">
        <v>1247</v>
      </c>
      <c r="D573" s="74" t="s">
        <v>5481</v>
      </c>
      <c r="E573" s="84" t="str">
        <f>CONCATENATE(LEFT(D573,5),VLOOKUP(CONCATENATE(O573,"x",P573),'WHEEL PART NUMBER GUIDE'!$B$9:$C$51,2,FALSE),VLOOKUP(CONCATENATE(Q573, W573), 'WHEEL PART NUMBER GUIDE'!$Q$6:$R$98, 2, FALSE),VLOOKUP(Z573,'WHEEL PART NUMBER GUIDE'!$J$8:$K$54,2, FALSE),IF(V573="N/A",IF(ABS(T573)&lt;10,"0"&amp;ABS(T573),ABS(T573)),CONCATENATE(LEFT(V573,1),RIGHT(V573,1))), G573, H573)</f>
        <v>MR70178580500</v>
      </c>
      <c r="F573" s="84" t="str">
        <f t="shared" si="175"/>
        <v>MR70178580500</v>
      </c>
      <c r="G573" s="83"/>
      <c r="H573" s="83"/>
      <c r="I573" s="81" t="s">
        <v>1923</v>
      </c>
      <c r="J573" s="305">
        <v>43101</v>
      </c>
      <c r="K573" s="78" t="s">
        <v>1230</v>
      </c>
      <c r="L573" s="328">
        <v>387</v>
      </c>
      <c r="M573" s="85">
        <f t="shared" si="176"/>
        <v>387</v>
      </c>
      <c r="N573" s="630"/>
      <c r="O573" s="74">
        <v>17</v>
      </c>
      <c r="P573" s="74">
        <v>8.5</v>
      </c>
      <c r="Q573" s="92" t="str">
        <f t="shared" si="162"/>
        <v>8x6.5</v>
      </c>
      <c r="R573" s="74">
        <v>8</v>
      </c>
      <c r="S573" s="74">
        <v>6.5</v>
      </c>
      <c r="T573" s="74">
        <v>0</v>
      </c>
      <c r="U573" s="77">
        <v>4.75</v>
      </c>
      <c r="V573" s="93" t="s">
        <v>85</v>
      </c>
      <c r="W573" s="77">
        <v>130.81</v>
      </c>
      <c r="X573" s="76">
        <v>30.5</v>
      </c>
      <c r="Y573" s="47">
        <v>3640</v>
      </c>
      <c r="Z573" s="81" t="s">
        <v>2165</v>
      </c>
      <c r="AA573" s="72" t="s">
        <v>2845</v>
      </c>
      <c r="AB573" s="47" t="str">
        <f t="shared" si="173"/>
        <v>17x8.5, 8x6.5, 0 OS, 3640 lbs</v>
      </c>
      <c r="AC573" s="74" t="s">
        <v>3944</v>
      </c>
      <c r="AD573" s="46" t="str">
        <f>IF(AC573="N/A","None",VLOOKUP(AC573,ACCESSORIES!F:N,9,FALSE))</f>
        <v>Push Thru</v>
      </c>
      <c r="AE573" s="82">
        <f>_xlfn.IFNA(VLOOKUP(AC573,ACCESSORIES!F:J,5,FALSE),"N/A")</f>
        <v>33</v>
      </c>
      <c r="AF573" s="80" t="s">
        <v>85</v>
      </c>
      <c r="AG573" s="73" t="s">
        <v>85</v>
      </c>
      <c r="AH573" s="3" t="s">
        <v>2863</v>
      </c>
      <c r="AI573" s="73" t="s">
        <v>85</v>
      </c>
      <c r="AJ573" s="9" t="str">
        <f>_xlfn.IFNA(VLOOKUP(AI573,ACCESSORIES!F:J,5,FALSE),"N/A")</f>
        <v>N/A</v>
      </c>
      <c r="AK573" s="92" t="s">
        <v>237</v>
      </c>
      <c r="AL573" s="74" t="s">
        <v>85</v>
      </c>
      <c r="AM573" s="38" t="str">
        <f>_xlfn.IFNA(VLOOKUP(AL573,ACCESSORIES!F:J,5,FALSE),"N/A")</f>
        <v>N/A</v>
      </c>
      <c r="AN573" s="74" t="s">
        <v>85</v>
      </c>
      <c r="AO573" s="75">
        <v>16.2</v>
      </c>
      <c r="AP573" s="75">
        <v>60</v>
      </c>
      <c r="AQ573" s="74">
        <v>197</v>
      </c>
      <c r="AR573" s="34">
        <v>0</v>
      </c>
      <c r="AS573" s="34">
        <v>0</v>
      </c>
      <c r="AT573" s="34">
        <v>45</v>
      </c>
      <c r="AU573" s="34">
        <v>50.6</v>
      </c>
      <c r="AV573" s="34">
        <v>208</v>
      </c>
      <c r="AW573" s="34">
        <v>204.5</v>
      </c>
      <c r="AX573" s="384">
        <v>123.1</v>
      </c>
      <c r="AY573" s="382">
        <v>92</v>
      </c>
      <c r="AZ573" s="382">
        <v>92</v>
      </c>
      <c r="BA573" s="49">
        <v>46</v>
      </c>
      <c r="BB573" s="48">
        <f t="shared" si="160"/>
        <v>1.81</v>
      </c>
      <c r="BC573" s="3" t="s">
        <v>85</v>
      </c>
      <c r="BD573" s="412" t="str">
        <f>_xlfn.IFNA(VLOOKUP(BC573,ACCESSORIES!F:J,5,FALSE),"N/A")</f>
        <v>N/A</v>
      </c>
      <c r="BE573" s="3" t="s">
        <v>85</v>
      </c>
      <c r="BF573" s="412" t="str">
        <f>_xlfn.IFNA(VLOOKUP(BE573,ACCESSORIES!F:J,5,FALSE),"N/A")</f>
        <v>N/A</v>
      </c>
      <c r="BG573" s="70">
        <v>36</v>
      </c>
      <c r="BH573" s="50">
        <v>20.236220472440898</v>
      </c>
      <c r="BI573" s="50">
        <v>20.236220472440898</v>
      </c>
      <c r="BJ573" s="50">
        <v>11.417322834645701</v>
      </c>
      <c r="BK573" s="357">
        <f t="shared" si="163"/>
        <v>7.6616839999999839E-2</v>
      </c>
      <c r="BL573" s="73">
        <v>36</v>
      </c>
      <c r="BM573" s="107" t="s">
        <v>10367</v>
      </c>
      <c r="BN573" s="46" t="s">
        <v>3891</v>
      </c>
      <c r="BO573" s="74" t="s">
        <v>4730</v>
      </c>
      <c r="BP573" s="74" t="s">
        <v>3907</v>
      </c>
      <c r="BQ573" s="74" t="s">
        <v>5139</v>
      </c>
      <c r="BR573" s="74" t="s">
        <v>2734</v>
      </c>
      <c r="BS573" s="74" t="s">
        <v>5140</v>
      </c>
      <c r="BT573" s="74" t="s">
        <v>5141</v>
      </c>
      <c r="BU573" s="89" t="s">
        <v>5127</v>
      </c>
      <c r="BV573" s="74" t="s">
        <v>4101</v>
      </c>
      <c r="BW573" s="74" t="s">
        <v>3909</v>
      </c>
      <c r="BX573" s="74"/>
      <c r="BY573" s="300" t="s">
        <v>8276</v>
      </c>
      <c r="BZ573" s="356" t="s">
        <v>8277</v>
      </c>
      <c r="CA573" s="300" t="s">
        <v>8278</v>
      </c>
      <c r="CB573" s="356" t="s">
        <v>8279</v>
      </c>
      <c r="CC573" s="86" t="str">
        <f t="shared" si="164"/>
        <v>MR701 Bead Grip, 17x8.5, 0mm Offset, 8x6.5, 130.81mm Centerbore, Matte Black</v>
      </c>
      <c r="CD573" s="74" t="s">
        <v>3719</v>
      </c>
      <c r="CE573" s="74" t="s">
        <v>3720</v>
      </c>
      <c r="CF573" s="74" t="str">
        <f t="shared" si="174"/>
        <v>TRAIL (7XX)</v>
      </c>
    </row>
    <row r="574" spans="1:84" s="36" customFormat="1" ht="15" customHeight="1">
      <c r="A574" s="22">
        <f t="shared" si="161"/>
        <v>572</v>
      </c>
      <c r="B574" s="3" t="s">
        <v>84</v>
      </c>
      <c r="C574" s="92" t="s">
        <v>1247</v>
      </c>
      <c r="D574" s="74" t="s">
        <v>5481</v>
      </c>
      <c r="E574" s="84" t="str">
        <f>CONCATENATE(LEFT(D574,5),VLOOKUP(CONCATENATE(O574,"x",P574),'WHEEL PART NUMBER GUIDE'!$B$9:$C$51,2,FALSE),VLOOKUP(CONCATENATE(Q574, W574), 'WHEEL PART NUMBER GUIDE'!$Q$6:$R$98, 2, FALSE),VLOOKUP(Z574,'WHEEL PART NUMBER GUIDE'!$J$8:$K$54,2, FALSE),IF(V574="N/A",IF(ABS(T574)&lt;10,"0"&amp;ABS(T574),ABS(T574)),CONCATENATE(LEFT(V574,1),RIGHT(V574,1))), G574, H574)</f>
        <v>MR70178587500</v>
      </c>
      <c r="F574" s="84" t="str">
        <f t="shared" si="175"/>
        <v>MR70178587500</v>
      </c>
      <c r="G574" s="83"/>
      <c r="H574" s="83"/>
      <c r="I574" s="81" t="s">
        <v>1925</v>
      </c>
      <c r="J574" s="305">
        <v>43101</v>
      </c>
      <c r="K574" s="78" t="s">
        <v>1230</v>
      </c>
      <c r="L574" s="328">
        <v>387</v>
      </c>
      <c r="M574" s="85">
        <f t="shared" si="176"/>
        <v>387</v>
      </c>
      <c r="N574" s="630"/>
      <c r="O574" s="74">
        <v>17</v>
      </c>
      <c r="P574" s="74">
        <v>8.5</v>
      </c>
      <c r="Q574" s="92" t="str">
        <f t="shared" si="162"/>
        <v>8x170</v>
      </c>
      <c r="R574" s="74">
        <v>8</v>
      </c>
      <c r="S574" s="74">
        <v>170</v>
      </c>
      <c r="T574" s="74">
        <v>0</v>
      </c>
      <c r="U574" s="77">
        <v>4.75</v>
      </c>
      <c r="V574" s="93" t="s">
        <v>85</v>
      </c>
      <c r="W574" s="16">
        <v>130.81</v>
      </c>
      <c r="X574" s="76">
        <v>30.48</v>
      </c>
      <c r="Y574" s="47">
        <v>3640</v>
      </c>
      <c r="Z574" s="81" t="s">
        <v>2165</v>
      </c>
      <c r="AA574" s="72" t="s">
        <v>2845</v>
      </c>
      <c r="AB574" s="47" t="str">
        <f t="shared" si="173"/>
        <v>17x8.5, 8x170, 0 OS, 3640 lbs</v>
      </c>
      <c r="AC574" s="74" t="s">
        <v>3943</v>
      </c>
      <c r="AD574" s="46" t="str">
        <f>IF(AC574="N/A","None",VLOOKUP(AC574,ACCESSORIES!F:N,9,FALSE))</f>
        <v>Push Thru</v>
      </c>
      <c r="AE574" s="82">
        <f>_xlfn.IFNA(VLOOKUP(AC574,ACCESSORIES!F:J,5,FALSE),"N/A")</f>
        <v>33</v>
      </c>
      <c r="AF574" s="80" t="s">
        <v>85</v>
      </c>
      <c r="AG574" s="73" t="s">
        <v>85</v>
      </c>
      <c r="AH574" s="3" t="s">
        <v>2863</v>
      </c>
      <c r="AI574" s="73" t="s">
        <v>85</v>
      </c>
      <c r="AJ574" s="9" t="str">
        <f>_xlfn.IFNA(VLOOKUP(AI574,ACCESSORIES!F:J,5,FALSE),"N/A")</f>
        <v>N/A</v>
      </c>
      <c r="AK574" s="92" t="s">
        <v>237</v>
      </c>
      <c r="AL574" s="74" t="s">
        <v>85</v>
      </c>
      <c r="AM574" s="38" t="str">
        <f>_xlfn.IFNA(VLOOKUP(AL574,ACCESSORIES!F:J,5,FALSE),"N/A")</f>
        <v>N/A</v>
      </c>
      <c r="AN574" s="74" t="s">
        <v>85</v>
      </c>
      <c r="AO574" s="75">
        <v>16.2</v>
      </c>
      <c r="AP574" s="75">
        <v>60</v>
      </c>
      <c r="AQ574" s="74">
        <v>197</v>
      </c>
      <c r="AR574" s="34">
        <v>0</v>
      </c>
      <c r="AS574" s="34">
        <v>0</v>
      </c>
      <c r="AT574" s="34">
        <v>45</v>
      </c>
      <c r="AU574" s="34">
        <v>50.6</v>
      </c>
      <c r="AV574" s="34">
        <v>208</v>
      </c>
      <c r="AW574" s="34">
        <v>204.5</v>
      </c>
      <c r="AX574" s="384">
        <v>128</v>
      </c>
      <c r="AY574" s="382">
        <v>103.9</v>
      </c>
      <c r="AZ574" s="382">
        <v>107</v>
      </c>
      <c r="BA574" s="49">
        <v>46</v>
      </c>
      <c r="BB574" s="48">
        <f t="shared" si="160"/>
        <v>1.81</v>
      </c>
      <c r="BC574" s="3" t="s">
        <v>85</v>
      </c>
      <c r="BD574" s="412" t="str">
        <f>_xlfn.IFNA(VLOOKUP(BC574,ACCESSORIES!F:J,5,FALSE),"N/A")</f>
        <v>N/A</v>
      </c>
      <c r="BE574" s="3" t="s">
        <v>85</v>
      </c>
      <c r="BF574" s="412" t="str">
        <f>_xlfn.IFNA(VLOOKUP(BE574,ACCESSORIES!F:J,5,FALSE),"N/A")</f>
        <v>N/A</v>
      </c>
      <c r="BG574" s="70">
        <v>36</v>
      </c>
      <c r="BH574" s="50">
        <v>20.236220472440898</v>
      </c>
      <c r="BI574" s="50">
        <v>20.236220472440898</v>
      </c>
      <c r="BJ574" s="50">
        <v>11.417322834645701</v>
      </c>
      <c r="BK574" s="357">
        <f t="shared" si="163"/>
        <v>7.6616839999999839E-2</v>
      </c>
      <c r="BL574" s="73">
        <v>36</v>
      </c>
      <c r="BM574" s="107" t="s">
        <v>10367</v>
      </c>
      <c r="BN574" s="46" t="s">
        <v>3891</v>
      </c>
      <c r="BO574" s="74" t="s">
        <v>4730</v>
      </c>
      <c r="BP574" s="74" t="s">
        <v>3907</v>
      </c>
      <c r="BQ574" s="74" t="s">
        <v>5139</v>
      </c>
      <c r="BR574" s="74" t="s">
        <v>2734</v>
      </c>
      <c r="BS574" s="74" t="s">
        <v>5140</v>
      </c>
      <c r="BT574" s="74" t="s">
        <v>5141</v>
      </c>
      <c r="BU574" s="89" t="s">
        <v>5127</v>
      </c>
      <c r="BV574" s="74" t="s">
        <v>4101</v>
      </c>
      <c r="BW574" s="74" t="s">
        <v>3909</v>
      </c>
      <c r="BX574" s="74"/>
      <c r="BY574" s="300" t="s">
        <v>8276</v>
      </c>
      <c r="BZ574" s="356" t="s">
        <v>8277</v>
      </c>
      <c r="CA574" s="300" t="s">
        <v>8278</v>
      </c>
      <c r="CB574" s="356" t="s">
        <v>8279</v>
      </c>
      <c r="CC574" s="86" t="str">
        <f t="shared" si="164"/>
        <v>MR701 Bead Grip, 17x8.5, 0mm Offset, 8x170, 130.81mm Centerbore, Matte Black</v>
      </c>
      <c r="CD574" s="74" t="s">
        <v>3719</v>
      </c>
      <c r="CE574" s="74" t="s">
        <v>3720</v>
      </c>
      <c r="CF574" s="74" t="str">
        <f t="shared" si="174"/>
        <v>TRAIL (7XX)</v>
      </c>
    </row>
    <row r="575" spans="1:84" s="36" customFormat="1" ht="15" customHeight="1">
      <c r="A575" s="22">
        <f t="shared" si="161"/>
        <v>573</v>
      </c>
      <c r="B575" s="3" t="s">
        <v>84</v>
      </c>
      <c r="C575" s="92" t="s">
        <v>1247</v>
      </c>
      <c r="D575" s="74" t="s">
        <v>5481</v>
      </c>
      <c r="E575" s="84" t="str">
        <f>CONCATENATE(LEFT(D575,5),VLOOKUP(CONCATENATE(O575,"x",P575),'WHEEL PART NUMBER GUIDE'!$B$9:$C$51,2,FALSE),VLOOKUP(CONCATENATE(Q575, W575), 'WHEEL PART NUMBER GUIDE'!$Q$6:$R$98, 2, FALSE),VLOOKUP(Z575,'WHEEL PART NUMBER GUIDE'!$J$8:$K$54,2, FALSE),IF(V575="N/A",IF(ABS(T575)&lt;10,"0"&amp;ABS(T575),ABS(T575)),CONCATENATE(LEFT(V575,1),RIGHT(V575,1))), G575, H575)</f>
        <v>MR70179050512N</v>
      </c>
      <c r="F575" s="84" t="str">
        <f t="shared" si="175"/>
        <v>MR70179050512N</v>
      </c>
      <c r="G575" s="83" t="s">
        <v>2095</v>
      </c>
      <c r="H575" s="83"/>
      <c r="I575" s="81" t="s">
        <v>3289</v>
      </c>
      <c r="J575" s="299">
        <v>43696</v>
      </c>
      <c r="K575" s="78" t="s">
        <v>1230</v>
      </c>
      <c r="L575" s="328">
        <v>387</v>
      </c>
      <c r="M575" s="85">
        <f t="shared" si="176"/>
        <v>387</v>
      </c>
      <c r="N575" s="630"/>
      <c r="O575" s="74">
        <v>17</v>
      </c>
      <c r="P575" s="8">
        <v>9</v>
      </c>
      <c r="Q575" s="92" t="str">
        <f t="shared" si="162"/>
        <v>5x5</v>
      </c>
      <c r="R575" s="74">
        <v>5</v>
      </c>
      <c r="S575" s="74">
        <v>5</v>
      </c>
      <c r="T575" s="74">
        <v>-12</v>
      </c>
      <c r="U575" s="77">
        <v>4.62</v>
      </c>
      <c r="V575" s="93" t="s">
        <v>85</v>
      </c>
      <c r="W575" s="16">
        <v>71.5</v>
      </c>
      <c r="X575" s="76">
        <v>32.409999999999997</v>
      </c>
      <c r="Y575" s="47">
        <v>2650</v>
      </c>
      <c r="Z575" s="81" t="s">
        <v>2165</v>
      </c>
      <c r="AA575" s="72" t="s">
        <v>2845</v>
      </c>
      <c r="AB575" s="47" t="str">
        <f t="shared" si="173"/>
        <v>17x9, 5x5, -12 OS, 2650 lbs</v>
      </c>
      <c r="AC575" s="74" t="s">
        <v>3940</v>
      </c>
      <c r="AD575" s="46" t="str">
        <f>IF(AC575="N/A","None",VLOOKUP(AC575,ACCESSORIES!F:N,9,FALSE))</f>
        <v>Snap In</v>
      </c>
      <c r="AE575" s="82">
        <f>_xlfn.IFNA(VLOOKUP(AC575,ACCESSORIES!F:J,5,FALSE),"N/A")</f>
        <v>22</v>
      </c>
      <c r="AF575" s="80" t="s">
        <v>85</v>
      </c>
      <c r="AG575" s="73" t="s">
        <v>85</v>
      </c>
      <c r="AH575" s="73" t="s">
        <v>85</v>
      </c>
      <c r="AI575" s="73" t="s">
        <v>85</v>
      </c>
      <c r="AJ575" s="9" t="str">
        <f>_xlfn.IFNA(VLOOKUP(AI575,ACCESSORIES!F:J,5,FALSE),"N/A")</f>
        <v>N/A</v>
      </c>
      <c r="AK575" s="92" t="s">
        <v>236</v>
      </c>
      <c r="AL575" s="74" t="s">
        <v>85</v>
      </c>
      <c r="AM575" s="38" t="str">
        <f>_xlfn.IFNA(VLOOKUP(AL575,ACCESSORIES!F:J,5,FALSE),"N/A")</f>
        <v>N/A</v>
      </c>
      <c r="AN575" s="74" t="s">
        <v>85</v>
      </c>
      <c r="AO575" s="75">
        <v>16.2</v>
      </c>
      <c r="AP575" s="75">
        <v>60</v>
      </c>
      <c r="AQ575" s="74">
        <v>175</v>
      </c>
      <c r="AR575" s="34">
        <v>4</v>
      </c>
      <c r="AS575" s="34">
        <v>21</v>
      </c>
      <c r="AT575" s="34">
        <v>53.5</v>
      </c>
      <c r="AU575" s="34">
        <v>61.5</v>
      </c>
      <c r="AV575" s="34">
        <v>209.6</v>
      </c>
      <c r="AW575" s="34">
        <v>205</v>
      </c>
      <c r="AX575" s="384">
        <v>71.5</v>
      </c>
      <c r="AY575" s="382">
        <v>42</v>
      </c>
      <c r="AZ575" s="382">
        <v>42</v>
      </c>
      <c r="BA575" s="49">
        <v>50</v>
      </c>
      <c r="BB575" s="48">
        <f t="shared" si="160"/>
        <v>1.97</v>
      </c>
      <c r="BC575" s="3" t="s">
        <v>85</v>
      </c>
      <c r="BD575" s="412" t="str">
        <f>_xlfn.IFNA(VLOOKUP(BC575,ACCESSORIES!F:J,5,FALSE),"N/A")</f>
        <v>N/A</v>
      </c>
      <c r="BE575" s="3" t="s">
        <v>85</v>
      </c>
      <c r="BF575" s="412" t="str">
        <f>_xlfn.IFNA(VLOOKUP(BE575,ACCESSORIES!F:J,5,FALSE),"N/A")</f>
        <v>N/A</v>
      </c>
      <c r="BG575" s="70">
        <v>38</v>
      </c>
      <c r="BH575" s="50">
        <v>20.236220472440898</v>
      </c>
      <c r="BI575" s="50">
        <v>20.236220472440898</v>
      </c>
      <c r="BJ575" s="50">
        <v>12.4409448818898</v>
      </c>
      <c r="BK575" s="357">
        <f t="shared" si="163"/>
        <v>8.348593599999983E-2</v>
      </c>
      <c r="BL575" s="73">
        <v>36</v>
      </c>
      <c r="BM575" s="107" t="s">
        <v>10337</v>
      </c>
      <c r="BN575" s="46" t="s">
        <v>3891</v>
      </c>
      <c r="BO575" s="74" t="s">
        <v>4730</v>
      </c>
      <c r="BP575" s="74" t="s">
        <v>3907</v>
      </c>
      <c r="BQ575" s="74" t="s">
        <v>5139</v>
      </c>
      <c r="BR575" s="74" t="s">
        <v>2734</v>
      </c>
      <c r="BS575" s="74" t="s">
        <v>5140</v>
      </c>
      <c r="BT575" s="74" t="s">
        <v>5141</v>
      </c>
      <c r="BU575" s="89" t="s">
        <v>5127</v>
      </c>
      <c r="BV575" s="74" t="s">
        <v>4101</v>
      </c>
      <c r="BW575" s="74" t="s">
        <v>3909</v>
      </c>
      <c r="BX575" s="74"/>
      <c r="BY575" s="300" t="s">
        <v>8280</v>
      </c>
      <c r="BZ575" s="356" t="s">
        <v>8281</v>
      </c>
      <c r="CA575" s="300" t="s">
        <v>8282</v>
      </c>
      <c r="CB575" s="356" t="s">
        <v>8283</v>
      </c>
      <c r="CC575" s="86" t="str">
        <f t="shared" si="164"/>
        <v>MR701 Bead Grip, 17x9, -12mm Offset, 5x5, 71.5mm Centerbore, Matte Black</v>
      </c>
      <c r="CD575" s="74" t="s">
        <v>3719</v>
      </c>
      <c r="CE575" s="74" t="s">
        <v>3720</v>
      </c>
      <c r="CF575" s="74" t="str">
        <f t="shared" si="174"/>
        <v>TRAIL (7XX)</v>
      </c>
    </row>
    <row r="576" spans="1:84" s="36" customFormat="1" ht="15" customHeight="1">
      <c r="A576" s="22">
        <f t="shared" si="161"/>
        <v>574</v>
      </c>
      <c r="B576" s="3" t="s">
        <v>84</v>
      </c>
      <c r="C576" s="92" t="s">
        <v>1247</v>
      </c>
      <c r="D576" s="74" t="s">
        <v>5481</v>
      </c>
      <c r="E576" s="84" t="str">
        <f>CONCATENATE(LEFT(D576,5),VLOOKUP(CONCATENATE(O576,"x",P576),'WHEEL PART NUMBER GUIDE'!$B$9:$C$51,2,FALSE),VLOOKUP(CONCATENATE(Q576, W576), 'WHEEL PART NUMBER GUIDE'!$Q$6:$R$98, 2, FALSE),VLOOKUP(Z576,'WHEEL PART NUMBER GUIDE'!$J$8:$K$54,2, FALSE),IF(V576="N/A",IF(ABS(T576)&lt;10,"0"&amp;ABS(T576),ABS(T576)),CONCATENATE(LEFT(V576,1),RIGHT(V576,1))), G576, H576)</f>
        <v>MR70179050912N</v>
      </c>
      <c r="F576" s="84" t="str">
        <f t="shared" si="175"/>
        <v>MR70179050912N</v>
      </c>
      <c r="G576" s="83" t="s">
        <v>2095</v>
      </c>
      <c r="H576" s="83"/>
      <c r="I576" s="81" t="s">
        <v>3290</v>
      </c>
      <c r="J576" s="299">
        <v>43696</v>
      </c>
      <c r="K576" s="78" t="s">
        <v>1230</v>
      </c>
      <c r="L576" s="328">
        <v>387</v>
      </c>
      <c r="M576" s="85">
        <f t="shared" si="176"/>
        <v>387</v>
      </c>
      <c r="N576" s="630"/>
      <c r="O576" s="74">
        <v>17</v>
      </c>
      <c r="P576" s="8">
        <v>9</v>
      </c>
      <c r="Q576" s="92" t="str">
        <f t="shared" si="162"/>
        <v>5x5</v>
      </c>
      <c r="R576" s="74">
        <v>5</v>
      </c>
      <c r="S576" s="74">
        <v>5</v>
      </c>
      <c r="T576" s="74">
        <v>-12</v>
      </c>
      <c r="U576" s="77">
        <v>4.62</v>
      </c>
      <c r="V576" s="93" t="s">
        <v>85</v>
      </c>
      <c r="W576" s="16">
        <v>71.5</v>
      </c>
      <c r="X576" s="76">
        <v>32.409999999999997</v>
      </c>
      <c r="Y576" s="47">
        <v>2650</v>
      </c>
      <c r="Z576" s="81" t="s">
        <v>2168</v>
      </c>
      <c r="AA576" s="71" t="s">
        <v>2846</v>
      </c>
      <c r="AB576" s="47" t="str">
        <f t="shared" si="173"/>
        <v>17x9, 5x5, -12 OS, 2650 lbs</v>
      </c>
      <c r="AC576" s="74" t="s">
        <v>3940</v>
      </c>
      <c r="AD576" s="46" t="str">
        <f>IF(AC576="N/A","None",VLOOKUP(AC576,ACCESSORIES!F:N,9,FALSE))</f>
        <v>Snap In</v>
      </c>
      <c r="AE576" s="82">
        <f>_xlfn.IFNA(VLOOKUP(AC576,ACCESSORIES!F:J,5,FALSE),"N/A")</f>
        <v>22</v>
      </c>
      <c r="AF576" s="80" t="s">
        <v>85</v>
      </c>
      <c r="AG576" s="73" t="s">
        <v>85</v>
      </c>
      <c r="AH576" s="73" t="s">
        <v>85</v>
      </c>
      <c r="AI576" s="73" t="s">
        <v>85</v>
      </c>
      <c r="AJ576" s="9" t="str">
        <f>_xlfn.IFNA(VLOOKUP(AI576,ACCESSORIES!F:J,5,FALSE),"N/A")</f>
        <v>N/A</v>
      </c>
      <c r="AK576" s="92" t="s">
        <v>236</v>
      </c>
      <c r="AL576" s="74" t="s">
        <v>85</v>
      </c>
      <c r="AM576" s="38" t="str">
        <f>_xlfn.IFNA(VLOOKUP(AL576,ACCESSORIES!F:J,5,FALSE),"N/A")</f>
        <v>N/A</v>
      </c>
      <c r="AN576" s="74" t="s">
        <v>85</v>
      </c>
      <c r="AO576" s="75">
        <v>16.2</v>
      </c>
      <c r="AP576" s="75">
        <v>60</v>
      </c>
      <c r="AQ576" s="74">
        <v>175</v>
      </c>
      <c r="AR576" s="34">
        <v>4</v>
      </c>
      <c r="AS576" s="34">
        <v>21</v>
      </c>
      <c r="AT576" s="34">
        <v>53.5</v>
      </c>
      <c r="AU576" s="34">
        <v>61.5</v>
      </c>
      <c r="AV576" s="34">
        <v>209.6</v>
      </c>
      <c r="AW576" s="34">
        <v>205</v>
      </c>
      <c r="AX576" s="384">
        <v>71.5</v>
      </c>
      <c r="AY576" s="382">
        <v>42</v>
      </c>
      <c r="AZ576" s="382">
        <v>42</v>
      </c>
      <c r="BA576" s="49">
        <v>50</v>
      </c>
      <c r="BB576" s="48">
        <f t="shared" si="160"/>
        <v>1.97</v>
      </c>
      <c r="BC576" s="3" t="s">
        <v>85</v>
      </c>
      <c r="BD576" s="412" t="str">
        <f>_xlfn.IFNA(VLOOKUP(BC576,ACCESSORIES!F:J,5,FALSE),"N/A")</f>
        <v>N/A</v>
      </c>
      <c r="BE576" s="3" t="s">
        <v>85</v>
      </c>
      <c r="BF576" s="412" t="str">
        <f>_xlfn.IFNA(VLOOKUP(BE576,ACCESSORIES!F:J,5,FALSE),"N/A")</f>
        <v>N/A</v>
      </c>
      <c r="BG576" s="70">
        <v>37</v>
      </c>
      <c r="BH576" s="50">
        <v>20.236220472440898</v>
      </c>
      <c r="BI576" s="50">
        <v>20.236220472440898</v>
      </c>
      <c r="BJ576" s="50">
        <v>12.4409448818898</v>
      </c>
      <c r="BK576" s="357">
        <f t="shared" si="163"/>
        <v>8.348593599999983E-2</v>
      </c>
      <c r="BL576" s="73">
        <v>36</v>
      </c>
      <c r="BM576" s="107" t="s">
        <v>10337</v>
      </c>
      <c r="BN576" s="46" t="s">
        <v>3891</v>
      </c>
      <c r="BO576" s="74" t="s">
        <v>4730</v>
      </c>
      <c r="BP576" s="74" t="s">
        <v>3907</v>
      </c>
      <c r="BQ576" s="74" t="s">
        <v>5139</v>
      </c>
      <c r="BR576" s="74" t="s">
        <v>2734</v>
      </c>
      <c r="BS576" s="74" t="s">
        <v>5140</v>
      </c>
      <c r="BT576" s="74" t="s">
        <v>5141</v>
      </c>
      <c r="BU576" s="89" t="s">
        <v>5127</v>
      </c>
      <c r="BV576" s="74" t="s">
        <v>4101</v>
      </c>
      <c r="BW576" s="74" t="s">
        <v>3909</v>
      </c>
      <c r="BX576" s="74"/>
      <c r="BY576" s="300" t="s">
        <v>6275</v>
      </c>
      <c r="BZ576" s="356" t="s">
        <v>8292</v>
      </c>
      <c r="CA576" s="300" t="s">
        <v>6277</v>
      </c>
      <c r="CB576" s="356" t="s">
        <v>8293</v>
      </c>
      <c r="CC576" s="86" t="str">
        <f t="shared" si="164"/>
        <v>MR701 Bead Grip, 17x9, -12mm Offset, 5x5, 71.5mm Centerbore, Method Bronze</v>
      </c>
      <c r="CD576" s="74" t="s">
        <v>3719</v>
      </c>
      <c r="CE576" s="74" t="s">
        <v>3720</v>
      </c>
      <c r="CF576" s="74" t="str">
        <f t="shared" si="174"/>
        <v>TRAIL (7XX)</v>
      </c>
    </row>
    <row r="577" spans="1:84" s="36" customFormat="1" ht="15" customHeight="1">
      <c r="A577" s="22">
        <f t="shared" si="161"/>
        <v>575</v>
      </c>
      <c r="B577" s="3" t="s">
        <v>84</v>
      </c>
      <c r="C577" s="92" t="s">
        <v>1247</v>
      </c>
      <c r="D577" s="74" t="s">
        <v>5481</v>
      </c>
      <c r="E577" s="84" t="str">
        <f>CONCATENATE(LEFT(D577,5),VLOOKUP(CONCATENATE(O577,"x",P577),'WHEEL PART NUMBER GUIDE'!$B$9:$C$51,2,FALSE),VLOOKUP(CONCATENATE(Q577, W577), 'WHEEL PART NUMBER GUIDE'!$Q$6:$R$98, 2, FALSE),VLOOKUP(Z577,'WHEEL PART NUMBER GUIDE'!$J$8:$K$54,2, FALSE),IF(V577="N/A",IF(ABS(T577)&lt;10,"0"&amp;ABS(T577),ABS(T577)),CONCATENATE(LEFT(V577,1),RIGHT(V577,1))), G577, H577)</f>
        <v>MR70179050612N</v>
      </c>
      <c r="F577" s="84" t="str">
        <f t="shared" si="175"/>
        <v>MR70179050612N</v>
      </c>
      <c r="G577" s="83" t="s">
        <v>2095</v>
      </c>
      <c r="H577" s="83"/>
      <c r="I577" s="81" t="s">
        <v>4437</v>
      </c>
      <c r="J577" s="299">
        <v>44133.679872685185</v>
      </c>
      <c r="K577" s="78" t="s">
        <v>1230</v>
      </c>
      <c r="L577" s="328">
        <v>387</v>
      </c>
      <c r="M577" s="85">
        <f t="shared" si="176"/>
        <v>387</v>
      </c>
      <c r="N577" s="630"/>
      <c r="O577" s="74">
        <v>17</v>
      </c>
      <c r="P577" s="8">
        <v>9</v>
      </c>
      <c r="Q577" s="92" t="str">
        <f t="shared" si="162"/>
        <v>5x5</v>
      </c>
      <c r="R577" s="74">
        <v>5</v>
      </c>
      <c r="S577" s="74">
        <v>5</v>
      </c>
      <c r="T577" s="74">
        <v>-12</v>
      </c>
      <c r="U577" s="77">
        <v>4.62</v>
      </c>
      <c r="V577" s="93" t="s">
        <v>85</v>
      </c>
      <c r="W577" s="16">
        <v>71.5</v>
      </c>
      <c r="X577" s="76">
        <v>32.78</v>
      </c>
      <c r="Y577" s="47">
        <v>2650</v>
      </c>
      <c r="Z577" s="81" t="s">
        <v>4426</v>
      </c>
      <c r="AA577" s="71" t="s">
        <v>4427</v>
      </c>
      <c r="AB577" s="47" t="str">
        <f t="shared" si="173"/>
        <v>17x9, 5x5, -12 OS, 2650 lbs</v>
      </c>
      <c r="AC577" s="74" t="s">
        <v>3940</v>
      </c>
      <c r="AD577" s="46" t="str">
        <f>IF(AC577="N/A","None",VLOOKUP(AC577,ACCESSORIES!F:N,9,FALSE))</f>
        <v>Snap In</v>
      </c>
      <c r="AE577" s="82">
        <f>_xlfn.IFNA(VLOOKUP(AC577,ACCESSORIES!F:J,5,FALSE),"N/A")</f>
        <v>22</v>
      </c>
      <c r="AF577" s="80" t="s">
        <v>85</v>
      </c>
      <c r="AG577" s="73" t="s">
        <v>85</v>
      </c>
      <c r="AH577" s="73" t="s">
        <v>85</v>
      </c>
      <c r="AI577" s="73" t="s">
        <v>85</v>
      </c>
      <c r="AJ577" s="9" t="str">
        <f>_xlfn.IFNA(VLOOKUP(AI577,ACCESSORIES!F:J,5,FALSE),"N/A")</f>
        <v>N/A</v>
      </c>
      <c r="AK577" s="92" t="s">
        <v>236</v>
      </c>
      <c r="AL577" s="74" t="s">
        <v>85</v>
      </c>
      <c r="AM577" s="38" t="str">
        <f>_xlfn.IFNA(VLOOKUP(AL577,ACCESSORIES!F:J,5,FALSE),"N/A")</f>
        <v>N/A</v>
      </c>
      <c r="AN577" s="74" t="s">
        <v>85</v>
      </c>
      <c r="AO577" s="75">
        <v>16.2</v>
      </c>
      <c r="AP577" s="75">
        <v>60</v>
      </c>
      <c r="AQ577" s="74">
        <v>175</v>
      </c>
      <c r="AR577" s="34">
        <v>4</v>
      </c>
      <c r="AS577" s="34">
        <v>21</v>
      </c>
      <c r="AT577" s="34">
        <v>53.5</v>
      </c>
      <c r="AU577" s="34">
        <v>61.5</v>
      </c>
      <c r="AV577" s="34">
        <v>209.6</v>
      </c>
      <c r="AW577" s="34">
        <v>205</v>
      </c>
      <c r="AX577" s="384">
        <v>71.5</v>
      </c>
      <c r="AY577" s="382">
        <v>42</v>
      </c>
      <c r="AZ577" s="382">
        <v>42</v>
      </c>
      <c r="BA577" s="49">
        <v>50</v>
      </c>
      <c r="BB577" s="48">
        <f t="shared" si="160"/>
        <v>1.97</v>
      </c>
      <c r="BC577" s="3" t="s">
        <v>85</v>
      </c>
      <c r="BD577" s="412" t="str">
        <f>_xlfn.IFNA(VLOOKUP(BC577,ACCESSORIES!F:J,5,FALSE),"N/A")</f>
        <v>N/A</v>
      </c>
      <c r="BE577" s="3" t="s">
        <v>85</v>
      </c>
      <c r="BF577" s="412" t="str">
        <f>_xlfn.IFNA(VLOOKUP(BE577,ACCESSORIES!F:J,5,FALSE),"N/A")</f>
        <v>N/A</v>
      </c>
      <c r="BG577" s="70">
        <v>37</v>
      </c>
      <c r="BH577" s="50">
        <v>20.236220472440898</v>
      </c>
      <c r="BI577" s="50">
        <v>20.236220472440898</v>
      </c>
      <c r="BJ577" s="50">
        <v>12.4409448818898</v>
      </c>
      <c r="BK577" s="357">
        <f t="shared" si="163"/>
        <v>8.348593599999983E-2</v>
      </c>
      <c r="BL577" s="73">
        <v>36</v>
      </c>
      <c r="BM577" s="107" t="s">
        <v>10337</v>
      </c>
      <c r="BN577" s="46" t="s">
        <v>3891</v>
      </c>
      <c r="BO577" s="74" t="s">
        <v>4730</v>
      </c>
      <c r="BP577" s="74" t="s">
        <v>3907</v>
      </c>
      <c r="BQ577" s="74" t="s">
        <v>5139</v>
      </c>
      <c r="BR577" s="74" t="s">
        <v>2734</v>
      </c>
      <c r="BS577" s="74" t="s">
        <v>5140</v>
      </c>
      <c r="BT577" s="74" t="s">
        <v>5141</v>
      </c>
      <c r="BU577" s="89" t="s">
        <v>5127</v>
      </c>
      <c r="BV577" s="74" t="s">
        <v>4101</v>
      </c>
      <c r="BW577" s="74" t="s">
        <v>3909</v>
      </c>
      <c r="BX577" s="74"/>
      <c r="BY577" s="300" t="s">
        <v>6282</v>
      </c>
      <c r="BZ577" s="356" t="s">
        <v>7370</v>
      </c>
      <c r="CA577" s="300" t="s">
        <v>6283</v>
      </c>
      <c r="CB577" s="356" t="s">
        <v>7371</v>
      </c>
      <c r="CC577" s="86" t="str">
        <f t="shared" si="164"/>
        <v>MR701 Bead Grip, 17x9, -12mm Offset, 5x5, 71.5mm Centerbore, Bahia Blue</v>
      </c>
      <c r="CD577" s="74" t="s">
        <v>3719</v>
      </c>
      <c r="CE577" s="74" t="s">
        <v>3720</v>
      </c>
      <c r="CF577" s="74" t="str">
        <f t="shared" si="174"/>
        <v>TRAIL (7XX)</v>
      </c>
    </row>
    <row r="578" spans="1:84" s="36" customFormat="1" ht="15" customHeight="1">
      <c r="A578" s="22">
        <f t="shared" si="161"/>
        <v>576</v>
      </c>
      <c r="B578" s="3" t="s">
        <v>84</v>
      </c>
      <c r="C578" s="92" t="s">
        <v>1247</v>
      </c>
      <c r="D578" s="74" t="s">
        <v>5481</v>
      </c>
      <c r="E578" s="84" t="str">
        <f>CONCATENATE(LEFT(D578,5),VLOOKUP(CONCATENATE(O578,"x",P578),'WHEEL PART NUMBER GUIDE'!$B$9:$C$51,2,FALSE),VLOOKUP(CONCATENATE(Q578, W578), 'WHEEL PART NUMBER GUIDE'!$Q$6:$R$98, 2, FALSE),VLOOKUP(Z578,'WHEEL PART NUMBER GUIDE'!$J$8:$K$54,2, FALSE),IF(V578="N/A",IF(ABS(T578)&lt;10,"0"&amp;ABS(T578),ABS(T578)),CONCATENATE(LEFT(V578,1),RIGHT(V578,1))), G578, H578)</f>
        <v>MR70179055512N</v>
      </c>
      <c r="F578" s="84" t="str">
        <f t="shared" si="175"/>
        <v>MR70179055512N</v>
      </c>
      <c r="G578" s="83" t="s">
        <v>2095</v>
      </c>
      <c r="H578" s="83"/>
      <c r="I578" s="81" t="s">
        <v>3291</v>
      </c>
      <c r="J578" s="299">
        <v>43696</v>
      </c>
      <c r="K578" s="78" t="s">
        <v>1230</v>
      </c>
      <c r="L578" s="328">
        <v>387</v>
      </c>
      <c r="M578" s="85">
        <f t="shared" si="176"/>
        <v>387</v>
      </c>
      <c r="N578" s="630"/>
      <c r="O578" s="74">
        <v>17</v>
      </c>
      <c r="P578" s="8">
        <v>9</v>
      </c>
      <c r="Q578" s="92" t="str">
        <f t="shared" si="162"/>
        <v>5x5.5</v>
      </c>
      <c r="R578" s="74">
        <v>5</v>
      </c>
      <c r="S578" s="74">
        <v>5.5</v>
      </c>
      <c r="T578" s="74">
        <v>-12</v>
      </c>
      <c r="U578" s="77">
        <v>4.62</v>
      </c>
      <c r="V578" s="93" t="s">
        <v>85</v>
      </c>
      <c r="W578" s="16">
        <v>108</v>
      </c>
      <c r="X578" s="76">
        <v>31.71</v>
      </c>
      <c r="Y578" s="47">
        <v>2650</v>
      </c>
      <c r="Z578" s="81" t="s">
        <v>2165</v>
      </c>
      <c r="AA578" s="72" t="s">
        <v>2845</v>
      </c>
      <c r="AB578" s="47" t="str">
        <f t="shared" si="173"/>
        <v>17x9, 5x5.5, -12 OS, 2650 lbs</v>
      </c>
      <c r="AC578" s="74" t="s">
        <v>3941</v>
      </c>
      <c r="AD578" s="46" t="str">
        <f>IF(AC578="N/A","None",VLOOKUP(AC578,ACCESSORIES!F:N,9,FALSE))</f>
        <v>Snap In</v>
      </c>
      <c r="AE578" s="82">
        <f>_xlfn.IFNA(VLOOKUP(AC578,ACCESSORIES!F:J,5,FALSE),"N/A")</f>
        <v>22</v>
      </c>
      <c r="AF578" s="80" t="s">
        <v>85</v>
      </c>
      <c r="AG578" s="73" t="s">
        <v>85</v>
      </c>
      <c r="AH578" s="73" t="s">
        <v>85</v>
      </c>
      <c r="AI578" s="73" t="s">
        <v>85</v>
      </c>
      <c r="AJ578" s="9" t="str">
        <f>_xlfn.IFNA(VLOOKUP(AI578,ACCESSORIES!F:J,5,FALSE),"N/A")</f>
        <v>N/A</v>
      </c>
      <c r="AK578" s="92" t="s">
        <v>236</v>
      </c>
      <c r="AL578" s="74" t="s">
        <v>85</v>
      </c>
      <c r="AM578" s="38" t="str">
        <f>_xlfn.IFNA(VLOOKUP(AL578,ACCESSORIES!F:J,5,FALSE),"N/A")</f>
        <v>N/A</v>
      </c>
      <c r="AN578" s="74" t="s">
        <v>85</v>
      </c>
      <c r="AO578" s="75">
        <v>16.2</v>
      </c>
      <c r="AP578" s="75">
        <v>60</v>
      </c>
      <c r="AQ578" s="74">
        <v>175</v>
      </c>
      <c r="AR578" s="34">
        <v>4</v>
      </c>
      <c r="AS578" s="34">
        <v>21</v>
      </c>
      <c r="AT578" s="34">
        <v>53.5</v>
      </c>
      <c r="AU578" s="34">
        <v>61.5</v>
      </c>
      <c r="AV578" s="34">
        <v>209.6</v>
      </c>
      <c r="AW578" s="34">
        <v>205</v>
      </c>
      <c r="AX578" s="384">
        <v>103.36</v>
      </c>
      <c r="AY578" s="382">
        <v>34.43</v>
      </c>
      <c r="AZ578" s="382">
        <v>42.75</v>
      </c>
      <c r="BA578" s="49">
        <v>50</v>
      </c>
      <c r="BB578" s="48">
        <f t="shared" si="160"/>
        <v>1.97</v>
      </c>
      <c r="BC578" s="3" t="s">
        <v>85</v>
      </c>
      <c r="BD578" s="412" t="str">
        <f>_xlfn.IFNA(VLOOKUP(BC578,ACCESSORIES!F:J,5,FALSE),"N/A")</f>
        <v>N/A</v>
      </c>
      <c r="BE578" s="3" t="s">
        <v>85</v>
      </c>
      <c r="BF578" s="412" t="str">
        <f>_xlfn.IFNA(VLOOKUP(BE578,ACCESSORIES!F:J,5,FALSE),"N/A")</f>
        <v>N/A</v>
      </c>
      <c r="BG578" s="70">
        <v>37</v>
      </c>
      <c r="BH578" s="50">
        <v>20.236220472440898</v>
      </c>
      <c r="BI578" s="50">
        <v>20.236220472440898</v>
      </c>
      <c r="BJ578" s="50">
        <v>12.4409448818898</v>
      </c>
      <c r="BK578" s="357">
        <f t="shared" si="163"/>
        <v>8.348593599999983E-2</v>
      </c>
      <c r="BL578" s="73">
        <v>36</v>
      </c>
      <c r="BM578" s="107" t="s">
        <v>10337</v>
      </c>
      <c r="BN578" s="46" t="s">
        <v>3891</v>
      </c>
      <c r="BO578" s="74" t="s">
        <v>4730</v>
      </c>
      <c r="BP578" s="74" t="s">
        <v>3907</v>
      </c>
      <c r="BQ578" s="74" t="s">
        <v>5139</v>
      </c>
      <c r="BR578" s="74" t="s">
        <v>2734</v>
      </c>
      <c r="BS578" s="74" t="s">
        <v>5140</v>
      </c>
      <c r="BT578" s="74" t="s">
        <v>5141</v>
      </c>
      <c r="BU578" s="89" t="s">
        <v>5127</v>
      </c>
      <c r="BV578" s="74" t="s">
        <v>4101</v>
      </c>
      <c r="BW578" s="74" t="s">
        <v>3909</v>
      </c>
      <c r="BX578" s="74"/>
      <c r="BY578" s="300" t="s">
        <v>8280</v>
      </c>
      <c r="BZ578" s="356" t="s">
        <v>8281</v>
      </c>
      <c r="CA578" s="300" t="s">
        <v>8282</v>
      </c>
      <c r="CB578" s="356" t="s">
        <v>8283</v>
      </c>
      <c r="CC578" s="86" t="str">
        <f t="shared" si="164"/>
        <v>MR701 Bead Grip, 17x9, -12mm Offset, 5x5.5, 108mm Centerbore, Matte Black</v>
      </c>
      <c r="CD578" s="74" t="s">
        <v>3719</v>
      </c>
      <c r="CE578" s="74" t="s">
        <v>3720</v>
      </c>
      <c r="CF578" s="74" t="str">
        <f t="shared" si="174"/>
        <v>TRAIL (7XX)</v>
      </c>
    </row>
    <row r="579" spans="1:84" s="36" customFormat="1" ht="15" customHeight="1">
      <c r="A579" s="22">
        <f t="shared" ref="A579:A626" si="177">ROW(B579)-2</f>
        <v>577</v>
      </c>
      <c r="B579" s="3" t="s">
        <v>84</v>
      </c>
      <c r="C579" s="92" t="s">
        <v>1247</v>
      </c>
      <c r="D579" s="74" t="s">
        <v>5481</v>
      </c>
      <c r="E579" s="84" t="str">
        <f>CONCATENATE(LEFT(D579,5),VLOOKUP(CONCATENATE(O579,"x",P579),'WHEEL PART NUMBER GUIDE'!$B$9:$C$51,2,FALSE),VLOOKUP(CONCATENATE(Q579, W579), 'WHEEL PART NUMBER GUIDE'!$Q$6:$R$98, 2, FALSE),VLOOKUP(Z579,'WHEEL PART NUMBER GUIDE'!$J$8:$K$54,2, FALSE),IF(V579="N/A",IF(ABS(T579)&lt;10,"0"&amp;ABS(T579),ABS(T579)),CONCATENATE(LEFT(V579,1),RIGHT(V579,1))), G579, H579)</f>
        <v>MR70179060512N</v>
      </c>
      <c r="F579" s="84" t="str">
        <f t="shared" si="175"/>
        <v>MR70179060512N</v>
      </c>
      <c r="G579" s="83" t="s">
        <v>2095</v>
      </c>
      <c r="H579" s="83"/>
      <c r="I579" s="81" t="s">
        <v>3293</v>
      </c>
      <c r="J579" s="299">
        <v>43696</v>
      </c>
      <c r="K579" s="78" t="s">
        <v>1230</v>
      </c>
      <c r="L579" s="328">
        <v>387</v>
      </c>
      <c r="M579" s="85">
        <f t="shared" si="176"/>
        <v>387</v>
      </c>
      <c r="N579" s="630"/>
      <c r="O579" s="74">
        <v>17</v>
      </c>
      <c r="P579" s="8">
        <v>9</v>
      </c>
      <c r="Q579" s="92" t="str">
        <f t="shared" ref="Q579:Q626" si="178">CONCATENATE(R579,"x",S579)</f>
        <v>6x5.5</v>
      </c>
      <c r="R579" s="74">
        <v>6</v>
      </c>
      <c r="S579" s="74">
        <v>5.5</v>
      </c>
      <c r="T579" s="74">
        <v>-12</v>
      </c>
      <c r="U579" s="77">
        <v>4.62</v>
      </c>
      <c r="V579" s="93" t="s">
        <v>85</v>
      </c>
      <c r="W579" s="16">
        <v>106.25</v>
      </c>
      <c r="X579" s="76">
        <v>32.67</v>
      </c>
      <c r="Y579" s="47">
        <v>2650</v>
      </c>
      <c r="Z579" s="81" t="s">
        <v>2165</v>
      </c>
      <c r="AA579" s="72" t="s">
        <v>2845</v>
      </c>
      <c r="AB579" s="47" t="str">
        <f t="shared" si="173"/>
        <v>17x9, 6x5.5, -12 OS, 2650 lbs</v>
      </c>
      <c r="AC579" s="74" t="s">
        <v>3941</v>
      </c>
      <c r="AD579" s="46" t="str">
        <f>IF(AC579="N/A","None",VLOOKUP(AC579,ACCESSORIES!F:N,9,FALSE))</f>
        <v>Snap In</v>
      </c>
      <c r="AE579" s="82">
        <f>_xlfn.IFNA(VLOOKUP(AC579,ACCESSORIES!F:J,5,FALSE),"N/A")</f>
        <v>22</v>
      </c>
      <c r="AF579" s="80" t="s">
        <v>85</v>
      </c>
      <c r="AG579" s="73" t="s">
        <v>85</v>
      </c>
      <c r="AH579" s="73" t="s">
        <v>85</v>
      </c>
      <c r="AI579" s="73" t="s">
        <v>85</v>
      </c>
      <c r="AJ579" s="9" t="str">
        <f>_xlfn.IFNA(VLOOKUP(AI579,ACCESSORIES!F:J,5,FALSE),"N/A")</f>
        <v>N/A</v>
      </c>
      <c r="AK579" s="92" t="s">
        <v>236</v>
      </c>
      <c r="AL579" s="75" t="s">
        <v>1649</v>
      </c>
      <c r="AM579" s="38">
        <f>_xlfn.IFNA(VLOOKUP(AL579,ACCESSORIES!F:J,5,FALSE),"N/A")</f>
        <v>2.75</v>
      </c>
      <c r="AN579" s="3">
        <v>78.3</v>
      </c>
      <c r="AO579" s="75">
        <v>16.2</v>
      </c>
      <c r="AP579" s="75">
        <v>60</v>
      </c>
      <c r="AQ579" s="74">
        <v>175</v>
      </c>
      <c r="AR579" s="34">
        <v>4</v>
      </c>
      <c r="AS579" s="34">
        <v>21</v>
      </c>
      <c r="AT579" s="34">
        <v>53.5</v>
      </c>
      <c r="AU579" s="34">
        <v>61.5</v>
      </c>
      <c r="AV579" s="34">
        <v>209.6</v>
      </c>
      <c r="AW579" s="34">
        <v>205</v>
      </c>
      <c r="AX579" s="384">
        <v>103.36</v>
      </c>
      <c r="AY579" s="382">
        <v>34.43</v>
      </c>
      <c r="AZ579" s="382">
        <v>42.75</v>
      </c>
      <c r="BA579" s="49">
        <v>50</v>
      </c>
      <c r="BB579" s="48">
        <f t="shared" ref="BB579:BB627" si="179">ROUND(CONVERT(BA579,"mm","in"),2)</f>
        <v>1.97</v>
      </c>
      <c r="BC579" s="3" t="s">
        <v>85</v>
      </c>
      <c r="BD579" s="412" t="str">
        <f>_xlfn.IFNA(VLOOKUP(BC579,ACCESSORIES!F:J,5,FALSE),"N/A")</f>
        <v>N/A</v>
      </c>
      <c r="BE579" s="3" t="s">
        <v>85</v>
      </c>
      <c r="BF579" s="412" t="str">
        <f>_xlfn.IFNA(VLOOKUP(BE579,ACCESSORIES!F:J,5,FALSE),"N/A")</f>
        <v>N/A</v>
      </c>
      <c r="BG579" s="70">
        <v>38</v>
      </c>
      <c r="BH579" s="50">
        <v>20.236220472440898</v>
      </c>
      <c r="BI579" s="50">
        <v>20.236220472440898</v>
      </c>
      <c r="BJ579" s="50">
        <v>12.4409448818898</v>
      </c>
      <c r="BK579" s="357">
        <f t="shared" ref="BK579:BK626" si="180">SUM(((BH579*25.4)*(BI579*25.4)*(BJ579*25.4))/1000000000)</f>
        <v>8.348593599999983E-2</v>
      </c>
      <c r="BL579" s="73">
        <v>36</v>
      </c>
      <c r="BM579" s="107" t="s">
        <v>10337</v>
      </c>
      <c r="BN579" s="46" t="s">
        <v>3891</v>
      </c>
      <c r="BO579" s="74" t="s">
        <v>4730</v>
      </c>
      <c r="BP579" s="74" t="s">
        <v>3907</v>
      </c>
      <c r="BQ579" s="74" t="s">
        <v>5139</v>
      </c>
      <c r="BR579" s="74" t="s">
        <v>2734</v>
      </c>
      <c r="BS579" s="74" t="s">
        <v>5140</v>
      </c>
      <c r="BT579" s="74" t="s">
        <v>5141</v>
      </c>
      <c r="BU579" s="89" t="s">
        <v>5127</v>
      </c>
      <c r="BV579" s="74" t="s">
        <v>4101</v>
      </c>
      <c r="BW579" s="74" t="s">
        <v>3909</v>
      </c>
      <c r="BX579" s="74"/>
      <c r="BY579" s="300" t="s">
        <v>6284</v>
      </c>
      <c r="BZ579" s="356" t="s">
        <v>8274</v>
      </c>
      <c r="CA579" s="300" t="s">
        <v>6287</v>
      </c>
      <c r="CB579" s="356" t="s">
        <v>8275</v>
      </c>
      <c r="CC579" s="86" t="str">
        <f t="shared" si="164"/>
        <v>MR701 Bead Grip, 17x9, -12mm Offset, 6x5.5, 106.25mm Centerbore, Matte Black</v>
      </c>
      <c r="CD579" s="74" t="s">
        <v>3719</v>
      </c>
      <c r="CE579" s="74" t="s">
        <v>3720</v>
      </c>
      <c r="CF579" s="74" t="str">
        <f t="shared" si="174"/>
        <v>TRAIL (7XX)</v>
      </c>
    </row>
    <row r="580" spans="1:84" s="36" customFormat="1" ht="15" customHeight="1">
      <c r="A580" s="22">
        <f t="shared" si="177"/>
        <v>578</v>
      </c>
      <c r="B580" s="3" t="s">
        <v>84</v>
      </c>
      <c r="C580" s="92" t="s">
        <v>1247</v>
      </c>
      <c r="D580" s="74" t="s">
        <v>5481</v>
      </c>
      <c r="E580" s="84" t="str">
        <f>CONCATENATE(LEFT(D580,5),VLOOKUP(CONCATENATE(O580,"x",P580),'WHEEL PART NUMBER GUIDE'!$B$9:$C$51,2,FALSE),VLOOKUP(CONCATENATE(Q580, W580), 'WHEEL PART NUMBER GUIDE'!$Q$6:$R$98, 2, FALSE),VLOOKUP(Z580,'WHEEL PART NUMBER GUIDE'!$J$8:$K$54,2, FALSE),IF(V580="N/A",IF(ABS(T580)&lt;10,"0"&amp;ABS(T580),ABS(T580)),CONCATENATE(LEFT(V580,1),RIGHT(V580,1))), G580, H580)</f>
        <v>MR70179060912N</v>
      </c>
      <c r="F580" s="84" t="str">
        <f t="shared" si="175"/>
        <v>MR70179060912N</v>
      </c>
      <c r="G580" s="83" t="s">
        <v>2095</v>
      </c>
      <c r="H580" s="83"/>
      <c r="I580" s="81" t="s">
        <v>3294</v>
      </c>
      <c r="J580" s="299">
        <v>43696</v>
      </c>
      <c r="K580" s="78" t="s">
        <v>1230</v>
      </c>
      <c r="L580" s="328">
        <v>387</v>
      </c>
      <c r="M580" s="85">
        <f t="shared" si="176"/>
        <v>387</v>
      </c>
      <c r="N580" s="630"/>
      <c r="O580" s="74">
        <v>17</v>
      </c>
      <c r="P580" s="8">
        <v>9</v>
      </c>
      <c r="Q580" s="92" t="str">
        <f t="shared" si="178"/>
        <v>6x5.5</v>
      </c>
      <c r="R580" s="74">
        <v>6</v>
      </c>
      <c r="S580" s="74">
        <v>5.5</v>
      </c>
      <c r="T580" s="74">
        <v>-12</v>
      </c>
      <c r="U580" s="77">
        <v>4.62</v>
      </c>
      <c r="V580" s="93" t="s">
        <v>85</v>
      </c>
      <c r="W580" s="16">
        <v>106.25</v>
      </c>
      <c r="X580" s="76">
        <v>32.299999999999997</v>
      </c>
      <c r="Y580" s="47">
        <v>2650</v>
      </c>
      <c r="Z580" s="81" t="s">
        <v>2168</v>
      </c>
      <c r="AA580" s="71" t="s">
        <v>2846</v>
      </c>
      <c r="AB580" s="47" t="str">
        <f t="shared" si="173"/>
        <v>17x9, 6x5.5, -12 OS, 2650 lbs</v>
      </c>
      <c r="AC580" s="74" t="s">
        <v>3941</v>
      </c>
      <c r="AD580" s="46" t="str">
        <f>IF(AC580="N/A","None",VLOOKUP(AC580,ACCESSORIES!F:N,9,FALSE))</f>
        <v>Snap In</v>
      </c>
      <c r="AE580" s="82">
        <f>_xlfn.IFNA(VLOOKUP(AC580,ACCESSORIES!F:J,5,FALSE),"N/A")</f>
        <v>22</v>
      </c>
      <c r="AF580" s="80" t="s">
        <v>85</v>
      </c>
      <c r="AG580" s="73" t="s">
        <v>85</v>
      </c>
      <c r="AH580" s="73" t="s">
        <v>85</v>
      </c>
      <c r="AI580" s="73" t="s">
        <v>85</v>
      </c>
      <c r="AJ580" s="9" t="str">
        <f>_xlfn.IFNA(VLOOKUP(AI580,ACCESSORIES!F:J,5,FALSE),"N/A")</f>
        <v>N/A</v>
      </c>
      <c r="AK580" s="92" t="s">
        <v>236</v>
      </c>
      <c r="AL580" s="75" t="s">
        <v>1649</v>
      </c>
      <c r="AM580" s="38">
        <f>_xlfn.IFNA(VLOOKUP(AL580,ACCESSORIES!F:J,5,FALSE),"N/A")</f>
        <v>2.75</v>
      </c>
      <c r="AN580" s="3">
        <v>78.3</v>
      </c>
      <c r="AO580" s="75">
        <v>16.2</v>
      </c>
      <c r="AP580" s="75">
        <v>60</v>
      </c>
      <c r="AQ580" s="74">
        <v>175</v>
      </c>
      <c r="AR580" s="34">
        <v>4</v>
      </c>
      <c r="AS580" s="34">
        <v>21</v>
      </c>
      <c r="AT580" s="34">
        <v>53.5</v>
      </c>
      <c r="AU580" s="34">
        <v>61.5</v>
      </c>
      <c r="AV580" s="34">
        <v>209.6</v>
      </c>
      <c r="AW580" s="34">
        <v>205</v>
      </c>
      <c r="AX580" s="384">
        <v>103.36</v>
      </c>
      <c r="AY580" s="382">
        <v>34.43</v>
      </c>
      <c r="AZ580" s="382">
        <v>42.75</v>
      </c>
      <c r="BA580" s="49">
        <v>50</v>
      </c>
      <c r="BB580" s="48">
        <f t="shared" si="179"/>
        <v>1.97</v>
      </c>
      <c r="BC580" s="3" t="s">
        <v>85</v>
      </c>
      <c r="BD580" s="412" t="str">
        <f>_xlfn.IFNA(VLOOKUP(BC580,ACCESSORIES!F:J,5,FALSE),"N/A")</f>
        <v>N/A</v>
      </c>
      <c r="BE580" s="3" t="s">
        <v>85</v>
      </c>
      <c r="BF580" s="412" t="str">
        <f>_xlfn.IFNA(VLOOKUP(BE580,ACCESSORIES!F:J,5,FALSE),"N/A")</f>
        <v>N/A</v>
      </c>
      <c r="BG580" s="70">
        <v>38</v>
      </c>
      <c r="BH580" s="50">
        <v>20.236220472440898</v>
      </c>
      <c r="BI580" s="50">
        <v>20.236220472440898</v>
      </c>
      <c r="BJ580" s="50">
        <v>12.4409448818898</v>
      </c>
      <c r="BK580" s="357">
        <f t="shared" si="180"/>
        <v>8.348593599999983E-2</v>
      </c>
      <c r="BL580" s="73">
        <v>36</v>
      </c>
      <c r="BM580" s="107" t="s">
        <v>10337</v>
      </c>
      <c r="BN580" s="46" t="s">
        <v>3891</v>
      </c>
      <c r="BO580" s="74" t="s">
        <v>4730</v>
      </c>
      <c r="BP580" s="74" t="s">
        <v>3907</v>
      </c>
      <c r="BQ580" s="74" t="s">
        <v>5139</v>
      </c>
      <c r="BR580" s="74" t="s">
        <v>2734</v>
      </c>
      <c r="BS580" s="74" t="s">
        <v>5140</v>
      </c>
      <c r="BT580" s="74" t="s">
        <v>5141</v>
      </c>
      <c r="BU580" s="89" t="s">
        <v>5127</v>
      </c>
      <c r="BV580" s="74" t="s">
        <v>4101</v>
      </c>
      <c r="BW580" s="74" t="s">
        <v>3909</v>
      </c>
      <c r="BX580" s="74"/>
      <c r="BY580" s="300" t="s">
        <v>6271</v>
      </c>
      <c r="BZ580" s="363" t="s">
        <v>8295</v>
      </c>
      <c r="CA580" s="300" t="s">
        <v>6273</v>
      </c>
      <c r="CB580" s="363" t="s">
        <v>8294</v>
      </c>
      <c r="CC580" s="86" t="str">
        <f t="shared" si="164"/>
        <v>MR701 Bead Grip, 17x9, -12mm Offset, 6x5.5, 106.25mm Centerbore, Method Bronze</v>
      </c>
      <c r="CD580" s="74" t="s">
        <v>3719</v>
      </c>
      <c r="CE580" s="74" t="s">
        <v>3720</v>
      </c>
      <c r="CF580" s="74" t="str">
        <f t="shared" si="174"/>
        <v>TRAIL (7XX)</v>
      </c>
    </row>
    <row r="581" spans="1:84" s="36" customFormat="1" ht="15" customHeight="1">
      <c r="A581" s="22">
        <f t="shared" si="177"/>
        <v>579</v>
      </c>
      <c r="B581" s="3" t="s">
        <v>84</v>
      </c>
      <c r="C581" s="92" t="s">
        <v>1247</v>
      </c>
      <c r="D581" s="74" t="s">
        <v>5481</v>
      </c>
      <c r="E581" s="84" t="str">
        <f>CONCATENATE(LEFT(D581,5),VLOOKUP(CONCATENATE(O581,"x",P581),'WHEEL PART NUMBER GUIDE'!$B$9:$C$51,2,FALSE),VLOOKUP(CONCATENATE(Q581, W581), 'WHEEL PART NUMBER GUIDE'!$Q$6:$R$98, 2, FALSE),VLOOKUP(Z581,'WHEEL PART NUMBER GUIDE'!$J$8:$K$54,2, FALSE),IF(V581="N/A",IF(ABS(T581)&lt;10,"0"&amp;ABS(T581),ABS(T581)),CONCATENATE(LEFT(V581,1),RIGHT(V581,1))), G581, H581)</f>
        <v>MR70179060612N</v>
      </c>
      <c r="F581" s="84" t="str">
        <f t="shared" si="175"/>
        <v>MR70179060612N</v>
      </c>
      <c r="G581" s="83" t="s">
        <v>2095</v>
      </c>
      <c r="H581" s="83"/>
      <c r="I581" s="81" t="s">
        <v>4438</v>
      </c>
      <c r="J581" s="299">
        <v>44133.680358796293</v>
      </c>
      <c r="K581" s="78" t="s">
        <v>1230</v>
      </c>
      <c r="L581" s="328">
        <v>387</v>
      </c>
      <c r="M581" s="85">
        <f t="shared" si="176"/>
        <v>387</v>
      </c>
      <c r="N581" s="630"/>
      <c r="O581" s="74">
        <v>17</v>
      </c>
      <c r="P581" s="8">
        <v>9</v>
      </c>
      <c r="Q581" s="92" t="str">
        <f t="shared" si="178"/>
        <v>6x5.5</v>
      </c>
      <c r="R581" s="74">
        <v>6</v>
      </c>
      <c r="S581" s="74">
        <v>5.5</v>
      </c>
      <c r="T581" s="74">
        <v>-12</v>
      </c>
      <c r="U581" s="77">
        <v>4.62</v>
      </c>
      <c r="V581" s="93" t="s">
        <v>85</v>
      </c>
      <c r="W581" s="16">
        <v>106.25</v>
      </c>
      <c r="X581" s="76">
        <v>31.97</v>
      </c>
      <c r="Y581" s="47">
        <v>2650</v>
      </c>
      <c r="Z581" s="81" t="s">
        <v>4426</v>
      </c>
      <c r="AA581" s="71" t="s">
        <v>4427</v>
      </c>
      <c r="AB581" s="47" t="str">
        <f t="shared" si="173"/>
        <v>17x9, 6x5.5, -12 OS, 2650 lbs</v>
      </c>
      <c r="AC581" s="74" t="s">
        <v>3941</v>
      </c>
      <c r="AD581" s="46" t="str">
        <f>IF(AC581="N/A","None",VLOOKUP(AC581,ACCESSORIES!F:N,9,FALSE))</f>
        <v>Snap In</v>
      </c>
      <c r="AE581" s="82">
        <f>_xlfn.IFNA(VLOOKUP(AC581,ACCESSORIES!F:J,5,FALSE),"N/A")</f>
        <v>22</v>
      </c>
      <c r="AF581" s="80" t="s">
        <v>85</v>
      </c>
      <c r="AG581" s="73" t="s">
        <v>85</v>
      </c>
      <c r="AH581" s="73" t="s">
        <v>85</v>
      </c>
      <c r="AI581" s="73" t="s">
        <v>85</v>
      </c>
      <c r="AJ581" s="9" t="str">
        <f>_xlfn.IFNA(VLOOKUP(AI581,ACCESSORIES!F:J,5,FALSE),"N/A")</f>
        <v>N/A</v>
      </c>
      <c r="AK581" s="92" t="s">
        <v>236</v>
      </c>
      <c r="AL581" s="75" t="s">
        <v>1649</v>
      </c>
      <c r="AM581" s="38">
        <f>_xlfn.IFNA(VLOOKUP(AL581,ACCESSORIES!F:J,5,FALSE),"N/A")</f>
        <v>2.75</v>
      </c>
      <c r="AN581" s="3">
        <v>78.3</v>
      </c>
      <c r="AO581" s="75">
        <v>16.2</v>
      </c>
      <c r="AP581" s="75">
        <v>60</v>
      </c>
      <c r="AQ581" s="74">
        <v>175</v>
      </c>
      <c r="AR581" s="34">
        <v>4</v>
      </c>
      <c r="AS581" s="34">
        <v>21</v>
      </c>
      <c r="AT581" s="34">
        <v>53.5</v>
      </c>
      <c r="AU581" s="34">
        <v>61.5</v>
      </c>
      <c r="AV581" s="34">
        <v>209.6</v>
      </c>
      <c r="AW581" s="34">
        <v>205</v>
      </c>
      <c r="AX581" s="384">
        <v>103.36</v>
      </c>
      <c r="AY581" s="382">
        <v>34.43</v>
      </c>
      <c r="AZ581" s="382">
        <v>42.75</v>
      </c>
      <c r="BA581" s="49">
        <v>50</v>
      </c>
      <c r="BB581" s="48">
        <f t="shared" si="179"/>
        <v>1.97</v>
      </c>
      <c r="BC581" s="3" t="s">
        <v>85</v>
      </c>
      <c r="BD581" s="412" t="str">
        <f>_xlfn.IFNA(VLOOKUP(BC581,ACCESSORIES!F:J,5,FALSE),"N/A")</f>
        <v>N/A</v>
      </c>
      <c r="BE581" s="3" t="s">
        <v>85</v>
      </c>
      <c r="BF581" s="412" t="str">
        <f>_xlfn.IFNA(VLOOKUP(BE581,ACCESSORIES!F:J,5,FALSE),"N/A")</f>
        <v>N/A</v>
      </c>
      <c r="BG581" s="70">
        <v>36</v>
      </c>
      <c r="BH581" s="50">
        <v>20.236220472440898</v>
      </c>
      <c r="BI581" s="50">
        <v>20.236220472440898</v>
      </c>
      <c r="BJ581" s="50">
        <v>12.4409448818898</v>
      </c>
      <c r="BK581" s="357">
        <f t="shared" si="180"/>
        <v>8.348593599999983E-2</v>
      </c>
      <c r="BL581" s="73">
        <v>36</v>
      </c>
      <c r="BM581" s="107" t="s">
        <v>10337</v>
      </c>
      <c r="BN581" s="46" t="s">
        <v>3891</v>
      </c>
      <c r="BO581" s="74" t="s">
        <v>4730</v>
      </c>
      <c r="BP581" s="74" t="s">
        <v>3907</v>
      </c>
      <c r="BQ581" s="74" t="s">
        <v>5139</v>
      </c>
      <c r="BR581" s="74" t="s">
        <v>2734</v>
      </c>
      <c r="BS581" s="74" t="s">
        <v>5140</v>
      </c>
      <c r="BT581" s="74" t="s">
        <v>5141</v>
      </c>
      <c r="BU581" s="89" t="s">
        <v>5127</v>
      </c>
      <c r="BV581" s="74" t="s">
        <v>4101</v>
      </c>
      <c r="BW581" s="74" t="s">
        <v>3909</v>
      </c>
      <c r="BX581" s="74"/>
      <c r="BY581" s="300" t="s">
        <v>6279</v>
      </c>
      <c r="BZ581" s="363" t="s">
        <v>7376</v>
      </c>
      <c r="CA581" s="300" t="s">
        <v>6281</v>
      </c>
      <c r="CB581" s="363" t="s">
        <v>7377</v>
      </c>
      <c r="CC581" s="86" t="str">
        <f t="shared" si="164"/>
        <v>MR701 Bead Grip, 17x9, -12mm Offset, 6x5.5, 106.25mm Centerbore, Bahia Blue</v>
      </c>
      <c r="CD581" s="74" t="s">
        <v>3719</v>
      </c>
      <c r="CE581" s="74" t="s">
        <v>3720</v>
      </c>
      <c r="CF581" s="74" t="str">
        <f t="shared" si="174"/>
        <v>TRAIL (7XX)</v>
      </c>
    </row>
    <row r="582" spans="1:84" s="36" customFormat="1" ht="15" customHeight="1">
      <c r="A582" s="22">
        <f t="shared" si="177"/>
        <v>580</v>
      </c>
      <c r="B582" s="3" t="s">
        <v>84</v>
      </c>
      <c r="C582" s="92" t="s">
        <v>1247</v>
      </c>
      <c r="D582" s="74" t="s">
        <v>5481</v>
      </c>
      <c r="E582" s="84" t="str">
        <f>CONCATENATE(LEFT(D582,5),VLOOKUP(CONCATENATE(O582,"x",P582),'WHEEL PART NUMBER GUIDE'!$B$9:$C$51,2,FALSE),VLOOKUP(CONCATENATE(Q582, W582), 'WHEEL PART NUMBER GUIDE'!$Q$6:$R$98, 2, FALSE),VLOOKUP(Z582,'WHEEL PART NUMBER GUIDE'!$J$8:$K$54,2, FALSE),IF(V582="N/A",IF(ABS(T582)&lt;10,"0"&amp;ABS(T582),ABS(T582)),CONCATENATE(LEFT(V582,1),RIGHT(V582,1))), G582, H582)</f>
        <v>MR70179080512N</v>
      </c>
      <c r="F582" s="84" t="str">
        <f t="shared" si="175"/>
        <v>MR70179080512N</v>
      </c>
      <c r="G582" s="83" t="s">
        <v>2095</v>
      </c>
      <c r="H582" s="83"/>
      <c r="I582" s="81" t="s">
        <v>3295</v>
      </c>
      <c r="J582" s="299">
        <v>43696</v>
      </c>
      <c r="K582" s="78" t="s">
        <v>1230</v>
      </c>
      <c r="L582" s="328">
        <v>387</v>
      </c>
      <c r="M582" s="85">
        <f t="shared" si="176"/>
        <v>387</v>
      </c>
      <c r="N582" s="630"/>
      <c r="O582" s="74">
        <v>17</v>
      </c>
      <c r="P582" s="8">
        <v>9</v>
      </c>
      <c r="Q582" s="92" t="str">
        <f t="shared" si="178"/>
        <v>8x6.5</v>
      </c>
      <c r="R582" s="74">
        <v>8</v>
      </c>
      <c r="S582" s="74">
        <v>6.5</v>
      </c>
      <c r="T582" s="74">
        <v>-12</v>
      </c>
      <c r="U582" s="77">
        <v>4.62</v>
      </c>
      <c r="V582" s="93" t="s">
        <v>85</v>
      </c>
      <c r="W582" s="16">
        <v>130.81</v>
      </c>
      <c r="X582" s="76">
        <v>31.93</v>
      </c>
      <c r="Y582" s="47">
        <v>3640</v>
      </c>
      <c r="Z582" s="81" t="s">
        <v>2165</v>
      </c>
      <c r="AA582" s="72" t="s">
        <v>2845</v>
      </c>
      <c r="AB582" s="47" t="str">
        <f t="shared" si="173"/>
        <v>17x9, 8x6.5, -12 OS, 3640 lbs</v>
      </c>
      <c r="AC582" s="74" t="s">
        <v>3944</v>
      </c>
      <c r="AD582" s="46" t="str">
        <f>IF(AC582="N/A","None",VLOOKUP(AC582,ACCESSORIES!F:N,9,FALSE))</f>
        <v>Push Thru</v>
      </c>
      <c r="AE582" s="82">
        <f>_xlfn.IFNA(VLOOKUP(AC582,ACCESSORIES!F:J,5,FALSE),"N/A")</f>
        <v>33</v>
      </c>
      <c r="AF582" s="80" t="s">
        <v>85</v>
      </c>
      <c r="AG582" s="73" t="s">
        <v>85</v>
      </c>
      <c r="AH582" s="3" t="s">
        <v>2863</v>
      </c>
      <c r="AI582" s="73" t="s">
        <v>85</v>
      </c>
      <c r="AJ582" s="9" t="str">
        <f>_xlfn.IFNA(VLOOKUP(AI582,ACCESSORIES!F:J,5,FALSE),"N/A")</f>
        <v>N/A</v>
      </c>
      <c r="AK582" s="92" t="s">
        <v>237</v>
      </c>
      <c r="AL582" s="74" t="s">
        <v>85</v>
      </c>
      <c r="AM582" s="38" t="str">
        <f>_xlfn.IFNA(VLOOKUP(AL582,ACCESSORIES!F:J,5,FALSE),"N/A")</f>
        <v>N/A</v>
      </c>
      <c r="AN582" s="74" t="s">
        <v>85</v>
      </c>
      <c r="AO582" s="75">
        <v>16.2</v>
      </c>
      <c r="AP582" s="75">
        <v>60</v>
      </c>
      <c r="AQ582" s="74">
        <v>200</v>
      </c>
      <c r="AR582" s="34">
        <v>0</v>
      </c>
      <c r="AS582" s="34">
        <v>0</v>
      </c>
      <c r="AT582" s="34">
        <v>53</v>
      </c>
      <c r="AU582" s="34">
        <v>61.5</v>
      </c>
      <c r="AV582" s="34">
        <v>209.6</v>
      </c>
      <c r="AW582" s="34">
        <v>205</v>
      </c>
      <c r="AX582" s="384">
        <v>123.1</v>
      </c>
      <c r="AY582" s="382">
        <v>92</v>
      </c>
      <c r="AZ582" s="382">
        <v>92</v>
      </c>
      <c r="BA582" s="49">
        <v>50</v>
      </c>
      <c r="BB582" s="48">
        <f t="shared" si="179"/>
        <v>1.97</v>
      </c>
      <c r="BC582" s="3" t="s">
        <v>85</v>
      </c>
      <c r="BD582" s="412" t="str">
        <f>_xlfn.IFNA(VLOOKUP(BC582,ACCESSORIES!F:J,5,FALSE),"N/A")</f>
        <v>N/A</v>
      </c>
      <c r="BE582" s="3" t="s">
        <v>85</v>
      </c>
      <c r="BF582" s="412" t="str">
        <f>_xlfn.IFNA(VLOOKUP(BE582,ACCESSORIES!F:J,5,FALSE),"N/A")</f>
        <v>N/A</v>
      </c>
      <c r="BG582" s="70">
        <v>37</v>
      </c>
      <c r="BH582" s="50">
        <v>20.236220472440898</v>
      </c>
      <c r="BI582" s="50">
        <v>20.236220472440898</v>
      </c>
      <c r="BJ582" s="50">
        <v>12.4409448818898</v>
      </c>
      <c r="BK582" s="357">
        <f t="shared" si="180"/>
        <v>8.348593599999983E-2</v>
      </c>
      <c r="BL582" s="73">
        <v>36</v>
      </c>
      <c r="BM582" s="107" t="s">
        <v>10337</v>
      </c>
      <c r="BN582" s="46" t="s">
        <v>3891</v>
      </c>
      <c r="BO582" s="74" t="s">
        <v>4730</v>
      </c>
      <c r="BP582" s="74" t="s">
        <v>3907</v>
      </c>
      <c r="BQ582" s="74" t="s">
        <v>5139</v>
      </c>
      <c r="BR582" s="74" t="s">
        <v>2734</v>
      </c>
      <c r="BS582" s="74" t="s">
        <v>5140</v>
      </c>
      <c r="BT582" s="74" t="s">
        <v>5141</v>
      </c>
      <c r="BU582" s="89" t="s">
        <v>5127</v>
      </c>
      <c r="BV582" s="74" t="s">
        <v>4101</v>
      </c>
      <c r="BW582" s="74" t="s">
        <v>3909</v>
      </c>
      <c r="BX582" s="74"/>
      <c r="BY582" s="300" t="s">
        <v>8276</v>
      </c>
      <c r="BZ582" s="356" t="s">
        <v>8277</v>
      </c>
      <c r="CA582" s="300" t="s">
        <v>8278</v>
      </c>
      <c r="CB582" s="356" t="s">
        <v>8279</v>
      </c>
      <c r="CC582" s="86" t="str">
        <f t="shared" si="164"/>
        <v>MR701 Bead Grip, 17x9, -12mm Offset, 8x6.5, 130.81mm Centerbore, Matte Black</v>
      </c>
      <c r="CD582" s="74" t="s">
        <v>3719</v>
      </c>
      <c r="CE582" s="74" t="s">
        <v>3720</v>
      </c>
      <c r="CF582" s="74" t="str">
        <f t="shared" si="174"/>
        <v>TRAIL (7XX)</v>
      </c>
    </row>
    <row r="583" spans="1:84" s="36" customFormat="1" ht="15" customHeight="1">
      <c r="A583" s="22">
        <f t="shared" si="177"/>
        <v>581</v>
      </c>
      <c r="B583" s="3" t="s">
        <v>84</v>
      </c>
      <c r="C583" s="92" t="s">
        <v>1247</v>
      </c>
      <c r="D583" s="74" t="s">
        <v>5481</v>
      </c>
      <c r="E583" s="84" t="str">
        <f>CONCATENATE(LEFT(D583,5),VLOOKUP(CONCATENATE(O583,"x",P583),'WHEEL PART NUMBER GUIDE'!$B$9:$C$51,2,FALSE),VLOOKUP(CONCATENATE(Q583, W583), 'WHEEL PART NUMBER GUIDE'!$Q$6:$R$98, 2, FALSE),VLOOKUP(Z583,'WHEEL PART NUMBER GUIDE'!$J$8:$K$54,2, FALSE),IF(V583="N/A",IF(ABS(T583)&lt;10,"0"&amp;ABS(T583),ABS(T583)),CONCATENATE(LEFT(V583,1),RIGHT(V583,1))), G583, H583)</f>
        <v>MR70179087512N</v>
      </c>
      <c r="F583" s="84" t="str">
        <f t="shared" si="175"/>
        <v>MR70179087512N</v>
      </c>
      <c r="G583" s="83" t="s">
        <v>2095</v>
      </c>
      <c r="H583" s="83"/>
      <c r="I583" s="81" t="s">
        <v>3297</v>
      </c>
      <c r="J583" s="299">
        <v>43696</v>
      </c>
      <c r="K583" s="78" t="s">
        <v>1230</v>
      </c>
      <c r="L583" s="328">
        <v>387</v>
      </c>
      <c r="M583" s="85">
        <f t="shared" si="176"/>
        <v>387</v>
      </c>
      <c r="N583" s="630"/>
      <c r="O583" s="74">
        <v>17</v>
      </c>
      <c r="P583" s="8">
        <v>9</v>
      </c>
      <c r="Q583" s="92" t="str">
        <f t="shared" si="178"/>
        <v>8x170</v>
      </c>
      <c r="R583" s="74">
        <v>8</v>
      </c>
      <c r="S583" s="74">
        <v>170</v>
      </c>
      <c r="T583" s="74">
        <v>-12</v>
      </c>
      <c r="U583" s="77">
        <v>4.62</v>
      </c>
      <c r="V583" s="93" t="s">
        <v>85</v>
      </c>
      <c r="W583" s="16">
        <v>130.81</v>
      </c>
      <c r="X583" s="76">
        <v>31.78</v>
      </c>
      <c r="Y583" s="47">
        <v>3640</v>
      </c>
      <c r="Z583" s="81" t="s">
        <v>2165</v>
      </c>
      <c r="AA583" s="72" t="s">
        <v>2845</v>
      </c>
      <c r="AB583" s="47" t="str">
        <f t="shared" si="173"/>
        <v>17x9, 8x170, -12 OS, 3640 lbs</v>
      </c>
      <c r="AC583" s="74" t="s">
        <v>3943</v>
      </c>
      <c r="AD583" s="46" t="str">
        <f>IF(AC583="N/A","None",VLOOKUP(AC583,ACCESSORIES!F:N,9,FALSE))</f>
        <v>Push Thru</v>
      </c>
      <c r="AE583" s="82">
        <f>_xlfn.IFNA(VLOOKUP(AC583,ACCESSORIES!F:J,5,FALSE),"N/A")</f>
        <v>33</v>
      </c>
      <c r="AF583" s="80" t="s">
        <v>85</v>
      </c>
      <c r="AG583" s="73" t="s">
        <v>85</v>
      </c>
      <c r="AH583" s="3" t="s">
        <v>2863</v>
      </c>
      <c r="AI583" s="73" t="s">
        <v>85</v>
      </c>
      <c r="AJ583" s="9" t="str">
        <f>_xlfn.IFNA(VLOOKUP(AI583,ACCESSORIES!F:J,5,FALSE),"N/A")</f>
        <v>N/A</v>
      </c>
      <c r="AK583" s="92" t="s">
        <v>237</v>
      </c>
      <c r="AL583" s="74" t="s">
        <v>85</v>
      </c>
      <c r="AM583" s="38" t="str">
        <f>_xlfn.IFNA(VLOOKUP(AL583,ACCESSORIES!F:J,5,FALSE),"N/A")</f>
        <v>N/A</v>
      </c>
      <c r="AN583" s="74" t="s">
        <v>85</v>
      </c>
      <c r="AO583" s="75">
        <v>16.2</v>
      </c>
      <c r="AP583" s="75">
        <v>60</v>
      </c>
      <c r="AQ583" s="74">
        <v>200</v>
      </c>
      <c r="AR583" s="34">
        <v>0</v>
      </c>
      <c r="AS583" s="34">
        <v>0</v>
      </c>
      <c r="AT583" s="34">
        <v>53</v>
      </c>
      <c r="AU583" s="34">
        <v>61.5</v>
      </c>
      <c r="AV583" s="34">
        <v>209.6</v>
      </c>
      <c r="AW583" s="34">
        <v>205</v>
      </c>
      <c r="AX583" s="384">
        <v>128</v>
      </c>
      <c r="AY583" s="382">
        <v>103.9</v>
      </c>
      <c r="AZ583" s="382">
        <v>107</v>
      </c>
      <c r="BA583" s="49">
        <v>50</v>
      </c>
      <c r="BB583" s="48">
        <f t="shared" si="179"/>
        <v>1.97</v>
      </c>
      <c r="BC583" s="3" t="s">
        <v>85</v>
      </c>
      <c r="BD583" s="412" t="str">
        <f>_xlfn.IFNA(VLOOKUP(BC583,ACCESSORIES!F:J,5,FALSE),"N/A")</f>
        <v>N/A</v>
      </c>
      <c r="BE583" s="3" t="s">
        <v>85</v>
      </c>
      <c r="BF583" s="412" t="str">
        <f>_xlfn.IFNA(VLOOKUP(BE583,ACCESSORIES!F:J,5,FALSE),"N/A")</f>
        <v>N/A</v>
      </c>
      <c r="BG583" s="70">
        <v>37</v>
      </c>
      <c r="BH583" s="50">
        <v>20.236220472440898</v>
      </c>
      <c r="BI583" s="50">
        <v>20.236220472440898</v>
      </c>
      <c r="BJ583" s="50">
        <v>12.4409448818898</v>
      </c>
      <c r="BK583" s="357">
        <f t="shared" si="180"/>
        <v>8.348593599999983E-2</v>
      </c>
      <c r="BL583" s="73">
        <v>36</v>
      </c>
      <c r="BM583" s="107" t="s">
        <v>10337</v>
      </c>
      <c r="BN583" s="46" t="s">
        <v>3891</v>
      </c>
      <c r="BO583" s="74" t="s">
        <v>4730</v>
      </c>
      <c r="BP583" s="74" t="s">
        <v>3907</v>
      </c>
      <c r="BQ583" s="74" t="s">
        <v>5139</v>
      </c>
      <c r="BR583" s="74" t="s">
        <v>2734</v>
      </c>
      <c r="BS583" s="74" t="s">
        <v>5140</v>
      </c>
      <c r="BT583" s="74" t="s">
        <v>5141</v>
      </c>
      <c r="BU583" s="89" t="s">
        <v>5127</v>
      </c>
      <c r="BV583" s="74" t="s">
        <v>4101</v>
      </c>
      <c r="BW583" s="74" t="s">
        <v>3909</v>
      </c>
      <c r="BX583" s="74"/>
      <c r="BY583" s="300" t="s">
        <v>8276</v>
      </c>
      <c r="BZ583" s="356" t="s">
        <v>8277</v>
      </c>
      <c r="CA583" s="300" t="s">
        <v>8278</v>
      </c>
      <c r="CB583" s="356" t="s">
        <v>8279</v>
      </c>
      <c r="CC583" s="86" t="str">
        <f t="shared" si="164"/>
        <v>MR701 Bead Grip, 17x9, -12mm Offset, 8x170, 130.81mm Centerbore, Matte Black</v>
      </c>
      <c r="CD583" s="74" t="s">
        <v>3719</v>
      </c>
      <c r="CE583" s="74" t="s">
        <v>3720</v>
      </c>
      <c r="CF583" s="74" t="str">
        <f t="shared" si="174"/>
        <v>TRAIL (7XX)</v>
      </c>
    </row>
    <row r="584" spans="1:84" s="36" customFormat="1" ht="15" customHeight="1">
      <c r="A584" s="22">
        <f t="shared" si="177"/>
        <v>582</v>
      </c>
      <c r="B584" s="3" t="s">
        <v>84</v>
      </c>
      <c r="C584" s="92" t="s">
        <v>1247</v>
      </c>
      <c r="D584" s="74" t="s">
        <v>5481</v>
      </c>
      <c r="E584" s="84" t="str">
        <f>CONCATENATE(LEFT(D584,5),VLOOKUP(CONCATENATE(O584,"x",P584),'WHEEL PART NUMBER GUIDE'!$B$9:$C$51,2,FALSE),VLOOKUP(CONCATENATE(Q584, W584), 'WHEEL PART NUMBER GUIDE'!$Q$6:$R$98, 2, FALSE),VLOOKUP(Z584,'WHEEL PART NUMBER GUIDE'!$J$8:$K$54,2, FALSE),IF(V584="N/A",IF(ABS(T584)&lt;10,"0"&amp;ABS(T584),ABS(T584)),CONCATENATE(LEFT(V584,1),RIGHT(V584,1))), G584, H584)</f>
        <v>MR70189058525</v>
      </c>
      <c r="F584" s="84" t="str">
        <f t="shared" si="175"/>
        <v>MR70189058525</v>
      </c>
      <c r="G584" s="83"/>
      <c r="H584" s="83"/>
      <c r="I584" s="81" t="s">
        <v>3047</v>
      </c>
      <c r="J584" s="299">
        <v>43587.417785821759</v>
      </c>
      <c r="K584" s="78" t="s">
        <v>1230</v>
      </c>
      <c r="L584" s="328">
        <v>429</v>
      </c>
      <c r="M584" s="85">
        <f t="shared" si="176"/>
        <v>429</v>
      </c>
      <c r="N584" s="630"/>
      <c r="O584" s="74">
        <v>18</v>
      </c>
      <c r="P584" s="8">
        <v>9</v>
      </c>
      <c r="Q584" s="92" t="str">
        <f t="shared" si="178"/>
        <v>5x150</v>
      </c>
      <c r="R584" s="74">
        <v>5</v>
      </c>
      <c r="S584" s="74">
        <v>150</v>
      </c>
      <c r="T584" s="74">
        <v>25</v>
      </c>
      <c r="U584" s="77">
        <v>6</v>
      </c>
      <c r="V584" s="93" t="s">
        <v>85</v>
      </c>
      <c r="W584" s="16">
        <v>110.5</v>
      </c>
      <c r="X584" s="76">
        <v>32.08</v>
      </c>
      <c r="Y584" s="47">
        <v>2650</v>
      </c>
      <c r="Z584" s="81" t="s">
        <v>2165</v>
      </c>
      <c r="AA584" s="72" t="s">
        <v>2845</v>
      </c>
      <c r="AB584" s="47" t="str">
        <f t="shared" si="173"/>
        <v>18x9, 5x150, 25 OS, 2650 lbs</v>
      </c>
      <c r="AC584" s="74" t="s">
        <v>3941</v>
      </c>
      <c r="AD584" s="46" t="str">
        <f>IF(AC584="N/A","None",VLOOKUP(AC584,ACCESSORIES!F:N,9,FALSE))</f>
        <v>Snap In</v>
      </c>
      <c r="AE584" s="82">
        <f>_xlfn.IFNA(VLOOKUP(AC584,ACCESSORIES!F:J,5,FALSE),"N/A")</f>
        <v>22</v>
      </c>
      <c r="AF584" s="80" t="s">
        <v>85</v>
      </c>
      <c r="AG584" s="73" t="s">
        <v>85</v>
      </c>
      <c r="AH584" s="73" t="s">
        <v>85</v>
      </c>
      <c r="AI584" s="73" t="s">
        <v>85</v>
      </c>
      <c r="AJ584" s="9" t="str">
        <f>_xlfn.IFNA(VLOOKUP(AI584,ACCESSORIES!F:J,5,FALSE),"N/A")</f>
        <v>N/A</v>
      </c>
      <c r="AK584" s="92" t="s">
        <v>236</v>
      </c>
      <c r="AL584" s="74" t="s">
        <v>85</v>
      </c>
      <c r="AM584" s="38" t="str">
        <f>_xlfn.IFNA(VLOOKUP(AL584,ACCESSORIES!F:J,5,FALSE),"N/A")</f>
        <v>N/A</v>
      </c>
      <c r="AN584" s="74" t="s">
        <v>85</v>
      </c>
      <c r="AO584" s="75">
        <v>16.2</v>
      </c>
      <c r="AP584" s="75">
        <v>60</v>
      </c>
      <c r="AQ584" s="74">
        <v>180</v>
      </c>
      <c r="AR584" s="34">
        <v>0</v>
      </c>
      <c r="AS584" s="34">
        <v>14</v>
      </c>
      <c r="AT584" s="34">
        <v>36.700000000000003</v>
      </c>
      <c r="AU584" s="34">
        <v>41</v>
      </c>
      <c r="AV584" s="34">
        <v>223.7</v>
      </c>
      <c r="AW584" s="34">
        <v>222</v>
      </c>
      <c r="AX584" s="384">
        <v>103.32</v>
      </c>
      <c r="AY584" s="382">
        <v>33.93</v>
      </c>
      <c r="AZ584" s="382">
        <v>42.25</v>
      </c>
      <c r="BA584" s="49">
        <v>46</v>
      </c>
      <c r="BB584" s="48">
        <f t="shared" si="179"/>
        <v>1.81</v>
      </c>
      <c r="BC584" s="3" t="s">
        <v>85</v>
      </c>
      <c r="BD584" s="412" t="str">
        <f>_xlfn.IFNA(VLOOKUP(BC584,ACCESSORIES!F:J,5,FALSE),"N/A")</f>
        <v>N/A</v>
      </c>
      <c r="BE584" s="3" t="s">
        <v>85</v>
      </c>
      <c r="BF584" s="412" t="str">
        <f>_xlfn.IFNA(VLOOKUP(BE584,ACCESSORIES!F:J,5,FALSE),"N/A")</f>
        <v>N/A</v>
      </c>
      <c r="BG584" s="70">
        <v>37</v>
      </c>
      <c r="BH584" s="50">
        <v>21.141732283464599</v>
      </c>
      <c r="BI584" s="50">
        <v>21.141732283464599</v>
      </c>
      <c r="BJ584" s="50">
        <v>11.929133858267701</v>
      </c>
      <c r="BK584" s="357">
        <f t="shared" si="180"/>
        <v>8.7375807000000152E-2</v>
      </c>
      <c r="BL584" s="73">
        <v>36</v>
      </c>
      <c r="BM584" s="107" t="s">
        <v>3771</v>
      </c>
      <c r="BN584" s="46" t="s">
        <v>3891</v>
      </c>
      <c r="BO584" s="74" t="s">
        <v>4730</v>
      </c>
      <c r="BP584" s="74" t="s">
        <v>3907</v>
      </c>
      <c r="BQ584" s="74" t="s">
        <v>5139</v>
      </c>
      <c r="BR584" s="74" t="s">
        <v>2734</v>
      </c>
      <c r="BS584" s="74" t="s">
        <v>5140</v>
      </c>
      <c r="BT584" s="74" t="s">
        <v>5141</v>
      </c>
      <c r="BU584" s="89" t="s">
        <v>5127</v>
      </c>
      <c r="BV584" s="74" t="s">
        <v>4101</v>
      </c>
      <c r="BW584" s="74" t="s">
        <v>3909</v>
      </c>
      <c r="BX584" s="74"/>
      <c r="BY584" s="300" t="s">
        <v>8280</v>
      </c>
      <c r="BZ584" s="356" t="s">
        <v>8281</v>
      </c>
      <c r="CA584" s="300" t="s">
        <v>8282</v>
      </c>
      <c r="CB584" s="356" t="s">
        <v>8283</v>
      </c>
      <c r="CC584" s="86" t="str">
        <f t="shared" si="164"/>
        <v>MR701 Bead Grip, 18x9, +25mm Offset, 5x150, 110.5mm Centerbore, Matte Black</v>
      </c>
      <c r="CD584" s="74" t="s">
        <v>3719</v>
      </c>
      <c r="CE584" s="74" t="s">
        <v>3720</v>
      </c>
      <c r="CF584" s="74" t="str">
        <f t="shared" si="174"/>
        <v>TRAIL (7XX)</v>
      </c>
    </row>
    <row r="585" spans="1:84" s="36" customFormat="1" ht="15" customHeight="1">
      <c r="A585" s="22">
        <f t="shared" si="177"/>
        <v>583</v>
      </c>
      <c r="B585" s="3" t="s">
        <v>84</v>
      </c>
      <c r="C585" s="92" t="s">
        <v>1247</v>
      </c>
      <c r="D585" s="74" t="s">
        <v>5481</v>
      </c>
      <c r="E585" s="84" t="str">
        <f>CONCATENATE(LEFT(D585,5),VLOOKUP(CONCATENATE(O585,"x",P585),'WHEEL PART NUMBER GUIDE'!$B$9:$C$51,2,FALSE),VLOOKUP(CONCATENATE(Q585, W585), 'WHEEL PART NUMBER GUIDE'!$Q$6:$R$98, 2, FALSE),VLOOKUP(Z585,'WHEEL PART NUMBER GUIDE'!$J$8:$K$54,2, FALSE),IF(V585="N/A",IF(ABS(T585)&lt;10,"0"&amp;ABS(T585),ABS(T585)),CONCATENATE(LEFT(V585,1),RIGHT(V585,1))), G585, H585)</f>
        <v>MR70189058925</v>
      </c>
      <c r="F585" s="84" t="str">
        <f t="shared" si="175"/>
        <v>MR70189058925</v>
      </c>
      <c r="G585" s="83"/>
      <c r="H585" s="83"/>
      <c r="I585" s="81" t="s">
        <v>3048</v>
      </c>
      <c r="J585" s="299">
        <v>43587.418229166666</v>
      </c>
      <c r="K585" s="78" t="s">
        <v>1230</v>
      </c>
      <c r="L585" s="328">
        <v>429</v>
      </c>
      <c r="M585" s="85">
        <f t="shared" si="176"/>
        <v>429</v>
      </c>
      <c r="N585" s="630"/>
      <c r="O585" s="74">
        <v>18</v>
      </c>
      <c r="P585" s="8">
        <v>9</v>
      </c>
      <c r="Q585" s="92" t="str">
        <f t="shared" si="178"/>
        <v>5x150</v>
      </c>
      <c r="R585" s="74">
        <v>5</v>
      </c>
      <c r="S585" s="74">
        <v>150</v>
      </c>
      <c r="T585" s="74">
        <v>25</v>
      </c>
      <c r="U585" s="77">
        <v>6</v>
      </c>
      <c r="V585" s="93" t="s">
        <v>85</v>
      </c>
      <c r="W585" s="16">
        <v>110.5</v>
      </c>
      <c r="X585" s="76">
        <v>31.27</v>
      </c>
      <c r="Y585" s="47">
        <v>2650</v>
      </c>
      <c r="Z585" s="81" t="s">
        <v>2168</v>
      </c>
      <c r="AA585" s="71" t="s">
        <v>2846</v>
      </c>
      <c r="AB585" s="47" t="str">
        <f t="shared" si="173"/>
        <v>18x9, 5x150, 25 OS, 2650 lbs</v>
      </c>
      <c r="AC585" s="74" t="s">
        <v>3941</v>
      </c>
      <c r="AD585" s="46" t="str">
        <f>IF(AC585="N/A","None",VLOOKUP(AC585,ACCESSORIES!F:N,9,FALSE))</f>
        <v>Snap In</v>
      </c>
      <c r="AE585" s="82">
        <f>_xlfn.IFNA(VLOOKUP(AC585,ACCESSORIES!F:J,5,FALSE),"N/A")</f>
        <v>22</v>
      </c>
      <c r="AF585" s="80" t="s">
        <v>85</v>
      </c>
      <c r="AG585" s="73" t="s">
        <v>85</v>
      </c>
      <c r="AH585" s="73" t="s">
        <v>85</v>
      </c>
      <c r="AI585" s="73" t="s">
        <v>85</v>
      </c>
      <c r="AJ585" s="9" t="str">
        <f>_xlfn.IFNA(VLOOKUP(AI585,ACCESSORIES!F:J,5,FALSE),"N/A")</f>
        <v>N/A</v>
      </c>
      <c r="AK585" s="92" t="s">
        <v>236</v>
      </c>
      <c r="AL585" s="74" t="s">
        <v>85</v>
      </c>
      <c r="AM585" s="38" t="str">
        <f>_xlfn.IFNA(VLOOKUP(AL585,ACCESSORIES!F:J,5,FALSE),"N/A")</f>
        <v>N/A</v>
      </c>
      <c r="AN585" s="74" t="s">
        <v>85</v>
      </c>
      <c r="AO585" s="75">
        <v>16.2</v>
      </c>
      <c r="AP585" s="75">
        <v>60</v>
      </c>
      <c r="AQ585" s="74">
        <v>180</v>
      </c>
      <c r="AR585" s="34">
        <v>0</v>
      </c>
      <c r="AS585" s="34">
        <v>14</v>
      </c>
      <c r="AT585" s="34">
        <v>36.700000000000003</v>
      </c>
      <c r="AU585" s="34">
        <v>41</v>
      </c>
      <c r="AV585" s="34">
        <v>223.7</v>
      </c>
      <c r="AW585" s="34">
        <v>222</v>
      </c>
      <c r="AX585" s="384">
        <v>103.32</v>
      </c>
      <c r="AY585" s="382">
        <v>33.93</v>
      </c>
      <c r="AZ585" s="382">
        <v>42.25</v>
      </c>
      <c r="BA585" s="49">
        <v>46</v>
      </c>
      <c r="BB585" s="48">
        <f t="shared" si="179"/>
        <v>1.81</v>
      </c>
      <c r="BC585" s="3" t="s">
        <v>85</v>
      </c>
      <c r="BD585" s="412" t="str">
        <f>_xlfn.IFNA(VLOOKUP(BC585,ACCESSORIES!F:J,5,FALSE),"N/A")</f>
        <v>N/A</v>
      </c>
      <c r="BE585" s="3" t="s">
        <v>85</v>
      </c>
      <c r="BF585" s="412" t="str">
        <f>_xlfn.IFNA(VLOOKUP(BE585,ACCESSORIES!F:J,5,FALSE),"N/A")</f>
        <v>N/A</v>
      </c>
      <c r="BG585" s="70">
        <v>37</v>
      </c>
      <c r="BH585" s="50">
        <v>21.141732283464599</v>
      </c>
      <c r="BI585" s="50">
        <v>21.141732283464599</v>
      </c>
      <c r="BJ585" s="50">
        <v>11.929133858267701</v>
      </c>
      <c r="BK585" s="357">
        <f t="shared" si="180"/>
        <v>8.7375807000000152E-2</v>
      </c>
      <c r="BL585" s="73">
        <v>36</v>
      </c>
      <c r="BM585" s="107" t="s">
        <v>3771</v>
      </c>
      <c r="BN585" s="46" t="s">
        <v>3891</v>
      </c>
      <c r="BO585" s="74" t="s">
        <v>4730</v>
      </c>
      <c r="BP585" s="74" t="s">
        <v>3907</v>
      </c>
      <c r="BQ585" s="74" t="s">
        <v>5139</v>
      </c>
      <c r="BR585" s="74" t="s">
        <v>2734</v>
      </c>
      <c r="BS585" s="74" t="s">
        <v>5140</v>
      </c>
      <c r="BT585" s="74" t="s">
        <v>5141</v>
      </c>
      <c r="BU585" s="89" t="s">
        <v>5127</v>
      </c>
      <c r="BV585" s="74" t="s">
        <v>4101</v>
      </c>
      <c r="BW585" s="74" t="s">
        <v>3909</v>
      </c>
      <c r="BX585" s="74"/>
      <c r="BY585" s="300" t="s">
        <v>6275</v>
      </c>
      <c r="BZ585" s="356" t="s">
        <v>8292</v>
      </c>
      <c r="CA585" s="300" t="s">
        <v>6277</v>
      </c>
      <c r="CB585" s="356" t="s">
        <v>8293</v>
      </c>
      <c r="CC585" s="86" t="str">
        <f t="shared" si="164"/>
        <v>MR701 Bead Grip, 18x9, +25mm Offset, 5x150, 110.5mm Centerbore, Method Bronze</v>
      </c>
      <c r="CD585" s="74" t="s">
        <v>3719</v>
      </c>
      <c r="CE585" s="74" t="s">
        <v>3720</v>
      </c>
      <c r="CF585" s="74" t="str">
        <f t="shared" si="174"/>
        <v>TRAIL (7XX)</v>
      </c>
    </row>
    <row r="586" spans="1:84" s="36" customFormat="1" ht="15" customHeight="1">
      <c r="A586" s="22">
        <f t="shared" si="177"/>
        <v>584</v>
      </c>
      <c r="B586" s="3" t="s">
        <v>84</v>
      </c>
      <c r="C586" s="92" t="s">
        <v>1247</v>
      </c>
      <c r="D586" s="74" t="s">
        <v>5481</v>
      </c>
      <c r="E586" s="84" t="str">
        <f>CONCATENATE(LEFT(D586,5),VLOOKUP(CONCATENATE(O586,"x",P586),'WHEEL PART NUMBER GUIDE'!$B$9:$C$51,2,FALSE),VLOOKUP(CONCATENATE(Q586, W586), 'WHEEL PART NUMBER GUIDE'!$Q$6:$R$98, 2, FALSE),VLOOKUP(Z586,'WHEEL PART NUMBER GUIDE'!$J$8:$K$54,2, FALSE),IF(V586="N/A",IF(ABS(T586)&lt;10,"0"&amp;ABS(T586),ABS(T586)),CONCATENATE(LEFT(V586,1),RIGHT(V586,1))), G586, H586)</f>
        <v>MR70189016518</v>
      </c>
      <c r="F586" s="84" t="str">
        <f t="shared" si="175"/>
        <v>MR70189016518</v>
      </c>
      <c r="G586" s="83"/>
      <c r="H586" s="83"/>
      <c r="I586" s="81" t="s">
        <v>3049</v>
      </c>
      <c r="J586" s="299">
        <v>43587.418577037039</v>
      </c>
      <c r="K586" s="78" t="s">
        <v>1230</v>
      </c>
      <c r="L586" s="328">
        <v>429</v>
      </c>
      <c r="M586" s="85">
        <f t="shared" si="176"/>
        <v>429</v>
      </c>
      <c r="N586" s="630"/>
      <c r="O586" s="74">
        <v>18</v>
      </c>
      <c r="P586" s="8">
        <v>9</v>
      </c>
      <c r="Q586" s="92" t="str">
        <f t="shared" si="178"/>
        <v>6x135</v>
      </c>
      <c r="R586" s="74">
        <v>6</v>
      </c>
      <c r="S586" s="74">
        <v>135</v>
      </c>
      <c r="T586" s="74">
        <v>18</v>
      </c>
      <c r="U586" s="77">
        <v>5.8</v>
      </c>
      <c r="V586" s="93" t="s">
        <v>85</v>
      </c>
      <c r="W586" s="16">
        <v>87</v>
      </c>
      <c r="X586" s="76">
        <v>31.49</v>
      </c>
      <c r="Y586" s="47">
        <v>2650</v>
      </c>
      <c r="Z586" s="81" t="s">
        <v>2165</v>
      </c>
      <c r="AA586" s="72" t="s">
        <v>2845</v>
      </c>
      <c r="AB586" s="47" t="str">
        <f t="shared" si="173"/>
        <v>18x9, 6x135, 18 OS, 2650 lbs</v>
      </c>
      <c r="AC586" s="74" t="s">
        <v>3940</v>
      </c>
      <c r="AD586" s="46" t="str">
        <f>IF(AC586="N/A","None",VLOOKUP(AC586,ACCESSORIES!F:N,9,FALSE))</f>
        <v>Snap In</v>
      </c>
      <c r="AE586" s="82">
        <f>_xlfn.IFNA(VLOOKUP(AC586,ACCESSORIES!F:J,5,FALSE),"N/A")</f>
        <v>22</v>
      </c>
      <c r="AF586" s="80" t="s">
        <v>85</v>
      </c>
      <c r="AG586" s="73" t="s">
        <v>85</v>
      </c>
      <c r="AH586" s="73" t="s">
        <v>85</v>
      </c>
      <c r="AI586" s="73" t="s">
        <v>85</v>
      </c>
      <c r="AJ586" s="9" t="str">
        <f>_xlfn.IFNA(VLOOKUP(AI586,ACCESSORIES!F:J,5,FALSE),"N/A")</f>
        <v>N/A</v>
      </c>
      <c r="AK586" s="92" t="s">
        <v>236</v>
      </c>
      <c r="AL586" s="74" t="s">
        <v>85</v>
      </c>
      <c r="AM586" s="38" t="str">
        <f>_xlfn.IFNA(VLOOKUP(AL586,ACCESSORIES!F:J,5,FALSE),"N/A")</f>
        <v>N/A</v>
      </c>
      <c r="AN586" s="74" t="s">
        <v>85</v>
      </c>
      <c r="AO586" s="75">
        <v>16.2</v>
      </c>
      <c r="AP586" s="75">
        <v>60</v>
      </c>
      <c r="AQ586" s="74">
        <v>175</v>
      </c>
      <c r="AR586" s="34">
        <v>4</v>
      </c>
      <c r="AS586" s="34">
        <v>21.6</v>
      </c>
      <c r="AT586" s="34">
        <v>44</v>
      </c>
      <c r="AU586" s="34">
        <v>48</v>
      </c>
      <c r="AV586" s="34">
        <v>223.7</v>
      </c>
      <c r="AW586" s="34">
        <v>222</v>
      </c>
      <c r="AX586" s="384">
        <v>82.6</v>
      </c>
      <c r="AY586" s="382">
        <v>40.950000000000003</v>
      </c>
      <c r="AZ586" s="382">
        <v>47.86</v>
      </c>
      <c r="BA586" s="49">
        <v>46</v>
      </c>
      <c r="BB586" s="48">
        <f t="shared" si="179"/>
        <v>1.81</v>
      </c>
      <c r="BC586" s="3" t="s">
        <v>85</v>
      </c>
      <c r="BD586" s="412" t="str">
        <f>_xlfn.IFNA(VLOOKUP(BC586,ACCESSORIES!F:J,5,FALSE),"N/A")</f>
        <v>N/A</v>
      </c>
      <c r="BE586" s="3" t="s">
        <v>85</v>
      </c>
      <c r="BF586" s="412" t="str">
        <f>_xlfn.IFNA(VLOOKUP(BE586,ACCESSORIES!F:J,5,FALSE),"N/A")</f>
        <v>N/A</v>
      </c>
      <c r="BG586" s="70">
        <v>37</v>
      </c>
      <c r="BH586" s="50">
        <v>21.141732283464599</v>
      </c>
      <c r="BI586" s="50">
        <v>21.141732283464599</v>
      </c>
      <c r="BJ586" s="50">
        <v>11.929133858267701</v>
      </c>
      <c r="BK586" s="357">
        <f t="shared" si="180"/>
        <v>8.7375807000000152E-2</v>
      </c>
      <c r="BL586" s="73">
        <v>36</v>
      </c>
      <c r="BM586" s="107" t="s">
        <v>3771</v>
      </c>
      <c r="BN586" s="46" t="s">
        <v>3891</v>
      </c>
      <c r="BO586" s="74" t="s">
        <v>4730</v>
      </c>
      <c r="BP586" s="74" t="s">
        <v>3907</v>
      </c>
      <c r="BQ586" s="74" t="s">
        <v>5139</v>
      </c>
      <c r="BR586" s="74" t="s">
        <v>2734</v>
      </c>
      <c r="BS586" s="74" t="s">
        <v>5140</v>
      </c>
      <c r="BT586" s="74" t="s">
        <v>5141</v>
      </c>
      <c r="BU586" s="89" t="s">
        <v>5127</v>
      </c>
      <c r="BV586" s="74" t="s">
        <v>4101</v>
      </c>
      <c r="BW586" s="74" t="s">
        <v>3909</v>
      </c>
      <c r="BX586" s="74"/>
      <c r="BY586" s="300" t="s">
        <v>6284</v>
      </c>
      <c r="BZ586" s="356" t="s">
        <v>8274</v>
      </c>
      <c r="CA586" s="300" t="s">
        <v>6287</v>
      </c>
      <c r="CB586" s="356" t="s">
        <v>8275</v>
      </c>
      <c r="CC586" s="86" t="str">
        <f t="shared" si="164"/>
        <v>MR701 Bead Grip, 18x9, +18mm Offset, 6x135, 87mm Centerbore, Matte Black</v>
      </c>
      <c r="CD586" s="74" t="s">
        <v>3719</v>
      </c>
      <c r="CE586" s="74" t="s">
        <v>3720</v>
      </c>
      <c r="CF586" s="74" t="str">
        <f t="shared" si="174"/>
        <v>TRAIL (7XX)</v>
      </c>
    </row>
    <row r="587" spans="1:84" s="36" customFormat="1" ht="15" customHeight="1">
      <c r="A587" s="22">
        <f t="shared" si="177"/>
        <v>585</v>
      </c>
      <c r="B587" s="3" t="s">
        <v>84</v>
      </c>
      <c r="C587" s="92" t="s">
        <v>1247</v>
      </c>
      <c r="D587" s="74" t="s">
        <v>5481</v>
      </c>
      <c r="E587" s="84" t="str">
        <f>CONCATENATE(LEFT(D587,5),VLOOKUP(CONCATENATE(O587,"x",P587),'WHEEL PART NUMBER GUIDE'!$B$9:$C$51,2,FALSE),VLOOKUP(CONCATENATE(Q587, W587), 'WHEEL PART NUMBER GUIDE'!$Q$6:$R$98, 2, FALSE),VLOOKUP(Z587,'WHEEL PART NUMBER GUIDE'!$J$8:$K$54,2, FALSE),IF(V587="N/A",IF(ABS(T587)&lt;10,"0"&amp;ABS(T587),ABS(T587)),CONCATENATE(LEFT(V587,1),RIGHT(V587,1))), G587, H587)</f>
        <v>MR70189060518</v>
      </c>
      <c r="F587" s="84" t="str">
        <f t="shared" si="175"/>
        <v>MR70189060518</v>
      </c>
      <c r="G587" s="83"/>
      <c r="H587" s="83"/>
      <c r="I587" s="81" t="s">
        <v>3051</v>
      </c>
      <c r="J587" s="299">
        <v>43587.419313437502</v>
      </c>
      <c r="K587" s="78" t="s">
        <v>1230</v>
      </c>
      <c r="L587" s="328">
        <v>429</v>
      </c>
      <c r="M587" s="85">
        <f t="shared" si="176"/>
        <v>429</v>
      </c>
      <c r="N587" s="630"/>
      <c r="O587" s="74">
        <v>18</v>
      </c>
      <c r="P587" s="8">
        <v>9</v>
      </c>
      <c r="Q587" s="92" t="str">
        <f t="shared" si="178"/>
        <v>6x5.5</v>
      </c>
      <c r="R587" s="74">
        <v>6</v>
      </c>
      <c r="S587" s="74">
        <v>5.5</v>
      </c>
      <c r="T587" s="74">
        <v>18</v>
      </c>
      <c r="U587" s="77">
        <v>5.8</v>
      </c>
      <c r="V587" s="93" t="s">
        <v>85</v>
      </c>
      <c r="W587" s="16">
        <v>106.25</v>
      </c>
      <c r="X587" s="76">
        <v>32</v>
      </c>
      <c r="Y587" s="47">
        <v>2650</v>
      </c>
      <c r="Z587" s="81" t="s">
        <v>2165</v>
      </c>
      <c r="AA587" s="72" t="s">
        <v>2845</v>
      </c>
      <c r="AB587" s="47" t="str">
        <f t="shared" si="173"/>
        <v>18x9, 6x5.5, 18 OS, 2650 lbs</v>
      </c>
      <c r="AC587" s="74" t="s">
        <v>3941</v>
      </c>
      <c r="AD587" s="46" t="str">
        <f>IF(AC587="N/A","None",VLOOKUP(AC587,ACCESSORIES!F:N,9,FALSE))</f>
        <v>Snap In</v>
      </c>
      <c r="AE587" s="82">
        <f>_xlfn.IFNA(VLOOKUP(AC587,ACCESSORIES!F:J,5,FALSE),"N/A")</f>
        <v>22</v>
      </c>
      <c r="AF587" s="80" t="s">
        <v>85</v>
      </c>
      <c r="AG587" s="73" t="s">
        <v>85</v>
      </c>
      <c r="AH587" s="73" t="s">
        <v>85</v>
      </c>
      <c r="AI587" s="73" t="s">
        <v>85</v>
      </c>
      <c r="AJ587" s="9" t="str">
        <f>_xlfn.IFNA(VLOOKUP(AI587,ACCESSORIES!F:J,5,FALSE),"N/A")</f>
        <v>N/A</v>
      </c>
      <c r="AK587" s="92" t="s">
        <v>236</v>
      </c>
      <c r="AL587" s="74" t="s">
        <v>1649</v>
      </c>
      <c r="AM587" s="38">
        <f>_xlfn.IFNA(VLOOKUP(AL587,ACCESSORIES!F:J,5,FALSE),"N/A")</f>
        <v>2.75</v>
      </c>
      <c r="AN587" s="3">
        <v>78.3</v>
      </c>
      <c r="AO587" s="75">
        <v>16.2</v>
      </c>
      <c r="AP587" s="75">
        <v>60</v>
      </c>
      <c r="AQ587" s="74">
        <v>175</v>
      </c>
      <c r="AR587" s="34">
        <v>4</v>
      </c>
      <c r="AS587" s="34">
        <v>21.6</v>
      </c>
      <c r="AT587" s="34">
        <v>44</v>
      </c>
      <c r="AU587" s="34">
        <v>48</v>
      </c>
      <c r="AV587" s="34">
        <v>223.7</v>
      </c>
      <c r="AW587" s="34">
        <v>222</v>
      </c>
      <c r="AX587" s="384">
        <v>103.36</v>
      </c>
      <c r="AY587" s="382">
        <v>40.93</v>
      </c>
      <c r="AZ587" s="382">
        <v>49.25</v>
      </c>
      <c r="BA587" s="49">
        <v>46</v>
      </c>
      <c r="BB587" s="48">
        <f t="shared" si="179"/>
        <v>1.81</v>
      </c>
      <c r="BC587" s="3" t="s">
        <v>85</v>
      </c>
      <c r="BD587" s="412" t="str">
        <f>_xlfn.IFNA(VLOOKUP(BC587,ACCESSORIES!F:J,5,FALSE),"N/A")</f>
        <v>N/A</v>
      </c>
      <c r="BE587" s="3" t="s">
        <v>85</v>
      </c>
      <c r="BF587" s="412" t="str">
        <f>_xlfn.IFNA(VLOOKUP(BE587,ACCESSORIES!F:J,5,FALSE),"N/A")</f>
        <v>N/A</v>
      </c>
      <c r="BG587" s="70">
        <v>37</v>
      </c>
      <c r="BH587" s="50">
        <v>21.141732283464599</v>
      </c>
      <c r="BI587" s="50">
        <v>21.141732283464599</v>
      </c>
      <c r="BJ587" s="50">
        <v>11.929133858267701</v>
      </c>
      <c r="BK587" s="357">
        <f t="shared" si="180"/>
        <v>8.7375807000000152E-2</v>
      </c>
      <c r="BL587" s="73">
        <v>36</v>
      </c>
      <c r="BM587" s="107" t="s">
        <v>3771</v>
      </c>
      <c r="BN587" s="46" t="s">
        <v>3891</v>
      </c>
      <c r="BO587" s="74" t="s">
        <v>4730</v>
      </c>
      <c r="BP587" s="74" t="s">
        <v>3907</v>
      </c>
      <c r="BQ587" s="74" t="s">
        <v>5139</v>
      </c>
      <c r="BR587" s="74" t="s">
        <v>2734</v>
      </c>
      <c r="BS587" s="74" t="s">
        <v>5140</v>
      </c>
      <c r="BT587" s="74" t="s">
        <v>5141</v>
      </c>
      <c r="BU587" s="89" t="s">
        <v>5127</v>
      </c>
      <c r="BV587" s="74" t="s">
        <v>4101</v>
      </c>
      <c r="BW587" s="74" t="s">
        <v>3909</v>
      </c>
      <c r="BX587" s="74"/>
      <c r="BY587" s="300" t="s">
        <v>6284</v>
      </c>
      <c r="BZ587" s="356" t="s">
        <v>8274</v>
      </c>
      <c r="CA587" s="300" t="s">
        <v>6287</v>
      </c>
      <c r="CB587" s="356" t="s">
        <v>8275</v>
      </c>
      <c r="CC587" s="86" t="str">
        <f t="shared" si="164"/>
        <v>MR701 Bead Grip, 18x9, +18mm Offset, 6x5.5, 106.25mm Centerbore, Matte Black</v>
      </c>
      <c r="CD587" s="74" t="s">
        <v>3719</v>
      </c>
      <c r="CE587" s="74" t="s">
        <v>3720</v>
      </c>
      <c r="CF587" s="74" t="str">
        <f t="shared" si="174"/>
        <v>TRAIL (7XX)</v>
      </c>
    </row>
    <row r="588" spans="1:84" s="36" customFormat="1" ht="15" customHeight="1">
      <c r="A588" s="22">
        <f t="shared" si="177"/>
        <v>586</v>
      </c>
      <c r="B588" s="3" t="s">
        <v>84</v>
      </c>
      <c r="C588" s="92" t="s">
        <v>1247</v>
      </c>
      <c r="D588" s="74" t="s">
        <v>5481</v>
      </c>
      <c r="E588" s="84" t="str">
        <f>CONCATENATE(LEFT(D588,5),VLOOKUP(CONCATENATE(O588,"x",P588),'WHEEL PART NUMBER GUIDE'!$B$9:$C$51,2,FALSE),VLOOKUP(CONCATENATE(Q588, W588), 'WHEEL PART NUMBER GUIDE'!$Q$6:$R$98, 2, FALSE),VLOOKUP(Z588,'WHEEL PART NUMBER GUIDE'!$J$8:$K$54,2, FALSE),IF(V588="N/A",IF(ABS(T588)&lt;10,"0"&amp;ABS(T588),ABS(T588)),CONCATENATE(LEFT(V588,1),RIGHT(V588,1))), G588, H588)</f>
        <v>MR70189060918</v>
      </c>
      <c r="F588" s="84" t="str">
        <f t="shared" si="175"/>
        <v>MR70189060918</v>
      </c>
      <c r="G588" s="83"/>
      <c r="H588" s="83"/>
      <c r="I588" s="81" t="s">
        <v>3052</v>
      </c>
      <c r="J588" s="299">
        <v>43587.419598900466</v>
      </c>
      <c r="K588" s="78" t="s">
        <v>1230</v>
      </c>
      <c r="L588" s="328">
        <v>429</v>
      </c>
      <c r="M588" s="85">
        <f t="shared" si="176"/>
        <v>429</v>
      </c>
      <c r="N588" s="630"/>
      <c r="O588" s="74">
        <v>18</v>
      </c>
      <c r="P588" s="8">
        <v>9</v>
      </c>
      <c r="Q588" s="92" t="str">
        <f t="shared" si="178"/>
        <v>6x5.5</v>
      </c>
      <c r="R588" s="74">
        <v>6</v>
      </c>
      <c r="S588" s="74">
        <v>5.5</v>
      </c>
      <c r="T588" s="74">
        <v>18</v>
      </c>
      <c r="U588" s="77">
        <v>5.8</v>
      </c>
      <c r="V588" s="93" t="s">
        <v>85</v>
      </c>
      <c r="W588" s="16">
        <v>106.25</v>
      </c>
      <c r="X588" s="76">
        <v>32.78</v>
      </c>
      <c r="Y588" s="47">
        <v>2650</v>
      </c>
      <c r="Z588" s="81" t="s">
        <v>2168</v>
      </c>
      <c r="AA588" s="71" t="s">
        <v>2846</v>
      </c>
      <c r="AB588" s="47" t="str">
        <f t="shared" si="173"/>
        <v>18x9, 6x5.5, 18 OS, 2650 lbs</v>
      </c>
      <c r="AC588" s="74" t="s">
        <v>3941</v>
      </c>
      <c r="AD588" s="46" t="str">
        <f>IF(AC588="N/A","None",VLOOKUP(AC588,ACCESSORIES!F:N,9,FALSE))</f>
        <v>Snap In</v>
      </c>
      <c r="AE588" s="82">
        <f>_xlfn.IFNA(VLOOKUP(AC588,ACCESSORIES!F:J,5,FALSE),"N/A")</f>
        <v>22</v>
      </c>
      <c r="AF588" s="80" t="s">
        <v>85</v>
      </c>
      <c r="AG588" s="73" t="s">
        <v>85</v>
      </c>
      <c r="AH588" s="73" t="s">
        <v>85</v>
      </c>
      <c r="AI588" s="73" t="s">
        <v>85</v>
      </c>
      <c r="AJ588" s="9" t="str">
        <f>_xlfn.IFNA(VLOOKUP(AI588,ACCESSORIES!F:J,5,FALSE),"N/A")</f>
        <v>N/A</v>
      </c>
      <c r="AK588" s="92" t="s">
        <v>236</v>
      </c>
      <c r="AL588" s="74" t="s">
        <v>1649</v>
      </c>
      <c r="AM588" s="38">
        <f>_xlfn.IFNA(VLOOKUP(AL588,ACCESSORIES!F:J,5,FALSE),"N/A")</f>
        <v>2.75</v>
      </c>
      <c r="AN588" s="3">
        <v>78.3</v>
      </c>
      <c r="AO588" s="75">
        <v>16.2</v>
      </c>
      <c r="AP588" s="75">
        <v>60</v>
      </c>
      <c r="AQ588" s="74">
        <v>175</v>
      </c>
      <c r="AR588" s="34">
        <v>4</v>
      </c>
      <c r="AS588" s="34">
        <v>21.6</v>
      </c>
      <c r="AT588" s="34">
        <v>44</v>
      </c>
      <c r="AU588" s="34">
        <v>48</v>
      </c>
      <c r="AV588" s="34">
        <v>223.7</v>
      </c>
      <c r="AW588" s="34">
        <v>222</v>
      </c>
      <c r="AX588" s="384">
        <v>103.36</v>
      </c>
      <c r="AY588" s="382">
        <v>40.93</v>
      </c>
      <c r="AZ588" s="382">
        <v>49.25</v>
      </c>
      <c r="BA588" s="49">
        <v>46</v>
      </c>
      <c r="BB588" s="48">
        <f t="shared" si="179"/>
        <v>1.81</v>
      </c>
      <c r="BC588" s="3" t="s">
        <v>85</v>
      </c>
      <c r="BD588" s="412" t="str">
        <f>_xlfn.IFNA(VLOOKUP(BC588,ACCESSORIES!F:J,5,FALSE),"N/A")</f>
        <v>N/A</v>
      </c>
      <c r="BE588" s="3" t="s">
        <v>85</v>
      </c>
      <c r="BF588" s="412" t="str">
        <f>_xlfn.IFNA(VLOOKUP(BE588,ACCESSORIES!F:J,5,FALSE),"N/A")</f>
        <v>N/A</v>
      </c>
      <c r="BG588" s="70">
        <v>37</v>
      </c>
      <c r="BH588" s="50">
        <v>21.141732283464599</v>
      </c>
      <c r="BI588" s="50">
        <v>21.141732283464599</v>
      </c>
      <c r="BJ588" s="50">
        <v>11.929133858267701</v>
      </c>
      <c r="BK588" s="357">
        <f t="shared" si="180"/>
        <v>8.7375807000000152E-2</v>
      </c>
      <c r="BL588" s="73">
        <v>36</v>
      </c>
      <c r="BM588" s="107" t="s">
        <v>3771</v>
      </c>
      <c r="BN588" s="46" t="s">
        <v>3891</v>
      </c>
      <c r="BO588" s="74" t="s">
        <v>4730</v>
      </c>
      <c r="BP588" s="74" t="s">
        <v>3907</v>
      </c>
      <c r="BQ588" s="74" t="s">
        <v>5139</v>
      </c>
      <c r="BR588" s="74" t="s">
        <v>2734</v>
      </c>
      <c r="BS588" s="74" t="s">
        <v>5140</v>
      </c>
      <c r="BT588" s="74" t="s">
        <v>5141</v>
      </c>
      <c r="BU588" s="89" t="s">
        <v>5127</v>
      </c>
      <c r="BV588" s="74" t="s">
        <v>4101</v>
      </c>
      <c r="BW588" s="74" t="s">
        <v>3909</v>
      </c>
      <c r="BX588" s="74"/>
      <c r="BY588" s="300" t="s">
        <v>6271</v>
      </c>
      <c r="BZ588" s="363" t="s">
        <v>8295</v>
      </c>
      <c r="CA588" s="300" t="s">
        <v>6273</v>
      </c>
      <c r="CB588" s="363" t="s">
        <v>8294</v>
      </c>
      <c r="CC588" s="86" t="str">
        <f t="shared" si="164"/>
        <v>MR701 Bead Grip, 18x9, +18mm Offset, 6x5.5, 106.25mm Centerbore, Method Bronze</v>
      </c>
      <c r="CD588" s="74" t="s">
        <v>3719</v>
      </c>
      <c r="CE588" s="74" t="s">
        <v>3720</v>
      </c>
      <c r="CF588" s="74" t="str">
        <f t="shared" si="174"/>
        <v>TRAIL (7XX)</v>
      </c>
    </row>
    <row r="589" spans="1:84" s="36" customFormat="1" ht="15" customHeight="1">
      <c r="A589" s="22">
        <f t="shared" ref="A589" si="181">ROW(B589)-2</f>
        <v>587</v>
      </c>
      <c r="B589" s="3" t="s">
        <v>84</v>
      </c>
      <c r="C589" s="92" t="s">
        <v>1247</v>
      </c>
      <c r="D589" s="74" t="s">
        <v>5481</v>
      </c>
      <c r="E589" s="84" t="str">
        <f>CONCATENATE(LEFT(D589,5),VLOOKUP(CONCATENATE(O589,"x",P589),'WHEEL PART NUMBER GUIDE'!$B$9:$C$51,2,FALSE),VLOOKUP(CONCATENATE(Q589, W589), 'WHEEL PART NUMBER GUIDE'!$Q$6:$R$98, 2, FALSE),VLOOKUP(Z589,'WHEEL PART NUMBER GUIDE'!$J$8:$K$54,2, FALSE),IF(V589="N/A",IF(ABS(T589)&lt;10,"0"&amp;ABS(T589),ABS(T589)),CONCATENATE(LEFT(V589,1),RIGHT(V589,1))), G589, H589)</f>
        <v>MR70189060318</v>
      </c>
      <c r="F589" s="84" t="str">
        <f t="shared" ref="F589" si="182">E589</f>
        <v>MR70189060318</v>
      </c>
      <c r="G589" s="83"/>
      <c r="H589" s="83"/>
      <c r="I589" s="81" t="s">
        <v>10801</v>
      </c>
      <c r="J589" s="299">
        <v>46125</v>
      </c>
      <c r="K589" s="78" t="s">
        <v>1231</v>
      </c>
      <c r="L589" s="328">
        <v>429</v>
      </c>
      <c r="M589" s="85">
        <f t="shared" ref="M589" si="183">IF(K589="Coming Soon",L589,IF(K589="Active",L589,""))</f>
        <v>429</v>
      </c>
      <c r="N589" s="630"/>
      <c r="O589" s="74">
        <v>18</v>
      </c>
      <c r="P589" s="8">
        <v>9</v>
      </c>
      <c r="Q589" s="92" t="str">
        <f t="shared" ref="Q589" si="184">CONCATENATE(R589,"x",S589)</f>
        <v>6x5.5</v>
      </c>
      <c r="R589" s="74">
        <v>6</v>
      </c>
      <c r="S589" s="74">
        <v>5.5</v>
      </c>
      <c r="T589" s="74">
        <v>18</v>
      </c>
      <c r="U589" s="77">
        <v>5.8</v>
      </c>
      <c r="V589" s="93" t="s">
        <v>85</v>
      </c>
      <c r="W589" s="16">
        <v>106.25</v>
      </c>
      <c r="X589" s="76">
        <v>32.78</v>
      </c>
      <c r="Y589" s="47">
        <v>2650</v>
      </c>
      <c r="Z589" s="81" t="s">
        <v>5147</v>
      </c>
      <c r="AA589" s="71" t="s">
        <v>173</v>
      </c>
      <c r="AB589" s="47" t="str">
        <f t="shared" ref="AB589" si="185">_xlfn.CONCAT(O589,"x",P589,","," ",Q589,","," ",T589," ","OS",","," ",Y589," lbs")</f>
        <v>18x9, 6x5.5, 18 OS, 2650 lbs</v>
      </c>
      <c r="AC589" s="74" t="s">
        <v>7163</v>
      </c>
      <c r="AD589" s="46" t="str">
        <f>IF(AC589="N/A","None",VLOOKUP(AC589,ACCESSORIES!F:N,9,FALSE))</f>
        <v>Snap In</v>
      </c>
      <c r="AE589" s="82">
        <f>_xlfn.IFNA(VLOOKUP(AC589,ACCESSORIES!F:J,5,FALSE),"N/A")</f>
        <v>22</v>
      </c>
      <c r="AF589" s="80" t="s">
        <v>85</v>
      </c>
      <c r="AG589" s="73" t="s">
        <v>85</v>
      </c>
      <c r="AH589" s="73" t="s">
        <v>85</v>
      </c>
      <c r="AI589" s="73" t="s">
        <v>85</v>
      </c>
      <c r="AJ589" s="9" t="str">
        <f>_xlfn.IFNA(VLOOKUP(AI589,ACCESSORIES!F:J,5,FALSE),"N/A")</f>
        <v>N/A</v>
      </c>
      <c r="AK589" s="92" t="s">
        <v>236</v>
      </c>
      <c r="AL589" s="74" t="s">
        <v>1649</v>
      </c>
      <c r="AM589" s="38">
        <f>_xlfn.IFNA(VLOOKUP(AL589,ACCESSORIES!F:J,5,FALSE),"N/A")</f>
        <v>2.75</v>
      </c>
      <c r="AN589" s="3">
        <v>78.3</v>
      </c>
      <c r="AO589" s="75">
        <v>16.2</v>
      </c>
      <c r="AP589" s="75">
        <v>60</v>
      </c>
      <c r="AQ589" s="74">
        <v>175</v>
      </c>
      <c r="AR589" s="34">
        <v>4</v>
      </c>
      <c r="AS589" s="34">
        <v>21.6</v>
      </c>
      <c r="AT589" s="34">
        <v>44</v>
      </c>
      <c r="AU589" s="34">
        <v>48</v>
      </c>
      <c r="AV589" s="34">
        <v>223.7</v>
      </c>
      <c r="AW589" s="34">
        <v>222</v>
      </c>
      <c r="AX589" s="384">
        <v>103.36</v>
      </c>
      <c r="AY589" s="382">
        <v>40.93</v>
      </c>
      <c r="AZ589" s="382">
        <v>49.25</v>
      </c>
      <c r="BA589" s="49">
        <v>46</v>
      </c>
      <c r="BB589" s="48">
        <f t="shared" ref="BB589" si="186">ROUND(CONVERT(BA589,"mm","in"),2)</f>
        <v>1.81</v>
      </c>
      <c r="BC589" s="3" t="s">
        <v>85</v>
      </c>
      <c r="BD589" s="412" t="str">
        <f>_xlfn.IFNA(VLOOKUP(BC589,ACCESSORIES!F:J,5,FALSE),"N/A")</f>
        <v>N/A</v>
      </c>
      <c r="BE589" s="3" t="s">
        <v>85</v>
      </c>
      <c r="BF589" s="412" t="str">
        <f>_xlfn.IFNA(VLOOKUP(BE589,ACCESSORIES!F:J,5,FALSE),"N/A")</f>
        <v>N/A</v>
      </c>
      <c r="BG589" s="70">
        <v>37</v>
      </c>
      <c r="BH589" s="50">
        <v>21.141732283464599</v>
      </c>
      <c r="BI589" s="50">
        <v>21.141732283464599</v>
      </c>
      <c r="BJ589" s="50">
        <v>11.929133858267701</v>
      </c>
      <c r="BK589" s="357">
        <f t="shared" ref="BK589" si="187">SUM(((BH589*25.4)*(BI589*25.4)*(BJ589*25.4))/1000000000)</f>
        <v>8.7375807000000152E-2</v>
      </c>
      <c r="BL589" s="73">
        <v>36</v>
      </c>
      <c r="BM589" s="107" t="s">
        <v>3771</v>
      </c>
      <c r="BN589" s="46" t="s">
        <v>3891</v>
      </c>
      <c r="BO589" s="74" t="s">
        <v>4730</v>
      </c>
      <c r="BP589" s="74" t="s">
        <v>3907</v>
      </c>
      <c r="BQ589" s="74" t="s">
        <v>5139</v>
      </c>
      <c r="BR589" s="74" t="s">
        <v>2734</v>
      </c>
      <c r="BS589" s="74" t="s">
        <v>5140</v>
      </c>
      <c r="BT589" s="74" t="s">
        <v>5141</v>
      </c>
      <c r="BU589" s="89" t="s">
        <v>5127</v>
      </c>
      <c r="BV589" s="74" t="s">
        <v>4101</v>
      </c>
      <c r="BW589" s="74" t="s">
        <v>3909</v>
      </c>
      <c r="BX589" s="74"/>
      <c r="BY589" s="300"/>
      <c r="BZ589" s="363"/>
      <c r="CA589" s="300"/>
      <c r="CB589" s="363"/>
      <c r="CC589" s="86" t="str">
        <f t="shared" ref="CC589" si="188">CONCATENATE(IF(K589="Closeout","CLOSEOUT - ",""),D589,", ",O589,"x",P589,", ",IF(V589="N/A","",CONCATENATE(V589,"/")),IF(T589&gt;0,CONCATENATE("+",T589),T589),"mm Offset, ",Q589,", ",W589,"mm Centerbore, ",PROPER(Z589),IF(H589="R",", Race Drilled",""),"",IF(BE589="N/A","",CONCATENATE(", w/ ",BE589)))</f>
        <v>MR701 Bead Grip, 18x9, +18mm Offset, 6x5.5, 106.25mm Centerbore, Machined - Clear Coat</v>
      </c>
      <c r="CD589" s="74" t="s">
        <v>3719</v>
      </c>
      <c r="CE589" s="74" t="s">
        <v>3720</v>
      </c>
      <c r="CF589" s="74" t="str">
        <f t="shared" ref="CF589" si="189">C589</f>
        <v>TRAIL (7XX)</v>
      </c>
    </row>
    <row r="590" spans="1:84" s="36" customFormat="1" ht="15" customHeight="1">
      <c r="A590" s="22">
        <f t="shared" si="177"/>
        <v>588</v>
      </c>
      <c r="B590" s="3" t="s">
        <v>84</v>
      </c>
      <c r="C590" s="92" t="s">
        <v>1247</v>
      </c>
      <c r="D590" s="74" t="s">
        <v>5482</v>
      </c>
      <c r="E590" s="84" t="str">
        <f>CONCATENATE(LEFT(D590,5),VLOOKUP(CONCATENATE(O590,"x",P590),'WHEEL PART NUMBER GUIDE'!$B$9:$C$51,2,FALSE),VLOOKUP(CONCATENATE(Q590, W590), 'WHEEL PART NUMBER GUIDE'!$Q$6:$R$98, 2, FALSE),VLOOKUP(Z590,'WHEEL PART NUMBER GUIDE'!$J$8:$K$54,2, FALSE),IF(V590="N/A",IF(ABS(T590)&lt;10,"0"&amp;ABS(T590),ABS(T590)),CONCATENATE(LEFT(V590,1),RIGHT(V590,1))), G590, H590)</f>
        <v>MR70189080518H</v>
      </c>
      <c r="F590" s="84" t="str">
        <f t="shared" si="175"/>
        <v>MR70189080518H</v>
      </c>
      <c r="G590" s="83" t="s">
        <v>2100</v>
      </c>
      <c r="H590" s="83"/>
      <c r="I590" s="81" t="s">
        <v>3053</v>
      </c>
      <c r="J590" s="299">
        <v>43587.419859837966</v>
      </c>
      <c r="K590" s="78" t="s">
        <v>1230</v>
      </c>
      <c r="L590" s="328">
        <v>459</v>
      </c>
      <c r="M590" s="85">
        <f t="shared" si="176"/>
        <v>459</v>
      </c>
      <c r="N590" s="630"/>
      <c r="O590" s="74">
        <v>18</v>
      </c>
      <c r="P590" s="8">
        <v>9</v>
      </c>
      <c r="Q590" s="92" t="str">
        <f t="shared" si="178"/>
        <v>8x6.5</v>
      </c>
      <c r="R590" s="74">
        <v>8</v>
      </c>
      <c r="S590" s="74">
        <v>6.5</v>
      </c>
      <c r="T590" s="74">
        <v>18</v>
      </c>
      <c r="U590" s="77">
        <v>5.8</v>
      </c>
      <c r="V590" s="93" t="s">
        <v>85</v>
      </c>
      <c r="W590" s="16">
        <v>130.81</v>
      </c>
      <c r="X590" s="76">
        <v>37.590000000000003</v>
      </c>
      <c r="Y590" s="47">
        <v>4500</v>
      </c>
      <c r="Z590" s="81" t="s">
        <v>2165</v>
      </c>
      <c r="AA590" s="72" t="s">
        <v>2845</v>
      </c>
      <c r="AB590" s="47" t="str">
        <f t="shared" si="173"/>
        <v>18x9, 8x6.5, 18 OS, 4500 lbs</v>
      </c>
      <c r="AC590" s="74" t="s">
        <v>3944</v>
      </c>
      <c r="AD590" s="46" t="str">
        <f>IF(AC590="N/A","None",VLOOKUP(AC590,ACCESSORIES!F:N,9,FALSE))</f>
        <v>Push Thru</v>
      </c>
      <c r="AE590" s="82">
        <f>_xlfn.IFNA(VLOOKUP(AC590,ACCESSORIES!F:J,5,FALSE),"N/A")</f>
        <v>33</v>
      </c>
      <c r="AF590" s="80" t="s">
        <v>85</v>
      </c>
      <c r="AG590" s="73" t="s">
        <v>85</v>
      </c>
      <c r="AH590" s="3" t="s">
        <v>2863</v>
      </c>
      <c r="AI590" s="73" t="s">
        <v>85</v>
      </c>
      <c r="AJ590" s="9" t="str">
        <f>_xlfn.IFNA(VLOOKUP(AI590,ACCESSORIES!F:J,5,FALSE),"N/A")</f>
        <v>N/A</v>
      </c>
      <c r="AK590" s="92" t="s">
        <v>237</v>
      </c>
      <c r="AL590" s="74" t="s">
        <v>85</v>
      </c>
      <c r="AM590" s="38" t="str">
        <f>_xlfn.IFNA(VLOOKUP(AL590,ACCESSORIES!F:J,5,FALSE),"N/A")</f>
        <v>N/A</v>
      </c>
      <c r="AN590" s="74" t="s">
        <v>85</v>
      </c>
      <c r="AO590" s="75">
        <v>16.2</v>
      </c>
      <c r="AP590" s="75">
        <v>60</v>
      </c>
      <c r="AQ590" s="74">
        <v>200</v>
      </c>
      <c r="AR590" s="34">
        <v>0</v>
      </c>
      <c r="AS590" s="34">
        <v>0</v>
      </c>
      <c r="AT590" s="34">
        <v>33.799999999999997</v>
      </c>
      <c r="AU590" s="34">
        <v>39.799999999999997</v>
      </c>
      <c r="AV590" s="34">
        <v>219</v>
      </c>
      <c r="AW590" s="34">
        <v>213.8</v>
      </c>
      <c r="AX590" s="384">
        <v>123.1</v>
      </c>
      <c r="AY590" s="382">
        <v>92</v>
      </c>
      <c r="AZ590" s="382">
        <v>92</v>
      </c>
      <c r="BA590" s="49">
        <v>46</v>
      </c>
      <c r="BB590" s="48">
        <f t="shared" si="179"/>
        <v>1.81</v>
      </c>
      <c r="BC590" s="3" t="s">
        <v>85</v>
      </c>
      <c r="BD590" s="412" t="str">
        <f>_xlfn.IFNA(VLOOKUP(BC590,ACCESSORIES!F:J,5,FALSE),"N/A")</f>
        <v>N/A</v>
      </c>
      <c r="BE590" s="3" t="s">
        <v>85</v>
      </c>
      <c r="BF590" s="412" t="str">
        <f>_xlfn.IFNA(VLOOKUP(BE590,ACCESSORIES!F:J,5,FALSE),"N/A")</f>
        <v>N/A</v>
      </c>
      <c r="BG590" s="70">
        <v>43</v>
      </c>
      <c r="BH590" s="50">
        <v>21.141732283464599</v>
      </c>
      <c r="BI590" s="50">
        <v>21.141732283464599</v>
      </c>
      <c r="BJ590" s="50">
        <v>11.929133858267701</v>
      </c>
      <c r="BK590" s="357">
        <f t="shared" si="180"/>
        <v>8.7375807000000152E-2</v>
      </c>
      <c r="BL590" s="73">
        <v>36</v>
      </c>
      <c r="BM590" s="107" t="s">
        <v>3771</v>
      </c>
      <c r="BN590" s="46" t="s">
        <v>3891</v>
      </c>
      <c r="BO590" s="74" t="s">
        <v>4730</v>
      </c>
      <c r="BP590" s="74" t="s">
        <v>3907</v>
      </c>
      <c r="BQ590" s="74" t="s">
        <v>5139</v>
      </c>
      <c r="BR590" s="74" t="s">
        <v>2734</v>
      </c>
      <c r="BS590" s="74" t="s">
        <v>4116</v>
      </c>
      <c r="BT590" s="74" t="s">
        <v>5030</v>
      </c>
      <c r="BU590" s="74" t="s">
        <v>4101</v>
      </c>
      <c r="BV590" s="74" t="s">
        <v>3909</v>
      </c>
      <c r="BW590" s="74"/>
      <c r="BX590" s="74"/>
      <c r="BY590" s="300" t="s">
        <v>8285</v>
      </c>
      <c r="BZ590" s="356" t="s">
        <v>8284</v>
      </c>
      <c r="CA590" s="300" t="s">
        <v>8286</v>
      </c>
      <c r="CB590" s="356" t="s">
        <v>8287</v>
      </c>
      <c r="CC590" s="86" t="str">
        <f t="shared" si="164"/>
        <v>MR701 HD Bead Grip, 18x9, +18mm Offset, 8x6.5, 130.81mm Centerbore, Matte Black</v>
      </c>
      <c r="CD590" s="74" t="s">
        <v>3719</v>
      </c>
      <c r="CE590" s="74" t="s">
        <v>3720</v>
      </c>
      <c r="CF590" s="74" t="str">
        <f t="shared" si="174"/>
        <v>TRAIL (7XX)</v>
      </c>
    </row>
    <row r="591" spans="1:84" s="36" customFormat="1" ht="15" customHeight="1">
      <c r="A591" s="22">
        <f t="shared" si="177"/>
        <v>589</v>
      </c>
      <c r="B591" s="3" t="s">
        <v>84</v>
      </c>
      <c r="C591" s="92" t="s">
        <v>1247</v>
      </c>
      <c r="D591" s="74" t="s">
        <v>5482</v>
      </c>
      <c r="E591" s="84" t="str">
        <f>CONCATENATE(LEFT(D591,5),VLOOKUP(CONCATENATE(O591,"x",P591),'WHEEL PART NUMBER GUIDE'!$B$9:$C$51,2,FALSE),VLOOKUP(CONCATENATE(Q591, W591), 'WHEEL PART NUMBER GUIDE'!$Q$6:$R$98, 2, FALSE),VLOOKUP(Z591,'WHEEL PART NUMBER GUIDE'!$J$8:$K$54,2, FALSE),IF(V591="N/A",IF(ABS(T591)&lt;10,"0"&amp;ABS(T591),ABS(T591)),CONCATENATE(LEFT(V591,1),RIGHT(V591,1))), G591, H591)</f>
        <v>MR70189087518H</v>
      </c>
      <c r="F591" s="84" t="str">
        <f t="shared" si="175"/>
        <v>MR70189087518H</v>
      </c>
      <c r="G591" s="83" t="s">
        <v>2100</v>
      </c>
      <c r="H591" s="83"/>
      <c r="I591" s="81" t="s">
        <v>3055</v>
      </c>
      <c r="J591" s="299">
        <v>43587.420418726855</v>
      </c>
      <c r="K591" s="78" t="s">
        <v>1230</v>
      </c>
      <c r="L591" s="328">
        <v>459</v>
      </c>
      <c r="M591" s="85">
        <f t="shared" si="176"/>
        <v>459</v>
      </c>
      <c r="N591" s="630"/>
      <c r="O591" s="74">
        <v>18</v>
      </c>
      <c r="P591" s="8">
        <v>9</v>
      </c>
      <c r="Q591" s="92" t="str">
        <f t="shared" si="178"/>
        <v>8x170</v>
      </c>
      <c r="R591" s="74">
        <v>8</v>
      </c>
      <c r="S591" s="74">
        <v>170</v>
      </c>
      <c r="T591" s="74">
        <v>18</v>
      </c>
      <c r="U591" s="77">
        <v>5.8</v>
      </c>
      <c r="V591" s="93" t="s">
        <v>85</v>
      </c>
      <c r="W591" s="16">
        <v>130.81</v>
      </c>
      <c r="X591" s="76">
        <v>37.520000000000003</v>
      </c>
      <c r="Y591" s="47">
        <v>4500</v>
      </c>
      <c r="Z591" s="81" t="s">
        <v>2165</v>
      </c>
      <c r="AA591" s="72" t="s">
        <v>2845</v>
      </c>
      <c r="AB591" s="47" t="str">
        <f t="shared" si="173"/>
        <v>18x9, 8x170, 18 OS, 4500 lbs</v>
      </c>
      <c r="AC591" s="74" t="s">
        <v>3943</v>
      </c>
      <c r="AD591" s="46" t="str">
        <f>IF(AC591="N/A","None",VLOOKUP(AC591,ACCESSORIES!F:N,9,FALSE))</f>
        <v>Push Thru</v>
      </c>
      <c r="AE591" s="82">
        <f>_xlfn.IFNA(VLOOKUP(AC591,ACCESSORIES!F:J,5,FALSE),"N/A")</f>
        <v>33</v>
      </c>
      <c r="AF591" s="80" t="s">
        <v>85</v>
      </c>
      <c r="AG591" s="73" t="s">
        <v>85</v>
      </c>
      <c r="AH591" s="3" t="s">
        <v>2863</v>
      </c>
      <c r="AI591" s="73" t="s">
        <v>85</v>
      </c>
      <c r="AJ591" s="9" t="str">
        <f>_xlfn.IFNA(VLOOKUP(AI591,ACCESSORIES!F:J,5,FALSE),"N/A")</f>
        <v>N/A</v>
      </c>
      <c r="AK591" s="92" t="s">
        <v>237</v>
      </c>
      <c r="AL591" s="74" t="s">
        <v>85</v>
      </c>
      <c r="AM591" s="38" t="str">
        <f>_xlfn.IFNA(VLOOKUP(AL591,ACCESSORIES!F:J,5,FALSE),"N/A")</f>
        <v>N/A</v>
      </c>
      <c r="AN591" s="74" t="s">
        <v>85</v>
      </c>
      <c r="AO591" s="75">
        <v>16.2</v>
      </c>
      <c r="AP591" s="75">
        <v>60</v>
      </c>
      <c r="AQ591" s="74">
        <v>200</v>
      </c>
      <c r="AR591" s="34">
        <v>0</v>
      </c>
      <c r="AS591" s="34">
        <v>0</v>
      </c>
      <c r="AT591" s="34">
        <v>33.799999999999997</v>
      </c>
      <c r="AU591" s="34">
        <v>39.799999999999997</v>
      </c>
      <c r="AV591" s="34">
        <v>219</v>
      </c>
      <c r="AW591" s="34">
        <v>213.8</v>
      </c>
      <c r="AX591" s="384">
        <v>128</v>
      </c>
      <c r="AY591" s="382">
        <v>103.9</v>
      </c>
      <c r="AZ591" s="382">
        <v>107</v>
      </c>
      <c r="BA591" s="49">
        <v>46</v>
      </c>
      <c r="BB591" s="48">
        <f t="shared" si="179"/>
        <v>1.81</v>
      </c>
      <c r="BC591" s="3" t="s">
        <v>85</v>
      </c>
      <c r="BD591" s="412" t="str">
        <f>_xlfn.IFNA(VLOOKUP(BC591,ACCESSORIES!F:J,5,FALSE),"N/A")</f>
        <v>N/A</v>
      </c>
      <c r="BE591" s="3" t="s">
        <v>85</v>
      </c>
      <c r="BF591" s="412" t="str">
        <f>_xlfn.IFNA(VLOOKUP(BE591,ACCESSORIES!F:J,5,FALSE),"N/A")</f>
        <v>N/A</v>
      </c>
      <c r="BG591" s="70">
        <v>43</v>
      </c>
      <c r="BH591" s="50">
        <v>21.141732283464599</v>
      </c>
      <c r="BI591" s="50">
        <v>21.141732283464599</v>
      </c>
      <c r="BJ591" s="50">
        <v>11.929133858267701</v>
      </c>
      <c r="BK591" s="357">
        <f t="shared" si="180"/>
        <v>8.7375807000000152E-2</v>
      </c>
      <c r="BL591" s="73">
        <v>36</v>
      </c>
      <c r="BM591" s="107" t="s">
        <v>3771</v>
      </c>
      <c r="BN591" s="46" t="s">
        <v>3891</v>
      </c>
      <c r="BO591" s="74" t="s">
        <v>4730</v>
      </c>
      <c r="BP591" s="74" t="s">
        <v>3907</v>
      </c>
      <c r="BQ591" s="74" t="s">
        <v>5139</v>
      </c>
      <c r="BR591" s="74" t="s">
        <v>2734</v>
      </c>
      <c r="BS591" s="74" t="s">
        <v>4116</v>
      </c>
      <c r="BT591" s="74" t="s">
        <v>5030</v>
      </c>
      <c r="BU591" s="74" t="s">
        <v>4101</v>
      </c>
      <c r="BV591" s="74" t="s">
        <v>3909</v>
      </c>
      <c r="BW591" s="74"/>
      <c r="BX591" s="74"/>
      <c r="BY591" s="300" t="s">
        <v>8285</v>
      </c>
      <c r="BZ591" s="356" t="s">
        <v>8284</v>
      </c>
      <c r="CA591" s="300" t="s">
        <v>8286</v>
      </c>
      <c r="CB591" s="356" t="s">
        <v>8287</v>
      </c>
      <c r="CC591" s="86" t="str">
        <f t="shared" si="164"/>
        <v>MR701 HD Bead Grip, 18x9, +18mm Offset, 8x170, 130.81mm Centerbore, Matte Black</v>
      </c>
      <c r="CD591" s="74" t="s">
        <v>3719</v>
      </c>
      <c r="CE591" s="74" t="s">
        <v>3720</v>
      </c>
      <c r="CF591" s="74" t="str">
        <f t="shared" si="174"/>
        <v>TRAIL (7XX)</v>
      </c>
    </row>
    <row r="592" spans="1:84" s="36" customFormat="1" ht="15" customHeight="1">
      <c r="A592" s="22">
        <f t="shared" si="177"/>
        <v>590</v>
      </c>
      <c r="B592" s="3" t="s">
        <v>84</v>
      </c>
      <c r="C592" s="92" t="s">
        <v>1247</v>
      </c>
      <c r="D592" s="74" t="s">
        <v>5482</v>
      </c>
      <c r="E592" s="84" t="str">
        <f>CONCATENATE(LEFT(D592,5),VLOOKUP(CONCATENATE(O592,"x",P592),'WHEEL PART NUMBER GUIDE'!$B$9:$C$51,2,FALSE),VLOOKUP(CONCATENATE(Q592, W592), 'WHEEL PART NUMBER GUIDE'!$Q$6:$R$98, 2, FALSE),VLOOKUP(Z592,'WHEEL PART NUMBER GUIDE'!$J$8:$K$54,2, FALSE),IF(V592="N/A",IF(ABS(T592)&lt;10,"0"&amp;ABS(T592),ABS(T592)),CONCATENATE(LEFT(V592,1),RIGHT(V592,1))), G592, H592)</f>
        <v>MR70189088518H</v>
      </c>
      <c r="F592" s="84" t="str">
        <f t="shared" si="175"/>
        <v>MR70189088518H</v>
      </c>
      <c r="G592" s="83" t="s">
        <v>2100</v>
      </c>
      <c r="H592" s="83"/>
      <c r="I592" s="81" t="s">
        <v>3057</v>
      </c>
      <c r="J592" s="299">
        <v>43587.421017638888</v>
      </c>
      <c r="K592" s="78" t="s">
        <v>1230</v>
      </c>
      <c r="L592" s="328">
        <v>459</v>
      </c>
      <c r="M592" s="85">
        <f t="shared" si="176"/>
        <v>459</v>
      </c>
      <c r="N592" s="630"/>
      <c r="O592" s="74">
        <v>18</v>
      </c>
      <c r="P592" s="8">
        <v>9</v>
      </c>
      <c r="Q592" s="92" t="str">
        <f t="shared" si="178"/>
        <v>8x180</v>
      </c>
      <c r="R592" s="74">
        <v>8</v>
      </c>
      <c r="S592" s="74">
        <v>180</v>
      </c>
      <c r="T592" s="74">
        <v>18</v>
      </c>
      <c r="U592" s="77">
        <v>5.8</v>
      </c>
      <c r="V592" s="93" t="s">
        <v>85</v>
      </c>
      <c r="W592" s="16">
        <v>130.81</v>
      </c>
      <c r="X592" s="76">
        <v>37.549999999999997</v>
      </c>
      <c r="Y592" s="47">
        <v>4500</v>
      </c>
      <c r="Z592" s="81" t="s">
        <v>2165</v>
      </c>
      <c r="AA592" s="72" t="s">
        <v>2845</v>
      </c>
      <c r="AB592" s="47" t="str">
        <f t="shared" si="173"/>
        <v>18x9, 8x180, 18 OS, 4500 lbs</v>
      </c>
      <c r="AC592" s="74" t="s">
        <v>3944</v>
      </c>
      <c r="AD592" s="46" t="str">
        <f>IF(AC592="N/A","None",VLOOKUP(AC592,ACCESSORIES!F:N,9,FALSE))</f>
        <v>Push Thru</v>
      </c>
      <c r="AE592" s="82">
        <f>_xlfn.IFNA(VLOOKUP(AC592,ACCESSORIES!F:J,5,FALSE),"N/A")</f>
        <v>33</v>
      </c>
      <c r="AF592" s="80" t="s">
        <v>85</v>
      </c>
      <c r="AG592" s="73" t="s">
        <v>85</v>
      </c>
      <c r="AH592" s="3" t="s">
        <v>2863</v>
      </c>
      <c r="AI592" s="73" t="s">
        <v>85</v>
      </c>
      <c r="AJ592" s="9" t="str">
        <f>_xlfn.IFNA(VLOOKUP(AI592,ACCESSORIES!F:J,5,FALSE),"N/A")</f>
        <v>N/A</v>
      </c>
      <c r="AK592" s="92" t="s">
        <v>237</v>
      </c>
      <c r="AL592" s="74" t="s">
        <v>85</v>
      </c>
      <c r="AM592" s="38" t="str">
        <f>_xlfn.IFNA(VLOOKUP(AL592,ACCESSORIES!F:J,5,FALSE),"N/A")</f>
        <v>N/A</v>
      </c>
      <c r="AN592" s="74" t="s">
        <v>85</v>
      </c>
      <c r="AO592" s="75">
        <v>16.2</v>
      </c>
      <c r="AP592" s="75">
        <v>60</v>
      </c>
      <c r="AQ592" s="74">
        <v>207</v>
      </c>
      <c r="AR592" s="34">
        <v>0</v>
      </c>
      <c r="AS592" s="34">
        <v>0</v>
      </c>
      <c r="AT592" s="34">
        <v>29.8</v>
      </c>
      <c r="AU592" s="34">
        <v>39.799999999999997</v>
      </c>
      <c r="AV592" s="34">
        <v>219</v>
      </c>
      <c r="AW592" s="34">
        <v>213.8</v>
      </c>
      <c r="AX592" s="384">
        <v>123.1</v>
      </c>
      <c r="AY592" s="382">
        <v>92</v>
      </c>
      <c r="AZ592" s="382">
        <v>92</v>
      </c>
      <c r="BA592" s="49">
        <v>46</v>
      </c>
      <c r="BB592" s="48">
        <f t="shared" si="179"/>
        <v>1.81</v>
      </c>
      <c r="BC592" s="3" t="s">
        <v>85</v>
      </c>
      <c r="BD592" s="412" t="str">
        <f>_xlfn.IFNA(VLOOKUP(BC592,ACCESSORIES!F:J,5,FALSE),"N/A")</f>
        <v>N/A</v>
      </c>
      <c r="BE592" s="3" t="s">
        <v>85</v>
      </c>
      <c r="BF592" s="412" t="str">
        <f>_xlfn.IFNA(VLOOKUP(BE592,ACCESSORIES!F:J,5,FALSE),"N/A")</f>
        <v>N/A</v>
      </c>
      <c r="BG592" s="70">
        <v>43</v>
      </c>
      <c r="BH592" s="50">
        <v>21.141732283464599</v>
      </c>
      <c r="BI592" s="50">
        <v>21.141732283464599</v>
      </c>
      <c r="BJ592" s="50">
        <v>11.929133858267701</v>
      </c>
      <c r="BK592" s="357">
        <f t="shared" si="180"/>
        <v>8.7375807000000152E-2</v>
      </c>
      <c r="BL592" s="73">
        <v>36</v>
      </c>
      <c r="BM592" s="107" t="s">
        <v>3771</v>
      </c>
      <c r="BN592" s="46" t="s">
        <v>3891</v>
      </c>
      <c r="BO592" s="74" t="s">
        <v>4730</v>
      </c>
      <c r="BP592" s="74" t="s">
        <v>3907</v>
      </c>
      <c r="BQ592" s="74" t="s">
        <v>5139</v>
      </c>
      <c r="BR592" s="74" t="s">
        <v>2734</v>
      </c>
      <c r="BS592" s="74" t="s">
        <v>4116</v>
      </c>
      <c r="BT592" s="74" t="s">
        <v>5030</v>
      </c>
      <c r="BU592" s="74" t="s">
        <v>4101</v>
      </c>
      <c r="BV592" s="74" t="s">
        <v>3909</v>
      </c>
      <c r="BW592" s="74"/>
      <c r="BX592" s="74"/>
      <c r="BY592" s="300" t="s">
        <v>8285</v>
      </c>
      <c r="BZ592" s="356" t="s">
        <v>8284</v>
      </c>
      <c r="CA592" s="300" t="s">
        <v>8286</v>
      </c>
      <c r="CB592" s="356" t="s">
        <v>8287</v>
      </c>
      <c r="CC592" s="86" t="str">
        <f t="shared" si="164"/>
        <v>MR701 HD Bead Grip, 18x9, +18mm Offset, 8x180, 130.81mm Centerbore, Matte Black</v>
      </c>
      <c r="CD592" s="74" t="s">
        <v>3719</v>
      </c>
      <c r="CE592" s="74" t="s">
        <v>3720</v>
      </c>
      <c r="CF592" s="74" t="str">
        <f t="shared" si="174"/>
        <v>TRAIL (7XX)</v>
      </c>
    </row>
    <row r="593" spans="1:84" s="36" customFormat="1" ht="15" customHeight="1">
      <c r="A593" s="22">
        <f t="shared" si="177"/>
        <v>591</v>
      </c>
      <c r="B593" s="3" t="s">
        <v>84</v>
      </c>
      <c r="C593" s="92" t="s">
        <v>1247</v>
      </c>
      <c r="D593" s="74" t="s">
        <v>5484</v>
      </c>
      <c r="E593" s="84" t="str">
        <f>CONCATENATE(LEFT(D593,5),VLOOKUP(CONCATENATE(O593,"x",P593),'WHEEL PART NUMBER GUIDE'!$B$9:$C$51,2,FALSE),VLOOKUP(CONCATENATE(Q593, W593), 'WHEEL PART NUMBER GUIDE'!$Q$6:$R$98, 2, FALSE),VLOOKUP(Z593,'WHEEL PART NUMBER GUIDE'!$J$8:$K$54,2, FALSE),IF(V593="N/A",IF(ABS(T593)&lt;10,"0"&amp;ABS(T593),ABS(T593)),CONCATENATE(LEFT(V593,1),RIGHT(V593,1))), G593, H593)</f>
        <v>MR70366053568</v>
      </c>
      <c r="F593" s="84" t="str">
        <f t="shared" si="175"/>
        <v>MR70366053568</v>
      </c>
      <c r="G593" s="83"/>
      <c r="H593" s="83"/>
      <c r="I593" s="72" t="s">
        <v>4895</v>
      </c>
      <c r="J593" s="305">
        <v>44351</v>
      </c>
      <c r="K593" s="78" t="s">
        <v>1230</v>
      </c>
      <c r="L593" s="328">
        <v>345</v>
      </c>
      <c r="M593" s="85">
        <f t="shared" si="176"/>
        <v>345</v>
      </c>
      <c r="N593" s="630"/>
      <c r="O593" s="74">
        <v>16</v>
      </c>
      <c r="P593" s="76">
        <v>6</v>
      </c>
      <c r="Q593" s="92" t="str">
        <f t="shared" si="178"/>
        <v>5x130</v>
      </c>
      <c r="R593" s="74">
        <v>5</v>
      </c>
      <c r="S593" s="74">
        <v>130</v>
      </c>
      <c r="T593" s="74">
        <v>68</v>
      </c>
      <c r="U593" s="77">
        <v>6.17</v>
      </c>
      <c r="V593" s="93" t="s">
        <v>85</v>
      </c>
      <c r="W593" s="77">
        <v>78.099999999999994</v>
      </c>
      <c r="X593" s="16">
        <v>24.43</v>
      </c>
      <c r="Y593" s="47">
        <v>3300</v>
      </c>
      <c r="Z593" s="81" t="s">
        <v>2165</v>
      </c>
      <c r="AA593" s="72" t="s">
        <v>2845</v>
      </c>
      <c r="AB593" s="47" t="str">
        <f t="shared" si="173"/>
        <v>16x6, 5x130, 68 OS, 3300 lbs</v>
      </c>
      <c r="AC593" s="74" t="s">
        <v>3940</v>
      </c>
      <c r="AD593" s="46" t="str">
        <f>IF(AC593="N/A","None",VLOOKUP(AC593,ACCESSORIES!F:N,9,FALSE))</f>
        <v>Snap In</v>
      </c>
      <c r="AE593" s="82">
        <f>_xlfn.IFNA(VLOOKUP(AC593,ACCESSORIES!F:J,5,FALSE),"N/A")</f>
        <v>22</v>
      </c>
      <c r="AF593" s="80" t="s">
        <v>85</v>
      </c>
      <c r="AG593" s="14" t="s">
        <v>85</v>
      </c>
      <c r="AH593" s="14" t="s">
        <v>85</v>
      </c>
      <c r="AI593" s="14" t="s">
        <v>85</v>
      </c>
      <c r="AJ593" s="9" t="str">
        <f>_xlfn.IFNA(VLOOKUP(AI593,ACCESSORIES!F:J,5,FALSE),"N/A")</f>
        <v>N/A</v>
      </c>
      <c r="AK593" s="92" t="s">
        <v>236</v>
      </c>
      <c r="AL593" s="74" t="s">
        <v>85</v>
      </c>
      <c r="AM593" s="38" t="str">
        <f>_xlfn.IFNA(VLOOKUP(AL593,ACCESSORIES!F:J,5,FALSE),"N/A")</f>
        <v>N/A</v>
      </c>
      <c r="AN593" s="3" t="s">
        <v>85</v>
      </c>
      <c r="AO593" s="74">
        <v>19</v>
      </c>
      <c r="AP593" s="75">
        <v>60</v>
      </c>
      <c r="AQ593" s="74">
        <v>174</v>
      </c>
      <c r="AR593" s="34">
        <v>1.9</v>
      </c>
      <c r="AS593" s="34">
        <v>7</v>
      </c>
      <c r="AT593" s="34">
        <v>8</v>
      </c>
      <c r="AU593" s="34">
        <v>3</v>
      </c>
      <c r="AV593" s="34">
        <v>180.8</v>
      </c>
      <c r="AW593" s="34">
        <v>160</v>
      </c>
      <c r="AX593" s="384">
        <v>78.099999999999994</v>
      </c>
      <c r="AY593" s="382">
        <v>42.31</v>
      </c>
      <c r="AZ593" s="382">
        <v>42.31</v>
      </c>
      <c r="BA593" s="49">
        <v>0</v>
      </c>
      <c r="BB593" s="48">
        <f t="shared" si="179"/>
        <v>0</v>
      </c>
      <c r="BC593" s="3" t="s">
        <v>85</v>
      </c>
      <c r="BD593" s="412" t="str">
        <f>_xlfn.IFNA(VLOOKUP(BC593,ACCESSORIES!F:J,5,FALSE),"N/A")</f>
        <v>N/A</v>
      </c>
      <c r="BE593" s="3" t="s">
        <v>85</v>
      </c>
      <c r="BF593" s="412" t="str">
        <f>_xlfn.IFNA(VLOOKUP(BE593,ACCESSORIES!F:J,5,FALSE),"N/A")</f>
        <v>N/A</v>
      </c>
      <c r="BG593" s="70">
        <v>28</v>
      </c>
      <c r="BH593" s="50">
        <v>18.307086614173201</v>
      </c>
      <c r="BI593" s="50">
        <v>18.307086614173201</v>
      </c>
      <c r="BJ593" s="50">
        <v>9.0944881889763796</v>
      </c>
      <c r="BK593" s="357">
        <f t="shared" si="180"/>
        <v>4.9947974999999846E-2</v>
      </c>
      <c r="BL593" s="73">
        <v>36</v>
      </c>
      <c r="BM593" s="107" t="s">
        <v>3771</v>
      </c>
      <c r="BN593" s="46" t="s">
        <v>3891</v>
      </c>
      <c r="BO593" s="74" t="s">
        <v>4730</v>
      </c>
      <c r="BP593" s="74" t="s">
        <v>3907</v>
      </c>
      <c r="BQ593" s="74" t="s">
        <v>4615</v>
      </c>
      <c r="BR593" s="74" t="s">
        <v>2734</v>
      </c>
      <c r="BS593" s="74" t="s">
        <v>4116</v>
      </c>
      <c r="BT593" s="74" t="s">
        <v>5141</v>
      </c>
      <c r="BU593" s="74" t="s">
        <v>5127</v>
      </c>
      <c r="BV593" s="74" t="s">
        <v>4101</v>
      </c>
      <c r="BW593" s="74" t="s">
        <v>3909</v>
      </c>
      <c r="BX593" s="74"/>
      <c r="BY593" s="300" t="s">
        <v>6305</v>
      </c>
      <c r="BZ593" s="356" t="s">
        <v>8307</v>
      </c>
      <c r="CA593" s="300" t="s">
        <v>6308</v>
      </c>
      <c r="CB593" s="356" t="s">
        <v>8308</v>
      </c>
      <c r="CC593" s="86" t="str">
        <f t="shared" si="164"/>
        <v>MR703 Bead Grip, 16x6, +68mm Offset, 5x130, 78.1mm Centerbore, Matte Black</v>
      </c>
      <c r="CD593" s="74" t="s">
        <v>3719</v>
      </c>
      <c r="CE593" s="74" t="s">
        <v>3720</v>
      </c>
      <c r="CF593" s="74" t="str">
        <f t="shared" si="174"/>
        <v>TRAIL (7XX)</v>
      </c>
    </row>
    <row r="594" spans="1:84" s="36" customFormat="1" ht="15" customHeight="1">
      <c r="A594" s="22">
        <f t="shared" si="177"/>
        <v>592</v>
      </c>
      <c r="B594" s="3" t="s">
        <v>84</v>
      </c>
      <c r="C594" s="92" t="s">
        <v>1247</v>
      </c>
      <c r="D594" s="74" t="s">
        <v>5484</v>
      </c>
      <c r="E594" s="84" t="str">
        <f>CONCATENATE(LEFT(D594,5),VLOOKUP(CONCATENATE(O594,"x",P594),'WHEEL PART NUMBER GUIDE'!$B$9:$C$51,2,FALSE),VLOOKUP(CONCATENATE(Q594, W594), 'WHEEL PART NUMBER GUIDE'!$Q$6:$R$98, 2, FALSE),VLOOKUP(Z594,'WHEEL PART NUMBER GUIDE'!$J$8:$K$54,2, FALSE),IF(V594="N/A",IF(ABS(T594)&lt;10,"0"&amp;ABS(T594),ABS(T594)),CONCATENATE(LEFT(V594,1),RIGHT(V594,1))), G594, H594)</f>
        <v>MR70366568590</v>
      </c>
      <c r="F594" s="84" t="str">
        <f t="shared" si="175"/>
        <v>MR70366568590</v>
      </c>
      <c r="G594" s="83"/>
      <c r="H594" s="83"/>
      <c r="I594" s="81" t="s">
        <v>4618</v>
      </c>
      <c r="J594" s="305">
        <v>44244</v>
      </c>
      <c r="K594" s="78" t="s">
        <v>1230</v>
      </c>
      <c r="L594" s="328">
        <v>335</v>
      </c>
      <c r="M594" s="85">
        <f t="shared" si="176"/>
        <v>335</v>
      </c>
      <c r="N594" s="630"/>
      <c r="O594" s="74">
        <v>16</v>
      </c>
      <c r="P594" s="76">
        <v>6.5</v>
      </c>
      <c r="Q594" s="92" t="str">
        <f t="shared" si="178"/>
        <v>6x180</v>
      </c>
      <c r="R594" s="74">
        <v>6</v>
      </c>
      <c r="S594" s="74">
        <v>180</v>
      </c>
      <c r="T594" s="74">
        <v>90</v>
      </c>
      <c r="U594" s="77">
        <v>7.28</v>
      </c>
      <c r="V594" s="93" t="s">
        <v>85</v>
      </c>
      <c r="W594" s="77">
        <v>138.9</v>
      </c>
      <c r="X594" s="76">
        <v>25.661807318319749</v>
      </c>
      <c r="Y594" s="47">
        <v>3300</v>
      </c>
      <c r="Z594" s="81" t="s">
        <v>2165</v>
      </c>
      <c r="AA594" s="72" t="s">
        <v>2845</v>
      </c>
      <c r="AB594" s="47" t="str">
        <f t="shared" si="173"/>
        <v>16x6.5, 6x180, 90 OS, 3300 lbs</v>
      </c>
      <c r="AC594" s="74" t="s">
        <v>3940</v>
      </c>
      <c r="AD594" s="46" t="str">
        <f>IF(AC594="N/A","None",VLOOKUP(AC594,ACCESSORIES!F:N,9,FALSE))</f>
        <v>Snap In</v>
      </c>
      <c r="AE594" s="82">
        <f>_xlfn.IFNA(VLOOKUP(AC594,ACCESSORIES!F:J,5,FALSE),"N/A")</f>
        <v>22</v>
      </c>
      <c r="AF594" s="80" t="s">
        <v>85</v>
      </c>
      <c r="AG594" s="14" t="s">
        <v>85</v>
      </c>
      <c r="AH594" s="14" t="s">
        <v>85</v>
      </c>
      <c r="AI594" s="14" t="s">
        <v>85</v>
      </c>
      <c r="AJ594" s="9" t="str">
        <f>_xlfn.IFNA(VLOOKUP(AI594,ACCESSORIES!F:J,5,FALSE),"N/A")</f>
        <v>N/A</v>
      </c>
      <c r="AK594" s="92" t="s">
        <v>236</v>
      </c>
      <c r="AL594" s="74" t="s">
        <v>85</v>
      </c>
      <c r="AM594" s="38" t="str">
        <f>_xlfn.IFNA(VLOOKUP(AL594,ACCESSORIES!F:J,5,FALSE),"N/A")</f>
        <v>N/A</v>
      </c>
      <c r="AN594" s="3" t="s">
        <v>85</v>
      </c>
      <c r="AO594" s="74">
        <v>15.5</v>
      </c>
      <c r="AP594" s="74">
        <v>0</v>
      </c>
      <c r="AQ594" s="74">
        <v>230</v>
      </c>
      <c r="AR594" s="34">
        <v>0</v>
      </c>
      <c r="AS594" s="34">
        <v>0</v>
      </c>
      <c r="AT594" s="34">
        <v>0</v>
      </c>
      <c r="AU594" s="34">
        <v>0</v>
      </c>
      <c r="AV594" s="34">
        <v>175</v>
      </c>
      <c r="AW594" s="34">
        <v>117</v>
      </c>
      <c r="AX594" s="384">
        <v>82.61</v>
      </c>
      <c r="AY594" s="382">
        <v>31.84</v>
      </c>
      <c r="AZ594" s="382">
        <v>31.84</v>
      </c>
      <c r="BA594" s="49">
        <v>0</v>
      </c>
      <c r="BB594" s="48">
        <f t="shared" si="179"/>
        <v>0</v>
      </c>
      <c r="BC594" s="3" t="s">
        <v>85</v>
      </c>
      <c r="BD594" s="412" t="str">
        <f>_xlfn.IFNA(VLOOKUP(BC594,ACCESSORIES!F:J,5,FALSE),"N/A")</f>
        <v>N/A</v>
      </c>
      <c r="BE594" s="3" t="s">
        <v>85</v>
      </c>
      <c r="BF594" s="412" t="str">
        <f>_xlfn.IFNA(VLOOKUP(BE594,ACCESSORIES!F:J,5,FALSE),"N/A")</f>
        <v>N/A</v>
      </c>
      <c r="BG594" s="70">
        <v>31</v>
      </c>
      <c r="BH594" s="50">
        <v>18.307086614173201</v>
      </c>
      <c r="BI594" s="50">
        <v>18.307086614173201</v>
      </c>
      <c r="BJ594" s="50">
        <v>10.196850393700799</v>
      </c>
      <c r="BK594" s="357">
        <f t="shared" si="180"/>
        <v>5.6002274999999879E-2</v>
      </c>
      <c r="BL594" s="73">
        <v>36</v>
      </c>
      <c r="BM594" s="107" t="s">
        <v>3771</v>
      </c>
      <c r="BN594" s="46" t="s">
        <v>3891</v>
      </c>
      <c r="BO594" s="74" t="s">
        <v>4730</v>
      </c>
      <c r="BP594" s="74" t="s">
        <v>3907</v>
      </c>
      <c r="BQ594" s="74" t="s">
        <v>4615</v>
      </c>
      <c r="BR594" s="74" t="s">
        <v>2734</v>
      </c>
      <c r="BS594" s="74" t="s">
        <v>4116</v>
      </c>
      <c r="BT594" s="74" t="s">
        <v>5141</v>
      </c>
      <c r="BU594" s="74" t="s">
        <v>5127</v>
      </c>
      <c r="BV594" s="74" t="s">
        <v>4101</v>
      </c>
      <c r="BW594" s="74" t="s">
        <v>3909</v>
      </c>
      <c r="BX594" s="74"/>
      <c r="BY594" s="300" t="s">
        <v>8303</v>
      </c>
      <c r="BZ594" s="356" t="s">
        <v>8304</v>
      </c>
      <c r="CA594" s="300" t="s">
        <v>8305</v>
      </c>
      <c r="CB594" s="356" t="s">
        <v>8306</v>
      </c>
      <c r="CC594" s="86" t="str">
        <f t="shared" si="164"/>
        <v>MR703 Bead Grip, 16x6.5, +90mm Offset, 6x180, 138.9mm Centerbore, Matte Black</v>
      </c>
      <c r="CD594" s="74" t="s">
        <v>3719</v>
      </c>
      <c r="CE594" s="74" t="s">
        <v>3720</v>
      </c>
      <c r="CF594" s="74" t="str">
        <f t="shared" si="174"/>
        <v>TRAIL (7XX)</v>
      </c>
    </row>
    <row r="595" spans="1:84" s="36" customFormat="1" ht="15" customHeight="1">
      <c r="A595" s="22">
        <f t="shared" si="177"/>
        <v>593</v>
      </c>
      <c r="B595" s="3" t="s">
        <v>84</v>
      </c>
      <c r="C595" s="92" t="s">
        <v>1247</v>
      </c>
      <c r="D595" s="74" t="s">
        <v>5484</v>
      </c>
      <c r="E595" s="84" t="str">
        <f>CONCATENATE(LEFT(D595,5),VLOOKUP(CONCATENATE(O595,"x",P595),'WHEEL PART NUMBER GUIDE'!$B$9:$C$51,2,FALSE),VLOOKUP(CONCATENATE(Q595, W595), 'WHEEL PART NUMBER GUIDE'!$Q$6:$R$98, 2, FALSE),VLOOKUP(Z595,'WHEEL PART NUMBER GUIDE'!$J$8:$K$54,2, FALSE),IF(V595="N/A",IF(ABS(T595)&lt;10,"0"&amp;ABS(T595),ABS(T595)),CONCATENATE(LEFT(V595,1),RIGHT(V595,1))), G595, H595)</f>
        <v>MR70368060500</v>
      </c>
      <c r="F595" s="84" t="str">
        <f t="shared" si="175"/>
        <v>MR70368060500</v>
      </c>
      <c r="G595" s="83"/>
      <c r="H595" s="83"/>
      <c r="I595" s="81" t="s">
        <v>3972</v>
      </c>
      <c r="J595" s="299">
        <v>43677.612579351851</v>
      </c>
      <c r="K595" s="78" t="s">
        <v>1230</v>
      </c>
      <c r="L595" s="328">
        <v>345</v>
      </c>
      <c r="M595" s="85">
        <f t="shared" si="176"/>
        <v>345</v>
      </c>
      <c r="N595" s="630"/>
      <c r="O595" s="74">
        <v>16</v>
      </c>
      <c r="P595" s="8">
        <v>8</v>
      </c>
      <c r="Q595" s="92" t="str">
        <f t="shared" si="178"/>
        <v>6x5.5</v>
      </c>
      <c r="R595" s="74">
        <v>6</v>
      </c>
      <c r="S595" s="74">
        <v>5.5</v>
      </c>
      <c r="T595" s="74">
        <v>0</v>
      </c>
      <c r="U595" s="68">
        <v>4.5</v>
      </c>
      <c r="V595" s="93" t="s">
        <v>85</v>
      </c>
      <c r="W595" s="77">
        <v>106.25</v>
      </c>
      <c r="X595" s="76">
        <v>25.22</v>
      </c>
      <c r="Y595" s="47">
        <v>2650</v>
      </c>
      <c r="Z595" s="81" t="s">
        <v>2165</v>
      </c>
      <c r="AA595" s="72" t="s">
        <v>2845</v>
      </c>
      <c r="AB595" s="47" t="str">
        <f t="shared" si="173"/>
        <v>16x8, 6x5.5, 0 OS, 2650 lbs</v>
      </c>
      <c r="AC595" s="74" t="s">
        <v>3941</v>
      </c>
      <c r="AD595" s="46" t="str">
        <f>IF(AC595="N/A","None",VLOOKUP(AC595,ACCESSORIES!F:N,9,FALSE))</f>
        <v>Snap In</v>
      </c>
      <c r="AE595" s="82">
        <f>_xlfn.IFNA(VLOOKUP(AC595,ACCESSORIES!F:J,5,FALSE),"N/A")</f>
        <v>22</v>
      </c>
      <c r="AF595" s="80" t="s">
        <v>85</v>
      </c>
      <c r="AG595" s="14" t="s">
        <v>85</v>
      </c>
      <c r="AH595" s="14" t="s">
        <v>85</v>
      </c>
      <c r="AI595" s="14" t="s">
        <v>85</v>
      </c>
      <c r="AJ595" s="9" t="str">
        <f>_xlfn.IFNA(VLOOKUP(AI595,ACCESSORIES!F:J,5,FALSE),"N/A")</f>
        <v>N/A</v>
      </c>
      <c r="AK595" s="92" t="s">
        <v>236</v>
      </c>
      <c r="AL595" s="75" t="s">
        <v>1649</v>
      </c>
      <c r="AM595" s="38">
        <f>_xlfn.IFNA(VLOOKUP(AL595,ACCESSORIES!F:J,5,FALSE),"N/A")</f>
        <v>2.75</v>
      </c>
      <c r="AN595" s="3">
        <v>78.3</v>
      </c>
      <c r="AO595" s="75">
        <v>16.2</v>
      </c>
      <c r="AP595" s="75">
        <v>60</v>
      </c>
      <c r="AQ595" s="74">
        <v>175</v>
      </c>
      <c r="AR595" s="34">
        <v>3</v>
      </c>
      <c r="AS595" s="34">
        <v>14</v>
      </c>
      <c r="AT595" s="34">
        <v>34</v>
      </c>
      <c r="AU595" s="34">
        <v>47</v>
      </c>
      <c r="AV595" s="34">
        <v>193</v>
      </c>
      <c r="AW595" s="34">
        <v>187</v>
      </c>
      <c r="AX595" s="384">
        <v>103.35</v>
      </c>
      <c r="AY595" s="382">
        <v>31.59</v>
      </c>
      <c r="AZ595" s="382">
        <v>37.9</v>
      </c>
      <c r="BA595" s="49">
        <v>31</v>
      </c>
      <c r="BB595" s="48">
        <f t="shared" si="179"/>
        <v>1.22</v>
      </c>
      <c r="BC595" s="3" t="s">
        <v>85</v>
      </c>
      <c r="BD595" s="412" t="str">
        <f>_xlfn.IFNA(VLOOKUP(BC595,ACCESSORIES!F:J,5,FALSE),"N/A")</f>
        <v>N/A</v>
      </c>
      <c r="BE595" s="3" t="s">
        <v>85</v>
      </c>
      <c r="BF595" s="412" t="str">
        <f>_xlfn.IFNA(VLOOKUP(BE595,ACCESSORIES!F:J,5,FALSE),"N/A")</f>
        <v>N/A</v>
      </c>
      <c r="BG595" s="70">
        <v>29</v>
      </c>
      <c r="BH595" s="50">
        <v>19.055118110236201</v>
      </c>
      <c r="BI595" s="50">
        <v>19.055118110236201</v>
      </c>
      <c r="BJ595" s="50">
        <v>10.944881889763799</v>
      </c>
      <c r="BK595" s="357">
        <f t="shared" si="180"/>
        <v>6.5123167999999981E-2</v>
      </c>
      <c r="BL595" s="73">
        <v>36</v>
      </c>
      <c r="BM595" s="107" t="s">
        <v>3771</v>
      </c>
      <c r="BN595" s="46" t="s">
        <v>3891</v>
      </c>
      <c r="BO595" s="74" t="s">
        <v>4730</v>
      </c>
      <c r="BP595" s="74" t="s">
        <v>3907</v>
      </c>
      <c r="BQ595" s="74" t="s">
        <v>4615</v>
      </c>
      <c r="BR595" s="74" t="s">
        <v>2734</v>
      </c>
      <c r="BS595" s="74" t="s">
        <v>4116</v>
      </c>
      <c r="BT595" s="74" t="s">
        <v>5141</v>
      </c>
      <c r="BU595" s="74" t="s">
        <v>5127</v>
      </c>
      <c r="BV595" s="74" t="s">
        <v>4101</v>
      </c>
      <c r="BW595" s="74" t="s">
        <v>3909</v>
      </c>
      <c r="BX595" s="74"/>
      <c r="BY595" s="300" t="s">
        <v>6306</v>
      </c>
      <c r="BZ595" s="356" t="s">
        <v>8301</v>
      </c>
      <c r="CA595" s="300" t="s">
        <v>6311</v>
      </c>
      <c r="CB595" s="356" t="s">
        <v>8302</v>
      </c>
      <c r="CC595" s="86" t="str">
        <f t="shared" si="164"/>
        <v>MR703 Bead Grip, 16x8, 0mm Offset, 6x5.5, 106.25mm Centerbore, Matte Black</v>
      </c>
      <c r="CD595" s="74" t="s">
        <v>3719</v>
      </c>
      <c r="CE595" s="74" t="s">
        <v>3720</v>
      </c>
      <c r="CF595" s="74" t="str">
        <f t="shared" si="174"/>
        <v>TRAIL (7XX)</v>
      </c>
    </row>
    <row r="596" spans="1:84" s="36" customFormat="1" ht="15" customHeight="1">
      <c r="A596" s="22">
        <f t="shared" si="177"/>
        <v>594</v>
      </c>
      <c r="B596" s="3" t="s">
        <v>84</v>
      </c>
      <c r="C596" s="92" t="s">
        <v>1247</v>
      </c>
      <c r="D596" s="74" t="s">
        <v>5484</v>
      </c>
      <c r="E596" s="84" t="str">
        <f>CONCATENATE(LEFT(D596,5),VLOOKUP(CONCATENATE(O596,"x",P596),'WHEEL PART NUMBER GUIDE'!$B$9:$C$51,2,FALSE),VLOOKUP(CONCATENATE(Q596, W596), 'WHEEL PART NUMBER GUIDE'!$Q$6:$R$98, 2, FALSE),VLOOKUP(Z596,'WHEEL PART NUMBER GUIDE'!$J$8:$K$54,2, FALSE),IF(V596="N/A",IF(ABS(T596)&lt;10,"0"&amp;ABS(T596),ABS(T596)),CONCATENATE(LEFT(V596,1),RIGHT(V596,1))), G596, H596)</f>
        <v>MR70368060900</v>
      </c>
      <c r="F596" s="84" t="str">
        <f t="shared" si="175"/>
        <v>MR70368060900</v>
      </c>
      <c r="G596" s="83"/>
      <c r="H596" s="83"/>
      <c r="I596" s="81" t="s">
        <v>3973</v>
      </c>
      <c r="J596" s="299">
        <v>43886</v>
      </c>
      <c r="K596" s="78" t="s">
        <v>1230</v>
      </c>
      <c r="L596" s="328">
        <v>345</v>
      </c>
      <c r="M596" s="85">
        <f t="shared" si="176"/>
        <v>345</v>
      </c>
      <c r="N596" s="630"/>
      <c r="O596" s="74">
        <v>16</v>
      </c>
      <c r="P596" s="8">
        <v>8</v>
      </c>
      <c r="Q596" s="92" t="str">
        <f t="shared" si="178"/>
        <v>6x5.5</v>
      </c>
      <c r="R596" s="74">
        <v>6</v>
      </c>
      <c r="S596" s="74">
        <v>5.5</v>
      </c>
      <c r="T596" s="74">
        <v>0</v>
      </c>
      <c r="U596" s="68">
        <v>4.5</v>
      </c>
      <c r="V596" s="93" t="s">
        <v>85</v>
      </c>
      <c r="W596" s="77">
        <v>106.25</v>
      </c>
      <c r="X596" s="76">
        <v>25.24</v>
      </c>
      <c r="Y596" s="47">
        <v>2650</v>
      </c>
      <c r="Z596" s="81" t="s">
        <v>2168</v>
      </c>
      <c r="AA596" s="71" t="s">
        <v>2846</v>
      </c>
      <c r="AB596" s="47" t="str">
        <f t="shared" si="173"/>
        <v>16x8, 6x5.5, 0 OS, 2650 lbs</v>
      </c>
      <c r="AC596" s="74" t="s">
        <v>3941</v>
      </c>
      <c r="AD596" s="46" t="str">
        <f>IF(AC596="N/A","None",VLOOKUP(AC596,ACCESSORIES!F:N,9,FALSE))</f>
        <v>Snap In</v>
      </c>
      <c r="AE596" s="82">
        <f>_xlfn.IFNA(VLOOKUP(AC596,ACCESSORIES!F:J,5,FALSE),"N/A")</f>
        <v>22</v>
      </c>
      <c r="AF596" s="80" t="s">
        <v>85</v>
      </c>
      <c r="AG596" s="14" t="s">
        <v>85</v>
      </c>
      <c r="AH596" s="14" t="s">
        <v>85</v>
      </c>
      <c r="AI596" s="14" t="s">
        <v>85</v>
      </c>
      <c r="AJ596" s="9" t="str">
        <f>_xlfn.IFNA(VLOOKUP(AI596,ACCESSORIES!F:J,5,FALSE),"N/A")</f>
        <v>N/A</v>
      </c>
      <c r="AK596" s="92" t="s">
        <v>236</v>
      </c>
      <c r="AL596" s="75" t="s">
        <v>1649</v>
      </c>
      <c r="AM596" s="38">
        <f>_xlfn.IFNA(VLOOKUP(AL596,ACCESSORIES!F:J,5,FALSE),"N/A")</f>
        <v>2.75</v>
      </c>
      <c r="AN596" s="3">
        <v>78.3</v>
      </c>
      <c r="AO596" s="75">
        <v>16.2</v>
      </c>
      <c r="AP596" s="75">
        <v>60</v>
      </c>
      <c r="AQ596" s="74">
        <v>175</v>
      </c>
      <c r="AR596" s="34">
        <v>3</v>
      </c>
      <c r="AS596" s="34">
        <v>14</v>
      </c>
      <c r="AT596" s="34">
        <v>34</v>
      </c>
      <c r="AU596" s="34">
        <v>47</v>
      </c>
      <c r="AV596" s="34">
        <v>193</v>
      </c>
      <c r="AW596" s="34">
        <v>187</v>
      </c>
      <c r="AX596" s="384">
        <v>103.35</v>
      </c>
      <c r="AY596" s="382">
        <v>31.59</v>
      </c>
      <c r="AZ596" s="382">
        <v>37.9</v>
      </c>
      <c r="BA596" s="49">
        <v>31</v>
      </c>
      <c r="BB596" s="48">
        <f t="shared" si="179"/>
        <v>1.22</v>
      </c>
      <c r="BC596" s="3" t="s">
        <v>85</v>
      </c>
      <c r="BD596" s="412" t="str">
        <f>_xlfn.IFNA(VLOOKUP(BC596,ACCESSORIES!F:J,5,FALSE),"N/A")</f>
        <v>N/A</v>
      </c>
      <c r="BE596" s="3" t="s">
        <v>85</v>
      </c>
      <c r="BF596" s="412" t="str">
        <f>_xlfn.IFNA(VLOOKUP(BE596,ACCESSORIES!F:J,5,FALSE),"N/A")</f>
        <v>N/A</v>
      </c>
      <c r="BG596" s="70">
        <v>29</v>
      </c>
      <c r="BH596" s="50">
        <v>19.055118110236201</v>
      </c>
      <c r="BI596" s="50">
        <v>19.055118110236201</v>
      </c>
      <c r="BJ596" s="50">
        <v>10.944881889763799</v>
      </c>
      <c r="BK596" s="357">
        <f t="shared" si="180"/>
        <v>6.5123167999999981E-2</v>
      </c>
      <c r="BL596" s="73">
        <v>36</v>
      </c>
      <c r="BM596" s="107" t="s">
        <v>3771</v>
      </c>
      <c r="BN596" s="46" t="s">
        <v>3891</v>
      </c>
      <c r="BO596" s="74" t="s">
        <v>4730</v>
      </c>
      <c r="BP596" s="74" t="s">
        <v>3907</v>
      </c>
      <c r="BQ596" s="74" t="s">
        <v>4615</v>
      </c>
      <c r="BR596" s="74" t="s">
        <v>2734</v>
      </c>
      <c r="BS596" s="74" t="s">
        <v>4116</v>
      </c>
      <c r="BT596" s="74" t="s">
        <v>5141</v>
      </c>
      <c r="BU596" s="74" t="s">
        <v>5127</v>
      </c>
      <c r="BV596" s="74" t="s">
        <v>4101</v>
      </c>
      <c r="BW596" s="74" t="s">
        <v>3909</v>
      </c>
      <c r="BX596" s="74"/>
      <c r="BY596" s="300" t="s">
        <v>6316</v>
      </c>
      <c r="BZ596" s="356" t="s">
        <v>8317</v>
      </c>
      <c r="CA596" s="300" t="s">
        <v>6321</v>
      </c>
      <c r="CB596" s="356" t="s">
        <v>8318</v>
      </c>
      <c r="CC596" s="86" t="str">
        <f t="shared" si="164"/>
        <v>MR703 Bead Grip, 16x8, 0mm Offset, 6x5.5, 106.25mm Centerbore, Method Bronze</v>
      </c>
      <c r="CD596" s="74" t="s">
        <v>3719</v>
      </c>
      <c r="CE596" s="74" t="s">
        <v>3720</v>
      </c>
      <c r="CF596" s="74" t="str">
        <f t="shared" si="174"/>
        <v>TRAIL (7XX)</v>
      </c>
    </row>
    <row r="597" spans="1:84" s="36" customFormat="1" ht="15" customHeight="1">
      <c r="A597" s="22">
        <f t="shared" si="177"/>
        <v>595</v>
      </c>
      <c r="B597" s="3" t="s">
        <v>84</v>
      </c>
      <c r="C597" s="92" t="s">
        <v>1247</v>
      </c>
      <c r="D597" s="74" t="s">
        <v>5484</v>
      </c>
      <c r="E597" s="84" t="str">
        <f>CONCATENATE(LEFT(D597,5),VLOOKUP(CONCATENATE(O597,"x",P597),'WHEEL PART NUMBER GUIDE'!$B$9:$C$51,2,FALSE),VLOOKUP(CONCATENATE(Q597, W597), 'WHEEL PART NUMBER GUIDE'!$Q$6:$R$98, 2, FALSE),VLOOKUP(Z597,'WHEEL PART NUMBER GUIDE'!$J$8:$K$54,2, FALSE),IF(V597="N/A",IF(ABS(T597)&lt;10,"0"&amp;ABS(T597),ABS(T597)),CONCATENATE(LEFT(V597,1),RIGHT(V597,1))), G597, H597)</f>
        <v>MR70368060800</v>
      </c>
      <c r="F597" s="84" t="str">
        <f t="shared" si="175"/>
        <v>MR70368060800</v>
      </c>
      <c r="G597" s="83"/>
      <c r="H597" s="83"/>
      <c r="I597" s="81" t="s">
        <v>4466</v>
      </c>
      <c r="J597" s="299">
        <v>44159</v>
      </c>
      <c r="K597" s="78" t="s">
        <v>1230</v>
      </c>
      <c r="L597" s="328">
        <v>345</v>
      </c>
      <c r="M597" s="85">
        <f t="shared" si="176"/>
        <v>345</v>
      </c>
      <c r="N597" s="630"/>
      <c r="O597" s="74">
        <v>16</v>
      </c>
      <c r="P597" s="8">
        <v>8</v>
      </c>
      <c r="Q597" s="92" t="str">
        <f t="shared" si="178"/>
        <v>6x5.5</v>
      </c>
      <c r="R597" s="74">
        <v>6</v>
      </c>
      <c r="S597" s="74">
        <v>5.5</v>
      </c>
      <c r="T597" s="74">
        <v>0</v>
      </c>
      <c r="U597" s="68">
        <v>4.5</v>
      </c>
      <c r="V597" s="93" t="s">
        <v>85</v>
      </c>
      <c r="W597" s="77">
        <v>106.25</v>
      </c>
      <c r="X597" s="76">
        <v>25.49</v>
      </c>
      <c r="Y597" s="47">
        <v>2650</v>
      </c>
      <c r="Z597" s="81" t="s">
        <v>2516</v>
      </c>
      <c r="AA597" s="71" t="s">
        <v>2850</v>
      </c>
      <c r="AB597" s="47" t="str">
        <f t="shared" si="173"/>
        <v>16x8, 6x5.5, 0 OS, 2650 lbs</v>
      </c>
      <c r="AC597" s="74" t="s">
        <v>3941</v>
      </c>
      <c r="AD597" s="46" t="str">
        <f>IF(AC597="N/A","None",VLOOKUP(AC597,ACCESSORIES!F:N,9,FALSE))</f>
        <v>Snap In</v>
      </c>
      <c r="AE597" s="82">
        <f>_xlfn.IFNA(VLOOKUP(AC597,ACCESSORIES!F:J,5,FALSE),"N/A")</f>
        <v>22</v>
      </c>
      <c r="AF597" s="80" t="s">
        <v>85</v>
      </c>
      <c r="AG597" s="14" t="s">
        <v>85</v>
      </c>
      <c r="AH597" s="14" t="s">
        <v>85</v>
      </c>
      <c r="AI597" s="14" t="s">
        <v>85</v>
      </c>
      <c r="AJ597" s="9" t="str">
        <f>_xlfn.IFNA(VLOOKUP(AI597,ACCESSORIES!F:J,5,FALSE),"N/A")</f>
        <v>N/A</v>
      </c>
      <c r="AK597" s="92" t="s">
        <v>236</v>
      </c>
      <c r="AL597" s="75" t="s">
        <v>1649</v>
      </c>
      <c r="AM597" s="38">
        <f>_xlfn.IFNA(VLOOKUP(AL597,ACCESSORIES!F:J,5,FALSE),"N/A")</f>
        <v>2.75</v>
      </c>
      <c r="AN597" s="3">
        <v>78.3</v>
      </c>
      <c r="AO597" s="75">
        <v>16.2</v>
      </c>
      <c r="AP597" s="75">
        <v>60</v>
      </c>
      <c r="AQ597" s="74">
        <v>175</v>
      </c>
      <c r="AR597" s="34">
        <v>3</v>
      </c>
      <c r="AS597" s="34">
        <v>14</v>
      </c>
      <c r="AT597" s="34">
        <v>34</v>
      </c>
      <c r="AU597" s="34">
        <v>47</v>
      </c>
      <c r="AV597" s="34">
        <v>193</v>
      </c>
      <c r="AW597" s="34">
        <v>187</v>
      </c>
      <c r="AX597" s="384">
        <v>103.35</v>
      </c>
      <c r="AY597" s="382">
        <v>31.59</v>
      </c>
      <c r="AZ597" s="382">
        <v>37.9</v>
      </c>
      <c r="BA597" s="49">
        <v>31</v>
      </c>
      <c r="BB597" s="48">
        <f t="shared" si="179"/>
        <v>1.22</v>
      </c>
      <c r="BC597" s="3" t="s">
        <v>85</v>
      </c>
      <c r="BD597" s="412" t="str">
        <f>_xlfn.IFNA(VLOOKUP(BC597,ACCESSORIES!F:J,5,FALSE),"N/A")</f>
        <v>N/A</v>
      </c>
      <c r="BE597" s="3" t="s">
        <v>85</v>
      </c>
      <c r="BF597" s="412" t="str">
        <f>_xlfn.IFNA(VLOOKUP(BE597,ACCESSORIES!F:J,5,FALSE),"N/A")</f>
        <v>N/A</v>
      </c>
      <c r="BG597" s="70">
        <v>31</v>
      </c>
      <c r="BH597" s="50">
        <v>19.055118110236201</v>
      </c>
      <c r="BI597" s="50">
        <v>19.055118110236201</v>
      </c>
      <c r="BJ597" s="50">
        <v>10.944881889763799</v>
      </c>
      <c r="BK597" s="357">
        <f t="shared" si="180"/>
        <v>6.5123167999999981E-2</v>
      </c>
      <c r="BL597" s="73">
        <v>36</v>
      </c>
      <c r="BM597" s="107" t="s">
        <v>3771</v>
      </c>
      <c r="BN597" s="46" t="s">
        <v>3891</v>
      </c>
      <c r="BO597" s="74" t="s">
        <v>4730</v>
      </c>
      <c r="BP597" s="74" t="s">
        <v>3907</v>
      </c>
      <c r="BQ597" s="74" t="s">
        <v>4615</v>
      </c>
      <c r="BR597" s="74" t="s">
        <v>2734</v>
      </c>
      <c r="BS597" s="74" t="s">
        <v>4116</v>
      </c>
      <c r="BT597" s="74" t="s">
        <v>5141</v>
      </c>
      <c r="BU597" s="74" t="s">
        <v>5127</v>
      </c>
      <c r="BV597" s="74" t="s">
        <v>4101</v>
      </c>
      <c r="BW597" s="74" t="s">
        <v>3909</v>
      </c>
      <c r="BX597" s="74"/>
      <c r="BY597" s="300" t="s">
        <v>6327</v>
      </c>
      <c r="BZ597" s="356" t="s">
        <v>8335</v>
      </c>
      <c r="CA597" s="300" t="s">
        <v>6329</v>
      </c>
      <c r="CB597" s="356" t="s">
        <v>8334</v>
      </c>
      <c r="CC597" s="86" t="str">
        <f t="shared" si="164"/>
        <v>MR703 Bead Grip, 16x8, 0mm Offset, 6x5.5, 106.25mm Centerbore, Gloss Titanium</v>
      </c>
      <c r="CD597" s="74" t="s">
        <v>3719</v>
      </c>
      <c r="CE597" s="74" t="s">
        <v>3720</v>
      </c>
      <c r="CF597" s="74" t="str">
        <f t="shared" si="174"/>
        <v>TRAIL (7XX)</v>
      </c>
    </row>
    <row r="598" spans="1:84" s="36" customFormat="1" ht="15" customHeight="1">
      <c r="A598" s="22">
        <f t="shared" si="177"/>
        <v>596</v>
      </c>
      <c r="B598" s="3" t="s">
        <v>84</v>
      </c>
      <c r="C598" s="92" t="s">
        <v>1247</v>
      </c>
      <c r="D598" s="74" t="s">
        <v>5484</v>
      </c>
      <c r="E598" s="84" t="str">
        <f>CONCATENATE(LEFT(D598,5),VLOOKUP(CONCATENATE(O598,"x",P598),'WHEEL PART NUMBER GUIDE'!$B$9:$C$51,2,FALSE),VLOOKUP(CONCATENATE(Q598, W598), 'WHEEL PART NUMBER GUIDE'!$Q$6:$R$98, 2, FALSE),VLOOKUP(Z598,'WHEEL PART NUMBER GUIDE'!$J$8:$K$54,2, FALSE),IF(V598="N/A",IF(ABS(T598)&lt;10,"0"&amp;ABS(T598),ABS(T598)),CONCATENATE(LEFT(V598,1),RIGHT(V598,1))), G598, H598)</f>
        <v>MR70377556550</v>
      </c>
      <c r="F598" s="84" t="str">
        <f t="shared" si="175"/>
        <v>MR70377556550</v>
      </c>
      <c r="G598" s="83"/>
      <c r="H598" s="83"/>
      <c r="I598" s="81" t="s">
        <v>3976</v>
      </c>
      <c r="J598" s="299">
        <v>43677.61446759259</v>
      </c>
      <c r="K598" s="78" t="s">
        <v>1230</v>
      </c>
      <c r="L598" s="328">
        <v>356</v>
      </c>
      <c r="M598" s="85">
        <f t="shared" si="176"/>
        <v>356</v>
      </c>
      <c r="N598" s="630"/>
      <c r="O598" s="74">
        <v>17</v>
      </c>
      <c r="P598" s="74">
        <v>7.5</v>
      </c>
      <c r="Q598" s="92" t="str">
        <f t="shared" si="178"/>
        <v>5x160</v>
      </c>
      <c r="R598" s="74">
        <v>5</v>
      </c>
      <c r="S598" s="74">
        <v>160</v>
      </c>
      <c r="T598" s="74">
        <v>50</v>
      </c>
      <c r="U598" s="68">
        <v>6.2</v>
      </c>
      <c r="V598" s="93" t="s">
        <v>85</v>
      </c>
      <c r="W598" s="77">
        <v>65</v>
      </c>
      <c r="X598" s="76">
        <v>27.7</v>
      </c>
      <c r="Y598" s="47">
        <v>3640</v>
      </c>
      <c r="Z598" s="81" t="s">
        <v>2165</v>
      </c>
      <c r="AA598" s="72" t="s">
        <v>2845</v>
      </c>
      <c r="AB598" s="47" t="str">
        <f t="shared" si="173"/>
        <v>17x7.5, 5x160, 50 OS, 3640 lbs</v>
      </c>
      <c r="AC598" s="74" t="s">
        <v>3940</v>
      </c>
      <c r="AD598" s="46" t="str">
        <f>IF(AC598="N/A","None",VLOOKUP(AC598,ACCESSORIES!F:N,9,FALSE))</f>
        <v>Snap In</v>
      </c>
      <c r="AE598" s="82">
        <f>_xlfn.IFNA(VLOOKUP(AC598,ACCESSORIES!F:J,5,FALSE),"N/A")</f>
        <v>22</v>
      </c>
      <c r="AF598" s="80" t="s">
        <v>85</v>
      </c>
      <c r="AG598" s="14" t="s">
        <v>85</v>
      </c>
      <c r="AH598" s="14" t="s">
        <v>85</v>
      </c>
      <c r="AI598" s="14" t="s">
        <v>85</v>
      </c>
      <c r="AJ598" s="9" t="str">
        <f>_xlfn.IFNA(VLOOKUP(AI598,ACCESSORIES!F:J,5,FALSE),"N/A")</f>
        <v>N/A</v>
      </c>
      <c r="AK598" s="92" t="s">
        <v>236</v>
      </c>
      <c r="AL598" s="74" t="s">
        <v>85</v>
      </c>
      <c r="AM598" s="38" t="str">
        <f>_xlfn.IFNA(VLOOKUP(AL598,ACCESSORIES!F:J,5,FALSE),"N/A")</f>
        <v>N/A</v>
      </c>
      <c r="AN598" s="74" t="s">
        <v>85</v>
      </c>
      <c r="AO598" s="75">
        <v>16.2</v>
      </c>
      <c r="AP598" s="75">
        <v>60</v>
      </c>
      <c r="AQ598" s="74">
        <v>190</v>
      </c>
      <c r="AR598" s="34">
        <v>0</v>
      </c>
      <c r="AS598" s="34">
        <v>5.6</v>
      </c>
      <c r="AT598" s="34">
        <v>15.8</v>
      </c>
      <c r="AU598" s="34">
        <v>14.6</v>
      </c>
      <c r="AV598" s="34">
        <v>199.6</v>
      </c>
      <c r="AW598" s="34">
        <v>189</v>
      </c>
      <c r="AX598" s="384">
        <v>65</v>
      </c>
      <c r="AY598" s="382">
        <v>39.9</v>
      </c>
      <c r="AZ598" s="382">
        <v>39.9</v>
      </c>
      <c r="BA598" s="49">
        <v>22</v>
      </c>
      <c r="BB598" s="48">
        <f t="shared" si="179"/>
        <v>0.87</v>
      </c>
      <c r="BC598" s="3" t="s">
        <v>85</v>
      </c>
      <c r="BD598" s="412" t="str">
        <f>_xlfn.IFNA(VLOOKUP(BC598,ACCESSORIES!F:J,5,FALSE),"N/A")</f>
        <v>N/A</v>
      </c>
      <c r="BE598" s="3" t="s">
        <v>85</v>
      </c>
      <c r="BF598" s="412" t="str">
        <f>_xlfn.IFNA(VLOOKUP(BE598,ACCESSORIES!F:J,5,FALSE),"N/A")</f>
        <v>N/A</v>
      </c>
      <c r="BG598" s="70">
        <v>32</v>
      </c>
      <c r="BH598" s="50">
        <v>20.236220472440898</v>
      </c>
      <c r="BI598" s="50">
        <v>20.236220472440898</v>
      </c>
      <c r="BJ598" s="50">
        <v>10.4330708661417</v>
      </c>
      <c r="BK598" s="357">
        <f t="shared" si="180"/>
        <v>7.001193999999944E-2</v>
      </c>
      <c r="BL598" s="73">
        <v>36</v>
      </c>
      <c r="BM598" s="107" t="s">
        <v>3771</v>
      </c>
      <c r="BN598" s="46" t="s">
        <v>3891</v>
      </c>
      <c r="BO598" s="74" t="s">
        <v>4730</v>
      </c>
      <c r="BP598" s="74" t="s">
        <v>3907</v>
      </c>
      <c r="BQ598" s="74" t="s">
        <v>4615</v>
      </c>
      <c r="BR598" s="74" t="s">
        <v>2734</v>
      </c>
      <c r="BS598" s="74" t="s">
        <v>4116</v>
      </c>
      <c r="BT598" s="74" t="s">
        <v>5141</v>
      </c>
      <c r="BU598" s="74" t="s">
        <v>5127</v>
      </c>
      <c r="BV598" s="74" t="s">
        <v>4101</v>
      </c>
      <c r="BW598" s="74" t="s">
        <v>3909</v>
      </c>
      <c r="BX598" s="74"/>
      <c r="BY598" s="300" t="s">
        <v>6305</v>
      </c>
      <c r="BZ598" s="356" t="s">
        <v>8307</v>
      </c>
      <c r="CA598" s="300" t="s">
        <v>6308</v>
      </c>
      <c r="CB598" s="356" t="s">
        <v>8308</v>
      </c>
      <c r="CC598" s="86" t="str">
        <f t="shared" si="164"/>
        <v>MR703 Bead Grip, 17x7.5, +50mm Offset, 5x160, 65mm Centerbore, Matte Black</v>
      </c>
      <c r="CD598" s="74" t="s">
        <v>3719</v>
      </c>
      <c r="CE598" s="74" t="s">
        <v>3720</v>
      </c>
      <c r="CF598" s="74" t="str">
        <f t="shared" si="174"/>
        <v>TRAIL (7XX)</v>
      </c>
    </row>
    <row r="599" spans="1:84" s="36" customFormat="1" ht="15" customHeight="1">
      <c r="A599" s="22">
        <f t="shared" si="177"/>
        <v>597</v>
      </c>
      <c r="B599" s="3" t="s">
        <v>84</v>
      </c>
      <c r="C599" s="92" t="s">
        <v>1247</v>
      </c>
      <c r="D599" s="74" t="s">
        <v>5484</v>
      </c>
      <c r="E599" s="84" t="str">
        <f>CONCATENATE(LEFT(D599,5),VLOOKUP(CONCATENATE(O599,"x",P599),'WHEEL PART NUMBER GUIDE'!$B$9:$C$51,2,FALSE),VLOOKUP(CONCATENATE(Q599, W599), 'WHEEL PART NUMBER GUIDE'!$Q$6:$R$98, 2, FALSE),VLOOKUP(Z599,'WHEEL PART NUMBER GUIDE'!$J$8:$K$54,2, FALSE),IF(V599="N/A",IF(ABS(T599)&lt;10,"0"&amp;ABS(T599),ABS(T599)),CONCATENATE(LEFT(V599,1),RIGHT(V599,1))), G599, H599)</f>
        <v>MR70377563550</v>
      </c>
      <c r="F599" s="84" t="str">
        <f t="shared" si="175"/>
        <v>MR70377563550</v>
      </c>
      <c r="G599" s="83"/>
      <c r="H599" s="83"/>
      <c r="I599" s="81" t="s">
        <v>3978</v>
      </c>
      <c r="J599" s="299">
        <v>43677.616296296299</v>
      </c>
      <c r="K599" s="78" t="s">
        <v>1230</v>
      </c>
      <c r="L599" s="328">
        <v>356</v>
      </c>
      <c r="M599" s="85">
        <f t="shared" si="176"/>
        <v>356</v>
      </c>
      <c r="N599" s="630"/>
      <c r="O599" s="74">
        <v>17</v>
      </c>
      <c r="P599" s="74">
        <v>7.5</v>
      </c>
      <c r="Q599" s="92" t="str">
        <f t="shared" si="178"/>
        <v>6x130</v>
      </c>
      <c r="R599" s="74">
        <v>6</v>
      </c>
      <c r="S599" s="74">
        <v>130</v>
      </c>
      <c r="T599" s="74">
        <v>50</v>
      </c>
      <c r="U599" s="68">
        <v>6.2</v>
      </c>
      <c r="V599" s="93" t="s">
        <v>85</v>
      </c>
      <c r="W599" s="77">
        <v>84.1</v>
      </c>
      <c r="X599" s="76">
        <v>27.7</v>
      </c>
      <c r="Y599" s="47">
        <v>3640</v>
      </c>
      <c r="Z599" s="81" t="s">
        <v>2165</v>
      </c>
      <c r="AA599" s="72" t="s">
        <v>2845</v>
      </c>
      <c r="AB599" s="47" t="str">
        <f t="shared" si="173"/>
        <v>17x7.5, 6x130, 50 OS, 3640 lbs</v>
      </c>
      <c r="AC599" s="74" t="s">
        <v>3940</v>
      </c>
      <c r="AD599" s="46" t="str">
        <f>IF(AC599="N/A","None",VLOOKUP(AC599,ACCESSORIES!F:N,9,FALSE))</f>
        <v>Snap In</v>
      </c>
      <c r="AE599" s="82">
        <f>_xlfn.IFNA(VLOOKUP(AC599,ACCESSORIES!F:J,5,FALSE),"N/A")</f>
        <v>22</v>
      </c>
      <c r="AF599" s="80" t="s">
        <v>85</v>
      </c>
      <c r="AG599" s="14" t="s">
        <v>85</v>
      </c>
      <c r="AH599" s="14" t="s">
        <v>85</v>
      </c>
      <c r="AI599" s="14" t="s">
        <v>85</v>
      </c>
      <c r="AJ599" s="9" t="str">
        <f>_xlfn.IFNA(VLOOKUP(AI599,ACCESSORIES!F:J,5,FALSE),"N/A")</f>
        <v>N/A</v>
      </c>
      <c r="AK599" s="92" t="s">
        <v>236</v>
      </c>
      <c r="AL599" s="74" t="s">
        <v>85</v>
      </c>
      <c r="AM599" s="38" t="str">
        <f>_xlfn.IFNA(VLOOKUP(AL599,ACCESSORIES!F:J,5,FALSE),"N/A")</f>
        <v>N/A</v>
      </c>
      <c r="AN599" s="74" t="s">
        <v>85</v>
      </c>
      <c r="AO599" s="75">
        <v>16.2</v>
      </c>
      <c r="AP599" s="75">
        <v>60</v>
      </c>
      <c r="AQ599" s="74">
        <v>160</v>
      </c>
      <c r="AR599" s="34">
        <v>8</v>
      </c>
      <c r="AS599" s="34">
        <v>14</v>
      </c>
      <c r="AT599" s="34">
        <v>17</v>
      </c>
      <c r="AU599" s="34">
        <v>14.6</v>
      </c>
      <c r="AV599" s="34">
        <v>199.6</v>
      </c>
      <c r="AW599" s="34">
        <v>189</v>
      </c>
      <c r="AX599" s="384">
        <v>82.6</v>
      </c>
      <c r="AY599" s="382">
        <v>34.590000000000003</v>
      </c>
      <c r="AZ599" s="382">
        <v>39.9</v>
      </c>
      <c r="BA599" s="49">
        <v>22</v>
      </c>
      <c r="BB599" s="48">
        <f t="shared" si="179"/>
        <v>0.87</v>
      </c>
      <c r="BC599" s="3" t="s">
        <v>85</v>
      </c>
      <c r="BD599" s="412" t="str">
        <f>_xlfn.IFNA(VLOOKUP(BC599,ACCESSORIES!F:J,5,FALSE),"N/A")</f>
        <v>N/A</v>
      </c>
      <c r="BE599" s="3" t="s">
        <v>85</v>
      </c>
      <c r="BF599" s="412" t="str">
        <f>_xlfn.IFNA(VLOOKUP(BE599,ACCESSORIES!F:J,5,FALSE),"N/A")</f>
        <v>N/A</v>
      </c>
      <c r="BG599" s="70">
        <v>33</v>
      </c>
      <c r="BH599" s="50">
        <v>20.236220472440898</v>
      </c>
      <c r="BI599" s="50">
        <v>20.236220472440898</v>
      </c>
      <c r="BJ599" s="50">
        <v>10.4330708661417</v>
      </c>
      <c r="BK599" s="357">
        <f t="shared" si="180"/>
        <v>7.001193999999944E-2</v>
      </c>
      <c r="BL599" s="73">
        <v>36</v>
      </c>
      <c r="BM599" s="107" t="s">
        <v>3771</v>
      </c>
      <c r="BN599" s="46" t="s">
        <v>3891</v>
      </c>
      <c r="BO599" s="74" t="s">
        <v>4730</v>
      </c>
      <c r="BP599" s="74" t="s">
        <v>3907</v>
      </c>
      <c r="BQ599" s="74" t="s">
        <v>4615</v>
      </c>
      <c r="BR599" s="74" t="s">
        <v>2734</v>
      </c>
      <c r="BS599" s="74" t="s">
        <v>4116</v>
      </c>
      <c r="BT599" s="74" t="s">
        <v>5141</v>
      </c>
      <c r="BU599" s="74" t="s">
        <v>5127</v>
      </c>
      <c r="BV599" s="74" t="s">
        <v>4101</v>
      </c>
      <c r="BW599" s="74" t="s">
        <v>3909</v>
      </c>
      <c r="BX599" s="74"/>
      <c r="BY599" s="300" t="s">
        <v>6306</v>
      </c>
      <c r="BZ599" s="356" t="s">
        <v>8301</v>
      </c>
      <c r="CA599" s="300" t="s">
        <v>6311</v>
      </c>
      <c r="CB599" s="356" t="s">
        <v>8302</v>
      </c>
      <c r="CC599" s="86" t="str">
        <f t="shared" si="164"/>
        <v>MR703 Bead Grip, 17x7.5, +50mm Offset, 6x130, 84.1mm Centerbore, Matte Black</v>
      </c>
      <c r="CD599" s="74" t="s">
        <v>3719</v>
      </c>
      <c r="CE599" s="74" t="s">
        <v>3720</v>
      </c>
      <c r="CF599" s="74" t="str">
        <f t="shared" si="174"/>
        <v>TRAIL (7XX)</v>
      </c>
    </row>
    <row r="600" spans="1:84" s="36" customFormat="1" ht="15" customHeight="1">
      <c r="A600" s="22">
        <f t="shared" si="177"/>
        <v>598</v>
      </c>
      <c r="B600" s="3" t="s">
        <v>84</v>
      </c>
      <c r="C600" s="92" t="s">
        <v>1247</v>
      </c>
      <c r="D600" s="74" t="s">
        <v>5484</v>
      </c>
      <c r="E600" s="84" t="str">
        <f>CONCATENATE(LEFT(D600,5),VLOOKUP(CONCATENATE(O600,"x",P600),'WHEEL PART NUMBER GUIDE'!$B$9:$C$51,2,FALSE),VLOOKUP(CONCATENATE(Q600, W600), 'WHEEL PART NUMBER GUIDE'!$Q$6:$R$98, 2, FALSE),VLOOKUP(Z600,'WHEEL PART NUMBER GUIDE'!$J$8:$K$54,2, FALSE),IF(V600="N/A",IF(ABS(T600)&lt;10,"0"&amp;ABS(T600),ABS(T600)),CONCATENATE(LEFT(V600,1),RIGHT(V600,1))), G600, H600)</f>
        <v>MR70377563950</v>
      </c>
      <c r="F600" s="84" t="str">
        <f t="shared" si="175"/>
        <v>MR70377563950</v>
      </c>
      <c r="G600" s="83"/>
      <c r="H600" s="83"/>
      <c r="I600" s="81" t="s">
        <v>3979</v>
      </c>
      <c r="J600" s="299">
        <v>43886</v>
      </c>
      <c r="K600" s="78" t="s">
        <v>1230</v>
      </c>
      <c r="L600" s="328">
        <v>356</v>
      </c>
      <c r="M600" s="85">
        <f t="shared" si="176"/>
        <v>356</v>
      </c>
      <c r="N600" s="630"/>
      <c r="O600" s="74">
        <v>17</v>
      </c>
      <c r="P600" s="74">
        <v>7.5</v>
      </c>
      <c r="Q600" s="92" t="str">
        <f t="shared" si="178"/>
        <v>6x130</v>
      </c>
      <c r="R600" s="74">
        <v>6</v>
      </c>
      <c r="S600" s="74">
        <v>130</v>
      </c>
      <c r="T600" s="74">
        <v>50</v>
      </c>
      <c r="U600" s="68">
        <v>6.2</v>
      </c>
      <c r="V600" s="93" t="s">
        <v>85</v>
      </c>
      <c r="W600" s="77">
        <v>84.1</v>
      </c>
      <c r="X600" s="76">
        <v>27.43</v>
      </c>
      <c r="Y600" s="47">
        <v>3640</v>
      </c>
      <c r="Z600" s="81" t="s">
        <v>2168</v>
      </c>
      <c r="AA600" s="71" t="s">
        <v>2846</v>
      </c>
      <c r="AB600" s="47" t="str">
        <f t="shared" si="173"/>
        <v>17x7.5, 6x130, 50 OS, 3640 lbs</v>
      </c>
      <c r="AC600" s="74" t="s">
        <v>3940</v>
      </c>
      <c r="AD600" s="46" t="str">
        <f>IF(AC600="N/A","None",VLOOKUP(AC600,ACCESSORIES!F:N,9,FALSE))</f>
        <v>Snap In</v>
      </c>
      <c r="AE600" s="82">
        <f>_xlfn.IFNA(VLOOKUP(AC600,ACCESSORIES!F:J,5,FALSE),"N/A")</f>
        <v>22</v>
      </c>
      <c r="AF600" s="80" t="s">
        <v>85</v>
      </c>
      <c r="AG600" s="14" t="s">
        <v>85</v>
      </c>
      <c r="AH600" s="14" t="s">
        <v>85</v>
      </c>
      <c r="AI600" s="14" t="s">
        <v>85</v>
      </c>
      <c r="AJ600" s="9" t="str">
        <f>_xlfn.IFNA(VLOOKUP(AI600,ACCESSORIES!F:J,5,FALSE),"N/A")</f>
        <v>N/A</v>
      </c>
      <c r="AK600" s="92" t="s">
        <v>236</v>
      </c>
      <c r="AL600" s="74" t="s">
        <v>85</v>
      </c>
      <c r="AM600" s="38" t="str">
        <f>_xlfn.IFNA(VLOOKUP(AL600,ACCESSORIES!F:J,5,FALSE),"N/A")</f>
        <v>N/A</v>
      </c>
      <c r="AN600" s="74" t="s">
        <v>85</v>
      </c>
      <c r="AO600" s="75">
        <v>16.2</v>
      </c>
      <c r="AP600" s="75">
        <v>60</v>
      </c>
      <c r="AQ600" s="74">
        <v>160</v>
      </c>
      <c r="AR600" s="34">
        <v>8</v>
      </c>
      <c r="AS600" s="34">
        <v>14</v>
      </c>
      <c r="AT600" s="34">
        <v>17</v>
      </c>
      <c r="AU600" s="34">
        <v>14.6</v>
      </c>
      <c r="AV600" s="34">
        <v>199.6</v>
      </c>
      <c r="AW600" s="34">
        <v>189</v>
      </c>
      <c r="AX600" s="384">
        <v>82.6</v>
      </c>
      <c r="AY600" s="382">
        <v>34.590000000000003</v>
      </c>
      <c r="AZ600" s="382">
        <v>39.9</v>
      </c>
      <c r="BA600" s="49">
        <v>22</v>
      </c>
      <c r="BB600" s="48">
        <f t="shared" si="179"/>
        <v>0.87</v>
      </c>
      <c r="BC600" s="3" t="s">
        <v>85</v>
      </c>
      <c r="BD600" s="412" t="str">
        <f>_xlfn.IFNA(VLOOKUP(BC600,ACCESSORIES!F:J,5,FALSE),"N/A")</f>
        <v>N/A</v>
      </c>
      <c r="BE600" s="3" t="s">
        <v>85</v>
      </c>
      <c r="BF600" s="412" t="str">
        <f>_xlfn.IFNA(VLOOKUP(BE600,ACCESSORIES!F:J,5,FALSE),"N/A")</f>
        <v>N/A</v>
      </c>
      <c r="BG600" s="70">
        <v>33</v>
      </c>
      <c r="BH600" s="50">
        <v>20.236220472440898</v>
      </c>
      <c r="BI600" s="50">
        <v>20.236220472440898</v>
      </c>
      <c r="BJ600" s="50">
        <v>10.4330708661417</v>
      </c>
      <c r="BK600" s="357">
        <f t="shared" si="180"/>
        <v>7.001193999999944E-2</v>
      </c>
      <c r="BL600" s="73">
        <v>36</v>
      </c>
      <c r="BM600" s="107" t="s">
        <v>3771</v>
      </c>
      <c r="BN600" s="46" t="s">
        <v>3891</v>
      </c>
      <c r="BO600" s="74" t="s">
        <v>4730</v>
      </c>
      <c r="BP600" s="74" t="s">
        <v>3907</v>
      </c>
      <c r="BQ600" s="74" t="s">
        <v>4615</v>
      </c>
      <c r="BR600" s="74" t="s">
        <v>2734</v>
      </c>
      <c r="BS600" s="74" t="s">
        <v>4116</v>
      </c>
      <c r="BT600" s="74" t="s">
        <v>5141</v>
      </c>
      <c r="BU600" s="74" t="s">
        <v>5127</v>
      </c>
      <c r="BV600" s="74" t="s">
        <v>4101</v>
      </c>
      <c r="BW600" s="74" t="s">
        <v>3909</v>
      </c>
      <c r="BX600" s="74"/>
      <c r="BY600" s="300" t="s">
        <v>6316</v>
      </c>
      <c r="BZ600" s="356" t="s">
        <v>8317</v>
      </c>
      <c r="CA600" s="300" t="s">
        <v>6321</v>
      </c>
      <c r="CB600" s="356" t="s">
        <v>8318</v>
      </c>
      <c r="CC600" s="86" t="str">
        <f t="shared" si="164"/>
        <v>MR703 Bead Grip, 17x7.5, +50mm Offset, 6x130, 84.1mm Centerbore, Method Bronze</v>
      </c>
      <c r="CD600" s="74" t="s">
        <v>3719</v>
      </c>
      <c r="CE600" s="74" t="s">
        <v>3720</v>
      </c>
      <c r="CF600" s="74" t="str">
        <f t="shared" si="174"/>
        <v>TRAIL (7XX)</v>
      </c>
    </row>
    <row r="601" spans="1:84" s="36" customFormat="1" ht="15" customHeight="1">
      <c r="A601" s="22">
        <f t="shared" si="177"/>
        <v>599</v>
      </c>
      <c r="B601" s="3" t="s">
        <v>84</v>
      </c>
      <c r="C601" s="92" t="s">
        <v>1247</v>
      </c>
      <c r="D601" s="74" t="s">
        <v>5484</v>
      </c>
      <c r="E601" s="84" t="str">
        <f>CONCATENATE(LEFT(D601,5),VLOOKUP(CONCATENATE(O601,"x",P601),'WHEEL PART NUMBER GUIDE'!$B$9:$C$51,2,FALSE),VLOOKUP(CONCATENATE(Q601, W601), 'WHEEL PART NUMBER GUIDE'!$Q$6:$R$98, 2, FALSE),VLOOKUP(Z601,'WHEEL PART NUMBER GUIDE'!$J$8:$K$54,2, FALSE),IF(V601="N/A",IF(ABS(T601)&lt;10,"0"&amp;ABS(T601),ABS(T601)),CONCATENATE(LEFT(V601,1),RIGHT(V601,1))), G601, H601)</f>
        <v>MR70378550500</v>
      </c>
      <c r="F601" s="84" t="str">
        <f t="shared" si="175"/>
        <v>MR70378550500</v>
      </c>
      <c r="G601" s="83"/>
      <c r="H601" s="83"/>
      <c r="I601" s="81" t="s">
        <v>3980</v>
      </c>
      <c r="J601" s="299">
        <v>43677.649629629632</v>
      </c>
      <c r="K601" s="78" t="s">
        <v>1230</v>
      </c>
      <c r="L601" s="328">
        <v>366</v>
      </c>
      <c r="M601" s="85">
        <f t="shared" si="176"/>
        <v>366</v>
      </c>
      <c r="N601" s="630"/>
      <c r="O601" s="74">
        <v>17</v>
      </c>
      <c r="P601" s="74">
        <v>8.5</v>
      </c>
      <c r="Q601" s="92" t="str">
        <f t="shared" si="178"/>
        <v>5x5</v>
      </c>
      <c r="R601" s="74">
        <v>5</v>
      </c>
      <c r="S601" s="74">
        <v>5</v>
      </c>
      <c r="T601" s="74">
        <v>0</v>
      </c>
      <c r="U601" s="68">
        <v>4.8</v>
      </c>
      <c r="V601" s="93" t="s">
        <v>85</v>
      </c>
      <c r="W601" s="77">
        <v>71.5</v>
      </c>
      <c r="X601" s="76">
        <v>27.32</v>
      </c>
      <c r="Y601" s="47">
        <v>2650</v>
      </c>
      <c r="Z601" s="81" t="s">
        <v>2165</v>
      </c>
      <c r="AA601" s="72" t="s">
        <v>2845</v>
      </c>
      <c r="AB601" s="47" t="str">
        <f t="shared" si="173"/>
        <v>17x8.5, 5x5, 0 OS, 2650 lbs</v>
      </c>
      <c r="AC601" s="74" t="s">
        <v>3940</v>
      </c>
      <c r="AD601" s="46" t="str">
        <f>IF(AC601="N/A","None",VLOOKUP(AC601,ACCESSORIES!F:N,9,FALSE))</f>
        <v>Snap In</v>
      </c>
      <c r="AE601" s="82">
        <f>_xlfn.IFNA(VLOOKUP(AC601,ACCESSORIES!F:J,5,FALSE),"N/A")</f>
        <v>22</v>
      </c>
      <c r="AF601" s="80" t="s">
        <v>85</v>
      </c>
      <c r="AG601" s="14" t="s">
        <v>85</v>
      </c>
      <c r="AH601" s="14" t="s">
        <v>85</v>
      </c>
      <c r="AI601" s="14" t="s">
        <v>85</v>
      </c>
      <c r="AJ601" s="9" t="str">
        <f>_xlfn.IFNA(VLOOKUP(AI601,ACCESSORIES!F:J,5,FALSE),"N/A")</f>
        <v>N/A</v>
      </c>
      <c r="AK601" s="92" t="s">
        <v>236</v>
      </c>
      <c r="AL601" s="74" t="s">
        <v>85</v>
      </c>
      <c r="AM601" s="38" t="str">
        <f>_xlfn.IFNA(VLOOKUP(AL601,ACCESSORIES!F:J,5,FALSE),"N/A")</f>
        <v>N/A</v>
      </c>
      <c r="AN601" s="74" t="s">
        <v>85</v>
      </c>
      <c r="AO601" s="75">
        <v>16.2</v>
      </c>
      <c r="AP601" s="75">
        <v>60</v>
      </c>
      <c r="AQ601" s="74">
        <v>170</v>
      </c>
      <c r="AR601" s="34">
        <v>6</v>
      </c>
      <c r="AS601" s="34">
        <v>17.899999999999999</v>
      </c>
      <c r="AT601" s="34">
        <v>36</v>
      </c>
      <c r="AU601" s="34">
        <v>48</v>
      </c>
      <c r="AV601" s="34">
        <v>209.5</v>
      </c>
      <c r="AW601" s="34">
        <v>203</v>
      </c>
      <c r="AX601" s="384">
        <v>71.5</v>
      </c>
      <c r="AY601" s="382">
        <v>39.9</v>
      </c>
      <c r="AZ601" s="382">
        <v>39.9</v>
      </c>
      <c r="BA601" s="49">
        <v>30</v>
      </c>
      <c r="BB601" s="48">
        <f t="shared" si="179"/>
        <v>1.18</v>
      </c>
      <c r="BC601" s="3" t="s">
        <v>85</v>
      </c>
      <c r="BD601" s="412" t="str">
        <f>_xlfn.IFNA(VLOOKUP(BC601,ACCESSORIES!F:J,5,FALSE),"N/A")</f>
        <v>N/A</v>
      </c>
      <c r="BE601" s="3" t="s">
        <v>85</v>
      </c>
      <c r="BF601" s="412" t="str">
        <f>_xlfn.IFNA(VLOOKUP(BE601,ACCESSORIES!F:J,5,FALSE),"N/A")</f>
        <v>N/A</v>
      </c>
      <c r="BG601" s="70">
        <v>32</v>
      </c>
      <c r="BH601" s="50">
        <v>20.236220472440898</v>
      </c>
      <c r="BI601" s="50">
        <v>20.236220472440898</v>
      </c>
      <c r="BJ601" s="50">
        <v>11.417322834645701</v>
      </c>
      <c r="BK601" s="357">
        <f t="shared" si="180"/>
        <v>7.6616839999999839E-2</v>
      </c>
      <c r="BL601" s="73">
        <v>36</v>
      </c>
      <c r="BM601" s="107" t="s">
        <v>10367</v>
      </c>
      <c r="BN601" s="46" t="s">
        <v>3891</v>
      </c>
      <c r="BO601" s="74" t="s">
        <v>4730</v>
      </c>
      <c r="BP601" s="74" t="s">
        <v>3907</v>
      </c>
      <c r="BQ601" s="74" t="s">
        <v>4615</v>
      </c>
      <c r="BR601" s="74" t="s">
        <v>2734</v>
      </c>
      <c r="BS601" s="74" t="s">
        <v>4116</v>
      </c>
      <c r="BT601" s="74" t="s">
        <v>5141</v>
      </c>
      <c r="BU601" s="74" t="s">
        <v>5127</v>
      </c>
      <c r="BV601" s="74" t="s">
        <v>4101</v>
      </c>
      <c r="BW601" s="74" t="s">
        <v>3909</v>
      </c>
      <c r="BX601" s="74"/>
      <c r="BY601" s="300" t="s">
        <v>6305</v>
      </c>
      <c r="BZ601" s="356" t="s">
        <v>8307</v>
      </c>
      <c r="CA601" s="300" t="s">
        <v>6308</v>
      </c>
      <c r="CB601" s="356" t="s">
        <v>8308</v>
      </c>
      <c r="CC601" s="86" t="str">
        <f t="shared" si="164"/>
        <v>MR703 Bead Grip, 17x8.5, 0mm Offset, 5x5, 71.5mm Centerbore, Matte Black</v>
      </c>
      <c r="CD601" s="74" t="s">
        <v>3719</v>
      </c>
      <c r="CE601" s="74" t="s">
        <v>3720</v>
      </c>
      <c r="CF601" s="74" t="str">
        <f t="shared" si="174"/>
        <v>TRAIL (7XX)</v>
      </c>
    </row>
    <row r="602" spans="1:84" s="36" customFormat="1" ht="15" customHeight="1">
      <c r="A602" s="22">
        <f t="shared" si="177"/>
        <v>600</v>
      </c>
      <c r="B602" s="3" t="s">
        <v>84</v>
      </c>
      <c r="C602" s="92" t="s">
        <v>1247</v>
      </c>
      <c r="D602" s="74" t="s">
        <v>5484</v>
      </c>
      <c r="E602" s="84" t="str">
        <f>CONCATENATE(LEFT(D602,5),VLOOKUP(CONCATENATE(O602,"x",P602),'WHEEL PART NUMBER GUIDE'!$B$9:$C$51,2,FALSE),VLOOKUP(CONCATENATE(Q602, W602), 'WHEEL PART NUMBER GUIDE'!$Q$6:$R$98, 2, FALSE),VLOOKUP(Z602,'WHEEL PART NUMBER GUIDE'!$J$8:$K$54,2, FALSE),IF(V602="N/A",IF(ABS(T602)&lt;10,"0"&amp;ABS(T602),ABS(T602)),CONCATENATE(LEFT(V602,1),RIGHT(V602,1))), G602, H602)</f>
        <v>MR70378550900</v>
      </c>
      <c r="F602" s="84" t="str">
        <f t="shared" si="175"/>
        <v>MR70378550900</v>
      </c>
      <c r="G602" s="83"/>
      <c r="H602" s="83"/>
      <c r="I602" s="81" t="s">
        <v>3981</v>
      </c>
      <c r="J602" s="299">
        <v>43886</v>
      </c>
      <c r="K602" s="78" t="s">
        <v>1230</v>
      </c>
      <c r="L602" s="328">
        <v>366</v>
      </c>
      <c r="M602" s="85">
        <f t="shared" si="176"/>
        <v>366</v>
      </c>
      <c r="N602" s="630"/>
      <c r="O602" s="74">
        <v>17</v>
      </c>
      <c r="P602" s="74">
        <v>8.5</v>
      </c>
      <c r="Q602" s="92" t="str">
        <f t="shared" si="178"/>
        <v>5x5</v>
      </c>
      <c r="R602" s="74">
        <v>5</v>
      </c>
      <c r="S602" s="74">
        <v>5</v>
      </c>
      <c r="T602" s="74">
        <v>0</v>
      </c>
      <c r="U602" s="68">
        <v>4.8</v>
      </c>
      <c r="V602" s="93" t="s">
        <v>85</v>
      </c>
      <c r="W602" s="77">
        <v>71.5</v>
      </c>
      <c r="X602" s="76">
        <v>27.28</v>
      </c>
      <c r="Y602" s="47">
        <v>2650</v>
      </c>
      <c r="Z602" s="81" t="s">
        <v>2168</v>
      </c>
      <c r="AA602" s="71" t="s">
        <v>2846</v>
      </c>
      <c r="AB602" s="47" t="str">
        <f t="shared" si="173"/>
        <v>17x8.5, 5x5, 0 OS, 2650 lbs</v>
      </c>
      <c r="AC602" s="74" t="s">
        <v>3940</v>
      </c>
      <c r="AD602" s="46" t="str">
        <f>IF(AC602="N/A","None",VLOOKUP(AC602,ACCESSORIES!F:N,9,FALSE))</f>
        <v>Snap In</v>
      </c>
      <c r="AE602" s="82">
        <f>_xlfn.IFNA(VLOOKUP(AC602,ACCESSORIES!F:J,5,FALSE),"N/A")</f>
        <v>22</v>
      </c>
      <c r="AF602" s="80" t="s">
        <v>85</v>
      </c>
      <c r="AG602" s="14" t="s">
        <v>85</v>
      </c>
      <c r="AH602" s="14" t="s">
        <v>85</v>
      </c>
      <c r="AI602" s="14" t="s">
        <v>85</v>
      </c>
      <c r="AJ602" s="9" t="str">
        <f>_xlfn.IFNA(VLOOKUP(AI602,ACCESSORIES!F:J,5,FALSE),"N/A")</f>
        <v>N/A</v>
      </c>
      <c r="AK602" s="92" t="s">
        <v>236</v>
      </c>
      <c r="AL602" s="74" t="s">
        <v>85</v>
      </c>
      <c r="AM602" s="38" t="str">
        <f>_xlfn.IFNA(VLOOKUP(AL602,ACCESSORIES!F:J,5,FALSE),"N/A")</f>
        <v>N/A</v>
      </c>
      <c r="AN602" s="74" t="s">
        <v>85</v>
      </c>
      <c r="AO602" s="75">
        <v>16.2</v>
      </c>
      <c r="AP602" s="75">
        <v>60</v>
      </c>
      <c r="AQ602" s="74">
        <v>170</v>
      </c>
      <c r="AR602" s="34">
        <v>6</v>
      </c>
      <c r="AS602" s="34">
        <v>17.899999999999999</v>
      </c>
      <c r="AT602" s="34">
        <v>36</v>
      </c>
      <c r="AU602" s="34">
        <v>48</v>
      </c>
      <c r="AV602" s="34">
        <v>209.5</v>
      </c>
      <c r="AW602" s="34">
        <v>203</v>
      </c>
      <c r="AX602" s="384">
        <v>71.5</v>
      </c>
      <c r="AY602" s="382">
        <v>39.9</v>
      </c>
      <c r="AZ602" s="382">
        <v>39.9</v>
      </c>
      <c r="BA602" s="49">
        <v>30</v>
      </c>
      <c r="BB602" s="48">
        <f t="shared" si="179"/>
        <v>1.18</v>
      </c>
      <c r="BC602" s="3" t="s">
        <v>85</v>
      </c>
      <c r="BD602" s="412" t="str">
        <f>_xlfn.IFNA(VLOOKUP(BC602,ACCESSORIES!F:J,5,FALSE),"N/A")</f>
        <v>N/A</v>
      </c>
      <c r="BE602" s="3" t="s">
        <v>85</v>
      </c>
      <c r="BF602" s="412" t="str">
        <f>_xlfn.IFNA(VLOOKUP(BE602,ACCESSORIES!F:J,5,FALSE),"N/A")</f>
        <v>N/A</v>
      </c>
      <c r="BG602" s="70">
        <v>32</v>
      </c>
      <c r="BH602" s="50">
        <v>20.236220472440898</v>
      </c>
      <c r="BI602" s="50">
        <v>20.236220472440898</v>
      </c>
      <c r="BJ602" s="50">
        <v>11.417322834645701</v>
      </c>
      <c r="BK602" s="357">
        <f t="shared" si="180"/>
        <v>7.6616839999999839E-2</v>
      </c>
      <c r="BL602" s="73">
        <v>36</v>
      </c>
      <c r="BM602" s="107" t="s">
        <v>10367</v>
      </c>
      <c r="BN602" s="46" t="s">
        <v>3891</v>
      </c>
      <c r="BO602" s="74" t="s">
        <v>4730</v>
      </c>
      <c r="BP602" s="74" t="s">
        <v>3907</v>
      </c>
      <c r="BQ602" s="74" t="s">
        <v>4615</v>
      </c>
      <c r="BR602" s="74" t="s">
        <v>2734</v>
      </c>
      <c r="BS602" s="74" t="s">
        <v>4116</v>
      </c>
      <c r="BT602" s="74" t="s">
        <v>5141</v>
      </c>
      <c r="BU602" s="74" t="s">
        <v>5127</v>
      </c>
      <c r="BV602" s="74" t="s">
        <v>4101</v>
      </c>
      <c r="BW602" s="74" t="s">
        <v>3909</v>
      </c>
      <c r="BX602" s="74"/>
      <c r="BY602" s="300" t="s">
        <v>6315</v>
      </c>
      <c r="BZ602" s="356" t="s">
        <v>7400</v>
      </c>
      <c r="CA602" s="300" t="s">
        <v>6318</v>
      </c>
      <c r="CB602" s="356" t="s">
        <v>7401</v>
      </c>
      <c r="CC602" s="86" t="str">
        <f t="shared" ref="CC602:CC681" si="190">CONCATENATE(IF(K602="Closeout","CLOSEOUT - ",""),D602,", ",O602,"x",P602,", ",IF(V602="N/A","",CONCATENATE(V602,"/")),IF(T602&gt;0,CONCATENATE("+",T602),T602),"mm Offset, ",Q602,", ",W602,"mm Centerbore, ",PROPER(Z602),IF(H602="R",", Race Drilled",""),"",IF(BE602="N/A","",CONCATENATE(", w/ ",BE602)))</f>
        <v>MR703 Bead Grip, 17x8.5, 0mm Offset, 5x5, 71.5mm Centerbore, Method Bronze</v>
      </c>
      <c r="CD602" s="74" t="s">
        <v>3719</v>
      </c>
      <c r="CE602" s="74" t="s">
        <v>3720</v>
      </c>
      <c r="CF602" s="74" t="str">
        <f t="shared" si="174"/>
        <v>TRAIL (7XX)</v>
      </c>
    </row>
    <row r="603" spans="1:84" s="36" customFormat="1" ht="15" customHeight="1">
      <c r="A603" s="22">
        <f t="shared" si="177"/>
        <v>601</v>
      </c>
      <c r="B603" s="3" t="s">
        <v>84</v>
      </c>
      <c r="C603" s="92" t="s">
        <v>1247</v>
      </c>
      <c r="D603" s="74" t="s">
        <v>5484</v>
      </c>
      <c r="E603" s="84" t="str">
        <f>CONCATENATE(LEFT(D603,5),VLOOKUP(CONCATENATE(O603,"x",P603),'WHEEL PART NUMBER GUIDE'!$B$9:$C$51,2,FALSE),VLOOKUP(CONCATENATE(Q603, W603), 'WHEEL PART NUMBER GUIDE'!$Q$6:$R$98, 2, FALSE),VLOOKUP(Z603,'WHEEL PART NUMBER GUIDE'!$J$8:$K$54,2, FALSE),IF(V603="N/A",IF(ABS(T603)&lt;10,"0"&amp;ABS(T603),ABS(T603)),CONCATENATE(LEFT(V603,1),RIGHT(V603,1))), G603, H603)</f>
        <v>MR70378550800</v>
      </c>
      <c r="F603" s="84" t="str">
        <f t="shared" si="175"/>
        <v>MR70378550800</v>
      </c>
      <c r="G603" s="83"/>
      <c r="H603" s="83"/>
      <c r="I603" s="81" t="s">
        <v>4468</v>
      </c>
      <c r="J603" s="299">
        <v>44159</v>
      </c>
      <c r="K603" s="78" t="s">
        <v>1230</v>
      </c>
      <c r="L603" s="328">
        <v>366</v>
      </c>
      <c r="M603" s="85">
        <f t="shared" si="176"/>
        <v>366</v>
      </c>
      <c r="N603" s="630"/>
      <c r="O603" s="74">
        <v>17</v>
      </c>
      <c r="P603" s="74">
        <v>8.5</v>
      </c>
      <c r="Q603" s="92" t="str">
        <f t="shared" si="178"/>
        <v>5x5</v>
      </c>
      <c r="R603" s="74">
        <v>5</v>
      </c>
      <c r="S603" s="74">
        <v>5</v>
      </c>
      <c r="T603" s="74">
        <v>0</v>
      </c>
      <c r="U603" s="68">
        <v>4.8</v>
      </c>
      <c r="V603" s="93" t="s">
        <v>85</v>
      </c>
      <c r="W603" s="77">
        <v>71.5</v>
      </c>
      <c r="X603" s="76">
        <v>27.32</v>
      </c>
      <c r="Y603" s="47">
        <v>2650</v>
      </c>
      <c r="Z603" s="81" t="s">
        <v>2516</v>
      </c>
      <c r="AA603" s="71" t="s">
        <v>2850</v>
      </c>
      <c r="AB603" s="47" t="str">
        <f t="shared" si="173"/>
        <v>17x8.5, 5x5, 0 OS, 2650 lbs</v>
      </c>
      <c r="AC603" s="74" t="s">
        <v>3940</v>
      </c>
      <c r="AD603" s="46" t="str">
        <f>IF(AC603="N/A","None",VLOOKUP(AC603,ACCESSORIES!F:N,9,FALSE))</f>
        <v>Snap In</v>
      </c>
      <c r="AE603" s="82">
        <f>_xlfn.IFNA(VLOOKUP(AC603,ACCESSORIES!F:J,5,FALSE),"N/A")</f>
        <v>22</v>
      </c>
      <c r="AF603" s="80" t="s">
        <v>85</v>
      </c>
      <c r="AG603" s="14" t="s">
        <v>85</v>
      </c>
      <c r="AH603" s="14" t="s">
        <v>85</v>
      </c>
      <c r="AI603" s="14" t="s">
        <v>85</v>
      </c>
      <c r="AJ603" s="9" t="str">
        <f>_xlfn.IFNA(VLOOKUP(AI603,ACCESSORIES!F:J,5,FALSE),"N/A")</f>
        <v>N/A</v>
      </c>
      <c r="AK603" s="92" t="s">
        <v>236</v>
      </c>
      <c r="AL603" s="74" t="s">
        <v>85</v>
      </c>
      <c r="AM603" s="38" t="str">
        <f>_xlfn.IFNA(VLOOKUP(AL603,ACCESSORIES!F:J,5,FALSE),"N/A")</f>
        <v>N/A</v>
      </c>
      <c r="AN603" s="74" t="s">
        <v>85</v>
      </c>
      <c r="AO603" s="75">
        <v>16.2</v>
      </c>
      <c r="AP603" s="75">
        <v>60</v>
      </c>
      <c r="AQ603" s="74">
        <v>170</v>
      </c>
      <c r="AR603" s="34">
        <v>6</v>
      </c>
      <c r="AS603" s="34">
        <v>17.899999999999999</v>
      </c>
      <c r="AT603" s="34">
        <v>36</v>
      </c>
      <c r="AU603" s="34">
        <v>48</v>
      </c>
      <c r="AV603" s="34">
        <v>209.5</v>
      </c>
      <c r="AW603" s="34">
        <v>203</v>
      </c>
      <c r="AX603" s="384">
        <v>71.5</v>
      </c>
      <c r="AY603" s="382">
        <v>39.9</v>
      </c>
      <c r="AZ603" s="382">
        <v>39.9</v>
      </c>
      <c r="BA603" s="49">
        <v>30</v>
      </c>
      <c r="BB603" s="48">
        <f t="shared" si="179"/>
        <v>1.18</v>
      </c>
      <c r="BC603" s="3" t="s">
        <v>85</v>
      </c>
      <c r="BD603" s="412" t="str">
        <f>_xlfn.IFNA(VLOOKUP(BC603,ACCESSORIES!F:J,5,FALSE),"N/A")</f>
        <v>N/A</v>
      </c>
      <c r="BE603" s="3" t="s">
        <v>85</v>
      </c>
      <c r="BF603" s="412" t="str">
        <f>_xlfn.IFNA(VLOOKUP(BE603,ACCESSORIES!F:J,5,FALSE),"N/A")</f>
        <v>N/A</v>
      </c>
      <c r="BG603" s="70">
        <v>32</v>
      </c>
      <c r="BH603" s="50">
        <v>20.236220472440898</v>
      </c>
      <c r="BI603" s="50">
        <v>20.236220472440898</v>
      </c>
      <c r="BJ603" s="50">
        <v>11.417322834645701</v>
      </c>
      <c r="BK603" s="357">
        <f t="shared" si="180"/>
        <v>7.6616839999999839E-2</v>
      </c>
      <c r="BL603" s="73">
        <v>36</v>
      </c>
      <c r="BM603" s="107" t="s">
        <v>10367</v>
      </c>
      <c r="BN603" s="46" t="s">
        <v>3891</v>
      </c>
      <c r="BO603" s="74" t="s">
        <v>4730</v>
      </c>
      <c r="BP603" s="74" t="s">
        <v>3907</v>
      </c>
      <c r="BQ603" s="74" t="s">
        <v>4615</v>
      </c>
      <c r="BR603" s="74" t="s">
        <v>2734</v>
      </c>
      <c r="BS603" s="74" t="s">
        <v>4116</v>
      </c>
      <c r="BT603" s="74" t="s">
        <v>5141</v>
      </c>
      <c r="BU603" s="74" t="s">
        <v>5127</v>
      </c>
      <c r="BV603" s="74" t="s">
        <v>4101</v>
      </c>
      <c r="BW603" s="74" t="s">
        <v>3909</v>
      </c>
      <c r="BX603" s="74"/>
      <c r="BY603" s="300" t="s">
        <v>6323</v>
      </c>
      <c r="BZ603" s="356" t="s">
        <v>8336</v>
      </c>
      <c r="CA603" s="300" t="s">
        <v>6325</v>
      </c>
      <c r="CB603" s="356" t="s">
        <v>8337</v>
      </c>
      <c r="CC603" s="86" t="str">
        <f t="shared" si="190"/>
        <v>MR703 Bead Grip, 17x8.5, 0mm Offset, 5x5, 71.5mm Centerbore, Gloss Titanium</v>
      </c>
      <c r="CD603" s="74" t="s">
        <v>3719</v>
      </c>
      <c r="CE603" s="74" t="s">
        <v>3720</v>
      </c>
      <c r="CF603" s="74" t="str">
        <f t="shared" si="174"/>
        <v>TRAIL (7XX)</v>
      </c>
    </row>
    <row r="604" spans="1:84" s="36" customFormat="1" ht="15" customHeight="1">
      <c r="A604" s="22">
        <f t="shared" si="177"/>
        <v>602</v>
      </c>
      <c r="B604" s="3" t="s">
        <v>84</v>
      </c>
      <c r="C604" s="92" t="s">
        <v>1247</v>
      </c>
      <c r="D604" s="74" t="s">
        <v>5484</v>
      </c>
      <c r="E604" s="84" t="str">
        <f>CONCATENATE(LEFT(D604,5),VLOOKUP(CONCATENATE(O604,"x",P604),'WHEEL PART NUMBER GUIDE'!$B$9:$C$51,2,FALSE),VLOOKUP(CONCATENATE(Q604, W604), 'WHEEL PART NUMBER GUIDE'!$Q$6:$R$98, 2, FALSE),VLOOKUP(Z604,'WHEEL PART NUMBER GUIDE'!$J$8:$K$54,2, FALSE),IF(V604="N/A",IF(ABS(T604)&lt;10,"0"&amp;ABS(T604),ABS(T604)),CONCATENATE(LEFT(V604,1),RIGHT(V604,1))), G604, H604)</f>
        <v>MR70378550300</v>
      </c>
      <c r="F604" s="84" t="str">
        <f t="shared" si="175"/>
        <v>MR70378550300</v>
      </c>
      <c r="G604" s="83"/>
      <c r="H604" s="83"/>
      <c r="I604" s="81" t="s">
        <v>6530</v>
      </c>
      <c r="J604" s="299">
        <v>45036.400029930555</v>
      </c>
      <c r="K604" s="78" t="s">
        <v>1230</v>
      </c>
      <c r="L604" s="328">
        <v>366</v>
      </c>
      <c r="M604" s="85">
        <f t="shared" si="176"/>
        <v>366</v>
      </c>
      <c r="N604" s="630"/>
      <c r="O604" s="74">
        <v>17</v>
      </c>
      <c r="P604" s="74">
        <v>8.5</v>
      </c>
      <c r="Q604" s="92" t="str">
        <f t="shared" si="178"/>
        <v>5x5</v>
      </c>
      <c r="R604" s="74">
        <v>5</v>
      </c>
      <c r="S604" s="74">
        <v>5</v>
      </c>
      <c r="T604" s="74">
        <v>0</v>
      </c>
      <c r="U604" s="68">
        <v>4.8</v>
      </c>
      <c r="V604" s="93" t="s">
        <v>85</v>
      </c>
      <c r="W604" s="77">
        <v>71.5</v>
      </c>
      <c r="X604" s="76">
        <v>26.9</v>
      </c>
      <c r="Y604" s="47">
        <v>2650</v>
      </c>
      <c r="Z604" s="81" t="s">
        <v>5147</v>
      </c>
      <c r="AA604" s="71" t="s">
        <v>173</v>
      </c>
      <c r="AB604" s="47" t="str">
        <f t="shared" si="173"/>
        <v>17x8.5, 5x5, 0 OS, 2650 lbs</v>
      </c>
      <c r="AC604" s="74" t="s">
        <v>7162</v>
      </c>
      <c r="AD604" s="46" t="str">
        <f>IF(AC604="N/A","None",VLOOKUP(AC604,ACCESSORIES!F:N,9,FALSE))</f>
        <v>Snap In</v>
      </c>
      <c r="AE604" s="82">
        <f>_xlfn.IFNA(VLOOKUP(AC604,ACCESSORIES!F:J,5,FALSE),"N/A")</f>
        <v>22</v>
      </c>
      <c r="AF604" s="80" t="s">
        <v>85</v>
      </c>
      <c r="AG604" s="14" t="s">
        <v>85</v>
      </c>
      <c r="AH604" s="14" t="s">
        <v>85</v>
      </c>
      <c r="AI604" s="14" t="s">
        <v>85</v>
      </c>
      <c r="AJ604" s="9" t="str">
        <f>_xlfn.IFNA(VLOOKUP(AI604,ACCESSORIES!F:J,5,FALSE),"N/A")</f>
        <v>N/A</v>
      </c>
      <c r="AK604" s="92" t="s">
        <v>236</v>
      </c>
      <c r="AL604" s="74" t="s">
        <v>85</v>
      </c>
      <c r="AM604" s="38" t="str">
        <f>_xlfn.IFNA(VLOOKUP(AL604,ACCESSORIES!F:J,5,FALSE),"N/A")</f>
        <v>N/A</v>
      </c>
      <c r="AN604" s="74" t="s">
        <v>85</v>
      </c>
      <c r="AO604" s="75">
        <v>16.2</v>
      </c>
      <c r="AP604" s="75">
        <v>60</v>
      </c>
      <c r="AQ604" s="74">
        <v>170</v>
      </c>
      <c r="AR604" s="34">
        <v>6</v>
      </c>
      <c r="AS604" s="34">
        <v>17.899999999999999</v>
      </c>
      <c r="AT604" s="34">
        <v>36</v>
      </c>
      <c r="AU604" s="34">
        <v>48</v>
      </c>
      <c r="AV604" s="34">
        <v>209.5</v>
      </c>
      <c r="AW604" s="34">
        <v>203</v>
      </c>
      <c r="AX604" s="384">
        <v>71.5</v>
      </c>
      <c r="AY604" s="382">
        <v>39.9</v>
      </c>
      <c r="AZ604" s="382">
        <v>39.9</v>
      </c>
      <c r="BA604" s="49">
        <v>30</v>
      </c>
      <c r="BB604" s="48">
        <f t="shared" si="179"/>
        <v>1.18</v>
      </c>
      <c r="BC604" s="3" t="s">
        <v>85</v>
      </c>
      <c r="BD604" s="412" t="str">
        <f>_xlfn.IFNA(VLOOKUP(BC604,ACCESSORIES!F:J,5,FALSE),"N/A")</f>
        <v>N/A</v>
      </c>
      <c r="BE604" s="3" t="s">
        <v>85</v>
      </c>
      <c r="BF604" s="412" t="str">
        <f>_xlfn.IFNA(VLOOKUP(BE604,ACCESSORIES!F:J,5,FALSE),"N/A")</f>
        <v>N/A</v>
      </c>
      <c r="BG604" s="70">
        <v>32</v>
      </c>
      <c r="BH604" s="50">
        <v>20.236220472440898</v>
      </c>
      <c r="BI604" s="50">
        <v>20.236220472440898</v>
      </c>
      <c r="BJ604" s="50">
        <v>11.417322834645701</v>
      </c>
      <c r="BK604" s="357">
        <f t="shared" si="180"/>
        <v>7.6616839999999839E-2</v>
      </c>
      <c r="BL604" s="73">
        <v>36</v>
      </c>
      <c r="BM604" s="107" t="s">
        <v>10367</v>
      </c>
      <c r="BN604" s="46" t="s">
        <v>3891</v>
      </c>
      <c r="BO604" s="74" t="s">
        <v>4730</v>
      </c>
      <c r="BP604" s="74" t="s">
        <v>3907</v>
      </c>
      <c r="BQ604" s="74" t="s">
        <v>4615</v>
      </c>
      <c r="BR604" s="74" t="s">
        <v>2734</v>
      </c>
      <c r="BS604" s="74" t="s">
        <v>4116</v>
      </c>
      <c r="BT604" s="74" t="s">
        <v>5141</v>
      </c>
      <c r="BU604" s="74" t="s">
        <v>5127</v>
      </c>
      <c r="BV604" s="74" t="s">
        <v>4101</v>
      </c>
      <c r="BW604" s="74" t="s">
        <v>3909</v>
      </c>
      <c r="BX604" s="74"/>
      <c r="BY604" s="300" t="s">
        <v>8338</v>
      </c>
      <c r="BZ604" s="356" t="s">
        <v>8339</v>
      </c>
      <c r="CA604" s="300" t="s">
        <v>8340</v>
      </c>
      <c r="CB604" s="356" t="s">
        <v>8341</v>
      </c>
      <c r="CC604" s="86" t="str">
        <f t="shared" si="190"/>
        <v>MR703 Bead Grip, 17x8.5, 0mm Offset, 5x5, 71.5mm Centerbore, Machined - Clear Coat</v>
      </c>
      <c r="CD604" s="74" t="s">
        <v>3719</v>
      </c>
      <c r="CE604" s="74" t="s">
        <v>3720</v>
      </c>
      <c r="CF604" s="74" t="str">
        <f t="shared" si="174"/>
        <v>TRAIL (7XX)</v>
      </c>
    </row>
    <row r="605" spans="1:84" s="36" customFormat="1" ht="15" customHeight="1">
      <c r="A605" s="22">
        <f t="shared" si="177"/>
        <v>603</v>
      </c>
      <c r="B605" s="3" t="s">
        <v>84</v>
      </c>
      <c r="C605" s="92" t="s">
        <v>1247</v>
      </c>
      <c r="D605" s="74" t="s">
        <v>5484</v>
      </c>
      <c r="E605" s="84" t="str">
        <f>CONCATENATE(LEFT(D605,5),VLOOKUP(CONCATENATE(O605,"x",P605),'WHEEL PART NUMBER GUIDE'!$B$9:$C$51,2,FALSE),VLOOKUP(CONCATENATE(Q605, W605), 'WHEEL PART NUMBER GUIDE'!$Q$6:$R$98, 2, FALSE),VLOOKUP(Z605,'WHEEL PART NUMBER GUIDE'!$J$8:$K$54,2, FALSE),IF(V605="N/A",IF(ABS(T605)&lt;10,"0"&amp;ABS(T605),ABS(T605)),CONCATENATE(LEFT(V605,1),RIGHT(V605,1))), G605, H605)</f>
        <v>MR70378558500</v>
      </c>
      <c r="F605" s="84" t="str">
        <f t="shared" si="175"/>
        <v>MR70378558500</v>
      </c>
      <c r="G605" s="83"/>
      <c r="H605" s="83"/>
      <c r="I605" s="81" t="s">
        <v>3982</v>
      </c>
      <c r="J605" s="299">
        <v>43677.654976851853</v>
      </c>
      <c r="K605" s="78" t="s">
        <v>1230</v>
      </c>
      <c r="L605" s="328">
        <v>366</v>
      </c>
      <c r="M605" s="85">
        <f t="shared" si="176"/>
        <v>366</v>
      </c>
      <c r="N605" s="630"/>
      <c r="O605" s="74">
        <v>17</v>
      </c>
      <c r="P605" s="74">
        <v>8.5</v>
      </c>
      <c r="Q605" s="92" t="str">
        <f t="shared" si="178"/>
        <v>5x150</v>
      </c>
      <c r="R605" s="74">
        <v>5</v>
      </c>
      <c r="S605" s="74">
        <v>150</v>
      </c>
      <c r="T605" s="74">
        <v>0</v>
      </c>
      <c r="U605" s="68">
        <v>4.8</v>
      </c>
      <c r="V605" s="93" t="s">
        <v>85</v>
      </c>
      <c r="W605" s="77">
        <v>110.5</v>
      </c>
      <c r="X605" s="76">
        <v>26.9</v>
      </c>
      <c r="Y605" s="47">
        <v>2650</v>
      </c>
      <c r="Z605" s="81" t="s">
        <v>2165</v>
      </c>
      <c r="AA605" s="72" t="s">
        <v>2845</v>
      </c>
      <c r="AB605" s="47" t="str">
        <f t="shared" si="173"/>
        <v>17x8.5, 5x150, 0 OS, 2650 lbs</v>
      </c>
      <c r="AC605" s="74" t="s">
        <v>3941</v>
      </c>
      <c r="AD605" s="46" t="str">
        <f>IF(AC605="N/A","None",VLOOKUP(AC605,ACCESSORIES!F:N,9,FALSE))</f>
        <v>Snap In</v>
      </c>
      <c r="AE605" s="82">
        <f>_xlfn.IFNA(VLOOKUP(AC605,ACCESSORIES!F:J,5,FALSE),"N/A")</f>
        <v>22</v>
      </c>
      <c r="AF605" s="80" t="s">
        <v>85</v>
      </c>
      <c r="AG605" s="14" t="s">
        <v>85</v>
      </c>
      <c r="AH605" s="14" t="s">
        <v>85</v>
      </c>
      <c r="AI605" s="14" t="s">
        <v>85</v>
      </c>
      <c r="AJ605" s="9" t="str">
        <f>_xlfn.IFNA(VLOOKUP(AI605,ACCESSORIES!F:J,5,FALSE),"N/A")</f>
        <v>N/A</v>
      </c>
      <c r="AK605" s="92" t="s">
        <v>236</v>
      </c>
      <c r="AL605" s="74" t="s">
        <v>85</v>
      </c>
      <c r="AM605" s="38" t="str">
        <f>_xlfn.IFNA(VLOOKUP(AL605,ACCESSORIES!F:J,5,FALSE),"N/A")</f>
        <v>N/A</v>
      </c>
      <c r="AN605" s="74" t="s">
        <v>85</v>
      </c>
      <c r="AO605" s="75">
        <v>16.2</v>
      </c>
      <c r="AP605" s="75">
        <v>60</v>
      </c>
      <c r="AQ605" s="74">
        <v>180</v>
      </c>
      <c r="AR605" s="34">
        <v>0</v>
      </c>
      <c r="AS605" s="34">
        <v>14</v>
      </c>
      <c r="AT605" s="34">
        <v>35.799999999999997</v>
      </c>
      <c r="AU605" s="34">
        <v>48</v>
      </c>
      <c r="AV605" s="34">
        <v>209.5</v>
      </c>
      <c r="AW605" s="34">
        <v>203</v>
      </c>
      <c r="AX605" s="384">
        <v>103.35</v>
      </c>
      <c r="AY605" s="382">
        <v>32.6</v>
      </c>
      <c r="AZ605" s="382">
        <v>38.9</v>
      </c>
      <c r="BA605" s="49">
        <v>30</v>
      </c>
      <c r="BB605" s="48">
        <f t="shared" si="179"/>
        <v>1.18</v>
      </c>
      <c r="BC605" s="3" t="s">
        <v>85</v>
      </c>
      <c r="BD605" s="412" t="str">
        <f>_xlfn.IFNA(VLOOKUP(BC605,ACCESSORIES!F:J,5,FALSE),"N/A")</f>
        <v>N/A</v>
      </c>
      <c r="BE605" s="3" t="s">
        <v>85</v>
      </c>
      <c r="BF605" s="412" t="str">
        <f>_xlfn.IFNA(VLOOKUP(BE605,ACCESSORIES!F:J,5,FALSE),"N/A")</f>
        <v>N/A</v>
      </c>
      <c r="BG605" s="70">
        <v>32</v>
      </c>
      <c r="BH605" s="50">
        <v>20.236220472440898</v>
      </c>
      <c r="BI605" s="50">
        <v>20.236220472440898</v>
      </c>
      <c r="BJ605" s="50">
        <v>11.417322834645701</v>
      </c>
      <c r="BK605" s="357">
        <f t="shared" si="180"/>
        <v>7.6616839999999839E-2</v>
      </c>
      <c r="BL605" s="73">
        <v>36</v>
      </c>
      <c r="BM605" s="107" t="s">
        <v>10367</v>
      </c>
      <c r="BN605" s="46" t="s">
        <v>3891</v>
      </c>
      <c r="BO605" s="74" t="s">
        <v>4730</v>
      </c>
      <c r="BP605" s="74" t="s">
        <v>3907</v>
      </c>
      <c r="BQ605" s="74" t="s">
        <v>4615</v>
      </c>
      <c r="BR605" s="74" t="s">
        <v>2734</v>
      </c>
      <c r="BS605" s="74" t="s">
        <v>4116</v>
      </c>
      <c r="BT605" s="74" t="s">
        <v>5141</v>
      </c>
      <c r="BU605" s="74" t="s">
        <v>5127</v>
      </c>
      <c r="BV605" s="74" t="s">
        <v>4101</v>
      </c>
      <c r="BW605" s="74" t="s">
        <v>3909</v>
      </c>
      <c r="BX605" s="74"/>
      <c r="BY605" s="300" t="s">
        <v>6305</v>
      </c>
      <c r="BZ605" s="356" t="s">
        <v>8307</v>
      </c>
      <c r="CA605" s="300" t="s">
        <v>6308</v>
      </c>
      <c r="CB605" s="356" t="s">
        <v>8308</v>
      </c>
      <c r="CC605" s="86" t="str">
        <f t="shared" si="190"/>
        <v>MR703 Bead Grip, 17x8.5, 0mm Offset, 5x150, 110.5mm Centerbore, Matte Black</v>
      </c>
      <c r="CD605" s="74" t="s">
        <v>3719</v>
      </c>
      <c r="CE605" s="74" t="s">
        <v>3720</v>
      </c>
      <c r="CF605" s="74" t="str">
        <f t="shared" si="174"/>
        <v>TRAIL (7XX)</v>
      </c>
    </row>
    <row r="606" spans="1:84" s="36" customFormat="1" ht="15" customHeight="1">
      <c r="A606" s="22">
        <f t="shared" si="177"/>
        <v>604</v>
      </c>
      <c r="B606" s="3" t="s">
        <v>84</v>
      </c>
      <c r="C606" s="92" t="s">
        <v>1247</v>
      </c>
      <c r="D606" s="74" t="s">
        <v>5484</v>
      </c>
      <c r="E606" s="84" t="str">
        <f>CONCATENATE(LEFT(D606,5),VLOOKUP(CONCATENATE(O606,"x",P606),'WHEEL PART NUMBER GUIDE'!$B$9:$C$51,2,FALSE),VLOOKUP(CONCATENATE(Q606, W606), 'WHEEL PART NUMBER GUIDE'!$Q$6:$R$98, 2, FALSE),VLOOKUP(Z606,'WHEEL PART NUMBER GUIDE'!$J$8:$K$54,2, FALSE),IF(V606="N/A",IF(ABS(T606)&lt;10,"0"&amp;ABS(T606),ABS(T606)),CONCATENATE(LEFT(V606,1),RIGHT(V606,1))), G606, H606)</f>
        <v>MR70378558900</v>
      </c>
      <c r="F606" s="84" t="str">
        <f t="shared" si="175"/>
        <v>MR70378558900</v>
      </c>
      <c r="G606" s="83"/>
      <c r="H606" s="83"/>
      <c r="I606" s="81" t="s">
        <v>3983</v>
      </c>
      <c r="J606" s="299">
        <v>43886</v>
      </c>
      <c r="K606" s="78" t="s">
        <v>1230</v>
      </c>
      <c r="L606" s="328">
        <v>366</v>
      </c>
      <c r="M606" s="85">
        <f t="shared" si="176"/>
        <v>366</v>
      </c>
      <c r="N606" s="630"/>
      <c r="O606" s="74">
        <v>17</v>
      </c>
      <c r="P606" s="74">
        <v>8.5</v>
      </c>
      <c r="Q606" s="92" t="str">
        <f t="shared" si="178"/>
        <v>5x150</v>
      </c>
      <c r="R606" s="74">
        <v>5</v>
      </c>
      <c r="S606" s="74">
        <v>150</v>
      </c>
      <c r="T606" s="74">
        <v>0</v>
      </c>
      <c r="U606" s="68">
        <v>4.8</v>
      </c>
      <c r="V606" s="93" t="s">
        <v>85</v>
      </c>
      <c r="W606" s="77">
        <v>110.5</v>
      </c>
      <c r="X606" s="76">
        <v>26.59</v>
      </c>
      <c r="Y606" s="47">
        <v>2650</v>
      </c>
      <c r="Z606" s="81" t="s">
        <v>2168</v>
      </c>
      <c r="AA606" s="71" t="s">
        <v>2846</v>
      </c>
      <c r="AB606" s="47" t="str">
        <f t="shared" si="173"/>
        <v>17x8.5, 5x150, 0 OS, 2650 lbs</v>
      </c>
      <c r="AC606" s="74" t="s">
        <v>3941</v>
      </c>
      <c r="AD606" s="46" t="str">
        <f>IF(AC606="N/A","None",VLOOKUP(AC606,ACCESSORIES!F:N,9,FALSE))</f>
        <v>Snap In</v>
      </c>
      <c r="AE606" s="82">
        <f>_xlfn.IFNA(VLOOKUP(AC606,ACCESSORIES!F:J,5,FALSE),"N/A")</f>
        <v>22</v>
      </c>
      <c r="AF606" s="80" t="s">
        <v>85</v>
      </c>
      <c r="AG606" s="14" t="s">
        <v>85</v>
      </c>
      <c r="AH606" s="14" t="s">
        <v>85</v>
      </c>
      <c r="AI606" s="14" t="s">
        <v>85</v>
      </c>
      <c r="AJ606" s="9" t="str">
        <f>_xlfn.IFNA(VLOOKUP(AI606,ACCESSORIES!F:J,5,FALSE),"N/A")</f>
        <v>N/A</v>
      </c>
      <c r="AK606" s="92" t="s">
        <v>236</v>
      </c>
      <c r="AL606" s="74" t="s">
        <v>85</v>
      </c>
      <c r="AM606" s="38" t="str">
        <f>_xlfn.IFNA(VLOOKUP(AL606,ACCESSORIES!F:J,5,FALSE),"N/A")</f>
        <v>N/A</v>
      </c>
      <c r="AN606" s="74" t="s">
        <v>85</v>
      </c>
      <c r="AO606" s="75">
        <v>16.2</v>
      </c>
      <c r="AP606" s="75">
        <v>60</v>
      </c>
      <c r="AQ606" s="74">
        <v>180</v>
      </c>
      <c r="AR606" s="34">
        <v>0</v>
      </c>
      <c r="AS606" s="34">
        <v>14</v>
      </c>
      <c r="AT606" s="34">
        <v>35.799999999999997</v>
      </c>
      <c r="AU606" s="34">
        <v>48</v>
      </c>
      <c r="AV606" s="34">
        <v>209.5</v>
      </c>
      <c r="AW606" s="34">
        <v>203</v>
      </c>
      <c r="AX606" s="384">
        <v>103.35</v>
      </c>
      <c r="AY606" s="382">
        <v>32.6</v>
      </c>
      <c r="AZ606" s="382">
        <v>38.9</v>
      </c>
      <c r="BA606" s="49">
        <v>30</v>
      </c>
      <c r="BB606" s="48">
        <f t="shared" si="179"/>
        <v>1.18</v>
      </c>
      <c r="BC606" s="3" t="s">
        <v>85</v>
      </c>
      <c r="BD606" s="412" t="str">
        <f>_xlfn.IFNA(VLOOKUP(BC606,ACCESSORIES!F:J,5,FALSE),"N/A")</f>
        <v>N/A</v>
      </c>
      <c r="BE606" s="3" t="s">
        <v>85</v>
      </c>
      <c r="BF606" s="412" t="str">
        <f>_xlfn.IFNA(VLOOKUP(BE606,ACCESSORIES!F:J,5,FALSE),"N/A")</f>
        <v>N/A</v>
      </c>
      <c r="BG606" s="70">
        <v>32</v>
      </c>
      <c r="BH606" s="50">
        <v>20.236220472440898</v>
      </c>
      <c r="BI606" s="50">
        <v>20.236220472440898</v>
      </c>
      <c r="BJ606" s="50">
        <v>11.417322834645701</v>
      </c>
      <c r="BK606" s="357">
        <f t="shared" si="180"/>
        <v>7.6616839999999839E-2</v>
      </c>
      <c r="BL606" s="73">
        <v>36</v>
      </c>
      <c r="BM606" s="107" t="s">
        <v>10367</v>
      </c>
      <c r="BN606" s="46" t="s">
        <v>3891</v>
      </c>
      <c r="BO606" s="74" t="s">
        <v>4730</v>
      </c>
      <c r="BP606" s="74" t="s">
        <v>3907</v>
      </c>
      <c r="BQ606" s="74" t="s">
        <v>4615</v>
      </c>
      <c r="BR606" s="74" t="s">
        <v>2734</v>
      </c>
      <c r="BS606" s="74" t="s">
        <v>4116</v>
      </c>
      <c r="BT606" s="74" t="s">
        <v>5141</v>
      </c>
      <c r="BU606" s="74" t="s">
        <v>5127</v>
      </c>
      <c r="BV606" s="74" t="s">
        <v>4101</v>
      </c>
      <c r="BW606" s="74" t="s">
        <v>3909</v>
      </c>
      <c r="BX606" s="74"/>
      <c r="BY606" s="300" t="s">
        <v>6315</v>
      </c>
      <c r="BZ606" s="356" t="s">
        <v>7400</v>
      </c>
      <c r="CA606" s="300" t="s">
        <v>6318</v>
      </c>
      <c r="CB606" s="356" t="s">
        <v>7401</v>
      </c>
      <c r="CC606" s="86" t="str">
        <f t="shared" si="190"/>
        <v>MR703 Bead Grip, 17x8.5, 0mm Offset, 5x150, 110.5mm Centerbore, Method Bronze</v>
      </c>
      <c r="CD606" s="74" t="s">
        <v>3719</v>
      </c>
      <c r="CE606" s="74" t="s">
        <v>3720</v>
      </c>
      <c r="CF606" s="74" t="str">
        <f t="shared" si="174"/>
        <v>TRAIL (7XX)</v>
      </c>
    </row>
    <row r="607" spans="1:84" s="36" customFormat="1" ht="15" customHeight="1">
      <c r="A607" s="22">
        <f t="shared" si="177"/>
        <v>605</v>
      </c>
      <c r="B607" s="3" t="s">
        <v>84</v>
      </c>
      <c r="C607" s="92" t="s">
        <v>1247</v>
      </c>
      <c r="D607" s="74" t="s">
        <v>5484</v>
      </c>
      <c r="E607" s="84" t="str">
        <f>CONCATENATE(LEFT(D607,5),VLOOKUP(CONCATENATE(O607,"x",P607),'WHEEL PART NUMBER GUIDE'!$B$9:$C$51,2,FALSE),VLOOKUP(CONCATENATE(Q607, W607), 'WHEEL PART NUMBER GUIDE'!$Q$6:$R$98, 2, FALSE),VLOOKUP(Z607,'WHEEL PART NUMBER GUIDE'!$J$8:$K$54,2, FALSE),IF(V607="N/A",IF(ABS(T607)&lt;10,"0"&amp;ABS(T607),ABS(T607)),CONCATENATE(LEFT(V607,1),RIGHT(V607,1))), G607, H607)</f>
        <v>MR70378516500</v>
      </c>
      <c r="F607" s="84" t="str">
        <f t="shared" si="175"/>
        <v>MR70378516500</v>
      </c>
      <c r="G607" s="83"/>
      <c r="H607" s="83"/>
      <c r="I607" s="81" t="s">
        <v>3986</v>
      </c>
      <c r="J607" s="299">
        <v>43677.658206018517</v>
      </c>
      <c r="K607" s="78" t="s">
        <v>1230</v>
      </c>
      <c r="L607" s="328">
        <v>366</v>
      </c>
      <c r="M607" s="85">
        <f t="shared" si="176"/>
        <v>366</v>
      </c>
      <c r="N607" s="630"/>
      <c r="O607" s="74">
        <v>17</v>
      </c>
      <c r="P607" s="74">
        <v>8.5</v>
      </c>
      <c r="Q607" s="92" t="str">
        <f t="shared" si="178"/>
        <v>6x135</v>
      </c>
      <c r="R607" s="74">
        <v>6</v>
      </c>
      <c r="S607" s="74">
        <v>135</v>
      </c>
      <c r="T607" s="74">
        <v>0</v>
      </c>
      <c r="U607" s="68">
        <v>4.8</v>
      </c>
      <c r="V607" s="93" t="s">
        <v>85</v>
      </c>
      <c r="W607" s="77">
        <v>87</v>
      </c>
      <c r="X607" s="76">
        <v>27.38</v>
      </c>
      <c r="Y607" s="47">
        <v>2650</v>
      </c>
      <c r="Z607" s="81" t="s">
        <v>2165</v>
      </c>
      <c r="AA607" s="72" t="s">
        <v>2845</v>
      </c>
      <c r="AB607" s="47" t="str">
        <f t="shared" si="173"/>
        <v>17x8.5, 6x135, 0 OS, 2650 lbs</v>
      </c>
      <c r="AC607" s="74" t="s">
        <v>3940</v>
      </c>
      <c r="AD607" s="46" t="str">
        <f>IF(AC607="N/A","None",VLOOKUP(AC607,ACCESSORIES!F:N,9,FALSE))</f>
        <v>Snap In</v>
      </c>
      <c r="AE607" s="82">
        <f>_xlfn.IFNA(VLOOKUP(AC607,ACCESSORIES!F:J,5,FALSE),"N/A")</f>
        <v>22</v>
      </c>
      <c r="AF607" s="80" t="s">
        <v>85</v>
      </c>
      <c r="AG607" s="14" t="s">
        <v>85</v>
      </c>
      <c r="AH607" s="14" t="s">
        <v>85</v>
      </c>
      <c r="AI607" s="14" t="s">
        <v>85</v>
      </c>
      <c r="AJ607" s="9" t="str">
        <f>_xlfn.IFNA(VLOOKUP(AI607,ACCESSORIES!F:J,5,FALSE),"N/A")</f>
        <v>N/A</v>
      </c>
      <c r="AK607" s="92" t="s">
        <v>236</v>
      </c>
      <c r="AL607" s="74" t="s">
        <v>85</v>
      </c>
      <c r="AM607" s="38" t="str">
        <f>_xlfn.IFNA(VLOOKUP(AL607,ACCESSORIES!F:J,5,FALSE),"N/A")</f>
        <v>N/A</v>
      </c>
      <c r="AN607" s="74" t="s">
        <v>85</v>
      </c>
      <c r="AO607" s="75">
        <v>16.2</v>
      </c>
      <c r="AP607" s="75">
        <v>60</v>
      </c>
      <c r="AQ607" s="74">
        <v>175</v>
      </c>
      <c r="AR607" s="34">
        <v>3</v>
      </c>
      <c r="AS607" s="34">
        <v>14.9</v>
      </c>
      <c r="AT607" s="34">
        <v>35</v>
      </c>
      <c r="AU607" s="34">
        <v>48</v>
      </c>
      <c r="AV607" s="34">
        <v>209.5</v>
      </c>
      <c r="AW607" s="34">
        <v>203</v>
      </c>
      <c r="AX607" s="384">
        <v>82.6</v>
      </c>
      <c r="AY607" s="382">
        <v>31.59</v>
      </c>
      <c r="AZ607" s="382">
        <v>39.9</v>
      </c>
      <c r="BA607" s="49">
        <v>30</v>
      </c>
      <c r="BB607" s="48">
        <f t="shared" si="179"/>
        <v>1.18</v>
      </c>
      <c r="BC607" s="3" t="s">
        <v>85</v>
      </c>
      <c r="BD607" s="412" t="str">
        <f>_xlfn.IFNA(VLOOKUP(BC607,ACCESSORIES!F:J,5,FALSE),"N/A")</f>
        <v>N/A</v>
      </c>
      <c r="BE607" s="3" t="s">
        <v>85</v>
      </c>
      <c r="BF607" s="412" t="str">
        <f>_xlfn.IFNA(VLOOKUP(BE607,ACCESSORIES!F:J,5,FALSE),"N/A")</f>
        <v>N/A</v>
      </c>
      <c r="BG607" s="70">
        <v>32</v>
      </c>
      <c r="BH607" s="50">
        <v>20.236220472440898</v>
      </c>
      <c r="BI607" s="50">
        <v>20.236220472440898</v>
      </c>
      <c r="BJ607" s="50">
        <v>11.417322834645701</v>
      </c>
      <c r="BK607" s="357">
        <f t="shared" si="180"/>
        <v>7.6616839999999839E-2</v>
      </c>
      <c r="BL607" s="73">
        <v>36</v>
      </c>
      <c r="BM607" s="107" t="s">
        <v>10367</v>
      </c>
      <c r="BN607" s="46" t="s">
        <v>3891</v>
      </c>
      <c r="BO607" s="74" t="s">
        <v>4730</v>
      </c>
      <c r="BP607" s="74" t="s">
        <v>3907</v>
      </c>
      <c r="BQ607" s="74" t="s">
        <v>4615</v>
      </c>
      <c r="BR607" s="74" t="s">
        <v>2734</v>
      </c>
      <c r="BS607" s="74" t="s">
        <v>4116</v>
      </c>
      <c r="BT607" s="74" t="s">
        <v>5141</v>
      </c>
      <c r="BU607" s="74" t="s">
        <v>5127</v>
      </c>
      <c r="BV607" s="74" t="s">
        <v>4101</v>
      </c>
      <c r="BW607" s="74" t="s">
        <v>3909</v>
      </c>
      <c r="BX607" s="74"/>
      <c r="BY607" s="300" t="s">
        <v>6306</v>
      </c>
      <c r="BZ607" s="356" t="s">
        <v>8301</v>
      </c>
      <c r="CA607" s="300" t="s">
        <v>6311</v>
      </c>
      <c r="CB607" s="356" t="s">
        <v>8302</v>
      </c>
      <c r="CC607" s="86" t="str">
        <f t="shared" si="190"/>
        <v>MR703 Bead Grip, 17x8.5, 0mm Offset, 6x135, 87mm Centerbore, Matte Black</v>
      </c>
      <c r="CD607" s="74" t="s">
        <v>3719</v>
      </c>
      <c r="CE607" s="74" t="s">
        <v>3720</v>
      </c>
      <c r="CF607" s="74" t="str">
        <f t="shared" si="174"/>
        <v>TRAIL (7XX)</v>
      </c>
    </row>
    <row r="608" spans="1:84" s="36" customFormat="1" ht="15" customHeight="1">
      <c r="A608" s="22">
        <f t="shared" si="177"/>
        <v>606</v>
      </c>
      <c r="B608" s="3" t="s">
        <v>84</v>
      </c>
      <c r="C608" s="92" t="s">
        <v>1247</v>
      </c>
      <c r="D608" s="74" t="s">
        <v>5484</v>
      </c>
      <c r="E608" s="84" t="str">
        <f>CONCATENATE(LEFT(D608,5),VLOOKUP(CONCATENATE(O608,"x",P608),'WHEEL PART NUMBER GUIDE'!$B$9:$C$51,2,FALSE),VLOOKUP(CONCATENATE(Q608, W608), 'WHEEL PART NUMBER GUIDE'!$Q$6:$R$98, 2, FALSE),VLOOKUP(Z608,'WHEEL PART NUMBER GUIDE'!$J$8:$K$54,2, FALSE),IF(V608="N/A",IF(ABS(T608)&lt;10,"0"&amp;ABS(T608),ABS(T608)),CONCATENATE(LEFT(V608,1),RIGHT(V608,1))), G608, H608)</f>
        <v>MR70378516900</v>
      </c>
      <c r="F608" s="84" t="str">
        <f t="shared" si="175"/>
        <v>MR70378516900</v>
      </c>
      <c r="G608" s="83"/>
      <c r="H608" s="83"/>
      <c r="I608" s="81" t="s">
        <v>3987</v>
      </c>
      <c r="J608" s="299">
        <v>43886</v>
      </c>
      <c r="K608" s="78" t="s">
        <v>1230</v>
      </c>
      <c r="L608" s="328">
        <v>366</v>
      </c>
      <c r="M608" s="85">
        <f t="shared" si="176"/>
        <v>366</v>
      </c>
      <c r="N608" s="630"/>
      <c r="O608" s="74">
        <v>17</v>
      </c>
      <c r="P608" s="74">
        <v>8.5</v>
      </c>
      <c r="Q608" s="92" t="str">
        <f t="shared" si="178"/>
        <v>6x135</v>
      </c>
      <c r="R608" s="74">
        <v>6</v>
      </c>
      <c r="S608" s="74">
        <v>135</v>
      </c>
      <c r="T608" s="74">
        <v>0</v>
      </c>
      <c r="U608" s="68">
        <v>4.8</v>
      </c>
      <c r="V608" s="93" t="s">
        <v>85</v>
      </c>
      <c r="W608" s="77">
        <v>87</v>
      </c>
      <c r="X608" s="76">
        <v>26.9</v>
      </c>
      <c r="Y608" s="47">
        <v>2650</v>
      </c>
      <c r="Z608" s="81" t="s">
        <v>2168</v>
      </c>
      <c r="AA608" s="71" t="s">
        <v>2846</v>
      </c>
      <c r="AB608" s="47" t="str">
        <f t="shared" si="173"/>
        <v>17x8.5, 6x135, 0 OS, 2650 lbs</v>
      </c>
      <c r="AC608" s="74" t="s">
        <v>3940</v>
      </c>
      <c r="AD608" s="46" t="str">
        <f>IF(AC608="N/A","None",VLOOKUP(AC608,ACCESSORIES!F:N,9,FALSE))</f>
        <v>Snap In</v>
      </c>
      <c r="AE608" s="82">
        <f>_xlfn.IFNA(VLOOKUP(AC608,ACCESSORIES!F:J,5,FALSE),"N/A")</f>
        <v>22</v>
      </c>
      <c r="AF608" s="80" t="s">
        <v>85</v>
      </c>
      <c r="AG608" s="14" t="s">
        <v>85</v>
      </c>
      <c r="AH608" s="14" t="s">
        <v>85</v>
      </c>
      <c r="AI608" s="14" t="s">
        <v>85</v>
      </c>
      <c r="AJ608" s="9" t="str">
        <f>_xlfn.IFNA(VLOOKUP(AI608,ACCESSORIES!F:J,5,FALSE),"N/A")</f>
        <v>N/A</v>
      </c>
      <c r="AK608" s="92" t="s">
        <v>236</v>
      </c>
      <c r="AL608" s="74" t="s">
        <v>85</v>
      </c>
      <c r="AM608" s="38" t="str">
        <f>_xlfn.IFNA(VLOOKUP(AL608,ACCESSORIES!F:J,5,FALSE),"N/A")</f>
        <v>N/A</v>
      </c>
      <c r="AN608" s="74" t="s">
        <v>85</v>
      </c>
      <c r="AO608" s="75">
        <v>16.2</v>
      </c>
      <c r="AP608" s="75">
        <v>60</v>
      </c>
      <c r="AQ608" s="74">
        <v>175</v>
      </c>
      <c r="AR608" s="34">
        <v>3</v>
      </c>
      <c r="AS608" s="34">
        <v>14.9</v>
      </c>
      <c r="AT608" s="34">
        <v>35</v>
      </c>
      <c r="AU608" s="34">
        <v>48</v>
      </c>
      <c r="AV608" s="34">
        <v>209.5</v>
      </c>
      <c r="AW608" s="34">
        <v>203</v>
      </c>
      <c r="AX608" s="384">
        <v>82.6</v>
      </c>
      <c r="AY608" s="382">
        <v>31.59</v>
      </c>
      <c r="AZ608" s="382">
        <v>39.9</v>
      </c>
      <c r="BA608" s="49">
        <v>30</v>
      </c>
      <c r="BB608" s="48">
        <f t="shared" si="179"/>
        <v>1.18</v>
      </c>
      <c r="BC608" s="3" t="s">
        <v>85</v>
      </c>
      <c r="BD608" s="412" t="str">
        <f>_xlfn.IFNA(VLOOKUP(BC608,ACCESSORIES!F:J,5,FALSE),"N/A")</f>
        <v>N/A</v>
      </c>
      <c r="BE608" s="3" t="s">
        <v>85</v>
      </c>
      <c r="BF608" s="412" t="str">
        <f>_xlfn.IFNA(VLOOKUP(BE608,ACCESSORIES!F:J,5,FALSE),"N/A")</f>
        <v>N/A</v>
      </c>
      <c r="BG608" s="70">
        <v>32</v>
      </c>
      <c r="BH608" s="50">
        <v>20.236220472440898</v>
      </c>
      <c r="BI608" s="50">
        <v>20.236220472440898</v>
      </c>
      <c r="BJ608" s="50">
        <v>11.417322834645701</v>
      </c>
      <c r="BK608" s="357">
        <f t="shared" si="180"/>
        <v>7.6616839999999839E-2</v>
      </c>
      <c r="BL608" s="73">
        <v>36</v>
      </c>
      <c r="BM608" s="107" t="s">
        <v>10367</v>
      </c>
      <c r="BN608" s="46" t="s">
        <v>3891</v>
      </c>
      <c r="BO608" s="74" t="s">
        <v>4730</v>
      </c>
      <c r="BP608" s="74" t="s">
        <v>3907</v>
      </c>
      <c r="BQ608" s="74" t="s">
        <v>4615</v>
      </c>
      <c r="BR608" s="74" t="s">
        <v>2734</v>
      </c>
      <c r="BS608" s="74" t="s">
        <v>4116</v>
      </c>
      <c r="BT608" s="74" t="s">
        <v>5141</v>
      </c>
      <c r="BU608" s="74" t="s">
        <v>5127</v>
      </c>
      <c r="BV608" s="74" t="s">
        <v>4101</v>
      </c>
      <c r="BW608" s="74" t="s">
        <v>3909</v>
      </c>
      <c r="BX608" s="74"/>
      <c r="BY608" s="300" t="s">
        <v>6316</v>
      </c>
      <c r="BZ608" s="356" t="s">
        <v>8317</v>
      </c>
      <c r="CA608" s="300" t="s">
        <v>6321</v>
      </c>
      <c r="CB608" s="356" t="s">
        <v>8318</v>
      </c>
      <c r="CC608" s="86" t="str">
        <f t="shared" si="190"/>
        <v>MR703 Bead Grip, 17x8.5, 0mm Offset, 6x135, 87mm Centerbore, Method Bronze</v>
      </c>
      <c r="CD608" s="74" t="s">
        <v>3719</v>
      </c>
      <c r="CE608" s="74" t="s">
        <v>3720</v>
      </c>
      <c r="CF608" s="74" t="str">
        <f t="shared" si="174"/>
        <v>TRAIL (7XX)</v>
      </c>
    </row>
    <row r="609" spans="1:84" s="36" customFormat="1" ht="15" customHeight="1">
      <c r="A609" s="22">
        <f t="shared" si="177"/>
        <v>607</v>
      </c>
      <c r="B609" s="3" t="s">
        <v>84</v>
      </c>
      <c r="C609" s="92" t="s">
        <v>1247</v>
      </c>
      <c r="D609" s="74" t="s">
        <v>5484</v>
      </c>
      <c r="E609" s="84" t="str">
        <f>CONCATENATE(LEFT(D609,5),VLOOKUP(CONCATENATE(O609,"x",P609),'WHEEL PART NUMBER GUIDE'!$B$9:$C$51,2,FALSE),VLOOKUP(CONCATENATE(Q609, W609), 'WHEEL PART NUMBER GUIDE'!$Q$6:$R$98, 2, FALSE),VLOOKUP(Z609,'WHEEL PART NUMBER GUIDE'!$J$8:$K$54,2, FALSE),IF(V609="N/A",IF(ABS(T609)&lt;10,"0"&amp;ABS(T609),ABS(T609)),CONCATENATE(LEFT(V609,1),RIGHT(V609,1))), G609, H609)</f>
        <v>MR70378516800</v>
      </c>
      <c r="F609" s="84" t="str">
        <f t="shared" si="175"/>
        <v>MR70378516800</v>
      </c>
      <c r="G609" s="83"/>
      <c r="H609" s="83"/>
      <c r="I609" s="81" t="s">
        <v>4470</v>
      </c>
      <c r="J609" s="299">
        <v>44159</v>
      </c>
      <c r="K609" s="78" t="s">
        <v>1230</v>
      </c>
      <c r="L609" s="328">
        <v>366</v>
      </c>
      <c r="M609" s="85">
        <f t="shared" si="176"/>
        <v>366</v>
      </c>
      <c r="N609" s="630"/>
      <c r="O609" s="74">
        <v>17</v>
      </c>
      <c r="P609" s="74">
        <v>8.5</v>
      </c>
      <c r="Q609" s="92" t="str">
        <f t="shared" si="178"/>
        <v>6x135</v>
      </c>
      <c r="R609" s="74">
        <v>6</v>
      </c>
      <c r="S609" s="74">
        <v>135</v>
      </c>
      <c r="T609" s="74">
        <v>0</v>
      </c>
      <c r="U609" s="68">
        <v>4.8</v>
      </c>
      <c r="V609" s="93" t="s">
        <v>85</v>
      </c>
      <c r="W609" s="77">
        <v>87</v>
      </c>
      <c r="X609" s="76">
        <v>26.9</v>
      </c>
      <c r="Y609" s="47">
        <v>2650</v>
      </c>
      <c r="Z609" s="81" t="s">
        <v>2516</v>
      </c>
      <c r="AA609" s="71" t="s">
        <v>2850</v>
      </c>
      <c r="AB609" s="47" t="str">
        <f t="shared" si="173"/>
        <v>17x8.5, 6x135, 0 OS, 2650 lbs</v>
      </c>
      <c r="AC609" s="74" t="s">
        <v>3940</v>
      </c>
      <c r="AD609" s="46" t="str">
        <f>IF(AC609="N/A","None",VLOOKUP(AC609,ACCESSORIES!F:N,9,FALSE))</f>
        <v>Snap In</v>
      </c>
      <c r="AE609" s="82">
        <f>_xlfn.IFNA(VLOOKUP(AC609,ACCESSORIES!F:J,5,FALSE),"N/A")</f>
        <v>22</v>
      </c>
      <c r="AF609" s="80" t="s">
        <v>85</v>
      </c>
      <c r="AG609" s="14" t="s">
        <v>85</v>
      </c>
      <c r="AH609" s="14" t="s">
        <v>85</v>
      </c>
      <c r="AI609" s="14" t="s">
        <v>85</v>
      </c>
      <c r="AJ609" s="9" t="str">
        <f>_xlfn.IFNA(VLOOKUP(AI609,ACCESSORIES!F:J,5,FALSE),"N/A")</f>
        <v>N/A</v>
      </c>
      <c r="AK609" s="92" t="s">
        <v>236</v>
      </c>
      <c r="AL609" s="74" t="s">
        <v>85</v>
      </c>
      <c r="AM609" s="38" t="str">
        <f>_xlfn.IFNA(VLOOKUP(AL609,ACCESSORIES!F:J,5,FALSE),"N/A")</f>
        <v>N/A</v>
      </c>
      <c r="AN609" s="74" t="s">
        <v>85</v>
      </c>
      <c r="AO609" s="75">
        <v>16.2</v>
      </c>
      <c r="AP609" s="75">
        <v>60</v>
      </c>
      <c r="AQ609" s="74">
        <v>175</v>
      </c>
      <c r="AR609" s="34">
        <v>3</v>
      </c>
      <c r="AS609" s="34">
        <v>14.9</v>
      </c>
      <c r="AT609" s="34">
        <v>35</v>
      </c>
      <c r="AU609" s="34">
        <v>48</v>
      </c>
      <c r="AV609" s="34">
        <v>209.5</v>
      </c>
      <c r="AW609" s="34">
        <v>203</v>
      </c>
      <c r="AX609" s="384">
        <v>82.6</v>
      </c>
      <c r="AY609" s="382">
        <v>31.59</v>
      </c>
      <c r="AZ609" s="382">
        <v>39.9</v>
      </c>
      <c r="BA609" s="49">
        <v>30</v>
      </c>
      <c r="BB609" s="48">
        <f t="shared" si="179"/>
        <v>1.18</v>
      </c>
      <c r="BC609" s="3" t="s">
        <v>85</v>
      </c>
      <c r="BD609" s="412" t="str">
        <f>_xlfn.IFNA(VLOOKUP(BC609,ACCESSORIES!F:J,5,FALSE),"N/A")</f>
        <v>N/A</v>
      </c>
      <c r="BE609" s="3" t="s">
        <v>85</v>
      </c>
      <c r="BF609" s="412" t="str">
        <f>_xlfn.IFNA(VLOOKUP(BE609,ACCESSORIES!F:J,5,FALSE),"N/A")</f>
        <v>N/A</v>
      </c>
      <c r="BG609" s="70">
        <v>32</v>
      </c>
      <c r="BH609" s="50">
        <v>20.236220472440898</v>
      </c>
      <c r="BI609" s="50">
        <v>20.236220472440898</v>
      </c>
      <c r="BJ609" s="50">
        <v>11.417322834645701</v>
      </c>
      <c r="BK609" s="357">
        <f t="shared" si="180"/>
        <v>7.6616839999999839E-2</v>
      </c>
      <c r="BL609" s="73">
        <v>36</v>
      </c>
      <c r="BM609" s="107" t="s">
        <v>10367</v>
      </c>
      <c r="BN609" s="46" t="s">
        <v>3891</v>
      </c>
      <c r="BO609" s="74" t="s">
        <v>4730</v>
      </c>
      <c r="BP609" s="74" t="s">
        <v>3907</v>
      </c>
      <c r="BQ609" s="74" t="s">
        <v>4615</v>
      </c>
      <c r="BR609" s="74" t="s">
        <v>2734</v>
      </c>
      <c r="BS609" s="74" t="s">
        <v>4116</v>
      </c>
      <c r="BT609" s="74" t="s">
        <v>5141</v>
      </c>
      <c r="BU609" s="74" t="s">
        <v>5127</v>
      </c>
      <c r="BV609" s="74" t="s">
        <v>4101</v>
      </c>
      <c r="BW609" s="74" t="s">
        <v>3909</v>
      </c>
      <c r="BX609" s="74"/>
      <c r="BY609" s="300" t="s">
        <v>6327</v>
      </c>
      <c r="BZ609" s="356" t="s">
        <v>8335</v>
      </c>
      <c r="CA609" s="300" t="s">
        <v>6329</v>
      </c>
      <c r="CB609" s="356" t="s">
        <v>8334</v>
      </c>
      <c r="CC609" s="86" t="str">
        <f t="shared" si="190"/>
        <v>MR703 Bead Grip, 17x8.5, 0mm Offset, 6x135, 87mm Centerbore, Gloss Titanium</v>
      </c>
      <c r="CD609" s="74" t="s">
        <v>3719</v>
      </c>
      <c r="CE609" s="74" t="s">
        <v>3720</v>
      </c>
      <c r="CF609" s="74" t="str">
        <f t="shared" si="174"/>
        <v>TRAIL (7XX)</v>
      </c>
    </row>
    <row r="610" spans="1:84" s="36" customFormat="1" ht="15" customHeight="1">
      <c r="A610" s="22">
        <f t="shared" si="177"/>
        <v>608</v>
      </c>
      <c r="B610" s="3" t="s">
        <v>84</v>
      </c>
      <c r="C610" s="92" t="s">
        <v>1247</v>
      </c>
      <c r="D610" s="74" t="s">
        <v>5484</v>
      </c>
      <c r="E610" s="84" t="str">
        <f>CONCATENATE(LEFT(D610,5),VLOOKUP(CONCATENATE(O610,"x",P610),'WHEEL PART NUMBER GUIDE'!$B$9:$C$51,2,FALSE),VLOOKUP(CONCATENATE(Q610, W610), 'WHEEL PART NUMBER GUIDE'!$Q$6:$R$98, 2, FALSE),VLOOKUP(Z610,'WHEEL PART NUMBER GUIDE'!$J$8:$K$54,2, FALSE),IF(V610="N/A",IF(ABS(T610)&lt;10,"0"&amp;ABS(T610),ABS(T610)),CONCATENATE(LEFT(V610,1),RIGHT(V610,1))), G610, H610)</f>
        <v>MR70378516300</v>
      </c>
      <c r="F610" s="84" t="str">
        <f t="shared" si="175"/>
        <v>MR70378516300</v>
      </c>
      <c r="G610" s="83"/>
      <c r="H610" s="83"/>
      <c r="I610" s="81" t="s">
        <v>6532</v>
      </c>
      <c r="J610" s="299">
        <v>45036.400030092591</v>
      </c>
      <c r="K610" s="78" t="s">
        <v>1230</v>
      </c>
      <c r="L610" s="328">
        <v>366</v>
      </c>
      <c r="M610" s="85">
        <f t="shared" si="176"/>
        <v>366</v>
      </c>
      <c r="N610" s="630"/>
      <c r="O610" s="74">
        <v>17</v>
      </c>
      <c r="P610" s="74">
        <v>8.5</v>
      </c>
      <c r="Q610" s="92" t="str">
        <f t="shared" si="178"/>
        <v>6x135</v>
      </c>
      <c r="R610" s="74">
        <v>6</v>
      </c>
      <c r="S610" s="74">
        <v>135</v>
      </c>
      <c r="T610" s="74">
        <v>0</v>
      </c>
      <c r="U610" s="68">
        <v>4.8</v>
      </c>
      <c r="V610" s="93" t="s">
        <v>85</v>
      </c>
      <c r="W610" s="77">
        <v>87</v>
      </c>
      <c r="X610" s="76">
        <v>26.9</v>
      </c>
      <c r="Y610" s="47">
        <v>2650</v>
      </c>
      <c r="Z610" s="81" t="s">
        <v>5147</v>
      </c>
      <c r="AA610" s="71" t="s">
        <v>173</v>
      </c>
      <c r="AB610" s="47" t="str">
        <f t="shared" si="173"/>
        <v>17x8.5, 6x135, 0 OS, 2650 lbs</v>
      </c>
      <c r="AC610" s="74" t="s">
        <v>7162</v>
      </c>
      <c r="AD610" s="46" t="str">
        <f>IF(AC610="N/A","None",VLOOKUP(AC610,ACCESSORIES!F:N,9,FALSE))</f>
        <v>Snap In</v>
      </c>
      <c r="AE610" s="82">
        <f>_xlfn.IFNA(VLOOKUP(AC610,ACCESSORIES!F:J,5,FALSE),"N/A")</f>
        <v>22</v>
      </c>
      <c r="AF610" s="80" t="s">
        <v>85</v>
      </c>
      <c r="AG610" s="14" t="s">
        <v>85</v>
      </c>
      <c r="AH610" s="14" t="s">
        <v>85</v>
      </c>
      <c r="AI610" s="14" t="s">
        <v>85</v>
      </c>
      <c r="AJ610" s="9" t="str">
        <f>_xlfn.IFNA(VLOOKUP(AI610,ACCESSORIES!F:J,5,FALSE),"N/A")</f>
        <v>N/A</v>
      </c>
      <c r="AK610" s="92" t="s">
        <v>236</v>
      </c>
      <c r="AL610" s="74" t="s">
        <v>85</v>
      </c>
      <c r="AM610" s="38" t="str">
        <f>_xlfn.IFNA(VLOOKUP(AL610,ACCESSORIES!F:J,5,FALSE),"N/A")</f>
        <v>N/A</v>
      </c>
      <c r="AN610" s="74" t="s">
        <v>85</v>
      </c>
      <c r="AO610" s="75">
        <v>16.2</v>
      </c>
      <c r="AP610" s="75">
        <v>60</v>
      </c>
      <c r="AQ610" s="74">
        <v>175</v>
      </c>
      <c r="AR610" s="34">
        <v>3</v>
      </c>
      <c r="AS610" s="34">
        <v>14.9</v>
      </c>
      <c r="AT610" s="34">
        <v>35</v>
      </c>
      <c r="AU610" s="34">
        <v>48</v>
      </c>
      <c r="AV610" s="34">
        <v>209.5</v>
      </c>
      <c r="AW610" s="34">
        <v>203</v>
      </c>
      <c r="AX610" s="384">
        <v>82.6</v>
      </c>
      <c r="AY610" s="382">
        <v>31.59</v>
      </c>
      <c r="AZ610" s="382">
        <v>39.9</v>
      </c>
      <c r="BA610" s="49">
        <v>30</v>
      </c>
      <c r="BB610" s="48">
        <f t="shared" si="179"/>
        <v>1.18</v>
      </c>
      <c r="BC610" s="3" t="s">
        <v>85</v>
      </c>
      <c r="BD610" s="412" t="str">
        <f>_xlfn.IFNA(VLOOKUP(BC610,ACCESSORIES!F:J,5,FALSE),"N/A")</f>
        <v>N/A</v>
      </c>
      <c r="BE610" s="3" t="s">
        <v>85</v>
      </c>
      <c r="BF610" s="412" t="str">
        <f>_xlfn.IFNA(VLOOKUP(BE610,ACCESSORIES!F:J,5,FALSE),"N/A")</f>
        <v>N/A</v>
      </c>
      <c r="BG610" s="70">
        <v>32</v>
      </c>
      <c r="BH610" s="50">
        <v>20.236220472440898</v>
      </c>
      <c r="BI610" s="50">
        <v>20.236220472440898</v>
      </c>
      <c r="BJ610" s="50">
        <v>11.417322834645701</v>
      </c>
      <c r="BK610" s="357">
        <f t="shared" si="180"/>
        <v>7.6616839999999839E-2</v>
      </c>
      <c r="BL610" s="73">
        <v>36</v>
      </c>
      <c r="BM610" s="107" t="s">
        <v>10367</v>
      </c>
      <c r="BN610" s="46" t="s">
        <v>3891</v>
      </c>
      <c r="BO610" s="74" t="s">
        <v>4730</v>
      </c>
      <c r="BP610" s="74" t="s">
        <v>3907</v>
      </c>
      <c r="BQ610" s="74" t="s">
        <v>4615</v>
      </c>
      <c r="BR610" s="74" t="s">
        <v>2734</v>
      </c>
      <c r="BS610" s="74" t="s">
        <v>4116</v>
      </c>
      <c r="BT610" s="74" t="s">
        <v>5141</v>
      </c>
      <c r="BU610" s="74" t="s">
        <v>5127</v>
      </c>
      <c r="BV610" s="74" t="s">
        <v>4101</v>
      </c>
      <c r="BW610" s="74" t="s">
        <v>3909</v>
      </c>
      <c r="BX610" s="74"/>
      <c r="BY610" s="300" t="s">
        <v>8342</v>
      </c>
      <c r="BZ610" s="356" t="s">
        <v>8343</v>
      </c>
      <c r="CA610" s="300" t="s">
        <v>8344</v>
      </c>
      <c r="CB610" s="356" t="s">
        <v>8345</v>
      </c>
      <c r="CC610" s="86" t="str">
        <f t="shared" si="190"/>
        <v>MR703 Bead Grip, 17x8.5, 0mm Offset, 6x135, 87mm Centerbore, Machined - Clear Coat</v>
      </c>
      <c r="CD610" s="74" t="s">
        <v>3719</v>
      </c>
      <c r="CE610" s="74" t="s">
        <v>3720</v>
      </c>
      <c r="CF610" s="74" t="str">
        <f t="shared" si="174"/>
        <v>TRAIL (7XX)</v>
      </c>
    </row>
    <row r="611" spans="1:84" s="36" customFormat="1" ht="15" customHeight="1">
      <c r="A611" s="22">
        <f t="shared" si="177"/>
        <v>609</v>
      </c>
      <c r="B611" s="3" t="s">
        <v>84</v>
      </c>
      <c r="C611" s="92" t="s">
        <v>1247</v>
      </c>
      <c r="D611" s="74" t="s">
        <v>5484</v>
      </c>
      <c r="E611" s="84" t="str">
        <f>CONCATENATE(LEFT(D611,5),VLOOKUP(CONCATENATE(O611,"x",P611),'WHEEL PART NUMBER GUIDE'!$B$9:$C$51,2,FALSE),VLOOKUP(CONCATENATE(Q611, W611), 'WHEEL PART NUMBER GUIDE'!$Q$6:$R$98, 2, FALSE),VLOOKUP(Z611,'WHEEL PART NUMBER GUIDE'!$J$8:$K$54,2, FALSE),IF(V611="N/A",IF(ABS(T611)&lt;10,"0"&amp;ABS(T611),ABS(T611)),CONCATENATE(LEFT(V611,1),RIGHT(V611,1))), G611, H611)</f>
        <v>MR70378560500</v>
      </c>
      <c r="F611" s="84" t="str">
        <f t="shared" si="175"/>
        <v>MR70378560500</v>
      </c>
      <c r="G611" s="83"/>
      <c r="H611" s="83"/>
      <c r="I611" s="81" t="s">
        <v>3988</v>
      </c>
      <c r="J611" s="299">
        <v>43677.659923368054</v>
      </c>
      <c r="K611" s="78" t="s">
        <v>1230</v>
      </c>
      <c r="L611" s="328">
        <v>366</v>
      </c>
      <c r="M611" s="85">
        <f t="shared" si="176"/>
        <v>366</v>
      </c>
      <c r="N611" s="630"/>
      <c r="O611" s="74">
        <v>17</v>
      </c>
      <c r="P611" s="74">
        <v>8.5</v>
      </c>
      <c r="Q611" s="92" t="str">
        <f t="shared" si="178"/>
        <v>6x5.5</v>
      </c>
      <c r="R611" s="74">
        <v>6</v>
      </c>
      <c r="S611" s="74">
        <v>5.5</v>
      </c>
      <c r="T611" s="74">
        <v>0</v>
      </c>
      <c r="U611" s="68">
        <v>4.8</v>
      </c>
      <c r="V611" s="93" t="s">
        <v>85</v>
      </c>
      <c r="W611" s="77">
        <v>106.25</v>
      </c>
      <c r="X611" s="76">
        <v>26.808211081681112</v>
      </c>
      <c r="Y611" s="47">
        <v>2650</v>
      </c>
      <c r="Z611" s="81" t="s">
        <v>2165</v>
      </c>
      <c r="AA611" s="72" t="s">
        <v>2845</v>
      </c>
      <c r="AB611" s="47" t="str">
        <f t="shared" ref="AB611:AB685" si="191">_xlfn.CONCAT(O611,"x",P611,","," ",Q611,","," ",T611," ","OS",","," ",Y611," lbs")</f>
        <v>17x8.5, 6x5.5, 0 OS, 2650 lbs</v>
      </c>
      <c r="AC611" s="74" t="s">
        <v>3941</v>
      </c>
      <c r="AD611" s="46" t="str">
        <f>IF(AC611="N/A","None",VLOOKUP(AC611,ACCESSORIES!F:N,9,FALSE))</f>
        <v>Snap In</v>
      </c>
      <c r="AE611" s="82">
        <f>_xlfn.IFNA(VLOOKUP(AC611,ACCESSORIES!F:J,5,FALSE),"N/A")</f>
        <v>22</v>
      </c>
      <c r="AF611" s="80" t="s">
        <v>85</v>
      </c>
      <c r="AG611" s="14" t="s">
        <v>85</v>
      </c>
      <c r="AH611" s="14" t="s">
        <v>85</v>
      </c>
      <c r="AI611" s="14" t="s">
        <v>85</v>
      </c>
      <c r="AJ611" s="9" t="str">
        <f>_xlfn.IFNA(VLOOKUP(AI611,ACCESSORIES!F:J,5,FALSE),"N/A")</f>
        <v>N/A</v>
      </c>
      <c r="AK611" s="92" t="s">
        <v>236</v>
      </c>
      <c r="AL611" s="75" t="s">
        <v>1649</v>
      </c>
      <c r="AM611" s="38">
        <f>_xlfn.IFNA(VLOOKUP(AL611,ACCESSORIES!F:J,5,FALSE),"N/A")</f>
        <v>2.75</v>
      </c>
      <c r="AN611" s="3">
        <v>78.3</v>
      </c>
      <c r="AO611" s="75">
        <v>16.2</v>
      </c>
      <c r="AP611" s="75">
        <v>60</v>
      </c>
      <c r="AQ611" s="74">
        <v>175</v>
      </c>
      <c r="AR611" s="34">
        <v>3</v>
      </c>
      <c r="AS611" s="34">
        <v>14.9</v>
      </c>
      <c r="AT611" s="34">
        <v>35</v>
      </c>
      <c r="AU611" s="34">
        <v>48</v>
      </c>
      <c r="AV611" s="34">
        <v>209.5</v>
      </c>
      <c r="AW611" s="34">
        <v>203</v>
      </c>
      <c r="AX611" s="384">
        <v>103.35</v>
      </c>
      <c r="AY611" s="382">
        <v>31.59</v>
      </c>
      <c r="AZ611" s="382">
        <v>37.9</v>
      </c>
      <c r="BA611" s="49">
        <v>30</v>
      </c>
      <c r="BB611" s="48">
        <f t="shared" si="179"/>
        <v>1.18</v>
      </c>
      <c r="BC611" s="3" t="s">
        <v>85</v>
      </c>
      <c r="BD611" s="412" t="str">
        <f>_xlfn.IFNA(VLOOKUP(BC611,ACCESSORIES!F:J,5,FALSE),"N/A")</f>
        <v>N/A</v>
      </c>
      <c r="BE611" s="3" t="s">
        <v>85</v>
      </c>
      <c r="BF611" s="412" t="str">
        <f>_xlfn.IFNA(VLOOKUP(BE611,ACCESSORIES!F:J,5,FALSE),"N/A")</f>
        <v>N/A</v>
      </c>
      <c r="BG611" s="70">
        <v>32</v>
      </c>
      <c r="BH611" s="50">
        <v>20.236220472440898</v>
      </c>
      <c r="BI611" s="50">
        <v>20.236220472440898</v>
      </c>
      <c r="BJ611" s="50">
        <v>11.417322834645701</v>
      </c>
      <c r="BK611" s="357">
        <f t="shared" si="180"/>
        <v>7.6616839999999839E-2</v>
      </c>
      <c r="BL611" s="73">
        <v>36</v>
      </c>
      <c r="BM611" s="107" t="s">
        <v>10367</v>
      </c>
      <c r="BN611" s="46" t="s">
        <v>3891</v>
      </c>
      <c r="BO611" s="74" t="s">
        <v>4730</v>
      </c>
      <c r="BP611" s="74" t="s">
        <v>3907</v>
      </c>
      <c r="BQ611" s="74" t="s">
        <v>4615</v>
      </c>
      <c r="BR611" s="74" t="s">
        <v>2734</v>
      </c>
      <c r="BS611" s="74" t="s">
        <v>4116</v>
      </c>
      <c r="BT611" s="74" t="s">
        <v>5141</v>
      </c>
      <c r="BU611" s="74" t="s">
        <v>5127</v>
      </c>
      <c r="BV611" s="74" t="s">
        <v>4101</v>
      </c>
      <c r="BW611" s="74" t="s">
        <v>3909</v>
      </c>
      <c r="BX611" s="74"/>
      <c r="BY611" s="300" t="s">
        <v>6306</v>
      </c>
      <c r="BZ611" s="356" t="s">
        <v>8301</v>
      </c>
      <c r="CA611" s="300" t="s">
        <v>6311</v>
      </c>
      <c r="CB611" s="356" t="s">
        <v>8302</v>
      </c>
      <c r="CC611" s="86" t="str">
        <f t="shared" si="190"/>
        <v>MR703 Bead Grip, 17x8.5, 0mm Offset, 6x5.5, 106.25mm Centerbore, Matte Black</v>
      </c>
      <c r="CD611" s="74" t="s">
        <v>3719</v>
      </c>
      <c r="CE611" s="74" t="s">
        <v>3720</v>
      </c>
      <c r="CF611" s="74" t="str">
        <f t="shared" si="174"/>
        <v>TRAIL (7XX)</v>
      </c>
    </row>
    <row r="612" spans="1:84" s="36" customFormat="1" ht="15" customHeight="1">
      <c r="A612" s="22">
        <f t="shared" si="177"/>
        <v>610</v>
      </c>
      <c r="B612" s="3" t="s">
        <v>84</v>
      </c>
      <c r="C612" s="92" t="s">
        <v>1247</v>
      </c>
      <c r="D612" s="74" t="s">
        <v>5484</v>
      </c>
      <c r="E612" s="84" t="str">
        <f>CONCATENATE(LEFT(D612,5),VLOOKUP(CONCATENATE(O612,"x",P612),'WHEEL PART NUMBER GUIDE'!$B$9:$C$51,2,FALSE),VLOOKUP(CONCATENATE(Q612, W612), 'WHEEL PART NUMBER GUIDE'!$Q$6:$R$98, 2, FALSE),VLOOKUP(Z612,'WHEEL PART NUMBER GUIDE'!$J$8:$K$54,2, FALSE),IF(V612="N/A",IF(ABS(T612)&lt;10,"0"&amp;ABS(T612),ABS(T612)),CONCATENATE(LEFT(V612,1),RIGHT(V612,1))), G612, H612)</f>
        <v>MR70378560900</v>
      </c>
      <c r="F612" s="84" t="str">
        <f t="shared" si="175"/>
        <v>MR70378560900</v>
      </c>
      <c r="G612" s="83"/>
      <c r="H612" s="83"/>
      <c r="I612" s="81" t="s">
        <v>3989</v>
      </c>
      <c r="J612" s="299">
        <v>43886</v>
      </c>
      <c r="K612" s="78" t="s">
        <v>1230</v>
      </c>
      <c r="L612" s="328">
        <v>366</v>
      </c>
      <c r="M612" s="85">
        <f t="shared" si="176"/>
        <v>366</v>
      </c>
      <c r="N612" s="630"/>
      <c r="O612" s="74">
        <v>17</v>
      </c>
      <c r="P612" s="74">
        <v>8.5</v>
      </c>
      <c r="Q612" s="92" t="str">
        <f t="shared" si="178"/>
        <v>6x5.5</v>
      </c>
      <c r="R612" s="74">
        <v>6</v>
      </c>
      <c r="S612" s="74">
        <v>5.5</v>
      </c>
      <c r="T612" s="74">
        <v>0</v>
      </c>
      <c r="U612" s="68">
        <v>4.8</v>
      </c>
      <c r="V612" s="93" t="s">
        <v>85</v>
      </c>
      <c r="W612" s="77">
        <v>106.25</v>
      </c>
      <c r="X612" s="76">
        <v>26.749421145098481</v>
      </c>
      <c r="Y612" s="47">
        <v>2650</v>
      </c>
      <c r="Z612" s="81" t="s">
        <v>2168</v>
      </c>
      <c r="AA612" s="71" t="s">
        <v>2846</v>
      </c>
      <c r="AB612" s="47" t="str">
        <f t="shared" si="191"/>
        <v>17x8.5, 6x5.5, 0 OS, 2650 lbs</v>
      </c>
      <c r="AC612" s="74" t="s">
        <v>3941</v>
      </c>
      <c r="AD612" s="46" t="str">
        <f>IF(AC612="N/A","None",VLOOKUP(AC612,ACCESSORIES!F:N,9,FALSE))</f>
        <v>Snap In</v>
      </c>
      <c r="AE612" s="82">
        <f>_xlfn.IFNA(VLOOKUP(AC612,ACCESSORIES!F:J,5,FALSE),"N/A")</f>
        <v>22</v>
      </c>
      <c r="AF612" s="80" t="s">
        <v>85</v>
      </c>
      <c r="AG612" s="14" t="s">
        <v>85</v>
      </c>
      <c r="AH612" s="14" t="s">
        <v>85</v>
      </c>
      <c r="AI612" s="14" t="s">
        <v>85</v>
      </c>
      <c r="AJ612" s="9" t="str">
        <f>_xlfn.IFNA(VLOOKUP(AI612,ACCESSORIES!F:J,5,FALSE),"N/A")</f>
        <v>N/A</v>
      </c>
      <c r="AK612" s="92" t="s">
        <v>236</v>
      </c>
      <c r="AL612" s="75" t="s">
        <v>1649</v>
      </c>
      <c r="AM612" s="38">
        <f>_xlfn.IFNA(VLOOKUP(AL612,ACCESSORIES!F:J,5,FALSE),"N/A")</f>
        <v>2.75</v>
      </c>
      <c r="AN612" s="3">
        <v>78.3</v>
      </c>
      <c r="AO612" s="75">
        <v>16.2</v>
      </c>
      <c r="AP612" s="75">
        <v>60</v>
      </c>
      <c r="AQ612" s="74">
        <v>175</v>
      </c>
      <c r="AR612" s="34">
        <v>3</v>
      </c>
      <c r="AS612" s="34">
        <v>14.9</v>
      </c>
      <c r="AT612" s="34">
        <v>35</v>
      </c>
      <c r="AU612" s="34">
        <v>48</v>
      </c>
      <c r="AV612" s="34">
        <v>209.5</v>
      </c>
      <c r="AW612" s="34">
        <v>203</v>
      </c>
      <c r="AX612" s="384">
        <v>103.35</v>
      </c>
      <c r="AY612" s="382">
        <v>31.59</v>
      </c>
      <c r="AZ612" s="382">
        <v>37.9</v>
      </c>
      <c r="BA612" s="49">
        <v>30</v>
      </c>
      <c r="BB612" s="48">
        <f t="shared" si="179"/>
        <v>1.18</v>
      </c>
      <c r="BC612" s="3" t="s">
        <v>85</v>
      </c>
      <c r="BD612" s="412" t="str">
        <f>_xlfn.IFNA(VLOOKUP(BC612,ACCESSORIES!F:J,5,FALSE),"N/A")</f>
        <v>N/A</v>
      </c>
      <c r="BE612" s="3" t="s">
        <v>85</v>
      </c>
      <c r="BF612" s="412" t="str">
        <f>_xlfn.IFNA(VLOOKUP(BE612,ACCESSORIES!F:J,5,FALSE),"N/A")</f>
        <v>N/A</v>
      </c>
      <c r="BG612" s="70">
        <v>32</v>
      </c>
      <c r="BH612" s="50">
        <v>20.236220472440898</v>
      </c>
      <c r="BI612" s="50">
        <v>20.236220472440898</v>
      </c>
      <c r="BJ612" s="50">
        <v>11.417322834645701</v>
      </c>
      <c r="BK612" s="357">
        <f t="shared" si="180"/>
        <v>7.6616839999999839E-2</v>
      </c>
      <c r="BL612" s="73">
        <v>36</v>
      </c>
      <c r="BM612" s="107" t="s">
        <v>10367</v>
      </c>
      <c r="BN612" s="46" t="s">
        <v>3891</v>
      </c>
      <c r="BO612" s="74" t="s">
        <v>4730</v>
      </c>
      <c r="BP612" s="74" t="s">
        <v>3907</v>
      </c>
      <c r="BQ612" s="74" t="s">
        <v>4615</v>
      </c>
      <c r="BR612" s="74" t="s">
        <v>2734</v>
      </c>
      <c r="BS612" s="74" t="s">
        <v>4116</v>
      </c>
      <c r="BT612" s="74" t="s">
        <v>5141</v>
      </c>
      <c r="BU612" s="74" t="s">
        <v>5127</v>
      </c>
      <c r="BV612" s="74" t="s">
        <v>4101</v>
      </c>
      <c r="BW612" s="74" t="s">
        <v>3909</v>
      </c>
      <c r="BX612" s="74"/>
      <c r="BY612" s="300" t="s">
        <v>6316</v>
      </c>
      <c r="BZ612" s="356" t="s">
        <v>8317</v>
      </c>
      <c r="CA612" s="300" t="s">
        <v>6321</v>
      </c>
      <c r="CB612" s="356" t="s">
        <v>8318</v>
      </c>
      <c r="CC612" s="86" t="str">
        <f t="shared" si="190"/>
        <v>MR703 Bead Grip, 17x8.5, 0mm Offset, 6x5.5, 106.25mm Centerbore, Method Bronze</v>
      </c>
      <c r="CD612" s="74" t="s">
        <v>3719</v>
      </c>
      <c r="CE612" s="74" t="s">
        <v>3720</v>
      </c>
      <c r="CF612" s="74" t="str">
        <f t="shared" si="174"/>
        <v>TRAIL (7XX)</v>
      </c>
    </row>
    <row r="613" spans="1:84" s="36" customFormat="1" ht="15" customHeight="1">
      <c r="A613" s="22">
        <f t="shared" si="177"/>
        <v>611</v>
      </c>
      <c r="B613" s="3" t="s">
        <v>84</v>
      </c>
      <c r="C613" s="92" t="s">
        <v>1247</v>
      </c>
      <c r="D613" s="74" t="s">
        <v>5484</v>
      </c>
      <c r="E613" s="84" t="str">
        <f>CONCATENATE(LEFT(D613,5),VLOOKUP(CONCATENATE(O613,"x",P613),'WHEEL PART NUMBER GUIDE'!$B$9:$C$51,2,FALSE),VLOOKUP(CONCATENATE(Q613, W613), 'WHEEL PART NUMBER GUIDE'!$Q$6:$R$98, 2, FALSE),VLOOKUP(Z613,'WHEEL PART NUMBER GUIDE'!$J$8:$K$54,2, FALSE),IF(V613="N/A",IF(ABS(T613)&lt;10,"0"&amp;ABS(T613),ABS(T613)),CONCATENATE(LEFT(V613,1),RIGHT(V613,1))), G613, H613)</f>
        <v>MR70378560800</v>
      </c>
      <c r="F613" s="84" t="str">
        <f t="shared" si="175"/>
        <v>MR70378560800</v>
      </c>
      <c r="G613" s="83"/>
      <c r="H613" s="83"/>
      <c r="I613" s="81" t="s">
        <v>4471</v>
      </c>
      <c r="J613" s="299">
        <v>44159</v>
      </c>
      <c r="K613" s="78" t="s">
        <v>1230</v>
      </c>
      <c r="L613" s="328">
        <v>366</v>
      </c>
      <c r="M613" s="85">
        <f t="shared" si="176"/>
        <v>366</v>
      </c>
      <c r="N613" s="630"/>
      <c r="O613" s="74">
        <v>17</v>
      </c>
      <c r="P613" s="74">
        <v>8.5</v>
      </c>
      <c r="Q613" s="92" t="str">
        <f t="shared" si="178"/>
        <v>6x5.5</v>
      </c>
      <c r="R613" s="74">
        <v>6</v>
      </c>
      <c r="S613" s="74">
        <v>5.5</v>
      </c>
      <c r="T613" s="74">
        <v>0</v>
      </c>
      <c r="U613" s="68">
        <v>4.8</v>
      </c>
      <c r="V613" s="93" t="s">
        <v>85</v>
      </c>
      <c r="W613" s="77">
        <v>106.25</v>
      </c>
      <c r="X613" s="76">
        <v>26.87</v>
      </c>
      <c r="Y613" s="47">
        <v>2650</v>
      </c>
      <c r="Z613" s="81" t="s">
        <v>2516</v>
      </c>
      <c r="AA613" s="71" t="s">
        <v>2850</v>
      </c>
      <c r="AB613" s="47" t="str">
        <f t="shared" si="191"/>
        <v>17x8.5, 6x5.5, 0 OS, 2650 lbs</v>
      </c>
      <c r="AC613" s="74" t="s">
        <v>3941</v>
      </c>
      <c r="AD613" s="46" t="str">
        <f>IF(AC613="N/A","None",VLOOKUP(AC613,ACCESSORIES!F:N,9,FALSE))</f>
        <v>Snap In</v>
      </c>
      <c r="AE613" s="82">
        <f>_xlfn.IFNA(VLOOKUP(AC613,ACCESSORIES!F:J,5,FALSE),"N/A")</f>
        <v>22</v>
      </c>
      <c r="AF613" s="80" t="s">
        <v>85</v>
      </c>
      <c r="AG613" s="14" t="s">
        <v>85</v>
      </c>
      <c r="AH613" s="14" t="s">
        <v>85</v>
      </c>
      <c r="AI613" s="14" t="s">
        <v>85</v>
      </c>
      <c r="AJ613" s="9" t="str">
        <f>_xlfn.IFNA(VLOOKUP(AI613,ACCESSORIES!F:J,5,FALSE),"N/A")</f>
        <v>N/A</v>
      </c>
      <c r="AK613" s="92" t="s">
        <v>236</v>
      </c>
      <c r="AL613" s="75" t="s">
        <v>1649</v>
      </c>
      <c r="AM613" s="38">
        <f>_xlfn.IFNA(VLOOKUP(AL613,ACCESSORIES!F:J,5,FALSE),"N/A")</f>
        <v>2.75</v>
      </c>
      <c r="AN613" s="3">
        <v>78.3</v>
      </c>
      <c r="AO613" s="75">
        <v>16.2</v>
      </c>
      <c r="AP613" s="75">
        <v>60</v>
      </c>
      <c r="AQ613" s="74">
        <v>175</v>
      </c>
      <c r="AR613" s="34">
        <v>3</v>
      </c>
      <c r="AS613" s="34">
        <v>14.9</v>
      </c>
      <c r="AT613" s="34">
        <v>35</v>
      </c>
      <c r="AU613" s="34">
        <v>48</v>
      </c>
      <c r="AV613" s="34">
        <v>209.5</v>
      </c>
      <c r="AW613" s="34">
        <v>203</v>
      </c>
      <c r="AX613" s="384">
        <v>103.35</v>
      </c>
      <c r="AY613" s="382">
        <v>31.59</v>
      </c>
      <c r="AZ613" s="382">
        <v>37.9</v>
      </c>
      <c r="BA613" s="49">
        <v>30</v>
      </c>
      <c r="BB613" s="48">
        <f t="shared" si="179"/>
        <v>1.18</v>
      </c>
      <c r="BC613" s="3" t="s">
        <v>85</v>
      </c>
      <c r="BD613" s="412" t="str">
        <f>_xlfn.IFNA(VLOOKUP(BC613,ACCESSORIES!F:J,5,FALSE),"N/A")</f>
        <v>N/A</v>
      </c>
      <c r="BE613" s="3" t="s">
        <v>85</v>
      </c>
      <c r="BF613" s="412" t="str">
        <f>_xlfn.IFNA(VLOOKUP(BE613,ACCESSORIES!F:J,5,FALSE),"N/A")</f>
        <v>N/A</v>
      </c>
      <c r="BG613" s="70">
        <v>32</v>
      </c>
      <c r="BH613" s="50">
        <v>20.236220472440898</v>
      </c>
      <c r="BI613" s="50">
        <v>20.236220472440898</v>
      </c>
      <c r="BJ613" s="50">
        <v>11.417322834645701</v>
      </c>
      <c r="BK613" s="357">
        <f t="shared" si="180"/>
        <v>7.6616839999999839E-2</v>
      </c>
      <c r="BL613" s="73">
        <v>36</v>
      </c>
      <c r="BM613" s="107" t="s">
        <v>10367</v>
      </c>
      <c r="BN613" s="46" t="s">
        <v>3891</v>
      </c>
      <c r="BO613" s="74" t="s">
        <v>4730</v>
      </c>
      <c r="BP613" s="74" t="s">
        <v>3907</v>
      </c>
      <c r="BQ613" s="74" t="s">
        <v>4615</v>
      </c>
      <c r="BR613" s="74" t="s">
        <v>2734</v>
      </c>
      <c r="BS613" s="74" t="s">
        <v>4116</v>
      </c>
      <c r="BT613" s="74" t="s">
        <v>5141</v>
      </c>
      <c r="BU613" s="74" t="s">
        <v>5127</v>
      </c>
      <c r="BV613" s="74" t="s">
        <v>4101</v>
      </c>
      <c r="BW613" s="74" t="s">
        <v>3909</v>
      </c>
      <c r="BX613" s="74"/>
      <c r="BY613" s="300" t="s">
        <v>6327</v>
      </c>
      <c r="BZ613" s="356" t="s">
        <v>8335</v>
      </c>
      <c r="CA613" s="300" t="s">
        <v>6329</v>
      </c>
      <c r="CB613" s="356" t="s">
        <v>8334</v>
      </c>
      <c r="CC613" s="86" t="str">
        <f t="shared" si="190"/>
        <v>MR703 Bead Grip, 17x8.5, 0mm Offset, 6x5.5, 106.25mm Centerbore, Gloss Titanium</v>
      </c>
      <c r="CD613" s="74" t="s">
        <v>3719</v>
      </c>
      <c r="CE613" s="74" t="s">
        <v>3720</v>
      </c>
      <c r="CF613" s="74" t="str">
        <f t="shared" si="174"/>
        <v>TRAIL (7XX)</v>
      </c>
    </row>
    <row r="614" spans="1:84" s="36" customFormat="1" ht="15" customHeight="1">
      <c r="A614" s="22">
        <f t="shared" si="177"/>
        <v>612</v>
      </c>
      <c r="B614" s="3" t="s">
        <v>84</v>
      </c>
      <c r="C614" s="92" t="s">
        <v>1247</v>
      </c>
      <c r="D614" s="74" t="s">
        <v>5484</v>
      </c>
      <c r="E614" s="84" t="str">
        <f>CONCATENATE(LEFT(D614,5),VLOOKUP(CONCATENATE(O614,"x",P614),'WHEEL PART NUMBER GUIDE'!$B$9:$C$51,2,FALSE),VLOOKUP(CONCATENATE(Q614, W614), 'WHEEL PART NUMBER GUIDE'!$Q$6:$R$98, 2, FALSE),VLOOKUP(Z614,'WHEEL PART NUMBER GUIDE'!$J$8:$K$54,2, FALSE),IF(V614="N/A",IF(ABS(T614)&lt;10,"0"&amp;ABS(T614),ABS(T614)),CONCATENATE(LEFT(V614,1),RIGHT(V614,1))), G614, H614)</f>
        <v>MR70378560300</v>
      </c>
      <c r="F614" s="84" t="str">
        <f t="shared" si="175"/>
        <v>MR70378560300</v>
      </c>
      <c r="G614" s="83"/>
      <c r="H614" s="83"/>
      <c r="I614" s="81" t="s">
        <v>6531</v>
      </c>
      <c r="J614" s="299">
        <v>45036.400030254626</v>
      </c>
      <c r="K614" s="78" t="s">
        <v>1230</v>
      </c>
      <c r="L614" s="328">
        <v>366</v>
      </c>
      <c r="M614" s="85">
        <f t="shared" si="176"/>
        <v>366</v>
      </c>
      <c r="N614" s="630"/>
      <c r="O614" s="74">
        <v>17</v>
      </c>
      <c r="P614" s="74">
        <v>8.5</v>
      </c>
      <c r="Q614" s="92" t="str">
        <f t="shared" si="178"/>
        <v>6x5.5</v>
      </c>
      <c r="R614" s="74">
        <v>6</v>
      </c>
      <c r="S614" s="74">
        <v>5.5</v>
      </c>
      <c r="T614" s="74">
        <v>0</v>
      </c>
      <c r="U614" s="68">
        <v>4.8</v>
      </c>
      <c r="V614" s="93" t="s">
        <v>85</v>
      </c>
      <c r="W614" s="77">
        <v>106.25</v>
      </c>
      <c r="X614" s="76">
        <v>26.9</v>
      </c>
      <c r="Y614" s="47">
        <v>2650</v>
      </c>
      <c r="Z614" s="81" t="s">
        <v>5147</v>
      </c>
      <c r="AA614" s="71" t="s">
        <v>173</v>
      </c>
      <c r="AB614" s="47" t="str">
        <f t="shared" si="191"/>
        <v>17x8.5, 6x5.5, 0 OS, 2650 lbs</v>
      </c>
      <c r="AC614" s="74" t="s">
        <v>7163</v>
      </c>
      <c r="AD614" s="46" t="str">
        <f>IF(AC614="N/A","None",VLOOKUP(AC614,ACCESSORIES!F:N,9,FALSE))</f>
        <v>Snap In</v>
      </c>
      <c r="AE614" s="82">
        <f>_xlfn.IFNA(VLOOKUP(AC614,ACCESSORIES!F:J,5,FALSE),"N/A")</f>
        <v>22</v>
      </c>
      <c r="AF614" s="80" t="s">
        <v>85</v>
      </c>
      <c r="AG614" s="14" t="s">
        <v>85</v>
      </c>
      <c r="AH614" s="14" t="s">
        <v>85</v>
      </c>
      <c r="AI614" s="14" t="s">
        <v>85</v>
      </c>
      <c r="AJ614" s="9" t="str">
        <f>_xlfn.IFNA(VLOOKUP(AI614,ACCESSORIES!F:J,5,FALSE),"N/A")</f>
        <v>N/A</v>
      </c>
      <c r="AK614" s="92" t="s">
        <v>236</v>
      </c>
      <c r="AL614" s="75" t="s">
        <v>1649</v>
      </c>
      <c r="AM614" s="38">
        <f>_xlfn.IFNA(VLOOKUP(AL614,ACCESSORIES!F:J,5,FALSE),"N/A")</f>
        <v>2.75</v>
      </c>
      <c r="AN614" s="3">
        <v>78.3</v>
      </c>
      <c r="AO614" s="75">
        <v>16.2</v>
      </c>
      <c r="AP614" s="75">
        <v>60</v>
      </c>
      <c r="AQ614" s="74">
        <v>175</v>
      </c>
      <c r="AR614" s="34">
        <v>3</v>
      </c>
      <c r="AS614" s="34">
        <v>14.9</v>
      </c>
      <c r="AT614" s="34">
        <v>35</v>
      </c>
      <c r="AU614" s="34">
        <v>48</v>
      </c>
      <c r="AV614" s="34">
        <v>209.5</v>
      </c>
      <c r="AW614" s="34">
        <v>203</v>
      </c>
      <c r="AX614" s="384">
        <v>103.35</v>
      </c>
      <c r="AY614" s="382">
        <v>31.59</v>
      </c>
      <c r="AZ614" s="382">
        <v>37.9</v>
      </c>
      <c r="BA614" s="49">
        <v>30</v>
      </c>
      <c r="BB614" s="48">
        <f t="shared" si="179"/>
        <v>1.18</v>
      </c>
      <c r="BC614" s="3" t="s">
        <v>85</v>
      </c>
      <c r="BD614" s="412" t="str">
        <f>_xlfn.IFNA(VLOOKUP(BC614,ACCESSORIES!F:J,5,FALSE),"N/A")</f>
        <v>N/A</v>
      </c>
      <c r="BE614" s="3" t="s">
        <v>85</v>
      </c>
      <c r="BF614" s="412" t="str">
        <f>_xlfn.IFNA(VLOOKUP(BE614,ACCESSORIES!F:J,5,FALSE),"N/A")</f>
        <v>N/A</v>
      </c>
      <c r="BG614" s="70">
        <v>32</v>
      </c>
      <c r="BH614" s="50">
        <v>20.236220472440898</v>
      </c>
      <c r="BI614" s="50">
        <v>20.236220472440898</v>
      </c>
      <c r="BJ614" s="50">
        <v>11.417322834645701</v>
      </c>
      <c r="BK614" s="357">
        <f t="shared" si="180"/>
        <v>7.6616839999999839E-2</v>
      </c>
      <c r="BL614" s="73">
        <v>36</v>
      </c>
      <c r="BM614" s="107" t="s">
        <v>10367</v>
      </c>
      <c r="BN614" s="46" t="s">
        <v>3891</v>
      </c>
      <c r="BO614" s="74" t="s">
        <v>4730</v>
      </c>
      <c r="BP614" s="74" t="s">
        <v>3907</v>
      </c>
      <c r="BQ614" s="74" t="s">
        <v>4615</v>
      </c>
      <c r="BR614" s="74" t="s">
        <v>2734</v>
      </c>
      <c r="BS614" s="74" t="s">
        <v>4116</v>
      </c>
      <c r="BT614" s="74" t="s">
        <v>5141</v>
      </c>
      <c r="BU614" s="74" t="s">
        <v>5127</v>
      </c>
      <c r="BV614" s="74" t="s">
        <v>4101</v>
      </c>
      <c r="BW614" s="74" t="s">
        <v>3909</v>
      </c>
      <c r="BX614" s="74"/>
      <c r="BY614" s="300" t="s">
        <v>8342</v>
      </c>
      <c r="BZ614" s="356" t="s">
        <v>8343</v>
      </c>
      <c r="CA614" s="300" t="s">
        <v>8344</v>
      </c>
      <c r="CB614" s="356" t="s">
        <v>8345</v>
      </c>
      <c r="CC614" s="86" t="str">
        <f t="shared" si="190"/>
        <v>MR703 Bead Grip, 17x8.5, 0mm Offset, 6x5.5, 106.25mm Centerbore, Machined - Clear Coat</v>
      </c>
      <c r="CD614" s="74" t="s">
        <v>3719</v>
      </c>
      <c r="CE614" s="74" t="s">
        <v>3720</v>
      </c>
      <c r="CF614" s="74" t="str">
        <f t="shared" si="174"/>
        <v>TRAIL (7XX)</v>
      </c>
    </row>
    <row r="615" spans="1:84" s="36" customFormat="1" ht="15" customHeight="1">
      <c r="A615" s="22">
        <f t="shared" si="177"/>
        <v>613</v>
      </c>
      <c r="B615" s="3" t="s">
        <v>84</v>
      </c>
      <c r="C615" s="92" t="s">
        <v>1247</v>
      </c>
      <c r="D615" s="74" t="s">
        <v>5484</v>
      </c>
      <c r="E615" s="84" t="str">
        <f>CONCATENATE(LEFT(D615,5),VLOOKUP(CONCATENATE(O615,"x",P615),'WHEEL PART NUMBER GUIDE'!$B$9:$C$51,2,FALSE),VLOOKUP(CONCATENATE(Q615, W615), 'WHEEL PART NUMBER GUIDE'!$Q$6:$R$98, 2, FALSE),VLOOKUP(Z615,'WHEEL PART NUMBER GUIDE'!$J$8:$K$54,2, FALSE),IF(V615="N/A",IF(ABS(T615)&lt;10,"0"&amp;ABS(T615),ABS(T615)),CONCATENATE(LEFT(V615,1),RIGHT(V615,1))), G615, H615)</f>
        <v>MR70378580500</v>
      </c>
      <c r="F615" s="84" t="str">
        <f t="shared" si="175"/>
        <v>MR70378580500</v>
      </c>
      <c r="G615" s="83"/>
      <c r="H615" s="83"/>
      <c r="I615" s="81" t="s">
        <v>3990</v>
      </c>
      <c r="J615" s="299">
        <v>43677.661770833336</v>
      </c>
      <c r="K615" s="78" t="s">
        <v>1230</v>
      </c>
      <c r="L615" s="328">
        <v>387</v>
      </c>
      <c r="M615" s="85">
        <f t="shared" si="176"/>
        <v>387</v>
      </c>
      <c r="N615" s="630"/>
      <c r="O615" s="74">
        <v>17</v>
      </c>
      <c r="P615" s="74">
        <v>8.5</v>
      </c>
      <c r="Q615" s="92" t="str">
        <f t="shared" si="178"/>
        <v>8x6.5</v>
      </c>
      <c r="R615" s="74">
        <v>8</v>
      </c>
      <c r="S615" s="74">
        <v>6.5</v>
      </c>
      <c r="T615" s="74">
        <v>0</v>
      </c>
      <c r="U615" s="68">
        <v>4.8</v>
      </c>
      <c r="V615" s="93" t="s">
        <v>85</v>
      </c>
      <c r="W615" s="77">
        <v>130.81</v>
      </c>
      <c r="X615" s="76">
        <v>25.999849453669896</v>
      </c>
      <c r="Y615" s="47">
        <v>3640</v>
      </c>
      <c r="Z615" s="81" t="s">
        <v>2165</v>
      </c>
      <c r="AA615" s="72" t="s">
        <v>2845</v>
      </c>
      <c r="AB615" s="47" t="str">
        <f t="shared" si="191"/>
        <v>17x8.5, 8x6.5, 0 OS, 3640 lbs</v>
      </c>
      <c r="AC615" s="74" t="s">
        <v>3944</v>
      </c>
      <c r="AD615" s="46" t="str">
        <f>IF(AC615="N/A","None",VLOOKUP(AC615,ACCESSORIES!F:N,9,FALSE))</f>
        <v>Push Thru</v>
      </c>
      <c r="AE615" s="82">
        <f>_xlfn.IFNA(VLOOKUP(AC615,ACCESSORIES!F:J,5,FALSE),"N/A")</f>
        <v>33</v>
      </c>
      <c r="AF615" s="80" t="s">
        <v>85</v>
      </c>
      <c r="AG615" s="14" t="s">
        <v>85</v>
      </c>
      <c r="AH615" s="3" t="s">
        <v>2863</v>
      </c>
      <c r="AI615" s="14" t="s">
        <v>85</v>
      </c>
      <c r="AJ615" s="9" t="str">
        <f>_xlfn.IFNA(VLOOKUP(AI615,ACCESSORIES!F:J,5,FALSE),"N/A")</f>
        <v>N/A</v>
      </c>
      <c r="AK615" s="92" t="s">
        <v>237</v>
      </c>
      <c r="AL615" s="74" t="s">
        <v>85</v>
      </c>
      <c r="AM615" s="38" t="str">
        <f>_xlfn.IFNA(VLOOKUP(AL615,ACCESSORIES!F:J,5,FALSE),"N/A")</f>
        <v>N/A</v>
      </c>
      <c r="AN615" s="74" t="s">
        <v>85</v>
      </c>
      <c r="AO615" s="75">
        <v>16.2</v>
      </c>
      <c r="AP615" s="75">
        <v>60</v>
      </c>
      <c r="AQ615" s="74">
        <v>200</v>
      </c>
      <c r="AR615" s="34">
        <v>0</v>
      </c>
      <c r="AS615" s="34">
        <v>0</v>
      </c>
      <c r="AT615" s="34">
        <v>34</v>
      </c>
      <c r="AU615" s="34">
        <v>48</v>
      </c>
      <c r="AV615" s="34">
        <v>209.5</v>
      </c>
      <c r="AW615" s="34">
        <v>203</v>
      </c>
      <c r="AX615" s="384">
        <v>123.1</v>
      </c>
      <c r="AY615" s="382">
        <v>92</v>
      </c>
      <c r="AZ615" s="382">
        <v>92</v>
      </c>
      <c r="BA615" s="49">
        <v>30</v>
      </c>
      <c r="BB615" s="48">
        <f t="shared" si="179"/>
        <v>1.18</v>
      </c>
      <c r="BC615" s="3" t="s">
        <v>85</v>
      </c>
      <c r="BD615" s="412" t="str">
        <f>_xlfn.IFNA(VLOOKUP(BC615,ACCESSORIES!F:J,5,FALSE),"N/A")</f>
        <v>N/A</v>
      </c>
      <c r="BE615" s="3" t="s">
        <v>85</v>
      </c>
      <c r="BF615" s="412" t="str">
        <f>_xlfn.IFNA(VLOOKUP(BE615,ACCESSORIES!F:J,5,FALSE),"N/A")</f>
        <v>N/A</v>
      </c>
      <c r="BG615" s="70">
        <v>31</v>
      </c>
      <c r="BH615" s="50">
        <v>20.236220472440898</v>
      </c>
      <c r="BI615" s="50">
        <v>20.236220472440898</v>
      </c>
      <c r="BJ615" s="50">
        <v>11.417322834645701</v>
      </c>
      <c r="BK615" s="357">
        <f t="shared" si="180"/>
        <v>7.6616839999999839E-2</v>
      </c>
      <c r="BL615" s="73">
        <v>36</v>
      </c>
      <c r="BM615" s="107" t="s">
        <v>10367</v>
      </c>
      <c r="BN615" s="46" t="s">
        <v>3891</v>
      </c>
      <c r="BO615" s="74" t="s">
        <v>4730</v>
      </c>
      <c r="BP615" s="74" t="s">
        <v>3907</v>
      </c>
      <c r="BQ615" s="74" t="s">
        <v>4615</v>
      </c>
      <c r="BR615" s="74" t="s">
        <v>2734</v>
      </c>
      <c r="BS615" s="74" t="s">
        <v>4116</v>
      </c>
      <c r="BT615" s="74" t="s">
        <v>5141</v>
      </c>
      <c r="BU615" s="74" t="s">
        <v>5127</v>
      </c>
      <c r="BV615" s="74" t="s">
        <v>4101</v>
      </c>
      <c r="BW615" s="74" t="s">
        <v>3909</v>
      </c>
      <c r="BX615" s="74"/>
      <c r="BY615" s="300" t="s">
        <v>8300</v>
      </c>
      <c r="BZ615" s="356" t="s">
        <v>8309</v>
      </c>
      <c r="CA615" s="300" t="s">
        <v>8310</v>
      </c>
      <c r="CB615" s="356" t="s">
        <v>8311</v>
      </c>
      <c r="CC615" s="86" t="str">
        <f t="shared" si="190"/>
        <v>MR703 Bead Grip, 17x8.5, 0mm Offset, 8x6.5, 130.81mm Centerbore, Matte Black</v>
      </c>
      <c r="CD615" s="74" t="s">
        <v>3719</v>
      </c>
      <c r="CE615" s="74" t="s">
        <v>3720</v>
      </c>
      <c r="CF615" s="74" t="str">
        <f t="shared" ref="CF615:CF689" si="192">C615</f>
        <v>TRAIL (7XX)</v>
      </c>
    </row>
    <row r="616" spans="1:84" s="36" customFormat="1" ht="15" customHeight="1">
      <c r="A616" s="22">
        <f t="shared" si="177"/>
        <v>614</v>
      </c>
      <c r="B616" s="3" t="s">
        <v>84</v>
      </c>
      <c r="C616" s="92" t="s">
        <v>1247</v>
      </c>
      <c r="D616" s="74" t="s">
        <v>5484</v>
      </c>
      <c r="E616" s="84" t="str">
        <f>CONCATENATE(LEFT(D616,5),VLOOKUP(CONCATENATE(O616,"x",P616),'WHEEL PART NUMBER GUIDE'!$B$9:$C$51,2,FALSE),VLOOKUP(CONCATENATE(Q616, W616), 'WHEEL PART NUMBER GUIDE'!$Q$6:$R$98, 2, FALSE),VLOOKUP(Z616,'WHEEL PART NUMBER GUIDE'!$J$8:$K$54,2, FALSE),IF(V616="N/A",IF(ABS(T616)&lt;10,"0"&amp;ABS(T616),ABS(T616)),CONCATENATE(LEFT(V616,1),RIGHT(V616,1))), G616, H616)</f>
        <v>MR70378580300</v>
      </c>
      <c r="F616" s="84" t="str">
        <f t="shared" ref="F616:F689" si="193">E616</f>
        <v>MR70378580300</v>
      </c>
      <c r="G616" s="83"/>
      <c r="H616" s="83"/>
      <c r="I616" s="81" t="s">
        <v>6661</v>
      </c>
      <c r="J616" s="306">
        <v>45152.509229444448</v>
      </c>
      <c r="K616" s="78" t="s">
        <v>1230</v>
      </c>
      <c r="L616" s="328">
        <v>387</v>
      </c>
      <c r="M616" s="85">
        <f t="shared" si="176"/>
        <v>387</v>
      </c>
      <c r="N616" s="630"/>
      <c r="O616" s="74">
        <v>17</v>
      </c>
      <c r="P616" s="74">
        <v>8.5</v>
      </c>
      <c r="Q616" s="92" t="str">
        <f t="shared" si="178"/>
        <v>8x6.5</v>
      </c>
      <c r="R616" s="74">
        <v>8</v>
      </c>
      <c r="S616" s="74">
        <v>6.5</v>
      </c>
      <c r="T616" s="74">
        <v>0</v>
      </c>
      <c r="U616" s="68">
        <v>4.8</v>
      </c>
      <c r="V616" s="93" t="s">
        <v>85</v>
      </c>
      <c r="W616" s="77">
        <v>130.81</v>
      </c>
      <c r="X616" s="76">
        <v>26.5</v>
      </c>
      <c r="Y616" s="47">
        <v>3640</v>
      </c>
      <c r="Z616" s="81" t="s">
        <v>5147</v>
      </c>
      <c r="AA616" s="71" t="s">
        <v>173</v>
      </c>
      <c r="AB616" s="47" t="str">
        <f t="shared" si="191"/>
        <v>17x8.5, 8x6.5, 0 OS, 3640 lbs</v>
      </c>
      <c r="AC616" s="74" t="s">
        <v>7164</v>
      </c>
      <c r="AD616" s="46" t="str">
        <f>IF(AC616="N/A","None",VLOOKUP(AC616,ACCESSORIES!F:N,9,FALSE))</f>
        <v>Push Thru</v>
      </c>
      <c r="AE616" s="82">
        <f>_xlfn.IFNA(VLOOKUP(AC616,ACCESSORIES!F:J,5,FALSE),"N/A")</f>
        <v>33</v>
      </c>
      <c r="AF616" s="80" t="s">
        <v>85</v>
      </c>
      <c r="AG616" s="14" t="s">
        <v>85</v>
      </c>
      <c r="AH616" s="3" t="s">
        <v>2863</v>
      </c>
      <c r="AI616" s="14" t="s">
        <v>85</v>
      </c>
      <c r="AJ616" s="9" t="str">
        <f>_xlfn.IFNA(VLOOKUP(AI616,ACCESSORIES!F:J,5,FALSE),"N/A")</f>
        <v>N/A</v>
      </c>
      <c r="AK616" s="92" t="s">
        <v>237</v>
      </c>
      <c r="AL616" s="74" t="s">
        <v>85</v>
      </c>
      <c r="AM616" s="38" t="str">
        <f>_xlfn.IFNA(VLOOKUP(AL616,ACCESSORIES!F:J,5,FALSE),"N/A")</f>
        <v>N/A</v>
      </c>
      <c r="AN616" s="74" t="s">
        <v>85</v>
      </c>
      <c r="AO616" s="75">
        <v>16.2</v>
      </c>
      <c r="AP616" s="75">
        <v>60</v>
      </c>
      <c r="AQ616" s="74">
        <v>200</v>
      </c>
      <c r="AR616" s="34">
        <v>0</v>
      </c>
      <c r="AS616" s="34">
        <v>0</v>
      </c>
      <c r="AT616" s="34">
        <v>34</v>
      </c>
      <c r="AU616" s="34">
        <v>48</v>
      </c>
      <c r="AV616" s="34">
        <v>209.5</v>
      </c>
      <c r="AW616" s="34">
        <v>203</v>
      </c>
      <c r="AX616" s="384">
        <v>123.1</v>
      </c>
      <c r="AY616" s="382">
        <v>92</v>
      </c>
      <c r="AZ616" s="382">
        <v>92</v>
      </c>
      <c r="BA616" s="49">
        <v>30</v>
      </c>
      <c r="BB616" s="48">
        <f t="shared" si="179"/>
        <v>1.18</v>
      </c>
      <c r="BC616" s="3" t="s">
        <v>85</v>
      </c>
      <c r="BD616" s="412" t="str">
        <f>_xlfn.IFNA(VLOOKUP(BC616,ACCESSORIES!F:J,5,FALSE),"N/A")</f>
        <v>N/A</v>
      </c>
      <c r="BE616" s="3" t="s">
        <v>85</v>
      </c>
      <c r="BF616" s="412" t="str">
        <f>_xlfn.IFNA(VLOOKUP(BE616,ACCESSORIES!F:J,5,FALSE),"N/A")</f>
        <v>N/A</v>
      </c>
      <c r="BG616" s="70">
        <v>31</v>
      </c>
      <c r="BH616" s="50">
        <v>20.236220472440898</v>
      </c>
      <c r="BI616" s="50">
        <v>20.236220472440898</v>
      </c>
      <c r="BJ616" s="50">
        <v>11.417322834645701</v>
      </c>
      <c r="BK616" s="357">
        <f t="shared" si="180"/>
        <v>7.6616839999999839E-2</v>
      </c>
      <c r="BL616" s="73">
        <v>36</v>
      </c>
      <c r="BM616" s="107" t="s">
        <v>10367</v>
      </c>
      <c r="BN616" s="46" t="s">
        <v>3891</v>
      </c>
      <c r="BO616" s="74" t="s">
        <v>4730</v>
      </c>
      <c r="BP616" s="74" t="s">
        <v>3907</v>
      </c>
      <c r="BQ616" s="74" t="s">
        <v>4615</v>
      </c>
      <c r="BR616" s="74" t="s">
        <v>2734</v>
      </c>
      <c r="BS616" s="74" t="s">
        <v>4116</v>
      </c>
      <c r="BT616" s="74" t="s">
        <v>5141</v>
      </c>
      <c r="BU616" s="74" t="s">
        <v>5127</v>
      </c>
      <c r="BV616" s="74" t="s">
        <v>4101</v>
      </c>
      <c r="BW616" s="74" t="s">
        <v>3909</v>
      </c>
      <c r="BX616" s="74"/>
      <c r="BY616" s="300"/>
      <c r="BZ616" s="356"/>
      <c r="CA616" s="300" t="s">
        <v>8346</v>
      </c>
      <c r="CB616" s="356" t="s">
        <v>8347</v>
      </c>
      <c r="CC616" s="86" t="str">
        <f t="shared" si="190"/>
        <v>MR703 Bead Grip, 17x8.5, 0mm Offset, 8x6.5, 130.81mm Centerbore, Machined - Clear Coat</v>
      </c>
      <c r="CD616" s="74" t="s">
        <v>3719</v>
      </c>
      <c r="CE616" s="74" t="s">
        <v>3720</v>
      </c>
      <c r="CF616" s="74" t="str">
        <f t="shared" si="192"/>
        <v>TRAIL (7XX)</v>
      </c>
    </row>
    <row r="617" spans="1:84" s="36" customFormat="1" ht="15" customHeight="1">
      <c r="A617" s="22">
        <f t="shared" si="177"/>
        <v>615</v>
      </c>
      <c r="B617" s="3" t="s">
        <v>84</v>
      </c>
      <c r="C617" s="92" t="s">
        <v>1247</v>
      </c>
      <c r="D617" s="74" t="s">
        <v>5484</v>
      </c>
      <c r="E617" s="84" t="str">
        <f>CONCATENATE(LEFT(D617,5),VLOOKUP(CONCATENATE(O617,"x",P617),'WHEEL PART NUMBER GUIDE'!$B$9:$C$51,2,FALSE),VLOOKUP(CONCATENATE(Q617, W617), 'WHEEL PART NUMBER GUIDE'!$Q$6:$R$98, 2, FALSE),VLOOKUP(Z617,'WHEEL PART NUMBER GUIDE'!$J$8:$K$54,2, FALSE),IF(V617="N/A",IF(ABS(T617)&lt;10,"0"&amp;ABS(T617),ABS(T617)),CONCATENATE(LEFT(V617,1),RIGHT(V617,1))), G617, H617)</f>
        <v>MR70378587500</v>
      </c>
      <c r="F617" s="84" t="str">
        <f t="shared" si="193"/>
        <v>MR70378587500</v>
      </c>
      <c r="G617" s="83"/>
      <c r="H617" s="83"/>
      <c r="I617" s="81" t="s">
        <v>3992</v>
      </c>
      <c r="J617" s="299">
        <v>43677.672824074078</v>
      </c>
      <c r="K617" s="78" t="s">
        <v>1230</v>
      </c>
      <c r="L617" s="328">
        <v>387</v>
      </c>
      <c r="M617" s="85">
        <f t="shared" si="176"/>
        <v>387</v>
      </c>
      <c r="N617" s="630"/>
      <c r="O617" s="74">
        <v>17</v>
      </c>
      <c r="P617" s="74">
        <v>8.5</v>
      </c>
      <c r="Q617" s="92" t="str">
        <f t="shared" si="178"/>
        <v>8x170</v>
      </c>
      <c r="R617" s="74">
        <v>8</v>
      </c>
      <c r="S617" s="74">
        <v>170</v>
      </c>
      <c r="T617" s="74">
        <v>0</v>
      </c>
      <c r="U617" s="68">
        <v>4.8</v>
      </c>
      <c r="V617" s="93" t="s">
        <v>85</v>
      </c>
      <c r="W617" s="77">
        <v>130.81</v>
      </c>
      <c r="X617" s="76">
        <v>26.5</v>
      </c>
      <c r="Y617" s="47">
        <v>3640</v>
      </c>
      <c r="Z617" s="81" t="s">
        <v>2165</v>
      </c>
      <c r="AA617" s="72" t="s">
        <v>2845</v>
      </c>
      <c r="AB617" s="47" t="str">
        <f t="shared" si="191"/>
        <v>17x8.5, 8x170, 0 OS, 3640 lbs</v>
      </c>
      <c r="AC617" s="74" t="s">
        <v>3943</v>
      </c>
      <c r="AD617" s="46" t="str">
        <f>IF(AC617="N/A","None",VLOOKUP(AC617,ACCESSORIES!F:N,9,FALSE))</f>
        <v>Push Thru</v>
      </c>
      <c r="AE617" s="82">
        <f>_xlfn.IFNA(VLOOKUP(AC617,ACCESSORIES!F:J,5,FALSE),"N/A")</f>
        <v>33</v>
      </c>
      <c r="AF617" s="80" t="s">
        <v>85</v>
      </c>
      <c r="AG617" s="14" t="s">
        <v>85</v>
      </c>
      <c r="AH617" s="3" t="s">
        <v>2863</v>
      </c>
      <c r="AI617" s="14" t="s">
        <v>85</v>
      </c>
      <c r="AJ617" s="9" t="str">
        <f>_xlfn.IFNA(VLOOKUP(AI617,ACCESSORIES!F:J,5,FALSE),"N/A")</f>
        <v>N/A</v>
      </c>
      <c r="AK617" s="92" t="s">
        <v>237</v>
      </c>
      <c r="AL617" s="74" t="s">
        <v>85</v>
      </c>
      <c r="AM617" s="38" t="str">
        <f>_xlfn.IFNA(VLOOKUP(AL617,ACCESSORIES!F:J,5,FALSE),"N/A")</f>
        <v>N/A</v>
      </c>
      <c r="AN617" s="74" t="s">
        <v>85</v>
      </c>
      <c r="AO617" s="75">
        <v>16.2</v>
      </c>
      <c r="AP617" s="75">
        <v>60</v>
      </c>
      <c r="AQ617" s="74">
        <v>200</v>
      </c>
      <c r="AR617" s="34">
        <v>0</v>
      </c>
      <c r="AS617" s="34">
        <v>0</v>
      </c>
      <c r="AT617" s="34">
        <v>34</v>
      </c>
      <c r="AU617" s="34">
        <v>48</v>
      </c>
      <c r="AV617" s="34">
        <v>209.5</v>
      </c>
      <c r="AW617" s="34">
        <v>203</v>
      </c>
      <c r="AX617" s="384">
        <v>128</v>
      </c>
      <c r="AY617" s="382">
        <v>103.9</v>
      </c>
      <c r="AZ617" s="382">
        <v>107</v>
      </c>
      <c r="BA617" s="49">
        <v>30</v>
      </c>
      <c r="BB617" s="48">
        <f t="shared" si="179"/>
        <v>1.18</v>
      </c>
      <c r="BC617" s="3" t="s">
        <v>85</v>
      </c>
      <c r="BD617" s="412" t="str">
        <f>_xlfn.IFNA(VLOOKUP(BC617,ACCESSORIES!F:J,5,FALSE),"N/A")</f>
        <v>N/A</v>
      </c>
      <c r="BE617" s="3" t="s">
        <v>85</v>
      </c>
      <c r="BF617" s="412" t="str">
        <f>_xlfn.IFNA(VLOOKUP(BE617,ACCESSORIES!F:J,5,FALSE),"N/A")</f>
        <v>N/A</v>
      </c>
      <c r="BG617" s="70">
        <v>31</v>
      </c>
      <c r="BH617" s="50">
        <v>20.236220472440898</v>
      </c>
      <c r="BI617" s="50">
        <v>20.236220472440898</v>
      </c>
      <c r="BJ617" s="50">
        <v>11.417322834645701</v>
      </c>
      <c r="BK617" s="357">
        <f t="shared" si="180"/>
        <v>7.6616839999999839E-2</v>
      </c>
      <c r="BL617" s="73">
        <v>36</v>
      </c>
      <c r="BM617" s="107" t="s">
        <v>10367</v>
      </c>
      <c r="BN617" s="46" t="s">
        <v>3891</v>
      </c>
      <c r="BO617" s="74" t="s">
        <v>4730</v>
      </c>
      <c r="BP617" s="74" t="s">
        <v>3907</v>
      </c>
      <c r="BQ617" s="74" t="s">
        <v>4615</v>
      </c>
      <c r="BR617" s="74" t="s">
        <v>2734</v>
      </c>
      <c r="BS617" s="74" t="s">
        <v>4116</v>
      </c>
      <c r="BT617" s="74" t="s">
        <v>5141</v>
      </c>
      <c r="BU617" s="74" t="s">
        <v>5127</v>
      </c>
      <c r="BV617" s="74" t="s">
        <v>4101</v>
      </c>
      <c r="BW617" s="74" t="s">
        <v>3909</v>
      </c>
      <c r="BX617" s="74"/>
      <c r="BY617" s="300" t="s">
        <v>8300</v>
      </c>
      <c r="BZ617" s="356" t="s">
        <v>8309</v>
      </c>
      <c r="CA617" s="300" t="s">
        <v>8310</v>
      </c>
      <c r="CB617" s="356" t="s">
        <v>8311</v>
      </c>
      <c r="CC617" s="86" t="str">
        <f t="shared" si="190"/>
        <v>MR703 Bead Grip, 17x8.5, 0mm Offset, 8x170, 130.81mm Centerbore, Matte Black</v>
      </c>
      <c r="CD617" s="74" t="s">
        <v>3719</v>
      </c>
      <c r="CE617" s="74" t="s">
        <v>3720</v>
      </c>
      <c r="CF617" s="74" t="str">
        <f t="shared" si="192"/>
        <v>TRAIL (7XX)</v>
      </c>
    </row>
    <row r="618" spans="1:84" s="36" customFormat="1" ht="15" customHeight="1">
      <c r="A618" s="22">
        <f t="shared" si="177"/>
        <v>616</v>
      </c>
      <c r="B618" s="3" t="s">
        <v>84</v>
      </c>
      <c r="C618" s="92" t="s">
        <v>1247</v>
      </c>
      <c r="D618" s="74" t="s">
        <v>5484</v>
      </c>
      <c r="E618" s="84" t="str">
        <f>CONCATENATE(LEFT(D618,5),VLOOKUP(CONCATENATE(O618,"x",P618),'WHEEL PART NUMBER GUIDE'!$B$9:$C$51,2,FALSE),VLOOKUP(CONCATENATE(Q618, W618), 'WHEEL PART NUMBER GUIDE'!$Q$6:$R$98, 2, FALSE),VLOOKUP(Z618,'WHEEL PART NUMBER GUIDE'!$J$8:$K$54,2, FALSE),IF(V618="N/A",IF(ABS(T618)&lt;10,"0"&amp;ABS(T618),ABS(T618)),CONCATENATE(LEFT(V618,1),RIGHT(V618,1))), G618, H618)</f>
        <v>MR70378550525</v>
      </c>
      <c r="F618" s="84" t="str">
        <f t="shared" si="193"/>
        <v>MR70378550525</v>
      </c>
      <c r="G618" s="83"/>
      <c r="H618" s="83"/>
      <c r="I618" s="81" t="s">
        <v>4189</v>
      </c>
      <c r="J618" s="299">
        <v>44008</v>
      </c>
      <c r="K618" s="78" t="s">
        <v>1230</v>
      </c>
      <c r="L618" s="328">
        <v>366</v>
      </c>
      <c r="M618" s="85">
        <f t="shared" si="176"/>
        <v>366</v>
      </c>
      <c r="N618" s="630"/>
      <c r="O618" s="74">
        <v>17</v>
      </c>
      <c r="P618" s="74">
        <v>8.5</v>
      </c>
      <c r="Q618" s="92" t="str">
        <f t="shared" si="178"/>
        <v>5x5</v>
      </c>
      <c r="R618" s="74">
        <v>5</v>
      </c>
      <c r="S618" s="74">
        <v>5</v>
      </c>
      <c r="T618" s="74">
        <v>25</v>
      </c>
      <c r="U618" s="68">
        <v>5.78</v>
      </c>
      <c r="V618" s="93" t="s">
        <v>85</v>
      </c>
      <c r="W618" s="77">
        <v>71.5</v>
      </c>
      <c r="X618" s="76">
        <v>29.13</v>
      </c>
      <c r="Y618" s="47">
        <v>2650</v>
      </c>
      <c r="Z618" s="81" t="s">
        <v>2165</v>
      </c>
      <c r="AA618" s="72" t="s">
        <v>2845</v>
      </c>
      <c r="AB618" s="47" t="str">
        <f t="shared" si="191"/>
        <v>17x8.5, 5x5, 25 OS, 2650 lbs</v>
      </c>
      <c r="AC618" s="74" t="s">
        <v>3940</v>
      </c>
      <c r="AD618" s="46" t="str">
        <f>IF(AC618="N/A","None",VLOOKUP(AC618,ACCESSORIES!F:N,9,FALSE))</f>
        <v>Snap In</v>
      </c>
      <c r="AE618" s="82">
        <f>_xlfn.IFNA(VLOOKUP(AC618,ACCESSORIES!F:J,5,FALSE),"N/A")</f>
        <v>22</v>
      </c>
      <c r="AF618" s="80" t="s">
        <v>85</v>
      </c>
      <c r="AG618" s="80" t="s">
        <v>85</v>
      </c>
      <c r="AH618" s="80" t="s">
        <v>85</v>
      </c>
      <c r="AI618" s="80" t="s">
        <v>85</v>
      </c>
      <c r="AJ618" s="9" t="str">
        <f>_xlfn.IFNA(VLOOKUP(AI618,ACCESSORIES!F:J,5,FALSE),"N/A")</f>
        <v>N/A</v>
      </c>
      <c r="AK618" s="92" t="s">
        <v>236</v>
      </c>
      <c r="AL618" s="74" t="s">
        <v>85</v>
      </c>
      <c r="AM618" s="38" t="str">
        <f>_xlfn.IFNA(VLOOKUP(AL618,ACCESSORIES!F:J,5,FALSE),"N/A")</f>
        <v>N/A</v>
      </c>
      <c r="AN618" s="74" t="s">
        <v>85</v>
      </c>
      <c r="AO618" s="75">
        <v>16.2</v>
      </c>
      <c r="AP618" s="75">
        <v>60</v>
      </c>
      <c r="AQ618" s="34">
        <v>170</v>
      </c>
      <c r="AR618" s="34">
        <v>8</v>
      </c>
      <c r="AS618" s="34">
        <v>23.8</v>
      </c>
      <c r="AT618" s="34">
        <v>36.9</v>
      </c>
      <c r="AU618" s="34">
        <v>42</v>
      </c>
      <c r="AV618" s="34">
        <v>209</v>
      </c>
      <c r="AW618" s="34">
        <v>199.5</v>
      </c>
      <c r="AX618" s="384">
        <v>71.5</v>
      </c>
      <c r="AY618" s="382">
        <v>51.3</v>
      </c>
      <c r="AZ618" s="382">
        <v>51.3</v>
      </c>
      <c r="BA618" s="49">
        <v>20</v>
      </c>
      <c r="BB618" s="48">
        <f t="shared" si="179"/>
        <v>0.79</v>
      </c>
      <c r="BC618" s="3" t="s">
        <v>85</v>
      </c>
      <c r="BD618" s="412" t="str">
        <f>_xlfn.IFNA(VLOOKUP(BC618,ACCESSORIES!F:J,5,FALSE),"N/A")</f>
        <v>N/A</v>
      </c>
      <c r="BE618" s="3" t="s">
        <v>85</v>
      </c>
      <c r="BF618" s="412" t="str">
        <f>_xlfn.IFNA(VLOOKUP(BE618,ACCESSORIES!F:J,5,FALSE),"N/A")</f>
        <v>N/A</v>
      </c>
      <c r="BG618" s="70">
        <v>34</v>
      </c>
      <c r="BH618" s="50">
        <v>20.236220472440898</v>
      </c>
      <c r="BI618" s="50">
        <v>20.236220472440898</v>
      </c>
      <c r="BJ618" s="50">
        <v>11.417322834645701</v>
      </c>
      <c r="BK618" s="357">
        <f t="shared" si="180"/>
        <v>7.6616839999999839E-2</v>
      </c>
      <c r="BL618" s="73">
        <v>36</v>
      </c>
      <c r="BM618" s="107" t="s">
        <v>10366</v>
      </c>
      <c r="BN618" s="46" t="s">
        <v>3891</v>
      </c>
      <c r="BO618" s="74" t="s">
        <v>4730</v>
      </c>
      <c r="BP618" s="74" t="s">
        <v>3907</v>
      </c>
      <c r="BQ618" s="74" t="s">
        <v>4615</v>
      </c>
      <c r="BR618" s="74" t="s">
        <v>2734</v>
      </c>
      <c r="BS618" s="74" t="s">
        <v>4116</v>
      </c>
      <c r="BT618" s="74" t="s">
        <v>5141</v>
      </c>
      <c r="BU618" s="74" t="s">
        <v>5127</v>
      </c>
      <c r="BV618" s="74" t="s">
        <v>4101</v>
      </c>
      <c r="BW618" s="74" t="s">
        <v>3909</v>
      </c>
      <c r="BX618" s="74"/>
      <c r="BY618" s="300" t="s">
        <v>6305</v>
      </c>
      <c r="BZ618" s="356" t="s">
        <v>8307</v>
      </c>
      <c r="CA618" s="300" t="s">
        <v>6308</v>
      </c>
      <c r="CB618" s="356" t="s">
        <v>8308</v>
      </c>
      <c r="CC618" s="86" t="str">
        <f t="shared" si="190"/>
        <v>MR703 Bead Grip, 17x8.5, +25mm Offset, 5x5, 71.5mm Centerbore, Matte Black</v>
      </c>
      <c r="CD618" s="74" t="s">
        <v>3719</v>
      </c>
      <c r="CE618" s="74" t="s">
        <v>3720</v>
      </c>
      <c r="CF618" s="74" t="str">
        <f t="shared" si="192"/>
        <v>TRAIL (7XX)</v>
      </c>
    </row>
    <row r="619" spans="1:84" s="36" customFormat="1" ht="15" customHeight="1">
      <c r="A619" s="22">
        <f t="shared" si="177"/>
        <v>617</v>
      </c>
      <c r="B619" s="3" t="s">
        <v>84</v>
      </c>
      <c r="C619" s="92" t="s">
        <v>1247</v>
      </c>
      <c r="D619" s="74" t="s">
        <v>5484</v>
      </c>
      <c r="E619" s="84" t="str">
        <f>CONCATENATE(LEFT(D619,5),VLOOKUP(CONCATENATE(O619,"x",P619),'WHEEL PART NUMBER GUIDE'!$B$9:$C$51,2,FALSE),VLOOKUP(CONCATENATE(Q619, W619), 'WHEEL PART NUMBER GUIDE'!$Q$6:$R$98, 2, FALSE),VLOOKUP(Z619,'WHEEL PART NUMBER GUIDE'!$J$8:$K$54,2, FALSE),IF(V619="N/A",IF(ABS(T619)&lt;10,"0"&amp;ABS(T619),ABS(T619)),CONCATENATE(LEFT(V619,1),RIGHT(V619,1))), G619, H619)</f>
        <v>MR70378550325</v>
      </c>
      <c r="F619" s="84" t="str">
        <f t="shared" si="193"/>
        <v>MR70378550325</v>
      </c>
      <c r="G619" s="83"/>
      <c r="H619" s="83"/>
      <c r="I619" s="81" t="s">
        <v>7568</v>
      </c>
      <c r="J619" s="305">
        <v>45541</v>
      </c>
      <c r="K619" s="78" t="s">
        <v>1230</v>
      </c>
      <c r="L619" s="328">
        <v>366</v>
      </c>
      <c r="M619" s="85">
        <f t="shared" si="176"/>
        <v>366</v>
      </c>
      <c r="N619" s="630"/>
      <c r="O619" s="74">
        <v>17</v>
      </c>
      <c r="P619" s="74">
        <v>8.5</v>
      </c>
      <c r="Q619" s="92" t="str">
        <f t="shared" si="178"/>
        <v>5x5</v>
      </c>
      <c r="R619" s="74">
        <v>5</v>
      </c>
      <c r="S619" s="74">
        <v>5</v>
      </c>
      <c r="T619" s="74">
        <v>25</v>
      </c>
      <c r="U619" s="68">
        <v>5.78</v>
      </c>
      <c r="V619" s="93" t="s">
        <v>85</v>
      </c>
      <c r="W619" s="77">
        <v>71.5</v>
      </c>
      <c r="X619" s="76">
        <v>28.75</v>
      </c>
      <c r="Y619" s="47">
        <v>2650</v>
      </c>
      <c r="Z619" s="81" t="s">
        <v>5147</v>
      </c>
      <c r="AA619" s="71" t="s">
        <v>173</v>
      </c>
      <c r="AB619" s="47" t="str">
        <f t="shared" si="191"/>
        <v>17x8.5, 5x5, 25 OS, 2650 lbs</v>
      </c>
      <c r="AC619" s="74" t="s">
        <v>7162</v>
      </c>
      <c r="AD619" s="46" t="str">
        <f>IF(AC619="N/A","None",VLOOKUP(AC619,ACCESSORIES!F:N,9,FALSE))</f>
        <v>Snap In</v>
      </c>
      <c r="AE619" s="82">
        <f>_xlfn.IFNA(VLOOKUP(AC619,ACCESSORIES!F:J,5,FALSE),"N/A")</f>
        <v>22</v>
      </c>
      <c r="AF619" s="80" t="s">
        <v>85</v>
      </c>
      <c r="AG619" s="80" t="s">
        <v>85</v>
      </c>
      <c r="AH619" s="80" t="s">
        <v>85</v>
      </c>
      <c r="AI619" s="80" t="s">
        <v>85</v>
      </c>
      <c r="AJ619" s="9" t="str">
        <f>_xlfn.IFNA(VLOOKUP(AI619,ACCESSORIES!F:J,5,FALSE),"N/A")</f>
        <v>N/A</v>
      </c>
      <c r="AK619" s="92" t="s">
        <v>236</v>
      </c>
      <c r="AL619" s="74" t="s">
        <v>85</v>
      </c>
      <c r="AM619" s="38" t="str">
        <f>_xlfn.IFNA(VLOOKUP(AL619,ACCESSORIES!F:J,5,FALSE),"N/A")</f>
        <v>N/A</v>
      </c>
      <c r="AN619" s="74" t="s">
        <v>85</v>
      </c>
      <c r="AO619" s="75">
        <v>16.2</v>
      </c>
      <c r="AP619" s="75">
        <v>60</v>
      </c>
      <c r="AQ619" s="34">
        <v>170</v>
      </c>
      <c r="AR619" s="34">
        <v>8</v>
      </c>
      <c r="AS619" s="34">
        <v>23.8</v>
      </c>
      <c r="AT619" s="34">
        <v>36.9</v>
      </c>
      <c r="AU619" s="34">
        <v>42</v>
      </c>
      <c r="AV619" s="34">
        <v>209</v>
      </c>
      <c r="AW619" s="34">
        <v>199.5</v>
      </c>
      <c r="AX619" s="384">
        <v>71.5</v>
      </c>
      <c r="AY619" s="382">
        <v>51.3</v>
      </c>
      <c r="AZ619" s="382">
        <v>51.3</v>
      </c>
      <c r="BA619" s="49">
        <v>20</v>
      </c>
      <c r="BB619" s="48">
        <f t="shared" si="179"/>
        <v>0.79</v>
      </c>
      <c r="BC619" s="3" t="s">
        <v>85</v>
      </c>
      <c r="BD619" s="412" t="str">
        <f>_xlfn.IFNA(VLOOKUP(BC619,ACCESSORIES!F:J,5,FALSE),"N/A")</f>
        <v>N/A</v>
      </c>
      <c r="BE619" s="3" t="s">
        <v>85</v>
      </c>
      <c r="BF619" s="412" t="str">
        <f>_xlfn.IFNA(VLOOKUP(BE619,ACCESSORIES!F:J,5,FALSE),"N/A")</f>
        <v>N/A</v>
      </c>
      <c r="BG619" s="70">
        <v>35</v>
      </c>
      <c r="BH619" s="50">
        <v>20.236220472440898</v>
      </c>
      <c r="BI619" s="50">
        <v>20.236220472440898</v>
      </c>
      <c r="BJ619" s="50">
        <v>11.417322834645701</v>
      </c>
      <c r="BK619" s="357">
        <f t="shared" si="180"/>
        <v>7.6616839999999839E-2</v>
      </c>
      <c r="BL619" s="73">
        <v>36</v>
      </c>
      <c r="BM619" s="107" t="s">
        <v>10337</v>
      </c>
      <c r="BN619" s="46" t="s">
        <v>3891</v>
      </c>
      <c r="BO619" s="74" t="s">
        <v>4730</v>
      </c>
      <c r="BP619" s="74" t="s">
        <v>3907</v>
      </c>
      <c r="BQ619" s="74" t="s">
        <v>4615</v>
      </c>
      <c r="BR619" s="74" t="s">
        <v>2734</v>
      </c>
      <c r="BS619" s="74" t="s">
        <v>4116</v>
      </c>
      <c r="BT619" s="74" t="s">
        <v>5141</v>
      </c>
      <c r="BU619" s="74" t="s">
        <v>5127</v>
      </c>
      <c r="BV619" s="74" t="s">
        <v>4101</v>
      </c>
      <c r="BW619" s="74" t="s">
        <v>3909</v>
      </c>
      <c r="BX619" s="74"/>
      <c r="BY619" s="300" t="s">
        <v>8338</v>
      </c>
      <c r="BZ619" s="356" t="s">
        <v>8339</v>
      </c>
      <c r="CA619" s="300" t="s">
        <v>8340</v>
      </c>
      <c r="CB619" s="356" t="s">
        <v>8341</v>
      </c>
      <c r="CC619" s="86" t="str">
        <f t="shared" si="190"/>
        <v>MR703 Bead Grip, 17x8.5, +25mm Offset, 5x5, 71.5mm Centerbore, Machined - Clear Coat</v>
      </c>
      <c r="CD619" s="74" t="s">
        <v>3719</v>
      </c>
      <c r="CE619" s="74" t="s">
        <v>3720</v>
      </c>
      <c r="CF619" s="74" t="str">
        <f t="shared" si="192"/>
        <v>TRAIL (7XX)</v>
      </c>
    </row>
    <row r="620" spans="1:84" s="36" customFormat="1" ht="15" customHeight="1">
      <c r="A620" s="22">
        <f t="shared" si="177"/>
        <v>618</v>
      </c>
      <c r="B620" s="3" t="s">
        <v>84</v>
      </c>
      <c r="C620" s="92" t="s">
        <v>1247</v>
      </c>
      <c r="D620" s="74" t="s">
        <v>5484</v>
      </c>
      <c r="E620" s="84" t="str">
        <f>CONCATENATE(LEFT(D620,5),VLOOKUP(CONCATENATE(O620,"x",P620),'WHEEL PART NUMBER GUIDE'!$B$9:$C$51,2,FALSE),VLOOKUP(CONCATENATE(Q620, W620), 'WHEEL PART NUMBER GUIDE'!$Q$6:$R$98, 2, FALSE),VLOOKUP(Z620,'WHEEL PART NUMBER GUIDE'!$J$8:$K$54,2, FALSE),IF(V620="N/A",IF(ABS(T620)&lt;10,"0"&amp;ABS(T620),ABS(T620)),CONCATENATE(LEFT(V620,1),RIGHT(V620,1))), G620, H620)</f>
        <v>MR70378558535</v>
      </c>
      <c r="F620" s="84" t="str">
        <f t="shared" si="193"/>
        <v>MR70378558535</v>
      </c>
      <c r="G620" s="83"/>
      <c r="H620" s="83"/>
      <c r="I620" s="81" t="s">
        <v>4191</v>
      </c>
      <c r="J620" s="299">
        <v>44008</v>
      </c>
      <c r="K620" s="78" t="s">
        <v>1230</v>
      </c>
      <c r="L620" s="328">
        <v>366</v>
      </c>
      <c r="M620" s="85">
        <f t="shared" si="176"/>
        <v>366</v>
      </c>
      <c r="N620" s="630"/>
      <c r="O620" s="74">
        <v>17</v>
      </c>
      <c r="P620" s="74">
        <v>8.5</v>
      </c>
      <c r="Q620" s="92" t="str">
        <f t="shared" si="178"/>
        <v>5x150</v>
      </c>
      <c r="R620" s="74">
        <v>5</v>
      </c>
      <c r="S620" s="74">
        <v>150</v>
      </c>
      <c r="T620" s="74">
        <v>35</v>
      </c>
      <c r="U620" s="68">
        <v>6.2</v>
      </c>
      <c r="V620" s="93" t="s">
        <v>85</v>
      </c>
      <c r="W620" s="77">
        <v>110.5</v>
      </c>
      <c r="X620" s="76">
        <v>27.91</v>
      </c>
      <c r="Y620" s="47">
        <v>2650</v>
      </c>
      <c r="Z620" s="81" t="s">
        <v>2165</v>
      </c>
      <c r="AA620" s="72" t="s">
        <v>2845</v>
      </c>
      <c r="AB620" s="47" t="str">
        <f t="shared" si="191"/>
        <v>17x8.5, 5x150, 35 OS, 2650 lbs</v>
      </c>
      <c r="AC620" s="74" t="s">
        <v>3941</v>
      </c>
      <c r="AD620" s="46" t="str">
        <f>IF(AC620="N/A","None",VLOOKUP(AC620,ACCESSORIES!F:N,9,FALSE))</f>
        <v>Snap In</v>
      </c>
      <c r="AE620" s="82">
        <f>_xlfn.IFNA(VLOOKUP(AC620,ACCESSORIES!F:J,5,FALSE),"N/A")</f>
        <v>22</v>
      </c>
      <c r="AF620" s="80" t="s">
        <v>85</v>
      </c>
      <c r="AG620" s="14" t="s">
        <v>85</v>
      </c>
      <c r="AH620" s="14" t="s">
        <v>85</v>
      </c>
      <c r="AI620" s="14" t="s">
        <v>85</v>
      </c>
      <c r="AJ620" s="9" t="str">
        <f>_xlfn.IFNA(VLOOKUP(AI620,ACCESSORIES!F:J,5,FALSE),"N/A")</f>
        <v>N/A</v>
      </c>
      <c r="AK620" s="92" t="s">
        <v>236</v>
      </c>
      <c r="AL620" s="74" t="s">
        <v>85</v>
      </c>
      <c r="AM620" s="38" t="str">
        <f>_xlfn.IFNA(VLOOKUP(AL620,ACCESSORIES!F:J,5,FALSE),"N/A")</f>
        <v>N/A</v>
      </c>
      <c r="AN620" s="74" t="s">
        <v>85</v>
      </c>
      <c r="AO620" s="75">
        <v>16.2</v>
      </c>
      <c r="AP620" s="75">
        <v>60</v>
      </c>
      <c r="AQ620" s="34">
        <v>180</v>
      </c>
      <c r="AR620" s="34">
        <v>0</v>
      </c>
      <c r="AS620" s="34">
        <v>11.8</v>
      </c>
      <c r="AT620" s="34">
        <v>26.5</v>
      </c>
      <c r="AU620" s="34">
        <v>32</v>
      </c>
      <c r="AV620" s="34">
        <v>208.9</v>
      </c>
      <c r="AW620" s="34">
        <v>197</v>
      </c>
      <c r="AX620" s="384">
        <v>103.32</v>
      </c>
      <c r="AY620" s="382">
        <v>33.99</v>
      </c>
      <c r="AZ620" s="382">
        <v>40.299999999999997</v>
      </c>
      <c r="BA620" s="49">
        <v>20</v>
      </c>
      <c r="BB620" s="48">
        <f t="shared" si="179"/>
        <v>0.79</v>
      </c>
      <c r="BC620" s="3" t="s">
        <v>85</v>
      </c>
      <c r="BD620" s="412" t="str">
        <f>_xlfn.IFNA(VLOOKUP(BC620,ACCESSORIES!F:J,5,FALSE),"N/A")</f>
        <v>N/A</v>
      </c>
      <c r="BE620" s="3" t="s">
        <v>85</v>
      </c>
      <c r="BF620" s="412" t="str">
        <f>_xlfn.IFNA(VLOOKUP(BE620,ACCESSORIES!F:J,5,FALSE),"N/A")</f>
        <v>N/A</v>
      </c>
      <c r="BG620" s="70">
        <v>34</v>
      </c>
      <c r="BH620" s="50">
        <v>20.236220472440898</v>
      </c>
      <c r="BI620" s="50">
        <v>20.236220472440898</v>
      </c>
      <c r="BJ620" s="50">
        <v>11.417322834645701</v>
      </c>
      <c r="BK620" s="357">
        <f t="shared" si="180"/>
        <v>7.6616839999999839E-2</v>
      </c>
      <c r="BL620" s="73">
        <v>36</v>
      </c>
      <c r="BM620" s="107" t="s">
        <v>10366</v>
      </c>
      <c r="BN620" s="46" t="s">
        <v>3891</v>
      </c>
      <c r="BO620" s="74" t="s">
        <v>4730</v>
      </c>
      <c r="BP620" s="74" t="s">
        <v>3907</v>
      </c>
      <c r="BQ620" s="74" t="s">
        <v>4615</v>
      </c>
      <c r="BR620" s="74" t="s">
        <v>2734</v>
      </c>
      <c r="BS620" s="74" t="s">
        <v>4116</v>
      </c>
      <c r="BT620" s="74" t="s">
        <v>5141</v>
      </c>
      <c r="BU620" s="74" t="s">
        <v>5127</v>
      </c>
      <c r="BV620" s="74" t="s">
        <v>4101</v>
      </c>
      <c r="BW620" s="74" t="s">
        <v>3909</v>
      </c>
      <c r="BX620" s="74"/>
      <c r="BY620" s="300" t="s">
        <v>6305</v>
      </c>
      <c r="BZ620" s="356" t="s">
        <v>8307</v>
      </c>
      <c r="CA620" s="300" t="s">
        <v>6308</v>
      </c>
      <c r="CB620" s="356" t="s">
        <v>8308</v>
      </c>
      <c r="CC620" s="86" t="str">
        <f t="shared" si="190"/>
        <v>MR703 Bead Grip, 17x8.5, +35mm Offset, 5x150, 110.5mm Centerbore, Matte Black</v>
      </c>
      <c r="CD620" s="74" t="s">
        <v>3719</v>
      </c>
      <c r="CE620" s="74" t="s">
        <v>3720</v>
      </c>
      <c r="CF620" s="74" t="str">
        <f t="shared" si="192"/>
        <v>TRAIL (7XX)</v>
      </c>
    </row>
    <row r="621" spans="1:84" s="36" customFormat="1" ht="15" customHeight="1">
      <c r="A621" s="22">
        <f t="shared" si="177"/>
        <v>619</v>
      </c>
      <c r="B621" s="3" t="s">
        <v>84</v>
      </c>
      <c r="C621" s="92" t="s">
        <v>1247</v>
      </c>
      <c r="D621" s="74" t="s">
        <v>5484</v>
      </c>
      <c r="E621" s="84" t="str">
        <f>CONCATENATE(LEFT(D621,5),VLOOKUP(CONCATENATE(O621,"x",P621),'WHEEL PART NUMBER GUIDE'!$B$9:$C$51,2,FALSE),VLOOKUP(CONCATENATE(Q621, W621), 'WHEEL PART NUMBER GUIDE'!$Q$6:$R$98, 2, FALSE),VLOOKUP(Z621,'WHEEL PART NUMBER GUIDE'!$J$8:$K$54,2, FALSE),IF(V621="N/A",IF(ABS(T621)&lt;10,"0"&amp;ABS(T621),ABS(T621)),CONCATENATE(LEFT(V621,1),RIGHT(V621,1))), G621, H621)</f>
        <v>MR70378558935</v>
      </c>
      <c r="F621" s="84" t="str">
        <f t="shared" si="193"/>
        <v>MR70378558935</v>
      </c>
      <c r="G621" s="83"/>
      <c r="H621" s="83"/>
      <c r="I621" s="81" t="s">
        <v>4192</v>
      </c>
      <c r="J621" s="299">
        <v>44008</v>
      </c>
      <c r="K621" s="78" t="s">
        <v>1230</v>
      </c>
      <c r="L621" s="328">
        <v>366</v>
      </c>
      <c r="M621" s="85">
        <f t="shared" si="176"/>
        <v>366</v>
      </c>
      <c r="N621" s="630"/>
      <c r="O621" s="74">
        <v>17</v>
      </c>
      <c r="P621" s="74">
        <v>8.5</v>
      </c>
      <c r="Q621" s="92" t="str">
        <f t="shared" si="178"/>
        <v>5x150</v>
      </c>
      <c r="R621" s="74">
        <v>5</v>
      </c>
      <c r="S621" s="74">
        <v>150</v>
      </c>
      <c r="T621" s="74">
        <v>35</v>
      </c>
      <c r="U621" s="68">
        <v>6.2</v>
      </c>
      <c r="V621" s="93" t="s">
        <v>85</v>
      </c>
      <c r="W621" s="77">
        <v>110.5</v>
      </c>
      <c r="X621" s="76">
        <v>27.93</v>
      </c>
      <c r="Y621" s="47">
        <v>2650</v>
      </c>
      <c r="Z621" s="81" t="s">
        <v>2168</v>
      </c>
      <c r="AA621" s="71" t="s">
        <v>2846</v>
      </c>
      <c r="AB621" s="47" t="str">
        <f t="shared" si="191"/>
        <v>17x8.5, 5x150, 35 OS, 2650 lbs</v>
      </c>
      <c r="AC621" s="74" t="s">
        <v>3941</v>
      </c>
      <c r="AD621" s="46" t="str">
        <f>IF(AC621="N/A","None",VLOOKUP(AC621,ACCESSORIES!F:N,9,FALSE))</f>
        <v>Snap In</v>
      </c>
      <c r="AE621" s="82">
        <f>_xlfn.IFNA(VLOOKUP(AC621,ACCESSORIES!F:J,5,FALSE),"N/A")</f>
        <v>22</v>
      </c>
      <c r="AF621" s="80" t="s">
        <v>85</v>
      </c>
      <c r="AG621" s="14" t="s">
        <v>85</v>
      </c>
      <c r="AH621" s="14" t="s">
        <v>85</v>
      </c>
      <c r="AI621" s="14" t="s">
        <v>85</v>
      </c>
      <c r="AJ621" s="9" t="str">
        <f>_xlfn.IFNA(VLOOKUP(AI621,ACCESSORIES!F:J,5,FALSE),"N/A")</f>
        <v>N/A</v>
      </c>
      <c r="AK621" s="92" t="s">
        <v>236</v>
      </c>
      <c r="AL621" s="74" t="s">
        <v>85</v>
      </c>
      <c r="AM621" s="38" t="str">
        <f>_xlfn.IFNA(VLOOKUP(AL621,ACCESSORIES!F:J,5,FALSE),"N/A")</f>
        <v>N/A</v>
      </c>
      <c r="AN621" s="74" t="s">
        <v>85</v>
      </c>
      <c r="AO621" s="75">
        <v>16.2</v>
      </c>
      <c r="AP621" s="75">
        <v>60</v>
      </c>
      <c r="AQ621" s="34">
        <v>180</v>
      </c>
      <c r="AR621" s="34">
        <v>0</v>
      </c>
      <c r="AS621" s="34">
        <v>11.8</v>
      </c>
      <c r="AT621" s="34">
        <v>26.5</v>
      </c>
      <c r="AU621" s="34">
        <v>32</v>
      </c>
      <c r="AV621" s="34">
        <v>208.9</v>
      </c>
      <c r="AW621" s="34">
        <v>197</v>
      </c>
      <c r="AX621" s="384">
        <v>103.32</v>
      </c>
      <c r="AY621" s="382">
        <v>33.99</v>
      </c>
      <c r="AZ621" s="382">
        <v>40.299999999999997</v>
      </c>
      <c r="BA621" s="49">
        <v>20</v>
      </c>
      <c r="BB621" s="48">
        <f t="shared" si="179"/>
        <v>0.79</v>
      </c>
      <c r="BC621" s="3" t="s">
        <v>85</v>
      </c>
      <c r="BD621" s="412" t="str">
        <f>_xlfn.IFNA(VLOOKUP(BC621,ACCESSORIES!F:J,5,FALSE),"N/A")</f>
        <v>N/A</v>
      </c>
      <c r="BE621" s="3" t="s">
        <v>85</v>
      </c>
      <c r="BF621" s="412" t="str">
        <f>_xlfn.IFNA(VLOOKUP(BE621,ACCESSORIES!F:J,5,FALSE),"N/A")</f>
        <v>N/A</v>
      </c>
      <c r="BG621" s="70">
        <v>32</v>
      </c>
      <c r="BH621" s="50">
        <v>20.236220472440898</v>
      </c>
      <c r="BI621" s="50">
        <v>20.236220472440898</v>
      </c>
      <c r="BJ621" s="50">
        <v>11.417322834645701</v>
      </c>
      <c r="BK621" s="357">
        <f t="shared" si="180"/>
        <v>7.6616839999999839E-2</v>
      </c>
      <c r="BL621" s="73">
        <v>36</v>
      </c>
      <c r="BM621" s="107" t="s">
        <v>10366</v>
      </c>
      <c r="BN621" s="46" t="s">
        <v>3891</v>
      </c>
      <c r="BO621" s="74" t="s">
        <v>4730</v>
      </c>
      <c r="BP621" s="74" t="s">
        <v>3907</v>
      </c>
      <c r="BQ621" s="74" t="s">
        <v>4615</v>
      </c>
      <c r="BR621" s="74" t="s">
        <v>2734</v>
      </c>
      <c r="BS621" s="74" t="s">
        <v>4116</v>
      </c>
      <c r="BT621" s="74" t="s">
        <v>5141</v>
      </c>
      <c r="BU621" s="74" t="s">
        <v>5127</v>
      </c>
      <c r="BV621" s="74" t="s">
        <v>4101</v>
      </c>
      <c r="BW621" s="74" t="s">
        <v>3909</v>
      </c>
      <c r="BX621" s="74"/>
      <c r="BY621" s="300" t="s">
        <v>6315</v>
      </c>
      <c r="BZ621" s="356" t="s">
        <v>7400</v>
      </c>
      <c r="CA621" s="300" t="s">
        <v>6318</v>
      </c>
      <c r="CB621" s="356" t="s">
        <v>7401</v>
      </c>
      <c r="CC621" s="86" t="str">
        <f t="shared" si="190"/>
        <v>MR703 Bead Grip, 17x8.5, +35mm Offset, 5x150, 110.5mm Centerbore, Method Bronze</v>
      </c>
      <c r="CD621" s="74" t="s">
        <v>3719</v>
      </c>
      <c r="CE621" s="74" t="s">
        <v>3720</v>
      </c>
      <c r="CF621" s="74" t="str">
        <f t="shared" si="192"/>
        <v>TRAIL (7XX)</v>
      </c>
    </row>
    <row r="622" spans="1:84" s="36" customFormat="1" ht="15" customHeight="1">
      <c r="A622" s="22">
        <f t="shared" si="177"/>
        <v>620</v>
      </c>
      <c r="B622" s="3" t="s">
        <v>84</v>
      </c>
      <c r="C622" s="92" t="s">
        <v>1247</v>
      </c>
      <c r="D622" s="74" t="s">
        <v>5484</v>
      </c>
      <c r="E622" s="84" t="str">
        <f>CONCATENATE(LEFT(D622,5),VLOOKUP(CONCATENATE(O622,"x",P622),'WHEEL PART NUMBER GUIDE'!$B$9:$C$51,2,FALSE),VLOOKUP(CONCATENATE(Q622, W622), 'WHEEL PART NUMBER GUIDE'!$Q$6:$R$98, 2, FALSE),VLOOKUP(Z622,'WHEEL PART NUMBER GUIDE'!$J$8:$K$54,2, FALSE),IF(V622="N/A",IF(ABS(T622)&lt;10,"0"&amp;ABS(T622),ABS(T622)),CONCATENATE(LEFT(V622,1),RIGHT(V622,1))), G622, H622)</f>
        <v>MR70378558835</v>
      </c>
      <c r="F622" s="84" t="str">
        <f t="shared" si="193"/>
        <v>MR70378558835</v>
      </c>
      <c r="G622" s="83"/>
      <c r="H622" s="83"/>
      <c r="I622" s="81" t="s">
        <v>4598</v>
      </c>
      <c r="J622" s="299">
        <v>44204.446289791667</v>
      </c>
      <c r="K622" s="78" t="s">
        <v>1230</v>
      </c>
      <c r="L622" s="328">
        <v>366</v>
      </c>
      <c r="M622" s="85">
        <f t="shared" si="176"/>
        <v>366</v>
      </c>
      <c r="N622" s="630"/>
      <c r="O622" s="74">
        <v>17</v>
      </c>
      <c r="P622" s="74">
        <v>8.5</v>
      </c>
      <c r="Q622" s="92" t="str">
        <f t="shared" si="178"/>
        <v>5x150</v>
      </c>
      <c r="R622" s="74">
        <v>5</v>
      </c>
      <c r="S622" s="74">
        <v>150</v>
      </c>
      <c r="T622" s="74">
        <v>35</v>
      </c>
      <c r="U622" s="68">
        <v>6.2</v>
      </c>
      <c r="V622" s="93" t="s">
        <v>85</v>
      </c>
      <c r="W622" s="77">
        <v>110.5</v>
      </c>
      <c r="X622" s="76">
        <v>27.91</v>
      </c>
      <c r="Y622" s="47">
        <v>2650</v>
      </c>
      <c r="Z622" s="81" t="s">
        <v>2516</v>
      </c>
      <c r="AA622" s="71" t="s">
        <v>2850</v>
      </c>
      <c r="AB622" s="47" t="str">
        <f t="shared" si="191"/>
        <v>17x8.5, 5x150, 35 OS, 2650 lbs</v>
      </c>
      <c r="AC622" s="74" t="s">
        <v>3941</v>
      </c>
      <c r="AD622" s="46" t="str">
        <f>IF(AC622="N/A","None",VLOOKUP(AC622,ACCESSORIES!F:N,9,FALSE))</f>
        <v>Snap In</v>
      </c>
      <c r="AE622" s="82">
        <f>_xlfn.IFNA(VLOOKUP(AC622,ACCESSORIES!F:J,5,FALSE),"N/A")</f>
        <v>22</v>
      </c>
      <c r="AF622" s="80" t="s">
        <v>85</v>
      </c>
      <c r="AG622" s="14" t="s">
        <v>85</v>
      </c>
      <c r="AH622" s="14" t="s">
        <v>85</v>
      </c>
      <c r="AI622" s="14" t="s">
        <v>85</v>
      </c>
      <c r="AJ622" s="9" t="str">
        <f>_xlfn.IFNA(VLOOKUP(AI622,ACCESSORIES!F:J,5,FALSE),"N/A")</f>
        <v>N/A</v>
      </c>
      <c r="AK622" s="92" t="s">
        <v>236</v>
      </c>
      <c r="AL622" s="74" t="s">
        <v>85</v>
      </c>
      <c r="AM622" s="38" t="str">
        <f>_xlfn.IFNA(VLOOKUP(AL622,ACCESSORIES!F:J,5,FALSE),"N/A")</f>
        <v>N/A</v>
      </c>
      <c r="AN622" s="74" t="s">
        <v>85</v>
      </c>
      <c r="AO622" s="75">
        <v>16.2</v>
      </c>
      <c r="AP622" s="75">
        <v>60</v>
      </c>
      <c r="AQ622" s="34">
        <v>180</v>
      </c>
      <c r="AR622" s="34">
        <v>0</v>
      </c>
      <c r="AS622" s="34">
        <v>11.8</v>
      </c>
      <c r="AT622" s="34">
        <v>26.5</v>
      </c>
      <c r="AU622" s="34">
        <v>32</v>
      </c>
      <c r="AV622" s="34">
        <v>208.9</v>
      </c>
      <c r="AW622" s="34">
        <v>197</v>
      </c>
      <c r="AX622" s="384">
        <v>103.32</v>
      </c>
      <c r="AY622" s="382">
        <v>33.99</v>
      </c>
      <c r="AZ622" s="382">
        <v>40.299999999999997</v>
      </c>
      <c r="BA622" s="49">
        <v>20</v>
      </c>
      <c r="BB622" s="48">
        <f t="shared" si="179"/>
        <v>0.79</v>
      </c>
      <c r="BC622" s="3" t="s">
        <v>85</v>
      </c>
      <c r="BD622" s="412" t="str">
        <f>_xlfn.IFNA(VLOOKUP(BC622,ACCESSORIES!F:J,5,FALSE),"N/A")</f>
        <v>N/A</v>
      </c>
      <c r="BE622" s="3" t="s">
        <v>85</v>
      </c>
      <c r="BF622" s="412" t="str">
        <f>_xlfn.IFNA(VLOOKUP(BE622,ACCESSORIES!F:J,5,FALSE),"N/A")</f>
        <v>N/A</v>
      </c>
      <c r="BG622" s="70">
        <v>32</v>
      </c>
      <c r="BH622" s="50">
        <v>20.236220472440898</v>
      </c>
      <c r="BI622" s="50">
        <v>20.236220472440898</v>
      </c>
      <c r="BJ622" s="50">
        <v>11.417322834645701</v>
      </c>
      <c r="BK622" s="357">
        <f t="shared" si="180"/>
        <v>7.6616839999999839E-2</v>
      </c>
      <c r="BL622" s="73">
        <v>36</v>
      </c>
      <c r="BM622" s="107" t="s">
        <v>10337</v>
      </c>
      <c r="BN622" s="46" t="s">
        <v>3891</v>
      </c>
      <c r="BO622" s="74" t="s">
        <v>4730</v>
      </c>
      <c r="BP622" s="74" t="s">
        <v>3907</v>
      </c>
      <c r="BQ622" s="74" t="s">
        <v>4615</v>
      </c>
      <c r="BR622" s="74" t="s">
        <v>2734</v>
      </c>
      <c r="BS622" s="74" t="s">
        <v>4116</v>
      </c>
      <c r="BT622" s="74" t="s">
        <v>5141</v>
      </c>
      <c r="BU622" s="74" t="s">
        <v>5127</v>
      </c>
      <c r="BV622" s="74" t="s">
        <v>4101</v>
      </c>
      <c r="BW622" s="74" t="s">
        <v>3909</v>
      </c>
      <c r="BX622" s="74"/>
      <c r="BY622" s="300" t="s">
        <v>6323</v>
      </c>
      <c r="BZ622" s="356" t="s">
        <v>8336</v>
      </c>
      <c r="CA622" s="300" t="s">
        <v>6325</v>
      </c>
      <c r="CB622" s="356" t="s">
        <v>8337</v>
      </c>
      <c r="CC622" s="86" t="str">
        <f t="shared" si="190"/>
        <v>MR703 Bead Grip, 17x8.5, +35mm Offset, 5x150, 110.5mm Centerbore, Gloss Titanium</v>
      </c>
      <c r="CD622" s="74" t="s">
        <v>3719</v>
      </c>
      <c r="CE622" s="74" t="s">
        <v>3720</v>
      </c>
      <c r="CF622" s="74" t="str">
        <f t="shared" si="192"/>
        <v>TRAIL (7XX)</v>
      </c>
    </row>
    <row r="623" spans="1:84" s="36" customFormat="1" ht="15" customHeight="1">
      <c r="A623" s="22">
        <f t="shared" si="177"/>
        <v>621</v>
      </c>
      <c r="B623" s="3" t="s">
        <v>84</v>
      </c>
      <c r="C623" s="92" t="s">
        <v>1247</v>
      </c>
      <c r="D623" s="74" t="s">
        <v>5484</v>
      </c>
      <c r="E623" s="84" t="str">
        <f>CONCATENATE(LEFT(D623,5),VLOOKUP(CONCATENATE(O623,"x",P623),'WHEEL PART NUMBER GUIDE'!$B$9:$C$51,2,FALSE),VLOOKUP(CONCATENATE(Q623, W623), 'WHEEL PART NUMBER GUIDE'!$Q$6:$R$98, 2, FALSE),VLOOKUP(Z623,'WHEEL PART NUMBER GUIDE'!$J$8:$K$54,2, FALSE),IF(V623="N/A",IF(ABS(T623)&lt;10,"0"&amp;ABS(T623),ABS(T623)),CONCATENATE(LEFT(V623,1),RIGHT(V623,1))), G623, H623)</f>
        <v>MR70378558335</v>
      </c>
      <c r="F623" s="84" t="str">
        <f t="shared" si="193"/>
        <v>MR70378558335</v>
      </c>
      <c r="G623" s="83"/>
      <c r="H623" s="83"/>
      <c r="I623" s="81" t="s">
        <v>7569</v>
      </c>
      <c r="J623" s="305">
        <v>45541</v>
      </c>
      <c r="K623" s="78" t="s">
        <v>1230</v>
      </c>
      <c r="L623" s="328">
        <v>366</v>
      </c>
      <c r="M623" s="85">
        <f t="shared" si="176"/>
        <v>366</v>
      </c>
      <c r="N623" s="630"/>
      <c r="O623" s="74">
        <v>17</v>
      </c>
      <c r="P623" s="74">
        <v>8.5</v>
      </c>
      <c r="Q623" s="92" t="str">
        <f t="shared" si="178"/>
        <v>5x150</v>
      </c>
      <c r="R623" s="74">
        <v>5</v>
      </c>
      <c r="S623" s="74">
        <v>150</v>
      </c>
      <c r="T623" s="74">
        <v>35</v>
      </c>
      <c r="U623" s="68">
        <v>6.2</v>
      </c>
      <c r="V623" s="93" t="s">
        <v>85</v>
      </c>
      <c r="W623" s="77">
        <v>110.5</v>
      </c>
      <c r="X623" s="76">
        <v>27.91</v>
      </c>
      <c r="Y623" s="47">
        <v>2650</v>
      </c>
      <c r="Z623" s="81" t="s">
        <v>5147</v>
      </c>
      <c r="AA623" s="71" t="s">
        <v>173</v>
      </c>
      <c r="AB623" s="47" t="str">
        <f t="shared" si="191"/>
        <v>17x8.5, 5x150, 35 OS, 2650 lbs</v>
      </c>
      <c r="AC623" s="74" t="s">
        <v>7163</v>
      </c>
      <c r="AD623" s="46" t="str">
        <f>IF(AC623="N/A","None",VLOOKUP(AC623,ACCESSORIES!F:N,9,FALSE))</f>
        <v>Snap In</v>
      </c>
      <c r="AE623" s="82">
        <f>_xlfn.IFNA(VLOOKUP(AC623,ACCESSORIES!F:J,5,FALSE),"N/A")</f>
        <v>22</v>
      </c>
      <c r="AF623" s="80" t="s">
        <v>85</v>
      </c>
      <c r="AG623" s="14" t="s">
        <v>85</v>
      </c>
      <c r="AH623" s="14" t="s">
        <v>85</v>
      </c>
      <c r="AI623" s="14" t="s">
        <v>85</v>
      </c>
      <c r="AJ623" s="9" t="str">
        <f>_xlfn.IFNA(VLOOKUP(AI623,ACCESSORIES!F:J,5,FALSE),"N/A")</f>
        <v>N/A</v>
      </c>
      <c r="AK623" s="92" t="s">
        <v>236</v>
      </c>
      <c r="AL623" s="74" t="s">
        <v>85</v>
      </c>
      <c r="AM623" s="38" t="str">
        <f>_xlfn.IFNA(VLOOKUP(AL623,ACCESSORIES!F:J,5,FALSE),"N/A")</f>
        <v>N/A</v>
      </c>
      <c r="AN623" s="74" t="s">
        <v>85</v>
      </c>
      <c r="AO623" s="75">
        <v>16.2</v>
      </c>
      <c r="AP623" s="75">
        <v>60</v>
      </c>
      <c r="AQ623" s="34">
        <v>180</v>
      </c>
      <c r="AR623" s="34">
        <v>0</v>
      </c>
      <c r="AS623" s="34">
        <v>11.8</v>
      </c>
      <c r="AT623" s="34">
        <v>26.5</v>
      </c>
      <c r="AU623" s="34">
        <v>32</v>
      </c>
      <c r="AV623" s="34">
        <v>208.9</v>
      </c>
      <c r="AW623" s="34">
        <v>197</v>
      </c>
      <c r="AX623" s="384">
        <v>103.32</v>
      </c>
      <c r="AY623" s="382">
        <v>33.99</v>
      </c>
      <c r="AZ623" s="382">
        <v>40.299999999999997</v>
      </c>
      <c r="BA623" s="49">
        <v>20</v>
      </c>
      <c r="BB623" s="48">
        <f t="shared" si="179"/>
        <v>0.79</v>
      </c>
      <c r="BC623" s="3" t="s">
        <v>85</v>
      </c>
      <c r="BD623" s="412" t="str">
        <f>_xlfn.IFNA(VLOOKUP(BC623,ACCESSORIES!F:J,5,FALSE),"N/A")</f>
        <v>N/A</v>
      </c>
      <c r="BE623" s="3" t="s">
        <v>85</v>
      </c>
      <c r="BF623" s="412" t="str">
        <f>_xlfn.IFNA(VLOOKUP(BE623,ACCESSORIES!F:J,5,FALSE),"N/A")</f>
        <v>N/A</v>
      </c>
      <c r="BG623" s="70">
        <v>32</v>
      </c>
      <c r="BH623" s="50">
        <v>20.236220472440898</v>
      </c>
      <c r="BI623" s="50">
        <v>20.236220472440898</v>
      </c>
      <c r="BJ623" s="50">
        <v>11.417322834645701</v>
      </c>
      <c r="BK623" s="357">
        <f t="shared" si="180"/>
        <v>7.6616839999999839E-2</v>
      </c>
      <c r="BL623" s="73">
        <v>36</v>
      </c>
      <c r="BM623" s="107" t="s">
        <v>10337</v>
      </c>
      <c r="BN623" s="46" t="s">
        <v>3891</v>
      </c>
      <c r="BO623" s="74" t="s">
        <v>4730</v>
      </c>
      <c r="BP623" s="74" t="s">
        <v>3907</v>
      </c>
      <c r="BQ623" s="74" t="s">
        <v>4615</v>
      </c>
      <c r="BR623" s="74" t="s">
        <v>2734</v>
      </c>
      <c r="BS623" s="74" t="s">
        <v>4116</v>
      </c>
      <c r="BT623" s="74" t="s">
        <v>5141</v>
      </c>
      <c r="BU623" s="74" t="s">
        <v>5127</v>
      </c>
      <c r="BV623" s="74" t="s">
        <v>4101</v>
      </c>
      <c r="BW623" s="74" t="s">
        <v>3909</v>
      </c>
      <c r="BX623" s="74"/>
      <c r="BY623" s="300" t="s">
        <v>8338</v>
      </c>
      <c r="BZ623" s="356" t="s">
        <v>8339</v>
      </c>
      <c r="CA623" s="300" t="s">
        <v>8340</v>
      </c>
      <c r="CB623" s="356" t="s">
        <v>8341</v>
      </c>
      <c r="CC623" s="86" t="str">
        <f t="shared" si="190"/>
        <v>MR703 Bead Grip, 17x8.5, +35mm Offset, 5x150, 110.5mm Centerbore, Machined - Clear Coat</v>
      </c>
      <c r="CD623" s="74" t="s">
        <v>3719</v>
      </c>
      <c r="CE623" s="74" t="s">
        <v>3720</v>
      </c>
      <c r="CF623" s="74" t="str">
        <f t="shared" si="192"/>
        <v>TRAIL (7XX)</v>
      </c>
    </row>
    <row r="624" spans="1:84" s="36" customFormat="1" ht="15" customHeight="1">
      <c r="A624" s="22">
        <f t="shared" si="177"/>
        <v>622</v>
      </c>
      <c r="B624" s="3" t="s">
        <v>84</v>
      </c>
      <c r="C624" s="92" t="s">
        <v>1247</v>
      </c>
      <c r="D624" s="74" t="s">
        <v>5484</v>
      </c>
      <c r="E624" s="84" t="str">
        <f>CONCATENATE(LEFT(D624,5),VLOOKUP(CONCATENATE(O624,"x",P624),'WHEEL PART NUMBER GUIDE'!$B$9:$C$51,2,FALSE),VLOOKUP(CONCATENATE(Q624, W624), 'WHEEL PART NUMBER GUIDE'!$Q$6:$R$98, 2, FALSE),VLOOKUP(Z624,'WHEEL PART NUMBER GUIDE'!$J$8:$K$54,2, FALSE),IF(V624="N/A",IF(ABS(T624)&lt;10,"0"&amp;ABS(T624),ABS(T624)),CONCATENATE(LEFT(V624,1),RIGHT(V624,1))), G624, H624)</f>
        <v>MR70378516525</v>
      </c>
      <c r="F624" s="84" t="str">
        <f t="shared" si="193"/>
        <v>MR70378516525</v>
      </c>
      <c r="G624" s="83"/>
      <c r="H624" s="83"/>
      <c r="I624" s="81" t="s">
        <v>4193</v>
      </c>
      <c r="J624" s="299">
        <v>44008</v>
      </c>
      <c r="K624" s="78" t="s">
        <v>1230</v>
      </c>
      <c r="L624" s="328">
        <v>366</v>
      </c>
      <c r="M624" s="85">
        <f t="shared" si="176"/>
        <v>366</v>
      </c>
      <c r="N624" s="630"/>
      <c r="O624" s="74">
        <v>17</v>
      </c>
      <c r="P624" s="74">
        <v>8.5</v>
      </c>
      <c r="Q624" s="92" t="str">
        <f t="shared" si="178"/>
        <v>6x135</v>
      </c>
      <c r="R624" s="74">
        <v>6</v>
      </c>
      <c r="S624" s="74">
        <v>135</v>
      </c>
      <c r="T624" s="74">
        <v>25</v>
      </c>
      <c r="U624" s="68">
        <v>5.78</v>
      </c>
      <c r="V624" s="93" t="s">
        <v>85</v>
      </c>
      <c r="W624" s="77">
        <v>87</v>
      </c>
      <c r="X624" s="76">
        <v>29.19</v>
      </c>
      <c r="Y624" s="47">
        <v>2650</v>
      </c>
      <c r="Z624" s="81" t="s">
        <v>2165</v>
      </c>
      <c r="AA624" s="72" t="s">
        <v>2845</v>
      </c>
      <c r="AB624" s="47" t="str">
        <f t="shared" si="191"/>
        <v>17x8.5, 6x135, 25 OS, 2650 lbs</v>
      </c>
      <c r="AC624" s="74" t="s">
        <v>3940</v>
      </c>
      <c r="AD624" s="46" t="str">
        <f>IF(AC624="N/A","None",VLOOKUP(AC624,ACCESSORIES!F:N,9,FALSE))</f>
        <v>Snap In</v>
      </c>
      <c r="AE624" s="82">
        <f>_xlfn.IFNA(VLOOKUP(AC624,ACCESSORIES!F:J,5,FALSE),"N/A")</f>
        <v>22</v>
      </c>
      <c r="AF624" s="80" t="s">
        <v>85</v>
      </c>
      <c r="AG624" s="80" t="s">
        <v>85</v>
      </c>
      <c r="AH624" s="80" t="s">
        <v>85</v>
      </c>
      <c r="AI624" s="80" t="s">
        <v>85</v>
      </c>
      <c r="AJ624" s="9" t="str">
        <f>_xlfn.IFNA(VLOOKUP(AI624,ACCESSORIES!F:J,5,FALSE),"N/A")</f>
        <v>N/A</v>
      </c>
      <c r="AK624" s="92" t="s">
        <v>236</v>
      </c>
      <c r="AL624" s="74" t="s">
        <v>85</v>
      </c>
      <c r="AM624" s="38" t="str">
        <f>_xlfn.IFNA(VLOOKUP(AL624,ACCESSORIES!F:J,5,FALSE),"N/A")</f>
        <v>N/A</v>
      </c>
      <c r="AN624" s="74" t="s">
        <v>85</v>
      </c>
      <c r="AO624" s="75">
        <v>16.2</v>
      </c>
      <c r="AP624" s="75">
        <v>60</v>
      </c>
      <c r="AQ624" s="34">
        <v>175</v>
      </c>
      <c r="AR624" s="34">
        <v>4.9000000000000004</v>
      </c>
      <c r="AS624" s="34">
        <v>22.8</v>
      </c>
      <c r="AT624" s="34">
        <v>36.700000000000003</v>
      </c>
      <c r="AU624" s="34">
        <v>42</v>
      </c>
      <c r="AV624" s="34">
        <v>209</v>
      </c>
      <c r="AW624" s="34">
        <v>199.5</v>
      </c>
      <c r="AX624" s="384">
        <v>82.6</v>
      </c>
      <c r="AY624" s="382">
        <v>42.99</v>
      </c>
      <c r="AZ624" s="382">
        <v>51.3</v>
      </c>
      <c r="BA624" s="49">
        <v>20</v>
      </c>
      <c r="BB624" s="48">
        <f t="shared" si="179"/>
        <v>0.79</v>
      </c>
      <c r="BC624" s="3" t="s">
        <v>85</v>
      </c>
      <c r="BD624" s="412" t="str">
        <f>_xlfn.IFNA(VLOOKUP(BC624,ACCESSORIES!F:J,5,FALSE),"N/A")</f>
        <v>N/A</v>
      </c>
      <c r="BE624" s="3" t="s">
        <v>85</v>
      </c>
      <c r="BF624" s="412" t="str">
        <f>_xlfn.IFNA(VLOOKUP(BE624,ACCESSORIES!F:J,5,FALSE),"N/A")</f>
        <v>N/A</v>
      </c>
      <c r="BG624" s="70">
        <v>34</v>
      </c>
      <c r="BH624" s="50">
        <v>20.236220472440898</v>
      </c>
      <c r="BI624" s="50">
        <v>20.236220472440898</v>
      </c>
      <c r="BJ624" s="50">
        <v>11.417322834645701</v>
      </c>
      <c r="BK624" s="357">
        <f t="shared" si="180"/>
        <v>7.6616839999999839E-2</v>
      </c>
      <c r="BL624" s="73">
        <v>36</v>
      </c>
      <c r="BM624" s="107" t="s">
        <v>10366</v>
      </c>
      <c r="BN624" s="46" t="s">
        <v>3891</v>
      </c>
      <c r="BO624" s="74" t="s">
        <v>4730</v>
      </c>
      <c r="BP624" s="74" t="s">
        <v>3907</v>
      </c>
      <c r="BQ624" s="74" t="s">
        <v>4615</v>
      </c>
      <c r="BR624" s="74" t="s">
        <v>2734</v>
      </c>
      <c r="BS624" s="74" t="s">
        <v>4116</v>
      </c>
      <c r="BT624" s="74" t="s">
        <v>5141</v>
      </c>
      <c r="BU624" s="74" t="s">
        <v>5127</v>
      </c>
      <c r="BV624" s="74" t="s">
        <v>4101</v>
      </c>
      <c r="BW624" s="74" t="s">
        <v>3909</v>
      </c>
      <c r="BX624" s="74"/>
      <c r="BY624" s="300" t="s">
        <v>6306</v>
      </c>
      <c r="BZ624" s="356" t="s">
        <v>8301</v>
      </c>
      <c r="CA624" s="300" t="s">
        <v>6311</v>
      </c>
      <c r="CB624" s="356" t="s">
        <v>8302</v>
      </c>
      <c r="CC624" s="86" t="str">
        <f t="shared" si="190"/>
        <v>MR703 Bead Grip, 17x8.5, +25mm Offset, 6x135, 87mm Centerbore, Matte Black</v>
      </c>
      <c r="CD624" s="74" t="s">
        <v>3719</v>
      </c>
      <c r="CE624" s="74" t="s">
        <v>3720</v>
      </c>
      <c r="CF624" s="74" t="str">
        <f t="shared" si="192"/>
        <v>TRAIL (7XX)</v>
      </c>
    </row>
    <row r="625" spans="1:84" s="36" customFormat="1" ht="15" customHeight="1">
      <c r="A625" s="22">
        <f t="shared" si="177"/>
        <v>623</v>
      </c>
      <c r="B625" s="3" t="s">
        <v>84</v>
      </c>
      <c r="C625" s="92" t="s">
        <v>1247</v>
      </c>
      <c r="D625" s="74" t="s">
        <v>5484</v>
      </c>
      <c r="E625" s="84" t="str">
        <f>CONCATENATE(LEFT(D625,5),VLOOKUP(CONCATENATE(O625,"x",P625),'WHEEL PART NUMBER GUIDE'!$B$9:$C$51,2,FALSE),VLOOKUP(CONCATENATE(Q625, W625), 'WHEEL PART NUMBER GUIDE'!$Q$6:$R$98, 2, FALSE),VLOOKUP(Z625,'WHEEL PART NUMBER GUIDE'!$J$8:$K$54,2, FALSE),IF(V625="N/A",IF(ABS(T625)&lt;10,"0"&amp;ABS(T625),ABS(T625)),CONCATENATE(LEFT(V625,1),RIGHT(V625,1))), G625, H625)</f>
        <v>MR70378516925</v>
      </c>
      <c r="F625" s="84" t="str">
        <f t="shared" si="193"/>
        <v>MR70378516925</v>
      </c>
      <c r="G625" s="83"/>
      <c r="H625" s="83"/>
      <c r="I625" s="81" t="s">
        <v>4194</v>
      </c>
      <c r="J625" s="299">
        <v>44008</v>
      </c>
      <c r="K625" s="78" t="s">
        <v>1230</v>
      </c>
      <c r="L625" s="328">
        <v>366</v>
      </c>
      <c r="M625" s="85">
        <f t="shared" si="176"/>
        <v>366</v>
      </c>
      <c r="N625" s="630"/>
      <c r="O625" s="74">
        <v>17</v>
      </c>
      <c r="P625" s="74">
        <v>8.5</v>
      </c>
      <c r="Q625" s="92" t="str">
        <f t="shared" si="178"/>
        <v>6x135</v>
      </c>
      <c r="R625" s="74">
        <v>6</v>
      </c>
      <c r="S625" s="74">
        <v>135</v>
      </c>
      <c r="T625" s="74">
        <v>25</v>
      </c>
      <c r="U625" s="68">
        <v>5.78</v>
      </c>
      <c r="V625" s="93" t="s">
        <v>85</v>
      </c>
      <c r="W625" s="77">
        <v>87</v>
      </c>
      <c r="X625" s="76">
        <v>28.94</v>
      </c>
      <c r="Y625" s="47">
        <v>2650</v>
      </c>
      <c r="Z625" s="81" t="s">
        <v>2168</v>
      </c>
      <c r="AA625" s="71" t="s">
        <v>2846</v>
      </c>
      <c r="AB625" s="47" t="str">
        <f t="shared" si="191"/>
        <v>17x8.5, 6x135, 25 OS, 2650 lbs</v>
      </c>
      <c r="AC625" s="74" t="s">
        <v>3940</v>
      </c>
      <c r="AD625" s="46" t="str">
        <f>IF(AC625="N/A","None",VLOOKUP(AC625,ACCESSORIES!F:N,9,FALSE))</f>
        <v>Snap In</v>
      </c>
      <c r="AE625" s="82">
        <f>_xlfn.IFNA(VLOOKUP(AC625,ACCESSORIES!F:J,5,FALSE),"N/A")</f>
        <v>22</v>
      </c>
      <c r="AF625" s="80" t="s">
        <v>85</v>
      </c>
      <c r="AG625" s="80" t="s">
        <v>85</v>
      </c>
      <c r="AH625" s="80" t="s">
        <v>85</v>
      </c>
      <c r="AI625" s="80" t="s">
        <v>85</v>
      </c>
      <c r="AJ625" s="9" t="str">
        <f>_xlfn.IFNA(VLOOKUP(AI625,ACCESSORIES!F:J,5,FALSE),"N/A")</f>
        <v>N/A</v>
      </c>
      <c r="AK625" s="92" t="s">
        <v>236</v>
      </c>
      <c r="AL625" s="74" t="s">
        <v>85</v>
      </c>
      <c r="AM625" s="38" t="str">
        <f>_xlfn.IFNA(VLOOKUP(AL625,ACCESSORIES!F:J,5,FALSE),"N/A")</f>
        <v>N/A</v>
      </c>
      <c r="AN625" s="74" t="s">
        <v>85</v>
      </c>
      <c r="AO625" s="75">
        <v>16.2</v>
      </c>
      <c r="AP625" s="75">
        <v>60</v>
      </c>
      <c r="AQ625" s="34">
        <v>175</v>
      </c>
      <c r="AR625" s="34">
        <v>4.9000000000000004</v>
      </c>
      <c r="AS625" s="34">
        <v>22.8</v>
      </c>
      <c r="AT625" s="34">
        <v>36.700000000000003</v>
      </c>
      <c r="AU625" s="34">
        <v>42</v>
      </c>
      <c r="AV625" s="34">
        <v>209</v>
      </c>
      <c r="AW625" s="34">
        <v>199.5</v>
      </c>
      <c r="AX625" s="384">
        <v>82.6</v>
      </c>
      <c r="AY625" s="382">
        <v>42.99</v>
      </c>
      <c r="AZ625" s="382">
        <v>51.3</v>
      </c>
      <c r="BA625" s="49">
        <v>20</v>
      </c>
      <c r="BB625" s="48">
        <f t="shared" si="179"/>
        <v>0.79</v>
      </c>
      <c r="BC625" s="3" t="s">
        <v>85</v>
      </c>
      <c r="BD625" s="412" t="str">
        <f>_xlfn.IFNA(VLOOKUP(BC625,ACCESSORIES!F:J,5,FALSE),"N/A")</f>
        <v>N/A</v>
      </c>
      <c r="BE625" s="3" t="s">
        <v>85</v>
      </c>
      <c r="BF625" s="412" t="str">
        <f>_xlfn.IFNA(VLOOKUP(BE625,ACCESSORIES!F:J,5,FALSE),"N/A")</f>
        <v>N/A</v>
      </c>
      <c r="BG625" s="70">
        <v>34</v>
      </c>
      <c r="BH625" s="50">
        <v>20.236220472440898</v>
      </c>
      <c r="BI625" s="50">
        <v>20.236220472440898</v>
      </c>
      <c r="BJ625" s="50">
        <v>11.417322834645701</v>
      </c>
      <c r="BK625" s="357">
        <f t="shared" si="180"/>
        <v>7.6616839999999839E-2</v>
      </c>
      <c r="BL625" s="73">
        <v>36</v>
      </c>
      <c r="BM625" s="107" t="s">
        <v>10366</v>
      </c>
      <c r="BN625" s="46" t="s">
        <v>3891</v>
      </c>
      <c r="BO625" s="74" t="s">
        <v>4730</v>
      </c>
      <c r="BP625" s="74" t="s">
        <v>3907</v>
      </c>
      <c r="BQ625" s="74" t="s">
        <v>4615</v>
      </c>
      <c r="BR625" s="74" t="s">
        <v>2734</v>
      </c>
      <c r="BS625" s="74" t="s">
        <v>4116</v>
      </c>
      <c r="BT625" s="74" t="s">
        <v>5141</v>
      </c>
      <c r="BU625" s="74" t="s">
        <v>5127</v>
      </c>
      <c r="BV625" s="74" t="s">
        <v>4101</v>
      </c>
      <c r="BW625" s="74" t="s">
        <v>3909</v>
      </c>
      <c r="BX625" s="74"/>
      <c r="BY625" s="300" t="s">
        <v>6316</v>
      </c>
      <c r="BZ625" s="356" t="s">
        <v>8317</v>
      </c>
      <c r="CA625" s="300" t="s">
        <v>6321</v>
      </c>
      <c r="CB625" s="356" t="s">
        <v>8318</v>
      </c>
      <c r="CC625" s="86" t="str">
        <f t="shared" si="190"/>
        <v>MR703 Bead Grip, 17x8.5, +25mm Offset, 6x135, 87mm Centerbore, Method Bronze</v>
      </c>
      <c r="CD625" s="74" t="s">
        <v>3719</v>
      </c>
      <c r="CE625" s="74" t="s">
        <v>3720</v>
      </c>
      <c r="CF625" s="74" t="str">
        <f t="shared" si="192"/>
        <v>TRAIL (7XX)</v>
      </c>
    </row>
    <row r="626" spans="1:84" s="36" customFormat="1" ht="15" customHeight="1">
      <c r="A626" s="22">
        <f t="shared" si="177"/>
        <v>624</v>
      </c>
      <c r="B626" s="3" t="s">
        <v>84</v>
      </c>
      <c r="C626" s="92" t="s">
        <v>1247</v>
      </c>
      <c r="D626" s="74" t="s">
        <v>5484</v>
      </c>
      <c r="E626" s="84" t="str">
        <f>CONCATENATE(LEFT(D626,5),VLOOKUP(CONCATENATE(O626,"x",P626),'WHEEL PART NUMBER GUIDE'!$B$9:$C$51,2,FALSE),VLOOKUP(CONCATENATE(Q626, W626), 'WHEEL PART NUMBER GUIDE'!$Q$6:$R$98, 2, FALSE),VLOOKUP(Z626,'WHEEL PART NUMBER GUIDE'!$J$8:$K$54,2, FALSE),IF(V626="N/A",IF(ABS(T626)&lt;10,"0"&amp;ABS(T626),ABS(T626)),CONCATENATE(LEFT(V626,1),RIGHT(V626,1))), G626, H626)</f>
        <v>MR70378516325</v>
      </c>
      <c r="F626" s="84" t="str">
        <f t="shared" si="193"/>
        <v>MR70378516325</v>
      </c>
      <c r="G626" s="83"/>
      <c r="H626" s="83"/>
      <c r="I626" s="81" t="s">
        <v>7570</v>
      </c>
      <c r="J626" s="305">
        <v>45541</v>
      </c>
      <c r="K626" s="78" t="s">
        <v>3713</v>
      </c>
      <c r="L626" s="328">
        <v>366</v>
      </c>
      <c r="M626" s="85" t="str">
        <f t="shared" si="176"/>
        <v/>
      </c>
      <c r="N626" s="630"/>
      <c r="O626" s="74">
        <v>17</v>
      </c>
      <c r="P626" s="74">
        <v>8.5</v>
      </c>
      <c r="Q626" s="92" t="str">
        <f t="shared" si="178"/>
        <v>6x135</v>
      </c>
      <c r="R626" s="74">
        <v>6</v>
      </c>
      <c r="S626" s="74">
        <v>135</v>
      </c>
      <c r="T626" s="74">
        <v>25</v>
      </c>
      <c r="U626" s="68">
        <v>5.78</v>
      </c>
      <c r="V626" s="93" t="s">
        <v>85</v>
      </c>
      <c r="W626" s="77">
        <v>87</v>
      </c>
      <c r="X626" s="76">
        <v>28.94</v>
      </c>
      <c r="Y626" s="47">
        <v>2650</v>
      </c>
      <c r="Z626" s="81" t="s">
        <v>5147</v>
      </c>
      <c r="AA626" s="71" t="s">
        <v>173</v>
      </c>
      <c r="AB626" s="47" t="str">
        <f t="shared" si="191"/>
        <v>17x8.5, 6x135, 25 OS, 2650 lbs</v>
      </c>
      <c r="AC626" s="74" t="s">
        <v>7162</v>
      </c>
      <c r="AD626" s="46" t="str">
        <f>IF(AC626="N/A","None",VLOOKUP(AC626,ACCESSORIES!F:N,9,FALSE))</f>
        <v>Snap In</v>
      </c>
      <c r="AE626" s="82">
        <f>_xlfn.IFNA(VLOOKUP(AC626,ACCESSORIES!F:J,5,FALSE),"N/A")</f>
        <v>22</v>
      </c>
      <c r="AF626" s="80" t="s">
        <v>85</v>
      </c>
      <c r="AG626" s="80" t="s">
        <v>85</v>
      </c>
      <c r="AH626" s="80" t="s">
        <v>85</v>
      </c>
      <c r="AI626" s="80" t="s">
        <v>85</v>
      </c>
      <c r="AJ626" s="9" t="str">
        <f>_xlfn.IFNA(VLOOKUP(AI626,ACCESSORIES!F:J,5,FALSE),"N/A")</f>
        <v>N/A</v>
      </c>
      <c r="AK626" s="92" t="s">
        <v>236</v>
      </c>
      <c r="AL626" s="74" t="s">
        <v>85</v>
      </c>
      <c r="AM626" s="38" t="str">
        <f>_xlfn.IFNA(VLOOKUP(AL626,ACCESSORIES!F:J,5,FALSE),"N/A")</f>
        <v>N/A</v>
      </c>
      <c r="AN626" s="74" t="s">
        <v>85</v>
      </c>
      <c r="AO626" s="75">
        <v>16.2</v>
      </c>
      <c r="AP626" s="75">
        <v>60</v>
      </c>
      <c r="AQ626" s="34">
        <v>175</v>
      </c>
      <c r="AR626" s="34">
        <v>4.9000000000000004</v>
      </c>
      <c r="AS626" s="34">
        <v>22.8</v>
      </c>
      <c r="AT626" s="34">
        <v>36.700000000000003</v>
      </c>
      <c r="AU626" s="34">
        <v>42</v>
      </c>
      <c r="AV626" s="34">
        <v>209</v>
      </c>
      <c r="AW626" s="34">
        <v>199.5</v>
      </c>
      <c r="AX626" s="384">
        <v>82.6</v>
      </c>
      <c r="AY626" s="382">
        <v>42.99</v>
      </c>
      <c r="AZ626" s="382">
        <v>51.3</v>
      </c>
      <c r="BA626" s="49">
        <v>20</v>
      </c>
      <c r="BB626" s="48">
        <f t="shared" si="179"/>
        <v>0.79</v>
      </c>
      <c r="BC626" s="3" t="s">
        <v>85</v>
      </c>
      <c r="BD626" s="412" t="str">
        <f>_xlfn.IFNA(VLOOKUP(BC626,ACCESSORIES!F:J,5,FALSE),"N/A")</f>
        <v>N/A</v>
      </c>
      <c r="BE626" s="3" t="s">
        <v>85</v>
      </c>
      <c r="BF626" s="412" t="str">
        <f>_xlfn.IFNA(VLOOKUP(BE626,ACCESSORIES!F:J,5,FALSE),"N/A")</f>
        <v>N/A</v>
      </c>
      <c r="BG626" s="70">
        <v>34</v>
      </c>
      <c r="BH626" s="50">
        <v>20.236220472440898</v>
      </c>
      <c r="BI626" s="50">
        <v>20.236220472440898</v>
      </c>
      <c r="BJ626" s="50">
        <v>11.417322834645701</v>
      </c>
      <c r="BK626" s="357">
        <f t="shared" si="180"/>
        <v>7.6616839999999839E-2</v>
      </c>
      <c r="BL626" s="73">
        <v>36</v>
      </c>
      <c r="BM626" s="107" t="s">
        <v>10337</v>
      </c>
      <c r="BN626" s="46" t="s">
        <v>3891</v>
      </c>
      <c r="BO626" s="74" t="s">
        <v>4730</v>
      </c>
      <c r="BP626" s="74" t="s">
        <v>3907</v>
      </c>
      <c r="BQ626" s="74" t="s">
        <v>4615</v>
      </c>
      <c r="BR626" s="74" t="s">
        <v>2734</v>
      </c>
      <c r="BS626" s="74" t="s">
        <v>4116</v>
      </c>
      <c r="BT626" s="74" t="s">
        <v>5141</v>
      </c>
      <c r="BU626" s="74" t="s">
        <v>5127</v>
      </c>
      <c r="BV626" s="74" t="s">
        <v>4101</v>
      </c>
      <c r="BW626" s="74" t="s">
        <v>3909</v>
      </c>
      <c r="BX626" s="74"/>
      <c r="BY626" s="300" t="s">
        <v>8342</v>
      </c>
      <c r="BZ626" s="356" t="s">
        <v>8343</v>
      </c>
      <c r="CA626" s="300" t="s">
        <v>8344</v>
      </c>
      <c r="CB626" s="356" t="s">
        <v>8345</v>
      </c>
      <c r="CC626" s="86" t="str">
        <f t="shared" si="190"/>
        <v>CLOSEOUT - MR703 Bead Grip, 17x8.5, +25mm Offset, 6x135, 87mm Centerbore, Machined - Clear Coat</v>
      </c>
      <c r="CD626" s="74" t="s">
        <v>3719</v>
      </c>
      <c r="CE626" s="74" t="s">
        <v>3720</v>
      </c>
      <c r="CF626" s="74" t="str">
        <f t="shared" si="192"/>
        <v>TRAIL (7XX)</v>
      </c>
    </row>
    <row r="627" spans="1:84" s="36" customFormat="1" ht="15" customHeight="1">
      <c r="A627" s="22">
        <f t="shared" ref="A627:A693" si="194">ROW(B627)-2</f>
        <v>625</v>
      </c>
      <c r="B627" s="3" t="s">
        <v>84</v>
      </c>
      <c r="C627" s="92" t="s">
        <v>1247</v>
      </c>
      <c r="D627" s="74" t="s">
        <v>5484</v>
      </c>
      <c r="E627" s="84" t="str">
        <f>CONCATENATE(LEFT(D627,5),VLOOKUP(CONCATENATE(O627,"x",P627),'WHEEL PART NUMBER GUIDE'!$B$9:$C$51,2,FALSE),VLOOKUP(CONCATENATE(Q627, W627), 'WHEEL PART NUMBER GUIDE'!$Q$6:$R$98, 2, FALSE),VLOOKUP(Z627,'WHEEL PART NUMBER GUIDE'!$J$8:$K$54,2, FALSE),IF(V627="N/A",IF(ABS(T627)&lt;10,"0"&amp;ABS(T627),ABS(T627)),CONCATENATE(LEFT(V627,1),RIGHT(V627,1))), G627, H627)</f>
        <v>MR70378560535</v>
      </c>
      <c r="F627" s="84" t="str">
        <f t="shared" si="193"/>
        <v>MR70378560535</v>
      </c>
      <c r="G627" s="83"/>
      <c r="H627" s="83"/>
      <c r="I627" s="81" t="s">
        <v>4195</v>
      </c>
      <c r="J627" s="299">
        <v>44008</v>
      </c>
      <c r="K627" s="78" t="s">
        <v>1230</v>
      </c>
      <c r="L627" s="328">
        <v>366</v>
      </c>
      <c r="M627" s="85">
        <f t="shared" si="176"/>
        <v>366</v>
      </c>
      <c r="N627" s="630"/>
      <c r="O627" s="74">
        <v>17</v>
      </c>
      <c r="P627" s="74">
        <v>8.5</v>
      </c>
      <c r="Q627" s="92" t="str">
        <f t="shared" ref="Q627:Q693" si="195">CONCATENATE(R627,"x",S627)</f>
        <v>6x5.5</v>
      </c>
      <c r="R627" s="74">
        <v>6</v>
      </c>
      <c r="S627" s="74">
        <v>5.5</v>
      </c>
      <c r="T627" s="74">
        <v>35</v>
      </c>
      <c r="U627" s="68">
        <v>6.2</v>
      </c>
      <c r="V627" s="93" t="s">
        <v>85</v>
      </c>
      <c r="W627" s="77">
        <v>106.25</v>
      </c>
      <c r="X627" s="76">
        <v>27.93</v>
      </c>
      <c r="Y627" s="47">
        <v>2650</v>
      </c>
      <c r="Z627" s="81" t="s">
        <v>2165</v>
      </c>
      <c r="AA627" s="72" t="s">
        <v>2845</v>
      </c>
      <c r="AB627" s="47" t="str">
        <f t="shared" si="191"/>
        <v>17x8.5, 6x5.5, 35 OS, 2650 lbs</v>
      </c>
      <c r="AC627" s="74" t="s">
        <v>3941</v>
      </c>
      <c r="AD627" s="46" t="str">
        <f>IF(AC627="N/A","None",VLOOKUP(AC627,ACCESSORIES!F:N,9,FALSE))</f>
        <v>Snap In</v>
      </c>
      <c r="AE627" s="82">
        <f>_xlfn.IFNA(VLOOKUP(AC627,ACCESSORIES!F:J,5,FALSE),"N/A")</f>
        <v>22</v>
      </c>
      <c r="AF627" s="80" t="s">
        <v>85</v>
      </c>
      <c r="AG627" s="14" t="s">
        <v>85</v>
      </c>
      <c r="AH627" s="14" t="s">
        <v>85</v>
      </c>
      <c r="AI627" s="14" t="s">
        <v>85</v>
      </c>
      <c r="AJ627" s="9" t="str">
        <f>_xlfn.IFNA(VLOOKUP(AI627,ACCESSORIES!F:J,5,FALSE),"N/A")</f>
        <v>N/A</v>
      </c>
      <c r="AK627" s="92" t="s">
        <v>236</v>
      </c>
      <c r="AL627" s="75" t="s">
        <v>1649</v>
      </c>
      <c r="AM627" s="38">
        <f>_xlfn.IFNA(VLOOKUP(AL627,ACCESSORIES!F:J,5,FALSE),"N/A")</f>
        <v>2.75</v>
      </c>
      <c r="AN627" s="3">
        <v>78.3</v>
      </c>
      <c r="AO627" s="75">
        <v>16.2</v>
      </c>
      <c r="AP627" s="75">
        <v>60</v>
      </c>
      <c r="AQ627" s="74">
        <v>175</v>
      </c>
      <c r="AR627" s="34">
        <v>2.6</v>
      </c>
      <c r="AS627" s="34">
        <v>13</v>
      </c>
      <c r="AT627" s="34">
        <v>26.7</v>
      </c>
      <c r="AU627" s="34">
        <v>32</v>
      </c>
      <c r="AV627" s="34">
        <v>208.9</v>
      </c>
      <c r="AW627" s="34">
        <v>197</v>
      </c>
      <c r="AX627" s="384">
        <v>103.32</v>
      </c>
      <c r="AY627" s="382">
        <v>32.99</v>
      </c>
      <c r="AZ627" s="382">
        <v>39.299999999999997</v>
      </c>
      <c r="BA627" s="49">
        <v>20</v>
      </c>
      <c r="BB627" s="48">
        <f t="shared" si="179"/>
        <v>0.79</v>
      </c>
      <c r="BC627" s="3" t="s">
        <v>85</v>
      </c>
      <c r="BD627" s="412" t="str">
        <f>_xlfn.IFNA(VLOOKUP(BC627,ACCESSORIES!F:J,5,FALSE),"N/A")</f>
        <v>N/A</v>
      </c>
      <c r="BE627" s="3" t="s">
        <v>85</v>
      </c>
      <c r="BF627" s="412" t="str">
        <f>_xlfn.IFNA(VLOOKUP(BE627,ACCESSORIES!F:J,5,FALSE),"N/A")</f>
        <v>N/A</v>
      </c>
      <c r="BG627" s="70">
        <v>33</v>
      </c>
      <c r="BH627" s="50">
        <v>20.236220472440898</v>
      </c>
      <c r="BI627" s="50">
        <v>20.236220472440898</v>
      </c>
      <c r="BJ627" s="50">
        <v>11.417322834645701</v>
      </c>
      <c r="BK627" s="357">
        <f t="shared" ref="BK627:BK693" si="196">SUM(((BH627*25.4)*(BI627*25.4)*(BJ627*25.4))/1000000000)</f>
        <v>7.6616839999999839E-2</v>
      </c>
      <c r="BL627" s="73">
        <v>36</v>
      </c>
      <c r="BM627" s="107" t="s">
        <v>10366</v>
      </c>
      <c r="BN627" s="46" t="s">
        <v>3891</v>
      </c>
      <c r="BO627" s="74" t="s">
        <v>4730</v>
      </c>
      <c r="BP627" s="74" t="s">
        <v>3907</v>
      </c>
      <c r="BQ627" s="74" t="s">
        <v>4615</v>
      </c>
      <c r="BR627" s="74" t="s">
        <v>2734</v>
      </c>
      <c r="BS627" s="74" t="s">
        <v>4116</v>
      </c>
      <c r="BT627" s="74" t="s">
        <v>5141</v>
      </c>
      <c r="BU627" s="74" t="s">
        <v>5127</v>
      </c>
      <c r="BV627" s="74" t="s">
        <v>4101</v>
      </c>
      <c r="BW627" s="74" t="s">
        <v>3909</v>
      </c>
      <c r="BX627" s="74"/>
      <c r="BY627" s="300" t="s">
        <v>6306</v>
      </c>
      <c r="BZ627" s="356" t="s">
        <v>8301</v>
      </c>
      <c r="CA627" s="300" t="s">
        <v>6311</v>
      </c>
      <c r="CB627" s="356" t="s">
        <v>8302</v>
      </c>
      <c r="CC627" s="86" t="str">
        <f t="shared" si="190"/>
        <v>MR703 Bead Grip, 17x8.5, +35mm Offset, 6x5.5, 106.25mm Centerbore, Matte Black</v>
      </c>
      <c r="CD627" s="74" t="s">
        <v>3719</v>
      </c>
      <c r="CE627" s="74" t="s">
        <v>3720</v>
      </c>
      <c r="CF627" s="74" t="str">
        <f t="shared" si="192"/>
        <v>TRAIL (7XX)</v>
      </c>
    </row>
    <row r="628" spans="1:84" s="36" customFormat="1" ht="15" customHeight="1">
      <c r="A628" s="22">
        <f t="shared" si="194"/>
        <v>626</v>
      </c>
      <c r="B628" s="3" t="s">
        <v>84</v>
      </c>
      <c r="C628" s="92" t="s">
        <v>1247</v>
      </c>
      <c r="D628" s="74" t="s">
        <v>5484</v>
      </c>
      <c r="E628" s="84" t="str">
        <f>CONCATENATE(LEFT(D628,5),VLOOKUP(CONCATENATE(O628,"x",P628),'WHEEL PART NUMBER GUIDE'!$B$9:$C$51,2,FALSE),VLOOKUP(CONCATENATE(Q628, W628), 'WHEEL PART NUMBER GUIDE'!$Q$6:$R$98, 2, FALSE),VLOOKUP(Z628,'WHEEL PART NUMBER GUIDE'!$J$8:$K$54,2, FALSE),IF(V628="N/A",IF(ABS(T628)&lt;10,"0"&amp;ABS(T628),ABS(T628)),CONCATENATE(LEFT(V628,1),RIGHT(V628,1))), G628, H628)</f>
        <v>MR70378560935</v>
      </c>
      <c r="F628" s="84" t="str">
        <f t="shared" si="193"/>
        <v>MR70378560935</v>
      </c>
      <c r="G628" s="83"/>
      <c r="H628" s="83"/>
      <c r="I628" s="81" t="s">
        <v>4196</v>
      </c>
      <c r="J628" s="299">
        <v>44008</v>
      </c>
      <c r="K628" s="78" t="s">
        <v>1230</v>
      </c>
      <c r="L628" s="328">
        <v>366</v>
      </c>
      <c r="M628" s="85">
        <f t="shared" si="176"/>
        <v>366</v>
      </c>
      <c r="N628" s="630"/>
      <c r="O628" s="74">
        <v>17</v>
      </c>
      <c r="P628" s="74">
        <v>8.5</v>
      </c>
      <c r="Q628" s="92" t="str">
        <f t="shared" si="195"/>
        <v>6x5.5</v>
      </c>
      <c r="R628" s="74">
        <v>6</v>
      </c>
      <c r="S628" s="74">
        <v>5.5</v>
      </c>
      <c r="T628" s="74">
        <v>35</v>
      </c>
      <c r="U628" s="68">
        <v>6.2</v>
      </c>
      <c r="V628" s="93" t="s">
        <v>85</v>
      </c>
      <c r="W628" s="77">
        <v>106.25</v>
      </c>
      <c r="X628" s="76">
        <v>27.93</v>
      </c>
      <c r="Y628" s="47">
        <v>2650</v>
      </c>
      <c r="Z628" s="81" t="s">
        <v>2168</v>
      </c>
      <c r="AA628" s="71" t="s">
        <v>2846</v>
      </c>
      <c r="AB628" s="47" t="str">
        <f t="shared" si="191"/>
        <v>17x8.5, 6x5.5, 35 OS, 2650 lbs</v>
      </c>
      <c r="AC628" s="74" t="s">
        <v>3941</v>
      </c>
      <c r="AD628" s="46" t="str">
        <f>IF(AC628="N/A","None",VLOOKUP(AC628,ACCESSORIES!F:N,9,FALSE))</f>
        <v>Snap In</v>
      </c>
      <c r="AE628" s="82">
        <f>_xlfn.IFNA(VLOOKUP(AC628,ACCESSORIES!F:J,5,FALSE),"N/A")</f>
        <v>22</v>
      </c>
      <c r="AF628" s="80" t="s">
        <v>85</v>
      </c>
      <c r="AG628" s="14" t="s">
        <v>85</v>
      </c>
      <c r="AH628" s="14" t="s">
        <v>85</v>
      </c>
      <c r="AI628" s="14" t="s">
        <v>85</v>
      </c>
      <c r="AJ628" s="9" t="str">
        <f>_xlfn.IFNA(VLOOKUP(AI628,ACCESSORIES!F:J,5,FALSE),"N/A")</f>
        <v>N/A</v>
      </c>
      <c r="AK628" s="92" t="s">
        <v>236</v>
      </c>
      <c r="AL628" s="75" t="s">
        <v>1649</v>
      </c>
      <c r="AM628" s="38">
        <f>_xlfn.IFNA(VLOOKUP(AL628,ACCESSORIES!F:J,5,FALSE),"N/A")</f>
        <v>2.75</v>
      </c>
      <c r="AN628" s="3">
        <v>78.3</v>
      </c>
      <c r="AO628" s="75">
        <v>16.2</v>
      </c>
      <c r="AP628" s="75">
        <v>60</v>
      </c>
      <c r="AQ628" s="74">
        <v>175</v>
      </c>
      <c r="AR628" s="34">
        <v>2.6</v>
      </c>
      <c r="AS628" s="34">
        <v>13</v>
      </c>
      <c r="AT628" s="34">
        <v>26.7</v>
      </c>
      <c r="AU628" s="34">
        <v>32</v>
      </c>
      <c r="AV628" s="34">
        <v>208.9</v>
      </c>
      <c r="AW628" s="34">
        <v>197</v>
      </c>
      <c r="AX628" s="384">
        <v>103.32</v>
      </c>
      <c r="AY628" s="382">
        <v>32.99</v>
      </c>
      <c r="AZ628" s="382">
        <v>39.299999999999997</v>
      </c>
      <c r="BA628" s="49">
        <v>20</v>
      </c>
      <c r="BB628" s="48">
        <f t="shared" ref="BB628:BB693" si="197">ROUND(CONVERT(BA628,"mm","in"),2)</f>
        <v>0.79</v>
      </c>
      <c r="BC628" s="3" t="s">
        <v>85</v>
      </c>
      <c r="BD628" s="412" t="str">
        <f>_xlfn.IFNA(VLOOKUP(BC628,ACCESSORIES!F:J,5,FALSE),"N/A")</f>
        <v>N/A</v>
      </c>
      <c r="BE628" s="3" t="s">
        <v>85</v>
      </c>
      <c r="BF628" s="412" t="str">
        <f>_xlfn.IFNA(VLOOKUP(BE628,ACCESSORIES!F:J,5,FALSE),"N/A")</f>
        <v>N/A</v>
      </c>
      <c r="BG628" s="70">
        <v>33</v>
      </c>
      <c r="BH628" s="50">
        <v>20.236220472440898</v>
      </c>
      <c r="BI628" s="50">
        <v>20.236220472440898</v>
      </c>
      <c r="BJ628" s="50">
        <v>11.417322834645701</v>
      </c>
      <c r="BK628" s="357">
        <f t="shared" si="196"/>
        <v>7.6616839999999839E-2</v>
      </c>
      <c r="BL628" s="73">
        <v>36</v>
      </c>
      <c r="BM628" s="107" t="s">
        <v>10366</v>
      </c>
      <c r="BN628" s="46" t="s">
        <v>3891</v>
      </c>
      <c r="BO628" s="74" t="s">
        <v>4730</v>
      </c>
      <c r="BP628" s="74" t="s">
        <v>3907</v>
      </c>
      <c r="BQ628" s="74" t="s">
        <v>4615</v>
      </c>
      <c r="BR628" s="74" t="s">
        <v>2734</v>
      </c>
      <c r="BS628" s="74" t="s">
        <v>4116</v>
      </c>
      <c r="BT628" s="74" t="s">
        <v>5141</v>
      </c>
      <c r="BU628" s="74" t="s">
        <v>5127</v>
      </c>
      <c r="BV628" s="74" t="s">
        <v>4101</v>
      </c>
      <c r="BW628" s="74" t="s">
        <v>3909</v>
      </c>
      <c r="BX628" s="74"/>
      <c r="BY628" s="300" t="s">
        <v>6316</v>
      </c>
      <c r="BZ628" s="356" t="s">
        <v>8317</v>
      </c>
      <c r="CA628" s="300" t="s">
        <v>6321</v>
      </c>
      <c r="CB628" s="356" t="s">
        <v>8318</v>
      </c>
      <c r="CC628" s="86" t="str">
        <f t="shared" si="190"/>
        <v>MR703 Bead Grip, 17x8.5, +35mm Offset, 6x5.5, 106.25mm Centerbore, Method Bronze</v>
      </c>
      <c r="CD628" s="74" t="s">
        <v>3719</v>
      </c>
      <c r="CE628" s="74" t="s">
        <v>3720</v>
      </c>
      <c r="CF628" s="74" t="str">
        <f t="shared" si="192"/>
        <v>TRAIL (7XX)</v>
      </c>
    </row>
    <row r="629" spans="1:84" s="36" customFormat="1" ht="15" customHeight="1">
      <c r="A629" s="22">
        <f t="shared" si="194"/>
        <v>627</v>
      </c>
      <c r="B629" s="3" t="s">
        <v>84</v>
      </c>
      <c r="C629" s="92" t="s">
        <v>1247</v>
      </c>
      <c r="D629" s="74" t="s">
        <v>5484</v>
      </c>
      <c r="E629" s="84" t="str">
        <f>CONCATENATE(LEFT(D629,5),VLOOKUP(CONCATENATE(O629,"x",P629),'WHEEL PART NUMBER GUIDE'!$B$9:$C$51,2,FALSE),VLOOKUP(CONCATENATE(Q629, W629), 'WHEEL PART NUMBER GUIDE'!$Q$6:$R$98, 2, FALSE),VLOOKUP(Z629,'WHEEL PART NUMBER GUIDE'!$J$8:$K$54,2, FALSE),IF(V629="N/A",IF(ABS(T629)&lt;10,"0"&amp;ABS(T629),ABS(T629)),CONCATENATE(LEFT(V629,1),RIGHT(V629,1))), G629, H629)</f>
        <v>MR70378560835</v>
      </c>
      <c r="F629" s="84" t="str">
        <f t="shared" si="193"/>
        <v>MR70378560835</v>
      </c>
      <c r="G629" s="83"/>
      <c r="H629" s="83"/>
      <c r="I629" s="81" t="s">
        <v>4954</v>
      </c>
      <c r="J629" s="299">
        <v>44383.54515435185</v>
      </c>
      <c r="K629" s="78" t="s">
        <v>1230</v>
      </c>
      <c r="L629" s="328">
        <v>366</v>
      </c>
      <c r="M629" s="85">
        <f t="shared" si="176"/>
        <v>366</v>
      </c>
      <c r="N629" s="630"/>
      <c r="O629" s="74">
        <v>17</v>
      </c>
      <c r="P629" s="74">
        <v>8.5</v>
      </c>
      <c r="Q629" s="92" t="str">
        <f t="shared" si="195"/>
        <v>6x5.5</v>
      </c>
      <c r="R629" s="74">
        <v>6</v>
      </c>
      <c r="S629" s="74">
        <v>5.5</v>
      </c>
      <c r="T629" s="74">
        <v>35</v>
      </c>
      <c r="U629" s="68">
        <v>6.2</v>
      </c>
      <c r="V629" s="93" t="s">
        <v>85</v>
      </c>
      <c r="W629" s="77">
        <v>106.25</v>
      </c>
      <c r="X629" s="76">
        <v>27.84</v>
      </c>
      <c r="Y629" s="47">
        <v>2650</v>
      </c>
      <c r="Z629" s="81" t="s">
        <v>2516</v>
      </c>
      <c r="AA629" s="71" t="s">
        <v>2850</v>
      </c>
      <c r="AB629" s="47" t="str">
        <f t="shared" si="191"/>
        <v>17x8.5, 6x5.5, 35 OS, 2650 lbs</v>
      </c>
      <c r="AC629" s="74" t="s">
        <v>3941</v>
      </c>
      <c r="AD629" s="46" t="str">
        <f>IF(AC629="N/A","None",VLOOKUP(AC629,ACCESSORIES!F:N,9,FALSE))</f>
        <v>Snap In</v>
      </c>
      <c r="AE629" s="82">
        <f>_xlfn.IFNA(VLOOKUP(AC629,ACCESSORIES!F:J,5,FALSE),"N/A")</f>
        <v>22</v>
      </c>
      <c r="AF629" s="80" t="s">
        <v>85</v>
      </c>
      <c r="AG629" s="14" t="s">
        <v>85</v>
      </c>
      <c r="AH629" s="14" t="s">
        <v>85</v>
      </c>
      <c r="AI629" s="14" t="s">
        <v>85</v>
      </c>
      <c r="AJ629" s="9" t="str">
        <f>_xlfn.IFNA(VLOOKUP(AI629,ACCESSORIES!F:J,5,FALSE),"N/A")</f>
        <v>N/A</v>
      </c>
      <c r="AK629" s="92" t="s">
        <v>236</v>
      </c>
      <c r="AL629" s="75" t="s">
        <v>1649</v>
      </c>
      <c r="AM629" s="38">
        <f>_xlfn.IFNA(VLOOKUP(AL629,ACCESSORIES!F:J,5,FALSE),"N/A")</f>
        <v>2.75</v>
      </c>
      <c r="AN629" s="3">
        <v>78.3</v>
      </c>
      <c r="AO629" s="75">
        <v>16.2</v>
      </c>
      <c r="AP629" s="75">
        <v>60</v>
      </c>
      <c r="AQ629" s="74">
        <v>175</v>
      </c>
      <c r="AR629" s="34">
        <v>2.6</v>
      </c>
      <c r="AS629" s="34">
        <v>13</v>
      </c>
      <c r="AT629" s="34">
        <v>26.7</v>
      </c>
      <c r="AU629" s="34">
        <v>32</v>
      </c>
      <c r="AV629" s="34">
        <v>208.9</v>
      </c>
      <c r="AW629" s="34">
        <v>197</v>
      </c>
      <c r="AX629" s="384">
        <v>103.32</v>
      </c>
      <c r="AY629" s="382">
        <v>32.99</v>
      </c>
      <c r="AZ629" s="382">
        <v>39.299999999999997</v>
      </c>
      <c r="BA629" s="49">
        <v>20</v>
      </c>
      <c r="BB629" s="48">
        <f t="shared" si="197"/>
        <v>0.79</v>
      </c>
      <c r="BC629" s="3" t="s">
        <v>85</v>
      </c>
      <c r="BD629" s="412" t="str">
        <f>_xlfn.IFNA(VLOOKUP(BC629,ACCESSORIES!F:J,5,FALSE),"N/A")</f>
        <v>N/A</v>
      </c>
      <c r="BE629" s="3" t="s">
        <v>85</v>
      </c>
      <c r="BF629" s="412" t="str">
        <f>_xlfn.IFNA(VLOOKUP(BE629,ACCESSORIES!F:J,5,FALSE),"N/A")</f>
        <v>N/A</v>
      </c>
      <c r="BG629" s="70">
        <v>33</v>
      </c>
      <c r="BH629" s="50">
        <v>20.236220472440898</v>
      </c>
      <c r="BI629" s="50">
        <v>20.236220472440898</v>
      </c>
      <c r="BJ629" s="50">
        <v>11.417322834645701</v>
      </c>
      <c r="BK629" s="357">
        <f t="shared" si="196"/>
        <v>7.6616839999999839E-2</v>
      </c>
      <c r="BL629" s="73">
        <v>36</v>
      </c>
      <c r="BM629" s="107" t="s">
        <v>10337</v>
      </c>
      <c r="BN629" s="46" t="s">
        <v>3891</v>
      </c>
      <c r="BO629" s="74" t="s">
        <v>4730</v>
      </c>
      <c r="BP629" s="74" t="s">
        <v>3907</v>
      </c>
      <c r="BQ629" s="74" t="s">
        <v>4615</v>
      </c>
      <c r="BR629" s="74" t="s">
        <v>2734</v>
      </c>
      <c r="BS629" s="74" t="s">
        <v>4116</v>
      </c>
      <c r="BT629" s="74" t="s">
        <v>5141</v>
      </c>
      <c r="BU629" s="74" t="s">
        <v>5127</v>
      </c>
      <c r="BV629" s="74" t="s">
        <v>4101</v>
      </c>
      <c r="BW629" s="74" t="s">
        <v>3909</v>
      </c>
      <c r="BX629" s="74"/>
      <c r="BY629" s="300" t="s">
        <v>6327</v>
      </c>
      <c r="BZ629" s="356" t="s">
        <v>8335</v>
      </c>
      <c r="CA629" s="300" t="s">
        <v>6329</v>
      </c>
      <c r="CB629" s="356" t="s">
        <v>8334</v>
      </c>
      <c r="CC629" s="86" t="str">
        <f t="shared" si="190"/>
        <v>MR703 Bead Grip, 17x8.5, +35mm Offset, 6x5.5, 106.25mm Centerbore, Gloss Titanium</v>
      </c>
      <c r="CD629" s="74" t="s">
        <v>3719</v>
      </c>
      <c r="CE629" s="74" t="s">
        <v>3720</v>
      </c>
      <c r="CF629" s="74" t="str">
        <f t="shared" si="192"/>
        <v>TRAIL (7XX)</v>
      </c>
    </row>
    <row r="630" spans="1:84" s="36" customFormat="1" ht="15" customHeight="1">
      <c r="A630" s="22">
        <f t="shared" si="194"/>
        <v>628</v>
      </c>
      <c r="B630" s="3" t="s">
        <v>84</v>
      </c>
      <c r="C630" s="92" t="s">
        <v>1247</v>
      </c>
      <c r="D630" s="74" t="s">
        <v>5484</v>
      </c>
      <c r="E630" s="84" t="str">
        <f>CONCATENATE(LEFT(D630,5),VLOOKUP(CONCATENATE(O630,"x",P630),'WHEEL PART NUMBER GUIDE'!$B$9:$C$51,2,FALSE),VLOOKUP(CONCATENATE(Q630, W630), 'WHEEL PART NUMBER GUIDE'!$Q$6:$R$98, 2, FALSE),VLOOKUP(Z630,'WHEEL PART NUMBER GUIDE'!$J$8:$K$54,2, FALSE),IF(V630="N/A",IF(ABS(T630)&lt;10,"0"&amp;ABS(T630),ABS(T630)),CONCATENATE(LEFT(V630,1),RIGHT(V630,1))), G630, H630)</f>
        <v>MR70378560335</v>
      </c>
      <c r="F630" s="84" t="str">
        <f t="shared" si="193"/>
        <v>MR70378560335</v>
      </c>
      <c r="G630" s="83"/>
      <c r="H630" s="83"/>
      <c r="I630" s="81" t="s">
        <v>7571</v>
      </c>
      <c r="J630" s="305">
        <v>45541</v>
      </c>
      <c r="K630" s="78" t="s">
        <v>1230</v>
      </c>
      <c r="L630" s="328">
        <v>366</v>
      </c>
      <c r="M630" s="85">
        <f t="shared" si="176"/>
        <v>366</v>
      </c>
      <c r="N630" s="630"/>
      <c r="O630" s="74">
        <v>17</v>
      </c>
      <c r="P630" s="74">
        <v>8.5</v>
      </c>
      <c r="Q630" s="92" t="str">
        <f t="shared" si="195"/>
        <v>6x5.5</v>
      </c>
      <c r="R630" s="74">
        <v>6</v>
      </c>
      <c r="S630" s="74">
        <v>5.5</v>
      </c>
      <c r="T630" s="74">
        <v>35</v>
      </c>
      <c r="U630" s="68">
        <v>6.2</v>
      </c>
      <c r="V630" s="93" t="s">
        <v>85</v>
      </c>
      <c r="W630" s="77">
        <v>106.25</v>
      </c>
      <c r="X630" s="76">
        <v>27.84</v>
      </c>
      <c r="Y630" s="47">
        <v>2650</v>
      </c>
      <c r="Z630" s="81" t="s">
        <v>5147</v>
      </c>
      <c r="AA630" s="71" t="s">
        <v>173</v>
      </c>
      <c r="AB630" s="47" t="str">
        <f t="shared" si="191"/>
        <v>17x8.5, 6x5.5, 35 OS, 2650 lbs</v>
      </c>
      <c r="AC630" s="74" t="s">
        <v>7163</v>
      </c>
      <c r="AD630" s="46" t="str">
        <f>IF(AC630="N/A","None",VLOOKUP(AC630,ACCESSORIES!F:N,9,FALSE))</f>
        <v>Snap In</v>
      </c>
      <c r="AE630" s="82">
        <f>_xlfn.IFNA(VLOOKUP(AC630,ACCESSORIES!F:J,5,FALSE),"N/A")</f>
        <v>22</v>
      </c>
      <c r="AF630" s="80" t="s">
        <v>85</v>
      </c>
      <c r="AG630" s="14" t="s">
        <v>85</v>
      </c>
      <c r="AH630" s="14" t="s">
        <v>85</v>
      </c>
      <c r="AI630" s="14" t="s">
        <v>85</v>
      </c>
      <c r="AJ630" s="9" t="str">
        <f>_xlfn.IFNA(VLOOKUP(AI630,ACCESSORIES!F:J,5,FALSE),"N/A")</f>
        <v>N/A</v>
      </c>
      <c r="AK630" s="92" t="s">
        <v>236</v>
      </c>
      <c r="AL630" s="75" t="s">
        <v>1649</v>
      </c>
      <c r="AM630" s="38">
        <f>_xlfn.IFNA(VLOOKUP(AL630,ACCESSORIES!F:J,5,FALSE),"N/A")</f>
        <v>2.75</v>
      </c>
      <c r="AN630" s="3">
        <v>78.3</v>
      </c>
      <c r="AO630" s="75">
        <v>16.2</v>
      </c>
      <c r="AP630" s="75">
        <v>60</v>
      </c>
      <c r="AQ630" s="74">
        <v>175</v>
      </c>
      <c r="AR630" s="34">
        <v>2.6</v>
      </c>
      <c r="AS630" s="34">
        <v>13</v>
      </c>
      <c r="AT630" s="34">
        <v>26.7</v>
      </c>
      <c r="AU630" s="34">
        <v>32</v>
      </c>
      <c r="AV630" s="34">
        <v>208.9</v>
      </c>
      <c r="AW630" s="34">
        <v>197</v>
      </c>
      <c r="AX630" s="384">
        <v>103.32</v>
      </c>
      <c r="AY630" s="382">
        <v>32.99</v>
      </c>
      <c r="AZ630" s="382">
        <v>39.299999999999997</v>
      </c>
      <c r="BA630" s="49">
        <v>20</v>
      </c>
      <c r="BB630" s="48">
        <f t="shared" si="197"/>
        <v>0.79</v>
      </c>
      <c r="BC630" s="3" t="s">
        <v>85</v>
      </c>
      <c r="BD630" s="412" t="str">
        <f>_xlfn.IFNA(VLOOKUP(BC630,ACCESSORIES!F:J,5,FALSE),"N/A")</f>
        <v>N/A</v>
      </c>
      <c r="BE630" s="3" t="s">
        <v>85</v>
      </c>
      <c r="BF630" s="412" t="str">
        <f>_xlfn.IFNA(VLOOKUP(BE630,ACCESSORIES!F:J,5,FALSE),"N/A")</f>
        <v>N/A</v>
      </c>
      <c r="BG630" s="70">
        <v>33</v>
      </c>
      <c r="BH630" s="50">
        <v>20.236220472440898</v>
      </c>
      <c r="BI630" s="50">
        <v>20.236220472440898</v>
      </c>
      <c r="BJ630" s="50">
        <v>11.417322834645701</v>
      </c>
      <c r="BK630" s="357">
        <f t="shared" si="196"/>
        <v>7.6616839999999839E-2</v>
      </c>
      <c r="BL630" s="73">
        <v>36</v>
      </c>
      <c r="BM630" s="107" t="s">
        <v>10337</v>
      </c>
      <c r="BN630" s="46" t="s">
        <v>3891</v>
      </c>
      <c r="BO630" s="74" t="s">
        <v>4730</v>
      </c>
      <c r="BP630" s="74" t="s">
        <v>3907</v>
      </c>
      <c r="BQ630" s="74" t="s">
        <v>4615</v>
      </c>
      <c r="BR630" s="74" t="s">
        <v>2734</v>
      </c>
      <c r="BS630" s="74" t="s">
        <v>4116</v>
      </c>
      <c r="BT630" s="74" t="s">
        <v>5141</v>
      </c>
      <c r="BU630" s="74" t="s">
        <v>5127</v>
      </c>
      <c r="BV630" s="74" t="s">
        <v>4101</v>
      </c>
      <c r="BW630" s="74" t="s">
        <v>3909</v>
      </c>
      <c r="BX630" s="74"/>
      <c r="BY630" s="300" t="s">
        <v>8342</v>
      </c>
      <c r="BZ630" s="356" t="s">
        <v>8343</v>
      </c>
      <c r="CA630" s="300" t="s">
        <v>8344</v>
      </c>
      <c r="CB630" s="356" t="s">
        <v>8345</v>
      </c>
      <c r="CC630" s="86" t="str">
        <f t="shared" si="190"/>
        <v>MR703 Bead Grip, 17x8.5, +35mm Offset, 6x5.5, 106.25mm Centerbore, Machined - Clear Coat</v>
      </c>
      <c r="CD630" s="74" t="s">
        <v>3719</v>
      </c>
      <c r="CE630" s="74" t="s">
        <v>3720</v>
      </c>
      <c r="CF630" s="74" t="str">
        <f t="shared" si="192"/>
        <v>TRAIL (7XX)</v>
      </c>
    </row>
    <row r="631" spans="1:84" s="36" customFormat="1" ht="15" customHeight="1">
      <c r="A631" s="22">
        <f t="shared" si="194"/>
        <v>629</v>
      </c>
      <c r="B631" s="3" t="s">
        <v>84</v>
      </c>
      <c r="C631" s="92" t="s">
        <v>1247</v>
      </c>
      <c r="D631" s="74" t="s">
        <v>5484</v>
      </c>
      <c r="E631" s="84" t="str">
        <f>CONCATENATE(LEFT(D631,5),VLOOKUP(CONCATENATE(O631,"x",P631),'WHEEL PART NUMBER GUIDE'!$B$9:$C$51,2,FALSE),VLOOKUP(CONCATENATE(Q631, W631), 'WHEEL PART NUMBER GUIDE'!$Q$6:$R$98, 2, FALSE),VLOOKUP(Z631,'WHEEL PART NUMBER GUIDE'!$J$8:$K$54,2, FALSE),IF(V631="N/A",IF(ABS(T631)&lt;10,"0"&amp;ABS(T631),ABS(T631)),CONCATENATE(LEFT(V631,1),RIGHT(V631,1))), G631, H631)</f>
        <v>MR70379050812N</v>
      </c>
      <c r="F631" s="84" t="str">
        <f t="shared" si="193"/>
        <v>MR70379050812N</v>
      </c>
      <c r="G631" s="83" t="s">
        <v>2095</v>
      </c>
      <c r="H631" s="83"/>
      <c r="I631" s="81" t="s">
        <v>5499</v>
      </c>
      <c r="J631" s="299">
        <v>44547.416550925926</v>
      </c>
      <c r="K631" s="78" t="s">
        <v>1230</v>
      </c>
      <c r="L631" s="328">
        <v>387</v>
      </c>
      <c r="M631" s="85">
        <f t="shared" si="176"/>
        <v>387</v>
      </c>
      <c r="N631" s="630"/>
      <c r="O631" s="74">
        <v>17</v>
      </c>
      <c r="P631" s="8">
        <v>9</v>
      </c>
      <c r="Q631" s="92" t="str">
        <f t="shared" si="195"/>
        <v>5x5</v>
      </c>
      <c r="R631" s="74">
        <v>5</v>
      </c>
      <c r="S631" s="74">
        <v>5</v>
      </c>
      <c r="T631" s="74">
        <v>-12</v>
      </c>
      <c r="U631" s="68">
        <v>4.57</v>
      </c>
      <c r="V631" s="95" t="s">
        <v>85</v>
      </c>
      <c r="W631" s="77">
        <v>71.5</v>
      </c>
      <c r="X631" s="76">
        <v>26.587748819496237</v>
      </c>
      <c r="Y631" s="47">
        <v>2650</v>
      </c>
      <c r="Z631" s="81" t="s">
        <v>2516</v>
      </c>
      <c r="AA631" s="71" t="s">
        <v>2850</v>
      </c>
      <c r="AB631" s="47" t="str">
        <f t="shared" si="191"/>
        <v>17x9, 5x5, -12 OS, 2650 lbs</v>
      </c>
      <c r="AC631" s="74" t="s">
        <v>3940</v>
      </c>
      <c r="AD631" s="46" t="str">
        <f>IF(AC631="N/A","None",VLOOKUP(AC631,ACCESSORIES!F:N,9,FALSE))</f>
        <v>Snap In</v>
      </c>
      <c r="AE631" s="82">
        <f>_xlfn.IFNA(VLOOKUP(AC631,ACCESSORIES!F:J,5,FALSE),"N/A")</f>
        <v>22</v>
      </c>
      <c r="AF631" s="80" t="s">
        <v>85</v>
      </c>
      <c r="AG631" s="80" t="s">
        <v>85</v>
      </c>
      <c r="AH631" s="80" t="s">
        <v>85</v>
      </c>
      <c r="AI631" s="80" t="s">
        <v>85</v>
      </c>
      <c r="AJ631" s="9" t="str">
        <f>_xlfn.IFNA(VLOOKUP(AI631,ACCESSORIES!F:J,5,FALSE),"N/A")</f>
        <v>N/A</v>
      </c>
      <c r="AK631" s="92" t="s">
        <v>236</v>
      </c>
      <c r="AL631" s="74" t="s">
        <v>85</v>
      </c>
      <c r="AM631" s="38" t="str">
        <f>_xlfn.IFNA(VLOOKUP(AL631,ACCESSORIES!F:J,5,FALSE),"N/A")</f>
        <v>N/A</v>
      </c>
      <c r="AN631" s="74" t="s">
        <v>85</v>
      </c>
      <c r="AO631" s="75">
        <v>16.2</v>
      </c>
      <c r="AP631" s="75">
        <v>60</v>
      </c>
      <c r="AQ631" s="74">
        <v>175</v>
      </c>
      <c r="AR631" s="34">
        <v>3.6</v>
      </c>
      <c r="AS631" s="34">
        <v>17.899999999999999</v>
      </c>
      <c r="AT631" s="34">
        <v>41</v>
      </c>
      <c r="AU631" s="34">
        <v>55.6</v>
      </c>
      <c r="AV631" s="34">
        <v>210</v>
      </c>
      <c r="AW631" s="34">
        <v>205</v>
      </c>
      <c r="AX631" s="384">
        <v>71.5</v>
      </c>
      <c r="AY631" s="382">
        <v>39.9</v>
      </c>
      <c r="AZ631" s="382">
        <v>39.9</v>
      </c>
      <c r="BA631" s="49">
        <v>30</v>
      </c>
      <c r="BB631" s="48">
        <f t="shared" si="197"/>
        <v>1.18</v>
      </c>
      <c r="BC631" s="3" t="s">
        <v>85</v>
      </c>
      <c r="BD631" s="412" t="str">
        <f>_xlfn.IFNA(VLOOKUP(BC631,ACCESSORIES!F:J,5,FALSE),"N/A")</f>
        <v>N/A</v>
      </c>
      <c r="BE631" s="3" t="s">
        <v>85</v>
      </c>
      <c r="BF631" s="412" t="str">
        <f>_xlfn.IFNA(VLOOKUP(BE631,ACCESSORIES!F:J,5,FALSE),"N/A")</f>
        <v>N/A</v>
      </c>
      <c r="BG631" s="70">
        <v>32</v>
      </c>
      <c r="BH631" s="50">
        <v>20.236220472440898</v>
      </c>
      <c r="BI631" s="50">
        <v>20.236220472440898</v>
      </c>
      <c r="BJ631" s="50">
        <v>12.4409448818898</v>
      </c>
      <c r="BK631" s="357">
        <f t="shared" si="196"/>
        <v>8.348593599999983E-2</v>
      </c>
      <c r="BL631" s="73">
        <v>36</v>
      </c>
      <c r="BM631" s="107" t="s">
        <v>3771</v>
      </c>
      <c r="BN631" s="46" t="s">
        <v>3891</v>
      </c>
      <c r="BO631" s="74" t="s">
        <v>4730</v>
      </c>
      <c r="BP631" s="74" t="s">
        <v>3907</v>
      </c>
      <c r="BQ631" s="74" t="s">
        <v>4615</v>
      </c>
      <c r="BR631" s="74" t="s">
        <v>2734</v>
      </c>
      <c r="BS631" s="74" t="s">
        <v>4116</v>
      </c>
      <c r="BT631" s="74" t="s">
        <v>5141</v>
      </c>
      <c r="BU631" s="74" t="s">
        <v>5127</v>
      </c>
      <c r="BV631" s="74" t="s">
        <v>4101</v>
      </c>
      <c r="BW631" s="74" t="s">
        <v>3909</v>
      </c>
      <c r="BX631" s="74"/>
      <c r="BY631" s="300" t="s">
        <v>6323</v>
      </c>
      <c r="BZ631" s="356" t="s">
        <v>8336</v>
      </c>
      <c r="CA631" s="300" t="s">
        <v>6325</v>
      </c>
      <c r="CB631" s="356" t="s">
        <v>8337</v>
      </c>
      <c r="CC631" s="86" t="str">
        <f t="shared" si="190"/>
        <v>MR703 Bead Grip, 17x9, -12mm Offset, 5x5, 71.5mm Centerbore, Gloss Titanium</v>
      </c>
      <c r="CD631" s="74" t="s">
        <v>3719</v>
      </c>
      <c r="CE631" s="74" t="s">
        <v>3720</v>
      </c>
      <c r="CF631" s="74" t="str">
        <f t="shared" si="192"/>
        <v>TRAIL (7XX)</v>
      </c>
    </row>
    <row r="632" spans="1:84" s="36" customFormat="1" ht="15" customHeight="1">
      <c r="A632" s="22">
        <f t="shared" si="194"/>
        <v>630</v>
      </c>
      <c r="B632" s="3" t="s">
        <v>84</v>
      </c>
      <c r="C632" s="92" t="s">
        <v>1247</v>
      </c>
      <c r="D632" s="74" t="s">
        <v>5484</v>
      </c>
      <c r="E632" s="84" t="str">
        <f>CONCATENATE(LEFT(D632,5),VLOOKUP(CONCATENATE(O632,"x",P632),'WHEEL PART NUMBER GUIDE'!$B$9:$C$51,2,FALSE),VLOOKUP(CONCATENATE(Q632, W632), 'WHEEL PART NUMBER GUIDE'!$Q$6:$R$98, 2, FALSE),VLOOKUP(Z632,'WHEEL PART NUMBER GUIDE'!$J$8:$K$54,2, FALSE),IF(V632="N/A",IF(ABS(T632)&lt;10,"0"&amp;ABS(T632),ABS(T632)),CONCATENATE(LEFT(V632,1),RIGHT(V632,1))), G632, H632)</f>
        <v>MR70379050512N</v>
      </c>
      <c r="F632" s="84" t="str">
        <f t="shared" si="193"/>
        <v>MR70379050512N</v>
      </c>
      <c r="G632" s="83" t="s">
        <v>2095</v>
      </c>
      <c r="H632" s="83"/>
      <c r="I632" s="81" t="s">
        <v>5500</v>
      </c>
      <c r="J632" s="299">
        <v>44547.416550925926</v>
      </c>
      <c r="K632" s="78" t="s">
        <v>1230</v>
      </c>
      <c r="L632" s="328">
        <v>387</v>
      </c>
      <c r="M632" s="85">
        <f t="shared" ref="M632:M694" si="198">IF(K632="Coming Soon",L632,IF(K632="Active",L632,""))</f>
        <v>387</v>
      </c>
      <c r="N632" s="630"/>
      <c r="O632" s="74">
        <v>17</v>
      </c>
      <c r="P632" s="8">
        <v>9</v>
      </c>
      <c r="Q632" s="92" t="str">
        <f t="shared" si="195"/>
        <v>5x5</v>
      </c>
      <c r="R632" s="74">
        <v>5</v>
      </c>
      <c r="S632" s="74">
        <v>5</v>
      </c>
      <c r="T632" s="74">
        <v>-12</v>
      </c>
      <c r="U632" s="68">
        <v>4.57</v>
      </c>
      <c r="V632" s="95" t="s">
        <v>85</v>
      </c>
      <c r="W632" s="77">
        <v>71.5</v>
      </c>
      <c r="X632" s="76">
        <v>26.587748819496237</v>
      </c>
      <c r="Y632" s="47">
        <v>2650</v>
      </c>
      <c r="Z632" s="81" t="s">
        <v>2165</v>
      </c>
      <c r="AA632" s="72" t="s">
        <v>2845</v>
      </c>
      <c r="AB632" s="47" t="str">
        <f t="shared" si="191"/>
        <v>17x9, 5x5, -12 OS, 2650 lbs</v>
      </c>
      <c r="AC632" s="74" t="s">
        <v>3940</v>
      </c>
      <c r="AD632" s="46" t="str">
        <f>IF(AC632="N/A","None",VLOOKUP(AC632,ACCESSORIES!F:N,9,FALSE))</f>
        <v>Snap In</v>
      </c>
      <c r="AE632" s="82">
        <f>_xlfn.IFNA(VLOOKUP(AC632,ACCESSORIES!F:J,5,FALSE),"N/A")</f>
        <v>22</v>
      </c>
      <c r="AF632" s="80" t="s">
        <v>85</v>
      </c>
      <c r="AG632" s="80" t="s">
        <v>85</v>
      </c>
      <c r="AH632" s="80" t="s">
        <v>85</v>
      </c>
      <c r="AI632" s="80" t="s">
        <v>85</v>
      </c>
      <c r="AJ632" s="9" t="str">
        <f>_xlfn.IFNA(VLOOKUP(AI632,ACCESSORIES!F:J,5,FALSE),"N/A")</f>
        <v>N/A</v>
      </c>
      <c r="AK632" s="92" t="s">
        <v>236</v>
      </c>
      <c r="AL632" s="74" t="s">
        <v>85</v>
      </c>
      <c r="AM632" s="38" t="str">
        <f>_xlfn.IFNA(VLOOKUP(AL632,ACCESSORIES!F:J,5,FALSE),"N/A")</f>
        <v>N/A</v>
      </c>
      <c r="AN632" s="74" t="s">
        <v>85</v>
      </c>
      <c r="AO632" s="75">
        <v>16.2</v>
      </c>
      <c r="AP632" s="75">
        <v>60</v>
      </c>
      <c r="AQ632" s="74">
        <v>175</v>
      </c>
      <c r="AR632" s="34">
        <v>3.6</v>
      </c>
      <c r="AS632" s="34">
        <v>17.899999999999999</v>
      </c>
      <c r="AT632" s="34">
        <v>41</v>
      </c>
      <c r="AU632" s="34">
        <v>55.6</v>
      </c>
      <c r="AV632" s="34">
        <v>210</v>
      </c>
      <c r="AW632" s="34">
        <v>205</v>
      </c>
      <c r="AX632" s="384">
        <v>71.5</v>
      </c>
      <c r="AY632" s="382">
        <v>39.9</v>
      </c>
      <c r="AZ632" s="382">
        <v>39.9</v>
      </c>
      <c r="BA632" s="49">
        <v>30</v>
      </c>
      <c r="BB632" s="48">
        <f t="shared" si="197"/>
        <v>1.18</v>
      </c>
      <c r="BC632" s="3" t="s">
        <v>85</v>
      </c>
      <c r="BD632" s="412" t="str">
        <f>_xlfn.IFNA(VLOOKUP(BC632,ACCESSORIES!F:J,5,FALSE),"N/A")</f>
        <v>N/A</v>
      </c>
      <c r="BE632" s="3" t="s">
        <v>85</v>
      </c>
      <c r="BF632" s="412" t="str">
        <f>_xlfn.IFNA(VLOOKUP(BE632,ACCESSORIES!F:J,5,FALSE),"N/A")</f>
        <v>N/A</v>
      </c>
      <c r="BG632" s="70">
        <v>32</v>
      </c>
      <c r="BH632" s="50">
        <v>20.236220472440898</v>
      </c>
      <c r="BI632" s="50">
        <v>20.236220472440898</v>
      </c>
      <c r="BJ632" s="50">
        <v>12.4409448818898</v>
      </c>
      <c r="BK632" s="357">
        <f t="shared" si="196"/>
        <v>8.348593599999983E-2</v>
      </c>
      <c r="BL632" s="73">
        <v>36</v>
      </c>
      <c r="BM632" s="107" t="s">
        <v>3771</v>
      </c>
      <c r="BN632" s="46" t="s">
        <v>3891</v>
      </c>
      <c r="BO632" s="74" t="s">
        <v>4730</v>
      </c>
      <c r="BP632" s="74" t="s">
        <v>3907</v>
      </c>
      <c r="BQ632" s="74" t="s">
        <v>4615</v>
      </c>
      <c r="BR632" s="74" t="s">
        <v>2734</v>
      </c>
      <c r="BS632" s="74" t="s">
        <v>4116</v>
      </c>
      <c r="BT632" s="74" t="s">
        <v>5141</v>
      </c>
      <c r="BU632" s="74" t="s">
        <v>5127</v>
      </c>
      <c r="BV632" s="74" t="s">
        <v>4101</v>
      </c>
      <c r="BW632" s="74" t="s">
        <v>3909</v>
      </c>
      <c r="BX632" s="74"/>
      <c r="BY632" s="300" t="s">
        <v>6305</v>
      </c>
      <c r="BZ632" s="356" t="s">
        <v>8307</v>
      </c>
      <c r="CA632" s="300" t="s">
        <v>6308</v>
      </c>
      <c r="CB632" s="356" t="s">
        <v>8308</v>
      </c>
      <c r="CC632" s="86" t="str">
        <f t="shared" si="190"/>
        <v>MR703 Bead Grip, 17x9, -12mm Offset, 5x5, 71.5mm Centerbore, Matte Black</v>
      </c>
      <c r="CD632" s="74" t="s">
        <v>3719</v>
      </c>
      <c r="CE632" s="74" t="s">
        <v>3720</v>
      </c>
      <c r="CF632" s="74" t="str">
        <f t="shared" si="192"/>
        <v>TRAIL (7XX)</v>
      </c>
    </row>
    <row r="633" spans="1:84" s="36" customFormat="1" ht="15" customHeight="1">
      <c r="A633" s="22">
        <f t="shared" si="194"/>
        <v>631</v>
      </c>
      <c r="B633" s="3" t="s">
        <v>84</v>
      </c>
      <c r="C633" s="92" t="s">
        <v>1247</v>
      </c>
      <c r="D633" s="74" t="s">
        <v>5484</v>
      </c>
      <c r="E633" s="84" t="str">
        <f>CONCATENATE(LEFT(D633,5),VLOOKUP(CONCATENATE(O633,"x",P633),'WHEEL PART NUMBER GUIDE'!$B$9:$C$51,2,FALSE),VLOOKUP(CONCATENATE(Q633, W633), 'WHEEL PART NUMBER GUIDE'!$Q$6:$R$98, 2, FALSE),VLOOKUP(Z633,'WHEEL PART NUMBER GUIDE'!$J$8:$K$54,2, FALSE),IF(V633="N/A",IF(ABS(T633)&lt;10,"0"&amp;ABS(T633),ABS(T633)),CONCATENATE(LEFT(V633,1),RIGHT(V633,1))), G633, H633)</f>
        <v>MR70379050912N</v>
      </c>
      <c r="F633" s="84" t="str">
        <f t="shared" si="193"/>
        <v>MR70379050912N</v>
      </c>
      <c r="G633" s="83" t="s">
        <v>2095</v>
      </c>
      <c r="H633" s="83"/>
      <c r="I633" s="81" t="s">
        <v>5501</v>
      </c>
      <c r="J633" s="299">
        <v>44547.416550925926</v>
      </c>
      <c r="K633" s="78" t="s">
        <v>1230</v>
      </c>
      <c r="L633" s="328">
        <v>387</v>
      </c>
      <c r="M633" s="85">
        <f t="shared" si="198"/>
        <v>387</v>
      </c>
      <c r="N633" s="630"/>
      <c r="O633" s="74">
        <v>17</v>
      </c>
      <c r="P633" s="8">
        <v>9</v>
      </c>
      <c r="Q633" s="92" t="str">
        <f t="shared" si="195"/>
        <v>5x5</v>
      </c>
      <c r="R633" s="74">
        <v>5</v>
      </c>
      <c r="S633" s="74">
        <v>5</v>
      </c>
      <c r="T633" s="74">
        <v>-12</v>
      </c>
      <c r="U633" s="68">
        <v>4.57</v>
      </c>
      <c r="V633" s="95" t="s">
        <v>85</v>
      </c>
      <c r="W633" s="77">
        <v>71.5</v>
      </c>
      <c r="X633" s="76">
        <v>27.07</v>
      </c>
      <c r="Y633" s="47">
        <v>2650</v>
      </c>
      <c r="Z633" s="81" t="s">
        <v>2168</v>
      </c>
      <c r="AA633" s="71" t="s">
        <v>2846</v>
      </c>
      <c r="AB633" s="47" t="str">
        <f t="shared" si="191"/>
        <v>17x9, 5x5, -12 OS, 2650 lbs</v>
      </c>
      <c r="AC633" s="74" t="s">
        <v>3940</v>
      </c>
      <c r="AD633" s="46" t="str">
        <f>IF(AC633="N/A","None",VLOOKUP(AC633,ACCESSORIES!F:N,9,FALSE))</f>
        <v>Snap In</v>
      </c>
      <c r="AE633" s="82">
        <f>_xlfn.IFNA(VLOOKUP(AC633,ACCESSORIES!F:J,5,FALSE),"N/A")</f>
        <v>22</v>
      </c>
      <c r="AF633" s="80" t="s">
        <v>85</v>
      </c>
      <c r="AG633" s="80" t="s">
        <v>85</v>
      </c>
      <c r="AH633" s="80" t="s">
        <v>85</v>
      </c>
      <c r="AI633" s="80" t="s">
        <v>85</v>
      </c>
      <c r="AJ633" s="9" t="str">
        <f>_xlfn.IFNA(VLOOKUP(AI633,ACCESSORIES!F:J,5,FALSE),"N/A")</f>
        <v>N/A</v>
      </c>
      <c r="AK633" s="92" t="s">
        <v>236</v>
      </c>
      <c r="AL633" s="74" t="s">
        <v>85</v>
      </c>
      <c r="AM633" s="38" t="str">
        <f>_xlfn.IFNA(VLOOKUP(AL633,ACCESSORIES!F:J,5,FALSE),"N/A")</f>
        <v>N/A</v>
      </c>
      <c r="AN633" s="74" t="s">
        <v>85</v>
      </c>
      <c r="AO633" s="75">
        <v>16.2</v>
      </c>
      <c r="AP633" s="75">
        <v>60</v>
      </c>
      <c r="AQ633" s="74">
        <v>175</v>
      </c>
      <c r="AR633" s="34">
        <v>3.6</v>
      </c>
      <c r="AS633" s="34">
        <v>17.899999999999999</v>
      </c>
      <c r="AT633" s="34">
        <v>41</v>
      </c>
      <c r="AU633" s="34">
        <v>55.6</v>
      </c>
      <c r="AV633" s="34">
        <v>210</v>
      </c>
      <c r="AW633" s="34">
        <v>205</v>
      </c>
      <c r="AX633" s="384">
        <v>71.5</v>
      </c>
      <c r="AY633" s="382">
        <v>39.9</v>
      </c>
      <c r="AZ633" s="382">
        <v>39.9</v>
      </c>
      <c r="BA633" s="49">
        <v>30</v>
      </c>
      <c r="BB633" s="48">
        <f t="shared" si="197"/>
        <v>1.18</v>
      </c>
      <c r="BC633" s="3" t="s">
        <v>85</v>
      </c>
      <c r="BD633" s="412" t="str">
        <f>_xlfn.IFNA(VLOOKUP(BC633,ACCESSORIES!F:J,5,FALSE),"N/A")</f>
        <v>N/A</v>
      </c>
      <c r="BE633" s="3" t="s">
        <v>85</v>
      </c>
      <c r="BF633" s="412" t="str">
        <f>_xlfn.IFNA(VLOOKUP(BE633,ACCESSORIES!F:J,5,FALSE),"N/A")</f>
        <v>N/A</v>
      </c>
      <c r="BG633" s="70">
        <v>32</v>
      </c>
      <c r="BH633" s="50">
        <v>20.236220472440898</v>
      </c>
      <c r="BI633" s="50">
        <v>20.236220472440898</v>
      </c>
      <c r="BJ633" s="50">
        <v>12.4409448818898</v>
      </c>
      <c r="BK633" s="357">
        <f t="shared" si="196"/>
        <v>8.348593599999983E-2</v>
      </c>
      <c r="BL633" s="73">
        <v>36</v>
      </c>
      <c r="BM633" s="107" t="s">
        <v>3771</v>
      </c>
      <c r="BN633" s="46" t="s">
        <v>3891</v>
      </c>
      <c r="BO633" s="74" t="s">
        <v>4730</v>
      </c>
      <c r="BP633" s="74" t="s">
        <v>3907</v>
      </c>
      <c r="BQ633" s="74" t="s">
        <v>4615</v>
      </c>
      <c r="BR633" s="74" t="s">
        <v>2734</v>
      </c>
      <c r="BS633" s="74" t="s">
        <v>4116</v>
      </c>
      <c r="BT633" s="74" t="s">
        <v>5141</v>
      </c>
      <c r="BU633" s="74" t="s">
        <v>5127</v>
      </c>
      <c r="BV633" s="74" t="s">
        <v>4101</v>
      </c>
      <c r="BW633" s="74" t="s">
        <v>3909</v>
      </c>
      <c r="BX633" s="74"/>
      <c r="BY633" s="300" t="s">
        <v>6315</v>
      </c>
      <c r="BZ633" s="356" t="s">
        <v>7400</v>
      </c>
      <c r="CA633" s="300" t="s">
        <v>6318</v>
      </c>
      <c r="CB633" s="356" t="s">
        <v>7401</v>
      </c>
      <c r="CC633" s="86" t="str">
        <f t="shared" si="190"/>
        <v>MR703 Bead Grip, 17x9, -12mm Offset, 5x5, 71.5mm Centerbore, Method Bronze</v>
      </c>
      <c r="CD633" s="74" t="s">
        <v>3719</v>
      </c>
      <c r="CE633" s="74" t="s">
        <v>3720</v>
      </c>
      <c r="CF633" s="74" t="str">
        <f t="shared" si="192"/>
        <v>TRAIL (7XX)</v>
      </c>
    </row>
    <row r="634" spans="1:84" s="36" customFormat="1" ht="15" customHeight="1">
      <c r="A634" s="22">
        <f t="shared" ref="A634" si="199">ROW(B634)-2</f>
        <v>632</v>
      </c>
      <c r="B634" s="3" t="s">
        <v>84</v>
      </c>
      <c r="C634" s="92" t="s">
        <v>1247</v>
      </c>
      <c r="D634" s="74" t="s">
        <v>5484</v>
      </c>
      <c r="E634" s="84" t="str">
        <f>CONCATENATE(LEFT(D634,5),VLOOKUP(CONCATENATE(O634,"x",P634),'WHEEL PART NUMBER GUIDE'!$B$9:$C$51,2,FALSE),VLOOKUP(CONCATENATE(Q634, W634), 'WHEEL PART NUMBER GUIDE'!$Q$6:$R$98, 2, FALSE),VLOOKUP(Z634,'WHEEL PART NUMBER GUIDE'!$J$8:$K$54,2, FALSE),IF(V634="N/A",IF(ABS(T634)&lt;10,"0"&amp;ABS(T634),ABS(T634)),CONCATENATE(LEFT(V634,1),RIGHT(V634,1))), G634, H634)</f>
        <v>MR70379050312N</v>
      </c>
      <c r="F634" s="84" t="str">
        <f t="shared" ref="F634" si="200">E634</f>
        <v>MR70379050312N</v>
      </c>
      <c r="G634" s="83" t="s">
        <v>2095</v>
      </c>
      <c r="H634" s="83"/>
      <c r="I634" s="81" t="s">
        <v>10805</v>
      </c>
      <c r="J634" s="299">
        <v>45036</v>
      </c>
      <c r="K634" s="78" t="s">
        <v>1230</v>
      </c>
      <c r="L634" s="328">
        <v>387</v>
      </c>
      <c r="M634" s="85">
        <f t="shared" ref="M634" si="201">IF(K634="Coming Soon",L634,IF(K634="Active",L634,""))</f>
        <v>387</v>
      </c>
      <c r="N634" s="630"/>
      <c r="O634" s="74">
        <v>17</v>
      </c>
      <c r="P634" s="8">
        <v>9</v>
      </c>
      <c r="Q634" s="92" t="str">
        <f t="shared" ref="Q634" si="202">CONCATENATE(R634,"x",S634)</f>
        <v>5x5</v>
      </c>
      <c r="R634" s="74">
        <v>5</v>
      </c>
      <c r="S634" s="74">
        <v>5</v>
      </c>
      <c r="T634" s="74">
        <v>-12</v>
      </c>
      <c r="U634" s="68">
        <v>4.57</v>
      </c>
      <c r="V634" s="95" t="s">
        <v>85</v>
      </c>
      <c r="W634" s="77">
        <v>71.5</v>
      </c>
      <c r="X634" s="76">
        <v>27.07</v>
      </c>
      <c r="Y634" s="47">
        <v>2650</v>
      </c>
      <c r="Z634" s="81" t="s">
        <v>5147</v>
      </c>
      <c r="AA634" s="71" t="s">
        <v>173</v>
      </c>
      <c r="AB634" s="47" t="str">
        <f t="shared" ref="AB634" si="203">_xlfn.CONCAT(O634,"x",P634,","," ",Q634,","," ",T634," ","OS",","," ",Y634," lbs")</f>
        <v>17x9, 5x5, -12 OS, 2650 lbs</v>
      </c>
      <c r="AC634" s="74" t="s">
        <v>7162</v>
      </c>
      <c r="AD634" s="46" t="str">
        <f>IF(AC634="N/A","None",VLOOKUP(AC634,ACCESSORIES!F:N,9,FALSE))</f>
        <v>Snap In</v>
      </c>
      <c r="AE634" s="82">
        <f>_xlfn.IFNA(VLOOKUP(AC634,ACCESSORIES!F:J,5,FALSE),"N/A")</f>
        <v>22</v>
      </c>
      <c r="AF634" s="80" t="s">
        <v>85</v>
      </c>
      <c r="AG634" s="80" t="s">
        <v>85</v>
      </c>
      <c r="AH634" s="80" t="s">
        <v>85</v>
      </c>
      <c r="AI634" s="80" t="s">
        <v>85</v>
      </c>
      <c r="AJ634" s="9" t="str">
        <f>_xlfn.IFNA(VLOOKUP(AI634,ACCESSORIES!F:J,5,FALSE),"N/A")</f>
        <v>N/A</v>
      </c>
      <c r="AK634" s="92" t="s">
        <v>236</v>
      </c>
      <c r="AL634" s="74" t="s">
        <v>85</v>
      </c>
      <c r="AM634" s="38" t="str">
        <f>_xlfn.IFNA(VLOOKUP(AL634,ACCESSORIES!F:J,5,FALSE),"N/A")</f>
        <v>N/A</v>
      </c>
      <c r="AN634" s="74" t="s">
        <v>85</v>
      </c>
      <c r="AO634" s="75">
        <v>16.2</v>
      </c>
      <c r="AP634" s="75">
        <v>60</v>
      </c>
      <c r="AQ634" s="74">
        <v>175</v>
      </c>
      <c r="AR634" s="34">
        <v>3.6</v>
      </c>
      <c r="AS634" s="34">
        <v>17.899999999999999</v>
      </c>
      <c r="AT634" s="34">
        <v>41</v>
      </c>
      <c r="AU634" s="34">
        <v>55.6</v>
      </c>
      <c r="AV634" s="34">
        <v>210</v>
      </c>
      <c r="AW634" s="34">
        <v>205</v>
      </c>
      <c r="AX634" s="384">
        <v>71.5</v>
      </c>
      <c r="AY634" s="382">
        <v>39.9</v>
      </c>
      <c r="AZ634" s="382">
        <v>39.9</v>
      </c>
      <c r="BA634" s="49">
        <v>30</v>
      </c>
      <c r="BB634" s="48">
        <f t="shared" ref="BB634" si="204">ROUND(CONVERT(BA634,"mm","in"),2)</f>
        <v>1.18</v>
      </c>
      <c r="BC634" s="3" t="s">
        <v>85</v>
      </c>
      <c r="BD634" s="412" t="str">
        <f>_xlfn.IFNA(VLOOKUP(BC634,ACCESSORIES!F:J,5,FALSE),"N/A")</f>
        <v>N/A</v>
      </c>
      <c r="BE634" s="3" t="s">
        <v>85</v>
      </c>
      <c r="BF634" s="412" t="str">
        <f>_xlfn.IFNA(VLOOKUP(BE634,ACCESSORIES!F:J,5,FALSE),"N/A")</f>
        <v>N/A</v>
      </c>
      <c r="BG634" s="70">
        <v>32</v>
      </c>
      <c r="BH634" s="50">
        <v>20.236220472440898</v>
      </c>
      <c r="BI634" s="50">
        <v>20.236220472440898</v>
      </c>
      <c r="BJ634" s="50">
        <v>12.4409448818898</v>
      </c>
      <c r="BK634" s="357">
        <f t="shared" ref="BK634" si="205">SUM(((BH634*25.4)*(BI634*25.4)*(BJ634*25.4))/1000000000)</f>
        <v>8.348593599999983E-2</v>
      </c>
      <c r="BL634" s="73">
        <v>36</v>
      </c>
      <c r="BM634" s="107" t="s">
        <v>3771</v>
      </c>
      <c r="BN634" s="46" t="s">
        <v>3891</v>
      </c>
      <c r="BO634" s="74" t="s">
        <v>4730</v>
      </c>
      <c r="BP634" s="74" t="s">
        <v>3907</v>
      </c>
      <c r="BQ634" s="74" t="s">
        <v>4615</v>
      </c>
      <c r="BR634" s="74" t="s">
        <v>2734</v>
      </c>
      <c r="BS634" s="74" t="s">
        <v>4116</v>
      </c>
      <c r="BT634" s="74" t="s">
        <v>5141</v>
      </c>
      <c r="BU634" s="74" t="s">
        <v>5127</v>
      </c>
      <c r="BV634" s="74" t="s">
        <v>4101</v>
      </c>
      <c r="BW634" s="74" t="s">
        <v>3909</v>
      </c>
      <c r="BX634" s="74"/>
      <c r="BY634" s="300"/>
      <c r="BZ634" s="356"/>
      <c r="CA634" s="300"/>
      <c r="CB634" s="356"/>
      <c r="CC634" s="86" t="str">
        <f t="shared" ref="CC634" si="206">CONCATENATE(IF(K634="Closeout","CLOSEOUT - ",""),D634,", ",O634,"x",P634,", ",IF(V634="N/A","",CONCATENATE(V634,"/")),IF(T634&gt;0,CONCATENATE("+",T634),T634),"mm Offset, ",Q634,", ",W634,"mm Centerbore, ",PROPER(Z634),IF(H634="R",", Race Drilled",""),"",IF(BE634="N/A","",CONCATENATE(", w/ ",BE634)))</f>
        <v>MR703 Bead Grip, 17x9, -12mm Offset, 5x5, 71.5mm Centerbore, Machined - Clear Coat</v>
      </c>
      <c r="CD634" s="74" t="s">
        <v>3719</v>
      </c>
      <c r="CE634" s="74" t="s">
        <v>3720</v>
      </c>
      <c r="CF634" s="74" t="str">
        <f t="shared" ref="CF634" si="207">C634</f>
        <v>TRAIL (7XX)</v>
      </c>
    </row>
    <row r="635" spans="1:84" s="36" customFormat="1" ht="15" customHeight="1">
      <c r="A635" s="22">
        <f t="shared" si="194"/>
        <v>633</v>
      </c>
      <c r="B635" s="3" t="s">
        <v>84</v>
      </c>
      <c r="C635" s="92" t="s">
        <v>1247</v>
      </c>
      <c r="D635" s="74" t="s">
        <v>5484</v>
      </c>
      <c r="E635" s="84" t="str">
        <f>CONCATENATE(LEFT(D635,5),VLOOKUP(CONCATENATE(O635,"x",P635),'WHEEL PART NUMBER GUIDE'!$B$9:$C$51,2,FALSE),VLOOKUP(CONCATENATE(Q635, W635), 'WHEEL PART NUMBER GUIDE'!$Q$6:$R$98, 2, FALSE),VLOOKUP(Z635,'WHEEL PART NUMBER GUIDE'!$J$8:$K$54,2, FALSE),IF(V635="N/A",IF(ABS(T635)&lt;10,"0"&amp;ABS(T635),ABS(T635)),CONCATENATE(LEFT(V635,1),RIGHT(V635,1))), G635, H635)</f>
        <v>MR70379055812N</v>
      </c>
      <c r="F635" s="84" t="str">
        <f t="shared" si="193"/>
        <v>MR70379055812N</v>
      </c>
      <c r="G635" s="83" t="s">
        <v>2095</v>
      </c>
      <c r="H635" s="83"/>
      <c r="I635" s="81" t="s">
        <v>5502</v>
      </c>
      <c r="J635" s="299">
        <v>44547.416550925926</v>
      </c>
      <c r="K635" s="418" t="s">
        <v>3713</v>
      </c>
      <c r="L635" s="328">
        <v>387</v>
      </c>
      <c r="M635" s="85" t="str">
        <f t="shared" si="198"/>
        <v/>
      </c>
      <c r="N635" s="630"/>
      <c r="O635" s="74">
        <v>17</v>
      </c>
      <c r="P635" s="8">
        <v>9</v>
      </c>
      <c r="Q635" s="92" t="str">
        <f t="shared" si="195"/>
        <v>5x5.5</v>
      </c>
      <c r="R635" s="74">
        <v>5</v>
      </c>
      <c r="S635" s="74">
        <v>5.5</v>
      </c>
      <c r="T635" s="74">
        <v>-12</v>
      </c>
      <c r="U635" s="68">
        <v>4.57</v>
      </c>
      <c r="V635" s="95" t="s">
        <v>85</v>
      </c>
      <c r="W635" s="77">
        <v>108</v>
      </c>
      <c r="X635" s="76">
        <v>26.117429326835165</v>
      </c>
      <c r="Y635" s="47">
        <v>2650</v>
      </c>
      <c r="Z635" s="81" t="s">
        <v>2516</v>
      </c>
      <c r="AA635" s="71" t="s">
        <v>2850</v>
      </c>
      <c r="AB635" s="47" t="str">
        <f t="shared" si="191"/>
        <v>17x9, 5x5.5, -12 OS, 2650 lbs</v>
      </c>
      <c r="AC635" s="74" t="s">
        <v>3941</v>
      </c>
      <c r="AD635" s="46" t="str">
        <f>IF(AC635="N/A","None",VLOOKUP(AC635,ACCESSORIES!F:N,9,FALSE))</f>
        <v>Snap In</v>
      </c>
      <c r="AE635" s="82">
        <f>_xlfn.IFNA(VLOOKUP(AC635,ACCESSORIES!F:J,5,FALSE),"N/A")</f>
        <v>22</v>
      </c>
      <c r="AF635" s="80" t="s">
        <v>85</v>
      </c>
      <c r="AG635" s="80" t="s">
        <v>85</v>
      </c>
      <c r="AH635" s="80" t="s">
        <v>85</v>
      </c>
      <c r="AI635" s="80" t="s">
        <v>85</v>
      </c>
      <c r="AJ635" s="9" t="str">
        <f>_xlfn.IFNA(VLOOKUP(AI635,ACCESSORIES!F:J,5,FALSE),"N/A")</f>
        <v>N/A</v>
      </c>
      <c r="AK635" s="92" t="s">
        <v>236</v>
      </c>
      <c r="AL635" s="74" t="s">
        <v>85</v>
      </c>
      <c r="AM635" s="38" t="str">
        <f>_xlfn.IFNA(VLOOKUP(AL635,ACCESSORIES!F:J,5,FALSE),"N/A")</f>
        <v>N/A</v>
      </c>
      <c r="AN635" s="74" t="s">
        <v>85</v>
      </c>
      <c r="AO635" s="75">
        <v>16.2</v>
      </c>
      <c r="AP635" s="75">
        <v>60</v>
      </c>
      <c r="AQ635" s="74">
        <v>175</v>
      </c>
      <c r="AR635" s="34">
        <v>3.6</v>
      </c>
      <c r="AS635" s="34">
        <v>17.899999999999999</v>
      </c>
      <c r="AT635" s="34">
        <v>41</v>
      </c>
      <c r="AU635" s="34">
        <v>55.6</v>
      </c>
      <c r="AV635" s="34">
        <v>210</v>
      </c>
      <c r="AW635" s="34">
        <v>205</v>
      </c>
      <c r="AX635" s="384">
        <v>103.35</v>
      </c>
      <c r="AY635" s="382">
        <v>31.59</v>
      </c>
      <c r="AZ635" s="382">
        <v>37.9</v>
      </c>
      <c r="BA635" s="49">
        <v>30</v>
      </c>
      <c r="BB635" s="48">
        <f t="shared" si="197"/>
        <v>1.18</v>
      </c>
      <c r="BC635" s="3" t="s">
        <v>85</v>
      </c>
      <c r="BD635" s="412" t="str">
        <f>_xlfn.IFNA(VLOOKUP(BC635,ACCESSORIES!F:J,5,FALSE),"N/A")</f>
        <v>N/A</v>
      </c>
      <c r="BE635" s="3" t="s">
        <v>85</v>
      </c>
      <c r="BF635" s="412" t="str">
        <f>_xlfn.IFNA(VLOOKUP(BE635,ACCESSORIES!F:J,5,FALSE),"N/A")</f>
        <v>N/A</v>
      </c>
      <c r="BG635" s="70">
        <v>31</v>
      </c>
      <c r="BH635" s="50">
        <v>20.236220472440898</v>
      </c>
      <c r="BI635" s="50">
        <v>20.236220472440898</v>
      </c>
      <c r="BJ635" s="50">
        <v>12.4409448818898</v>
      </c>
      <c r="BK635" s="357">
        <f t="shared" si="196"/>
        <v>8.348593599999983E-2</v>
      </c>
      <c r="BL635" s="73">
        <v>36</v>
      </c>
      <c r="BM635" s="107" t="s">
        <v>10337</v>
      </c>
      <c r="BN635" s="46" t="s">
        <v>3891</v>
      </c>
      <c r="BO635" s="74" t="s">
        <v>4730</v>
      </c>
      <c r="BP635" s="74" t="s">
        <v>3907</v>
      </c>
      <c r="BQ635" s="74" t="s">
        <v>4615</v>
      </c>
      <c r="BR635" s="74" t="s">
        <v>2734</v>
      </c>
      <c r="BS635" s="74" t="s">
        <v>4116</v>
      </c>
      <c r="BT635" s="74" t="s">
        <v>5141</v>
      </c>
      <c r="BU635" s="74" t="s">
        <v>5127</v>
      </c>
      <c r="BV635" s="74" t="s">
        <v>4101</v>
      </c>
      <c r="BW635" s="74" t="s">
        <v>3909</v>
      </c>
      <c r="BX635" s="74"/>
      <c r="BY635" s="300" t="s">
        <v>6323</v>
      </c>
      <c r="BZ635" s="356" t="s">
        <v>8336</v>
      </c>
      <c r="CA635" s="300" t="s">
        <v>6325</v>
      </c>
      <c r="CB635" s="356" t="s">
        <v>8337</v>
      </c>
      <c r="CC635" s="86" t="str">
        <f t="shared" si="190"/>
        <v>CLOSEOUT - MR703 Bead Grip, 17x9, -12mm Offset, 5x5.5, 108mm Centerbore, Gloss Titanium</v>
      </c>
      <c r="CD635" s="74" t="s">
        <v>3719</v>
      </c>
      <c r="CE635" s="74" t="s">
        <v>3720</v>
      </c>
      <c r="CF635" s="74" t="str">
        <f t="shared" si="192"/>
        <v>TRAIL (7XX)</v>
      </c>
    </row>
    <row r="636" spans="1:84" s="36" customFormat="1" ht="15" customHeight="1">
      <c r="A636" s="22">
        <f t="shared" si="194"/>
        <v>634</v>
      </c>
      <c r="B636" s="3" t="s">
        <v>84</v>
      </c>
      <c r="C636" s="92" t="s">
        <v>1247</v>
      </c>
      <c r="D636" s="74" t="s">
        <v>5484</v>
      </c>
      <c r="E636" s="84" t="str">
        <f>CONCATENATE(LEFT(D636,5),VLOOKUP(CONCATENATE(O636,"x",P636),'WHEEL PART NUMBER GUIDE'!$B$9:$C$51,2,FALSE),VLOOKUP(CONCATENATE(Q636, W636), 'WHEEL PART NUMBER GUIDE'!$Q$6:$R$98, 2, FALSE),VLOOKUP(Z636,'WHEEL PART NUMBER GUIDE'!$J$8:$K$54,2, FALSE),IF(V636="N/A",IF(ABS(T636)&lt;10,"0"&amp;ABS(T636),ABS(T636)),CONCATENATE(LEFT(V636,1),RIGHT(V636,1))), G636, H636)</f>
        <v>MR70379055512N</v>
      </c>
      <c r="F636" s="84" t="str">
        <f t="shared" si="193"/>
        <v>MR70379055512N</v>
      </c>
      <c r="G636" s="83" t="s">
        <v>2095</v>
      </c>
      <c r="H636" s="83"/>
      <c r="I636" s="81" t="s">
        <v>5503</v>
      </c>
      <c r="J636" s="299">
        <v>44547.416550925926</v>
      </c>
      <c r="K636" s="78" t="s">
        <v>1230</v>
      </c>
      <c r="L636" s="328">
        <v>387</v>
      </c>
      <c r="M636" s="85">
        <f t="shared" si="198"/>
        <v>387</v>
      </c>
      <c r="N636" s="630"/>
      <c r="O636" s="74">
        <v>17</v>
      </c>
      <c r="P636" s="8">
        <v>9</v>
      </c>
      <c r="Q636" s="92" t="str">
        <f t="shared" si="195"/>
        <v>5x5.5</v>
      </c>
      <c r="R636" s="74">
        <v>5</v>
      </c>
      <c r="S636" s="74">
        <v>5.5</v>
      </c>
      <c r="T636" s="74">
        <v>-12</v>
      </c>
      <c r="U636" s="68">
        <v>4.57</v>
      </c>
      <c r="V636" s="95" t="s">
        <v>85</v>
      </c>
      <c r="W636" s="77">
        <v>108</v>
      </c>
      <c r="X636" s="76">
        <v>26.102731842689504</v>
      </c>
      <c r="Y636" s="47">
        <v>2650</v>
      </c>
      <c r="Z636" s="81" t="s">
        <v>2165</v>
      </c>
      <c r="AA636" s="72" t="s">
        <v>2845</v>
      </c>
      <c r="AB636" s="47" t="str">
        <f t="shared" si="191"/>
        <v>17x9, 5x5.5, -12 OS, 2650 lbs</v>
      </c>
      <c r="AC636" s="74" t="s">
        <v>3941</v>
      </c>
      <c r="AD636" s="46" t="str">
        <f>IF(AC636="N/A","None",VLOOKUP(AC636,ACCESSORIES!F:N,9,FALSE))</f>
        <v>Snap In</v>
      </c>
      <c r="AE636" s="82">
        <f>_xlfn.IFNA(VLOOKUP(AC636,ACCESSORIES!F:J,5,FALSE),"N/A")</f>
        <v>22</v>
      </c>
      <c r="AF636" s="80" t="s">
        <v>85</v>
      </c>
      <c r="AG636" s="80" t="s">
        <v>85</v>
      </c>
      <c r="AH636" s="80" t="s">
        <v>85</v>
      </c>
      <c r="AI636" s="80" t="s">
        <v>85</v>
      </c>
      <c r="AJ636" s="9" t="str">
        <f>_xlfn.IFNA(VLOOKUP(AI636,ACCESSORIES!F:J,5,FALSE),"N/A")</f>
        <v>N/A</v>
      </c>
      <c r="AK636" s="92" t="s">
        <v>236</v>
      </c>
      <c r="AL636" s="74" t="s">
        <v>85</v>
      </c>
      <c r="AM636" s="38" t="str">
        <f>_xlfn.IFNA(VLOOKUP(AL636,ACCESSORIES!F:J,5,FALSE),"N/A")</f>
        <v>N/A</v>
      </c>
      <c r="AN636" s="74" t="s">
        <v>85</v>
      </c>
      <c r="AO636" s="75">
        <v>16.2</v>
      </c>
      <c r="AP636" s="75">
        <v>60</v>
      </c>
      <c r="AQ636" s="74">
        <v>175</v>
      </c>
      <c r="AR636" s="34">
        <v>3.6</v>
      </c>
      <c r="AS636" s="34">
        <v>17.899999999999999</v>
      </c>
      <c r="AT636" s="34">
        <v>41</v>
      </c>
      <c r="AU636" s="34">
        <v>55.6</v>
      </c>
      <c r="AV636" s="34">
        <v>210</v>
      </c>
      <c r="AW636" s="34">
        <v>205</v>
      </c>
      <c r="AX636" s="384">
        <v>103.35</v>
      </c>
      <c r="AY636" s="382">
        <v>31.59</v>
      </c>
      <c r="AZ636" s="382">
        <v>37.9</v>
      </c>
      <c r="BA636" s="49">
        <v>30</v>
      </c>
      <c r="BB636" s="48">
        <f t="shared" si="197"/>
        <v>1.18</v>
      </c>
      <c r="BC636" s="3" t="s">
        <v>85</v>
      </c>
      <c r="BD636" s="412" t="str">
        <f>_xlfn.IFNA(VLOOKUP(BC636,ACCESSORIES!F:J,5,FALSE),"N/A")</f>
        <v>N/A</v>
      </c>
      <c r="BE636" s="3" t="s">
        <v>85</v>
      </c>
      <c r="BF636" s="412" t="str">
        <f>_xlfn.IFNA(VLOOKUP(BE636,ACCESSORIES!F:J,5,FALSE),"N/A")</f>
        <v>N/A</v>
      </c>
      <c r="BG636" s="70">
        <v>31</v>
      </c>
      <c r="BH636" s="50">
        <v>20.236220472440898</v>
      </c>
      <c r="BI636" s="50">
        <v>20.236220472440898</v>
      </c>
      <c r="BJ636" s="50">
        <v>12.4409448818898</v>
      </c>
      <c r="BK636" s="357">
        <f t="shared" si="196"/>
        <v>8.348593599999983E-2</v>
      </c>
      <c r="BL636" s="73">
        <v>36</v>
      </c>
      <c r="BM636" s="107" t="s">
        <v>3771</v>
      </c>
      <c r="BN636" s="46" t="s">
        <v>3891</v>
      </c>
      <c r="BO636" s="74" t="s">
        <v>4730</v>
      </c>
      <c r="BP636" s="74" t="s">
        <v>3907</v>
      </c>
      <c r="BQ636" s="74" t="s">
        <v>4615</v>
      </c>
      <c r="BR636" s="74" t="s">
        <v>2734</v>
      </c>
      <c r="BS636" s="74" t="s">
        <v>4116</v>
      </c>
      <c r="BT636" s="74" t="s">
        <v>5141</v>
      </c>
      <c r="BU636" s="74" t="s">
        <v>5127</v>
      </c>
      <c r="BV636" s="74" t="s">
        <v>4101</v>
      </c>
      <c r="BW636" s="74" t="s">
        <v>3909</v>
      </c>
      <c r="BX636" s="74"/>
      <c r="BY636" s="300" t="s">
        <v>6305</v>
      </c>
      <c r="BZ636" s="356" t="s">
        <v>8307</v>
      </c>
      <c r="CA636" s="300" t="s">
        <v>6308</v>
      </c>
      <c r="CB636" s="356" t="s">
        <v>8308</v>
      </c>
      <c r="CC636" s="86" t="str">
        <f t="shared" si="190"/>
        <v>MR703 Bead Grip, 17x9, -12mm Offset, 5x5.5, 108mm Centerbore, Matte Black</v>
      </c>
      <c r="CD636" s="74" t="s">
        <v>3719</v>
      </c>
      <c r="CE636" s="74" t="s">
        <v>3720</v>
      </c>
      <c r="CF636" s="74" t="str">
        <f t="shared" si="192"/>
        <v>TRAIL (7XX)</v>
      </c>
    </row>
    <row r="637" spans="1:84" s="36" customFormat="1" ht="15" customHeight="1">
      <c r="A637" s="22">
        <f t="shared" si="194"/>
        <v>635</v>
      </c>
      <c r="B637" s="3" t="s">
        <v>84</v>
      </c>
      <c r="C637" s="92" t="s">
        <v>1247</v>
      </c>
      <c r="D637" s="74" t="s">
        <v>5484</v>
      </c>
      <c r="E637" s="84" t="str">
        <f>CONCATENATE(LEFT(D637,5),VLOOKUP(CONCATENATE(O637,"x",P637),'WHEEL PART NUMBER GUIDE'!$B$9:$C$51,2,FALSE),VLOOKUP(CONCATENATE(Q637, W637), 'WHEEL PART NUMBER GUIDE'!$Q$6:$R$98, 2, FALSE),VLOOKUP(Z637,'WHEEL PART NUMBER GUIDE'!$J$8:$K$54,2, FALSE),IF(V637="N/A",IF(ABS(T637)&lt;10,"0"&amp;ABS(T637),ABS(T637)),CONCATENATE(LEFT(V637,1),RIGHT(V637,1))), G637, H637)</f>
        <v>MR70379055912N</v>
      </c>
      <c r="F637" s="84" t="str">
        <f t="shared" si="193"/>
        <v>MR70379055912N</v>
      </c>
      <c r="G637" s="83" t="s">
        <v>2095</v>
      </c>
      <c r="H637" s="83"/>
      <c r="I637" s="81" t="s">
        <v>5504</v>
      </c>
      <c r="J637" s="299">
        <v>44547.416550925926</v>
      </c>
      <c r="K637" s="78" t="s">
        <v>1230</v>
      </c>
      <c r="L637" s="328">
        <v>387</v>
      </c>
      <c r="M637" s="85">
        <f t="shared" si="198"/>
        <v>387</v>
      </c>
      <c r="N637" s="630"/>
      <c r="O637" s="74">
        <v>17</v>
      </c>
      <c r="P637" s="8">
        <v>9</v>
      </c>
      <c r="Q637" s="92" t="str">
        <f t="shared" si="195"/>
        <v>5x5.5</v>
      </c>
      <c r="R637" s="74">
        <v>5</v>
      </c>
      <c r="S637" s="74">
        <v>5.5</v>
      </c>
      <c r="T637" s="74">
        <v>-12</v>
      </c>
      <c r="U637" s="68">
        <v>4.57</v>
      </c>
      <c r="V637" s="95" t="s">
        <v>85</v>
      </c>
      <c r="W637" s="77">
        <v>108</v>
      </c>
      <c r="X637" s="76">
        <v>26.37</v>
      </c>
      <c r="Y637" s="47">
        <v>2650</v>
      </c>
      <c r="Z637" s="81" t="s">
        <v>2168</v>
      </c>
      <c r="AA637" s="71" t="s">
        <v>2846</v>
      </c>
      <c r="AB637" s="47" t="str">
        <f t="shared" si="191"/>
        <v>17x9, 5x5.5, -12 OS, 2650 lbs</v>
      </c>
      <c r="AC637" s="74" t="s">
        <v>3941</v>
      </c>
      <c r="AD637" s="46" t="str">
        <f>IF(AC637="N/A","None",VLOOKUP(AC637,ACCESSORIES!F:N,9,FALSE))</f>
        <v>Snap In</v>
      </c>
      <c r="AE637" s="82">
        <f>_xlfn.IFNA(VLOOKUP(AC637,ACCESSORIES!F:J,5,FALSE),"N/A")</f>
        <v>22</v>
      </c>
      <c r="AF637" s="80" t="s">
        <v>85</v>
      </c>
      <c r="AG637" s="80" t="s">
        <v>85</v>
      </c>
      <c r="AH637" s="80" t="s">
        <v>85</v>
      </c>
      <c r="AI637" s="80" t="s">
        <v>85</v>
      </c>
      <c r="AJ637" s="9" t="str">
        <f>_xlfn.IFNA(VLOOKUP(AI637,ACCESSORIES!F:J,5,FALSE),"N/A")</f>
        <v>N/A</v>
      </c>
      <c r="AK637" s="92" t="s">
        <v>236</v>
      </c>
      <c r="AL637" s="74" t="s">
        <v>85</v>
      </c>
      <c r="AM637" s="38" t="str">
        <f>_xlfn.IFNA(VLOOKUP(AL637,ACCESSORIES!F:J,5,FALSE),"N/A")</f>
        <v>N/A</v>
      </c>
      <c r="AN637" s="74" t="s">
        <v>85</v>
      </c>
      <c r="AO637" s="75">
        <v>16.2</v>
      </c>
      <c r="AP637" s="75">
        <v>60</v>
      </c>
      <c r="AQ637" s="74">
        <v>175</v>
      </c>
      <c r="AR637" s="34">
        <v>3.6</v>
      </c>
      <c r="AS637" s="34">
        <v>17.899999999999999</v>
      </c>
      <c r="AT637" s="34">
        <v>41</v>
      </c>
      <c r="AU637" s="34">
        <v>55.6</v>
      </c>
      <c r="AV637" s="34">
        <v>210</v>
      </c>
      <c r="AW637" s="34">
        <v>205</v>
      </c>
      <c r="AX637" s="384">
        <v>103.35</v>
      </c>
      <c r="AY637" s="382">
        <v>31.59</v>
      </c>
      <c r="AZ637" s="382">
        <v>37.9</v>
      </c>
      <c r="BA637" s="49">
        <v>30</v>
      </c>
      <c r="BB637" s="48">
        <f t="shared" si="197"/>
        <v>1.18</v>
      </c>
      <c r="BC637" s="3" t="s">
        <v>85</v>
      </c>
      <c r="BD637" s="412" t="str">
        <f>_xlfn.IFNA(VLOOKUP(BC637,ACCESSORIES!F:J,5,FALSE),"N/A")</f>
        <v>N/A</v>
      </c>
      <c r="BE637" s="3" t="s">
        <v>85</v>
      </c>
      <c r="BF637" s="412" t="str">
        <f>_xlfn.IFNA(VLOOKUP(BE637,ACCESSORIES!F:J,5,FALSE),"N/A")</f>
        <v>N/A</v>
      </c>
      <c r="BG637" s="70">
        <v>31</v>
      </c>
      <c r="BH637" s="50">
        <v>20.236220472440898</v>
      </c>
      <c r="BI637" s="50">
        <v>20.236220472440898</v>
      </c>
      <c r="BJ637" s="50">
        <v>12.4409448818898</v>
      </c>
      <c r="BK637" s="357">
        <f t="shared" si="196"/>
        <v>8.348593599999983E-2</v>
      </c>
      <c r="BL637" s="73">
        <v>36</v>
      </c>
      <c r="BM637" s="107" t="s">
        <v>3771</v>
      </c>
      <c r="BN637" s="46" t="s">
        <v>3891</v>
      </c>
      <c r="BO637" s="74" t="s">
        <v>4730</v>
      </c>
      <c r="BP637" s="74" t="s">
        <v>3907</v>
      </c>
      <c r="BQ637" s="74" t="s">
        <v>4615</v>
      </c>
      <c r="BR637" s="74" t="s">
        <v>2734</v>
      </c>
      <c r="BS637" s="74" t="s">
        <v>4116</v>
      </c>
      <c r="BT637" s="74" t="s">
        <v>5141</v>
      </c>
      <c r="BU637" s="74" t="s">
        <v>5127</v>
      </c>
      <c r="BV637" s="74" t="s">
        <v>4101</v>
      </c>
      <c r="BW637" s="74" t="s">
        <v>3909</v>
      </c>
      <c r="BX637" s="74"/>
      <c r="BY637" s="300" t="s">
        <v>6315</v>
      </c>
      <c r="BZ637" s="356" t="s">
        <v>7400</v>
      </c>
      <c r="CA637" s="300" t="s">
        <v>6318</v>
      </c>
      <c r="CB637" s="356" t="s">
        <v>7401</v>
      </c>
      <c r="CC637" s="86" t="str">
        <f t="shared" si="190"/>
        <v>MR703 Bead Grip, 17x9, -12mm Offset, 5x5.5, 108mm Centerbore, Method Bronze</v>
      </c>
      <c r="CD637" s="74" t="s">
        <v>3719</v>
      </c>
      <c r="CE637" s="74" t="s">
        <v>3720</v>
      </c>
      <c r="CF637" s="74" t="str">
        <f t="shared" si="192"/>
        <v>TRAIL (7XX)</v>
      </c>
    </row>
    <row r="638" spans="1:84" s="36" customFormat="1" ht="15" customHeight="1">
      <c r="A638" s="22">
        <f t="shared" si="194"/>
        <v>636</v>
      </c>
      <c r="B638" s="3" t="s">
        <v>84</v>
      </c>
      <c r="C638" s="92" t="s">
        <v>1247</v>
      </c>
      <c r="D638" s="74" t="s">
        <v>5484</v>
      </c>
      <c r="E638" s="84" t="str">
        <f>CONCATENATE(LEFT(D638,5),VLOOKUP(CONCATENATE(O638,"x",P638),'WHEEL PART NUMBER GUIDE'!$B$9:$C$51,2,FALSE),VLOOKUP(CONCATENATE(Q638, W638), 'WHEEL PART NUMBER GUIDE'!$Q$6:$R$98, 2, FALSE),VLOOKUP(Z638,'WHEEL PART NUMBER GUIDE'!$J$8:$K$54,2, FALSE),IF(V638="N/A",IF(ABS(T638)&lt;10,"0"&amp;ABS(T638),ABS(T638)),CONCATENATE(LEFT(V638,1),RIGHT(V638,1))), G638, H638)</f>
        <v>MR70379060812N</v>
      </c>
      <c r="F638" s="84" t="str">
        <f t="shared" si="193"/>
        <v>MR70379060812N</v>
      </c>
      <c r="G638" s="83" t="s">
        <v>2095</v>
      </c>
      <c r="H638" s="83"/>
      <c r="I638" s="81" t="s">
        <v>5505</v>
      </c>
      <c r="J638" s="299">
        <v>44547.416550925926</v>
      </c>
      <c r="K638" s="78" t="s">
        <v>1230</v>
      </c>
      <c r="L638" s="328">
        <v>387</v>
      </c>
      <c r="M638" s="85">
        <f t="shared" si="198"/>
        <v>387</v>
      </c>
      <c r="N638" s="630"/>
      <c r="O638" s="74">
        <v>17</v>
      </c>
      <c r="P638" s="8">
        <v>9</v>
      </c>
      <c r="Q638" s="92" t="str">
        <f t="shared" si="195"/>
        <v>6x5.5</v>
      </c>
      <c r="R638" s="74">
        <v>6</v>
      </c>
      <c r="S638" s="74">
        <v>5.5</v>
      </c>
      <c r="T638" s="74">
        <v>-12</v>
      </c>
      <c r="U638" s="68">
        <v>4.57</v>
      </c>
      <c r="V638" s="95" t="s">
        <v>85</v>
      </c>
      <c r="W638" s="77">
        <v>106.25</v>
      </c>
      <c r="X638" s="76">
        <v>26.35</v>
      </c>
      <c r="Y638" s="47">
        <v>2650</v>
      </c>
      <c r="Z638" s="81" t="s">
        <v>2516</v>
      </c>
      <c r="AA638" s="71" t="s">
        <v>2850</v>
      </c>
      <c r="AB638" s="47" t="str">
        <f t="shared" si="191"/>
        <v>17x9, 6x5.5, -12 OS, 2650 lbs</v>
      </c>
      <c r="AC638" s="74" t="s">
        <v>3941</v>
      </c>
      <c r="AD638" s="46" t="str">
        <f>IF(AC638="N/A","None",VLOOKUP(AC638,ACCESSORIES!F:N,9,FALSE))</f>
        <v>Snap In</v>
      </c>
      <c r="AE638" s="82">
        <f>_xlfn.IFNA(VLOOKUP(AC638,ACCESSORIES!F:J,5,FALSE),"N/A")</f>
        <v>22</v>
      </c>
      <c r="AF638" s="80" t="s">
        <v>85</v>
      </c>
      <c r="AG638" s="80" t="s">
        <v>85</v>
      </c>
      <c r="AH638" s="80" t="s">
        <v>85</v>
      </c>
      <c r="AI638" s="80" t="s">
        <v>85</v>
      </c>
      <c r="AJ638" s="9" t="str">
        <f>_xlfn.IFNA(VLOOKUP(AI638,ACCESSORIES!F:J,5,FALSE),"N/A")</f>
        <v>N/A</v>
      </c>
      <c r="AK638" s="92" t="s">
        <v>236</v>
      </c>
      <c r="AL638" s="75" t="s">
        <v>1649</v>
      </c>
      <c r="AM638" s="38">
        <f>_xlfn.IFNA(VLOOKUP(AL638,ACCESSORIES!F:J,5,FALSE),"N/A")</f>
        <v>2.75</v>
      </c>
      <c r="AN638" s="3">
        <v>78.3</v>
      </c>
      <c r="AO638" s="75">
        <v>16.2</v>
      </c>
      <c r="AP638" s="75">
        <v>60</v>
      </c>
      <c r="AQ638" s="74">
        <v>175</v>
      </c>
      <c r="AR638" s="34">
        <v>3.6</v>
      </c>
      <c r="AS638" s="34">
        <v>17.899999999999999</v>
      </c>
      <c r="AT638" s="34">
        <v>41</v>
      </c>
      <c r="AU638" s="34">
        <v>55.6</v>
      </c>
      <c r="AV638" s="34">
        <v>210</v>
      </c>
      <c r="AW638" s="34">
        <v>205</v>
      </c>
      <c r="AX638" s="384">
        <v>103.35</v>
      </c>
      <c r="AY638" s="382">
        <v>31.59</v>
      </c>
      <c r="AZ638" s="382">
        <v>37.9</v>
      </c>
      <c r="BA638" s="49">
        <v>30</v>
      </c>
      <c r="BB638" s="48">
        <f t="shared" si="197"/>
        <v>1.18</v>
      </c>
      <c r="BC638" s="3" t="s">
        <v>85</v>
      </c>
      <c r="BD638" s="412" t="str">
        <f>_xlfn.IFNA(VLOOKUP(BC638,ACCESSORIES!F:J,5,FALSE),"N/A")</f>
        <v>N/A</v>
      </c>
      <c r="BE638" s="3" t="s">
        <v>85</v>
      </c>
      <c r="BF638" s="412" t="str">
        <f>_xlfn.IFNA(VLOOKUP(BE638,ACCESSORIES!F:J,5,FALSE),"N/A")</f>
        <v>N/A</v>
      </c>
      <c r="BG638" s="70">
        <v>31</v>
      </c>
      <c r="BH638" s="50">
        <v>20.236220472440898</v>
      </c>
      <c r="BI638" s="50">
        <v>20.236220472440898</v>
      </c>
      <c r="BJ638" s="50">
        <v>12.4409448818898</v>
      </c>
      <c r="BK638" s="357">
        <f t="shared" si="196"/>
        <v>8.348593599999983E-2</v>
      </c>
      <c r="BL638" s="73">
        <v>36</v>
      </c>
      <c r="BM638" s="107" t="s">
        <v>3771</v>
      </c>
      <c r="BN638" s="46" t="s">
        <v>3891</v>
      </c>
      <c r="BO638" s="74" t="s">
        <v>4730</v>
      </c>
      <c r="BP638" s="74" t="s">
        <v>3907</v>
      </c>
      <c r="BQ638" s="74" t="s">
        <v>4615</v>
      </c>
      <c r="BR638" s="74" t="s">
        <v>2734</v>
      </c>
      <c r="BS638" s="74" t="s">
        <v>4116</v>
      </c>
      <c r="BT638" s="74" t="s">
        <v>5141</v>
      </c>
      <c r="BU638" s="74" t="s">
        <v>5127</v>
      </c>
      <c r="BV638" s="74" t="s">
        <v>4101</v>
      </c>
      <c r="BW638" s="74" t="s">
        <v>3909</v>
      </c>
      <c r="BX638" s="74"/>
      <c r="BY638" s="300" t="s">
        <v>6327</v>
      </c>
      <c r="BZ638" s="356" t="s">
        <v>8335</v>
      </c>
      <c r="CA638" s="300" t="s">
        <v>6329</v>
      </c>
      <c r="CB638" s="356" t="s">
        <v>8334</v>
      </c>
      <c r="CC638" s="86" t="str">
        <f t="shared" si="190"/>
        <v>MR703 Bead Grip, 17x9, -12mm Offset, 6x5.5, 106.25mm Centerbore, Gloss Titanium</v>
      </c>
      <c r="CD638" s="74" t="s">
        <v>3719</v>
      </c>
      <c r="CE638" s="74" t="s">
        <v>3720</v>
      </c>
      <c r="CF638" s="74" t="str">
        <f t="shared" si="192"/>
        <v>TRAIL (7XX)</v>
      </c>
    </row>
    <row r="639" spans="1:84" s="36" customFormat="1" ht="15" customHeight="1">
      <c r="A639" s="22">
        <f t="shared" si="194"/>
        <v>637</v>
      </c>
      <c r="B639" s="3" t="s">
        <v>84</v>
      </c>
      <c r="C639" s="92" t="s">
        <v>1247</v>
      </c>
      <c r="D639" s="74" t="s">
        <v>5484</v>
      </c>
      <c r="E639" s="84" t="str">
        <f>CONCATENATE(LEFT(D639,5),VLOOKUP(CONCATENATE(O639,"x",P639),'WHEEL PART NUMBER GUIDE'!$B$9:$C$51,2,FALSE),VLOOKUP(CONCATENATE(Q639, W639), 'WHEEL PART NUMBER GUIDE'!$Q$6:$R$98, 2, FALSE),VLOOKUP(Z639,'WHEEL PART NUMBER GUIDE'!$J$8:$K$54,2, FALSE),IF(V639="N/A",IF(ABS(T639)&lt;10,"0"&amp;ABS(T639),ABS(T639)),CONCATENATE(LEFT(V639,1),RIGHT(V639,1))), G639, H639)</f>
        <v>MR70379060512N</v>
      </c>
      <c r="F639" s="84" t="str">
        <f t="shared" si="193"/>
        <v>MR70379060512N</v>
      </c>
      <c r="G639" s="83" t="s">
        <v>2095</v>
      </c>
      <c r="H639" s="83"/>
      <c r="I639" s="81" t="s">
        <v>5506</v>
      </c>
      <c r="J639" s="299">
        <v>44547.416550925926</v>
      </c>
      <c r="K639" s="78" t="s">
        <v>1230</v>
      </c>
      <c r="L639" s="328">
        <v>387</v>
      </c>
      <c r="M639" s="85">
        <f t="shared" si="198"/>
        <v>387</v>
      </c>
      <c r="N639" s="630"/>
      <c r="O639" s="74">
        <v>17</v>
      </c>
      <c r="P639" s="8">
        <v>9</v>
      </c>
      <c r="Q639" s="92" t="str">
        <f t="shared" si="195"/>
        <v>6x5.5</v>
      </c>
      <c r="R639" s="74">
        <v>6</v>
      </c>
      <c r="S639" s="74">
        <v>5.5</v>
      </c>
      <c r="T639" s="74">
        <v>-12</v>
      </c>
      <c r="U639" s="68">
        <v>4.57</v>
      </c>
      <c r="V639" s="95" t="s">
        <v>85</v>
      </c>
      <c r="W639" s="77">
        <v>106.25</v>
      </c>
      <c r="X639" s="76">
        <v>26.63</v>
      </c>
      <c r="Y639" s="47">
        <v>2650</v>
      </c>
      <c r="Z639" s="81" t="s">
        <v>2165</v>
      </c>
      <c r="AA639" s="72" t="s">
        <v>2845</v>
      </c>
      <c r="AB639" s="47" t="str">
        <f t="shared" si="191"/>
        <v>17x9, 6x5.5, -12 OS, 2650 lbs</v>
      </c>
      <c r="AC639" s="74" t="s">
        <v>3941</v>
      </c>
      <c r="AD639" s="46" t="str">
        <f>IF(AC639="N/A","None",VLOOKUP(AC639,ACCESSORIES!F:N,9,FALSE))</f>
        <v>Snap In</v>
      </c>
      <c r="AE639" s="82">
        <f>_xlfn.IFNA(VLOOKUP(AC639,ACCESSORIES!F:J,5,FALSE),"N/A")</f>
        <v>22</v>
      </c>
      <c r="AF639" s="80" t="s">
        <v>85</v>
      </c>
      <c r="AG639" s="80" t="s">
        <v>85</v>
      </c>
      <c r="AH639" s="80" t="s">
        <v>85</v>
      </c>
      <c r="AI639" s="80" t="s">
        <v>85</v>
      </c>
      <c r="AJ639" s="9" t="str">
        <f>_xlfn.IFNA(VLOOKUP(AI639,ACCESSORIES!F:J,5,FALSE),"N/A")</f>
        <v>N/A</v>
      </c>
      <c r="AK639" s="92" t="s">
        <v>236</v>
      </c>
      <c r="AL639" s="75" t="s">
        <v>1649</v>
      </c>
      <c r="AM639" s="38">
        <f>_xlfn.IFNA(VLOOKUP(AL639,ACCESSORIES!F:J,5,FALSE),"N/A")</f>
        <v>2.75</v>
      </c>
      <c r="AN639" s="3">
        <v>78.3</v>
      </c>
      <c r="AO639" s="75">
        <v>16.2</v>
      </c>
      <c r="AP639" s="75">
        <v>60</v>
      </c>
      <c r="AQ639" s="74">
        <v>175</v>
      </c>
      <c r="AR639" s="34">
        <v>3.6</v>
      </c>
      <c r="AS639" s="34">
        <v>17.899999999999999</v>
      </c>
      <c r="AT639" s="34">
        <v>41</v>
      </c>
      <c r="AU639" s="34">
        <v>55.6</v>
      </c>
      <c r="AV639" s="34">
        <v>210</v>
      </c>
      <c r="AW639" s="34">
        <v>205</v>
      </c>
      <c r="AX639" s="384">
        <v>103.35</v>
      </c>
      <c r="AY639" s="382">
        <v>31.59</v>
      </c>
      <c r="AZ639" s="382">
        <v>37.9</v>
      </c>
      <c r="BA639" s="49">
        <v>30</v>
      </c>
      <c r="BB639" s="48">
        <f t="shared" si="197"/>
        <v>1.18</v>
      </c>
      <c r="BC639" s="3" t="s">
        <v>85</v>
      </c>
      <c r="BD639" s="412" t="str">
        <f>_xlfn.IFNA(VLOOKUP(BC639,ACCESSORIES!F:J,5,FALSE),"N/A")</f>
        <v>N/A</v>
      </c>
      <c r="BE639" s="3" t="s">
        <v>85</v>
      </c>
      <c r="BF639" s="412" t="str">
        <f>_xlfn.IFNA(VLOOKUP(BE639,ACCESSORIES!F:J,5,FALSE),"N/A")</f>
        <v>N/A</v>
      </c>
      <c r="BG639" s="70">
        <v>33</v>
      </c>
      <c r="BH639" s="50">
        <v>20.236220472440898</v>
      </c>
      <c r="BI639" s="50">
        <v>20.236220472440898</v>
      </c>
      <c r="BJ639" s="50">
        <v>12.4409448818898</v>
      </c>
      <c r="BK639" s="357">
        <f t="shared" si="196"/>
        <v>8.348593599999983E-2</v>
      </c>
      <c r="BL639" s="73">
        <v>36</v>
      </c>
      <c r="BM639" s="107" t="s">
        <v>3771</v>
      </c>
      <c r="BN639" s="46" t="s">
        <v>3891</v>
      </c>
      <c r="BO639" s="74" t="s">
        <v>4730</v>
      </c>
      <c r="BP639" s="74" t="s">
        <v>3907</v>
      </c>
      <c r="BQ639" s="74" t="s">
        <v>4615</v>
      </c>
      <c r="BR639" s="74" t="s">
        <v>2734</v>
      </c>
      <c r="BS639" s="74" t="s">
        <v>4116</v>
      </c>
      <c r="BT639" s="74" t="s">
        <v>5141</v>
      </c>
      <c r="BU639" s="74" t="s">
        <v>5127</v>
      </c>
      <c r="BV639" s="74" t="s">
        <v>4101</v>
      </c>
      <c r="BW639" s="74" t="s">
        <v>3909</v>
      </c>
      <c r="BX639" s="74"/>
      <c r="BY639" s="300" t="s">
        <v>6306</v>
      </c>
      <c r="BZ639" s="356" t="s">
        <v>8301</v>
      </c>
      <c r="CA639" s="300" t="s">
        <v>6311</v>
      </c>
      <c r="CB639" s="356" t="s">
        <v>8302</v>
      </c>
      <c r="CC639" s="86" t="str">
        <f t="shared" si="190"/>
        <v>MR703 Bead Grip, 17x9, -12mm Offset, 6x5.5, 106.25mm Centerbore, Matte Black</v>
      </c>
      <c r="CD639" s="74" t="s">
        <v>3719</v>
      </c>
      <c r="CE639" s="74" t="s">
        <v>3720</v>
      </c>
      <c r="CF639" s="74" t="str">
        <f t="shared" si="192"/>
        <v>TRAIL (7XX)</v>
      </c>
    </row>
    <row r="640" spans="1:84" s="36" customFormat="1" ht="15" customHeight="1">
      <c r="A640" s="22">
        <f t="shared" si="194"/>
        <v>638</v>
      </c>
      <c r="B640" s="3" t="s">
        <v>84</v>
      </c>
      <c r="C640" s="92" t="s">
        <v>1247</v>
      </c>
      <c r="D640" s="74" t="s">
        <v>5484</v>
      </c>
      <c r="E640" s="84" t="str">
        <f>CONCATENATE(LEFT(D640,5),VLOOKUP(CONCATENATE(O640,"x",P640),'WHEEL PART NUMBER GUIDE'!$B$9:$C$51,2,FALSE),VLOOKUP(CONCATENATE(Q640, W640), 'WHEEL PART NUMBER GUIDE'!$Q$6:$R$98, 2, FALSE),VLOOKUP(Z640,'WHEEL PART NUMBER GUIDE'!$J$8:$K$54,2, FALSE),IF(V640="N/A",IF(ABS(T640)&lt;10,"0"&amp;ABS(T640),ABS(T640)),CONCATENATE(LEFT(V640,1),RIGHT(V640,1))), G640, H640)</f>
        <v>MR70379060912N</v>
      </c>
      <c r="F640" s="84" t="str">
        <f t="shared" si="193"/>
        <v>MR70379060912N</v>
      </c>
      <c r="G640" s="83" t="s">
        <v>2095</v>
      </c>
      <c r="H640" s="83"/>
      <c r="I640" s="81" t="s">
        <v>5507</v>
      </c>
      <c r="J640" s="299">
        <v>44547.416550925926</v>
      </c>
      <c r="K640" s="78" t="s">
        <v>1230</v>
      </c>
      <c r="L640" s="328">
        <v>387</v>
      </c>
      <c r="M640" s="85">
        <f t="shared" si="198"/>
        <v>387</v>
      </c>
      <c r="N640" s="630"/>
      <c r="O640" s="74">
        <v>17</v>
      </c>
      <c r="P640" s="8">
        <v>9</v>
      </c>
      <c r="Q640" s="92" t="str">
        <f t="shared" si="195"/>
        <v>6x5.5</v>
      </c>
      <c r="R640" s="74">
        <v>6</v>
      </c>
      <c r="S640" s="74">
        <v>5.5</v>
      </c>
      <c r="T640" s="74">
        <v>-12</v>
      </c>
      <c r="U640" s="68">
        <v>4.57</v>
      </c>
      <c r="V640" s="95" t="s">
        <v>85</v>
      </c>
      <c r="W640" s="77">
        <v>106.25</v>
      </c>
      <c r="X640" s="76">
        <v>26.29</v>
      </c>
      <c r="Y640" s="47">
        <v>2650</v>
      </c>
      <c r="Z640" s="81" t="s">
        <v>2168</v>
      </c>
      <c r="AA640" s="71" t="s">
        <v>2846</v>
      </c>
      <c r="AB640" s="47" t="str">
        <f t="shared" si="191"/>
        <v>17x9, 6x5.5, -12 OS, 2650 lbs</v>
      </c>
      <c r="AC640" s="74" t="s">
        <v>3941</v>
      </c>
      <c r="AD640" s="46" t="str">
        <f>IF(AC640="N/A","None",VLOOKUP(AC640,ACCESSORIES!F:N,9,FALSE))</f>
        <v>Snap In</v>
      </c>
      <c r="AE640" s="82">
        <f>_xlfn.IFNA(VLOOKUP(AC640,ACCESSORIES!F:J,5,FALSE),"N/A")</f>
        <v>22</v>
      </c>
      <c r="AF640" s="80" t="s">
        <v>85</v>
      </c>
      <c r="AG640" s="80" t="s">
        <v>85</v>
      </c>
      <c r="AH640" s="80" t="s">
        <v>85</v>
      </c>
      <c r="AI640" s="80" t="s">
        <v>85</v>
      </c>
      <c r="AJ640" s="9" t="str">
        <f>_xlfn.IFNA(VLOOKUP(AI640,ACCESSORIES!F:J,5,FALSE),"N/A")</f>
        <v>N/A</v>
      </c>
      <c r="AK640" s="92" t="s">
        <v>236</v>
      </c>
      <c r="AL640" s="75" t="s">
        <v>1649</v>
      </c>
      <c r="AM640" s="38">
        <f>_xlfn.IFNA(VLOOKUP(AL640,ACCESSORIES!F:J,5,FALSE),"N/A")</f>
        <v>2.75</v>
      </c>
      <c r="AN640" s="3">
        <v>78.3</v>
      </c>
      <c r="AO640" s="75">
        <v>16.2</v>
      </c>
      <c r="AP640" s="75">
        <v>60</v>
      </c>
      <c r="AQ640" s="74">
        <v>175</v>
      </c>
      <c r="AR640" s="34">
        <v>3.6</v>
      </c>
      <c r="AS640" s="34">
        <v>17.899999999999999</v>
      </c>
      <c r="AT640" s="34">
        <v>41</v>
      </c>
      <c r="AU640" s="34">
        <v>55.6</v>
      </c>
      <c r="AV640" s="34">
        <v>210</v>
      </c>
      <c r="AW640" s="34">
        <v>205</v>
      </c>
      <c r="AX640" s="384">
        <v>103.35</v>
      </c>
      <c r="AY640" s="382">
        <v>31.59</v>
      </c>
      <c r="AZ640" s="382">
        <v>37.9</v>
      </c>
      <c r="BA640" s="49">
        <v>30</v>
      </c>
      <c r="BB640" s="48">
        <f t="shared" si="197"/>
        <v>1.18</v>
      </c>
      <c r="BC640" s="3" t="s">
        <v>85</v>
      </c>
      <c r="BD640" s="412" t="str">
        <f>_xlfn.IFNA(VLOOKUP(BC640,ACCESSORIES!F:J,5,FALSE),"N/A")</f>
        <v>N/A</v>
      </c>
      <c r="BE640" s="3" t="s">
        <v>85</v>
      </c>
      <c r="BF640" s="412" t="str">
        <f>_xlfn.IFNA(VLOOKUP(BE640,ACCESSORIES!F:J,5,FALSE),"N/A")</f>
        <v>N/A</v>
      </c>
      <c r="BG640" s="70">
        <v>31</v>
      </c>
      <c r="BH640" s="50">
        <v>20.236220472440898</v>
      </c>
      <c r="BI640" s="50">
        <v>20.236220472440898</v>
      </c>
      <c r="BJ640" s="50">
        <v>12.4409448818898</v>
      </c>
      <c r="BK640" s="357">
        <f t="shared" si="196"/>
        <v>8.348593599999983E-2</v>
      </c>
      <c r="BL640" s="73">
        <v>36</v>
      </c>
      <c r="BM640" s="107" t="s">
        <v>3771</v>
      </c>
      <c r="BN640" s="46" t="s">
        <v>3891</v>
      </c>
      <c r="BO640" s="74" t="s">
        <v>4730</v>
      </c>
      <c r="BP640" s="74" t="s">
        <v>3907</v>
      </c>
      <c r="BQ640" s="74" t="s">
        <v>4615</v>
      </c>
      <c r="BR640" s="74" t="s">
        <v>2734</v>
      </c>
      <c r="BS640" s="74" t="s">
        <v>4116</v>
      </c>
      <c r="BT640" s="74" t="s">
        <v>5141</v>
      </c>
      <c r="BU640" s="74" t="s">
        <v>5127</v>
      </c>
      <c r="BV640" s="74" t="s">
        <v>4101</v>
      </c>
      <c r="BW640" s="74" t="s">
        <v>3909</v>
      </c>
      <c r="BX640" s="74"/>
      <c r="BY640" s="300" t="s">
        <v>6316</v>
      </c>
      <c r="BZ640" s="356" t="s">
        <v>8317</v>
      </c>
      <c r="CA640" s="300" t="s">
        <v>6321</v>
      </c>
      <c r="CB640" s="356" t="s">
        <v>8318</v>
      </c>
      <c r="CC640" s="86" t="str">
        <f t="shared" si="190"/>
        <v>MR703 Bead Grip, 17x9, -12mm Offset, 6x5.5, 106.25mm Centerbore, Method Bronze</v>
      </c>
      <c r="CD640" s="74" t="s">
        <v>3719</v>
      </c>
      <c r="CE640" s="74" t="s">
        <v>3720</v>
      </c>
      <c r="CF640" s="74" t="str">
        <f t="shared" si="192"/>
        <v>TRAIL (7XX)</v>
      </c>
    </row>
    <row r="641" spans="1:84" s="36" customFormat="1" ht="15" customHeight="1">
      <c r="A641" s="22">
        <f t="shared" ref="A641" si="208">ROW(B641)-2</f>
        <v>639</v>
      </c>
      <c r="B641" s="3" t="s">
        <v>84</v>
      </c>
      <c r="C641" s="92" t="s">
        <v>1247</v>
      </c>
      <c r="D641" s="74" t="s">
        <v>5484</v>
      </c>
      <c r="E641" s="84" t="str">
        <f>CONCATENATE(LEFT(D641,5),VLOOKUP(CONCATENATE(O641,"x",P641),'WHEEL PART NUMBER GUIDE'!$B$9:$C$51,2,FALSE),VLOOKUP(CONCATENATE(Q641, W641), 'WHEEL PART NUMBER GUIDE'!$Q$6:$R$98, 2, FALSE),VLOOKUP(Z641,'WHEEL PART NUMBER GUIDE'!$J$8:$K$54,2, FALSE),IF(V641="N/A",IF(ABS(T641)&lt;10,"0"&amp;ABS(T641),ABS(T641)),CONCATENATE(LEFT(V641,1),RIGHT(V641,1))), G641, H641)</f>
        <v>MR70379060312N</v>
      </c>
      <c r="F641" s="84" t="str">
        <f t="shared" ref="F641" si="209">E641</f>
        <v>MR70379060312N</v>
      </c>
      <c r="G641" s="83" t="s">
        <v>2095</v>
      </c>
      <c r="H641" s="83"/>
      <c r="I641" s="81" t="s">
        <v>10901</v>
      </c>
      <c r="J641" s="299">
        <v>45036</v>
      </c>
      <c r="K641" s="78" t="s">
        <v>1230</v>
      </c>
      <c r="L641" s="328">
        <v>387</v>
      </c>
      <c r="M641" s="85">
        <f t="shared" ref="M641" si="210">IF(K641="Coming Soon",L641,IF(K641="Active",L641,""))</f>
        <v>387</v>
      </c>
      <c r="N641" s="630"/>
      <c r="O641" s="74">
        <v>17</v>
      </c>
      <c r="P641" s="8">
        <v>9</v>
      </c>
      <c r="Q641" s="92" t="str">
        <f t="shared" ref="Q641" si="211">CONCATENATE(R641,"x",S641)</f>
        <v>6x5.5</v>
      </c>
      <c r="R641" s="74">
        <v>6</v>
      </c>
      <c r="S641" s="74">
        <v>5.5</v>
      </c>
      <c r="T641" s="74">
        <v>-12</v>
      </c>
      <c r="U641" s="68">
        <v>4.57</v>
      </c>
      <c r="V641" s="95" t="s">
        <v>85</v>
      </c>
      <c r="W641" s="77">
        <v>106.25</v>
      </c>
      <c r="X641" s="76">
        <v>26.29</v>
      </c>
      <c r="Y641" s="47">
        <v>2650</v>
      </c>
      <c r="Z641" s="81" t="s">
        <v>5147</v>
      </c>
      <c r="AA641" s="71" t="s">
        <v>173</v>
      </c>
      <c r="AB641" s="47" t="str">
        <f t="shared" ref="AB641" si="212">_xlfn.CONCAT(O641,"x",P641,","," ",Q641,","," ",T641," ","OS",","," ",Y641," lbs")</f>
        <v>17x9, 6x5.5, -12 OS, 2650 lbs</v>
      </c>
      <c r="AC641" s="74" t="s">
        <v>7163</v>
      </c>
      <c r="AD641" s="46" t="str">
        <f>IF(AC641="N/A","None",VLOOKUP(AC641,ACCESSORIES!F:N,9,FALSE))</f>
        <v>Snap In</v>
      </c>
      <c r="AE641" s="82">
        <f>_xlfn.IFNA(VLOOKUP(AC641,ACCESSORIES!F:J,5,FALSE),"N/A")</f>
        <v>22</v>
      </c>
      <c r="AF641" s="80" t="s">
        <v>85</v>
      </c>
      <c r="AG641" s="80" t="s">
        <v>85</v>
      </c>
      <c r="AH641" s="80" t="s">
        <v>85</v>
      </c>
      <c r="AI641" s="80" t="s">
        <v>85</v>
      </c>
      <c r="AJ641" s="9" t="str">
        <f>_xlfn.IFNA(VLOOKUP(AI641,ACCESSORIES!F:J,5,FALSE),"N/A")</f>
        <v>N/A</v>
      </c>
      <c r="AK641" s="92" t="s">
        <v>236</v>
      </c>
      <c r="AL641" s="75" t="s">
        <v>1649</v>
      </c>
      <c r="AM641" s="38">
        <f>_xlfn.IFNA(VLOOKUP(AL641,ACCESSORIES!F:J,5,FALSE),"N/A")</f>
        <v>2.75</v>
      </c>
      <c r="AN641" s="3">
        <v>78.3</v>
      </c>
      <c r="AO641" s="75">
        <v>16.2</v>
      </c>
      <c r="AP641" s="75">
        <v>60</v>
      </c>
      <c r="AQ641" s="74">
        <v>175</v>
      </c>
      <c r="AR641" s="34">
        <v>3.6</v>
      </c>
      <c r="AS641" s="34">
        <v>17.899999999999999</v>
      </c>
      <c r="AT641" s="34">
        <v>41</v>
      </c>
      <c r="AU641" s="34">
        <v>55.6</v>
      </c>
      <c r="AV641" s="34">
        <v>210</v>
      </c>
      <c r="AW641" s="34">
        <v>205</v>
      </c>
      <c r="AX641" s="384">
        <v>103.35</v>
      </c>
      <c r="AY641" s="382">
        <v>31.59</v>
      </c>
      <c r="AZ641" s="382">
        <v>37.9</v>
      </c>
      <c r="BA641" s="49">
        <v>30</v>
      </c>
      <c r="BB641" s="48">
        <f t="shared" ref="BB641" si="213">ROUND(CONVERT(BA641,"mm","in"),2)</f>
        <v>1.18</v>
      </c>
      <c r="BC641" s="3" t="s">
        <v>85</v>
      </c>
      <c r="BD641" s="412" t="str">
        <f>_xlfn.IFNA(VLOOKUP(BC641,ACCESSORIES!F:J,5,FALSE),"N/A")</f>
        <v>N/A</v>
      </c>
      <c r="BE641" s="3" t="s">
        <v>85</v>
      </c>
      <c r="BF641" s="412" t="str">
        <f>_xlfn.IFNA(VLOOKUP(BE641,ACCESSORIES!F:J,5,FALSE),"N/A")</f>
        <v>N/A</v>
      </c>
      <c r="BG641" s="70">
        <v>31</v>
      </c>
      <c r="BH641" s="50">
        <v>20.236220472440898</v>
      </c>
      <c r="BI641" s="50">
        <v>20.236220472440898</v>
      </c>
      <c r="BJ641" s="50">
        <v>12.4409448818898</v>
      </c>
      <c r="BK641" s="357">
        <f t="shared" ref="BK641" si="214">SUM(((BH641*25.4)*(BI641*25.4)*(BJ641*25.4))/1000000000)</f>
        <v>8.348593599999983E-2</v>
      </c>
      <c r="BL641" s="73">
        <v>36</v>
      </c>
      <c r="BM641" s="107" t="s">
        <v>3771</v>
      </c>
      <c r="BN641" s="46" t="s">
        <v>3891</v>
      </c>
      <c r="BO641" s="74" t="s">
        <v>4730</v>
      </c>
      <c r="BP641" s="74" t="s">
        <v>3907</v>
      </c>
      <c r="BQ641" s="74" t="s">
        <v>4615</v>
      </c>
      <c r="BR641" s="74" t="s">
        <v>2734</v>
      </c>
      <c r="BS641" s="74" t="s">
        <v>4116</v>
      </c>
      <c r="BT641" s="74" t="s">
        <v>5141</v>
      </c>
      <c r="BU641" s="74" t="s">
        <v>5127</v>
      </c>
      <c r="BV641" s="74" t="s">
        <v>4101</v>
      </c>
      <c r="BW641" s="74" t="s">
        <v>3909</v>
      </c>
      <c r="BX641" s="74"/>
      <c r="BY641" s="300" t="s">
        <v>6316</v>
      </c>
      <c r="BZ641" s="356" t="s">
        <v>8317</v>
      </c>
      <c r="CA641" s="300" t="s">
        <v>6321</v>
      </c>
      <c r="CB641" s="356" t="s">
        <v>8318</v>
      </c>
      <c r="CC641" s="86" t="str">
        <f t="shared" ref="CC641" si="215">CONCATENATE(IF(K641="Closeout","CLOSEOUT - ",""),D641,", ",O641,"x",P641,", ",IF(V641="N/A","",CONCATENATE(V641,"/")),IF(T641&gt;0,CONCATENATE("+",T641),T641),"mm Offset, ",Q641,", ",W641,"mm Centerbore, ",PROPER(Z641),IF(H641="R",", Race Drilled",""),"",IF(BE641="N/A","",CONCATENATE(", w/ ",BE641)))</f>
        <v>MR703 Bead Grip, 17x9, -12mm Offset, 6x5.5, 106.25mm Centerbore, Machined - Clear Coat</v>
      </c>
      <c r="CD641" s="74" t="s">
        <v>3719</v>
      </c>
      <c r="CE641" s="74" t="s">
        <v>3720</v>
      </c>
      <c r="CF641" s="74" t="str">
        <f t="shared" ref="CF641" si="216">C641</f>
        <v>TRAIL (7XX)</v>
      </c>
    </row>
    <row r="642" spans="1:84" s="36" customFormat="1" ht="15" customHeight="1">
      <c r="A642" s="22">
        <f t="shared" si="194"/>
        <v>640</v>
      </c>
      <c r="B642" s="3" t="s">
        <v>84</v>
      </c>
      <c r="C642" s="92" t="s">
        <v>1247</v>
      </c>
      <c r="D642" s="74" t="s">
        <v>5484</v>
      </c>
      <c r="E642" s="84" t="str">
        <f>CONCATENATE(LEFT(D642,5),VLOOKUP(CONCATENATE(O642,"x",P642),'WHEEL PART NUMBER GUIDE'!$B$9:$C$51,2,FALSE),VLOOKUP(CONCATENATE(Q642, W642), 'WHEEL PART NUMBER GUIDE'!$Q$6:$R$98, 2, FALSE),VLOOKUP(Z642,'WHEEL PART NUMBER GUIDE'!$J$8:$K$54,2, FALSE),IF(V642="N/A",IF(ABS(T642)&lt;10,"0"&amp;ABS(T642),ABS(T642)),CONCATENATE(LEFT(V642,1),RIGHT(V642,1))), G642, H642)</f>
        <v>MR70379080512N</v>
      </c>
      <c r="F642" s="84" t="str">
        <f t="shared" si="193"/>
        <v>MR70379080512N</v>
      </c>
      <c r="G642" s="83" t="s">
        <v>2095</v>
      </c>
      <c r="H642" s="83"/>
      <c r="I642" s="81" t="s">
        <v>5509</v>
      </c>
      <c r="J642" s="299">
        <v>44547.416550925926</v>
      </c>
      <c r="K642" s="78" t="s">
        <v>1230</v>
      </c>
      <c r="L642" s="328">
        <v>408</v>
      </c>
      <c r="M642" s="85">
        <f t="shared" si="198"/>
        <v>408</v>
      </c>
      <c r="N642" s="630"/>
      <c r="O642" s="74">
        <v>17</v>
      </c>
      <c r="P642" s="8">
        <v>9</v>
      </c>
      <c r="Q642" s="92" t="str">
        <f t="shared" si="195"/>
        <v>8x6.5</v>
      </c>
      <c r="R642" s="74">
        <v>8</v>
      </c>
      <c r="S642" s="74">
        <v>6.5</v>
      </c>
      <c r="T642" s="74">
        <v>-12</v>
      </c>
      <c r="U642" s="68">
        <v>4.57</v>
      </c>
      <c r="V642" s="95" t="s">
        <v>85</v>
      </c>
      <c r="W642" s="77">
        <v>130.81</v>
      </c>
      <c r="X642" s="76">
        <v>27.4</v>
      </c>
      <c r="Y642" s="47">
        <v>3640</v>
      </c>
      <c r="Z642" s="81" t="s">
        <v>2165</v>
      </c>
      <c r="AA642" s="72" t="s">
        <v>2845</v>
      </c>
      <c r="AB642" s="47" t="str">
        <f t="shared" si="191"/>
        <v>17x9, 8x6.5, -12 OS, 3640 lbs</v>
      </c>
      <c r="AC642" s="74" t="s">
        <v>3944</v>
      </c>
      <c r="AD642" s="46" t="str">
        <f>IF(AC642="N/A","None",VLOOKUP(AC642,ACCESSORIES!F:N,9,FALSE))</f>
        <v>Push Thru</v>
      </c>
      <c r="AE642" s="82">
        <f>_xlfn.IFNA(VLOOKUP(AC642,ACCESSORIES!F:J,5,FALSE),"N/A")</f>
        <v>33</v>
      </c>
      <c r="AF642" s="80" t="s">
        <v>85</v>
      </c>
      <c r="AG642" s="80" t="s">
        <v>85</v>
      </c>
      <c r="AH642" s="3" t="s">
        <v>2863</v>
      </c>
      <c r="AI642" s="80" t="s">
        <v>85</v>
      </c>
      <c r="AJ642" s="9" t="str">
        <f>_xlfn.IFNA(VLOOKUP(AI642,ACCESSORIES!F:J,5,FALSE),"N/A")</f>
        <v>N/A</v>
      </c>
      <c r="AK642" s="92" t="s">
        <v>237</v>
      </c>
      <c r="AL642" s="74" t="s">
        <v>85</v>
      </c>
      <c r="AM642" s="38" t="str">
        <f>_xlfn.IFNA(VLOOKUP(AL642,ACCESSORIES!F:J,5,FALSE),"N/A")</f>
        <v>N/A</v>
      </c>
      <c r="AN642" s="74" t="s">
        <v>85</v>
      </c>
      <c r="AO642" s="75">
        <v>16.2</v>
      </c>
      <c r="AP642" s="75">
        <v>60</v>
      </c>
      <c r="AQ642" s="74">
        <v>200</v>
      </c>
      <c r="AR642" s="34">
        <v>0</v>
      </c>
      <c r="AS642" s="34">
        <v>0</v>
      </c>
      <c r="AT642" s="34">
        <v>28.6</v>
      </c>
      <c r="AU642" s="34">
        <v>55.6</v>
      </c>
      <c r="AV642" s="34">
        <v>209.9</v>
      </c>
      <c r="AW642" s="34">
        <v>205</v>
      </c>
      <c r="AX642" s="384">
        <v>123.1</v>
      </c>
      <c r="AY642" s="382">
        <v>92</v>
      </c>
      <c r="AZ642" s="382">
        <v>92</v>
      </c>
      <c r="BA642" s="49">
        <v>30</v>
      </c>
      <c r="BB642" s="48">
        <f t="shared" si="197"/>
        <v>1.18</v>
      </c>
      <c r="BC642" s="3" t="s">
        <v>85</v>
      </c>
      <c r="BD642" s="412" t="str">
        <f>_xlfn.IFNA(VLOOKUP(BC642,ACCESSORIES!F:J,5,FALSE),"N/A")</f>
        <v>N/A</v>
      </c>
      <c r="BE642" s="3" t="s">
        <v>85</v>
      </c>
      <c r="BF642" s="412" t="str">
        <f>_xlfn.IFNA(VLOOKUP(BE642,ACCESSORIES!F:J,5,FALSE),"N/A")</f>
        <v>N/A</v>
      </c>
      <c r="BG642" s="70">
        <v>33</v>
      </c>
      <c r="BH642" s="50">
        <v>20.236220472440898</v>
      </c>
      <c r="BI642" s="50">
        <v>20.236220472440898</v>
      </c>
      <c r="BJ642" s="50">
        <v>12.4409448818898</v>
      </c>
      <c r="BK642" s="357">
        <f t="shared" si="196"/>
        <v>8.348593599999983E-2</v>
      </c>
      <c r="BL642" s="73">
        <v>36</v>
      </c>
      <c r="BM642" s="107" t="s">
        <v>3771</v>
      </c>
      <c r="BN642" s="46" t="s">
        <v>3891</v>
      </c>
      <c r="BO642" s="74" t="s">
        <v>4730</v>
      </c>
      <c r="BP642" s="74" t="s">
        <v>3907</v>
      </c>
      <c r="BQ642" s="74" t="s">
        <v>4615</v>
      </c>
      <c r="BR642" s="74" t="s">
        <v>2734</v>
      </c>
      <c r="BS642" s="74" t="s">
        <v>4116</v>
      </c>
      <c r="BT642" s="74" t="s">
        <v>5141</v>
      </c>
      <c r="BU642" s="74" t="s">
        <v>5127</v>
      </c>
      <c r="BV642" s="74" t="s">
        <v>4101</v>
      </c>
      <c r="BW642" s="74" t="s">
        <v>3909</v>
      </c>
      <c r="BX642" s="74"/>
      <c r="BY642" s="300" t="s">
        <v>8300</v>
      </c>
      <c r="BZ642" s="356" t="s">
        <v>8309</v>
      </c>
      <c r="CA642" s="300" t="s">
        <v>8310</v>
      </c>
      <c r="CB642" s="356" t="s">
        <v>8311</v>
      </c>
      <c r="CC642" s="86" t="str">
        <f t="shared" si="190"/>
        <v>MR703 Bead Grip, 17x9, -12mm Offset, 8x6.5, 130.81mm Centerbore, Matte Black</v>
      </c>
      <c r="CD642" s="74" t="s">
        <v>3719</v>
      </c>
      <c r="CE642" s="74" t="s">
        <v>3720</v>
      </c>
      <c r="CF642" s="74" t="str">
        <f t="shared" si="192"/>
        <v>TRAIL (7XX)</v>
      </c>
    </row>
    <row r="643" spans="1:84" s="36" customFormat="1" ht="15" customHeight="1">
      <c r="A643" s="22">
        <f t="shared" si="194"/>
        <v>641</v>
      </c>
      <c r="B643" s="3" t="s">
        <v>84</v>
      </c>
      <c r="C643" s="92" t="s">
        <v>1247</v>
      </c>
      <c r="D643" s="74" t="s">
        <v>5484</v>
      </c>
      <c r="E643" s="84" t="str">
        <f>CONCATENATE(LEFT(D643,5),VLOOKUP(CONCATENATE(O643,"x",P643),'WHEEL PART NUMBER GUIDE'!$B$9:$C$51,2,FALSE),VLOOKUP(CONCATENATE(Q643, W643), 'WHEEL PART NUMBER GUIDE'!$Q$6:$R$98, 2, FALSE),VLOOKUP(Z643,'WHEEL PART NUMBER GUIDE'!$J$8:$K$54,2, FALSE),IF(V643="N/A",IF(ABS(T643)&lt;10,"0"&amp;ABS(T643),ABS(T643)),CONCATENATE(LEFT(V643,1),RIGHT(V643,1))), G643, H643)</f>
        <v>MR70379080912N</v>
      </c>
      <c r="F643" s="84" t="str">
        <f t="shared" si="193"/>
        <v>MR70379080912N</v>
      </c>
      <c r="G643" s="83" t="s">
        <v>2095</v>
      </c>
      <c r="H643" s="83"/>
      <c r="I643" s="81" t="s">
        <v>5510</v>
      </c>
      <c r="J643" s="299">
        <v>44547.416550925926</v>
      </c>
      <c r="K643" s="78" t="s">
        <v>1230</v>
      </c>
      <c r="L643" s="328">
        <v>408</v>
      </c>
      <c r="M643" s="85">
        <f t="shared" si="198"/>
        <v>408</v>
      </c>
      <c r="N643" s="630"/>
      <c r="O643" s="74">
        <v>17</v>
      </c>
      <c r="P643" s="8">
        <v>9</v>
      </c>
      <c r="Q643" s="92" t="str">
        <f t="shared" si="195"/>
        <v>8x6.5</v>
      </c>
      <c r="R643" s="74">
        <v>8</v>
      </c>
      <c r="S643" s="74">
        <v>6.5</v>
      </c>
      <c r="T643" s="74">
        <v>-12</v>
      </c>
      <c r="U643" s="68">
        <v>4.57</v>
      </c>
      <c r="V643" s="95" t="s">
        <v>85</v>
      </c>
      <c r="W643" s="77">
        <v>130.81</v>
      </c>
      <c r="X643" s="76">
        <v>27.38</v>
      </c>
      <c r="Y643" s="47">
        <v>3640</v>
      </c>
      <c r="Z643" s="81" t="s">
        <v>2168</v>
      </c>
      <c r="AA643" s="71" t="s">
        <v>2846</v>
      </c>
      <c r="AB643" s="47" t="str">
        <f t="shared" si="191"/>
        <v>17x9, 8x6.5, -12 OS, 3640 lbs</v>
      </c>
      <c r="AC643" s="74" t="s">
        <v>3944</v>
      </c>
      <c r="AD643" s="46" t="str">
        <f>IF(AC643="N/A","None",VLOOKUP(AC643,ACCESSORIES!F:N,9,FALSE))</f>
        <v>Push Thru</v>
      </c>
      <c r="AE643" s="82">
        <f>_xlfn.IFNA(VLOOKUP(AC643,ACCESSORIES!F:J,5,FALSE),"N/A")</f>
        <v>33</v>
      </c>
      <c r="AF643" s="80" t="s">
        <v>85</v>
      </c>
      <c r="AG643" s="80" t="s">
        <v>85</v>
      </c>
      <c r="AH643" s="3" t="s">
        <v>2863</v>
      </c>
      <c r="AI643" s="80" t="s">
        <v>85</v>
      </c>
      <c r="AJ643" s="9" t="str">
        <f>_xlfn.IFNA(VLOOKUP(AI643,ACCESSORIES!F:J,5,FALSE),"N/A")</f>
        <v>N/A</v>
      </c>
      <c r="AK643" s="92" t="s">
        <v>237</v>
      </c>
      <c r="AL643" s="74" t="s">
        <v>85</v>
      </c>
      <c r="AM643" s="38" t="str">
        <f>_xlfn.IFNA(VLOOKUP(AL643,ACCESSORIES!F:J,5,FALSE),"N/A")</f>
        <v>N/A</v>
      </c>
      <c r="AN643" s="74" t="s">
        <v>85</v>
      </c>
      <c r="AO643" s="75">
        <v>16.2</v>
      </c>
      <c r="AP643" s="75">
        <v>60</v>
      </c>
      <c r="AQ643" s="74">
        <v>200</v>
      </c>
      <c r="AR643" s="34">
        <v>0</v>
      </c>
      <c r="AS643" s="34">
        <v>0</v>
      </c>
      <c r="AT643" s="34">
        <v>28.6</v>
      </c>
      <c r="AU643" s="34">
        <v>55.6</v>
      </c>
      <c r="AV643" s="34">
        <v>209.9</v>
      </c>
      <c r="AW643" s="34">
        <v>205</v>
      </c>
      <c r="AX643" s="384">
        <v>123.1</v>
      </c>
      <c r="AY643" s="382">
        <v>92</v>
      </c>
      <c r="AZ643" s="382">
        <v>92</v>
      </c>
      <c r="BA643" s="49">
        <v>30</v>
      </c>
      <c r="BB643" s="48">
        <f t="shared" si="197"/>
        <v>1.18</v>
      </c>
      <c r="BC643" s="3" t="s">
        <v>85</v>
      </c>
      <c r="BD643" s="412" t="str">
        <f>_xlfn.IFNA(VLOOKUP(BC643,ACCESSORIES!F:J,5,FALSE),"N/A")</f>
        <v>N/A</v>
      </c>
      <c r="BE643" s="3" t="s">
        <v>85</v>
      </c>
      <c r="BF643" s="412" t="str">
        <f>_xlfn.IFNA(VLOOKUP(BE643,ACCESSORIES!F:J,5,FALSE),"N/A")</f>
        <v>N/A</v>
      </c>
      <c r="BG643" s="70">
        <v>33</v>
      </c>
      <c r="BH643" s="50">
        <v>20.236220472440898</v>
      </c>
      <c r="BI643" s="50">
        <v>20.236220472440898</v>
      </c>
      <c r="BJ643" s="50">
        <v>12.4409448818898</v>
      </c>
      <c r="BK643" s="357">
        <f t="shared" si="196"/>
        <v>8.348593599999983E-2</v>
      </c>
      <c r="BL643" s="73">
        <v>36</v>
      </c>
      <c r="BM643" s="107" t="s">
        <v>3771</v>
      </c>
      <c r="BN643" s="46" t="s">
        <v>3891</v>
      </c>
      <c r="BO643" s="74" t="s">
        <v>4730</v>
      </c>
      <c r="BP643" s="74" t="s">
        <v>3907</v>
      </c>
      <c r="BQ643" s="74" t="s">
        <v>4615</v>
      </c>
      <c r="BR643" s="74" t="s">
        <v>2734</v>
      </c>
      <c r="BS643" s="74" t="s">
        <v>4116</v>
      </c>
      <c r="BT643" s="74" t="s">
        <v>5141</v>
      </c>
      <c r="BU643" s="74" t="s">
        <v>5127</v>
      </c>
      <c r="BV643" s="74" t="s">
        <v>4101</v>
      </c>
      <c r="BW643" s="74" t="s">
        <v>3909</v>
      </c>
      <c r="BX643" s="74"/>
      <c r="BY643" s="300" t="s">
        <v>8316</v>
      </c>
      <c r="BZ643" s="356" t="s">
        <v>8319</v>
      </c>
      <c r="CA643" s="300" t="s">
        <v>8320</v>
      </c>
      <c r="CB643" s="356" t="s">
        <v>8321</v>
      </c>
      <c r="CC643" s="86" t="str">
        <f t="shared" si="190"/>
        <v>MR703 Bead Grip, 17x9, -12mm Offset, 8x6.5, 130.81mm Centerbore, Method Bronze</v>
      </c>
      <c r="CD643" s="74" t="s">
        <v>3719</v>
      </c>
      <c r="CE643" s="74" t="s">
        <v>3720</v>
      </c>
      <c r="CF643" s="74" t="str">
        <f t="shared" si="192"/>
        <v>TRAIL (7XX)</v>
      </c>
    </row>
    <row r="644" spans="1:84" s="537" customFormat="1" ht="15" customHeight="1">
      <c r="A644" s="507">
        <f t="shared" si="194"/>
        <v>642</v>
      </c>
      <c r="B644" s="507" t="s">
        <v>84</v>
      </c>
      <c r="C644" s="508" t="s">
        <v>1247</v>
      </c>
      <c r="D644" s="509" t="s">
        <v>5484</v>
      </c>
      <c r="E644" s="510" t="str">
        <f>CONCATENATE(LEFT(D644,5),VLOOKUP(CONCATENATE(O644,"x",P644),'WHEEL PART NUMBER GUIDE'!$B$9:$C$51,2,FALSE),VLOOKUP(CONCATENATE(Q644, W644), 'WHEEL PART NUMBER GUIDE'!$Q$6:$R$98, 2, FALSE),VLOOKUP(Z644,'WHEEL PART NUMBER GUIDE'!$J$8:$K$54,2, FALSE),IF(V644="N/A",IF(ABS(T644)&lt;10,"0"&amp;ABS(T644),ABS(T644)),CONCATENATE(LEFT(V644,1),RIGHT(V644,1))), G644, H644)</f>
        <v>MR70389060512N</v>
      </c>
      <c r="F644" s="510" t="str">
        <f t="shared" si="193"/>
        <v>MR70389060512N</v>
      </c>
      <c r="G644" s="511" t="s">
        <v>2095</v>
      </c>
      <c r="H644" s="511"/>
      <c r="I644" s="512" t="s">
        <v>10647</v>
      </c>
      <c r="J644" s="513">
        <v>46044</v>
      </c>
      <c r="K644" s="514" t="s">
        <v>1230</v>
      </c>
      <c r="L644" s="515">
        <v>480</v>
      </c>
      <c r="M644" s="85">
        <f t="shared" si="198"/>
        <v>480</v>
      </c>
      <c r="N644" s="630"/>
      <c r="O644" s="509">
        <v>18</v>
      </c>
      <c r="P644" s="516">
        <v>9</v>
      </c>
      <c r="Q644" s="508" t="s">
        <v>1089</v>
      </c>
      <c r="R644" s="509">
        <v>6</v>
      </c>
      <c r="S644" s="509">
        <v>5.5</v>
      </c>
      <c r="T644" s="509">
        <v>-12</v>
      </c>
      <c r="U644" s="517">
        <v>4.55</v>
      </c>
      <c r="V644" s="518" t="s">
        <v>85</v>
      </c>
      <c r="W644" s="517">
        <v>106.25</v>
      </c>
      <c r="X644" s="519">
        <v>32.187490278992101</v>
      </c>
      <c r="Y644" s="520">
        <v>2650</v>
      </c>
      <c r="Z644" s="512" t="s">
        <v>2165</v>
      </c>
      <c r="AA644" s="521" t="s">
        <v>2845</v>
      </c>
      <c r="AB644" s="520" t="str">
        <f t="shared" si="191"/>
        <v>18x9, 6x5.5, -12 OS, 2650 lbs</v>
      </c>
      <c r="AC644" s="509" t="s">
        <v>3941</v>
      </c>
      <c r="AD644" s="522" t="str">
        <f>IF(AC644="N/A","None",VLOOKUP(AC644,ACCESSORIES!F:N,9,FALSE))</f>
        <v>Snap In</v>
      </c>
      <c r="AE644" s="523">
        <f>_xlfn.IFNA(VLOOKUP(AC644,ACCESSORIES!F:J,5,FALSE),"N/A")</f>
        <v>22</v>
      </c>
      <c r="AF644" s="524" t="s">
        <v>85</v>
      </c>
      <c r="AG644" s="524" t="s">
        <v>85</v>
      </c>
      <c r="AH644" s="524" t="s">
        <v>85</v>
      </c>
      <c r="AI644" s="524" t="s">
        <v>85</v>
      </c>
      <c r="AJ644" s="525" t="str">
        <f>_xlfn.IFNA(VLOOKUP(AI644,ACCESSORIES!F:J,5,FALSE),"N/A")</f>
        <v>N/A</v>
      </c>
      <c r="AK644" s="508" t="s">
        <v>236</v>
      </c>
      <c r="AL644" s="509" t="s">
        <v>1649</v>
      </c>
      <c r="AM644" s="526">
        <f>_xlfn.IFNA(VLOOKUP(AL644,ACCESSORIES!F:J,5,FALSE),"N/A")</f>
        <v>2.75</v>
      </c>
      <c r="AN644" s="507">
        <v>78.3</v>
      </c>
      <c r="AO644" s="509">
        <v>16.2</v>
      </c>
      <c r="AP644" s="509">
        <v>60</v>
      </c>
      <c r="AQ644" s="509">
        <v>175</v>
      </c>
      <c r="AR644" s="527">
        <v>5.9</v>
      </c>
      <c r="AS644" s="527">
        <v>29.4</v>
      </c>
      <c r="AT644" s="527">
        <v>57.1</v>
      </c>
      <c r="AU644" s="527">
        <v>71.2</v>
      </c>
      <c r="AV644" s="527">
        <v>223.4</v>
      </c>
      <c r="AW644" s="527">
        <v>218.8</v>
      </c>
      <c r="AX644" s="384">
        <v>103.32</v>
      </c>
      <c r="AY644" s="528">
        <v>34.4</v>
      </c>
      <c r="AZ644" s="528">
        <v>43.54</v>
      </c>
      <c r="BA644" s="528">
        <v>17</v>
      </c>
      <c r="BB644" s="529">
        <f t="shared" si="197"/>
        <v>0.67</v>
      </c>
      <c r="BC644" s="507" t="s">
        <v>85</v>
      </c>
      <c r="BD644" s="530" t="str">
        <f>_xlfn.IFNA(VLOOKUP(BC644,ACCESSORIES!F:J,5,FALSE),"N/A")</f>
        <v>N/A</v>
      </c>
      <c r="BE644" s="507" t="s">
        <v>85</v>
      </c>
      <c r="BF644" s="530" t="str">
        <f>_xlfn.IFNA(VLOOKUP(BE644,ACCESSORIES!F:J,5,FALSE),"N/A")</f>
        <v>N/A</v>
      </c>
      <c r="BG644" s="70">
        <f t="shared" ref="BG644:BG667" si="217">X644+4</f>
        <v>36.187490278992101</v>
      </c>
      <c r="BH644" s="50">
        <v>21.141732283464599</v>
      </c>
      <c r="BI644" s="50">
        <v>21.141732283464599</v>
      </c>
      <c r="BJ644" s="50">
        <v>11.929133858267701</v>
      </c>
      <c r="BK644" s="531">
        <f t="shared" si="196"/>
        <v>8.7375807000000152E-2</v>
      </c>
      <c r="BL644" s="532">
        <v>36</v>
      </c>
      <c r="BM644" s="533" t="s">
        <v>3771</v>
      </c>
      <c r="BN644" s="522" t="s">
        <v>3891</v>
      </c>
      <c r="BO644" s="509" t="s">
        <v>4730</v>
      </c>
      <c r="BP644" s="509" t="s">
        <v>3907</v>
      </c>
      <c r="BQ644" s="509" t="s">
        <v>4615</v>
      </c>
      <c r="BR644" s="509" t="s">
        <v>2734</v>
      </c>
      <c r="BS644" s="509" t="s">
        <v>4116</v>
      </c>
      <c r="BT644" s="509" t="s">
        <v>5141</v>
      </c>
      <c r="BU644" s="509" t="s">
        <v>5127</v>
      </c>
      <c r="BV644" s="509" t="s">
        <v>4101</v>
      </c>
      <c r="BW644" s="509" t="s">
        <v>3909</v>
      </c>
      <c r="BX644" s="509"/>
      <c r="BY644" s="534"/>
      <c r="BZ644" s="535"/>
      <c r="CA644" s="534"/>
      <c r="CB644" s="535"/>
      <c r="CC644" s="536" t="str">
        <f t="shared" si="190"/>
        <v>MR703 Bead Grip, 18x9, -12mm Offset, 6x5.5, 106.25mm Centerbore, Matte Black</v>
      </c>
      <c r="CD644" s="509" t="s">
        <v>3719</v>
      </c>
      <c r="CE644" s="509" t="s">
        <v>3720</v>
      </c>
      <c r="CF644" s="509" t="str">
        <f t="shared" si="192"/>
        <v>TRAIL (7XX)</v>
      </c>
    </row>
    <row r="645" spans="1:84" s="537" customFormat="1" ht="15" customHeight="1">
      <c r="A645" s="507">
        <f t="shared" si="194"/>
        <v>643</v>
      </c>
      <c r="B645" s="507" t="s">
        <v>84</v>
      </c>
      <c r="C645" s="508" t="s">
        <v>1247</v>
      </c>
      <c r="D645" s="509" t="s">
        <v>5484</v>
      </c>
      <c r="E645" s="510" t="str">
        <f>CONCATENATE(LEFT(D645,5),VLOOKUP(CONCATENATE(O645,"x",P645),'WHEEL PART NUMBER GUIDE'!$B$9:$C$51,2,FALSE),VLOOKUP(CONCATENATE(Q645, W645), 'WHEEL PART NUMBER GUIDE'!$Q$6:$R$98, 2, FALSE),VLOOKUP(Z645,'WHEEL PART NUMBER GUIDE'!$J$8:$K$54,2, FALSE),IF(V645="N/A",IF(ABS(T645)&lt;10,"0"&amp;ABS(T645),ABS(T645)),CONCATENATE(LEFT(V645,1),RIGHT(V645,1))), G645, H645)</f>
        <v>MR70389060312N</v>
      </c>
      <c r="F645" s="510" t="str">
        <f t="shared" si="193"/>
        <v>MR70389060312N</v>
      </c>
      <c r="G645" s="511" t="s">
        <v>2095</v>
      </c>
      <c r="H645" s="511"/>
      <c r="I645" s="512" t="s">
        <v>10648</v>
      </c>
      <c r="J645" s="513">
        <v>46044</v>
      </c>
      <c r="K645" s="514" t="s">
        <v>1230</v>
      </c>
      <c r="L645" s="515">
        <v>480</v>
      </c>
      <c r="M645" s="85">
        <f t="shared" si="198"/>
        <v>480</v>
      </c>
      <c r="N645" s="630"/>
      <c r="O645" s="509">
        <v>18</v>
      </c>
      <c r="P645" s="516">
        <v>9</v>
      </c>
      <c r="Q645" s="508" t="s">
        <v>1089</v>
      </c>
      <c r="R645" s="509">
        <v>6</v>
      </c>
      <c r="S645" s="509">
        <v>5.5</v>
      </c>
      <c r="T645" s="509">
        <v>-12</v>
      </c>
      <c r="U645" s="517">
        <v>4.55</v>
      </c>
      <c r="V645" s="518" t="s">
        <v>85</v>
      </c>
      <c r="W645" s="517">
        <v>106.25</v>
      </c>
      <c r="X645" s="519">
        <v>31.922935564370299</v>
      </c>
      <c r="Y645" s="520">
        <v>2650</v>
      </c>
      <c r="Z645" s="512" t="s">
        <v>5147</v>
      </c>
      <c r="AA645" s="538" t="s">
        <v>173</v>
      </c>
      <c r="AB645" s="520" t="str">
        <f t="shared" si="191"/>
        <v>18x9, 6x5.5, -12 OS, 2650 lbs</v>
      </c>
      <c r="AC645" s="509" t="s">
        <v>7163</v>
      </c>
      <c r="AD645" s="522" t="str">
        <f>IF(AC645="N/A","None",VLOOKUP(AC645,ACCESSORIES!F:N,9,FALSE))</f>
        <v>Snap In</v>
      </c>
      <c r="AE645" s="523">
        <f>_xlfn.IFNA(VLOOKUP(AC645,ACCESSORIES!F:J,5,FALSE),"N/A")</f>
        <v>22</v>
      </c>
      <c r="AF645" s="524" t="s">
        <v>85</v>
      </c>
      <c r="AG645" s="524" t="s">
        <v>85</v>
      </c>
      <c r="AH645" s="524" t="s">
        <v>85</v>
      </c>
      <c r="AI645" s="524" t="s">
        <v>85</v>
      </c>
      <c r="AJ645" s="525" t="str">
        <f>_xlfn.IFNA(VLOOKUP(AI645,ACCESSORIES!F:J,5,FALSE),"N/A")</f>
        <v>N/A</v>
      </c>
      <c r="AK645" s="508" t="s">
        <v>236</v>
      </c>
      <c r="AL645" s="509" t="s">
        <v>1649</v>
      </c>
      <c r="AM645" s="526">
        <f>_xlfn.IFNA(VLOOKUP(AL645,ACCESSORIES!F:J,5,FALSE),"N/A")</f>
        <v>2.75</v>
      </c>
      <c r="AN645" s="507">
        <v>78.3</v>
      </c>
      <c r="AO645" s="509">
        <v>16.2</v>
      </c>
      <c r="AP645" s="509">
        <v>60</v>
      </c>
      <c r="AQ645" s="509">
        <v>175</v>
      </c>
      <c r="AR645" s="527">
        <v>5.9</v>
      </c>
      <c r="AS645" s="527">
        <v>29.4</v>
      </c>
      <c r="AT645" s="527">
        <v>57.1</v>
      </c>
      <c r="AU645" s="527">
        <v>71.2</v>
      </c>
      <c r="AV645" s="527">
        <v>223.4</v>
      </c>
      <c r="AW645" s="527">
        <v>218.8</v>
      </c>
      <c r="AX645" s="384">
        <v>103.32</v>
      </c>
      <c r="AY645" s="528">
        <v>34.4</v>
      </c>
      <c r="AZ645" s="528">
        <v>43.54</v>
      </c>
      <c r="BA645" s="528">
        <v>17</v>
      </c>
      <c r="BB645" s="529">
        <f t="shared" si="197"/>
        <v>0.67</v>
      </c>
      <c r="BC645" s="507" t="s">
        <v>85</v>
      </c>
      <c r="BD645" s="530" t="str">
        <f>_xlfn.IFNA(VLOOKUP(BC645,ACCESSORIES!F:J,5,FALSE),"N/A")</f>
        <v>N/A</v>
      </c>
      <c r="BE645" s="507" t="s">
        <v>85</v>
      </c>
      <c r="BF645" s="530" t="str">
        <f>_xlfn.IFNA(VLOOKUP(BE645,ACCESSORIES!F:J,5,FALSE),"N/A")</f>
        <v>N/A</v>
      </c>
      <c r="BG645" s="70">
        <f t="shared" si="217"/>
        <v>35.922935564370299</v>
      </c>
      <c r="BH645" s="50">
        <v>21.141732283464599</v>
      </c>
      <c r="BI645" s="50">
        <v>21.141732283464599</v>
      </c>
      <c r="BJ645" s="50">
        <v>11.929133858267701</v>
      </c>
      <c r="BK645" s="531">
        <f t="shared" si="196"/>
        <v>8.7375807000000152E-2</v>
      </c>
      <c r="BL645" s="532">
        <v>36</v>
      </c>
      <c r="BM645" s="533" t="s">
        <v>3771</v>
      </c>
      <c r="BN645" s="522" t="s">
        <v>3891</v>
      </c>
      <c r="BO645" s="509" t="s">
        <v>4730</v>
      </c>
      <c r="BP645" s="509" t="s">
        <v>3907</v>
      </c>
      <c r="BQ645" s="509" t="s">
        <v>4615</v>
      </c>
      <c r="BR645" s="509" t="s">
        <v>2734</v>
      </c>
      <c r="BS645" s="509" t="s">
        <v>4116</v>
      </c>
      <c r="BT645" s="509" t="s">
        <v>5141</v>
      </c>
      <c r="BU645" s="509" t="s">
        <v>5127</v>
      </c>
      <c r="BV645" s="509" t="s">
        <v>4101</v>
      </c>
      <c r="BW645" s="509" t="s">
        <v>3909</v>
      </c>
      <c r="BX645" s="509"/>
      <c r="BY645" s="534"/>
      <c r="BZ645" s="535"/>
      <c r="CA645" s="534"/>
      <c r="CB645" s="535"/>
      <c r="CC645" s="536" t="str">
        <f t="shared" si="190"/>
        <v>MR703 Bead Grip, 18x9, -12mm Offset, 6x5.5, 106.25mm Centerbore, Machined - Clear Coat</v>
      </c>
      <c r="CD645" s="509" t="s">
        <v>3719</v>
      </c>
      <c r="CE645" s="509" t="s">
        <v>3720</v>
      </c>
      <c r="CF645" s="509" t="str">
        <f t="shared" si="192"/>
        <v>TRAIL (7XX)</v>
      </c>
    </row>
    <row r="646" spans="1:84" s="36" customFormat="1" ht="15" customHeight="1">
      <c r="A646" s="22">
        <f t="shared" ref="A646:A667" si="218">ROW(B646)-2</f>
        <v>644</v>
      </c>
      <c r="B646" s="3" t="s">
        <v>84</v>
      </c>
      <c r="C646" s="408" t="s">
        <v>1247</v>
      </c>
      <c r="D646" s="74" t="s">
        <v>5484</v>
      </c>
      <c r="E646" s="84" t="str">
        <f>CONCATENATE(LEFT(D646,5),VLOOKUP(CONCATENATE(O646,"x",P646),'WHEEL PART NUMBER GUIDE'!$B$9:$C$51,2,FALSE),VLOOKUP(CONCATENATE(Q646, W646), 'WHEEL PART NUMBER GUIDE'!$Q$6:$R$98, 2, FALSE),VLOOKUP(Z646,'WHEEL PART NUMBER GUIDE'!$J$8:$K$54,2, FALSE),IF(V646="N/A",IF(ABS(T646)&lt;10,"0"&amp;ABS(T646),ABS(T646)),CONCATENATE(LEFT(V646,1),RIGHT(V646,1))), G646, H646)</f>
        <v>MR70389060512</v>
      </c>
      <c r="F646" s="84" t="str">
        <f t="shared" ref="F646:F667" si="219">E646</f>
        <v>MR70389060512</v>
      </c>
      <c r="G646" s="83"/>
      <c r="H646" s="83"/>
      <c r="I646" s="81" t="s">
        <v>10623</v>
      </c>
      <c r="J646" s="299">
        <v>46044</v>
      </c>
      <c r="K646" s="78" t="s">
        <v>1230</v>
      </c>
      <c r="L646" s="515">
        <v>480</v>
      </c>
      <c r="M646" s="85">
        <f t="shared" si="198"/>
        <v>480</v>
      </c>
      <c r="N646" s="630"/>
      <c r="O646" s="74">
        <v>18</v>
      </c>
      <c r="P646" s="8">
        <v>9</v>
      </c>
      <c r="Q646" s="408" t="s">
        <v>1089</v>
      </c>
      <c r="R646" s="74">
        <v>6</v>
      </c>
      <c r="S646" s="74">
        <v>5.5</v>
      </c>
      <c r="T646" s="74">
        <v>12</v>
      </c>
      <c r="U646" s="68">
        <v>5.5</v>
      </c>
      <c r="V646" s="427" t="s">
        <v>85</v>
      </c>
      <c r="W646" s="77">
        <v>106.25</v>
      </c>
      <c r="X646" s="76">
        <v>32.187490278992101</v>
      </c>
      <c r="Y646" s="47">
        <v>2650</v>
      </c>
      <c r="Z646" s="81" t="s">
        <v>2165</v>
      </c>
      <c r="AA646" s="72" t="s">
        <v>2845</v>
      </c>
      <c r="AB646" s="47" t="str">
        <f t="shared" si="191"/>
        <v>18x9, 6x5.5, 12 OS, 2650 lbs</v>
      </c>
      <c r="AC646" s="74" t="s">
        <v>3941</v>
      </c>
      <c r="AD646" s="46" t="str">
        <f>IF(AC646="N/A","None",VLOOKUP(AC646,ACCESSORIES!F:N,9,FALSE))</f>
        <v>Snap In</v>
      </c>
      <c r="AE646" s="82">
        <f>_xlfn.IFNA(VLOOKUP(AC646,ACCESSORIES!F:J,5,FALSE),"N/A")</f>
        <v>22</v>
      </c>
      <c r="AF646" s="80" t="s">
        <v>85</v>
      </c>
      <c r="AG646" s="80" t="s">
        <v>85</v>
      </c>
      <c r="AH646" s="80" t="s">
        <v>85</v>
      </c>
      <c r="AI646" s="80" t="s">
        <v>85</v>
      </c>
      <c r="AJ646" s="9" t="str">
        <f>_xlfn.IFNA(VLOOKUP(AI646,ACCESSORIES!F:J,5,FALSE),"N/A")</f>
        <v>N/A</v>
      </c>
      <c r="AK646" s="408" t="s">
        <v>236</v>
      </c>
      <c r="AL646" s="74" t="s">
        <v>1649</v>
      </c>
      <c r="AM646" s="38">
        <f>_xlfn.IFNA(VLOOKUP(AL646,ACCESSORIES!F:J,5,FALSE),"N/A")</f>
        <v>2.75</v>
      </c>
      <c r="AN646" s="3">
        <v>78.3</v>
      </c>
      <c r="AO646" s="75">
        <v>16.2</v>
      </c>
      <c r="AP646" s="75">
        <v>60</v>
      </c>
      <c r="AQ646" s="74">
        <v>175</v>
      </c>
      <c r="AR646" s="34">
        <v>5.4</v>
      </c>
      <c r="AS646" s="34">
        <v>25.3</v>
      </c>
      <c r="AT646" s="34">
        <v>42.3</v>
      </c>
      <c r="AU646" s="34">
        <v>53.5</v>
      </c>
      <c r="AV646" s="34">
        <v>221</v>
      </c>
      <c r="AW646" s="34">
        <v>214</v>
      </c>
      <c r="AX646" s="384">
        <v>103.32</v>
      </c>
      <c r="AY646" s="49">
        <v>39</v>
      </c>
      <c r="AZ646" s="49">
        <v>47</v>
      </c>
      <c r="BA646" s="49">
        <v>12</v>
      </c>
      <c r="BB646" s="529">
        <f t="shared" si="197"/>
        <v>0.47</v>
      </c>
      <c r="BC646" s="3" t="s">
        <v>85</v>
      </c>
      <c r="BD646" s="412" t="str">
        <f>_xlfn.IFNA(VLOOKUP(BC646,ACCESSORIES!F:J,5,FALSE),"N/A")</f>
        <v>N/A</v>
      </c>
      <c r="BE646" s="3" t="s">
        <v>85</v>
      </c>
      <c r="BF646" s="412" t="str">
        <f>_xlfn.IFNA(VLOOKUP(BE646,ACCESSORIES!F:J,5,FALSE),"N/A")</f>
        <v>N/A</v>
      </c>
      <c r="BG646" s="70">
        <f t="shared" si="217"/>
        <v>36.187490278992101</v>
      </c>
      <c r="BH646" s="50">
        <v>21.141732283464599</v>
      </c>
      <c r="BI646" s="50">
        <v>21.141732283464599</v>
      </c>
      <c r="BJ646" s="50">
        <v>11.929133858267701</v>
      </c>
      <c r="BK646" s="357">
        <f t="shared" ref="BK646:BK667" si="220">SUM(((BH646*25.4)*(BI646*25.4)*(BJ646*25.4))/1000000000)</f>
        <v>8.7375807000000152E-2</v>
      </c>
      <c r="BL646" s="73">
        <v>36</v>
      </c>
      <c r="BM646" s="107" t="s">
        <v>3771</v>
      </c>
      <c r="BN646" s="46" t="s">
        <v>3891</v>
      </c>
      <c r="BO646" s="74" t="s">
        <v>4730</v>
      </c>
      <c r="BP646" s="74" t="s">
        <v>3907</v>
      </c>
      <c r="BQ646" s="74" t="s">
        <v>4615</v>
      </c>
      <c r="BR646" s="74" t="s">
        <v>2734</v>
      </c>
      <c r="BS646" s="74" t="s">
        <v>4116</v>
      </c>
      <c r="BT646" s="74" t="s">
        <v>5141</v>
      </c>
      <c r="BU646" s="74" t="s">
        <v>5127</v>
      </c>
      <c r="BV646" s="74" t="s">
        <v>4101</v>
      </c>
      <c r="BW646" s="74" t="s">
        <v>3909</v>
      </c>
      <c r="BX646" s="74"/>
      <c r="BY646" s="300"/>
      <c r="BZ646" s="413"/>
      <c r="CA646" s="300"/>
      <c r="CB646" s="413"/>
      <c r="CC646" s="86" t="str">
        <f t="shared" ref="CC646:CC667" si="221">CONCATENATE(IF(K646="Closeout","CLOSEOUT - ",""),D646,", ",O646,"x",P646,", ",IF(V646="N/A","",CONCATENATE(V646,"/")),IF(T646&gt;0,CONCATENATE("+",T646),T646),"mm Offset, ",Q646,", ",W646,"mm Centerbore, ",PROPER(Z646),IF(H646="R",", Race Drilled",""),"",IF(BE646="N/A","",CONCATENATE(", w/ ",BE646)))</f>
        <v>MR703 Bead Grip, 18x9, +12mm Offset, 6x5.5, 106.25mm Centerbore, Matte Black</v>
      </c>
      <c r="CD646" s="74" t="s">
        <v>3719</v>
      </c>
      <c r="CE646" s="74" t="s">
        <v>3720</v>
      </c>
      <c r="CF646" s="74" t="str">
        <f t="shared" ref="CF646:CF667" si="222">C646</f>
        <v>TRAIL (7XX)</v>
      </c>
    </row>
    <row r="647" spans="1:84" s="36" customFormat="1" ht="15" customHeight="1">
      <c r="A647" s="22">
        <f t="shared" si="218"/>
        <v>645</v>
      </c>
      <c r="B647" s="3" t="s">
        <v>84</v>
      </c>
      <c r="C647" s="408" t="s">
        <v>1247</v>
      </c>
      <c r="D647" s="74" t="s">
        <v>5484</v>
      </c>
      <c r="E647" s="84" t="str">
        <f>CONCATENATE(LEFT(D647,5),VLOOKUP(CONCATENATE(O647,"x",P647),'WHEEL PART NUMBER GUIDE'!$B$9:$C$51,2,FALSE),VLOOKUP(CONCATENATE(Q647, W647), 'WHEEL PART NUMBER GUIDE'!$Q$6:$R$98, 2, FALSE),VLOOKUP(Z647,'WHEEL PART NUMBER GUIDE'!$J$8:$K$54,2, FALSE),IF(V647="N/A",IF(ABS(T647)&lt;10,"0"&amp;ABS(T647),ABS(T647)),CONCATENATE(LEFT(V647,1),RIGHT(V647,1))), G647, H647)</f>
        <v>MR70389060312</v>
      </c>
      <c r="F647" s="84" t="str">
        <f t="shared" si="219"/>
        <v>MR70389060312</v>
      </c>
      <c r="G647" s="83"/>
      <c r="H647" s="83"/>
      <c r="I647" s="81" t="s">
        <v>10624</v>
      </c>
      <c r="J647" s="299">
        <v>46044</v>
      </c>
      <c r="K647" s="78" t="s">
        <v>1230</v>
      </c>
      <c r="L647" s="515">
        <v>480</v>
      </c>
      <c r="M647" s="85">
        <f t="shared" si="198"/>
        <v>480</v>
      </c>
      <c r="N647" s="630"/>
      <c r="O647" s="74">
        <v>18</v>
      </c>
      <c r="P647" s="8">
        <v>9</v>
      </c>
      <c r="Q647" s="408" t="s">
        <v>1089</v>
      </c>
      <c r="R647" s="74">
        <v>6</v>
      </c>
      <c r="S647" s="74">
        <v>5.5</v>
      </c>
      <c r="T647" s="74">
        <v>12</v>
      </c>
      <c r="U647" s="68">
        <v>5.5</v>
      </c>
      <c r="V647" s="427" t="s">
        <v>85</v>
      </c>
      <c r="W647" s="77">
        <v>106.25</v>
      </c>
      <c r="X647" s="76">
        <v>31.922935564370299</v>
      </c>
      <c r="Y647" s="47">
        <v>2650</v>
      </c>
      <c r="Z647" s="81" t="s">
        <v>5147</v>
      </c>
      <c r="AA647" s="71" t="s">
        <v>173</v>
      </c>
      <c r="AB647" s="47" t="str">
        <f t="shared" si="191"/>
        <v>18x9, 6x5.5, 12 OS, 2650 lbs</v>
      </c>
      <c r="AC647" s="74" t="s">
        <v>7163</v>
      </c>
      <c r="AD647" s="46" t="str">
        <f>IF(AC647="N/A","None",VLOOKUP(AC647,ACCESSORIES!F:N,9,FALSE))</f>
        <v>Snap In</v>
      </c>
      <c r="AE647" s="82">
        <f>_xlfn.IFNA(VLOOKUP(AC647,ACCESSORIES!F:J,5,FALSE),"N/A")</f>
        <v>22</v>
      </c>
      <c r="AF647" s="80" t="s">
        <v>85</v>
      </c>
      <c r="AG647" s="80" t="s">
        <v>85</v>
      </c>
      <c r="AH647" s="80" t="s">
        <v>85</v>
      </c>
      <c r="AI647" s="80" t="s">
        <v>85</v>
      </c>
      <c r="AJ647" s="9" t="str">
        <f>_xlfn.IFNA(VLOOKUP(AI647,ACCESSORIES!F:J,5,FALSE),"N/A")</f>
        <v>N/A</v>
      </c>
      <c r="AK647" s="408" t="s">
        <v>236</v>
      </c>
      <c r="AL647" s="74" t="s">
        <v>1649</v>
      </c>
      <c r="AM647" s="38">
        <f>_xlfn.IFNA(VLOOKUP(AL647,ACCESSORIES!F:J,5,FALSE),"N/A")</f>
        <v>2.75</v>
      </c>
      <c r="AN647" s="3">
        <v>78.3</v>
      </c>
      <c r="AO647" s="75">
        <v>16.2</v>
      </c>
      <c r="AP647" s="75">
        <v>60</v>
      </c>
      <c r="AQ647" s="74">
        <v>175</v>
      </c>
      <c r="AR647" s="34">
        <v>5.4</v>
      </c>
      <c r="AS647" s="34">
        <v>25.3</v>
      </c>
      <c r="AT647" s="34">
        <v>42.3</v>
      </c>
      <c r="AU647" s="34">
        <v>53.5</v>
      </c>
      <c r="AV647" s="34">
        <v>221</v>
      </c>
      <c r="AW647" s="34">
        <v>214</v>
      </c>
      <c r="AX647" s="384">
        <v>103.32</v>
      </c>
      <c r="AY647" s="49">
        <v>39</v>
      </c>
      <c r="AZ647" s="49">
        <v>47</v>
      </c>
      <c r="BA647" s="49">
        <v>12</v>
      </c>
      <c r="BB647" s="529">
        <f t="shared" si="197"/>
        <v>0.47</v>
      </c>
      <c r="BC647" s="3" t="s">
        <v>85</v>
      </c>
      <c r="BD647" s="412" t="str">
        <f>_xlfn.IFNA(VLOOKUP(BC647,ACCESSORIES!F:J,5,FALSE),"N/A")</f>
        <v>N/A</v>
      </c>
      <c r="BE647" s="3" t="s">
        <v>85</v>
      </c>
      <c r="BF647" s="412" t="str">
        <f>_xlfn.IFNA(VLOOKUP(BE647,ACCESSORIES!F:J,5,FALSE),"N/A")</f>
        <v>N/A</v>
      </c>
      <c r="BG647" s="70">
        <f t="shared" si="217"/>
        <v>35.922935564370299</v>
      </c>
      <c r="BH647" s="50">
        <v>21.141732283464599</v>
      </c>
      <c r="BI647" s="50">
        <v>21.141732283464599</v>
      </c>
      <c r="BJ647" s="50">
        <v>11.929133858267701</v>
      </c>
      <c r="BK647" s="357">
        <f t="shared" si="220"/>
        <v>8.7375807000000152E-2</v>
      </c>
      <c r="BL647" s="73">
        <v>36</v>
      </c>
      <c r="BM647" s="107" t="s">
        <v>3771</v>
      </c>
      <c r="BN647" s="46" t="s">
        <v>3891</v>
      </c>
      <c r="BO647" s="74" t="s">
        <v>4730</v>
      </c>
      <c r="BP647" s="74" t="s">
        <v>3907</v>
      </c>
      <c r="BQ647" s="74" t="s">
        <v>4615</v>
      </c>
      <c r="BR647" s="74" t="s">
        <v>2734</v>
      </c>
      <c r="BS647" s="74" t="s">
        <v>4116</v>
      </c>
      <c r="BT647" s="74" t="s">
        <v>5141</v>
      </c>
      <c r="BU647" s="74" t="s">
        <v>5127</v>
      </c>
      <c r="BV647" s="74" t="s">
        <v>4101</v>
      </c>
      <c r="BW647" s="74" t="s">
        <v>3909</v>
      </c>
      <c r="BX647" s="74"/>
      <c r="BY647" s="300"/>
      <c r="BZ647" s="413"/>
      <c r="CA647" s="300"/>
      <c r="CB647" s="413"/>
      <c r="CC647" s="86" t="str">
        <f t="shared" si="221"/>
        <v>MR703 Bead Grip, 18x9, +12mm Offset, 6x5.5, 106.25mm Centerbore, Machined - Clear Coat</v>
      </c>
      <c r="CD647" s="74" t="s">
        <v>3719</v>
      </c>
      <c r="CE647" s="74" t="s">
        <v>3720</v>
      </c>
      <c r="CF647" s="74" t="str">
        <f t="shared" si="222"/>
        <v>TRAIL (7XX)</v>
      </c>
    </row>
    <row r="648" spans="1:84" s="36" customFormat="1" ht="15" customHeight="1">
      <c r="A648" s="22">
        <f t="shared" si="218"/>
        <v>646</v>
      </c>
      <c r="B648" s="3" t="s">
        <v>84</v>
      </c>
      <c r="C648" s="408" t="s">
        <v>1247</v>
      </c>
      <c r="D648" s="74" t="s">
        <v>5484</v>
      </c>
      <c r="E648" s="84" t="str">
        <f>CONCATENATE(LEFT(D648,5),VLOOKUP(CONCATENATE(O648,"x",P648),'WHEEL PART NUMBER GUIDE'!$B$9:$C$51,2,FALSE),VLOOKUP(CONCATENATE(Q648, W648), 'WHEEL PART NUMBER GUIDE'!$Q$6:$R$98, 2, FALSE),VLOOKUP(Z648,'WHEEL PART NUMBER GUIDE'!$J$8:$K$54,2, FALSE),IF(V648="N/A",IF(ABS(T648)&lt;10,"0"&amp;ABS(T648),ABS(T648)),CONCATENATE(LEFT(V648,1),RIGHT(V648,1))), G648, H648)</f>
        <v>MR70389016512</v>
      </c>
      <c r="F648" s="84" t="str">
        <f t="shared" si="219"/>
        <v>MR70389016512</v>
      </c>
      <c r="G648" s="83"/>
      <c r="H648" s="83"/>
      <c r="I648" s="81" t="s">
        <v>10625</v>
      </c>
      <c r="J648" s="299">
        <v>46044</v>
      </c>
      <c r="K648" s="78" t="s">
        <v>1230</v>
      </c>
      <c r="L648" s="515">
        <v>480</v>
      </c>
      <c r="M648" s="85">
        <f t="shared" si="198"/>
        <v>480</v>
      </c>
      <c r="N648" s="630"/>
      <c r="O648" s="74">
        <v>18</v>
      </c>
      <c r="P648" s="8">
        <v>9</v>
      </c>
      <c r="Q648" s="408" t="s">
        <v>1697</v>
      </c>
      <c r="R648" s="74">
        <v>6</v>
      </c>
      <c r="S648" s="74">
        <v>135</v>
      </c>
      <c r="T648" s="74">
        <v>12</v>
      </c>
      <c r="U648" s="68">
        <v>5.5</v>
      </c>
      <c r="V648" s="427" t="s">
        <v>85</v>
      </c>
      <c r="W648" s="77">
        <v>87</v>
      </c>
      <c r="X648" s="76">
        <v>32.187490278992101</v>
      </c>
      <c r="Y648" s="47">
        <v>2650</v>
      </c>
      <c r="Z648" s="81" t="s">
        <v>2165</v>
      </c>
      <c r="AA648" s="72" t="s">
        <v>2845</v>
      </c>
      <c r="AB648" s="47" t="str">
        <f t="shared" si="191"/>
        <v>18x9, 6x135, 12 OS, 2650 lbs</v>
      </c>
      <c r="AC648" s="74" t="s">
        <v>3940</v>
      </c>
      <c r="AD648" s="46" t="str">
        <f>IF(AC648="N/A","None",VLOOKUP(AC648,ACCESSORIES!F:N,9,FALSE))</f>
        <v>Snap In</v>
      </c>
      <c r="AE648" s="82">
        <f>_xlfn.IFNA(VLOOKUP(AC648,ACCESSORIES!F:J,5,FALSE),"N/A")</f>
        <v>22</v>
      </c>
      <c r="AF648" s="80" t="s">
        <v>85</v>
      </c>
      <c r="AG648" s="80" t="s">
        <v>85</v>
      </c>
      <c r="AH648" s="80" t="s">
        <v>85</v>
      </c>
      <c r="AI648" s="80" t="s">
        <v>85</v>
      </c>
      <c r="AJ648" s="9" t="str">
        <f>_xlfn.IFNA(VLOOKUP(AI648,ACCESSORIES!F:J,5,FALSE),"N/A")</f>
        <v>N/A</v>
      </c>
      <c r="AK648" s="408" t="s">
        <v>237</v>
      </c>
      <c r="AL648" s="38" t="str">
        <f>_xlfn.IFNA(VLOOKUP(AK648,ACCESSORIES!E:I,5,FALSE),"N/A")</f>
        <v>N/A</v>
      </c>
      <c r="AM648" s="38" t="str">
        <f>_xlfn.IFNA(VLOOKUP(AL648,ACCESSORIES!F:J,5,FALSE),"N/A")</f>
        <v>N/A</v>
      </c>
      <c r="AN648" s="38" t="str">
        <f>_xlfn.IFNA(VLOOKUP(AM648,ACCESSORIES!G:K,5,FALSE),"N/A")</f>
        <v>N/A</v>
      </c>
      <c r="AO648" s="75">
        <v>16.2</v>
      </c>
      <c r="AP648" s="75">
        <v>60</v>
      </c>
      <c r="AQ648" s="74">
        <v>175</v>
      </c>
      <c r="AR648" s="34">
        <v>5.4</v>
      </c>
      <c r="AS648" s="34">
        <v>25.3</v>
      </c>
      <c r="AT648" s="34">
        <v>42.3</v>
      </c>
      <c r="AU648" s="34">
        <v>53.5</v>
      </c>
      <c r="AV648" s="34">
        <v>221</v>
      </c>
      <c r="AW648" s="34">
        <v>214</v>
      </c>
      <c r="AX648" s="384">
        <v>82.6</v>
      </c>
      <c r="AY648" s="49">
        <v>39</v>
      </c>
      <c r="AZ648" s="49">
        <v>47</v>
      </c>
      <c r="BA648" s="49">
        <v>12</v>
      </c>
      <c r="BB648" s="529">
        <f t="shared" si="197"/>
        <v>0.47</v>
      </c>
      <c r="BC648" s="3" t="s">
        <v>85</v>
      </c>
      <c r="BD648" s="412" t="str">
        <f>_xlfn.IFNA(VLOOKUP(BC648,ACCESSORIES!F:J,5,FALSE),"N/A")</f>
        <v>N/A</v>
      </c>
      <c r="BE648" s="3" t="s">
        <v>85</v>
      </c>
      <c r="BF648" s="412" t="str">
        <f>_xlfn.IFNA(VLOOKUP(BE648,ACCESSORIES!F:J,5,FALSE),"N/A")</f>
        <v>N/A</v>
      </c>
      <c r="BG648" s="70">
        <f t="shared" si="217"/>
        <v>36.187490278992101</v>
      </c>
      <c r="BH648" s="50">
        <v>21.141732283464599</v>
      </c>
      <c r="BI648" s="50">
        <v>21.141732283464599</v>
      </c>
      <c r="BJ648" s="50">
        <v>11.929133858267701</v>
      </c>
      <c r="BK648" s="357">
        <f t="shared" si="220"/>
        <v>8.7375807000000152E-2</v>
      </c>
      <c r="BL648" s="73">
        <v>36</v>
      </c>
      <c r="BM648" s="107" t="s">
        <v>3771</v>
      </c>
      <c r="BN648" s="46" t="s">
        <v>3891</v>
      </c>
      <c r="BO648" s="74" t="s">
        <v>4730</v>
      </c>
      <c r="BP648" s="74" t="s">
        <v>3907</v>
      </c>
      <c r="BQ648" s="74" t="s">
        <v>4615</v>
      </c>
      <c r="BR648" s="74" t="s">
        <v>2734</v>
      </c>
      <c r="BS648" s="74" t="s">
        <v>4116</v>
      </c>
      <c r="BT648" s="74" t="s">
        <v>5141</v>
      </c>
      <c r="BU648" s="74" t="s">
        <v>5127</v>
      </c>
      <c r="BV648" s="74" t="s">
        <v>4101</v>
      </c>
      <c r="BW648" s="74" t="s">
        <v>3909</v>
      </c>
      <c r="BX648" s="74"/>
      <c r="BY648" s="300"/>
      <c r="BZ648" s="413"/>
      <c r="CA648" s="300"/>
      <c r="CB648" s="413"/>
      <c r="CC648" s="86" t="str">
        <f t="shared" si="221"/>
        <v>MR703 Bead Grip, 18x9, +12mm Offset, 6x135, 87mm Centerbore, Matte Black</v>
      </c>
      <c r="CD648" s="74" t="s">
        <v>3719</v>
      </c>
      <c r="CE648" s="74" t="s">
        <v>3720</v>
      </c>
      <c r="CF648" s="74" t="str">
        <f t="shared" si="222"/>
        <v>TRAIL (7XX)</v>
      </c>
    </row>
    <row r="649" spans="1:84" s="36" customFormat="1" ht="15" customHeight="1">
      <c r="A649" s="22">
        <f t="shared" si="218"/>
        <v>647</v>
      </c>
      <c r="B649" s="3" t="s">
        <v>84</v>
      </c>
      <c r="C649" s="408" t="s">
        <v>1247</v>
      </c>
      <c r="D649" s="74" t="s">
        <v>5484</v>
      </c>
      <c r="E649" s="84" t="str">
        <f>CONCATENATE(LEFT(D649,5),VLOOKUP(CONCATENATE(O649,"x",P649),'WHEEL PART NUMBER GUIDE'!$B$9:$C$51,2,FALSE),VLOOKUP(CONCATENATE(Q649, W649), 'WHEEL PART NUMBER GUIDE'!$Q$6:$R$98, 2, FALSE),VLOOKUP(Z649,'WHEEL PART NUMBER GUIDE'!$J$8:$K$54,2, FALSE),IF(V649="N/A",IF(ABS(T649)&lt;10,"0"&amp;ABS(T649),ABS(T649)),CONCATENATE(LEFT(V649,1),RIGHT(V649,1))), G649, H649)</f>
        <v>MR70389016312</v>
      </c>
      <c r="F649" s="84" t="str">
        <f t="shared" si="219"/>
        <v>MR70389016312</v>
      </c>
      <c r="G649" s="83"/>
      <c r="H649" s="83"/>
      <c r="I649" s="81" t="s">
        <v>10626</v>
      </c>
      <c r="J649" s="299">
        <v>46044</v>
      </c>
      <c r="K649" s="78" t="s">
        <v>1230</v>
      </c>
      <c r="L649" s="515">
        <v>480</v>
      </c>
      <c r="M649" s="85">
        <f t="shared" si="198"/>
        <v>480</v>
      </c>
      <c r="N649" s="630"/>
      <c r="O649" s="74">
        <v>18</v>
      </c>
      <c r="P649" s="8">
        <v>9</v>
      </c>
      <c r="Q649" s="408" t="s">
        <v>1697</v>
      </c>
      <c r="R649" s="74">
        <v>6</v>
      </c>
      <c r="S649" s="74">
        <v>135</v>
      </c>
      <c r="T649" s="74">
        <v>12</v>
      </c>
      <c r="U649" s="68">
        <v>5.5</v>
      </c>
      <c r="V649" s="427" t="s">
        <v>85</v>
      </c>
      <c r="W649" s="77">
        <v>87</v>
      </c>
      <c r="X649" s="76">
        <v>31.922935564370299</v>
      </c>
      <c r="Y649" s="47">
        <v>2650</v>
      </c>
      <c r="Z649" s="81" t="s">
        <v>5147</v>
      </c>
      <c r="AA649" s="71" t="s">
        <v>173</v>
      </c>
      <c r="AB649" s="47" t="str">
        <f t="shared" si="191"/>
        <v>18x9, 6x135, 12 OS, 2650 lbs</v>
      </c>
      <c r="AC649" s="74" t="s">
        <v>7162</v>
      </c>
      <c r="AD649" s="46" t="str">
        <f>IF(AC649="N/A","None",VLOOKUP(AC649,ACCESSORIES!F:N,9,FALSE))</f>
        <v>Snap In</v>
      </c>
      <c r="AE649" s="82">
        <f>_xlfn.IFNA(VLOOKUP(AC649,ACCESSORIES!F:J,5,FALSE),"N/A")</f>
        <v>22</v>
      </c>
      <c r="AF649" s="80" t="s">
        <v>85</v>
      </c>
      <c r="AG649" s="80" t="s">
        <v>85</v>
      </c>
      <c r="AH649" s="80" t="s">
        <v>85</v>
      </c>
      <c r="AI649" s="80" t="s">
        <v>85</v>
      </c>
      <c r="AJ649" s="9" t="str">
        <f>_xlfn.IFNA(VLOOKUP(AI649,ACCESSORIES!F:J,5,FALSE),"N/A")</f>
        <v>N/A</v>
      </c>
      <c r="AK649" s="408" t="s">
        <v>237</v>
      </c>
      <c r="AL649" s="38" t="str">
        <f>_xlfn.IFNA(VLOOKUP(AK649,ACCESSORIES!E:I,5,FALSE),"N/A")</f>
        <v>N/A</v>
      </c>
      <c r="AM649" s="38" t="str">
        <f>_xlfn.IFNA(VLOOKUP(AL649,ACCESSORIES!F:J,5,FALSE),"N/A")</f>
        <v>N/A</v>
      </c>
      <c r="AN649" s="38" t="str">
        <f>_xlfn.IFNA(VLOOKUP(AM649,ACCESSORIES!G:K,5,FALSE),"N/A")</f>
        <v>N/A</v>
      </c>
      <c r="AO649" s="75">
        <v>16.2</v>
      </c>
      <c r="AP649" s="75">
        <v>60</v>
      </c>
      <c r="AQ649" s="74">
        <v>175</v>
      </c>
      <c r="AR649" s="34">
        <v>5.4</v>
      </c>
      <c r="AS649" s="34">
        <v>25.3</v>
      </c>
      <c r="AT649" s="34">
        <v>42.3</v>
      </c>
      <c r="AU649" s="34">
        <v>53.5</v>
      </c>
      <c r="AV649" s="34">
        <v>221</v>
      </c>
      <c r="AW649" s="34">
        <v>214</v>
      </c>
      <c r="AX649" s="384">
        <v>82.6</v>
      </c>
      <c r="AY649" s="49">
        <v>39</v>
      </c>
      <c r="AZ649" s="49">
        <v>47</v>
      </c>
      <c r="BA649" s="49">
        <v>12</v>
      </c>
      <c r="BB649" s="529">
        <f t="shared" si="197"/>
        <v>0.47</v>
      </c>
      <c r="BC649" s="3" t="s">
        <v>85</v>
      </c>
      <c r="BD649" s="412" t="str">
        <f>_xlfn.IFNA(VLOOKUP(BC649,ACCESSORIES!F:J,5,FALSE),"N/A")</f>
        <v>N/A</v>
      </c>
      <c r="BE649" s="3" t="s">
        <v>85</v>
      </c>
      <c r="BF649" s="412" t="str">
        <f>_xlfn.IFNA(VLOOKUP(BE649,ACCESSORIES!F:J,5,FALSE),"N/A")</f>
        <v>N/A</v>
      </c>
      <c r="BG649" s="70">
        <f t="shared" si="217"/>
        <v>35.922935564370299</v>
      </c>
      <c r="BH649" s="50">
        <v>21.141732283464599</v>
      </c>
      <c r="BI649" s="50">
        <v>21.141732283464599</v>
      </c>
      <c r="BJ649" s="50">
        <v>11.929133858267701</v>
      </c>
      <c r="BK649" s="357">
        <f t="shared" si="220"/>
        <v>8.7375807000000152E-2</v>
      </c>
      <c r="BL649" s="73">
        <v>36</v>
      </c>
      <c r="BM649" s="107" t="s">
        <v>3771</v>
      </c>
      <c r="BN649" s="46" t="s">
        <v>3891</v>
      </c>
      <c r="BO649" s="74" t="s">
        <v>4730</v>
      </c>
      <c r="BP649" s="74" t="s">
        <v>3907</v>
      </c>
      <c r="BQ649" s="74" t="s">
        <v>4615</v>
      </c>
      <c r="BR649" s="74" t="s">
        <v>2734</v>
      </c>
      <c r="BS649" s="74" t="s">
        <v>4116</v>
      </c>
      <c r="BT649" s="74" t="s">
        <v>5141</v>
      </c>
      <c r="BU649" s="74" t="s">
        <v>5127</v>
      </c>
      <c r="BV649" s="74" t="s">
        <v>4101</v>
      </c>
      <c r="BW649" s="74" t="s">
        <v>3909</v>
      </c>
      <c r="BX649" s="74"/>
      <c r="BY649" s="300"/>
      <c r="BZ649" s="413"/>
      <c r="CA649" s="300"/>
      <c r="CB649" s="413"/>
      <c r="CC649" s="86" t="str">
        <f t="shared" si="221"/>
        <v>MR703 Bead Grip, 18x9, +12mm Offset, 6x135, 87mm Centerbore, Machined - Clear Coat</v>
      </c>
      <c r="CD649" s="74" t="s">
        <v>3719</v>
      </c>
      <c r="CE649" s="74" t="s">
        <v>3720</v>
      </c>
      <c r="CF649" s="74" t="str">
        <f t="shared" si="222"/>
        <v>TRAIL (7XX)</v>
      </c>
    </row>
    <row r="650" spans="1:84" s="36" customFormat="1" ht="15" customHeight="1">
      <c r="A650" s="22">
        <f t="shared" si="218"/>
        <v>648</v>
      </c>
      <c r="B650" s="3" t="s">
        <v>84</v>
      </c>
      <c r="C650" s="408" t="s">
        <v>1247</v>
      </c>
      <c r="D650" s="74" t="s">
        <v>5484</v>
      </c>
      <c r="E650" s="84" t="str">
        <f>CONCATENATE(LEFT(D650,5),VLOOKUP(CONCATENATE(O650,"x",P650),'WHEEL PART NUMBER GUIDE'!$B$9:$C$51,2,FALSE),VLOOKUP(CONCATENATE(Q650, W650), 'WHEEL PART NUMBER GUIDE'!$Q$6:$R$98, 2, FALSE),VLOOKUP(Z650,'WHEEL PART NUMBER GUIDE'!$J$8:$K$54,2, FALSE),IF(V650="N/A",IF(ABS(T650)&lt;10,"0"&amp;ABS(T650),ABS(T650)),CONCATENATE(LEFT(V650,1),RIGHT(V650,1))), G650, H650)</f>
        <v>MR70389080512</v>
      </c>
      <c r="F650" s="84" t="str">
        <f t="shared" si="219"/>
        <v>MR70389080512</v>
      </c>
      <c r="G650" s="83"/>
      <c r="H650" s="83"/>
      <c r="I650" s="81" t="s">
        <v>10627</v>
      </c>
      <c r="J650" s="299">
        <v>46044</v>
      </c>
      <c r="K650" s="78" t="s">
        <v>1230</v>
      </c>
      <c r="L650" s="515">
        <v>480</v>
      </c>
      <c r="M650" s="85">
        <f t="shared" si="198"/>
        <v>480</v>
      </c>
      <c r="N650" s="630"/>
      <c r="O650" s="74">
        <v>18</v>
      </c>
      <c r="P650" s="8">
        <v>9</v>
      </c>
      <c r="Q650" s="408" t="s">
        <v>1699</v>
      </c>
      <c r="R650" s="74">
        <v>8</v>
      </c>
      <c r="S650" s="74">
        <v>6.5</v>
      </c>
      <c r="T650" s="74">
        <v>12</v>
      </c>
      <c r="U650" s="68">
        <v>5.5</v>
      </c>
      <c r="V650" s="427" t="s">
        <v>85</v>
      </c>
      <c r="W650" s="77">
        <v>130.81</v>
      </c>
      <c r="X650" s="76">
        <v>32.848877065546802</v>
      </c>
      <c r="Y650" s="47">
        <v>3640</v>
      </c>
      <c r="Z650" s="81" t="s">
        <v>2165</v>
      </c>
      <c r="AA650" s="72" t="s">
        <v>2845</v>
      </c>
      <c r="AB650" s="47" t="str">
        <f t="shared" si="191"/>
        <v>18x9, 8x6.5, 12 OS, 3640 lbs</v>
      </c>
      <c r="AC650" s="74" t="s">
        <v>3944</v>
      </c>
      <c r="AD650" s="46" t="str">
        <f>IF(AC650="N/A","None",VLOOKUP(AC650,ACCESSORIES!F:N,9,FALSE))</f>
        <v>Push Thru</v>
      </c>
      <c r="AE650" s="82">
        <f>_xlfn.IFNA(VLOOKUP(AC650,ACCESSORIES!F:J,5,FALSE),"N/A")</f>
        <v>33</v>
      </c>
      <c r="AF650" s="80" t="s">
        <v>85</v>
      </c>
      <c r="AG650" s="80" t="s">
        <v>85</v>
      </c>
      <c r="AH650" s="3" t="s">
        <v>2863</v>
      </c>
      <c r="AI650" s="80" t="s">
        <v>85</v>
      </c>
      <c r="AJ650" s="9" t="str">
        <f>_xlfn.IFNA(VLOOKUP(AI650,ACCESSORIES!F:J,5,FALSE),"N/A")</f>
        <v>N/A</v>
      </c>
      <c r="AK650" s="408" t="s">
        <v>237</v>
      </c>
      <c r="AL650" s="38" t="str">
        <f>_xlfn.IFNA(VLOOKUP(AK650,ACCESSORIES!E:I,5,FALSE),"N/A")</f>
        <v>N/A</v>
      </c>
      <c r="AM650" s="38" t="str">
        <f>_xlfn.IFNA(VLOOKUP(AL650,ACCESSORIES!F:J,5,FALSE),"N/A")</f>
        <v>N/A</v>
      </c>
      <c r="AN650" s="38" t="str">
        <f>_xlfn.IFNA(VLOOKUP(AM650,ACCESSORIES!G:K,5,FALSE),"N/A")</f>
        <v>N/A</v>
      </c>
      <c r="AO650" s="75">
        <v>16.2</v>
      </c>
      <c r="AP650" s="75">
        <v>60</v>
      </c>
      <c r="AQ650" s="74">
        <v>200</v>
      </c>
      <c r="AR650" s="34">
        <v>0</v>
      </c>
      <c r="AS650" s="34">
        <v>0</v>
      </c>
      <c r="AT650" s="34">
        <v>30.5</v>
      </c>
      <c r="AU650" s="34">
        <v>43.6</v>
      </c>
      <c r="AV650" s="34">
        <v>220.6</v>
      </c>
      <c r="AW650" s="34">
        <v>214</v>
      </c>
      <c r="AX650" s="77">
        <v>126.2</v>
      </c>
      <c r="AY650" s="49">
        <v>91</v>
      </c>
      <c r="AZ650" s="49">
        <v>91</v>
      </c>
      <c r="BA650" s="49">
        <v>12</v>
      </c>
      <c r="BB650" s="529">
        <f t="shared" si="197"/>
        <v>0.47</v>
      </c>
      <c r="BC650" s="3" t="s">
        <v>85</v>
      </c>
      <c r="BD650" s="412" t="str">
        <f>_xlfn.IFNA(VLOOKUP(BC650,ACCESSORIES!F:J,5,FALSE),"N/A")</f>
        <v>N/A</v>
      </c>
      <c r="BE650" s="3" t="s">
        <v>85</v>
      </c>
      <c r="BF650" s="412" t="str">
        <f>_xlfn.IFNA(VLOOKUP(BE650,ACCESSORIES!F:J,5,FALSE),"N/A")</f>
        <v>N/A</v>
      </c>
      <c r="BG650" s="70">
        <f t="shared" si="217"/>
        <v>36.848877065546802</v>
      </c>
      <c r="BH650" s="50">
        <v>21.141732283464599</v>
      </c>
      <c r="BI650" s="50">
        <v>21.141732283464599</v>
      </c>
      <c r="BJ650" s="50">
        <v>11.929133858267701</v>
      </c>
      <c r="BK650" s="357">
        <f t="shared" si="220"/>
        <v>8.7375807000000152E-2</v>
      </c>
      <c r="BL650" s="73">
        <v>36</v>
      </c>
      <c r="BM650" s="107" t="s">
        <v>3771</v>
      </c>
      <c r="BN650" s="46" t="s">
        <v>3891</v>
      </c>
      <c r="BO650" s="74" t="s">
        <v>4730</v>
      </c>
      <c r="BP650" s="74" t="s">
        <v>3907</v>
      </c>
      <c r="BQ650" s="74" t="s">
        <v>4615</v>
      </c>
      <c r="BR650" s="74" t="s">
        <v>2734</v>
      </c>
      <c r="BS650" s="74" t="s">
        <v>4116</v>
      </c>
      <c r="BT650" s="74" t="s">
        <v>5141</v>
      </c>
      <c r="BU650" s="74" t="s">
        <v>5127</v>
      </c>
      <c r="BV650" s="74" t="s">
        <v>4101</v>
      </c>
      <c r="BW650" s="74" t="s">
        <v>3909</v>
      </c>
      <c r="BX650" s="74"/>
      <c r="BY650" s="300"/>
      <c r="BZ650" s="413"/>
      <c r="CA650" s="300"/>
      <c r="CB650" s="413"/>
      <c r="CC650" s="86" t="str">
        <f t="shared" si="221"/>
        <v>MR703 Bead Grip, 18x9, +12mm Offset, 8x6.5, 130.81mm Centerbore, Matte Black</v>
      </c>
      <c r="CD650" s="74" t="s">
        <v>3719</v>
      </c>
      <c r="CE650" s="74" t="s">
        <v>3720</v>
      </c>
      <c r="CF650" s="74" t="str">
        <f t="shared" si="222"/>
        <v>TRAIL (7XX)</v>
      </c>
    </row>
    <row r="651" spans="1:84" s="36" customFormat="1" ht="15" customHeight="1">
      <c r="A651" s="22">
        <f t="shared" si="218"/>
        <v>649</v>
      </c>
      <c r="B651" s="3" t="s">
        <v>84</v>
      </c>
      <c r="C651" s="408" t="s">
        <v>1247</v>
      </c>
      <c r="D651" s="74" t="s">
        <v>5484</v>
      </c>
      <c r="E651" s="84" t="str">
        <f>CONCATENATE(LEFT(D651,5),VLOOKUP(CONCATENATE(O651,"x",P651),'WHEEL PART NUMBER GUIDE'!$B$9:$C$51,2,FALSE),VLOOKUP(CONCATENATE(Q651, W651), 'WHEEL PART NUMBER GUIDE'!$Q$6:$R$98, 2, FALSE),VLOOKUP(Z651,'WHEEL PART NUMBER GUIDE'!$J$8:$K$54,2, FALSE),IF(V651="N/A",IF(ABS(T651)&lt;10,"0"&amp;ABS(T651),ABS(T651)),CONCATENATE(LEFT(V651,1),RIGHT(V651,1))), G651, H651)</f>
        <v>MR70389080312</v>
      </c>
      <c r="F651" s="84" t="str">
        <f t="shared" si="219"/>
        <v>MR70389080312</v>
      </c>
      <c r="G651" s="83"/>
      <c r="H651" s="83"/>
      <c r="I651" s="81" t="s">
        <v>10628</v>
      </c>
      <c r="J651" s="299">
        <v>46044</v>
      </c>
      <c r="K651" s="78" t="s">
        <v>1230</v>
      </c>
      <c r="L651" s="515">
        <v>480</v>
      </c>
      <c r="M651" s="85">
        <f t="shared" si="198"/>
        <v>480</v>
      </c>
      <c r="N651" s="630"/>
      <c r="O651" s="74">
        <v>18</v>
      </c>
      <c r="P651" s="8">
        <v>9</v>
      </c>
      <c r="Q651" s="408" t="s">
        <v>1699</v>
      </c>
      <c r="R651" s="74">
        <v>8</v>
      </c>
      <c r="S651" s="74">
        <v>6.5</v>
      </c>
      <c r="T651" s="74">
        <v>12</v>
      </c>
      <c r="U651" s="68">
        <v>5.5</v>
      </c>
      <c r="V651" s="427" t="s">
        <v>85</v>
      </c>
      <c r="W651" s="77">
        <v>130.81</v>
      </c>
      <c r="X651" s="76">
        <v>32.474091219832502</v>
      </c>
      <c r="Y651" s="47">
        <v>3640</v>
      </c>
      <c r="Z651" s="81" t="s">
        <v>5147</v>
      </c>
      <c r="AA651" s="71" t="s">
        <v>173</v>
      </c>
      <c r="AB651" s="47" t="str">
        <f t="shared" si="191"/>
        <v>18x9, 8x6.5, 12 OS, 3640 lbs</v>
      </c>
      <c r="AC651" s="74" t="s">
        <v>7164</v>
      </c>
      <c r="AD651" s="46" t="str">
        <f>IF(AC651="N/A","None",VLOOKUP(AC651,ACCESSORIES!F:N,9,FALSE))</f>
        <v>Push Thru</v>
      </c>
      <c r="AE651" s="82">
        <f>_xlfn.IFNA(VLOOKUP(AC651,ACCESSORIES!F:J,5,FALSE),"N/A")</f>
        <v>33</v>
      </c>
      <c r="AF651" s="80" t="s">
        <v>85</v>
      </c>
      <c r="AG651" s="80" t="s">
        <v>85</v>
      </c>
      <c r="AH651" s="3" t="s">
        <v>2863</v>
      </c>
      <c r="AI651" s="80" t="s">
        <v>85</v>
      </c>
      <c r="AJ651" s="9" t="str">
        <f>_xlfn.IFNA(VLOOKUP(AI651,ACCESSORIES!F:J,5,FALSE),"N/A")</f>
        <v>N/A</v>
      </c>
      <c r="AK651" s="408" t="s">
        <v>237</v>
      </c>
      <c r="AL651" s="38" t="str">
        <f>_xlfn.IFNA(VLOOKUP(AK651,ACCESSORIES!E:I,5,FALSE),"N/A")</f>
        <v>N/A</v>
      </c>
      <c r="AM651" s="38" t="str">
        <f>_xlfn.IFNA(VLOOKUP(AL651,ACCESSORIES!F:J,5,FALSE),"N/A")</f>
        <v>N/A</v>
      </c>
      <c r="AN651" s="38" t="str">
        <f>_xlfn.IFNA(VLOOKUP(AM651,ACCESSORIES!G:K,5,FALSE),"N/A")</f>
        <v>N/A</v>
      </c>
      <c r="AO651" s="75">
        <v>16.2</v>
      </c>
      <c r="AP651" s="75">
        <v>60</v>
      </c>
      <c r="AQ651" s="74">
        <v>200</v>
      </c>
      <c r="AR651" s="34">
        <v>0</v>
      </c>
      <c r="AS651" s="34">
        <v>0</v>
      </c>
      <c r="AT651" s="34">
        <v>30.5</v>
      </c>
      <c r="AU651" s="34">
        <v>43.6</v>
      </c>
      <c r="AV651" s="34">
        <v>220.6</v>
      </c>
      <c r="AW651" s="34">
        <v>214</v>
      </c>
      <c r="AX651" s="77">
        <v>126.2</v>
      </c>
      <c r="AY651" s="49">
        <v>91</v>
      </c>
      <c r="AZ651" s="49">
        <v>91</v>
      </c>
      <c r="BA651" s="49">
        <v>12</v>
      </c>
      <c r="BB651" s="529">
        <f t="shared" si="197"/>
        <v>0.47</v>
      </c>
      <c r="BC651" s="3" t="s">
        <v>85</v>
      </c>
      <c r="BD651" s="412" t="str">
        <f>_xlfn.IFNA(VLOOKUP(BC651,ACCESSORIES!F:J,5,FALSE),"N/A")</f>
        <v>N/A</v>
      </c>
      <c r="BE651" s="3" t="s">
        <v>85</v>
      </c>
      <c r="BF651" s="412" t="str">
        <f>_xlfn.IFNA(VLOOKUP(BE651,ACCESSORIES!F:J,5,FALSE),"N/A")</f>
        <v>N/A</v>
      </c>
      <c r="BG651" s="70">
        <f t="shared" si="217"/>
        <v>36.474091219832502</v>
      </c>
      <c r="BH651" s="50">
        <v>21.141732283464599</v>
      </c>
      <c r="BI651" s="50">
        <v>21.141732283464599</v>
      </c>
      <c r="BJ651" s="50">
        <v>11.929133858267701</v>
      </c>
      <c r="BK651" s="357">
        <f t="shared" si="220"/>
        <v>8.7375807000000152E-2</v>
      </c>
      <c r="BL651" s="73">
        <v>36</v>
      </c>
      <c r="BM651" s="107" t="s">
        <v>3771</v>
      </c>
      <c r="BN651" s="46" t="s">
        <v>3891</v>
      </c>
      <c r="BO651" s="74" t="s">
        <v>4730</v>
      </c>
      <c r="BP651" s="74" t="s">
        <v>3907</v>
      </c>
      <c r="BQ651" s="74" t="s">
        <v>4615</v>
      </c>
      <c r="BR651" s="74" t="s">
        <v>2734</v>
      </c>
      <c r="BS651" s="74" t="s">
        <v>4116</v>
      </c>
      <c r="BT651" s="74" t="s">
        <v>5141</v>
      </c>
      <c r="BU651" s="74" t="s">
        <v>5127</v>
      </c>
      <c r="BV651" s="74" t="s">
        <v>4101</v>
      </c>
      <c r="BW651" s="74" t="s">
        <v>3909</v>
      </c>
      <c r="BX651" s="74"/>
      <c r="BY651" s="300"/>
      <c r="BZ651" s="413"/>
      <c r="CA651" s="300"/>
      <c r="CB651" s="413"/>
      <c r="CC651" s="86" t="str">
        <f t="shared" si="221"/>
        <v>MR703 Bead Grip, 18x9, +12mm Offset, 8x6.5, 130.81mm Centerbore, Machined - Clear Coat</v>
      </c>
      <c r="CD651" s="74" t="s">
        <v>3719</v>
      </c>
      <c r="CE651" s="74" t="s">
        <v>3720</v>
      </c>
      <c r="CF651" s="74" t="str">
        <f t="shared" si="222"/>
        <v>TRAIL (7XX)</v>
      </c>
    </row>
    <row r="652" spans="1:84" s="36" customFormat="1" ht="15" customHeight="1">
      <c r="A652" s="22">
        <f t="shared" si="218"/>
        <v>650</v>
      </c>
      <c r="B652" s="3" t="s">
        <v>84</v>
      </c>
      <c r="C652" s="408" t="s">
        <v>1247</v>
      </c>
      <c r="D652" s="74" t="s">
        <v>5484</v>
      </c>
      <c r="E652" s="84" t="str">
        <f>CONCATENATE(LEFT(D652,5),VLOOKUP(CONCATENATE(O652,"x",P652),'WHEEL PART NUMBER GUIDE'!$B$9:$C$51,2,FALSE),VLOOKUP(CONCATENATE(Q652, W652), 'WHEEL PART NUMBER GUIDE'!$Q$6:$R$98, 2, FALSE),VLOOKUP(Z652,'WHEEL PART NUMBER GUIDE'!$J$8:$K$54,2, FALSE),IF(V652="N/A",IF(ABS(T652)&lt;10,"0"&amp;ABS(T652),ABS(T652)),CONCATENATE(LEFT(V652,1),RIGHT(V652,1))), G652, H652)</f>
        <v>MR70389087512</v>
      </c>
      <c r="F652" s="84" t="str">
        <f t="shared" si="219"/>
        <v>MR70389087512</v>
      </c>
      <c r="G652" s="83"/>
      <c r="H652" s="83"/>
      <c r="I652" s="81" t="s">
        <v>10629</v>
      </c>
      <c r="J652" s="299">
        <v>46044</v>
      </c>
      <c r="K652" s="78" t="s">
        <v>1230</v>
      </c>
      <c r="L652" s="515">
        <v>480</v>
      </c>
      <c r="M652" s="85">
        <f t="shared" si="198"/>
        <v>480</v>
      </c>
      <c r="N652" s="630"/>
      <c r="O652" s="74">
        <v>18</v>
      </c>
      <c r="P652" s="8">
        <v>9</v>
      </c>
      <c r="Q652" s="408" t="s">
        <v>1700</v>
      </c>
      <c r="R652" s="74">
        <v>8</v>
      </c>
      <c r="S652" s="74">
        <v>170</v>
      </c>
      <c r="T652" s="74">
        <v>12</v>
      </c>
      <c r="U652" s="68">
        <v>5.5</v>
      </c>
      <c r="V652" s="427" t="s">
        <v>85</v>
      </c>
      <c r="W652" s="77">
        <v>130.81</v>
      </c>
      <c r="X652" s="76">
        <v>32.848877065546802</v>
      </c>
      <c r="Y652" s="47">
        <v>3640</v>
      </c>
      <c r="Z652" s="81" t="s">
        <v>2165</v>
      </c>
      <c r="AA652" s="72" t="s">
        <v>2845</v>
      </c>
      <c r="AB652" s="47" t="str">
        <f t="shared" si="191"/>
        <v>18x9, 8x170, 12 OS, 3640 lbs</v>
      </c>
      <c r="AC652" s="74" t="s">
        <v>3943</v>
      </c>
      <c r="AD652" s="46" t="str">
        <f>IF(AC652="N/A","None",VLOOKUP(AC652,ACCESSORIES!F:N,9,FALSE))</f>
        <v>Push Thru</v>
      </c>
      <c r="AE652" s="82">
        <f>_xlfn.IFNA(VLOOKUP(AC652,ACCESSORIES!F:J,5,FALSE),"N/A")</f>
        <v>33</v>
      </c>
      <c r="AF652" s="80" t="s">
        <v>85</v>
      </c>
      <c r="AG652" s="80" t="s">
        <v>85</v>
      </c>
      <c r="AH652" s="3" t="s">
        <v>2863</v>
      </c>
      <c r="AI652" s="80" t="s">
        <v>85</v>
      </c>
      <c r="AJ652" s="9" t="str">
        <f>_xlfn.IFNA(VLOOKUP(AI652,ACCESSORIES!F:J,5,FALSE),"N/A")</f>
        <v>N/A</v>
      </c>
      <c r="AK652" s="408" t="s">
        <v>237</v>
      </c>
      <c r="AL652" s="38" t="str">
        <f>_xlfn.IFNA(VLOOKUP(AK652,ACCESSORIES!E:I,5,FALSE),"N/A")</f>
        <v>N/A</v>
      </c>
      <c r="AM652" s="38" t="str">
        <f>_xlfn.IFNA(VLOOKUP(AL652,ACCESSORIES!F:J,5,FALSE),"N/A")</f>
        <v>N/A</v>
      </c>
      <c r="AN652" s="38" t="str">
        <f>_xlfn.IFNA(VLOOKUP(AM652,ACCESSORIES!G:K,5,FALSE),"N/A")</f>
        <v>N/A</v>
      </c>
      <c r="AO652" s="75">
        <v>16.2</v>
      </c>
      <c r="AP652" s="75">
        <v>60</v>
      </c>
      <c r="AQ652" s="74">
        <v>200</v>
      </c>
      <c r="AR652" s="34">
        <v>0</v>
      </c>
      <c r="AS652" s="34">
        <v>0</v>
      </c>
      <c r="AT652" s="34">
        <v>30.5</v>
      </c>
      <c r="AU652" s="34">
        <v>43.8</v>
      </c>
      <c r="AV652" s="34">
        <v>220.6</v>
      </c>
      <c r="AW652" s="34">
        <v>214</v>
      </c>
      <c r="AX652" s="77">
        <v>128.30000000000001</v>
      </c>
      <c r="AY652" s="49">
        <v>106.66</v>
      </c>
      <c r="AZ652" s="49">
        <v>106.66</v>
      </c>
      <c r="BA652" s="49">
        <v>12</v>
      </c>
      <c r="BB652" s="529">
        <f t="shared" si="197"/>
        <v>0.47</v>
      </c>
      <c r="BC652" s="3" t="s">
        <v>85</v>
      </c>
      <c r="BD652" s="412" t="str">
        <f>_xlfn.IFNA(VLOOKUP(BC652,ACCESSORIES!F:J,5,FALSE),"N/A")</f>
        <v>N/A</v>
      </c>
      <c r="BE652" s="3" t="s">
        <v>85</v>
      </c>
      <c r="BF652" s="412" t="str">
        <f>_xlfn.IFNA(VLOOKUP(BE652,ACCESSORIES!F:J,5,FALSE),"N/A")</f>
        <v>N/A</v>
      </c>
      <c r="BG652" s="70">
        <f t="shared" si="217"/>
        <v>36.848877065546802</v>
      </c>
      <c r="BH652" s="50">
        <v>21.141732283464599</v>
      </c>
      <c r="BI652" s="50">
        <v>21.141732283464599</v>
      </c>
      <c r="BJ652" s="50">
        <v>11.929133858267701</v>
      </c>
      <c r="BK652" s="357">
        <f t="shared" si="220"/>
        <v>8.7375807000000152E-2</v>
      </c>
      <c r="BL652" s="73">
        <v>36</v>
      </c>
      <c r="BM652" s="107" t="s">
        <v>3771</v>
      </c>
      <c r="BN652" s="46" t="s">
        <v>3891</v>
      </c>
      <c r="BO652" s="74" t="s">
        <v>4730</v>
      </c>
      <c r="BP652" s="74" t="s">
        <v>3907</v>
      </c>
      <c r="BQ652" s="74" t="s">
        <v>4615</v>
      </c>
      <c r="BR652" s="74" t="s">
        <v>2734</v>
      </c>
      <c r="BS652" s="74" t="s">
        <v>4116</v>
      </c>
      <c r="BT652" s="74" t="s">
        <v>5141</v>
      </c>
      <c r="BU652" s="74" t="s">
        <v>5127</v>
      </c>
      <c r="BV652" s="74" t="s">
        <v>4101</v>
      </c>
      <c r="BW652" s="74" t="s">
        <v>3909</v>
      </c>
      <c r="BX652" s="74"/>
      <c r="BY652" s="300"/>
      <c r="BZ652" s="413"/>
      <c r="CA652" s="300"/>
      <c r="CB652" s="413"/>
      <c r="CC652" s="86" t="str">
        <f t="shared" si="221"/>
        <v>MR703 Bead Grip, 18x9, +12mm Offset, 8x170, 130.81mm Centerbore, Matte Black</v>
      </c>
      <c r="CD652" s="74" t="s">
        <v>3719</v>
      </c>
      <c r="CE652" s="74" t="s">
        <v>3720</v>
      </c>
      <c r="CF652" s="74" t="str">
        <f t="shared" si="222"/>
        <v>TRAIL (7XX)</v>
      </c>
    </row>
    <row r="653" spans="1:84" s="36" customFormat="1" ht="15" customHeight="1">
      <c r="A653" s="22">
        <f t="shared" si="218"/>
        <v>651</v>
      </c>
      <c r="B653" s="3" t="s">
        <v>84</v>
      </c>
      <c r="C653" s="408" t="s">
        <v>1247</v>
      </c>
      <c r="D653" s="74" t="s">
        <v>5484</v>
      </c>
      <c r="E653" s="84" t="str">
        <f>CONCATENATE(LEFT(D653,5),VLOOKUP(CONCATENATE(O653,"x",P653),'WHEEL PART NUMBER GUIDE'!$B$9:$C$51,2,FALSE),VLOOKUP(CONCATENATE(Q653, W653), 'WHEEL PART NUMBER GUIDE'!$Q$6:$R$98, 2, FALSE),VLOOKUP(Z653,'WHEEL PART NUMBER GUIDE'!$J$8:$K$54,2, FALSE),IF(V653="N/A",IF(ABS(T653)&lt;10,"0"&amp;ABS(T653),ABS(T653)),CONCATENATE(LEFT(V653,1),RIGHT(V653,1))), G653, H653)</f>
        <v>MR70389087312</v>
      </c>
      <c r="F653" s="84" t="str">
        <f t="shared" si="219"/>
        <v>MR70389087312</v>
      </c>
      <c r="G653" s="83"/>
      <c r="H653" s="83"/>
      <c r="I653" s="81" t="s">
        <v>10630</v>
      </c>
      <c r="J653" s="299">
        <v>46044</v>
      </c>
      <c r="K653" s="78" t="s">
        <v>1230</v>
      </c>
      <c r="L653" s="515">
        <v>480</v>
      </c>
      <c r="M653" s="85">
        <f t="shared" si="198"/>
        <v>480</v>
      </c>
      <c r="N653" s="630"/>
      <c r="O653" s="74">
        <v>18</v>
      </c>
      <c r="P653" s="8">
        <v>9</v>
      </c>
      <c r="Q653" s="408" t="s">
        <v>1700</v>
      </c>
      <c r="R653" s="74">
        <v>8</v>
      </c>
      <c r="S653" s="74">
        <v>170</v>
      </c>
      <c r="T653" s="74">
        <v>12</v>
      </c>
      <c r="U653" s="68">
        <v>5.5</v>
      </c>
      <c r="V653" s="427" t="s">
        <v>85</v>
      </c>
      <c r="W653" s="77">
        <v>130.81</v>
      </c>
      <c r="X653" s="76">
        <v>32.474091219832502</v>
      </c>
      <c r="Y653" s="47">
        <v>3640</v>
      </c>
      <c r="Z653" s="81" t="s">
        <v>5147</v>
      </c>
      <c r="AA653" s="71" t="s">
        <v>173</v>
      </c>
      <c r="AB653" s="47" t="str">
        <f t="shared" si="191"/>
        <v>18x9, 8x170, 12 OS, 3640 lbs</v>
      </c>
      <c r="AC653" s="74" t="s">
        <v>7165</v>
      </c>
      <c r="AD653" s="46" t="str">
        <f>IF(AC653="N/A","None",VLOOKUP(AC653,ACCESSORIES!F:N,9,FALSE))</f>
        <v>Push Thru</v>
      </c>
      <c r="AE653" s="82">
        <f>_xlfn.IFNA(VLOOKUP(AC653,ACCESSORIES!F:J,5,FALSE),"N/A")</f>
        <v>33</v>
      </c>
      <c r="AF653" s="80" t="s">
        <v>85</v>
      </c>
      <c r="AG653" s="80" t="s">
        <v>85</v>
      </c>
      <c r="AH653" s="3" t="s">
        <v>2863</v>
      </c>
      <c r="AI653" s="80" t="s">
        <v>85</v>
      </c>
      <c r="AJ653" s="9" t="str">
        <f>_xlfn.IFNA(VLOOKUP(AI653,ACCESSORIES!F:J,5,FALSE),"N/A")</f>
        <v>N/A</v>
      </c>
      <c r="AK653" s="408" t="s">
        <v>237</v>
      </c>
      <c r="AL653" s="38" t="str">
        <f>_xlfn.IFNA(VLOOKUP(AK653,ACCESSORIES!E:I,5,FALSE),"N/A")</f>
        <v>N/A</v>
      </c>
      <c r="AM653" s="38" t="str">
        <f>_xlfn.IFNA(VLOOKUP(AL653,ACCESSORIES!F:J,5,FALSE),"N/A")</f>
        <v>N/A</v>
      </c>
      <c r="AN653" s="38" t="str">
        <f>_xlfn.IFNA(VLOOKUP(AM653,ACCESSORIES!G:K,5,FALSE),"N/A")</f>
        <v>N/A</v>
      </c>
      <c r="AO653" s="75">
        <v>16.2</v>
      </c>
      <c r="AP653" s="75">
        <v>60</v>
      </c>
      <c r="AQ653" s="74">
        <v>200</v>
      </c>
      <c r="AR653" s="34">
        <v>0</v>
      </c>
      <c r="AS653" s="34">
        <v>0</v>
      </c>
      <c r="AT653" s="34">
        <v>30.5</v>
      </c>
      <c r="AU653" s="34">
        <v>43.8</v>
      </c>
      <c r="AV653" s="34">
        <v>220.6</v>
      </c>
      <c r="AW653" s="34">
        <v>214</v>
      </c>
      <c r="AX653" s="77">
        <v>128.30000000000001</v>
      </c>
      <c r="AY653" s="49">
        <v>106.66</v>
      </c>
      <c r="AZ653" s="49">
        <v>106.66</v>
      </c>
      <c r="BA653" s="49">
        <v>12</v>
      </c>
      <c r="BB653" s="529">
        <f t="shared" si="197"/>
        <v>0.47</v>
      </c>
      <c r="BC653" s="3" t="s">
        <v>85</v>
      </c>
      <c r="BD653" s="412" t="str">
        <f>_xlfn.IFNA(VLOOKUP(BC653,ACCESSORIES!F:J,5,FALSE),"N/A")</f>
        <v>N/A</v>
      </c>
      <c r="BE653" s="3" t="s">
        <v>85</v>
      </c>
      <c r="BF653" s="412" t="str">
        <f>_xlfn.IFNA(VLOOKUP(BE653,ACCESSORIES!F:J,5,FALSE),"N/A")</f>
        <v>N/A</v>
      </c>
      <c r="BG653" s="70">
        <f t="shared" si="217"/>
        <v>36.474091219832502</v>
      </c>
      <c r="BH653" s="50">
        <v>21.141732283464599</v>
      </c>
      <c r="BI653" s="50">
        <v>21.141732283464599</v>
      </c>
      <c r="BJ653" s="50">
        <v>11.929133858267701</v>
      </c>
      <c r="BK653" s="357">
        <f t="shared" si="220"/>
        <v>8.7375807000000152E-2</v>
      </c>
      <c r="BL653" s="73">
        <v>36</v>
      </c>
      <c r="BM653" s="107" t="s">
        <v>3771</v>
      </c>
      <c r="BN653" s="46" t="s">
        <v>3891</v>
      </c>
      <c r="BO653" s="74" t="s">
        <v>4730</v>
      </c>
      <c r="BP653" s="74" t="s">
        <v>3907</v>
      </c>
      <c r="BQ653" s="74" t="s">
        <v>4615</v>
      </c>
      <c r="BR653" s="74" t="s">
        <v>2734</v>
      </c>
      <c r="BS653" s="74" t="s">
        <v>4116</v>
      </c>
      <c r="BT653" s="74" t="s">
        <v>5141</v>
      </c>
      <c r="BU653" s="74" t="s">
        <v>5127</v>
      </c>
      <c r="BV653" s="74" t="s">
        <v>4101</v>
      </c>
      <c r="BW653" s="74" t="s">
        <v>3909</v>
      </c>
      <c r="BX653" s="74"/>
      <c r="BY653" s="300"/>
      <c r="BZ653" s="413"/>
      <c r="CA653" s="300"/>
      <c r="CB653" s="413"/>
      <c r="CC653" s="86" t="str">
        <f t="shared" si="221"/>
        <v>MR703 Bead Grip, 18x9, +12mm Offset, 8x170, 130.81mm Centerbore, Machined - Clear Coat</v>
      </c>
      <c r="CD653" s="74" t="s">
        <v>3719</v>
      </c>
      <c r="CE653" s="74" t="s">
        <v>3720</v>
      </c>
      <c r="CF653" s="74" t="str">
        <f t="shared" si="222"/>
        <v>TRAIL (7XX)</v>
      </c>
    </row>
    <row r="654" spans="1:84" s="36" customFormat="1" ht="15" customHeight="1">
      <c r="A654" s="22">
        <f t="shared" si="218"/>
        <v>652</v>
      </c>
      <c r="B654" s="3" t="s">
        <v>84</v>
      </c>
      <c r="C654" s="408" t="s">
        <v>1247</v>
      </c>
      <c r="D654" s="74" t="s">
        <v>5484</v>
      </c>
      <c r="E654" s="84" t="str">
        <f>CONCATENATE(LEFT(D654,5),VLOOKUP(CONCATENATE(O654,"x",P654),'WHEEL PART NUMBER GUIDE'!$B$9:$C$51,2,FALSE),VLOOKUP(CONCATENATE(Q654, W654), 'WHEEL PART NUMBER GUIDE'!$Q$6:$R$98, 2, FALSE),VLOOKUP(Z654,'WHEEL PART NUMBER GUIDE'!$J$8:$K$54,2, FALSE),IF(V654="N/A",IF(ABS(T654)&lt;10,"0"&amp;ABS(T654),ABS(T654)),CONCATENATE(LEFT(V654,1),RIGHT(V654,1))), G654, H654)</f>
        <v>MR70389088512</v>
      </c>
      <c r="F654" s="84" t="str">
        <f t="shared" si="219"/>
        <v>MR70389088512</v>
      </c>
      <c r="G654" s="83"/>
      <c r="H654" s="83"/>
      <c r="I654" s="81" t="s">
        <v>10631</v>
      </c>
      <c r="J654" s="299">
        <v>46044</v>
      </c>
      <c r="K654" s="78" t="s">
        <v>1230</v>
      </c>
      <c r="L654" s="515">
        <v>480</v>
      </c>
      <c r="M654" s="85">
        <f t="shared" si="198"/>
        <v>480</v>
      </c>
      <c r="N654" s="630"/>
      <c r="O654" s="74">
        <v>18</v>
      </c>
      <c r="P654" s="8">
        <v>9</v>
      </c>
      <c r="Q654" s="408" t="s">
        <v>1701</v>
      </c>
      <c r="R654" s="74">
        <v>8</v>
      </c>
      <c r="S654" s="74">
        <v>180</v>
      </c>
      <c r="T654" s="74">
        <v>12</v>
      </c>
      <c r="U654" s="68">
        <v>5.5</v>
      </c>
      <c r="V654" s="427" t="s">
        <v>85</v>
      </c>
      <c r="W654" s="77">
        <v>130.81</v>
      </c>
      <c r="X654" s="76">
        <v>32.848877065546802</v>
      </c>
      <c r="Y654" s="47">
        <v>3640</v>
      </c>
      <c r="Z654" s="81" t="s">
        <v>2165</v>
      </c>
      <c r="AA654" s="72" t="s">
        <v>2845</v>
      </c>
      <c r="AB654" s="47" t="str">
        <f t="shared" si="191"/>
        <v>18x9, 8x180, 12 OS, 3640 lbs</v>
      </c>
      <c r="AC654" s="74" t="s">
        <v>3944</v>
      </c>
      <c r="AD654" s="46" t="str">
        <f>IF(AC654="N/A","None",VLOOKUP(AC654,ACCESSORIES!F:N,9,FALSE))</f>
        <v>Push Thru</v>
      </c>
      <c r="AE654" s="82">
        <f>_xlfn.IFNA(VLOOKUP(AC654,ACCESSORIES!F:J,5,FALSE),"N/A")</f>
        <v>33</v>
      </c>
      <c r="AF654" s="80" t="s">
        <v>85</v>
      </c>
      <c r="AG654" s="80" t="s">
        <v>85</v>
      </c>
      <c r="AH654" s="3" t="s">
        <v>2863</v>
      </c>
      <c r="AI654" s="80" t="s">
        <v>85</v>
      </c>
      <c r="AJ654" s="9" t="str">
        <f>_xlfn.IFNA(VLOOKUP(AI654,ACCESSORIES!F:J,5,FALSE),"N/A")</f>
        <v>N/A</v>
      </c>
      <c r="AK654" s="408" t="s">
        <v>237</v>
      </c>
      <c r="AL654" s="38" t="str">
        <f>_xlfn.IFNA(VLOOKUP(AK654,ACCESSORIES!E:I,5,FALSE),"N/A")</f>
        <v>N/A</v>
      </c>
      <c r="AM654" s="38" t="str">
        <f>_xlfn.IFNA(VLOOKUP(AL654,ACCESSORIES!F:J,5,FALSE),"N/A")</f>
        <v>N/A</v>
      </c>
      <c r="AN654" s="38" t="str">
        <f>_xlfn.IFNA(VLOOKUP(AM654,ACCESSORIES!G:K,5,FALSE),"N/A")</f>
        <v>N/A</v>
      </c>
      <c r="AO654" s="75">
        <v>16.2</v>
      </c>
      <c r="AP654" s="75">
        <v>60</v>
      </c>
      <c r="AQ654" s="74">
        <v>210</v>
      </c>
      <c r="AR654" s="34">
        <v>0</v>
      </c>
      <c r="AS654" s="34">
        <v>0</v>
      </c>
      <c r="AT654" s="34">
        <v>30.4</v>
      </c>
      <c r="AU654" s="34">
        <v>43.6</v>
      </c>
      <c r="AV654" s="34">
        <v>220.6</v>
      </c>
      <c r="AW654" s="34">
        <v>214</v>
      </c>
      <c r="AX654" s="77">
        <v>126.2</v>
      </c>
      <c r="AY654" s="49">
        <v>91</v>
      </c>
      <c r="AZ654" s="49">
        <v>91</v>
      </c>
      <c r="BA654" s="49">
        <v>12</v>
      </c>
      <c r="BB654" s="529">
        <f t="shared" si="197"/>
        <v>0.47</v>
      </c>
      <c r="BC654" s="3" t="s">
        <v>85</v>
      </c>
      <c r="BD654" s="412" t="str">
        <f>_xlfn.IFNA(VLOOKUP(BC654,ACCESSORIES!F:J,5,FALSE),"N/A")</f>
        <v>N/A</v>
      </c>
      <c r="BE654" s="3" t="s">
        <v>85</v>
      </c>
      <c r="BF654" s="412" t="str">
        <f>_xlfn.IFNA(VLOOKUP(BE654,ACCESSORIES!F:J,5,FALSE),"N/A")</f>
        <v>N/A</v>
      </c>
      <c r="BG654" s="70">
        <f t="shared" si="217"/>
        <v>36.848877065546802</v>
      </c>
      <c r="BH654" s="50">
        <v>21.141732283464599</v>
      </c>
      <c r="BI654" s="50">
        <v>21.141732283464599</v>
      </c>
      <c r="BJ654" s="50">
        <v>11.929133858267701</v>
      </c>
      <c r="BK654" s="357">
        <f t="shared" si="220"/>
        <v>8.7375807000000152E-2</v>
      </c>
      <c r="BL654" s="73">
        <v>36</v>
      </c>
      <c r="BM654" s="107" t="s">
        <v>3771</v>
      </c>
      <c r="BN654" s="46" t="s">
        <v>3891</v>
      </c>
      <c r="BO654" s="74" t="s">
        <v>4730</v>
      </c>
      <c r="BP654" s="74" t="s">
        <v>3907</v>
      </c>
      <c r="BQ654" s="74" t="s">
        <v>4615</v>
      </c>
      <c r="BR654" s="74" t="s">
        <v>2734</v>
      </c>
      <c r="BS654" s="74" t="s">
        <v>4116</v>
      </c>
      <c r="BT654" s="74" t="s">
        <v>5141</v>
      </c>
      <c r="BU654" s="74" t="s">
        <v>5127</v>
      </c>
      <c r="BV654" s="74" t="s">
        <v>4101</v>
      </c>
      <c r="BW654" s="74" t="s">
        <v>3909</v>
      </c>
      <c r="BX654" s="74"/>
      <c r="BY654" s="300"/>
      <c r="BZ654" s="413"/>
      <c r="CA654" s="300"/>
      <c r="CB654" s="413"/>
      <c r="CC654" s="86" t="str">
        <f t="shared" si="221"/>
        <v>MR703 Bead Grip, 18x9, +12mm Offset, 8x180, 130.81mm Centerbore, Matte Black</v>
      </c>
      <c r="CD654" s="74" t="s">
        <v>3719</v>
      </c>
      <c r="CE654" s="74" t="s">
        <v>3720</v>
      </c>
      <c r="CF654" s="74" t="str">
        <f t="shared" si="222"/>
        <v>TRAIL (7XX)</v>
      </c>
    </row>
    <row r="655" spans="1:84" s="36" customFormat="1" ht="15" customHeight="1">
      <c r="A655" s="22">
        <f t="shared" si="218"/>
        <v>653</v>
      </c>
      <c r="B655" s="3" t="s">
        <v>84</v>
      </c>
      <c r="C655" s="408" t="s">
        <v>1247</v>
      </c>
      <c r="D655" s="74" t="s">
        <v>5484</v>
      </c>
      <c r="E655" s="84" t="str">
        <f>CONCATENATE(LEFT(D655,5),VLOOKUP(CONCATENATE(O655,"x",P655),'WHEEL PART NUMBER GUIDE'!$B$9:$C$51,2,FALSE),VLOOKUP(CONCATENATE(Q655, W655), 'WHEEL PART NUMBER GUIDE'!$Q$6:$R$98, 2, FALSE),VLOOKUP(Z655,'WHEEL PART NUMBER GUIDE'!$J$8:$K$54,2, FALSE),IF(V655="N/A",IF(ABS(T655)&lt;10,"0"&amp;ABS(T655),ABS(T655)),CONCATENATE(LEFT(V655,1),RIGHT(V655,1))), G655, H655)</f>
        <v>MR70389088312</v>
      </c>
      <c r="F655" s="84" t="str">
        <f t="shared" si="219"/>
        <v>MR70389088312</v>
      </c>
      <c r="G655" s="83"/>
      <c r="H655" s="83"/>
      <c r="I655" s="81" t="s">
        <v>10632</v>
      </c>
      <c r="J655" s="299">
        <v>46044</v>
      </c>
      <c r="K655" s="78" t="s">
        <v>1230</v>
      </c>
      <c r="L655" s="515">
        <v>480</v>
      </c>
      <c r="M655" s="85">
        <f t="shared" si="198"/>
        <v>480</v>
      </c>
      <c r="N655" s="630"/>
      <c r="O655" s="74">
        <v>18</v>
      </c>
      <c r="P655" s="8">
        <v>9</v>
      </c>
      <c r="Q655" s="408" t="s">
        <v>1701</v>
      </c>
      <c r="R655" s="74">
        <v>8</v>
      </c>
      <c r="S655" s="74">
        <v>180</v>
      </c>
      <c r="T655" s="74">
        <v>12</v>
      </c>
      <c r="U655" s="68">
        <v>5.5</v>
      </c>
      <c r="V655" s="427" t="s">
        <v>85</v>
      </c>
      <c r="W655" s="77">
        <v>130.81</v>
      </c>
      <c r="X655" s="76">
        <v>32.474091219832502</v>
      </c>
      <c r="Y655" s="47">
        <v>3640</v>
      </c>
      <c r="Z655" s="81" t="s">
        <v>5147</v>
      </c>
      <c r="AA655" s="71" t="s">
        <v>173</v>
      </c>
      <c r="AB655" s="47" t="str">
        <f t="shared" si="191"/>
        <v>18x9, 8x180, 12 OS, 3640 lbs</v>
      </c>
      <c r="AC655" s="74" t="s">
        <v>7164</v>
      </c>
      <c r="AD655" s="46" t="str">
        <f>IF(AC655="N/A","None",VLOOKUP(AC655,ACCESSORIES!F:N,9,FALSE))</f>
        <v>Push Thru</v>
      </c>
      <c r="AE655" s="82">
        <f>_xlfn.IFNA(VLOOKUP(AC655,ACCESSORIES!F:J,5,FALSE),"N/A")</f>
        <v>33</v>
      </c>
      <c r="AF655" s="80" t="s">
        <v>85</v>
      </c>
      <c r="AG655" s="80" t="s">
        <v>85</v>
      </c>
      <c r="AH655" s="3" t="s">
        <v>2863</v>
      </c>
      <c r="AI655" s="80" t="s">
        <v>85</v>
      </c>
      <c r="AJ655" s="9" t="str">
        <f>_xlfn.IFNA(VLOOKUP(AI655,ACCESSORIES!F:J,5,FALSE),"N/A")</f>
        <v>N/A</v>
      </c>
      <c r="AK655" s="408" t="s">
        <v>237</v>
      </c>
      <c r="AL655" s="38" t="str">
        <f>_xlfn.IFNA(VLOOKUP(AK655,ACCESSORIES!E:I,5,FALSE),"N/A")</f>
        <v>N/A</v>
      </c>
      <c r="AM655" s="38" t="str">
        <f>_xlfn.IFNA(VLOOKUP(AL655,ACCESSORIES!F:J,5,FALSE),"N/A")</f>
        <v>N/A</v>
      </c>
      <c r="AN655" s="38" t="str">
        <f>_xlfn.IFNA(VLOOKUP(AM655,ACCESSORIES!G:K,5,FALSE),"N/A")</f>
        <v>N/A</v>
      </c>
      <c r="AO655" s="75">
        <v>16.2</v>
      </c>
      <c r="AP655" s="75">
        <v>60</v>
      </c>
      <c r="AQ655" s="74">
        <v>210</v>
      </c>
      <c r="AR655" s="34">
        <v>0</v>
      </c>
      <c r="AS655" s="34">
        <v>0</v>
      </c>
      <c r="AT655" s="34">
        <v>30.4</v>
      </c>
      <c r="AU655" s="34">
        <v>43.6</v>
      </c>
      <c r="AV655" s="34">
        <v>220.6</v>
      </c>
      <c r="AW655" s="34">
        <v>214</v>
      </c>
      <c r="AX655" s="77">
        <v>126.2</v>
      </c>
      <c r="AY655" s="49">
        <v>91</v>
      </c>
      <c r="AZ655" s="49">
        <v>91</v>
      </c>
      <c r="BA655" s="49">
        <v>12</v>
      </c>
      <c r="BB655" s="529">
        <f t="shared" si="197"/>
        <v>0.47</v>
      </c>
      <c r="BC655" s="3" t="s">
        <v>85</v>
      </c>
      <c r="BD655" s="412" t="str">
        <f>_xlfn.IFNA(VLOOKUP(BC655,ACCESSORIES!F:J,5,FALSE),"N/A")</f>
        <v>N/A</v>
      </c>
      <c r="BE655" s="3" t="s">
        <v>85</v>
      </c>
      <c r="BF655" s="412" t="str">
        <f>_xlfn.IFNA(VLOOKUP(BE655,ACCESSORIES!F:J,5,FALSE),"N/A")</f>
        <v>N/A</v>
      </c>
      <c r="BG655" s="70">
        <f t="shared" si="217"/>
        <v>36.474091219832502</v>
      </c>
      <c r="BH655" s="50">
        <v>21.141732283464599</v>
      </c>
      <c r="BI655" s="50">
        <v>21.141732283464599</v>
      </c>
      <c r="BJ655" s="50">
        <v>11.929133858267701</v>
      </c>
      <c r="BK655" s="357">
        <f t="shared" si="220"/>
        <v>8.7375807000000152E-2</v>
      </c>
      <c r="BL655" s="73">
        <v>36</v>
      </c>
      <c r="BM655" s="107" t="s">
        <v>3771</v>
      </c>
      <c r="BN655" s="46" t="s">
        <v>3891</v>
      </c>
      <c r="BO655" s="74" t="s">
        <v>4730</v>
      </c>
      <c r="BP655" s="74" t="s">
        <v>3907</v>
      </c>
      <c r="BQ655" s="74" t="s">
        <v>4615</v>
      </c>
      <c r="BR655" s="74" t="s">
        <v>2734</v>
      </c>
      <c r="BS655" s="74" t="s">
        <v>4116</v>
      </c>
      <c r="BT655" s="74" t="s">
        <v>5141</v>
      </c>
      <c r="BU655" s="74" t="s">
        <v>5127</v>
      </c>
      <c r="BV655" s="74" t="s">
        <v>4101</v>
      </c>
      <c r="BW655" s="74" t="s">
        <v>3909</v>
      </c>
      <c r="BX655" s="74"/>
      <c r="BY655" s="300"/>
      <c r="BZ655" s="413"/>
      <c r="CA655" s="300"/>
      <c r="CB655" s="413"/>
      <c r="CC655" s="86" t="str">
        <f t="shared" si="221"/>
        <v>MR703 Bead Grip, 18x9, +12mm Offset, 8x180, 130.81mm Centerbore, Machined - Clear Coat</v>
      </c>
      <c r="CD655" s="74" t="s">
        <v>3719</v>
      </c>
      <c r="CE655" s="74" t="s">
        <v>3720</v>
      </c>
      <c r="CF655" s="74" t="str">
        <f t="shared" si="222"/>
        <v>TRAIL (7XX)</v>
      </c>
    </row>
    <row r="656" spans="1:84" s="537" customFormat="1" ht="15" customHeight="1">
      <c r="A656" s="507">
        <f t="shared" si="218"/>
        <v>654</v>
      </c>
      <c r="B656" s="507" t="s">
        <v>84</v>
      </c>
      <c r="C656" s="508" t="s">
        <v>1247</v>
      </c>
      <c r="D656" s="509" t="s">
        <v>5484</v>
      </c>
      <c r="E656" s="510" t="str">
        <f>CONCATENATE(LEFT(D656,5),VLOOKUP(CONCATENATE(O656,"x",P656),'WHEEL PART NUMBER GUIDE'!$B$9:$C$51,2,FALSE),VLOOKUP(CONCATENATE(Q656, W656), 'WHEEL PART NUMBER GUIDE'!$Q$6:$R$98, 2, FALSE),VLOOKUP(Z656,'WHEEL PART NUMBER GUIDE'!$J$8:$K$54,2, FALSE),IF(V656="N/A",IF(ABS(T656)&lt;10,"0"&amp;ABS(T656),ABS(T656)),CONCATENATE(LEFT(V656,1),RIGHT(V656,1))), G656, H656)</f>
        <v>MR70329050512N</v>
      </c>
      <c r="F656" s="510" t="str">
        <f t="shared" si="219"/>
        <v>MR70329050512N</v>
      </c>
      <c r="G656" s="511" t="s">
        <v>2095</v>
      </c>
      <c r="H656" s="511"/>
      <c r="I656" s="512" t="s">
        <v>10633</v>
      </c>
      <c r="J656" s="513">
        <v>46044</v>
      </c>
      <c r="K656" s="78" t="s">
        <v>1230</v>
      </c>
      <c r="L656" s="515">
        <v>520</v>
      </c>
      <c r="M656" s="85">
        <f t="shared" si="198"/>
        <v>520</v>
      </c>
      <c r="N656" s="630"/>
      <c r="O656" s="509">
        <v>20</v>
      </c>
      <c r="P656" s="516">
        <v>9</v>
      </c>
      <c r="Q656" s="508" t="s">
        <v>1692</v>
      </c>
      <c r="R656" s="509">
        <v>5</v>
      </c>
      <c r="S656" s="509">
        <v>5</v>
      </c>
      <c r="T656" s="509">
        <v>-12</v>
      </c>
      <c r="U656" s="517">
        <v>4.45</v>
      </c>
      <c r="V656" s="518" t="s">
        <v>85</v>
      </c>
      <c r="W656" s="517">
        <v>71.5</v>
      </c>
      <c r="X656" s="519">
        <v>36.817197784874601</v>
      </c>
      <c r="Y656" s="520">
        <v>2650</v>
      </c>
      <c r="Z656" s="512" t="s">
        <v>2165</v>
      </c>
      <c r="AA656" s="521" t="s">
        <v>2845</v>
      </c>
      <c r="AB656" s="520" t="str">
        <f t="shared" si="191"/>
        <v>20x9, 5x5, -12 OS, 2650 lbs</v>
      </c>
      <c r="AC656" s="509" t="s">
        <v>3940</v>
      </c>
      <c r="AD656" s="522" t="str">
        <f>IF(AC656="N/A","None",VLOOKUP(AC656,ACCESSORIES!F:N,9,FALSE))</f>
        <v>Snap In</v>
      </c>
      <c r="AE656" s="523">
        <f>_xlfn.IFNA(VLOOKUP(AC656,ACCESSORIES!F:J,5,FALSE),"N/A")</f>
        <v>22</v>
      </c>
      <c r="AF656" s="524" t="s">
        <v>85</v>
      </c>
      <c r="AG656" s="524" t="s">
        <v>85</v>
      </c>
      <c r="AH656" s="524" t="s">
        <v>85</v>
      </c>
      <c r="AI656" s="524" t="s">
        <v>85</v>
      </c>
      <c r="AJ656" s="525" t="str">
        <f>_xlfn.IFNA(VLOOKUP(AI656,ACCESSORIES!F:J,5,FALSE),"N/A")</f>
        <v>N/A</v>
      </c>
      <c r="AK656" s="508" t="s">
        <v>237</v>
      </c>
      <c r="AL656" s="526" t="str">
        <f>_xlfn.IFNA(VLOOKUP(AK656,ACCESSORIES!E:I,5,FALSE),"N/A")</f>
        <v>N/A</v>
      </c>
      <c r="AM656" s="526" t="str">
        <f>_xlfn.IFNA(VLOOKUP(AL656,ACCESSORIES!F:J,5,FALSE),"N/A")</f>
        <v>N/A</v>
      </c>
      <c r="AN656" s="526" t="str">
        <f>_xlfn.IFNA(VLOOKUP(AM656,ACCESSORIES!G:K,5,FALSE),"N/A")</f>
        <v>N/A</v>
      </c>
      <c r="AO656" s="509">
        <v>16.2</v>
      </c>
      <c r="AP656" s="509">
        <v>60</v>
      </c>
      <c r="AQ656" s="509">
        <v>160</v>
      </c>
      <c r="AR656" s="527">
        <v>18.3</v>
      </c>
      <c r="AS656" s="527">
        <v>36.700000000000003</v>
      </c>
      <c r="AT656" s="527">
        <v>63.4</v>
      </c>
      <c r="AU656" s="527">
        <v>73.099999999999994</v>
      </c>
      <c r="AV656" s="527">
        <v>248.5</v>
      </c>
      <c r="AW656" s="527">
        <v>243.9</v>
      </c>
      <c r="AX656" s="517">
        <v>71.5</v>
      </c>
      <c r="AY656" s="528">
        <v>59</v>
      </c>
      <c r="AZ656" s="528">
        <v>59</v>
      </c>
      <c r="BA656" s="49">
        <v>12</v>
      </c>
      <c r="BB656" s="529">
        <f t="shared" si="197"/>
        <v>0.47</v>
      </c>
      <c r="BC656" s="507" t="s">
        <v>85</v>
      </c>
      <c r="BD656" s="530" t="str">
        <f>_xlfn.IFNA(VLOOKUP(BC656,ACCESSORIES!F:J,5,FALSE),"N/A")</f>
        <v>N/A</v>
      </c>
      <c r="BE656" s="507" t="s">
        <v>85</v>
      </c>
      <c r="BF656" s="530" t="str">
        <f>_xlfn.IFNA(VLOOKUP(BE656,ACCESSORIES!F:J,5,FALSE),"N/A")</f>
        <v>N/A</v>
      </c>
      <c r="BG656" s="70">
        <f t="shared" si="217"/>
        <v>40.817197784874601</v>
      </c>
      <c r="BH656" s="50">
        <v>23.228346456692901</v>
      </c>
      <c r="BI656" s="50">
        <v>23.228346456692901</v>
      </c>
      <c r="BJ656" s="50">
        <v>11.771653543307099</v>
      </c>
      <c r="BK656" s="531">
        <f t="shared" si="220"/>
        <v>0.10408189999999996</v>
      </c>
      <c r="BL656" s="591">
        <v>24</v>
      </c>
      <c r="BM656" s="533" t="s">
        <v>3771</v>
      </c>
      <c r="BN656" s="522" t="s">
        <v>3891</v>
      </c>
      <c r="BO656" s="509" t="s">
        <v>4730</v>
      </c>
      <c r="BP656" s="509" t="s">
        <v>3907</v>
      </c>
      <c r="BQ656" s="509" t="s">
        <v>4615</v>
      </c>
      <c r="BR656" s="509" t="s">
        <v>2734</v>
      </c>
      <c r="BS656" s="509" t="s">
        <v>4116</v>
      </c>
      <c r="BT656" s="509" t="s">
        <v>5141</v>
      </c>
      <c r="BU656" s="509" t="s">
        <v>5127</v>
      </c>
      <c r="BV656" s="509" t="s">
        <v>4101</v>
      </c>
      <c r="BW656" s="509" t="s">
        <v>3909</v>
      </c>
      <c r="BX656" s="509"/>
      <c r="BY656" s="534"/>
      <c r="BZ656" s="535"/>
      <c r="CA656" s="534"/>
      <c r="CB656" s="535"/>
      <c r="CC656" s="536" t="str">
        <f t="shared" si="221"/>
        <v>MR703 Bead Grip, 20x9, -12mm Offset, 5x5, 71.5mm Centerbore, Matte Black</v>
      </c>
      <c r="CD656" s="509" t="s">
        <v>3719</v>
      </c>
      <c r="CE656" s="509" t="s">
        <v>3720</v>
      </c>
      <c r="CF656" s="509" t="str">
        <f t="shared" si="222"/>
        <v>TRAIL (7XX)</v>
      </c>
    </row>
    <row r="657" spans="1:84" s="537" customFormat="1" ht="15" customHeight="1">
      <c r="A657" s="507">
        <f t="shared" si="218"/>
        <v>655</v>
      </c>
      <c r="B657" s="507" t="s">
        <v>84</v>
      </c>
      <c r="C657" s="508" t="s">
        <v>1247</v>
      </c>
      <c r="D657" s="509" t="s">
        <v>5484</v>
      </c>
      <c r="E657" s="510" t="str">
        <f>CONCATENATE(LEFT(D657,5),VLOOKUP(CONCATENATE(O657,"x",P657),'WHEEL PART NUMBER GUIDE'!$B$9:$C$51,2,FALSE),VLOOKUP(CONCATENATE(Q657, W657), 'WHEEL PART NUMBER GUIDE'!$Q$6:$R$98, 2, FALSE),VLOOKUP(Z657,'WHEEL PART NUMBER GUIDE'!$J$8:$K$54,2, FALSE),IF(V657="N/A",IF(ABS(T657)&lt;10,"0"&amp;ABS(T657),ABS(T657)),CONCATENATE(LEFT(V657,1),RIGHT(V657,1))), G657, H657)</f>
        <v>MR70329050312N</v>
      </c>
      <c r="F657" s="510" t="str">
        <f t="shared" si="219"/>
        <v>MR70329050312N</v>
      </c>
      <c r="G657" s="511" t="s">
        <v>2095</v>
      </c>
      <c r="H657" s="511"/>
      <c r="I657" s="512" t="s">
        <v>10634</v>
      </c>
      <c r="J657" s="513">
        <v>46044</v>
      </c>
      <c r="K657" s="78" t="s">
        <v>1230</v>
      </c>
      <c r="L657" s="515">
        <v>520</v>
      </c>
      <c r="M657" s="85">
        <f t="shared" si="198"/>
        <v>520</v>
      </c>
      <c r="N657" s="630"/>
      <c r="O657" s="509">
        <v>20</v>
      </c>
      <c r="P657" s="516">
        <v>9</v>
      </c>
      <c r="Q657" s="508" t="s">
        <v>1692</v>
      </c>
      <c r="R657" s="509">
        <v>5</v>
      </c>
      <c r="S657" s="509">
        <v>5</v>
      </c>
      <c r="T657" s="509">
        <v>-12</v>
      </c>
      <c r="U657" s="517">
        <v>4.45</v>
      </c>
      <c r="V657" s="518" t="s">
        <v>85</v>
      </c>
      <c r="W657" s="517">
        <v>71.5</v>
      </c>
      <c r="X657" s="519">
        <v>36.420365712941802</v>
      </c>
      <c r="Y657" s="520">
        <v>2650</v>
      </c>
      <c r="Z657" s="512" t="s">
        <v>5147</v>
      </c>
      <c r="AA657" s="538" t="s">
        <v>173</v>
      </c>
      <c r="AB657" s="520" t="str">
        <f t="shared" si="191"/>
        <v>20x9, 5x5, -12 OS, 2650 lbs</v>
      </c>
      <c r="AC657" s="509" t="s">
        <v>7162</v>
      </c>
      <c r="AD657" s="522" t="str">
        <f>IF(AC657="N/A","None",VLOOKUP(AC657,ACCESSORIES!F:N,9,FALSE))</f>
        <v>Snap In</v>
      </c>
      <c r="AE657" s="523">
        <f>_xlfn.IFNA(VLOOKUP(AC657,ACCESSORIES!F:J,5,FALSE),"N/A")</f>
        <v>22</v>
      </c>
      <c r="AF657" s="524" t="s">
        <v>85</v>
      </c>
      <c r="AG657" s="524" t="s">
        <v>85</v>
      </c>
      <c r="AH657" s="524" t="s">
        <v>85</v>
      </c>
      <c r="AI657" s="524" t="s">
        <v>85</v>
      </c>
      <c r="AJ657" s="525" t="str">
        <f>_xlfn.IFNA(VLOOKUP(AI657,ACCESSORIES!F:J,5,FALSE),"N/A")</f>
        <v>N/A</v>
      </c>
      <c r="AK657" s="508" t="s">
        <v>237</v>
      </c>
      <c r="AL657" s="526" t="str">
        <f>_xlfn.IFNA(VLOOKUP(AK657,ACCESSORIES!E:I,5,FALSE),"N/A")</f>
        <v>N/A</v>
      </c>
      <c r="AM657" s="526" t="str">
        <f>_xlfn.IFNA(VLOOKUP(AL657,ACCESSORIES!F:J,5,FALSE),"N/A")</f>
        <v>N/A</v>
      </c>
      <c r="AN657" s="526" t="str">
        <f>_xlfn.IFNA(VLOOKUP(AM657,ACCESSORIES!G:K,5,FALSE),"N/A")</f>
        <v>N/A</v>
      </c>
      <c r="AO657" s="509">
        <v>16.2</v>
      </c>
      <c r="AP657" s="509">
        <v>60</v>
      </c>
      <c r="AQ657" s="509">
        <v>160</v>
      </c>
      <c r="AR657" s="527">
        <v>18.3</v>
      </c>
      <c r="AS657" s="527">
        <v>36.700000000000003</v>
      </c>
      <c r="AT657" s="527">
        <v>63.4</v>
      </c>
      <c r="AU657" s="527">
        <v>73.099999999999994</v>
      </c>
      <c r="AV657" s="527">
        <v>248.5</v>
      </c>
      <c r="AW657" s="527">
        <v>243.9</v>
      </c>
      <c r="AX657" s="517">
        <v>71.5</v>
      </c>
      <c r="AY657" s="528">
        <v>59</v>
      </c>
      <c r="AZ657" s="528">
        <v>59</v>
      </c>
      <c r="BA657" s="49">
        <v>12</v>
      </c>
      <c r="BB657" s="529">
        <f t="shared" si="197"/>
        <v>0.47</v>
      </c>
      <c r="BC657" s="507" t="s">
        <v>85</v>
      </c>
      <c r="BD657" s="530" t="str">
        <f>_xlfn.IFNA(VLOOKUP(BC657,ACCESSORIES!F:J,5,FALSE),"N/A")</f>
        <v>N/A</v>
      </c>
      <c r="BE657" s="507" t="s">
        <v>85</v>
      </c>
      <c r="BF657" s="530" t="str">
        <f>_xlfn.IFNA(VLOOKUP(BE657,ACCESSORIES!F:J,5,FALSE),"N/A")</f>
        <v>N/A</v>
      </c>
      <c r="BG657" s="70">
        <f t="shared" si="217"/>
        <v>40.420365712941802</v>
      </c>
      <c r="BH657" s="50">
        <v>23.228346456692901</v>
      </c>
      <c r="BI657" s="50">
        <v>23.228346456692901</v>
      </c>
      <c r="BJ657" s="50">
        <v>11.771653543307099</v>
      </c>
      <c r="BK657" s="531">
        <f t="shared" si="220"/>
        <v>0.10408189999999996</v>
      </c>
      <c r="BL657" s="591">
        <v>24</v>
      </c>
      <c r="BM657" s="533" t="s">
        <v>3771</v>
      </c>
      <c r="BN657" s="522" t="s">
        <v>3891</v>
      </c>
      <c r="BO657" s="509" t="s">
        <v>4730</v>
      </c>
      <c r="BP657" s="509" t="s">
        <v>3907</v>
      </c>
      <c r="BQ657" s="509" t="s">
        <v>4615</v>
      </c>
      <c r="BR657" s="509" t="s">
        <v>2734</v>
      </c>
      <c r="BS657" s="509" t="s">
        <v>4116</v>
      </c>
      <c r="BT657" s="509" t="s">
        <v>5141</v>
      </c>
      <c r="BU657" s="509" t="s">
        <v>5127</v>
      </c>
      <c r="BV657" s="509" t="s">
        <v>4101</v>
      </c>
      <c r="BW657" s="509" t="s">
        <v>3909</v>
      </c>
      <c r="BX657" s="509"/>
      <c r="BY657" s="534"/>
      <c r="BZ657" s="535"/>
      <c r="CA657" s="534"/>
      <c r="CB657" s="535"/>
      <c r="CC657" s="536" t="str">
        <f t="shared" si="221"/>
        <v>MR703 Bead Grip, 20x9, -12mm Offset, 5x5, 71.5mm Centerbore, Machined - Clear Coat</v>
      </c>
      <c r="CD657" s="509" t="s">
        <v>3719</v>
      </c>
      <c r="CE657" s="509" t="s">
        <v>3720</v>
      </c>
      <c r="CF657" s="509" t="str">
        <f t="shared" si="222"/>
        <v>TRAIL (7XX)</v>
      </c>
    </row>
    <row r="658" spans="1:84" s="36" customFormat="1" ht="15" customHeight="1">
      <c r="A658" s="22">
        <f t="shared" si="218"/>
        <v>656</v>
      </c>
      <c r="B658" s="3" t="s">
        <v>84</v>
      </c>
      <c r="C658" s="408" t="s">
        <v>1247</v>
      </c>
      <c r="D658" s="74" t="s">
        <v>5484</v>
      </c>
      <c r="E658" s="84" t="str">
        <f>CONCATENATE(LEFT(D658,5),VLOOKUP(CONCATENATE(O658,"x",P658),'WHEEL PART NUMBER GUIDE'!$B$9:$C$51,2,FALSE),VLOOKUP(CONCATENATE(Q658, W658), 'WHEEL PART NUMBER GUIDE'!$Q$6:$R$98, 2, FALSE),VLOOKUP(Z658,'WHEEL PART NUMBER GUIDE'!$J$8:$K$54,2, FALSE),IF(V658="N/A",IF(ABS(T658)&lt;10,"0"&amp;ABS(T658),ABS(T658)),CONCATENATE(LEFT(V658,1),RIGHT(V658,1))), G658, H658)</f>
        <v>MR70329060500</v>
      </c>
      <c r="F658" s="84" t="str">
        <f t="shared" si="219"/>
        <v>MR70329060500</v>
      </c>
      <c r="G658" s="83"/>
      <c r="H658" s="83"/>
      <c r="I658" s="81" t="s">
        <v>10635</v>
      </c>
      <c r="J658" s="299">
        <v>46044</v>
      </c>
      <c r="K658" s="78" t="s">
        <v>1230</v>
      </c>
      <c r="L658" s="515">
        <v>520</v>
      </c>
      <c r="M658" s="85">
        <f t="shared" si="198"/>
        <v>520</v>
      </c>
      <c r="N658" s="630"/>
      <c r="O658" s="74">
        <v>20</v>
      </c>
      <c r="P658" s="8">
        <v>9</v>
      </c>
      <c r="Q658" s="408" t="s">
        <v>1089</v>
      </c>
      <c r="R658" s="74">
        <v>6</v>
      </c>
      <c r="S658" s="74">
        <v>5.5</v>
      </c>
      <c r="T658" s="74">
        <v>0</v>
      </c>
      <c r="U658" s="68">
        <v>5</v>
      </c>
      <c r="V658" s="427" t="s">
        <v>85</v>
      </c>
      <c r="W658" s="77">
        <v>106.25</v>
      </c>
      <c r="X658" s="76">
        <v>36.817197784874601</v>
      </c>
      <c r="Y658" s="47">
        <v>2650</v>
      </c>
      <c r="Z658" s="81" t="s">
        <v>2165</v>
      </c>
      <c r="AA658" s="72" t="s">
        <v>2845</v>
      </c>
      <c r="AB658" s="47" t="str">
        <f t="shared" si="191"/>
        <v>20x9, 6x5.5, 0 OS, 2650 lbs</v>
      </c>
      <c r="AC658" s="74" t="s">
        <v>3941</v>
      </c>
      <c r="AD658" s="46" t="str">
        <f>IF(AC658="N/A","None",VLOOKUP(AC658,ACCESSORIES!F:N,9,FALSE))</f>
        <v>Snap In</v>
      </c>
      <c r="AE658" s="82">
        <f>_xlfn.IFNA(VLOOKUP(AC658,ACCESSORIES!F:J,5,FALSE),"N/A")</f>
        <v>22</v>
      </c>
      <c r="AF658" s="80" t="s">
        <v>85</v>
      </c>
      <c r="AG658" s="80" t="s">
        <v>85</v>
      </c>
      <c r="AH658" s="80" t="s">
        <v>85</v>
      </c>
      <c r="AI658" s="80" t="s">
        <v>85</v>
      </c>
      <c r="AJ658" s="9" t="str">
        <f>_xlfn.IFNA(VLOOKUP(AI658,ACCESSORIES!F:J,5,FALSE),"N/A")</f>
        <v>N/A</v>
      </c>
      <c r="AK658" s="408" t="s">
        <v>236</v>
      </c>
      <c r="AL658" s="74" t="s">
        <v>1649</v>
      </c>
      <c r="AM658" s="38">
        <f>_xlfn.IFNA(VLOOKUP(AL658,ACCESSORIES!F:J,5,FALSE),"N/A")</f>
        <v>2.75</v>
      </c>
      <c r="AN658" s="3">
        <v>78.3</v>
      </c>
      <c r="AO658" s="75">
        <v>16.2</v>
      </c>
      <c r="AP658" s="75">
        <v>60</v>
      </c>
      <c r="AQ658" s="74">
        <v>175</v>
      </c>
      <c r="AR658" s="34">
        <v>4.8</v>
      </c>
      <c r="AS658" s="34">
        <v>24</v>
      </c>
      <c r="AT658" s="34">
        <v>51.4</v>
      </c>
      <c r="AU658" s="34">
        <v>61.1</v>
      </c>
      <c r="AV658" s="34">
        <v>247.4</v>
      </c>
      <c r="AW658" s="34">
        <v>242.6</v>
      </c>
      <c r="AX658" s="384">
        <v>103.32</v>
      </c>
      <c r="AY658" s="49">
        <v>39</v>
      </c>
      <c r="AZ658" s="49">
        <v>47</v>
      </c>
      <c r="BA658" s="49">
        <v>12</v>
      </c>
      <c r="BB658" s="529">
        <f t="shared" si="197"/>
        <v>0.47</v>
      </c>
      <c r="BC658" s="3" t="s">
        <v>85</v>
      </c>
      <c r="BD658" s="412" t="str">
        <f>_xlfn.IFNA(VLOOKUP(BC658,ACCESSORIES!F:J,5,FALSE),"N/A")</f>
        <v>N/A</v>
      </c>
      <c r="BE658" s="3" t="s">
        <v>85</v>
      </c>
      <c r="BF658" s="412" t="str">
        <f>_xlfn.IFNA(VLOOKUP(BE658,ACCESSORIES!F:J,5,FALSE),"N/A")</f>
        <v>N/A</v>
      </c>
      <c r="BG658" s="70">
        <f t="shared" si="217"/>
        <v>40.817197784874601</v>
      </c>
      <c r="BH658" s="50">
        <v>23.228346456692901</v>
      </c>
      <c r="BI658" s="50">
        <v>23.228346456692901</v>
      </c>
      <c r="BJ658" s="50">
        <v>11.771653543307099</v>
      </c>
      <c r="BK658" s="357">
        <f t="shared" si="220"/>
        <v>0.10408189999999996</v>
      </c>
      <c r="BL658" s="591">
        <v>24</v>
      </c>
      <c r="BM658" s="107" t="s">
        <v>3771</v>
      </c>
      <c r="BN658" s="46" t="s">
        <v>3891</v>
      </c>
      <c r="BO658" s="74" t="s">
        <v>4730</v>
      </c>
      <c r="BP658" s="74" t="s">
        <v>3907</v>
      </c>
      <c r="BQ658" s="74" t="s">
        <v>4615</v>
      </c>
      <c r="BR658" s="74" t="s">
        <v>2734</v>
      </c>
      <c r="BS658" s="74" t="s">
        <v>4116</v>
      </c>
      <c r="BT658" s="74" t="s">
        <v>5141</v>
      </c>
      <c r="BU658" s="74" t="s">
        <v>5127</v>
      </c>
      <c r="BV658" s="74" t="s">
        <v>4101</v>
      </c>
      <c r="BW658" s="74" t="s">
        <v>3909</v>
      </c>
      <c r="BX658" s="74"/>
      <c r="BY658" s="300"/>
      <c r="BZ658" s="413"/>
      <c r="CA658" s="300"/>
      <c r="CB658" s="413"/>
      <c r="CC658" s="86" t="str">
        <f t="shared" si="221"/>
        <v>MR703 Bead Grip, 20x9, 0mm Offset, 6x5.5, 106.25mm Centerbore, Matte Black</v>
      </c>
      <c r="CD658" s="74" t="s">
        <v>3719</v>
      </c>
      <c r="CE658" s="74" t="s">
        <v>3720</v>
      </c>
      <c r="CF658" s="74" t="str">
        <f t="shared" si="222"/>
        <v>TRAIL (7XX)</v>
      </c>
    </row>
    <row r="659" spans="1:84" s="36" customFormat="1" ht="15" customHeight="1">
      <c r="A659" s="22">
        <f t="shared" si="218"/>
        <v>657</v>
      </c>
      <c r="B659" s="3" t="s">
        <v>84</v>
      </c>
      <c r="C659" s="408" t="s">
        <v>1247</v>
      </c>
      <c r="D659" s="74" t="s">
        <v>5484</v>
      </c>
      <c r="E659" s="84" t="str">
        <f>CONCATENATE(LEFT(D659,5),VLOOKUP(CONCATENATE(O659,"x",P659),'WHEEL PART NUMBER GUIDE'!$B$9:$C$51,2,FALSE),VLOOKUP(CONCATENATE(Q659, W659), 'WHEEL PART NUMBER GUIDE'!$Q$6:$R$98, 2, FALSE),VLOOKUP(Z659,'WHEEL PART NUMBER GUIDE'!$J$8:$K$54,2, FALSE),IF(V659="N/A",IF(ABS(T659)&lt;10,"0"&amp;ABS(T659),ABS(T659)),CONCATENATE(LEFT(V659,1),RIGHT(V659,1))), G659, H659)</f>
        <v>MR70329060300</v>
      </c>
      <c r="F659" s="84" t="str">
        <f t="shared" si="219"/>
        <v>MR70329060300</v>
      </c>
      <c r="G659" s="83"/>
      <c r="H659" s="83"/>
      <c r="I659" s="81" t="s">
        <v>10636</v>
      </c>
      <c r="J659" s="299">
        <v>46044</v>
      </c>
      <c r="K659" s="78" t="s">
        <v>1230</v>
      </c>
      <c r="L659" s="515">
        <v>520</v>
      </c>
      <c r="M659" s="85">
        <f t="shared" si="198"/>
        <v>520</v>
      </c>
      <c r="N659" s="630"/>
      <c r="O659" s="74">
        <v>20</v>
      </c>
      <c r="P659" s="8">
        <v>9</v>
      </c>
      <c r="Q659" s="408" t="s">
        <v>1089</v>
      </c>
      <c r="R659" s="74">
        <v>6</v>
      </c>
      <c r="S659" s="74">
        <v>5.5</v>
      </c>
      <c r="T659" s="74">
        <v>0</v>
      </c>
      <c r="U659" s="68">
        <v>5</v>
      </c>
      <c r="V659" s="427" t="s">
        <v>85</v>
      </c>
      <c r="W659" s="77">
        <v>106.25</v>
      </c>
      <c r="X659" s="76">
        <v>36.420365712941802</v>
      </c>
      <c r="Y659" s="47">
        <v>2650</v>
      </c>
      <c r="Z659" s="81" t="s">
        <v>5147</v>
      </c>
      <c r="AA659" s="71" t="s">
        <v>173</v>
      </c>
      <c r="AB659" s="47" t="str">
        <f t="shared" si="191"/>
        <v>20x9, 6x5.5, 0 OS, 2650 lbs</v>
      </c>
      <c r="AC659" s="74" t="s">
        <v>7163</v>
      </c>
      <c r="AD659" s="46" t="str">
        <f>IF(AC659="N/A","None",VLOOKUP(AC659,ACCESSORIES!F:N,9,FALSE))</f>
        <v>Snap In</v>
      </c>
      <c r="AE659" s="82">
        <f>_xlfn.IFNA(VLOOKUP(AC659,ACCESSORIES!F:J,5,FALSE),"N/A")</f>
        <v>22</v>
      </c>
      <c r="AF659" s="80" t="s">
        <v>85</v>
      </c>
      <c r="AG659" s="80" t="s">
        <v>85</v>
      </c>
      <c r="AH659" s="80" t="s">
        <v>85</v>
      </c>
      <c r="AI659" s="80" t="s">
        <v>85</v>
      </c>
      <c r="AJ659" s="9" t="str">
        <f>_xlfn.IFNA(VLOOKUP(AI659,ACCESSORIES!F:J,5,FALSE),"N/A")</f>
        <v>N/A</v>
      </c>
      <c r="AK659" s="408" t="s">
        <v>236</v>
      </c>
      <c r="AL659" s="74" t="s">
        <v>1649</v>
      </c>
      <c r="AM659" s="38">
        <f>_xlfn.IFNA(VLOOKUP(AL659,ACCESSORIES!F:J,5,FALSE),"N/A")</f>
        <v>2.75</v>
      </c>
      <c r="AN659" s="3">
        <v>78.3</v>
      </c>
      <c r="AO659" s="75">
        <v>16.2</v>
      </c>
      <c r="AP659" s="75">
        <v>60</v>
      </c>
      <c r="AQ659" s="74">
        <v>175</v>
      </c>
      <c r="AR659" s="34">
        <v>4.8</v>
      </c>
      <c r="AS659" s="34">
        <v>24</v>
      </c>
      <c r="AT659" s="34">
        <v>51.4</v>
      </c>
      <c r="AU659" s="34">
        <v>61.1</v>
      </c>
      <c r="AV659" s="34">
        <v>247.4</v>
      </c>
      <c r="AW659" s="34">
        <v>242.6</v>
      </c>
      <c r="AX659" s="384">
        <v>103.32</v>
      </c>
      <c r="AY659" s="49">
        <v>39</v>
      </c>
      <c r="AZ659" s="49">
        <v>47</v>
      </c>
      <c r="BA659" s="49">
        <v>12</v>
      </c>
      <c r="BB659" s="529">
        <f t="shared" si="197"/>
        <v>0.47</v>
      </c>
      <c r="BC659" s="3" t="s">
        <v>85</v>
      </c>
      <c r="BD659" s="412" t="str">
        <f>_xlfn.IFNA(VLOOKUP(BC659,ACCESSORIES!F:J,5,FALSE),"N/A")</f>
        <v>N/A</v>
      </c>
      <c r="BE659" s="3" t="s">
        <v>85</v>
      </c>
      <c r="BF659" s="412" t="str">
        <f>_xlfn.IFNA(VLOOKUP(BE659,ACCESSORIES!F:J,5,FALSE),"N/A")</f>
        <v>N/A</v>
      </c>
      <c r="BG659" s="70">
        <f t="shared" si="217"/>
        <v>40.420365712941802</v>
      </c>
      <c r="BH659" s="50">
        <v>23.228346456692901</v>
      </c>
      <c r="BI659" s="50">
        <v>23.228346456692901</v>
      </c>
      <c r="BJ659" s="50">
        <v>11.771653543307099</v>
      </c>
      <c r="BK659" s="357">
        <f t="shared" si="220"/>
        <v>0.10408189999999996</v>
      </c>
      <c r="BL659" s="591">
        <v>24</v>
      </c>
      <c r="BM659" s="107" t="s">
        <v>3771</v>
      </c>
      <c r="BN659" s="46" t="s">
        <v>3891</v>
      </c>
      <c r="BO659" s="74" t="s">
        <v>4730</v>
      </c>
      <c r="BP659" s="74" t="s">
        <v>3907</v>
      </c>
      <c r="BQ659" s="74" t="s">
        <v>4615</v>
      </c>
      <c r="BR659" s="74" t="s">
        <v>2734</v>
      </c>
      <c r="BS659" s="74" t="s">
        <v>4116</v>
      </c>
      <c r="BT659" s="74" t="s">
        <v>5141</v>
      </c>
      <c r="BU659" s="74" t="s">
        <v>5127</v>
      </c>
      <c r="BV659" s="74" t="s">
        <v>4101</v>
      </c>
      <c r="BW659" s="74" t="s">
        <v>3909</v>
      </c>
      <c r="BX659" s="74"/>
      <c r="BY659" s="300"/>
      <c r="BZ659" s="413"/>
      <c r="CA659" s="300"/>
      <c r="CB659" s="413"/>
      <c r="CC659" s="86" t="str">
        <f t="shared" si="221"/>
        <v>MR703 Bead Grip, 20x9, 0mm Offset, 6x5.5, 106.25mm Centerbore, Machined - Clear Coat</v>
      </c>
      <c r="CD659" s="74" t="s">
        <v>3719</v>
      </c>
      <c r="CE659" s="74" t="s">
        <v>3720</v>
      </c>
      <c r="CF659" s="74" t="str">
        <f t="shared" si="222"/>
        <v>TRAIL (7XX)</v>
      </c>
    </row>
    <row r="660" spans="1:84" s="36" customFormat="1" ht="15" customHeight="1">
      <c r="A660" s="22">
        <f t="shared" si="218"/>
        <v>658</v>
      </c>
      <c r="B660" s="3" t="s">
        <v>84</v>
      </c>
      <c r="C660" s="408" t="s">
        <v>1247</v>
      </c>
      <c r="D660" s="74" t="s">
        <v>5484</v>
      </c>
      <c r="E660" s="84" t="str">
        <f>CONCATENATE(LEFT(D660,5),VLOOKUP(CONCATENATE(O660,"x",P660),'WHEEL PART NUMBER GUIDE'!$B$9:$C$51,2,FALSE),VLOOKUP(CONCATENATE(Q660, W660), 'WHEEL PART NUMBER GUIDE'!$Q$6:$R$98, 2, FALSE),VLOOKUP(Z660,'WHEEL PART NUMBER GUIDE'!$J$8:$K$54,2, FALSE),IF(V660="N/A",IF(ABS(T660)&lt;10,"0"&amp;ABS(T660),ABS(T660)),CONCATENATE(LEFT(V660,1),RIGHT(V660,1))), G660, H660)</f>
        <v>MR70329016500</v>
      </c>
      <c r="F660" s="84" t="str">
        <f t="shared" si="219"/>
        <v>MR70329016500</v>
      </c>
      <c r="G660" s="83"/>
      <c r="H660" s="83"/>
      <c r="I660" s="81" t="s">
        <v>10637</v>
      </c>
      <c r="J660" s="299">
        <v>46044</v>
      </c>
      <c r="K660" s="78" t="s">
        <v>1230</v>
      </c>
      <c r="L660" s="515">
        <v>520</v>
      </c>
      <c r="M660" s="85">
        <f t="shared" si="198"/>
        <v>520</v>
      </c>
      <c r="N660" s="630"/>
      <c r="O660" s="74">
        <v>20</v>
      </c>
      <c r="P660" s="8">
        <v>9</v>
      </c>
      <c r="Q660" s="408" t="s">
        <v>1697</v>
      </c>
      <c r="R660" s="74">
        <v>6</v>
      </c>
      <c r="S660" s="74">
        <v>135</v>
      </c>
      <c r="T660" s="74">
        <v>0</v>
      </c>
      <c r="U660" s="68">
        <v>5</v>
      </c>
      <c r="V660" s="427" t="s">
        <v>85</v>
      </c>
      <c r="W660" s="77">
        <v>87</v>
      </c>
      <c r="X660" s="76">
        <v>36.817197784874601</v>
      </c>
      <c r="Y660" s="47">
        <v>2650</v>
      </c>
      <c r="Z660" s="81" t="s">
        <v>2165</v>
      </c>
      <c r="AA660" s="72" t="s">
        <v>2845</v>
      </c>
      <c r="AB660" s="47" t="str">
        <f t="shared" si="191"/>
        <v>20x9, 6x135, 0 OS, 2650 lbs</v>
      </c>
      <c r="AC660" s="74" t="s">
        <v>3940</v>
      </c>
      <c r="AD660" s="46" t="str">
        <f>IF(AC660="N/A","None",VLOOKUP(AC660,ACCESSORIES!F:N,9,FALSE))</f>
        <v>Snap In</v>
      </c>
      <c r="AE660" s="82">
        <f>_xlfn.IFNA(VLOOKUP(AC660,ACCESSORIES!F:J,5,FALSE),"N/A")</f>
        <v>22</v>
      </c>
      <c r="AF660" s="80" t="s">
        <v>85</v>
      </c>
      <c r="AG660" s="80" t="s">
        <v>85</v>
      </c>
      <c r="AH660" s="80" t="s">
        <v>85</v>
      </c>
      <c r="AI660" s="80" t="s">
        <v>85</v>
      </c>
      <c r="AJ660" s="9" t="str">
        <f>_xlfn.IFNA(VLOOKUP(AI660,ACCESSORIES!F:J,5,FALSE),"N/A")</f>
        <v>N/A</v>
      </c>
      <c r="AK660" s="408" t="s">
        <v>237</v>
      </c>
      <c r="AL660" s="74" t="s">
        <v>85</v>
      </c>
      <c r="AM660" s="38" t="str">
        <f>_xlfn.IFNA(VLOOKUP(AL660,ACCESSORIES!F:J,5,FALSE),"N/A")</f>
        <v>N/A</v>
      </c>
      <c r="AN660" s="38" t="str">
        <f>_xlfn.IFNA(VLOOKUP(AM660,ACCESSORIES!G:K,5,FALSE),"N/A")</f>
        <v>N/A</v>
      </c>
      <c r="AO660" s="75">
        <v>16.2</v>
      </c>
      <c r="AP660" s="75">
        <v>60</v>
      </c>
      <c r="AQ660" s="74">
        <v>175</v>
      </c>
      <c r="AR660" s="34">
        <v>4.8</v>
      </c>
      <c r="AS660" s="34">
        <v>24</v>
      </c>
      <c r="AT660" s="34">
        <v>51.4</v>
      </c>
      <c r="AU660" s="34">
        <v>61.1</v>
      </c>
      <c r="AV660" s="34">
        <v>247.4</v>
      </c>
      <c r="AW660" s="34">
        <v>242.6</v>
      </c>
      <c r="AX660" s="384">
        <v>82.6</v>
      </c>
      <c r="AY660" s="49">
        <v>39</v>
      </c>
      <c r="AZ660" s="49">
        <v>47</v>
      </c>
      <c r="BA660" s="49">
        <v>12</v>
      </c>
      <c r="BB660" s="529">
        <f t="shared" si="197"/>
        <v>0.47</v>
      </c>
      <c r="BC660" s="3" t="s">
        <v>85</v>
      </c>
      <c r="BD660" s="412" t="str">
        <f>_xlfn.IFNA(VLOOKUP(BC660,ACCESSORIES!F:J,5,FALSE),"N/A")</f>
        <v>N/A</v>
      </c>
      <c r="BE660" s="3" t="s">
        <v>85</v>
      </c>
      <c r="BF660" s="412" t="str">
        <f>_xlfn.IFNA(VLOOKUP(BE660,ACCESSORIES!F:J,5,FALSE),"N/A")</f>
        <v>N/A</v>
      </c>
      <c r="BG660" s="70">
        <f t="shared" si="217"/>
        <v>40.817197784874601</v>
      </c>
      <c r="BH660" s="50">
        <v>23.228346456692901</v>
      </c>
      <c r="BI660" s="50">
        <v>23.228346456692901</v>
      </c>
      <c r="BJ660" s="50">
        <v>11.771653543307099</v>
      </c>
      <c r="BK660" s="357">
        <f t="shared" si="220"/>
        <v>0.10408189999999996</v>
      </c>
      <c r="BL660" s="591">
        <v>24</v>
      </c>
      <c r="BM660" s="107" t="s">
        <v>3771</v>
      </c>
      <c r="BN660" s="46" t="s">
        <v>3891</v>
      </c>
      <c r="BO660" s="74" t="s">
        <v>4730</v>
      </c>
      <c r="BP660" s="74" t="s">
        <v>3907</v>
      </c>
      <c r="BQ660" s="74" t="s">
        <v>4615</v>
      </c>
      <c r="BR660" s="74" t="s">
        <v>2734</v>
      </c>
      <c r="BS660" s="74" t="s">
        <v>4116</v>
      </c>
      <c r="BT660" s="74" t="s">
        <v>5141</v>
      </c>
      <c r="BU660" s="74" t="s">
        <v>5127</v>
      </c>
      <c r="BV660" s="74" t="s">
        <v>4101</v>
      </c>
      <c r="BW660" s="74" t="s">
        <v>3909</v>
      </c>
      <c r="BX660" s="74"/>
      <c r="BY660" s="300"/>
      <c r="BZ660" s="413"/>
      <c r="CA660" s="300"/>
      <c r="CB660" s="413"/>
      <c r="CC660" s="86" t="str">
        <f t="shared" si="221"/>
        <v>MR703 Bead Grip, 20x9, 0mm Offset, 6x135, 87mm Centerbore, Matte Black</v>
      </c>
      <c r="CD660" s="74" t="s">
        <v>3719</v>
      </c>
      <c r="CE660" s="74" t="s">
        <v>3720</v>
      </c>
      <c r="CF660" s="74" t="str">
        <f t="shared" si="222"/>
        <v>TRAIL (7XX)</v>
      </c>
    </row>
    <row r="661" spans="1:84" s="36" customFormat="1" ht="15" customHeight="1">
      <c r="A661" s="22">
        <f t="shared" si="218"/>
        <v>659</v>
      </c>
      <c r="B661" s="3" t="s">
        <v>84</v>
      </c>
      <c r="C661" s="408" t="s">
        <v>1247</v>
      </c>
      <c r="D661" s="74" t="s">
        <v>5484</v>
      </c>
      <c r="E661" s="84" t="str">
        <f>CONCATENATE(LEFT(D661,5),VLOOKUP(CONCATENATE(O661,"x",P661),'WHEEL PART NUMBER GUIDE'!$B$9:$C$51,2,FALSE),VLOOKUP(CONCATENATE(Q661, W661), 'WHEEL PART NUMBER GUIDE'!$Q$6:$R$98, 2, FALSE),VLOOKUP(Z661,'WHEEL PART NUMBER GUIDE'!$J$8:$K$54,2, FALSE),IF(V661="N/A",IF(ABS(T661)&lt;10,"0"&amp;ABS(T661),ABS(T661)),CONCATENATE(LEFT(V661,1),RIGHT(V661,1))), G661, H661)</f>
        <v>MR70329016300</v>
      </c>
      <c r="F661" s="84" t="str">
        <f t="shared" si="219"/>
        <v>MR70329016300</v>
      </c>
      <c r="G661" s="83"/>
      <c r="H661" s="83"/>
      <c r="I661" s="81" t="s">
        <v>10638</v>
      </c>
      <c r="J661" s="299">
        <v>46044</v>
      </c>
      <c r="K661" s="78" t="s">
        <v>1230</v>
      </c>
      <c r="L661" s="515">
        <v>520</v>
      </c>
      <c r="M661" s="85">
        <f t="shared" si="198"/>
        <v>520</v>
      </c>
      <c r="N661" s="630"/>
      <c r="O661" s="74">
        <v>20</v>
      </c>
      <c r="P661" s="8">
        <v>9</v>
      </c>
      <c r="Q661" s="408" t="s">
        <v>1697</v>
      </c>
      <c r="R661" s="74">
        <v>6</v>
      </c>
      <c r="S661" s="74">
        <v>135</v>
      </c>
      <c r="T661" s="74">
        <v>0</v>
      </c>
      <c r="U661" s="68">
        <v>5</v>
      </c>
      <c r="V661" s="427" t="s">
        <v>85</v>
      </c>
      <c r="W661" s="77">
        <v>87</v>
      </c>
      <c r="X661" s="76">
        <v>36.420365712941802</v>
      </c>
      <c r="Y661" s="47">
        <v>2650</v>
      </c>
      <c r="Z661" s="81" t="s">
        <v>5147</v>
      </c>
      <c r="AA661" s="71" t="s">
        <v>173</v>
      </c>
      <c r="AB661" s="47" t="str">
        <f t="shared" si="191"/>
        <v>20x9, 6x135, 0 OS, 2650 lbs</v>
      </c>
      <c r="AC661" s="74" t="s">
        <v>7162</v>
      </c>
      <c r="AD661" s="46" t="str">
        <f>IF(AC661="N/A","None",VLOOKUP(AC661,ACCESSORIES!F:N,9,FALSE))</f>
        <v>Snap In</v>
      </c>
      <c r="AE661" s="82">
        <f>_xlfn.IFNA(VLOOKUP(AC661,ACCESSORIES!F:J,5,FALSE),"N/A")</f>
        <v>22</v>
      </c>
      <c r="AF661" s="80" t="s">
        <v>85</v>
      </c>
      <c r="AG661" s="80" t="s">
        <v>85</v>
      </c>
      <c r="AH661" s="80" t="s">
        <v>85</v>
      </c>
      <c r="AI661" s="80" t="s">
        <v>85</v>
      </c>
      <c r="AJ661" s="9" t="str">
        <f>_xlfn.IFNA(VLOOKUP(AI661,ACCESSORIES!F:J,5,FALSE),"N/A")</f>
        <v>N/A</v>
      </c>
      <c r="AK661" s="408" t="s">
        <v>237</v>
      </c>
      <c r="AL661" s="74" t="s">
        <v>85</v>
      </c>
      <c r="AM661" s="38" t="str">
        <f>_xlfn.IFNA(VLOOKUP(AL661,ACCESSORIES!F:J,5,FALSE),"N/A")</f>
        <v>N/A</v>
      </c>
      <c r="AN661" s="38" t="str">
        <f>_xlfn.IFNA(VLOOKUP(AM661,ACCESSORIES!G:K,5,FALSE),"N/A")</f>
        <v>N/A</v>
      </c>
      <c r="AO661" s="75">
        <v>16.2</v>
      </c>
      <c r="AP661" s="75">
        <v>60</v>
      </c>
      <c r="AQ661" s="74">
        <v>175</v>
      </c>
      <c r="AR661" s="34">
        <v>4.8</v>
      </c>
      <c r="AS661" s="34">
        <v>24</v>
      </c>
      <c r="AT661" s="34">
        <v>51.4</v>
      </c>
      <c r="AU661" s="34">
        <v>61.1</v>
      </c>
      <c r="AV661" s="34">
        <v>247.4</v>
      </c>
      <c r="AW661" s="34">
        <v>242.6</v>
      </c>
      <c r="AX661" s="384">
        <v>82.6</v>
      </c>
      <c r="AY661" s="49">
        <v>39</v>
      </c>
      <c r="AZ661" s="49">
        <v>47</v>
      </c>
      <c r="BA661" s="49">
        <v>12</v>
      </c>
      <c r="BB661" s="529">
        <f t="shared" si="197"/>
        <v>0.47</v>
      </c>
      <c r="BC661" s="3" t="s">
        <v>85</v>
      </c>
      <c r="BD661" s="412" t="str">
        <f>_xlfn.IFNA(VLOOKUP(BC661,ACCESSORIES!F:J,5,FALSE),"N/A")</f>
        <v>N/A</v>
      </c>
      <c r="BE661" s="3" t="s">
        <v>85</v>
      </c>
      <c r="BF661" s="412" t="str">
        <f>_xlfn.IFNA(VLOOKUP(BE661,ACCESSORIES!F:J,5,FALSE),"N/A")</f>
        <v>N/A</v>
      </c>
      <c r="BG661" s="70">
        <f t="shared" si="217"/>
        <v>40.420365712941802</v>
      </c>
      <c r="BH661" s="50">
        <v>23.228346456692901</v>
      </c>
      <c r="BI661" s="50">
        <v>23.228346456692901</v>
      </c>
      <c r="BJ661" s="50">
        <v>11.771653543307099</v>
      </c>
      <c r="BK661" s="357">
        <f t="shared" si="220"/>
        <v>0.10408189999999996</v>
      </c>
      <c r="BL661" s="591">
        <v>24</v>
      </c>
      <c r="BM661" s="107" t="s">
        <v>3771</v>
      </c>
      <c r="BN661" s="46" t="s">
        <v>3891</v>
      </c>
      <c r="BO661" s="74" t="s">
        <v>4730</v>
      </c>
      <c r="BP661" s="74" t="s">
        <v>3907</v>
      </c>
      <c r="BQ661" s="74" t="s">
        <v>4615</v>
      </c>
      <c r="BR661" s="74" t="s">
        <v>2734</v>
      </c>
      <c r="BS661" s="74" t="s">
        <v>4116</v>
      </c>
      <c r="BT661" s="74" t="s">
        <v>5141</v>
      </c>
      <c r="BU661" s="74" t="s">
        <v>5127</v>
      </c>
      <c r="BV661" s="74" t="s">
        <v>4101</v>
      </c>
      <c r="BW661" s="74" t="s">
        <v>3909</v>
      </c>
      <c r="BX661" s="74"/>
      <c r="BY661" s="300"/>
      <c r="BZ661" s="413"/>
      <c r="CA661" s="300"/>
      <c r="CB661" s="413"/>
      <c r="CC661" s="86" t="str">
        <f t="shared" si="221"/>
        <v>MR703 Bead Grip, 20x9, 0mm Offset, 6x135, 87mm Centerbore, Machined - Clear Coat</v>
      </c>
      <c r="CD661" s="74" t="s">
        <v>3719</v>
      </c>
      <c r="CE661" s="74" t="s">
        <v>3720</v>
      </c>
      <c r="CF661" s="74" t="str">
        <f t="shared" si="222"/>
        <v>TRAIL (7XX)</v>
      </c>
    </row>
    <row r="662" spans="1:84" s="36" customFormat="1" ht="15" customHeight="1">
      <c r="A662" s="22">
        <f t="shared" si="218"/>
        <v>660</v>
      </c>
      <c r="B662" s="3" t="s">
        <v>84</v>
      </c>
      <c r="C662" s="408" t="s">
        <v>1247</v>
      </c>
      <c r="D662" s="74" t="s">
        <v>5484</v>
      </c>
      <c r="E662" s="84" t="str">
        <f>CONCATENATE(LEFT(D662,5),VLOOKUP(CONCATENATE(O662,"x",P662),'WHEEL PART NUMBER GUIDE'!$B$9:$C$51,2,FALSE),VLOOKUP(CONCATENATE(Q662, W662), 'WHEEL PART NUMBER GUIDE'!$Q$6:$R$98, 2, FALSE),VLOOKUP(Z662,'WHEEL PART NUMBER GUIDE'!$J$8:$K$54,2, FALSE),IF(V662="N/A",IF(ABS(T662)&lt;10,"0"&amp;ABS(T662),ABS(T662)),CONCATENATE(LEFT(V662,1),RIGHT(V662,1))), G662, H662)</f>
        <v>MR70329080512</v>
      </c>
      <c r="F662" s="84" t="str">
        <f t="shared" si="219"/>
        <v>MR70329080512</v>
      </c>
      <c r="G662" s="83"/>
      <c r="H662" s="83"/>
      <c r="I662" s="81" t="s">
        <v>10639</v>
      </c>
      <c r="J662" s="299">
        <v>46044</v>
      </c>
      <c r="K662" s="78" t="s">
        <v>1230</v>
      </c>
      <c r="L662" s="515">
        <v>520</v>
      </c>
      <c r="M662" s="85">
        <f t="shared" si="198"/>
        <v>520</v>
      </c>
      <c r="N662" s="630"/>
      <c r="O662" s="74">
        <v>20</v>
      </c>
      <c r="P662" s="8">
        <v>9</v>
      </c>
      <c r="Q662" s="408" t="s">
        <v>1699</v>
      </c>
      <c r="R662" s="74">
        <v>8</v>
      </c>
      <c r="S662" s="74">
        <v>6.5</v>
      </c>
      <c r="T662" s="74">
        <v>12</v>
      </c>
      <c r="U662" s="68">
        <v>5.5</v>
      </c>
      <c r="V662" s="427" t="s">
        <v>85</v>
      </c>
      <c r="W662" s="77">
        <v>130.81</v>
      </c>
      <c r="X662" s="76">
        <v>38.360433620168699</v>
      </c>
      <c r="Y662" s="47">
        <v>3640</v>
      </c>
      <c r="Z662" s="81" t="s">
        <v>2165</v>
      </c>
      <c r="AA662" s="72" t="s">
        <v>2845</v>
      </c>
      <c r="AB662" s="47" t="str">
        <f t="shared" si="191"/>
        <v>20x9, 8x6.5, 12 OS, 3640 lbs</v>
      </c>
      <c r="AC662" s="74" t="s">
        <v>3944</v>
      </c>
      <c r="AD662" s="46" t="str">
        <f>IF(AC662="N/A","None",VLOOKUP(AC662,ACCESSORIES!F:N,9,FALSE))</f>
        <v>Push Thru</v>
      </c>
      <c r="AE662" s="82">
        <f>_xlfn.IFNA(VLOOKUP(AC662,ACCESSORIES!F:J,5,FALSE),"N/A")</f>
        <v>33</v>
      </c>
      <c r="AF662" s="80" t="s">
        <v>85</v>
      </c>
      <c r="AG662" s="80" t="s">
        <v>85</v>
      </c>
      <c r="AH662" s="3" t="s">
        <v>2863</v>
      </c>
      <c r="AI662" s="80" t="s">
        <v>85</v>
      </c>
      <c r="AJ662" s="9" t="str">
        <f>_xlfn.IFNA(VLOOKUP(AI662,ACCESSORIES!F:J,5,FALSE),"N/A")</f>
        <v>N/A</v>
      </c>
      <c r="AK662" s="408" t="s">
        <v>237</v>
      </c>
      <c r="AL662" s="74" t="s">
        <v>85</v>
      </c>
      <c r="AM662" s="38" t="str">
        <f>_xlfn.IFNA(VLOOKUP(AL662,ACCESSORIES!F:J,5,FALSE),"N/A")</f>
        <v>N/A</v>
      </c>
      <c r="AN662" s="38" t="str">
        <f>_xlfn.IFNA(VLOOKUP(AM662,ACCESSORIES!G:K,5,FALSE),"N/A")</f>
        <v>N/A</v>
      </c>
      <c r="AO662" s="75">
        <v>16.2</v>
      </c>
      <c r="AP662" s="75">
        <v>60</v>
      </c>
      <c r="AQ662" s="74">
        <v>200</v>
      </c>
      <c r="AR662" s="34">
        <v>0</v>
      </c>
      <c r="AS662" s="34">
        <v>0</v>
      </c>
      <c r="AT662" s="34">
        <v>30.3</v>
      </c>
      <c r="AU662" s="34">
        <v>42.6</v>
      </c>
      <c r="AV662" s="34">
        <v>246.8</v>
      </c>
      <c r="AW662" s="34">
        <v>239.4</v>
      </c>
      <c r="AX662" s="77">
        <v>126.2</v>
      </c>
      <c r="AY662" s="49">
        <v>91</v>
      </c>
      <c r="AZ662" s="49">
        <v>91</v>
      </c>
      <c r="BA662" s="49">
        <v>13</v>
      </c>
      <c r="BB662" s="529">
        <f t="shared" si="197"/>
        <v>0.51</v>
      </c>
      <c r="BC662" s="3" t="s">
        <v>85</v>
      </c>
      <c r="BD662" s="412" t="str">
        <f>_xlfn.IFNA(VLOOKUP(BC662,ACCESSORIES!F:J,5,FALSE),"N/A")</f>
        <v>N/A</v>
      </c>
      <c r="BE662" s="3" t="s">
        <v>85</v>
      </c>
      <c r="BF662" s="412" t="str">
        <f>_xlfn.IFNA(VLOOKUP(BE662,ACCESSORIES!F:J,5,FALSE),"N/A")</f>
        <v>N/A</v>
      </c>
      <c r="BG662" s="70">
        <f t="shared" si="217"/>
        <v>42.360433620168699</v>
      </c>
      <c r="BH662" s="50">
        <v>23.228346456692901</v>
      </c>
      <c r="BI662" s="50">
        <v>23.228346456692901</v>
      </c>
      <c r="BJ662" s="50">
        <v>11.771653543307099</v>
      </c>
      <c r="BK662" s="357">
        <f t="shared" si="220"/>
        <v>0.10408189999999996</v>
      </c>
      <c r="BL662" s="591">
        <v>24</v>
      </c>
      <c r="BM662" s="107" t="s">
        <v>3771</v>
      </c>
      <c r="BN662" s="46" t="s">
        <v>3891</v>
      </c>
      <c r="BO662" s="74" t="s">
        <v>4730</v>
      </c>
      <c r="BP662" s="74" t="s">
        <v>3907</v>
      </c>
      <c r="BQ662" s="74" t="s">
        <v>4615</v>
      </c>
      <c r="BR662" s="74" t="s">
        <v>2734</v>
      </c>
      <c r="BS662" s="74" t="s">
        <v>4116</v>
      </c>
      <c r="BT662" s="74" t="s">
        <v>5141</v>
      </c>
      <c r="BU662" s="74" t="s">
        <v>5127</v>
      </c>
      <c r="BV662" s="74" t="s">
        <v>4101</v>
      </c>
      <c r="BW662" s="74" t="s">
        <v>3909</v>
      </c>
      <c r="BX662" s="74"/>
      <c r="BY662" s="300"/>
      <c r="BZ662" s="413"/>
      <c r="CA662" s="300"/>
      <c r="CB662" s="413"/>
      <c r="CC662" s="86" t="str">
        <f t="shared" si="221"/>
        <v>MR703 Bead Grip, 20x9, +12mm Offset, 8x6.5, 130.81mm Centerbore, Matte Black</v>
      </c>
      <c r="CD662" s="74" t="s">
        <v>3719</v>
      </c>
      <c r="CE662" s="74" t="s">
        <v>3720</v>
      </c>
      <c r="CF662" s="74" t="str">
        <f t="shared" si="222"/>
        <v>TRAIL (7XX)</v>
      </c>
    </row>
    <row r="663" spans="1:84" s="36" customFormat="1" ht="15" customHeight="1">
      <c r="A663" s="22">
        <f t="shared" si="218"/>
        <v>661</v>
      </c>
      <c r="B663" s="3" t="s">
        <v>84</v>
      </c>
      <c r="C663" s="408" t="s">
        <v>1247</v>
      </c>
      <c r="D663" s="74" t="s">
        <v>5484</v>
      </c>
      <c r="E663" s="84" t="str">
        <f>CONCATENATE(LEFT(D663,5),VLOOKUP(CONCATENATE(O663,"x",P663),'WHEEL PART NUMBER GUIDE'!$B$9:$C$51,2,FALSE),VLOOKUP(CONCATENATE(Q663, W663), 'WHEEL PART NUMBER GUIDE'!$Q$6:$R$98, 2, FALSE),VLOOKUP(Z663,'WHEEL PART NUMBER GUIDE'!$J$8:$K$54,2, FALSE),IF(V663="N/A",IF(ABS(T663)&lt;10,"0"&amp;ABS(T663),ABS(T663)),CONCATENATE(LEFT(V663,1),RIGHT(V663,1))), G663, H663)</f>
        <v>MR70329080312</v>
      </c>
      <c r="F663" s="84" t="str">
        <f t="shared" si="219"/>
        <v>MR70329080312</v>
      </c>
      <c r="G663" s="83"/>
      <c r="H663" s="83"/>
      <c r="I663" s="81" t="s">
        <v>10640</v>
      </c>
      <c r="J663" s="299">
        <v>46044</v>
      </c>
      <c r="K663" s="78" t="s">
        <v>1230</v>
      </c>
      <c r="L663" s="515">
        <v>520</v>
      </c>
      <c r="M663" s="85">
        <f t="shared" si="198"/>
        <v>520</v>
      </c>
      <c r="N663" s="630"/>
      <c r="O663" s="74">
        <v>20</v>
      </c>
      <c r="P663" s="8">
        <v>9</v>
      </c>
      <c r="Q663" s="408" t="s">
        <v>1699</v>
      </c>
      <c r="R663" s="74">
        <v>8</v>
      </c>
      <c r="S663" s="74">
        <v>6.5</v>
      </c>
      <c r="T663" s="74">
        <v>12</v>
      </c>
      <c r="U663" s="68">
        <v>5.5</v>
      </c>
      <c r="V663" s="427" t="s">
        <v>85</v>
      </c>
      <c r="W663" s="77">
        <v>130.81</v>
      </c>
      <c r="X663" s="76">
        <v>38.095878905546797</v>
      </c>
      <c r="Y663" s="47">
        <v>3640</v>
      </c>
      <c r="Z663" s="81" t="s">
        <v>5147</v>
      </c>
      <c r="AA663" s="71" t="s">
        <v>173</v>
      </c>
      <c r="AB663" s="47" t="str">
        <f t="shared" si="191"/>
        <v>20x9, 8x6.5, 12 OS, 3640 lbs</v>
      </c>
      <c r="AC663" s="74" t="s">
        <v>7164</v>
      </c>
      <c r="AD663" s="46" t="str">
        <f>IF(AC663="N/A","None",VLOOKUP(AC663,ACCESSORIES!F:N,9,FALSE))</f>
        <v>Push Thru</v>
      </c>
      <c r="AE663" s="82">
        <f>_xlfn.IFNA(VLOOKUP(AC663,ACCESSORIES!F:J,5,FALSE),"N/A")</f>
        <v>33</v>
      </c>
      <c r="AF663" s="80" t="s">
        <v>85</v>
      </c>
      <c r="AG663" s="80" t="s">
        <v>85</v>
      </c>
      <c r="AH663" s="3" t="s">
        <v>2863</v>
      </c>
      <c r="AI663" s="80" t="s">
        <v>85</v>
      </c>
      <c r="AJ663" s="9" t="str">
        <f>_xlfn.IFNA(VLOOKUP(AI663,ACCESSORIES!F:J,5,FALSE),"N/A")</f>
        <v>N/A</v>
      </c>
      <c r="AK663" s="408" t="s">
        <v>237</v>
      </c>
      <c r="AL663" s="74" t="s">
        <v>85</v>
      </c>
      <c r="AM663" s="38" t="str">
        <f>_xlfn.IFNA(VLOOKUP(AL663,ACCESSORIES!F:J,5,FALSE),"N/A")</f>
        <v>N/A</v>
      </c>
      <c r="AN663" s="38" t="str">
        <f>_xlfn.IFNA(VLOOKUP(AM663,ACCESSORIES!G:K,5,FALSE),"N/A")</f>
        <v>N/A</v>
      </c>
      <c r="AO663" s="75">
        <v>16.2</v>
      </c>
      <c r="AP663" s="75">
        <v>60</v>
      </c>
      <c r="AQ663" s="74">
        <v>200</v>
      </c>
      <c r="AR663" s="34">
        <v>0</v>
      </c>
      <c r="AS663" s="34">
        <v>0</v>
      </c>
      <c r="AT663" s="34">
        <v>30.3</v>
      </c>
      <c r="AU663" s="34">
        <v>42.6</v>
      </c>
      <c r="AV663" s="34">
        <v>246.8</v>
      </c>
      <c r="AW663" s="34">
        <v>239.4</v>
      </c>
      <c r="AX663" s="77">
        <v>126.2</v>
      </c>
      <c r="AY663" s="49">
        <v>91</v>
      </c>
      <c r="AZ663" s="49">
        <v>91</v>
      </c>
      <c r="BA663" s="49">
        <v>13</v>
      </c>
      <c r="BB663" s="529">
        <f t="shared" si="197"/>
        <v>0.51</v>
      </c>
      <c r="BC663" s="3" t="s">
        <v>85</v>
      </c>
      <c r="BD663" s="412" t="str">
        <f>_xlfn.IFNA(VLOOKUP(BC663,ACCESSORIES!F:J,5,FALSE),"N/A")</f>
        <v>N/A</v>
      </c>
      <c r="BE663" s="3" t="s">
        <v>85</v>
      </c>
      <c r="BF663" s="412" t="str">
        <f>_xlfn.IFNA(VLOOKUP(BE663,ACCESSORIES!F:J,5,FALSE),"N/A")</f>
        <v>N/A</v>
      </c>
      <c r="BG663" s="70">
        <f t="shared" si="217"/>
        <v>42.095878905546797</v>
      </c>
      <c r="BH663" s="50">
        <v>23.228346456692901</v>
      </c>
      <c r="BI663" s="50">
        <v>23.228346456692901</v>
      </c>
      <c r="BJ663" s="50">
        <v>11.771653543307099</v>
      </c>
      <c r="BK663" s="357">
        <f t="shared" si="220"/>
        <v>0.10408189999999996</v>
      </c>
      <c r="BL663" s="591">
        <v>24</v>
      </c>
      <c r="BM663" s="107" t="s">
        <v>3771</v>
      </c>
      <c r="BN663" s="46" t="s">
        <v>3891</v>
      </c>
      <c r="BO663" s="74" t="s">
        <v>4730</v>
      </c>
      <c r="BP663" s="74" t="s">
        <v>3907</v>
      </c>
      <c r="BQ663" s="74" t="s">
        <v>4615</v>
      </c>
      <c r="BR663" s="74" t="s">
        <v>2734</v>
      </c>
      <c r="BS663" s="74" t="s">
        <v>4116</v>
      </c>
      <c r="BT663" s="74" t="s">
        <v>5141</v>
      </c>
      <c r="BU663" s="74" t="s">
        <v>5127</v>
      </c>
      <c r="BV663" s="74" t="s">
        <v>4101</v>
      </c>
      <c r="BW663" s="74" t="s">
        <v>3909</v>
      </c>
      <c r="BX663" s="74"/>
      <c r="BY663" s="300"/>
      <c r="BZ663" s="413"/>
      <c r="CA663" s="300"/>
      <c r="CB663" s="413"/>
      <c r="CC663" s="86" t="str">
        <f t="shared" si="221"/>
        <v>MR703 Bead Grip, 20x9, +12mm Offset, 8x6.5, 130.81mm Centerbore, Machined - Clear Coat</v>
      </c>
      <c r="CD663" s="74" t="s">
        <v>3719</v>
      </c>
      <c r="CE663" s="74" t="s">
        <v>3720</v>
      </c>
      <c r="CF663" s="74" t="str">
        <f t="shared" si="222"/>
        <v>TRAIL (7XX)</v>
      </c>
    </row>
    <row r="664" spans="1:84" s="36" customFormat="1" ht="15" customHeight="1">
      <c r="A664" s="22">
        <f t="shared" si="218"/>
        <v>662</v>
      </c>
      <c r="B664" s="3" t="s">
        <v>84</v>
      </c>
      <c r="C664" s="408" t="s">
        <v>1247</v>
      </c>
      <c r="D664" s="74" t="s">
        <v>5484</v>
      </c>
      <c r="E664" s="84" t="str">
        <f>CONCATENATE(LEFT(D664,5),VLOOKUP(CONCATENATE(O664,"x",P664),'WHEEL PART NUMBER GUIDE'!$B$9:$C$51,2,FALSE),VLOOKUP(CONCATENATE(Q664, W664), 'WHEEL PART NUMBER GUIDE'!$Q$6:$R$98, 2, FALSE),VLOOKUP(Z664,'WHEEL PART NUMBER GUIDE'!$J$8:$K$54,2, FALSE),IF(V664="N/A",IF(ABS(T664)&lt;10,"0"&amp;ABS(T664),ABS(T664)),CONCATENATE(LEFT(V664,1),RIGHT(V664,1))), G664, H664)</f>
        <v>MR70329087512</v>
      </c>
      <c r="F664" s="84" t="str">
        <f t="shared" si="219"/>
        <v>MR70329087512</v>
      </c>
      <c r="G664" s="83"/>
      <c r="H664" s="83"/>
      <c r="I664" s="81" t="s">
        <v>10641</v>
      </c>
      <c r="J664" s="299">
        <v>46044</v>
      </c>
      <c r="K664" s="78" t="s">
        <v>1230</v>
      </c>
      <c r="L664" s="515">
        <v>520</v>
      </c>
      <c r="M664" s="85">
        <f t="shared" si="198"/>
        <v>520</v>
      </c>
      <c r="N664" s="630"/>
      <c r="O664" s="74">
        <v>20</v>
      </c>
      <c r="P664" s="8">
        <v>9</v>
      </c>
      <c r="Q664" s="408" t="s">
        <v>1700</v>
      </c>
      <c r="R664" s="74">
        <v>8</v>
      </c>
      <c r="S664" s="74">
        <v>170</v>
      </c>
      <c r="T664" s="74">
        <v>12</v>
      </c>
      <c r="U664" s="68">
        <v>5.5</v>
      </c>
      <c r="V664" s="427" t="s">
        <v>85</v>
      </c>
      <c r="W664" s="77">
        <v>130.81</v>
      </c>
      <c r="X664" s="76">
        <v>38.360433620168699</v>
      </c>
      <c r="Y664" s="47">
        <v>3640</v>
      </c>
      <c r="Z664" s="81" t="s">
        <v>2165</v>
      </c>
      <c r="AA664" s="72" t="s">
        <v>2845</v>
      </c>
      <c r="AB664" s="47" t="str">
        <f t="shared" si="191"/>
        <v>20x9, 8x170, 12 OS, 3640 lbs</v>
      </c>
      <c r="AC664" s="74" t="s">
        <v>3943</v>
      </c>
      <c r="AD664" s="46" t="str">
        <f>IF(AC664="N/A","None",VLOOKUP(AC664,ACCESSORIES!F:N,9,FALSE))</f>
        <v>Push Thru</v>
      </c>
      <c r="AE664" s="82">
        <f>_xlfn.IFNA(VLOOKUP(AC664,ACCESSORIES!F:J,5,FALSE),"N/A")</f>
        <v>33</v>
      </c>
      <c r="AF664" s="80" t="s">
        <v>85</v>
      </c>
      <c r="AG664" s="80" t="s">
        <v>85</v>
      </c>
      <c r="AH664" s="3" t="s">
        <v>2863</v>
      </c>
      <c r="AI664" s="80" t="s">
        <v>85</v>
      </c>
      <c r="AJ664" s="9" t="str">
        <f>_xlfn.IFNA(VLOOKUP(AI664,ACCESSORIES!F:J,5,FALSE),"N/A")</f>
        <v>N/A</v>
      </c>
      <c r="AK664" s="408" t="s">
        <v>237</v>
      </c>
      <c r="AL664" s="74" t="s">
        <v>85</v>
      </c>
      <c r="AM664" s="38" t="str">
        <f>_xlfn.IFNA(VLOOKUP(AL664,ACCESSORIES!F:J,5,FALSE),"N/A")</f>
        <v>N/A</v>
      </c>
      <c r="AN664" s="38" t="str">
        <f>_xlfn.IFNA(VLOOKUP(AM664,ACCESSORIES!G:K,5,FALSE),"N/A")</f>
        <v>N/A</v>
      </c>
      <c r="AO664" s="75">
        <v>16.2</v>
      </c>
      <c r="AP664" s="75">
        <v>60</v>
      </c>
      <c r="AQ664" s="74">
        <v>200</v>
      </c>
      <c r="AR664" s="34">
        <v>0</v>
      </c>
      <c r="AS664" s="34">
        <v>0</v>
      </c>
      <c r="AT664" s="34">
        <v>30.3</v>
      </c>
      <c r="AU664" s="34">
        <v>42.6</v>
      </c>
      <c r="AV664" s="34">
        <v>246.8</v>
      </c>
      <c r="AW664" s="34">
        <v>239.4</v>
      </c>
      <c r="AX664" s="77">
        <v>128.30000000000001</v>
      </c>
      <c r="AY664" s="49">
        <v>106.66</v>
      </c>
      <c r="AZ664" s="49">
        <v>106.66</v>
      </c>
      <c r="BA664" s="49">
        <v>13</v>
      </c>
      <c r="BB664" s="529">
        <f t="shared" si="197"/>
        <v>0.51</v>
      </c>
      <c r="BC664" s="3" t="s">
        <v>85</v>
      </c>
      <c r="BD664" s="412" t="str">
        <f>_xlfn.IFNA(VLOOKUP(BC664,ACCESSORIES!F:J,5,FALSE),"N/A")</f>
        <v>N/A</v>
      </c>
      <c r="BE664" s="3" t="s">
        <v>85</v>
      </c>
      <c r="BF664" s="412" t="str">
        <f>_xlfn.IFNA(VLOOKUP(BE664,ACCESSORIES!F:J,5,FALSE),"N/A")</f>
        <v>N/A</v>
      </c>
      <c r="BG664" s="70">
        <f t="shared" si="217"/>
        <v>42.360433620168699</v>
      </c>
      <c r="BH664" s="50">
        <v>23.228346456692901</v>
      </c>
      <c r="BI664" s="50">
        <v>23.228346456692901</v>
      </c>
      <c r="BJ664" s="50">
        <v>11.771653543307099</v>
      </c>
      <c r="BK664" s="357">
        <f t="shared" si="220"/>
        <v>0.10408189999999996</v>
      </c>
      <c r="BL664" s="591">
        <v>24</v>
      </c>
      <c r="BM664" s="107" t="s">
        <v>3771</v>
      </c>
      <c r="BN664" s="46" t="s">
        <v>3891</v>
      </c>
      <c r="BO664" s="74" t="s">
        <v>4730</v>
      </c>
      <c r="BP664" s="74" t="s">
        <v>3907</v>
      </c>
      <c r="BQ664" s="74" t="s">
        <v>4615</v>
      </c>
      <c r="BR664" s="74" t="s">
        <v>2734</v>
      </c>
      <c r="BS664" s="74" t="s">
        <v>4116</v>
      </c>
      <c r="BT664" s="74" t="s">
        <v>5141</v>
      </c>
      <c r="BU664" s="74" t="s">
        <v>5127</v>
      </c>
      <c r="BV664" s="74" t="s">
        <v>4101</v>
      </c>
      <c r="BW664" s="74" t="s">
        <v>3909</v>
      </c>
      <c r="BX664" s="74"/>
      <c r="BY664" s="300"/>
      <c r="BZ664" s="413"/>
      <c r="CA664" s="300"/>
      <c r="CB664" s="413"/>
      <c r="CC664" s="86" t="str">
        <f t="shared" si="221"/>
        <v>MR703 Bead Grip, 20x9, +12mm Offset, 8x170, 130.81mm Centerbore, Matte Black</v>
      </c>
      <c r="CD664" s="74" t="s">
        <v>3719</v>
      </c>
      <c r="CE664" s="74" t="s">
        <v>3720</v>
      </c>
      <c r="CF664" s="74" t="str">
        <f t="shared" si="222"/>
        <v>TRAIL (7XX)</v>
      </c>
    </row>
    <row r="665" spans="1:84" s="36" customFormat="1" ht="15" customHeight="1">
      <c r="A665" s="22">
        <f t="shared" si="218"/>
        <v>663</v>
      </c>
      <c r="B665" s="3" t="s">
        <v>84</v>
      </c>
      <c r="C665" s="408" t="s">
        <v>1247</v>
      </c>
      <c r="D665" s="74" t="s">
        <v>5484</v>
      </c>
      <c r="E665" s="84" t="str">
        <f>CONCATENATE(LEFT(D665,5),VLOOKUP(CONCATENATE(O665,"x",P665),'WHEEL PART NUMBER GUIDE'!$B$9:$C$51,2,FALSE),VLOOKUP(CONCATENATE(Q665, W665), 'WHEEL PART NUMBER GUIDE'!$Q$6:$R$98, 2, FALSE),VLOOKUP(Z665,'WHEEL PART NUMBER GUIDE'!$J$8:$K$54,2, FALSE),IF(V665="N/A",IF(ABS(T665)&lt;10,"0"&amp;ABS(T665),ABS(T665)),CONCATENATE(LEFT(V665,1),RIGHT(V665,1))), G665, H665)</f>
        <v>MR70329087312</v>
      </c>
      <c r="F665" s="84" t="str">
        <f t="shared" si="219"/>
        <v>MR70329087312</v>
      </c>
      <c r="G665" s="83"/>
      <c r="H665" s="83"/>
      <c r="I665" s="81" t="s">
        <v>10642</v>
      </c>
      <c r="J665" s="299">
        <v>46044</v>
      </c>
      <c r="K665" s="78" t="s">
        <v>1230</v>
      </c>
      <c r="L665" s="515">
        <v>520</v>
      </c>
      <c r="M665" s="85">
        <f t="shared" si="198"/>
        <v>520</v>
      </c>
      <c r="N665" s="630"/>
      <c r="O665" s="74">
        <v>20</v>
      </c>
      <c r="P665" s="8">
        <v>9</v>
      </c>
      <c r="Q665" s="408" t="s">
        <v>1700</v>
      </c>
      <c r="R665" s="74">
        <v>8</v>
      </c>
      <c r="S665" s="74">
        <v>170</v>
      </c>
      <c r="T665" s="74">
        <v>12</v>
      </c>
      <c r="U665" s="68">
        <v>5.5</v>
      </c>
      <c r="V665" s="427" t="s">
        <v>85</v>
      </c>
      <c r="W665" s="77">
        <v>130.81</v>
      </c>
      <c r="X665" s="76">
        <v>38.095878905546797</v>
      </c>
      <c r="Y665" s="47">
        <v>3640</v>
      </c>
      <c r="Z665" s="81" t="s">
        <v>5147</v>
      </c>
      <c r="AA665" s="71" t="s">
        <v>173</v>
      </c>
      <c r="AB665" s="47" t="str">
        <f t="shared" si="191"/>
        <v>20x9, 8x170, 12 OS, 3640 lbs</v>
      </c>
      <c r="AC665" s="74" t="s">
        <v>7165</v>
      </c>
      <c r="AD665" s="46" t="str">
        <f>IF(AC665="N/A","None",VLOOKUP(AC665,ACCESSORIES!F:N,9,FALSE))</f>
        <v>Push Thru</v>
      </c>
      <c r="AE665" s="82">
        <f>_xlfn.IFNA(VLOOKUP(AC665,ACCESSORIES!F:J,5,FALSE),"N/A")</f>
        <v>33</v>
      </c>
      <c r="AF665" s="80" t="s">
        <v>85</v>
      </c>
      <c r="AG665" s="80" t="s">
        <v>85</v>
      </c>
      <c r="AH665" s="3" t="s">
        <v>2863</v>
      </c>
      <c r="AI665" s="80" t="s">
        <v>85</v>
      </c>
      <c r="AJ665" s="9" t="str">
        <f>_xlfn.IFNA(VLOOKUP(AI665,ACCESSORIES!F:J,5,FALSE),"N/A")</f>
        <v>N/A</v>
      </c>
      <c r="AK665" s="408" t="s">
        <v>237</v>
      </c>
      <c r="AL665" s="74" t="s">
        <v>85</v>
      </c>
      <c r="AM665" s="38" t="str">
        <f>_xlfn.IFNA(VLOOKUP(AL665,ACCESSORIES!F:J,5,FALSE),"N/A")</f>
        <v>N/A</v>
      </c>
      <c r="AN665" s="38" t="str">
        <f>_xlfn.IFNA(VLOOKUP(AM665,ACCESSORIES!G:K,5,FALSE),"N/A")</f>
        <v>N/A</v>
      </c>
      <c r="AO665" s="75">
        <v>16.2</v>
      </c>
      <c r="AP665" s="75">
        <v>60</v>
      </c>
      <c r="AQ665" s="74">
        <v>200</v>
      </c>
      <c r="AR665" s="34">
        <v>0</v>
      </c>
      <c r="AS665" s="34">
        <v>0</v>
      </c>
      <c r="AT665" s="34">
        <v>30.3</v>
      </c>
      <c r="AU665" s="34">
        <v>42.6</v>
      </c>
      <c r="AV665" s="34">
        <v>246.8</v>
      </c>
      <c r="AW665" s="34">
        <v>239.4</v>
      </c>
      <c r="AX665" s="77">
        <v>128.30000000000001</v>
      </c>
      <c r="AY665" s="49">
        <v>106.66</v>
      </c>
      <c r="AZ665" s="49">
        <v>106.66</v>
      </c>
      <c r="BA665" s="49">
        <v>13</v>
      </c>
      <c r="BB665" s="529">
        <f t="shared" si="197"/>
        <v>0.51</v>
      </c>
      <c r="BC665" s="3" t="s">
        <v>85</v>
      </c>
      <c r="BD665" s="412" t="str">
        <f>_xlfn.IFNA(VLOOKUP(BC665,ACCESSORIES!F:J,5,FALSE),"N/A")</f>
        <v>N/A</v>
      </c>
      <c r="BE665" s="3" t="s">
        <v>85</v>
      </c>
      <c r="BF665" s="412" t="str">
        <f>_xlfn.IFNA(VLOOKUP(BE665,ACCESSORIES!F:J,5,FALSE),"N/A")</f>
        <v>N/A</v>
      </c>
      <c r="BG665" s="70">
        <f t="shared" si="217"/>
        <v>42.095878905546797</v>
      </c>
      <c r="BH665" s="50">
        <v>23.228346456692901</v>
      </c>
      <c r="BI665" s="50">
        <v>23.228346456692901</v>
      </c>
      <c r="BJ665" s="50">
        <v>11.771653543307099</v>
      </c>
      <c r="BK665" s="357">
        <f t="shared" si="220"/>
        <v>0.10408189999999996</v>
      </c>
      <c r="BL665" s="591">
        <v>24</v>
      </c>
      <c r="BM665" s="107" t="s">
        <v>3771</v>
      </c>
      <c r="BN665" s="46" t="s">
        <v>3891</v>
      </c>
      <c r="BO665" s="74" t="s">
        <v>4730</v>
      </c>
      <c r="BP665" s="74" t="s">
        <v>3907</v>
      </c>
      <c r="BQ665" s="74" t="s">
        <v>4615</v>
      </c>
      <c r="BR665" s="74" t="s">
        <v>2734</v>
      </c>
      <c r="BS665" s="74" t="s">
        <v>4116</v>
      </c>
      <c r="BT665" s="74" t="s">
        <v>5141</v>
      </c>
      <c r="BU665" s="74" t="s">
        <v>5127</v>
      </c>
      <c r="BV665" s="74" t="s">
        <v>4101</v>
      </c>
      <c r="BW665" s="74" t="s">
        <v>3909</v>
      </c>
      <c r="BX665" s="74"/>
      <c r="BY665" s="300"/>
      <c r="BZ665" s="413"/>
      <c r="CA665" s="300"/>
      <c r="CB665" s="413"/>
      <c r="CC665" s="86" t="str">
        <f t="shared" si="221"/>
        <v>MR703 Bead Grip, 20x9, +12mm Offset, 8x170, 130.81mm Centerbore, Machined - Clear Coat</v>
      </c>
      <c r="CD665" s="74" t="s">
        <v>3719</v>
      </c>
      <c r="CE665" s="74" t="s">
        <v>3720</v>
      </c>
      <c r="CF665" s="74" t="str">
        <f t="shared" si="222"/>
        <v>TRAIL (7XX)</v>
      </c>
    </row>
    <row r="666" spans="1:84" s="36" customFormat="1" ht="15" customHeight="1">
      <c r="A666" s="22">
        <f t="shared" si="218"/>
        <v>664</v>
      </c>
      <c r="B666" s="3" t="s">
        <v>84</v>
      </c>
      <c r="C666" s="408" t="s">
        <v>1247</v>
      </c>
      <c r="D666" s="74" t="s">
        <v>5484</v>
      </c>
      <c r="E666" s="84" t="str">
        <f>CONCATENATE(LEFT(D666,5),VLOOKUP(CONCATENATE(O666,"x",P666),'WHEEL PART NUMBER GUIDE'!$B$9:$C$51,2,FALSE),VLOOKUP(CONCATENATE(Q666, W666), 'WHEEL PART NUMBER GUIDE'!$Q$6:$R$98, 2, FALSE),VLOOKUP(Z666,'WHEEL PART NUMBER GUIDE'!$J$8:$K$54,2, FALSE),IF(V666="N/A",IF(ABS(T666)&lt;10,"0"&amp;ABS(T666),ABS(T666)),CONCATENATE(LEFT(V666,1),RIGHT(V666,1))), G666, H666)</f>
        <v>MR70329088512</v>
      </c>
      <c r="F666" s="84" t="str">
        <f t="shared" si="219"/>
        <v>MR70329088512</v>
      </c>
      <c r="G666" s="83"/>
      <c r="H666" s="83"/>
      <c r="I666" s="81" t="s">
        <v>10643</v>
      </c>
      <c r="J666" s="299">
        <v>46044</v>
      </c>
      <c r="K666" s="78" t="s">
        <v>1230</v>
      </c>
      <c r="L666" s="515">
        <v>520</v>
      </c>
      <c r="M666" s="85">
        <f t="shared" si="198"/>
        <v>520</v>
      </c>
      <c r="N666" s="630"/>
      <c r="O666" s="74">
        <v>20</v>
      </c>
      <c r="P666" s="8">
        <v>9</v>
      </c>
      <c r="Q666" s="408" t="s">
        <v>1701</v>
      </c>
      <c r="R666" s="74">
        <v>8</v>
      </c>
      <c r="S666" s="74">
        <v>180</v>
      </c>
      <c r="T666" s="74">
        <v>12</v>
      </c>
      <c r="U666" s="68">
        <v>5.5</v>
      </c>
      <c r="V666" s="427" t="s">
        <v>85</v>
      </c>
      <c r="W666" s="77">
        <v>130.81</v>
      </c>
      <c r="X666" s="76">
        <v>38.360433620168699</v>
      </c>
      <c r="Y666" s="47">
        <v>3640</v>
      </c>
      <c r="Z666" s="81" t="s">
        <v>2165</v>
      </c>
      <c r="AA666" s="72" t="s">
        <v>2845</v>
      </c>
      <c r="AB666" s="47" t="str">
        <f t="shared" si="191"/>
        <v>20x9, 8x180, 12 OS, 3640 lbs</v>
      </c>
      <c r="AC666" s="74" t="s">
        <v>3944</v>
      </c>
      <c r="AD666" s="46" t="str">
        <f>IF(AC666="N/A","None",VLOOKUP(AC666,ACCESSORIES!F:N,9,FALSE))</f>
        <v>Push Thru</v>
      </c>
      <c r="AE666" s="82">
        <f>_xlfn.IFNA(VLOOKUP(AC666,ACCESSORIES!F:J,5,FALSE),"N/A")</f>
        <v>33</v>
      </c>
      <c r="AF666" s="80" t="s">
        <v>85</v>
      </c>
      <c r="AG666" s="80" t="s">
        <v>85</v>
      </c>
      <c r="AH666" s="3" t="s">
        <v>2863</v>
      </c>
      <c r="AI666" s="80" t="s">
        <v>85</v>
      </c>
      <c r="AJ666" s="9" t="str">
        <f>_xlfn.IFNA(VLOOKUP(AI666,ACCESSORIES!F:J,5,FALSE),"N/A")</f>
        <v>N/A</v>
      </c>
      <c r="AK666" s="408" t="s">
        <v>237</v>
      </c>
      <c r="AL666" s="74" t="s">
        <v>85</v>
      </c>
      <c r="AM666" s="38" t="str">
        <f>_xlfn.IFNA(VLOOKUP(AL666,ACCESSORIES!F:J,5,FALSE),"N/A")</f>
        <v>N/A</v>
      </c>
      <c r="AN666" s="38" t="str">
        <f>_xlfn.IFNA(VLOOKUP(AM666,ACCESSORIES!G:K,5,FALSE),"N/A")</f>
        <v>N/A</v>
      </c>
      <c r="AO666" s="75">
        <v>16.2</v>
      </c>
      <c r="AP666" s="75">
        <v>60</v>
      </c>
      <c r="AQ666" s="74">
        <v>210</v>
      </c>
      <c r="AR666" s="34">
        <v>0</v>
      </c>
      <c r="AS666" s="34">
        <v>0</v>
      </c>
      <c r="AT666" s="34">
        <v>30.3</v>
      </c>
      <c r="AU666" s="34">
        <v>42.6</v>
      </c>
      <c r="AV666" s="34">
        <v>246.8</v>
      </c>
      <c r="AW666" s="34">
        <v>239.4</v>
      </c>
      <c r="AX666" s="77">
        <v>126.2</v>
      </c>
      <c r="AY666" s="49">
        <v>91</v>
      </c>
      <c r="AZ666" s="49">
        <v>91</v>
      </c>
      <c r="BA666" s="49">
        <v>13</v>
      </c>
      <c r="BB666" s="529">
        <f t="shared" si="197"/>
        <v>0.51</v>
      </c>
      <c r="BC666" s="3" t="s">
        <v>85</v>
      </c>
      <c r="BD666" s="412" t="str">
        <f>_xlfn.IFNA(VLOOKUP(BC666,ACCESSORIES!F:J,5,FALSE),"N/A")</f>
        <v>N/A</v>
      </c>
      <c r="BE666" s="3" t="s">
        <v>85</v>
      </c>
      <c r="BF666" s="412" t="str">
        <f>_xlfn.IFNA(VLOOKUP(BE666,ACCESSORIES!F:J,5,FALSE),"N/A")</f>
        <v>N/A</v>
      </c>
      <c r="BG666" s="70">
        <f t="shared" si="217"/>
        <v>42.360433620168699</v>
      </c>
      <c r="BH666" s="50">
        <v>23.228346456692901</v>
      </c>
      <c r="BI666" s="50">
        <v>23.228346456692901</v>
      </c>
      <c r="BJ666" s="50">
        <v>11.771653543307099</v>
      </c>
      <c r="BK666" s="357">
        <f t="shared" si="220"/>
        <v>0.10408189999999996</v>
      </c>
      <c r="BL666" s="591">
        <v>24</v>
      </c>
      <c r="BM666" s="107" t="s">
        <v>3771</v>
      </c>
      <c r="BN666" s="46" t="s">
        <v>3891</v>
      </c>
      <c r="BO666" s="74" t="s">
        <v>4730</v>
      </c>
      <c r="BP666" s="74" t="s">
        <v>3907</v>
      </c>
      <c r="BQ666" s="74" t="s">
        <v>4615</v>
      </c>
      <c r="BR666" s="74" t="s">
        <v>2734</v>
      </c>
      <c r="BS666" s="74" t="s">
        <v>4116</v>
      </c>
      <c r="BT666" s="74" t="s">
        <v>5141</v>
      </c>
      <c r="BU666" s="74" t="s">
        <v>5127</v>
      </c>
      <c r="BV666" s="74" t="s">
        <v>4101</v>
      </c>
      <c r="BW666" s="74" t="s">
        <v>3909</v>
      </c>
      <c r="BX666" s="74"/>
      <c r="BY666" s="300"/>
      <c r="BZ666" s="413"/>
      <c r="CA666" s="300"/>
      <c r="CB666" s="413"/>
      <c r="CC666" s="86" t="str">
        <f t="shared" si="221"/>
        <v>MR703 Bead Grip, 20x9, +12mm Offset, 8x180, 130.81mm Centerbore, Matte Black</v>
      </c>
      <c r="CD666" s="74" t="s">
        <v>3719</v>
      </c>
      <c r="CE666" s="74" t="s">
        <v>3720</v>
      </c>
      <c r="CF666" s="74" t="str">
        <f t="shared" si="222"/>
        <v>TRAIL (7XX)</v>
      </c>
    </row>
    <row r="667" spans="1:84" s="36" customFormat="1" ht="15" customHeight="1">
      <c r="A667" s="22">
        <f t="shared" si="218"/>
        <v>665</v>
      </c>
      <c r="B667" s="3" t="s">
        <v>84</v>
      </c>
      <c r="C667" s="408" t="s">
        <v>1247</v>
      </c>
      <c r="D667" s="74" t="s">
        <v>5484</v>
      </c>
      <c r="E667" s="84" t="str">
        <f>CONCATENATE(LEFT(D667,5),VLOOKUP(CONCATENATE(O667,"x",P667),'WHEEL PART NUMBER GUIDE'!$B$9:$C$51,2,FALSE),VLOOKUP(CONCATENATE(Q667, W667), 'WHEEL PART NUMBER GUIDE'!$Q$6:$R$98, 2, FALSE),VLOOKUP(Z667,'WHEEL PART NUMBER GUIDE'!$J$8:$K$54,2, FALSE),IF(V667="N/A",IF(ABS(T667)&lt;10,"0"&amp;ABS(T667),ABS(T667)),CONCATENATE(LEFT(V667,1),RIGHT(V667,1))), G667, H667)</f>
        <v>MR70329088312</v>
      </c>
      <c r="F667" s="84" t="str">
        <f t="shared" si="219"/>
        <v>MR70329088312</v>
      </c>
      <c r="G667" s="83"/>
      <c r="H667" s="83"/>
      <c r="I667" s="81" t="s">
        <v>10644</v>
      </c>
      <c r="J667" s="299">
        <v>46044</v>
      </c>
      <c r="K667" s="78" t="s">
        <v>1230</v>
      </c>
      <c r="L667" s="515">
        <v>520</v>
      </c>
      <c r="M667" s="85">
        <f t="shared" si="198"/>
        <v>520</v>
      </c>
      <c r="N667" s="630"/>
      <c r="O667" s="74">
        <v>20</v>
      </c>
      <c r="P667" s="8">
        <v>9</v>
      </c>
      <c r="Q667" s="408" t="s">
        <v>1701</v>
      </c>
      <c r="R667" s="74">
        <v>8</v>
      </c>
      <c r="S667" s="74">
        <v>180</v>
      </c>
      <c r="T667" s="74">
        <v>12</v>
      </c>
      <c r="U667" s="68">
        <v>5.5</v>
      </c>
      <c r="V667" s="427" t="s">
        <v>85</v>
      </c>
      <c r="W667" s="77">
        <v>130.81</v>
      </c>
      <c r="X667" s="76">
        <v>38.095878905546797</v>
      </c>
      <c r="Y667" s="47">
        <v>3640</v>
      </c>
      <c r="Z667" s="81" t="s">
        <v>5147</v>
      </c>
      <c r="AA667" s="71" t="s">
        <v>173</v>
      </c>
      <c r="AB667" s="47" t="str">
        <f t="shared" si="191"/>
        <v>20x9, 8x180, 12 OS, 3640 lbs</v>
      </c>
      <c r="AC667" s="74" t="s">
        <v>7164</v>
      </c>
      <c r="AD667" s="46" t="str">
        <f>IF(AC667="N/A","None",VLOOKUP(AC667,ACCESSORIES!F:N,9,FALSE))</f>
        <v>Push Thru</v>
      </c>
      <c r="AE667" s="82">
        <f>_xlfn.IFNA(VLOOKUP(AC667,ACCESSORIES!F:J,5,FALSE),"N/A")</f>
        <v>33</v>
      </c>
      <c r="AF667" s="80" t="s">
        <v>85</v>
      </c>
      <c r="AG667" s="80" t="s">
        <v>85</v>
      </c>
      <c r="AH667" s="3" t="s">
        <v>2863</v>
      </c>
      <c r="AI667" s="80" t="s">
        <v>85</v>
      </c>
      <c r="AJ667" s="9" t="str">
        <f>_xlfn.IFNA(VLOOKUP(AI667,ACCESSORIES!F:J,5,FALSE),"N/A")</f>
        <v>N/A</v>
      </c>
      <c r="AK667" s="408" t="s">
        <v>237</v>
      </c>
      <c r="AL667" s="74" t="s">
        <v>85</v>
      </c>
      <c r="AM667" s="38" t="str">
        <f>_xlfn.IFNA(VLOOKUP(AL667,ACCESSORIES!F:J,5,FALSE),"N/A")</f>
        <v>N/A</v>
      </c>
      <c r="AN667" s="38" t="str">
        <f>_xlfn.IFNA(VLOOKUP(AM667,ACCESSORIES!G:K,5,FALSE),"N/A")</f>
        <v>N/A</v>
      </c>
      <c r="AO667" s="75">
        <v>16.2</v>
      </c>
      <c r="AP667" s="75">
        <v>60</v>
      </c>
      <c r="AQ667" s="74">
        <v>210</v>
      </c>
      <c r="AR667" s="34">
        <v>0</v>
      </c>
      <c r="AS667" s="34">
        <v>0</v>
      </c>
      <c r="AT667" s="34">
        <v>30.3</v>
      </c>
      <c r="AU667" s="34">
        <v>42.6</v>
      </c>
      <c r="AV667" s="34">
        <v>246.8</v>
      </c>
      <c r="AW667" s="34">
        <v>239.4</v>
      </c>
      <c r="AX667" s="77">
        <v>126.2</v>
      </c>
      <c r="AY667" s="49">
        <v>91</v>
      </c>
      <c r="AZ667" s="49">
        <v>91</v>
      </c>
      <c r="BA667" s="49">
        <v>13</v>
      </c>
      <c r="BB667" s="529">
        <f t="shared" si="197"/>
        <v>0.51</v>
      </c>
      <c r="BC667" s="3" t="s">
        <v>85</v>
      </c>
      <c r="BD667" s="412" t="str">
        <f>_xlfn.IFNA(VLOOKUP(BC667,ACCESSORIES!F:J,5,FALSE),"N/A")</f>
        <v>N/A</v>
      </c>
      <c r="BE667" s="3" t="s">
        <v>85</v>
      </c>
      <c r="BF667" s="412" t="str">
        <f>_xlfn.IFNA(VLOOKUP(BE667,ACCESSORIES!F:J,5,FALSE),"N/A")</f>
        <v>N/A</v>
      </c>
      <c r="BG667" s="70">
        <f t="shared" si="217"/>
        <v>42.095878905546797</v>
      </c>
      <c r="BH667" s="50">
        <v>23.228346456692901</v>
      </c>
      <c r="BI667" s="50">
        <v>23.228346456692901</v>
      </c>
      <c r="BJ667" s="50">
        <v>11.771653543307099</v>
      </c>
      <c r="BK667" s="357">
        <f t="shared" si="220"/>
        <v>0.10408189999999996</v>
      </c>
      <c r="BL667" s="73">
        <v>24</v>
      </c>
      <c r="BM667" s="107" t="s">
        <v>3771</v>
      </c>
      <c r="BN667" s="46" t="s">
        <v>3891</v>
      </c>
      <c r="BO667" s="74" t="s">
        <v>4730</v>
      </c>
      <c r="BP667" s="74" t="s">
        <v>3907</v>
      </c>
      <c r="BQ667" s="74" t="s">
        <v>4615</v>
      </c>
      <c r="BR667" s="74" t="s">
        <v>2734</v>
      </c>
      <c r="BS667" s="74" t="s">
        <v>4116</v>
      </c>
      <c r="BT667" s="74" t="s">
        <v>5141</v>
      </c>
      <c r="BU667" s="74" t="s">
        <v>5127</v>
      </c>
      <c r="BV667" s="74" t="s">
        <v>4101</v>
      </c>
      <c r="BW667" s="74" t="s">
        <v>3909</v>
      </c>
      <c r="BX667" s="74"/>
      <c r="BY667" s="300"/>
      <c r="BZ667" s="413"/>
      <c r="CA667" s="300"/>
      <c r="CB667" s="413"/>
      <c r="CC667" s="86" t="str">
        <f t="shared" si="221"/>
        <v>MR703 Bead Grip, 20x9, +12mm Offset, 8x180, 130.81mm Centerbore, Machined - Clear Coat</v>
      </c>
      <c r="CD667" s="74" t="s">
        <v>3719</v>
      </c>
      <c r="CE667" s="74" t="s">
        <v>3720</v>
      </c>
      <c r="CF667" s="74" t="str">
        <f t="shared" si="222"/>
        <v>TRAIL (7XX)</v>
      </c>
    </row>
    <row r="668" spans="1:84" s="36" customFormat="1" ht="15" customHeight="1">
      <c r="A668" s="22">
        <f t="shared" ref="A668:A670" si="223">ROW(B668)-2</f>
        <v>666</v>
      </c>
      <c r="B668" s="3" t="s">
        <v>84</v>
      </c>
      <c r="C668" s="408" t="s">
        <v>1247</v>
      </c>
      <c r="D668" s="74" t="s">
        <v>9513</v>
      </c>
      <c r="E668" s="84" t="str">
        <f>CONCATENATE(LEFT(D668,5),VLOOKUP(CONCATENATE(O668,"x",P668),'WHEEL PART NUMBER GUIDE'!$B$9:$C$51,2,FALSE),VLOOKUP(CONCATENATE(Q668, W668), 'WHEEL PART NUMBER GUIDE'!$Q$6:$R$98, 2, FALSE),VLOOKUP(Z668,'WHEEL PART NUMBER GUIDE'!$J$8:$K$54,2, FALSE),IF(V668="N/A",IF(ABS(T668)&lt;10,"0"&amp;ABS(T668),ABS(T668)),CONCATENATE(LEFT(V668,1),RIGHT(V668,1))), G668, H668)</f>
        <v>MR70389093540H</v>
      </c>
      <c r="F668" s="84" t="str">
        <f>E668</f>
        <v>MR70389093540H</v>
      </c>
      <c r="G668" s="83" t="s">
        <v>2100</v>
      </c>
      <c r="H668" s="83"/>
      <c r="I668" s="81" t="s">
        <v>9508</v>
      </c>
      <c r="J668" s="299">
        <v>45741</v>
      </c>
      <c r="K668" s="78" t="s">
        <v>1230</v>
      </c>
      <c r="L668" s="515">
        <v>429</v>
      </c>
      <c r="M668" s="85">
        <f t="shared" si="198"/>
        <v>429</v>
      </c>
      <c r="N668" s="630"/>
      <c r="O668" s="74">
        <v>18</v>
      </c>
      <c r="P668" s="8">
        <v>9</v>
      </c>
      <c r="Q668" s="408" t="s">
        <v>1089</v>
      </c>
      <c r="R668" s="74">
        <v>6</v>
      </c>
      <c r="S668" s="74">
        <v>5.5</v>
      </c>
      <c r="T668" s="74">
        <v>40</v>
      </c>
      <c r="U668" s="68">
        <v>6.62</v>
      </c>
      <c r="V668" s="95" t="s">
        <v>85</v>
      </c>
      <c r="W668" s="77">
        <v>95.25</v>
      </c>
      <c r="X668" s="76">
        <v>36.045579867227488</v>
      </c>
      <c r="Y668" s="47">
        <v>3640</v>
      </c>
      <c r="Z668" s="81" t="s">
        <v>2165</v>
      </c>
      <c r="AA668" s="72" t="s">
        <v>2845</v>
      </c>
      <c r="AB668" s="47" t="str">
        <f t="shared" si="191"/>
        <v>18x9, 6x5.5, 40 OS, 3640 lbs</v>
      </c>
      <c r="AC668" s="74" t="s">
        <v>3941</v>
      </c>
      <c r="AD668" s="46" t="str">
        <f>IF(AC668="N/A","None",VLOOKUP(AC668,ACCESSORIES!F:N,9,FALSE))</f>
        <v>Snap In</v>
      </c>
      <c r="AE668" s="82">
        <f>_xlfn.IFNA(VLOOKUP(AC668,ACCESSORIES!F:J,5,FALSE),"N/A")</f>
        <v>22</v>
      </c>
      <c r="AF668" s="80" t="s">
        <v>85</v>
      </c>
      <c r="AG668" s="80" t="s">
        <v>85</v>
      </c>
      <c r="AH668" s="496" t="s">
        <v>85</v>
      </c>
      <c r="AI668" s="80" t="s">
        <v>85</v>
      </c>
      <c r="AJ668" s="9" t="str">
        <f>_xlfn.IFNA(VLOOKUP(AI668,ACCESSORIES!F:J,5,FALSE),"N/A")</f>
        <v>N/A</v>
      </c>
      <c r="AK668" s="497" t="s">
        <v>236</v>
      </c>
      <c r="AL668" s="74" t="s">
        <v>85</v>
      </c>
      <c r="AM668" s="38" t="str">
        <f>_xlfn.IFNA(VLOOKUP(AL668,ACCESSORIES!F:J,5,FALSE),"N/A")</f>
        <v>N/A</v>
      </c>
      <c r="AN668" s="38" t="str">
        <f>_xlfn.IFNA(VLOOKUP(AM668,ACCESSORIES!G:K,5,FALSE),"N/A")</f>
        <v>N/A</v>
      </c>
      <c r="AO668" s="75">
        <v>16.2</v>
      </c>
      <c r="AP668" s="75">
        <v>60</v>
      </c>
      <c r="AQ668" s="497">
        <v>175</v>
      </c>
      <c r="AR668" s="34">
        <v>3.48</v>
      </c>
      <c r="AS668" s="34">
        <v>17.760000000000002</v>
      </c>
      <c r="AT668" s="34">
        <v>34.32</v>
      </c>
      <c r="AU668" s="34">
        <v>39.21</v>
      </c>
      <c r="AV668" s="34">
        <v>224.62</v>
      </c>
      <c r="AW668" s="34">
        <v>211.67</v>
      </c>
      <c r="AX668" s="77">
        <v>95.25</v>
      </c>
      <c r="AY668" s="49">
        <v>40</v>
      </c>
      <c r="AZ668" s="49">
        <v>40</v>
      </c>
      <c r="BA668" s="49">
        <v>14</v>
      </c>
      <c r="BB668" s="48">
        <f t="shared" si="197"/>
        <v>0.55000000000000004</v>
      </c>
      <c r="BC668" s="497" t="s">
        <v>85</v>
      </c>
      <c r="BD668" s="412" t="str">
        <f>_xlfn.IFNA(VLOOKUP(BC668,ACCESSORIES!F:J,5,FALSE),"N/A")</f>
        <v>N/A</v>
      </c>
      <c r="BE668" s="497" t="s">
        <v>85</v>
      </c>
      <c r="BF668" s="412" t="str">
        <f>_xlfn.IFNA(VLOOKUP(BE668,ACCESSORIES!F:J,5,FALSE),"N/A")</f>
        <v>N/A</v>
      </c>
      <c r="BG668" s="70">
        <v>41</v>
      </c>
      <c r="BH668" s="50">
        <v>21.141732283464599</v>
      </c>
      <c r="BI668" s="50">
        <v>21.141732283464599</v>
      </c>
      <c r="BJ668" s="50">
        <v>11.929133858267701</v>
      </c>
      <c r="BK668" s="357">
        <f t="shared" si="196"/>
        <v>8.7375807000000152E-2</v>
      </c>
      <c r="BL668" s="295">
        <v>36</v>
      </c>
      <c r="BM668" s="107" t="s">
        <v>3771</v>
      </c>
      <c r="BN668" s="46" t="s">
        <v>3891</v>
      </c>
      <c r="BO668" s="74" t="s">
        <v>4730</v>
      </c>
      <c r="BP668" s="74" t="s">
        <v>3907</v>
      </c>
      <c r="BQ668" s="74" t="s">
        <v>4615</v>
      </c>
      <c r="BR668" s="74" t="s">
        <v>2734</v>
      </c>
      <c r="BS668" s="74" t="s">
        <v>4116</v>
      </c>
      <c r="BT668" s="74" t="s">
        <v>5141</v>
      </c>
      <c r="BU668" s="74" t="s">
        <v>5127</v>
      </c>
      <c r="BV668" s="74" t="s">
        <v>4101</v>
      </c>
      <c r="BW668" s="74" t="s">
        <v>3909</v>
      </c>
      <c r="BX668" s="74"/>
      <c r="BY668" s="300" t="s">
        <v>10305</v>
      </c>
      <c r="BZ668" s="356" t="s">
        <v>10306</v>
      </c>
      <c r="CA668" s="300" t="s">
        <v>10307</v>
      </c>
      <c r="CB668" s="356" t="s">
        <v>10308</v>
      </c>
      <c r="CC668" s="86" t="str">
        <f t="shared" ref="CC668:CC670" si="224">CONCATENATE(IF(K668="Closeout","CLOSEOUT - ",""),D668,", ",O668,"x",P668,", ",IF(V668="N/A","",CONCATENATE(V668,"/")),IF(T668&gt;0,CONCATENATE("+",T668),T668),"mm Offset, ",Q668,", ",W668,"mm Centerbore, ",PROPER(Z668),IF(H668="R",", Race Drilled",""),"",IF(BE668="N/A","",CONCATENATE(", w/ ",BE668)))</f>
        <v>MR703 Bead Grip HD, 18x9, +40mm Offset, 6x5.5, 95.25mm Centerbore, Matte Black</v>
      </c>
      <c r="CD668" s="74" t="s">
        <v>3719</v>
      </c>
      <c r="CE668" s="74" t="s">
        <v>3720</v>
      </c>
      <c r="CF668" s="74" t="str">
        <f t="shared" ref="CF668:CF670" si="225">C668</f>
        <v>TRAIL (7XX)</v>
      </c>
    </row>
    <row r="669" spans="1:84" s="36" customFormat="1" ht="15" customHeight="1">
      <c r="A669" s="22">
        <f t="shared" si="223"/>
        <v>667</v>
      </c>
      <c r="B669" s="3" t="s">
        <v>84</v>
      </c>
      <c r="C669" s="408" t="s">
        <v>1247</v>
      </c>
      <c r="D669" s="74" t="s">
        <v>9513</v>
      </c>
      <c r="E669" s="84" t="str">
        <f>CONCATENATE(LEFT(D669,5),VLOOKUP(CONCATENATE(O669,"x",P669),'WHEEL PART NUMBER GUIDE'!$B$9:$C$51,2,FALSE),VLOOKUP(CONCATENATE(Q669, W669), 'WHEEL PART NUMBER GUIDE'!$Q$6:$R$98, 2, FALSE),VLOOKUP(Z669,'WHEEL PART NUMBER GUIDE'!$J$8:$K$54,2, FALSE),IF(V669="N/A",IF(ABS(T669)&lt;10,"0"&amp;ABS(T669),ABS(T669)),CONCATENATE(LEFT(V669,1),RIGHT(V669,1))), G669, H669)</f>
        <v>MR70389093840H</v>
      </c>
      <c r="F669" s="84" t="str">
        <f t="shared" ref="F669:F670" si="226">E669</f>
        <v>MR70389093840H</v>
      </c>
      <c r="G669" s="83" t="s">
        <v>2100</v>
      </c>
      <c r="H669" s="83"/>
      <c r="I669" s="81" t="s">
        <v>9509</v>
      </c>
      <c r="J669" s="299">
        <v>45741</v>
      </c>
      <c r="K669" s="78" t="s">
        <v>1230</v>
      </c>
      <c r="L669" s="515">
        <v>429</v>
      </c>
      <c r="M669" s="85">
        <f t="shared" si="198"/>
        <v>429</v>
      </c>
      <c r="N669" s="630"/>
      <c r="O669" s="74">
        <v>18</v>
      </c>
      <c r="P669" s="8">
        <v>9</v>
      </c>
      <c r="Q669" s="408" t="s">
        <v>1089</v>
      </c>
      <c r="R669" s="74">
        <v>6</v>
      </c>
      <c r="S669" s="74">
        <v>5.5</v>
      </c>
      <c r="T669" s="74">
        <v>40</v>
      </c>
      <c r="U669" s="68">
        <v>6.62</v>
      </c>
      <c r="V669" s="427" t="s">
        <v>85</v>
      </c>
      <c r="W669" s="77">
        <v>95.25</v>
      </c>
      <c r="X669" s="76">
        <v>36.045579867227488</v>
      </c>
      <c r="Y669" s="47">
        <v>3640</v>
      </c>
      <c r="Z669" s="81" t="s">
        <v>2516</v>
      </c>
      <c r="AA669" s="71" t="s">
        <v>2850</v>
      </c>
      <c r="AB669" s="47" t="str">
        <f t="shared" si="191"/>
        <v>18x9, 6x5.5, 40 OS, 3640 lbs</v>
      </c>
      <c r="AC669" s="74" t="s">
        <v>3941</v>
      </c>
      <c r="AD669" s="46" t="str">
        <f>IF(AC669="N/A","None",VLOOKUP(AC669,ACCESSORIES!F:N,9,FALSE))</f>
        <v>Snap In</v>
      </c>
      <c r="AE669" s="82">
        <f>_xlfn.IFNA(VLOOKUP(AC669,ACCESSORIES!F:J,5,FALSE),"N/A")</f>
        <v>22</v>
      </c>
      <c r="AF669" s="80" t="s">
        <v>85</v>
      </c>
      <c r="AG669" s="80" t="s">
        <v>85</v>
      </c>
      <c r="AH669" s="80" t="s">
        <v>85</v>
      </c>
      <c r="AI669" s="80" t="s">
        <v>85</v>
      </c>
      <c r="AJ669" s="9" t="str">
        <f>_xlfn.IFNA(VLOOKUP(AI669,ACCESSORIES!F:J,5,FALSE),"N/A")</f>
        <v>N/A</v>
      </c>
      <c r="AK669" s="408" t="s">
        <v>236</v>
      </c>
      <c r="AL669" s="74" t="s">
        <v>85</v>
      </c>
      <c r="AM669" s="38" t="str">
        <f>_xlfn.IFNA(VLOOKUP(AL669,ACCESSORIES!F:J,5,FALSE),"N/A")</f>
        <v>N/A</v>
      </c>
      <c r="AN669" s="74" t="s">
        <v>85</v>
      </c>
      <c r="AO669" s="497">
        <v>16.2</v>
      </c>
      <c r="AP669" s="497">
        <v>60</v>
      </c>
      <c r="AQ669" s="74">
        <v>175</v>
      </c>
      <c r="AR669" s="34">
        <v>3.48</v>
      </c>
      <c r="AS669" s="34">
        <v>17.760000000000002</v>
      </c>
      <c r="AT669" s="34">
        <v>34.32</v>
      </c>
      <c r="AU669" s="34">
        <v>39.21</v>
      </c>
      <c r="AV669" s="34">
        <v>224.62</v>
      </c>
      <c r="AW669" s="34">
        <v>211.67</v>
      </c>
      <c r="AX669" s="77">
        <v>95.25</v>
      </c>
      <c r="AY669" s="49">
        <v>40</v>
      </c>
      <c r="AZ669" s="49">
        <v>40</v>
      </c>
      <c r="BA669" s="49">
        <v>14</v>
      </c>
      <c r="BB669" s="48">
        <f t="shared" si="197"/>
        <v>0.55000000000000004</v>
      </c>
      <c r="BC669" s="3" t="s">
        <v>85</v>
      </c>
      <c r="BD669" s="412" t="str">
        <f>_xlfn.IFNA(VLOOKUP(BC669,ACCESSORIES!F:J,5,FALSE),"N/A")</f>
        <v>N/A</v>
      </c>
      <c r="BE669" s="3" t="s">
        <v>85</v>
      </c>
      <c r="BF669" s="412" t="str">
        <f>_xlfn.IFNA(VLOOKUP(BE669,ACCESSORIES!F:J,5,FALSE),"N/A")</f>
        <v>N/A</v>
      </c>
      <c r="BG669" s="70">
        <v>41</v>
      </c>
      <c r="BH669" s="50">
        <v>21.141732283464599</v>
      </c>
      <c r="BI669" s="50">
        <v>21.141732283464599</v>
      </c>
      <c r="BJ669" s="50">
        <v>11.929133858267701</v>
      </c>
      <c r="BK669" s="357">
        <f t="shared" si="196"/>
        <v>8.7375807000000152E-2</v>
      </c>
      <c r="BL669" s="14">
        <v>36</v>
      </c>
      <c r="BM669" s="107" t="s">
        <v>3771</v>
      </c>
      <c r="BN669" s="46" t="s">
        <v>3891</v>
      </c>
      <c r="BO669" s="74" t="s">
        <v>4730</v>
      </c>
      <c r="BP669" s="74" t="s">
        <v>3907</v>
      </c>
      <c r="BQ669" s="74" t="s">
        <v>4615</v>
      </c>
      <c r="BR669" s="74" t="s">
        <v>2734</v>
      </c>
      <c r="BS669" s="74" t="s">
        <v>4116</v>
      </c>
      <c r="BT669" s="74" t="s">
        <v>5141</v>
      </c>
      <c r="BU669" s="74" t="s">
        <v>5127</v>
      </c>
      <c r="BV669" s="74" t="s">
        <v>4101</v>
      </c>
      <c r="BW669" s="74" t="s">
        <v>3909</v>
      </c>
      <c r="BX669" s="74"/>
      <c r="BY669" s="300" t="s">
        <v>10301</v>
      </c>
      <c r="BZ669" s="356" t="s">
        <v>10302</v>
      </c>
      <c r="CA669" s="300" t="s">
        <v>10303</v>
      </c>
      <c r="CB669" s="356" t="s">
        <v>10304</v>
      </c>
      <c r="CC669" s="86" t="str">
        <f t="shared" si="224"/>
        <v>MR703 Bead Grip HD, 18x9, +40mm Offset, 6x5.5, 95.25mm Centerbore, Gloss Titanium</v>
      </c>
      <c r="CD669" s="74" t="s">
        <v>3719</v>
      </c>
      <c r="CE669" s="74" t="s">
        <v>3720</v>
      </c>
      <c r="CF669" s="74" t="str">
        <f t="shared" si="225"/>
        <v>TRAIL (7XX)</v>
      </c>
    </row>
    <row r="670" spans="1:84" s="36" customFormat="1" ht="15" customHeight="1">
      <c r="A670" s="22">
        <f t="shared" si="223"/>
        <v>668</v>
      </c>
      <c r="B670" s="3" t="s">
        <v>84</v>
      </c>
      <c r="C670" s="408" t="s">
        <v>1247</v>
      </c>
      <c r="D670" s="74" t="s">
        <v>9513</v>
      </c>
      <c r="E670" s="84" t="str">
        <f>CONCATENATE(LEFT(D670,5),VLOOKUP(CONCATENATE(O670,"x",P670),'WHEEL PART NUMBER GUIDE'!$B$9:$C$51,2,FALSE),VLOOKUP(CONCATENATE(Q670, W670), 'WHEEL PART NUMBER GUIDE'!$Q$6:$R$98, 2, FALSE),VLOOKUP(Z670,'WHEEL PART NUMBER GUIDE'!$J$8:$K$54,2, FALSE),IF(V670="N/A",IF(ABS(T670)&lt;10,"0"&amp;ABS(T670),ABS(T670)),CONCATENATE(LEFT(V670,1),RIGHT(V670,1))), G670, H670)</f>
        <v>MR70389093940H</v>
      </c>
      <c r="F670" s="84" t="str">
        <f t="shared" si="226"/>
        <v>MR70389093940H</v>
      </c>
      <c r="G670" s="83" t="s">
        <v>2100</v>
      </c>
      <c r="H670" s="83"/>
      <c r="I670" s="81" t="s">
        <v>9510</v>
      </c>
      <c r="J670" s="299">
        <v>45741</v>
      </c>
      <c r="K670" s="78" t="s">
        <v>1230</v>
      </c>
      <c r="L670" s="515">
        <v>429</v>
      </c>
      <c r="M670" s="85">
        <f t="shared" si="198"/>
        <v>429</v>
      </c>
      <c r="N670" s="630"/>
      <c r="O670" s="74">
        <v>18</v>
      </c>
      <c r="P670" s="8">
        <v>9</v>
      </c>
      <c r="Q670" s="408" t="s">
        <v>1089</v>
      </c>
      <c r="R670" s="74">
        <v>6</v>
      </c>
      <c r="S670" s="74">
        <v>5.5</v>
      </c>
      <c r="T670" s="74">
        <v>40</v>
      </c>
      <c r="U670" s="68">
        <v>6.62</v>
      </c>
      <c r="V670" s="427" t="s">
        <v>85</v>
      </c>
      <c r="W670" s="77">
        <v>95.25</v>
      </c>
      <c r="X670" s="76">
        <v>36.045579867227488</v>
      </c>
      <c r="Y670" s="47">
        <v>3640</v>
      </c>
      <c r="Z670" s="81" t="s">
        <v>2168</v>
      </c>
      <c r="AA670" s="71" t="s">
        <v>2846</v>
      </c>
      <c r="AB670" s="47" t="str">
        <f t="shared" si="191"/>
        <v>18x9, 6x5.5, 40 OS, 3640 lbs</v>
      </c>
      <c r="AC670" s="74" t="s">
        <v>3941</v>
      </c>
      <c r="AD670" s="46" t="str">
        <f>IF(AC670="N/A","None",VLOOKUP(AC670,ACCESSORIES!F:N,9,FALSE))</f>
        <v>Snap In</v>
      </c>
      <c r="AE670" s="82">
        <f>_xlfn.IFNA(VLOOKUP(AC670,ACCESSORIES!F:J,5,FALSE),"N/A")</f>
        <v>22</v>
      </c>
      <c r="AF670" s="80" t="s">
        <v>85</v>
      </c>
      <c r="AG670" s="80" t="s">
        <v>85</v>
      </c>
      <c r="AH670" s="80" t="s">
        <v>85</v>
      </c>
      <c r="AI670" s="80" t="s">
        <v>85</v>
      </c>
      <c r="AJ670" s="9" t="str">
        <f>_xlfn.IFNA(VLOOKUP(AI670,ACCESSORIES!F:J,5,FALSE),"N/A")</f>
        <v>N/A</v>
      </c>
      <c r="AK670" s="408" t="s">
        <v>236</v>
      </c>
      <c r="AL670" s="74" t="s">
        <v>85</v>
      </c>
      <c r="AM670" s="38" t="str">
        <f>_xlfn.IFNA(VLOOKUP(AL670,ACCESSORIES!F:J,5,FALSE),"N/A")</f>
        <v>N/A</v>
      </c>
      <c r="AN670" s="74" t="s">
        <v>85</v>
      </c>
      <c r="AO670" s="497">
        <v>16.2</v>
      </c>
      <c r="AP670" s="497">
        <v>60</v>
      </c>
      <c r="AQ670" s="74">
        <v>175</v>
      </c>
      <c r="AR670" s="34">
        <v>3.48</v>
      </c>
      <c r="AS670" s="34">
        <v>17.760000000000002</v>
      </c>
      <c r="AT670" s="34">
        <v>34.32</v>
      </c>
      <c r="AU670" s="34">
        <v>39.21</v>
      </c>
      <c r="AV670" s="34">
        <v>224.62</v>
      </c>
      <c r="AW670" s="34">
        <v>211.67</v>
      </c>
      <c r="AX670" s="77">
        <v>95.25</v>
      </c>
      <c r="AY670" s="49">
        <v>40</v>
      </c>
      <c r="AZ670" s="49">
        <v>40</v>
      </c>
      <c r="BA670" s="49">
        <v>14</v>
      </c>
      <c r="BB670" s="48">
        <f t="shared" si="197"/>
        <v>0.55000000000000004</v>
      </c>
      <c r="BC670" s="3" t="s">
        <v>85</v>
      </c>
      <c r="BD670" s="412" t="str">
        <f>_xlfn.IFNA(VLOOKUP(BC670,ACCESSORIES!F:J,5,FALSE),"N/A")</f>
        <v>N/A</v>
      </c>
      <c r="BE670" s="3" t="s">
        <v>85</v>
      </c>
      <c r="BF670" s="412" t="str">
        <f>_xlfn.IFNA(VLOOKUP(BE670,ACCESSORIES!F:J,5,FALSE),"N/A")</f>
        <v>N/A</v>
      </c>
      <c r="BG670" s="70">
        <v>41</v>
      </c>
      <c r="BH670" s="50">
        <v>21.141732283464599</v>
      </c>
      <c r="BI670" s="50">
        <v>21.141732283464599</v>
      </c>
      <c r="BJ670" s="50">
        <v>11.929133858267701</v>
      </c>
      <c r="BK670" s="357">
        <f t="shared" si="196"/>
        <v>8.7375807000000152E-2</v>
      </c>
      <c r="BL670" s="14">
        <v>36</v>
      </c>
      <c r="BM670" s="107" t="s">
        <v>3771</v>
      </c>
      <c r="BN670" s="46" t="s">
        <v>3891</v>
      </c>
      <c r="BO670" s="74" t="s">
        <v>4730</v>
      </c>
      <c r="BP670" s="74" t="s">
        <v>3907</v>
      </c>
      <c r="BQ670" s="74" t="s">
        <v>4615</v>
      </c>
      <c r="BR670" s="74" t="s">
        <v>2734</v>
      </c>
      <c r="BS670" s="74" t="s">
        <v>4116</v>
      </c>
      <c r="BT670" s="74" t="s">
        <v>5141</v>
      </c>
      <c r="BU670" s="74" t="s">
        <v>5127</v>
      </c>
      <c r="BV670" s="74" t="s">
        <v>4101</v>
      </c>
      <c r="BW670" s="74" t="s">
        <v>3909</v>
      </c>
      <c r="BX670" s="74"/>
      <c r="BY670" s="300" t="s">
        <v>10309</v>
      </c>
      <c r="BZ670" s="356" t="s">
        <v>10310</v>
      </c>
      <c r="CA670" s="300" t="s">
        <v>10311</v>
      </c>
      <c r="CB670" s="356" t="s">
        <v>10312</v>
      </c>
      <c r="CC670" s="86" t="str">
        <f t="shared" si="224"/>
        <v>MR703 Bead Grip HD, 18x9, +40mm Offset, 6x5.5, 95.25mm Centerbore, Method Bronze</v>
      </c>
      <c r="CD670" s="74" t="s">
        <v>3719</v>
      </c>
      <c r="CE670" s="74" t="s">
        <v>3720</v>
      </c>
      <c r="CF670" s="74" t="str">
        <f t="shared" si="225"/>
        <v>TRAIL (7XX)</v>
      </c>
    </row>
    <row r="671" spans="1:84" s="36" customFormat="1" ht="15" customHeight="1">
      <c r="A671" s="22">
        <f t="shared" si="194"/>
        <v>669</v>
      </c>
      <c r="B671" s="13" t="s">
        <v>84</v>
      </c>
      <c r="C671" s="97" t="s">
        <v>1247</v>
      </c>
      <c r="D671" s="75" t="s">
        <v>5485</v>
      </c>
      <c r="E671" s="84" t="str">
        <f>CONCATENATE(LEFT(D671,5),VLOOKUP(CONCATENATE(O671,"x",P671),'WHEEL PART NUMBER GUIDE'!$B$9:$C$51,2,FALSE),VLOOKUP(CONCATENATE(Q671, W671), 'WHEEL PART NUMBER GUIDE'!$Q$6:$R$98, 2, FALSE),VLOOKUP(Z671,'WHEEL PART NUMBER GUIDE'!$J$8:$K$54,2, FALSE),IF(V671="N/A",IF(ABS(T671)&lt;10,"0"&amp;ABS(T671),ABS(T671)),CONCATENATE(LEFT(V671,1),RIGHT(V671,1))), G671, H671)</f>
        <v>MR70478550500</v>
      </c>
      <c r="F671" s="84" t="str">
        <f t="shared" si="193"/>
        <v>MR70478550500</v>
      </c>
      <c r="G671" s="83"/>
      <c r="H671" s="83"/>
      <c r="I671" s="43" t="s">
        <v>3342</v>
      </c>
      <c r="J671" s="316">
        <v>43714</v>
      </c>
      <c r="K671" s="40" t="s">
        <v>1230</v>
      </c>
      <c r="L671" s="328">
        <v>366</v>
      </c>
      <c r="M671" s="85">
        <f t="shared" si="198"/>
        <v>366</v>
      </c>
      <c r="N671" s="630"/>
      <c r="O671" s="75">
        <v>17</v>
      </c>
      <c r="P671" s="75">
        <v>8.5</v>
      </c>
      <c r="Q671" s="92" t="str">
        <f t="shared" si="195"/>
        <v>5x5</v>
      </c>
      <c r="R671" s="75">
        <v>5</v>
      </c>
      <c r="S671" s="75">
        <v>5</v>
      </c>
      <c r="T671" s="75">
        <v>0</v>
      </c>
      <c r="U671" s="68">
        <v>4.75</v>
      </c>
      <c r="V671" s="95" t="s">
        <v>85</v>
      </c>
      <c r="W671" s="68">
        <v>71.5</v>
      </c>
      <c r="X671" s="39">
        <v>32.15</v>
      </c>
      <c r="Y671" s="47">
        <v>2650</v>
      </c>
      <c r="Z671" s="43" t="s">
        <v>2165</v>
      </c>
      <c r="AA671" s="72" t="s">
        <v>2845</v>
      </c>
      <c r="AB671" s="47" t="str">
        <f t="shared" si="191"/>
        <v>17x8.5, 5x5, 0 OS, 2650 lbs</v>
      </c>
      <c r="AC671" s="74" t="s">
        <v>3940</v>
      </c>
      <c r="AD671" s="46" t="str">
        <f>IF(AC671="N/A","None",VLOOKUP(AC671,ACCESSORIES!F:N,9,FALSE))</f>
        <v>Snap In</v>
      </c>
      <c r="AE671" s="82">
        <f>_xlfn.IFNA(VLOOKUP(AC671,ACCESSORIES!F:J,5,FALSE),"N/A")</f>
        <v>22</v>
      </c>
      <c r="AF671" s="14" t="s">
        <v>85</v>
      </c>
      <c r="AG671" s="14" t="s">
        <v>85</v>
      </c>
      <c r="AH671" s="14" t="s">
        <v>85</v>
      </c>
      <c r="AI671" s="14" t="s">
        <v>85</v>
      </c>
      <c r="AJ671" s="9" t="str">
        <f>_xlfn.IFNA(VLOOKUP(AI671,ACCESSORIES!F:J,5,FALSE),"N/A")</f>
        <v>N/A</v>
      </c>
      <c r="AK671" s="92" t="s">
        <v>236</v>
      </c>
      <c r="AL671" s="75" t="s">
        <v>85</v>
      </c>
      <c r="AM671" s="38" t="str">
        <f>_xlfn.IFNA(VLOOKUP(AL671,ACCESSORIES!F:J,5,FALSE),"N/A")</f>
        <v>N/A</v>
      </c>
      <c r="AN671" s="75" t="s">
        <v>85</v>
      </c>
      <c r="AO671" s="75">
        <v>16.2</v>
      </c>
      <c r="AP671" s="75">
        <v>60</v>
      </c>
      <c r="AQ671" s="75">
        <v>175</v>
      </c>
      <c r="AR671" s="34">
        <v>14</v>
      </c>
      <c r="AS671" s="34">
        <v>28.7</v>
      </c>
      <c r="AT671" s="25">
        <v>45.5</v>
      </c>
      <c r="AU671" s="34">
        <v>47.7</v>
      </c>
      <c r="AV671" s="25">
        <v>209</v>
      </c>
      <c r="AW671" s="67">
        <v>206</v>
      </c>
      <c r="AX671" s="385">
        <v>71.5</v>
      </c>
      <c r="AY671" s="382">
        <v>42.8</v>
      </c>
      <c r="AZ671" s="382">
        <v>42.8</v>
      </c>
      <c r="BA671" s="49">
        <v>46</v>
      </c>
      <c r="BB671" s="48">
        <f t="shared" si="197"/>
        <v>1.81</v>
      </c>
      <c r="BC671" s="13" t="s">
        <v>85</v>
      </c>
      <c r="BD671" s="412" t="str">
        <f>_xlfn.IFNA(VLOOKUP(BC671,ACCESSORIES!F:J,5,FALSE),"N/A")</f>
        <v>N/A</v>
      </c>
      <c r="BE671" s="13" t="s">
        <v>85</v>
      </c>
      <c r="BF671" s="412" t="str">
        <f>_xlfn.IFNA(VLOOKUP(BE671,ACCESSORIES!F:J,5,FALSE),"N/A")</f>
        <v>N/A</v>
      </c>
      <c r="BG671" s="70">
        <v>38</v>
      </c>
      <c r="BH671" s="50">
        <v>20.236220472440898</v>
      </c>
      <c r="BI671" s="50">
        <v>20.236220472440898</v>
      </c>
      <c r="BJ671" s="50">
        <v>11.417322834645701</v>
      </c>
      <c r="BK671" s="357">
        <f t="shared" si="196"/>
        <v>7.6616839999999839E-2</v>
      </c>
      <c r="BL671" s="73">
        <v>36</v>
      </c>
      <c r="BM671" s="107" t="s">
        <v>10367</v>
      </c>
      <c r="BN671" s="46" t="s">
        <v>3891</v>
      </c>
      <c r="BO671" s="74" t="s">
        <v>4730</v>
      </c>
      <c r="BP671" s="74" t="s">
        <v>3907</v>
      </c>
      <c r="BQ671" s="74" t="s">
        <v>5143</v>
      </c>
      <c r="BR671" s="74" t="s">
        <v>2734</v>
      </c>
      <c r="BS671" s="74" t="s">
        <v>4116</v>
      </c>
      <c r="BT671" s="74" t="s">
        <v>5141</v>
      </c>
      <c r="BU671" s="74" t="s">
        <v>5127</v>
      </c>
      <c r="BV671" s="74" t="s">
        <v>4101</v>
      </c>
      <c r="BW671" s="74" t="s">
        <v>3909</v>
      </c>
      <c r="BX671" s="74"/>
      <c r="BY671" s="334" t="s">
        <v>8355</v>
      </c>
      <c r="BZ671" s="364" t="s">
        <v>8356</v>
      </c>
      <c r="CA671" s="337" t="s">
        <v>8352</v>
      </c>
      <c r="CB671" s="364" t="s">
        <v>8354</v>
      </c>
      <c r="CC671" s="86" t="str">
        <f t="shared" si="190"/>
        <v>MR704 Bead Grip, 17x8.5, 0mm Offset, 5x5, 71.5mm Centerbore, Matte Black</v>
      </c>
      <c r="CD671" s="74" t="s">
        <v>3719</v>
      </c>
      <c r="CE671" s="74" t="s">
        <v>3720</v>
      </c>
      <c r="CF671" s="74" t="str">
        <f t="shared" si="192"/>
        <v>TRAIL (7XX)</v>
      </c>
    </row>
    <row r="672" spans="1:84" s="36" customFormat="1" ht="15" customHeight="1">
      <c r="A672" s="22">
        <f t="shared" si="194"/>
        <v>670</v>
      </c>
      <c r="B672" s="13" t="s">
        <v>84</v>
      </c>
      <c r="C672" s="97" t="s">
        <v>1247</v>
      </c>
      <c r="D672" s="75" t="s">
        <v>5485</v>
      </c>
      <c r="E672" s="84" t="str">
        <f>CONCATENATE(LEFT(D672,5),VLOOKUP(CONCATENATE(O672,"x",P672),'WHEEL PART NUMBER GUIDE'!$B$9:$C$51,2,FALSE),VLOOKUP(CONCATENATE(Q672, W672), 'WHEEL PART NUMBER GUIDE'!$Q$6:$R$98, 2, FALSE),VLOOKUP(Z672,'WHEEL PART NUMBER GUIDE'!$J$8:$K$54,2, FALSE),IF(V672="N/A",IF(ABS(T672)&lt;10,"0"&amp;ABS(T672),ABS(T672)),CONCATENATE(LEFT(V672,1),RIGHT(V672,1))), G672, H672)</f>
        <v>MR70478555500</v>
      </c>
      <c r="F672" s="84" t="str">
        <f t="shared" si="193"/>
        <v>MR70478555500</v>
      </c>
      <c r="G672" s="83"/>
      <c r="H672" s="83"/>
      <c r="I672" s="43" t="s">
        <v>3344</v>
      </c>
      <c r="J672" s="316">
        <v>43714</v>
      </c>
      <c r="K672" s="418" t="s">
        <v>3713</v>
      </c>
      <c r="L672" s="328">
        <v>366</v>
      </c>
      <c r="M672" s="85" t="str">
        <f t="shared" si="198"/>
        <v/>
      </c>
      <c r="N672" s="630"/>
      <c r="O672" s="75">
        <v>17</v>
      </c>
      <c r="P672" s="75">
        <v>8.5</v>
      </c>
      <c r="Q672" s="92" t="str">
        <f t="shared" si="195"/>
        <v>5x5.5</v>
      </c>
      <c r="R672" s="75">
        <v>5</v>
      </c>
      <c r="S672" s="75">
        <v>5.5</v>
      </c>
      <c r="T672" s="75">
        <v>0</v>
      </c>
      <c r="U672" s="68">
        <v>4.75</v>
      </c>
      <c r="V672" s="95" t="s">
        <v>85</v>
      </c>
      <c r="W672" s="68">
        <v>108</v>
      </c>
      <c r="X672" s="39">
        <v>32.299999999999997</v>
      </c>
      <c r="Y672" s="47">
        <v>2650</v>
      </c>
      <c r="Z672" s="43" t="s">
        <v>2165</v>
      </c>
      <c r="AA672" s="72" t="s">
        <v>2845</v>
      </c>
      <c r="AB672" s="47" t="str">
        <f t="shared" si="191"/>
        <v>17x8.5, 5x5.5, 0 OS, 2650 lbs</v>
      </c>
      <c r="AC672" s="74" t="s">
        <v>3941</v>
      </c>
      <c r="AD672" s="46" t="str">
        <f>IF(AC672="N/A","None",VLOOKUP(AC672,ACCESSORIES!F:N,9,FALSE))</f>
        <v>Snap In</v>
      </c>
      <c r="AE672" s="82">
        <f>_xlfn.IFNA(VLOOKUP(AC672,ACCESSORIES!F:J,5,FALSE),"N/A")</f>
        <v>22</v>
      </c>
      <c r="AF672" s="14" t="s">
        <v>85</v>
      </c>
      <c r="AG672" s="14" t="s">
        <v>85</v>
      </c>
      <c r="AH672" s="14" t="s">
        <v>85</v>
      </c>
      <c r="AI672" s="14" t="s">
        <v>85</v>
      </c>
      <c r="AJ672" s="9" t="str">
        <f>_xlfn.IFNA(VLOOKUP(AI672,ACCESSORIES!F:J,5,FALSE),"N/A")</f>
        <v>N/A</v>
      </c>
      <c r="AK672" s="92" t="s">
        <v>236</v>
      </c>
      <c r="AL672" s="74" t="s">
        <v>85</v>
      </c>
      <c r="AM672" s="38" t="str">
        <f>_xlfn.IFNA(VLOOKUP(AL672,ACCESSORIES!F:J,5,FALSE),"N/A")</f>
        <v>N/A</v>
      </c>
      <c r="AN672" s="74" t="s">
        <v>85</v>
      </c>
      <c r="AO672" s="75">
        <v>16.2</v>
      </c>
      <c r="AP672" s="75">
        <v>60</v>
      </c>
      <c r="AQ672" s="75">
        <v>175</v>
      </c>
      <c r="AR672" s="34">
        <v>3</v>
      </c>
      <c r="AS672" s="34">
        <v>16</v>
      </c>
      <c r="AT672" s="25">
        <v>41</v>
      </c>
      <c r="AU672" s="34">
        <v>47.7</v>
      </c>
      <c r="AV672" s="25">
        <v>209</v>
      </c>
      <c r="AW672" s="67">
        <v>206</v>
      </c>
      <c r="AX672" s="385">
        <v>103.36</v>
      </c>
      <c r="AY672" s="382">
        <v>35.880000000000003</v>
      </c>
      <c r="AZ672" s="382">
        <v>44.2</v>
      </c>
      <c r="BA672" s="49">
        <v>46</v>
      </c>
      <c r="BB672" s="48">
        <f t="shared" si="197"/>
        <v>1.81</v>
      </c>
      <c r="BC672" s="13" t="s">
        <v>85</v>
      </c>
      <c r="BD672" s="412" t="str">
        <f>_xlfn.IFNA(VLOOKUP(BC672,ACCESSORIES!F:J,5,FALSE),"N/A")</f>
        <v>N/A</v>
      </c>
      <c r="BE672" s="13" t="s">
        <v>85</v>
      </c>
      <c r="BF672" s="412" t="str">
        <f>_xlfn.IFNA(VLOOKUP(BE672,ACCESSORIES!F:J,5,FALSE),"N/A")</f>
        <v>N/A</v>
      </c>
      <c r="BG672" s="70">
        <v>38</v>
      </c>
      <c r="BH672" s="50">
        <v>20.236220472440898</v>
      </c>
      <c r="BI672" s="50">
        <v>20.236220472440898</v>
      </c>
      <c r="BJ672" s="50">
        <v>11.417322834645701</v>
      </c>
      <c r="BK672" s="357">
        <f t="shared" si="196"/>
        <v>7.6616839999999839E-2</v>
      </c>
      <c r="BL672" s="73">
        <v>36</v>
      </c>
      <c r="BM672" s="107" t="s">
        <v>10367</v>
      </c>
      <c r="BN672" s="46" t="s">
        <v>3891</v>
      </c>
      <c r="BO672" s="74" t="s">
        <v>4730</v>
      </c>
      <c r="BP672" s="74" t="s">
        <v>3907</v>
      </c>
      <c r="BQ672" s="74" t="s">
        <v>5143</v>
      </c>
      <c r="BR672" s="74" t="s">
        <v>2734</v>
      </c>
      <c r="BS672" s="74" t="s">
        <v>4116</v>
      </c>
      <c r="BT672" s="74" t="s">
        <v>5141</v>
      </c>
      <c r="BU672" s="74" t="s">
        <v>5127</v>
      </c>
      <c r="BV672" s="74" t="s">
        <v>4101</v>
      </c>
      <c r="BW672" s="74" t="s">
        <v>3909</v>
      </c>
      <c r="BX672" s="74"/>
      <c r="BY672" s="334" t="s">
        <v>8355</v>
      </c>
      <c r="BZ672" s="364" t="s">
        <v>8356</v>
      </c>
      <c r="CA672" s="337" t="s">
        <v>8352</v>
      </c>
      <c r="CB672" s="364" t="s">
        <v>8354</v>
      </c>
      <c r="CC672" s="86" t="str">
        <f t="shared" si="190"/>
        <v>CLOSEOUT - MR704 Bead Grip, 17x8.5, 0mm Offset, 5x5.5, 108mm Centerbore, Matte Black</v>
      </c>
      <c r="CD672" s="74" t="s">
        <v>3719</v>
      </c>
      <c r="CE672" s="74" t="s">
        <v>3720</v>
      </c>
      <c r="CF672" s="74" t="str">
        <f t="shared" si="192"/>
        <v>TRAIL (7XX)</v>
      </c>
    </row>
    <row r="673" spans="1:84" s="36" customFormat="1" ht="15" customHeight="1">
      <c r="A673" s="22">
        <f t="shared" si="194"/>
        <v>671</v>
      </c>
      <c r="B673" s="13" t="s">
        <v>84</v>
      </c>
      <c r="C673" s="97" t="s">
        <v>1247</v>
      </c>
      <c r="D673" s="75" t="s">
        <v>5485</v>
      </c>
      <c r="E673" s="84" t="str">
        <f>CONCATENATE(LEFT(D673,5),VLOOKUP(CONCATENATE(O673,"x",P673),'WHEEL PART NUMBER GUIDE'!$B$9:$C$51,2,FALSE),VLOOKUP(CONCATENATE(Q673, W673), 'WHEEL PART NUMBER GUIDE'!$Q$6:$R$98, 2, FALSE),VLOOKUP(Z673,'WHEEL PART NUMBER GUIDE'!$J$8:$K$54,2, FALSE),IF(V673="N/A",IF(ABS(T673)&lt;10,"0"&amp;ABS(T673),ABS(T673)),CONCATENATE(LEFT(V673,1),RIGHT(V673,1))), G673, H673)</f>
        <v>MR70478516500</v>
      </c>
      <c r="F673" s="84" t="str">
        <f t="shared" si="193"/>
        <v>MR70478516500</v>
      </c>
      <c r="G673" s="83"/>
      <c r="H673" s="83"/>
      <c r="I673" s="43" t="s">
        <v>3349</v>
      </c>
      <c r="J673" s="316">
        <v>43714</v>
      </c>
      <c r="K673" s="40" t="s">
        <v>1230</v>
      </c>
      <c r="L673" s="328">
        <v>366</v>
      </c>
      <c r="M673" s="85">
        <f t="shared" si="198"/>
        <v>366</v>
      </c>
      <c r="N673" s="630"/>
      <c r="O673" s="75">
        <v>17</v>
      </c>
      <c r="P673" s="75">
        <v>8.5</v>
      </c>
      <c r="Q673" s="92" t="str">
        <f t="shared" si="195"/>
        <v>6x135</v>
      </c>
      <c r="R673" s="75">
        <v>6</v>
      </c>
      <c r="S673" s="75">
        <v>135</v>
      </c>
      <c r="T673" s="75">
        <v>0</v>
      </c>
      <c r="U673" s="68">
        <v>4.75</v>
      </c>
      <c r="V673" s="95" t="s">
        <v>85</v>
      </c>
      <c r="W673" s="68">
        <v>87</v>
      </c>
      <c r="X673" s="39">
        <v>32.479999999999997</v>
      </c>
      <c r="Y673" s="47">
        <v>2650</v>
      </c>
      <c r="Z673" s="43" t="s">
        <v>2165</v>
      </c>
      <c r="AA673" s="72" t="s">
        <v>2845</v>
      </c>
      <c r="AB673" s="47" t="str">
        <f t="shared" si="191"/>
        <v>17x8.5, 6x135, 0 OS, 2650 lbs</v>
      </c>
      <c r="AC673" s="74" t="s">
        <v>3940</v>
      </c>
      <c r="AD673" s="46" t="str">
        <f>IF(AC673="N/A","None",VLOOKUP(AC673,ACCESSORIES!F:N,9,FALSE))</f>
        <v>Snap In</v>
      </c>
      <c r="AE673" s="82">
        <f>_xlfn.IFNA(VLOOKUP(AC673,ACCESSORIES!F:J,5,FALSE),"N/A")</f>
        <v>22</v>
      </c>
      <c r="AF673" s="14" t="s">
        <v>85</v>
      </c>
      <c r="AG673" s="14" t="s">
        <v>85</v>
      </c>
      <c r="AH673" s="14" t="s">
        <v>85</v>
      </c>
      <c r="AI673" s="14" t="s">
        <v>85</v>
      </c>
      <c r="AJ673" s="9" t="str">
        <f>_xlfn.IFNA(VLOOKUP(AI673,ACCESSORIES!F:J,5,FALSE),"N/A")</f>
        <v>N/A</v>
      </c>
      <c r="AK673" s="92" t="s">
        <v>236</v>
      </c>
      <c r="AL673" s="75" t="s">
        <v>3335</v>
      </c>
      <c r="AM673" s="38" t="str">
        <f>_xlfn.IFNA(VLOOKUP(AL673,ACCESSORIES!F:J,5,FALSE),"N/A")</f>
        <v>N/A</v>
      </c>
      <c r="AN673" s="75" t="s">
        <v>85</v>
      </c>
      <c r="AO673" s="75">
        <v>16.2</v>
      </c>
      <c r="AP673" s="75">
        <v>60</v>
      </c>
      <c r="AQ673" s="75">
        <v>175</v>
      </c>
      <c r="AR673" s="34">
        <v>3</v>
      </c>
      <c r="AS673" s="34">
        <v>16</v>
      </c>
      <c r="AT673" s="25">
        <v>41</v>
      </c>
      <c r="AU673" s="34">
        <v>47.7</v>
      </c>
      <c r="AV673" s="25">
        <v>209</v>
      </c>
      <c r="AW673" s="67">
        <v>206</v>
      </c>
      <c r="AX673" s="385">
        <v>82.6</v>
      </c>
      <c r="AY673" s="382">
        <v>35.89</v>
      </c>
      <c r="AZ673" s="382">
        <v>42.81</v>
      </c>
      <c r="BA673" s="49">
        <v>46</v>
      </c>
      <c r="BB673" s="48">
        <f t="shared" si="197"/>
        <v>1.81</v>
      </c>
      <c r="BC673" s="13" t="s">
        <v>85</v>
      </c>
      <c r="BD673" s="412" t="str">
        <f>_xlfn.IFNA(VLOOKUP(BC673,ACCESSORIES!F:J,5,FALSE),"N/A")</f>
        <v>N/A</v>
      </c>
      <c r="BE673" s="13" t="s">
        <v>85</v>
      </c>
      <c r="BF673" s="412" t="str">
        <f>_xlfn.IFNA(VLOOKUP(BE673,ACCESSORIES!F:J,5,FALSE),"N/A")</f>
        <v>N/A</v>
      </c>
      <c r="BG673" s="70">
        <v>38</v>
      </c>
      <c r="BH673" s="50">
        <v>20.236220472440898</v>
      </c>
      <c r="BI673" s="50">
        <v>20.236220472440898</v>
      </c>
      <c r="BJ673" s="50">
        <v>11.417322834645701</v>
      </c>
      <c r="BK673" s="357">
        <f t="shared" si="196"/>
        <v>7.6616839999999839E-2</v>
      </c>
      <c r="BL673" s="73">
        <v>36</v>
      </c>
      <c r="BM673" s="107" t="s">
        <v>10367</v>
      </c>
      <c r="BN673" s="46" t="s">
        <v>3891</v>
      </c>
      <c r="BO673" s="74" t="s">
        <v>4730</v>
      </c>
      <c r="BP673" s="74" t="s">
        <v>3907</v>
      </c>
      <c r="BQ673" s="74" t="s">
        <v>5143</v>
      </c>
      <c r="BR673" s="74" t="s">
        <v>2734</v>
      </c>
      <c r="BS673" s="74" t="s">
        <v>4116</v>
      </c>
      <c r="BT673" s="74" t="s">
        <v>5141</v>
      </c>
      <c r="BU673" s="74" t="s">
        <v>5127</v>
      </c>
      <c r="BV673" s="74" t="s">
        <v>4101</v>
      </c>
      <c r="BW673" s="74" t="s">
        <v>3909</v>
      </c>
      <c r="BX673" s="74"/>
      <c r="BY673" s="334" t="s">
        <v>8359</v>
      </c>
      <c r="BZ673" s="364" t="s">
        <v>8360</v>
      </c>
      <c r="CA673" s="337" t="s">
        <v>8357</v>
      </c>
      <c r="CB673" s="364" t="s">
        <v>8358</v>
      </c>
      <c r="CC673" s="86" t="str">
        <f t="shared" si="190"/>
        <v>MR704 Bead Grip, 17x8.5, 0mm Offset, 6x135, 87mm Centerbore, Matte Black</v>
      </c>
      <c r="CD673" s="74" t="s">
        <v>3719</v>
      </c>
      <c r="CE673" s="74" t="s">
        <v>3720</v>
      </c>
      <c r="CF673" s="74" t="str">
        <f t="shared" si="192"/>
        <v>TRAIL (7XX)</v>
      </c>
    </row>
    <row r="674" spans="1:84" s="36" customFormat="1" ht="15" customHeight="1">
      <c r="A674" s="22">
        <f t="shared" si="194"/>
        <v>672</v>
      </c>
      <c r="B674" s="13" t="s">
        <v>84</v>
      </c>
      <c r="C674" s="97" t="s">
        <v>1247</v>
      </c>
      <c r="D674" s="75" t="s">
        <v>5485</v>
      </c>
      <c r="E674" s="84" t="str">
        <f>CONCATENATE(LEFT(D674,5),VLOOKUP(CONCATENATE(O674,"x",P674),'WHEEL PART NUMBER GUIDE'!$B$9:$C$51,2,FALSE),VLOOKUP(CONCATENATE(Q674, W674), 'WHEEL PART NUMBER GUIDE'!$Q$6:$R$98, 2, FALSE),VLOOKUP(Z674,'WHEEL PART NUMBER GUIDE'!$J$8:$K$54,2, FALSE),IF(V674="N/A",IF(ABS(T674)&lt;10,"0"&amp;ABS(T674),ABS(T674)),CONCATENATE(LEFT(V674,1),RIGHT(V674,1))), G674, H674)</f>
        <v>MR70478560500</v>
      </c>
      <c r="F674" s="84" t="str">
        <f t="shared" si="193"/>
        <v>MR70478560500</v>
      </c>
      <c r="G674" s="83"/>
      <c r="H674" s="83"/>
      <c r="I674" s="43" t="s">
        <v>3351</v>
      </c>
      <c r="J674" s="316">
        <v>43714</v>
      </c>
      <c r="K674" s="78" t="s">
        <v>1230</v>
      </c>
      <c r="L674" s="328">
        <v>366</v>
      </c>
      <c r="M674" s="85">
        <f t="shared" si="198"/>
        <v>366</v>
      </c>
      <c r="N674" s="630"/>
      <c r="O674" s="75">
        <v>17</v>
      </c>
      <c r="P674" s="75">
        <v>8.5</v>
      </c>
      <c r="Q674" s="92" t="str">
        <f t="shared" si="195"/>
        <v>6x5.5</v>
      </c>
      <c r="R674" s="75">
        <v>6</v>
      </c>
      <c r="S674" s="75">
        <v>5.5</v>
      </c>
      <c r="T674" s="75">
        <v>0</v>
      </c>
      <c r="U674" s="68">
        <v>4.75</v>
      </c>
      <c r="V674" s="95" t="s">
        <v>85</v>
      </c>
      <c r="W674" s="68">
        <v>106.25</v>
      </c>
      <c r="X674" s="39">
        <v>32.22</v>
      </c>
      <c r="Y674" s="47">
        <v>2650</v>
      </c>
      <c r="Z674" s="43" t="s">
        <v>2165</v>
      </c>
      <c r="AA674" s="72" t="s">
        <v>2845</v>
      </c>
      <c r="AB674" s="47" t="str">
        <f t="shared" si="191"/>
        <v>17x8.5, 6x5.5, 0 OS, 2650 lbs</v>
      </c>
      <c r="AC674" s="74" t="s">
        <v>3941</v>
      </c>
      <c r="AD674" s="46" t="str">
        <f>IF(AC674="N/A","None",VLOOKUP(AC674,ACCESSORIES!F:N,9,FALSE))</f>
        <v>Snap In</v>
      </c>
      <c r="AE674" s="82">
        <f>_xlfn.IFNA(VLOOKUP(AC674,ACCESSORIES!F:J,5,FALSE),"N/A")</f>
        <v>22</v>
      </c>
      <c r="AF674" s="14" t="s">
        <v>85</v>
      </c>
      <c r="AG674" s="14" t="s">
        <v>85</v>
      </c>
      <c r="AH674" s="14" t="s">
        <v>85</v>
      </c>
      <c r="AI674" s="14" t="s">
        <v>85</v>
      </c>
      <c r="AJ674" s="9" t="str">
        <f>_xlfn.IFNA(VLOOKUP(AI674,ACCESSORIES!F:J,5,FALSE),"N/A")</f>
        <v>N/A</v>
      </c>
      <c r="AK674" s="92" t="s">
        <v>236</v>
      </c>
      <c r="AL674" s="75" t="s">
        <v>1649</v>
      </c>
      <c r="AM674" s="38">
        <f>_xlfn.IFNA(VLOOKUP(AL674,ACCESSORIES!F:J,5,FALSE),"N/A")</f>
        <v>2.75</v>
      </c>
      <c r="AN674" s="3">
        <v>78.3</v>
      </c>
      <c r="AO674" s="75">
        <v>16.2</v>
      </c>
      <c r="AP674" s="75">
        <v>60</v>
      </c>
      <c r="AQ674" s="75">
        <v>175</v>
      </c>
      <c r="AR674" s="34">
        <v>3</v>
      </c>
      <c r="AS674" s="34">
        <v>16</v>
      </c>
      <c r="AT674" s="25">
        <v>41</v>
      </c>
      <c r="AU674" s="34">
        <v>47.7</v>
      </c>
      <c r="AV674" s="25">
        <v>209</v>
      </c>
      <c r="AW674" s="67">
        <v>206</v>
      </c>
      <c r="AX674" s="385">
        <v>103.36</v>
      </c>
      <c r="AY674" s="382">
        <v>35.880000000000003</v>
      </c>
      <c r="AZ674" s="382">
        <v>44.2</v>
      </c>
      <c r="BA674" s="49">
        <v>46</v>
      </c>
      <c r="BB674" s="48">
        <f t="shared" si="197"/>
        <v>1.81</v>
      </c>
      <c r="BC674" s="13" t="s">
        <v>85</v>
      </c>
      <c r="BD674" s="412" t="str">
        <f>_xlfn.IFNA(VLOOKUP(BC674,ACCESSORIES!F:J,5,FALSE),"N/A")</f>
        <v>N/A</v>
      </c>
      <c r="BE674" s="13" t="s">
        <v>85</v>
      </c>
      <c r="BF674" s="412" t="str">
        <f>_xlfn.IFNA(VLOOKUP(BE674,ACCESSORIES!F:J,5,FALSE),"N/A")</f>
        <v>N/A</v>
      </c>
      <c r="BG674" s="70">
        <v>38</v>
      </c>
      <c r="BH674" s="50">
        <v>20.236220472440898</v>
      </c>
      <c r="BI674" s="50">
        <v>20.236220472440898</v>
      </c>
      <c r="BJ674" s="50">
        <v>11.417322834645701</v>
      </c>
      <c r="BK674" s="357">
        <f t="shared" si="196"/>
        <v>7.6616839999999839E-2</v>
      </c>
      <c r="BL674" s="73">
        <v>36</v>
      </c>
      <c r="BM674" s="107" t="s">
        <v>10367</v>
      </c>
      <c r="BN674" s="46" t="s">
        <v>3891</v>
      </c>
      <c r="BO674" s="74" t="s">
        <v>4730</v>
      </c>
      <c r="BP674" s="74" t="s">
        <v>3907</v>
      </c>
      <c r="BQ674" s="74" t="s">
        <v>5143</v>
      </c>
      <c r="BR674" s="74" t="s">
        <v>2734</v>
      </c>
      <c r="BS674" s="74" t="s">
        <v>4116</v>
      </c>
      <c r="BT674" s="74" t="s">
        <v>5141</v>
      </c>
      <c r="BU674" s="74" t="s">
        <v>5127</v>
      </c>
      <c r="BV674" s="74" t="s">
        <v>4101</v>
      </c>
      <c r="BW674" s="74" t="s">
        <v>3909</v>
      </c>
      <c r="BX674" s="74"/>
      <c r="BY674" s="334" t="s">
        <v>8359</v>
      </c>
      <c r="BZ674" s="364" t="s">
        <v>8360</v>
      </c>
      <c r="CA674" s="337" t="s">
        <v>8357</v>
      </c>
      <c r="CB674" s="364" t="s">
        <v>8358</v>
      </c>
      <c r="CC674" s="86" t="str">
        <f t="shared" si="190"/>
        <v>MR704 Bead Grip, 17x8.5, 0mm Offset, 6x5.5, 106.25mm Centerbore, Matte Black</v>
      </c>
      <c r="CD674" s="74" t="s">
        <v>3719</v>
      </c>
      <c r="CE674" s="74" t="s">
        <v>3720</v>
      </c>
      <c r="CF674" s="74" t="str">
        <f t="shared" si="192"/>
        <v>TRAIL (7XX)</v>
      </c>
    </row>
    <row r="675" spans="1:84" s="36" customFormat="1" ht="15" customHeight="1">
      <c r="A675" s="22">
        <f t="shared" si="194"/>
        <v>673</v>
      </c>
      <c r="B675" s="13" t="s">
        <v>84</v>
      </c>
      <c r="C675" s="97" t="s">
        <v>1247</v>
      </c>
      <c r="D675" s="75" t="s">
        <v>5485</v>
      </c>
      <c r="E675" s="84" t="str">
        <f>CONCATENATE(LEFT(D675,5),VLOOKUP(CONCATENATE(O675,"x",P675),'WHEEL PART NUMBER GUIDE'!$B$9:$C$51,2,FALSE),VLOOKUP(CONCATENATE(Q675, W675), 'WHEEL PART NUMBER GUIDE'!$Q$6:$R$98, 2, FALSE),VLOOKUP(Z675,'WHEEL PART NUMBER GUIDE'!$J$8:$K$54,2, FALSE),IF(V675="N/A",IF(ABS(T675)&lt;10,"0"&amp;ABS(T675),ABS(T675)),CONCATENATE(LEFT(V675,1),RIGHT(V675,1))), G675, H675)</f>
        <v>MR70478560800</v>
      </c>
      <c r="F675" s="84" t="str">
        <f t="shared" si="193"/>
        <v>MR70478560800</v>
      </c>
      <c r="G675" s="83"/>
      <c r="H675" s="83"/>
      <c r="I675" s="43" t="s">
        <v>3352</v>
      </c>
      <c r="J675" s="316">
        <v>43714</v>
      </c>
      <c r="K675" s="78" t="s">
        <v>1230</v>
      </c>
      <c r="L675" s="328">
        <v>366</v>
      </c>
      <c r="M675" s="85">
        <f t="shared" si="198"/>
        <v>366</v>
      </c>
      <c r="N675" s="630"/>
      <c r="O675" s="75">
        <v>17</v>
      </c>
      <c r="P675" s="75">
        <v>8.5</v>
      </c>
      <c r="Q675" s="92" t="str">
        <f t="shared" si="195"/>
        <v>6x5.5</v>
      </c>
      <c r="R675" s="75">
        <v>6</v>
      </c>
      <c r="S675" s="75">
        <v>5.5</v>
      </c>
      <c r="T675" s="75">
        <v>0</v>
      </c>
      <c r="U675" s="68">
        <v>4.75</v>
      </c>
      <c r="V675" s="95" t="s">
        <v>85</v>
      </c>
      <c r="W675" s="68">
        <v>106.25</v>
      </c>
      <c r="X675" s="39">
        <v>31.97</v>
      </c>
      <c r="Y675" s="47">
        <v>2650</v>
      </c>
      <c r="Z675" s="43" t="s">
        <v>2093</v>
      </c>
      <c r="AA675" s="72" t="s">
        <v>2850</v>
      </c>
      <c r="AB675" s="47" t="str">
        <f t="shared" si="191"/>
        <v>17x8.5, 6x5.5, 0 OS, 2650 lbs</v>
      </c>
      <c r="AC675" s="74" t="s">
        <v>3941</v>
      </c>
      <c r="AD675" s="46" t="str">
        <f>IF(AC675="N/A","None",VLOOKUP(AC675,ACCESSORIES!F:N,9,FALSE))</f>
        <v>Snap In</v>
      </c>
      <c r="AE675" s="82">
        <f>_xlfn.IFNA(VLOOKUP(AC675,ACCESSORIES!F:J,5,FALSE),"N/A")</f>
        <v>22</v>
      </c>
      <c r="AF675" s="14" t="s">
        <v>85</v>
      </c>
      <c r="AG675" s="14" t="s">
        <v>85</v>
      </c>
      <c r="AH675" s="14" t="s">
        <v>85</v>
      </c>
      <c r="AI675" s="14" t="s">
        <v>85</v>
      </c>
      <c r="AJ675" s="9" t="str">
        <f>_xlfn.IFNA(VLOOKUP(AI675,ACCESSORIES!F:J,5,FALSE),"N/A")</f>
        <v>N/A</v>
      </c>
      <c r="AK675" s="92" t="s">
        <v>236</v>
      </c>
      <c r="AL675" s="75" t="s">
        <v>1649</v>
      </c>
      <c r="AM675" s="38">
        <f>_xlfn.IFNA(VLOOKUP(AL675,ACCESSORIES!F:J,5,FALSE),"N/A")</f>
        <v>2.75</v>
      </c>
      <c r="AN675" s="3">
        <v>78.3</v>
      </c>
      <c r="AO675" s="75">
        <v>16.2</v>
      </c>
      <c r="AP675" s="75">
        <v>60</v>
      </c>
      <c r="AQ675" s="75">
        <v>175</v>
      </c>
      <c r="AR675" s="34">
        <v>3</v>
      </c>
      <c r="AS675" s="34">
        <v>16</v>
      </c>
      <c r="AT675" s="25">
        <v>41</v>
      </c>
      <c r="AU675" s="34">
        <v>47.7</v>
      </c>
      <c r="AV675" s="25">
        <v>209</v>
      </c>
      <c r="AW675" s="67">
        <v>206</v>
      </c>
      <c r="AX675" s="385">
        <v>103.36</v>
      </c>
      <c r="AY675" s="382">
        <v>35.880000000000003</v>
      </c>
      <c r="AZ675" s="382">
        <v>44.2</v>
      </c>
      <c r="BA675" s="49">
        <v>46</v>
      </c>
      <c r="BB675" s="48">
        <f t="shared" si="197"/>
        <v>1.81</v>
      </c>
      <c r="BC675" s="13" t="s">
        <v>85</v>
      </c>
      <c r="BD675" s="412" t="str">
        <f>_xlfn.IFNA(VLOOKUP(BC675,ACCESSORIES!F:J,5,FALSE),"N/A")</f>
        <v>N/A</v>
      </c>
      <c r="BE675" s="13" t="s">
        <v>85</v>
      </c>
      <c r="BF675" s="412" t="str">
        <f>_xlfn.IFNA(VLOOKUP(BE675,ACCESSORIES!F:J,5,FALSE),"N/A")</f>
        <v>N/A</v>
      </c>
      <c r="BG675" s="70">
        <v>37</v>
      </c>
      <c r="BH675" s="50">
        <v>20.236220472440898</v>
      </c>
      <c r="BI675" s="50">
        <v>20.236220472440898</v>
      </c>
      <c r="BJ675" s="50">
        <v>11.417322834645701</v>
      </c>
      <c r="BK675" s="357">
        <f t="shared" si="196"/>
        <v>7.6616839999999839E-2</v>
      </c>
      <c r="BL675" s="73">
        <v>36</v>
      </c>
      <c r="BM675" s="107" t="s">
        <v>10367</v>
      </c>
      <c r="BN675" s="46" t="s">
        <v>3891</v>
      </c>
      <c r="BO675" s="74" t="s">
        <v>4730</v>
      </c>
      <c r="BP675" s="74" t="s">
        <v>3907</v>
      </c>
      <c r="BQ675" s="74" t="s">
        <v>5143</v>
      </c>
      <c r="BR675" s="74" t="s">
        <v>2734</v>
      </c>
      <c r="BS675" s="74" t="s">
        <v>4116</v>
      </c>
      <c r="BT675" s="74" t="s">
        <v>5141</v>
      </c>
      <c r="BU675" s="74" t="s">
        <v>5127</v>
      </c>
      <c r="BV675" s="74" t="s">
        <v>4101</v>
      </c>
      <c r="BW675" s="74" t="s">
        <v>3909</v>
      </c>
      <c r="BX675" s="74"/>
      <c r="BY675" s="334" t="s">
        <v>6331</v>
      </c>
      <c r="BZ675" s="364" t="s">
        <v>8369</v>
      </c>
      <c r="CA675" s="337" t="s">
        <v>6334</v>
      </c>
      <c r="CB675" s="364" t="s">
        <v>8370</v>
      </c>
      <c r="CC675" s="86" t="str">
        <f t="shared" si="190"/>
        <v>MR704 Bead Grip, 17x8.5, 0mm Offset, 6x5.5, 106.25mm Centerbore, Titanium</v>
      </c>
      <c r="CD675" s="74" t="s">
        <v>3719</v>
      </c>
      <c r="CE675" s="74" t="s">
        <v>3720</v>
      </c>
      <c r="CF675" s="74" t="str">
        <f t="shared" si="192"/>
        <v>TRAIL (7XX)</v>
      </c>
    </row>
    <row r="676" spans="1:84" s="36" customFormat="1" ht="15" customHeight="1">
      <c r="A676" s="22">
        <f t="shared" si="194"/>
        <v>674</v>
      </c>
      <c r="B676" s="13" t="s">
        <v>84</v>
      </c>
      <c r="C676" s="97" t="s">
        <v>1247</v>
      </c>
      <c r="D676" s="75" t="s">
        <v>5485</v>
      </c>
      <c r="E676" s="84" t="str">
        <f>CONCATENATE(LEFT(D676,5),VLOOKUP(CONCATENATE(O676,"x",P676),'WHEEL PART NUMBER GUIDE'!$B$9:$C$51,2,FALSE),VLOOKUP(CONCATENATE(Q676, W676), 'WHEEL PART NUMBER GUIDE'!$Q$6:$R$98, 2, FALSE),VLOOKUP(Z676,'WHEEL PART NUMBER GUIDE'!$J$8:$K$54,2, FALSE),IF(V676="N/A",IF(ABS(T676)&lt;10,"0"&amp;ABS(T676),ABS(T676)),CONCATENATE(LEFT(V676,1),RIGHT(V676,1))), G676, H676)</f>
        <v>MR70478587500</v>
      </c>
      <c r="F676" s="84" t="str">
        <f t="shared" si="193"/>
        <v>MR70478587500</v>
      </c>
      <c r="G676" s="83"/>
      <c r="H676" s="83"/>
      <c r="I676" s="43" t="s">
        <v>3355</v>
      </c>
      <c r="J676" s="316">
        <v>43714</v>
      </c>
      <c r="K676" s="40" t="s">
        <v>1230</v>
      </c>
      <c r="L676" s="328">
        <v>387</v>
      </c>
      <c r="M676" s="85">
        <f t="shared" si="198"/>
        <v>387</v>
      </c>
      <c r="N676" s="630"/>
      <c r="O676" s="75">
        <v>17</v>
      </c>
      <c r="P676" s="75">
        <v>8.5</v>
      </c>
      <c r="Q676" s="92" t="str">
        <f t="shared" si="195"/>
        <v>8x170</v>
      </c>
      <c r="R676" s="75">
        <v>8</v>
      </c>
      <c r="S676" s="75">
        <v>170</v>
      </c>
      <c r="T676" s="75">
        <v>0</v>
      </c>
      <c r="U676" s="68">
        <v>4.75</v>
      </c>
      <c r="V676" s="95" t="s">
        <v>85</v>
      </c>
      <c r="W676" s="68">
        <v>130.81</v>
      </c>
      <c r="X676" s="39">
        <v>32.479999999999997</v>
      </c>
      <c r="Y676" s="47">
        <v>3640</v>
      </c>
      <c r="Z676" s="43" t="s">
        <v>2165</v>
      </c>
      <c r="AA676" s="72" t="s">
        <v>2845</v>
      </c>
      <c r="AB676" s="47" t="str">
        <f t="shared" si="191"/>
        <v>17x8.5, 8x170, 0 OS, 3640 lbs</v>
      </c>
      <c r="AC676" s="74" t="s">
        <v>3943</v>
      </c>
      <c r="AD676" s="46" t="str">
        <f>IF(AC676="N/A","None",VLOOKUP(AC676,ACCESSORIES!F:N,9,FALSE))</f>
        <v>Push Thru</v>
      </c>
      <c r="AE676" s="82">
        <f>_xlfn.IFNA(VLOOKUP(AC676,ACCESSORIES!F:J,5,FALSE),"N/A")</f>
        <v>33</v>
      </c>
      <c r="AF676" s="14" t="s">
        <v>85</v>
      </c>
      <c r="AG676" s="14" t="s">
        <v>85</v>
      </c>
      <c r="AH676" s="13" t="s">
        <v>2863</v>
      </c>
      <c r="AI676" s="14" t="s">
        <v>85</v>
      </c>
      <c r="AJ676" s="9" t="str">
        <f>_xlfn.IFNA(VLOOKUP(AI676,ACCESSORIES!F:J,5,FALSE),"N/A")</f>
        <v>N/A</v>
      </c>
      <c r="AK676" s="92" t="s">
        <v>237</v>
      </c>
      <c r="AL676" s="75" t="s">
        <v>85</v>
      </c>
      <c r="AM676" s="38" t="str">
        <f>_xlfn.IFNA(VLOOKUP(AL676,ACCESSORIES!F:J,5,FALSE),"N/A")</f>
        <v>N/A</v>
      </c>
      <c r="AN676" s="75" t="s">
        <v>85</v>
      </c>
      <c r="AO676" s="75">
        <v>16.2</v>
      </c>
      <c r="AP676" s="75">
        <v>60</v>
      </c>
      <c r="AQ676" s="75">
        <v>200</v>
      </c>
      <c r="AR676" s="34">
        <v>0</v>
      </c>
      <c r="AS676" s="34">
        <v>0</v>
      </c>
      <c r="AT676" s="25">
        <v>42.6</v>
      </c>
      <c r="AU676" s="34">
        <v>47.7</v>
      </c>
      <c r="AV676" s="25">
        <v>209</v>
      </c>
      <c r="AW676" s="67">
        <v>206</v>
      </c>
      <c r="AX676" s="384">
        <v>128</v>
      </c>
      <c r="AY676" s="382">
        <v>103.9</v>
      </c>
      <c r="AZ676" s="382">
        <v>107</v>
      </c>
      <c r="BA676" s="49">
        <v>46</v>
      </c>
      <c r="BB676" s="48">
        <f t="shared" si="197"/>
        <v>1.81</v>
      </c>
      <c r="BC676" s="13" t="s">
        <v>85</v>
      </c>
      <c r="BD676" s="412" t="str">
        <f>_xlfn.IFNA(VLOOKUP(BC676,ACCESSORIES!F:J,5,FALSE),"N/A")</f>
        <v>N/A</v>
      </c>
      <c r="BE676" s="13" t="s">
        <v>85</v>
      </c>
      <c r="BF676" s="412" t="str">
        <f>_xlfn.IFNA(VLOOKUP(BE676,ACCESSORIES!F:J,5,FALSE),"N/A")</f>
        <v>N/A</v>
      </c>
      <c r="BG676" s="70">
        <v>38</v>
      </c>
      <c r="BH676" s="50">
        <v>20.236220472440898</v>
      </c>
      <c r="BI676" s="50">
        <v>20.236220472440898</v>
      </c>
      <c r="BJ676" s="50">
        <v>11.417322834645701</v>
      </c>
      <c r="BK676" s="357">
        <f t="shared" si="196"/>
        <v>7.6616839999999839E-2</v>
      </c>
      <c r="BL676" s="73">
        <v>36</v>
      </c>
      <c r="BM676" s="107" t="s">
        <v>10367</v>
      </c>
      <c r="BN676" s="46" t="s">
        <v>3891</v>
      </c>
      <c r="BO676" s="74" t="s">
        <v>4730</v>
      </c>
      <c r="BP676" s="74" t="s">
        <v>3907</v>
      </c>
      <c r="BQ676" s="74" t="s">
        <v>5143</v>
      </c>
      <c r="BR676" s="74" t="s">
        <v>2734</v>
      </c>
      <c r="BS676" s="74" t="s">
        <v>4116</v>
      </c>
      <c r="BT676" s="74" t="s">
        <v>5141</v>
      </c>
      <c r="BU676" s="74" t="s">
        <v>5127</v>
      </c>
      <c r="BV676" s="74" t="s">
        <v>4101</v>
      </c>
      <c r="BW676" s="74" t="s">
        <v>3909</v>
      </c>
      <c r="BX676" s="74"/>
      <c r="BY676" s="334" t="s">
        <v>8361</v>
      </c>
      <c r="BZ676" s="364" t="s">
        <v>8362</v>
      </c>
      <c r="CA676" s="337" t="s">
        <v>8353</v>
      </c>
      <c r="CB676" s="364" t="s">
        <v>8363</v>
      </c>
      <c r="CC676" s="86" t="str">
        <f t="shared" si="190"/>
        <v>MR704 Bead Grip, 17x8.5, 0mm Offset, 8x170, 130.81mm Centerbore, Matte Black</v>
      </c>
      <c r="CD676" s="74" t="s">
        <v>3719</v>
      </c>
      <c r="CE676" s="74" t="s">
        <v>3720</v>
      </c>
      <c r="CF676" s="74" t="str">
        <f t="shared" si="192"/>
        <v>TRAIL (7XX)</v>
      </c>
    </row>
    <row r="677" spans="1:84" s="36" customFormat="1" ht="15" customHeight="1">
      <c r="A677" s="22">
        <f t="shared" si="194"/>
        <v>675</v>
      </c>
      <c r="B677" s="13" t="s">
        <v>84</v>
      </c>
      <c r="C677" s="97" t="s">
        <v>1247</v>
      </c>
      <c r="D677" s="75" t="s">
        <v>5486</v>
      </c>
      <c r="E677" s="84" t="str">
        <f>CONCATENATE(LEFT(D677,5),VLOOKUP(CONCATENATE(O677,"x",P677),'WHEEL PART NUMBER GUIDE'!$B$9:$C$51,2,FALSE),VLOOKUP(CONCATENATE(Q677, W677), 'WHEEL PART NUMBER GUIDE'!$Q$6:$R$98, 2, FALSE),VLOOKUP(Z677,'WHEEL PART NUMBER GUIDE'!$J$8:$K$54,2, FALSE),IF(V677="N/A",IF(ABS(T677)&lt;10,"0"&amp;ABS(T677),ABS(T677)),CONCATENATE(LEFT(V677,1),RIGHT(V677,1))), G677, H677)</f>
        <v>MR70479080518H</v>
      </c>
      <c r="F677" s="84" t="str">
        <f t="shared" si="193"/>
        <v>MR70479080518H</v>
      </c>
      <c r="G677" s="83" t="s">
        <v>2100</v>
      </c>
      <c r="H677" s="83"/>
      <c r="I677" s="43" t="s">
        <v>4676</v>
      </c>
      <c r="J677" s="305">
        <v>44252.5761093287</v>
      </c>
      <c r="K677" s="78" t="s">
        <v>1230</v>
      </c>
      <c r="L677" s="328">
        <v>450</v>
      </c>
      <c r="M677" s="85">
        <f t="shared" si="198"/>
        <v>450</v>
      </c>
      <c r="N677" s="630"/>
      <c r="O677" s="75">
        <v>17</v>
      </c>
      <c r="P677" s="8">
        <v>9</v>
      </c>
      <c r="Q677" s="92" t="str">
        <f t="shared" si="195"/>
        <v>8x6.5</v>
      </c>
      <c r="R677" s="75">
        <v>8</v>
      </c>
      <c r="S677" s="75">
        <v>6.5</v>
      </c>
      <c r="T677" s="75">
        <v>18</v>
      </c>
      <c r="U677" s="68">
        <v>5.75</v>
      </c>
      <c r="V677" s="95" t="s">
        <v>85</v>
      </c>
      <c r="W677" s="68">
        <v>130.81</v>
      </c>
      <c r="X677" s="76">
        <v>31.16</v>
      </c>
      <c r="Y677" s="47">
        <v>4500</v>
      </c>
      <c r="Z677" s="43" t="s">
        <v>2165</v>
      </c>
      <c r="AA677" s="72" t="s">
        <v>2845</v>
      </c>
      <c r="AB677" s="47" t="str">
        <f t="shared" si="191"/>
        <v>17x9, 8x6.5, 18 OS, 4500 lbs</v>
      </c>
      <c r="AC677" s="74" t="s">
        <v>3944</v>
      </c>
      <c r="AD677" s="46" t="str">
        <f>IF(AC677="N/A","None",VLOOKUP(AC677,ACCESSORIES!F:N,9,FALSE))</f>
        <v>Push Thru</v>
      </c>
      <c r="AE677" s="82">
        <f>_xlfn.IFNA(VLOOKUP(AC677,ACCESSORIES!F:J,5,FALSE),"N/A")</f>
        <v>33</v>
      </c>
      <c r="AF677" s="14" t="s">
        <v>85</v>
      </c>
      <c r="AG677" s="14" t="s">
        <v>85</v>
      </c>
      <c r="AH677" s="13" t="s">
        <v>2863</v>
      </c>
      <c r="AI677" s="14" t="s">
        <v>85</v>
      </c>
      <c r="AJ677" s="9" t="str">
        <f>_xlfn.IFNA(VLOOKUP(AI677,ACCESSORIES!F:J,5,FALSE),"N/A")</f>
        <v>N/A</v>
      </c>
      <c r="AK677" s="92" t="s">
        <v>237</v>
      </c>
      <c r="AL677" s="75" t="s">
        <v>85</v>
      </c>
      <c r="AM677" s="38" t="str">
        <f>_xlfn.IFNA(VLOOKUP(AL677,ACCESSORIES!F:J,5,FALSE),"N/A")</f>
        <v>N/A</v>
      </c>
      <c r="AN677" s="3" t="s">
        <v>85</v>
      </c>
      <c r="AO677" s="75">
        <v>16.2</v>
      </c>
      <c r="AP677" s="75">
        <v>60</v>
      </c>
      <c r="AQ677" s="75">
        <v>200</v>
      </c>
      <c r="AR677" s="34">
        <v>0</v>
      </c>
      <c r="AS677" s="34">
        <v>0</v>
      </c>
      <c r="AT677" s="67">
        <v>27.9</v>
      </c>
      <c r="AU677" s="67">
        <v>34</v>
      </c>
      <c r="AV677" s="67">
        <v>208</v>
      </c>
      <c r="AW677" s="67">
        <v>204</v>
      </c>
      <c r="AX677" s="384">
        <v>123.1</v>
      </c>
      <c r="AY677" s="382">
        <v>92</v>
      </c>
      <c r="AZ677" s="382">
        <v>92</v>
      </c>
      <c r="BA677" s="75">
        <v>45</v>
      </c>
      <c r="BB677" s="48">
        <f t="shared" si="197"/>
        <v>1.77</v>
      </c>
      <c r="BC677" s="13" t="s">
        <v>85</v>
      </c>
      <c r="BD677" s="412" t="str">
        <f>_xlfn.IFNA(VLOOKUP(BC677,ACCESSORIES!F:J,5,FALSE),"N/A")</f>
        <v>N/A</v>
      </c>
      <c r="BE677" s="13" t="s">
        <v>85</v>
      </c>
      <c r="BF677" s="412" t="str">
        <f>_xlfn.IFNA(VLOOKUP(BE677,ACCESSORIES!F:J,5,FALSE),"N/A")</f>
        <v>N/A</v>
      </c>
      <c r="BG677" s="70">
        <v>37</v>
      </c>
      <c r="BH677" s="50">
        <v>20.236220472440898</v>
      </c>
      <c r="BI677" s="50">
        <v>20.236220472440898</v>
      </c>
      <c r="BJ677" s="50">
        <v>12.4409448818898</v>
      </c>
      <c r="BK677" s="357">
        <f t="shared" si="196"/>
        <v>8.348593599999983E-2</v>
      </c>
      <c r="BL677" s="73">
        <v>36</v>
      </c>
      <c r="BM677" s="107" t="s">
        <v>10366</v>
      </c>
      <c r="BN677" s="46" t="s">
        <v>3891</v>
      </c>
      <c r="BO677" s="74" t="s">
        <v>4730</v>
      </c>
      <c r="BP677" s="74" t="s">
        <v>3907</v>
      </c>
      <c r="BQ677" s="74" t="s">
        <v>5143</v>
      </c>
      <c r="BR677" s="74" t="s">
        <v>2734</v>
      </c>
      <c r="BS677" s="74" t="s">
        <v>4116</v>
      </c>
      <c r="BT677" s="74" t="s">
        <v>5030</v>
      </c>
      <c r="BU677" s="74" t="s">
        <v>3909</v>
      </c>
      <c r="BV677" s="74"/>
      <c r="BW677" s="74"/>
      <c r="BX677" s="74"/>
      <c r="BY677" s="334" t="s">
        <v>8348</v>
      </c>
      <c r="BZ677" s="364" t="s">
        <v>8349</v>
      </c>
      <c r="CA677" s="337" t="s">
        <v>8350</v>
      </c>
      <c r="CB677" s="364" t="s">
        <v>8351</v>
      </c>
      <c r="CC677" s="86" t="str">
        <f t="shared" si="190"/>
        <v>MR704 HD Bead Grip, 17x9, +18mm Offset, 8x6.5, 130.81mm Centerbore, Matte Black</v>
      </c>
      <c r="CD677" s="74" t="s">
        <v>3719</v>
      </c>
      <c r="CE677" s="74" t="s">
        <v>3720</v>
      </c>
      <c r="CF677" s="74" t="str">
        <f t="shared" si="192"/>
        <v>TRAIL (7XX)</v>
      </c>
    </row>
    <row r="678" spans="1:84" s="36" customFormat="1" ht="15" customHeight="1">
      <c r="A678" s="22">
        <f t="shared" si="194"/>
        <v>676</v>
      </c>
      <c r="B678" s="13" t="s">
        <v>84</v>
      </c>
      <c r="C678" s="97" t="s">
        <v>1247</v>
      </c>
      <c r="D678" s="75" t="s">
        <v>5486</v>
      </c>
      <c r="E678" s="84" t="str">
        <f>CONCATENATE(LEFT(D678,5),VLOOKUP(CONCATENATE(O678,"x",P678),'WHEEL PART NUMBER GUIDE'!$B$9:$C$51,2,FALSE),VLOOKUP(CONCATENATE(Q678, W678), 'WHEEL PART NUMBER GUIDE'!$Q$6:$R$98, 2, FALSE),VLOOKUP(Z678,'WHEEL PART NUMBER GUIDE'!$J$8:$K$54,2, FALSE),IF(V678="N/A",IF(ABS(T678)&lt;10,"0"&amp;ABS(T678),ABS(T678)),CONCATENATE(LEFT(V678,1),RIGHT(V678,1))), G678, H678)</f>
        <v>MR70479080818H</v>
      </c>
      <c r="F678" s="84" t="str">
        <f t="shared" si="193"/>
        <v>MR70479080818H</v>
      </c>
      <c r="G678" s="83" t="s">
        <v>2100</v>
      </c>
      <c r="H678" s="83"/>
      <c r="I678" s="43" t="s">
        <v>4677</v>
      </c>
      <c r="J678" s="305">
        <v>44252.576899386571</v>
      </c>
      <c r="K678" s="78" t="s">
        <v>1230</v>
      </c>
      <c r="L678" s="328">
        <v>450</v>
      </c>
      <c r="M678" s="85">
        <f t="shared" si="198"/>
        <v>450</v>
      </c>
      <c r="N678" s="630"/>
      <c r="O678" s="75">
        <v>17</v>
      </c>
      <c r="P678" s="8">
        <v>9</v>
      </c>
      <c r="Q678" s="92" t="str">
        <f t="shared" si="195"/>
        <v>8x6.5</v>
      </c>
      <c r="R678" s="75">
        <v>8</v>
      </c>
      <c r="S678" s="75">
        <v>6.5</v>
      </c>
      <c r="T678" s="75">
        <v>18</v>
      </c>
      <c r="U678" s="68">
        <v>5.75</v>
      </c>
      <c r="V678" s="95" t="s">
        <v>85</v>
      </c>
      <c r="W678" s="68">
        <v>130.81</v>
      </c>
      <c r="X678" s="76">
        <v>31.01</v>
      </c>
      <c r="Y678" s="47">
        <v>4500</v>
      </c>
      <c r="Z678" s="43" t="s">
        <v>2093</v>
      </c>
      <c r="AA678" s="72" t="s">
        <v>2850</v>
      </c>
      <c r="AB678" s="47" t="str">
        <f t="shared" si="191"/>
        <v>17x9, 8x6.5, 18 OS, 4500 lbs</v>
      </c>
      <c r="AC678" s="74" t="s">
        <v>3944</v>
      </c>
      <c r="AD678" s="46" t="str">
        <f>IF(AC678="N/A","None",VLOOKUP(AC678,ACCESSORIES!F:N,9,FALSE))</f>
        <v>Push Thru</v>
      </c>
      <c r="AE678" s="82">
        <f>_xlfn.IFNA(VLOOKUP(AC678,ACCESSORIES!F:J,5,FALSE),"N/A")</f>
        <v>33</v>
      </c>
      <c r="AF678" s="14" t="s">
        <v>85</v>
      </c>
      <c r="AG678" s="14" t="s">
        <v>85</v>
      </c>
      <c r="AH678" s="13" t="s">
        <v>2863</v>
      </c>
      <c r="AI678" s="14" t="s">
        <v>85</v>
      </c>
      <c r="AJ678" s="9" t="str">
        <f>_xlfn.IFNA(VLOOKUP(AI678,ACCESSORIES!F:J,5,FALSE),"N/A")</f>
        <v>N/A</v>
      </c>
      <c r="AK678" s="92" t="s">
        <v>237</v>
      </c>
      <c r="AL678" s="75" t="s">
        <v>85</v>
      </c>
      <c r="AM678" s="38" t="str">
        <f>_xlfn.IFNA(VLOOKUP(AL678,ACCESSORIES!F:J,5,FALSE),"N/A")</f>
        <v>N/A</v>
      </c>
      <c r="AN678" s="3" t="s">
        <v>85</v>
      </c>
      <c r="AO678" s="75">
        <v>16.2</v>
      </c>
      <c r="AP678" s="75">
        <v>60</v>
      </c>
      <c r="AQ678" s="75">
        <v>200</v>
      </c>
      <c r="AR678" s="34">
        <v>0</v>
      </c>
      <c r="AS678" s="34">
        <v>0</v>
      </c>
      <c r="AT678" s="67">
        <v>27.9</v>
      </c>
      <c r="AU678" s="67">
        <v>34</v>
      </c>
      <c r="AV678" s="67">
        <v>208</v>
      </c>
      <c r="AW678" s="67">
        <v>204</v>
      </c>
      <c r="AX678" s="384">
        <v>123.1</v>
      </c>
      <c r="AY678" s="382">
        <v>92</v>
      </c>
      <c r="AZ678" s="382">
        <v>92</v>
      </c>
      <c r="BA678" s="75">
        <v>45</v>
      </c>
      <c r="BB678" s="48">
        <f t="shared" si="197"/>
        <v>1.77</v>
      </c>
      <c r="BC678" s="13" t="s">
        <v>85</v>
      </c>
      <c r="BD678" s="412" t="str">
        <f>_xlfn.IFNA(VLOOKUP(BC678,ACCESSORIES!F:J,5,FALSE),"N/A")</f>
        <v>N/A</v>
      </c>
      <c r="BE678" s="13" t="s">
        <v>85</v>
      </c>
      <c r="BF678" s="412" t="str">
        <f>_xlfn.IFNA(VLOOKUP(BE678,ACCESSORIES!F:J,5,FALSE),"N/A")</f>
        <v>N/A</v>
      </c>
      <c r="BG678" s="70">
        <v>36</v>
      </c>
      <c r="BH678" s="50">
        <v>20.236220472440898</v>
      </c>
      <c r="BI678" s="50">
        <v>20.236220472440898</v>
      </c>
      <c r="BJ678" s="50">
        <v>12.4409448818898</v>
      </c>
      <c r="BK678" s="357">
        <f t="shared" si="196"/>
        <v>8.348593599999983E-2</v>
      </c>
      <c r="BL678" s="73">
        <v>36</v>
      </c>
      <c r="BM678" s="107" t="s">
        <v>10337</v>
      </c>
      <c r="BN678" s="46" t="s">
        <v>3891</v>
      </c>
      <c r="BO678" s="74" t="s">
        <v>4730</v>
      </c>
      <c r="BP678" s="74" t="s">
        <v>3907</v>
      </c>
      <c r="BQ678" s="74" t="s">
        <v>5143</v>
      </c>
      <c r="BR678" s="74" t="s">
        <v>2734</v>
      </c>
      <c r="BS678" s="74" t="s">
        <v>4116</v>
      </c>
      <c r="BT678" s="74" t="s">
        <v>5030</v>
      </c>
      <c r="BU678" s="74" t="s">
        <v>3909</v>
      </c>
      <c r="BV678" s="74"/>
      <c r="BW678" s="74"/>
      <c r="BX678" s="74"/>
      <c r="BY678" s="334" t="s">
        <v>8364</v>
      </c>
      <c r="BZ678" s="364" t="s">
        <v>8365</v>
      </c>
      <c r="CA678" s="337" t="s">
        <v>8366</v>
      </c>
      <c r="CB678" s="364" t="s">
        <v>8367</v>
      </c>
      <c r="CC678" s="86" t="str">
        <f t="shared" si="190"/>
        <v>MR704 HD Bead Grip, 17x9, +18mm Offset, 8x6.5, 130.81mm Centerbore, Titanium</v>
      </c>
      <c r="CD678" s="74" t="s">
        <v>3719</v>
      </c>
      <c r="CE678" s="74" t="s">
        <v>3720</v>
      </c>
      <c r="CF678" s="74" t="str">
        <f t="shared" si="192"/>
        <v>TRAIL (7XX)</v>
      </c>
    </row>
    <row r="679" spans="1:84" s="36" customFormat="1" ht="15" customHeight="1">
      <c r="A679" s="22">
        <f t="shared" si="194"/>
        <v>677</v>
      </c>
      <c r="B679" s="13" t="s">
        <v>84</v>
      </c>
      <c r="C679" s="97" t="s">
        <v>1247</v>
      </c>
      <c r="D679" s="75" t="s">
        <v>5486</v>
      </c>
      <c r="E679" s="84" t="str">
        <f>CONCATENATE(LEFT(D679,5),VLOOKUP(CONCATENATE(O679,"x",P679),'WHEEL PART NUMBER GUIDE'!$B$9:$C$51,2,FALSE),VLOOKUP(CONCATENATE(Q679, W679), 'WHEEL PART NUMBER GUIDE'!$Q$6:$R$98, 2, FALSE),VLOOKUP(Z679,'WHEEL PART NUMBER GUIDE'!$J$8:$K$54,2, FALSE),IF(V679="N/A",IF(ABS(T679)&lt;10,"0"&amp;ABS(T679),ABS(T679)),CONCATENATE(LEFT(V679,1),RIGHT(V679,1))), G679, H679)</f>
        <v>MR70479087518H</v>
      </c>
      <c r="F679" s="84" t="str">
        <f t="shared" si="193"/>
        <v>MR70479087518H</v>
      </c>
      <c r="G679" s="83" t="s">
        <v>2100</v>
      </c>
      <c r="H679" s="83"/>
      <c r="I679" s="43" t="s">
        <v>4678</v>
      </c>
      <c r="J679" s="305">
        <v>44252.577501354164</v>
      </c>
      <c r="K679" s="78" t="s">
        <v>1230</v>
      </c>
      <c r="L679" s="328">
        <v>450</v>
      </c>
      <c r="M679" s="85">
        <f t="shared" si="198"/>
        <v>450</v>
      </c>
      <c r="N679" s="630"/>
      <c r="O679" s="75">
        <v>17</v>
      </c>
      <c r="P679" s="8">
        <v>9</v>
      </c>
      <c r="Q679" s="92" t="str">
        <f t="shared" si="195"/>
        <v>8x170</v>
      </c>
      <c r="R679" s="75">
        <v>8</v>
      </c>
      <c r="S679" s="75">
        <v>170</v>
      </c>
      <c r="T679" s="75">
        <v>18</v>
      </c>
      <c r="U679" s="68">
        <v>5.75</v>
      </c>
      <c r="V679" s="95" t="s">
        <v>85</v>
      </c>
      <c r="W679" s="68">
        <v>130.81</v>
      </c>
      <c r="X679" s="76">
        <v>31.34</v>
      </c>
      <c r="Y679" s="47">
        <v>4500</v>
      </c>
      <c r="Z679" s="43" t="s">
        <v>2165</v>
      </c>
      <c r="AA679" s="72" t="s">
        <v>2845</v>
      </c>
      <c r="AB679" s="47" t="str">
        <f t="shared" si="191"/>
        <v>17x9, 8x170, 18 OS, 4500 lbs</v>
      </c>
      <c r="AC679" s="74" t="s">
        <v>3943</v>
      </c>
      <c r="AD679" s="46" t="str">
        <f>IF(AC679="N/A","None",VLOOKUP(AC679,ACCESSORIES!F:N,9,FALSE))</f>
        <v>Push Thru</v>
      </c>
      <c r="AE679" s="82">
        <f>_xlfn.IFNA(VLOOKUP(AC679,ACCESSORIES!F:J,5,FALSE),"N/A")</f>
        <v>33</v>
      </c>
      <c r="AF679" s="14" t="s">
        <v>85</v>
      </c>
      <c r="AG679" s="14" t="s">
        <v>85</v>
      </c>
      <c r="AH679" s="13" t="s">
        <v>2863</v>
      </c>
      <c r="AI679" s="14" t="s">
        <v>85</v>
      </c>
      <c r="AJ679" s="9" t="str">
        <f>_xlfn.IFNA(VLOOKUP(AI679,ACCESSORIES!F:J,5,FALSE),"N/A")</f>
        <v>N/A</v>
      </c>
      <c r="AK679" s="92" t="s">
        <v>237</v>
      </c>
      <c r="AL679" s="75" t="s">
        <v>85</v>
      </c>
      <c r="AM679" s="38" t="str">
        <f>_xlfn.IFNA(VLOOKUP(AL679,ACCESSORIES!F:J,5,FALSE),"N/A")</f>
        <v>N/A</v>
      </c>
      <c r="AN679" s="3" t="s">
        <v>85</v>
      </c>
      <c r="AO679" s="75">
        <v>16.2</v>
      </c>
      <c r="AP679" s="75">
        <v>60</v>
      </c>
      <c r="AQ679" s="75">
        <v>200</v>
      </c>
      <c r="AR679" s="34">
        <v>0</v>
      </c>
      <c r="AS679" s="34">
        <v>0</v>
      </c>
      <c r="AT679" s="67">
        <v>27.9</v>
      </c>
      <c r="AU679" s="67">
        <v>34</v>
      </c>
      <c r="AV679" s="67">
        <v>208</v>
      </c>
      <c r="AW679" s="67">
        <v>204</v>
      </c>
      <c r="AX679" s="384">
        <v>128</v>
      </c>
      <c r="AY679" s="382">
        <v>103.9</v>
      </c>
      <c r="AZ679" s="382">
        <v>107</v>
      </c>
      <c r="BA679" s="75">
        <v>45</v>
      </c>
      <c r="BB679" s="48">
        <f t="shared" si="197"/>
        <v>1.77</v>
      </c>
      <c r="BC679" s="13" t="s">
        <v>85</v>
      </c>
      <c r="BD679" s="412" t="str">
        <f>_xlfn.IFNA(VLOOKUP(BC679,ACCESSORIES!F:J,5,FALSE),"N/A")</f>
        <v>N/A</v>
      </c>
      <c r="BE679" s="13" t="s">
        <v>85</v>
      </c>
      <c r="BF679" s="412" t="str">
        <f>_xlfn.IFNA(VLOOKUP(BE679,ACCESSORIES!F:J,5,FALSE),"N/A")</f>
        <v>N/A</v>
      </c>
      <c r="BG679" s="70">
        <v>37</v>
      </c>
      <c r="BH679" s="50">
        <v>20.236220472440898</v>
      </c>
      <c r="BI679" s="50">
        <v>20.236220472440898</v>
      </c>
      <c r="BJ679" s="50">
        <v>12.4409448818898</v>
      </c>
      <c r="BK679" s="357">
        <f t="shared" si="196"/>
        <v>8.348593599999983E-2</v>
      </c>
      <c r="BL679" s="73">
        <v>36</v>
      </c>
      <c r="BM679" s="107" t="s">
        <v>10366</v>
      </c>
      <c r="BN679" s="46" t="s">
        <v>3891</v>
      </c>
      <c r="BO679" s="74" t="s">
        <v>4730</v>
      </c>
      <c r="BP679" s="74" t="s">
        <v>3907</v>
      </c>
      <c r="BQ679" s="74" t="s">
        <v>5143</v>
      </c>
      <c r="BR679" s="74" t="s">
        <v>2734</v>
      </c>
      <c r="BS679" s="74" t="s">
        <v>4116</v>
      </c>
      <c r="BT679" s="74" t="s">
        <v>5030</v>
      </c>
      <c r="BU679" s="74" t="s">
        <v>3909</v>
      </c>
      <c r="BV679" s="74"/>
      <c r="BW679" s="74"/>
      <c r="BX679" s="74"/>
      <c r="BY679" s="334" t="s">
        <v>8348</v>
      </c>
      <c r="BZ679" s="364" t="s">
        <v>8349</v>
      </c>
      <c r="CA679" s="337" t="s">
        <v>8350</v>
      </c>
      <c r="CB679" s="364" t="s">
        <v>8351</v>
      </c>
      <c r="CC679" s="86" t="str">
        <f t="shared" si="190"/>
        <v>MR704 HD Bead Grip, 17x9, +18mm Offset, 8x170, 130.81mm Centerbore, Matte Black</v>
      </c>
      <c r="CD679" s="74" t="s">
        <v>3719</v>
      </c>
      <c r="CE679" s="74" t="s">
        <v>3720</v>
      </c>
      <c r="CF679" s="74" t="str">
        <f t="shared" si="192"/>
        <v>TRAIL (7XX)</v>
      </c>
    </row>
    <row r="680" spans="1:84" s="36" customFormat="1" ht="15" customHeight="1">
      <c r="A680" s="22">
        <f t="shared" si="194"/>
        <v>678</v>
      </c>
      <c r="B680" s="13" t="s">
        <v>84</v>
      </c>
      <c r="C680" s="97" t="s">
        <v>1247</v>
      </c>
      <c r="D680" s="75" t="s">
        <v>5486</v>
      </c>
      <c r="E680" s="84" t="str">
        <f>CONCATENATE(LEFT(D680,5),VLOOKUP(CONCATENATE(O680,"x",P680),'WHEEL PART NUMBER GUIDE'!$B$9:$C$51,2,FALSE),VLOOKUP(CONCATENATE(Q680, W680), 'WHEEL PART NUMBER GUIDE'!$Q$6:$R$98, 2, FALSE),VLOOKUP(Z680,'WHEEL PART NUMBER GUIDE'!$J$8:$K$54,2, FALSE),IF(V680="N/A",IF(ABS(T680)&lt;10,"0"&amp;ABS(T680),ABS(T680)),CONCATENATE(LEFT(V680,1),RIGHT(V680,1))), G680, H680)</f>
        <v>MR70479087818H</v>
      </c>
      <c r="F680" s="84" t="str">
        <f t="shared" si="193"/>
        <v>MR70479087818H</v>
      </c>
      <c r="G680" s="83" t="s">
        <v>2100</v>
      </c>
      <c r="H680" s="83"/>
      <c r="I680" s="43" t="s">
        <v>4679</v>
      </c>
      <c r="J680" s="305">
        <v>44252.578312488426</v>
      </c>
      <c r="K680" s="418" t="s">
        <v>3713</v>
      </c>
      <c r="L680" s="328">
        <v>450</v>
      </c>
      <c r="M680" s="85" t="str">
        <f t="shared" si="198"/>
        <v/>
      </c>
      <c r="N680" s="630"/>
      <c r="O680" s="75">
        <v>17</v>
      </c>
      <c r="P680" s="8">
        <v>9</v>
      </c>
      <c r="Q680" s="92" t="str">
        <f t="shared" si="195"/>
        <v>8x170</v>
      </c>
      <c r="R680" s="75">
        <v>8</v>
      </c>
      <c r="S680" s="75">
        <v>170</v>
      </c>
      <c r="T680" s="75">
        <v>18</v>
      </c>
      <c r="U680" s="68">
        <v>5.75</v>
      </c>
      <c r="V680" s="95" t="s">
        <v>85</v>
      </c>
      <c r="W680" s="68">
        <v>130.81</v>
      </c>
      <c r="X680" s="76">
        <v>31.45</v>
      </c>
      <c r="Y680" s="47">
        <v>4500</v>
      </c>
      <c r="Z680" s="43" t="s">
        <v>2093</v>
      </c>
      <c r="AA680" s="72" t="s">
        <v>2850</v>
      </c>
      <c r="AB680" s="47" t="str">
        <f t="shared" si="191"/>
        <v>17x9, 8x170, 18 OS, 4500 lbs</v>
      </c>
      <c r="AC680" s="74" t="s">
        <v>3943</v>
      </c>
      <c r="AD680" s="46" t="str">
        <f>IF(AC680="N/A","None",VLOOKUP(AC680,ACCESSORIES!F:N,9,FALSE))</f>
        <v>Push Thru</v>
      </c>
      <c r="AE680" s="82">
        <f>_xlfn.IFNA(VLOOKUP(AC680,ACCESSORIES!F:J,5,FALSE),"N/A")</f>
        <v>33</v>
      </c>
      <c r="AF680" s="14" t="s">
        <v>85</v>
      </c>
      <c r="AG680" s="14" t="s">
        <v>85</v>
      </c>
      <c r="AH680" s="13" t="s">
        <v>2863</v>
      </c>
      <c r="AI680" s="14" t="s">
        <v>85</v>
      </c>
      <c r="AJ680" s="9" t="str">
        <f>_xlfn.IFNA(VLOOKUP(AI680,ACCESSORIES!F:J,5,FALSE),"N/A")</f>
        <v>N/A</v>
      </c>
      <c r="AK680" s="92" t="s">
        <v>237</v>
      </c>
      <c r="AL680" s="75" t="s">
        <v>85</v>
      </c>
      <c r="AM680" s="38" t="str">
        <f>_xlfn.IFNA(VLOOKUP(AL680,ACCESSORIES!F:J,5,FALSE),"N/A")</f>
        <v>N/A</v>
      </c>
      <c r="AN680" s="3" t="s">
        <v>85</v>
      </c>
      <c r="AO680" s="75">
        <v>16.2</v>
      </c>
      <c r="AP680" s="75">
        <v>60</v>
      </c>
      <c r="AQ680" s="75">
        <v>200</v>
      </c>
      <c r="AR680" s="34">
        <v>0</v>
      </c>
      <c r="AS680" s="34">
        <v>0</v>
      </c>
      <c r="AT680" s="67">
        <v>27.9</v>
      </c>
      <c r="AU680" s="67">
        <v>34</v>
      </c>
      <c r="AV680" s="67">
        <v>208</v>
      </c>
      <c r="AW680" s="67">
        <v>204</v>
      </c>
      <c r="AX680" s="384">
        <v>128</v>
      </c>
      <c r="AY680" s="382">
        <v>103.9</v>
      </c>
      <c r="AZ680" s="382">
        <v>107</v>
      </c>
      <c r="BA680" s="75">
        <v>45</v>
      </c>
      <c r="BB680" s="48">
        <f t="shared" si="197"/>
        <v>1.77</v>
      </c>
      <c r="BC680" s="13" t="s">
        <v>85</v>
      </c>
      <c r="BD680" s="412" t="str">
        <f>_xlfn.IFNA(VLOOKUP(BC680,ACCESSORIES!F:J,5,FALSE),"N/A")</f>
        <v>N/A</v>
      </c>
      <c r="BE680" s="13" t="s">
        <v>85</v>
      </c>
      <c r="BF680" s="412" t="str">
        <f>_xlfn.IFNA(VLOOKUP(BE680,ACCESSORIES!F:J,5,FALSE),"N/A")</f>
        <v>N/A</v>
      </c>
      <c r="BG680" s="70">
        <v>37</v>
      </c>
      <c r="BH680" s="50">
        <v>20.236220472440898</v>
      </c>
      <c r="BI680" s="50">
        <v>20.236220472440898</v>
      </c>
      <c r="BJ680" s="50">
        <v>12.4409448818898</v>
      </c>
      <c r="BK680" s="357">
        <f t="shared" si="196"/>
        <v>8.348593599999983E-2</v>
      </c>
      <c r="BL680" s="73">
        <v>36</v>
      </c>
      <c r="BM680" s="107" t="s">
        <v>10337</v>
      </c>
      <c r="BN680" s="46" t="s">
        <v>3891</v>
      </c>
      <c r="BO680" s="74" t="s">
        <v>4730</v>
      </c>
      <c r="BP680" s="74" t="s">
        <v>3907</v>
      </c>
      <c r="BQ680" s="74" t="s">
        <v>5143</v>
      </c>
      <c r="BR680" s="74" t="s">
        <v>2734</v>
      </c>
      <c r="BS680" s="74" t="s">
        <v>4116</v>
      </c>
      <c r="BT680" s="74" t="s">
        <v>5030</v>
      </c>
      <c r="BU680" s="74" t="s">
        <v>3909</v>
      </c>
      <c r="BV680" s="74"/>
      <c r="BW680" s="74"/>
      <c r="BX680" s="74"/>
      <c r="BY680" s="334" t="s">
        <v>8364</v>
      </c>
      <c r="BZ680" s="364" t="s">
        <v>8365</v>
      </c>
      <c r="CA680" s="337" t="s">
        <v>8366</v>
      </c>
      <c r="CB680" s="364" t="s">
        <v>8367</v>
      </c>
      <c r="CC680" s="86" t="str">
        <f t="shared" si="190"/>
        <v>CLOSEOUT - MR704 HD Bead Grip, 17x9, +18mm Offset, 8x170, 130.81mm Centerbore, Titanium</v>
      </c>
      <c r="CD680" s="74" t="s">
        <v>3719</v>
      </c>
      <c r="CE680" s="74" t="s">
        <v>3720</v>
      </c>
      <c r="CF680" s="74" t="str">
        <f t="shared" si="192"/>
        <v>TRAIL (7XX)</v>
      </c>
    </row>
    <row r="681" spans="1:84" s="36" customFormat="1" ht="15" customHeight="1">
      <c r="A681" s="22">
        <f t="shared" si="194"/>
        <v>679</v>
      </c>
      <c r="B681" s="13" t="s">
        <v>84</v>
      </c>
      <c r="C681" s="97" t="s">
        <v>1247</v>
      </c>
      <c r="D681" s="75" t="s">
        <v>5486</v>
      </c>
      <c r="E681" s="84" t="str">
        <f>CONCATENATE(LEFT(D681,5),VLOOKUP(CONCATENATE(O681,"x",P681),'WHEEL PART NUMBER GUIDE'!$B$9:$C$51,2,FALSE),VLOOKUP(CONCATENATE(Q681, W681), 'WHEEL PART NUMBER GUIDE'!$Q$6:$R$98, 2, FALSE),VLOOKUP(Z681,'WHEEL PART NUMBER GUIDE'!$J$8:$K$54,2, FALSE),IF(V681="N/A",IF(ABS(T681)&lt;10,"0"&amp;ABS(T681),ABS(T681)),CONCATENATE(LEFT(V681,1),RIGHT(V681,1))), G681, H681)</f>
        <v>MR70479088518H</v>
      </c>
      <c r="F681" s="84" t="str">
        <f t="shared" si="193"/>
        <v>MR70479088518H</v>
      </c>
      <c r="G681" s="83" t="s">
        <v>2100</v>
      </c>
      <c r="H681" s="83"/>
      <c r="I681" s="43" t="s">
        <v>4680</v>
      </c>
      <c r="J681" s="305">
        <v>44252.578930254633</v>
      </c>
      <c r="K681" s="78" t="s">
        <v>1230</v>
      </c>
      <c r="L681" s="328">
        <v>450</v>
      </c>
      <c r="M681" s="85">
        <f t="shared" si="198"/>
        <v>450</v>
      </c>
      <c r="N681" s="630"/>
      <c r="O681" s="75">
        <v>17</v>
      </c>
      <c r="P681" s="8">
        <v>9</v>
      </c>
      <c r="Q681" s="92" t="str">
        <f t="shared" si="195"/>
        <v>8x180</v>
      </c>
      <c r="R681" s="75">
        <v>8</v>
      </c>
      <c r="S681" s="75">
        <v>180</v>
      </c>
      <c r="T681" s="75">
        <v>18</v>
      </c>
      <c r="U681" s="68">
        <v>5.75</v>
      </c>
      <c r="V681" s="95" t="s">
        <v>85</v>
      </c>
      <c r="W681" s="68">
        <v>130.81</v>
      </c>
      <c r="X681" s="76">
        <v>31.93</v>
      </c>
      <c r="Y681" s="47">
        <v>4500</v>
      </c>
      <c r="Z681" s="43" t="s">
        <v>2165</v>
      </c>
      <c r="AA681" s="72" t="s">
        <v>2845</v>
      </c>
      <c r="AB681" s="47" t="str">
        <f t="shared" si="191"/>
        <v>17x9, 8x180, 18 OS, 4500 lbs</v>
      </c>
      <c r="AC681" s="74" t="s">
        <v>3944</v>
      </c>
      <c r="AD681" s="46" t="str">
        <f>IF(AC681="N/A","None",VLOOKUP(AC681,ACCESSORIES!F:N,9,FALSE))</f>
        <v>Push Thru</v>
      </c>
      <c r="AE681" s="82">
        <f>_xlfn.IFNA(VLOOKUP(AC681,ACCESSORIES!F:J,5,FALSE),"N/A")</f>
        <v>33</v>
      </c>
      <c r="AF681" s="14" t="s">
        <v>85</v>
      </c>
      <c r="AG681" s="14" t="s">
        <v>85</v>
      </c>
      <c r="AH681" s="13" t="s">
        <v>2863</v>
      </c>
      <c r="AI681" s="14" t="s">
        <v>85</v>
      </c>
      <c r="AJ681" s="9" t="str">
        <f>_xlfn.IFNA(VLOOKUP(AI681,ACCESSORIES!F:J,5,FALSE),"N/A")</f>
        <v>N/A</v>
      </c>
      <c r="AK681" s="92" t="s">
        <v>237</v>
      </c>
      <c r="AL681" s="75" t="s">
        <v>85</v>
      </c>
      <c r="AM681" s="38" t="str">
        <f>_xlfn.IFNA(VLOOKUP(AL681,ACCESSORIES!F:J,5,FALSE),"N/A")</f>
        <v>N/A</v>
      </c>
      <c r="AN681" s="3" t="s">
        <v>85</v>
      </c>
      <c r="AO681" s="75">
        <v>16.2</v>
      </c>
      <c r="AP681" s="75">
        <v>60</v>
      </c>
      <c r="AQ681" s="75">
        <v>210</v>
      </c>
      <c r="AR681" s="34">
        <v>0</v>
      </c>
      <c r="AS681" s="34">
        <v>0</v>
      </c>
      <c r="AT681" s="67">
        <v>21</v>
      </c>
      <c r="AU681" s="67">
        <v>34</v>
      </c>
      <c r="AV681" s="67">
        <v>208</v>
      </c>
      <c r="AW681" s="67">
        <v>204</v>
      </c>
      <c r="AX681" s="384">
        <v>123.1</v>
      </c>
      <c r="AY681" s="382">
        <v>92</v>
      </c>
      <c r="AZ681" s="382">
        <v>92</v>
      </c>
      <c r="BA681" s="75">
        <v>45</v>
      </c>
      <c r="BB681" s="48">
        <f t="shared" si="197"/>
        <v>1.77</v>
      </c>
      <c r="BC681" s="13" t="s">
        <v>85</v>
      </c>
      <c r="BD681" s="412" t="str">
        <f>_xlfn.IFNA(VLOOKUP(BC681,ACCESSORIES!F:J,5,FALSE),"N/A")</f>
        <v>N/A</v>
      </c>
      <c r="BE681" s="13" t="s">
        <v>85</v>
      </c>
      <c r="BF681" s="412" t="str">
        <f>_xlfn.IFNA(VLOOKUP(BE681,ACCESSORIES!F:J,5,FALSE),"N/A")</f>
        <v>N/A</v>
      </c>
      <c r="BG681" s="70">
        <v>37</v>
      </c>
      <c r="BH681" s="50">
        <v>20.236220472440898</v>
      </c>
      <c r="BI681" s="50">
        <v>20.236220472440898</v>
      </c>
      <c r="BJ681" s="50">
        <v>12.4409448818898</v>
      </c>
      <c r="BK681" s="357">
        <f t="shared" si="196"/>
        <v>8.348593599999983E-2</v>
      </c>
      <c r="BL681" s="73">
        <v>36</v>
      </c>
      <c r="BM681" s="107" t="s">
        <v>10366</v>
      </c>
      <c r="BN681" s="46" t="s">
        <v>3891</v>
      </c>
      <c r="BO681" s="74" t="s">
        <v>4730</v>
      </c>
      <c r="BP681" s="74" t="s">
        <v>3907</v>
      </c>
      <c r="BQ681" s="74" t="s">
        <v>5143</v>
      </c>
      <c r="BR681" s="74" t="s">
        <v>2734</v>
      </c>
      <c r="BS681" s="74" t="s">
        <v>4116</v>
      </c>
      <c r="BT681" s="74" t="s">
        <v>5030</v>
      </c>
      <c r="BU681" s="74" t="s">
        <v>3909</v>
      </c>
      <c r="BV681" s="74"/>
      <c r="BW681" s="74"/>
      <c r="BX681" s="74"/>
      <c r="BY681" s="334" t="s">
        <v>8348</v>
      </c>
      <c r="BZ681" s="364" t="s">
        <v>8349</v>
      </c>
      <c r="CA681" s="337" t="s">
        <v>8350</v>
      </c>
      <c r="CB681" s="364" t="s">
        <v>8351</v>
      </c>
      <c r="CC681" s="86" t="str">
        <f t="shared" si="190"/>
        <v>MR704 HD Bead Grip, 17x9, +18mm Offset, 8x180, 130.81mm Centerbore, Matte Black</v>
      </c>
      <c r="CD681" s="74" t="s">
        <v>3719</v>
      </c>
      <c r="CE681" s="74" t="s">
        <v>3720</v>
      </c>
      <c r="CF681" s="74" t="str">
        <f t="shared" si="192"/>
        <v>TRAIL (7XX)</v>
      </c>
    </row>
    <row r="682" spans="1:84" s="36" customFormat="1" ht="15" customHeight="1">
      <c r="A682" s="22">
        <f t="shared" si="194"/>
        <v>680</v>
      </c>
      <c r="B682" s="13" t="s">
        <v>84</v>
      </c>
      <c r="C682" s="97" t="s">
        <v>1247</v>
      </c>
      <c r="D682" s="75" t="s">
        <v>5487</v>
      </c>
      <c r="E682" s="84" t="str">
        <f>CONCATENATE(LEFT(D682,5),VLOOKUP(CONCATENATE(O682,"x",P682),'WHEEL PART NUMBER GUIDE'!$B$9:$C$51,2,FALSE),VLOOKUP(CONCATENATE(Q682, W682), 'WHEEL PART NUMBER GUIDE'!$Q$6:$R$98, 2, FALSE),VLOOKUP(Z682,'WHEEL PART NUMBER GUIDE'!$J$8:$K$54,2, FALSE),IF(V682="N/A",IF(ABS(T682)&lt;10,"0"&amp;ABS(T682),ABS(T682)),CONCATENATE(LEFT(V682,1),RIGHT(V682,1))), G682, H682)</f>
        <v>MR70578550500</v>
      </c>
      <c r="F682" s="84" t="str">
        <f t="shared" si="193"/>
        <v>MR70578550500</v>
      </c>
      <c r="G682" s="83"/>
      <c r="H682" s="83"/>
      <c r="I682" s="43" t="s">
        <v>4566</v>
      </c>
      <c r="J682" s="316">
        <v>44202.425050347221</v>
      </c>
      <c r="K682" s="78" t="s">
        <v>1230</v>
      </c>
      <c r="L682" s="328">
        <v>366</v>
      </c>
      <c r="M682" s="85">
        <f t="shared" si="198"/>
        <v>366</v>
      </c>
      <c r="N682" s="630"/>
      <c r="O682" s="75">
        <v>17</v>
      </c>
      <c r="P682" s="75">
        <v>8.5</v>
      </c>
      <c r="Q682" s="92" t="str">
        <f t="shared" si="195"/>
        <v>5x5</v>
      </c>
      <c r="R682" s="75">
        <v>5</v>
      </c>
      <c r="S682" s="75">
        <v>5</v>
      </c>
      <c r="T682" s="75">
        <v>0</v>
      </c>
      <c r="U682" s="68">
        <v>4.75</v>
      </c>
      <c r="V682" s="95" t="s">
        <v>85</v>
      </c>
      <c r="W682" s="68">
        <v>71.5</v>
      </c>
      <c r="X682" s="8">
        <v>27.271181832269352</v>
      </c>
      <c r="Y682" s="47">
        <v>2650</v>
      </c>
      <c r="Z682" s="43" t="s">
        <v>2165</v>
      </c>
      <c r="AA682" s="72" t="s">
        <v>2845</v>
      </c>
      <c r="AB682" s="47" t="str">
        <f t="shared" si="191"/>
        <v>17x8.5, 5x5, 0 OS, 2650 lbs</v>
      </c>
      <c r="AC682" s="74" t="s">
        <v>3940</v>
      </c>
      <c r="AD682" s="46" t="str">
        <f>IF(AC682="N/A","None",VLOOKUP(AC682,ACCESSORIES!F:N,9,FALSE))</f>
        <v>Snap In</v>
      </c>
      <c r="AE682" s="82">
        <f>_xlfn.IFNA(VLOOKUP(AC682,ACCESSORIES!F:J,5,FALSE),"N/A")</f>
        <v>22</v>
      </c>
      <c r="AF682" s="14" t="s">
        <v>85</v>
      </c>
      <c r="AG682" s="14" t="s">
        <v>85</v>
      </c>
      <c r="AH682" s="14" t="s">
        <v>85</v>
      </c>
      <c r="AI682" s="14" t="s">
        <v>85</v>
      </c>
      <c r="AJ682" s="9" t="str">
        <f>_xlfn.IFNA(VLOOKUP(AI682,ACCESSORIES!F:J,5,FALSE),"N/A")</f>
        <v>N/A</v>
      </c>
      <c r="AK682" s="92" t="s">
        <v>236</v>
      </c>
      <c r="AL682" s="75" t="s">
        <v>85</v>
      </c>
      <c r="AM682" s="38" t="str">
        <f>_xlfn.IFNA(VLOOKUP(AL682,ACCESSORIES!F:J,5,FALSE),"N/A")</f>
        <v>N/A</v>
      </c>
      <c r="AN682" s="75" t="s">
        <v>85</v>
      </c>
      <c r="AO682" s="75">
        <v>16.2</v>
      </c>
      <c r="AP682" s="75">
        <v>60</v>
      </c>
      <c r="AQ682" s="75">
        <v>160</v>
      </c>
      <c r="AR682" s="34">
        <v>12.7</v>
      </c>
      <c r="AS682" s="34">
        <v>25</v>
      </c>
      <c r="AT682" s="25">
        <v>45</v>
      </c>
      <c r="AU682" s="34">
        <v>54</v>
      </c>
      <c r="AV682" s="25">
        <v>208.7</v>
      </c>
      <c r="AW682" s="67">
        <v>205.8</v>
      </c>
      <c r="AX682" s="385">
        <v>71.5</v>
      </c>
      <c r="AY682" s="382">
        <v>39.35</v>
      </c>
      <c r="AZ682" s="382">
        <v>39.35</v>
      </c>
      <c r="BA682" s="49">
        <v>31</v>
      </c>
      <c r="BB682" s="48">
        <f t="shared" si="197"/>
        <v>1.22</v>
      </c>
      <c r="BC682" s="13" t="s">
        <v>85</v>
      </c>
      <c r="BD682" s="412" t="str">
        <f>_xlfn.IFNA(VLOOKUP(BC682,ACCESSORIES!F:J,5,FALSE),"N/A")</f>
        <v>N/A</v>
      </c>
      <c r="BE682" s="13" t="s">
        <v>85</v>
      </c>
      <c r="BF682" s="412" t="str">
        <f>_xlfn.IFNA(VLOOKUP(BE682,ACCESSORIES!F:J,5,FALSE),"N/A")</f>
        <v>N/A</v>
      </c>
      <c r="BG682" s="70">
        <v>32</v>
      </c>
      <c r="BH682" s="50">
        <v>20.236220472440898</v>
      </c>
      <c r="BI682" s="50">
        <v>20.236220472440898</v>
      </c>
      <c r="BJ682" s="50">
        <v>11.417322834645701</v>
      </c>
      <c r="BK682" s="357">
        <f t="shared" si="196"/>
        <v>7.6616839999999839E-2</v>
      </c>
      <c r="BL682" s="73">
        <v>36</v>
      </c>
      <c r="BM682" s="107" t="s">
        <v>10367</v>
      </c>
      <c r="BN682" s="46" t="s">
        <v>3891</v>
      </c>
      <c r="BO682" s="74" t="s">
        <v>4730</v>
      </c>
      <c r="BP682" s="74" t="s">
        <v>3907</v>
      </c>
      <c r="BQ682" s="74" t="s">
        <v>5031</v>
      </c>
      <c r="BR682" s="74" t="s">
        <v>2734</v>
      </c>
      <c r="BS682" s="74" t="s">
        <v>4116</v>
      </c>
      <c r="BT682" s="74" t="s">
        <v>5126</v>
      </c>
      <c r="BU682" s="74" t="s">
        <v>5127</v>
      </c>
      <c r="BV682" s="74" t="s">
        <v>4101</v>
      </c>
      <c r="BW682" s="74" t="s">
        <v>3909</v>
      </c>
      <c r="BX682" s="74"/>
      <c r="BY682" s="334" t="s">
        <v>8376</v>
      </c>
      <c r="BZ682" s="364" t="s">
        <v>8377</v>
      </c>
      <c r="CA682" s="337" t="s">
        <v>8378</v>
      </c>
      <c r="CB682" s="364" t="s">
        <v>8379</v>
      </c>
      <c r="CC682" s="86" t="str">
        <f t="shared" ref="CC682:CC714" si="227">CONCATENATE(IF(K682="Closeout","CLOSEOUT - ",""),D682,", ",O682,"x",P682,", ",IF(V682="N/A","",CONCATENATE(V682,"/")),IF(T682&gt;0,CONCATENATE("+",T682),T682),"mm Offset, ",Q682,", ",W682,"mm Centerbore, ",PROPER(Z682),IF(H682="R",", Race Drilled",""),"",IF(BE682="N/A","",CONCATENATE(", w/ ",BE682)))</f>
        <v>MR705 Bead Grip, 17x8.5, 0mm Offset, 5x5, 71.5mm Centerbore, Matte Black</v>
      </c>
      <c r="CD682" s="74" t="s">
        <v>3719</v>
      </c>
      <c r="CE682" s="74" t="s">
        <v>3720</v>
      </c>
      <c r="CF682" s="74" t="str">
        <f t="shared" si="192"/>
        <v>TRAIL (7XX)</v>
      </c>
    </row>
    <row r="683" spans="1:84" s="36" customFormat="1" ht="15" customHeight="1">
      <c r="A683" s="22">
        <f t="shared" si="194"/>
        <v>681</v>
      </c>
      <c r="B683" s="13" t="s">
        <v>84</v>
      </c>
      <c r="C683" s="97" t="s">
        <v>1247</v>
      </c>
      <c r="D683" s="75" t="s">
        <v>5487</v>
      </c>
      <c r="E683" s="84" t="str">
        <f>CONCATENATE(LEFT(D683,5),VLOOKUP(CONCATENATE(O683,"x",P683),'WHEEL PART NUMBER GUIDE'!$B$9:$C$51,2,FALSE),VLOOKUP(CONCATENATE(Q683, W683), 'WHEEL PART NUMBER GUIDE'!$Q$6:$R$98, 2, FALSE),VLOOKUP(Z683,'WHEEL PART NUMBER GUIDE'!$J$8:$K$54,2, FALSE),IF(V683="N/A",IF(ABS(T683)&lt;10,"0"&amp;ABS(T683),ABS(T683)),CONCATENATE(LEFT(V683,1),RIGHT(V683,1))), G683, H683)</f>
        <v>MR70578550800</v>
      </c>
      <c r="F683" s="84" t="str">
        <f t="shared" si="193"/>
        <v>MR70578550800</v>
      </c>
      <c r="G683" s="83"/>
      <c r="H683" s="83"/>
      <c r="I683" s="43" t="s">
        <v>4834</v>
      </c>
      <c r="J683" s="305">
        <v>44335.374589733794</v>
      </c>
      <c r="K683" s="78" t="s">
        <v>1230</v>
      </c>
      <c r="L683" s="328">
        <v>366</v>
      </c>
      <c r="M683" s="85">
        <f t="shared" si="198"/>
        <v>366</v>
      </c>
      <c r="N683" s="630"/>
      <c r="O683" s="75">
        <v>17</v>
      </c>
      <c r="P683" s="75">
        <v>8.5</v>
      </c>
      <c r="Q683" s="92" t="str">
        <f t="shared" si="195"/>
        <v>5x5</v>
      </c>
      <c r="R683" s="75">
        <v>5</v>
      </c>
      <c r="S683" s="75">
        <v>5</v>
      </c>
      <c r="T683" s="75">
        <v>0</v>
      </c>
      <c r="U683" s="68">
        <v>4.75</v>
      </c>
      <c r="V683" s="95" t="s">
        <v>85</v>
      </c>
      <c r="W683" s="68">
        <v>71.5</v>
      </c>
      <c r="X683" s="39">
        <v>26.9</v>
      </c>
      <c r="Y683" s="47">
        <v>2650</v>
      </c>
      <c r="Z683" s="43" t="s">
        <v>2093</v>
      </c>
      <c r="AA683" s="72" t="s">
        <v>2850</v>
      </c>
      <c r="AB683" s="47" t="str">
        <f t="shared" si="191"/>
        <v>17x8.5, 5x5, 0 OS, 2650 lbs</v>
      </c>
      <c r="AC683" s="74" t="s">
        <v>3940</v>
      </c>
      <c r="AD683" s="46" t="str">
        <f>IF(AC683="N/A","None",VLOOKUP(AC683,ACCESSORIES!F:N,9,FALSE))</f>
        <v>Snap In</v>
      </c>
      <c r="AE683" s="82">
        <f>_xlfn.IFNA(VLOOKUP(AC683,ACCESSORIES!F:J,5,FALSE),"N/A")</f>
        <v>22</v>
      </c>
      <c r="AF683" s="14" t="s">
        <v>85</v>
      </c>
      <c r="AG683" s="14" t="s">
        <v>85</v>
      </c>
      <c r="AH683" s="14" t="s">
        <v>85</v>
      </c>
      <c r="AI683" s="14" t="s">
        <v>85</v>
      </c>
      <c r="AJ683" s="9" t="str">
        <f>_xlfn.IFNA(VLOOKUP(AI683,ACCESSORIES!F:J,5,FALSE),"N/A")</f>
        <v>N/A</v>
      </c>
      <c r="AK683" s="92" t="s">
        <v>236</v>
      </c>
      <c r="AL683" s="75" t="s">
        <v>85</v>
      </c>
      <c r="AM683" s="38" t="str">
        <f>_xlfn.IFNA(VLOOKUP(AL683,ACCESSORIES!F:J,5,FALSE),"N/A")</f>
        <v>N/A</v>
      </c>
      <c r="AN683" s="75" t="s">
        <v>85</v>
      </c>
      <c r="AO683" s="75">
        <v>16.2</v>
      </c>
      <c r="AP683" s="75">
        <v>60</v>
      </c>
      <c r="AQ683" s="75">
        <v>160</v>
      </c>
      <c r="AR683" s="34">
        <v>12.7</v>
      </c>
      <c r="AS683" s="34">
        <v>25</v>
      </c>
      <c r="AT683" s="25">
        <v>45</v>
      </c>
      <c r="AU683" s="34">
        <v>54</v>
      </c>
      <c r="AV683" s="25">
        <v>208.7</v>
      </c>
      <c r="AW683" s="67">
        <v>205.8</v>
      </c>
      <c r="AX683" s="385">
        <v>71.5</v>
      </c>
      <c r="AY683" s="382">
        <v>39.35</v>
      </c>
      <c r="AZ683" s="382">
        <v>39.35</v>
      </c>
      <c r="BA683" s="49">
        <v>31</v>
      </c>
      <c r="BB683" s="48">
        <f t="shared" si="197"/>
        <v>1.22</v>
      </c>
      <c r="BC683" s="13" t="s">
        <v>85</v>
      </c>
      <c r="BD683" s="412" t="str">
        <f>_xlfn.IFNA(VLOOKUP(BC683,ACCESSORIES!F:J,5,FALSE),"N/A")</f>
        <v>N/A</v>
      </c>
      <c r="BE683" s="13" t="s">
        <v>85</v>
      </c>
      <c r="BF683" s="412" t="str">
        <f>_xlfn.IFNA(VLOOKUP(BE683,ACCESSORIES!F:J,5,FALSE),"N/A")</f>
        <v>N/A</v>
      </c>
      <c r="BG683" s="70">
        <v>31</v>
      </c>
      <c r="BH683" s="50">
        <v>20.236220472440898</v>
      </c>
      <c r="BI683" s="50">
        <v>20.236220472440898</v>
      </c>
      <c r="BJ683" s="50">
        <v>11.417322834645701</v>
      </c>
      <c r="BK683" s="357">
        <f t="shared" si="196"/>
        <v>7.6616839999999839E-2</v>
      </c>
      <c r="BL683" s="73">
        <v>36</v>
      </c>
      <c r="BM683" s="107" t="s">
        <v>10367</v>
      </c>
      <c r="BN683" s="46" t="s">
        <v>3891</v>
      </c>
      <c r="BO683" s="74" t="s">
        <v>4730</v>
      </c>
      <c r="BP683" s="74" t="s">
        <v>3907</v>
      </c>
      <c r="BQ683" s="74" t="s">
        <v>5031</v>
      </c>
      <c r="BR683" s="74" t="s">
        <v>2734</v>
      </c>
      <c r="BS683" s="74" t="s">
        <v>4116</v>
      </c>
      <c r="BT683" s="74" t="s">
        <v>5126</v>
      </c>
      <c r="BU683" s="74" t="s">
        <v>5127</v>
      </c>
      <c r="BV683" s="74" t="s">
        <v>4101</v>
      </c>
      <c r="BW683" s="74" t="s">
        <v>3909</v>
      </c>
      <c r="BX683" s="74"/>
      <c r="BY683" s="334" t="s">
        <v>6344</v>
      </c>
      <c r="BZ683" s="364" t="s">
        <v>7402</v>
      </c>
      <c r="CA683" s="337" t="s">
        <v>6347</v>
      </c>
      <c r="CB683" s="364" t="s">
        <v>7403</v>
      </c>
      <c r="CC683" s="86" t="str">
        <f t="shared" si="227"/>
        <v>MR705 Bead Grip, 17x8.5, 0mm Offset, 5x5, 71.5mm Centerbore, Titanium</v>
      </c>
      <c r="CD683" s="74" t="s">
        <v>3719</v>
      </c>
      <c r="CE683" s="74" t="s">
        <v>3720</v>
      </c>
      <c r="CF683" s="74" t="str">
        <f t="shared" si="192"/>
        <v>TRAIL (7XX)</v>
      </c>
    </row>
    <row r="684" spans="1:84" s="36" customFormat="1" ht="15" customHeight="1">
      <c r="A684" s="22">
        <f t="shared" si="194"/>
        <v>682</v>
      </c>
      <c r="B684" s="13" t="s">
        <v>84</v>
      </c>
      <c r="C684" s="97" t="s">
        <v>1247</v>
      </c>
      <c r="D684" s="75" t="s">
        <v>5487</v>
      </c>
      <c r="E684" s="84" t="str">
        <f>CONCATENATE(LEFT(D684,5),VLOOKUP(CONCATENATE(O684,"x",P684),'WHEEL PART NUMBER GUIDE'!$B$9:$C$51,2,FALSE),VLOOKUP(CONCATENATE(Q684, W684), 'WHEEL PART NUMBER GUIDE'!$Q$6:$R$98, 2, FALSE),VLOOKUP(Z684,'WHEEL PART NUMBER GUIDE'!$J$8:$K$54,2, FALSE),IF(V684="N/A",IF(ABS(T684)&lt;10,"0"&amp;ABS(T684),ABS(T684)),CONCATENATE(LEFT(V684,1),RIGHT(V684,1))), G684, H684)</f>
        <v>MR70578558535</v>
      </c>
      <c r="F684" s="84" t="str">
        <f t="shared" si="193"/>
        <v>MR70578558535</v>
      </c>
      <c r="G684" s="83"/>
      <c r="H684" s="83"/>
      <c r="I684" s="43" t="s">
        <v>4569</v>
      </c>
      <c r="J684" s="316">
        <v>44202.427935347223</v>
      </c>
      <c r="K684" s="78" t="s">
        <v>1230</v>
      </c>
      <c r="L684" s="328">
        <v>366</v>
      </c>
      <c r="M684" s="85">
        <f t="shared" si="198"/>
        <v>366</v>
      </c>
      <c r="N684" s="630"/>
      <c r="O684" s="75">
        <v>17</v>
      </c>
      <c r="P684" s="75">
        <v>8.5</v>
      </c>
      <c r="Q684" s="92" t="str">
        <f t="shared" si="195"/>
        <v>5x150</v>
      </c>
      <c r="R684" s="75">
        <v>5</v>
      </c>
      <c r="S684" s="75">
        <v>150</v>
      </c>
      <c r="T684" s="75">
        <v>35</v>
      </c>
      <c r="U684" s="68">
        <v>6.2</v>
      </c>
      <c r="V684" s="95" t="s">
        <v>85</v>
      </c>
      <c r="W684" s="68">
        <v>110.5</v>
      </c>
      <c r="X684" s="8">
        <v>25.551576187227305</v>
      </c>
      <c r="Y684" s="47">
        <v>2650</v>
      </c>
      <c r="Z684" s="43" t="s">
        <v>2165</v>
      </c>
      <c r="AA684" s="72" t="s">
        <v>2845</v>
      </c>
      <c r="AB684" s="47" t="str">
        <f t="shared" si="191"/>
        <v>17x8.5, 5x150, 35 OS, 2650 lbs</v>
      </c>
      <c r="AC684" s="74" t="s">
        <v>3941</v>
      </c>
      <c r="AD684" s="46" t="str">
        <f>IF(AC684="N/A","None",VLOOKUP(AC684,ACCESSORIES!F:N,9,FALSE))</f>
        <v>Snap In</v>
      </c>
      <c r="AE684" s="82">
        <f>_xlfn.IFNA(VLOOKUP(AC684,ACCESSORIES!F:J,5,FALSE),"N/A")</f>
        <v>22</v>
      </c>
      <c r="AF684" s="14" t="s">
        <v>85</v>
      </c>
      <c r="AG684" s="14" t="s">
        <v>85</v>
      </c>
      <c r="AH684" s="14" t="s">
        <v>85</v>
      </c>
      <c r="AI684" s="14" t="s">
        <v>85</v>
      </c>
      <c r="AJ684" s="9" t="str">
        <f>_xlfn.IFNA(VLOOKUP(AI684,ACCESSORIES!F:J,5,FALSE),"N/A")</f>
        <v>N/A</v>
      </c>
      <c r="AK684" s="92" t="s">
        <v>236</v>
      </c>
      <c r="AL684" s="75" t="s">
        <v>85</v>
      </c>
      <c r="AM684" s="38" t="str">
        <f>_xlfn.IFNA(VLOOKUP(AL684,ACCESSORIES!F:J,5,FALSE),"N/A")</f>
        <v>N/A</v>
      </c>
      <c r="AN684" s="75" t="s">
        <v>85</v>
      </c>
      <c r="AO684" s="75">
        <v>16.2</v>
      </c>
      <c r="AP684" s="75">
        <v>60</v>
      </c>
      <c r="AQ684" s="75">
        <v>175</v>
      </c>
      <c r="AR684" s="34">
        <v>2</v>
      </c>
      <c r="AS684" s="34">
        <v>10</v>
      </c>
      <c r="AT684" s="25">
        <v>18.8</v>
      </c>
      <c r="AU684" s="34">
        <v>24.8</v>
      </c>
      <c r="AV684" s="25">
        <v>209</v>
      </c>
      <c r="AW684" s="67">
        <v>193</v>
      </c>
      <c r="AX684" s="385">
        <v>103.35</v>
      </c>
      <c r="AY684" s="382">
        <v>32.020000000000003</v>
      </c>
      <c r="AZ684" s="382">
        <v>40.6</v>
      </c>
      <c r="BA684" s="49">
        <v>31</v>
      </c>
      <c r="BB684" s="48">
        <f t="shared" si="197"/>
        <v>1.22</v>
      </c>
      <c r="BC684" s="13" t="s">
        <v>85</v>
      </c>
      <c r="BD684" s="412" t="str">
        <f>_xlfn.IFNA(VLOOKUP(BC684,ACCESSORIES!F:J,5,FALSE),"N/A")</f>
        <v>N/A</v>
      </c>
      <c r="BE684" s="13" t="s">
        <v>85</v>
      </c>
      <c r="BF684" s="412" t="str">
        <f>_xlfn.IFNA(VLOOKUP(BE684,ACCESSORIES!F:J,5,FALSE),"N/A")</f>
        <v>N/A</v>
      </c>
      <c r="BG684" s="70">
        <v>31</v>
      </c>
      <c r="BH684" s="50">
        <v>20.236220472440898</v>
      </c>
      <c r="BI684" s="50">
        <v>20.236220472440898</v>
      </c>
      <c r="BJ684" s="50">
        <v>11.417322834645701</v>
      </c>
      <c r="BK684" s="357">
        <f t="shared" si="196"/>
        <v>7.6616839999999839E-2</v>
      </c>
      <c r="BL684" s="73">
        <v>36</v>
      </c>
      <c r="BM684" s="107" t="s">
        <v>10367</v>
      </c>
      <c r="BN684" s="46" t="s">
        <v>3891</v>
      </c>
      <c r="BO684" s="74" t="s">
        <v>4730</v>
      </c>
      <c r="BP684" s="74" t="s">
        <v>3907</v>
      </c>
      <c r="BQ684" s="74" t="s">
        <v>5031</v>
      </c>
      <c r="BR684" s="74" t="s">
        <v>2734</v>
      </c>
      <c r="BS684" s="74" t="s">
        <v>4116</v>
      </c>
      <c r="BT684" s="74" t="s">
        <v>5126</v>
      </c>
      <c r="BU684" s="74" t="s">
        <v>5127</v>
      </c>
      <c r="BV684" s="74" t="s">
        <v>4101</v>
      </c>
      <c r="BW684" s="74" t="s">
        <v>3909</v>
      </c>
      <c r="BX684" s="74"/>
      <c r="BY684" s="334" t="s">
        <v>8376</v>
      </c>
      <c r="BZ684" s="364" t="s">
        <v>8377</v>
      </c>
      <c r="CA684" s="337" t="s">
        <v>8378</v>
      </c>
      <c r="CB684" s="364" t="s">
        <v>8379</v>
      </c>
      <c r="CC684" s="86" t="str">
        <f t="shared" si="227"/>
        <v>MR705 Bead Grip, 17x8.5, +35mm Offset, 5x150, 110.5mm Centerbore, Matte Black</v>
      </c>
      <c r="CD684" s="74" t="s">
        <v>3719</v>
      </c>
      <c r="CE684" s="74" t="s">
        <v>3720</v>
      </c>
      <c r="CF684" s="74" t="str">
        <f t="shared" si="192"/>
        <v>TRAIL (7XX)</v>
      </c>
    </row>
    <row r="685" spans="1:84" s="36" customFormat="1" ht="15" customHeight="1">
      <c r="A685" s="22">
        <f t="shared" si="194"/>
        <v>683</v>
      </c>
      <c r="B685" s="13" t="s">
        <v>84</v>
      </c>
      <c r="C685" s="97" t="s">
        <v>1247</v>
      </c>
      <c r="D685" s="75" t="s">
        <v>5487</v>
      </c>
      <c r="E685" s="84" t="str">
        <f>CONCATENATE(LEFT(D685,5),VLOOKUP(CONCATENATE(O685,"x",P685),'WHEEL PART NUMBER GUIDE'!$B$9:$C$51,2,FALSE),VLOOKUP(CONCATENATE(Q685, W685), 'WHEEL PART NUMBER GUIDE'!$Q$6:$R$98, 2, FALSE),VLOOKUP(Z685,'WHEEL PART NUMBER GUIDE'!$J$8:$K$54,2, FALSE),IF(V685="N/A",IF(ABS(T685)&lt;10,"0"&amp;ABS(T685),ABS(T685)),CONCATENATE(LEFT(V685,1),RIGHT(V685,1))), G685, H685)</f>
        <v>MR70578558835</v>
      </c>
      <c r="F685" s="84" t="str">
        <f t="shared" si="193"/>
        <v>MR70578558835</v>
      </c>
      <c r="G685" s="83"/>
      <c r="H685" s="83"/>
      <c r="I685" s="43" t="s">
        <v>4837</v>
      </c>
      <c r="J685" s="305">
        <v>44335.392565254631</v>
      </c>
      <c r="K685" s="78" t="s">
        <v>1230</v>
      </c>
      <c r="L685" s="328">
        <v>366</v>
      </c>
      <c r="M685" s="85">
        <f t="shared" si="198"/>
        <v>366</v>
      </c>
      <c r="N685" s="630"/>
      <c r="O685" s="75">
        <v>17</v>
      </c>
      <c r="P685" s="75">
        <v>8.5</v>
      </c>
      <c r="Q685" s="92" t="str">
        <f t="shared" si="195"/>
        <v>5x150</v>
      </c>
      <c r="R685" s="75">
        <v>5</v>
      </c>
      <c r="S685" s="75">
        <v>150</v>
      </c>
      <c r="T685" s="75">
        <v>35</v>
      </c>
      <c r="U685" s="68">
        <v>6.2</v>
      </c>
      <c r="V685" s="95" t="s">
        <v>85</v>
      </c>
      <c r="W685" s="68">
        <v>110.5</v>
      </c>
      <c r="X685" s="8">
        <v>25.551576187227305</v>
      </c>
      <c r="Y685" s="47">
        <v>2650</v>
      </c>
      <c r="Z685" s="43" t="s">
        <v>2093</v>
      </c>
      <c r="AA685" s="72" t="s">
        <v>2850</v>
      </c>
      <c r="AB685" s="47" t="str">
        <f t="shared" si="191"/>
        <v>17x8.5, 5x150, 35 OS, 2650 lbs</v>
      </c>
      <c r="AC685" s="74" t="s">
        <v>3941</v>
      </c>
      <c r="AD685" s="46" t="str">
        <f>IF(AC685="N/A","None",VLOOKUP(AC685,ACCESSORIES!F:N,9,FALSE))</f>
        <v>Snap In</v>
      </c>
      <c r="AE685" s="82">
        <f>_xlfn.IFNA(VLOOKUP(AC685,ACCESSORIES!F:J,5,FALSE),"N/A")</f>
        <v>22</v>
      </c>
      <c r="AF685" s="14" t="s">
        <v>85</v>
      </c>
      <c r="AG685" s="14" t="s">
        <v>85</v>
      </c>
      <c r="AH685" s="14" t="s">
        <v>85</v>
      </c>
      <c r="AI685" s="14" t="s">
        <v>85</v>
      </c>
      <c r="AJ685" s="9" t="str">
        <f>_xlfn.IFNA(VLOOKUP(AI685,ACCESSORIES!F:J,5,FALSE),"N/A")</f>
        <v>N/A</v>
      </c>
      <c r="AK685" s="92" t="s">
        <v>236</v>
      </c>
      <c r="AL685" s="75" t="s">
        <v>85</v>
      </c>
      <c r="AM685" s="38" t="str">
        <f>_xlfn.IFNA(VLOOKUP(AL685,ACCESSORIES!F:J,5,FALSE),"N/A")</f>
        <v>N/A</v>
      </c>
      <c r="AN685" s="75" t="s">
        <v>85</v>
      </c>
      <c r="AO685" s="75">
        <v>16.2</v>
      </c>
      <c r="AP685" s="75">
        <v>60</v>
      </c>
      <c r="AQ685" s="75">
        <v>175</v>
      </c>
      <c r="AR685" s="34">
        <v>2</v>
      </c>
      <c r="AS685" s="34">
        <v>10</v>
      </c>
      <c r="AT685" s="25">
        <v>18.8</v>
      </c>
      <c r="AU685" s="34">
        <v>24.8</v>
      </c>
      <c r="AV685" s="25">
        <v>209</v>
      </c>
      <c r="AW685" s="67">
        <v>193</v>
      </c>
      <c r="AX685" s="385">
        <v>103.35</v>
      </c>
      <c r="AY685" s="382">
        <v>32.020000000000003</v>
      </c>
      <c r="AZ685" s="382">
        <v>40.6</v>
      </c>
      <c r="BA685" s="49">
        <v>31</v>
      </c>
      <c r="BB685" s="48">
        <f t="shared" si="197"/>
        <v>1.22</v>
      </c>
      <c r="BC685" s="13" t="s">
        <v>85</v>
      </c>
      <c r="BD685" s="412" t="str">
        <f>_xlfn.IFNA(VLOOKUP(BC685,ACCESSORIES!F:J,5,FALSE),"N/A")</f>
        <v>N/A</v>
      </c>
      <c r="BE685" s="13" t="s">
        <v>85</v>
      </c>
      <c r="BF685" s="412" t="str">
        <f>_xlfn.IFNA(VLOOKUP(BE685,ACCESSORIES!F:J,5,FALSE),"N/A")</f>
        <v>N/A</v>
      </c>
      <c r="BG685" s="70">
        <v>31</v>
      </c>
      <c r="BH685" s="50">
        <v>20.236220472440898</v>
      </c>
      <c r="BI685" s="50">
        <v>20.236220472440898</v>
      </c>
      <c r="BJ685" s="50">
        <v>11.417322834645701</v>
      </c>
      <c r="BK685" s="357">
        <f t="shared" si="196"/>
        <v>7.6616839999999839E-2</v>
      </c>
      <c r="BL685" s="73">
        <v>36</v>
      </c>
      <c r="BM685" s="107" t="s">
        <v>10367</v>
      </c>
      <c r="BN685" s="46" t="s">
        <v>3891</v>
      </c>
      <c r="BO685" s="74" t="s">
        <v>4730</v>
      </c>
      <c r="BP685" s="74" t="s">
        <v>3907</v>
      </c>
      <c r="BQ685" s="74" t="s">
        <v>5031</v>
      </c>
      <c r="BR685" s="74" t="s">
        <v>2734</v>
      </c>
      <c r="BS685" s="74" t="s">
        <v>4116</v>
      </c>
      <c r="BT685" s="74" t="s">
        <v>5126</v>
      </c>
      <c r="BU685" s="74" t="s">
        <v>5127</v>
      </c>
      <c r="BV685" s="74" t="s">
        <v>4101</v>
      </c>
      <c r="BW685" s="74" t="s">
        <v>3909</v>
      </c>
      <c r="BX685" s="74"/>
      <c r="BY685" s="334" t="s">
        <v>6344</v>
      </c>
      <c r="BZ685" s="364" t="s">
        <v>7402</v>
      </c>
      <c r="CA685" s="337" t="s">
        <v>6347</v>
      </c>
      <c r="CB685" s="364" t="s">
        <v>7403</v>
      </c>
      <c r="CC685" s="86" t="str">
        <f t="shared" si="227"/>
        <v>MR705 Bead Grip, 17x8.5, +35mm Offset, 5x150, 110.5mm Centerbore, Titanium</v>
      </c>
      <c r="CD685" s="74" t="s">
        <v>3719</v>
      </c>
      <c r="CE685" s="74" t="s">
        <v>3720</v>
      </c>
      <c r="CF685" s="74" t="str">
        <f t="shared" si="192"/>
        <v>TRAIL (7XX)</v>
      </c>
    </row>
    <row r="686" spans="1:84" s="36" customFormat="1" ht="15" customHeight="1">
      <c r="A686" s="22">
        <f t="shared" si="194"/>
        <v>684</v>
      </c>
      <c r="B686" s="13" t="s">
        <v>84</v>
      </c>
      <c r="C686" s="97" t="s">
        <v>1247</v>
      </c>
      <c r="D686" s="75" t="s">
        <v>5487</v>
      </c>
      <c r="E686" s="84" t="str">
        <f>CONCATENATE(LEFT(D686,5),VLOOKUP(CONCATENATE(O686,"x",P686),'WHEEL PART NUMBER GUIDE'!$B$9:$C$51,2,FALSE),VLOOKUP(CONCATENATE(Q686, W686), 'WHEEL PART NUMBER GUIDE'!$Q$6:$R$98, 2, FALSE),VLOOKUP(Z686,'WHEEL PART NUMBER GUIDE'!$J$8:$K$54,2, FALSE),IF(V686="N/A",IF(ABS(T686)&lt;10,"0"&amp;ABS(T686),ABS(T686)),CONCATENATE(LEFT(V686,1),RIGHT(V686,1))), G686, H686)</f>
        <v>MR70578560500</v>
      </c>
      <c r="F686" s="84" t="str">
        <f t="shared" si="193"/>
        <v>MR70578560500</v>
      </c>
      <c r="G686" s="83"/>
      <c r="H686" s="83"/>
      <c r="I686" s="43" t="s">
        <v>4574</v>
      </c>
      <c r="J686" s="316">
        <v>44202.432202465279</v>
      </c>
      <c r="K686" s="78" t="s">
        <v>1230</v>
      </c>
      <c r="L686" s="328">
        <v>366</v>
      </c>
      <c r="M686" s="85">
        <f t="shared" si="198"/>
        <v>366</v>
      </c>
      <c r="N686" s="630"/>
      <c r="O686" s="75">
        <v>17</v>
      </c>
      <c r="P686" s="75">
        <v>8.5</v>
      </c>
      <c r="Q686" s="92" t="str">
        <f t="shared" si="195"/>
        <v>6x5.5</v>
      </c>
      <c r="R686" s="75">
        <v>6</v>
      </c>
      <c r="S686" s="75">
        <v>5.5</v>
      </c>
      <c r="T686" s="75">
        <v>0</v>
      </c>
      <c r="U686" s="68">
        <v>4.75</v>
      </c>
      <c r="V686" s="95" t="s">
        <v>85</v>
      </c>
      <c r="W686" s="68">
        <v>106.25</v>
      </c>
      <c r="X686" s="8">
        <v>26.190916747563456</v>
      </c>
      <c r="Y686" s="47">
        <v>2650</v>
      </c>
      <c r="Z686" s="43" t="s">
        <v>2165</v>
      </c>
      <c r="AA686" s="72" t="s">
        <v>2845</v>
      </c>
      <c r="AB686" s="47" t="str">
        <f t="shared" ref="AB686:AB721" si="228">_xlfn.CONCAT(O686,"x",P686,","," ",Q686,","," ",T686," ","OS",","," ",Y686," lbs")</f>
        <v>17x8.5, 6x5.5, 0 OS, 2650 lbs</v>
      </c>
      <c r="AC686" s="74" t="s">
        <v>3941</v>
      </c>
      <c r="AD686" s="46" t="str">
        <f>IF(AC686="N/A","None",VLOOKUP(AC686,ACCESSORIES!F:N,9,FALSE))</f>
        <v>Snap In</v>
      </c>
      <c r="AE686" s="82">
        <f>_xlfn.IFNA(VLOOKUP(AC686,ACCESSORIES!F:J,5,FALSE),"N/A")</f>
        <v>22</v>
      </c>
      <c r="AF686" s="14" t="s">
        <v>85</v>
      </c>
      <c r="AG686" s="14" t="s">
        <v>85</v>
      </c>
      <c r="AH686" s="14" t="s">
        <v>85</v>
      </c>
      <c r="AI686" s="14" t="s">
        <v>85</v>
      </c>
      <c r="AJ686" s="9" t="str">
        <f>_xlfn.IFNA(VLOOKUP(AI686,ACCESSORIES!F:J,5,FALSE),"N/A")</f>
        <v>N/A</v>
      </c>
      <c r="AK686" s="92" t="s">
        <v>236</v>
      </c>
      <c r="AL686" s="75" t="s">
        <v>1649</v>
      </c>
      <c r="AM686" s="38">
        <f>_xlfn.IFNA(VLOOKUP(AL686,ACCESSORIES!F:J,5,FALSE),"N/A")</f>
        <v>2.75</v>
      </c>
      <c r="AN686" s="3">
        <v>78.3</v>
      </c>
      <c r="AO686" s="75">
        <v>16.2</v>
      </c>
      <c r="AP686" s="75">
        <v>60</v>
      </c>
      <c r="AQ686" s="75">
        <v>175</v>
      </c>
      <c r="AR686" s="34">
        <v>5</v>
      </c>
      <c r="AS686" s="34">
        <v>26.8</v>
      </c>
      <c r="AT686" s="25">
        <v>47</v>
      </c>
      <c r="AU686" s="34">
        <v>54</v>
      </c>
      <c r="AV686" s="25">
        <v>208</v>
      </c>
      <c r="AW686" s="67">
        <v>205</v>
      </c>
      <c r="AX686" s="385">
        <v>103.56</v>
      </c>
      <c r="AY686" s="382">
        <v>30.57</v>
      </c>
      <c r="AZ686" s="382">
        <v>39.75</v>
      </c>
      <c r="BA686" s="49">
        <v>31</v>
      </c>
      <c r="BB686" s="48">
        <f t="shared" si="197"/>
        <v>1.22</v>
      </c>
      <c r="BC686" s="13" t="s">
        <v>85</v>
      </c>
      <c r="BD686" s="412" t="str">
        <f>_xlfn.IFNA(VLOOKUP(BC686,ACCESSORIES!F:J,5,FALSE),"N/A")</f>
        <v>N/A</v>
      </c>
      <c r="BE686" s="13" t="s">
        <v>85</v>
      </c>
      <c r="BF686" s="412" t="str">
        <f>_xlfn.IFNA(VLOOKUP(BE686,ACCESSORIES!F:J,5,FALSE),"N/A")</f>
        <v>N/A</v>
      </c>
      <c r="BG686" s="70">
        <v>31</v>
      </c>
      <c r="BH686" s="50">
        <v>20.236220472440898</v>
      </c>
      <c r="BI686" s="50">
        <v>20.236220472440898</v>
      </c>
      <c r="BJ686" s="50">
        <v>11.417322834645701</v>
      </c>
      <c r="BK686" s="357">
        <f t="shared" si="196"/>
        <v>7.6616839999999839E-2</v>
      </c>
      <c r="BL686" s="73">
        <v>36</v>
      </c>
      <c r="BM686" s="107" t="s">
        <v>10367</v>
      </c>
      <c r="BN686" s="46" t="s">
        <v>3891</v>
      </c>
      <c r="BO686" s="74" t="s">
        <v>4730</v>
      </c>
      <c r="BP686" s="74" t="s">
        <v>3907</v>
      </c>
      <c r="BQ686" s="74" t="s">
        <v>5031</v>
      </c>
      <c r="BR686" s="74" t="s">
        <v>2734</v>
      </c>
      <c r="BS686" s="74" t="s">
        <v>4116</v>
      </c>
      <c r="BT686" s="74" t="s">
        <v>5126</v>
      </c>
      <c r="BU686" s="74" t="s">
        <v>5127</v>
      </c>
      <c r="BV686" s="74" t="s">
        <v>4101</v>
      </c>
      <c r="BW686" s="74" t="s">
        <v>3909</v>
      </c>
      <c r="BX686" s="74"/>
      <c r="BY686" s="334" t="s">
        <v>6338</v>
      </c>
      <c r="BZ686" s="364" t="s">
        <v>7366</v>
      </c>
      <c r="CA686" s="337" t="s">
        <v>6342</v>
      </c>
      <c r="CB686" s="364" t="s">
        <v>7367</v>
      </c>
      <c r="CC686" s="86" t="str">
        <f t="shared" si="227"/>
        <v>MR705 Bead Grip, 17x8.5, 0mm Offset, 6x5.5, 106.25mm Centerbore, Matte Black</v>
      </c>
      <c r="CD686" s="74" t="s">
        <v>3719</v>
      </c>
      <c r="CE686" s="74" t="s">
        <v>3720</v>
      </c>
      <c r="CF686" s="74" t="str">
        <f t="shared" si="192"/>
        <v>TRAIL (7XX)</v>
      </c>
    </row>
    <row r="687" spans="1:84" s="36" customFormat="1" ht="15" customHeight="1">
      <c r="A687" s="22">
        <f t="shared" si="194"/>
        <v>685</v>
      </c>
      <c r="B687" s="13" t="s">
        <v>84</v>
      </c>
      <c r="C687" s="97" t="s">
        <v>1247</v>
      </c>
      <c r="D687" s="75" t="s">
        <v>5487</v>
      </c>
      <c r="E687" s="84" t="str">
        <f>CONCATENATE(LEFT(D687,5),VLOOKUP(CONCATENATE(O687,"x",P687),'WHEEL PART NUMBER GUIDE'!$B$9:$C$51,2,FALSE),VLOOKUP(CONCATENATE(Q687, W687), 'WHEEL PART NUMBER GUIDE'!$Q$6:$R$98, 2, FALSE),VLOOKUP(Z687,'WHEEL PART NUMBER GUIDE'!$J$8:$K$54,2, FALSE),IF(V687="N/A",IF(ABS(T687)&lt;10,"0"&amp;ABS(T687),ABS(T687)),CONCATENATE(LEFT(V687,1),RIGHT(V687,1))), G687, H687)</f>
        <v>MR70578560800</v>
      </c>
      <c r="F687" s="84" t="str">
        <f t="shared" si="193"/>
        <v>MR70578560800</v>
      </c>
      <c r="G687" s="83"/>
      <c r="H687" s="83"/>
      <c r="I687" s="43" t="s">
        <v>4842</v>
      </c>
      <c r="J687" s="305">
        <v>44335.394866620372</v>
      </c>
      <c r="K687" s="78" t="s">
        <v>1230</v>
      </c>
      <c r="L687" s="328">
        <v>366</v>
      </c>
      <c r="M687" s="85">
        <f t="shared" si="198"/>
        <v>366</v>
      </c>
      <c r="N687" s="630"/>
      <c r="O687" s="75">
        <v>17</v>
      </c>
      <c r="P687" s="75">
        <v>8.5</v>
      </c>
      <c r="Q687" s="92" t="str">
        <f t="shared" si="195"/>
        <v>6x5.5</v>
      </c>
      <c r="R687" s="75">
        <v>6</v>
      </c>
      <c r="S687" s="75">
        <v>5.5</v>
      </c>
      <c r="T687" s="75">
        <v>0</v>
      </c>
      <c r="U687" s="68">
        <v>4.75</v>
      </c>
      <c r="V687" s="95" t="s">
        <v>85</v>
      </c>
      <c r="W687" s="68">
        <v>106.25</v>
      </c>
      <c r="X687" s="39">
        <v>26.6</v>
      </c>
      <c r="Y687" s="47">
        <v>2650</v>
      </c>
      <c r="Z687" s="43" t="s">
        <v>2093</v>
      </c>
      <c r="AA687" s="72" t="s">
        <v>2850</v>
      </c>
      <c r="AB687" s="47" t="str">
        <f t="shared" si="228"/>
        <v>17x8.5, 6x5.5, 0 OS, 2650 lbs</v>
      </c>
      <c r="AC687" s="74" t="s">
        <v>3941</v>
      </c>
      <c r="AD687" s="46" t="str">
        <f>IF(AC687="N/A","None",VLOOKUP(AC687,ACCESSORIES!F:N,9,FALSE))</f>
        <v>Snap In</v>
      </c>
      <c r="AE687" s="82">
        <f>_xlfn.IFNA(VLOOKUP(AC687,ACCESSORIES!F:J,5,FALSE),"N/A")</f>
        <v>22</v>
      </c>
      <c r="AF687" s="14" t="s">
        <v>85</v>
      </c>
      <c r="AG687" s="14" t="s">
        <v>85</v>
      </c>
      <c r="AH687" s="14" t="s">
        <v>85</v>
      </c>
      <c r="AI687" s="14" t="s">
        <v>85</v>
      </c>
      <c r="AJ687" s="9" t="str">
        <f>_xlfn.IFNA(VLOOKUP(AI687,ACCESSORIES!F:J,5,FALSE),"N/A")</f>
        <v>N/A</v>
      </c>
      <c r="AK687" s="92" t="s">
        <v>236</v>
      </c>
      <c r="AL687" s="75" t="s">
        <v>1649</v>
      </c>
      <c r="AM687" s="38">
        <f>_xlfn.IFNA(VLOOKUP(AL687,ACCESSORIES!F:J,5,FALSE),"N/A")</f>
        <v>2.75</v>
      </c>
      <c r="AN687" s="3">
        <v>78.3</v>
      </c>
      <c r="AO687" s="75">
        <v>16.2</v>
      </c>
      <c r="AP687" s="75">
        <v>60</v>
      </c>
      <c r="AQ687" s="75">
        <v>175</v>
      </c>
      <c r="AR687" s="34">
        <v>5</v>
      </c>
      <c r="AS687" s="34">
        <v>26.8</v>
      </c>
      <c r="AT687" s="25">
        <v>47</v>
      </c>
      <c r="AU687" s="34">
        <v>54</v>
      </c>
      <c r="AV687" s="25">
        <v>208</v>
      </c>
      <c r="AW687" s="67">
        <v>205</v>
      </c>
      <c r="AX687" s="385">
        <v>103.56</v>
      </c>
      <c r="AY687" s="382">
        <v>30.57</v>
      </c>
      <c r="AZ687" s="382">
        <v>39.75</v>
      </c>
      <c r="BA687" s="49">
        <v>31</v>
      </c>
      <c r="BB687" s="48">
        <f t="shared" si="197"/>
        <v>1.22</v>
      </c>
      <c r="BC687" s="13" t="s">
        <v>85</v>
      </c>
      <c r="BD687" s="412" t="str">
        <f>_xlfn.IFNA(VLOOKUP(BC687,ACCESSORIES!F:J,5,FALSE),"N/A")</f>
        <v>N/A</v>
      </c>
      <c r="BE687" s="13" t="s">
        <v>85</v>
      </c>
      <c r="BF687" s="412" t="str">
        <f>_xlfn.IFNA(VLOOKUP(BE687,ACCESSORIES!F:J,5,FALSE),"N/A")</f>
        <v>N/A</v>
      </c>
      <c r="BG687" s="70">
        <v>31</v>
      </c>
      <c r="BH687" s="50">
        <v>20.236220472440898</v>
      </c>
      <c r="BI687" s="50">
        <v>20.236220472440898</v>
      </c>
      <c r="BJ687" s="50">
        <v>11.417322834645701</v>
      </c>
      <c r="BK687" s="357">
        <f t="shared" si="196"/>
        <v>7.6616839999999839E-2</v>
      </c>
      <c r="BL687" s="73">
        <v>36</v>
      </c>
      <c r="BM687" s="107" t="s">
        <v>10367</v>
      </c>
      <c r="BN687" s="46" t="s">
        <v>3891</v>
      </c>
      <c r="BO687" s="74" t="s">
        <v>4730</v>
      </c>
      <c r="BP687" s="74" t="s">
        <v>3907</v>
      </c>
      <c r="BQ687" s="74" t="s">
        <v>5031</v>
      </c>
      <c r="BR687" s="74" t="s">
        <v>2734</v>
      </c>
      <c r="BS687" s="74" t="s">
        <v>4116</v>
      </c>
      <c r="BT687" s="74" t="s">
        <v>5126</v>
      </c>
      <c r="BU687" s="74" t="s">
        <v>5127</v>
      </c>
      <c r="BV687" s="74" t="s">
        <v>4101</v>
      </c>
      <c r="BW687" s="74" t="s">
        <v>3909</v>
      </c>
      <c r="BX687" s="74"/>
      <c r="BY687" s="334" t="s">
        <v>6345</v>
      </c>
      <c r="BZ687" s="364" t="s">
        <v>7340</v>
      </c>
      <c r="CA687" s="337" t="s">
        <v>6350</v>
      </c>
      <c r="CB687" s="364" t="s">
        <v>7341</v>
      </c>
      <c r="CC687" s="86" t="str">
        <f t="shared" si="227"/>
        <v>MR705 Bead Grip, 17x8.5, 0mm Offset, 6x5.5, 106.25mm Centerbore, Titanium</v>
      </c>
      <c r="CD687" s="74" t="s">
        <v>3719</v>
      </c>
      <c r="CE687" s="74" t="s">
        <v>3720</v>
      </c>
      <c r="CF687" s="74" t="str">
        <f t="shared" si="192"/>
        <v>TRAIL (7XX)</v>
      </c>
    </row>
    <row r="688" spans="1:84" s="36" customFormat="1" ht="15" customHeight="1">
      <c r="A688" s="22">
        <f t="shared" si="194"/>
        <v>686</v>
      </c>
      <c r="B688" s="13" t="s">
        <v>84</v>
      </c>
      <c r="C688" s="97" t="s">
        <v>1247</v>
      </c>
      <c r="D688" s="75" t="s">
        <v>5487</v>
      </c>
      <c r="E688" s="84" t="str">
        <f>CONCATENATE(LEFT(D688,5),VLOOKUP(CONCATENATE(O688,"x",P688),'WHEEL PART NUMBER GUIDE'!$B$9:$C$51,2,FALSE),VLOOKUP(CONCATENATE(Q688, W688), 'WHEEL PART NUMBER GUIDE'!$Q$6:$R$98, 2, FALSE),VLOOKUP(Z688,'WHEEL PART NUMBER GUIDE'!$J$8:$K$54,2, FALSE),IF(V688="N/A",IF(ABS(T688)&lt;10,"0"&amp;ABS(T688),ABS(T688)),CONCATENATE(LEFT(V688,1),RIGHT(V688,1))), G688, H688)</f>
        <v>MR70578560535</v>
      </c>
      <c r="F688" s="84" t="str">
        <f t="shared" si="193"/>
        <v>MR70578560535</v>
      </c>
      <c r="G688" s="83"/>
      <c r="H688" s="83"/>
      <c r="I688" s="43" t="s">
        <v>4575</v>
      </c>
      <c r="J688" s="316">
        <v>44202.432899942127</v>
      </c>
      <c r="K688" s="78" t="s">
        <v>1230</v>
      </c>
      <c r="L688" s="328">
        <v>366</v>
      </c>
      <c r="M688" s="85">
        <f t="shared" si="198"/>
        <v>366</v>
      </c>
      <c r="N688" s="630"/>
      <c r="O688" s="75">
        <v>17</v>
      </c>
      <c r="P688" s="75">
        <v>8.5</v>
      </c>
      <c r="Q688" s="92" t="str">
        <f t="shared" si="195"/>
        <v>6x5.5</v>
      </c>
      <c r="R688" s="75">
        <v>6</v>
      </c>
      <c r="S688" s="75">
        <v>5.5</v>
      </c>
      <c r="T688" s="75">
        <v>35</v>
      </c>
      <c r="U688" s="68">
        <v>6.2</v>
      </c>
      <c r="V688" s="95" t="s">
        <v>85</v>
      </c>
      <c r="W688" s="68">
        <v>106.25</v>
      </c>
      <c r="X688" s="8">
        <v>25.242929020168475</v>
      </c>
      <c r="Y688" s="47">
        <v>2650</v>
      </c>
      <c r="Z688" s="43" t="s">
        <v>2165</v>
      </c>
      <c r="AA688" s="72" t="s">
        <v>2845</v>
      </c>
      <c r="AB688" s="47" t="str">
        <f t="shared" si="228"/>
        <v>17x8.5, 6x5.5, 35 OS, 2650 lbs</v>
      </c>
      <c r="AC688" s="74" t="s">
        <v>3941</v>
      </c>
      <c r="AD688" s="46" t="str">
        <f>IF(AC688="N/A","None",VLOOKUP(AC688,ACCESSORIES!F:N,9,FALSE))</f>
        <v>Snap In</v>
      </c>
      <c r="AE688" s="82">
        <f>_xlfn.IFNA(VLOOKUP(AC688,ACCESSORIES!F:J,5,FALSE),"N/A")</f>
        <v>22</v>
      </c>
      <c r="AF688" s="14" t="s">
        <v>85</v>
      </c>
      <c r="AG688" s="14" t="s">
        <v>85</v>
      </c>
      <c r="AH688" s="14" t="s">
        <v>85</v>
      </c>
      <c r="AI688" s="14" t="s">
        <v>85</v>
      </c>
      <c r="AJ688" s="9" t="str">
        <f>_xlfn.IFNA(VLOOKUP(AI688,ACCESSORIES!F:J,5,FALSE),"N/A")</f>
        <v>N/A</v>
      </c>
      <c r="AK688" s="92" t="s">
        <v>236</v>
      </c>
      <c r="AL688" s="75" t="s">
        <v>1649</v>
      </c>
      <c r="AM688" s="38">
        <f>_xlfn.IFNA(VLOOKUP(AL688,ACCESSORIES!F:J,5,FALSE),"N/A")</f>
        <v>2.75</v>
      </c>
      <c r="AN688" s="3">
        <v>78.3</v>
      </c>
      <c r="AO688" s="75">
        <v>16.2</v>
      </c>
      <c r="AP688" s="75">
        <v>60</v>
      </c>
      <c r="AQ688" s="75">
        <v>175</v>
      </c>
      <c r="AR688" s="34">
        <v>2</v>
      </c>
      <c r="AS688" s="34">
        <v>11.7</v>
      </c>
      <c r="AT688" s="25">
        <v>18.8</v>
      </c>
      <c r="AU688" s="34">
        <v>24.8</v>
      </c>
      <c r="AV688" s="25">
        <v>209</v>
      </c>
      <c r="AW688" s="67">
        <v>193</v>
      </c>
      <c r="AX688" s="385">
        <v>103.56</v>
      </c>
      <c r="AY688" s="382">
        <v>30.57</v>
      </c>
      <c r="AZ688" s="382">
        <v>40.340000000000003</v>
      </c>
      <c r="BA688" s="49">
        <v>31</v>
      </c>
      <c r="BB688" s="48">
        <f t="shared" si="197"/>
        <v>1.22</v>
      </c>
      <c r="BC688" s="13" t="s">
        <v>85</v>
      </c>
      <c r="BD688" s="412" t="str">
        <f>_xlfn.IFNA(VLOOKUP(BC688,ACCESSORIES!F:J,5,FALSE),"N/A")</f>
        <v>N/A</v>
      </c>
      <c r="BE688" s="13" t="s">
        <v>85</v>
      </c>
      <c r="BF688" s="412" t="str">
        <f>_xlfn.IFNA(VLOOKUP(BE688,ACCESSORIES!F:J,5,FALSE),"N/A")</f>
        <v>N/A</v>
      </c>
      <c r="BG688" s="70">
        <v>30</v>
      </c>
      <c r="BH688" s="50">
        <v>20.236220472440898</v>
      </c>
      <c r="BI688" s="50">
        <v>20.236220472440898</v>
      </c>
      <c r="BJ688" s="50">
        <v>11.417322834645701</v>
      </c>
      <c r="BK688" s="357">
        <f t="shared" si="196"/>
        <v>7.6616839999999839E-2</v>
      </c>
      <c r="BL688" s="73">
        <v>36</v>
      </c>
      <c r="BM688" s="107" t="s">
        <v>10367</v>
      </c>
      <c r="BN688" s="46" t="s">
        <v>3891</v>
      </c>
      <c r="BO688" s="74" t="s">
        <v>4730</v>
      </c>
      <c r="BP688" s="74" t="s">
        <v>3907</v>
      </c>
      <c r="BQ688" s="74" t="s">
        <v>5031</v>
      </c>
      <c r="BR688" s="74" t="s">
        <v>2734</v>
      </c>
      <c r="BS688" s="74" t="s">
        <v>4116</v>
      </c>
      <c r="BT688" s="74" t="s">
        <v>5126</v>
      </c>
      <c r="BU688" s="74" t="s">
        <v>5127</v>
      </c>
      <c r="BV688" s="74" t="s">
        <v>4101</v>
      </c>
      <c r="BW688" s="74" t="s">
        <v>3909</v>
      </c>
      <c r="BX688" s="74"/>
      <c r="BY688" s="334" t="s">
        <v>6338</v>
      </c>
      <c r="BZ688" s="364" t="s">
        <v>7366</v>
      </c>
      <c r="CA688" s="337" t="s">
        <v>6342</v>
      </c>
      <c r="CB688" s="364" t="s">
        <v>7367</v>
      </c>
      <c r="CC688" s="86" t="str">
        <f t="shared" si="227"/>
        <v>MR705 Bead Grip, 17x8.5, +35mm Offset, 6x5.5, 106.25mm Centerbore, Matte Black</v>
      </c>
      <c r="CD688" s="74" t="s">
        <v>3719</v>
      </c>
      <c r="CE688" s="74" t="s">
        <v>3720</v>
      </c>
      <c r="CF688" s="74" t="str">
        <f t="shared" si="192"/>
        <v>TRAIL (7XX)</v>
      </c>
    </row>
    <row r="689" spans="1:84" s="36" customFormat="1" ht="15" customHeight="1">
      <c r="A689" s="22">
        <f t="shared" si="194"/>
        <v>687</v>
      </c>
      <c r="B689" s="13" t="s">
        <v>84</v>
      </c>
      <c r="C689" s="97" t="s">
        <v>1247</v>
      </c>
      <c r="D689" s="75" t="s">
        <v>5487</v>
      </c>
      <c r="E689" s="84" t="str">
        <f>CONCATENATE(LEFT(D689,5),VLOOKUP(CONCATENATE(O689,"x",P689),'WHEEL PART NUMBER GUIDE'!$B$9:$C$51,2,FALSE),VLOOKUP(CONCATENATE(Q689, W689), 'WHEEL PART NUMBER GUIDE'!$Q$6:$R$98, 2, FALSE),VLOOKUP(Z689,'WHEEL PART NUMBER GUIDE'!$J$8:$K$54,2, FALSE),IF(V689="N/A",IF(ABS(T689)&lt;10,"0"&amp;ABS(T689),ABS(T689)),CONCATENATE(LEFT(V689,1),RIGHT(V689,1))), G689, H689)</f>
        <v>MR70578560835</v>
      </c>
      <c r="F689" s="84" t="str">
        <f t="shared" si="193"/>
        <v>MR70578560835</v>
      </c>
      <c r="G689" s="83"/>
      <c r="H689" s="83"/>
      <c r="I689" s="43" t="s">
        <v>4843</v>
      </c>
      <c r="J689" s="305">
        <v>44335.395243761574</v>
      </c>
      <c r="K689" s="78" t="s">
        <v>1230</v>
      </c>
      <c r="L689" s="328">
        <v>366</v>
      </c>
      <c r="M689" s="85">
        <f t="shared" si="198"/>
        <v>366</v>
      </c>
      <c r="N689" s="630"/>
      <c r="O689" s="75">
        <v>17</v>
      </c>
      <c r="P689" s="75">
        <v>8.5</v>
      </c>
      <c r="Q689" s="92" t="str">
        <f t="shared" si="195"/>
        <v>6x5.5</v>
      </c>
      <c r="R689" s="75">
        <v>6</v>
      </c>
      <c r="S689" s="75">
        <v>5.5</v>
      </c>
      <c r="T689" s="75">
        <v>35</v>
      </c>
      <c r="U689" s="68">
        <v>6.2</v>
      </c>
      <c r="V689" s="95" t="s">
        <v>85</v>
      </c>
      <c r="W689" s="68">
        <v>106.25</v>
      </c>
      <c r="X689" s="8">
        <v>25.242929020168475</v>
      </c>
      <c r="Y689" s="47">
        <v>2650</v>
      </c>
      <c r="Z689" s="43" t="s">
        <v>2093</v>
      </c>
      <c r="AA689" s="72" t="s">
        <v>2850</v>
      </c>
      <c r="AB689" s="47" t="str">
        <f t="shared" si="228"/>
        <v>17x8.5, 6x5.5, 35 OS, 2650 lbs</v>
      </c>
      <c r="AC689" s="74" t="s">
        <v>3941</v>
      </c>
      <c r="AD689" s="46" t="str">
        <f>IF(AC689="N/A","None",VLOOKUP(AC689,ACCESSORIES!F:N,9,FALSE))</f>
        <v>Snap In</v>
      </c>
      <c r="AE689" s="82">
        <f>_xlfn.IFNA(VLOOKUP(AC689,ACCESSORIES!F:J,5,FALSE),"N/A")</f>
        <v>22</v>
      </c>
      <c r="AF689" s="14" t="s">
        <v>85</v>
      </c>
      <c r="AG689" s="14" t="s">
        <v>85</v>
      </c>
      <c r="AH689" s="14" t="s">
        <v>85</v>
      </c>
      <c r="AI689" s="14" t="s">
        <v>85</v>
      </c>
      <c r="AJ689" s="9" t="str">
        <f>_xlfn.IFNA(VLOOKUP(AI689,ACCESSORIES!F:J,5,FALSE),"N/A")</f>
        <v>N/A</v>
      </c>
      <c r="AK689" s="92" t="s">
        <v>236</v>
      </c>
      <c r="AL689" s="75" t="s">
        <v>1649</v>
      </c>
      <c r="AM689" s="38">
        <f>_xlfn.IFNA(VLOOKUP(AL689,ACCESSORIES!F:J,5,FALSE),"N/A")</f>
        <v>2.75</v>
      </c>
      <c r="AN689" s="3">
        <v>78.3</v>
      </c>
      <c r="AO689" s="75">
        <v>16.2</v>
      </c>
      <c r="AP689" s="75">
        <v>60</v>
      </c>
      <c r="AQ689" s="75">
        <v>175</v>
      </c>
      <c r="AR689" s="34">
        <v>2</v>
      </c>
      <c r="AS689" s="34">
        <v>11.7</v>
      </c>
      <c r="AT689" s="25">
        <v>18.8</v>
      </c>
      <c r="AU689" s="34">
        <v>24.8</v>
      </c>
      <c r="AV689" s="25">
        <v>209</v>
      </c>
      <c r="AW689" s="67">
        <v>193</v>
      </c>
      <c r="AX689" s="385">
        <v>103.56</v>
      </c>
      <c r="AY689" s="382">
        <v>30.57</v>
      </c>
      <c r="AZ689" s="382">
        <v>40.340000000000003</v>
      </c>
      <c r="BA689" s="49">
        <v>31</v>
      </c>
      <c r="BB689" s="48">
        <f t="shared" si="197"/>
        <v>1.22</v>
      </c>
      <c r="BC689" s="13" t="s">
        <v>85</v>
      </c>
      <c r="BD689" s="412" t="str">
        <f>_xlfn.IFNA(VLOOKUP(BC689,ACCESSORIES!F:J,5,FALSE),"N/A")</f>
        <v>N/A</v>
      </c>
      <c r="BE689" s="13" t="s">
        <v>85</v>
      </c>
      <c r="BF689" s="412" t="str">
        <f>_xlfn.IFNA(VLOOKUP(BE689,ACCESSORIES!F:J,5,FALSE),"N/A")</f>
        <v>N/A</v>
      </c>
      <c r="BG689" s="70">
        <v>30</v>
      </c>
      <c r="BH689" s="50">
        <v>20.236220472440898</v>
      </c>
      <c r="BI689" s="50">
        <v>20.236220472440898</v>
      </c>
      <c r="BJ689" s="50">
        <v>11.417322834645701</v>
      </c>
      <c r="BK689" s="357">
        <f t="shared" si="196"/>
        <v>7.6616839999999839E-2</v>
      </c>
      <c r="BL689" s="73">
        <v>36</v>
      </c>
      <c r="BM689" s="107" t="s">
        <v>10367</v>
      </c>
      <c r="BN689" s="46" t="s">
        <v>3891</v>
      </c>
      <c r="BO689" s="74" t="s">
        <v>4730</v>
      </c>
      <c r="BP689" s="74" t="s">
        <v>3907</v>
      </c>
      <c r="BQ689" s="74" t="s">
        <v>5031</v>
      </c>
      <c r="BR689" s="74" t="s">
        <v>2734</v>
      </c>
      <c r="BS689" s="74" t="s">
        <v>4116</v>
      </c>
      <c r="BT689" s="74" t="s">
        <v>5126</v>
      </c>
      <c r="BU689" s="74" t="s">
        <v>5127</v>
      </c>
      <c r="BV689" s="74" t="s">
        <v>4101</v>
      </c>
      <c r="BW689" s="74" t="s">
        <v>3909</v>
      </c>
      <c r="BX689" s="74"/>
      <c r="BY689" s="334" t="s">
        <v>6345</v>
      </c>
      <c r="BZ689" s="364" t="s">
        <v>7340</v>
      </c>
      <c r="CA689" s="337" t="s">
        <v>6350</v>
      </c>
      <c r="CB689" s="364" t="s">
        <v>7341</v>
      </c>
      <c r="CC689" s="86" t="str">
        <f t="shared" si="227"/>
        <v>MR705 Bead Grip, 17x8.5, +35mm Offset, 6x5.5, 106.25mm Centerbore, Titanium</v>
      </c>
      <c r="CD689" s="74" t="s">
        <v>3719</v>
      </c>
      <c r="CE689" s="74" t="s">
        <v>3720</v>
      </c>
      <c r="CF689" s="74" t="str">
        <f t="shared" si="192"/>
        <v>TRAIL (7XX)</v>
      </c>
    </row>
    <row r="690" spans="1:84" s="36" customFormat="1" ht="15" customHeight="1">
      <c r="A690" s="22">
        <f t="shared" si="194"/>
        <v>688</v>
      </c>
      <c r="B690" s="13" t="s">
        <v>84</v>
      </c>
      <c r="C690" s="97" t="s">
        <v>1247</v>
      </c>
      <c r="D690" s="75" t="s">
        <v>5487</v>
      </c>
      <c r="E690" s="84" t="str">
        <f>CONCATENATE(LEFT(D690,5),VLOOKUP(CONCATENATE(O690,"x",P690),'WHEEL PART NUMBER GUIDE'!$B$9:$C$51,2,FALSE),VLOOKUP(CONCATENATE(Q690, W690), 'WHEEL PART NUMBER GUIDE'!$Q$6:$R$98, 2, FALSE),VLOOKUP(Z690,'WHEEL PART NUMBER GUIDE'!$J$8:$K$54,2, FALSE),IF(V690="N/A",IF(ABS(T690)&lt;10,"0"&amp;ABS(T690),ABS(T690)),CONCATENATE(LEFT(V690,1),RIGHT(V690,1))), G690, H690)</f>
        <v>MR70589058525</v>
      </c>
      <c r="F690" s="84" t="str">
        <f t="shared" ref="F690:F721" si="229">E690</f>
        <v>MR70589058525</v>
      </c>
      <c r="G690" s="83"/>
      <c r="H690" s="83"/>
      <c r="I690" s="43" t="s">
        <v>4579</v>
      </c>
      <c r="J690" s="316">
        <v>44202.437898796299</v>
      </c>
      <c r="K690" s="78" t="s">
        <v>1230</v>
      </c>
      <c r="L690" s="328">
        <v>429</v>
      </c>
      <c r="M690" s="85">
        <f t="shared" si="198"/>
        <v>429</v>
      </c>
      <c r="N690" s="630"/>
      <c r="O690" s="75">
        <v>18</v>
      </c>
      <c r="P690" s="8">
        <v>9</v>
      </c>
      <c r="Q690" s="92" t="str">
        <f t="shared" si="195"/>
        <v>5x150</v>
      </c>
      <c r="R690" s="75">
        <v>5</v>
      </c>
      <c r="S690" s="75">
        <v>150</v>
      </c>
      <c r="T690" s="75">
        <v>25</v>
      </c>
      <c r="U690" s="68">
        <v>6</v>
      </c>
      <c r="V690" s="95" t="s">
        <v>85</v>
      </c>
      <c r="W690" s="68">
        <v>110.5</v>
      </c>
      <c r="X690" s="8">
        <v>28.858510120000467</v>
      </c>
      <c r="Y690" s="47">
        <v>2650</v>
      </c>
      <c r="Z690" s="43" t="s">
        <v>2165</v>
      </c>
      <c r="AA690" s="72" t="s">
        <v>2845</v>
      </c>
      <c r="AB690" s="47" t="str">
        <f t="shared" si="228"/>
        <v>18x9, 5x150, 25 OS, 2650 lbs</v>
      </c>
      <c r="AC690" s="74" t="s">
        <v>3941</v>
      </c>
      <c r="AD690" s="46" t="str">
        <f>IF(AC690="N/A","None",VLOOKUP(AC690,ACCESSORIES!F:N,9,FALSE))</f>
        <v>Snap In</v>
      </c>
      <c r="AE690" s="82">
        <f>_xlfn.IFNA(VLOOKUP(AC690,ACCESSORIES!F:J,5,FALSE),"N/A")</f>
        <v>22</v>
      </c>
      <c r="AF690" s="14" t="s">
        <v>85</v>
      </c>
      <c r="AG690" s="14" t="s">
        <v>85</v>
      </c>
      <c r="AH690" s="14" t="s">
        <v>85</v>
      </c>
      <c r="AI690" s="14" t="s">
        <v>85</v>
      </c>
      <c r="AJ690" s="9" t="str">
        <f>_xlfn.IFNA(VLOOKUP(AI690,ACCESSORIES!F:J,5,FALSE),"N/A")</f>
        <v>N/A</v>
      </c>
      <c r="AK690" s="92" t="s">
        <v>236</v>
      </c>
      <c r="AL690" s="75" t="s">
        <v>85</v>
      </c>
      <c r="AM690" s="38" t="str">
        <f>_xlfn.IFNA(VLOOKUP(AL690,ACCESSORIES!F:J,5,FALSE),"N/A")</f>
        <v>N/A</v>
      </c>
      <c r="AN690" s="75" t="s">
        <v>85</v>
      </c>
      <c r="AO690" s="75">
        <v>16.2</v>
      </c>
      <c r="AP690" s="75">
        <v>60</v>
      </c>
      <c r="AQ690" s="75">
        <v>175</v>
      </c>
      <c r="AR690" s="34">
        <v>2.8</v>
      </c>
      <c r="AS690" s="34">
        <v>14</v>
      </c>
      <c r="AT690" s="25">
        <v>30</v>
      </c>
      <c r="AU690" s="34">
        <v>35</v>
      </c>
      <c r="AV690" s="25">
        <v>219</v>
      </c>
      <c r="AW690" s="67">
        <v>212</v>
      </c>
      <c r="AX690" s="385">
        <v>103.35</v>
      </c>
      <c r="AY690" s="382">
        <v>32.020000000000003</v>
      </c>
      <c r="AZ690" s="382">
        <v>40.6</v>
      </c>
      <c r="BA690" s="49">
        <v>31</v>
      </c>
      <c r="BB690" s="48">
        <f t="shared" si="197"/>
        <v>1.22</v>
      </c>
      <c r="BC690" s="13" t="s">
        <v>85</v>
      </c>
      <c r="BD690" s="412" t="str">
        <f>_xlfn.IFNA(VLOOKUP(BC690,ACCESSORIES!F:J,5,FALSE),"N/A")</f>
        <v>N/A</v>
      </c>
      <c r="BE690" s="13" t="s">
        <v>85</v>
      </c>
      <c r="BF690" s="412" t="str">
        <f>_xlfn.IFNA(VLOOKUP(BE690,ACCESSORIES!F:J,5,FALSE),"N/A")</f>
        <v>N/A</v>
      </c>
      <c r="BG690" s="70">
        <v>34</v>
      </c>
      <c r="BH690" s="50">
        <v>21.141732283464599</v>
      </c>
      <c r="BI690" s="50">
        <v>21.141732283464599</v>
      </c>
      <c r="BJ690" s="50">
        <v>11.929133858267701</v>
      </c>
      <c r="BK690" s="357">
        <f t="shared" si="196"/>
        <v>8.7375807000000152E-2</v>
      </c>
      <c r="BL690" s="14">
        <v>36</v>
      </c>
      <c r="BM690" s="107" t="s">
        <v>10367</v>
      </c>
      <c r="BN690" s="46" t="s">
        <v>3891</v>
      </c>
      <c r="BO690" s="74" t="s">
        <v>4730</v>
      </c>
      <c r="BP690" s="74" t="s">
        <v>3907</v>
      </c>
      <c r="BQ690" s="74" t="s">
        <v>5031</v>
      </c>
      <c r="BR690" s="74" t="s">
        <v>2734</v>
      </c>
      <c r="BS690" s="74" t="s">
        <v>4116</v>
      </c>
      <c r="BT690" s="74" t="s">
        <v>5126</v>
      </c>
      <c r="BU690" s="74" t="s">
        <v>5127</v>
      </c>
      <c r="BV690" s="74" t="s">
        <v>4101</v>
      </c>
      <c r="BW690" s="74" t="s">
        <v>3909</v>
      </c>
      <c r="BX690" s="74"/>
      <c r="BY690" s="334" t="s">
        <v>8376</v>
      </c>
      <c r="BZ690" s="364" t="s">
        <v>8377</v>
      </c>
      <c r="CA690" s="337" t="s">
        <v>8378</v>
      </c>
      <c r="CB690" s="364" t="s">
        <v>8379</v>
      </c>
      <c r="CC690" s="86" t="str">
        <f t="shared" si="227"/>
        <v>MR705 Bead Grip, 18x9, +25mm Offset, 5x150, 110.5mm Centerbore, Matte Black</v>
      </c>
      <c r="CD690" s="74" t="s">
        <v>3719</v>
      </c>
      <c r="CE690" s="74" t="s">
        <v>3720</v>
      </c>
      <c r="CF690" s="74" t="str">
        <f t="shared" ref="CF690:CF720" si="230">C690</f>
        <v>TRAIL (7XX)</v>
      </c>
    </row>
    <row r="691" spans="1:84" s="36" customFormat="1" ht="15" customHeight="1">
      <c r="A691" s="22">
        <f t="shared" si="194"/>
        <v>689</v>
      </c>
      <c r="B691" s="13" t="s">
        <v>84</v>
      </c>
      <c r="C691" s="97" t="s">
        <v>1247</v>
      </c>
      <c r="D691" s="75" t="s">
        <v>5487</v>
      </c>
      <c r="E691" s="84" t="str">
        <f>CONCATENATE(LEFT(D691,5),VLOOKUP(CONCATENATE(O691,"x",P691),'WHEEL PART NUMBER GUIDE'!$B$9:$C$51,2,FALSE),VLOOKUP(CONCATENATE(Q691, W691), 'WHEEL PART NUMBER GUIDE'!$Q$6:$R$98, 2, FALSE),VLOOKUP(Z691,'WHEEL PART NUMBER GUIDE'!$J$8:$K$54,2, FALSE),IF(V691="N/A",IF(ABS(T691)&lt;10,"0"&amp;ABS(T691),ABS(T691)),CONCATENATE(LEFT(V691,1),RIGHT(V691,1))), G691, H691)</f>
        <v>MR70589058825</v>
      </c>
      <c r="F691" s="84" t="str">
        <f t="shared" si="229"/>
        <v>MR70589058825</v>
      </c>
      <c r="G691" s="83"/>
      <c r="H691" s="83"/>
      <c r="I691" s="43" t="s">
        <v>4847</v>
      </c>
      <c r="J691" s="305">
        <v>44351</v>
      </c>
      <c r="K691" s="78" t="s">
        <v>1230</v>
      </c>
      <c r="L691" s="328">
        <v>429</v>
      </c>
      <c r="M691" s="85">
        <f t="shared" si="198"/>
        <v>429</v>
      </c>
      <c r="N691" s="630"/>
      <c r="O691" s="75">
        <v>18</v>
      </c>
      <c r="P691" s="8">
        <v>9</v>
      </c>
      <c r="Q691" s="92" t="str">
        <f t="shared" si="195"/>
        <v>5x150</v>
      </c>
      <c r="R691" s="75">
        <v>5</v>
      </c>
      <c r="S691" s="75">
        <v>150</v>
      </c>
      <c r="T691" s="75">
        <v>25</v>
      </c>
      <c r="U691" s="68">
        <v>6</v>
      </c>
      <c r="V691" s="95" t="s">
        <v>85</v>
      </c>
      <c r="W691" s="68">
        <v>110.5</v>
      </c>
      <c r="X691" s="8">
        <v>28.858510120000467</v>
      </c>
      <c r="Y691" s="47">
        <v>2650</v>
      </c>
      <c r="Z691" s="43" t="s">
        <v>2093</v>
      </c>
      <c r="AA691" s="72" t="s">
        <v>2850</v>
      </c>
      <c r="AB691" s="47" t="str">
        <f t="shared" si="228"/>
        <v>18x9, 5x150, 25 OS, 2650 lbs</v>
      </c>
      <c r="AC691" s="74" t="s">
        <v>3941</v>
      </c>
      <c r="AD691" s="46" t="str">
        <f>IF(AC691="N/A","None",VLOOKUP(AC691,ACCESSORIES!F:N,9,FALSE))</f>
        <v>Snap In</v>
      </c>
      <c r="AE691" s="82">
        <f>_xlfn.IFNA(VLOOKUP(AC691,ACCESSORIES!F:J,5,FALSE),"N/A")</f>
        <v>22</v>
      </c>
      <c r="AF691" s="14" t="s">
        <v>85</v>
      </c>
      <c r="AG691" s="14" t="s">
        <v>85</v>
      </c>
      <c r="AH691" s="14" t="s">
        <v>85</v>
      </c>
      <c r="AI691" s="14" t="s">
        <v>85</v>
      </c>
      <c r="AJ691" s="9" t="str">
        <f>_xlfn.IFNA(VLOOKUP(AI691,ACCESSORIES!F:J,5,FALSE),"N/A")</f>
        <v>N/A</v>
      </c>
      <c r="AK691" s="92" t="s">
        <v>236</v>
      </c>
      <c r="AL691" s="75" t="s">
        <v>85</v>
      </c>
      <c r="AM691" s="38" t="str">
        <f>_xlfn.IFNA(VLOOKUP(AL691,ACCESSORIES!F:J,5,FALSE),"N/A")</f>
        <v>N/A</v>
      </c>
      <c r="AN691" s="75" t="s">
        <v>85</v>
      </c>
      <c r="AO691" s="75">
        <v>16.2</v>
      </c>
      <c r="AP691" s="75">
        <v>60</v>
      </c>
      <c r="AQ691" s="75">
        <v>175</v>
      </c>
      <c r="AR691" s="34">
        <v>2.8</v>
      </c>
      <c r="AS691" s="34">
        <v>14</v>
      </c>
      <c r="AT691" s="25">
        <v>30</v>
      </c>
      <c r="AU691" s="34">
        <v>35</v>
      </c>
      <c r="AV691" s="25">
        <v>219</v>
      </c>
      <c r="AW691" s="67">
        <v>212</v>
      </c>
      <c r="AX691" s="385">
        <v>103.35</v>
      </c>
      <c r="AY691" s="382">
        <v>32.020000000000003</v>
      </c>
      <c r="AZ691" s="382">
        <v>40.6</v>
      </c>
      <c r="BA691" s="49">
        <v>31</v>
      </c>
      <c r="BB691" s="48">
        <f t="shared" si="197"/>
        <v>1.22</v>
      </c>
      <c r="BC691" s="13" t="s">
        <v>85</v>
      </c>
      <c r="BD691" s="412" t="str">
        <f>_xlfn.IFNA(VLOOKUP(BC691,ACCESSORIES!F:J,5,FALSE),"N/A")</f>
        <v>N/A</v>
      </c>
      <c r="BE691" s="13" t="s">
        <v>85</v>
      </c>
      <c r="BF691" s="412" t="str">
        <f>_xlfn.IFNA(VLOOKUP(BE691,ACCESSORIES!F:J,5,FALSE),"N/A")</f>
        <v>N/A</v>
      </c>
      <c r="BG691" s="70">
        <v>34</v>
      </c>
      <c r="BH691" s="50">
        <v>21.141732283464599</v>
      </c>
      <c r="BI691" s="50">
        <v>21.141732283464599</v>
      </c>
      <c r="BJ691" s="50">
        <v>11.929133858267701</v>
      </c>
      <c r="BK691" s="357">
        <f t="shared" si="196"/>
        <v>8.7375807000000152E-2</v>
      </c>
      <c r="BL691" s="14">
        <v>36</v>
      </c>
      <c r="BM691" s="107" t="s">
        <v>10367</v>
      </c>
      <c r="BN691" s="46" t="s">
        <v>3891</v>
      </c>
      <c r="BO691" s="74" t="s">
        <v>4730</v>
      </c>
      <c r="BP691" s="74" t="s">
        <v>3907</v>
      </c>
      <c r="BQ691" s="74" t="s">
        <v>5031</v>
      </c>
      <c r="BR691" s="74" t="s">
        <v>2734</v>
      </c>
      <c r="BS691" s="74" t="s">
        <v>4116</v>
      </c>
      <c r="BT691" s="74" t="s">
        <v>5126</v>
      </c>
      <c r="BU691" s="74" t="s">
        <v>5127</v>
      </c>
      <c r="BV691" s="74" t="s">
        <v>4101</v>
      </c>
      <c r="BW691" s="74" t="s">
        <v>3909</v>
      </c>
      <c r="BX691" s="74"/>
      <c r="BY691" s="334" t="s">
        <v>6344</v>
      </c>
      <c r="BZ691" s="364" t="s">
        <v>7402</v>
      </c>
      <c r="CA691" s="337" t="s">
        <v>6347</v>
      </c>
      <c r="CB691" s="364" t="s">
        <v>7403</v>
      </c>
      <c r="CC691" s="86" t="str">
        <f t="shared" si="227"/>
        <v>MR705 Bead Grip, 18x9, +25mm Offset, 5x150, 110.5mm Centerbore, Titanium</v>
      </c>
      <c r="CD691" s="74" t="s">
        <v>3719</v>
      </c>
      <c r="CE691" s="74" t="s">
        <v>3720</v>
      </c>
      <c r="CF691" s="74" t="str">
        <f t="shared" si="230"/>
        <v>TRAIL (7XX)</v>
      </c>
    </row>
    <row r="692" spans="1:84" s="36" customFormat="1" ht="15" customHeight="1">
      <c r="A692" s="22">
        <f t="shared" si="194"/>
        <v>690</v>
      </c>
      <c r="B692" s="13" t="s">
        <v>84</v>
      </c>
      <c r="C692" s="97" t="s">
        <v>1247</v>
      </c>
      <c r="D692" s="75" t="s">
        <v>5487</v>
      </c>
      <c r="E692" s="84" t="str">
        <f>CONCATENATE(LEFT(D692,5),VLOOKUP(CONCATENATE(O692,"x",P692),'WHEEL PART NUMBER GUIDE'!$B$9:$C$51,2,FALSE),VLOOKUP(CONCATENATE(Q692, W692), 'WHEEL PART NUMBER GUIDE'!$Q$6:$R$98, 2, FALSE),VLOOKUP(Z692,'WHEEL PART NUMBER GUIDE'!$J$8:$K$54,2, FALSE),IF(V692="N/A",IF(ABS(T692)&lt;10,"0"&amp;ABS(T692),ABS(T692)),CONCATENATE(LEFT(V692,1),RIGHT(V692,1))), G692, H692)</f>
        <v>MR70589060500</v>
      </c>
      <c r="F692" s="84" t="str">
        <f t="shared" si="229"/>
        <v>MR70589060500</v>
      </c>
      <c r="G692" s="83"/>
      <c r="H692" s="83"/>
      <c r="I692" s="43" t="s">
        <v>4581</v>
      </c>
      <c r="J692" s="316">
        <v>44202.43909216435</v>
      </c>
      <c r="K692" s="78" t="s">
        <v>1230</v>
      </c>
      <c r="L692" s="328">
        <v>429</v>
      </c>
      <c r="M692" s="85">
        <f t="shared" si="198"/>
        <v>429</v>
      </c>
      <c r="N692" s="630"/>
      <c r="O692" s="75">
        <v>18</v>
      </c>
      <c r="P692" s="8">
        <v>9</v>
      </c>
      <c r="Q692" s="92" t="str">
        <f t="shared" si="195"/>
        <v>6x5.5</v>
      </c>
      <c r="R692" s="75">
        <v>6</v>
      </c>
      <c r="S692" s="75">
        <v>5.5</v>
      </c>
      <c r="T692" s="75">
        <v>0</v>
      </c>
      <c r="U692" s="68">
        <v>5</v>
      </c>
      <c r="V692" s="95" t="s">
        <v>85</v>
      </c>
      <c r="W692" s="68">
        <v>106.25</v>
      </c>
      <c r="X692" s="8">
        <v>30.864716705882859</v>
      </c>
      <c r="Y692" s="47">
        <v>2650</v>
      </c>
      <c r="Z692" s="43" t="s">
        <v>2165</v>
      </c>
      <c r="AA692" s="72" t="s">
        <v>2845</v>
      </c>
      <c r="AB692" s="47" t="str">
        <f t="shared" si="228"/>
        <v>18x9, 6x5.5, 0 OS, 2650 lbs</v>
      </c>
      <c r="AC692" s="74" t="s">
        <v>3941</v>
      </c>
      <c r="AD692" s="46" t="str">
        <f>IF(AC692="N/A","None",VLOOKUP(AC692,ACCESSORIES!F:N,9,FALSE))</f>
        <v>Snap In</v>
      </c>
      <c r="AE692" s="82">
        <f>_xlfn.IFNA(VLOOKUP(AC692,ACCESSORIES!F:J,5,FALSE),"N/A")</f>
        <v>22</v>
      </c>
      <c r="AF692" s="14" t="s">
        <v>85</v>
      </c>
      <c r="AG692" s="14" t="s">
        <v>85</v>
      </c>
      <c r="AH692" s="14" t="s">
        <v>85</v>
      </c>
      <c r="AI692" s="14" t="s">
        <v>85</v>
      </c>
      <c r="AJ692" s="9" t="str">
        <f>_xlfn.IFNA(VLOOKUP(AI692,ACCESSORIES!F:J,5,FALSE),"N/A")</f>
        <v>N/A</v>
      </c>
      <c r="AK692" s="92" t="s">
        <v>236</v>
      </c>
      <c r="AL692" s="75" t="s">
        <v>1649</v>
      </c>
      <c r="AM692" s="38">
        <f>_xlfn.IFNA(VLOOKUP(AL692,ACCESSORIES!F:J,5,FALSE),"N/A")</f>
        <v>2.75</v>
      </c>
      <c r="AN692" s="3">
        <v>78.3</v>
      </c>
      <c r="AO692" s="75">
        <v>16.2</v>
      </c>
      <c r="AP692" s="75">
        <v>60</v>
      </c>
      <c r="AQ692" s="75">
        <v>175</v>
      </c>
      <c r="AR692" s="34">
        <v>5</v>
      </c>
      <c r="AS692" s="34">
        <v>26.8</v>
      </c>
      <c r="AT692" s="25">
        <v>55</v>
      </c>
      <c r="AU692" s="34">
        <v>60</v>
      </c>
      <c r="AV692" s="25">
        <v>221</v>
      </c>
      <c r="AW692" s="67">
        <v>218</v>
      </c>
      <c r="AX692" s="385">
        <v>103.56</v>
      </c>
      <c r="AY692" s="382">
        <v>56.47</v>
      </c>
      <c r="AZ692" s="382">
        <v>65.349999999999994</v>
      </c>
      <c r="BA692" s="49">
        <v>31</v>
      </c>
      <c r="BB692" s="48">
        <f t="shared" si="197"/>
        <v>1.22</v>
      </c>
      <c r="BC692" s="13" t="s">
        <v>85</v>
      </c>
      <c r="BD692" s="412" t="str">
        <f>_xlfn.IFNA(VLOOKUP(BC692,ACCESSORIES!F:J,5,FALSE),"N/A")</f>
        <v>N/A</v>
      </c>
      <c r="BE692" s="13" t="s">
        <v>85</v>
      </c>
      <c r="BF692" s="412" t="str">
        <f>_xlfn.IFNA(VLOOKUP(BE692,ACCESSORIES!F:J,5,FALSE),"N/A")</f>
        <v>N/A</v>
      </c>
      <c r="BG692" s="70">
        <v>36</v>
      </c>
      <c r="BH692" s="50">
        <v>21.141732283464599</v>
      </c>
      <c r="BI692" s="50">
        <v>21.141732283464599</v>
      </c>
      <c r="BJ692" s="50">
        <v>11.929133858267701</v>
      </c>
      <c r="BK692" s="357">
        <f t="shared" si="196"/>
        <v>8.7375807000000152E-2</v>
      </c>
      <c r="BL692" s="14">
        <v>36</v>
      </c>
      <c r="BM692" s="107" t="s">
        <v>10367</v>
      </c>
      <c r="BN692" s="46" t="s">
        <v>3891</v>
      </c>
      <c r="BO692" s="74" t="s">
        <v>4730</v>
      </c>
      <c r="BP692" s="74" t="s">
        <v>3907</v>
      </c>
      <c r="BQ692" s="74" t="s">
        <v>5031</v>
      </c>
      <c r="BR692" s="74" t="s">
        <v>2734</v>
      </c>
      <c r="BS692" s="74" t="s">
        <v>4116</v>
      </c>
      <c r="BT692" s="74" t="s">
        <v>5126</v>
      </c>
      <c r="BU692" s="74" t="s">
        <v>5127</v>
      </c>
      <c r="BV692" s="74" t="s">
        <v>4101</v>
      </c>
      <c r="BW692" s="74" t="s">
        <v>3909</v>
      </c>
      <c r="BX692" s="74"/>
      <c r="BY692" s="334" t="s">
        <v>6338</v>
      </c>
      <c r="BZ692" s="364" t="s">
        <v>7366</v>
      </c>
      <c r="CA692" s="337" t="s">
        <v>6342</v>
      </c>
      <c r="CB692" s="364" t="s">
        <v>7367</v>
      </c>
      <c r="CC692" s="86" t="str">
        <f t="shared" si="227"/>
        <v>MR705 Bead Grip, 18x9, 0mm Offset, 6x5.5, 106.25mm Centerbore, Matte Black</v>
      </c>
      <c r="CD692" s="74" t="s">
        <v>3719</v>
      </c>
      <c r="CE692" s="74" t="s">
        <v>3720</v>
      </c>
      <c r="CF692" s="74" t="str">
        <f t="shared" si="230"/>
        <v>TRAIL (7XX)</v>
      </c>
    </row>
    <row r="693" spans="1:84" s="36" customFormat="1" ht="15" customHeight="1">
      <c r="A693" s="22">
        <f t="shared" si="194"/>
        <v>691</v>
      </c>
      <c r="B693" s="13" t="s">
        <v>84</v>
      </c>
      <c r="C693" s="97" t="s">
        <v>1247</v>
      </c>
      <c r="D693" s="75" t="s">
        <v>5487</v>
      </c>
      <c r="E693" s="84" t="str">
        <f>CONCATENATE(LEFT(D693,5),VLOOKUP(CONCATENATE(O693,"x",P693),'WHEEL PART NUMBER GUIDE'!$B$9:$C$51,2,FALSE),VLOOKUP(CONCATENATE(Q693, W693), 'WHEEL PART NUMBER GUIDE'!$Q$6:$R$98, 2, FALSE),VLOOKUP(Z693,'WHEEL PART NUMBER GUIDE'!$J$8:$K$54,2, FALSE),IF(V693="N/A",IF(ABS(T693)&lt;10,"0"&amp;ABS(T693),ABS(T693)),CONCATENATE(LEFT(V693,1),RIGHT(V693,1))), G693, H693)</f>
        <v>MR70589060518</v>
      </c>
      <c r="F693" s="84" t="str">
        <f t="shared" si="229"/>
        <v>MR70589060518</v>
      </c>
      <c r="G693" s="83"/>
      <c r="H693" s="83"/>
      <c r="I693" s="43" t="s">
        <v>4582</v>
      </c>
      <c r="J693" s="316">
        <v>44202.440055648149</v>
      </c>
      <c r="K693" s="78" t="s">
        <v>1230</v>
      </c>
      <c r="L693" s="328">
        <v>429</v>
      </c>
      <c r="M693" s="85">
        <f t="shared" si="198"/>
        <v>429</v>
      </c>
      <c r="N693" s="630"/>
      <c r="O693" s="75">
        <v>18</v>
      </c>
      <c r="P693" s="8">
        <v>9</v>
      </c>
      <c r="Q693" s="92" t="str">
        <f t="shared" si="195"/>
        <v>6x5.5</v>
      </c>
      <c r="R693" s="75">
        <v>6</v>
      </c>
      <c r="S693" s="75">
        <v>5.5</v>
      </c>
      <c r="T693" s="75">
        <v>18</v>
      </c>
      <c r="U693" s="77">
        <v>5.75</v>
      </c>
      <c r="V693" s="95" t="s">
        <v>85</v>
      </c>
      <c r="W693" s="68">
        <v>106.25</v>
      </c>
      <c r="X693" s="8">
        <v>29.828544073613934</v>
      </c>
      <c r="Y693" s="47">
        <v>2650</v>
      </c>
      <c r="Z693" s="43" t="s">
        <v>2165</v>
      </c>
      <c r="AA693" s="72" t="s">
        <v>2845</v>
      </c>
      <c r="AB693" s="47" t="str">
        <f t="shared" si="228"/>
        <v>18x9, 6x5.5, 18 OS, 2650 lbs</v>
      </c>
      <c r="AC693" s="74" t="s">
        <v>3941</v>
      </c>
      <c r="AD693" s="46" t="str">
        <f>IF(AC693="N/A","None",VLOOKUP(AC693,ACCESSORIES!F:N,9,FALSE))</f>
        <v>Snap In</v>
      </c>
      <c r="AE693" s="82">
        <f>_xlfn.IFNA(VLOOKUP(AC693,ACCESSORIES!F:J,5,FALSE),"N/A")</f>
        <v>22</v>
      </c>
      <c r="AF693" s="14" t="s">
        <v>85</v>
      </c>
      <c r="AG693" s="14" t="s">
        <v>85</v>
      </c>
      <c r="AH693" s="14" t="s">
        <v>85</v>
      </c>
      <c r="AI693" s="14" t="s">
        <v>85</v>
      </c>
      <c r="AJ693" s="9" t="str">
        <f>_xlfn.IFNA(VLOOKUP(AI693,ACCESSORIES!F:J,5,FALSE),"N/A")</f>
        <v>N/A</v>
      </c>
      <c r="AK693" s="92" t="s">
        <v>236</v>
      </c>
      <c r="AL693" s="75" t="s">
        <v>1649</v>
      </c>
      <c r="AM693" s="38">
        <f>_xlfn.IFNA(VLOOKUP(AL693,ACCESSORIES!F:J,5,FALSE),"N/A")</f>
        <v>2.75</v>
      </c>
      <c r="AN693" s="3">
        <v>78.3</v>
      </c>
      <c r="AO693" s="75">
        <v>16.2</v>
      </c>
      <c r="AP693" s="75">
        <v>60</v>
      </c>
      <c r="AQ693" s="75">
        <v>175</v>
      </c>
      <c r="AR693" s="34">
        <v>5</v>
      </c>
      <c r="AS693" s="34">
        <v>17.7</v>
      </c>
      <c r="AT693" s="25">
        <v>37</v>
      </c>
      <c r="AU693" s="34">
        <v>42</v>
      </c>
      <c r="AV693" s="25">
        <v>220</v>
      </c>
      <c r="AW693" s="67">
        <v>215</v>
      </c>
      <c r="AX693" s="385">
        <v>103.56</v>
      </c>
      <c r="AY693" s="382">
        <v>38.47</v>
      </c>
      <c r="AZ693" s="382">
        <v>47.35</v>
      </c>
      <c r="BA693" s="49">
        <v>31</v>
      </c>
      <c r="BB693" s="48">
        <f t="shared" si="197"/>
        <v>1.22</v>
      </c>
      <c r="BC693" s="13" t="s">
        <v>85</v>
      </c>
      <c r="BD693" s="412" t="str">
        <f>_xlfn.IFNA(VLOOKUP(BC693,ACCESSORIES!F:J,5,FALSE),"N/A")</f>
        <v>N/A</v>
      </c>
      <c r="BE693" s="13" t="s">
        <v>85</v>
      </c>
      <c r="BF693" s="412" t="str">
        <f>_xlfn.IFNA(VLOOKUP(BE693,ACCESSORIES!F:J,5,FALSE),"N/A")</f>
        <v>N/A</v>
      </c>
      <c r="BG693" s="70">
        <v>35</v>
      </c>
      <c r="BH693" s="50">
        <v>21.141732283464599</v>
      </c>
      <c r="BI693" s="50">
        <v>21.141732283464599</v>
      </c>
      <c r="BJ693" s="50">
        <v>11.929133858267701</v>
      </c>
      <c r="BK693" s="357">
        <f t="shared" si="196"/>
        <v>8.7375807000000152E-2</v>
      </c>
      <c r="BL693" s="14">
        <v>36</v>
      </c>
      <c r="BM693" s="107" t="s">
        <v>10367</v>
      </c>
      <c r="BN693" s="46" t="s">
        <v>3891</v>
      </c>
      <c r="BO693" s="74" t="s">
        <v>4730</v>
      </c>
      <c r="BP693" s="74" t="s">
        <v>3907</v>
      </c>
      <c r="BQ693" s="74" t="s">
        <v>5031</v>
      </c>
      <c r="BR693" s="74" t="s">
        <v>2734</v>
      </c>
      <c r="BS693" s="74" t="s">
        <v>4116</v>
      </c>
      <c r="BT693" s="74" t="s">
        <v>5126</v>
      </c>
      <c r="BU693" s="74" t="s">
        <v>5127</v>
      </c>
      <c r="BV693" s="74" t="s">
        <v>4101</v>
      </c>
      <c r="BW693" s="74" t="s">
        <v>3909</v>
      </c>
      <c r="BX693" s="74"/>
      <c r="BY693" s="334" t="s">
        <v>6338</v>
      </c>
      <c r="BZ693" s="364" t="s">
        <v>7366</v>
      </c>
      <c r="CA693" s="337" t="s">
        <v>6342</v>
      </c>
      <c r="CB693" s="364" t="s">
        <v>7367</v>
      </c>
      <c r="CC693" s="86" t="str">
        <f t="shared" si="227"/>
        <v>MR705 Bead Grip, 18x9, +18mm Offset, 6x5.5, 106.25mm Centerbore, Matte Black</v>
      </c>
      <c r="CD693" s="74" t="s">
        <v>3719</v>
      </c>
      <c r="CE693" s="74" t="s">
        <v>3720</v>
      </c>
      <c r="CF693" s="74" t="str">
        <f t="shared" si="230"/>
        <v>TRAIL (7XX)</v>
      </c>
    </row>
    <row r="694" spans="1:84" s="36" customFormat="1" ht="15" customHeight="1">
      <c r="A694" s="22">
        <f t="shared" ref="A694:A727" si="231">ROW(B694)-2</f>
        <v>692</v>
      </c>
      <c r="B694" s="13" t="s">
        <v>84</v>
      </c>
      <c r="C694" s="97" t="s">
        <v>1247</v>
      </c>
      <c r="D694" s="75" t="s">
        <v>5489</v>
      </c>
      <c r="E694" s="84" t="str">
        <f>CONCATENATE(LEFT(D694,5),VLOOKUP(CONCATENATE(O694,"x",P694),'WHEEL PART NUMBER GUIDE'!$B$9:$C$51,2,FALSE),VLOOKUP(CONCATENATE(Q694, W694), 'WHEEL PART NUMBER GUIDE'!$Q$6:$R$98, 2, FALSE),VLOOKUP(Z694,'WHEEL PART NUMBER GUIDE'!$J$8:$K$54,2, FALSE),IF(V694="N/A",IF(ABS(T694)&lt;10,"0"&amp;ABS(T694),ABS(T694)),CONCATENATE(LEFT(V694,1),RIGHT(V694,1))), G694, H694)</f>
        <v>MR70777563550</v>
      </c>
      <c r="F694" s="84" t="str">
        <f t="shared" si="229"/>
        <v>MR70777563550</v>
      </c>
      <c r="G694" s="83"/>
      <c r="H694" s="83"/>
      <c r="I694" s="72" t="s">
        <v>5430</v>
      </c>
      <c r="J694" s="306">
        <v>44518.655578703707</v>
      </c>
      <c r="K694" s="78" t="s">
        <v>1230</v>
      </c>
      <c r="L694" s="328">
        <v>356</v>
      </c>
      <c r="M694" s="85">
        <f t="shared" si="198"/>
        <v>356</v>
      </c>
      <c r="N694" s="630"/>
      <c r="O694" s="75">
        <v>17</v>
      </c>
      <c r="P694" s="76">
        <v>7.5</v>
      </c>
      <c r="Q694" s="92" t="str">
        <f t="shared" ref="Q694:Q727" si="232">CONCATENATE(R694,"x",S694)</f>
        <v>6x130</v>
      </c>
      <c r="R694" s="75">
        <v>6</v>
      </c>
      <c r="S694" s="75">
        <v>130</v>
      </c>
      <c r="T694" s="75">
        <v>50</v>
      </c>
      <c r="U694" s="77">
        <v>6.2</v>
      </c>
      <c r="V694" s="95" t="s">
        <v>85</v>
      </c>
      <c r="W694" s="68">
        <v>84.1</v>
      </c>
      <c r="X694" s="39">
        <v>26.46</v>
      </c>
      <c r="Y694" s="47">
        <v>3640</v>
      </c>
      <c r="Z694" s="43" t="s">
        <v>2165</v>
      </c>
      <c r="AA694" s="72" t="s">
        <v>2845</v>
      </c>
      <c r="AB694" s="47" t="str">
        <f t="shared" si="228"/>
        <v>17x7.5, 6x130, 50 OS, 3640 lbs</v>
      </c>
      <c r="AC694" s="74" t="s">
        <v>3940</v>
      </c>
      <c r="AD694" s="46" t="str">
        <f>IF(AC694="N/A","None",VLOOKUP(AC694,ACCESSORIES!F:N,9,FALSE))</f>
        <v>Snap In</v>
      </c>
      <c r="AE694" s="82">
        <f>_xlfn.IFNA(VLOOKUP(AC694,ACCESSORIES!F:J,5,FALSE),"N/A")</f>
        <v>22</v>
      </c>
      <c r="AF694" s="14" t="s">
        <v>85</v>
      </c>
      <c r="AG694" s="14" t="s">
        <v>85</v>
      </c>
      <c r="AH694" s="13" t="s">
        <v>85</v>
      </c>
      <c r="AI694" s="14" t="s">
        <v>85</v>
      </c>
      <c r="AJ694" s="9" t="str">
        <f>_xlfn.IFNA(VLOOKUP(AI694,ACCESSORIES!F:J,5,FALSE),"N/A")</f>
        <v>N/A</v>
      </c>
      <c r="AK694" s="92" t="s">
        <v>236</v>
      </c>
      <c r="AL694" s="75" t="s">
        <v>85</v>
      </c>
      <c r="AM694" s="38" t="str">
        <f>_xlfn.IFNA(VLOOKUP(AL694,ACCESSORIES!F:J,5,FALSE),"N/A")</f>
        <v>N/A</v>
      </c>
      <c r="AN694" s="75" t="s">
        <v>85</v>
      </c>
      <c r="AO694" s="75">
        <v>16.2</v>
      </c>
      <c r="AP694" s="75">
        <v>60</v>
      </c>
      <c r="AQ694" s="75">
        <v>160</v>
      </c>
      <c r="AR694" s="34">
        <v>2.5</v>
      </c>
      <c r="AS694" s="34">
        <v>4.9000000000000004</v>
      </c>
      <c r="AT694" s="25">
        <v>10</v>
      </c>
      <c r="AU694" s="34">
        <v>23.8</v>
      </c>
      <c r="AV694" s="25">
        <v>204</v>
      </c>
      <c r="AW694" s="67">
        <v>192</v>
      </c>
      <c r="AX694" s="384">
        <v>82.6</v>
      </c>
      <c r="AY694" s="382">
        <v>24.9</v>
      </c>
      <c r="AZ694" s="382">
        <v>33</v>
      </c>
      <c r="BA694" s="49">
        <v>0</v>
      </c>
      <c r="BB694" s="48">
        <f t="shared" ref="BB694:BB730" si="233">ROUND(CONVERT(BA694,"mm","in"),2)</f>
        <v>0</v>
      </c>
      <c r="BC694" s="13" t="s">
        <v>85</v>
      </c>
      <c r="BD694" s="412" t="str">
        <f>_xlfn.IFNA(VLOOKUP(BC694,ACCESSORIES!F:J,5,FALSE),"N/A")</f>
        <v>N/A</v>
      </c>
      <c r="BE694" s="13" t="s">
        <v>85</v>
      </c>
      <c r="BF694" s="412" t="str">
        <f>_xlfn.IFNA(VLOOKUP(BE694,ACCESSORIES!F:J,5,FALSE),"N/A")</f>
        <v>N/A</v>
      </c>
      <c r="BG694" s="70">
        <v>31</v>
      </c>
      <c r="BH694" s="50">
        <v>20.236220472440898</v>
      </c>
      <c r="BI694" s="50">
        <v>20.236220472440898</v>
      </c>
      <c r="BJ694" s="50">
        <v>10.4330708661417</v>
      </c>
      <c r="BK694" s="357">
        <f t="shared" ref="BK694:BK727" si="234">SUM(((BH694*25.4)*(BI694*25.4)*(BJ694*25.4))/1000000000)</f>
        <v>7.001193999999944E-2</v>
      </c>
      <c r="BL694" s="73">
        <v>36</v>
      </c>
      <c r="BM694" s="107" t="s">
        <v>3771</v>
      </c>
      <c r="BN694" s="46" t="s">
        <v>3891</v>
      </c>
      <c r="BO694" s="74" t="s">
        <v>4730</v>
      </c>
      <c r="BP694" s="74" t="s">
        <v>3907</v>
      </c>
      <c r="BQ694" s="74" t="s">
        <v>5161</v>
      </c>
      <c r="BR694" s="74" t="s">
        <v>2734</v>
      </c>
      <c r="BS694" s="74" t="s">
        <v>5619</v>
      </c>
      <c r="BT694" s="74" t="s">
        <v>5126</v>
      </c>
      <c r="BU694" s="74" t="s">
        <v>5620</v>
      </c>
      <c r="BV694" s="74" t="s">
        <v>4101</v>
      </c>
      <c r="BW694" s="74" t="s">
        <v>3909</v>
      </c>
      <c r="BX694" s="74"/>
      <c r="BY694" s="334" t="s">
        <v>8382</v>
      </c>
      <c r="BZ694" s="364" t="s">
        <v>8383</v>
      </c>
      <c r="CA694" s="337" t="s">
        <v>8384</v>
      </c>
      <c r="CB694" s="364" t="s">
        <v>8385</v>
      </c>
      <c r="CC694" s="86" t="str">
        <f t="shared" si="227"/>
        <v>MR707 Bead Grip, 17x7.5, +50mm Offset, 6x130, 84.1mm Centerbore, Matte Black</v>
      </c>
      <c r="CD694" s="74" t="s">
        <v>3719</v>
      </c>
      <c r="CE694" s="74" t="s">
        <v>3720</v>
      </c>
      <c r="CF694" s="74" t="str">
        <f t="shared" si="230"/>
        <v>TRAIL (7XX)</v>
      </c>
    </row>
    <row r="695" spans="1:84" s="36" customFormat="1" ht="15" customHeight="1">
      <c r="A695" s="22">
        <f t="shared" si="231"/>
        <v>693</v>
      </c>
      <c r="B695" s="13" t="s">
        <v>84</v>
      </c>
      <c r="C695" s="97" t="s">
        <v>1247</v>
      </c>
      <c r="D695" s="75" t="s">
        <v>5489</v>
      </c>
      <c r="E695" s="84" t="str">
        <f>CONCATENATE(LEFT(D695,5),VLOOKUP(CONCATENATE(O695,"x",P695),'WHEEL PART NUMBER GUIDE'!$B$9:$C$51,2,FALSE),VLOOKUP(CONCATENATE(Q695, W695), 'WHEEL PART NUMBER GUIDE'!$Q$6:$R$98, 2, FALSE),VLOOKUP(Z695,'WHEEL PART NUMBER GUIDE'!$J$8:$K$54,2, FALSE),IF(V695="N/A",IF(ABS(T695)&lt;10,"0"&amp;ABS(T695),ABS(T695)),CONCATENATE(LEFT(V695,1),RIGHT(V695,1))), G695, H695)</f>
        <v>MR70778549538</v>
      </c>
      <c r="F695" s="84" t="str">
        <f t="shared" si="229"/>
        <v>MR70778549538</v>
      </c>
      <c r="G695" s="83"/>
      <c r="H695" s="83"/>
      <c r="I695" s="72" t="s">
        <v>5433</v>
      </c>
      <c r="J695" s="306">
        <v>44518.655578703707</v>
      </c>
      <c r="K695" s="78" t="s">
        <v>3713</v>
      </c>
      <c r="L695" s="328">
        <v>366</v>
      </c>
      <c r="M695" s="85" t="str">
        <f t="shared" ref="M695:M737" si="235">IF(K695="Coming Soon",L695,IF(K695="Active",L695,""))</f>
        <v/>
      </c>
      <c r="N695" s="630"/>
      <c r="O695" s="75">
        <v>17</v>
      </c>
      <c r="P695" s="76">
        <v>8.5</v>
      </c>
      <c r="Q695" s="92" t="str">
        <f t="shared" si="232"/>
        <v>5x108</v>
      </c>
      <c r="R695" s="75">
        <v>5</v>
      </c>
      <c r="S695" s="75">
        <v>108</v>
      </c>
      <c r="T695" s="75">
        <v>38</v>
      </c>
      <c r="U695" s="77">
        <v>6.24</v>
      </c>
      <c r="V695" s="95" t="s">
        <v>85</v>
      </c>
      <c r="W695" s="68">
        <v>63.4</v>
      </c>
      <c r="X695" s="39">
        <v>21.2</v>
      </c>
      <c r="Y695" s="47">
        <v>1850</v>
      </c>
      <c r="Z695" s="43" t="s">
        <v>2165</v>
      </c>
      <c r="AA695" s="72" t="s">
        <v>2845</v>
      </c>
      <c r="AB695" s="47" t="str">
        <f t="shared" si="228"/>
        <v>17x8.5, 5x108, 38 OS, 1850 lbs</v>
      </c>
      <c r="AC695" s="74" t="s">
        <v>3939</v>
      </c>
      <c r="AD695" s="46" t="str">
        <f>IF(AC695="N/A","None",VLOOKUP(AC695,ACCESSORIES!F:N,9,FALSE))</f>
        <v>Snap In</v>
      </c>
      <c r="AE695" s="82">
        <f>_xlfn.IFNA(VLOOKUP(AC695,ACCESSORIES!F:J,5,FALSE),"N/A")</f>
        <v>22</v>
      </c>
      <c r="AF695" s="14" t="s">
        <v>85</v>
      </c>
      <c r="AG695" s="14" t="s">
        <v>85</v>
      </c>
      <c r="AH695" s="13" t="s">
        <v>85</v>
      </c>
      <c r="AI695" s="14" t="s">
        <v>85</v>
      </c>
      <c r="AJ695" s="9" t="str">
        <f>_xlfn.IFNA(VLOOKUP(AI695,ACCESSORIES!F:J,5,FALSE),"N/A")</f>
        <v>N/A</v>
      </c>
      <c r="AK695" s="92" t="s">
        <v>236</v>
      </c>
      <c r="AL695" s="75" t="s">
        <v>85</v>
      </c>
      <c r="AM695" s="38" t="str">
        <f>_xlfn.IFNA(VLOOKUP(AL695,ACCESSORIES!F:J,5,FALSE),"N/A")</f>
        <v>N/A</v>
      </c>
      <c r="AN695" s="75" t="s">
        <v>85</v>
      </c>
      <c r="AO695" s="75">
        <v>16.2</v>
      </c>
      <c r="AP695" s="75">
        <v>60</v>
      </c>
      <c r="AQ695" s="75">
        <v>150</v>
      </c>
      <c r="AR695" s="34">
        <v>13.5</v>
      </c>
      <c r="AS695" s="34">
        <v>22.6</v>
      </c>
      <c r="AT695" s="25">
        <v>39</v>
      </c>
      <c r="AU695" s="34">
        <v>48.6</v>
      </c>
      <c r="AV695" s="25">
        <v>206</v>
      </c>
      <c r="AW695" s="67">
        <v>199.9</v>
      </c>
      <c r="AX695" s="384">
        <v>60</v>
      </c>
      <c r="AY695" s="382">
        <v>26.2</v>
      </c>
      <c r="AZ695" s="382">
        <v>34.409999999999997</v>
      </c>
      <c r="BA695" s="49">
        <v>0</v>
      </c>
      <c r="BB695" s="48">
        <f t="shared" si="233"/>
        <v>0</v>
      </c>
      <c r="BC695" s="13" t="s">
        <v>85</v>
      </c>
      <c r="BD695" s="412" t="str">
        <f>_xlfn.IFNA(VLOOKUP(BC695,ACCESSORIES!F:J,5,FALSE),"N/A")</f>
        <v>N/A</v>
      </c>
      <c r="BE695" s="13" t="s">
        <v>85</v>
      </c>
      <c r="BF695" s="412" t="str">
        <f>_xlfn.IFNA(VLOOKUP(BE695,ACCESSORIES!F:J,5,FALSE),"N/A")</f>
        <v>N/A</v>
      </c>
      <c r="BG695" s="70">
        <v>27</v>
      </c>
      <c r="BH695" s="50">
        <v>20.236220472440898</v>
      </c>
      <c r="BI695" s="50">
        <v>20.236220472440898</v>
      </c>
      <c r="BJ695" s="50">
        <v>11.417322834645701</v>
      </c>
      <c r="BK695" s="357">
        <f t="shared" si="234"/>
        <v>7.6616839999999839E-2</v>
      </c>
      <c r="BL695" s="73">
        <v>36</v>
      </c>
      <c r="BM695" s="107" t="s">
        <v>3771</v>
      </c>
      <c r="BN695" s="46" t="s">
        <v>3891</v>
      </c>
      <c r="BO695" s="74" t="s">
        <v>4730</v>
      </c>
      <c r="BP695" s="74" t="s">
        <v>3907</v>
      </c>
      <c r="BQ695" s="74" t="s">
        <v>5161</v>
      </c>
      <c r="BR695" s="74" t="s">
        <v>2734</v>
      </c>
      <c r="BS695" s="74" t="s">
        <v>5619</v>
      </c>
      <c r="BT695" s="74" t="s">
        <v>5126</v>
      </c>
      <c r="BU695" s="74" t="s">
        <v>5620</v>
      </c>
      <c r="BV695" s="74" t="s">
        <v>4101</v>
      </c>
      <c r="BW695" s="74" t="s">
        <v>3909</v>
      </c>
      <c r="BX695" s="74"/>
      <c r="BY695" s="334" t="s">
        <v>6391</v>
      </c>
      <c r="BZ695" s="364" t="s">
        <v>7390</v>
      </c>
      <c r="CA695" s="337" t="s">
        <v>6394</v>
      </c>
      <c r="CB695" s="364" t="s">
        <v>7391</v>
      </c>
      <c r="CC695" s="86" t="str">
        <f t="shared" si="227"/>
        <v>CLOSEOUT - MR707 Bead Grip, 17x8.5, +38mm Offset, 5x108, 63.4mm Centerbore, Matte Black</v>
      </c>
      <c r="CD695" s="74" t="s">
        <v>3719</v>
      </c>
      <c r="CE695" s="74" t="s">
        <v>3720</v>
      </c>
      <c r="CF695" s="74" t="str">
        <f t="shared" si="230"/>
        <v>TRAIL (7XX)</v>
      </c>
    </row>
    <row r="696" spans="1:84" s="36" customFormat="1" ht="15.75" customHeight="1">
      <c r="A696" s="22">
        <f t="shared" si="231"/>
        <v>694</v>
      </c>
      <c r="B696" s="13" t="s">
        <v>84</v>
      </c>
      <c r="C696" s="97" t="s">
        <v>1247</v>
      </c>
      <c r="D696" s="75" t="s">
        <v>5489</v>
      </c>
      <c r="E696" s="84" t="str">
        <f>CONCATENATE(LEFT(D696,5),VLOOKUP(CONCATENATE(O696,"x",P696),'WHEEL PART NUMBER GUIDE'!$B$9:$C$51,2,FALSE),VLOOKUP(CONCATENATE(Q696, W696), 'WHEEL PART NUMBER GUIDE'!$Q$6:$R$98, 2, FALSE),VLOOKUP(Z696,'WHEEL PART NUMBER GUIDE'!$J$8:$K$54,2, FALSE),IF(V696="N/A",IF(ABS(T696)&lt;10,"0"&amp;ABS(T696),ABS(T696)),CONCATENATE(LEFT(V696,1),RIGHT(V696,1))), G696, H696)</f>
        <v>MR70778512538</v>
      </c>
      <c r="F696" s="84" t="str">
        <f t="shared" si="229"/>
        <v>MR70778512538</v>
      </c>
      <c r="G696" s="83"/>
      <c r="H696" s="83"/>
      <c r="I696" s="72" t="s">
        <v>5434</v>
      </c>
      <c r="J696" s="306">
        <v>44518.655578703707</v>
      </c>
      <c r="K696" s="78" t="s">
        <v>1230</v>
      </c>
      <c r="L696" s="328">
        <v>366</v>
      </c>
      <c r="M696" s="85">
        <f t="shared" si="235"/>
        <v>366</v>
      </c>
      <c r="N696" s="630"/>
      <c r="O696" s="75">
        <v>17</v>
      </c>
      <c r="P696" s="76">
        <v>8.5</v>
      </c>
      <c r="Q696" s="92" t="str">
        <f t="shared" si="232"/>
        <v>5x4.5</v>
      </c>
      <c r="R696" s="75">
        <v>5</v>
      </c>
      <c r="S696" s="75">
        <v>4.5</v>
      </c>
      <c r="T696" s="75">
        <v>38</v>
      </c>
      <c r="U696" s="77">
        <v>6.24</v>
      </c>
      <c r="V696" s="95" t="s">
        <v>85</v>
      </c>
      <c r="W696" s="68">
        <v>73</v>
      </c>
      <c r="X696" s="39">
        <v>21.090889749019954</v>
      </c>
      <c r="Y696" s="47">
        <v>1850</v>
      </c>
      <c r="Z696" s="43" t="s">
        <v>2165</v>
      </c>
      <c r="AA696" s="72" t="s">
        <v>2845</v>
      </c>
      <c r="AB696" s="47" t="str">
        <f t="shared" si="228"/>
        <v>17x8.5, 5x4.5, 38 OS, 1850 lbs</v>
      </c>
      <c r="AC696" s="74" t="s">
        <v>3939</v>
      </c>
      <c r="AD696" s="46" t="str">
        <f>IF(AC696="N/A","None",VLOOKUP(AC696,ACCESSORIES!F:N,9,FALSE))</f>
        <v>Snap In</v>
      </c>
      <c r="AE696" s="82">
        <f>_xlfn.IFNA(VLOOKUP(AC696,ACCESSORIES!F:J,5,FALSE),"N/A")</f>
        <v>22</v>
      </c>
      <c r="AF696" s="14" t="s">
        <v>85</v>
      </c>
      <c r="AG696" s="14" t="s">
        <v>85</v>
      </c>
      <c r="AH696" s="13" t="s">
        <v>85</v>
      </c>
      <c r="AI696" s="14" t="s">
        <v>85</v>
      </c>
      <c r="AJ696" s="9" t="str">
        <f>_xlfn.IFNA(VLOOKUP(AI696,ACCESSORIES!F:J,5,FALSE),"N/A")</f>
        <v>N/A</v>
      </c>
      <c r="AK696" s="92" t="s">
        <v>236</v>
      </c>
      <c r="AL696" s="75" t="s">
        <v>85</v>
      </c>
      <c r="AM696" s="38" t="str">
        <f>_xlfn.IFNA(VLOOKUP(AL696,ACCESSORIES!F:J,5,FALSE),"N/A")</f>
        <v>N/A</v>
      </c>
      <c r="AN696" s="75" t="s">
        <v>85</v>
      </c>
      <c r="AO696" s="75">
        <v>16.2</v>
      </c>
      <c r="AP696" s="75">
        <v>60</v>
      </c>
      <c r="AQ696" s="75">
        <v>150</v>
      </c>
      <c r="AR696" s="34">
        <v>13.5</v>
      </c>
      <c r="AS696" s="34">
        <v>22.6</v>
      </c>
      <c r="AT696" s="25">
        <v>39</v>
      </c>
      <c r="AU696" s="34">
        <v>48.6</v>
      </c>
      <c r="AV696" s="25">
        <v>206</v>
      </c>
      <c r="AW696" s="67">
        <v>199.9</v>
      </c>
      <c r="AX696" s="384">
        <v>60</v>
      </c>
      <c r="AY696" s="382">
        <v>26.2</v>
      </c>
      <c r="AZ696" s="382">
        <v>34.409999999999997</v>
      </c>
      <c r="BA696" s="49">
        <v>0</v>
      </c>
      <c r="BB696" s="48">
        <f t="shared" si="233"/>
        <v>0</v>
      </c>
      <c r="BC696" s="13" t="s">
        <v>85</v>
      </c>
      <c r="BD696" s="412" t="str">
        <f>_xlfn.IFNA(VLOOKUP(BC696,ACCESSORIES!F:J,5,FALSE),"N/A")</f>
        <v>N/A</v>
      </c>
      <c r="BE696" s="13" t="s">
        <v>85</v>
      </c>
      <c r="BF696" s="412" t="str">
        <f>_xlfn.IFNA(VLOOKUP(BE696,ACCESSORIES!F:J,5,FALSE),"N/A")</f>
        <v>N/A</v>
      </c>
      <c r="BG696" s="70">
        <v>26</v>
      </c>
      <c r="BH696" s="50">
        <v>20.236220472440898</v>
      </c>
      <c r="BI696" s="50">
        <v>20.236220472440898</v>
      </c>
      <c r="BJ696" s="50">
        <v>11.417322834645701</v>
      </c>
      <c r="BK696" s="357">
        <f t="shared" si="234"/>
        <v>7.6616839999999839E-2</v>
      </c>
      <c r="BL696" s="73">
        <v>36</v>
      </c>
      <c r="BM696" s="107" t="s">
        <v>3771</v>
      </c>
      <c r="BN696" s="46" t="s">
        <v>3891</v>
      </c>
      <c r="BO696" s="74" t="s">
        <v>4730</v>
      </c>
      <c r="BP696" s="74" t="s">
        <v>3907</v>
      </c>
      <c r="BQ696" s="74" t="s">
        <v>5161</v>
      </c>
      <c r="BR696" s="74" t="s">
        <v>2734</v>
      </c>
      <c r="BS696" s="74" t="s">
        <v>5619</v>
      </c>
      <c r="BT696" s="74" t="s">
        <v>5126</v>
      </c>
      <c r="BU696" s="74" t="s">
        <v>5620</v>
      </c>
      <c r="BV696" s="74" t="s">
        <v>4101</v>
      </c>
      <c r="BW696" s="74" t="s">
        <v>3909</v>
      </c>
      <c r="BX696" s="74"/>
      <c r="BY696" s="334" t="s">
        <v>6391</v>
      </c>
      <c r="BZ696" s="364" t="s">
        <v>7390</v>
      </c>
      <c r="CA696" s="337" t="s">
        <v>6394</v>
      </c>
      <c r="CB696" s="364" t="s">
        <v>7391</v>
      </c>
      <c r="CC696" s="86" t="str">
        <f t="shared" si="227"/>
        <v>MR707 Bead Grip, 17x8.5, +38mm Offset, 5x4.5, 73mm Centerbore, Matte Black</v>
      </c>
      <c r="CD696" s="74" t="s">
        <v>3719</v>
      </c>
      <c r="CE696" s="74" t="s">
        <v>3720</v>
      </c>
      <c r="CF696" s="74" t="str">
        <f t="shared" si="230"/>
        <v>TRAIL (7XX)</v>
      </c>
    </row>
    <row r="697" spans="1:84" s="36" customFormat="1" ht="15" customHeight="1">
      <c r="A697" s="22">
        <f t="shared" si="231"/>
        <v>695</v>
      </c>
      <c r="B697" s="13" t="s">
        <v>84</v>
      </c>
      <c r="C697" s="97" t="s">
        <v>1247</v>
      </c>
      <c r="D697" s="75" t="s">
        <v>5489</v>
      </c>
      <c r="E697" s="84" t="str">
        <f>CONCATENATE(LEFT(D697,5),VLOOKUP(CONCATENATE(O697,"x",P697),'WHEEL PART NUMBER GUIDE'!$B$9:$C$51,2,FALSE),VLOOKUP(CONCATENATE(Q697, W697), 'WHEEL PART NUMBER GUIDE'!$Q$6:$R$98, 2, FALSE),VLOOKUP(Z697,'WHEEL PART NUMBER GUIDE'!$J$8:$K$54,2, FALSE),IF(V697="N/A",IF(ABS(T697)&lt;10,"0"&amp;ABS(T697),ABS(T697)),CONCATENATE(LEFT(V697,1),RIGHT(V697,1))), G697, H697)</f>
        <v>MR70778550500</v>
      </c>
      <c r="F697" s="84" t="str">
        <f t="shared" si="229"/>
        <v>MR70778550500</v>
      </c>
      <c r="G697" s="83"/>
      <c r="H697" s="83"/>
      <c r="I697" s="72" t="s">
        <v>5435</v>
      </c>
      <c r="J697" s="306">
        <v>44518.655578703707</v>
      </c>
      <c r="K697" s="78" t="s">
        <v>1230</v>
      </c>
      <c r="L697" s="328">
        <v>366</v>
      </c>
      <c r="M697" s="85">
        <f t="shared" si="235"/>
        <v>366</v>
      </c>
      <c r="N697" s="630"/>
      <c r="O697" s="75">
        <v>17</v>
      </c>
      <c r="P697" s="76">
        <v>8.5</v>
      </c>
      <c r="Q697" s="92" t="str">
        <f t="shared" si="232"/>
        <v>5x5</v>
      </c>
      <c r="R697" s="75">
        <v>5</v>
      </c>
      <c r="S697" s="75">
        <v>5</v>
      </c>
      <c r="T697" s="75">
        <v>0</v>
      </c>
      <c r="U697" s="77">
        <v>4.72</v>
      </c>
      <c r="V697" s="95" t="s">
        <v>85</v>
      </c>
      <c r="W697" s="68">
        <v>71.5</v>
      </c>
      <c r="X697" s="39">
        <v>30.423792181513107</v>
      </c>
      <c r="Y697" s="47">
        <v>2650</v>
      </c>
      <c r="Z697" s="43" t="s">
        <v>2165</v>
      </c>
      <c r="AA697" s="72" t="s">
        <v>2845</v>
      </c>
      <c r="AB697" s="47" t="str">
        <f t="shared" si="228"/>
        <v>17x8.5, 5x5, 0 OS, 2650 lbs</v>
      </c>
      <c r="AC697" s="74" t="s">
        <v>3940</v>
      </c>
      <c r="AD697" s="46" t="str">
        <f>IF(AC697="N/A","None",VLOOKUP(AC697,ACCESSORIES!F:N,9,FALSE))</f>
        <v>Snap In</v>
      </c>
      <c r="AE697" s="82">
        <f>_xlfn.IFNA(VLOOKUP(AC697,ACCESSORIES!F:J,5,FALSE),"N/A")</f>
        <v>22</v>
      </c>
      <c r="AF697" s="14" t="s">
        <v>85</v>
      </c>
      <c r="AG697" s="14" t="s">
        <v>85</v>
      </c>
      <c r="AH697" s="13" t="s">
        <v>85</v>
      </c>
      <c r="AI697" s="14" t="s">
        <v>85</v>
      </c>
      <c r="AJ697" s="9" t="str">
        <f>_xlfn.IFNA(VLOOKUP(AI697,ACCESSORIES!F:J,5,FALSE),"N/A")</f>
        <v>N/A</v>
      </c>
      <c r="AK697" s="92" t="s">
        <v>236</v>
      </c>
      <c r="AL697" s="75" t="s">
        <v>85</v>
      </c>
      <c r="AM697" s="38" t="str">
        <f>_xlfn.IFNA(VLOOKUP(AL697,ACCESSORIES!F:J,5,FALSE),"N/A")</f>
        <v>N/A</v>
      </c>
      <c r="AN697" s="75" t="s">
        <v>85</v>
      </c>
      <c r="AO697" s="75">
        <v>16.2</v>
      </c>
      <c r="AP697" s="75">
        <v>60</v>
      </c>
      <c r="AQ697" s="75">
        <v>165</v>
      </c>
      <c r="AR697" s="34">
        <v>7.6</v>
      </c>
      <c r="AS697" s="34">
        <v>15.9</v>
      </c>
      <c r="AT697" s="25">
        <v>44.7</v>
      </c>
      <c r="AU697" s="34">
        <v>82.9</v>
      </c>
      <c r="AV697" s="25">
        <v>210.7</v>
      </c>
      <c r="AW697" s="67">
        <v>206.5</v>
      </c>
      <c r="AX697" s="384">
        <v>71.5</v>
      </c>
      <c r="AY697" s="382">
        <v>44.76</v>
      </c>
      <c r="AZ697" s="382">
        <v>44.76</v>
      </c>
      <c r="BA697" s="49">
        <v>0</v>
      </c>
      <c r="BB697" s="48">
        <f t="shared" si="233"/>
        <v>0</v>
      </c>
      <c r="BC697" s="13" t="s">
        <v>85</v>
      </c>
      <c r="BD697" s="412" t="str">
        <f>_xlfn.IFNA(VLOOKUP(BC697,ACCESSORIES!F:J,5,FALSE),"N/A")</f>
        <v>N/A</v>
      </c>
      <c r="BE697" s="13" t="s">
        <v>85</v>
      </c>
      <c r="BF697" s="412" t="str">
        <f>_xlfn.IFNA(VLOOKUP(BE697,ACCESSORIES!F:J,5,FALSE),"N/A")</f>
        <v>N/A</v>
      </c>
      <c r="BG697" s="70">
        <v>36</v>
      </c>
      <c r="BH697" s="50">
        <v>20.236220472440898</v>
      </c>
      <c r="BI697" s="50">
        <v>20.236220472440898</v>
      </c>
      <c r="BJ697" s="50">
        <v>11.417322834645701</v>
      </c>
      <c r="BK697" s="357">
        <f t="shared" si="234"/>
        <v>7.6616839999999839E-2</v>
      </c>
      <c r="BL697" s="73">
        <v>36</v>
      </c>
      <c r="BM697" s="107" t="s">
        <v>10337</v>
      </c>
      <c r="BN697" s="46" t="s">
        <v>3891</v>
      </c>
      <c r="BO697" s="74" t="s">
        <v>4730</v>
      </c>
      <c r="BP697" s="74" t="s">
        <v>3907</v>
      </c>
      <c r="BQ697" s="74" t="s">
        <v>5161</v>
      </c>
      <c r="BR697" s="74" t="s">
        <v>2734</v>
      </c>
      <c r="BS697" s="74" t="s">
        <v>5619</v>
      </c>
      <c r="BT697" s="74" t="s">
        <v>5126</v>
      </c>
      <c r="BU697" s="74" t="s">
        <v>5620</v>
      </c>
      <c r="BV697" s="74" t="s">
        <v>4101</v>
      </c>
      <c r="BW697" s="74" t="s">
        <v>3909</v>
      </c>
      <c r="BX697" s="74"/>
      <c r="BY697" s="334" t="s">
        <v>6391</v>
      </c>
      <c r="BZ697" s="364" t="s">
        <v>7390</v>
      </c>
      <c r="CA697" s="337" t="s">
        <v>6394</v>
      </c>
      <c r="CB697" s="364" t="s">
        <v>7391</v>
      </c>
      <c r="CC697" s="86" t="str">
        <f t="shared" si="227"/>
        <v>MR707 Bead Grip, 17x8.5, 0mm Offset, 5x5, 71.5mm Centerbore, Matte Black</v>
      </c>
      <c r="CD697" s="74" t="s">
        <v>3719</v>
      </c>
      <c r="CE697" s="74" t="s">
        <v>3720</v>
      </c>
      <c r="CF697" s="74" t="str">
        <f t="shared" si="230"/>
        <v>TRAIL (7XX)</v>
      </c>
    </row>
    <row r="698" spans="1:84" s="36" customFormat="1" ht="15" customHeight="1">
      <c r="A698" s="22">
        <f t="shared" si="231"/>
        <v>696</v>
      </c>
      <c r="B698" s="13" t="s">
        <v>84</v>
      </c>
      <c r="C698" s="97" t="s">
        <v>1247</v>
      </c>
      <c r="D698" s="75" t="s">
        <v>5489</v>
      </c>
      <c r="E698" s="84" t="str">
        <f>CONCATENATE(LEFT(D698,5),VLOOKUP(CONCATENATE(O698,"x",P698),'WHEEL PART NUMBER GUIDE'!$B$9:$C$51,2,FALSE),VLOOKUP(CONCATENATE(Q698, W698), 'WHEEL PART NUMBER GUIDE'!$Q$6:$R$98, 2, FALSE),VLOOKUP(Z698,'WHEEL PART NUMBER GUIDE'!$J$8:$K$54,2, FALSE),IF(V698="N/A",IF(ABS(T698)&lt;10,"0"&amp;ABS(T698),ABS(T698)),CONCATENATE(LEFT(V698,1),RIGHT(V698,1))), G698, H698)</f>
        <v>MR70778558500</v>
      </c>
      <c r="F698" s="84" t="str">
        <f t="shared" si="229"/>
        <v>MR70778558500</v>
      </c>
      <c r="G698" s="83"/>
      <c r="H698" s="83"/>
      <c r="I698" s="72" t="s">
        <v>5438</v>
      </c>
      <c r="J698" s="306">
        <v>44518.655590277776</v>
      </c>
      <c r="K698" s="78" t="s">
        <v>1230</v>
      </c>
      <c r="L698" s="328">
        <v>366</v>
      </c>
      <c r="M698" s="85">
        <f t="shared" si="235"/>
        <v>366</v>
      </c>
      <c r="N698" s="630"/>
      <c r="O698" s="75">
        <v>17</v>
      </c>
      <c r="P698" s="76">
        <v>8.5</v>
      </c>
      <c r="Q698" s="92" t="str">
        <f t="shared" si="232"/>
        <v>5x150</v>
      </c>
      <c r="R698" s="75">
        <v>5</v>
      </c>
      <c r="S698" s="75">
        <v>150</v>
      </c>
      <c r="T698" s="75">
        <v>0</v>
      </c>
      <c r="U698" s="77">
        <v>4.72</v>
      </c>
      <c r="V698" s="95" t="s">
        <v>85</v>
      </c>
      <c r="W698" s="68">
        <v>110.5</v>
      </c>
      <c r="X698" s="39">
        <v>30.71</v>
      </c>
      <c r="Y698" s="47">
        <v>2650</v>
      </c>
      <c r="Z698" s="43" t="s">
        <v>2165</v>
      </c>
      <c r="AA698" s="72" t="s">
        <v>2845</v>
      </c>
      <c r="AB698" s="47" t="str">
        <f t="shared" si="228"/>
        <v>17x8.5, 5x150, 0 OS, 2650 lbs</v>
      </c>
      <c r="AC698" s="74" t="s">
        <v>3941</v>
      </c>
      <c r="AD698" s="46" t="str">
        <f>IF(AC698="N/A","None",VLOOKUP(AC698,ACCESSORIES!F:N,9,FALSE))</f>
        <v>Snap In</v>
      </c>
      <c r="AE698" s="82">
        <f>_xlfn.IFNA(VLOOKUP(AC698,ACCESSORIES!F:J,5,FALSE),"N/A")</f>
        <v>22</v>
      </c>
      <c r="AF698" s="14" t="s">
        <v>85</v>
      </c>
      <c r="AG698" s="14" t="s">
        <v>85</v>
      </c>
      <c r="AH698" s="13" t="s">
        <v>85</v>
      </c>
      <c r="AI698" s="14" t="s">
        <v>85</v>
      </c>
      <c r="AJ698" s="9" t="str">
        <f>_xlfn.IFNA(VLOOKUP(AI698,ACCESSORIES!F:J,5,FALSE),"N/A")</f>
        <v>N/A</v>
      </c>
      <c r="AK698" s="92" t="s">
        <v>236</v>
      </c>
      <c r="AL698" s="75" t="s">
        <v>85</v>
      </c>
      <c r="AM698" s="38" t="str">
        <f>_xlfn.IFNA(VLOOKUP(AL698,ACCESSORIES!F:J,5,FALSE),"N/A")</f>
        <v>N/A</v>
      </c>
      <c r="AN698" s="75" t="s">
        <v>85</v>
      </c>
      <c r="AO698" s="75">
        <v>16.2</v>
      </c>
      <c r="AP698" s="75">
        <v>60</v>
      </c>
      <c r="AQ698" s="75">
        <v>180</v>
      </c>
      <c r="AR698" s="34">
        <v>0</v>
      </c>
      <c r="AS698" s="34">
        <v>15.9</v>
      </c>
      <c r="AT698" s="25">
        <v>44.7</v>
      </c>
      <c r="AU698" s="34">
        <v>82.9</v>
      </c>
      <c r="AV698" s="25">
        <v>210</v>
      </c>
      <c r="AW698" s="67">
        <v>206</v>
      </c>
      <c r="AX698" s="384">
        <v>103.35</v>
      </c>
      <c r="AY698" s="382">
        <v>35.99</v>
      </c>
      <c r="AZ698" s="382">
        <v>42.3</v>
      </c>
      <c r="BA698" s="49">
        <v>0</v>
      </c>
      <c r="BB698" s="48">
        <f t="shared" si="233"/>
        <v>0</v>
      </c>
      <c r="BC698" s="13" t="s">
        <v>85</v>
      </c>
      <c r="BD698" s="412" t="str">
        <f>_xlfn.IFNA(VLOOKUP(BC698,ACCESSORIES!F:J,5,FALSE),"N/A")</f>
        <v>N/A</v>
      </c>
      <c r="BE698" s="13" t="s">
        <v>85</v>
      </c>
      <c r="BF698" s="412" t="str">
        <f>_xlfn.IFNA(VLOOKUP(BE698,ACCESSORIES!F:J,5,FALSE),"N/A")</f>
        <v>N/A</v>
      </c>
      <c r="BG698" s="70">
        <v>35</v>
      </c>
      <c r="BH698" s="50">
        <v>20.236220472440898</v>
      </c>
      <c r="BI698" s="50">
        <v>20.236220472440898</v>
      </c>
      <c r="BJ698" s="50">
        <v>11.417322834645701</v>
      </c>
      <c r="BK698" s="357">
        <f t="shared" si="234"/>
        <v>7.6616839999999839E-2</v>
      </c>
      <c r="BL698" s="73">
        <v>36</v>
      </c>
      <c r="BM698" s="107" t="s">
        <v>10337</v>
      </c>
      <c r="BN698" s="46" t="s">
        <v>3891</v>
      </c>
      <c r="BO698" s="74" t="s">
        <v>4730</v>
      </c>
      <c r="BP698" s="74" t="s">
        <v>3907</v>
      </c>
      <c r="BQ698" s="74" t="s">
        <v>5161</v>
      </c>
      <c r="BR698" s="74" t="s">
        <v>2734</v>
      </c>
      <c r="BS698" s="74" t="s">
        <v>5619</v>
      </c>
      <c r="BT698" s="74" t="s">
        <v>5126</v>
      </c>
      <c r="BU698" s="74" t="s">
        <v>5620</v>
      </c>
      <c r="BV698" s="74" t="s">
        <v>4101</v>
      </c>
      <c r="BW698" s="74" t="s">
        <v>3909</v>
      </c>
      <c r="BX698" s="74"/>
      <c r="BY698" s="334" t="s">
        <v>6391</v>
      </c>
      <c r="BZ698" s="364" t="s">
        <v>7390</v>
      </c>
      <c r="CA698" s="337" t="s">
        <v>6394</v>
      </c>
      <c r="CB698" s="364" t="s">
        <v>7391</v>
      </c>
      <c r="CC698" s="86" t="str">
        <f t="shared" si="227"/>
        <v>MR707 Bead Grip, 17x8.5, 0mm Offset, 5x150, 110.5mm Centerbore, Matte Black</v>
      </c>
      <c r="CD698" s="74" t="s">
        <v>3719</v>
      </c>
      <c r="CE698" s="74" t="s">
        <v>3720</v>
      </c>
      <c r="CF698" s="74" t="str">
        <f t="shared" si="230"/>
        <v>TRAIL (7XX)</v>
      </c>
    </row>
    <row r="699" spans="1:84" s="36" customFormat="1" ht="15" customHeight="1">
      <c r="A699" s="22">
        <f t="shared" si="231"/>
        <v>697</v>
      </c>
      <c r="B699" s="13" t="s">
        <v>84</v>
      </c>
      <c r="C699" s="97" t="s">
        <v>1247</v>
      </c>
      <c r="D699" s="75" t="s">
        <v>5489</v>
      </c>
      <c r="E699" s="84" t="str">
        <f>CONCATENATE(LEFT(D699,5),VLOOKUP(CONCATENATE(O699,"x",P699),'WHEEL PART NUMBER GUIDE'!$B$9:$C$51,2,FALSE),VLOOKUP(CONCATENATE(Q699, W699), 'WHEEL PART NUMBER GUIDE'!$Q$6:$R$98, 2, FALSE),VLOOKUP(Z699,'WHEEL PART NUMBER GUIDE'!$J$8:$K$54,2, FALSE),IF(V699="N/A",IF(ABS(T699)&lt;10,"0"&amp;ABS(T699),ABS(T699)),CONCATENATE(LEFT(V699,1),RIGHT(V699,1))), G699, H699)</f>
        <v>MR70778516500</v>
      </c>
      <c r="F699" s="84" t="str">
        <f t="shared" si="229"/>
        <v>MR70778516500</v>
      </c>
      <c r="G699" s="83"/>
      <c r="H699" s="83"/>
      <c r="I699" s="72" t="s">
        <v>5440</v>
      </c>
      <c r="J699" s="306">
        <v>44518.655590277776</v>
      </c>
      <c r="K699" s="78" t="s">
        <v>1230</v>
      </c>
      <c r="L699" s="328">
        <v>366</v>
      </c>
      <c r="M699" s="85">
        <f t="shared" si="235"/>
        <v>366</v>
      </c>
      <c r="N699" s="630"/>
      <c r="O699" s="75">
        <v>17</v>
      </c>
      <c r="P699" s="76">
        <v>8.5</v>
      </c>
      <c r="Q699" s="92" t="str">
        <f t="shared" si="232"/>
        <v>6x135</v>
      </c>
      <c r="R699" s="75">
        <v>6</v>
      </c>
      <c r="S699" s="75">
        <v>135</v>
      </c>
      <c r="T699" s="75">
        <v>0</v>
      </c>
      <c r="U699" s="77">
        <v>4.72</v>
      </c>
      <c r="V699" s="95" t="s">
        <v>85</v>
      </c>
      <c r="W699" s="68">
        <v>87</v>
      </c>
      <c r="X699" s="39">
        <v>29.431712001681159</v>
      </c>
      <c r="Y699" s="47">
        <v>2650</v>
      </c>
      <c r="Z699" s="43" t="s">
        <v>2165</v>
      </c>
      <c r="AA699" s="72" t="s">
        <v>2845</v>
      </c>
      <c r="AB699" s="47" t="str">
        <f t="shared" si="228"/>
        <v>17x8.5, 6x135, 0 OS, 2650 lbs</v>
      </c>
      <c r="AC699" s="74" t="s">
        <v>3940</v>
      </c>
      <c r="AD699" s="46" t="str">
        <f>IF(AC699="N/A","None",VLOOKUP(AC699,ACCESSORIES!F:N,9,FALSE))</f>
        <v>Snap In</v>
      </c>
      <c r="AE699" s="82">
        <f>_xlfn.IFNA(VLOOKUP(AC699,ACCESSORIES!F:J,5,FALSE),"N/A")</f>
        <v>22</v>
      </c>
      <c r="AF699" s="14" t="s">
        <v>85</v>
      </c>
      <c r="AG699" s="14" t="s">
        <v>85</v>
      </c>
      <c r="AH699" s="13" t="s">
        <v>85</v>
      </c>
      <c r="AI699" s="14" t="s">
        <v>85</v>
      </c>
      <c r="AJ699" s="9" t="str">
        <f>_xlfn.IFNA(VLOOKUP(AI699,ACCESSORIES!F:J,5,FALSE),"N/A")</f>
        <v>N/A</v>
      </c>
      <c r="AK699" s="92" t="s">
        <v>236</v>
      </c>
      <c r="AL699" s="75" t="s">
        <v>85</v>
      </c>
      <c r="AM699" s="38" t="str">
        <f>_xlfn.IFNA(VLOOKUP(AL699,ACCESSORIES!F:J,5,FALSE),"N/A")</f>
        <v>N/A</v>
      </c>
      <c r="AN699" s="75" t="s">
        <v>85</v>
      </c>
      <c r="AO699" s="75">
        <v>16.2</v>
      </c>
      <c r="AP699" s="75">
        <v>60</v>
      </c>
      <c r="AQ699" s="75">
        <v>175</v>
      </c>
      <c r="AR699" s="34">
        <v>3</v>
      </c>
      <c r="AS699" s="34">
        <v>15.9</v>
      </c>
      <c r="AT699" s="25">
        <v>44.7</v>
      </c>
      <c r="AU699" s="34">
        <v>82.9</v>
      </c>
      <c r="AV699" s="25">
        <v>210</v>
      </c>
      <c r="AW699" s="67">
        <v>206</v>
      </c>
      <c r="AX699" s="384">
        <v>82.8</v>
      </c>
      <c r="AY699" s="382">
        <v>45.9</v>
      </c>
      <c r="AZ699" s="382">
        <v>54.76</v>
      </c>
      <c r="BA699" s="49">
        <v>0</v>
      </c>
      <c r="BB699" s="48">
        <f t="shared" si="233"/>
        <v>0</v>
      </c>
      <c r="BC699" s="13" t="s">
        <v>85</v>
      </c>
      <c r="BD699" s="412" t="str">
        <f>_xlfn.IFNA(VLOOKUP(BC699,ACCESSORIES!F:J,5,FALSE),"N/A")</f>
        <v>N/A</v>
      </c>
      <c r="BE699" s="13" t="s">
        <v>85</v>
      </c>
      <c r="BF699" s="412" t="str">
        <f>_xlfn.IFNA(VLOOKUP(BE699,ACCESSORIES!F:J,5,FALSE),"N/A")</f>
        <v>N/A</v>
      </c>
      <c r="BG699" s="70">
        <v>35</v>
      </c>
      <c r="BH699" s="50">
        <v>20.236220472440898</v>
      </c>
      <c r="BI699" s="50">
        <v>20.236220472440898</v>
      </c>
      <c r="BJ699" s="50">
        <v>11.417322834645701</v>
      </c>
      <c r="BK699" s="357">
        <f t="shared" si="234"/>
        <v>7.6616839999999839E-2</v>
      </c>
      <c r="BL699" s="73">
        <v>36</v>
      </c>
      <c r="BM699" s="107" t="s">
        <v>10337</v>
      </c>
      <c r="BN699" s="46" t="s">
        <v>3891</v>
      </c>
      <c r="BO699" s="74" t="s">
        <v>4730</v>
      </c>
      <c r="BP699" s="74" t="s">
        <v>3907</v>
      </c>
      <c r="BQ699" s="74" t="s">
        <v>5161</v>
      </c>
      <c r="BR699" s="74" t="s">
        <v>2734</v>
      </c>
      <c r="BS699" s="74" t="s">
        <v>5619</v>
      </c>
      <c r="BT699" s="74" t="s">
        <v>5126</v>
      </c>
      <c r="BU699" s="74" t="s">
        <v>5620</v>
      </c>
      <c r="BV699" s="74" t="s">
        <v>4101</v>
      </c>
      <c r="BW699" s="74" t="s">
        <v>3909</v>
      </c>
      <c r="BX699" s="74"/>
      <c r="BY699" s="334" t="s">
        <v>8382</v>
      </c>
      <c r="BZ699" s="364" t="s">
        <v>8383</v>
      </c>
      <c r="CA699" s="337" t="s">
        <v>8384</v>
      </c>
      <c r="CB699" s="364" t="s">
        <v>8385</v>
      </c>
      <c r="CC699" s="86" t="str">
        <f t="shared" si="227"/>
        <v>MR707 Bead Grip, 17x8.5, 0mm Offset, 6x135, 87mm Centerbore, Matte Black</v>
      </c>
      <c r="CD699" s="74" t="s">
        <v>3719</v>
      </c>
      <c r="CE699" s="74" t="s">
        <v>3720</v>
      </c>
      <c r="CF699" s="74" t="str">
        <f t="shared" si="230"/>
        <v>TRAIL (7XX)</v>
      </c>
    </row>
    <row r="700" spans="1:84" s="36" customFormat="1" ht="15" customHeight="1">
      <c r="A700" s="22">
        <f t="shared" si="231"/>
        <v>698</v>
      </c>
      <c r="B700" s="13" t="s">
        <v>84</v>
      </c>
      <c r="C700" s="97" t="s">
        <v>1247</v>
      </c>
      <c r="D700" s="75" t="s">
        <v>5489</v>
      </c>
      <c r="E700" s="84" t="str">
        <f>CONCATENATE(LEFT(D700,5),VLOOKUP(CONCATENATE(O700,"x",P700),'WHEEL PART NUMBER GUIDE'!$B$9:$C$51,2,FALSE),VLOOKUP(CONCATENATE(Q700, W700), 'WHEEL PART NUMBER GUIDE'!$Q$6:$R$98, 2, FALSE),VLOOKUP(Z700,'WHEEL PART NUMBER GUIDE'!$J$8:$K$54,2, FALSE),IF(V700="N/A",IF(ABS(T700)&lt;10,"0"&amp;ABS(T700),ABS(T700)),CONCATENATE(LEFT(V700,1),RIGHT(V700,1))), G700, H700)</f>
        <v>MR70778560500</v>
      </c>
      <c r="F700" s="84" t="str">
        <f t="shared" si="229"/>
        <v>MR70778560500</v>
      </c>
      <c r="G700" s="83"/>
      <c r="H700" s="83"/>
      <c r="I700" s="72" t="s">
        <v>5442</v>
      </c>
      <c r="J700" s="306">
        <v>44518.655590277776</v>
      </c>
      <c r="K700" s="78" t="s">
        <v>1230</v>
      </c>
      <c r="L700" s="328">
        <v>366</v>
      </c>
      <c r="M700" s="85">
        <f t="shared" si="235"/>
        <v>366</v>
      </c>
      <c r="N700" s="630"/>
      <c r="O700" s="75">
        <v>17</v>
      </c>
      <c r="P700" s="76">
        <v>8.5</v>
      </c>
      <c r="Q700" s="92" t="str">
        <f t="shared" si="232"/>
        <v>6x5.5</v>
      </c>
      <c r="R700" s="75">
        <v>6</v>
      </c>
      <c r="S700" s="75">
        <v>5.5</v>
      </c>
      <c r="T700" s="75">
        <v>0</v>
      </c>
      <c r="U700" s="77">
        <v>4.72</v>
      </c>
      <c r="V700" s="95" t="s">
        <v>85</v>
      </c>
      <c r="W700" s="68">
        <v>106.25</v>
      </c>
      <c r="X700" s="39">
        <v>29.101018608403837</v>
      </c>
      <c r="Y700" s="47">
        <v>2650</v>
      </c>
      <c r="Z700" s="43" t="s">
        <v>2165</v>
      </c>
      <c r="AA700" s="72" t="s">
        <v>2845</v>
      </c>
      <c r="AB700" s="47" t="str">
        <f t="shared" si="228"/>
        <v>17x8.5, 6x5.5, 0 OS, 2650 lbs</v>
      </c>
      <c r="AC700" s="74" t="s">
        <v>3941</v>
      </c>
      <c r="AD700" s="46" t="str">
        <f>IF(AC700="N/A","None",VLOOKUP(AC700,ACCESSORIES!F:N,9,FALSE))</f>
        <v>Snap In</v>
      </c>
      <c r="AE700" s="82">
        <f>_xlfn.IFNA(VLOOKUP(AC700,ACCESSORIES!F:J,5,FALSE),"N/A")</f>
        <v>22</v>
      </c>
      <c r="AF700" s="14" t="s">
        <v>85</v>
      </c>
      <c r="AG700" s="14" t="s">
        <v>85</v>
      </c>
      <c r="AH700" s="13" t="s">
        <v>85</v>
      </c>
      <c r="AI700" s="14" t="s">
        <v>85</v>
      </c>
      <c r="AJ700" s="9" t="str">
        <f>_xlfn.IFNA(VLOOKUP(AI700,ACCESSORIES!F:J,5,FALSE),"N/A")</f>
        <v>N/A</v>
      </c>
      <c r="AK700" s="92" t="s">
        <v>236</v>
      </c>
      <c r="AL700" s="75" t="s">
        <v>1649</v>
      </c>
      <c r="AM700" s="38">
        <f>_xlfn.IFNA(VLOOKUP(AL700,ACCESSORIES!F:J,5,FALSE),"N/A")</f>
        <v>2.75</v>
      </c>
      <c r="AN700" s="3">
        <v>78.3</v>
      </c>
      <c r="AO700" s="75">
        <v>16.2</v>
      </c>
      <c r="AP700" s="75">
        <v>60</v>
      </c>
      <c r="AQ700" s="75">
        <v>175</v>
      </c>
      <c r="AR700" s="34">
        <v>3</v>
      </c>
      <c r="AS700" s="34">
        <v>15.9</v>
      </c>
      <c r="AT700" s="25">
        <v>44.7</v>
      </c>
      <c r="AU700" s="34">
        <v>82.9</v>
      </c>
      <c r="AV700" s="25">
        <v>210</v>
      </c>
      <c r="AW700" s="67">
        <v>206</v>
      </c>
      <c r="AX700" s="384">
        <v>103.35</v>
      </c>
      <c r="AY700" s="382">
        <v>35.450000000000003</v>
      </c>
      <c r="AZ700" s="382">
        <v>43.54</v>
      </c>
      <c r="BA700" s="49">
        <v>0</v>
      </c>
      <c r="BB700" s="48">
        <f t="shared" si="233"/>
        <v>0</v>
      </c>
      <c r="BC700" s="13" t="s">
        <v>85</v>
      </c>
      <c r="BD700" s="412" t="str">
        <f>_xlfn.IFNA(VLOOKUP(BC700,ACCESSORIES!F:J,5,FALSE),"N/A")</f>
        <v>N/A</v>
      </c>
      <c r="BE700" s="13" t="s">
        <v>85</v>
      </c>
      <c r="BF700" s="412" t="str">
        <f>_xlfn.IFNA(VLOOKUP(BE700,ACCESSORIES!F:J,5,FALSE),"N/A")</f>
        <v>N/A</v>
      </c>
      <c r="BG700" s="70">
        <v>34</v>
      </c>
      <c r="BH700" s="50">
        <v>20.236220472440898</v>
      </c>
      <c r="BI700" s="50">
        <v>20.236220472440898</v>
      </c>
      <c r="BJ700" s="50">
        <v>11.417322834645701</v>
      </c>
      <c r="BK700" s="357">
        <f t="shared" si="234"/>
        <v>7.6616839999999839E-2</v>
      </c>
      <c r="BL700" s="73">
        <v>36</v>
      </c>
      <c r="BM700" s="107" t="s">
        <v>10337</v>
      </c>
      <c r="BN700" s="46" t="s">
        <v>3891</v>
      </c>
      <c r="BO700" s="74" t="s">
        <v>4730</v>
      </c>
      <c r="BP700" s="74" t="s">
        <v>3907</v>
      </c>
      <c r="BQ700" s="74" t="s">
        <v>5161</v>
      </c>
      <c r="BR700" s="74" t="s">
        <v>2734</v>
      </c>
      <c r="BS700" s="74" t="s">
        <v>5619</v>
      </c>
      <c r="BT700" s="74" t="s">
        <v>5126</v>
      </c>
      <c r="BU700" s="74" t="s">
        <v>5620</v>
      </c>
      <c r="BV700" s="74" t="s">
        <v>4101</v>
      </c>
      <c r="BW700" s="74" t="s">
        <v>3909</v>
      </c>
      <c r="BX700" s="74"/>
      <c r="BY700" s="334" t="s">
        <v>8382</v>
      </c>
      <c r="BZ700" s="364" t="s">
        <v>8383</v>
      </c>
      <c r="CA700" s="337" t="s">
        <v>8384</v>
      </c>
      <c r="CB700" s="364" t="s">
        <v>8385</v>
      </c>
      <c r="CC700" s="86" t="str">
        <f t="shared" si="227"/>
        <v>MR707 Bead Grip, 17x8.5, 0mm Offset, 6x5.5, 106.25mm Centerbore, Matte Black</v>
      </c>
      <c r="CD700" s="74" t="s">
        <v>3719</v>
      </c>
      <c r="CE700" s="74" t="s">
        <v>3720</v>
      </c>
      <c r="CF700" s="74" t="str">
        <f t="shared" si="230"/>
        <v>TRAIL (7XX)</v>
      </c>
    </row>
    <row r="701" spans="1:84" s="36" customFormat="1" ht="15" customHeight="1">
      <c r="A701" s="22">
        <f t="shared" si="231"/>
        <v>699</v>
      </c>
      <c r="B701" s="13" t="s">
        <v>84</v>
      </c>
      <c r="C701" s="97" t="s">
        <v>1247</v>
      </c>
      <c r="D701" s="75" t="s">
        <v>5489</v>
      </c>
      <c r="E701" s="84" t="str">
        <f>CONCATENATE(LEFT(D701,5),VLOOKUP(CONCATENATE(O701,"x",P701),'WHEEL PART NUMBER GUIDE'!$B$9:$C$51,2,FALSE),VLOOKUP(CONCATENATE(Q701, W701), 'WHEEL PART NUMBER GUIDE'!$Q$6:$R$98, 2, FALSE),VLOOKUP(Z701,'WHEEL PART NUMBER GUIDE'!$J$8:$K$54,2, FALSE),IF(V701="N/A",IF(ABS(T701)&lt;10,"0"&amp;ABS(T701),ABS(T701)),CONCATENATE(LEFT(V701,1),RIGHT(V701,1))), G701, H701)</f>
        <v>MR70778560600</v>
      </c>
      <c r="F701" s="84" t="str">
        <f t="shared" si="229"/>
        <v>MR70778560600</v>
      </c>
      <c r="G701" s="83"/>
      <c r="H701" s="83"/>
      <c r="I701" s="72" t="s">
        <v>5443</v>
      </c>
      <c r="J701" s="306">
        <v>44518.655590277776</v>
      </c>
      <c r="K701" s="78" t="s">
        <v>1230</v>
      </c>
      <c r="L701" s="328">
        <v>366</v>
      </c>
      <c r="M701" s="85">
        <f t="shared" si="235"/>
        <v>366</v>
      </c>
      <c r="N701" s="630"/>
      <c r="O701" s="75">
        <v>17</v>
      </c>
      <c r="P701" s="76">
        <v>8.5</v>
      </c>
      <c r="Q701" s="92" t="str">
        <f t="shared" si="232"/>
        <v>6x5.5</v>
      </c>
      <c r="R701" s="75">
        <v>6</v>
      </c>
      <c r="S701" s="75">
        <v>5.5</v>
      </c>
      <c r="T701" s="75">
        <v>0</v>
      </c>
      <c r="U701" s="77">
        <v>4.72</v>
      </c>
      <c r="V701" s="95" t="s">
        <v>85</v>
      </c>
      <c r="W701" s="68">
        <v>106.25</v>
      </c>
      <c r="X701" s="39">
        <v>28.990787477311404</v>
      </c>
      <c r="Y701" s="47">
        <v>2650</v>
      </c>
      <c r="Z701" s="43" t="s">
        <v>4426</v>
      </c>
      <c r="AA701" s="72" t="s">
        <v>4427</v>
      </c>
      <c r="AB701" s="47" t="str">
        <f t="shared" si="228"/>
        <v>17x8.5, 6x5.5, 0 OS, 2650 lbs</v>
      </c>
      <c r="AC701" s="74" t="s">
        <v>3941</v>
      </c>
      <c r="AD701" s="46" t="str">
        <f>IF(AC701="N/A","None",VLOOKUP(AC701,ACCESSORIES!F:N,9,FALSE))</f>
        <v>Snap In</v>
      </c>
      <c r="AE701" s="82">
        <f>_xlfn.IFNA(VLOOKUP(AC701,ACCESSORIES!F:J,5,FALSE),"N/A")</f>
        <v>22</v>
      </c>
      <c r="AF701" s="14" t="s">
        <v>85</v>
      </c>
      <c r="AG701" s="14" t="s">
        <v>85</v>
      </c>
      <c r="AH701" s="13" t="s">
        <v>85</v>
      </c>
      <c r="AI701" s="14" t="s">
        <v>85</v>
      </c>
      <c r="AJ701" s="9" t="str">
        <f>_xlfn.IFNA(VLOOKUP(AI701,ACCESSORIES!F:J,5,FALSE),"N/A")</f>
        <v>N/A</v>
      </c>
      <c r="AK701" s="92" t="s">
        <v>236</v>
      </c>
      <c r="AL701" s="75" t="s">
        <v>1649</v>
      </c>
      <c r="AM701" s="38">
        <f>_xlfn.IFNA(VLOOKUP(AL701,ACCESSORIES!F:J,5,FALSE),"N/A")</f>
        <v>2.75</v>
      </c>
      <c r="AN701" s="3">
        <v>78.3</v>
      </c>
      <c r="AO701" s="75">
        <v>16.2</v>
      </c>
      <c r="AP701" s="75">
        <v>60</v>
      </c>
      <c r="AQ701" s="75">
        <v>175</v>
      </c>
      <c r="AR701" s="34">
        <v>3</v>
      </c>
      <c r="AS701" s="34">
        <v>15.9</v>
      </c>
      <c r="AT701" s="25">
        <v>44.7</v>
      </c>
      <c r="AU701" s="34">
        <v>82.9</v>
      </c>
      <c r="AV701" s="25">
        <v>210</v>
      </c>
      <c r="AW701" s="67">
        <v>206</v>
      </c>
      <c r="AX701" s="384">
        <v>103.35</v>
      </c>
      <c r="AY701" s="382">
        <v>35.450000000000003</v>
      </c>
      <c r="AZ701" s="382">
        <v>43.54</v>
      </c>
      <c r="BA701" s="49">
        <v>0</v>
      </c>
      <c r="BB701" s="48">
        <f t="shared" si="233"/>
        <v>0</v>
      </c>
      <c r="BC701" s="13" t="s">
        <v>85</v>
      </c>
      <c r="BD701" s="412" t="str">
        <f>_xlfn.IFNA(VLOOKUP(BC701,ACCESSORIES!F:J,5,FALSE),"N/A")</f>
        <v>N/A</v>
      </c>
      <c r="BE701" s="13" t="s">
        <v>85</v>
      </c>
      <c r="BF701" s="412" t="str">
        <f>_xlfn.IFNA(VLOOKUP(BE701,ACCESSORIES!F:J,5,FALSE),"N/A")</f>
        <v>N/A</v>
      </c>
      <c r="BG701" s="70">
        <v>34</v>
      </c>
      <c r="BH701" s="50">
        <v>20.236220472440898</v>
      </c>
      <c r="BI701" s="50">
        <v>20.236220472440898</v>
      </c>
      <c r="BJ701" s="50">
        <v>11.417322834645701</v>
      </c>
      <c r="BK701" s="357">
        <f t="shared" si="234"/>
        <v>7.6616839999999839E-2</v>
      </c>
      <c r="BL701" s="73">
        <v>36</v>
      </c>
      <c r="BM701" s="107" t="s">
        <v>10337</v>
      </c>
      <c r="BN701" s="46" t="s">
        <v>3891</v>
      </c>
      <c r="BO701" s="74" t="s">
        <v>4730</v>
      </c>
      <c r="BP701" s="74" t="s">
        <v>3907</v>
      </c>
      <c r="BQ701" s="74" t="s">
        <v>5161</v>
      </c>
      <c r="BR701" s="74" t="s">
        <v>2734</v>
      </c>
      <c r="BS701" s="74" t="s">
        <v>5619</v>
      </c>
      <c r="BT701" s="74" t="s">
        <v>5126</v>
      </c>
      <c r="BU701" s="74" t="s">
        <v>5620</v>
      </c>
      <c r="BV701" s="74" t="s">
        <v>4101</v>
      </c>
      <c r="BW701" s="74" t="s">
        <v>3909</v>
      </c>
      <c r="BX701" s="74"/>
      <c r="BY701" s="334" t="s">
        <v>6384</v>
      </c>
      <c r="BZ701" s="364" t="s">
        <v>8388</v>
      </c>
      <c r="CA701" s="337" t="s">
        <v>6386</v>
      </c>
      <c r="CB701" s="364" t="s">
        <v>8389</v>
      </c>
      <c r="CC701" s="86" t="str">
        <f t="shared" si="227"/>
        <v>MR707 Bead Grip, 17x8.5, 0mm Offset, 6x5.5, 106.25mm Centerbore, Bahia Blue</v>
      </c>
      <c r="CD701" s="74" t="s">
        <v>3719</v>
      </c>
      <c r="CE701" s="74" t="s">
        <v>3720</v>
      </c>
      <c r="CF701" s="74" t="str">
        <f t="shared" si="230"/>
        <v>TRAIL (7XX)</v>
      </c>
    </row>
    <row r="702" spans="1:84" s="36" customFormat="1" ht="15" customHeight="1">
      <c r="A702" s="22">
        <f t="shared" si="231"/>
        <v>700</v>
      </c>
      <c r="B702" s="13" t="s">
        <v>84</v>
      </c>
      <c r="C702" s="97" t="s">
        <v>1247</v>
      </c>
      <c r="D702" s="75" t="s">
        <v>5489</v>
      </c>
      <c r="E702" s="84" t="str">
        <f>CONCATENATE(LEFT(D702,5),VLOOKUP(CONCATENATE(O702,"x",P702),'WHEEL PART NUMBER GUIDE'!$B$9:$C$51,2,FALSE),VLOOKUP(CONCATENATE(Q702, W702), 'WHEEL PART NUMBER GUIDE'!$Q$6:$R$98, 2, FALSE),VLOOKUP(Z702,'WHEEL PART NUMBER GUIDE'!$J$8:$K$54,2, FALSE),IF(V702="N/A",IF(ABS(T702)&lt;10,"0"&amp;ABS(T702),ABS(T702)),CONCATENATE(LEFT(V702,1),RIGHT(V702,1))), G702, H702)</f>
        <v>MR70778560525</v>
      </c>
      <c r="F702" s="84" t="str">
        <f t="shared" si="229"/>
        <v>MR70778560525</v>
      </c>
      <c r="G702" s="83"/>
      <c r="H702" s="83"/>
      <c r="I702" s="72" t="s">
        <v>5444</v>
      </c>
      <c r="J702" s="306">
        <v>44518.655590277776</v>
      </c>
      <c r="K702" s="78" t="s">
        <v>1230</v>
      </c>
      <c r="L702" s="328">
        <v>366</v>
      </c>
      <c r="M702" s="85">
        <f t="shared" si="235"/>
        <v>366</v>
      </c>
      <c r="N702" s="630"/>
      <c r="O702" s="75">
        <v>17</v>
      </c>
      <c r="P702" s="76">
        <v>8.5</v>
      </c>
      <c r="Q702" s="92" t="str">
        <f t="shared" si="232"/>
        <v>6x5.5</v>
      </c>
      <c r="R702" s="75">
        <v>6</v>
      </c>
      <c r="S702" s="75">
        <v>5.5</v>
      </c>
      <c r="T702" s="75">
        <v>25</v>
      </c>
      <c r="U702" s="77">
        <v>5.7</v>
      </c>
      <c r="V702" s="95" t="s">
        <v>85</v>
      </c>
      <c r="W702" s="68">
        <v>106.25</v>
      </c>
      <c r="X702" s="39">
        <v>29.688917974230179</v>
      </c>
      <c r="Y702" s="47">
        <v>2650</v>
      </c>
      <c r="Z702" s="43" t="s">
        <v>2165</v>
      </c>
      <c r="AA702" s="72" t="s">
        <v>2845</v>
      </c>
      <c r="AB702" s="47" t="str">
        <f t="shared" si="228"/>
        <v>17x8.5, 6x5.5, 25 OS, 2650 lbs</v>
      </c>
      <c r="AC702" s="74" t="s">
        <v>3941</v>
      </c>
      <c r="AD702" s="46" t="str">
        <f>IF(AC702="N/A","None",VLOOKUP(AC702,ACCESSORIES!F:N,9,FALSE))</f>
        <v>Snap In</v>
      </c>
      <c r="AE702" s="82">
        <f>_xlfn.IFNA(VLOOKUP(AC702,ACCESSORIES!F:J,5,FALSE),"N/A")</f>
        <v>22</v>
      </c>
      <c r="AF702" s="14" t="s">
        <v>85</v>
      </c>
      <c r="AG702" s="14" t="s">
        <v>85</v>
      </c>
      <c r="AH702" s="13" t="s">
        <v>85</v>
      </c>
      <c r="AI702" s="14" t="s">
        <v>85</v>
      </c>
      <c r="AJ702" s="9" t="str">
        <f>_xlfn.IFNA(VLOOKUP(AI702,ACCESSORIES!F:J,5,FALSE),"N/A")</f>
        <v>N/A</v>
      </c>
      <c r="AK702" s="92" t="s">
        <v>236</v>
      </c>
      <c r="AL702" s="75" t="s">
        <v>1649</v>
      </c>
      <c r="AM702" s="38">
        <f>_xlfn.IFNA(VLOOKUP(AL702,ACCESSORIES!F:J,5,FALSE),"N/A")</f>
        <v>2.75</v>
      </c>
      <c r="AN702" s="3">
        <v>78.3</v>
      </c>
      <c r="AO702" s="75">
        <v>16.2</v>
      </c>
      <c r="AP702" s="75">
        <v>60</v>
      </c>
      <c r="AQ702" s="75">
        <v>175</v>
      </c>
      <c r="AR702" s="34">
        <v>2.7</v>
      </c>
      <c r="AS702" s="34">
        <v>13.7</v>
      </c>
      <c r="AT702" s="25">
        <v>35.700000000000003</v>
      </c>
      <c r="AU702" s="34">
        <v>57.8</v>
      </c>
      <c r="AV702" s="25">
        <v>209.9</v>
      </c>
      <c r="AW702" s="67">
        <v>195</v>
      </c>
      <c r="AX702" s="384">
        <v>103.35</v>
      </c>
      <c r="AY702" s="382">
        <v>13.5</v>
      </c>
      <c r="AZ702" s="382">
        <v>43.46</v>
      </c>
      <c r="BA702" s="49">
        <v>0</v>
      </c>
      <c r="BB702" s="48">
        <f t="shared" si="233"/>
        <v>0</v>
      </c>
      <c r="BC702" s="13" t="s">
        <v>85</v>
      </c>
      <c r="BD702" s="412" t="str">
        <f>_xlfn.IFNA(VLOOKUP(BC702,ACCESSORIES!F:J,5,FALSE),"N/A")</f>
        <v>N/A</v>
      </c>
      <c r="BE702" s="13" t="s">
        <v>85</v>
      </c>
      <c r="BF702" s="412" t="str">
        <f>_xlfn.IFNA(VLOOKUP(BE702,ACCESSORIES!F:J,5,FALSE),"N/A")</f>
        <v>N/A</v>
      </c>
      <c r="BG702" s="70">
        <v>36</v>
      </c>
      <c r="BH702" s="50">
        <v>20.236220472440898</v>
      </c>
      <c r="BI702" s="50">
        <v>20.236220472440898</v>
      </c>
      <c r="BJ702" s="50">
        <v>11.417322834645701</v>
      </c>
      <c r="BK702" s="357">
        <f t="shared" si="234"/>
        <v>7.6616839999999839E-2</v>
      </c>
      <c r="BL702" s="73">
        <v>36</v>
      </c>
      <c r="BM702" s="107" t="s">
        <v>3771</v>
      </c>
      <c r="BN702" s="46" t="s">
        <v>3891</v>
      </c>
      <c r="BO702" s="74" t="s">
        <v>4730</v>
      </c>
      <c r="BP702" s="74" t="s">
        <v>3907</v>
      </c>
      <c r="BQ702" s="74" t="s">
        <v>5161</v>
      </c>
      <c r="BR702" s="74" t="s">
        <v>2734</v>
      </c>
      <c r="BS702" s="74" t="s">
        <v>5619</v>
      </c>
      <c r="BT702" s="74" t="s">
        <v>5126</v>
      </c>
      <c r="BU702" s="74" t="s">
        <v>5620</v>
      </c>
      <c r="BV702" s="74" t="s">
        <v>4101</v>
      </c>
      <c r="BW702" s="74" t="s">
        <v>3909</v>
      </c>
      <c r="BX702" s="74"/>
      <c r="BY702" s="334" t="s">
        <v>8382</v>
      </c>
      <c r="BZ702" s="364" t="s">
        <v>8383</v>
      </c>
      <c r="CA702" s="337" t="s">
        <v>8384</v>
      </c>
      <c r="CB702" s="364" t="s">
        <v>8385</v>
      </c>
      <c r="CC702" s="86" t="str">
        <f t="shared" si="227"/>
        <v>MR707 Bead Grip, 17x8.5, +25mm Offset, 6x5.5, 106.25mm Centerbore, Matte Black</v>
      </c>
      <c r="CD702" s="74" t="s">
        <v>3719</v>
      </c>
      <c r="CE702" s="74" t="s">
        <v>3720</v>
      </c>
      <c r="CF702" s="74" t="str">
        <f t="shared" si="230"/>
        <v>TRAIL (7XX)</v>
      </c>
    </row>
    <row r="703" spans="1:84" s="36" customFormat="1" ht="15" customHeight="1">
      <c r="A703" s="22">
        <f t="shared" si="231"/>
        <v>701</v>
      </c>
      <c r="B703" s="13" t="s">
        <v>84</v>
      </c>
      <c r="C703" s="97" t="s">
        <v>1247</v>
      </c>
      <c r="D703" s="75" t="s">
        <v>5489</v>
      </c>
      <c r="E703" s="84" t="str">
        <f>CONCATENATE(LEFT(D703,5),VLOOKUP(CONCATENATE(O703,"x",P703),'WHEEL PART NUMBER GUIDE'!$B$9:$C$51,2,FALSE),VLOOKUP(CONCATENATE(Q703, W703), 'WHEEL PART NUMBER GUIDE'!$Q$6:$R$98, 2, FALSE),VLOOKUP(Z703,'WHEEL PART NUMBER GUIDE'!$J$8:$K$54,2, FALSE),IF(V703="N/A",IF(ABS(T703)&lt;10,"0"&amp;ABS(T703),ABS(T703)),CONCATENATE(LEFT(V703,1),RIGHT(V703,1))), G703, H703)</f>
        <v>MR70788512538</v>
      </c>
      <c r="F703" s="84" t="str">
        <f t="shared" si="229"/>
        <v>MR70788512538</v>
      </c>
      <c r="G703" s="83"/>
      <c r="H703" s="83"/>
      <c r="I703" s="72" t="s">
        <v>5452</v>
      </c>
      <c r="J703" s="306">
        <v>44518.655596342593</v>
      </c>
      <c r="K703" s="78" t="s">
        <v>1230</v>
      </c>
      <c r="L703" s="328">
        <v>366</v>
      </c>
      <c r="M703" s="85">
        <f t="shared" si="235"/>
        <v>366</v>
      </c>
      <c r="N703" s="630"/>
      <c r="O703" s="75">
        <v>18</v>
      </c>
      <c r="P703" s="76">
        <v>8.5</v>
      </c>
      <c r="Q703" s="92" t="str">
        <f t="shared" si="232"/>
        <v>5x4.5</v>
      </c>
      <c r="R703" s="75">
        <v>5</v>
      </c>
      <c r="S703" s="75">
        <v>4.5</v>
      </c>
      <c r="T703" s="75">
        <v>38</v>
      </c>
      <c r="U703" s="77">
        <v>6.2</v>
      </c>
      <c r="V703" s="95" t="s">
        <v>85</v>
      </c>
      <c r="W703" s="68">
        <v>73</v>
      </c>
      <c r="X703" s="39">
        <v>22.928075267227268</v>
      </c>
      <c r="Y703" s="47">
        <v>1850</v>
      </c>
      <c r="Z703" s="43" t="s">
        <v>2165</v>
      </c>
      <c r="AA703" s="72" t="s">
        <v>2845</v>
      </c>
      <c r="AB703" s="47" t="str">
        <f t="shared" si="228"/>
        <v>18x8.5, 5x4.5, 38 OS, 1850 lbs</v>
      </c>
      <c r="AC703" s="74" t="s">
        <v>3939</v>
      </c>
      <c r="AD703" s="46" t="str">
        <f>IF(AC703="N/A","None",VLOOKUP(AC703,ACCESSORIES!F:N,9,FALSE))</f>
        <v>Snap In</v>
      </c>
      <c r="AE703" s="82">
        <f>_xlfn.IFNA(VLOOKUP(AC703,ACCESSORIES!F:J,5,FALSE),"N/A")</f>
        <v>22</v>
      </c>
      <c r="AF703" s="14" t="s">
        <v>85</v>
      </c>
      <c r="AG703" s="14" t="s">
        <v>85</v>
      </c>
      <c r="AH703" s="13" t="s">
        <v>85</v>
      </c>
      <c r="AI703" s="14" t="s">
        <v>85</v>
      </c>
      <c r="AJ703" s="9" t="str">
        <f>_xlfn.IFNA(VLOOKUP(AI703,ACCESSORIES!F:J,5,FALSE),"N/A")</f>
        <v>N/A</v>
      </c>
      <c r="AK703" s="92" t="s">
        <v>236</v>
      </c>
      <c r="AL703" s="75" t="s">
        <v>85</v>
      </c>
      <c r="AM703" s="38" t="str">
        <f>_xlfn.IFNA(VLOOKUP(AL703,ACCESSORIES!F:J,5,FALSE),"N/A")</f>
        <v>N/A</v>
      </c>
      <c r="AN703" s="75" t="s">
        <v>85</v>
      </c>
      <c r="AO703" s="75">
        <v>16.2</v>
      </c>
      <c r="AP703" s="75">
        <v>60</v>
      </c>
      <c r="AQ703" s="75">
        <v>148</v>
      </c>
      <c r="AR703" s="34">
        <v>14</v>
      </c>
      <c r="AS703" s="34">
        <v>22.8</v>
      </c>
      <c r="AT703" s="25">
        <v>40</v>
      </c>
      <c r="AU703" s="34">
        <v>50</v>
      </c>
      <c r="AV703" s="25">
        <v>219</v>
      </c>
      <c r="AW703" s="67">
        <v>214</v>
      </c>
      <c r="AX703" s="384">
        <v>60</v>
      </c>
      <c r="AY703" s="382">
        <v>24.84</v>
      </c>
      <c r="AZ703" s="382">
        <v>33.409999999999997</v>
      </c>
      <c r="BA703" s="49">
        <v>0</v>
      </c>
      <c r="BB703" s="48">
        <f t="shared" si="233"/>
        <v>0</v>
      </c>
      <c r="BC703" s="13" t="s">
        <v>85</v>
      </c>
      <c r="BD703" s="412" t="str">
        <f>_xlfn.IFNA(VLOOKUP(BC703,ACCESSORIES!F:J,5,FALSE),"N/A")</f>
        <v>N/A</v>
      </c>
      <c r="BE703" s="13" t="s">
        <v>85</v>
      </c>
      <c r="BF703" s="412" t="str">
        <f>_xlfn.IFNA(VLOOKUP(BE703,ACCESSORIES!F:J,5,FALSE),"N/A")</f>
        <v>N/A</v>
      </c>
      <c r="BG703" s="70">
        <v>29</v>
      </c>
      <c r="BH703" s="50">
        <v>21.141732283464599</v>
      </c>
      <c r="BI703" s="50">
        <v>21.141732283464599</v>
      </c>
      <c r="BJ703" s="50">
        <v>11.417322834645701</v>
      </c>
      <c r="BK703" s="357">
        <f t="shared" si="234"/>
        <v>8.3627010000000473E-2</v>
      </c>
      <c r="BL703" s="14">
        <v>36</v>
      </c>
      <c r="BM703" s="107" t="s">
        <v>3771</v>
      </c>
      <c r="BN703" s="46" t="s">
        <v>3891</v>
      </c>
      <c r="BO703" s="74" t="s">
        <v>4730</v>
      </c>
      <c r="BP703" s="74" t="s">
        <v>3907</v>
      </c>
      <c r="BQ703" s="74" t="s">
        <v>5161</v>
      </c>
      <c r="BR703" s="74" t="s">
        <v>2734</v>
      </c>
      <c r="BS703" s="74" t="s">
        <v>5619</v>
      </c>
      <c r="BT703" s="74" t="s">
        <v>5126</v>
      </c>
      <c r="BU703" s="74" t="s">
        <v>5620</v>
      </c>
      <c r="BV703" s="74" t="s">
        <v>4101</v>
      </c>
      <c r="BW703" s="74" t="s">
        <v>3909</v>
      </c>
      <c r="BX703" s="74"/>
      <c r="BY703" s="334" t="s">
        <v>6391</v>
      </c>
      <c r="BZ703" s="364" t="s">
        <v>7390</v>
      </c>
      <c r="CA703" s="337" t="s">
        <v>6394</v>
      </c>
      <c r="CB703" s="364" t="s">
        <v>7391</v>
      </c>
      <c r="CC703" s="86" t="str">
        <f t="shared" si="227"/>
        <v>MR707 Bead Grip, 18x8.5, +38mm Offset, 5x4.5, 73mm Centerbore, Matte Black</v>
      </c>
      <c r="CD703" s="74" t="s">
        <v>3719</v>
      </c>
      <c r="CE703" s="74" t="s">
        <v>3720</v>
      </c>
      <c r="CF703" s="74" t="str">
        <f t="shared" si="230"/>
        <v>TRAIL (7XX)</v>
      </c>
    </row>
    <row r="704" spans="1:84" s="36" customFormat="1" ht="15" customHeight="1">
      <c r="A704" s="22">
        <f t="shared" ref="A704" si="236">ROW(B704)-2</f>
        <v>702</v>
      </c>
      <c r="B704" s="13" t="s">
        <v>84</v>
      </c>
      <c r="C704" s="97" t="s">
        <v>1247</v>
      </c>
      <c r="D704" s="75" t="s">
        <v>5489</v>
      </c>
      <c r="E704" s="84" t="str">
        <f>CONCATENATE(LEFT(D704,5),VLOOKUP(CONCATENATE(O704,"x",P704),'WHEEL PART NUMBER GUIDE'!$B$9:$C$51,2,FALSE),VLOOKUP(CONCATENATE(Q704, W704), 'WHEEL PART NUMBER GUIDE'!$Q$6:$R$98, 2, FALSE),VLOOKUP(Z704,'WHEEL PART NUMBER GUIDE'!$J$8:$K$54,2, FALSE),IF(V704="N/A",IF(ABS(T704)&lt;10,"0"&amp;ABS(T704),ABS(T704)),CONCATENATE(LEFT(V704,1),RIGHT(V704,1))), G704, H704)</f>
        <v>MR70788552538</v>
      </c>
      <c r="F704" s="84" t="str">
        <f t="shared" ref="F704" si="237">E704</f>
        <v>MR70788552538</v>
      </c>
      <c r="G704" s="83"/>
      <c r="H704" s="83"/>
      <c r="I704" s="72" t="s">
        <v>10485</v>
      </c>
      <c r="J704" s="306">
        <v>45974</v>
      </c>
      <c r="K704" s="78" t="s">
        <v>1230</v>
      </c>
      <c r="L704" s="328">
        <v>366</v>
      </c>
      <c r="M704" s="85">
        <f t="shared" si="235"/>
        <v>366</v>
      </c>
      <c r="N704" s="630"/>
      <c r="O704" s="75">
        <v>18</v>
      </c>
      <c r="P704" s="76">
        <v>8.5</v>
      </c>
      <c r="Q704" s="92" t="str">
        <f t="shared" ref="Q704" si="238">CONCATENATE(R704,"x",S704)</f>
        <v>5x120</v>
      </c>
      <c r="R704" s="75">
        <v>5</v>
      </c>
      <c r="S704" s="75">
        <v>120</v>
      </c>
      <c r="T704" s="75">
        <v>38</v>
      </c>
      <c r="U704" s="77">
        <v>6.2</v>
      </c>
      <c r="V704" s="95" t="s">
        <v>85</v>
      </c>
      <c r="W704" s="68">
        <v>64.25</v>
      </c>
      <c r="X704" s="39">
        <v>22.7</v>
      </c>
      <c r="Y704" s="47">
        <v>1850</v>
      </c>
      <c r="Z704" s="43" t="s">
        <v>2165</v>
      </c>
      <c r="AA704" s="72" t="s">
        <v>2845</v>
      </c>
      <c r="AB704" s="47" t="str">
        <f t="shared" ref="AB704" si="239">_xlfn.CONCAT(O704,"x",P704,","," ",Q704,","," ",T704," ","OS",","," ",Y704," lbs")</f>
        <v>18x8.5, 5x120, 38 OS, 1850 lbs</v>
      </c>
      <c r="AC704" s="74" t="s">
        <v>3939</v>
      </c>
      <c r="AD704" s="46" t="str">
        <f>IF(AC704="N/A","None",VLOOKUP(AC704,ACCESSORIES!F:N,9,FALSE))</f>
        <v>Snap In</v>
      </c>
      <c r="AE704" s="82">
        <f>_xlfn.IFNA(VLOOKUP(AC704,ACCESSORIES!F:J,5,FALSE),"N/A")</f>
        <v>22</v>
      </c>
      <c r="AF704" s="14" t="s">
        <v>85</v>
      </c>
      <c r="AG704" s="14" t="s">
        <v>85</v>
      </c>
      <c r="AH704" s="13" t="s">
        <v>85</v>
      </c>
      <c r="AI704" s="14" t="s">
        <v>85</v>
      </c>
      <c r="AJ704" s="9" t="str">
        <f>_xlfn.IFNA(VLOOKUP(AI704,ACCESSORIES!F:J,5,FALSE),"N/A")</f>
        <v>N/A</v>
      </c>
      <c r="AK704" s="92" t="s">
        <v>236</v>
      </c>
      <c r="AL704" s="75" t="s">
        <v>85</v>
      </c>
      <c r="AM704" s="38" t="str">
        <f>_xlfn.IFNA(VLOOKUP(AL704,ACCESSORIES!F:J,5,FALSE),"N/A")</f>
        <v>N/A</v>
      </c>
      <c r="AN704" s="75" t="s">
        <v>85</v>
      </c>
      <c r="AO704" s="75">
        <v>16.2</v>
      </c>
      <c r="AP704" s="75">
        <v>60</v>
      </c>
      <c r="AQ704" s="75">
        <v>160</v>
      </c>
      <c r="AR704" s="34">
        <v>12</v>
      </c>
      <c r="AS704" s="34">
        <v>22</v>
      </c>
      <c r="AT704" s="25">
        <v>40</v>
      </c>
      <c r="AU704" s="34">
        <v>50</v>
      </c>
      <c r="AV704" s="25">
        <v>219</v>
      </c>
      <c r="AW704" s="67">
        <v>214</v>
      </c>
      <c r="AX704" s="384">
        <v>60</v>
      </c>
      <c r="AY704" s="382">
        <v>24.84</v>
      </c>
      <c r="AZ704" s="382">
        <v>33.409999999999997</v>
      </c>
      <c r="BA704" s="49">
        <v>0</v>
      </c>
      <c r="BB704" s="48">
        <f t="shared" ref="BB704" si="240">ROUND(CONVERT(BA704,"mm","in"),2)</f>
        <v>0</v>
      </c>
      <c r="BC704" s="13" t="s">
        <v>85</v>
      </c>
      <c r="BD704" s="412" t="str">
        <f>_xlfn.IFNA(VLOOKUP(BC704,ACCESSORIES!F:J,5,FALSE),"N/A")</f>
        <v>N/A</v>
      </c>
      <c r="BE704" s="13" t="s">
        <v>85</v>
      </c>
      <c r="BF704" s="412" t="str">
        <f>_xlfn.IFNA(VLOOKUP(BE704,ACCESSORIES!F:J,5,FALSE),"N/A")</f>
        <v>N/A</v>
      </c>
      <c r="BG704" s="70">
        <v>29</v>
      </c>
      <c r="BH704" s="50">
        <v>21.141732283464599</v>
      </c>
      <c r="BI704" s="50">
        <v>21.141732283464599</v>
      </c>
      <c r="BJ704" s="50">
        <v>11.4</v>
      </c>
      <c r="BK704" s="357">
        <f t="shared" ref="BK704" si="241">SUM(((BH704*25.4)*(BI704*25.4)*(BJ704*25.4))/1000000000)</f>
        <v>8.3500127640000255E-2</v>
      </c>
      <c r="BL704" s="14">
        <v>36</v>
      </c>
      <c r="BM704" s="107" t="s">
        <v>3771</v>
      </c>
      <c r="BN704" s="46" t="s">
        <v>3891</v>
      </c>
      <c r="BO704" s="74" t="s">
        <v>4730</v>
      </c>
      <c r="BP704" s="74" t="s">
        <v>3907</v>
      </c>
      <c r="BQ704" s="74" t="s">
        <v>5161</v>
      </c>
      <c r="BR704" s="74" t="s">
        <v>2734</v>
      </c>
      <c r="BS704" s="74" t="s">
        <v>5619</v>
      </c>
      <c r="BT704" s="74" t="s">
        <v>5126</v>
      </c>
      <c r="BU704" s="74" t="s">
        <v>5620</v>
      </c>
      <c r="BV704" s="74" t="s">
        <v>4101</v>
      </c>
      <c r="BW704" s="74" t="s">
        <v>3909</v>
      </c>
      <c r="BX704" s="74"/>
      <c r="BY704" s="334" t="s">
        <v>6391</v>
      </c>
      <c r="BZ704" s="364" t="s">
        <v>7390</v>
      </c>
      <c r="CA704" s="337" t="s">
        <v>6394</v>
      </c>
      <c r="CB704" s="364" t="s">
        <v>7391</v>
      </c>
      <c r="CC704" s="86" t="str">
        <f t="shared" ref="CC704" si="242">CONCATENATE(IF(K704="Closeout","CLOSEOUT - ",""),D704,", ",O704,"x",P704,", ",IF(V704="N/A","",CONCATENATE(V704,"/")),IF(T704&gt;0,CONCATENATE("+",T704),T704),"mm Offset, ",Q704,", ",W704,"mm Centerbore, ",PROPER(Z704),IF(H704="R",", Race Drilled",""),"",IF(BE704="N/A","",CONCATENATE(", w/ ",BE704)))</f>
        <v>MR707 Bead Grip, 18x8.5, +38mm Offset, 5x120, 64.25mm Centerbore, Matte Black</v>
      </c>
      <c r="CD704" s="74" t="s">
        <v>3719</v>
      </c>
      <c r="CE704" s="74" t="s">
        <v>3720</v>
      </c>
      <c r="CF704" s="74" t="str">
        <f t="shared" ref="CF704" si="243">C704</f>
        <v>TRAIL (7XX)</v>
      </c>
    </row>
    <row r="705" spans="1:84" s="36" customFormat="1" ht="15" customHeight="1">
      <c r="A705" s="22">
        <f t="shared" ref="A705" si="244">ROW(B705)-2</f>
        <v>703</v>
      </c>
      <c r="B705" s="13" t="s">
        <v>84</v>
      </c>
      <c r="C705" s="97" t="s">
        <v>1247</v>
      </c>
      <c r="D705" s="75" t="s">
        <v>5489</v>
      </c>
      <c r="E705" s="84" t="str">
        <f>CONCATENATE(LEFT(D705,5),VLOOKUP(CONCATENATE(O705,"x",P705),'WHEEL PART NUMBER GUIDE'!$B$9:$C$51,2,FALSE),VLOOKUP(CONCATENATE(Q705, W705), 'WHEEL PART NUMBER GUIDE'!$Q$6:$R$98, 2, FALSE),VLOOKUP(Z705,'WHEEL PART NUMBER GUIDE'!$J$8:$K$54,2, FALSE),IF(V705="N/A",IF(ABS(T705)&lt;10,"0"&amp;ABS(T705),ABS(T705)),CONCATENATE(LEFT(V705,1),RIGHT(V705,1))), G705, H705)</f>
        <v>MR70789058525</v>
      </c>
      <c r="F705" s="84" t="str">
        <f t="shared" ref="F705" si="245">E705</f>
        <v>MR70789058525</v>
      </c>
      <c r="G705" s="83"/>
      <c r="H705" s="83"/>
      <c r="I705" s="72" t="s">
        <v>5453</v>
      </c>
      <c r="J705" s="306">
        <v>44518.655590277776</v>
      </c>
      <c r="K705" s="78" t="s">
        <v>1230</v>
      </c>
      <c r="L705" s="328">
        <v>429</v>
      </c>
      <c r="M705" s="85">
        <f t="shared" si="235"/>
        <v>429</v>
      </c>
      <c r="N705" s="630"/>
      <c r="O705" s="75">
        <v>18</v>
      </c>
      <c r="P705" s="8">
        <v>9</v>
      </c>
      <c r="Q705" s="92" t="str">
        <f t="shared" ref="Q705" si="246">CONCATENATE(R705,"x",S705)</f>
        <v>5x150</v>
      </c>
      <c r="R705" s="75">
        <v>5</v>
      </c>
      <c r="S705" s="75">
        <v>150</v>
      </c>
      <c r="T705" s="75">
        <v>25</v>
      </c>
      <c r="U705" s="77">
        <v>6</v>
      </c>
      <c r="V705" s="95" t="s">
        <v>85</v>
      </c>
      <c r="W705" s="68">
        <v>110.5</v>
      </c>
      <c r="X705" s="39">
        <v>30.056355077871643</v>
      </c>
      <c r="Y705" s="47">
        <v>2650</v>
      </c>
      <c r="Z705" s="43" t="s">
        <v>2165</v>
      </c>
      <c r="AA705" s="72" t="s">
        <v>2845</v>
      </c>
      <c r="AB705" s="47" t="str">
        <f t="shared" ref="AB705" si="247">_xlfn.CONCAT(O705,"x",P705,","," ",Q705,","," ",T705," ","OS",","," ",Y705," lbs")</f>
        <v>18x9, 5x150, 25 OS, 2650 lbs</v>
      </c>
      <c r="AC705" s="74" t="s">
        <v>3941</v>
      </c>
      <c r="AD705" s="46" t="str">
        <f>IF(AC705="N/A","None",VLOOKUP(AC705,ACCESSORIES!F:N,9,FALSE))</f>
        <v>Snap In</v>
      </c>
      <c r="AE705" s="82">
        <f>_xlfn.IFNA(VLOOKUP(AC705,ACCESSORIES!F:J,5,FALSE),"N/A")</f>
        <v>22</v>
      </c>
      <c r="AF705" s="14" t="s">
        <v>85</v>
      </c>
      <c r="AG705" s="14" t="s">
        <v>85</v>
      </c>
      <c r="AH705" s="13" t="s">
        <v>85</v>
      </c>
      <c r="AI705" s="14" t="s">
        <v>85</v>
      </c>
      <c r="AJ705" s="9" t="str">
        <f>_xlfn.IFNA(VLOOKUP(AI705,ACCESSORIES!F:J,5,FALSE),"N/A")</f>
        <v>N/A</v>
      </c>
      <c r="AK705" s="92" t="s">
        <v>236</v>
      </c>
      <c r="AL705" s="75" t="s">
        <v>85</v>
      </c>
      <c r="AM705" s="38" t="str">
        <f>_xlfn.IFNA(VLOOKUP(AL705,ACCESSORIES!F:J,5,FALSE),"N/A")</f>
        <v>N/A</v>
      </c>
      <c r="AN705" s="75" t="s">
        <v>85</v>
      </c>
      <c r="AO705" s="75">
        <v>16.2</v>
      </c>
      <c r="AP705" s="75">
        <v>60</v>
      </c>
      <c r="AQ705" s="75">
        <v>180</v>
      </c>
      <c r="AR705" s="34">
        <v>0</v>
      </c>
      <c r="AS705" s="34">
        <v>11.9</v>
      </c>
      <c r="AT705" s="25">
        <v>35.700000000000003</v>
      </c>
      <c r="AU705" s="34">
        <v>56.9</v>
      </c>
      <c r="AV705" s="25">
        <v>222</v>
      </c>
      <c r="AW705" s="67">
        <v>209.9</v>
      </c>
      <c r="AX705" s="384">
        <v>102.56</v>
      </c>
      <c r="AY705" s="382">
        <v>35.42</v>
      </c>
      <c r="AZ705" s="382">
        <v>43.51</v>
      </c>
      <c r="BA705" s="49">
        <v>0</v>
      </c>
      <c r="BB705" s="48">
        <f t="shared" ref="BB705" si="248">ROUND(CONVERT(BA705,"mm","in"),2)</f>
        <v>0</v>
      </c>
      <c r="BC705" s="13" t="s">
        <v>85</v>
      </c>
      <c r="BD705" s="412" t="str">
        <f>_xlfn.IFNA(VLOOKUP(BC705,ACCESSORIES!F:J,5,FALSE),"N/A")</f>
        <v>N/A</v>
      </c>
      <c r="BE705" s="13" t="s">
        <v>85</v>
      </c>
      <c r="BF705" s="412" t="str">
        <f>_xlfn.IFNA(VLOOKUP(BE705,ACCESSORIES!F:J,5,FALSE),"N/A")</f>
        <v>N/A</v>
      </c>
      <c r="BG705" s="70">
        <v>36</v>
      </c>
      <c r="BH705" s="50">
        <v>21.141732283464599</v>
      </c>
      <c r="BI705" s="50">
        <v>21.141732283464599</v>
      </c>
      <c r="BJ705" s="50">
        <v>11.929133858267701</v>
      </c>
      <c r="BK705" s="357">
        <f t="shared" ref="BK705" si="249">SUM(((BH705*25.4)*(BI705*25.4)*(BJ705*25.4))/1000000000)</f>
        <v>8.7375807000000152E-2</v>
      </c>
      <c r="BL705" s="14">
        <v>36</v>
      </c>
      <c r="BM705" s="107" t="s">
        <v>3771</v>
      </c>
      <c r="BN705" s="46" t="s">
        <v>3891</v>
      </c>
      <c r="BO705" s="74" t="s">
        <v>4730</v>
      </c>
      <c r="BP705" s="74" t="s">
        <v>3907</v>
      </c>
      <c r="BQ705" s="74" t="s">
        <v>5161</v>
      </c>
      <c r="BR705" s="74" t="s">
        <v>2734</v>
      </c>
      <c r="BS705" s="74" t="s">
        <v>5619</v>
      </c>
      <c r="BT705" s="74" t="s">
        <v>5126</v>
      </c>
      <c r="BU705" s="74" t="s">
        <v>5620</v>
      </c>
      <c r="BV705" s="74" t="s">
        <v>4101</v>
      </c>
      <c r="BW705" s="74" t="s">
        <v>3909</v>
      </c>
      <c r="BX705" s="74"/>
      <c r="BY705" s="334" t="s">
        <v>6391</v>
      </c>
      <c r="BZ705" s="364" t="s">
        <v>7390</v>
      </c>
      <c r="CA705" s="337" t="s">
        <v>6394</v>
      </c>
      <c r="CB705" s="364" t="s">
        <v>7391</v>
      </c>
      <c r="CC705" s="86" t="str">
        <f t="shared" ref="CC705" si="250">CONCATENATE(IF(K705="Closeout","CLOSEOUT - ",""),D705,", ",O705,"x",P705,", ",IF(V705="N/A","",CONCATENATE(V705,"/")),IF(T705&gt;0,CONCATENATE("+",T705),T705),"mm Offset, ",Q705,", ",W705,"mm Centerbore, ",PROPER(Z705),IF(H705="R",", Race Drilled",""),"",IF(BE705="N/A","",CONCATENATE(", w/ ",BE705)))</f>
        <v>MR707 Bead Grip, 18x9, +25mm Offset, 5x150, 110.5mm Centerbore, Matte Black</v>
      </c>
      <c r="CD705" s="74" t="s">
        <v>3719</v>
      </c>
      <c r="CE705" s="74" t="s">
        <v>3720</v>
      </c>
      <c r="CF705" s="74" t="str">
        <f t="shared" ref="CF705" si="251">C705</f>
        <v>TRAIL (7XX)</v>
      </c>
    </row>
    <row r="706" spans="1:84" s="36" customFormat="1" ht="15" customHeight="1">
      <c r="A706" s="22">
        <f t="shared" si="231"/>
        <v>704</v>
      </c>
      <c r="B706" s="13" t="s">
        <v>84</v>
      </c>
      <c r="C706" s="97" t="s">
        <v>1247</v>
      </c>
      <c r="D706" s="75" t="s">
        <v>5489</v>
      </c>
      <c r="E706" s="84" t="str">
        <f>CONCATENATE(LEFT(D706,5),VLOOKUP(CONCATENATE(O706,"x",P706),'WHEEL PART NUMBER GUIDE'!$B$9:$C$51,2,FALSE),VLOOKUP(CONCATENATE(Q706, W706), 'WHEEL PART NUMBER GUIDE'!$Q$6:$R$98, 2, FALSE),VLOOKUP(Z706,'WHEEL PART NUMBER GUIDE'!$J$8:$K$54,2, FALSE),IF(V706="N/A",IF(ABS(T706)&lt;10,"0"&amp;ABS(T706),ABS(T706)),CONCATENATE(LEFT(V706,1),RIGHT(V706,1))), G706, H706)</f>
        <v>MR70789016518</v>
      </c>
      <c r="F706" s="84" t="str">
        <f t="shared" si="229"/>
        <v>MR70789016518</v>
      </c>
      <c r="G706" s="83"/>
      <c r="H706" s="83"/>
      <c r="I706" s="72" t="s">
        <v>5455</v>
      </c>
      <c r="J706" s="306">
        <v>44518.655590277776</v>
      </c>
      <c r="K706" s="78" t="s">
        <v>1230</v>
      </c>
      <c r="L706" s="328">
        <v>429</v>
      </c>
      <c r="M706" s="85">
        <f t="shared" si="235"/>
        <v>429</v>
      </c>
      <c r="N706" s="630"/>
      <c r="O706" s="75">
        <v>18</v>
      </c>
      <c r="P706" s="8">
        <v>9</v>
      </c>
      <c r="Q706" s="92" t="str">
        <f t="shared" si="232"/>
        <v>6x135</v>
      </c>
      <c r="R706" s="75">
        <v>6</v>
      </c>
      <c r="S706" s="75">
        <v>135</v>
      </c>
      <c r="T706" s="75">
        <v>18</v>
      </c>
      <c r="U706" s="77">
        <v>5.7</v>
      </c>
      <c r="V706" s="95" t="s">
        <v>85</v>
      </c>
      <c r="W706" s="68">
        <v>87</v>
      </c>
      <c r="X706" s="39">
        <v>30.79</v>
      </c>
      <c r="Y706" s="47">
        <v>2650</v>
      </c>
      <c r="Z706" s="43" t="s">
        <v>2165</v>
      </c>
      <c r="AA706" s="72" t="s">
        <v>2845</v>
      </c>
      <c r="AB706" s="47" t="str">
        <f t="shared" si="228"/>
        <v>18x9, 6x135, 18 OS, 2650 lbs</v>
      </c>
      <c r="AC706" s="74" t="s">
        <v>3940</v>
      </c>
      <c r="AD706" s="46" t="str">
        <f>IF(AC706="N/A","None",VLOOKUP(AC706,ACCESSORIES!F:N,9,FALSE))</f>
        <v>Snap In</v>
      </c>
      <c r="AE706" s="82">
        <f>_xlfn.IFNA(VLOOKUP(AC706,ACCESSORIES!F:J,5,FALSE),"N/A")</f>
        <v>22</v>
      </c>
      <c r="AF706" s="14" t="s">
        <v>85</v>
      </c>
      <c r="AG706" s="14" t="s">
        <v>85</v>
      </c>
      <c r="AH706" s="13" t="s">
        <v>85</v>
      </c>
      <c r="AI706" s="14" t="s">
        <v>85</v>
      </c>
      <c r="AJ706" s="9" t="str">
        <f>_xlfn.IFNA(VLOOKUP(AI706,ACCESSORIES!F:J,5,FALSE),"N/A")</f>
        <v>N/A</v>
      </c>
      <c r="AK706" s="92" t="s">
        <v>236</v>
      </c>
      <c r="AL706" s="75" t="s">
        <v>85</v>
      </c>
      <c r="AM706" s="38" t="str">
        <f>_xlfn.IFNA(VLOOKUP(AL706,ACCESSORIES!F:J,5,FALSE),"N/A")</f>
        <v>N/A</v>
      </c>
      <c r="AN706" s="75" t="s">
        <v>85</v>
      </c>
      <c r="AO706" s="75">
        <v>16.2</v>
      </c>
      <c r="AP706" s="75">
        <v>60</v>
      </c>
      <c r="AQ706" s="75">
        <v>175</v>
      </c>
      <c r="AR706" s="34">
        <v>3.8</v>
      </c>
      <c r="AS706" s="34">
        <v>15</v>
      </c>
      <c r="AT706" s="25">
        <v>39</v>
      </c>
      <c r="AU706" s="34">
        <v>63</v>
      </c>
      <c r="AV706" s="25">
        <v>222</v>
      </c>
      <c r="AW706" s="67">
        <v>213.9</v>
      </c>
      <c r="AX706" s="384">
        <v>82.6</v>
      </c>
      <c r="AY706" s="382">
        <v>36.44</v>
      </c>
      <c r="AZ706" s="382">
        <v>42.76</v>
      </c>
      <c r="BA706" s="49">
        <v>0</v>
      </c>
      <c r="BB706" s="48">
        <f t="shared" si="233"/>
        <v>0</v>
      </c>
      <c r="BC706" s="13" t="s">
        <v>85</v>
      </c>
      <c r="BD706" s="412" t="str">
        <f>_xlfn.IFNA(VLOOKUP(BC706,ACCESSORIES!F:J,5,FALSE),"N/A")</f>
        <v>N/A</v>
      </c>
      <c r="BE706" s="13" t="s">
        <v>85</v>
      </c>
      <c r="BF706" s="412" t="str">
        <f>_xlfn.IFNA(VLOOKUP(BE706,ACCESSORIES!F:J,5,FALSE),"N/A")</f>
        <v>N/A</v>
      </c>
      <c r="BG706" s="70">
        <v>36</v>
      </c>
      <c r="BH706" s="50">
        <v>21.141732283464599</v>
      </c>
      <c r="BI706" s="50">
        <v>21.141732283464599</v>
      </c>
      <c r="BJ706" s="50">
        <v>11.929133858267701</v>
      </c>
      <c r="BK706" s="357">
        <f t="shared" si="234"/>
        <v>8.7375807000000152E-2</v>
      </c>
      <c r="BL706" s="14">
        <v>36</v>
      </c>
      <c r="BM706" s="107" t="s">
        <v>3771</v>
      </c>
      <c r="BN706" s="46" t="s">
        <v>3891</v>
      </c>
      <c r="BO706" s="74" t="s">
        <v>4730</v>
      </c>
      <c r="BP706" s="74" t="s">
        <v>3907</v>
      </c>
      <c r="BQ706" s="74" t="s">
        <v>5161</v>
      </c>
      <c r="BR706" s="74" t="s">
        <v>2734</v>
      </c>
      <c r="BS706" s="74" t="s">
        <v>5619</v>
      </c>
      <c r="BT706" s="74" t="s">
        <v>5126</v>
      </c>
      <c r="BU706" s="74" t="s">
        <v>5620</v>
      </c>
      <c r="BV706" s="74" t="s">
        <v>4101</v>
      </c>
      <c r="BW706" s="74" t="s">
        <v>3909</v>
      </c>
      <c r="BX706" s="74"/>
      <c r="BY706" s="334" t="s">
        <v>8382</v>
      </c>
      <c r="BZ706" s="364" t="s">
        <v>8383</v>
      </c>
      <c r="CA706" s="337" t="s">
        <v>8384</v>
      </c>
      <c r="CB706" s="364" t="s">
        <v>8385</v>
      </c>
      <c r="CC706" s="86" t="str">
        <f t="shared" si="227"/>
        <v>MR707 Bead Grip, 18x9, +18mm Offset, 6x135, 87mm Centerbore, Matte Black</v>
      </c>
      <c r="CD706" s="74" t="s">
        <v>3719</v>
      </c>
      <c r="CE706" s="74" t="s">
        <v>3720</v>
      </c>
      <c r="CF706" s="74" t="str">
        <f t="shared" si="230"/>
        <v>TRAIL (7XX)</v>
      </c>
    </row>
    <row r="707" spans="1:84" s="36" customFormat="1" ht="15" customHeight="1">
      <c r="A707" s="22">
        <f t="shared" si="231"/>
        <v>705</v>
      </c>
      <c r="B707" s="13" t="s">
        <v>84</v>
      </c>
      <c r="C707" s="97" t="s">
        <v>1247</v>
      </c>
      <c r="D707" s="75" t="s">
        <v>5489</v>
      </c>
      <c r="E707" s="84" t="str">
        <f>CONCATENATE(LEFT(D707,5),VLOOKUP(CONCATENATE(O707,"x",P707),'WHEEL PART NUMBER GUIDE'!$B$9:$C$51,2,FALSE),VLOOKUP(CONCATENATE(Q707, W707), 'WHEEL PART NUMBER GUIDE'!$Q$6:$R$98, 2, FALSE),VLOOKUP(Z707,'WHEEL PART NUMBER GUIDE'!$J$8:$K$54,2, FALSE),IF(V707="N/A",IF(ABS(T707)&lt;10,"0"&amp;ABS(T707),ABS(T707)),CONCATENATE(LEFT(V707,1),RIGHT(V707,1))), G707, H707)</f>
        <v>MR70789060518</v>
      </c>
      <c r="F707" s="84" t="str">
        <f t="shared" si="229"/>
        <v>MR70789060518</v>
      </c>
      <c r="G707" s="83"/>
      <c r="H707" s="83"/>
      <c r="I707" s="72" t="s">
        <v>5457</v>
      </c>
      <c r="J707" s="306">
        <v>44518.655590277776</v>
      </c>
      <c r="K707" s="78" t="s">
        <v>1230</v>
      </c>
      <c r="L707" s="328">
        <v>429</v>
      </c>
      <c r="M707" s="85">
        <f t="shared" si="235"/>
        <v>429</v>
      </c>
      <c r="N707" s="630"/>
      <c r="O707" s="75">
        <v>18</v>
      </c>
      <c r="P707" s="8">
        <v>9</v>
      </c>
      <c r="Q707" s="92" t="str">
        <f t="shared" si="232"/>
        <v>6x5.5</v>
      </c>
      <c r="R707" s="75">
        <v>6</v>
      </c>
      <c r="S707" s="75">
        <v>5.5</v>
      </c>
      <c r="T707" s="75">
        <v>18</v>
      </c>
      <c r="U707" s="77">
        <v>5.7</v>
      </c>
      <c r="V707" s="95" t="s">
        <v>85</v>
      </c>
      <c r="W707" s="68">
        <v>106.25</v>
      </c>
      <c r="X707" s="39">
        <v>31.01</v>
      </c>
      <c r="Y707" s="47">
        <v>2650</v>
      </c>
      <c r="Z707" s="43" t="s">
        <v>2165</v>
      </c>
      <c r="AA707" s="72" t="s">
        <v>2845</v>
      </c>
      <c r="AB707" s="47" t="str">
        <f t="shared" si="228"/>
        <v>18x9, 6x5.5, 18 OS, 2650 lbs</v>
      </c>
      <c r="AC707" s="74" t="s">
        <v>3941</v>
      </c>
      <c r="AD707" s="46" t="str">
        <f>IF(AC707="N/A","None",VLOOKUP(AC707,ACCESSORIES!F:N,9,FALSE))</f>
        <v>Snap In</v>
      </c>
      <c r="AE707" s="82">
        <f>_xlfn.IFNA(VLOOKUP(AC707,ACCESSORIES!F:J,5,FALSE),"N/A")</f>
        <v>22</v>
      </c>
      <c r="AF707" s="14" t="s">
        <v>85</v>
      </c>
      <c r="AG707" s="14" t="s">
        <v>85</v>
      </c>
      <c r="AH707" s="13" t="s">
        <v>85</v>
      </c>
      <c r="AI707" s="14" t="s">
        <v>85</v>
      </c>
      <c r="AJ707" s="9" t="str">
        <f>_xlfn.IFNA(VLOOKUP(AI707,ACCESSORIES!F:J,5,FALSE),"N/A")</f>
        <v>N/A</v>
      </c>
      <c r="AK707" s="92" t="s">
        <v>236</v>
      </c>
      <c r="AL707" s="75" t="s">
        <v>1649</v>
      </c>
      <c r="AM707" s="38">
        <f>_xlfn.IFNA(VLOOKUP(AL707,ACCESSORIES!F:J,5,FALSE),"N/A")</f>
        <v>2.75</v>
      </c>
      <c r="AN707" s="3">
        <v>78.3</v>
      </c>
      <c r="AO707" s="75">
        <v>16.2</v>
      </c>
      <c r="AP707" s="75">
        <v>60</v>
      </c>
      <c r="AQ707" s="75">
        <v>175</v>
      </c>
      <c r="AR707" s="34">
        <v>2.9</v>
      </c>
      <c r="AS707" s="34">
        <v>14.8</v>
      </c>
      <c r="AT707" s="25">
        <v>38.700000000000003</v>
      </c>
      <c r="AU707" s="34">
        <v>63.7</v>
      </c>
      <c r="AV707" s="25">
        <v>222</v>
      </c>
      <c r="AW707" s="67">
        <v>213</v>
      </c>
      <c r="AX707" s="384">
        <v>103.35</v>
      </c>
      <c r="AY707" s="382">
        <v>35.99</v>
      </c>
      <c r="AZ707" s="382">
        <v>42.6</v>
      </c>
      <c r="BA707" s="49">
        <v>0</v>
      </c>
      <c r="BB707" s="48">
        <f t="shared" si="233"/>
        <v>0</v>
      </c>
      <c r="BC707" s="13" t="s">
        <v>85</v>
      </c>
      <c r="BD707" s="412" t="str">
        <f>_xlfn.IFNA(VLOOKUP(BC707,ACCESSORIES!F:J,5,FALSE),"N/A")</f>
        <v>N/A</v>
      </c>
      <c r="BE707" s="13" t="s">
        <v>85</v>
      </c>
      <c r="BF707" s="412" t="str">
        <f>_xlfn.IFNA(VLOOKUP(BE707,ACCESSORIES!F:J,5,FALSE),"N/A")</f>
        <v>N/A</v>
      </c>
      <c r="BG707" s="70">
        <v>36</v>
      </c>
      <c r="BH707" s="50">
        <v>21.141732283464599</v>
      </c>
      <c r="BI707" s="50">
        <v>21.141732283464599</v>
      </c>
      <c r="BJ707" s="50">
        <v>11.929133858267701</v>
      </c>
      <c r="BK707" s="357">
        <f t="shared" si="234"/>
        <v>8.7375807000000152E-2</v>
      </c>
      <c r="BL707" s="14">
        <v>36</v>
      </c>
      <c r="BM707" s="107" t="s">
        <v>3771</v>
      </c>
      <c r="BN707" s="46" t="s">
        <v>3891</v>
      </c>
      <c r="BO707" s="74" t="s">
        <v>4730</v>
      </c>
      <c r="BP707" s="74" t="s">
        <v>3907</v>
      </c>
      <c r="BQ707" s="74" t="s">
        <v>5161</v>
      </c>
      <c r="BR707" s="74" t="s">
        <v>2734</v>
      </c>
      <c r="BS707" s="74" t="s">
        <v>5619</v>
      </c>
      <c r="BT707" s="74" t="s">
        <v>5126</v>
      </c>
      <c r="BU707" s="74" t="s">
        <v>5620</v>
      </c>
      <c r="BV707" s="74" t="s">
        <v>4101</v>
      </c>
      <c r="BW707" s="74" t="s">
        <v>3909</v>
      </c>
      <c r="BX707" s="74"/>
      <c r="BY707" s="334" t="s">
        <v>8382</v>
      </c>
      <c r="BZ707" s="364" t="s">
        <v>8383</v>
      </c>
      <c r="CA707" s="337" t="s">
        <v>8384</v>
      </c>
      <c r="CB707" s="364" t="s">
        <v>8385</v>
      </c>
      <c r="CC707" s="86" t="str">
        <f t="shared" si="227"/>
        <v>MR707 Bead Grip, 18x9, +18mm Offset, 6x5.5, 106.25mm Centerbore, Matte Black</v>
      </c>
      <c r="CD707" s="74" t="s">
        <v>3719</v>
      </c>
      <c r="CE707" s="74" t="s">
        <v>3720</v>
      </c>
      <c r="CF707" s="74" t="str">
        <f t="shared" si="230"/>
        <v>TRAIL (7XX)</v>
      </c>
    </row>
    <row r="708" spans="1:84" s="36" customFormat="1" ht="15" customHeight="1">
      <c r="A708" s="22">
        <f t="shared" si="231"/>
        <v>706</v>
      </c>
      <c r="B708" s="13" t="s">
        <v>84</v>
      </c>
      <c r="C708" s="97" t="s">
        <v>1247</v>
      </c>
      <c r="D708" s="75" t="s">
        <v>5489</v>
      </c>
      <c r="E708" s="84" t="str">
        <f>CONCATENATE(LEFT(D708,5),VLOOKUP(CONCATENATE(O708,"x",P708),'WHEEL PART NUMBER GUIDE'!$B$9:$C$51,2,FALSE),VLOOKUP(CONCATENATE(Q708, W708), 'WHEEL PART NUMBER GUIDE'!$Q$6:$R$98, 2, FALSE),VLOOKUP(Z708,'WHEEL PART NUMBER GUIDE'!$J$8:$K$54,2, FALSE),IF(V708="N/A",IF(ABS(T708)&lt;10,"0"&amp;ABS(T708),ABS(T708)),CONCATENATE(LEFT(V708,1),RIGHT(V708,1))), G708, H708)</f>
        <v>MR70789060500</v>
      </c>
      <c r="F708" s="84" t="str">
        <f t="shared" si="229"/>
        <v>MR70789060500</v>
      </c>
      <c r="G708" s="83"/>
      <c r="H708" s="83"/>
      <c r="I708" s="72" t="s">
        <v>5459</v>
      </c>
      <c r="J708" s="306">
        <v>44518.655590277776</v>
      </c>
      <c r="K708" s="78" t="s">
        <v>1230</v>
      </c>
      <c r="L708" s="328">
        <v>429</v>
      </c>
      <c r="M708" s="85">
        <f t="shared" si="235"/>
        <v>429</v>
      </c>
      <c r="N708" s="630"/>
      <c r="O708" s="75">
        <v>18</v>
      </c>
      <c r="P708" s="8">
        <v>9</v>
      </c>
      <c r="Q708" s="92" t="str">
        <f t="shared" si="232"/>
        <v>6x5.5</v>
      </c>
      <c r="R708" s="75">
        <v>6</v>
      </c>
      <c r="S708" s="75">
        <v>5.5</v>
      </c>
      <c r="T708" s="75">
        <v>0</v>
      </c>
      <c r="U708" s="77">
        <v>5</v>
      </c>
      <c r="V708" s="95" t="s">
        <v>85</v>
      </c>
      <c r="W708" s="68">
        <v>106.25</v>
      </c>
      <c r="X708" s="39">
        <v>31.78</v>
      </c>
      <c r="Y708" s="47">
        <v>2650</v>
      </c>
      <c r="Z708" s="43" t="s">
        <v>2165</v>
      </c>
      <c r="AA708" s="72" t="s">
        <v>2845</v>
      </c>
      <c r="AB708" s="47" t="str">
        <f t="shared" si="228"/>
        <v>18x9, 6x5.5, 0 OS, 2650 lbs</v>
      </c>
      <c r="AC708" s="74" t="s">
        <v>3941</v>
      </c>
      <c r="AD708" s="46" t="str">
        <f>IF(AC708="N/A","None",VLOOKUP(AC708,ACCESSORIES!F:N,9,FALSE))</f>
        <v>Snap In</v>
      </c>
      <c r="AE708" s="82">
        <f>_xlfn.IFNA(VLOOKUP(AC708,ACCESSORIES!F:J,5,FALSE),"N/A")</f>
        <v>22</v>
      </c>
      <c r="AF708" s="14" t="s">
        <v>85</v>
      </c>
      <c r="AG708" s="14" t="s">
        <v>85</v>
      </c>
      <c r="AH708" s="13" t="s">
        <v>85</v>
      </c>
      <c r="AI708" s="14" t="s">
        <v>85</v>
      </c>
      <c r="AJ708" s="9" t="str">
        <f>_xlfn.IFNA(VLOOKUP(AI708,ACCESSORIES!F:J,5,FALSE),"N/A")</f>
        <v>N/A</v>
      </c>
      <c r="AK708" s="92" t="s">
        <v>236</v>
      </c>
      <c r="AL708" s="75" t="s">
        <v>1649</v>
      </c>
      <c r="AM708" s="38">
        <f>_xlfn.IFNA(VLOOKUP(AL708,ACCESSORIES!F:J,5,FALSE),"N/A")</f>
        <v>2.75</v>
      </c>
      <c r="AN708" s="3">
        <v>78.3</v>
      </c>
      <c r="AO708" s="75">
        <v>16.2</v>
      </c>
      <c r="AP708" s="75">
        <v>60</v>
      </c>
      <c r="AQ708" s="75">
        <v>175</v>
      </c>
      <c r="AR708" s="34">
        <v>6.9</v>
      </c>
      <c r="AS708" s="34">
        <v>31</v>
      </c>
      <c r="AT708" s="25">
        <v>56</v>
      </c>
      <c r="AU708" s="34">
        <v>81.7</v>
      </c>
      <c r="AV708" s="25">
        <v>223</v>
      </c>
      <c r="AW708" s="67">
        <v>219.9</v>
      </c>
      <c r="AX708" s="384">
        <v>103.35</v>
      </c>
      <c r="AY708" s="49">
        <v>53.99</v>
      </c>
      <c r="AZ708" s="382">
        <v>60.3</v>
      </c>
      <c r="BA708" s="49">
        <v>0</v>
      </c>
      <c r="BB708" s="48">
        <f t="shared" si="233"/>
        <v>0</v>
      </c>
      <c r="BC708" s="13" t="s">
        <v>85</v>
      </c>
      <c r="BD708" s="412" t="str">
        <f>_xlfn.IFNA(VLOOKUP(BC708,ACCESSORIES!F:J,5,FALSE),"N/A")</f>
        <v>N/A</v>
      </c>
      <c r="BE708" s="13" t="s">
        <v>85</v>
      </c>
      <c r="BF708" s="412" t="str">
        <f>_xlfn.IFNA(VLOOKUP(BE708,ACCESSORIES!F:J,5,FALSE),"N/A")</f>
        <v>N/A</v>
      </c>
      <c r="BG708" s="70">
        <v>38</v>
      </c>
      <c r="BH708" s="50">
        <v>21.141732283464599</v>
      </c>
      <c r="BI708" s="50">
        <v>21.141732283464599</v>
      </c>
      <c r="BJ708" s="50">
        <v>11.929133858267701</v>
      </c>
      <c r="BK708" s="357">
        <f t="shared" si="234"/>
        <v>8.7375807000000152E-2</v>
      </c>
      <c r="BL708" s="14">
        <v>36</v>
      </c>
      <c r="BM708" s="107" t="s">
        <v>3771</v>
      </c>
      <c r="BN708" s="46" t="s">
        <v>3891</v>
      </c>
      <c r="BO708" s="74" t="s">
        <v>4730</v>
      </c>
      <c r="BP708" s="74" t="s">
        <v>3907</v>
      </c>
      <c r="BQ708" s="74" t="s">
        <v>5161</v>
      </c>
      <c r="BR708" s="74" t="s">
        <v>2734</v>
      </c>
      <c r="BS708" s="74" t="s">
        <v>5619</v>
      </c>
      <c r="BT708" s="74" t="s">
        <v>5126</v>
      </c>
      <c r="BU708" s="74" t="s">
        <v>5620</v>
      </c>
      <c r="BV708" s="74" t="s">
        <v>4101</v>
      </c>
      <c r="BW708" s="74" t="s">
        <v>3909</v>
      </c>
      <c r="BX708" s="74"/>
      <c r="BY708" s="334" t="s">
        <v>8382</v>
      </c>
      <c r="BZ708" s="364" t="s">
        <v>8383</v>
      </c>
      <c r="CA708" s="337" t="s">
        <v>8384</v>
      </c>
      <c r="CB708" s="364" t="s">
        <v>8385</v>
      </c>
      <c r="CC708" s="86" t="str">
        <f t="shared" si="227"/>
        <v>MR707 Bead Grip, 18x9, 0mm Offset, 6x5.5, 106.25mm Centerbore, Matte Black</v>
      </c>
      <c r="CD708" s="74" t="s">
        <v>3719</v>
      </c>
      <c r="CE708" s="74" t="s">
        <v>3720</v>
      </c>
      <c r="CF708" s="74" t="str">
        <f t="shared" si="230"/>
        <v>TRAIL (7XX)</v>
      </c>
    </row>
    <row r="709" spans="1:84" s="36" customFormat="1" ht="15" customHeight="1">
      <c r="A709" s="22">
        <f t="shared" si="231"/>
        <v>707</v>
      </c>
      <c r="B709" s="13" t="s">
        <v>84</v>
      </c>
      <c r="C709" s="97" t="s">
        <v>1247</v>
      </c>
      <c r="D709" s="75" t="s">
        <v>5489</v>
      </c>
      <c r="E709" s="84" t="str">
        <f>CONCATENATE(LEFT(D709,5),VLOOKUP(CONCATENATE(O709,"x",P709),'WHEEL PART NUMBER GUIDE'!$B$9:$C$51,2,FALSE),VLOOKUP(CONCATENATE(Q709, W709), 'WHEEL PART NUMBER GUIDE'!$Q$6:$R$98, 2, FALSE),VLOOKUP(Z709,'WHEEL PART NUMBER GUIDE'!$J$8:$K$54,2, FALSE),IF(V709="N/A",IF(ABS(T709)&lt;10,"0"&amp;ABS(T709),ABS(T709)),CONCATENATE(LEFT(V709,1),RIGHT(V709,1))), G709, H709)</f>
        <v>MR70789080518</v>
      </c>
      <c r="F709" s="84" t="str">
        <f t="shared" si="229"/>
        <v>MR70789080518</v>
      </c>
      <c r="G709" s="83"/>
      <c r="H709" s="83"/>
      <c r="I709" s="72" t="s">
        <v>6542</v>
      </c>
      <c r="J709" s="306">
        <v>44518.655590277776</v>
      </c>
      <c r="K709" s="78" t="s">
        <v>1230</v>
      </c>
      <c r="L709" s="328">
        <v>429</v>
      </c>
      <c r="M709" s="85">
        <f t="shared" si="235"/>
        <v>429</v>
      </c>
      <c r="N709" s="630"/>
      <c r="O709" s="75">
        <v>18</v>
      </c>
      <c r="P709" s="8">
        <v>9</v>
      </c>
      <c r="Q709" s="92" t="str">
        <f t="shared" si="232"/>
        <v>8x6.5</v>
      </c>
      <c r="R709" s="75">
        <v>8</v>
      </c>
      <c r="S709" s="75">
        <v>6.5</v>
      </c>
      <c r="T709" s="75">
        <v>18</v>
      </c>
      <c r="U709" s="77">
        <v>5.7</v>
      </c>
      <c r="V709" s="95" t="s">
        <v>85</v>
      </c>
      <c r="W709" s="68">
        <v>130.81</v>
      </c>
      <c r="X709" s="39">
        <v>33.620494983193829</v>
      </c>
      <c r="Y709" s="47">
        <v>3640</v>
      </c>
      <c r="Z709" s="43" t="s">
        <v>2165</v>
      </c>
      <c r="AA709" s="72" t="s">
        <v>2845</v>
      </c>
      <c r="AB709" s="47" t="str">
        <f t="shared" si="228"/>
        <v>18x9, 8x6.5, 18 OS, 3640 lbs</v>
      </c>
      <c r="AC709" s="74" t="s">
        <v>3944</v>
      </c>
      <c r="AD709" s="46" t="str">
        <f>IF(AC709="N/A","None",VLOOKUP(AC709,ACCESSORIES!F:N,9,FALSE))</f>
        <v>Push Thru</v>
      </c>
      <c r="AE709" s="82">
        <f>_xlfn.IFNA(VLOOKUP(AC709,ACCESSORIES!F:J,5,FALSE),"N/A")</f>
        <v>33</v>
      </c>
      <c r="AF709" s="14" t="s">
        <v>85</v>
      </c>
      <c r="AG709" s="14" t="s">
        <v>85</v>
      </c>
      <c r="AH709" s="13" t="s">
        <v>2863</v>
      </c>
      <c r="AI709" s="14" t="s">
        <v>85</v>
      </c>
      <c r="AJ709" s="9" t="str">
        <f>_xlfn.IFNA(VLOOKUP(AI709,ACCESSORIES!F:J,5,FALSE),"N/A")</f>
        <v>N/A</v>
      </c>
      <c r="AK709" s="92" t="s">
        <v>237</v>
      </c>
      <c r="AL709" s="75" t="s">
        <v>85</v>
      </c>
      <c r="AM709" s="38" t="str">
        <f>_xlfn.IFNA(VLOOKUP(AL709,ACCESSORIES!F:J,5,FALSE),"N/A")</f>
        <v>N/A</v>
      </c>
      <c r="AN709" s="75" t="s">
        <v>85</v>
      </c>
      <c r="AO709" s="75">
        <v>16.2</v>
      </c>
      <c r="AP709" s="75">
        <v>60</v>
      </c>
      <c r="AQ709" s="75">
        <v>200</v>
      </c>
      <c r="AR709" s="34">
        <v>0</v>
      </c>
      <c r="AS709" s="34">
        <v>0</v>
      </c>
      <c r="AT709" s="25">
        <v>23</v>
      </c>
      <c r="AU709" s="34">
        <v>65.5</v>
      </c>
      <c r="AV709" s="25">
        <v>221.6</v>
      </c>
      <c r="AW709" s="67">
        <v>213.7</v>
      </c>
      <c r="AX709" s="384">
        <v>123.1</v>
      </c>
      <c r="AY709" s="382">
        <v>92</v>
      </c>
      <c r="AZ709" s="382">
        <v>92</v>
      </c>
      <c r="BA709" s="49">
        <v>0</v>
      </c>
      <c r="BB709" s="48">
        <f t="shared" si="233"/>
        <v>0</v>
      </c>
      <c r="BC709" s="13" t="s">
        <v>85</v>
      </c>
      <c r="BD709" s="412" t="str">
        <f>_xlfn.IFNA(VLOOKUP(BC709,ACCESSORIES!F:J,5,FALSE),"N/A")</f>
        <v>N/A</v>
      </c>
      <c r="BE709" s="13" t="s">
        <v>85</v>
      </c>
      <c r="BF709" s="412" t="str">
        <f>_xlfn.IFNA(VLOOKUP(BE709,ACCESSORIES!F:J,5,FALSE),"N/A")</f>
        <v>N/A</v>
      </c>
      <c r="BG709" s="70">
        <v>40</v>
      </c>
      <c r="BH709" s="50">
        <v>21.141732283464599</v>
      </c>
      <c r="BI709" s="50">
        <v>21.141732283464599</v>
      </c>
      <c r="BJ709" s="50">
        <v>11.929133858267701</v>
      </c>
      <c r="BK709" s="357">
        <f t="shared" si="234"/>
        <v>8.7375807000000152E-2</v>
      </c>
      <c r="BL709" s="14">
        <v>36</v>
      </c>
      <c r="BM709" s="107" t="s">
        <v>3771</v>
      </c>
      <c r="BN709" s="46" t="s">
        <v>3891</v>
      </c>
      <c r="BO709" s="74" t="s">
        <v>4730</v>
      </c>
      <c r="BP709" s="74" t="s">
        <v>3907</v>
      </c>
      <c r="BQ709" s="74" t="s">
        <v>5161</v>
      </c>
      <c r="BR709" s="74" t="s">
        <v>2734</v>
      </c>
      <c r="BS709" s="74" t="s">
        <v>5619</v>
      </c>
      <c r="BT709" s="74" t="s">
        <v>5126</v>
      </c>
      <c r="BU709" s="74" t="s">
        <v>5620</v>
      </c>
      <c r="BV709" s="74" t="s">
        <v>4101</v>
      </c>
      <c r="BW709" s="74" t="s">
        <v>3909</v>
      </c>
      <c r="BX709" s="74"/>
      <c r="BY709" s="334" t="s">
        <v>6392</v>
      </c>
      <c r="BZ709" s="364" t="s">
        <v>7308</v>
      </c>
      <c r="CA709" s="337" t="s">
        <v>6397</v>
      </c>
      <c r="CB709" s="364" t="s">
        <v>7309</v>
      </c>
      <c r="CC709" s="86" t="str">
        <f t="shared" si="227"/>
        <v>MR707 Bead Grip, 18x9, +18mm Offset, 8x6.5, 130.81mm Centerbore, Matte Black</v>
      </c>
      <c r="CD709" s="74" t="s">
        <v>3719</v>
      </c>
      <c r="CE709" s="74" t="s">
        <v>3720</v>
      </c>
      <c r="CF709" s="74" t="str">
        <f t="shared" si="230"/>
        <v>TRAIL (7XX)</v>
      </c>
    </row>
    <row r="710" spans="1:84" s="36" customFormat="1" ht="15" customHeight="1">
      <c r="A710" s="22">
        <f t="shared" si="231"/>
        <v>708</v>
      </c>
      <c r="B710" s="13" t="s">
        <v>84</v>
      </c>
      <c r="C710" s="97" t="s">
        <v>1247</v>
      </c>
      <c r="D710" s="75" t="s">
        <v>5489</v>
      </c>
      <c r="E710" s="84" t="str">
        <f>CONCATENATE(LEFT(D710,5),VLOOKUP(CONCATENATE(O710,"x",P710),'WHEEL PART NUMBER GUIDE'!$B$9:$C$51,2,FALSE),VLOOKUP(CONCATENATE(Q710, W710), 'WHEEL PART NUMBER GUIDE'!$Q$6:$R$98, 2, FALSE),VLOOKUP(Z710,'WHEEL PART NUMBER GUIDE'!$J$8:$K$54,2, FALSE),IF(V710="N/A",IF(ABS(T710)&lt;10,"0"&amp;ABS(T710),ABS(T710)),CONCATENATE(LEFT(V710,1),RIGHT(V710,1))), G710, H710)</f>
        <v>MR70789087518</v>
      </c>
      <c r="F710" s="84" t="str">
        <f t="shared" si="229"/>
        <v>MR70789087518</v>
      </c>
      <c r="G710" s="83"/>
      <c r="H710" s="83"/>
      <c r="I710" s="72" t="s">
        <v>5870</v>
      </c>
      <c r="J710" s="306">
        <v>44518.655590277776</v>
      </c>
      <c r="K710" s="78" t="s">
        <v>1230</v>
      </c>
      <c r="L710" s="328">
        <v>429</v>
      </c>
      <c r="M710" s="85">
        <f t="shared" si="235"/>
        <v>429</v>
      </c>
      <c r="N710" s="630"/>
      <c r="O710" s="75">
        <v>18</v>
      </c>
      <c r="P710" s="8">
        <v>9</v>
      </c>
      <c r="Q710" s="92" t="str">
        <f t="shared" si="232"/>
        <v>8x170</v>
      </c>
      <c r="R710" s="75">
        <v>8</v>
      </c>
      <c r="S710" s="75">
        <v>170</v>
      </c>
      <c r="T710" s="75">
        <v>18</v>
      </c>
      <c r="U710" s="77">
        <v>5.7</v>
      </c>
      <c r="V710" s="95" t="s">
        <v>85</v>
      </c>
      <c r="W710" s="68">
        <v>130.81</v>
      </c>
      <c r="X710" s="39">
        <v>33.299999999999997</v>
      </c>
      <c r="Y710" s="47">
        <v>3640</v>
      </c>
      <c r="Z710" s="43" t="s">
        <v>2165</v>
      </c>
      <c r="AA710" s="72" t="s">
        <v>2845</v>
      </c>
      <c r="AB710" s="47" t="str">
        <f t="shared" si="228"/>
        <v>18x9, 8x170, 18 OS, 3640 lbs</v>
      </c>
      <c r="AC710" s="74" t="s">
        <v>3943</v>
      </c>
      <c r="AD710" s="46" t="str">
        <f>IF(AC710="N/A","None",VLOOKUP(AC710,ACCESSORIES!F:N,9,FALSE))</f>
        <v>Push Thru</v>
      </c>
      <c r="AE710" s="82">
        <f>_xlfn.IFNA(VLOOKUP(AC710,ACCESSORIES!F:J,5,FALSE),"N/A")</f>
        <v>33</v>
      </c>
      <c r="AF710" s="14" t="s">
        <v>85</v>
      </c>
      <c r="AG710" s="14" t="s">
        <v>85</v>
      </c>
      <c r="AH710" s="13" t="s">
        <v>2863</v>
      </c>
      <c r="AI710" s="14" t="s">
        <v>85</v>
      </c>
      <c r="AJ710" s="9" t="str">
        <f>_xlfn.IFNA(VLOOKUP(AI710,ACCESSORIES!F:J,5,FALSE),"N/A")</f>
        <v>N/A</v>
      </c>
      <c r="AK710" s="92" t="s">
        <v>237</v>
      </c>
      <c r="AL710" s="75" t="s">
        <v>85</v>
      </c>
      <c r="AM710" s="38" t="str">
        <f>_xlfn.IFNA(VLOOKUP(AL710,ACCESSORIES!F:J,5,FALSE),"N/A")</f>
        <v>N/A</v>
      </c>
      <c r="AN710" s="75" t="s">
        <v>85</v>
      </c>
      <c r="AO710" s="75">
        <v>16.2</v>
      </c>
      <c r="AP710" s="75">
        <v>60</v>
      </c>
      <c r="AQ710" s="75">
        <v>200</v>
      </c>
      <c r="AR710" s="34">
        <v>0</v>
      </c>
      <c r="AS710" s="34">
        <v>0</v>
      </c>
      <c r="AT710" s="25">
        <v>22</v>
      </c>
      <c r="AU710" s="34">
        <v>65.5</v>
      </c>
      <c r="AV710" s="25">
        <v>221.6</v>
      </c>
      <c r="AW710" s="67">
        <v>213.7</v>
      </c>
      <c r="AX710" s="384">
        <v>128</v>
      </c>
      <c r="AY710" s="382">
        <v>103.9</v>
      </c>
      <c r="AZ710" s="382">
        <v>107</v>
      </c>
      <c r="BA710" s="49">
        <v>0</v>
      </c>
      <c r="BB710" s="48">
        <f t="shared" si="233"/>
        <v>0</v>
      </c>
      <c r="BC710" s="13" t="s">
        <v>85</v>
      </c>
      <c r="BD710" s="412" t="str">
        <f>_xlfn.IFNA(VLOOKUP(BC710,ACCESSORIES!F:J,5,FALSE),"N/A")</f>
        <v>N/A</v>
      </c>
      <c r="BE710" s="13" t="s">
        <v>85</v>
      </c>
      <c r="BF710" s="412" t="str">
        <f>_xlfn.IFNA(VLOOKUP(BE710,ACCESSORIES!F:J,5,FALSE),"N/A")</f>
        <v>N/A</v>
      </c>
      <c r="BG710" s="70">
        <v>39</v>
      </c>
      <c r="BH710" s="50">
        <v>21.141732283464599</v>
      </c>
      <c r="BI710" s="50">
        <v>21.141732283464599</v>
      </c>
      <c r="BJ710" s="50">
        <v>11.929133858267701</v>
      </c>
      <c r="BK710" s="357">
        <f t="shared" si="234"/>
        <v>8.7375807000000152E-2</v>
      </c>
      <c r="BL710" s="14">
        <v>36</v>
      </c>
      <c r="BM710" s="107" t="s">
        <v>3771</v>
      </c>
      <c r="BN710" s="46" t="s">
        <v>3891</v>
      </c>
      <c r="BO710" s="74" t="s">
        <v>4730</v>
      </c>
      <c r="BP710" s="74" t="s">
        <v>3907</v>
      </c>
      <c r="BQ710" s="74" t="s">
        <v>5161</v>
      </c>
      <c r="BR710" s="74" t="s">
        <v>2734</v>
      </c>
      <c r="BS710" s="74" t="s">
        <v>5619</v>
      </c>
      <c r="BT710" s="74" t="s">
        <v>5126</v>
      </c>
      <c r="BU710" s="74" t="s">
        <v>5620</v>
      </c>
      <c r="BV710" s="74" t="s">
        <v>4101</v>
      </c>
      <c r="BW710" s="74" t="s">
        <v>3909</v>
      </c>
      <c r="BX710" s="74"/>
      <c r="BY710" s="334" t="s">
        <v>6392</v>
      </c>
      <c r="BZ710" s="364" t="s">
        <v>7308</v>
      </c>
      <c r="CA710" s="337" t="s">
        <v>6397</v>
      </c>
      <c r="CB710" s="364" t="s">
        <v>7309</v>
      </c>
      <c r="CC710" s="86" t="str">
        <f t="shared" si="227"/>
        <v>MR707 Bead Grip, 18x9, +18mm Offset, 8x170, 130.81mm Centerbore, Matte Black</v>
      </c>
      <c r="CD710" s="74" t="s">
        <v>3719</v>
      </c>
      <c r="CE710" s="74" t="s">
        <v>3720</v>
      </c>
      <c r="CF710" s="74" t="str">
        <f t="shared" si="230"/>
        <v>TRAIL (7XX)</v>
      </c>
    </row>
    <row r="711" spans="1:84" s="36" customFormat="1" ht="15" customHeight="1">
      <c r="A711" s="22">
        <f t="shared" si="231"/>
        <v>709</v>
      </c>
      <c r="B711" s="13" t="s">
        <v>84</v>
      </c>
      <c r="C711" s="97" t="s">
        <v>1247</v>
      </c>
      <c r="D711" s="75" t="s">
        <v>5489</v>
      </c>
      <c r="E711" s="84" t="str">
        <f>CONCATENATE(LEFT(D711,5),VLOOKUP(CONCATENATE(O711,"x",P711),'WHEEL PART NUMBER GUIDE'!$B$9:$C$51,2,FALSE),VLOOKUP(CONCATENATE(Q711, W711), 'WHEEL PART NUMBER GUIDE'!$Q$6:$R$98, 2, FALSE),VLOOKUP(Z711,'WHEEL PART NUMBER GUIDE'!$J$8:$K$54,2, FALSE),IF(V711="N/A",IF(ABS(T711)&lt;10,"0"&amp;ABS(T711),ABS(T711)),CONCATENATE(LEFT(V711,1),RIGHT(V711,1))), G711, H711)</f>
        <v>MR70789088518</v>
      </c>
      <c r="F711" s="84" t="str">
        <f t="shared" si="229"/>
        <v>MR70789088518</v>
      </c>
      <c r="G711" s="83"/>
      <c r="H711" s="83"/>
      <c r="I711" s="72" t="s">
        <v>5851</v>
      </c>
      <c r="J711" s="306">
        <v>44518.655590277776</v>
      </c>
      <c r="K711" s="78" t="s">
        <v>1230</v>
      </c>
      <c r="L711" s="328">
        <v>429</v>
      </c>
      <c r="M711" s="85">
        <f t="shared" si="235"/>
        <v>429</v>
      </c>
      <c r="N711" s="630"/>
      <c r="O711" s="75">
        <v>18</v>
      </c>
      <c r="P711" s="8">
        <v>9</v>
      </c>
      <c r="Q711" s="92" t="str">
        <f t="shared" si="232"/>
        <v>8x180</v>
      </c>
      <c r="R711" s="75">
        <v>8</v>
      </c>
      <c r="S711" s="75">
        <v>180</v>
      </c>
      <c r="T711" s="75">
        <v>18</v>
      </c>
      <c r="U711" s="77">
        <v>5.7</v>
      </c>
      <c r="V711" s="95" t="s">
        <v>85</v>
      </c>
      <c r="W711" s="68">
        <v>130.81</v>
      </c>
      <c r="X711" s="39">
        <v>34.28</v>
      </c>
      <c r="Y711" s="47">
        <v>3640</v>
      </c>
      <c r="Z711" s="43" t="s">
        <v>2165</v>
      </c>
      <c r="AA711" s="72" t="s">
        <v>2845</v>
      </c>
      <c r="AB711" s="47" t="str">
        <f t="shared" si="228"/>
        <v>18x9, 8x180, 18 OS, 3640 lbs</v>
      </c>
      <c r="AC711" s="74" t="s">
        <v>3944</v>
      </c>
      <c r="AD711" s="46" t="str">
        <f>IF(AC711="N/A","None",VLOOKUP(AC711,ACCESSORIES!F:N,9,FALSE))</f>
        <v>Push Thru</v>
      </c>
      <c r="AE711" s="82">
        <f>_xlfn.IFNA(VLOOKUP(AC711,ACCESSORIES!F:J,5,FALSE),"N/A")</f>
        <v>33</v>
      </c>
      <c r="AF711" s="14" t="s">
        <v>85</v>
      </c>
      <c r="AG711" s="14" t="s">
        <v>85</v>
      </c>
      <c r="AH711" s="13" t="s">
        <v>2863</v>
      </c>
      <c r="AI711" s="14" t="s">
        <v>85</v>
      </c>
      <c r="AJ711" s="9" t="str">
        <f>_xlfn.IFNA(VLOOKUP(AI711,ACCESSORIES!F:J,5,FALSE),"N/A")</f>
        <v>N/A</v>
      </c>
      <c r="AK711" s="92" t="s">
        <v>237</v>
      </c>
      <c r="AL711" s="75" t="s">
        <v>85</v>
      </c>
      <c r="AM711" s="38" t="str">
        <f>_xlfn.IFNA(VLOOKUP(AL711,ACCESSORIES!F:J,5,FALSE),"N/A")</f>
        <v>N/A</v>
      </c>
      <c r="AN711" s="75" t="s">
        <v>85</v>
      </c>
      <c r="AO711" s="75">
        <v>16.2</v>
      </c>
      <c r="AP711" s="75">
        <v>60</v>
      </c>
      <c r="AQ711" s="75">
        <v>210</v>
      </c>
      <c r="AR711" s="34">
        <v>0</v>
      </c>
      <c r="AS711" s="34">
        <v>0</v>
      </c>
      <c r="AT711" s="25">
        <v>23</v>
      </c>
      <c r="AU711" s="34">
        <v>65.5</v>
      </c>
      <c r="AV711" s="25">
        <v>221.6</v>
      </c>
      <c r="AW711" s="67">
        <v>213.7</v>
      </c>
      <c r="AX711" s="384">
        <v>123.1</v>
      </c>
      <c r="AY711" s="382">
        <v>92</v>
      </c>
      <c r="AZ711" s="382">
        <v>92</v>
      </c>
      <c r="BA711" s="49">
        <v>0</v>
      </c>
      <c r="BB711" s="48">
        <f t="shared" si="233"/>
        <v>0</v>
      </c>
      <c r="BC711" s="13" t="s">
        <v>85</v>
      </c>
      <c r="BD711" s="412" t="str">
        <f>_xlfn.IFNA(VLOOKUP(BC711,ACCESSORIES!F:J,5,FALSE),"N/A")</f>
        <v>N/A</v>
      </c>
      <c r="BE711" s="13" t="s">
        <v>85</v>
      </c>
      <c r="BF711" s="412" t="str">
        <f>_xlfn.IFNA(VLOOKUP(BE711,ACCESSORIES!F:J,5,FALSE),"N/A")</f>
        <v>N/A</v>
      </c>
      <c r="BG711" s="70">
        <v>39</v>
      </c>
      <c r="BH711" s="50">
        <v>21.141732283464599</v>
      </c>
      <c r="BI711" s="50">
        <v>21.141732283464599</v>
      </c>
      <c r="BJ711" s="50">
        <v>11.929133858267701</v>
      </c>
      <c r="BK711" s="357">
        <f t="shared" si="234"/>
        <v>8.7375807000000152E-2</v>
      </c>
      <c r="BL711" s="14">
        <v>36</v>
      </c>
      <c r="BM711" s="107" t="s">
        <v>3771</v>
      </c>
      <c r="BN711" s="46" t="s">
        <v>3891</v>
      </c>
      <c r="BO711" s="74" t="s">
        <v>4730</v>
      </c>
      <c r="BP711" s="74" t="s">
        <v>3907</v>
      </c>
      <c r="BQ711" s="74" t="s">
        <v>5161</v>
      </c>
      <c r="BR711" s="74" t="s">
        <v>2734</v>
      </c>
      <c r="BS711" s="74" t="s">
        <v>5619</v>
      </c>
      <c r="BT711" s="74" t="s">
        <v>5126</v>
      </c>
      <c r="BU711" s="74" t="s">
        <v>5620</v>
      </c>
      <c r="BV711" s="74" t="s">
        <v>4101</v>
      </c>
      <c r="BW711" s="74" t="s">
        <v>3909</v>
      </c>
      <c r="BX711" s="74"/>
      <c r="BY711" s="334" t="s">
        <v>6392</v>
      </c>
      <c r="BZ711" s="364" t="s">
        <v>7308</v>
      </c>
      <c r="CA711" s="337" t="s">
        <v>6397</v>
      </c>
      <c r="CB711" s="364" t="s">
        <v>7309</v>
      </c>
      <c r="CC711" s="86" t="str">
        <f t="shared" si="227"/>
        <v>MR707 Bead Grip, 18x9, +18mm Offset, 8x180, 130.81mm Centerbore, Matte Black</v>
      </c>
      <c r="CD711" s="74" t="s">
        <v>3719</v>
      </c>
      <c r="CE711" s="74" t="s">
        <v>3720</v>
      </c>
      <c r="CF711" s="74" t="str">
        <f t="shared" si="230"/>
        <v>TRAIL (7XX)</v>
      </c>
    </row>
    <row r="712" spans="1:84" s="36" customFormat="1" ht="15" customHeight="1">
      <c r="A712" s="22">
        <f t="shared" si="231"/>
        <v>710</v>
      </c>
      <c r="B712" s="13" t="s">
        <v>84</v>
      </c>
      <c r="C712" s="97" t="s">
        <v>1247</v>
      </c>
      <c r="D712" s="75" t="s">
        <v>6665</v>
      </c>
      <c r="E712" s="84" t="str">
        <f>CONCATENATE(LEFT(D712,5),VLOOKUP(CONCATENATE(O712,"x",P712),'WHEEL PART NUMBER GUIDE'!$B$9:$C$51,2,FALSE),VLOOKUP(CONCATENATE(Q712, W712), 'WHEEL PART NUMBER GUIDE'!$Q$6:$R$98, 2, FALSE),VLOOKUP(Z712,'WHEEL PART NUMBER GUIDE'!$J$8:$K$54,2, FALSE),IF(V712="N/A",IF(ABS(T712)&lt;10,"0"&amp;ABS(T712),ABS(T712)),CONCATENATE(LEFT(V712,1),RIGHT(V712,1))), G712, H712)</f>
        <v>MR708785501300</v>
      </c>
      <c r="F712" s="84" t="str">
        <f t="shared" si="229"/>
        <v>MR708785501300</v>
      </c>
      <c r="G712" s="83"/>
      <c r="H712" s="83"/>
      <c r="I712" s="72" t="s">
        <v>6666</v>
      </c>
      <c r="J712" s="306">
        <v>45152.645960648151</v>
      </c>
      <c r="K712" s="78" t="s">
        <v>1230</v>
      </c>
      <c r="L712" s="328">
        <v>366</v>
      </c>
      <c r="M712" s="85">
        <f t="shared" si="235"/>
        <v>366</v>
      </c>
      <c r="N712" s="630"/>
      <c r="O712" s="75">
        <v>17</v>
      </c>
      <c r="P712" s="8">
        <v>8.5</v>
      </c>
      <c r="Q712" s="92" t="str">
        <f t="shared" si="232"/>
        <v>5x5</v>
      </c>
      <c r="R712" s="75">
        <v>5</v>
      </c>
      <c r="S712" s="75">
        <v>5</v>
      </c>
      <c r="T712" s="75">
        <v>0</v>
      </c>
      <c r="U712" s="77">
        <v>4.72</v>
      </c>
      <c r="V712" s="95" t="s">
        <v>85</v>
      </c>
      <c r="W712" s="68">
        <v>71.5</v>
      </c>
      <c r="X712" s="39">
        <v>28.584150000000005</v>
      </c>
      <c r="Y712" s="47">
        <v>2650</v>
      </c>
      <c r="Z712" s="43" t="s">
        <v>4122</v>
      </c>
      <c r="AA712" s="72" t="s">
        <v>2845</v>
      </c>
      <c r="AB712" s="47" t="str">
        <f t="shared" si="228"/>
        <v>17x8.5, 5x5, 0 OS, 2650 lbs</v>
      </c>
      <c r="AC712" s="74" t="s">
        <v>3940</v>
      </c>
      <c r="AD712" s="46" t="str">
        <f>IF(AC712="N/A","None",VLOOKUP(AC712,ACCESSORIES!F:N,9,FALSE))</f>
        <v>Snap In</v>
      </c>
      <c r="AE712" s="82">
        <f>_xlfn.IFNA(VLOOKUP(AC712,ACCESSORIES!F:J,5,FALSE),"N/A")</f>
        <v>22</v>
      </c>
      <c r="AF712" s="14" t="s">
        <v>85</v>
      </c>
      <c r="AG712" s="9" t="str">
        <f>_xlfn.IFNA(VLOOKUP(AF712,ACCESSORIES!C:G,5,FALSE),"N/A")</f>
        <v>N/A</v>
      </c>
      <c r="AH712" s="9" t="str">
        <f>_xlfn.IFNA(VLOOKUP(AG712,ACCESSORIES!D:H,5,FALSE),"N/A")</f>
        <v>N/A</v>
      </c>
      <c r="AI712" s="14" t="s">
        <v>85</v>
      </c>
      <c r="AJ712" s="9" t="str">
        <f>_xlfn.IFNA(VLOOKUP(AI712,ACCESSORIES!F:J,5,FALSE),"N/A")</f>
        <v>N/A</v>
      </c>
      <c r="AK712" s="92" t="s">
        <v>237</v>
      </c>
      <c r="AL712" s="75" t="s">
        <v>85</v>
      </c>
      <c r="AM712" s="38" t="str">
        <f>_xlfn.IFNA(VLOOKUP(AL712,ACCESSORIES!F:J,5,FALSE),"N/A")</f>
        <v>N/A</v>
      </c>
      <c r="AN712" s="75" t="s">
        <v>85</v>
      </c>
      <c r="AO712" s="75">
        <v>16.2</v>
      </c>
      <c r="AP712" s="75">
        <v>60</v>
      </c>
      <c r="AQ712" s="75">
        <v>175</v>
      </c>
      <c r="AR712" s="34">
        <v>4.0999999999999996</v>
      </c>
      <c r="AS712" s="34">
        <v>20.399999999999999</v>
      </c>
      <c r="AT712" s="25">
        <v>41.6</v>
      </c>
      <c r="AU712" s="34">
        <v>53.5</v>
      </c>
      <c r="AV712" s="25">
        <v>210.86</v>
      </c>
      <c r="AW712" s="67">
        <v>207.78</v>
      </c>
      <c r="AX712" s="384">
        <v>71.5</v>
      </c>
      <c r="AY712" s="382">
        <v>42.8</v>
      </c>
      <c r="AZ712" s="382">
        <v>42.8</v>
      </c>
      <c r="BA712" s="49">
        <v>32</v>
      </c>
      <c r="BB712" s="48">
        <f t="shared" si="233"/>
        <v>1.26</v>
      </c>
      <c r="BC712" s="13" t="s">
        <v>85</v>
      </c>
      <c r="BD712" s="412" t="str">
        <f>_xlfn.IFNA(VLOOKUP(BC712,ACCESSORIES!F:J,5,FALSE),"N/A")</f>
        <v>N/A</v>
      </c>
      <c r="BE712" s="13" t="s">
        <v>85</v>
      </c>
      <c r="BF712" s="412" t="str">
        <f>_xlfn.IFNA(VLOOKUP(BE712,ACCESSORIES!F:J,5,FALSE),"N/A")</f>
        <v>N/A</v>
      </c>
      <c r="BG712" s="70">
        <v>34</v>
      </c>
      <c r="BH712" s="50">
        <v>20.236220472440898</v>
      </c>
      <c r="BI712" s="50">
        <v>20.236220472440898</v>
      </c>
      <c r="BJ712" s="50">
        <v>11.417322834645701</v>
      </c>
      <c r="BK712" s="357">
        <f t="shared" si="234"/>
        <v>7.6616839999999839E-2</v>
      </c>
      <c r="BL712" s="73">
        <v>36</v>
      </c>
      <c r="BM712" s="107" t="s">
        <v>10367</v>
      </c>
      <c r="BN712" s="46" t="s">
        <v>3891</v>
      </c>
      <c r="BO712" s="74" t="s">
        <v>4730</v>
      </c>
      <c r="BP712" s="74" t="s">
        <v>3907</v>
      </c>
      <c r="BQ712" s="74" t="s">
        <v>10140</v>
      </c>
      <c r="BR712" s="74" t="s">
        <v>10141</v>
      </c>
      <c r="BS712" s="74" t="s">
        <v>4116</v>
      </c>
      <c r="BT712" s="74" t="s">
        <v>10142</v>
      </c>
      <c r="BU712" s="74" t="s">
        <v>5127</v>
      </c>
      <c r="BV712" s="74" t="s">
        <v>4101</v>
      </c>
      <c r="BW712" s="74" t="s">
        <v>3909</v>
      </c>
      <c r="BX712" s="74" t="s">
        <v>6577</v>
      </c>
      <c r="BY712" s="334" t="s">
        <v>8406</v>
      </c>
      <c r="BZ712" s="364" t="s">
        <v>8407</v>
      </c>
      <c r="CA712" s="337" t="s">
        <v>8408</v>
      </c>
      <c r="CB712" s="364" t="s">
        <v>8409</v>
      </c>
      <c r="CC712" s="86" t="str">
        <f t="shared" si="227"/>
        <v>MR708 Bead Grip, 17x8.5, 0mm Offset, 5x5, 71.5mm Centerbore, Gloss Black</v>
      </c>
      <c r="CD712" s="74" t="s">
        <v>3719</v>
      </c>
      <c r="CE712" s="74" t="s">
        <v>3720</v>
      </c>
      <c r="CF712" s="74" t="str">
        <f t="shared" si="230"/>
        <v>TRAIL (7XX)</v>
      </c>
    </row>
    <row r="713" spans="1:84" s="36" customFormat="1" ht="15" customHeight="1">
      <c r="A713" s="22">
        <f t="shared" si="231"/>
        <v>711</v>
      </c>
      <c r="B713" s="13" t="s">
        <v>84</v>
      </c>
      <c r="C713" s="97" t="s">
        <v>1247</v>
      </c>
      <c r="D713" s="75" t="s">
        <v>6665</v>
      </c>
      <c r="E713" s="84" t="str">
        <f>CONCATENATE(LEFT(D713,5),VLOOKUP(CONCATENATE(O713,"x",P713),'WHEEL PART NUMBER GUIDE'!$B$9:$C$51,2,FALSE),VLOOKUP(CONCATENATE(Q713, W713), 'WHEEL PART NUMBER GUIDE'!$Q$6:$R$98, 2, FALSE),VLOOKUP(Z713,'WHEEL PART NUMBER GUIDE'!$J$8:$K$54,2, FALSE),IF(V713="N/A",IF(ABS(T713)&lt;10,"0"&amp;ABS(T713),ABS(T713)),CONCATENATE(LEFT(V713,1),RIGHT(V713,1))), G713, H713)</f>
        <v>MR70878550800</v>
      </c>
      <c r="F713" s="84" t="str">
        <f t="shared" si="229"/>
        <v>MR70878550800</v>
      </c>
      <c r="G713" s="83"/>
      <c r="H713" s="83"/>
      <c r="I713" s="72" t="s">
        <v>6695</v>
      </c>
      <c r="J713" s="102">
        <v>45188.393750000003</v>
      </c>
      <c r="K713" s="78" t="s">
        <v>1230</v>
      </c>
      <c r="L713" s="328">
        <v>366</v>
      </c>
      <c r="M713" s="85">
        <f t="shared" si="235"/>
        <v>366</v>
      </c>
      <c r="N713" s="630"/>
      <c r="O713" s="75">
        <v>17</v>
      </c>
      <c r="P713" s="8">
        <v>8.5</v>
      </c>
      <c r="Q713" s="92" t="str">
        <f t="shared" si="232"/>
        <v>5x5</v>
      </c>
      <c r="R713" s="75">
        <v>5</v>
      </c>
      <c r="S713" s="75">
        <v>5</v>
      </c>
      <c r="T713" s="75">
        <v>0</v>
      </c>
      <c r="U713" s="77">
        <v>4.72</v>
      </c>
      <c r="V713" s="95" t="s">
        <v>85</v>
      </c>
      <c r="W713" s="68">
        <v>71.5</v>
      </c>
      <c r="X713" s="39">
        <v>28.584150000000005</v>
      </c>
      <c r="Y713" s="47">
        <v>2650</v>
      </c>
      <c r="Z713" s="43" t="s">
        <v>2516</v>
      </c>
      <c r="AA713" s="72" t="s">
        <v>2850</v>
      </c>
      <c r="AB713" s="47" t="str">
        <f t="shared" si="228"/>
        <v>17x8.5, 5x5, 0 OS, 2650 lbs</v>
      </c>
      <c r="AC713" s="74" t="s">
        <v>3940</v>
      </c>
      <c r="AD713" s="46" t="str">
        <f>IF(AC713="N/A","None",VLOOKUP(AC713,ACCESSORIES!F:N,9,FALSE))</f>
        <v>Snap In</v>
      </c>
      <c r="AE713" s="82">
        <f>_xlfn.IFNA(VLOOKUP(AC713,ACCESSORIES!F:J,5,FALSE),"N/A")</f>
        <v>22</v>
      </c>
      <c r="AF713" s="14" t="s">
        <v>85</v>
      </c>
      <c r="AG713" s="9" t="str">
        <f>_xlfn.IFNA(VLOOKUP(AF713,ACCESSORIES!C:G,5,FALSE),"N/A")</f>
        <v>N/A</v>
      </c>
      <c r="AH713" s="9" t="str">
        <f>_xlfn.IFNA(VLOOKUP(AG713,ACCESSORIES!D:H,5,FALSE),"N/A")</f>
        <v>N/A</v>
      </c>
      <c r="AI713" s="14" t="s">
        <v>85</v>
      </c>
      <c r="AJ713" s="9" t="str">
        <f>_xlfn.IFNA(VLOOKUP(AI713,ACCESSORIES!F:J,5,FALSE),"N/A")</f>
        <v>N/A</v>
      </c>
      <c r="AK713" s="92" t="s">
        <v>237</v>
      </c>
      <c r="AL713" s="75" t="s">
        <v>85</v>
      </c>
      <c r="AM713" s="38" t="str">
        <f>_xlfn.IFNA(VLOOKUP(AL713,ACCESSORIES!F:J,5,FALSE),"N/A")</f>
        <v>N/A</v>
      </c>
      <c r="AN713" s="75" t="s">
        <v>85</v>
      </c>
      <c r="AO713" s="75">
        <v>16.2</v>
      </c>
      <c r="AP713" s="75">
        <v>60</v>
      </c>
      <c r="AQ713" s="75">
        <v>175</v>
      </c>
      <c r="AR713" s="34">
        <v>4.0999999999999996</v>
      </c>
      <c r="AS713" s="34">
        <v>20.399999999999999</v>
      </c>
      <c r="AT713" s="25">
        <v>41.6</v>
      </c>
      <c r="AU713" s="34">
        <v>53.5</v>
      </c>
      <c r="AV713" s="25">
        <v>210.86</v>
      </c>
      <c r="AW713" s="67">
        <v>207.78</v>
      </c>
      <c r="AX713" s="384">
        <v>71.5</v>
      </c>
      <c r="AY713" s="382">
        <v>42.8</v>
      </c>
      <c r="AZ713" s="382">
        <v>42.8</v>
      </c>
      <c r="BA713" s="49">
        <v>32</v>
      </c>
      <c r="BB713" s="48">
        <f t="shared" si="233"/>
        <v>1.26</v>
      </c>
      <c r="BC713" s="13" t="s">
        <v>85</v>
      </c>
      <c r="BD713" s="412" t="str">
        <f>_xlfn.IFNA(VLOOKUP(BC713,ACCESSORIES!F:J,5,FALSE),"N/A")</f>
        <v>N/A</v>
      </c>
      <c r="BE713" s="13" t="s">
        <v>85</v>
      </c>
      <c r="BF713" s="412" t="str">
        <f>_xlfn.IFNA(VLOOKUP(BE713,ACCESSORIES!F:J,5,FALSE),"N/A")</f>
        <v>N/A</v>
      </c>
      <c r="BG713" s="70">
        <v>34</v>
      </c>
      <c r="BH713" s="50">
        <v>20.236220472440898</v>
      </c>
      <c r="BI713" s="50">
        <v>20.236220472440898</v>
      </c>
      <c r="BJ713" s="50">
        <v>11.417322834645701</v>
      </c>
      <c r="BK713" s="357">
        <f t="shared" si="234"/>
        <v>7.6616839999999839E-2</v>
      </c>
      <c r="BL713" s="73">
        <v>36</v>
      </c>
      <c r="BM713" s="107" t="s">
        <v>10367</v>
      </c>
      <c r="BN713" s="46" t="s">
        <v>3891</v>
      </c>
      <c r="BO713" s="74" t="s">
        <v>4730</v>
      </c>
      <c r="BP713" s="74" t="s">
        <v>3907</v>
      </c>
      <c r="BQ713" s="74" t="s">
        <v>10140</v>
      </c>
      <c r="BR713" s="74" t="s">
        <v>10141</v>
      </c>
      <c r="BS713" s="74" t="s">
        <v>4116</v>
      </c>
      <c r="BT713" s="74" t="s">
        <v>10142</v>
      </c>
      <c r="BU713" s="74" t="s">
        <v>5127</v>
      </c>
      <c r="BV713" s="74" t="s">
        <v>4101</v>
      </c>
      <c r="BW713" s="74" t="s">
        <v>3909</v>
      </c>
      <c r="BX713" s="74" t="s">
        <v>6577</v>
      </c>
      <c r="BY713" s="334" t="s">
        <v>8416</v>
      </c>
      <c r="BZ713" s="364" t="s">
        <v>8417</v>
      </c>
      <c r="CA713" s="337" t="s">
        <v>8414</v>
      </c>
      <c r="CB713" s="364" t="s">
        <v>8415</v>
      </c>
      <c r="CC713" s="86" t="str">
        <f t="shared" si="227"/>
        <v>MR708 Bead Grip, 17x8.5, 0mm Offset, 5x5, 71.5mm Centerbore, Gloss Titanium</v>
      </c>
      <c r="CD713" s="74" t="s">
        <v>3719</v>
      </c>
      <c r="CE713" s="74" t="s">
        <v>3720</v>
      </c>
      <c r="CF713" s="74" t="str">
        <f t="shared" si="230"/>
        <v>TRAIL (7XX)</v>
      </c>
    </row>
    <row r="714" spans="1:84" s="36" customFormat="1" ht="15" customHeight="1">
      <c r="A714" s="22">
        <f t="shared" si="231"/>
        <v>712</v>
      </c>
      <c r="B714" s="13" t="s">
        <v>84</v>
      </c>
      <c r="C714" s="97" t="s">
        <v>1247</v>
      </c>
      <c r="D714" s="75" t="s">
        <v>6665</v>
      </c>
      <c r="E714" s="84" t="str">
        <f>CONCATENATE(LEFT(D714,5),VLOOKUP(CONCATENATE(O714,"x",P714),'WHEEL PART NUMBER GUIDE'!$B$9:$C$51,2,FALSE),VLOOKUP(CONCATENATE(Q714, W714), 'WHEEL PART NUMBER GUIDE'!$Q$6:$R$98, 2, FALSE),VLOOKUP(Z714,'WHEEL PART NUMBER GUIDE'!$J$8:$K$54,2, FALSE),IF(V714="N/A",IF(ABS(T714)&lt;10,"0"&amp;ABS(T714),ABS(T714)),CONCATENATE(LEFT(V714,1),RIGHT(V714,1))), G714, H714)</f>
        <v>MR708785161300</v>
      </c>
      <c r="F714" s="84" t="str">
        <f t="shared" si="229"/>
        <v>MR708785161300</v>
      </c>
      <c r="G714" s="83"/>
      <c r="H714" s="83"/>
      <c r="I714" s="72" t="s">
        <v>6667</v>
      </c>
      <c r="J714" s="306">
        <v>45152.645960648151</v>
      </c>
      <c r="K714" s="78" t="s">
        <v>1230</v>
      </c>
      <c r="L714" s="328">
        <v>366</v>
      </c>
      <c r="M714" s="85">
        <f t="shared" si="235"/>
        <v>366</v>
      </c>
      <c r="N714" s="630"/>
      <c r="O714" s="75">
        <v>17</v>
      </c>
      <c r="P714" s="8">
        <v>8.5</v>
      </c>
      <c r="Q714" s="92" t="str">
        <f t="shared" si="232"/>
        <v>6x135</v>
      </c>
      <c r="R714" s="75">
        <v>6</v>
      </c>
      <c r="S714" s="75">
        <v>135</v>
      </c>
      <c r="T714" s="75">
        <v>0</v>
      </c>
      <c r="U714" s="77">
        <v>4.72</v>
      </c>
      <c r="V714" s="95" t="s">
        <v>85</v>
      </c>
      <c r="W714" s="68">
        <v>87</v>
      </c>
      <c r="X714" s="39">
        <v>28.1799</v>
      </c>
      <c r="Y714" s="47">
        <v>2650</v>
      </c>
      <c r="Z714" s="43" t="s">
        <v>4122</v>
      </c>
      <c r="AA714" s="72" t="s">
        <v>2845</v>
      </c>
      <c r="AB714" s="47" t="str">
        <f t="shared" si="228"/>
        <v>17x8.5, 6x135, 0 OS, 2650 lbs</v>
      </c>
      <c r="AC714" s="74" t="s">
        <v>3940</v>
      </c>
      <c r="AD714" s="46" t="str">
        <f>IF(AC714="N/A","None",VLOOKUP(AC714,ACCESSORIES!F:N,9,FALSE))</f>
        <v>Snap In</v>
      </c>
      <c r="AE714" s="82">
        <f>_xlfn.IFNA(VLOOKUP(AC714,ACCESSORIES!F:J,5,FALSE),"N/A")</f>
        <v>22</v>
      </c>
      <c r="AF714" s="14" t="s">
        <v>85</v>
      </c>
      <c r="AG714" s="9" t="str">
        <f>_xlfn.IFNA(VLOOKUP(AF714,ACCESSORIES!C:G,5,FALSE),"N/A")</f>
        <v>N/A</v>
      </c>
      <c r="AH714" s="9" t="str">
        <f>_xlfn.IFNA(VLOOKUP(AG714,ACCESSORIES!D:H,5,FALSE),"N/A")</f>
        <v>N/A</v>
      </c>
      <c r="AI714" s="14" t="s">
        <v>85</v>
      </c>
      <c r="AJ714" s="9" t="str">
        <f>_xlfn.IFNA(VLOOKUP(AI714,ACCESSORIES!F:J,5,FALSE),"N/A")</f>
        <v>N/A</v>
      </c>
      <c r="AK714" s="92" t="s">
        <v>237</v>
      </c>
      <c r="AL714" s="75" t="s">
        <v>85</v>
      </c>
      <c r="AM714" s="38" t="str">
        <f>_xlfn.IFNA(VLOOKUP(AL714,ACCESSORIES!F:J,5,FALSE),"N/A")</f>
        <v>N/A</v>
      </c>
      <c r="AN714" s="75" t="s">
        <v>85</v>
      </c>
      <c r="AO714" s="75">
        <v>16.2</v>
      </c>
      <c r="AP714" s="75">
        <v>60</v>
      </c>
      <c r="AQ714" s="75">
        <v>175</v>
      </c>
      <c r="AR714" s="34">
        <v>4.0999999999999996</v>
      </c>
      <c r="AS714" s="34">
        <v>20.399999999999999</v>
      </c>
      <c r="AT714" s="25">
        <v>41.6</v>
      </c>
      <c r="AU714" s="34">
        <v>53.5</v>
      </c>
      <c r="AV714" s="25">
        <v>210.86</v>
      </c>
      <c r="AW714" s="67">
        <v>207.78</v>
      </c>
      <c r="AX714" s="384">
        <v>82.61</v>
      </c>
      <c r="AY714" s="382">
        <v>34.520000000000003</v>
      </c>
      <c r="AZ714" s="382">
        <v>42.8</v>
      </c>
      <c r="BA714" s="49">
        <v>32</v>
      </c>
      <c r="BB714" s="48">
        <f t="shared" si="233"/>
        <v>1.26</v>
      </c>
      <c r="BC714" s="13" t="s">
        <v>85</v>
      </c>
      <c r="BD714" s="412" t="str">
        <f>_xlfn.IFNA(VLOOKUP(BC714,ACCESSORIES!F:J,5,FALSE),"N/A")</f>
        <v>N/A</v>
      </c>
      <c r="BE714" s="13" t="s">
        <v>85</v>
      </c>
      <c r="BF714" s="412" t="str">
        <f>_xlfn.IFNA(VLOOKUP(BE714,ACCESSORIES!F:J,5,FALSE),"N/A")</f>
        <v>N/A</v>
      </c>
      <c r="BG714" s="70">
        <v>34</v>
      </c>
      <c r="BH714" s="50">
        <v>20.236220472440898</v>
      </c>
      <c r="BI714" s="50">
        <v>20.236220472440898</v>
      </c>
      <c r="BJ714" s="50">
        <v>11.417322834645701</v>
      </c>
      <c r="BK714" s="357">
        <f t="shared" si="234"/>
        <v>7.6616839999999839E-2</v>
      </c>
      <c r="BL714" s="73">
        <v>36</v>
      </c>
      <c r="BM714" s="107" t="s">
        <v>10367</v>
      </c>
      <c r="BN714" s="46" t="s">
        <v>3891</v>
      </c>
      <c r="BO714" s="74" t="s">
        <v>4730</v>
      </c>
      <c r="BP714" s="74" t="s">
        <v>3907</v>
      </c>
      <c r="BQ714" s="74" t="s">
        <v>10140</v>
      </c>
      <c r="BR714" s="74" t="s">
        <v>10141</v>
      </c>
      <c r="BS714" s="74" t="s">
        <v>4116</v>
      </c>
      <c r="BT714" s="74" t="s">
        <v>10142</v>
      </c>
      <c r="BU714" s="74" t="s">
        <v>5127</v>
      </c>
      <c r="BV714" s="74" t="s">
        <v>4101</v>
      </c>
      <c r="BW714" s="74" t="s">
        <v>3909</v>
      </c>
      <c r="BX714" s="74" t="s">
        <v>6577</v>
      </c>
      <c r="BY714" s="334" t="s">
        <v>8402</v>
      </c>
      <c r="BZ714" s="364" t="s">
        <v>8403</v>
      </c>
      <c r="CA714" s="337" t="s">
        <v>8404</v>
      </c>
      <c r="CB714" s="364" t="s">
        <v>8405</v>
      </c>
      <c r="CC714" s="86" t="str">
        <f t="shared" si="227"/>
        <v>MR708 Bead Grip, 17x8.5, 0mm Offset, 6x135, 87mm Centerbore, Gloss Black</v>
      </c>
      <c r="CD714" s="74" t="s">
        <v>3719</v>
      </c>
      <c r="CE714" s="74" t="s">
        <v>3720</v>
      </c>
      <c r="CF714" s="74" t="str">
        <f t="shared" si="230"/>
        <v>TRAIL (7XX)</v>
      </c>
    </row>
    <row r="715" spans="1:84" s="36" customFormat="1" ht="15" customHeight="1">
      <c r="A715" s="22">
        <f t="shared" si="231"/>
        <v>713</v>
      </c>
      <c r="B715" s="13" t="s">
        <v>84</v>
      </c>
      <c r="C715" s="97" t="s">
        <v>1247</v>
      </c>
      <c r="D715" s="75" t="s">
        <v>6665</v>
      </c>
      <c r="E715" s="84" t="str">
        <f>CONCATENATE(LEFT(D715,5),VLOOKUP(CONCATENATE(O715,"x",P715),'WHEEL PART NUMBER GUIDE'!$B$9:$C$51,2,FALSE),VLOOKUP(CONCATENATE(Q715, W715), 'WHEEL PART NUMBER GUIDE'!$Q$6:$R$98, 2, FALSE),VLOOKUP(Z715,'WHEEL PART NUMBER GUIDE'!$J$8:$K$54,2, FALSE),IF(V715="N/A",IF(ABS(T715)&lt;10,"0"&amp;ABS(T715),ABS(T715)),CONCATENATE(LEFT(V715,1),RIGHT(V715,1))), G715, H715)</f>
        <v>MR708785601300</v>
      </c>
      <c r="F715" s="84" t="str">
        <f t="shared" si="229"/>
        <v>MR708785601300</v>
      </c>
      <c r="G715" s="83"/>
      <c r="H715" s="83"/>
      <c r="I715" s="72" t="s">
        <v>6668</v>
      </c>
      <c r="J715" s="306">
        <v>45152.645960648151</v>
      </c>
      <c r="K715" s="16" t="s">
        <v>1230</v>
      </c>
      <c r="L715" s="328">
        <v>366</v>
      </c>
      <c r="M715" s="85">
        <f t="shared" si="235"/>
        <v>366</v>
      </c>
      <c r="N715" s="630"/>
      <c r="O715" s="75">
        <v>17</v>
      </c>
      <c r="P715" s="8">
        <v>8.5</v>
      </c>
      <c r="Q715" s="92" t="str">
        <f t="shared" si="232"/>
        <v>6x5.5</v>
      </c>
      <c r="R715" s="75">
        <v>6</v>
      </c>
      <c r="S715" s="75">
        <v>5.5</v>
      </c>
      <c r="T715" s="75">
        <v>0</v>
      </c>
      <c r="U715" s="77">
        <v>4.72</v>
      </c>
      <c r="V715" s="95" t="s">
        <v>85</v>
      </c>
      <c r="W715" s="68">
        <v>106.25</v>
      </c>
      <c r="X715" s="39">
        <v>28.6797</v>
      </c>
      <c r="Y715" s="47">
        <v>2650</v>
      </c>
      <c r="Z715" s="43" t="s">
        <v>4122</v>
      </c>
      <c r="AA715" s="72" t="s">
        <v>2845</v>
      </c>
      <c r="AB715" s="47" t="str">
        <f t="shared" si="228"/>
        <v>17x8.5, 6x5.5, 0 OS, 2650 lbs</v>
      </c>
      <c r="AC715" s="74" t="s">
        <v>3941</v>
      </c>
      <c r="AD715" s="46" t="str">
        <f>IF(AC715="N/A","None",VLOOKUP(AC715,ACCESSORIES!F:N,9,FALSE))</f>
        <v>Snap In</v>
      </c>
      <c r="AE715" s="82">
        <f>_xlfn.IFNA(VLOOKUP(AC715,ACCESSORIES!F:J,5,FALSE),"N/A")</f>
        <v>22</v>
      </c>
      <c r="AF715" s="14" t="s">
        <v>85</v>
      </c>
      <c r="AG715" s="9" t="str">
        <f>_xlfn.IFNA(VLOOKUP(AF715,ACCESSORIES!C:G,5,FALSE),"N/A")</f>
        <v>N/A</v>
      </c>
      <c r="AH715" s="9" t="str">
        <f>_xlfn.IFNA(VLOOKUP(AG715,ACCESSORIES!D:H,5,FALSE),"N/A")</f>
        <v>N/A</v>
      </c>
      <c r="AI715" s="14" t="s">
        <v>85</v>
      </c>
      <c r="AJ715" s="9" t="str">
        <f>_xlfn.IFNA(VLOOKUP(AI715,ACCESSORIES!F:J,5,FALSE),"N/A")</f>
        <v>N/A</v>
      </c>
      <c r="AK715" s="92" t="s">
        <v>236</v>
      </c>
      <c r="AL715" s="75" t="s">
        <v>1649</v>
      </c>
      <c r="AM715" s="38">
        <f>_xlfn.IFNA(VLOOKUP(AL715,ACCESSORIES!F:J,5,FALSE),"N/A")</f>
        <v>2.75</v>
      </c>
      <c r="AN715" s="3">
        <v>78.3</v>
      </c>
      <c r="AO715" s="75">
        <v>16.2</v>
      </c>
      <c r="AP715" s="75">
        <v>60</v>
      </c>
      <c r="AQ715" s="75">
        <v>175</v>
      </c>
      <c r="AR715" s="34">
        <v>4.0999999999999996</v>
      </c>
      <c r="AS715" s="34">
        <v>20.399999999999999</v>
      </c>
      <c r="AT715" s="25">
        <v>41.6</v>
      </c>
      <c r="AU715" s="34">
        <v>53.5</v>
      </c>
      <c r="AV715" s="25">
        <v>210.86</v>
      </c>
      <c r="AW715" s="67">
        <v>207.78</v>
      </c>
      <c r="AX715" s="384">
        <v>103.35</v>
      </c>
      <c r="AY715" s="382">
        <v>34.49</v>
      </c>
      <c r="AZ715" s="382">
        <v>40.799999999999997</v>
      </c>
      <c r="BA715" s="49">
        <v>32</v>
      </c>
      <c r="BB715" s="48">
        <f t="shared" si="233"/>
        <v>1.26</v>
      </c>
      <c r="BC715" s="13" t="s">
        <v>85</v>
      </c>
      <c r="BD715" s="412" t="str">
        <f>_xlfn.IFNA(VLOOKUP(BC715,ACCESSORIES!F:J,5,FALSE),"N/A")</f>
        <v>N/A</v>
      </c>
      <c r="BE715" s="13" t="s">
        <v>85</v>
      </c>
      <c r="BF715" s="412" t="str">
        <f>_xlfn.IFNA(VLOOKUP(BE715,ACCESSORIES!F:J,5,FALSE),"N/A")</f>
        <v>N/A</v>
      </c>
      <c r="BG715" s="70">
        <v>35</v>
      </c>
      <c r="BH715" s="50">
        <v>20.236220472440898</v>
      </c>
      <c r="BI715" s="50">
        <v>20.236220472440898</v>
      </c>
      <c r="BJ715" s="50">
        <v>11.417322834645701</v>
      </c>
      <c r="BK715" s="357">
        <f t="shared" si="234"/>
        <v>7.6616839999999839E-2</v>
      </c>
      <c r="BL715" s="73">
        <v>36</v>
      </c>
      <c r="BM715" s="107" t="s">
        <v>10367</v>
      </c>
      <c r="BN715" s="46" t="s">
        <v>3891</v>
      </c>
      <c r="BO715" s="74" t="s">
        <v>4730</v>
      </c>
      <c r="BP715" s="74" t="s">
        <v>3907</v>
      </c>
      <c r="BQ715" s="74" t="s">
        <v>10140</v>
      </c>
      <c r="BR715" s="74" t="s">
        <v>10141</v>
      </c>
      <c r="BS715" s="74" t="s">
        <v>4116</v>
      </c>
      <c r="BT715" s="74" t="s">
        <v>10142</v>
      </c>
      <c r="BU715" s="74" t="s">
        <v>5127</v>
      </c>
      <c r="BV715" s="74" t="s">
        <v>4101</v>
      </c>
      <c r="BW715" s="74" t="s">
        <v>3909</v>
      </c>
      <c r="BX715" s="74" t="s">
        <v>6577</v>
      </c>
      <c r="BY715" s="334" t="s">
        <v>8402</v>
      </c>
      <c r="BZ715" s="364" t="s">
        <v>8403</v>
      </c>
      <c r="CA715" s="337" t="s">
        <v>8404</v>
      </c>
      <c r="CB715" s="364" t="s">
        <v>8405</v>
      </c>
      <c r="CC715" s="86" t="str">
        <f t="shared" ref="CC715:CC759" si="252">CONCATENATE(IF(K715="Closeout","CLOSEOUT - ",""),D715,", ",O715,"x",P715,", ",IF(V715="N/A","",CONCATENATE(V715,"/")),IF(T715&gt;0,CONCATENATE("+",T715),T715),"mm Offset, ",Q715,", ",W715,"mm Centerbore, ",PROPER(Z715),IF(H715="R",", Race Drilled",""),"",IF(BE715="N/A","",CONCATENATE(", w/ ",BE715)))</f>
        <v>MR708 Bead Grip, 17x8.5, 0mm Offset, 6x5.5, 106.25mm Centerbore, Gloss Black</v>
      </c>
      <c r="CD715" s="74" t="s">
        <v>3719</v>
      </c>
      <c r="CE715" s="74" t="s">
        <v>3720</v>
      </c>
      <c r="CF715" s="74" t="str">
        <f t="shared" si="230"/>
        <v>TRAIL (7XX)</v>
      </c>
    </row>
    <row r="716" spans="1:84" s="36" customFormat="1" ht="15" customHeight="1">
      <c r="A716" s="22">
        <f t="shared" si="231"/>
        <v>714</v>
      </c>
      <c r="B716" s="13" t="s">
        <v>84</v>
      </c>
      <c r="C716" s="97" t="s">
        <v>1247</v>
      </c>
      <c r="D716" s="75" t="s">
        <v>6665</v>
      </c>
      <c r="E716" s="84" t="str">
        <f>CONCATENATE(LEFT(D716,5),VLOOKUP(CONCATENATE(O716,"x",P716),'WHEEL PART NUMBER GUIDE'!$B$9:$C$51,2,FALSE),VLOOKUP(CONCATENATE(Q716, W716), 'WHEEL PART NUMBER GUIDE'!$Q$6:$R$98, 2, FALSE),VLOOKUP(Z716,'WHEEL PART NUMBER GUIDE'!$J$8:$K$54,2, FALSE),IF(V716="N/A",IF(ABS(T716)&lt;10,"0"&amp;ABS(T716),ABS(T716)),CONCATENATE(LEFT(V716,1),RIGHT(V716,1))), G716, H716)</f>
        <v>MR70878560800</v>
      </c>
      <c r="F716" s="84" t="str">
        <f t="shared" si="229"/>
        <v>MR70878560800</v>
      </c>
      <c r="G716" s="83"/>
      <c r="H716" s="83"/>
      <c r="I716" s="72" t="s">
        <v>6697</v>
      </c>
      <c r="J716" s="102">
        <v>45188.393750000003</v>
      </c>
      <c r="K716" s="16" t="s">
        <v>1230</v>
      </c>
      <c r="L716" s="328">
        <v>366</v>
      </c>
      <c r="M716" s="85">
        <f t="shared" si="235"/>
        <v>366</v>
      </c>
      <c r="N716" s="630"/>
      <c r="O716" s="75">
        <v>17</v>
      </c>
      <c r="P716" s="8">
        <v>8.5</v>
      </c>
      <c r="Q716" s="92" t="str">
        <f t="shared" si="232"/>
        <v>6x5.5</v>
      </c>
      <c r="R716" s="75">
        <v>6</v>
      </c>
      <c r="S716" s="75">
        <v>5.5</v>
      </c>
      <c r="T716" s="75">
        <v>0</v>
      </c>
      <c r="U716" s="77">
        <v>4.72</v>
      </c>
      <c r="V716" s="95" t="s">
        <v>85</v>
      </c>
      <c r="W716" s="68">
        <v>106.25</v>
      </c>
      <c r="X716" s="39">
        <v>28.084350000000001</v>
      </c>
      <c r="Y716" s="47">
        <v>2650</v>
      </c>
      <c r="Z716" s="43" t="s">
        <v>2516</v>
      </c>
      <c r="AA716" s="72" t="s">
        <v>2850</v>
      </c>
      <c r="AB716" s="47" t="str">
        <f t="shared" si="228"/>
        <v>17x8.5, 6x5.5, 0 OS, 2650 lbs</v>
      </c>
      <c r="AC716" s="74" t="s">
        <v>3941</v>
      </c>
      <c r="AD716" s="46" t="str">
        <f>IF(AC716="N/A","None",VLOOKUP(AC716,ACCESSORIES!F:N,9,FALSE))</f>
        <v>Snap In</v>
      </c>
      <c r="AE716" s="82">
        <f>_xlfn.IFNA(VLOOKUP(AC716,ACCESSORIES!F:J,5,FALSE),"N/A")</f>
        <v>22</v>
      </c>
      <c r="AF716" s="14" t="s">
        <v>85</v>
      </c>
      <c r="AG716" s="9" t="str">
        <f>_xlfn.IFNA(VLOOKUP(AF716,ACCESSORIES!C:G,5,FALSE),"N/A")</f>
        <v>N/A</v>
      </c>
      <c r="AH716" s="9" t="str">
        <f>_xlfn.IFNA(VLOOKUP(AG716,ACCESSORIES!D:H,5,FALSE),"N/A")</f>
        <v>N/A</v>
      </c>
      <c r="AI716" s="14" t="s">
        <v>85</v>
      </c>
      <c r="AJ716" s="9" t="str">
        <f>_xlfn.IFNA(VLOOKUP(AI716,ACCESSORIES!F:J,5,FALSE),"N/A")</f>
        <v>N/A</v>
      </c>
      <c r="AK716" s="92" t="s">
        <v>236</v>
      </c>
      <c r="AL716" s="75" t="s">
        <v>1649</v>
      </c>
      <c r="AM716" s="38">
        <f>_xlfn.IFNA(VLOOKUP(AL716,ACCESSORIES!F:J,5,FALSE),"N/A")</f>
        <v>2.75</v>
      </c>
      <c r="AN716" s="3">
        <v>78.3</v>
      </c>
      <c r="AO716" s="75">
        <v>16.2</v>
      </c>
      <c r="AP716" s="75">
        <v>60</v>
      </c>
      <c r="AQ716" s="75">
        <v>175</v>
      </c>
      <c r="AR716" s="34">
        <v>4.0999999999999996</v>
      </c>
      <c r="AS716" s="34">
        <v>20.399999999999999</v>
      </c>
      <c r="AT716" s="25">
        <v>41.6</v>
      </c>
      <c r="AU716" s="34">
        <v>53.5</v>
      </c>
      <c r="AV716" s="25">
        <v>210.86</v>
      </c>
      <c r="AW716" s="67">
        <v>207.78</v>
      </c>
      <c r="AX716" s="384">
        <v>103.35</v>
      </c>
      <c r="AY716" s="382">
        <v>34.49</v>
      </c>
      <c r="AZ716" s="382">
        <v>40.799999999999997</v>
      </c>
      <c r="BA716" s="49">
        <v>32</v>
      </c>
      <c r="BB716" s="48">
        <f t="shared" si="233"/>
        <v>1.26</v>
      </c>
      <c r="BC716" s="13" t="s">
        <v>85</v>
      </c>
      <c r="BD716" s="412" t="str">
        <f>_xlfn.IFNA(VLOOKUP(BC716,ACCESSORIES!F:J,5,FALSE),"N/A")</f>
        <v>N/A</v>
      </c>
      <c r="BE716" s="13" t="s">
        <v>85</v>
      </c>
      <c r="BF716" s="412" t="str">
        <f>_xlfn.IFNA(VLOOKUP(BE716,ACCESSORIES!F:J,5,FALSE),"N/A")</f>
        <v>N/A</v>
      </c>
      <c r="BG716" s="70">
        <v>34</v>
      </c>
      <c r="BH716" s="50">
        <v>20.236220472440898</v>
      </c>
      <c r="BI716" s="50">
        <v>20.236220472440898</v>
      </c>
      <c r="BJ716" s="50">
        <v>11.417322834645701</v>
      </c>
      <c r="BK716" s="357">
        <f t="shared" si="234"/>
        <v>7.6616839999999839E-2</v>
      </c>
      <c r="BL716" s="73">
        <v>36</v>
      </c>
      <c r="BM716" s="107" t="s">
        <v>10367</v>
      </c>
      <c r="BN716" s="46" t="s">
        <v>3891</v>
      </c>
      <c r="BO716" s="74" t="s">
        <v>4730</v>
      </c>
      <c r="BP716" s="74" t="s">
        <v>3907</v>
      </c>
      <c r="BQ716" s="74" t="s">
        <v>10140</v>
      </c>
      <c r="BR716" s="74" t="s">
        <v>10141</v>
      </c>
      <c r="BS716" s="74" t="s">
        <v>4116</v>
      </c>
      <c r="BT716" s="74" t="s">
        <v>10142</v>
      </c>
      <c r="BU716" s="74" t="s">
        <v>5127</v>
      </c>
      <c r="BV716" s="74" t="s">
        <v>4101</v>
      </c>
      <c r="BW716" s="74" t="s">
        <v>3909</v>
      </c>
      <c r="BX716" s="74" t="s">
        <v>6577</v>
      </c>
      <c r="BY716" s="334" t="s">
        <v>8420</v>
      </c>
      <c r="BZ716" s="364" t="s">
        <v>8421</v>
      </c>
      <c r="CA716" s="334" t="s">
        <v>8418</v>
      </c>
      <c r="CB716" s="364" t="s">
        <v>8419</v>
      </c>
      <c r="CC716" s="86" t="str">
        <f t="shared" si="252"/>
        <v>MR708 Bead Grip, 17x8.5, 0mm Offset, 6x5.5, 106.25mm Centerbore, Gloss Titanium</v>
      </c>
      <c r="CD716" s="74" t="s">
        <v>3719</v>
      </c>
      <c r="CE716" s="74" t="s">
        <v>3720</v>
      </c>
      <c r="CF716" s="74" t="str">
        <f t="shared" si="230"/>
        <v>TRAIL (7XX)</v>
      </c>
    </row>
    <row r="717" spans="1:84" s="36" customFormat="1" ht="15" customHeight="1">
      <c r="A717" s="22">
        <f t="shared" si="231"/>
        <v>715</v>
      </c>
      <c r="B717" s="13" t="s">
        <v>84</v>
      </c>
      <c r="C717" s="97" t="s">
        <v>1247</v>
      </c>
      <c r="D717" s="75" t="s">
        <v>6665</v>
      </c>
      <c r="E717" s="84" t="str">
        <f>CONCATENATE(LEFT(D717,5),VLOOKUP(CONCATENATE(O717,"x",P717),'WHEEL PART NUMBER GUIDE'!$B$9:$C$51,2,FALSE),VLOOKUP(CONCATENATE(Q717, W717), 'WHEEL PART NUMBER GUIDE'!$Q$6:$R$98, 2, FALSE),VLOOKUP(Z717,'WHEEL PART NUMBER GUIDE'!$J$8:$K$54,2, FALSE),IF(V717="N/A",IF(ABS(T717)&lt;10,"0"&amp;ABS(T717),ABS(T717)),CONCATENATE(LEFT(V717,1),RIGHT(V717,1))), G717, H717)</f>
        <v>MR708785601325</v>
      </c>
      <c r="F717" s="84" t="str">
        <f t="shared" si="229"/>
        <v>MR708785601325</v>
      </c>
      <c r="G717" s="83"/>
      <c r="H717" s="83"/>
      <c r="I717" s="392" t="s">
        <v>7507</v>
      </c>
      <c r="J717" s="102">
        <v>45497.648553240739</v>
      </c>
      <c r="K717" s="78" t="s">
        <v>1230</v>
      </c>
      <c r="L717" s="328">
        <v>366</v>
      </c>
      <c r="M717" s="85">
        <f t="shared" si="235"/>
        <v>366</v>
      </c>
      <c r="N717" s="630"/>
      <c r="O717" s="75">
        <v>17</v>
      </c>
      <c r="P717" s="8">
        <v>8.5</v>
      </c>
      <c r="Q717" s="92" t="str">
        <f t="shared" si="232"/>
        <v>6x5.5</v>
      </c>
      <c r="R717" s="75">
        <v>6</v>
      </c>
      <c r="S717" s="75">
        <v>5.5</v>
      </c>
      <c r="T717" s="75">
        <v>25</v>
      </c>
      <c r="U717" s="16">
        <v>5.7</v>
      </c>
      <c r="V717" s="95" t="s">
        <v>85</v>
      </c>
      <c r="W717" s="68">
        <v>106.25</v>
      </c>
      <c r="X717" s="39">
        <v>30.577999999999999</v>
      </c>
      <c r="Y717" s="47">
        <v>2650</v>
      </c>
      <c r="Z717" s="43" t="s">
        <v>4122</v>
      </c>
      <c r="AA717" s="72" t="s">
        <v>2845</v>
      </c>
      <c r="AB717" s="47" t="str">
        <f t="shared" si="228"/>
        <v>17x8.5, 6x5.5, 25 OS, 2650 lbs</v>
      </c>
      <c r="AC717" s="74" t="s">
        <v>3941</v>
      </c>
      <c r="AD717" s="46" t="str">
        <f>IF(AC717="N/A","None",VLOOKUP(AC717,ACCESSORIES!F:N,9,FALSE))</f>
        <v>Snap In</v>
      </c>
      <c r="AE717" s="82">
        <f>_xlfn.IFNA(VLOOKUP(AC717,ACCESSORIES!F:J,5,FALSE),"N/A")</f>
        <v>22</v>
      </c>
      <c r="AF717" s="14" t="s">
        <v>85</v>
      </c>
      <c r="AG717" s="9" t="str">
        <f>_xlfn.IFNA(VLOOKUP(AF717,ACCESSORIES!C:G,5,FALSE),"N/A")</f>
        <v>N/A</v>
      </c>
      <c r="AH717" s="9" t="str">
        <f>_xlfn.IFNA(VLOOKUP(AG717,ACCESSORIES!D:H,5,FALSE),"N/A")</f>
        <v>N/A</v>
      </c>
      <c r="AI717" s="14" t="s">
        <v>85</v>
      </c>
      <c r="AJ717" s="9" t="str">
        <f>_xlfn.IFNA(VLOOKUP(AI717,ACCESSORIES!F:J,5,FALSE),"N/A")</f>
        <v>N/A</v>
      </c>
      <c r="AK717" s="92" t="s">
        <v>236</v>
      </c>
      <c r="AL717" s="75" t="s">
        <v>5646</v>
      </c>
      <c r="AM717" s="38">
        <f>_xlfn.IFNA(VLOOKUP(AL717,ACCESSORIES!F:J,5,FALSE),"N/A")</f>
        <v>2.5</v>
      </c>
      <c r="AN717" s="3">
        <v>95.25</v>
      </c>
      <c r="AO717" s="75">
        <v>16.2</v>
      </c>
      <c r="AP717" s="75">
        <v>60</v>
      </c>
      <c r="AQ717" s="75">
        <v>170</v>
      </c>
      <c r="AR717" s="34">
        <v>6.4</v>
      </c>
      <c r="AS717" s="34">
        <v>19.2</v>
      </c>
      <c r="AT717" s="25">
        <v>30.9</v>
      </c>
      <c r="AU717" s="34">
        <v>34.5</v>
      </c>
      <c r="AV717" s="25">
        <v>210</v>
      </c>
      <c r="AW717" s="67">
        <v>200</v>
      </c>
      <c r="AX717" s="384">
        <v>82.61</v>
      </c>
      <c r="AY717" s="382">
        <v>32.299999999999997</v>
      </c>
      <c r="AZ717" s="382">
        <v>40.49</v>
      </c>
      <c r="BA717" s="49">
        <v>43</v>
      </c>
      <c r="BB717" s="48">
        <f t="shared" si="233"/>
        <v>1.69</v>
      </c>
      <c r="BC717" s="13" t="s">
        <v>85</v>
      </c>
      <c r="BD717" s="412" t="str">
        <f>_xlfn.IFNA(VLOOKUP(BC717,ACCESSORIES!F:J,5,FALSE),"N/A")</f>
        <v>N/A</v>
      </c>
      <c r="BE717" s="13" t="s">
        <v>85</v>
      </c>
      <c r="BF717" s="412" t="str">
        <f>_xlfn.IFNA(VLOOKUP(BE717,ACCESSORIES!F:J,5,FALSE),"N/A")</f>
        <v>N/A</v>
      </c>
      <c r="BG717" s="70">
        <v>36</v>
      </c>
      <c r="BH717" s="50">
        <v>20.236220472440898</v>
      </c>
      <c r="BI717" s="50">
        <v>20.236220472440898</v>
      </c>
      <c r="BJ717" s="50">
        <v>11.417322834645701</v>
      </c>
      <c r="BK717" s="357">
        <f t="shared" si="234"/>
        <v>7.6616839999999839E-2</v>
      </c>
      <c r="BL717" s="73">
        <v>36</v>
      </c>
      <c r="BM717" s="107" t="s">
        <v>3771</v>
      </c>
      <c r="BN717" s="46" t="s">
        <v>3891</v>
      </c>
      <c r="BO717" s="74" t="s">
        <v>4730</v>
      </c>
      <c r="BP717" s="74" t="s">
        <v>3907</v>
      </c>
      <c r="BQ717" s="74" t="s">
        <v>10140</v>
      </c>
      <c r="BR717" s="74" t="s">
        <v>10141</v>
      </c>
      <c r="BS717" s="74" t="s">
        <v>4116</v>
      </c>
      <c r="BT717" s="74" t="s">
        <v>10142</v>
      </c>
      <c r="BU717" s="74" t="s">
        <v>5127</v>
      </c>
      <c r="BV717" s="74" t="s">
        <v>4101</v>
      </c>
      <c r="BW717" s="74" t="s">
        <v>3909</v>
      </c>
      <c r="BX717" s="74" t="s">
        <v>6577</v>
      </c>
      <c r="BY717" s="334" t="s">
        <v>8402</v>
      </c>
      <c r="BZ717" s="364" t="s">
        <v>8403</v>
      </c>
      <c r="CA717" s="337" t="s">
        <v>8404</v>
      </c>
      <c r="CB717" s="364" t="s">
        <v>8405</v>
      </c>
      <c r="CC717" s="86" t="str">
        <f t="shared" si="252"/>
        <v>MR708 Bead Grip, 17x8.5, +25mm Offset, 6x5.5, 106.25mm Centerbore, Gloss Black</v>
      </c>
      <c r="CD717" s="74" t="s">
        <v>3719</v>
      </c>
      <c r="CE717" s="74" t="s">
        <v>3720</v>
      </c>
      <c r="CF717" s="74" t="str">
        <f t="shared" si="230"/>
        <v>TRAIL (7XX)</v>
      </c>
    </row>
    <row r="718" spans="1:84" s="36" customFormat="1" ht="15" customHeight="1">
      <c r="A718" s="22">
        <f t="shared" si="231"/>
        <v>716</v>
      </c>
      <c r="B718" s="13" t="s">
        <v>84</v>
      </c>
      <c r="C718" s="97" t="s">
        <v>1247</v>
      </c>
      <c r="D718" s="75" t="s">
        <v>6665</v>
      </c>
      <c r="E718" s="84" t="str">
        <f>CONCATENATE(LEFT(D718,5),VLOOKUP(CONCATENATE(O718,"x",P718),'WHEEL PART NUMBER GUIDE'!$B$9:$C$51,2,FALSE),VLOOKUP(CONCATENATE(Q718, W718), 'WHEEL PART NUMBER GUIDE'!$Q$6:$R$98, 2, FALSE),VLOOKUP(Z718,'WHEEL PART NUMBER GUIDE'!$J$8:$K$54,2, FALSE),IF(V718="N/A",IF(ABS(T718)&lt;10,"0"&amp;ABS(T718),ABS(T718)),CONCATENATE(LEFT(V718,1),RIGHT(V718,1))), G718, H718)</f>
        <v>MR70878560825</v>
      </c>
      <c r="F718" s="84" t="str">
        <f t="shared" si="229"/>
        <v>MR70878560825</v>
      </c>
      <c r="G718" s="83"/>
      <c r="H718" s="83"/>
      <c r="I718" s="72" t="s">
        <v>7508</v>
      </c>
      <c r="J718" s="102">
        <v>45497.648553240739</v>
      </c>
      <c r="K718" s="78" t="s">
        <v>1230</v>
      </c>
      <c r="L718" s="328">
        <v>366</v>
      </c>
      <c r="M718" s="85">
        <f t="shared" si="235"/>
        <v>366</v>
      </c>
      <c r="N718" s="630"/>
      <c r="O718" s="75">
        <v>17</v>
      </c>
      <c r="P718" s="8">
        <v>8.5</v>
      </c>
      <c r="Q718" s="92" t="str">
        <f t="shared" si="232"/>
        <v>6x5.5</v>
      </c>
      <c r="R718" s="75">
        <v>6</v>
      </c>
      <c r="S718" s="75">
        <v>5.5</v>
      </c>
      <c r="T718" s="75">
        <v>25</v>
      </c>
      <c r="U718" s="16">
        <v>5.7</v>
      </c>
      <c r="V718" s="95" t="s">
        <v>85</v>
      </c>
      <c r="W718" s="68">
        <v>106.25</v>
      </c>
      <c r="X718" s="39">
        <v>30.577999999999999</v>
      </c>
      <c r="Y718" s="47">
        <v>2650</v>
      </c>
      <c r="Z718" s="43" t="s">
        <v>2516</v>
      </c>
      <c r="AA718" s="72" t="s">
        <v>2850</v>
      </c>
      <c r="AB718" s="47" t="str">
        <f t="shared" si="228"/>
        <v>17x8.5, 6x5.5, 25 OS, 2650 lbs</v>
      </c>
      <c r="AC718" s="74" t="s">
        <v>3941</v>
      </c>
      <c r="AD718" s="46" t="str">
        <f>IF(AC718="N/A","None",VLOOKUP(AC718,ACCESSORIES!F:N,9,FALSE))</f>
        <v>Snap In</v>
      </c>
      <c r="AE718" s="82">
        <f>_xlfn.IFNA(VLOOKUP(AC718,ACCESSORIES!F:J,5,FALSE),"N/A")</f>
        <v>22</v>
      </c>
      <c r="AF718" s="14" t="s">
        <v>85</v>
      </c>
      <c r="AG718" s="9" t="str">
        <f>_xlfn.IFNA(VLOOKUP(AF718,ACCESSORIES!C:G,5,FALSE),"N/A")</f>
        <v>N/A</v>
      </c>
      <c r="AH718" s="9" t="str">
        <f>_xlfn.IFNA(VLOOKUP(AG718,ACCESSORIES!D:H,5,FALSE),"N/A")</f>
        <v>N/A</v>
      </c>
      <c r="AI718" s="14" t="s">
        <v>85</v>
      </c>
      <c r="AJ718" s="9" t="str">
        <f>_xlfn.IFNA(VLOOKUP(AI718,ACCESSORIES!F:J,5,FALSE),"N/A")</f>
        <v>N/A</v>
      </c>
      <c r="AK718" s="92" t="s">
        <v>236</v>
      </c>
      <c r="AL718" s="75" t="s">
        <v>5646</v>
      </c>
      <c r="AM718" s="38">
        <f>_xlfn.IFNA(VLOOKUP(AL718,ACCESSORIES!F:J,5,FALSE),"N/A")</f>
        <v>2.5</v>
      </c>
      <c r="AN718" s="3">
        <v>95.25</v>
      </c>
      <c r="AO718" s="75">
        <v>16.2</v>
      </c>
      <c r="AP718" s="75">
        <v>60</v>
      </c>
      <c r="AQ718" s="75">
        <v>170</v>
      </c>
      <c r="AR718" s="34">
        <v>6.4</v>
      </c>
      <c r="AS718" s="34">
        <v>19.2</v>
      </c>
      <c r="AT718" s="25">
        <v>30.9</v>
      </c>
      <c r="AU718" s="34">
        <v>34.5</v>
      </c>
      <c r="AV718" s="25">
        <v>210</v>
      </c>
      <c r="AW718" s="67">
        <v>200</v>
      </c>
      <c r="AX718" s="384">
        <v>82.61</v>
      </c>
      <c r="AY718" s="382">
        <v>32.299999999999997</v>
      </c>
      <c r="AZ718" s="382">
        <v>40.49</v>
      </c>
      <c r="BA718" s="49">
        <v>43</v>
      </c>
      <c r="BB718" s="48">
        <f t="shared" si="233"/>
        <v>1.69</v>
      </c>
      <c r="BC718" s="13" t="s">
        <v>85</v>
      </c>
      <c r="BD718" s="412" t="str">
        <f>_xlfn.IFNA(VLOOKUP(BC718,ACCESSORIES!F:J,5,FALSE),"N/A")</f>
        <v>N/A</v>
      </c>
      <c r="BE718" s="13" t="s">
        <v>85</v>
      </c>
      <c r="BF718" s="412" t="str">
        <f>_xlfn.IFNA(VLOOKUP(BE718,ACCESSORIES!F:J,5,FALSE),"N/A")</f>
        <v>N/A</v>
      </c>
      <c r="BG718" s="70">
        <v>36</v>
      </c>
      <c r="BH718" s="50">
        <v>20.236220472440898</v>
      </c>
      <c r="BI718" s="50">
        <v>20.236220472440898</v>
      </c>
      <c r="BJ718" s="50">
        <v>11.417322834645701</v>
      </c>
      <c r="BK718" s="357">
        <f t="shared" si="234"/>
        <v>7.6616839999999839E-2</v>
      </c>
      <c r="BL718" s="73">
        <v>36</v>
      </c>
      <c r="BM718" s="107" t="s">
        <v>3771</v>
      </c>
      <c r="BN718" s="46" t="s">
        <v>3891</v>
      </c>
      <c r="BO718" s="74" t="s">
        <v>4730</v>
      </c>
      <c r="BP718" s="74" t="s">
        <v>3907</v>
      </c>
      <c r="BQ718" s="74" t="s">
        <v>10140</v>
      </c>
      <c r="BR718" s="74" t="s">
        <v>10141</v>
      </c>
      <c r="BS718" s="74" t="s">
        <v>4116</v>
      </c>
      <c r="BT718" s="74" t="s">
        <v>10142</v>
      </c>
      <c r="BU718" s="74" t="s">
        <v>5127</v>
      </c>
      <c r="BV718" s="74" t="s">
        <v>4101</v>
      </c>
      <c r="BW718" s="74" t="s">
        <v>3909</v>
      </c>
      <c r="BX718" s="74" t="s">
        <v>6577</v>
      </c>
      <c r="BY718" s="334" t="s">
        <v>8420</v>
      </c>
      <c r="BZ718" s="364" t="s">
        <v>8421</v>
      </c>
      <c r="CA718" s="334" t="s">
        <v>8418</v>
      </c>
      <c r="CB718" s="364" t="s">
        <v>8419</v>
      </c>
      <c r="CC718" s="86" t="str">
        <f t="shared" si="252"/>
        <v>MR708 Bead Grip, 17x8.5, +25mm Offset, 6x5.5, 106.25mm Centerbore, Gloss Titanium</v>
      </c>
      <c r="CD718" s="74" t="s">
        <v>3719</v>
      </c>
      <c r="CE718" s="74" t="s">
        <v>3720</v>
      </c>
      <c r="CF718" s="74" t="str">
        <f t="shared" si="230"/>
        <v>TRAIL (7XX)</v>
      </c>
    </row>
    <row r="719" spans="1:84" s="36" customFormat="1" ht="15" customHeight="1">
      <c r="A719" s="22">
        <f t="shared" si="231"/>
        <v>717</v>
      </c>
      <c r="B719" s="13" t="s">
        <v>84</v>
      </c>
      <c r="C719" s="97" t="s">
        <v>1247</v>
      </c>
      <c r="D719" s="75" t="s">
        <v>6665</v>
      </c>
      <c r="E719" s="84" t="str">
        <f>CONCATENATE(LEFT(D719,5),VLOOKUP(CONCATENATE(O719,"x",P719),'WHEEL PART NUMBER GUIDE'!$B$9:$C$51,2,FALSE),VLOOKUP(CONCATENATE(Q719, W719), 'WHEEL PART NUMBER GUIDE'!$Q$6:$R$98, 2, FALSE),VLOOKUP(Z719,'WHEEL PART NUMBER GUIDE'!$J$8:$K$54,2, FALSE),IF(V719="N/A",IF(ABS(T719)&lt;10,"0"&amp;ABS(T719),ABS(T719)),CONCATENATE(LEFT(V719,1),RIGHT(V719,1))), G719, H719)</f>
        <v>MR708790121338N</v>
      </c>
      <c r="F719" s="84" t="str">
        <f t="shared" si="229"/>
        <v>MR708790121338N</v>
      </c>
      <c r="G719" s="83" t="s">
        <v>2095</v>
      </c>
      <c r="H719" s="83"/>
      <c r="I719" s="72" t="s">
        <v>6669</v>
      </c>
      <c r="J719" s="306">
        <v>45152.645960648151</v>
      </c>
      <c r="K719" s="78" t="s">
        <v>1230</v>
      </c>
      <c r="L719" s="328">
        <v>387</v>
      </c>
      <c r="M719" s="85">
        <f t="shared" si="235"/>
        <v>387</v>
      </c>
      <c r="N719" s="630"/>
      <c r="O719" s="75">
        <v>17</v>
      </c>
      <c r="P719" s="8">
        <v>9</v>
      </c>
      <c r="Q719" s="92" t="str">
        <f t="shared" si="232"/>
        <v>5x4.5</v>
      </c>
      <c r="R719" s="75">
        <v>5</v>
      </c>
      <c r="S719" s="75">
        <v>4.5</v>
      </c>
      <c r="T719" s="75">
        <v>-38</v>
      </c>
      <c r="U719" s="16">
        <v>3.5</v>
      </c>
      <c r="V719" s="95" t="s">
        <v>85</v>
      </c>
      <c r="W719" s="68">
        <v>83</v>
      </c>
      <c r="X719" s="39">
        <v>30.77</v>
      </c>
      <c r="Y719" s="47">
        <v>2650</v>
      </c>
      <c r="Z719" s="43" t="s">
        <v>4122</v>
      </c>
      <c r="AA719" s="72" t="s">
        <v>2845</v>
      </c>
      <c r="AB719" s="47" t="str">
        <f t="shared" si="228"/>
        <v>17x9, 5x4.5, -38 OS, 2650 lbs</v>
      </c>
      <c r="AC719" s="74" t="s">
        <v>3939</v>
      </c>
      <c r="AD719" s="46" t="str">
        <f>IF(AC719="N/A","None",VLOOKUP(AC719,ACCESSORIES!F:N,9,FALSE))</f>
        <v>Snap In</v>
      </c>
      <c r="AE719" s="82">
        <f>_xlfn.IFNA(VLOOKUP(AC719,ACCESSORIES!F:J,5,FALSE),"N/A")</f>
        <v>22</v>
      </c>
      <c r="AF719" s="14" t="s">
        <v>85</v>
      </c>
      <c r="AG719" s="9" t="str">
        <f>_xlfn.IFNA(VLOOKUP(AF719,ACCESSORIES!C:G,5,FALSE),"N/A")</f>
        <v>N/A</v>
      </c>
      <c r="AH719" s="9" t="str">
        <f>_xlfn.IFNA(VLOOKUP(AG719,ACCESSORIES!D:H,5,FALSE),"N/A")</f>
        <v>N/A</v>
      </c>
      <c r="AI719" s="14" t="s">
        <v>85</v>
      </c>
      <c r="AJ719" s="9" t="str">
        <f>_xlfn.IFNA(VLOOKUP(AI719,ACCESSORIES!F:J,5,FALSE),"N/A")</f>
        <v>N/A</v>
      </c>
      <c r="AK719" s="92" t="s">
        <v>237</v>
      </c>
      <c r="AL719" s="75" t="s">
        <v>85</v>
      </c>
      <c r="AM719" s="38" t="str">
        <f>_xlfn.IFNA(VLOOKUP(AL719,ACCESSORIES!F:J,5,FALSE),"N/A")</f>
        <v>N/A</v>
      </c>
      <c r="AN719" s="75" t="s">
        <v>85</v>
      </c>
      <c r="AO719" s="75">
        <v>16.2</v>
      </c>
      <c r="AP719" s="75">
        <v>60</v>
      </c>
      <c r="AQ719" s="75">
        <v>155</v>
      </c>
      <c r="AR719" s="34">
        <v>26.9</v>
      </c>
      <c r="AS719" s="34">
        <v>48.4</v>
      </c>
      <c r="AT719" s="25">
        <v>79.8</v>
      </c>
      <c r="AU719" s="34">
        <v>96.8</v>
      </c>
      <c r="AV719" s="25">
        <v>212</v>
      </c>
      <c r="AW719" s="67">
        <v>210.45</v>
      </c>
      <c r="AX719" s="384">
        <v>60</v>
      </c>
      <c r="AY719" s="382">
        <v>14.67</v>
      </c>
      <c r="AZ719" s="382">
        <v>42</v>
      </c>
      <c r="BA719" s="49">
        <v>32</v>
      </c>
      <c r="BB719" s="48">
        <f t="shared" si="233"/>
        <v>1.26</v>
      </c>
      <c r="BC719" s="13" t="s">
        <v>85</v>
      </c>
      <c r="BD719" s="412" t="str">
        <f>_xlfn.IFNA(VLOOKUP(BC719,ACCESSORIES!F:J,5,FALSE),"N/A")</f>
        <v>N/A</v>
      </c>
      <c r="BE719" s="13" t="s">
        <v>85</v>
      </c>
      <c r="BF719" s="412" t="str">
        <f>_xlfn.IFNA(VLOOKUP(BE719,ACCESSORIES!F:J,5,FALSE),"N/A")</f>
        <v>N/A</v>
      </c>
      <c r="BG719" s="70">
        <v>36</v>
      </c>
      <c r="BH719" s="50">
        <v>20.236220472440898</v>
      </c>
      <c r="BI719" s="50">
        <v>20.236220472440898</v>
      </c>
      <c r="BJ719" s="50">
        <v>12.4409448818898</v>
      </c>
      <c r="BK719" s="357">
        <f t="shared" si="234"/>
        <v>8.348593599999983E-2</v>
      </c>
      <c r="BL719" s="73">
        <v>36</v>
      </c>
      <c r="BM719" s="107" t="s">
        <v>10367</v>
      </c>
      <c r="BN719" s="46" t="s">
        <v>3891</v>
      </c>
      <c r="BO719" s="74" t="s">
        <v>4730</v>
      </c>
      <c r="BP719" s="74" t="s">
        <v>3907</v>
      </c>
      <c r="BQ719" s="74" t="s">
        <v>10140</v>
      </c>
      <c r="BR719" s="74" t="s">
        <v>10141</v>
      </c>
      <c r="BS719" s="74" t="s">
        <v>4116</v>
      </c>
      <c r="BT719" s="74" t="s">
        <v>10142</v>
      </c>
      <c r="BU719" s="74" t="s">
        <v>5127</v>
      </c>
      <c r="BV719" s="74" t="s">
        <v>4101</v>
      </c>
      <c r="BW719" s="74" t="s">
        <v>3909</v>
      </c>
      <c r="BX719" s="74" t="s">
        <v>6577</v>
      </c>
      <c r="BY719" s="334" t="s">
        <v>8406</v>
      </c>
      <c r="BZ719" s="364" t="s">
        <v>8407</v>
      </c>
      <c r="CA719" s="337" t="s">
        <v>8408</v>
      </c>
      <c r="CB719" s="364" t="s">
        <v>8409</v>
      </c>
      <c r="CC719" s="86" t="str">
        <f t="shared" si="252"/>
        <v>MR708 Bead Grip, 17x9, -38mm Offset, 5x4.5, 83mm Centerbore, Gloss Black</v>
      </c>
      <c r="CD719" s="74" t="s">
        <v>3719</v>
      </c>
      <c r="CE719" s="74" t="s">
        <v>3720</v>
      </c>
      <c r="CF719" s="74" t="str">
        <f t="shared" si="230"/>
        <v>TRAIL (7XX)</v>
      </c>
    </row>
    <row r="720" spans="1:84" s="36" customFormat="1" ht="15" customHeight="1">
      <c r="A720" s="22">
        <f t="shared" si="231"/>
        <v>718</v>
      </c>
      <c r="B720" s="13" t="s">
        <v>84</v>
      </c>
      <c r="C720" s="97" t="s">
        <v>1247</v>
      </c>
      <c r="D720" s="75" t="s">
        <v>6665</v>
      </c>
      <c r="E720" s="84" t="str">
        <f>CONCATENATE(LEFT(D720,5),VLOOKUP(CONCATENATE(O720,"x",P720),'WHEEL PART NUMBER GUIDE'!$B$9:$C$51,2,FALSE),VLOOKUP(CONCATENATE(Q720, W720), 'WHEEL PART NUMBER GUIDE'!$Q$6:$R$98, 2, FALSE),VLOOKUP(Z720,'WHEEL PART NUMBER GUIDE'!$J$8:$K$54,2, FALSE),IF(V720="N/A",IF(ABS(T720)&lt;10,"0"&amp;ABS(T720),ABS(T720)),CONCATENATE(LEFT(V720,1),RIGHT(V720,1))), G720, H720)</f>
        <v>MR70879012838N</v>
      </c>
      <c r="F720" s="84" t="str">
        <f t="shared" si="229"/>
        <v>MR70879012838N</v>
      </c>
      <c r="G720" s="83" t="s">
        <v>2095</v>
      </c>
      <c r="H720" s="83"/>
      <c r="I720" s="72" t="s">
        <v>6698</v>
      </c>
      <c r="J720" s="102">
        <v>45188.393750000003</v>
      </c>
      <c r="K720" s="16" t="s">
        <v>1230</v>
      </c>
      <c r="L720" s="328">
        <v>387</v>
      </c>
      <c r="M720" s="85">
        <f t="shared" si="235"/>
        <v>387</v>
      </c>
      <c r="N720" s="630"/>
      <c r="O720" s="75">
        <v>17</v>
      </c>
      <c r="P720" s="8">
        <v>9</v>
      </c>
      <c r="Q720" s="92" t="str">
        <f t="shared" si="232"/>
        <v>5x4.5</v>
      </c>
      <c r="R720" s="75">
        <v>5</v>
      </c>
      <c r="S720" s="75">
        <v>4.5</v>
      </c>
      <c r="T720" s="75">
        <v>-38</v>
      </c>
      <c r="U720" s="16">
        <v>3.5</v>
      </c>
      <c r="V720" s="95" t="s">
        <v>85</v>
      </c>
      <c r="W720" s="68">
        <v>83</v>
      </c>
      <c r="X720" s="39">
        <v>30.77</v>
      </c>
      <c r="Y720" s="47">
        <v>2650</v>
      </c>
      <c r="Z720" s="43" t="s">
        <v>2516</v>
      </c>
      <c r="AA720" s="72" t="s">
        <v>2850</v>
      </c>
      <c r="AB720" s="47" t="str">
        <f t="shared" si="228"/>
        <v>17x9, 5x4.5, -38 OS, 2650 lbs</v>
      </c>
      <c r="AC720" s="74" t="s">
        <v>3939</v>
      </c>
      <c r="AD720" s="46" t="str">
        <f>IF(AC720="N/A","None",VLOOKUP(AC720,ACCESSORIES!F:N,9,FALSE))</f>
        <v>Snap In</v>
      </c>
      <c r="AE720" s="82">
        <f>_xlfn.IFNA(VLOOKUP(AC720,ACCESSORIES!F:J,5,FALSE),"N/A")</f>
        <v>22</v>
      </c>
      <c r="AF720" s="14" t="s">
        <v>85</v>
      </c>
      <c r="AG720" s="9" t="str">
        <f>_xlfn.IFNA(VLOOKUP(AF720,ACCESSORIES!C:G,5,FALSE),"N/A")</f>
        <v>N/A</v>
      </c>
      <c r="AH720" s="9" t="str">
        <f>_xlfn.IFNA(VLOOKUP(AG720,ACCESSORIES!D:H,5,FALSE),"N/A")</f>
        <v>N/A</v>
      </c>
      <c r="AI720" s="14" t="s">
        <v>85</v>
      </c>
      <c r="AJ720" s="9" t="str">
        <f>_xlfn.IFNA(VLOOKUP(AI720,ACCESSORIES!F:J,5,FALSE),"N/A")</f>
        <v>N/A</v>
      </c>
      <c r="AK720" s="92" t="s">
        <v>237</v>
      </c>
      <c r="AL720" s="75" t="s">
        <v>85</v>
      </c>
      <c r="AM720" s="38" t="str">
        <f>_xlfn.IFNA(VLOOKUP(AL720,ACCESSORIES!F:J,5,FALSE),"N/A")</f>
        <v>N/A</v>
      </c>
      <c r="AN720" s="75" t="s">
        <v>85</v>
      </c>
      <c r="AO720" s="75">
        <v>16.2</v>
      </c>
      <c r="AP720" s="75">
        <v>60</v>
      </c>
      <c r="AQ720" s="75">
        <v>155</v>
      </c>
      <c r="AR720" s="34">
        <v>26.9</v>
      </c>
      <c r="AS720" s="34">
        <v>48.4</v>
      </c>
      <c r="AT720" s="25">
        <v>79.8</v>
      </c>
      <c r="AU720" s="34">
        <v>96.8</v>
      </c>
      <c r="AV720" s="25">
        <v>212</v>
      </c>
      <c r="AW720" s="67">
        <v>210.45</v>
      </c>
      <c r="AX720" s="384">
        <v>60</v>
      </c>
      <c r="AY720" s="382">
        <v>14.67</v>
      </c>
      <c r="AZ720" s="382">
        <v>42</v>
      </c>
      <c r="BA720" s="49">
        <v>32</v>
      </c>
      <c r="BB720" s="48">
        <f t="shared" si="233"/>
        <v>1.26</v>
      </c>
      <c r="BC720" s="13" t="s">
        <v>85</v>
      </c>
      <c r="BD720" s="412" t="str">
        <f>_xlfn.IFNA(VLOOKUP(BC720,ACCESSORIES!F:J,5,FALSE),"N/A")</f>
        <v>N/A</v>
      </c>
      <c r="BE720" s="13" t="s">
        <v>85</v>
      </c>
      <c r="BF720" s="412" t="str">
        <f>_xlfn.IFNA(VLOOKUP(BE720,ACCESSORIES!F:J,5,FALSE),"N/A")</f>
        <v>N/A</v>
      </c>
      <c r="BG720" s="70">
        <v>36</v>
      </c>
      <c r="BH720" s="50">
        <v>20.236220472440898</v>
      </c>
      <c r="BI720" s="50">
        <v>20.236220472440898</v>
      </c>
      <c r="BJ720" s="50">
        <v>12.4409448818898</v>
      </c>
      <c r="BK720" s="357">
        <f t="shared" si="234"/>
        <v>8.348593599999983E-2</v>
      </c>
      <c r="BL720" s="73">
        <v>36</v>
      </c>
      <c r="BM720" s="107" t="s">
        <v>10367</v>
      </c>
      <c r="BN720" s="46" t="s">
        <v>3891</v>
      </c>
      <c r="BO720" s="74" t="s">
        <v>4730</v>
      </c>
      <c r="BP720" s="74" t="s">
        <v>3907</v>
      </c>
      <c r="BQ720" s="74" t="s">
        <v>10140</v>
      </c>
      <c r="BR720" s="74" t="s">
        <v>10141</v>
      </c>
      <c r="BS720" s="74" t="s">
        <v>4116</v>
      </c>
      <c r="BT720" s="74" t="s">
        <v>10142</v>
      </c>
      <c r="BU720" s="74" t="s">
        <v>5127</v>
      </c>
      <c r="BV720" s="74" t="s">
        <v>4101</v>
      </c>
      <c r="BW720" s="74" t="s">
        <v>3909</v>
      </c>
      <c r="BX720" s="74" t="s">
        <v>6577</v>
      </c>
      <c r="BY720" s="334" t="s">
        <v>8416</v>
      </c>
      <c r="BZ720" s="364" t="s">
        <v>8417</v>
      </c>
      <c r="CA720" s="337" t="s">
        <v>8414</v>
      </c>
      <c r="CB720" s="364" t="s">
        <v>8415</v>
      </c>
      <c r="CC720" s="86" t="str">
        <f t="shared" si="252"/>
        <v>MR708 Bead Grip, 17x9, -38mm Offset, 5x4.5, 83mm Centerbore, Gloss Titanium</v>
      </c>
      <c r="CD720" s="74" t="s">
        <v>3719</v>
      </c>
      <c r="CE720" s="74" t="s">
        <v>3720</v>
      </c>
      <c r="CF720" s="74" t="str">
        <f t="shared" si="230"/>
        <v>TRAIL (7XX)</v>
      </c>
    </row>
    <row r="721" spans="1:84" s="36" customFormat="1" ht="15" customHeight="1">
      <c r="A721" s="22">
        <f t="shared" si="231"/>
        <v>719</v>
      </c>
      <c r="B721" s="13" t="s">
        <v>84</v>
      </c>
      <c r="C721" s="97" t="s">
        <v>1247</v>
      </c>
      <c r="D721" s="75" t="s">
        <v>6665</v>
      </c>
      <c r="E721" s="84" t="str">
        <f>CONCATENATE(LEFT(D721,5),VLOOKUP(CONCATENATE(O721,"x",P721),'WHEEL PART NUMBER GUIDE'!$B$9:$C$51,2,FALSE),VLOOKUP(CONCATENATE(Q721, W721), 'WHEEL PART NUMBER GUIDE'!$Q$6:$R$98, 2, FALSE),VLOOKUP(Z721,'WHEEL PART NUMBER GUIDE'!$J$8:$K$54,2, FALSE),IF(V721="N/A",IF(ABS(T721)&lt;10,"0"&amp;ABS(T721),ABS(T721)),CONCATENATE(LEFT(V721,1),RIGHT(V721,1))), G721, H721)</f>
        <v>MR708790501338N</v>
      </c>
      <c r="F721" s="84" t="str">
        <f t="shared" si="229"/>
        <v>MR708790501338N</v>
      </c>
      <c r="G721" s="83" t="s">
        <v>2095</v>
      </c>
      <c r="H721" s="83"/>
      <c r="I721" s="72" t="s">
        <v>6670</v>
      </c>
      <c r="J721" s="306">
        <v>45152.645960648151</v>
      </c>
      <c r="K721" s="78" t="s">
        <v>1230</v>
      </c>
      <c r="L721" s="328">
        <v>387</v>
      </c>
      <c r="M721" s="85">
        <f t="shared" si="235"/>
        <v>387</v>
      </c>
      <c r="N721" s="630"/>
      <c r="O721" s="75">
        <v>17</v>
      </c>
      <c r="P721" s="8">
        <v>9</v>
      </c>
      <c r="Q721" s="92" t="str">
        <f t="shared" si="232"/>
        <v>5x5</v>
      </c>
      <c r="R721" s="75">
        <v>5</v>
      </c>
      <c r="S721" s="75">
        <v>5</v>
      </c>
      <c r="T721" s="75">
        <v>-38</v>
      </c>
      <c r="U721" s="16">
        <v>3.5</v>
      </c>
      <c r="V721" s="95" t="s">
        <v>85</v>
      </c>
      <c r="W721" s="68">
        <v>71.5</v>
      </c>
      <c r="X721" s="39">
        <v>30.77</v>
      </c>
      <c r="Y721" s="47">
        <v>2650</v>
      </c>
      <c r="Z721" s="43" t="s">
        <v>4122</v>
      </c>
      <c r="AA721" s="72" t="s">
        <v>2845</v>
      </c>
      <c r="AB721" s="47" t="str">
        <f t="shared" si="228"/>
        <v>17x9, 5x5, -38 OS, 2650 lbs</v>
      </c>
      <c r="AC721" s="74" t="s">
        <v>3940</v>
      </c>
      <c r="AD721" s="46" t="str">
        <f>IF(AC721="N/A","None",VLOOKUP(AC721,ACCESSORIES!F:N,9,FALSE))</f>
        <v>Snap In</v>
      </c>
      <c r="AE721" s="82">
        <f>_xlfn.IFNA(VLOOKUP(AC721,ACCESSORIES!F:J,5,FALSE),"N/A")</f>
        <v>22</v>
      </c>
      <c r="AF721" s="14" t="s">
        <v>85</v>
      </c>
      <c r="AG721" s="9" t="str">
        <f>_xlfn.IFNA(VLOOKUP(AF721,ACCESSORIES!C:G,5,FALSE),"N/A")</f>
        <v>N/A</v>
      </c>
      <c r="AH721" s="9" t="str">
        <f>_xlfn.IFNA(VLOOKUP(AG721,ACCESSORIES!D:H,5,FALSE),"N/A")</f>
        <v>N/A</v>
      </c>
      <c r="AI721" s="14" t="s">
        <v>85</v>
      </c>
      <c r="AJ721" s="9" t="str">
        <f>_xlfn.IFNA(VLOOKUP(AI721,ACCESSORIES!F:J,5,FALSE),"N/A")</f>
        <v>N/A</v>
      </c>
      <c r="AK721" s="92" t="s">
        <v>237</v>
      </c>
      <c r="AL721" s="75" t="s">
        <v>85</v>
      </c>
      <c r="AM721" s="38" t="str">
        <f>_xlfn.IFNA(VLOOKUP(AL721,ACCESSORIES!F:J,5,FALSE),"N/A")</f>
        <v>N/A</v>
      </c>
      <c r="AN721" s="75" t="s">
        <v>85</v>
      </c>
      <c r="AO721" s="75">
        <v>16.2</v>
      </c>
      <c r="AP721" s="75">
        <v>60</v>
      </c>
      <c r="AQ721" s="75">
        <v>175</v>
      </c>
      <c r="AR721" s="34">
        <v>8.1999999999999993</v>
      </c>
      <c r="AS721" s="34">
        <v>41.2</v>
      </c>
      <c r="AT721" s="25">
        <v>79.8</v>
      </c>
      <c r="AU721" s="34">
        <v>96.8</v>
      </c>
      <c r="AV721" s="25">
        <v>212</v>
      </c>
      <c r="AW721" s="67">
        <v>210.45</v>
      </c>
      <c r="AX721" s="384">
        <v>71.5</v>
      </c>
      <c r="AY721" s="382">
        <v>42.8</v>
      </c>
      <c r="AZ721" s="382">
        <v>42.8</v>
      </c>
      <c r="BA721" s="49">
        <v>32</v>
      </c>
      <c r="BB721" s="48">
        <f t="shared" si="233"/>
        <v>1.26</v>
      </c>
      <c r="BC721" s="13" t="s">
        <v>85</v>
      </c>
      <c r="BD721" s="412" t="str">
        <f>_xlfn.IFNA(VLOOKUP(BC721,ACCESSORIES!F:J,5,FALSE),"N/A")</f>
        <v>N/A</v>
      </c>
      <c r="BE721" s="13" t="s">
        <v>85</v>
      </c>
      <c r="BF721" s="412" t="str">
        <f>_xlfn.IFNA(VLOOKUP(BE721,ACCESSORIES!F:J,5,FALSE),"N/A")</f>
        <v>N/A</v>
      </c>
      <c r="BG721" s="70">
        <v>36</v>
      </c>
      <c r="BH721" s="50">
        <v>20.236220472440898</v>
      </c>
      <c r="BI721" s="50">
        <v>20.236220472440898</v>
      </c>
      <c r="BJ721" s="50">
        <v>12.4409448818898</v>
      </c>
      <c r="BK721" s="357">
        <f t="shared" si="234"/>
        <v>8.348593599999983E-2</v>
      </c>
      <c r="BL721" s="73">
        <v>36</v>
      </c>
      <c r="BM721" s="107" t="s">
        <v>10367</v>
      </c>
      <c r="BN721" s="46" t="s">
        <v>3891</v>
      </c>
      <c r="BO721" s="74" t="s">
        <v>4730</v>
      </c>
      <c r="BP721" s="74" t="s">
        <v>3907</v>
      </c>
      <c r="BQ721" s="74" t="s">
        <v>10140</v>
      </c>
      <c r="BR721" s="74" t="s">
        <v>10141</v>
      </c>
      <c r="BS721" s="74" t="s">
        <v>4116</v>
      </c>
      <c r="BT721" s="74" t="s">
        <v>10142</v>
      </c>
      <c r="BU721" s="74" t="s">
        <v>5127</v>
      </c>
      <c r="BV721" s="74" t="s">
        <v>4101</v>
      </c>
      <c r="BW721" s="74" t="s">
        <v>3909</v>
      </c>
      <c r="BX721" s="74" t="s">
        <v>6577</v>
      </c>
      <c r="BY721" s="334" t="s">
        <v>8406</v>
      </c>
      <c r="BZ721" s="364" t="s">
        <v>8407</v>
      </c>
      <c r="CA721" s="337" t="s">
        <v>8408</v>
      </c>
      <c r="CB721" s="364" t="s">
        <v>8409</v>
      </c>
      <c r="CC721" s="86" t="str">
        <f t="shared" si="252"/>
        <v>MR708 Bead Grip, 17x9, -38mm Offset, 5x5, 71.5mm Centerbore, Gloss Black</v>
      </c>
      <c r="CD721" s="74" t="s">
        <v>3719</v>
      </c>
      <c r="CE721" s="74" t="s">
        <v>3720</v>
      </c>
      <c r="CF721" s="74" t="str">
        <f t="shared" ref="CF721:CF822" si="253">C721</f>
        <v>TRAIL (7XX)</v>
      </c>
    </row>
    <row r="722" spans="1:84" s="36" customFormat="1" ht="15" customHeight="1">
      <c r="A722" s="22">
        <f t="shared" si="231"/>
        <v>720</v>
      </c>
      <c r="B722" s="13" t="s">
        <v>84</v>
      </c>
      <c r="C722" s="97" t="s">
        <v>1247</v>
      </c>
      <c r="D722" s="75" t="s">
        <v>6665</v>
      </c>
      <c r="E722" s="84" t="str">
        <f>CONCATENATE(LEFT(D722,5),VLOOKUP(CONCATENATE(O722,"x",P722),'WHEEL PART NUMBER GUIDE'!$B$9:$C$51,2,FALSE),VLOOKUP(CONCATENATE(Q722, W722), 'WHEEL PART NUMBER GUIDE'!$Q$6:$R$98, 2, FALSE),VLOOKUP(Z722,'WHEEL PART NUMBER GUIDE'!$J$8:$K$54,2, FALSE),IF(V722="N/A",IF(ABS(T722)&lt;10,"0"&amp;ABS(T722),ABS(T722)),CONCATENATE(LEFT(V722,1),RIGHT(V722,1))), G722, H722)</f>
        <v>MR70879050838N</v>
      </c>
      <c r="F722" s="84" t="str">
        <f t="shared" ref="F722:F823" si="254">E722</f>
        <v>MR70879050838N</v>
      </c>
      <c r="G722" s="83" t="s">
        <v>2095</v>
      </c>
      <c r="H722" s="83"/>
      <c r="I722" s="72" t="s">
        <v>6699</v>
      </c>
      <c r="J722" s="102">
        <v>45188.393750000003</v>
      </c>
      <c r="K722" s="78" t="s">
        <v>1230</v>
      </c>
      <c r="L722" s="328">
        <v>387</v>
      </c>
      <c r="M722" s="85">
        <f t="shared" si="235"/>
        <v>387</v>
      </c>
      <c r="N722" s="630"/>
      <c r="O722" s="75">
        <v>17</v>
      </c>
      <c r="P722" s="8">
        <v>9</v>
      </c>
      <c r="Q722" s="92" t="str">
        <f t="shared" si="232"/>
        <v>5x5</v>
      </c>
      <c r="R722" s="75">
        <v>5</v>
      </c>
      <c r="S722" s="75">
        <v>5</v>
      </c>
      <c r="T722" s="75">
        <v>-38</v>
      </c>
      <c r="U722" s="16">
        <v>3.5</v>
      </c>
      <c r="V722" s="95" t="s">
        <v>85</v>
      </c>
      <c r="W722" s="68">
        <v>71.5</v>
      </c>
      <c r="X722" s="39">
        <v>30.77</v>
      </c>
      <c r="Y722" s="47">
        <v>2650</v>
      </c>
      <c r="Z722" s="43" t="s">
        <v>2516</v>
      </c>
      <c r="AA722" s="72" t="s">
        <v>2850</v>
      </c>
      <c r="AB722" s="47" t="str">
        <f t="shared" ref="AB722:AB823" si="255">_xlfn.CONCAT(O722,"x",P722,","," ",Q722,","," ",T722," ","OS",","," ",Y722," lbs")</f>
        <v>17x9, 5x5, -38 OS, 2650 lbs</v>
      </c>
      <c r="AC722" s="74" t="s">
        <v>3940</v>
      </c>
      <c r="AD722" s="46" t="str">
        <f>IF(AC722="N/A","None",VLOOKUP(AC722,ACCESSORIES!F:N,9,FALSE))</f>
        <v>Snap In</v>
      </c>
      <c r="AE722" s="82">
        <f>_xlfn.IFNA(VLOOKUP(AC722,ACCESSORIES!F:J,5,FALSE),"N/A")</f>
        <v>22</v>
      </c>
      <c r="AF722" s="14" t="s">
        <v>85</v>
      </c>
      <c r="AG722" s="9" t="str">
        <f>_xlfn.IFNA(VLOOKUP(AF722,ACCESSORIES!C:G,5,FALSE),"N/A")</f>
        <v>N/A</v>
      </c>
      <c r="AH722" s="9" t="str">
        <f>_xlfn.IFNA(VLOOKUP(AG722,ACCESSORIES!D:H,5,FALSE),"N/A")</f>
        <v>N/A</v>
      </c>
      <c r="AI722" s="14" t="s">
        <v>85</v>
      </c>
      <c r="AJ722" s="9" t="str">
        <f>_xlfn.IFNA(VLOOKUP(AI722,ACCESSORIES!F:J,5,FALSE),"N/A")</f>
        <v>N/A</v>
      </c>
      <c r="AK722" s="92" t="s">
        <v>237</v>
      </c>
      <c r="AL722" s="75" t="s">
        <v>85</v>
      </c>
      <c r="AM722" s="38" t="str">
        <f>_xlfn.IFNA(VLOOKUP(AL722,ACCESSORIES!F:J,5,FALSE),"N/A")</f>
        <v>N/A</v>
      </c>
      <c r="AN722" s="75" t="s">
        <v>85</v>
      </c>
      <c r="AO722" s="75">
        <v>16.2</v>
      </c>
      <c r="AP722" s="75">
        <v>60</v>
      </c>
      <c r="AQ722" s="75">
        <v>175</v>
      </c>
      <c r="AR722" s="34">
        <v>8.1999999999999993</v>
      </c>
      <c r="AS722" s="34">
        <v>41.2</v>
      </c>
      <c r="AT722" s="25">
        <v>79.8</v>
      </c>
      <c r="AU722" s="34">
        <v>96.8</v>
      </c>
      <c r="AV722" s="25">
        <v>212</v>
      </c>
      <c r="AW722" s="67">
        <v>210.45</v>
      </c>
      <c r="AX722" s="384">
        <v>71.5</v>
      </c>
      <c r="AY722" s="382">
        <v>42.8</v>
      </c>
      <c r="AZ722" s="382">
        <v>42.8</v>
      </c>
      <c r="BA722" s="49">
        <v>32</v>
      </c>
      <c r="BB722" s="48">
        <f t="shared" si="233"/>
        <v>1.26</v>
      </c>
      <c r="BC722" s="13" t="s">
        <v>85</v>
      </c>
      <c r="BD722" s="412" t="str">
        <f>_xlfn.IFNA(VLOOKUP(BC722,ACCESSORIES!F:J,5,FALSE),"N/A")</f>
        <v>N/A</v>
      </c>
      <c r="BE722" s="13" t="s">
        <v>85</v>
      </c>
      <c r="BF722" s="412" t="str">
        <f>_xlfn.IFNA(VLOOKUP(BE722,ACCESSORIES!F:J,5,FALSE),"N/A")</f>
        <v>N/A</v>
      </c>
      <c r="BG722" s="70">
        <v>36</v>
      </c>
      <c r="BH722" s="50">
        <v>20.236220472440898</v>
      </c>
      <c r="BI722" s="50">
        <v>20.236220472440898</v>
      </c>
      <c r="BJ722" s="50">
        <v>12.4409448818898</v>
      </c>
      <c r="BK722" s="357">
        <f t="shared" si="234"/>
        <v>8.348593599999983E-2</v>
      </c>
      <c r="BL722" s="73">
        <v>36</v>
      </c>
      <c r="BM722" s="107" t="s">
        <v>10367</v>
      </c>
      <c r="BN722" s="46" t="s">
        <v>3891</v>
      </c>
      <c r="BO722" s="74" t="s">
        <v>4730</v>
      </c>
      <c r="BP722" s="74" t="s">
        <v>3907</v>
      </c>
      <c r="BQ722" s="74" t="s">
        <v>10140</v>
      </c>
      <c r="BR722" s="74" t="s">
        <v>10141</v>
      </c>
      <c r="BS722" s="74" t="s">
        <v>4116</v>
      </c>
      <c r="BT722" s="74" t="s">
        <v>10142</v>
      </c>
      <c r="BU722" s="74" t="s">
        <v>5127</v>
      </c>
      <c r="BV722" s="74" t="s">
        <v>4101</v>
      </c>
      <c r="BW722" s="74" t="s">
        <v>3909</v>
      </c>
      <c r="BX722" s="74" t="s">
        <v>6577</v>
      </c>
      <c r="BY722" s="334" t="s">
        <v>8416</v>
      </c>
      <c r="BZ722" s="364" t="s">
        <v>8417</v>
      </c>
      <c r="CA722" s="337" t="s">
        <v>8414</v>
      </c>
      <c r="CB722" s="364" t="s">
        <v>8415</v>
      </c>
      <c r="CC722" s="86" t="str">
        <f t="shared" si="252"/>
        <v>MR708 Bead Grip, 17x9, -38mm Offset, 5x5, 71.5mm Centerbore, Gloss Titanium</v>
      </c>
      <c r="CD722" s="74" t="s">
        <v>3719</v>
      </c>
      <c r="CE722" s="74" t="s">
        <v>3720</v>
      </c>
      <c r="CF722" s="74" t="str">
        <f t="shared" si="253"/>
        <v>TRAIL (7XX)</v>
      </c>
    </row>
    <row r="723" spans="1:84" s="36" customFormat="1" ht="15" customHeight="1">
      <c r="A723" s="22">
        <f t="shared" si="231"/>
        <v>721</v>
      </c>
      <c r="B723" s="13" t="s">
        <v>84</v>
      </c>
      <c r="C723" s="97" t="s">
        <v>1247</v>
      </c>
      <c r="D723" s="75" t="s">
        <v>6665</v>
      </c>
      <c r="E723" s="84" t="str">
        <f>CONCATENATE(LEFT(D723,5),VLOOKUP(CONCATENATE(O723,"x",P723),'WHEEL PART NUMBER GUIDE'!$B$9:$C$51,2,FALSE),VLOOKUP(CONCATENATE(Q723, W723), 'WHEEL PART NUMBER GUIDE'!$Q$6:$R$98, 2, FALSE),VLOOKUP(Z723,'WHEEL PART NUMBER GUIDE'!$J$8:$K$54,2, FALSE),IF(V723="N/A",IF(ABS(T723)&lt;10,"0"&amp;ABS(T723),ABS(T723)),CONCATENATE(LEFT(V723,1),RIGHT(V723,1))), G723, H723)</f>
        <v>MR708790161338N</v>
      </c>
      <c r="F723" s="84" t="str">
        <f t="shared" si="254"/>
        <v>MR708790161338N</v>
      </c>
      <c r="G723" s="83" t="s">
        <v>2095</v>
      </c>
      <c r="H723" s="83"/>
      <c r="I723" s="72" t="s">
        <v>7265</v>
      </c>
      <c r="J723" s="102">
        <v>45404</v>
      </c>
      <c r="K723" s="78" t="s">
        <v>1230</v>
      </c>
      <c r="L723" s="328">
        <v>387</v>
      </c>
      <c r="M723" s="85">
        <f t="shared" si="235"/>
        <v>387</v>
      </c>
      <c r="N723" s="630"/>
      <c r="O723" s="75">
        <v>17</v>
      </c>
      <c r="P723" s="8">
        <v>9</v>
      </c>
      <c r="Q723" s="92" t="str">
        <f t="shared" si="232"/>
        <v>6x135</v>
      </c>
      <c r="R723" s="75">
        <v>6</v>
      </c>
      <c r="S723" s="75">
        <v>135</v>
      </c>
      <c r="T723" s="75">
        <v>-38</v>
      </c>
      <c r="U723" s="16">
        <v>3.5</v>
      </c>
      <c r="V723" s="95" t="s">
        <v>85</v>
      </c>
      <c r="W723" s="68">
        <v>87</v>
      </c>
      <c r="X723" s="39">
        <v>30.77</v>
      </c>
      <c r="Y723" s="47">
        <v>2650</v>
      </c>
      <c r="Z723" s="43" t="s">
        <v>4122</v>
      </c>
      <c r="AA723" s="72" t="s">
        <v>2845</v>
      </c>
      <c r="AB723" s="47" t="str">
        <f t="shared" si="255"/>
        <v>17x9, 6x135, -38 OS, 2650 lbs</v>
      </c>
      <c r="AC723" s="74" t="s">
        <v>3940</v>
      </c>
      <c r="AD723" s="46" t="str">
        <f>IF(AC723="N/A","None",VLOOKUP(AC723,ACCESSORIES!F:N,9,FALSE))</f>
        <v>Snap In</v>
      </c>
      <c r="AE723" s="82">
        <f>_xlfn.IFNA(VLOOKUP(AC723,ACCESSORIES!F:J,5,FALSE),"N/A")</f>
        <v>22</v>
      </c>
      <c r="AF723" s="14" t="s">
        <v>85</v>
      </c>
      <c r="AG723" s="9" t="str">
        <f>_xlfn.IFNA(VLOOKUP(AF723,ACCESSORIES!C:G,5,FALSE),"N/A")</f>
        <v>N/A</v>
      </c>
      <c r="AH723" s="9" t="str">
        <f>_xlfn.IFNA(VLOOKUP(AG723,ACCESSORIES!D:H,5,FALSE),"N/A")</f>
        <v>N/A</v>
      </c>
      <c r="AI723" s="14" t="s">
        <v>85</v>
      </c>
      <c r="AJ723" s="9" t="str">
        <f>_xlfn.IFNA(VLOOKUP(AI723,ACCESSORIES!F:J,5,FALSE),"N/A")</f>
        <v>N/A</v>
      </c>
      <c r="AK723" s="92" t="s">
        <v>237</v>
      </c>
      <c r="AL723" s="75" t="s">
        <v>85</v>
      </c>
      <c r="AM723" s="38" t="str">
        <f>_xlfn.IFNA(VLOOKUP(AL723,ACCESSORIES!F:J,5,FALSE),"N/A")</f>
        <v>N/A</v>
      </c>
      <c r="AN723" s="75" t="s">
        <v>85</v>
      </c>
      <c r="AO723" s="75">
        <v>16.2</v>
      </c>
      <c r="AP723" s="75">
        <v>60</v>
      </c>
      <c r="AQ723" s="75">
        <v>175</v>
      </c>
      <c r="AR723" s="34">
        <v>8.1999999999999993</v>
      </c>
      <c r="AS723" s="34">
        <v>41.2</v>
      </c>
      <c r="AT723" s="25">
        <v>79.8</v>
      </c>
      <c r="AU723" s="34">
        <v>96.8</v>
      </c>
      <c r="AV723" s="25">
        <v>212</v>
      </c>
      <c r="AW723" s="67">
        <v>210.45</v>
      </c>
      <c r="AX723" s="384">
        <v>82.6</v>
      </c>
      <c r="AY723" s="382">
        <v>34.1</v>
      </c>
      <c r="AZ723" s="382">
        <v>42.8</v>
      </c>
      <c r="BA723" s="49">
        <v>32</v>
      </c>
      <c r="BB723" s="48">
        <f t="shared" si="233"/>
        <v>1.26</v>
      </c>
      <c r="BC723" s="13" t="s">
        <v>85</v>
      </c>
      <c r="BD723" s="412" t="str">
        <f>_xlfn.IFNA(VLOOKUP(BC723,ACCESSORIES!F:J,5,FALSE),"N/A")</f>
        <v>N/A</v>
      </c>
      <c r="BE723" s="13" t="s">
        <v>85</v>
      </c>
      <c r="BF723" s="412" t="str">
        <f>_xlfn.IFNA(VLOOKUP(BE723,ACCESSORIES!F:J,5,FALSE),"N/A")</f>
        <v>N/A</v>
      </c>
      <c r="BG723" s="70">
        <v>36</v>
      </c>
      <c r="BH723" s="50">
        <v>20.236220472440898</v>
      </c>
      <c r="BI723" s="50">
        <v>20.236220472440898</v>
      </c>
      <c r="BJ723" s="50">
        <v>12.4409448818898</v>
      </c>
      <c r="BK723" s="357">
        <f t="shared" si="234"/>
        <v>8.348593599999983E-2</v>
      </c>
      <c r="BL723" s="73">
        <v>36</v>
      </c>
      <c r="BM723" s="107" t="s">
        <v>10367</v>
      </c>
      <c r="BN723" s="46" t="s">
        <v>3891</v>
      </c>
      <c r="BO723" s="74" t="s">
        <v>4730</v>
      </c>
      <c r="BP723" s="74" t="s">
        <v>3907</v>
      </c>
      <c r="BQ723" s="74" t="s">
        <v>10140</v>
      </c>
      <c r="BR723" s="74" t="s">
        <v>10141</v>
      </c>
      <c r="BS723" s="74" t="s">
        <v>4116</v>
      </c>
      <c r="BT723" s="74" t="s">
        <v>10142</v>
      </c>
      <c r="BU723" s="74" t="s">
        <v>5127</v>
      </c>
      <c r="BV723" s="74" t="s">
        <v>4101</v>
      </c>
      <c r="BW723" s="74" t="s">
        <v>3909</v>
      </c>
      <c r="BX723" s="74" t="s">
        <v>6577</v>
      </c>
      <c r="BY723" s="334" t="s">
        <v>8394</v>
      </c>
      <c r="BZ723" s="364" t="s">
        <v>8395</v>
      </c>
      <c r="CA723" s="337" t="s">
        <v>8396</v>
      </c>
      <c r="CB723" s="364" t="s">
        <v>8397</v>
      </c>
      <c r="CC723" s="86" t="str">
        <f t="shared" si="252"/>
        <v>MR708 Bead Grip, 17x9, -38mm Offset, 6x135, 87mm Centerbore, Gloss Black</v>
      </c>
      <c r="CD723" s="74" t="s">
        <v>3719</v>
      </c>
      <c r="CE723" s="74" t="s">
        <v>3720</v>
      </c>
      <c r="CF723" s="74" t="str">
        <f t="shared" si="253"/>
        <v>TRAIL (7XX)</v>
      </c>
    </row>
    <row r="724" spans="1:84" s="36" customFormat="1" ht="15" customHeight="1">
      <c r="A724" s="22">
        <f t="shared" si="231"/>
        <v>722</v>
      </c>
      <c r="B724" s="13" t="s">
        <v>84</v>
      </c>
      <c r="C724" s="97" t="s">
        <v>1247</v>
      </c>
      <c r="D724" s="75" t="s">
        <v>6665</v>
      </c>
      <c r="E724" s="84" t="str">
        <f>CONCATENATE(LEFT(D724,5),VLOOKUP(CONCATENATE(O724,"x",P724),'WHEEL PART NUMBER GUIDE'!$B$9:$C$51,2,FALSE),VLOOKUP(CONCATENATE(Q724, W724), 'WHEEL PART NUMBER GUIDE'!$Q$6:$R$98, 2, FALSE),VLOOKUP(Z724,'WHEEL PART NUMBER GUIDE'!$J$8:$K$54,2, FALSE),IF(V724="N/A",IF(ABS(T724)&lt;10,"0"&amp;ABS(T724),ABS(T724)),CONCATENATE(LEFT(V724,1),RIGHT(V724,1))), G724, H724)</f>
        <v>MR70879016838N</v>
      </c>
      <c r="F724" s="84" t="str">
        <f t="shared" si="254"/>
        <v>MR70879016838N</v>
      </c>
      <c r="G724" s="83" t="s">
        <v>2095</v>
      </c>
      <c r="H724" s="83"/>
      <c r="I724" s="72" t="s">
        <v>7266</v>
      </c>
      <c r="J724" s="102">
        <v>45404</v>
      </c>
      <c r="K724" s="78" t="s">
        <v>1230</v>
      </c>
      <c r="L724" s="328">
        <v>387</v>
      </c>
      <c r="M724" s="85">
        <f t="shared" si="235"/>
        <v>387</v>
      </c>
      <c r="N724" s="630"/>
      <c r="O724" s="75">
        <v>17</v>
      </c>
      <c r="P724" s="8">
        <v>9</v>
      </c>
      <c r="Q724" s="92" t="str">
        <f t="shared" si="232"/>
        <v>6x135</v>
      </c>
      <c r="R724" s="75">
        <v>6</v>
      </c>
      <c r="S724" s="75">
        <v>135</v>
      </c>
      <c r="T724" s="75">
        <v>-38</v>
      </c>
      <c r="U724" s="16">
        <v>3.5</v>
      </c>
      <c r="V724" s="95" t="s">
        <v>85</v>
      </c>
      <c r="W724" s="68">
        <v>87</v>
      </c>
      <c r="X724" s="39">
        <v>30.77</v>
      </c>
      <c r="Y724" s="47">
        <v>2650</v>
      </c>
      <c r="Z724" s="43" t="s">
        <v>2516</v>
      </c>
      <c r="AA724" s="72" t="s">
        <v>2850</v>
      </c>
      <c r="AB724" s="47" t="str">
        <f t="shared" si="255"/>
        <v>17x9, 6x135, -38 OS, 2650 lbs</v>
      </c>
      <c r="AC724" s="74" t="s">
        <v>3940</v>
      </c>
      <c r="AD724" s="46" t="str">
        <f>IF(AC724="N/A","None",VLOOKUP(AC724,ACCESSORIES!F:N,9,FALSE))</f>
        <v>Snap In</v>
      </c>
      <c r="AE724" s="82">
        <f>_xlfn.IFNA(VLOOKUP(AC724,ACCESSORIES!F:J,5,FALSE),"N/A")</f>
        <v>22</v>
      </c>
      <c r="AF724" s="14" t="s">
        <v>85</v>
      </c>
      <c r="AG724" s="9" t="str">
        <f>_xlfn.IFNA(VLOOKUP(AF724,ACCESSORIES!C:G,5,FALSE),"N/A")</f>
        <v>N/A</v>
      </c>
      <c r="AH724" s="9" t="str">
        <f>_xlfn.IFNA(VLOOKUP(AG724,ACCESSORIES!D:H,5,FALSE),"N/A")</f>
        <v>N/A</v>
      </c>
      <c r="AI724" s="14" t="s">
        <v>85</v>
      </c>
      <c r="AJ724" s="9" t="str">
        <f>_xlfn.IFNA(VLOOKUP(AI724,ACCESSORIES!F:J,5,FALSE),"N/A")</f>
        <v>N/A</v>
      </c>
      <c r="AK724" s="92" t="s">
        <v>237</v>
      </c>
      <c r="AL724" s="75" t="s">
        <v>85</v>
      </c>
      <c r="AM724" s="38" t="str">
        <f>_xlfn.IFNA(VLOOKUP(AL724,ACCESSORIES!F:J,5,FALSE),"N/A")</f>
        <v>N/A</v>
      </c>
      <c r="AN724" s="75" t="s">
        <v>85</v>
      </c>
      <c r="AO724" s="75">
        <v>16.2</v>
      </c>
      <c r="AP724" s="75">
        <v>60</v>
      </c>
      <c r="AQ724" s="75">
        <v>175</v>
      </c>
      <c r="AR724" s="34">
        <v>8.1999999999999993</v>
      </c>
      <c r="AS724" s="34">
        <v>41.2</v>
      </c>
      <c r="AT724" s="25">
        <v>79.8</v>
      </c>
      <c r="AU724" s="34">
        <v>96.8</v>
      </c>
      <c r="AV724" s="25">
        <v>212</v>
      </c>
      <c r="AW724" s="67">
        <v>210.45</v>
      </c>
      <c r="AX724" s="384">
        <v>82.6</v>
      </c>
      <c r="AY724" s="382">
        <v>34.1</v>
      </c>
      <c r="AZ724" s="382">
        <v>42.8</v>
      </c>
      <c r="BA724" s="49">
        <v>32</v>
      </c>
      <c r="BB724" s="48">
        <f t="shared" si="233"/>
        <v>1.26</v>
      </c>
      <c r="BC724" s="13" t="s">
        <v>85</v>
      </c>
      <c r="BD724" s="412" t="str">
        <f>_xlfn.IFNA(VLOOKUP(BC724,ACCESSORIES!F:J,5,FALSE),"N/A")</f>
        <v>N/A</v>
      </c>
      <c r="BE724" s="13" t="s">
        <v>85</v>
      </c>
      <c r="BF724" s="412" t="str">
        <f>_xlfn.IFNA(VLOOKUP(BE724,ACCESSORIES!F:J,5,FALSE),"N/A")</f>
        <v>N/A</v>
      </c>
      <c r="BG724" s="70">
        <v>36</v>
      </c>
      <c r="BH724" s="50">
        <v>20.236220472440898</v>
      </c>
      <c r="BI724" s="50">
        <v>20.236220472440898</v>
      </c>
      <c r="BJ724" s="50">
        <v>12.4409448818898</v>
      </c>
      <c r="BK724" s="357">
        <f t="shared" si="234"/>
        <v>8.348593599999983E-2</v>
      </c>
      <c r="BL724" s="73">
        <v>36</v>
      </c>
      <c r="BM724" s="107" t="s">
        <v>10367</v>
      </c>
      <c r="BN724" s="46" t="s">
        <v>3891</v>
      </c>
      <c r="BO724" s="74" t="s">
        <v>4730</v>
      </c>
      <c r="BP724" s="74" t="s">
        <v>3907</v>
      </c>
      <c r="BQ724" s="74" t="s">
        <v>10140</v>
      </c>
      <c r="BR724" s="74" t="s">
        <v>10141</v>
      </c>
      <c r="BS724" s="74" t="s">
        <v>4116</v>
      </c>
      <c r="BT724" s="74" t="s">
        <v>10142</v>
      </c>
      <c r="BU724" s="74" t="s">
        <v>5127</v>
      </c>
      <c r="BV724" s="74" t="s">
        <v>4101</v>
      </c>
      <c r="BW724" s="74" t="s">
        <v>3909</v>
      </c>
      <c r="BX724" s="74" t="s">
        <v>6577</v>
      </c>
      <c r="BY724" s="334" t="s">
        <v>8422</v>
      </c>
      <c r="BZ724" s="364" t="s">
        <v>8423</v>
      </c>
      <c r="CA724" s="334" t="s">
        <v>8424</v>
      </c>
      <c r="CB724" s="364" t="s">
        <v>8425</v>
      </c>
      <c r="CC724" s="86" t="str">
        <f t="shared" si="252"/>
        <v>MR708 Bead Grip, 17x9, -38mm Offset, 6x135, 87mm Centerbore, Gloss Titanium</v>
      </c>
      <c r="CD724" s="74" t="s">
        <v>3719</v>
      </c>
      <c r="CE724" s="74" t="s">
        <v>3720</v>
      </c>
      <c r="CF724" s="74" t="str">
        <f t="shared" si="253"/>
        <v>TRAIL (7XX)</v>
      </c>
    </row>
    <row r="725" spans="1:84" s="36" customFormat="1" ht="15" customHeight="1">
      <c r="A725" s="22">
        <f t="shared" si="231"/>
        <v>723</v>
      </c>
      <c r="B725" s="13" t="s">
        <v>84</v>
      </c>
      <c r="C725" s="97" t="s">
        <v>1247</v>
      </c>
      <c r="D725" s="75" t="s">
        <v>6665</v>
      </c>
      <c r="E725" s="84" t="str">
        <f>CONCATENATE(LEFT(D725,5),VLOOKUP(CONCATENATE(O725,"x",P725),'WHEEL PART NUMBER GUIDE'!$B$9:$C$51,2,FALSE),VLOOKUP(CONCATENATE(Q725, W725), 'WHEEL PART NUMBER GUIDE'!$Q$6:$R$98, 2, FALSE),VLOOKUP(Z725,'WHEEL PART NUMBER GUIDE'!$J$8:$K$54,2, FALSE),IF(V725="N/A",IF(ABS(T725)&lt;10,"0"&amp;ABS(T725),ABS(T725)),CONCATENATE(LEFT(V725,1),RIGHT(V725,1))), G725, H725)</f>
        <v>MR708790601338N</v>
      </c>
      <c r="F725" s="84" t="str">
        <f t="shared" si="254"/>
        <v>MR708790601338N</v>
      </c>
      <c r="G725" s="83" t="s">
        <v>2095</v>
      </c>
      <c r="H725" s="83"/>
      <c r="I725" s="72" t="s">
        <v>6671</v>
      </c>
      <c r="J725" s="306">
        <v>45152.645960648151</v>
      </c>
      <c r="K725" s="78" t="s">
        <v>1230</v>
      </c>
      <c r="L725" s="328">
        <v>387</v>
      </c>
      <c r="M725" s="85">
        <f t="shared" si="235"/>
        <v>387</v>
      </c>
      <c r="N725" s="630"/>
      <c r="O725" s="75">
        <v>17</v>
      </c>
      <c r="P725" s="8">
        <v>9</v>
      </c>
      <c r="Q725" s="92" t="str">
        <f t="shared" si="232"/>
        <v>6x5.5</v>
      </c>
      <c r="R725" s="75">
        <v>6</v>
      </c>
      <c r="S725" s="75">
        <v>5.5</v>
      </c>
      <c r="T725" s="75">
        <v>-38</v>
      </c>
      <c r="U725" s="16">
        <v>3.5</v>
      </c>
      <c r="V725" s="95" t="s">
        <v>85</v>
      </c>
      <c r="W725" s="68">
        <v>106.25</v>
      </c>
      <c r="X725" s="39">
        <v>29.466149999999999</v>
      </c>
      <c r="Y725" s="47">
        <v>2650</v>
      </c>
      <c r="Z725" s="43" t="s">
        <v>4122</v>
      </c>
      <c r="AA725" s="72" t="s">
        <v>2845</v>
      </c>
      <c r="AB725" s="47" t="str">
        <f t="shared" si="255"/>
        <v>17x9, 6x5.5, -38 OS, 2650 lbs</v>
      </c>
      <c r="AC725" s="74" t="s">
        <v>3941</v>
      </c>
      <c r="AD725" s="46" t="str">
        <f>IF(AC725="N/A","None",VLOOKUP(AC725,ACCESSORIES!F:N,9,FALSE))</f>
        <v>Snap In</v>
      </c>
      <c r="AE725" s="82">
        <f>_xlfn.IFNA(VLOOKUP(AC725,ACCESSORIES!F:J,5,FALSE),"N/A")</f>
        <v>22</v>
      </c>
      <c r="AF725" s="14" t="s">
        <v>85</v>
      </c>
      <c r="AG725" s="9" t="str">
        <f>_xlfn.IFNA(VLOOKUP(AF725,ACCESSORIES!C:G,5,FALSE),"N/A")</f>
        <v>N/A</v>
      </c>
      <c r="AH725" s="9" t="str">
        <f>_xlfn.IFNA(VLOOKUP(AG725,ACCESSORIES!D:H,5,FALSE),"N/A")</f>
        <v>N/A</v>
      </c>
      <c r="AI725" s="14" t="s">
        <v>85</v>
      </c>
      <c r="AJ725" s="9" t="str">
        <f>_xlfn.IFNA(VLOOKUP(AI725,ACCESSORIES!F:J,5,FALSE),"N/A")</f>
        <v>N/A</v>
      </c>
      <c r="AK725" s="92" t="s">
        <v>236</v>
      </c>
      <c r="AL725" s="75" t="s">
        <v>1649</v>
      </c>
      <c r="AM725" s="38">
        <f>_xlfn.IFNA(VLOOKUP(AL725,ACCESSORIES!F:J,5,FALSE),"N/A")</f>
        <v>2.75</v>
      </c>
      <c r="AN725" s="3">
        <v>78.3</v>
      </c>
      <c r="AO725" s="75">
        <v>16.2</v>
      </c>
      <c r="AP725" s="75">
        <v>60</v>
      </c>
      <c r="AQ725" s="75">
        <v>175</v>
      </c>
      <c r="AR725" s="34">
        <v>8.1999999999999993</v>
      </c>
      <c r="AS725" s="34">
        <v>41.2</v>
      </c>
      <c r="AT725" s="25">
        <v>79.8</v>
      </c>
      <c r="AU725" s="34">
        <v>96.8</v>
      </c>
      <c r="AV725" s="25">
        <v>212</v>
      </c>
      <c r="AW725" s="67">
        <v>210.45</v>
      </c>
      <c r="AX725" s="384">
        <v>103.35</v>
      </c>
      <c r="AY725" s="382">
        <v>34.49</v>
      </c>
      <c r="AZ725" s="382">
        <v>40.799999999999997</v>
      </c>
      <c r="BA725" s="49">
        <v>32</v>
      </c>
      <c r="BB725" s="48">
        <f t="shared" si="233"/>
        <v>1.26</v>
      </c>
      <c r="BC725" s="13" t="s">
        <v>85</v>
      </c>
      <c r="BD725" s="412" t="str">
        <f>_xlfn.IFNA(VLOOKUP(BC725,ACCESSORIES!F:J,5,FALSE),"N/A")</f>
        <v>N/A</v>
      </c>
      <c r="BE725" s="13" t="s">
        <v>85</v>
      </c>
      <c r="BF725" s="412" t="str">
        <f>_xlfn.IFNA(VLOOKUP(BE725,ACCESSORIES!F:J,5,FALSE),"N/A")</f>
        <v>N/A</v>
      </c>
      <c r="BG725" s="70">
        <v>35</v>
      </c>
      <c r="BH725" s="50">
        <v>20.236220472440898</v>
      </c>
      <c r="BI725" s="50">
        <v>20.236220472440898</v>
      </c>
      <c r="BJ725" s="50">
        <v>12.4409448818898</v>
      </c>
      <c r="BK725" s="357">
        <f t="shared" si="234"/>
        <v>8.348593599999983E-2</v>
      </c>
      <c r="BL725" s="73">
        <v>36</v>
      </c>
      <c r="BM725" s="107" t="s">
        <v>10367</v>
      </c>
      <c r="BN725" s="46" t="s">
        <v>3891</v>
      </c>
      <c r="BO725" s="74" t="s">
        <v>4730</v>
      </c>
      <c r="BP725" s="74" t="s">
        <v>3907</v>
      </c>
      <c r="BQ725" s="74" t="s">
        <v>10140</v>
      </c>
      <c r="BR725" s="74" t="s">
        <v>10141</v>
      </c>
      <c r="BS725" s="74" t="s">
        <v>4116</v>
      </c>
      <c r="BT725" s="74" t="s">
        <v>10142</v>
      </c>
      <c r="BU725" s="74" t="s">
        <v>5127</v>
      </c>
      <c r="BV725" s="74" t="s">
        <v>4101</v>
      </c>
      <c r="BW725" s="74" t="s">
        <v>3909</v>
      </c>
      <c r="BX725" s="74" t="s">
        <v>6577</v>
      </c>
      <c r="BY725" s="334" t="s">
        <v>8394</v>
      </c>
      <c r="BZ725" s="364" t="s">
        <v>8395</v>
      </c>
      <c r="CA725" s="337" t="s">
        <v>8396</v>
      </c>
      <c r="CB725" s="364" t="s">
        <v>8397</v>
      </c>
      <c r="CC725" s="86" t="str">
        <f t="shared" si="252"/>
        <v>MR708 Bead Grip, 17x9, -38mm Offset, 6x5.5, 106.25mm Centerbore, Gloss Black</v>
      </c>
      <c r="CD725" s="74" t="s">
        <v>3719</v>
      </c>
      <c r="CE725" s="74" t="s">
        <v>3720</v>
      </c>
      <c r="CF725" s="74" t="str">
        <f t="shared" si="253"/>
        <v>TRAIL (7XX)</v>
      </c>
    </row>
    <row r="726" spans="1:84" s="36" customFormat="1" ht="15" customHeight="1">
      <c r="A726" s="22">
        <f t="shared" si="231"/>
        <v>724</v>
      </c>
      <c r="B726" s="13" t="s">
        <v>84</v>
      </c>
      <c r="C726" s="97" t="s">
        <v>1247</v>
      </c>
      <c r="D726" s="75" t="s">
        <v>6665</v>
      </c>
      <c r="E726" s="84" t="str">
        <f>CONCATENATE(LEFT(D726,5),VLOOKUP(CONCATENATE(O726,"x",P726),'WHEEL PART NUMBER GUIDE'!$B$9:$C$51,2,FALSE),VLOOKUP(CONCATENATE(Q726, W726), 'WHEEL PART NUMBER GUIDE'!$Q$6:$R$98, 2, FALSE),VLOOKUP(Z726,'WHEEL PART NUMBER GUIDE'!$J$8:$K$54,2, FALSE),IF(V726="N/A",IF(ABS(T726)&lt;10,"0"&amp;ABS(T726),ABS(T726)),CONCATENATE(LEFT(V726,1),RIGHT(V726,1))), G726, H726)</f>
        <v>MR708790881338N</v>
      </c>
      <c r="F726" s="84" t="str">
        <f t="shared" si="254"/>
        <v>MR708790881338N</v>
      </c>
      <c r="G726" s="83" t="s">
        <v>2095</v>
      </c>
      <c r="H726" s="83"/>
      <c r="I726" s="72" t="s">
        <v>6722</v>
      </c>
      <c r="J726" s="102">
        <v>45195.447939814818</v>
      </c>
      <c r="K726" s="418" t="s">
        <v>3713</v>
      </c>
      <c r="L726" s="328">
        <v>419</v>
      </c>
      <c r="M726" s="85" t="str">
        <f t="shared" si="235"/>
        <v/>
      </c>
      <c r="N726" s="630"/>
      <c r="O726" s="75">
        <v>17</v>
      </c>
      <c r="P726" s="8">
        <v>9</v>
      </c>
      <c r="Q726" s="92" t="str">
        <f t="shared" si="232"/>
        <v>8x180</v>
      </c>
      <c r="R726" s="75">
        <v>8</v>
      </c>
      <c r="S726" s="75">
        <v>180</v>
      </c>
      <c r="T726" s="75">
        <v>-38</v>
      </c>
      <c r="U726" s="16">
        <v>3.5</v>
      </c>
      <c r="V726" s="95" t="s">
        <v>85</v>
      </c>
      <c r="W726" s="68">
        <v>130.81</v>
      </c>
      <c r="X726" s="39">
        <v>32.259149999999998</v>
      </c>
      <c r="Y726" s="47">
        <v>3640</v>
      </c>
      <c r="Z726" s="43" t="s">
        <v>4122</v>
      </c>
      <c r="AA726" s="72" t="s">
        <v>2845</v>
      </c>
      <c r="AB726" s="47" t="str">
        <f t="shared" si="255"/>
        <v>17x9, 8x180, -38 OS, 3640 lbs</v>
      </c>
      <c r="AC726" s="74" t="s">
        <v>6727</v>
      </c>
      <c r="AD726" s="46" t="str">
        <f>IF(AC726="N/A","None",VLOOKUP(AC726,ACCESSORIES!F:N,9,FALSE))</f>
        <v>Push Thru</v>
      </c>
      <c r="AE726" s="82">
        <f>_xlfn.IFNA(VLOOKUP(AC726,ACCESSORIES!F:J,5,FALSE),"N/A")</f>
        <v>33</v>
      </c>
      <c r="AF726" s="14" t="s">
        <v>85</v>
      </c>
      <c r="AG726" s="9" t="str">
        <f>_xlfn.IFNA(VLOOKUP(AF726,ACCESSORIES!C:G,5,FALSE),"N/A")</f>
        <v>N/A</v>
      </c>
      <c r="AH726" s="9" t="s">
        <v>2863</v>
      </c>
      <c r="AI726" s="14" t="s">
        <v>85</v>
      </c>
      <c r="AJ726" s="9" t="str">
        <f>_xlfn.IFNA(VLOOKUP(AI726,ACCESSORIES!F:J,5,FALSE),"N/A")</f>
        <v>N/A</v>
      </c>
      <c r="AK726" s="92" t="s">
        <v>237</v>
      </c>
      <c r="AL726" s="75" t="s">
        <v>85</v>
      </c>
      <c r="AM726" s="38" t="str">
        <f>_xlfn.IFNA(VLOOKUP(AL726,ACCESSORIES!F:J,5,FALSE),"N/A")</f>
        <v>N/A</v>
      </c>
      <c r="AN726" s="75" t="s">
        <v>85</v>
      </c>
      <c r="AO726" s="75">
        <v>16.2</v>
      </c>
      <c r="AP726" s="75">
        <v>60</v>
      </c>
      <c r="AQ726" s="75">
        <v>210</v>
      </c>
      <c r="AR726" s="34">
        <v>0</v>
      </c>
      <c r="AS726" s="34">
        <v>0</v>
      </c>
      <c r="AT726" s="25">
        <v>50</v>
      </c>
      <c r="AU726" s="34">
        <v>95</v>
      </c>
      <c r="AV726" s="25">
        <v>211.2</v>
      </c>
      <c r="AW726" s="67">
        <v>210</v>
      </c>
      <c r="AX726" s="384">
        <v>128</v>
      </c>
      <c r="AY726" s="382">
        <v>84</v>
      </c>
      <c r="AZ726" s="382">
        <v>86.89</v>
      </c>
      <c r="BA726" s="49">
        <v>32</v>
      </c>
      <c r="BB726" s="48">
        <f t="shared" si="233"/>
        <v>1.26</v>
      </c>
      <c r="BC726" s="13" t="s">
        <v>85</v>
      </c>
      <c r="BD726" s="412" t="str">
        <f>_xlfn.IFNA(VLOOKUP(BC726,ACCESSORIES!F:J,5,FALSE),"N/A")</f>
        <v>N/A</v>
      </c>
      <c r="BE726" s="13" t="s">
        <v>85</v>
      </c>
      <c r="BF726" s="412" t="str">
        <f>_xlfn.IFNA(VLOOKUP(BE726,ACCESSORIES!F:J,5,FALSE),"N/A")</f>
        <v>N/A</v>
      </c>
      <c r="BG726" s="70">
        <v>38</v>
      </c>
      <c r="BH726" s="50">
        <v>20.236220472440898</v>
      </c>
      <c r="BI726" s="50">
        <v>20.236220472440898</v>
      </c>
      <c r="BJ726" s="50">
        <v>12.4409448818898</v>
      </c>
      <c r="BK726" s="357">
        <f t="shared" si="234"/>
        <v>8.348593599999983E-2</v>
      </c>
      <c r="BL726" s="73">
        <v>36</v>
      </c>
      <c r="BM726" s="107" t="s">
        <v>10367</v>
      </c>
      <c r="BN726" s="46" t="s">
        <v>3891</v>
      </c>
      <c r="BO726" s="74" t="s">
        <v>4730</v>
      </c>
      <c r="BP726" s="74" t="s">
        <v>3907</v>
      </c>
      <c r="BQ726" s="74" t="s">
        <v>10140</v>
      </c>
      <c r="BR726" s="74" t="s">
        <v>10141</v>
      </c>
      <c r="BS726" s="74" t="s">
        <v>4116</v>
      </c>
      <c r="BT726" s="74" t="s">
        <v>10142</v>
      </c>
      <c r="BU726" s="74" t="s">
        <v>5127</v>
      </c>
      <c r="BV726" s="74" t="s">
        <v>4101</v>
      </c>
      <c r="BW726" s="74" t="s">
        <v>3909</v>
      </c>
      <c r="BX726" s="74" t="s">
        <v>6577</v>
      </c>
      <c r="BY726" s="334" t="s">
        <v>8398</v>
      </c>
      <c r="BZ726" s="364" t="s">
        <v>8399</v>
      </c>
      <c r="CA726" s="337" t="s">
        <v>8400</v>
      </c>
      <c r="CB726" s="364" t="s">
        <v>8401</v>
      </c>
      <c r="CC726" s="86" t="str">
        <f t="shared" si="252"/>
        <v>CLOSEOUT - MR708 Bead Grip, 17x9, -38mm Offset, 8x180, 130.81mm Centerbore, Gloss Black</v>
      </c>
      <c r="CD726" s="74" t="s">
        <v>3719</v>
      </c>
      <c r="CE726" s="74" t="s">
        <v>3720</v>
      </c>
      <c r="CF726" s="74" t="str">
        <f t="shared" si="253"/>
        <v>TRAIL (7XX)</v>
      </c>
    </row>
    <row r="727" spans="1:84" s="36" customFormat="1" ht="15" customHeight="1">
      <c r="A727" s="22">
        <f t="shared" si="231"/>
        <v>725</v>
      </c>
      <c r="B727" s="13" t="s">
        <v>84</v>
      </c>
      <c r="C727" s="97" t="s">
        <v>1247</v>
      </c>
      <c r="D727" s="75" t="s">
        <v>6665</v>
      </c>
      <c r="E727" s="84" t="str">
        <f>CONCATENATE(LEFT(D727,5),VLOOKUP(CONCATENATE(O727,"x",P727),'WHEEL PART NUMBER GUIDE'!$B$9:$C$51,2,FALSE),VLOOKUP(CONCATENATE(Q727, W727), 'WHEEL PART NUMBER GUIDE'!$Q$6:$R$98, 2, FALSE),VLOOKUP(Z727,'WHEEL PART NUMBER GUIDE'!$J$8:$K$54,2, FALSE),IF(V727="N/A",IF(ABS(T727)&lt;10,"0"&amp;ABS(T727),ABS(T727)),CONCATENATE(LEFT(V727,1),RIGHT(V727,1))), G727, H727)</f>
        <v>MR70879088838N</v>
      </c>
      <c r="F727" s="84" t="str">
        <f t="shared" si="254"/>
        <v>MR70879088838N</v>
      </c>
      <c r="G727" s="83" t="s">
        <v>2095</v>
      </c>
      <c r="H727" s="83"/>
      <c r="I727" s="72" t="s">
        <v>6723</v>
      </c>
      <c r="J727" s="102">
        <v>45195.447939814818</v>
      </c>
      <c r="K727" s="418" t="s">
        <v>3713</v>
      </c>
      <c r="L727" s="328">
        <v>419</v>
      </c>
      <c r="M727" s="85" t="str">
        <f t="shared" si="235"/>
        <v/>
      </c>
      <c r="N727" s="630"/>
      <c r="O727" s="75">
        <v>17</v>
      </c>
      <c r="P727" s="8">
        <v>9</v>
      </c>
      <c r="Q727" s="92" t="str">
        <f t="shared" si="232"/>
        <v>8x180</v>
      </c>
      <c r="R727" s="75">
        <v>8</v>
      </c>
      <c r="S727" s="75">
        <v>180</v>
      </c>
      <c r="T727" s="75">
        <v>-38</v>
      </c>
      <c r="U727" s="16">
        <v>3.5</v>
      </c>
      <c r="V727" s="95" t="s">
        <v>85</v>
      </c>
      <c r="W727" s="68">
        <v>130.81</v>
      </c>
      <c r="X727" s="39">
        <v>32.259149999999998</v>
      </c>
      <c r="Y727" s="47">
        <v>3640</v>
      </c>
      <c r="Z727" s="43" t="s">
        <v>2516</v>
      </c>
      <c r="AA727" s="72" t="s">
        <v>2850</v>
      </c>
      <c r="AB727" s="47" t="str">
        <f t="shared" si="255"/>
        <v>17x9, 8x180, -38 OS, 3640 lbs</v>
      </c>
      <c r="AC727" s="74" t="s">
        <v>6727</v>
      </c>
      <c r="AD727" s="46" t="str">
        <f>IF(AC727="N/A","None",VLOOKUP(AC727,ACCESSORIES!F:N,9,FALSE))</f>
        <v>Push Thru</v>
      </c>
      <c r="AE727" s="82">
        <f>_xlfn.IFNA(VLOOKUP(AC727,ACCESSORIES!F:J,5,FALSE),"N/A")</f>
        <v>33</v>
      </c>
      <c r="AF727" s="14" t="s">
        <v>85</v>
      </c>
      <c r="AG727" s="9" t="str">
        <f>_xlfn.IFNA(VLOOKUP(AF727,ACCESSORIES!C:G,5,FALSE),"N/A")</f>
        <v>N/A</v>
      </c>
      <c r="AH727" s="9" t="s">
        <v>2863</v>
      </c>
      <c r="AI727" s="14" t="s">
        <v>85</v>
      </c>
      <c r="AJ727" s="9" t="str">
        <f>_xlfn.IFNA(VLOOKUP(AI727,ACCESSORIES!F:J,5,FALSE),"N/A")</f>
        <v>N/A</v>
      </c>
      <c r="AK727" s="92" t="s">
        <v>237</v>
      </c>
      <c r="AL727" s="75" t="s">
        <v>85</v>
      </c>
      <c r="AM727" s="38" t="str">
        <f>_xlfn.IFNA(VLOOKUP(AL727,ACCESSORIES!F:J,5,FALSE),"N/A")</f>
        <v>N/A</v>
      </c>
      <c r="AN727" s="75" t="s">
        <v>85</v>
      </c>
      <c r="AO727" s="75">
        <v>16.2</v>
      </c>
      <c r="AP727" s="75">
        <v>60</v>
      </c>
      <c r="AQ727" s="75">
        <v>210</v>
      </c>
      <c r="AR727" s="34">
        <v>0</v>
      </c>
      <c r="AS727" s="34">
        <v>0</v>
      </c>
      <c r="AT727" s="25">
        <v>50</v>
      </c>
      <c r="AU727" s="34">
        <v>95</v>
      </c>
      <c r="AV727" s="25">
        <v>211.2</v>
      </c>
      <c r="AW727" s="67">
        <v>210</v>
      </c>
      <c r="AX727" s="384">
        <v>128</v>
      </c>
      <c r="AY727" s="382">
        <v>84</v>
      </c>
      <c r="AZ727" s="382">
        <v>86.89</v>
      </c>
      <c r="BA727" s="49">
        <v>32</v>
      </c>
      <c r="BB727" s="48">
        <f t="shared" si="233"/>
        <v>1.26</v>
      </c>
      <c r="BC727" s="13" t="s">
        <v>85</v>
      </c>
      <c r="BD727" s="412" t="str">
        <f>_xlfn.IFNA(VLOOKUP(BC727,ACCESSORIES!F:J,5,FALSE),"N/A")</f>
        <v>N/A</v>
      </c>
      <c r="BE727" s="13" t="s">
        <v>85</v>
      </c>
      <c r="BF727" s="412" t="str">
        <f>_xlfn.IFNA(VLOOKUP(BE727,ACCESSORIES!F:J,5,FALSE),"N/A")</f>
        <v>N/A</v>
      </c>
      <c r="BG727" s="70">
        <v>38</v>
      </c>
      <c r="BH727" s="50">
        <v>20.236220472440898</v>
      </c>
      <c r="BI727" s="50">
        <v>20.236220472440898</v>
      </c>
      <c r="BJ727" s="50">
        <v>12.4409448818898</v>
      </c>
      <c r="BK727" s="357">
        <f t="shared" si="234"/>
        <v>8.348593599999983E-2</v>
      </c>
      <c r="BL727" s="73">
        <v>36</v>
      </c>
      <c r="BM727" s="107" t="s">
        <v>10367</v>
      </c>
      <c r="BN727" s="46" t="s">
        <v>3891</v>
      </c>
      <c r="BO727" s="74" t="s">
        <v>4730</v>
      </c>
      <c r="BP727" s="74" t="s">
        <v>3907</v>
      </c>
      <c r="BQ727" s="74" t="s">
        <v>10140</v>
      </c>
      <c r="BR727" s="74" t="s">
        <v>10141</v>
      </c>
      <c r="BS727" s="74" t="s">
        <v>4116</v>
      </c>
      <c r="BT727" s="74" t="s">
        <v>10142</v>
      </c>
      <c r="BU727" s="74" t="s">
        <v>5127</v>
      </c>
      <c r="BV727" s="74" t="s">
        <v>4101</v>
      </c>
      <c r="BW727" s="74" t="s">
        <v>3909</v>
      </c>
      <c r="BX727" s="74" t="s">
        <v>6577</v>
      </c>
      <c r="BY727" s="334" t="s">
        <v>8426</v>
      </c>
      <c r="BZ727" s="364" t="s">
        <v>8427</v>
      </c>
      <c r="CA727" s="337" t="s">
        <v>8428</v>
      </c>
      <c r="CB727" s="364" t="s">
        <v>8429</v>
      </c>
      <c r="CC727" s="86" t="str">
        <f t="shared" si="252"/>
        <v>CLOSEOUT - MR708 Bead Grip, 17x9, -38mm Offset, 8x180, 130.81mm Centerbore, Gloss Titanium</v>
      </c>
      <c r="CD727" s="74" t="s">
        <v>3719</v>
      </c>
      <c r="CE727" s="74" t="s">
        <v>3720</v>
      </c>
      <c r="CF727" s="74" t="str">
        <f t="shared" si="253"/>
        <v>TRAIL (7XX)</v>
      </c>
    </row>
    <row r="728" spans="1:84" s="36" customFormat="1" ht="15" customHeight="1">
      <c r="A728" s="22">
        <f t="shared" ref="A728:A821" si="256">ROW(B728)-2</f>
        <v>726</v>
      </c>
      <c r="B728" s="13" t="s">
        <v>84</v>
      </c>
      <c r="C728" s="97" t="s">
        <v>1247</v>
      </c>
      <c r="D728" s="75" t="s">
        <v>6665</v>
      </c>
      <c r="E728" s="84" t="str">
        <f>CONCATENATE(LEFT(D728,5),VLOOKUP(CONCATENATE(O728,"x",P728),'WHEEL PART NUMBER GUIDE'!$B$9:$C$51,2,FALSE),VLOOKUP(CONCATENATE(Q728, W728), 'WHEEL PART NUMBER GUIDE'!$Q$6:$R$98, 2, FALSE),VLOOKUP(Z728,'WHEEL PART NUMBER GUIDE'!$J$8:$K$54,2, FALSE),IF(V728="N/A",IF(ABS(T728)&lt;10,"0"&amp;ABS(T728),ABS(T728)),CONCATENATE(LEFT(V728,1),RIGHT(V728,1))), G728, H728)</f>
        <v>MR70879087838N</v>
      </c>
      <c r="F728" s="84" t="str">
        <f t="shared" si="254"/>
        <v>MR70879087838N</v>
      </c>
      <c r="G728" s="83" t="s">
        <v>2095</v>
      </c>
      <c r="H728" s="83"/>
      <c r="I728" s="72" t="s">
        <v>6725</v>
      </c>
      <c r="J728" s="102">
        <v>45195.447939814818</v>
      </c>
      <c r="K728" s="418" t="s">
        <v>3713</v>
      </c>
      <c r="L728" s="328">
        <v>419</v>
      </c>
      <c r="M728" s="85" t="str">
        <f t="shared" si="235"/>
        <v/>
      </c>
      <c r="N728" s="630"/>
      <c r="O728" s="75">
        <v>17</v>
      </c>
      <c r="P728" s="8">
        <v>9</v>
      </c>
      <c r="Q728" s="92" t="str">
        <f t="shared" ref="Q728:Q785" si="257">CONCATENATE(R728,"x",S728)</f>
        <v>8x170</v>
      </c>
      <c r="R728" s="75">
        <v>8</v>
      </c>
      <c r="S728" s="75">
        <v>170</v>
      </c>
      <c r="T728" s="75">
        <v>-38</v>
      </c>
      <c r="U728" s="16">
        <v>3.5</v>
      </c>
      <c r="V728" s="95" t="s">
        <v>85</v>
      </c>
      <c r="W728" s="68">
        <v>130.81</v>
      </c>
      <c r="X728" s="39">
        <v>32.0901</v>
      </c>
      <c r="Y728" s="47">
        <v>3640</v>
      </c>
      <c r="Z728" s="43" t="s">
        <v>2516</v>
      </c>
      <c r="AA728" s="72" t="s">
        <v>2850</v>
      </c>
      <c r="AB728" s="47" t="str">
        <f t="shared" si="255"/>
        <v>17x9, 8x170, -38 OS, 3640 lbs</v>
      </c>
      <c r="AC728" s="74" t="s">
        <v>3943</v>
      </c>
      <c r="AD728" s="46" t="str">
        <f>IF(AC728="N/A","None",VLOOKUP(AC728,ACCESSORIES!F:N,9,FALSE))</f>
        <v>Push Thru</v>
      </c>
      <c r="AE728" s="82">
        <f>_xlfn.IFNA(VLOOKUP(AC728,ACCESSORIES!F:J,5,FALSE),"N/A")</f>
        <v>33</v>
      </c>
      <c r="AF728" s="14" t="s">
        <v>85</v>
      </c>
      <c r="AG728" s="9" t="str">
        <f>_xlfn.IFNA(VLOOKUP(AF728,ACCESSORIES!C:G,5,FALSE),"N/A")</f>
        <v>N/A</v>
      </c>
      <c r="AH728" s="9" t="s">
        <v>2863</v>
      </c>
      <c r="AI728" s="14" t="s">
        <v>85</v>
      </c>
      <c r="AJ728" s="9" t="str">
        <f>_xlfn.IFNA(VLOOKUP(AI728,ACCESSORIES!F:J,5,FALSE),"N/A")</f>
        <v>N/A</v>
      </c>
      <c r="AK728" s="92" t="s">
        <v>237</v>
      </c>
      <c r="AL728" s="75" t="s">
        <v>85</v>
      </c>
      <c r="AM728" s="38" t="str">
        <f>_xlfn.IFNA(VLOOKUP(AL728,ACCESSORIES!F:J,5,FALSE),"N/A")</f>
        <v>N/A</v>
      </c>
      <c r="AN728" s="75" t="s">
        <v>85</v>
      </c>
      <c r="AO728" s="75">
        <v>16.2</v>
      </c>
      <c r="AP728" s="75">
        <v>60</v>
      </c>
      <c r="AQ728" s="75">
        <v>200</v>
      </c>
      <c r="AR728" s="34">
        <v>0</v>
      </c>
      <c r="AS728" s="34">
        <v>0</v>
      </c>
      <c r="AT728" s="25">
        <v>53.4</v>
      </c>
      <c r="AU728" s="34">
        <v>95</v>
      </c>
      <c r="AV728" s="25">
        <v>211.2</v>
      </c>
      <c r="AW728" s="67">
        <v>210</v>
      </c>
      <c r="AX728" s="384">
        <v>128</v>
      </c>
      <c r="AY728" s="382">
        <v>103.9</v>
      </c>
      <c r="AZ728" s="382">
        <v>107</v>
      </c>
      <c r="BA728" s="49">
        <v>32</v>
      </c>
      <c r="BB728" s="48">
        <f t="shared" si="233"/>
        <v>1.26</v>
      </c>
      <c r="BC728" s="13" t="s">
        <v>85</v>
      </c>
      <c r="BD728" s="412" t="str">
        <f>_xlfn.IFNA(VLOOKUP(BC728,ACCESSORIES!F:J,5,FALSE),"N/A")</f>
        <v>N/A</v>
      </c>
      <c r="BE728" s="13" t="s">
        <v>85</v>
      </c>
      <c r="BF728" s="412" t="str">
        <f>_xlfn.IFNA(VLOOKUP(BE728,ACCESSORIES!F:J,5,FALSE),"N/A")</f>
        <v>N/A</v>
      </c>
      <c r="BG728" s="70">
        <v>38</v>
      </c>
      <c r="BH728" s="50">
        <v>20.236220472440898</v>
      </c>
      <c r="BI728" s="50">
        <v>20.236220472440898</v>
      </c>
      <c r="BJ728" s="50">
        <v>12.4409448818898</v>
      </c>
      <c r="BK728" s="357">
        <f t="shared" ref="BK728:BK770" si="258">SUM(((BH728*25.4)*(BI728*25.4)*(BJ728*25.4))/1000000000)</f>
        <v>8.348593599999983E-2</v>
      </c>
      <c r="BL728" s="73">
        <v>36</v>
      </c>
      <c r="BM728" s="107" t="s">
        <v>10367</v>
      </c>
      <c r="BN728" s="46" t="s">
        <v>3891</v>
      </c>
      <c r="BO728" s="74" t="s">
        <v>4730</v>
      </c>
      <c r="BP728" s="74" t="s">
        <v>3907</v>
      </c>
      <c r="BQ728" s="74" t="s">
        <v>10140</v>
      </c>
      <c r="BR728" s="74" t="s">
        <v>10141</v>
      </c>
      <c r="BS728" s="74" t="s">
        <v>4116</v>
      </c>
      <c r="BT728" s="74" t="s">
        <v>10142</v>
      </c>
      <c r="BU728" s="74" t="s">
        <v>5127</v>
      </c>
      <c r="BV728" s="74" t="s">
        <v>4101</v>
      </c>
      <c r="BW728" s="74" t="s">
        <v>3909</v>
      </c>
      <c r="BX728" s="74" t="s">
        <v>6577</v>
      </c>
      <c r="BY728" s="334" t="s">
        <v>8426</v>
      </c>
      <c r="BZ728" s="364" t="s">
        <v>8427</v>
      </c>
      <c r="CA728" s="337" t="s">
        <v>8428</v>
      </c>
      <c r="CB728" s="364" t="s">
        <v>8429</v>
      </c>
      <c r="CC728" s="86" t="str">
        <f t="shared" si="252"/>
        <v>CLOSEOUT - MR708 Bead Grip, 17x9, -38mm Offset, 8x170, 130.81mm Centerbore, Gloss Titanium</v>
      </c>
      <c r="CD728" s="74" t="s">
        <v>3719</v>
      </c>
      <c r="CE728" s="74" t="s">
        <v>3720</v>
      </c>
      <c r="CF728" s="74" t="str">
        <f t="shared" si="253"/>
        <v>TRAIL (7XX)</v>
      </c>
    </row>
    <row r="729" spans="1:84" s="36" customFormat="1" ht="15" customHeight="1">
      <c r="A729" s="22">
        <f t="shared" si="256"/>
        <v>727</v>
      </c>
      <c r="B729" s="13" t="s">
        <v>84</v>
      </c>
      <c r="C729" s="97" t="s">
        <v>1247</v>
      </c>
      <c r="D729" s="75" t="s">
        <v>6665</v>
      </c>
      <c r="E729" s="84" t="str">
        <f>CONCATENATE(LEFT(D729,5),VLOOKUP(CONCATENATE(O729,"x",P729),'WHEEL PART NUMBER GUIDE'!$B$9:$C$51,2,FALSE),VLOOKUP(CONCATENATE(Q729, W729), 'WHEEL PART NUMBER GUIDE'!$Q$6:$R$98, 2, FALSE),VLOOKUP(Z729,'WHEEL PART NUMBER GUIDE'!$J$8:$K$54,2, FALSE),IF(V729="N/A",IF(ABS(T729)&lt;10,"0"&amp;ABS(T729),ABS(T729)),CONCATENATE(LEFT(V729,1),RIGHT(V729,1))), G729, H729)</f>
        <v>MR708890161312</v>
      </c>
      <c r="F729" s="84" t="str">
        <f t="shared" si="254"/>
        <v>MR708890161312</v>
      </c>
      <c r="G729" s="83"/>
      <c r="H729" s="83"/>
      <c r="I729" s="72" t="s">
        <v>6673</v>
      </c>
      <c r="J729" s="306">
        <v>45152.645960648151</v>
      </c>
      <c r="K729" s="418" t="s">
        <v>3713</v>
      </c>
      <c r="L729" s="328">
        <v>429</v>
      </c>
      <c r="M729" s="85" t="str">
        <f t="shared" si="235"/>
        <v/>
      </c>
      <c r="N729" s="630"/>
      <c r="O729" s="75">
        <v>18</v>
      </c>
      <c r="P729" s="8">
        <v>9</v>
      </c>
      <c r="Q729" s="92" t="str">
        <f t="shared" si="257"/>
        <v>6x135</v>
      </c>
      <c r="R729" s="75">
        <v>6</v>
      </c>
      <c r="S729" s="75">
        <v>135</v>
      </c>
      <c r="T729" s="75">
        <v>12</v>
      </c>
      <c r="U729" s="77">
        <v>5.44</v>
      </c>
      <c r="V729" s="95" t="s">
        <v>85</v>
      </c>
      <c r="W729" s="68">
        <v>87</v>
      </c>
      <c r="X729" s="39">
        <v>32.758950000000006</v>
      </c>
      <c r="Y729" s="47">
        <v>2650</v>
      </c>
      <c r="Z729" s="43" t="s">
        <v>4122</v>
      </c>
      <c r="AA729" s="72" t="s">
        <v>2845</v>
      </c>
      <c r="AB729" s="47" t="str">
        <f t="shared" si="255"/>
        <v>18x9, 6x135, 12 OS, 2650 lbs</v>
      </c>
      <c r="AC729" s="74" t="s">
        <v>3940</v>
      </c>
      <c r="AD729" s="46" t="str">
        <f>IF(AC729="N/A","None",VLOOKUP(AC729,ACCESSORIES!F:N,9,FALSE))</f>
        <v>Snap In</v>
      </c>
      <c r="AE729" s="82">
        <f>_xlfn.IFNA(VLOOKUP(AC729,ACCESSORIES!F:J,5,FALSE),"N/A")</f>
        <v>22</v>
      </c>
      <c r="AF729" s="14" t="s">
        <v>85</v>
      </c>
      <c r="AG729" s="9" t="str">
        <f>_xlfn.IFNA(VLOOKUP(AF729,ACCESSORIES!C:G,5,FALSE),"N/A")</f>
        <v>N/A</v>
      </c>
      <c r="AH729" s="9" t="str">
        <f>_xlfn.IFNA(VLOOKUP(AG729,ACCESSORIES!D:H,5,FALSE),"N/A")</f>
        <v>N/A</v>
      </c>
      <c r="AI729" s="14" t="s">
        <v>85</v>
      </c>
      <c r="AJ729" s="9" t="str">
        <f>_xlfn.IFNA(VLOOKUP(AI729,ACCESSORIES!F:J,5,FALSE),"N/A")</f>
        <v>N/A</v>
      </c>
      <c r="AK729" s="92" t="s">
        <v>237</v>
      </c>
      <c r="AL729" s="75" t="s">
        <v>85</v>
      </c>
      <c r="AM729" s="38" t="str">
        <f>_xlfn.IFNA(VLOOKUP(AL729,ACCESSORIES!F:J,5,FALSE),"N/A")</f>
        <v>N/A</v>
      </c>
      <c r="AN729" s="75" t="s">
        <v>85</v>
      </c>
      <c r="AO729" s="75">
        <v>16.2</v>
      </c>
      <c r="AP729" s="75">
        <v>60</v>
      </c>
      <c r="AQ729" s="75">
        <v>175</v>
      </c>
      <c r="AR729" s="34">
        <v>4.9000000000000004</v>
      </c>
      <c r="AS729" s="34">
        <v>23.4</v>
      </c>
      <c r="AT729" s="25">
        <v>38.200000000000003</v>
      </c>
      <c r="AU729" s="34">
        <v>43.8</v>
      </c>
      <c r="AV729" s="25">
        <v>222.9</v>
      </c>
      <c r="AW729" s="67">
        <v>216.4</v>
      </c>
      <c r="AX729" s="384">
        <v>82.61</v>
      </c>
      <c r="AY729" s="382">
        <v>34.6</v>
      </c>
      <c r="AZ729" s="382">
        <v>42.91</v>
      </c>
      <c r="BA729" s="49">
        <v>32</v>
      </c>
      <c r="BB729" s="48">
        <f t="shared" si="233"/>
        <v>1.26</v>
      </c>
      <c r="BC729" s="13" t="s">
        <v>85</v>
      </c>
      <c r="BD729" s="412" t="str">
        <f>_xlfn.IFNA(VLOOKUP(BC729,ACCESSORIES!F:J,5,FALSE),"N/A")</f>
        <v>N/A</v>
      </c>
      <c r="BE729" s="13" t="s">
        <v>85</v>
      </c>
      <c r="BF729" s="412" t="str">
        <f>_xlfn.IFNA(VLOOKUP(BE729,ACCESSORIES!F:J,5,FALSE),"N/A")</f>
        <v>N/A</v>
      </c>
      <c r="BG729" s="70">
        <v>39</v>
      </c>
      <c r="BH729" s="50">
        <v>21.141732283464599</v>
      </c>
      <c r="BI729" s="50">
        <v>21.141732283464599</v>
      </c>
      <c r="BJ729" s="50">
        <v>11.929133858267701</v>
      </c>
      <c r="BK729" s="357">
        <f t="shared" si="258"/>
        <v>8.7375807000000152E-2</v>
      </c>
      <c r="BL729" s="14">
        <v>36</v>
      </c>
      <c r="BM729" s="107" t="s">
        <v>10367</v>
      </c>
      <c r="BN729" s="46" t="s">
        <v>3891</v>
      </c>
      <c r="BO729" s="74" t="s">
        <v>4730</v>
      </c>
      <c r="BP729" s="74" t="s">
        <v>3907</v>
      </c>
      <c r="BQ729" s="74" t="s">
        <v>10140</v>
      </c>
      <c r="BR729" s="74" t="s">
        <v>10141</v>
      </c>
      <c r="BS729" s="74" t="s">
        <v>4116</v>
      </c>
      <c r="BT729" s="74" t="s">
        <v>10142</v>
      </c>
      <c r="BU729" s="74" t="s">
        <v>5127</v>
      </c>
      <c r="BV729" s="74" t="s">
        <v>4101</v>
      </c>
      <c r="BW729" s="74" t="s">
        <v>3909</v>
      </c>
      <c r="BX729" s="74" t="s">
        <v>6577</v>
      </c>
      <c r="BY729" s="334" t="s">
        <v>8402</v>
      </c>
      <c r="BZ729" s="364" t="s">
        <v>8403</v>
      </c>
      <c r="CA729" s="337" t="s">
        <v>8404</v>
      </c>
      <c r="CB729" s="364" t="s">
        <v>8405</v>
      </c>
      <c r="CC729" s="86" t="str">
        <f t="shared" si="252"/>
        <v>CLOSEOUT - MR708 Bead Grip, 18x9, +12mm Offset, 6x135, 87mm Centerbore, Gloss Black</v>
      </c>
      <c r="CD729" s="74" t="s">
        <v>3719</v>
      </c>
      <c r="CE729" s="74" t="s">
        <v>3720</v>
      </c>
      <c r="CF729" s="74" t="str">
        <f t="shared" si="253"/>
        <v>TRAIL (7XX)</v>
      </c>
    </row>
    <row r="730" spans="1:84" s="36" customFormat="1" ht="15" customHeight="1">
      <c r="A730" s="22">
        <f t="shared" si="256"/>
        <v>728</v>
      </c>
      <c r="B730" s="13" t="s">
        <v>84</v>
      </c>
      <c r="C730" s="97" t="s">
        <v>1247</v>
      </c>
      <c r="D730" s="75" t="s">
        <v>6665</v>
      </c>
      <c r="E730" s="84" t="str">
        <f>CONCATENATE(LEFT(D730,5),VLOOKUP(CONCATENATE(O730,"x",P730),'WHEEL PART NUMBER GUIDE'!$B$9:$C$51,2,FALSE),VLOOKUP(CONCATENATE(Q730, W730), 'WHEEL PART NUMBER GUIDE'!$Q$6:$R$98, 2, FALSE),VLOOKUP(Z730,'WHEEL PART NUMBER GUIDE'!$J$8:$K$54,2, FALSE),IF(V730="N/A",IF(ABS(T730)&lt;10,"0"&amp;ABS(T730),ABS(T730)),CONCATENATE(LEFT(V730,1),RIGHT(V730,1))), G730, H730)</f>
        <v>MR70889016812</v>
      </c>
      <c r="F730" s="84" t="str">
        <f t="shared" si="254"/>
        <v>MR70889016812</v>
      </c>
      <c r="G730" s="83"/>
      <c r="H730" s="83"/>
      <c r="I730" s="72" t="s">
        <v>6702</v>
      </c>
      <c r="J730" s="102">
        <v>45188.393750000003</v>
      </c>
      <c r="K730" s="418" t="s">
        <v>3713</v>
      </c>
      <c r="L730" s="328">
        <v>429</v>
      </c>
      <c r="M730" s="85" t="str">
        <f t="shared" si="235"/>
        <v/>
      </c>
      <c r="N730" s="630"/>
      <c r="O730" s="75">
        <v>18</v>
      </c>
      <c r="P730" s="8">
        <v>9</v>
      </c>
      <c r="Q730" s="92" t="str">
        <f t="shared" si="257"/>
        <v>6x135</v>
      </c>
      <c r="R730" s="75">
        <v>6</v>
      </c>
      <c r="S730" s="75">
        <v>135</v>
      </c>
      <c r="T730" s="75">
        <v>12</v>
      </c>
      <c r="U730" s="77">
        <v>5.44</v>
      </c>
      <c r="V730" s="95" t="s">
        <v>85</v>
      </c>
      <c r="W730" s="68">
        <v>87</v>
      </c>
      <c r="X730" s="39">
        <v>32.758950000000006</v>
      </c>
      <c r="Y730" s="47">
        <v>2650</v>
      </c>
      <c r="Z730" s="43" t="s">
        <v>2516</v>
      </c>
      <c r="AA730" s="72" t="s">
        <v>2850</v>
      </c>
      <c r="AB730" s="47" t="str">
        <f t="shared" si="255"/>
        <v>18x9, 6x135, 12 OS, 2650 lbs</v>
      </c>
      <c r="AC730" s="74" t="s">
        <v>3940</v>
      </c>
      <c r="AD730" s="46" t="str">
        <f>IF(AC730="N/A","None",VLOOKUP(AC730,ACCESSORIES!F:N,9,FALSE))</f>
        <v>Snap In</v>
      </c>
      <c r="AE730" s="82">
        <f>_xlfn.IFNA(VLOOKUP(AC730,ACCESSORIES!F:J,5,FALSE),"N/A")</f>
        <v>22</v>
      </c>
      <c r="AF730" s="14" t="s">
        <v>85</v>
      </c>
      <c r="AG730" s="9" t="str">
        <f>_xlfn.IFNA(VLOOKUP(AF730,ACCESSORIES!C:G,5,FALSE),"N/A")</f>
        <v>N/A</v>
      </c>
      <c r="AH730" s="9" t="str">
        <f>_xlfn.IFNA(VLOOKUP(AG730,ACCESSORIES!D:H,5,FALSE),"N/A")</f>
        <v>N/A</v>
      </c>
      <c r="AI730" s="14" t="s">
        <v>85</v>
      </c>
      <c r="AJ730" s="9" t="str">
        <f>_xlfn.IFNA(VLOOKUP(AI730,ACCESSORIES!F:J,5,FALSE),"N/A")</f>
        <v>N/A</v>
      </c>
      <c r="AK730" s="92" t="s">
        <v>237</v>
      </c>
      <c r="AL730" s="75" t="s">
        <v>85</v>
      </c>
      <c r="AM730" s="38" t="str">
        <f>_xlfn.IFNA(VLOOKUP(AL730,ACCESSORIES!F:J,5,FALSE),"N/A")</f>
        <v>N/A</v>
      </c>
      <c r="AN730" s="75" t="s">
        <v>85</v>
      </c>
      <c r="AO730" s="75">
        <v>16.2</v>
      </c>
      <c r="AP730" s="75">
        <v>60</v>
      </c>
      <c r="AQ730" s="75">
        <v>175</v>
      </c>
      <c r="AR730" s="34">
        <v>4.9000000000000004</v>
      </c>
      <c r="AS730" s="34">
        <v>23.4</v>
      </c>
      <c r="AT730" s="25">
        <v>38.200000000000003</v>
      </c>
      <c r="AU730" s="34">
        <v>43.8</v>
      </c>
      <c r="AV730" s="25">
        <v>222.9</v>
      </c>
      <c r="AW730" s="67">
        <v>216.4</v>
      </c>
      <c r="AX730" s="384">
        <v>82.61</v>
      </c>
      <c r="AY730" s="382">
        <v>34.6</v>
      </c>
      <c r="AZ730" s="382">
        <v>42.91</v>
      </c>
      <c r="BA730" s="49">
        <v>32</v>
      </c>
      <c r="BB730" s="48">
        <f t="shared" si="233"/>
        <v>1.26</v>
      </c>
      <c r="BC730" s="13" t="s">
        <v>85</v>
      </c>
      <c r="BD730" s="412" t="str">
        <f>_xlfn.IFNA(VLOOKUP(BC730,ACCESSORIES!F:J,5,FALSE),"N/A")</f>
        <v>N/A</v>
      </c>
      <c r="BE730" s="13" t="s">
        <v>85</v>
      </c>
      <c r="BF730" s="412" t="str">
        <f>_xlfn.IFNA(VLOOKUP(BE730,ACCESSORIES!F:J,5,FALSE),"N/A")</f>
        <v>N/A</v>
      </c>
      <c r="BG730" s="70">
        <v>39</v>
      </c>
      <c r="BH730" s="50">
        <v>21.141732283464599</v>
      </c>
      <c r="BI730" s="50">
        <v>21.141732283464599</v>
      </c>
      <c r="BJ730" s="50">
        <v>11.929133858267701</v>
      </c>
      <c r="BK730" s="357">
        <f t="shared" si="258"/>
        <v>8.7375807000000152E-2</v>
      </c>
      <c r="BL730" s="14">
        <v>36</v>
      </c>
      <c r="BM730" s="107" t="s">
        <v>10367</v>
      </c>
      <c r="BN730" s="46" t="s">
        <v>3891</v>
      </c>
      <c r="BO730" s="74" t="s">
        <v>4730</v>
      </c>
      <c r="BP730" s="74" t="s">
        <v>3907</v>
      </c>
      <c r="BQ730" s="74" t="s">
        <v>10140</v>
      </c>
      <c r="BR730" s="74" t="s">
        <v>10141</v>
      </c>
      <c r="BS730" s="74" t="s">
        <v>4116</v>
      </c>
      <c r="BT730" s="74" t="s">
        <v>10142</v>
      </c>
      <c r="BU730" s="74" t="s">
        <v>5127</v>
      </c>
      <c r="BV730" s="74" t="s">
        <v>4101</v>
      </c>
      <c r="BW730" s="74" t="s">
        <v>3909</v>
      </c>
      <c r="BX730" s="74" t="s">
        <v>6577</v>
      </c>
      <c r="BY730" s="334" t="s">
        <v>8420</v>
      </c>
      <c r="BZ730" s="364" t="s">
        <v>8421</v>
      </c>
      <c r="CA730" s="334" t="s">
        <v>8418</v>
      </c>
      <c r="CB730" s="364" t="s">
        <v>8419</v>
      </c>
      <c r="CC730" s="86" t="str">
        <f t="shared" si="252"/>
        <v>CLOSEOUT - MR708 Bead Grip, 18x9, +12mm Offset, 6x135, 87mm Centerbore, Gloss Titanium</v>
      </c>
      <c r="CD730" s="74" t="s">
        <v>3719</v>
      </c>
      <c r="CE730" s="74" t="s">
        <v>3720</v>
      </c>
      <c r="CF730" s="74" t="str">
        <f t="shared" si="253"/>
        <v>TRAIL (7XX)</v>
      </c>
    </row>
    <row r="731" spans="1:84" s="36" customFormat="1" ht="15" customHeight="1">
      <c r="A731" s="22">
        <f t="shared" si="256"/>
        <v>729</v>
      </c>
      <c r="B731" s="13" t="s">
        <v>84</v>
      </c>
      <c r="C731" s="97" t="s">
        <v>1247</v>
      </c>
      <c r="D731" s="75" t="s">
        <v>6728</v>
      </c>
      <c r="E731" s="84" t="str">
        <f>CONCATENATE(LEFT(D731,5),VLOOKUP(CONCATENATE(O731,"x",P731),'WHEEL PART NUMBER GUIDE'!$B$9:$C$51,2,FALSE),VLOOKUP(CONCATENATE(Q731, W731), 'WHEEL PART NUMBER GUIDE'!$Q$6:$R$98, 2, FALSE),VLOOKUP(Z731,'WHEEL PART NUMBER GUIDE'!$J$8:$K$54,2, FALSE),IF(V731="N/A",IF(ABS(T731)&lt;10,"0"&amp;ABS(T731),ABS(T731)),CONCATENATE(LEFT(V731,1),RIGHT(V731,1))), G731, H731)</f>
        <v>MR708890931340H</v>
      </c>
      <c r="F731" s="84" t="str">
        <f t="shared" si="254"/>
        <v>MR708890931340H</v>
      </c>
      <c r="G731" s="83" t="s">
        <v>2100</v>
      </c>
      <c r="H731" s="83"/>
      <c r="I731" s="72" t="s">
        <v>6675</v>
      </c>
      <c r="J731" s="306">
        <v>45152.645960648151</v>
      </c>
      <c r="K731" s="78" t="s">
        <v>1230</v>
      </c>
      <c r="L731" s="328">
        <v>429</v>
      </c>
      <c r="M731" s="85">
        <f t="shared" si="235"/>
        <v>429</v>
      </c>
      <c r="N731" s="630"/>
      <c r="O731" s="75">
        <v>18</v>
      </c>
      <c r="P731" s="8">
        <v>9</v>
      </c>
      <c r="Q731" s="92" t="str">
        <f t="shared" si="257"/>
        <v>6x5.5</v>
      </c>
      <c r="R731" s="75">
        <v>6</v>
      </c>
      <c r="S731" s="75">
        <v>5.5</v>
      </c>
      <c r="T731" s="75">
        <v>40</v>
      </c>
      <c r="U731" s="77">
        <v>6.5</v>
      </c>
      <c r="V731" s="95" t="s">
        <v>85</v>
      </c>
      <c r="W731" s="68">
        <v>95.25</v>
      </c>
      <c r="X731" s="39">
        <v>36.43</v>
      </c>
      <c r="Y731" s="47">
        <v>3640</v>
      </c>
      <c r="Z731" s="43" t="s">
        <v>4122</v>
      </c>
      <c r="AA731" s="72" t="s">
        <v>2845</v>
      </c>
      <c r="AB731" s="47" t="str">
        <f t="shared" si="255"/>
        <v>18x9, 6x5.5, 40 OS, 3640 lbs</v>
      </c>
      <c r="AC731" s="74" t="s">
        <v>3941</v>
      </c>
      <c r="AD731" s="46" t="str">
        <f>IF(AC731="N/A","None",VLOOKUP(AC731,ACCESSORIES!F:N,9,FALSE))</f>
        <v>Snap In</v>
      </c>
      <c r="AE731" s="82">
        <f>_xlfn.IFNA(VLOOKUP(AC731,ACCESSORIES!F:J,5,FALSE),"N/A")</f>
        <v>22</v>
      </c>
      <c r="AF731" s="14" t="s">
        <v>85</v>
      </c>
      <c r="AG731" s="9" t="str">
        <f>_xlfn.IFNA(VLOOKUP(AF731,ACCESSORIES!C:G,5,FALSE),"N/A")</f>
        <v>N/A</v>
      </c>
      <c r="AH731" s="9" t="str">
        <f>_xlfn.IFNA(VLOOKUP(AG731,ACCESSORIES!D:H,5,FALSE),"N/A")</f>
        <v>N/A</v>
      </c>
      <c r="AI731" s="14" t="s">
        <v>85</v>
      </c>
      <c r="AJ731" s="9" t="str">
        <f>_xlfn.IFNA(VLOOKUP(AI731,ACCESSORIES!F:J,5,FALSE),"N/A")</f>
        <v>N/A</v>
      </c>
      <c r="AK731" s="92" t="s">
        <v>237</v>
      </c>
      <c r="AL731" s="75" t="s">
        <v>85</v>
      </c>
      <c r="AM731" s="38" t="str">
        <f>_xlfn.IFNA(VLOOKUP(AL731,ACCESSORIES!F:J,5,FALSE),"N/A")</f>
        <v>N/A</v>
      </c>
      <c r="AN731" s="75" t="s">
        <v>85</v>
      </c>
      <c r="AO731" s="75">
        <v>16.2</v>
      </c>
      <c r="AP731" s="75">
        <v>60</v>
      </c>
      <c r="AQ731" s="75">
        <v>175</v>
      </c>
      <c r="AR731" s="34">
        <v>2.7</v>
      </c>
      <c r="AS731" s="34">
        <v>13.7</v>
      </c>
      <c r="AT731" s="25">
        <v>31.2</v>
      </c>
      <c r="AU731" s="34">
        <v>39.299999999999997</v>
      </c>
      <c r="AV731" s="25">
        <v>224.54</v>
      </c>
      <c r="AW731" s="67">
        <v>211.96</v>
      </c>
      <c r="AX731" s="384">
        <v>95.25</v>
      </c>
      <c r="AY731" s="382">
        <v>44.55</v>
      </c>
      <c r="AZ731" s="382">
        <v>44.55</v>
      </c>
      <c r="BA731" s="49">
        <v>13</v>
      </c>
      <c r="BB731" s="48">
        <f t="shared" ref="BB731:BB835" si="259">ROUND(CONVERT(BA731,"mm","in"),2)</f>
        <v>0.51</v>
      </c>
      <c r="BC731" s="13" t="s">
        <v>85</v>
      </c>
      <c r="BD731" s="412" t="str">
        <f>_xlfn.IFNA(VLOOKUP(BC731,ACCESSORIES!F:J,5,FALSE),"N/A")</f>
        <v>N/A</v>
      </c>
      <c r="BE731" s="13" t="s">
        <v>85</v>
      </c>
      <c r="BF731" s="412" t="str">
        <f>_xlfn.IFNA(VLOOKUP(BE731,ACCESSORIES!F:J,5,FALSE),"N/A")</f>
        <v>N/A</v>
      </c>
      <c r="BG731" s="70">
        <v>41</v>
      </c>
      <c r="BH731" s="50">
        <v>21.141732283464599</v>
      </c>
      <c r="BI731" s="50">
        <v>21.141732283464599</v>
      </c>
      <c r="BJ731" s="50">
        <v>11.929133858267701</v>
      </c>
      <c r="BK731" s="357">
        <f t="shared" si="258"/>
        <v>8.7375807000000152E-2</v>
      </c>
      <c r="BL731" s="14">
        <v>36</v>
      </c>
      <c r="BM731" s="107" t="s">
        <v>10367</v>
      </c>
      <c r="BN731" s="46" t="s">
        <v>3891</v>
      </c>
      <c r="BO731" s="74" t="s">
        <v>4730</v>
      </c>
      <c r="BP731" s="74" t="s">
        <v>3907</v>
      </c>
      <c r="BQ731" s="74" t="s">
        <v>10140</v>
      </c>
      <c r="BR731" s="74" t="s">
        <v>10141</v>
      </c>
      <c r="BS731" s="74" t="s">
        <v>4116</v>
      </c>
      <c r="BT731" s="74" t="s">
        <v>10142</v>
      </c>
      <c r="BU731" s="74" t="s">
        <v>5127</v>
      </c>
      <c r="BV731" s="74" t="s">
        <v>4101</v>
      </c>
      <c r="BW731" s="74" t="s">
        <v>3909</v>
      </c>
      <c r="BX731" s="74" t="s">
        <v>6577</v>
      </c>
      <c r="BY731" s="334" t="s">
        <v>8412</v>
      </c>
      <c r="BZ731" s="364" t="s">
        <v>8413</v>
      </c>
      <c r="CA731" s="337" t="s">
        <v>8410</v>
      </c>
      <c r="CB731" s="364" t="s">
        <v>8411</v>
      </c>
      <c r="CC731" s="86" t="str">
        <f t="shared" si="252"/>
        <v>MR708 HD Bead Grip, 18x9, +40mm Offset, 6x5.5, 95.25mm Centerbore, Gloss Black</v>
      </c>
      <c r="CD731" s="74" t="s">
        <v>3719</v>
      </c>
      <c r="CE731" s="74" t="s">
        <v>3720</v>
      </c>
      <c r="CF731" s="74" t="str">
        <f t="shared" si="253"/>
        <v>TRAIL (7XX)</v>
      </c>
    </row>
    <row r="732" spans="1:84" s="36" customFormat="1" ht="15" customHeight="1">
      <c r="A732" s="22">
        <f t="shared" si="256"/>
        <v>730</v>
      </c>
      <c r="B732" s="13" t="s">
        <v>84</v>
      </c>
      <c r="C732" s="97" t="s">
        <v>1247</v>
      </c>
      <c r="D732" s="75" t="s">
        <v>6728</v>
      </c>
      <c r="E732" s="84" t="str">
        <f>CONCATENATE(LEFT(D732,5),VLOOKUP(CONCATENATE(O732,"x",P732),'WHEEL PART NUMBER GUIDE'!$B$9:$C$51,2,FALSE),VLOOKUP(CONCATENATE(Q732, W732), 'WHEEL PART NUMBER GUIDE'!$Q$6:$R$98, 2, FALSE),VLOOKUP(Z732,'WHEEL PART NUMBER GUIDE'!$J$8:$K$54,2, FALSE),IF(V732="N/A",IF(ABS(T732)&lt;10,"0"&amp;ABS(T732),ABS(T732)),CONCATENATE(LEFT(V732,1),RIGHT(V732,1))), G732, H732)</f>
        <v>MR70889093840H</v>
      </c>
      <c r="F732" s="84" t="str">
        <f t="shared" si="254"/>
        <v>MR70889093840H</v>
      </c>
      <c r="G732" s="83" t="s">
        <v>2100</v>
      </c>
      <c r="H732" s="83"/>
      <c r="I732" s="72" t="s">
        <v>6704</v>
      </c>
      <c r="J732" s="102">
        <v>45188.393750000003</v>
      </c>
      <c r="K732" s="78" t="s">
        <v>1230</v>
      </c>
      <c r="L732" s="328">
        <v>429</v>
      </c>
      <c r="M732" s="85">
        <f t="shared" si="235"/>
        <v>429</v>
      </c>
      <c r="N732" s="630"/>
      <c r="O732" s="75">
        <v>18</v>
      </c>
      <c r="P732" s="8">
        <v>9</v>
      </c>
      <c r="Q732" s="92" t="str">
        <f t="shared" si="257"/>
        <v>6x5.5</v>
      </c>
      <c r="R732" s="75">
        <v>6</v>
      </c>
      <c r="S732" s="75">
        <v>5.5</v>
      </c>
      <c r="T732" s="75">
        <v>40</v>
      </c>
      <c r="U732" s="77">
        <v>6.5</v>
      </c>
      <c r="V732" s="95" t="s">
        <v>85</v>
      </c>
      <c r="W732" s="68">
        <v>95.25</v>
      </c>
      <c r="X732" s="39">
        <v>36.43</v>
      </c>
      <c r="Y732" s="47">
        <v>3640</v>
      </c>
      <c r="Z732" s="43" t="s">
        <v>2516</v>
      </c>
      <c r="AA732" s="72" t="s">
        <v>2850</v>
      </c>
      <c r="AB732" s="47" t="str">
        <f t="shared" si="255"/>
        <v>18x9, 6x5.5, 40 OS, 3640 lbs</v>
      </c>
      <c r="AC732" s="74" t="s">
        <v>3941</v>
      </c>
      <c r="AD732" s="46" t="str">
        <f>IF(AC732="N/A","None",VLOOKUP(AC732,ACCESSORIES!F:N,9,FALSE))</f>
        <v>Snap In</v>
      </c>
      <c r="AE732" s="82">
        <f>_xlfn.IFNA(VLOOKUP(AC732,ACCESSORIES!F:J,5,FALSE),"N/A")</f>
        <v>22</v>
      </c>
      <c r="AF732" s="14" t="s">
        <v>85</v>
      </c>
      <c r="AG732" s="9" t="str">
        <f>_xlfn.IFNA(VLOOKUP(AF732,ACCESSORIES!C:G,5,FALSE),"N/A")</f>
        <v>N/A</v>
      </c>
      <c r="AH732" s="9" t="str">
        <f>_xlfn.IFNA(VLOOKUP(AG732,ACCESSORIES!D:H,5,FALSE),"N/A")</f>
        <v>N/A</v>
      </c>
      <c r="AI732" s="14" t="s">
        <v>85</v>
      </c>
      <c r="AJ732" s="9" t="str">
        <f>_xlfn.IFNA(VLOOKUP(AI732,ACCESSORIES!F:J,5,FALSE),"N/A")</f>
        <v>N/A</v>
      </c>
      <c r="AK732" s="92" t="s">
        <v>237</v>
      </c>
      <c r="AL732" s="75" t="s">
        <v>85</v>
      </c>
      <c r="AM732" s="38" t="str">
        <f>_xlfn.IFNA(VLOOKUP(AL732,ACCESSORIES!F:J,5,FALSE),"N/A")</f>
        <v>N/A</v>
      </c>
      <c r="AN732" s="75" t="s">
        <v>85</v>
      </c>
      <c r="AO732" s="75">
        <v>16.2</v>
      </c>
      <c r="AP732" s="75">
        <v>60</v>
      </c>
      <c r="AQ732" s="75">
        <v>175</v>
      </c>
      <c r="AR732" s="34">
        <v>2.7</v>
      </c>
      <c r="AS732" s="34">
        <v>13.7</v>
      </c>
      <c r="AT732" s="25">
        <v>31.2</v>
      </c>
      <c r="AU732" s="34">
        <v>39.299999999999997</v>
      </c>
      <c r="AV732" s="25">
        <v>224.54</v>
      </c>
      <c r="AW732" s="67">
        <v>211.96</v>
      </c>
      <c r="AX732" s="384">
        <v>95.25</v>
      </c>
      <c r="AY732" s="382">
        <v>44.55</v>
      </c>
      <c r="AZ732" s="382">
        <v>44.55</v>
      </c>
      <c r="BA732" s="49">
        <v>13</v>
      </c>
      <c r="BB732" s="48">
        <f t="shared" si="259"/>
        <v>0.51</v>
      </c>
      <c r="BC732" s="13" t="s">
        <v>85</v>
      </c>
      <c r="BD732" s="412" t="str">
        <f>_xlfn.IFNA(VLOOKUP(BC732,ACCESSORIES!F:J,5,FALSE),"N/A")</f>
        <v>N/A</v>
      </c>
      <c r="BE732" s="13" t="s">
        <v>85</v>
      </c>
      <c r="BF732" s="412" t="str">
        <f>_xlfn.IFNA(VLOOKUP(BE732,ACCESSORIES!F:J,5,FALSE),"N/A")</f>
        <v>N/A</v>
      </c>
      <c r="BG732" s="70">
        <v>41</v>
      </c>
      <c r="BH732" s="50">
        <v>21.141732283464599</v>
      </c>
      <c r="BI732" s="50">
        <v>21.141732283464599</v>
      </c>
      <c r="BJ732" s="50">
        <v>11.929133858267701</v>
      </c>
      <c r="BK732" s="357">
        <f t="shared" si="258"/>
        <v>8.7375807000000152E-2</v>
      </c>
      <c r="BL732" s="14">
        <v>36</v>
      </c>
      <c r="BM732" s="107" t="s">
        <v>10367</v>
      </c>
      <c r="BN732" s="46" t="s">
        <v>3891</v>
      </c>
      <c r="BO732" s="74" t="s">
        <v>4730</v>
      </c>
      <c r="BP732" s="74" t="s">
        <v>3907</v>
      </c>
      <c r="BQ732" s="74" t="s">
        <v>10140</v>
      </c>
      <c r="BR732" s="74" t="s">
        <v>10141</v>
      </c>
      <c r="BS732" s="74" t="s">
        <v>4116</v>
      </c>
      <c r="BT732" s="74" t="s">
        <v>10142</v>
      </c>
      <c r="BU732" s="74" t="s">
        <v>5127</v>
      </c>
      <c r="BV732" s="74" t="s">
        <v>4101</v>
      </c>
      <c r="BW732" s="74" t="s">
        <v>3909</v>
      </c>
      <c r="BX732" s="74" t="s">
        <v>6577</v>
      </c>
      <c r="BY732" s="334" t="s">
        <v>8390</v>
      </c>
      <c r="BZ732" s="364" t="s">
        <v>8391</v>
      </c>
      <c r="CA732" s="337" t="s">
        <v>8392</v>
      </c>
      <c r="CB732" s="364" t="s">
        <v>8393</v>
      </c>
      <c r="CC732" s="86" t="str">
        <f t="shared" si="252"/>
        <v>MR708 HD Bead Grip, 18x9, +40mm Offset, 6x5.5, 95.25mm Centerbore, Gloss Titanium</v>
      </c>
      <c r="CD732" s="74" t="s">
        <v>3719</v>
      </c>
      <c r="CE732" s="74" t="s">
        <v>3720</v>
      </c>
      <c r="CF732" s="74" t="str">
        <f t="shared" si="253"/>
        <v>TRAIL (7XX)</v>
      </c>
    </row>
    <row r="733" spans="1:84" s="36" customFormat="1" ht="15" customHeight="1">
      <c r="A733" s="22">
        <f t="shared" si="256"/>
        <v>731</v>
      </c>
      <c r="B733" s="13" t="s">
        <v>84</v>
      </c>
      <c r="C733" s="97" t="s">
        <v>1247</v>
      </c>
      <c r="D733" s="75" t="s">
        <v>6728</v>
      </c>
      <c r="E733" s="84" t="str">
        <f>CONCATENATE(LEFT(D733,5),VLOOKUP(CONCATENATE(O733,"x",P733),'WHEEL PART NUMBER GUIDE'!$B$9:$C$51,2,FALSE),VLOOKUP(CONCATENATE(Q733, W733), 'WHEEL PART NUMBER GUIDE'!$Q$6:$R$98, 2, FALSE),VLOOKUP(Z733,'WHEEL PART NUMBER GUIDE'!$J$8:$K$54,2, FALSE),IF(V733="N/A",IF(ABS(T733)&lt;10,"0"&amp;ABS(T733),ABS(T733)),CONCATENATE(LEFT(V733,1),RIGHT(V733,1))), G733, H733)</f>
        <v>MR708890521340H</v>
      </c>
      <c r="F733" s="84" t="str">
        <f t="shared" si="254"/>
        <v>MR708890521340H</v>
      </c>
      <c r="G733" s="83" t="s">
        <v>2100</v>
      </c>
      <c r="H733" s="83"/>
      <c r="I733" s="72" t="s">
        <v>6676</v>
      </c>
      <c r="J733" s="306">
        <v>45152.645960648151</v>
      </c>
      <c r="K733" s="78" t="s">
        <v>1230</v>
      </c>
      <c r="L733" s="328">
        <v>429</v>
      </c>
      <c r="M733" s="85">
        <f t="shared" si="235"/>
        <v>429</v>
      </c>
      <c r="N733" s="630"/>
      <c r="O733" s="75">
        <v>18</v>
      </c>
      <c r="P733" s="8">
        <v>9</v>
      </c>
      <c r="Q733" s="92" t="str">
        <f t="shared" si="257"/>
        <v>5x120</v>
      </c>
      <c r="R733" s="75">
        <v>5</v>
      </c>
      <c r="S733" s="75">
        <v>120</v>
      </c>
      <c r="T733" s="75">
        <v>40</v>
      </c>
      <c r="U733" s="77">
        <v>6.5</v>
      </c>
      <c r="V733" s="95" t="s">
        <v>85</v>
      </c>
      <c r="W733" s="68">
        <v>72.599999999999994</v>
      </c>
      <c r="X733" s="39">
        <v>36.43</v>
      </c>
      <c r="Y733" s="47">
        <v>3640</v>
      </c>
      <c r="Z733" s="43" t="s">
        <v>4122</v>
      </c>
      <c r="AA733" s="72" t="s">
        <v>2845</v>
      </c>
      <c r="AB733" s="47" t="str">
        <f t="shared" si="255"/>
        <v>18x9, 5x120, 40 OS, 3640 lbs</v>
      </c>
      <c r="AC733" s="74" t="s">
        <v>3940</v>
      </c>
      <c r="AD733" s="46" t="str">
        <f>IF(AC733="N/A","None",VLOOKUP(AC733,ACCESSORIES!F:N,9,FALSE))</f>
        <v>Snap In</v>
      </c>
      <c r="AE733" s="82">
        <f>_xlfn.IFNA(VLOOKUP(AC733,ACCESSORIES!F:J,5,FALSE),"N/A")</f>
        <v>22</v>
      </c>
      <c r="AF733" s="14" t="s">
        <v>85</v>
      </c>
      <c r="AG733" s="9" t="str">
        <f>_xlfn.IFNA(VLOOKUP(AF733,ACCESSORIES!C:G,5,FALSE),"N/A")</f>
        <v>N/A</v>
      </c>
      <c r="AH733" s="9" t="str">
        <f>_xlfn.IFNA(VLOOKUP(AG733,ACCESSORIES!D:H,5,FALSE),"N/A")</f>
        <v>N/A</v>
      </c>
      <c r="AI733" s="14" t="s">
        <v>85</v>
      </c>
      <c r="AJ733" s="9" t="str">
        <f>_xlfn.IFNA(VLOOKUP(AI733,ACCESSORIES!F:J,5,FALSE),"N/A")</f>
        <v>N/A</v>
      </c>
      <c r="AK733" s="92" t="s">
        <v>237</v>
      </c>
      <c r="AL733" s="75" t="s">
        <v>85</v>
      </c>
      <c r="AM733" s="38" t="str">
        <f>_xlfn.IFNA(VLOOKUP(AL733,ACCESSORIES!F:J,5,FALSE),"N/A")</f>
        <v>N/A</v>
      </c>
      <c r="AN733" s="75" t="s">
        <v>85</v>
      </c>
      <c r="AO733" s="75">
        <v>16.2</v>
      </c>
      <c r="AP733" s="75">
        <v>60</v>
      </c>
      <c r="AQ733" s="75">
        <v>175</v>
      </c>
      <c r="AR733" s="34">
        <v>2.7</v>
      </c>
      <c r="AS733" s="34">
        <v>13.7</v>
      </c>
      <c r="AT733" s="25">
        <v>31.2</v>
      </c>
      <c r="AU733" s="34">
        <v>39.299999999999997</v>
      </c>
      <c r="AV733" s="25">
        <v>224.54</v>
      </c>
      <c r="AW733" s="67">
        <v>211.96</v>
      </c>
      <c r="AX733" s="384">
        <v>72.599999999999994</v>
      </c>
      <c r="AY733" s="382">
        <v>46.55</v>
      </c>
      <c r="AZ733" s="382">
        <v>46.55</v>
      </c>
      <c r="BA733" s="49">
        <v>13</v>
      </c>
      <c r="BB733" s="48">
        <f t="shared" si="259"/>
        <v>0.51</v>
      </c>
      <c r="BC733" s="13" t="s">
        <v>85</v>
      </c>
      <c r="BD733" s="412" t="str">
        <f>_xlfn.IFNA(VLOOKUP(BC733,ACCESSORIES!F:J,5,FALSE),"N/A")</f>
        <v>N/A</v>
      </c>
      <c r="BE733" s="13" t="s">
        <v>85</v>
      </c>
      <c r="BF733" s="412" t="str">
        <f>_xlfn.IFNA(VLOOKUP(BE733,ACCESSORIES!F:J,5,FALSE),"N/A")</f>
        <v>N/A</v>
      </c>
      <c r="BG733" s="70">
        <v>41</v>
      </c>
      <c r="BH733" s="50">
        <v>21.141732283464599</v>
      </c>
      <c r="BI733" s="50">
        <v>21.141732283464599</v>
      </c>
      <c r="BJ733" s="50">
        <v>11.929133858267701</v>
      </c>
      <c r="BK733" s="357">
        <f t="shared" si="258"/>
        <v>8.7375807000000152E-2</v>
      </c>
      <c r="BL733" s="14">
        <v>36</v>
      </c>
      <c r="BM733" s="107" t="s">
        <v>10367</v>
      </c>
      <c r="BN733" s="46" t="s">
        <v>3891</v>
      </c>
      <c r="BO733" s="74" t="s">
        <v>4730</v>
      </c>
      <c r="BP733" s="74" t="s">
        <v>3907</v>
      </c>
      <c r="BQ733" s="74" t="s">
        <v>10140</v>
      </c>
      <c r="BR733" s="74" t="s">
        <v>10141</v>
      </c>
      <c r="BS733" s="74" t="s">
        <v>4116</v>
      </c>
      <c r="BT733" s="74" t="s">
        <v>10142</v>
      </c>
      <c r="BU733" s="74" t="s">
        <v>5127</v>
      </c>
      <c r="BV733" s="74" t="s">
        <v>4101</v>
      </c>
      <c r="BW733" s="74" t="s">
        <v>3909</v>
      </c>
      <c r="BX733" s="74" t="s">
        <v>6577</v>
      </c>
      <c r="BY733" s="334"/>
      <c r="BZ733" s="366"/>
      <c r="CA733" s="337"/>
      <c r="CB733" s="366"/>
      <c r="CC733" s="86" t="str">
        <f t="shared" si="252"/>
        <v>MR708 HD Bead Grip, 18x9, +40mm Offset, 5x120, 72.6mm Centerbore, Gloss Black</v>
      </c>
      <c r="CD733" s="74" t="s">
        <v>3719</v>
      </c>
      <c r="CE733" s="74" t="s">
        <v>3720</v>
      </c>
      <c r="CF733" s="74" t="str">
        <f t="shared" si="253"/>
        <v>TRAIL (7XX)</v>
      </c>
    </row>
    <row r="734" spans="1:84" s="36" customFormat="1" ht="15" customHeight="1">
      <c r="A734" s="22">
        <f t="shared" si="256"/>
        <v>732</v>
      </c>
      <c r="B734" s="13" t="s">
        <v>84</v>
      </c>
      <c r="C734" s="97" t="s">
        <v>1247</v>
      </c>
      <c r="D734" s="75" t="s">
        <v>6728</v>
      </c>
      <c r="E734" s="84" t="str">
        <f>CONCATENATE(LEFT(D734,5),VLOOKUP(CONCATENATE(O734,"x",P734),'WHEEL PART NUMBER GUIDE'!$B$9:$C$51,2,FALSE),VLOOKUP(CONCATENATE(Q734, W734), 'WHEEL PART NUMBER GUIDE'!$Q$6:$R$98, 2, FALSE),VLOOKUP(Z734,'WHEEL PART NUMBER GUIDE'!$J$8:$K$54,2, FALSE),IF(V734="N/A",IF(ABS(T734)&lt;10,"0"&amp;ABS(T734),ABS(T734)),CONCATENATE(LEFT(V734,1),RIGHT(V734,1))), G734, H734)</f>
        <v>MR70889052840H</v>
      </c>
      <c r="F734" s="84" t="str">
        <f t="shared" si="254"/>
        <v>MR70889052840H</v>
      </c>
      <c r="G734" s="83" t="s">
        <v>2100</v>
      </c>
      <c r="H734" s="83"/>
      <c r="I734" s="72" t="s">
        <v>6705</v>
      </c>
      <c r="J734" s="102">
        <v>45188.393750000003</v>
      </c>
      <c r="K734" s="78" t="s">
        <v>1230</v>
      </c>
      <c r="L734" s="328">
        <v>429</v>
      </c>
      <c r="M734" s="85">
        <f t="shared" si="235"/>
        <v>429</v>
      </c>
      <c r="N734" s="630"/>
      <c r="O734" s="75">
        <v>18</v>
      </c>
      <c r="P734" s="8">
        <v>9</v>
      </c>
      <c r="Q734" s="92" t="str">
        <f t="shared" si="257"/>
        <v>5x120</v>
      </c>
      <c r="R734" s="75">
        <v>5</v>
      </c>
      <c r="S734" s="75">
        <v>120</v>
      </c>
      <c r="T734" s="75">
        <v>40</v>
      </c>
      <c r="U734" s="77">
        <v>6.5</v>
      </c>
      <c r="V734" s="95" t="s">
        <v>85</v>
      </c>
      <c r="W734" s="68">
        <v>72.599999999999994</v>
      </c>
      <c r="X734" s="39">
        <v>36.43</v>
      </c>
      <c r="Y734" s="47">
        <v>3640</v>
      </c>
      <c r="Z734" s="43" t="s">
        <v>2516</v>
      </c>
      <c r="AA734" s="72" t="s">
        <v>2850</v>
      </c>
      <c r="AB734" s="47" t="str">
        <f t="shared" si="255"/>
        <v>18x9, 5x120, 40 OS, 3640 lbs</v>
      </c>
      <c r="AC734" s="74" t="s">
        <v>3940</v>
      </c>
      <c r="AD734" s="46" t="str">
        <f>IF(AC734="N/A","None",VLOOKUP(AC734,ACCESSORIES!F:N,9,FALSE))</f>
        <v>Snap In</v>
      </c>
      <c r="AE734" s="82">
        <f>_xlfn.IFNA(VLOOKUP(AC734,ACCESSORIES!F:J,5,FALSE),"N/A")</f>
        <v>22</v>
      </c>
      <c r="AF734" s="14" t="s">
        <v>85</v>
      </c>
      <c r="AG734" s="9" t="str">
        <f>_xlfn.IFNA(VLOOKUP(AF734,ACCESSORIES!C:G,5,FALSE),"N/A")</f>
        <v>N/A</v>
      </c>
      <c r="AH734" s="9" t="str">
        <f>_xlfn.IFNA(VLOOKUP(AG734,ACCESSORIES!D:H,5,FALSE),"N/A")</f>
        <v>N/A</v>
      </c>
      <c r="AI734" s="14" t="s">
        <v>85</v>
      </c>
      <c r="AJ734" s="9" t="str">
        <f>_xlfn.IFNA(VLOOKUP(AI734,ACCESSORIES!F:J,5,FALSE),"N/A")</f>
        <v>N/A</v>
      </c>
      <c r="AK734" s="92" t="s">
        <v>237</v>
      </c>
      <c r="AL734" s="75" t="s">
        <v>85</v>
      </c>
      <c r="AM734" s="38" t="str">
        <f>_xlfn.IFNA(VLOOKUP(AL734,ACCESSORIES!F:J,5,FALSE),"N/A")</f>
        <v>N/A</v>
      </c>
      <c r="AN734" s="75" t="s">
        <v>85</v>
      </c>
      <c r="AO734" s="75">
        <v>16.2</v>
      </c>
      <c r="AP734" s="75">
        <v>60</v>
      </c>
      <c r="AQ734" s="75">
        <v>175</v>
      </c>
      <c r="AR734" s="34">
        <v>2.7</v>
      </c>
      <c r="AS734" s="34">
        <v>13.7</v>
      </c>
      <c r="AT734" s="25">
        <v>31.2</v>
      </c>
      <c r="AU734" s="34">
        <v>39.299999999999997</v>
      </c>
      <c r="AV734" s="25">
        <v>224.54</v>
      </c>
      <c r="AW734" s="67">
        <v>211.96</v>
      </c>
      <c r="AX734" s="384">
        <v>72.599999999999994</v>
      </c>
      <c r="AY734" s="382">
        <v>46.55</v>
      </c>
      <c r="AZ734" s="382">
        <v>46.55</v>
      </c>
      <c r="BA734" s="49">
        <v>13</v>
      </c>
      <c r="BB734" s="48">
        <f t="shared" si="259"/>
        <v>0.51</v>
      </c>
      <c r="BC734" s="13" t="s">
        <v>85</v>
      </c>
      <c r="BD734" s="412" t="str">
        <f>_xlfn.IFNA(VLOOKUP(BC734,ACCESSORIES!F:J,5,FALSE),"N/A")</f>
        <v>N/A</v>
      </c>
      <c r="BE734" s="13" t="s">
        <v>85</v>
      </c>
      <c r="BF734" s="412" t="str">
        <f>_xlfn.IFNA(VLOOKUP(BE734,ACCESSORIES!F:J,5,FALSE),"N/A")</f>
        <v>N/A</v>
      </c>
      <c r="BG734" s="70">
        <v>41</v>
      </c>
      <c r="BH734" s="50">
        <v>21.141732283464599</v>
      </c>
      <c r="BI734" s="50">
        <v>21.141732283464599</v>
      </c>
      <c r="BJ734" s="50">
        <v>11.929133858267701</v>
      </c>
      <c r="BK734" s="357">
        <f t="shared" si="258"/>
        <v>8.7375807000000152E-2</v>
      </c>
      <c r="BL734" s="14">
        <v>36</v>
      </c>
      <c r="BM734" s="107" t="s">
        <v>10367</v>
      </c>
      <c r="BN734" s="46" t="s">
        <v>3891</v>
      </c>
      <c r="BO734" s="74" t="s">
        <v>4730</v>
      </c>
      <c r="BP734" s="74" t="s">
        <v>3907</v>
      </c>
      <c r="BQ734" s="74" t="s">
        <v>10140</v>
      </c>
      <c r="BR734" s="74" t="s">
        <v>10141</v>
      </c>
      <c r="BS734" s="74" t="s">
        <v>4116</v>
      </c>
      <c r="BT734" s="74" t="s">
        <v>10142</v>
      </c>
      <c r="BU734" s="74" t="s">
        <v>5127</v>
      </c>
      <c r="BV734" s="74" t="s">
        <v>4101</v>
      </c>
      <c r="BW734" s="74" t="s">
        <v>3909</v>
      </c>
      <c r="BX734" s="74" t="s">
        <v>6577</v>
      </c>
      <c r="BY734" s="334"/>
      <c r="BZ734" s="366"/>
      <c r="CA734" s="337"/>
      <c r="CB734" s="366"/>
      <c r="CC734" s="86" t="str">
        <f t="shared" si="252"/>
        <v>MR708 HD Bead Grip, 18x9, +40mm Offset, 5x120, 72.6mm Centerbore, Gloss Titanium</v>
      </c>
      <c r="CD734" s="74" t="s">
        <v>3719</v>
      </c>
      <c r="CE734" s="74" t="s">
        <v>3720</v>
      </c>
      <c r="CF734" s="74" t="str">
        <f t="shared" si="253"/>
        <v>TRAIL (7XX)</v>
      </c>
    </row>
    <row r="735" spans="1:84" s="36" customFormat="1" ht="15" customHeight="1">
      <c r="A735" s="22">
        <f t="shared" si="256"/>
        <v>733</v>
      </c>
      <c r="B735" s="13" t="s">
        <v>84</v>
      </c>
      <c r="C735" s="97" t="s">
        <v>1247</v>
      </c>
      <c r="D735" s="75" t="s">
        <v>6728</v>
      </c>
      <c r="E735" s="84" t="str">
        <f>CONCATENATE(LEFT(D735,5),VLOOKUP(CONCATENATE(O735,"x",P735),'WHEEL PART NUMBER GUIDE'!$B$9:$C$51,2,FALSE),VLOOKUP(CONCATENATE(Q735, W735), 'WHEEL PART NUMBER GUIDE'!$Q$6:$R$98, 2, FALSE),VLOOKUP(Z735,'WHEEL PART NUMBER GUIDE'!$J$8:$K$54,2, FALSE),IF(V735="N/A",IF(ABS(T735)&lt;10,"0"&amp;ABS(T735),ABS(T735)),CONCATENATE(LEFT(V735,1),RIGHT(V735,1))), G735, H735)</f>
        <v>MR708890521330H</v>
      </c>
      <c r="F735" s="84" t="str">
        <f t="shared" si="254"/>
        <v>MR708890521330H</v>
      </c>
      <c r="G735" s="83" t="s">
        <v>2100</v>
      </c>
      <c r="H735" s="83"/>
      <c r="I735" s="72" t="s">
        <v>6677</v>
      </c>
      <c r="J735" s="306">
        <v>45152.645960648151</v>
      </c>
      <c r="K735" s="78" t="s">
        <v>1230</v>
      </c>
      <c r="L735" s="328">
        <v>429</v>
      </c>
      <c r="M735" s="85">
        <f t="shared" si="235"/>
        <v>429</v>
      </c>
      <c r="N735" s="630"/>
      <c r="O735" s="75">
        <v>18</v>
      </c>
      <c r="P735" s="8">
        <v>9</v>
      </c>
      <c r="Q735" s="92" t="str">
        <f t="shared" si="257"/>
        <v>5x120</v>
      </c>
      <c r="R735" s="75">
        <v>5</v>
      </c>
      <c r="S735" s="75">
        <v>120</v>
      </c>
      <c r="T735" s="75">
        <v>30</v>
      </c>
      <c r="U735" s="77">
        <v>6</v>
      </c>
      <c r="V735" s="95" t="s">
        <v>85</v>
      </c>
      <c r="W735" s="68">
        <v>72.599999999999994</v>
      </c>
      <c r="X735" s="39">
        <v>36.43</v>
      </c>
      <c r="Y735" s="47">
        <v>3640</v>
      </c>
      <c r="Z735" s="43" t="s">
        <v>4122</v>
      </c>
      <c r="AA735" s="72" t="s">
        <v>2845</v>
      </c>
      <c r="AB735" s="47" t="str">
        <f t="shared" si="255"/>
        <v>18x9, 5x120, 30 OS, 3640 lbs</v>
      </c>
      <c r="AC735" s="74" t="s">
        <v>3940</v>
      </c>
      <c r="AD735" s="46" t="str">
        <f>IF(AC735="N/A","None",VLOOKUP(AC735,ACCESSORIES!F:N,9,FALSE))</f>
        <v>Snap In</v>
      </c>
      <c r="AE735" s="82">
        <f>_xlfn.IFNA(VLOOKUP(AC735,ACCESSORIES!F:J,5,FALSE),"N/A")</f>
        <v>22</v>
      </c>
      <c r="AF735" s="14" t="s">
        <v>85</v>
      </c>
      <c r="AG735" s="9" t="str">
        <f>_xlfn.IFNA(VLOOKUP(AF735,ACCESSORIES!C:G,5,FALSE),"N/A")</f>
        <v>N/A</v>
      </c>
      <c r="AH735" s="9" t="str">
        <f>_xlfn.IFNA(VLOOKUP(AG735,ACCESSORIES!D:H,5,FALSE),"N/A")</f>
        <v>N/A</v>
      </c>
      <c r="AI735" s="14" t="s">
        <v>85</v>
      </c>
      <c r="AJ735" s="9" t="str">
        <f>_xlfn.IFNA(VLOOKUP(AI735,ACCESSORIES!F:J,5,FALSE),"N/A")</f>
        <v>N/A</v>
      </c>
      <c r="AK735" s="92" t="s">
        <v>237</v>
      </c>
      <c r="AL735" s="75" t="s">
        <v>85</v>
      </c>
      <c r="AM735" s="38" t="str">
        <f>_xlfn.IFNA(VLOOKUP(AL735,ACCESSORIES!F:J,5,FALSE),"N/A")</f>
        <v>N/A</v>
      </c>
      <c r="AN735" s="75" t="s">
        <v>85</v>
      </c>
      <c r="AO735" s="75">
        <v>16.2</v>
      </c>
      <c r="AP735" s="75">
        <v>60</v>
      </c>
      <c r="AQ735" s="75">
        <v>175</v>
      </c>
      <c r="AR735" s="34">
        <v>4</v>
      </c>
      <c r="AS735" s="34">
        <v>20</v>
      </c>
      <c r="AT735" s="25">
        <v>41.1</v>
      </c>
      <c r="AU735" s="34">
        <v>49.3</v>
      </c>
      <c r="AV735" s="25">
        <v>224.54</v>
      </c>
      <c r="AW735" s="67">
        <v>211.96</v>
      </c>
      <c r="AX735" s="384">
        <v>72.599999999999994</v>
      </c>
      <c r="AY735" s="382">
        <v>56.55</v>
      </c>
      <c r="AZ735" s="382">
        <v>56.55</v>
      </c>
      <c r="BA735" s="49">
        <v>13</v>
      </c>
      <c r="BB735" s="48">
        <f t="shared" si="259"/>
        <v>0.51</v>
      </c>
      <c r="BC735" s="13" t="s">
        <v>85</v>
      </c>
      <c r="BD735" s="412" t="str">
        <f>_xlfn.IFNA(VLOOKUP(BC735,ACCESSORIES!F:J,5,FALSE),"N/A")</f>
        <v>N/A</v>
      </c>
      <c r="BE735" s="13" t="s">
        <v>85</v>
      </c>
      <c r="BF735" s="412" t="str">
        <f>_xlfn.IFNA(VLOOKUP(BE735,ACCESSORIES!F:J,5,FALSE),"N/A")</f>
        <v>N/A</v>
      </c>
      <c r="BG735" s="70">
        <v>41</v>
      </c>
      <c r="BH735" s="50">
        <v>21.141732283464599</v>
      </c>
      <c r="BI735" s="50">
        <v>21.141732283464599</v>
      </c>
      <c r="BJ735" s="50">
        <v>11.929133858267701</v>
      </c>
      <c r="BK735" s="357">
        <f t="shared" si="258"/>
        <v>8.7375807000000152E-2</v>
      </c>
      <c r="BL735" s="14">
        <v>36</v>
      </c>
      <c r="BM735" s="107" t="s">
        <v>10367</v>
      </c>
      <c r="BN735" s="46" t="s">
        <v>3891</v>
      </c>
      <c r="BO735" s="74" t="s">
        <v>4730</v>
      </c>
      <c r="BP735" s="74" t="s">
        <v>3907</v>
      </c>
      <c r="BQ735" s="74" t="s">
        <v>10140</v>
      </c>
      <c r="BR735" s="74" t="s">
        <v>10141</v>
      </c>
      <c r="BS735" s="74" t="s">
        <v>4116</v>
      </c>
      <c r="BT735" s="74" t="s">
        <v>10142</v>
      </c>
      <c r="BU735" s="74" t="s">
        <v>5127</v>
      </c>
      <c r="BV735" s="74" t="s">
        <v>4101</v>
      </c>
      <c r="BW735" s="74" t="s">
        <v>3909</v>
      </c>
      <c r="BX735" s="74" t="s">
        <v>6577</v>
      </c>
      <c r="BY735" s="334"/>
      <c r="BZ735" s="366"/>
      <c r="CA735" s="337"/>
      <c r="CB735" s="366"/>
      <c r="CC735" s="86" t="str">
        <f t="shared" si="252"/>
        <v>MR708 HD Bead Grip, 18x9, +30mm Offset, 5x120, 72.6mm Centerbore, Gloss Black</v>
      </c>
      <c r="CD735" s="74" t="s">
        <v>3719</v>
      </c>
      <c r="CE735" s="74" t="s">
        <v>3720</v>
      </c>
      <c r="CF735" s="74" t="str">
        <f t="shared" si="253"/>
        <v>TRAIL (7XX)</v>
      </c>
    </row>
    <row r="736" spans="1:84" s="36" customFormat="1" ht="15" customHeight="1">
      <c r="A736" s="22">
        <f t="shared" si="256"/>
        <v>734</v>
      </c>
      <c r="B736" s="13" t="s">
        <v>84</v>
      </c>
      <c r="C736" s="97" t="s">
        <v>1247</v>
      </c>
      <c r="D736" s="75" t="s">
        <v>6728</v>
      </c>
      <c r="E736" s="84" t="str">
        <f>CONCATENATE(LEFT(D736,5),VLOOKUP(CONCATENATE(O736,"x",P736),'WHEEL PART NUMBER GUIDE'!$B$9:$C$51,2,FALSE),VLOOKUP(CONCATENATE(Q736, W736), 'WHEEL PART NUMBER GUIDE'!$Q$6:$R$98, 2, FALSE),VLOOKUP(Z736,'WHEEL PART NUMBER GUIDE'!$J$8:$K$54,2, FALSE),IF(V736="N/A",IF(ABS(T736)&lt;10,"0"&amp;ABS(T736),ABS(T736)),CONCATENATE(LEFT(V736,1),RIGHT(V736,1))), G736, H736)</f>
        <v>MR70889052830H</v>
      </c>
      <c r="F736" s="84" t="str">
        <f t="shared" si="254"/>
        <v>MR70889052830H</v>
      </c>
      <c r="G736" s="83" t="s">
        <v>2100</v>
      </c>
      <c r="H736" s="83"/>
      <c r="I736" s="72" t="s">
        <v>6706</v>
      </c>
      <c r="J736" s="102">
        <v>45188.393750000003</v>
      </c>
      <c r="K736" s="78" t="s">
        <v>1230</v>
      </c>
      <c r="L736" s="328">
        <v>429</v>
      </c>
      <c r="M736" s="85">
        <f t="shared" si="235"/>
        <v>429</v>
      </c>
      <c r="N736" s="630"/>
      <c r="O736" s="75">
        <v>18</v>
      </c>
      <c r="P736" s="8">
        <v>9</v>
      </c>
      <c r="Q736" s="92" t="str">
        <f t="shared" si="257"/>
        <v>5x120</v>
      </c>
      <c r="R736" s="75">
        <v>5</v>
      </c>
      <c r="S736" s="75">
        <v>120</v>
      </c>
      <c r="T736" s="75">
        <v>30</v>
      </c>
      <c r="U736" s="77">
        <v>6</v>
      </c>
      <c r="V736" s="95" t="s">
        <v>85</v>
      </c>
      <c r="W736" s="68">
        <v>72.599999999999994</v>
      </c>
      <c r="X736" s="39">
        <v>36.43</v>
      </c>
      <c r="Y736" s="47">
        <v>3640</v>
      </c>
      <c r="Z736" s="43" t="s">
        <v>2516</v>
      </c>
      <c r="AA736" s="72" t="s">
        <v>2850</v>
      </c>
      <c r="AB736" s="47" t="str">
        <f t="shared" si="255"/>
        <v>18x9, 5x120, 30 OS, 3640 lbs</v>
      </c>
      <c r="AC736" s="74" t="s">
        <v>3940</v>
      </c>
      <c r="AD736" s="46" t="str">
        <f>IF(AC736="N/A","None",VLOOKUP(AC736,ACCESSORIES!F:N,9,FALSE))</f>
        <v>Snap In</v>
      </c>
      <c r="AE736" s="82">
        <f>_xlfn.IFNA(VLOOKUP(AC736,ACCESSORIES!F:J,5,FALSE),"N/A")</f>
        <v>22</v>
      </c>
      <c r="AF736" s="14" t="s">
        <v>85</v>
      </c>
      <c r="AG736" s="9" t="str">
        <f>_xlfn.IFNA(VLOOKUP(AF736,ACCESSORIES!C:G,5,FALSE),"N/A")</f>
        <v>N/A</v>
      </c>
      <c r="AH736" s="9" t="str">
        <f>_xlfn.IFNA(VLOOKUP(AG736,ACCESSORIES!D:H,5,FALSE),"N/A")</f>
        <v>N/A</v>
      </c>
      <c r="AI736" s="14" t="s">
        <v>85</v>
      </c>
      <c r="AJ736" s="9" t="str">
        <f>_xlfn.IFNA(VLOOKUP(AI736,ACCESSORIES!F:J,5,FALSE),"N/A")</f>
        <v>N/A</v>
      </c>
      <c r="AK736" s="92" t="s">
        <v>237</v>
      </c>
      <c r="AL736" s="75" t="s">
        <v>85</v>
      </c>
      <c r="AM736" s="38" t="str">
        <f>_xlfn.IFNA(VLOOKUP(AL736,ACCESSORIES!F:J,5,FALSE),"N/A")</f>
        <v>N/A</v>
      </c>
      <c r="AN736" s="75" t="s">
        <v>85</v>
      </c>
      <c r="AO736" s="75">
        <v>16.2</v>
      </c>
      <c r="AP736" s="75">
        <v>60</v>
      </c>
      <c r="AQ736" s="75">
        <v>175</v>
      </c>
      <c r="AR736" s="34">
        <v>4</v>
      </c>
      <c r="AS736" s="34">
        <v>20</v>
      </c>
      <c r="AT736" s="25">
        <v>41.1</v>
      </c>
      <c r="AU736" s="34">
        <v>49.3</v>
      </c>
      <c r="AV736" s="25">
        <v>224.54</v>
      </c>
      <c r="AW736" s="67">
        <v>211.96</v>
      </c>
      <c r="AX736" s="384">
        <v>72.599999999999994</v>
      </c>
      <c r="AY736" s="382">
        <v>56.55</v>
      </c>
      <c r="AZ736" s="382">
        <v>56.55</v>
      </c>
      <c r="BA736" s="49">
        <v>13</v>
      </c>
      <c r="BB736" s="48">
        <f t="shared" si="259"/>
        <v>0.51</v>
      </c>
      <c r="BC736" s="13" t="s">
        <v>85</v>
      </c>
      <c r="BD736" s="412" t="str">
        <f>_xlfn.IFNA(VLOOKUP(BC736,ACCESSORIES!F:J,5,FALSE),"N/A")</f>
        <v>N/A</v>
      </c>
      <c r="BE736" s="13" t="s">
        <v>85</v>
      </c>
      <c r="BF736" s="412" t="str">
        <f>_xlfn.IFNA(VLOOKUP(BE736,ACCESSORIES!F:J,5,FALSE),"N/A")</f>
        <v>N/A</v>
      </c>
      <c r="BG736" s="70">
        <v>41</v>
      </c>
      <c r="BH736" s="50">
        <v>21.141732283464599</v>
      </c>
      <c r="BI736" s="50">
        <v>21.141732283464599</v>
      </c>
      <c r="BJ736" s="50">
        <v>11.929133858267701</v>
      </c>
      <c r="BK736" s="357">
        <f t="shared" si="258"/>
        <v>8.7375807000000152E-2</v>
      </c>
      <c r="BL736" s="14">
        <v>36</v>
      </c>
      <c r="BM736" s="107" t="s">
        <v>10367</v>
      </c>
      <c r="BN736" s="46" t="s">
        <v>3891</v>
      </c>
      <c r="BO736" s="74" t="s">
        <v>4730</v>
      </c>
      <c r="BP736" s="74" t="s">
        <v>3907</v>
      </c>
      <c r="BQ736" s="74" t="s">
        <v>10140</v>
      </c>
      <c r="BR736" s="74" t="s">
        <v>10141</v>
      </c>
      <c r="BS736" s="74" t="s">
        <v>4116</v>
      </c>
      <c r="BT736" s="74" t="s">
        <v>10142</v>
      </c>
      <c r="BU736" s="74" t="s">
        <v>5127</v>
      </c>
      <c r="BV736" s="74" t="s">
        <v>4101</v>
      </c>
      <c r="BW736" s="74" t="s">
        <v>3909</v>
      </c>
      <c r="BX736" s="74" t="s">
        <v>6577</v>
      </c>
      <c r="BY736" s="334"/>
      <c r="BZ736" s="366"/>
      <c r="CA736" s="337"/>
      <c r="CB736" s="366"/>
      <c r="CC736" s="86" t="str">
        <f t="shared" si="252"/>
        <v>MR708 HD Bead Grip, 18x9, +30mm Offset, 5x120, 72.6mm Centerbore, Gloss Titanium</v>
      </c>
      <c r="CD736" s="74" t="s">
        <v>3719</v>
      </c>
      <c r="CE736" s="74" t="s">
        <v>3720</v>
      </c>
      <c r="CF736" s="74" t="str">
        <f t="shared" si="253"/>
        <v>TRAIL (7XX)</v>
      </c>
    </row>
    <row r="737" spans="1:84" s="36" customFormat="1" ht="15" customHeight="1">
      <c r="A737" s="22">
        <f t="shared" si="256"/>
        <v>735</v>
      </c>
      <c r="B737" s="13" t="s">
        <v>84</v>
      </c>
      <c r="C737" s="97" t="s">
        <v>1247</v>
      </c>
      <c r="D737" s="75" t="s">
        <v>6665</v>
      </c>
      <c r="E737" s="84" t="str">
        <f>CONCATENATE(LEFT(D737,5),VLOOKUP(CONCATENATE(O737,"x",P737),'WHEEL PART NUMBER GUIDE'!$B$9:$C$51,2,FALSE),VLOOKUP(CONCATENATE(Q737, W737), 'WHEEL PART NUMBER GUIDE'!$Q$6:$R$98, 2, FALSE),VLOOKUP(Z737,'WHEEL PART NUMBER GUIDE'!$J$8:$K$54,2, FALSE),IF(V737="N/A",IF(ABS(T737)&lt;10,"0"&amp;ABS(T737),ABS(T737)),CONCATENATE(LEFT(V737,1),RIGHT(V737,1))), G737, H737)</f>
        <v>MR70889087812</v>
      </c>
      <c r="F737" s="84" t="str">
        <f t="shared" si="254"/>
        <v>MR70889087812</v>
      </c>
      <c r="G737" s="83"/>
      <c r="H737" s="83"/>
      <c r="I737" s="72" t="s">
        <v>6709</v>
      </c>
      <c r="J737" s="102">
        <v>45188.393750000003</v>
      </c>
      <c r="K737" s="418" t="s">
        <v>3713</v>
      </c>
      <c r="L737" s="328">
        <v>429</v>
      </c>
      <c r="M737" s="85" t="str">
        <f t="shared" si="235"/>
        <v/>
      </c>
      <c r="N737" s="630"/>
      <c r="O737" s="75">
        <v>18</v>
      </c>
      <c r="P737" s="8">
        <v>9</v>
      </c>
      <c r="Q737" s="92" t="str">
        <f t="shared" si="257"/>
        <v>8x170</v>
      </c>
      <c r="R737" s="75">
        <v>8</v>
      </c>
      <c r="S737" s="75">
        <v>170</v>
      </c>
      <c r="T737" s="75">
        <v>12</v>
      </c>
      <c r="U737" s="77">
        <v>5.44</v>
      </c>
      <c r="V737" s="95" t="s">
        <v>85</v>
      </c>
      <c r="W737" s="68">
        <v>130.81</v>
      </c>
      <c r="X737" s="39">
        <v>34.618500000000004</v>
      </c>
      <c r="Y737" s="47">
        <v>3640</v>
      </c>
      <c r="Z737" s="43" t="s">
        <v>2516</v>
      </c>
      <c r="AA737" s="72" t="s">
        <v>2850</v>
      </c>
      <c r="AB737" s="47" t="str">
        <f t="shared" si="255"/>
        <v>18x9, 8x170, 12 OS, 3640 lbs</v>
      </c>
      <c r="AC737" s="74" t="s">
        <v>3943</v>
      </c>
      <c r="AD737" s="46" t="str">
        <f>IF(AC737="N/A","None",VLOOKUP(AC737,ACCESSORIES!F:N,9,FALSE))</f>
        <v>Push Thru</v>
      </c>
      <c r="AE737" s="82">
        <f>_xlfn.IFNA(VLOOKUP(AC737,ACCESSORIES!F:J,5,FALSE),"N/A")</f>
        <v>33</v>
      </c>
      <c r="AF737" s="14" t="s">
        <v>85</v>
      </c>
      <c r="AG737" s="9" t="str">
        <f>_xlfn.IFNA(VLOOKUP(AF737,ACCESSORIES!C:G,5,FALSE),"N/A")</f>
        <v>N/A</v>
      </c>
      <c r="AH737" s="13" t="s">
        <v>2863</v>
      </c>
      <c r="AI737" s="14" t="s">
        <v>85</v>
      </c>
      <c r="AJ737" s="9" t="str">
        <f>_xlfn.IFNA(VLOOKUP(AI737,ACCESSORIES!F:J,5,FALSE),"N/A")</f>
        <v>N/A</v>
      </c>
      <c r="AK737" s="92" t="s">
        <v>237</v>
      </c>
      <c r="AL737" s="75" t="s">
        <v>85</v>
      </c>
      <c r="AM737" s="38" t="str">
        <f>_xlfn.IFNA(VLOOKUP(AL737,ACCESSORIES!F:J,5,FALSE),"N/A")</f>
        <v>N/A</v>
      </c>
      <c r="AN737" s="75" t="s">
        <v>85</v>
      </c>
      <c r="AO737" s="75">
        <v>16.2</v>
      </c>
      <c r="AP737" s="75">
        <v>60</v>
      </c>
      <c r="AQ737" s="75">
        <v>200</v>
      </c>
      <c r="AR737" s="34">
        <v>0</v>
      </c>
      <c r="AS737" s="34">
        <v>0</v>
      </c>
      <c r="AT737" s="25">
        <v>27.3</v>
      </c>
      <c r="AU737" s="34">
        <v>44.7</v>
      </c>
      <c r="AV737" s="25">
        <v>222.4</v>
      </c>
      <c r="AW737" s="67">
        <v>215.8</v>
      </c>
      <c r="AX737" s="384">
        <v>128</v>
      </c>
      <c r="AY737" s="382">
        <v>103.9</v>
      </c>
      <c r="AZ737" s="382">
        <v>107</v>
      </c>
      <c r="BA737" s="49">
        <v>32</v>
      </c>
      <c r="BB737" s="48">
        <f t="shared" si="259"/>
        <v>1.26</v>
      </c>
      <c r="BC737" s="13" t="s">
        <v>85</v>
      </c>
      <c r="BD737" s="412" t="str">
        <f>_xlfn.IFNA(VLOOKUP(BC737,ACCESSORIES!F:J,5,FALSE),"N/A")</f>
        <v>N/A</v>
      </c>
      <c r="BE737" s="13" t="s">
        <v>85</v>
      </c>
      <c r="BF737" s="412" t="str">
        <f>_xlfn.IFNA(VLOOKUP(BE737,ACCESSORIES!F:J,5,FALSE),"N/A")</f>
        <v>N/A</v>
      </c>
      <c r="BG737" s="70">
        <v>40</v>
      </c>
      <c r="BH737" s="50">
        <v>21.141732283464599</v>
      </c>
      <c r="BI737" s="50">
        <v>21.141732283464599</v>
      </c>
      <c r="BJ737" s="50">
        <v>11.929133858267701</v>
      </c>
      <c r="BK737" s="357">
        <f t="shared" si="258"/>
        <v>8.7375807000000152E-2</v>
      </c>
      <c r="BL737" s="14">
        <v>36</v>
      </c>
      <c r="BM737" s="107" t="s">
        <v>10367</v>
      </c>
      <c r="BN737" s="46" t="s">
        <v>3891</v>
      </c>
      <c r="BO737" s="74" t="s">
        <v>4730</v>
      </c>
      <c r="BP737" s="74" t="s">
        <v>3907</v>
      </c>
      <c r="BQ737" s="74" t="s">
        <v>10140</v>
      </c>
      <c r="BR737" s="74" t="s">
        <v>10141</v>
      </c>
      <c r="BS737" s="74" t="s">
        <v>4116</v>
      </c>
      <c r="BT737" s="74" t="s">
        <v>10142</v>
      </c>
      <c r="BU737" s="74" t="s">
        <v>5127</v>
      </c>
      <c r="BV737" s="74" t="s">
        <v>4101</v>
      </c>
      <c r="BW737" s="74" t="s">
        <v>3909</v>
      </c>
      <c r="BX737" s="74" t="s">
        <v>6577</v>
      </c>
      <c r="BY737" s="334" t="s">
        <v>8426</v>
      </c>
      <c r="BZ737" s="364" t="s">
        <v>8427</v>
      </c>
      <c r="CA737" s="337" t="s">
        <v>8428</v>
      </c>
      <c r="CB737" s="364" t="s">
        <v>8429</v>
      </c>
      <c r="CC737" s="86" t="str">
        <f t="shared" si="252"/>
        <v>CLOSEOUT - MR708 Bead Grip, 18x9, +12mm Offset, 8x170, 130.81mm Centerbore, Gloss Titanium</v>
      </c>
      <c r="CD737" s="74" t="s">
        <v>3719</v>
      </c>
      <c r="CE737" s="74" t="s">
        <v>3720</v>
      </c>
      <c r="CF737" s="74" t="str">
        <f t="shared" si="253"/>
        <v>TRAIL (7XX)</v>
      </c>
    </row>
    <row r="738" spans="1:84" s="36" customFormat="1" ht="15" customHeight="1">
      <c r="A738" s="22">
        <f t="shared" si="256"/>
        <v>736</v>
      </c>
      <c r="B738" s="13" t="s">
        <v>84</v>
      </c>
      <c r="C738" s="426" t="s">
        <v>1247</v>
      </c>
      <c r="D738" s="75" t="s">
        <v>8515</v>
      </c>
      <c r="E738" s="84" t="str">
        <f>CONCATENATE(LEFT(D738,5),VLOOKUP(CONCATENATE(O738,"x",P738),'WHEEL PART NUMBER GUIDE'!$B$9:$C$51,2,FALSE),VLOOKUP(CONCATENATE(Q738, W738), 'WHEEL PART NUMBER GUIDE'!$Q$6:$R$98, 2, FALSE),VLOOKUP(Z738,'WHEEL PART NUMBER GUIDE'!$J$8:$K$54,2, FALSE),IF(V738="N/A",IF(ABS(T738)&lt;10,"0"&amp;ABS(T738),ABS(T738)),CONCATENATE(LEFT(V738,1),RIGHT(V738,1))), G738, H738)</f>
        <v>MR70978550500H</v>
      </c>
      <c r="F738" s="84" t="str">
        <f t="shared" si="254"/>
        <v>MR70978550500H</v>
      </c>
      <c r="G738" s="393" t="s">
        <v>2100</v>
      </c>
      <c r="H738" s="393"/>
      <c r="I738" s="72" t="s">
        <v>8453</v>
      </c>
      <c r="J738" s="102">
        <v>45297</v>
      </c>
      <c r="K738" s="78" t="s">
        <v>1230</v>
      </c>
      <c r="L738" s="515">
        <v>399</v>
      </c>
      <c r="M738" s="85">
        <f>L738</f>
        <v>399</v>
      </c>
      <c r="N738" s="630"/>
      <c r="O738" s="75">
        <v>17</v>
      </c>
      <c r="P738" s="8">
        <v>8.5</v>
      </c>
      <c r="Q738" s="408" t="str">
        <f t="shared" si="257"/>
        <v>5x5</v>
      </c>
      <c r="R738" s="75">
        <v>5</v>
      </c>
      <c r="S738" s="75">
        <v>5</v>
      </c>
      <c r="T738" s="75">
        <v>0</v>
      </c>
      <c r="U738" s="77">
        <v>4.8</v>
      </c>
      <c r="V738" s="427" t="s">
        <v>85</v>
      </c>
      <c r="W738" s="68">
        <v>71.5</v>
      </c>
      <c r="X738" s="519">
        <v>34.17</v>
      </c>
      <c r="Y738" s="47">
        <v>3310</v>
      </c>
      <c r="Z738" s="43" t="s">
        <v>2165</v>
      </c>
      <c r="AA738" s="72" t="s">
        <v>2845</v>
      </c>
      <c r="AB738" s="47" t="str">
        <f t="shared" si="255"/>
        <v>17x8.5, 5x5, 0 OS, 3310 lbs</v>
      </c>
      <c r="AC738" s="74" t="s">
        <v>8448</v>
      </c>
      <c r="AD738" s="46" t="str">
        <f>IF(AC738="N/A","None",VLOOKUP(AC738,ACCESSORIES!F:N,9,FALSE))</f>
        <v>Snap In</v>
      </c>
      <c r="AE738" s="82">
        <f>_xlfn.IFNA(VLOOKUP(AC738,ACCESSORIES!F:J,5,FALSE),"N/A")</f>
        <v>33</v>
      </c>
      <c r="AF738" s="14" t="s">
        <v>85</v>
      </c>
      <c r="AG738" s="9" t="str">
        <f>_xlfn.IFNA(VLOOKUP(AF738,ACCESSORIES!C:G,5,FALSE),"N/A")</f>
        <v>N/A</v>
      </c>
      <c r="AH738" s="14" t="s">
        <v>85</v>
      </c>
      <c r="AI738" s="14" t="s">
        <v>8438</v>
      </c>
      <c r="AJ738" s="9">
        <f>_xlfn.IFNA(VLOOKUP(AI738,ACCESSORIES!F:J,5,FALSE),"N/A")</f>
        <v>2</v>
      </c>
      <c r="AK738" s="408" t="s">
        <v>237</v>
      </c>
      <c r="AL738" s="75" t="s">
        <v>85</v>
      </c>
      <c r="AM738" s="38" t="str">
        <f>_xlfn.IFNA(VLOOKUP(AL738,ACCESSORIES!F:J,5,FALSE),"N/A")</f>
        <v>N/A</v>
      </c>
      <c r="AN738" s="75" t="s">
        <v>85</v>
      </c>
      <c r="AO738" s="75">
        <v>16.2</v>
      </c>
      <c r="AP738" s="75">
        <v>60</v>
      </c>
      <c r="AQ738" s="75">
        <v>160</v>
      </c>
      <c r="AR738" s="34">
        <v>15.4</v>
      </c>
      <c r="AS738" s="34">
        <v>30.7</v>
      </c>
      <c r="AT738" s="25">
        <v>46.1</v>
      </c>
      <c r="AU738" s="34">
        <v>61.6</v>
      </c>
      <c r="AV738" s="25">
        <v>210.6</v>
      </c>
      <c r="AW738" s="67">
        <v>207.2</v>
      </c>
      <c r="AX738" s="77">
        <v>71.5</v>
      </c>
      <c r="AY738" s="49">
        <v>46</v>
      </c>
      <c r="AZ738" s="49">
        <v>46</v>
      </c>
      <c r="BA738" s="49">
        <v>27</v>
      </c>
      <c r="BB738" s="48">
        <f t="shared" si="259"/>
        <v>1.06</v>
      </c>
      <c r="BC738" s="13" t="s">
        <v>85</v>
      </c>
      <c r="BD738" s="412" t="str">
        <f>_xlfn.IFNA(VLOOKUP(BC738,ACCESSORIES!F:J,5,FALSE),"N/A")</f>
        <v>N/A</v>
      </c>
      <c r="BE738" s="13" t="s">
        <v>85</v>
      </c>
      <c r="BF738" s="412" t="str">
        <f>_xlfn.IFNA(VLOOKUP(BE738,ACCESSORIES!F:J,5,FALSE),"N/A")</f>
        <v>N/A</v>
      </c>
      <c r="BG738" s="70">
        <v>39</v>
      </c>
      <c r="BH738" s="50">
        <v>20.236220472440898</v>
      </c>
      <c r="BI738" s="50">
        <v>20.236220472440898</v>
      </c>
      <c r="BJ738" s="50">
        <v>11.417322834645701</v>
      </c>
      <c r="BK738" s="357">
        <f t="shared" si="258"/>
        <v>7.6616839999999839E-2</v>
      </c>
      <c r="BL738" s="73">
        <v>36</v>
      </c>
      <c r="BM738" s="107" t="s">
        <v>3771</v>
      </c>
      <c r="BN738" s="46" t="s">
        <v>3891</v>
      </c>
      <c r="BO738" s="74" t="s">
        <v>4730</v>
      </c>
      <c r="BP738" s="74" t="s">
        <v>10143</v>
      </c>
      <c r="BQ738" s="74" t="s">
        <v>3907</v>
      </c>
      <c r="BR738" s="74" t="s">
        <v>4615</v>
      </c>
      <c r="BS738" s="74" t="s">
        <v>10144</v>
      </c>
      <c r="BT738" s="74" t="s">
        <v>10145</v>
      </c>
      <c r="BU738" s="74" t="s">
        <v>10141</v>
      </c>
      <c r="BV738" s="74" t="s">
        <v>4116</v>
      </c>
      <c r="BW738" s="74" t="s">
        <v>10146</v>
      </c>
      <c r="BX738" s="74" t="s">
        <v>4101</v>
      </c>
      <c r="BY738" s="334" t="s">
        <v>10181</v>
      </c>
      <c r="BZ738" s="364" t="s">
        <v>10182</v>
      </c>
      <c r="CA738" s="337" t="s">
        <v>10183</v>
      </c>
      <c r="CB738" s="364" t="s">
        <v>10184</v>
      </c>
      <c r="CC738" s="86" t="str">
        <f t="shared" si="252"/>
        <v>MR709 HD Bead Grip, 17x8.5, 0mm Offset, 5x5, 71.5mm Centerbore, Matte Black</v>
      </c>
      <c r="CD738" s="74" t="s">
        <v>3719</v>
      </c>
      <c r="CE738" s="74" t="s">
        <v>3720</v>
      </c>
      <c r="CF738" s="74" t="str">
        <f t="shared" si="253"/>
        <v>TRAIL (7XX)</v>
      </c>
    </row>
    <row r="739" spans="1:84" s="36" customFormat="1" ht="15" customHeight="1">
      <c r="A739" s="22">
        <f t="shared" si="256"/>
        <v>737</v>
      </c>
      <c r="B739" s="13" t="s">
        <v>84</v>
      </c>
      <c r="C739" s="426" t="s">
        <v>1247</v>
      </c>
      <c r="D739" s="75" t="s">
        <v>8515</v>
      </c>
      <c r="E739" s="84" t="str">
        <f>CONCATENATE(LEFT(D739,5),VLOOKUP(CONCATENATE(O739,"x",P739),'WHEEL PART NUMBER GUIDE'!$B$9:$C$51,2,FALSE),VLOOKUP(CONCATENATE(Q739, W739), 'WHEEL PART NUMBER GUIDE'!$Q$6:$R$98, 2, FALSE),VLOOKUP(Z739,'WHEEL PART NUMBER GUIDE'!$J$8:$K$54,2, FALSE),IF(V739="N/A",IF(ABS(T739)&lt;10,"0"&amp;ABS(T739),ABS(T739)),CONCATENATE(LEFT(V739,1),RIGHT(V739,1))), G739, H739)</f>
        <v>MR70978550300H</v>
      </c>
      <c r="F739" s="84" t="str">
        <f t="shared" si="254"/>
        <v>MR70978550300H</v>
      </c>
      <c r="G739" s="393" t="s">
        <v>2100</v>
      </c>
      <c r="H739" s="393"/>
      <c r="I739" s="72" t="s">
        <v>8454</v>
      </c>
      <c r="J739" s="102">
        <v>45297</v>
      </c>
      <c r="K739" s="78" t="s">
        <v>1230</v>
      </c>
      <c r="L739" s="515">
        <v>399</v>
      </c>
      <c r="M739" s="601">
        <f t="shared" ref="M739:M770" si="260">L739</f>
        <v>399</v>
      </c>
      <c r="N739" s="630"/>
      <c r="O739" s="75">
        <v>17</v>
      </c>
      <c r="P739" s="8">
        <v>8.5</v>
      </c>
      <c r="Q739" s="408" t="str">
        <f t="shared" si="257"/>
        <v>5x5</v>
      </c>
      <c r="R739" s="75">
        <v>5</v>
      </c>
      <c r="S739" s="75">
        <v>5</v>
      </c>
      <c r="T739" s="75">
        <v>0</v>
      </c>
      <c r="U739" s="77">
        <v>4.8</v>
      </c>
      <c r="V739" s="427" t="s">
        <v>85</v>
      </c>
      <c r="W739" s="68">
        <v>71.5</v>
      </c>
      <c r="X739" s="519">
        <v>34.17</v>
      </c>
      <c r="Y739" s="47">
        <v>3310</v>
      </c>
      <c r="Z739" s="43" t="s">
        <v>5147</v>
      </c>
      <c r="AA739" s="72" t="s">
        <v>173</v>
      </c>
      <c r="AB739" s="47" t="str">
        <f t="shared" si="255"/>
        <v>17x8.5, 5x5, 0 OS, 3310 lbs</v>
      </c>
      <c r="AC739" s="74" t="s">
        <v>8450</v>
      </c>
      <c r="AD739" s="46" t="str">
        <f>IF(AC739="N/A","None",VLOOKUP(AC739,ACCESSORIES!F:N,9,FALSE))</f>
        <v>Snap In</v>
      </c>
      <c r="AE739" s="82">
        <f>_xlfn.IFNA(VLOOKUP(AC739,ACCESSORIES!F:J,5,FALSE),"N/A")</f>
        <v>33</v>
      </c>
      <c r="AF739" s="14" t="s">
        <v>85</v>
      </c>
      <c r="AG739" s="9" t="str">
        <f>_xlfn.IFNA(VLOOKUP(AF739,ACCESSORIES!C:G,5,FALSE),"N/A")</f>
        <v>N/A</v>
      </c>
      <c r="AH739" s="14" t="s">
        <v>85</v>
      </c>
      <c r="AI739" s="14" t="s">
        <v>8439</v>
      </c>
      <c r="AJ739" s="9">
        <f>_xlfn.IFNA(VLOOKUP(AI739,ACCESSORIES!F:J,5,FALSE),"N/A")</f>
        <v>2</v>
      </c>
      <c r="AK739" s="408" t="s">
        <v>237</v>
      </c>
      <c r="AL739" s="75" t="s">
        <v>85</v>
      </c>
      <c r="AM739" s="38" t="str">
        <f>_xlfn.IFNA(VLOOKUP(AL739,ACCESSORIES!F:J,5,FALSE),"N/A")</f>
        <v>N/A</v>
      </c>
      <c r="AN739" s="75" t="s">
        <v>85</v>
      </c>
      <c r="AO739" s="75">
        <v>16.2</v>
      </c>
      <c r="AP739" s="75">
        <v>60</v>
      </c>
      <c r="AQ739" s="75">
        <v>160</v>
      </c>
      <c r="AR739" s="34">
        <v>15.4</v>
      </c>
      <c r="AS739" s="34">
        <v>30.7</v>
      </c>
      <c r="AT739" s="25">
        <v>46.1</v>
      </c>
      <c r="AU739" s="34">
        <v>61.6</v>
      </c>
      <c r="AV739" s="25">
        <v>210.6</v>
      </c>
      <c r="AW739" s="67">
        <v>207.2</v>
      </c>
      <c r="AX739" s="77">
        <v>71.5</v>
      </c>
      <c r="AY739" s="49">
        <v>46</v>
      </c>
      <c r="AZ739" s="49">
        <v>46</v>
      </c>
      <c r="BA739" s="49">
        <v>27</v>
      </c>
      <c r="BB739" s="48">
        <f t="shared" si="259"/>
        <v>1.06</v>
      </c>
      <c r="BC739" s="13" t="s">
        <v>85</v>
      </c>
      <c r="BD739" s="412" t="str">
        <f>_xlfn.IFNA(VLOOKUP(BC739,ACCESSORIES!F:J,5,FALSE),"N/A")</f>
        <v>N/A</v>
      </c>
      <c r="BE739" s="13" t="s">
        <v>85</v>
      </c>
      <c r="BF739" s="412" t="str">
        <f>_xlfn.IFNA(VLOOKUP(BE739,ACCESSORIES!F:J,5,FALSE),"N/A")</f>
        <v>N/A</v>
      </c>
      <c r="BG739" s="70">
        <v>39</v>
      </c>
      <c r="BH739" s="50">
        <v>20.236220472440898</v>
      </c>
      <c r="BI739" s="50">
        <v>20.236220472440898</v>
      </c>
      <c r="BJ739" s="50">
        <v>11.417322834645701</v>
      </c>
      <c r="BK739" s="357">
        <f t="shared" si="258"/>
        <v>7.6616839999999839E-2</v>
      </c>
      <c r="BL739" s="73">
        <v>36</v>
      </c>
      <c r="BM739" s="107" t="s">
        <v>3771</v>
      </c>
      <c r="BN739" s="46" t="s">
        <v>3891</v>
      </c>
      <c r="BO739" s="74" t="s">
        <v>4730</v>
      </c>
      <c r="BP739" s="74" t="s">
        <v>10143</v>
      </c>
      <c r="BQ739" s="74" t="s">
        <v>3907</v>
      </c>
      <c r="BR739" s="74" t="s">
        <v>4615</v>
      </c>
      <c r="BS739" s="74" t="s">
        <v>10144</v>
      </c>
      <c r="BT739" s="74" t="s">
        <v>10145</v>
      </c>
      <c r="BU739" s="74" t="s">
        <v>10141</v>
      </c>
      <c r="BV739" s="74" t="s">
        <v>4116</v>
      </c>
      <c r="BW739" s="74" t="s">
        <v>10146</v>
      </c>
      <c r="BX739" s="74" t="s">
        <v>4101</v>
      </c>
      <c r="BY739" s="334" t="s">
        <v>10185</v>
      </c>
      <c r="BZ739" s="364" t="s">
        <v>10186</v>
      </c>
      <c r="CA739" s="337" t="s">
        <v>10187</v>
      </c>
      <c r="CB739" s="364" t="s">
        <v>10188</v>
      </c>
      <c r="CC739" s="86" t="str">
        <f t="shared" si="252"/>
        <v>MR709 HD Bead Grip, 17x8.5, 0mm Offset, 5x5, 71.5mm Centerbore, Machined - Clear Coat</v>
      </c>
      <c r="CD739" s="74" t="s">
        <v>3719</v>
      </c>
      <c r="CE739" s="74" t="s">
        <v>3720</v>
      </c>
      <c r="CF739" s="74" t="str">
        <f t="shared" si="253"/>
        <v>TRAIL (7XX)</v>
      </c>
    </row>
    <row r="740" spans="1:84" s="36" customFormat="1" ht="15" customHeight="1">
      <c r="A740" s="22">
        <f t="shared" ref="A740" si="261">ROW(B740)-2</f>
        <v>738</v>
      </c>
      <c r="B740" s="13" t="s">
        <v>84</v>
      </c>
      <c r="C740" s="426" t="s">
        <v>1247</v>
      </c>
      <c r="D740" s="75" t="s">
        <v>8515</v>
      </c>
      <c r="E740" s="84" t="str">
        <f>CONCATENATE(LEFT(D740,5),VLOOKUP(CONCATENATE(O740,"x",P740),'WHEEL PART NUMBER GUIDE'!$B$9:$C$51,2,FALSE),VLOOKUP(CONCATENATE(Q740, W740), 'WHEEL PART NUMBER GUIDE'!$Q$6:$R$98, 2, FALSE),VLOOKUP(Z740,'WHEEL PART NUMBER GUIDE'!$J$8:$K$54,2, FALSE),IF(V740="N/A",IF(ABS(T740)&lt;10,"0"&amp;ABS(T740),ABS(T740)),CONCATENATE(LEFT(V740,1),RIGHT(V740,1))), G740, H740)</f>
        <v>MR70978558300H</v>
      </c>
      <c r="F740" s="84" t="str">
        <f t="shared" ref="F740" si="262">E740</f>
        <v>MR70978558300H</v>
      </c>
      <c r="G740" s="83" t="s">
        <v>2100</v>
      </c>
      <c r="H740" s="83"/>
      <c r="I740" s="72" t="s">
        <v>10234</v>
      </c>
      <c r="J740" s="102">
        <v>45874</v>
      </c>
      <c r="K740" s="78" t="s">
        <v>1230</v>
      </c>
      <c r="L740" s="515">
        <v>399</v>
      </c>
      <c r="M740" s="601">
        <f t="shared" si="260"/>
        <v>399</v>
      </c>
      <c r="N740" s="630"/>
      <c r="O740" s="75">
        <v>17</v>
      </c>
      <c r="P740" s="8">
        <v>8.5</v>
      </c>
      <c r="Q740" s="408" t="str">
        <f t="shared" ref="Q740" si="263">CONCATENATE(R740,"x",S740)</f>
        <v>5x150</v>
      </c>
      <c r="R740" s="75">
        <v>5</v>
      </c>
      <c r="S740" s="75">
        <v>150</v>
      </c>
      <c r="T740" s="75">
        <v>0</v>
      </c>
      <c r="U740" s="77">
        <v>4.8</v>
      </c>
      <c r="V740" s="427" t="s">
        <v>85</v>
      </c>
      <c r="W740" s="68">
        <v>110.5</v>
      </c>
      <c r="X740" s="519">
        <v>34.17</v>
      </c>
      <c r="Y740" s="47">
        <v>3310</v>
      </c>
      <c r="Z740" s="43" t="s">
        <v>5147</v>
      </c>
      <c r="AA740" s="72" t="s">
        <v>173</v>
      </c>
      <c r="AB740" s="47" t="str">
        <f t="shared" ref="AB740" si="264">_xlfn.CONCAT(O740,"x",P740,","," ",Q740,","," ",T740," ","OS",","," ",Y740," lbs")</f>
        <v>17x8.5, 5x150, 0 OS, 3310 lbs</v>
      </c>
      <c r="AC740" s="74" t="s">
        <v>8451</v>
      </c>
      <c r="AD740" s="46" t="str">
        <f>IF(AC740="N/A","None",VLOOKUP(AC740,ACCESSORIES!F:N,9,FALSE))</f>
        <v>Snap In</v>
      </c>
      <c r="AE740" s="82">
        <f>_xlfn.IFNA(VLOOKUP(AC740,ACCESSORIES!F:J,5,FALSE),"N/A")</f>
        <v>33</v>
      </c>
      <c r="AF740" s="14" t="s">
        <v>85</v>
      </c>
      <c r="AG740" s="9" t="str">
        <f>_xlfn.IFNA(VLOOKUP(AF740,ACCESSORIES!C:G,5,FALSE),"N/A")</f>
        <v>N/A</v>
      </c>
      <c r="AH740" s="14" t="s">
        <v>85</v>
      </c>
      <c r="AI740" s="14" t="s">
        <v>8439</v>
      </c>
      <c r="AJ740" s="9">
        <f>_xlfn.IFNA(VLOOKUP(AI740,ACCESSORIES!F:J,5,FALSE),"N/A")</f>
        <v>2</v>
      </c>
      <c r="AK740" s="408" t="s">
        <v>237</v>
      </c>
      <c r="AL740" s="75" t="s">
        <v>85</v>
      </c>
      <c r="AM740" s="38" t="str">
        <f>_xlfn.IFNA(VLOOKUP(AL740,ACCESSORIES!F:J,5,FALSE),"N/A")</f>
        <v>N/A</v>
      </c>
      <c r="AN740" s="75" t="s">
        <v>85</v>
      </c>
      <c r="AO740" s="75">
        <v>16.2</v>
      </c>
      <c r="AP740" s="75">
        <v>60</v>
      </c>
      <c r="AQ740" s="75">
        <v>180</v>
      </c>
      <c r="AR740" s="34">
        <v>0</v>
      </c>
      <c r="AS740" s="34">
        <v>21.4</v>
      </c>
      <c r="AT740" s="25">
        <v>46</v>
      </c>
      <c r="AU740" s="34">
        <v>61.6</v>
      </c>
      <c r="AV740" s="25">
        <v>210.6</v>
      </c>
      <c r="AW740" s="67">
        <v>207.2</v>
      </c>
      <c r="AX740" s="77">
        <v>103.35</v>
      </c>
      <c r="AY740" s="49">
        <v>37.700000000000003</v>
      </c>
      <c r="AZ740" s="49">
        <v>46.7</v>
      </c>
      <c r="BA740" s="49">
        <v>27</v>
      </c>
      <c r="BB740" s="48">
        <f t="shared" ref="BB740" si="265">ROUND(CONVERT(BA740,"mm","in"),2)</f>
        <v>1.06</v>
      </c>
      <c r="BC740" s="13" t="s">
        <v>85</v>
      </c>
      <c r="BD740" s="412" t="str">
        <f>_xlfn.IFNA(VLOOKUP(BC740,ACCESSORIES!F:J,5,FALSE),"N/A")</f>
        <v>N/A</v>
      </c>
      <c r="BE740" s="13" t="s">
        <v>85</v>
      </c>
      <c r="BF740" s="412" t="str">
        <f>_xlfn.IFNA(VLOOKUP(BE740,ACCESSORIES!F:J,5,FALSE),"N/A")</f>
        <v>N/A</v>
      </c>
      <c r="BG740" s="70">
        <v>39</v>
      </c>
      <c r="BH740" s="50">
        <v>20.236220472440898</v>
      </c>
      <c r="BI740" s="50">
        <v>20.236220472440898</v>
      </c>
      <c r="BJ740" s="50">
        <v>11.417322834645701</v>
      </c>
      <c r="BK740" s="357">
        <f t="shared" ref="BK740" si="266">SUM(((BH740*25.4)*(BI740*25.4)*(BJ740*25.4))/1000000000)</f>
        <v>7.6616839999999839E-2</v>
      </c>
      <c r="BL740" s="73">
        <v>36</v>
      </c>
      <c r="BM740" s="107" t="s">
        <v>3771</v>
      </c>
      <c r="BN740" s="46" t="s">
        <v>3891</v>
      </c>
      <c r="BO740" s="74" t="s">
        <v>4730</v>
      </c>
      <c r="BP740" s="74" t="s">
        <v>10143</v>
      </c>
      <c r="BQ740" s="74" t="s">
        <v>3907</v>
      </c>
      <c r="BR740" s="74" t="s">
        <v>4615</v>
      </c>
      <c r="BS740" s="74" t="s">
        <v>10144</v>
      </c>
      <c r="BT740" s="74" t="s">
        <v>10145</v>
      </c>
      <c r="BU740" s="74" t="s">
        <v>10141</v>
      </c>
      <c r="BV740" s="74" t="s">
        <v>4116</v>
      </c>
      <c r="BW740" s="74" t="s">
        <v>10146</v>
      </c>
      <c r="BX740" s="74" t="s">
        <v>4101</v>
      </c>
      <c r="BY740" s="334" t="s">
        <v>10185</v>
      </c>
      <c r="BZ740" s="503" t="s">
        <v>10186</v>
      </c>
      <c r="CA740" s="337" t="s">
        <v>10187</v>
      </c>
      <c r="CB740" s="503" t="s">
        <v>10188</v>
      </c>
      <c r="CC740" s="86" t="str">
        <f t="shared" ref="CC740" si="267">CONCATENATE(IF(K740="Closeout","CLOSEOUT - ",""),D740,", ",O740,"x",P740,", ",IF(V740="N/A","",CONCATENATE(V740,"/")),IF(T740&gt;0,CONCATENATE("+",T740),T740),"mm Offset, ",Q740,", ",W740,"mm Centerbore, ",PROPER(Z740),IF(H740="R",", Race Drilled",""),"",IF(BE740="N/A","",CONCATENATE(", w/ ",BE740)))</f>
        <v>MR709 HD Bead Grip, 17x8.5, 0mm Offset, 5x150, 110.5mm Centerbore, Machined - Clear Coat</v>
      </c>
      <c r="CD740" s="74" t="s">
        <v>3719</v>
      </c>
      <c r="CE740" s="74" t="s">
        <v>3720</v>
      </c>
      <c r="CF740" s="74" t="str">
        <f t="shared" ref="CF740" si="268">C740</f>
        <v>TRAIL (7XX)</v>
      </c>
    </row>
    <row r="741" spans="1:84" s="36" customFormat="1" ht="15" customHeight="1">
      <c r="A741" s="22">
        <f t="shared" si="256"/>
        <v>739</v>
      </c>
      <c r="B741" s="13" t="s">
        <v>84</v>
      </c>
      <c r="C741" s="426" t="s">
        <v>1247</v>
      </c>
      <c r="D741" s="75" t="s">
        <v>8515</v>
      </c>
      <c r="E741" s="84" t="str">
        <f>CONCATENATE(LEFT(D741,5),VLOOKUP(CONCATENATE(O741,"x",P741),'WHEEL PART NUMBER GUIDE'!$B$9:$C$51,2,FALSE),VLOOKUP(CONCATENATE(Q741, W741), 'WHEEL PART NUMBER GUIDE'!$Q$6:$R$98, 2, FALSE),VLOOKUP(Z741,'WHEEL PART NUMBER GUIDE'!$J$8:$K$54,2, FALSE),IF(V741="N/A",IF(ABS(T741)&lt;10,"0"&amp;ABS(T741),ABS(T741)),CONCATENATE(LEFT(V741,1),RIGHT(V741,1))), G741, H741)</f>
        <v>MR70978516500H</v>
      </c>
      <c r="F741" s="84" t="str">
        <f t="shared" si="254"/>
        <v>MR70978516500H</v>
      </c>
      <c r="G741" s="83" t="s">
        <v>2100</v>
      </c>
      <c r="H741" s="83"/>
      <c r="I741" s="72" t="s">
        <v>8455</v>
      </c>
      <c r="J741" s="102">
        <v>45297</v>
      </c>
      <c r="K741" s="78" t="s">
        <v>1230</v>
      </c>
      <c r="L741" s="515">
        <v>399</v>
      </c>
      <c r="M741" s="601">
        <f t="shared" si="260"/>
        <v>399</v>
      </c>
      <c r="N741" s="630"/>
      <c r="O741" s="75">
        <v>17</v>
      </c>
      <c r="P741" s="8">
        <v>8.5</v>
      </c>
      <c r="Q741" s="408" t="str">
        <f t="shared" si="257"/>
        <v>6x135</v>
      </c>
      <c r="R741" s="75">
        <v>6</v>
      </c>
      <c r="S741" s="75">
        <v>135</v>
      </c>
      <c r="T741" s="75">
        <v>0</v>
      </c>
      <c r="U741" s="77">
        <v>4.8</v>
      </c>
      <c r="V741" s="427" t="s">
        <v>85</v>
      </c>
      <c r="W741" s="68">
        <v>87</v>
      </c>
      <c r="X741" s="519">
        <v>33.950000000000003</v>
      </c>
      <c r="Y741" s="47">
        <v>3310</v>
      </c>
      <c r="Z741" s="43" t="s">
        <v>2165</v>
      </c>
      <c r="AA741" s="72" t="s">
        <v>2845</v>
      </c>
      <c r="AB741" s="47" t="str">
        <f t="shared" si="255"/>
        <v>17x8.5, 6x135, 0 OS, 3310 lbs</v>
      </c>
      <c r="AC741" s="74" t="s">
        <v>8448</v>
      </c>
      <c r="AD741" s="46" t="str">
        <f>IF(AC741="N/A","None",VLOOKUP(AC741,ACCESSORIES!F:N,9,FALSE))</f>
        <v>Snap In</v>
      </c>
      <c r="AE741" s="82">
        <f>_xlfn.IFNA(VLOOKUP(AC741,ACCESSORIES!F:J,5,FALSE),"N/A")</f>
        <v>33</v>
      </c>
      <c r="AF741" s="14" t="s">
        <v>85</v>
      </c>
      <c r="AG741" s="9" t="str">
        <f>_xlfn.IFNA(VLOOKUP(AF741,ACCESSORIES!C:G,5,FALSE),"N/A")</f>
        <v>N/A</v>
      </c>
      <c r="AH741" s="14" t="s">
        <v>85</v>
      </c>
      <c r="AI741" s="14" t="s">
        <v>8438</v>
      </c>
      <c r="AJ741" s="9">
        <f>_xlfn.IFNA(VLOOKUP(AI741,ACCESSORIES!F:J,5,FALSE),"N/A")</f>
        <v>2</v>
      </c>
      <c r="AK741" s="408" t="s">
        <v>237</v>
      </c>
      <c r="AL741" s="75" t="s">
        <v>85</v>
      </c>
      <c r="AM741" s="38" t="str">
        <f>_xlfn.IFNA(VLOOKUP(AL741,ACCESSORIES!F:J,5,FALSE),"N/A")</f>
        <v>N/A</v>
      </c>
      <c r="AN741" s="75" t="s">
        <v>85</v>
      </c>
      <c r="AO741" s="75">
        <v>16.2</v>
      </c>
      <c r="AP741" s="75">
        <v>60</v>
      </c>
      <c r="AQ741" s="75">
        <v>170</v>
      </c>
      <c r="AR741" s="34">
        <v>7.7</v>
      </c>
      <c r="AS741" s="34">
        <v>23</v>
      </c>
      <c r="AT741" s="25">
        <v>45.9</v>
      </c>
      <c r="AU741" s="34">
        <v>61.6</v>
      </c>
      <c r="AV741" s="25">
        <v>210.6</v>
      </c>
      <c r="AW741" s="67">
        <v>207.2</v>
      </c>
      <c r="AX741" s="77">
        <v>82.65</v>
      </c>
      <c r="AY741" s="49">
        <v>35</v>
      </c>
      <c r="AZ741" s="49">
        <v>46</v>
      </c>
      <c r="BA741" s="49">
        <v>27</v>
      </c>
      <c r="BB741" s="48">
        <f t="shared" si="259"/>
        <v>1.06</v>
      </c>
      <c r="BC741" s="13" t="s">
        <v>85</v>
      </c>
      <c r="BD741" s="412" t="str">
        <f>_xlfn.IFNA(VLOOKUP(BC741,ACCESSORIES!F:J,5,FALSE),"N/A")</f>
        <v>N/A</v>
      </c>
      <c r="BE741" s="13" t="s">
        <v>85</v>
      </c>
      <c r="BF741" s="412" t="str">
        <f>_xlfn.IFNA(VLOOKUP(BE741,ACCESSORIES!F:J,5,FALSE),"N/A")</f>
        <v>N/A</v>
      </c>
      <c r="BG741" s="70">
        <v>39</v>
      </c>
      <c r="BH741" s="50">
        <v>20.236220472440898</v>
      </c>
      <c r="BI741" s="50">
        <v>20.236220472440898</v>
      </c>
      <c r="BJ741" s="50">
        <v>11.417322834645701</v>
      </c>
      <c r="BK741" s="357">
        <f t="shared" si="258"/>
        <v>7.6616839999999839E-2</v>
      </c>
      <c r="BL741" s="73">
        <v>36</v>
      </c>
      <c r="BM741" s="107" t="s">
        <v>3771</v>
      </c>
      <c r="BN741" s="46" t="s">
        <v>3891</v>
      </c>
      <c r="BO741" s="74" t="s">
        <v>4730</v>
      </c>
      <c r="BP741" s="74" t="s">
        <v>10143</v>
      </c>
      <c r="BQ741" s="74" t="s">
        <v>3907</v>
      </c>
      <c r="BR741" s="74" t="s">
        <v>4615</v>
      </c>
      <c r="BS741" s="74" t="s">
        <v>10144</v>
      </c>
      <c r="BT741" s="74" t="s">
        <v>10145</v>
      </c>
      <c r="BU741" s="74" t="s">
        <v>10141</v>
      </c>
      <c r="BV741" s="74" t="s">
        <v>4116</v>
      </c>
      <c r="BW741" s="74" t="s">
        <v>10146</v>
      </c>
      <c r="BX741" s="74" t="s">
        <v>4101</v>
      </c>
      <c r="BY741" s="334" t="s">
        <v>10189</v>
      </c>
      <c r="BZ741" s="503" t="s">
        <v>10190</v>
      </c>
      <c r="CA741" s="337" t="s">
        <v>10191</v>
      </c>
      <c r="CB741" s="503" t="s">
        <v>10192</v>
      </c>
      <c r="CC741" s="86" t="str">
        <f t="shared" si="252"/>
        <v>MR709 HD Bead Grip, 17x8.5, 0mm Offset, 6x135, 87mm Centerbore, Matte Black</v>
      </c>
      <c r="CD741" s="74" t="s">
        <v>3719</v>
      </c>
      <c r="CE741" s="74" t="s">
        <v>3720</v>
      </c>
      <c r="CF741" s="74" t="str">
        <f t="shared" si="253"/>
        <v>TRAIL (7XX)</v>
      </c>
    </row>
    <row r="742" spans="1:84" s="36" customFormat="1" ht="15" customHeight="1">
      <c r="A742" s="22">
        <f t="shared" si="256"/>
        <v>740</v>
      </c>
      <c r="B742" s="13" t="s">
        <v>84</v>
      </c>
      <c r="C742" s="426" t="s">
        <v>1247</v>
      </c>
      <c r="D742" s="75" t="s">
        <v>8515</v>
      </c>
      <c r="E742" s="84" t="str">
        <f>CONCATENATE(LEFT(D742,5),VLOOKUP(CONCATENATE(O742,"x",P742),'WHEEL PART NUMBER GUIDE'!$B$9:$C$51,2,FALSE),VLOOKUP(CONCATENATE(Q742, W742), 'WHEEL PART NUMBER GUIDE'!$Q$6:$R$98, 2, FALSE),VLOOKUP(Z742,'WHEEL PART NUMBER GUIDE'!$J$8:$K$54,2, FALSE),IF(V742="N/A",IF(ABS(T742)&lt;10,"0"&amp;ABS(T742),ABS(T742)),CONCATENATE(LEFT(V742,1),RIGHT(V742,1))), G742, H742)</f>
        <v>MR70978516300H</v>
      </c>
      <c r="F742" s="84" t="str">
        <f t="shared" si="254"/>
        <v>MR70978516300H</v>
      </c>
      <c r="G742" s="83" t="s">
        <v>2100</v>
      </c>
      <c r="H742" s="83"/>
      <c r="I742" s="72" t="s">
        <v>8456</v>
      </c>
      <c r="J742" s="102">
        <v>45297</v>
      </c>
      <c r="K742" s="78" t="s">
        <v>1230</v>
      </c>
      <c r="L742" s="515">
        <v>399</v>
      </c>
      <c r="M742" s="601">
        <f t="shared" si="260"/>
        <v>399</v>
      </c>
      <c r="N742" s="630"/>
      <c r="O742" s="75">
        <v>17</v>
      </c>
      <c r="P742" s="8">
        <v>8.5</v>
      </c>
      <c r="Q742" s="408" t="str">
        <f t="shared" si="257"/>
        <v>6x135</v>
      </c>
      <c r="R742" s="75">
        <v>6</v>
      </c>
      <c r="S742" s="75">
        <v>135</v>
      </c>
      <c r="T742" s="75">
        <v>0</v>
      </c>
      <c r="U742" s="77">
        <v>4.8</v>
      </c>
      <c r="V742" s="427" t="s">
        <v>85</v>
      </c>
      <c r="W742" s="68">
        <v>87</v>
      </c>
      <c r="X742" s="519">
        <v>33.950000000000003</v>
      </c>
      <c r="Y742" s="47">
        <v>3310</v>
      </c>
      <c r="Z742" s="43" t="s">
        <v>5147</v>
      </c>
      <c r="AA742" s="72" t="s">
        <v>173</v>
      </c>
      <c r="AB742" s="47" t="str">
        <f t="shared" si="255"/>
        <v>17x8.5, 6x135, 0 OS, 3310 lbs</v>
      </c>
      <c r="AC742" s="74" t="s">
        <v>8450</v>
      </c>
      <c r="AD742" s="46" t="str">
        <f>IF(AC742="N/A","None",VLOOKUP(AC742,ACCESSORIES!F:N,9,FALSE))</f>
        <v>Snap In</v>
      </c>
      <c r="AE742" s="82">
        <f>_xlfn.IFNA(VLOOKUP(AC742,ACCESSORIES!F:J,5,FALSE),"N/A")</f>
        <v>33</v>
      </c>
      <c r="AF742" s="14" t="s">
        <v>85</v>
      </c>
      <c r="AG742" s="9" t="str">
        <f>_xlfn.IFNA(VLOOKUP(AF742,ACCESSORIES!C:G,5,FALSE),"N/A")</f>
        <v>N/A</v>
      </c>
      <c r="AH742" s="14" t="s">
        <v>85</v>
      </c>
      <c r="AI742" s="14" t="s">
        <v>8439</v>
      </c>
      <c r="AJ742" s="9">
        <f>_xlfn.IFNA(VLOOKUP(AI742,ACCESSORIES!F:J,5,FALSE),"N/A")</f>
        <v>2</v>
      </c>
      <c r="AK742" s="408" t="s">
        <v>237</v>
      </c>
      <c r="AL742" s="75" t="s">
        <v>85</v>
      </c>
      <c r="AM742" s="38" t="str">
        <f>_xlfn.IFNA(VLOOKUP(AL742,ACCESSORIES!F:J,5,FALSE),"N/A")</f>
        <v>N/A</v>
      </c>
      <c r="AN742" s="75" t="s">
        <v>85</v>
      </c>
      <c r="AO742" s="75">
        <v>16.2</v>
      </c>
      <c r="AP742" s="75">
        <v>60</v>
      </c>
      <c r="AQ742" s="75">
        <v>170</v>
      </c>
      <c r="AR742" s="34">
        <v>7.7</v>
      </c>
      <c r="AS742" s="34">
        <v>23</v>
      </c>
      <c r="AT742" s="25">
        <v>45.9</v>
      </c>
      <c r="AU742" s="34">
        <v>61.6</v>
      </c>
      <c r="AV742" s="25">
        <v>210.6</v>
      </c>
      <c r="AW742" s="67">
        <v>207.2</v>
      </c>
      <c r="AX742" s="77">
        <v>82.65</v>
      </c>
      <c r="AY742" s="49">
        <v>35</v>
      </c>
      <c r="AZ742" s="49">
        <v>46</v>
      </c>
      <c r="BA742" s="49">
        <v>27</v>
      </c>
      <c r="BB742" s="48">
        <f t="shared" si="259"/>
        <v>1.06</v>
      </c>
      <c r="BC742" s="13" t="s">
        <v>85</v>
      </c>
      <c r="BD742" s="412" t="str">
        <f>_xlfn.IFNA(VLOOKUP(BC742,ACCESSORIES!F:J,5,FALSE),"N/A")</f>
        <v>N/A</v>
      </c>
      <c r="BE742" s="13" t="s">
        <v>85</v>
      </c>
      <c r="BF742" s="412" t="str">
        <f>_xlfn.IFNA(VLOOKUP(BE742,ACCESSORIES!F:J,5,FALSE),"N/A")</f>
        <v>N/A</v>
      </c>
      <c r="BG742" s="70">
        <v>39</v>
      </c>
      <c r="BH742" s="50">
        <v>20.236220472440898</v>
      </c>
      <c r="BI742" s="50">
        <v>20.236220472440898</v>
      </c>
      <c r="BJ742" s="50">
        <v>11.417322834645701</v>
      </c>
      <c r="BK742" s="357">
        <f t="shared" si="258"/>
        <v>7.6616839999999839E-2</v>
      </c>
      <c r="BL742" s="73">
        <v>36</v>
      </c>
      <c r="BM742" s="107" t="s">
        <v>3771</v>
      </c>
      <c r="BN742" s="46" t="s">
        <v>3891</v>
      </c>
      <c r="BO742" s="74" t="s">
        <v>4730</v>
      </c>
      <c r="BP742" s="74" t="s">
        <v>10143</v>
      </c>
      <c r="BQ742" s="74" t="s">
        <v>3907</v>
      </c>
      <c r="BR742" s="74" t="s">
        <v>4615</v>
      </c>
      <c r="BS742" s="74" t="s">
        <v>10144</v>
      </c>
      <c r="BT742" s="74" t="s">
        <v>10145</v>
      </c>
      <c r="BU742" s="74" t="s">
        <v>10141</v>
      </c>
      <c r="BV742" s="74" t="s">
        <v>4116</v>
      </c>
      <c r="BW742" s="74" t="s">
        <v>10146</v>
      </c>
      <c r="BX742" s="74" t="s">
        <v>4101</v>
      </c>
      <c r="BY742" s="334" t="s">
        <v>10198</v>
      </c>
      <c r="BZ742" s="503" t="s">
        <v>10199</v>
      </c>
      <c r="CA742" s="337" t="s">
        <v>10200</v>
      </c>
      <c r="CB742" s="503" t="s">
        <v>10201</v>
      </c>
      <c r="CC742" s="86" t="str">
        <f t="shared" si="252"/>
        <v>MR709 HD Bead Grip, 17x8.5, 0mm Offset, 6x135, 87mm Centerbore, Machined - Clear Coat</v>
      </c>
      <c r="CD742" s="74" t="s">
        <v>3719</v>
      </c>
      <c r="CE742" s="74" t="s">
        <v>3720</v>
      </c>
      <c r="CF742" s="74" t="str">
        <f t="shared" si="253"/>
        <v>TRAIL (7XX)</v>
      </c>
    </row>
    <row r="743" spans="1:84" s="36" customFormat="1" ht="15" customHeight="1">
      <c r="A743" s="22">
        <f t="shared" si="256"/>
        <v>741</v>
      </c>
      <c r="B743" s="13" t="s">
        <v>84</v>
      </c>
      <c r="C743" s="426" t="s">
        <v>1247</v>
      </c>
      <c r="D743" s="75" t="s">
        <v>8515</v>
      </c>
      <c r="E743" s="84" t="str">
        <f>CONCATENATE(LEFT(D743,5),VLOOKUP(CONCATENATE(O743,"x",P743),'WHEEL PART NUMBER GUIDE'!$B$9:$C$51,2,FALSE),VLOOKUP(CONCATENATE(Q743, W743), 'WHEEL PART NUMBER GUIDE'!$Q$6:$R$98, 2, FALSE),VLOOKUP(Z743,'WHEEL PART NUMBER GUIDE'!$J$8:$K$54,2, FALSE),IF(V743="N/A",IF(ABS(T743)&lt;10,"0"&amp;ABS(T743),ABS(T743)),CONCATENATE(LEFT(V743,1),RIGHT(V743,1))), G743, H743)</f>
        <v>MR70978560500H</v>
      </c>
      <c r="F743" s="84" t="str">
        <f t="shared" si="254"/>
        <v>MR70978560500H</v>
      </c>
      <c r="G743" s="83" t="s">
        <v>2100</v>
      </c>
      <c r="H743" s="83"/>
      <c r="I743" s="72" t="s">
        <v>8457</v>
      </c>
      <c r="J743" s="102">
        <v>45297</v>
      </c>
      <c r="K743" s="78" t="s">
        <v>1230</v>
      </c>
      <c r="L743" s="515">
        <v>399</v>
      </c>
      <c r="M743" s="601">
        <f t="shared" si="260"/>
        <v>399</v>
      </c>
      <c r="N743" s="630"/>
      <c r="O743" s="75">
        <v>17</v>
      </c>
      <c r="P743" s="8">
        <v>8.5</v>
      </c>
      <c r="Q743" s="408" t="str">
        <f t="shared" si="257"/>
        <v>6x5.5</v>
      </c>
      <c r="R743" s="75">
        <v>6</v>
      </c>
      <c r="S743" s="75">
        <v>5.5</v>
      </c>
      <c r="T743" s="75">
        <v>0</v>
      </c>
      <c r="U743" s="77">
        <v>4.8</v>
      </c>
      <c r="V743" s="427" t="s">
        <v>85</v>
      </c>
      <c r="W743" s="68">
        <v>106.25</v>
      </c>
      <c r="X743" s="519">
        <v>33.950000000000003</v>
      </c>
      <c r="Y743" s="47">
        <v>3310</v>
      </c>
      <c r="Z743" s="43" t="s">
        <v>2165</v>
      </c>
      <c r="AA743" s="72" t="s">
        <v>2845</v>
      </c>
      <c r="AB743" s="47" t="str">
        <f t="shared" si="255"/>
        <v>17x8.5, 6x5.5, 0 OS, 3310 lbs</v>
      </c>
      <c r="AC743" s="74" t="s">
        <v>8449</v>
      </c>
      <c r="AD743" s="46" t="str">
        <f>IF(AC743="N/A","None",VLOOKUP(AC743,ACCESSORIES!F:N,9,FALSE))</f>
        <v>Snap In</v>
      </c>
      <c r="AE743" s="82">
        <f>_xlfn.IFNA(VLOOKUP(AC743,ACCESSORIES!F:J,5,FALSE),"N/A")</f>
        <v>33</v>
      </c>
      <c r="AF743" s="14" t="s">
        <v>85</v>
      </c>
      <c r="AG743" s="9" t="str">
        <f>_xlfn.IFNA(VLOOKUP(AF743,ACCESSORIES!C:G,5,FALSE),"N/A")</f>
        <v>N/A</v>
      </c>
      <c r="AH743" s="14" t="s">
        <v>85</v>
      </c>
      <c r="AI743" s="14" t="s">
        <v>8438</v>
      </c>
      <c r="AJ743" s="9">
        <f>_xlfn.IFNA(VLOOKUP(AI743,ACCESSORIES!F:J,5,FALSE),"N/A")</f>
        <v>2</v>
      </c>
      <c r="AK743" s="408" t="s">
        <v>236</v>
      </c>
      <c r="AL743" s="75" t="s">
        <v>5646</v>
      </c>
      <c r="AM743" s="38">
        <f>_xlfn.IFNA(VLOOKUP(AL743,ACCESSORIES!F:J,5,FALSE),"N/A")</f>
        <v>2.5</v>
      </c>
      <c r="AN743" s="3">
        <v>95.25</v>
      </c>
      <c r="AO743" s="75">
        <v>16.2</v>
      </c>
      <c r="AP743" s="75">
        <v>60</v>
      </c>
      <c r="AQ743" s="75">
        <v>175</v>
      </c>
      <c r="AR743" s="34">
        <v>4.5999999999999996</v>
      </c>
      <c r="AS743" s="34">
        <v>22.8</v>
      </c>
      <c r="AT743" s="25">
        <v>45.95</v>
      </c>
      <c r="AU743" s="34">
        <v>61.6</v>
      </c>
      <c r="AV743" s="25">
        <v>210.6</v>
      </c>
      <c r="AW743" s="67">
        <v>207.2</v>
      </c>
      <c r="AX743" s="77">
        <v>103.35</v>
      </c>
      <c r="AY743" s="49">
        <v>35</v>
      </c>
      <c r="AZ743" s="49">
        <v>46</v>
      </c>
      <c r="BA743" s="49">
        <v>27</v>
      </c>
      <c r="BB743" s="48">
        <f t="shared" si="259"/>
        <v>1.06</v>
      </c>
      <c r="BC743" s="13" t="s">
        <v>85</v>
      </c>
      <c r="BD743" s="412" t="str">
        <f>_xlfn.IFNA(VLOOKUP(BC743,ACCESSORIES!F:J,5,FALSE),"N/A")</f>
        <v>N/A</v>
      </c>
      <c r="BE743" s="13" t="s">
        <v>85</v>
      </c>
      <c r="BF743" s="412" t="str">
        <f>_xlfn.IFNA(VLOOKUP(BE743,ACCESSORIES!F:J,5,FALSE),"N/A")</f>
        <v>N/A</v>
      </c>
      <c r="BG743" s="70">
        <v>39</v>
      </c>
      <c r="BH743" s="50">
        <v>20.236220472440898</v>
      </c>
      <c r="BI743" s="50">
        <v>20.236220472440898</v>
      </c>
      <c r="BJ743" s="50">
        <v>11.417322834645701</v>
      </c>
      <c r="BK743" s="357">
        <f t="shared" si="258"/>
        <v>7.6616839999999839E-2</v>
      </c>
      <c r="BL743" s="73">
        <v>36</v>
      </c>
      <c r="BM743" s="107" t="s">
        <v>3771</v>
      </c>
      <c r="BN743" s="46" t="s">
        <v>3891</v>
      </c>
      <c r="BO743" s="74" t="s">
        <v>4730</v>
      </c>
      <c r="BP743" s="74" t="s">
        <v>10143</v>
      </c>
      <c r="BQ743" s="74" t="s">
        <v>3907</v>
      </c>
      <c r="BR743" s="74" t="s">
        <v>4615</v>
      </c>
      <c r="BS743" s="74" t="s">
        <v>10144</v>
      </c>
      <c r="BT743" s="74" t="s">
        <v>10145</v>
      </c>
      <c r="BU743" s="74" t="s">
        <v>10141</v>
      </c>
      <c r="BV743" s="74" t="s">
        <v>4116</v>
      </c>
      <c r="BW743" s="74" t="s">
        <v>10146</v>
      </c>
      <c r="BX743" s="74" t="s">
        <v>4101</v>
      </c>
      <c r="BY743" s="334" t="s">
        <v>10189</v>
      </c>
      <c r="BZ743" s="503" t="s">
        <v>10190</v>
      </c>
      <c r="CA743" s="337" t="s">
        <v>10191</v>
      </c>
      <c r="CB743" s="503" t="s">
        <v>10192</v>
      </c>
      <c r="CC743" s="86" t="str">
        <f t="shared" si="252"/>
        <v>MR709 HD Bead Grip, 17x8.5, 0mm Offset, 6x5.5, 106.25mm Centerbore, Matte Black</v>
      </c>
      <c r="CD743" s="74" t="s">
        <v>3719</v>
      </c>
      <c r="CE743" s="74" t="s">
        <v>3720</v>
      </c>
      <c r="CF743" s="74" t="str">
        <f t="shared" si="253"/>
        <v>TRAIL (7XX)</v>
      </c>
    </row>
    <row r="744" spans="1:84" s="36" customFormat="1" ht="15" customHeight="1">
      <c r="A744" s="22">
        <f t="shared" si="256"/>
        <v>742</v>
      </c>
      <c r="B744" s="13" t="s">
        <v>84</v>
      </c>
      <c r="C744" s="426" t="s">
        <v>1247</v>
      </c>
      <c r="D744" s="75" t="s">
        <v>8515</v>
      </c>
      <c r="E744" s="84" t="str">
        <f>CONCATENATE(LEFT(D744,5),VLOOKUP(CONCATENATE(O744,"x",P744),'WHEEL PART NUMBER GUIDE'!$B$9:$C$51,2,FALSE),VLOOKUP(CONCATENATE(Q744, W744), 'WHEEL PART NUMBER GUIDE'!$Q$6:$R$98, 2, FALSE),VLOOKUP(Z744,'WHEEL PART NUMBER GUIDE'!$J$8:$K$54,2, FALSE),IF(V744="N/A",IF(ABS(T744)&lt;10,"0"&amp;ABS(T744),ABS(T744)),CONCATENATE(LEFT(V744,1),RIGHT(V744,1))), G744, H744)</f>
        <v>MR70978560300H</v>
      </c>
      <c r="F744" s="84" t="str">
        <f t="shared" si="254"/>
        <v>MR70978560300H</v>
      </c>
      <c r="G744" s="83" t="s">
        <v>2100</v>
      </c>
      <c r="H744" s="83"/>
      <c r="I744" s="72" t="s">
        <v>8458</v>
      </c>
      <c r="J744" s="102">
        <v>45297</v>
      </c>
      <c r="K744" s="78" t="s">
        <v>1230</v>
      </c>
      <c r="L744" s="515">
        <v>399</v>
      </c>
      <c r="M744" s="601">
        <f t="shared" si="260"/>
        <v>399</v>
      </c>
      <c r="N744" s="630"/>
      <c r="O744" s="75">
        <v>17</v>
      </c>
      <c r="P744" s="8">
        <v>8.5</v>
      </c>
      <c r="Q744" s="408" t="str">
        <f t="shared" si="257"/>
        <v>6x5.5</v>
      </c>
      <c r="R744" s="75">
        <v>6</v>
      </c>
      <c r="S744" s="75">
        <v>5.5</v>
      </c>
      <c r="T744" s="75">
        <v>0</v>
      </c>
      <c r="U744" s="77">
        <v>4.8</v>
      </c>
      <c r="V744" s="427" t="s">
        <v>85</v>
      </c>
      <c r="W744" s="68">
        <v>106.25</v>
      </c>
      <c r="X744" s="519">
        <v>33.950000000000003</v>
      </c>
      <c r="Y744" s="47">
        <v>3310</v>
      </c>
      <c r="Z744" s="43" t="s">
        <v>5147</v>
      </c>
      <c r="AA744" s="72" t="s">
        <v>173</v>
      </c>
      <c r="AB744" s="47" t="str">
        <f t="shared" si="255"/>
        <v>17x8.5, 6x5.5, 0 OS, 3310 lbs</v>
      </c>
      <c r="AC744" s="74" t="s">
        <v>8451</v>
      </c>
      <c r="AD744" s="46" t="str">
        <f>IF(AC744="N/A","None",VLOOKUP(AC744,ACCESSORIES!F:N,9,FALSE))</f>
        <v>Snap In</v>
      </c>
      <c r="AE744" s="82">
        <f>_xlfn.IFNA(VLOOKUP(AC744,ACCESSORIES!F:J,5,FALSE),"N/A")</f>
        <v>33</v>
      </c>
      <c r="AF744" s="14" t="s">
        <v>85</v>
      </c>
      <c r="AG744" s="9" t="str">
        <f>_xlfn.IFNA(VLOOKUP(AF744,ACCESSORIES!C:G,5,FALSE),"N/A")</f>
        <v>N/A</v>
      </c>
      <c r="AH744" s="14" t="s">
        <v>85</v>
      </c>
      <c r="AI744" s="14" t="s">
        <v>8439</v>
      </c>
      <c r="AJ744" s="9">
        <f>_xlfn.IFNA(VLOOKUP(AI744,ACCESSORIES!F:J,5,FALSE),"N/A")</f>
        <v>2</v>
      </c>
      <c r="AK744" s="408" t="s">
        <v>236</v>
      </c>
      <c r="AL744" s="75" t="s">
        <v>5646</v>
      </c>
      <c r="AM744" s="38">
        <f>_xlfn.IFNA(VLOOKUP(AL744,ACCESSORIES!F:J,5,FALSE),"N/A")</f>
        <v>2.5</v>
      </c>
      <c r="AN744" s="3">
        <v>95.25</v>
      </c>
      <c r="AO744" s="75">
        <v>16.2</v>
      </c>
      <c r="AP744" s="75">
        <v>60</v>
      </c>
      <c r="AQ744" s="75">
        <v>175</v>
      </c>
      <c r="AR744" s="34">
        <v>4.5999999999999996</v>
      </c>
      <c r="AS744" s="34">
        <v>22.8</v>
      </c>
      <c r="AT744" s="25">
        <v>45.95</v>
      </c>
      <c r="AU744" s="34">
        <v>61.6</v>
      </c>
      <c r="AV744" s="25">
        <v>210.6</v>
      </c>
      <c r="AW744" s="67">
        <v>207.2</v>
      </c>
      <c r="AX744" s="77">
        <v>103.35</v>
      </c>
      <c r="AY744" s="49">
        <v>35</v>
      </c>
      <c r="AZ744" s="49">
        <v>46</v>
      </c>
      <c r="BA744" s="49">
        <v>27</v>
      </c>
      <c r="BB744" s="48">
        <f t="shared" si="259"/>
        <v>1.06</v>
      </c>
      <c r="BC744" s="13" t="s">
        <v>85</v>
      </c>
      <c r="BD744" s="412" t="str">
        <f>_xlfn.IFNA(VLOOKUP(BC744,ACCESSORIES!F:J,5,FALSE),"N/A")</f>
        <v>N/A</v>
      </c>
      <c r="BE744" s="13" t="s">
        <v>85</v>
      </c>
      <c r="BF744" s="412" t="str">
        <f>_xlfn.IFNA(VLOOKUP(BE744,ACCESSORIES!F:J,5,FALSE),"N/A")</f>
        <v>N/A</v>
      </c>
      <c r="BG744" s="70">
        <v>39</v>
      </c>
      <c r="BH744" s="50">
        <v>20.236220472440898</v>
      </c>
      <c r="BI744" s="50">
        <v>20.236220472440898</v>
      </c>
      <c r="BJ744" s="50">
        <v>11.417322834645701</v>
      </c>
      <c r="BK744" s="357">
        <f t="shared" si="258"/>
        <v>7.6616839999999839E-2</v>
      </c>
      <c r="BL744" s="73">
        <v>36</v>
      </c>
      <c r="BM744" s="107" t="s">
        <v>3771</v>
      </c>
      <c r="BN744" s="46" t="s">
        <v>3891</v>
      </c>
      <c r="BO744" s="74" t="s">
        <v>4730</v>
      </c>
      <c r="BP744" s="74" t="s">
        <v>10143</v>
      </c>
      <c r="BQ744" s="74" t="s">
        <v>3907</v>
      </c>
      <c r="BR744" s="74" t="s">
        <v>4615</v>
      </c>
      <c r="BS744" s="74" t="s">
        <v>10144</v>
      </c>
      <c r="BT744" s="74" t="s">
        <v>10145</v>
      </c>
      <c r="BU744" s="74" t="s">
        <v>10141</v>
      </c>
      <c r="BV744" s="74" t="s">
        <v>4116</v>
      </c>
      <c r="BW744" s="74" t="s">
        <v>10146</v>
      </c>
      <c r="BX744" s="74" t="s">
        <v>4101</v>
      </c>
      <c r="BY744" s="334" t="s">
        <v>10198</v>
      </c>
      <c r="BZ744" s="503" t="s">
        <v>10199</v>
      </c>
      <c r="CA744" s="337" t="s">
        <v>10200</v>
      </c>
      <c r="CB744" s="503" t="s">
        <v>10201</v>
      </c>
      <c r="CC744" s="86" t="str">
        <f t="shared" si="252"/>
        <v>MR709 HD Bead Grip, 17x8.5, 0mm Offset, 6x5.5, 106.25mm Centerbore, Machined - Clear Coat</v>
      </c>
      <c r="CD744" s="74" t="s">
        <v>3719</v>
      </c>
      <c r="CE744" s="74" t="s">
        <v>3720</v>
      </c>
      <c r="CF744" s="74" t="str">
        <f t="shared" si="253"/>
        <v>TRAIL (7XX)</v>
      </c>
    </row>
    <row r="745" spans="1:84" s="36" customFormat="1" ht="15" customHeight="1">
      <c r="A745" s="22">
        <f t="shared" si="256"/>
        <v>743</v>
      </c>
      <c r="B745" s="13" t="s">
        <v>84</v>
      </c>
      <c r="C745" s="426" t="s">
        <v>1247</v>
      </c>
      <c r="D745" s="75" t="s">
        <v>8515</v>
      </c>
      <c r="E745" s="84" t="str">
        <f>CONCATENATE(LEFT(D745,5),VLOOKUP(CONCATENATE(O745,"x",P745),'WHEEL PART NUMBER GUIDE'!$B$9:$C$51,2,FALSE),VLOOKUP(CONCATENATE(Q745, W745), 'WHEEL PART NUMBER GUIDE'!$Q$6:$R$98, 2, FALSE),VLOOKUP(Z745,'WHEEL PART NUMBER GUIDE'!$J$8:$K$54,2, FALSE),IF(V745="N/A",IF(ABS(T745)&lt;10,"0"&amp;ABS(T745),ABS(T745)),CONCATENATE(LEFT(V745,1),RIGHT(V745,1))), G745, H745)</f>
        <v>MR70978560525H</v>
      </c>
      <c r="F745" s="84" t="str">
        <f t="shared" si="254"/>
        <v>MR70978560525H</v>
      </c>
      <c r="G745" s="83" t="s">
        <v>2100</v>
      </c>
      <c r="H745" s="83"/>
      <c r="I745" s="72" t="s">
        <v>8459</v>
      </c>
      <c r="J745" s="102">
        <v>45297</v>
      </c>
      <c r="K745" s="78" t="s">
        <v>1230</v>
      </c>
      <c r="L745" s="515">
        <v>399</v>
      </c>
      <c r="M745" s="601">
        <f t="shared" si="260"/>
        <v>399</v>
      </c>
      <c r="N745" s="630"/>
      <c r="O745" s="75">
        <v>17</v>
      </c>
      <c r="P745" s="8">
        <v>8.5</v>
      </c>
      <c r="Q745" s="408" t="str">
        <f t="shared" si="257"/>
        <v>6x5.5</v>
      </c>
      <c r="R745" s="75">
        <v>6</v>
      </c>
      <c r="S745" s="75">
        <v>5.5</v>
      </c>
      <c r="T745" s="75">
        <v>25</v>
      </c>
      <c r="U745" s="77">
        <v>5.8</v>
      </c>
      <c r="V745" s="427" t="s">
        <v>85</v>
      </c>
      <c r="W745" s="68">
        <v>106.25</v>
      </c>
      <c r="X745" s="519">
        <v>33.729999999999997</v>
      </c>
      <c r="Y745" s="47">
        <v>3310</v>
      </c>
      <c r="Z745" s="43" t="s">
        <v>2165</v>
      </c>
      <c r="AA745" s="72" t="s">
        <v>2845</v>
      </c>
      <c r="AB745" s="47" t="str">
        <f t="shared" si="255"/>
        <v>17x8.5, 6x5.5, 25 OS, 3310 lbs</v>
      </c>
      <c r="AC745" s="74" t="s">
        <v>8449</v>
      </c>
      <c r="AD745" s="46" t="str">
        <f>IF(AC745="N/A","None",VLOOKUP(AC745,ACCESSORIES!F:N,9,FALSE))</f>
        <v>Snap In</v>
      </c>
      <c r="AE745" s="82">
        <f>_xlfn.IFNA(VLOOKUP(AC745,ACCESSORIES!F:J,5,FALSE),"N/A")</f>
        <v>33</v>
      </c>
      <c r="AF745" s="14" t="s">
        <v>85</v>
      </c>
      <c r="AG745" s="9" t="str">
        <f>_xlfn.IFNA(VLOOKUP(AF745,ACCESSORIES!C:G,5,FALSE),"N/A")</f>
        <v>N/A</v>
      </c>
      <c r="AH745" s="14" t="s">
        <v>85</v>
      </c>
      <c r="AI745" s="14" t="s">
        <v>8438</v>
      </c>
      <c r="AJ745" s="9">
        <f>_xlfn.IFNA(VLOOKUP(AI745,ACCESSORIES!F:J,5,FALSE),"N/A")</f>
        <v>2</v>
      </c>
      <c r="AK745" s="408" t="s">
        <v>236</v>
      </c>
      <c r="AL745" s="75" t="s">
        <v>5646</v>
      </c>
      <c r="AM745" s="38">
        <f>_xlfn.IFNA(VLOOKUP(AL745,ACCESSORIES!F:J,5,FALSE),"N/A")</f>
        <v>2.5</v>
      </c>
      <c r="AN745" s="3">
        <v>95.25</v>
      </c>
      <c r="AO745" s="75">
        <v>16.2</v>
      </c>
      <c r="AP745" s="75">
        <v>60</v>
      </c>
      <c r="AQ745" s="75">
        <v>175</v>
      </c>
      <c r="AR745" s="34">
        <v>3.8</v>
      </c>
      <c r="AS745" s="34">
        <v>19</v>
      </c>
      <c r="AT745" s="25">
        <v>30.9</v>
      </c>
      <c r="AU745" s="34">
        <v>35.799999999999997</v>
      </c>
      <c r="AV745" s="25">
        <v>197.4</v>
      </c>
      <c r="AW745" s="67">
        <v>209</v>
      </c>
      <c r="AX745" s="77">
        <v>103.35</v>
      </c>
      <c r="AY745" s="49">
        <v>35</v>
      </c>
      <c r="AZ745" s="49">
        <v>46</v>
      </c>
      <c r="BA745" s="49">
        <v>27</v>
      </c>
      <c r="BB745" s="48">
        <f t="shared" si="259"/>
        <v>1.06</v>
      </c>
      <c r="BC745" s="13" t="s">
        <v>85</v>
      </c>
      <c r="BD745" s="412" t="str">
        <f>_xlfn.IFNA(VLOOKUP(BC745,ACCESSORIES!F:J,5,FALSE),"N/A")</f>
        <v>N/A</v>
      </c>
      <c r="BE745" s="13" t="s">
        <v>85</v>
      </c>
      <c r="BF745" s="412" t="str">
        <f>_xlfn.IFNA(VLOOKUP(BE745,ACCESSORIES!F:J,5,FALSE),"N/A")</f>
        <v>N/A</v>
      </c>
      <c r="BG745" s="70">
        <v>39</v>
      </c>
      <c r="BH745" s="50">
        <v>20.236220472440898</v>
      </c>
      <c r="BI745" s="50">
        <v>20.236220472440898</v>
      </c>
      <c r="BJ745" s="50">
        <v>11.417322834645701</v>
      </c>
      <c r="BK745" s="357">
        <f t="shared" si="258"/>
        <v>7.6616839999999839E-2</v>
      </c>
      <c r="BL745" s="73">
        <v>36</v>
      </c>
      <c r="BM745" s="107" t="s">
        <v>3771</v>
      </c>
      <c r="BN745" s="46" t="s">
        <v>3891</v>
      </c>
      <c r="BO745" s="74" t="s">
        <v>4730</v>
      </c>
      <c r="BP745" s="74" t="s">
        <v>10143</v>
      </c>
      <c r="BQ745" s="74" t="s">
        <v>3907</v>
      </c>
      <c r="BR745" s="74" t="s">
        <v>4615</v>
      </c>
      <c r="BS745" s="74" t="s">
        <v>10144</v>
      </c>
      <c r="BT745" s="74" t="s">
        <v>10145</v>
      </c>
      <c r="BU745" s="74" t="s">
        <v>10141</v>
      </c>
      <c r="BV745" s="74" t="s">
        <v>4116</v>
      </c>
      <c r="BW745" s="74" t="s">
        <v>10146</v>
      </c>
      <c r="BX745" s="74" t="s">
        <v>4101</v>
      </c>
      <c r="BY745" s="334" t="s">
        <v>10189</v>
      </c>
      <c r="BZ745" s="503" t="s">
        <v>10190</v>
      </c>
      <c r="CA745" s="337" t="s">
        <v>10191</v>
      </c>
      <c r="CB745" s="503" t="s">
        <v>10192</v>
      </c>
      <c r="CC745" s="86" t="str">
        <f t="shared" si="252"/>
        <v>MR709 HD Bead Grip, 17x8.5, +25mm Offset, 6x5.5, 106.25mm Centerbore, Matte Black</v>
      </c>
      <c r="CD745" s="74" t="s">
        <v>3719</v>
      </c>
      <c r="CE745" s="74" t="s">
        <v>3720</v>
      </c>
      <c r="CF745" s="74" t="str">
        <f t="shared" si="253"/>
        <v>TRAIL (7XX)</v>
      </c>
    </row>
    <row r="746" spans="1:84" s="36" customFormat="1" ht="15" customHeight="1">
      <c r="A746" s="22">
        <f t="shared" si="256"/>
        <v>744</v>
      </c>
      <c r="B746" s="13" t="s">
        <v>84</v>
      </c>
      <c r="C746" s="426" t="s">
        <v>1247</v>
      </c>
      <c r="D746" s="75" t="s">
        <v>8515</v>
      </c>
      <c r="E746" s="84" t="str">
        <f>CONCATENATE(LEFT(D746,5),VLOOKUP(CONCATENATE(O746,"x",P746),'WHEEL PART NUMBER GUIDE'!$B$9:$C$51,2,FALSE),VLOOKUP(CONCATENATE(Q746, W746), 'WHEEL PART NUMBER GUIDE'!$Q$6:$R$98, 2, FALSE),VLOOKUP(Z746,'WHEEL PART NUMBER GUIDE'!$J$8:$K$54,2, FALSE),IF(V746="N/A",IF(ABS(T746)&lt;10,"0"&amp;ABS(T746),ABS(T746)),CONCATENATE(LEFT(V746,1),RIGHT(V746,1))), G746, H746)</f>
        <v>MR70978560325H</v>
      </c>
      <c r="F746" s="84" t="str">
        <f t="shared" si="254"/>
        <v>MR70978560325H</v>
      </c>
      <c r="G746" s="83" t="s">
        <v>2100</v>
      </c>
      <c r="H746" s="83"/>
      <c r="I746" s="72" t="s">
        <v>8460</v>
      </c>
      <c r="J746" s="102">
        <v>45297</v>
      </c>
      <c r="K746" s="78" t="s">
        <v>1230</v>
      </c>
      <c r="L746" s="515">
        <v>399</v>
      </c>
      <c r="M746" s="601">
        <f t="shared" si="260"/>
        <v>399</v>
      </c>
      <c r="N746" s="630"/>
      <c r="O746" s="75">
        <v>17</v>
      </c>
      <c r="P746" s="8">
        <v>8.5</v>
      </c>
      <c r="Q746" s="408" t="str">
        <f t="shared" si="257"/>
        <v>6x5.5</v>
      </c>
      <c r="R746" s="75">
        <v>6</v>
      </c>
      <c r="S746" s="75">
        <v>5.5</v>
      </c>
      <c r="T746" s="75">
        <v>25</v>
      </c>
      <c r="U746" s="77">
        <v>5.8</v>
      </c>
      <c r="V746" s="427" t="s">
        <v>85</v>
      </c>
      <c r="W746" s="68">
        <v>106.25</v>
      </c>
      <c r="X746" s="519">
        <v>33.729999999999997</v>
      </c>
      <c r="Y746" s="47">
        <v>3310</v>
      </c>
      <c r="Z746" s="43" t="s">
        <v>5147</v>
      </c>
      <c r="AA746" s="72" t="s">
        <v>173</v>
      </c>
      <c r="AB746" s="47" t="str">
        <f t="shared" si="255"/>
        <v>17x8.5, 6x5.5, 25 OS, 3310 lbs</v>
      </c>
      <c r="AC746" s="74" t="s">
        <v>8451</v>
      </c>
      <c r="AD746" s="46" t="str">
        <f>IF(AC746="N/A","None",VLOOKUP(AC746,ACCESSORIES!F:N,9,FALSE))</f>
        <v>Snap In</v>
      </c>
      <c r="AE746" s="82">
        <f>_xlfn.IFNA(VLOOKUP(AC746,ACCESSORIES!F:J,5,FALSE),"N/A")</f>
        <v>33</v>
      </c>
      <c r="AF746" s="14" t="s">
        <v>85</v>
      </c>
      <c r="AG746" s="9" t="str">
        <f>_xlfn.IFNA(VLOOKUP(AF746,ACCESSORIES!C:G,5,FALSE),"N/A")</f>
        <v>N/A</v>
      </c>
      <c r="AH746" s="14" t="s">
        <v>85</v>
      </c>
      <c r="AI746" s="14" t="s">
        <v>8439</v>
      </c>
      <c r="AJ746" s="9">
        <f>_xlfn.IFNA(VLOOKUP(AI746,ACCESSORIES!F:J,5,FALSE),"N/A")</f>
        <v>2</v>
      </c>
      <c r="AK746" s="408" t="s">
        <v>236</v>
      </c>
      <c r="AL746" s="75" t="s">
        <v>5646</v>
      </c>
      <c r="AM746" s="38">
        <f>_xlfn.IFNA(VLOOKUP(AL746,ACCESSORIES!F:J,5,FALSE),"N/A")</f>
        <v>2.5</v>
      </c>
      <c r="AN746" s="3">
        <v>95.25</v>
      </c>
      <c r="AO746" s="75">
        <v>16.2</v>
      </c>
      <c r="AP746" s="75">
        <v>60</v>
      </c>
      <c r="AQ746" s="75">
        <v>175</v>
      </c>
      <c r="AR746" s="34">
        <v>3.8</v>
      </c>
      <c r="AS746" s="34">
        <v>19</v>
      </c>
      <c r="AT746" s="25">
        <v>30.9</v>
      </c>
      <c r="AU746" s="34">
        <v>35.799999999999997</v>
      </c>
      <c r="AV746" s="25">
        <v>197.4</v>
      </c>
      <c r="AW746" s="67">
        <v>209</v>
      </c>
      <c r="AX746" s="77">
        <v>103.35</v>
      </c>
      <c r="AY746" s="49">
        <v>35</v>
      </c>
      <c r="AZ746" s="49">
        <v>46</v>
      </c>
      <c r="BA746" s="49">
        <v>27</v>
      </c>
      <c r="BB746" s="48">
        <f t="shared" si="259"/>
        <v>1.06</v>
      </c>
      <c r="BC746" s="13" t="s">
        <v>85</v>
      </c>
      <c r="BD746" s="412" t="str">
        <f>_xlfn.IFNA(VLOOKUP(BC746,ACCESSORIES!F:J,5,FALSE),"N/A")</f>
        <v>N/A</v>
      </c>
      <c r="BE746" s="13" t="s">
        <v>85</v>
      </c>
      <c r="BF746" s="412" t="str">
        <f>_xlfn.IFNA(VLOOKUP(BE746,ACCESSORIES!F:J,5,FALSE),"N/A")</f>
        <v>N/A</v>
      </c>
      <c r="BG746" s="70">
        <v>39</v>
      </c>
      <c r="BH746" s="50">
        <v>20.236220472440898</v>
      </c>
      <c r="BI746" s="50">
        <v>20.236220472440898</v>
      </c>
      <c r="BJ746" s="50">
        <v>11.417322834645701</v>
      </c>
      <c r="BK746" s="357">
        <f t="shared" si="258"/>
        <v>7.6616839999999839E-2</v>
      </c>
      <c r="BL746" s="73">
        <v>36</v>
      </c>
      <c r="BM746" s="107" t="s">
        <v>3771</v>
      </c>
      <c r="BN746" s="46" t="s">
        <v>3891</v>
      </c>
      <c r="BO746" s="74" t="s">
        <v>4730</v>
      </c>
      <c r="BP746" s="74" t="s">
        <v>10143</v>
      </c>
      <c r="BQ746" s="74" t="s">
        <v>3907</v>
      </c>
      <c r="BR746" s="74" t="s">
        <v>4615</v>
      </c>
      <c r="BS746" s="74" t="s">
        <v>10144</v>
      </c>
      <c r="BT746" s="74" t="s">
        <v>10145</v>
      </c>
      <c r="BU746" s="74" t="s">
        <v>10141</v>
      </c>
      <c r="BV746" s="74" t="s">
        <v>4116</v>
      </c>
      <c r="BW746" s="74" t="s">
        <v>10146</v>
      </c>
      <c r="BX746" s="74" t="s">
        <v>4101</v>
      </c>
      <c r="BY746" s="334" t="s">
        <v>10198</v>
      </c>
      <c r="BZ746" s="503" t="s">
        <v>10199</v>
      </c>
      <c r="CA746" s="337" t="s">
        <v>10200</v>
      </c>
      <c r="CB746" s="503" t="s">
        <v>10201</v>
      </c>
      <c r="CC746" s="86" t="str">
        <f t="shared" si="252"/>
        <v>MR709 HD Bead Grip, 17x8.5, +25mm Offset, 6x5.5, 106.25mm Centerbore, Machined - Clear Coat</v>
      </c>
      <c r="CD746" s="74" t="s">
        <v>3719</v>
      </c>
      <c r="CE746" s="74" t="s">
        <v>3720</v>
      </c>
      <c r="CF746" s="74" t="str">
        <f t="shared" si="253"/>
        <v>TRAIL (7XX)</v>
      </c>
    </row>
    <row r="747" spans="1:84" s="36" customFormat="1" ht="15" customHeight="1">
      <c r="A747" s="22">
        <f t="shared" si="256"/>
        <v>745</v>
      </c>
      <c r="B747" s="13" t="s">
        <v>84</v>
      </c>
      <c r="C747" s="426" t="s">
        <v>1247</v>
      </c>
      <c r="D747" s="75" t="s">
        <v>8515</v>
      </c>
      <c r="E747" s="84" t="str">
        <f>CONCATENATE(LEFT(D747,5),VLOOKUP(CONCATENATE(O747,"x",P747),'WHEEL PART NUMBER GUIDE'!$B$9:$C$51,2,FALSE),VLOOKUP(CONCATENATE(Q747, W747), 'WHEEL PART NUMBER GUIDE'!$Q$6:$R$98, 2, FALSE),VLOOKUP(Z747,'WHEEL PART NUMBER GUIDE'!$J$8:$K$54,2, FALSE),IF(V747="N/A",IF(ABS(T747)&lt;10,"0"&amp;ABS(T747),ABS(T747)),CONCATENATE(LEFT(V747,1),RIGHT(V747,1))), G747, H747)</f>
        <v>MR70989050312H</v>
      </c>
      <c r="F747" s="84" t="str">
        <f t="shared" si="254"/>
        <v>MR70989050312H</v>
      </c>
      <c r="G747" s="83" t="s">
        <v>2100</v>
      </c>
      <c r="H747" s="83"/>
      <c r="I747" s="72" t="s">
        <v>8462</v>
      </c>
      <c r="J747" s="102">
        <v>45297</v>
      </c>
      <c r="K747" s="78" t="s">
        <v>3713</v>
      </c>
      <c r="L747" s="515">
        <v>449</v>
      </c>
      <c r="M747" s="601">
        <f t="shared" si="260"/>
        <v>449</v>
      </c>
      <c r="N747" s="630"/>
      <c r="O747" s="75">
        <v>18</v>
      </c>
      <c r="P747" s="8">
        <v>9</v>
      </c>
      <c r="Q747" s="408" t="str">
        <f t="shared" si="257"/>
        <v>5x5</v>
      </c>
      <c r="R747" s="75">
        <v>5</v>
      </c>
      <c r="S747" s="75">
        <v>5</v>
      </c>
      <c r="T747" s="75">
        <v>12</v>
      </c>
      <c r="U747" s="77">
        <v>5.5</v>
      </c>
      <c r="V747" s="427" t="s">
        <v>85</v>
      </c>
      <c r="W747" s="68">
        <v>71.5</v>
      </c>
      <c r="X747" s="519">
        <v>37.700000000000003</v>
      </c>
      <c r="Y747" s="47">
        <v>3310</v>
      </c>
      <c r="Z747" s="43" t="s">
        <v>5147</v>
      </c>
      <c r="AA747" s="72" t="s">
        <v>173</v>
      </c>
      <c r="AB747" s="47" t="str">
        <f t="shared" si="255"/>
        <v>18x9, 5x5, 12 OS, 3310 lbs</v>
      </c>
      <c r="AC747" s="74" t="s">
        <v>8450</v>
      </c>
      <c r="AD747" s="46" t="str">
        <f>IF(AC747="N/A","None",VLOOKUP(AC747,ACCESSORIES!F:N,9,FALSE))</f>
        <v>Snap In</v>
      </c>
      <c r="AE747" s="82">
        <f>_xlfn.IFNA(VLOOKUP(AC747,ACCESSORIES!F:J,5,FALSE),"N/A")</f>
        <v>33</v>
      </c>
      <c r="AF747" s="14" t="s">
        <v>85</v>
      </c>
      <c r="AG747" s="9" t="str">
        <f>_xlfn.IFNA(VLOOKUP(AF747,ACCESSORIES!C:G,5,FALSE),"N/A")</f>
        <v>N/A</v>
      </c>
      <c r="AH747" s="14" t="s">
        <v>85</v>
      </c>
      <c r="AI747" s="14" t="s">
        <v>8439</v>
      </c>
      <c r="AJ747" s="9">
        <f>_xlfn.IFNA(VLOOKUP(AI747,ACCESSORIES!F:J,5,FALSE),"N/A")</f>
        <v>2</v>
      </c>
      <c r="AK747" s="408" t="s">
        <v>237</v>
      </c>
      <c r="AL747" s="75" t="s">
        <v>85</v>
      </c>
      <c r="AM747" s="38" t="str">
        <f>_xlfn.IFNA(VLOOKUP(AL747,ACCESSORIES!F:J,5,FALSE),"N/A")</f>
        <v>N/A</v>
      </c>
      <c r="AN747" s="75" t="s">
        <v>85</v>
      </c>
      <c r="AO747" s="75">
        <v>16.2</v>
      </c>
      <c r="AP747" s="75">
        <v>60</v>
      </c>
      <c r="AQ747" s="75">
        <v>160</v>
      </c>
      <c r="AR747" s="34">
        <v>14.5</v>
      </c>
      <c r="AS747" s="34">
        <v>28.9</v>
      </c>
      <c r="AT747" s="25">
        <v>42.6</v>
      </c>
      <c r="AU747" s="34">
        <v>53.3</v>
      </c>
      <c r="AV747" s="25">
        <v>222.5</v>
      </c>
      <c r="AW747" s="67">
        <v>218</v>
      </c>
      <c r="AX747" s="77">
        <v>71.5</v>
      </c>
      <c r="AY747" s="49">
        <v>46</v>
      </c>
      <c r="AZ747" s="49">
        <v>46</v>
      </c>
      <c r="BA747" s="49">
        <v>22</v>
      </c>
      <c r="BB747" s="48">
        <f t="shared" si="259"/>
        <v>0.87</v>
      </c>
      <c r="BC747" s="13" t="s">
        <v>85</v>
      </c>
      <c r="BD747" s="412" t="str">
        <f>_xlfn.IFNA(VLOOKUP(BC747,ACCESSORIES!F:J,5,FALSE),"N/A")</f>
        <v>N/A</v>
      </c>
      <c r="BE747" s="13" t="s">
        <v>85</v>
      </c>
      <c r="BF747" s="412" t="str">
        <f>_xlfn.IFNA(VLOOKUP(BE747,ACCESSORIES!F:J,5,FALSE),"N/A")</f>
        <v>N/A</v>
      </c>
      <c r="BG747" s="70">
        <v>43</v>
      </c>
      <c r="BH747" s="50">
        <v>21.141732283464599</v>
      </c>
      <c r="BI747" s="50">
        <v>21.141732283464599</v>
      </c>
      <c r="BJ747" s="50">
        <v>11.929133858267701</v>
      </c>
      <c r="BK747" s="357">
        <f t="shared" si="258"/>
        <v>8.7375807000000152E-2</v>
      </c>
      <c r="BL747" s="14">
        <v>36</v>
      </c>
      <c r="BM747" s="107" t="s">
        <v>3771</v>
      </c>
      <c r="BN747" s="46" t="s">
        <v>3891</v>
      </c>
      <c r="BO747" s="74" t="s">
        <v>4730</v>
      </c>
      <c r="BP747" s="74" t="s">
        <v>10143</v>
      </c>
      <c r="BQ747" s="74" t="s">
        <v>3907</v>
      </c>
      <c r="BR747" s="74" t="s">
        <v>4615</v>
      </c>
      <c r="BS747" s="74" t="s">
        <v>10144</v>
      </c>
      <c r="BT747" s="74" t="s">
        <v>10145</v>
      </c>
      <c r="BU747" s="74" t="s">
        <v>10141</v>
      </c>
      <c r="BV747" s="74" t="s">
        <v>4116</v>
      </c>
      <c r="BW747" s="74" t="s">
        <v>10146</v>
      </c>
      <c r="BX747" s="74" t="s">
        <v>4101</v>
      </c>
      <c r="BY747" s="334" t="s">
        <v>10185</v>
      </c>
      <c r="BZ747" s="503" t="s">
        <v>10186</v>
      </c>
      <c r="CA747" s="337" t="s">
        <v>10187</v>
      </c>
      <c r="CB747" s="503" t="s">
        <v>10188</v>
      </c>
      <c r="CC747" s="86" t="str">
        <f t="shared" si="252"/>
        <v>CLOSEOUT - MR709 HD Bead Grip, 18x9, +12mm Offset, 5x5, 71.5mm Centerbore, Machined - Clear Coat</v>
      </c>
      <c r="CD747" s="74" t="s">
        <v>3719</v>
      </c>
      <c r="CE747" s="74" t="s">
        <v>3720</v>
      </c>
      <c r="CF747" s="74" t="str">
        <f t="shared" si="253"/>
        <v>TRAIL (7XX)</v>
      </c>
    </row>
    <row r="748" spans="1:84" s="36" customFormat="1" ht="15" customHeight="1">
      <c r="A748" s="22">
        <f t="shared" ref="A748" si="269">ROW(B748)-2</f>
        <v>746</v>
      </c>
      <c r="B748" s="13" t="s">
        <v>84</v>
      </c>
      <c r="C748" s="426" t="s">
        <v>1247</v>
      </c>
      <c r="D748" s="75" t="s">
        <v>8515</v>
      </c>
      <c r="E748" s="84" t="str">
        <f>CONCATENATE(LEFT(D748,5),VLOOKUP(CONCATENATE(O748,"x",P748),'WHEEL PART NUMBER GUIDE'!$B$9:$C$51,2,FALSE),VLOOKUP(CONCATENATE(Q748, W748), 'WHEEL PART NUMBER GUIDE'!$Q$6:$R$98, 2, FALSE),VLOOKUP(Z748,'WHEEL PART NUMBER GUIDE'!$J$8:$K$54,2, FALSE),IF(V748="N/A",IF(ABS(T748)&lt;10,"0"&amp;ABS(T748),ABS(T748)),CONCATENATE(LEFT(V748,1),RIGHT(V748,1))), G748, H748)</f>
        <v>MR70989058312H</v>
      </c>
      <c r="F748" s="84" t="str">
        <f t="shared" ref="F748" si="270">E748</f>
        <v>MR70989058312H</v>
      </c>
      <c r="G748" s="83" t="s">
        <v>2100</v>
      </c>
      <c r="H748" s="83"/>
      <c r="I748" s="72" t="s">
        <v>10235</v>
      </c>
      <c r="J748" s="102">
        <v>45874</v>
      </c>
      <c r="K748" s="78" t="s">
        <v>1230</v>
      </c>
      <c r="L748" s="515">
        <v>449</v>
      </c>
      <c r="M748" s="601">
        <f t="shared" si="260"/>
        <v>449</v>
      </c>
      <c r="N748" s="630"/>
      <c r="O748" s="75">
        <v>18</v>
      </c>
      <c r="P748" s="8">
        <v>9</v>
      </c>
      <c r="Q748" s="408" t="str">
        <f t="shared" ref="Q748" si="271">CONCATENATE(R748,"x",S748)</f>
        <v>5x150</v>
      </c>
      <c r="R748" s="75">
        <v>5</v>
      </c>
      <c r="S748" s="75">
        <v>150</v>
      </c>
      <c r="T748" s="75">
        <v>12</v>
      </c>
      <c r="U748" s="77">
        <v>5.5</v>
      </c>
      <c r="V748" s="427" t="s">
        <v>85</v>
      </c>
      <c r="W748" s="68">
        <v>110.5</v>
      </c>
      <c r="X748" s="519">
        <v>37.700000000000003</v>
      </c>
      <c r="Y748" s="47">
        <v>3310</v>
      </c>
      <c r="Z748" s="43" t="s">
        <v>5147</v>
      </c>
      <c r="AA748" s="72" t="s">
        <v>173</v>
      </c>
      <c r="AB748" s="47" t="str">
        <f t="shared" ref="AB748" si="272">_xlfn.CONCAT(O748,"x",P748,","," ",Q748,","," ",T748," ","OS",","," ",Y748," lbs")</f>
        <v>18x9, 5x150, 12 OS, 3310 lbs</v>
      </c>
      <c r="AC748" s="74" t="s">
        <v>8451</v>
      </c>
      <c r="AD748" s="46" t="str">
        <f>IF(AC748="N/A","None",VLOOKUP(AC748,ACCESSORIES!F:N,9,FALSE))</f>
        <v>Snap In</v>
      </c>
      <c r="AE748" s="82">
        <f>_xlfn.IFNA(VLOOKUP(AC748,ACCESSORIES!F:J,5,FALSE),"N/A")</f>
        <v>33</v>
      </c>
      <c r="AF748" s="14" t="s">
        <v>85</v>
      </c>
      <c r="AG748" s="9" t="str">
        <f>_xlfn.IFNA(VLOOKUP(AF748,ACCESSORIES!C:G,5,FALSE),"N/A")</f>
        <v>N/A</v>
      </c>
      <c r="AH748" s="14" t="s">
        <v>85</v>
      </c>
      <c r="AI748" s="14" t="s">
        <v>8439</v>
      </c>
      <c r="AJ748" s="9">
        <f>_xlfn.IFNA(VLOOKUP(AI748,ACCESSORIES!F:J,5,FALSE),"N/A")</f>
        <v>2</v>
      </c>
      <c r="AK748" s="408" t="s">
        <v>237</v>
      </c>
      <c r="AL748" s="75" t="s">
        <v>85</v>
      </c>
      <c r="AM748" s="38" t="str">
        <f>_xlfn.IFNA(VLOOKUP(AL748,ACCESSORIES!F:J,5,FALSE),"N/A")</f>
        <v>N/A</v>
      </c>
      <c r="AN748" s="75" t="s">
        <v>85</v>
      </c>
      <c r="AO748" s="75">
        <v>16.2</v>
      </c>
      <c r="AP748" s="75">
        <v>60</v>
      </c>
      <c r="AQ748" s="75">
        <v>180</v>
      </c>
      <c r="AR748" s="34">
        <v>0</v>
      </c>
      <c r="AS748" s="34">
        <v>22.7</v>
      </c>
      <c r="AT748" s="25">
        <v>42.1</v>
      </c>
      <c r="AU748" s="34">
        <v>53.3</v>
      </c>
      <c r="AV748" s="25">
        <v>222.5</v>
      </c>
      <c r="AW748" s="67">
        <v>218</v>
      </c>
      <c r="AX748" s="77">
        <v>103.35</v>
      </c>
      <c r="AY748" s="49">
        <v>35.700000000000003</v>
      </c>
      <c r="AZ748" s="49">
        <v>46.7</v>
      </c>
      <c r="BA748" s="49">
        <v>22</v>
      </c>
      <c r="BB748" s="48">
        <f t="shared" ref="BB748" si="273">ROUND(CONVERT(BA748,"mm","in"),2)</f>
        <v>0.87</v>
      </c>
      <c r="BC748" s="13" t="s">
        <v>85</v>
      </c>
      <c r="BD748" s="412" t="str">
        <f>_xlfn.IFNA(VLOOKUP(BC748,ACCESSORIES!F:J,5,FALSE),"N/A")</f>
        <v>N/A</v>
      </c>
      <c r="BE748" s="13" t="s">
        <v>85</v>
      </c>
      <c r="BF748" s="412" t="str">
        <f>_xlfn.IFNA(VLOOKUP(BE748,ACCESSORIES!F:J,5,FALSE),"N/A")</f>
        <v>N/A</v>
      </c>
      <c r="BG748" s="70">
        <v>43</v>
      </c>
      <c r="BH748" s="50">
        <v>21.141732283464599</v>
      </c>
      <c r="BI748" s="50">
        <v>21.141732283464599</v>
      </c>
      <c r="BJ748" s="50">
        <v>11.929133858267701</v>
      </c>
      <c r="BK748" s="357">
        <f t="shared" ref="BK748" si="274">SUM(((BH748*25.4)*(BI748*25.4)*(BJ748*25.4))/1000000000)</f>
        <v>8.7375807000000152E-2</v>
      </c>
      <c r="BL748" s="14">
        <v>36</v>
      </c>
      <c r="BM748" s="107" t="s">
        <v>3771</v>
      </c>
      <c r="BN748" s="46" t="s">
        <v>3891</v>
      </c>
      <c r="BO748" s="74" t="s">
        <v>4730</v>
      </c>
      <c r="BP748" s="74" t="s">
        <v>10143</v>
      </c>
      <c r="BQ748" s="74" t="s">
        <v>3907</v>
      </c>
      <c r="BR748" s="74" t="s">
        <v>4615</v>
      </c>
      <c r="BS748" s="74" t="s">
        <v>10144</v>
      </c>
      <c r="BT748" s="74" t="s">
        <v>10145</v>
      </c>
      <c r="BU748" s="74" t="s">
        <v>10141</v>
      </c>
      <c r="BV748" s="74" t="s">
        <v>4116</v>
      </c>
      <c r="BW748" s="74" t="s">
        <v>10146</v>
      </c>
      <c r="BX748" s="74" t="s">
        <v>4101</v>
      </c>
      <c r="BY748" s="334" t="s">
        <v>10185</v>
      </c>
      <c r="BZ748" s="503" t="s">
        <v>10186</v>
      </c>
      <c r="CA748" s="337" t="s">
        <v>10187</v>
      </c>
      <c r="CB748" s="503" t="s">
        <v>10188</v>
      </c>
      <c r="CC748" s="86" t="str">
        <f t="shared" ref="CC748" si="275">CONCATENATE(IF(K748="Closeout","CLOSEOUT - ",""),D748,", ",O748,"x",P748,", ",IF(V748="N/A","",CONCATENATE(V748,"/")),IF(T748&gt;0,CONCATENATE("+",T748),T748),"mm Offset, ",Q748,", ",W748,"mm Centerbore, ",PROPER(Z748),IF(H748="R",", Race Drilled",""),"",IF(BE748="N/A","",CONCATENATE(", w/ ",BE748)))</f>
        <v>MR709 HD Bead Grip, 18x9, +12mm Offset, 5x150, 110.5mm Centerbore, Machined - Clear Coat</v>
      </c>
      <c r="CD748" s="74" t="s">
        <v>3719</v>
      </c>
      <c r="CE748" s="74" t="s">
        <v>3720</v>
      </c>
      <c r="CF748" s="74" t="str">
        <f t="shared" ref="CF748" si="276">C748</f>
        <v>TRAIL (7XX)</v>
      </c>
    </row>
    <row r="749" spans="1:84" s="36" customFormat="1" ht="15" customHeight="1">
      <c r="A749" s="22">
        <f t="shared" si="256"/>
        <v>747</v>
      </c>
      <c r="B749" s="13" t="s">
        <v>84</v>
      </c>
      <c r="C749" s="426" t="s">
        <v>1247</v>
      </c>
      <c r="D749" s="75" t="s">
        <v>8515</v>
      </c>
      <c r="E749" s="84" t="str">
        <f>CONCATENATE(LEFT(D749,5),VLOOKUP(CONCATENATE(O749,"x",P749),'WHEEL PART NUMBER GUIDE'!$B$9:$C$51,2,FALSE),VLOOKUP(CONCATENATE(Q749, W749), 'WHEEL PART NUMBER GUIDE'!$Q$6:$R$98, 2, FALSE),VLOOKUP(Z749,'WHEEL PART NUMBER GUIDE'!$J$8:$K$54,2, FALSE),IF(V749="N/A",IF(ABS(T749)&lt;10,"0"&amp;ABS(T749),ABS(T749)),CONCATENATE(LEFT(V749,1),RIGHT(V749,1))), G749, H749)</f>
        <v>MR70989016512H</v>
      </c>
      <c r="F749" s="84" t="str">
        <f t="shared" si="254"/>
        <v>MR70989016512H</v>
      </c>
      <c r="G749" s="83" t="s">
        <v>2100</v>
      </c>
      <c r="H749" s="83"/>
      <c r="I749" s="72" t="s">
        <v>8463</v>
      </c>
      <c r="J749" s="102">
        <v>45297</v>
      </c>
      <c r="K749" s="78" t="s">
        <v>1230</v>
      </c>
      <c r="L749" s="515">
        <v>449</v>
      </c>
      <c r="M749" s="601">
        <f t="shared" si="260"/>
        <v>449</v>
      </c>
      <c r="N749" s="630"/>
      <c r="O749" s="75">
        <v>18</v>
      </c>
      <c r="P749" s="8">
        <v>9</v>
      </c>
      <c r="Q749" s="408" t="str">
        <f t="shared" si="257"/>
        <v>6x135</v>
      </c>
      <c r="R749" s="75">
        <v>6</v>
      </c>
      <c r="S749" s="75">
        <v>135</v>
      </c>
      <c r="T749" s="75">
        <v>12</v>
      </c>
      <c r="U749" s="77">
        <v>5.5</v>
      </c>
      <c r="V749" s="427" t="s">
        <v>85</v>
      </c>
      <c r="W749" s="68">
        <v>87</v>
      </c>
      <c r="X749" s="519">
        <v>37.26</v>
      </c>
      <c r="Y749" s="47">
        <v>3310</v>
      </c>
      <c r="Z749" s="43" t="s">
        <v>2165</v>
      </c>
      <c r="AA749" s="72" t="s">
        <v>2845</v>
      </c>
      <c r="AB749" s="47" t="str">
        <f t="shared" si="255"/>
        <v>18x9, 6x135, 12 OS, 3310 lbs</v>
      </c>
      <c r="AC749" s="74" t="s">
        <v>8448</v>
      </c>
      <c r="AD749" s="46" t="str">
        <f>IF(AC749="N/A","None",VLOOKUP(AC749,ACCESSORIES!F:N,9,FALSE))</f>
        <v>Snap In</v>
      </c>
      <c r="AE749" s="82">
        <f>_xlfn.IFNA(VLOOKUP(AC749,ACCESSORIES!F:J,5,FALSE),"N/A")</f>
        <v>33</v>
      </c>
      <c r="AF749" s="14" t="s">
        <v>85</v>
      </c>
      <c r="AG749" s="9" t="str">
        <f>_xlfn.IFNA(VLOOKUP(AF749,ACCESSORIES!C:G,5,FALSE),"N/A")</f>
        <v>N/A</v>
      </c>
      <c r="AH749" s="14" t="s">
        <v>85</v>
      </c>
      <c r="AI749" s="14" t="s">
        <v>8438</v>
      </c>
      <c r="AJ749" s="9">
        <f>_xlfn.IFNA(VLOOKUP(AI749,ACCESSORIES!F:J,5,FALSE),"N/A")</f>
        <v>2</v>
      </c>
      <c r="AK749" s="408" t="s">
        <v>237</v>
      </c>
      <c r="AL749" s="75" t="s">
        <v>85</v>
      </c>
      <c r="AM749" s="38" t="str">
        <f>_xlfn.IFNA(VLOOKUP(AL749,ACCESSORIES!F:J,5,FALSE),"N/A")</f>
        <v>N/A</v>
      </c>
      <c r="AN749" s="75" t="s">
        <v>85</v>
      </c>
      <c r="AO749" s="75">
        <v>16.2</v>
      </c>
      <c r="AP749" s="75">
        <v>60</v>
      </c>
      <c r="AQ749" s="75">
        <v>170</v>
      </c>
      <c r="AR749" s="34">
        <v>9.1</v>
      </c>
      <c r="AS749" s="34">
        <v>27</v>
      </c>
      <c r="AT749" s="25">
        <v>42.5</v>
      </c>
      <c r="AU749" s="34">
        <v>53.3</v>
      </c>
      <c r="AV749" s="25">
        <v>222.5</v>
      </c>
      <c r="AW749" s="67">
        <v>218</v>
      </c>
      <c r="AX749" s="77">
        <v>82.65</v>
      </c>
      <c r="AY749" s="49">
        <v>35</v>
      </c>
      <c r="AZ749" s="49">
        <v>46</v>
      </c>
      <c r="BA749" s="49">
        <v>22</v>
      </c>
      <c r="BB749" s="48">
        <f t="shared" si="259"/>
        <v>0.87</v>
      </c>
      <c r="BC749" s="13" t="s">
        <v>85</v>
      </c>
      <c r="BD749" s="412" t="str">
        <f>_xlfn.IFNA(VLOOKUP(BC749,ACCESSORIES!F:J,5,FALSE),"N/A")</f>
        <v>N/A</v>
      </c>
      <c r="BE749" s="13" t="s">
        <v>85</v>
      </c>
      <c r="BF749" s="412" t="str">
        <f>_xlfn.IFNA(VLOOKUP(BE749,ACCESSORIES!F:J,5,FALSE),"N/A")</f>
        <v>N/A</v>
      </c>
      <c r="BG749" s="70">
        <v>42</v>
      </c>
      <c r="BH749" s="50">
        <v>21.141732283464599</v>
      </c>
      <c r="BI749" s="50">
        <v>21.141732283464599</v>
      </c>
      <c r="BJ749" s="50">
        <v>11.929133858267701</v>
      </c>
      <c r="BK749" s="357">
        <f t="shared" si="258"/>
        <v>8.7375807000000152E-2</v>
      </c>
      <c r="BL749" s="14">
        <v>36</v>
      </c>
      <c r="BM749" s="107" t="s">
        <v>3771</v>
      </c>
      <c r="BN749" s="46" t="s">
        <v>3891</v>
      </c>
      <c r="BO749" s="74" t="s">
        <v>4730</v>
      </c>
      <c r="BP749" s="74" t="s">
        <v>10143</v>
      </c>
      <c r="BQ749" s="74" t="s">
        <v>3907</v>
      </c>
      <c r="BR749" s="74" t="s">
        <v>4615</v>
      </c>
      <c r="BS749" s="74" t="s">
        <v>10144</v>
      </c>
      <c r="BT749" s="74" t="s">
        <v>10145</v>
      </c>
      <c r="BU749" s="74" t="s">
        <v>10141</v>
      </c>
      <c r="BV749" s="74" t="s">
        <v>4116</v>
      </c>
      <c r="BW749" s="74" t="s">
        <v>10146</v>
      </c>
      <c r="BX749" s="74" t="s">
        <v>4101</v>
      </c>
      <c r="BY749" s="334" t="s">
        <v>10189</v>
      </c>
      <c r="BZ749" s="503" t="s">
        <v>10190</v>
      </c>
      <c r="CA749" s="337" t="s">
        <v>10191</v>
      </c>
      <c r="CB749" s="503" t="s">
        <v>10192</v>
      </c>
      <c r="CC749" s="86" t="str">
        <f t="shared" si="252"/>
        <v>MR709 HD Bead Grip, 18x9, +12mm Offset, 6x135, 87mm Centerbore, Matte Black</v>
      </c>
      <c r="CD749" s="74" t="s">
        <v>3719</v>
      </c>
      <c r="CE749" s="74" t="s">
        <v>3720</v>
      </c>
      <c r="CF749" s="74" t="str">
        <f t="shared" si="253"/>
        <v>TRAIL (7XX)</v>
      </c>
    </row>
    <row r="750" spans="1:84" s="36" customFormat="1" ht="15" customHeight="1">
      <c r="A750" s="22">
        <f t="shared" si="256"/>
        <v>748</v>
      </c>
      <c r="B750" s="13" t="s">
        <v>84</v>
      </c>
      <c r="C750" s="426" t="s">
        <v>1247</v>
      </c>
      <c r="D750" s="75" t="s">
        <v>8515</v>
      </c>
      <c r="E750" s="84" t="str">
        <f>CONCATENATE(LEFT(D750,5),VLOOKUP(CONCATENATE(O750,"x",P750),'WHEEL PART NUMBER GUIDE'!$B$9:$C$51,2,FALSE),VLOOKUP(CONCATENATE(Q750, W750), 'WHEEL PART NUMBER GUIDE'!$Q$6:$R$98, 2, FALSE),VLOOKUP(Z750,'WHEEL PART NUMBER GUIDE'!$J$8:$K$54,2, FALSE),IF(V750="N/A",IF(ABS(T750)&lt;10,"0"&amp;ABS(T750),ABS(T750)),CONCATENATE(LEFT(V750,1),RIGHT(V750,1))), G750, H750)</f>
        <v>MR70989016312H</v>
      </c>
      <c r="F750" s="84" t="str">
        <f t="shared" si="254"/>
        <v>MR70989016312H</v>
      </c>
      <c r="G750" s="83" t="s">
        <v>2100</v>
      </c>
      <c r="H750" s="83"/>
      <c r="I750" s="72" t="s">
        <v>8464</v>
      </c>
      <c r="J750" s="102">
        <v>45297</v>
      </c>
      <c r="K750" s="78" t="s">
        <v>1230</v>
      </c>
      <c r="L750" s="515">
        <v>449</v>
      </c>
      <c r="M750" s="601">
        <f t="shared" si="260"/>
        <v>449</v>
      </c>
      <c r="N750" s="630"/>
      <c r="O750" s="75">
        <v>18</v>
      </c>
      <c r="P750" s="8">
        <v>9</v>
      </c>
      <c r="Q750" s="408" t="str">
        <f t="shared" si="257"/>
        <v>6x135</v>
      </c>
      <c r="R750" s="75">
        <v>6</v>
      </c>
      <c r="S750" s="75">
        <v>135</v>
      </c>
      <c r="T750" s="75">
        <v>12</v>
      </c>
      <c r="U750" s="77">
        <v>5.5</v>
      </c>
      <c r="V750" s="427" t="s">
        <v>85</v>
      </c>
      <c r="W750" s="68">
        <v>87</v>
      </c>
      <c r="X750" s="519">
        <v>37.26</v>
      </c>
      <c r="Y750" s="47">
        <v>3310</v>
      </c>
      <c r="Z750" s="43" t="s">
        <v>5147</v>
      </c>
      <c r="AA750" s="72" t="s">
        <v>173</v>
      </c>
      <c r="AB750" s="47" t="str">
        <f t="shared" si="255"/>
        <v>18x9, 6x135, 12 OS, 3310 lbs</v>
      </c>
      <c r="AC750" s="74" t="s">
        <v>8450</v>
      </c>
      <c r="AD750" s="46" t="str">
        <f>IF(AC750="N/A","None",VLOOKUP(AC750,ACCESSORIES!F:N,9,FALSE))</f>
        <v>Snap In</v>
      </c>
      <c r="AE750" s="82">
        <f>_xlfn.IFNA(VLOOKUP(AC750,ACCESSORIES!F:J,5,FALSE),"N/A")</f>
        <v>33</v>
      </c>
      <c r="AF750" s="14" t="s">
        <v>85</v>
      </c>
      <c r="AG750" s="9" t="str">
        <f>_xlfn.IFNA(VLOOKUP(AF750,ACCESSORIES!C:G,5,FALSE),"N/A")</f>
        <v>N/A</v>
      </c>
      <c r="AH750" s="14" t="s">
        <v>85</v>
      </c>
      <c r="AI750" s="14" t="s">
        <v>8439</v>
      </c>
      <c r="AJ750" s="9">
        <f>_xlfn.IFNA(VLOOKUP(AI750,ACCESSORIES!F:J,5,FALSE),"N/A")</f>
        <v>2</v>
      </c>
      <c r="AK750" s="408" t="s">
        <v>237</v>
      </c>
      <c r="AL750" s="75" t="s">
        <v>85</v>
      </c>
      <c r="AM750" s="38" t="str">
        <f>_xlfn.IFNA(VLOOKUP(AL750,ACCESSORIES!F:J,5,FALSE),"N/A")</f>
        <v>N/A</v>
      </c>
      <c r="AN750" s="75" t="s">
        <v>85</v>
      </c>
      <c r="AO750" s="75">
        <v>16.2</v>
      </c>
      <c r="AP750" s="75">
        <v>60</v>
      </c>
      <c r="AQ750" s="75">
        <v>170</v>
      </c>
      <c r="AR750" s="34">
        <v>9.1</v>
      </c>
      <c r="AS750" s="34">
        <v>27</v>
      </c>
      <c r="AT750" s="25">
        <v>42.5</v>
      </c>
      <c r="AU750" s="34">
        <v>53.3</v>
      </c>
      <c r="AV750" s="25">
        <v>222.5</v>
      </c>
      <c r="AW750" s="67">
        <v>218</v>
      </c>
      <c r="AX750" s="77">
        <v>82.65</v>
      </c>
      <c r="AY750" s="49">
        <v>35</v>
      </c>
      <c r="AZ750" s="49">
        <v>46</v>
      </c>
      <c r="BA750" s="49">
        <v>22</v>
      </c>
      <c r="BB750" s="48">
        <f t="shared" si="259"/>
        <v>0.87</v>
      </c>
      <c r="BC750" s="13" t="s">
        <v>85</v>
      </c>
      <c r="BD750" s="412" t="str">
        <f>_xlfn.IFNA(VLOOKUP(BC750,ACCESSORIES!F:J,5,FALSE),"N/A")</f>
        <v>N/A</v>
      </c>
      <c r="BE750" s="13" t="s">
        <v>85</v>
      </c>
      <c r="BF750" s="412" t="str">
        <f>_xlfn.IFNA(VLOOKUP(BE750,ACCESSORIES!F:J,5,FALSE),"N/A")</f>
        <v>N/A</v>
      </c>
      <c r="BG750" s="70">
        <v>42</v>
      </c>
      <c r="BH750" s="50">
        <v>21.141732283464599</v>
      </c>
      <c r="BI750" s="50">
        <v>21.141732283464599</v>
      </c>
      <c r="BJ750" s="50">
        <v>11.929133858267701</v>
      </c>
      <c r="BK750" s="357">
        <f t="shared" si="258"/>
        <v>8.7375807000000152E-2</v>
      </c>
      <c r="BL750" s="14">
        <v>36</v>
      </c>
      <c r="BM750" s="107" t="s">
        <v>3771</v>
      </c>
      <c r="BN750" s="46" t="s">
        <v>3891</v>
      </c>
      <c r="BO750" s="74" t="s">
        <v>4730</v>
      </c>
      <c r="BP750" s="74" t="s">
        <v>10143</v>
      </c>
      <c r="BQ750" s="74" t="s">
        <v>3907</v>
      </c>
      <c r="BR750" s="74" t="s">
        <v>4615</v>
      </c>
      <c r="BS750" s="74" t="s">
        <v>10144</v>
      </c>
      <c r="BT750" s="74" t="s">
        <v>10145</v>
      </c>
      <c r="BU750" s="74" t="s">
        <v>10141</v>
      </c>
      <c r="BV750" s="74" t="s">
        <v>4116</v>
      </c>
      <c r="BW750" s="74" t="s">
        <v>10146</v>
      </c>
      <c r="BX750" s="74" t="s">
        <v>4101</v>
      </c>
      <c r="BY750" s="334" t="s">
        <v>10198</v>
      </c>
      <c r="BZ750" s="503" t="s">
        <v>10199</v>
      </c>
      <c r="CA750" s="337" t="s">
        <v>10200</v>
      </c>
      <c r="CB750" s="503" t="s">
        <v>10201</v>
      </c>
      <c r="CC750" s="86" t="str">
        <f t="shared" si="252"/>
        <v>MR709 HD Bead Grip, 18x9, +12mm Offset, 6x135, 87mm Centerbore, Machined - Clear Coat</v>
      </c>
      <c r="CD750" s="74" t="s">
        <v>3719</v>
      </c>
      <c r="CE750" s="74" t="s">
        <v>3720</v>
      </c>
      <c r="CF750" s="74" t="str">
        <f t="shared" si="253"/>
        <v>TRAIL (7XX)</v>
      </c>
    </row>
    <row r="751" spans="1:84" s="36" customFormat="1" ht="15" customHeight="1">
      <c r="A751" s="22">
        <f t="shared" si="256"/>
        <v>749</v>
      </c>
      <c r="B751" s="13" t="s">
        <v>84</v>
      </c>
      <c r="C751" s="426" t="s">
        <v>1247</v>
      </c>
      <c r="D751" s="75" t="s">
        <v>8515</v>
      </c>
      <c r="E751" s="84" t="str">
        <f>CONCATENATE(LEFT(D751,5),VLOOKUP(CONCATENATE(O751,"x",P751),'WHEEL PART NUMBER GUIDE'!$B$9:$C$51,2,FALSE),VLOOKUP(CONCATENATE(Q751, W751), 'WHEEL PART NUMBER GUIDE'!$Q$6:$R$98, 2, FALSE),VLOOKUP(Z751,'WHEEL PART NUMBER GUIDE'!$J$8:$K$54,2, FALSE),IF(V751="N/A",IF(ABS(T751)&lt;10,"0"&amp;ABS(T751),ABS(T751)),CONCATENATE(LEFT(V751,1),RIGHT(V751,1))), G751, H751)</f>
        <v>MR70989060512H</v>
      </c>
      <c r="F751" s="84" t="str">
        <f t="shared" si="254"/>
        <v>MR70989060512H</v>
      </c>
      <c r="G751" s="83" t="s">
        <v>2100</v>
      </c>
      <c r="H751" s="83"/>
      <c r="I751" s="72" t="s">
        <v>8465</v>
      </c>
      <c r="J751" s="102">
        <v>45297</v>
      </c>
      <c r="K751" s="78" t="s">
        <v>1230</v>
      </c>
      <c r="L751" s="515">
        <v>449</v>
      </c>
      <c r="M751" s="601">
        <f t="shared" si="260"/>
        <v>449</v>
      </c>
      <c r="N751" s="630"/>
      <c r="O751" s="75">
        <v>18</v>
      </c>
      <c r="P751" s="8">
        <v>9</v>
      </c>
      <c r="Q751" s="408" t="str">
        <f t="shared" si="257"/>
        <v>6x5.5</v>
      </c>
      <c r="R751" s="75">
        <v>6</v>
      </c>
      <c r="S751" s="75">
        <v>5.5</v>
      </c>
      <c r="T751" s="75">
        <v>12</v>
      </c>
      <c r="U751" s="77">
        <v>5.5</v>
      </c>
      <c r="V751" s="427" t="s">
        <v>85</v>
      </c>
      <c r="W751" s="68">
        <v>106.25</v>
      </c>
      <c r="X751" s="519">
        <v>37.26</v>
      </c>
      <c r="Y751" s="47">
        <v>3310</v>
      </c>
      <c r="Z751" s="43" t="s">
        <v>2165</v>
      </c>
      <c r="AA751" s="72" t="s">
        <v>2845</v>
      </c>
      <c r="AB751" s="47" t="str">
        <f t="shared" si="255"/>
        <v>18x9, 6x5.5, 12 OS, 3310 lbs</v>
      </c>
      <c r="AC751" s="74" t="s">
        <v>8449</v>
      </c>
      <c r="AD751" s="46" t="str">
        <f>IF(AC751="N/A","None",VLOOKUP(AC751,ACCESSORIES!F:N,9,FALSE))</f>
        <v>Snap In</v>
      </c>
      <c r="AE751" s="82">
        <f>_xlfn.IFNA(VLOOKUP(AC751,ACCESSORIES!F:J,5,FALSE),"N/A")</f>
        <v>33</v>
      </c>
      <c r="AF751" s="14" t="s">
        <v>85</v>
      </c>
      <c r="AG751" s="9" t="str">
        <f>_xlfn.IFNA(VLOOKUP(AF751,ACCESSORIES!C:G,5,FALSE),"N/A")</f>
        <v>N/A</v>
      </c>
      <c r="AH751" s="14" t="s">
        <v>85</v>
      </c>
      <c r="AI751" s="14" t="s">
        <v>8438</v>
      </c>
      <c r="AJ751" s="9">
        <f>_xlfn.IFNA(VLOOKUP(AI751,ACCESSORIES!F:J,5,FALSE),"N/A")</f>
        <v>2</v>
      </c>
      <c r="AK751" s="408" t="s">
        <v>236</v>
      </c>
      <c r="AL751" s="75" t="s">
        <v>5646</v>
      </c>
      <c r="AM751" s="38">
        <f>_xlfn.IFNA(VLOOKUP(AL751,ACCESSORIES!F:J,5,FALSE),"N/A")</f>
        <v>2.5</v>
      </c>
      <c r="AN751" s="3">
        <v>95.25</v>
      </c>
      <c r="AO751" s="75">
        <v>16.2</v>
      </c>
      <c r="AP751" s="75">
        <v>60</v>
      </c>
      <c r="AQ751" s="75">
        <v>175</v>
      </c>
      <c r="AR751" s="34">
        <v>4.5</v>
      </c>
      <c r="AS751" s="34">
        <v>22.7</v>
      </c>
      <c r="AT751" s="25">
        <v>42.1</v>
      </c>
      <c r="AU751" s="34">
        <v>53.29</v>
      </c>
      <c r="AV751" s="25">
        <v>222.5</v>
      </c>
      <c r="AW751" s="67">
        <v>218</v>
      </c>
      <c r="AX751" s="77">
        <v>103.35</v>
      </c>
      <c r="AY751" s="49">
        <v>35</v>
      </c>
      <c r="AZ751" s="49">
        <v>46</v>
      </c>
      <c r="BA751" s="49">
        <v>22</v>
      </c>
      <c r="BB751" s="48">
        <f t="shared" si="259"/>
        <v>0.87</v>
      </c>
      <c r="BC751" s="13" t="s">
        <v>85</v>
      </c>
      <c r="BD751" s="412" t="str">
        <f>_xlfn.IFNA(VLOOKUP(BC751,ACCESSORIES!F:J,5,FALSE),"N/A")</f>
        <v>N/A</v>
      </c>
      <c r="BE751" s="13" t="s">
        <v>85</v>
      </c>
      <c r="BF751" s="412" t="str">
        <f>_xlfn.IFNA(VLOOKUP(BE751,ACCESSORIES!F:J,5,FALSE),"N/A")</f>
        <v>N/A</v>
      </c>
      <c r="BG751" s="70">
        <v>42</v>
      </c>
      <c r="BH751" s="50">
        <v>21.141732283464599</v>
      </c>
      <c r="BI751" s="50">
        <v>21.141732283464599</v>
      </c>
      <c r="BJ751" s="50">
        <v>11.929133858267701</v>
      </c>
      <c r="BK751" s="357">
        <f t="shared" si="258"/>
        <v>8.7375807000000152E-2</v>
      </c>
      <c r="BL751" s="14">
        <v>36</v>
      </c>
      <c r="BM751" s="107" t="s">
        <v>3771</v>
      </c>
      <c r="BN751" s="46" t="s">
        <v>3891</v>
      </c>
      <c r="BO751" s="74" t="s">
        <v>4730</v>
      </c>
      <c r="BP751" s="74" t="s">
        <v>10143</v>
      </c>
      <c r="BQ751" s="74" t="s">
        <v>3907</v>
      </c>
      <c r="BR751" s="74" t="s">
        <v>4615</v>
      </c>
      <c r="BS751" s="74" t="s">
        <v>10144</v>
      </c>
      <c r="BT751" s="74" t="s">
        <v>10145</v>
      </c>
      <c r="BU751" s="74" t="s">
        <v>10141</v>
      </c>
      <c r="BV751" s="74" t="s">
        <v>4116</v>
      </c>
      <c r="BW751" s="74" t="s">
        <v>10146</v>
      </c>
      <c r="BX751" s="74" t="s">
        <v>4101</v>
      </c>
      <c r="BY751" s="334" t="s">
        <v>10189</v>
      </c>
      <c r="BZ751" s="503" t="s">
        <v>10190</v>
      </c>
      <c r="CA751" s="337" t="s">
        <v>10191</v>
      </c>
      <c r="CB751" s="503" t="s">
        <v>10192</v>
      </c>
      <c r="CC751" s="86" t="str">
        <f t="shared" si="252"/>
        <v>MR709 HD Bead Grip, 18x9, +12mm Offset, 6x5.5, 106.25mm Centerbore, Matte Black</v>
      </c>
      <c r="CD751" s="74" t="s">
        <v>3719</v>
      </c>
      <c r="CE751" s="74" t="s">
        <v>3720</v>
      </c>
      <c r="CF751" s="74" t="str">
        <f t="shared" si="253"/>
        <v>TRAIL (7XX)</v>
      </c>
    </row>
    <row r="752" spans="1:84" s="36" customFormat="1" ht="15" customHeight="1">
      <c r="A752" s="22">
        <f t="shared" si="256"/>
        <v>750</v>
      </c>
      <c r="B752" s="13" t="s">
        <v>84</v>
      </c>
      <c r="C752" s="426" t="s">
        <v>1247</v>
      </c>
      <c r="D752" s="75" t="s">
        <v>8515</v>
      </c>
      <c r="E752" s="84" t="str">
        <f>CONCATENATE(LEFT(D752,5),VLOOKUP(CONCATENATE(O752,"x",P752),'WHEEL PART NUMBER GUIDE'!$B$9:$C$51,2,FALSE),VLOOKUP(CONCATENATE(Q752, W752), 'WHEEL PART NUMBER GUIDE'!$Q$6:$R$98, 2, FALSE),VLOOKUP(Z752,'WHEEL PART NUMBER GUIDE'!$J$8:$K$54,2, FALSE),IF(V752="N/A",IF(ABS(T752)&lt;10,"0"&amp;ABS(T752),ABS(T752)),CONCATENATE(LEFT(V752,1),RIGHT(V752,1))), G752, H752)</f>
        <v>MR70989060312H</v>
      </c>
      <c r="F752" s="84" t="str">
        <f t="shared" si="254"/>
        <v>MR70989060312H</v>
      </c>
      <c r="G752" s="83" t="s">
        <v>2100</v>
      </c>
      <c r="H752" s="83"/>
      <c r="I752" s="72" t="s">
        <v>8466</v>
      </c>
      <c r="J752" s="102">
        <v>45297</v>
      </c>
      <c r="K752" s="78" t="s">
        <v>1230</v>
      </c>
      <c r="L752" s="515">
        <v>449</v>
      </c>
      <c r="M752" s="601">
        <f t="shared" si="260"/>
        <v>449</v>
      </c>
      <c r="N752" s="630"/>
      <c r="O752" s="75">
        <v>18</v>
      </c>
      <c r="P752" s="8">
        <v>9</v>
      </c>
      <c r="Q752" s="408" t="str">
        <f t="shared" si="257"/>
        <v>6x5.5</v>
      </c>
      <c r="R752" s="75">
        <v>6</v>
      </c>
      <c r="S752" s="75">
        <v>5.5</v>
      </c>
      <c r="T752" s="75">
        <v>12</v>
      </c>
      <c r="U752" s="77">
        <v>5.5</v>
      </c>
      <c r="V752" s="427" t="s">
        <v>85</v>
      </c>
      <c r="W752" s="68">
        <v>106.25</v>
      </c>
      <c r="X752" s="519">
        <v>37.26</v>
      </c>
      <c r="Y752" s="47">
        <v>3310</v>
      </c>
      <c r="Z752" s="43" t="s">
        <v>5147</v>
      </c>
      <c r="AA752" s="72" t="s">
        <v>173</v>
      </c>
      <c r="AB752" s="47" t="str">
        <f t="shared" si="255"/>
        <v>18x9, 6x5.5, 12 OS, 3310 lbs</v>
      </c>
      <c r="AC752" s="74" t="s">
        <v>8451</v>
      </c>
      <c r="AD752" s="46" t="str">
        <f>IF(AC752="N/A","None",VLOOKUP(AC752,ACCESSORIES!F:N,9,FALSE))</f>
        <v>Snap In</v>
      </c>
      <c r="AE752" s="82">
        <f>_xlfn.IFNA(VLOOKUP(AC752,ACCESSORIES!F:J,5,FALSE),"N/A")</f>
        <v>33</v>
      </c>
      <c r="AF752" s="14" t="s">
        <v>85</v>
      </c>
      <c r="AG752" s="9" t="str">
        <f>_xlfn.IFNA(VLOOKUP(AF752,ACCESSORIES!C:G,5,FALSE),"N/A")</f>
        <v>N/A</v>
      </c>
      <c r="AH752" s="14" t="s">
        <v>85</v>
      </c>
      <c r="AI752" s="14" t="s">
        <v>8439</v>
      </c>
      <c r="AJ752" s="9">
        <f>_xlfn.IFNA(VLOOKUP(AI752,ACCESSORIES!F:J,5,FALSE),"N/A")</f>
        <v>2</v>
      </c>
      <c r="AK752" s="408" t="s">
        <v>236</v>
      </c>
      <c r="AL752" s="75" t="s">
        <v>5646</v>
      </c>
      <c r="AM752" s="38">
        <f>_xlfn.IFNA(VLOOKUP(AL752,ACCESSORIES!F:J,5,FALSE),"N/A")</f>
        <v>2.5</v>
      </c>
      <c r="AN752" s="3">
        <v>95.25</v>
      </c>
      <c r="AO752" s="75">
        <v>16.2</v>
      </c>
      <c r="AP752" s="75">
        <v>60</v>
      </c>
      <c r="AQ752" s="75">
        <v>175</v>
      </c>
      <c r="AR752" s="34">
        <v>4.5</v>
      </c>
      <c r="AS752" s="34">
        <v>22.7</v>
      </c>
      <c r="AT752" s="25">
        <v>42.1</v>
      </c>
      <c r="AU752" s="34">
        <v>53.29</v>
      </c>
      <c r="AV752" s="25">
        <v>222.5</v>
      </c>
      <c r="AW752" s="67">
        <v>218</v>
      </c>
      <c r="AX752" s="77">
        <v>103.35</v>
      </c>
      <c r="AY752" s="49">
        <v>35</v>
      </c>
      <c r="AZ752" s="49">
        <v>46</v>
      </c>
      <c r="BA752" s="49">
        <v>22</v>
      </c>
      <c r="BB752" s="48">
        <f t="shared" si="259"/>
        <v>0.87</v>
      </c>
      <c r="BC752" s="13" t="s">
        <v>85</v>
      </c>
      <c r="BD752" s="412" t="str">
        <f>_xlfn.IFNA(VLOOKUP(BC752,ACCESSORIES!F:J,5,FALSE),"N/A")</f>
        <v>N/A</v>
      </c>
      <c r="BE752" s="13" t="s">
        <v>85</v>
      </c>
      <c r="BF752" s="412" t="str">
        <f>_xlfn.IFNA(VLOOKUP(BE752,ACCESSORIES!F:J,5,FALSE),"N/A")</f>
        <v>N/A</v>
      </c>
      <c r="BG752" s="70">
        <v>42</v>
      </c>
      <c r="BH752" s="50">
        <v>21.141732283464599</v>
      </c>
      <c r="BI752" s="50">
        <v>21.141732283464599</v>
      </c>
      <c r="BJ752" s="50">
        <v>11.929133858267701</v>
      </c>
      <c r="BK752" s="357">
        <f t="shared" si="258"/>
        <v>8.7375807000000152E-2</v>
      </c>
      <c r="BL752" s="14">
        <v>36</v>
      </c>
      <c r="BM752" s="107" t="s">
        <v>3771</v>
      </c>
      <c r="BN752" s="46" t="s">
        <v>3891</v>
      </c>
      <c r="BO752" s="74" t="s">
        <v>4730</v>
      </c>
      <c r="BP752" s="74" t="s">
        <v>10143</v>
      </c>
      <c r="BQ752" s="74" t="s">
        <v>3907</v>
      </c>
      <c r="BR752" s="74" t="s">
        <v>4615</v>
      </c>
      <c r="BS752" s="74" t="s">
        <v>10144</v>
      </c>
      <c r="BT752" s="74" t="s">
        <v>10145</v>
      </c>
      <c r="BU752" s="74" t="s">
        <v>10141</v>
      </c>
      <c r="BV752" s="74" t="s">
        <v>4116</v>
      </c>
      <c r="BW752" s="74" t="s">
        <v>10146</v>
      </c>
      <c r="BX752" s="74" t="s">
        <v>4101</v>
      </c>
      <c r="BY752" s="334" t="s">
        <v>10198</v>
      </c>
      <c r="BZ752" s="503" t="s">
        <v>10199</v>
      </c>
      <c r="CA752" s="337" t="s">
        <v>10200</v>
      </c>
      <c r="CB752" s="503" t="s">
        <v>10201</v>
      </c>
      <c r="CC752" s="86" t="str">
        <f t="shared" si="252"/>
        <v>MR709 HD Bead Grip, 18x9, +12mm Offset, 6x5.5, 106.25mm Centerbore, Machined - Clear Coat</v>
      </c>
      <c r="CD752" s="74" t="s">
        <v>3719</v>
      </c>
      <c r="CE752" s="74" t="s">
        <v>3720</v>
      </c>
      <c r="CF752" s="74" t="str">
        <f t="shared" si="253"/>
        <v>TRAIL (7XX)</v>
      </c>
    </row>
    <row r="753" spans="1:84" s="36" customFormat="1" ht="15" customHeight="1">
      <c r="A753" s="22">
        <f t="shared" si="256"/>
        <v>751</v>
      </c>
      <c r="B753" s="13" t="s">
        <v>84</v>
      </c>
      <c r="C753" s="426" t="s">
        <v>1247</v>
      </c>
      <c r="D753" s="75" t="s">
        <v>8515</v>
      </c>
      <c r="E753" s="84" t="str">
        <f>CONCATENATE(LEFT(D753,5),VLOOKUP(CONCATENATE(O753,"x",P753),'WHEEL PART NUMBER GUIDE'!$B$9:$C$51,2,FALSE),VLOOKUP(CONCATENATE(Q753, W753), 'WHEEL PART NUMBER GUIDE'!$Q$6:$R$98, 2, FALSE),VLOOKUP(Z753,'WHEEL PART NUMBER GUIDE'!$J$8:$K$54,2, FALSE),IF(V753="N/A",IF(ABS(T753)&lt;10,"0"&amp;ABS(T753),ABS(T753)),CONCATENATE(LEFT(V753,1),RIGHT(V753,1))), G753, H753)</f>
        <v>MR70989080512H</v>
      </c>
      <c r="F753" s="84" t="str">
        <f t="shared" si="254"/>
        <v>MR70989080512H</v>
      </c>
      <c r="G753" s="83" t="s">
        <v>2100</v>
      </c>
      <c r="H753" s="83"/>
      <c r="I753" s="72" t="s">
        <v>8467</v>
      </c>
      <c r="J753" s="102">
        <v>45297</v>
      </c>
      <c r="K753" s="78" t="s">
        <v>1230</v>
      </c>
      <c r="L753" s="515">
        <v>459</v>
      </c>
      <c r="M753" s="601">
        <f t="shared" si="260"/>
        <v>459</v>
      </c>
      <c r="N753" s="630"/>
      <c r="O753" s="75">
        <v>18</v>
      </c>
      <c r="P753" s="8">
        <v>9</v>
      </c>
      <c r="Q753" s="408" t="str">
        <f t="shared" si="257"/>
        <v>8x6.5</v>
      </c>
      <c r="R753" s="75">
        <v>8</v>
      </c>
      <c r="S753" s="75">
        <v>6.5</v>
      </c>
      <c r="T753" s="75">
        <v>12</v>
      </c>
      <c r="U753" s="77">
        <v>5.5</v>
      </c>
      <c r="V753" s="427" t="s">
        <v>85</v>
      </c>
      <c r="W753" s="68">
        <v>121.3</v>
      </c>
      <c r="X753" s="519">
        <v>42.55</v>
      </c>
      <c r="Y753" s="47">
        <v>4500</v>
      </c>
      <c r="Z753" s="43" t="s">
        <v>2165</v>
      </c>
      <c r="AA753" s="72" t="s">
        <v>2845</v>
      </c>
      <c r="AB753" s="47" t="str">
        <f t="shared" si="255"/>
        <v>18x9, 8x6.5, 12 OS, 4500 lbs</v>
      </c>
      <c r="AC753" s="74" t="s">
        <v>8645</v>
      </c>
      <c r="AD753" s="46" t="str">
        <f>IF(AC753="N/A","None",VLOOKUP(AC753,ACCESSORIES!F:N,9,FALSE))</f>
        <v>Snap In</v>
      </c>
      <c r="AE753" s="82">
        <f>_xlfn.IFNA(VLOOKUP(AC753,ACCESSORIES!F:J,5,FALSE),"N/A")</f>
        <v>33</v>
      </c>
      <c r="AF753" s="14" t="s">
        <v>85</v>
      </c>
      <c r="AG753" s="9" t="str">
        <f>_xlfn.IFNA(VLOOKUP(AF753,ACCESSORIES!C:G,5,FALSE),"N/A")</f>
        <v>N/A</v>
      </c>
      <c r="AH753" s="14" t="s">
        <v>85</v>
      </c>
      <c r="AI753" s="14" t="s">
        <v>8438</v>
      </c>
      <c r="AJ753" s="9">
        <f>_xlfn.IFNA(VLOOKUP(AI753,ACCESSORIES!F:J,5,FALSE),"N/A")</f>
        <v>2</v>
      </c>
      <c r="AK753" s="14" t="s">
        <v>85</v>
      </c>
      <c r="AL753" s="14" t="s">
        <v>85</v>
      </c>
      <c r="AM753" s="38" t="str">
        <f>_xlfn.IFNA(VLOOKUP(AL753,ACCESSORIES!F:J,5,FALSE),"N/A")</f>
        <v>N/A</v>
      </c>
      <c r="AN753" s="14" t="s">
        <v>85</v>
      </c>
      <c r="AO753" s="75">
        <v>16.2</v>
      </c>
      <c r="AP753" s="75">
        <v>60</v>
      </c>
      <c r="AQ753" s="75">
        <v>200</v>
      </c>
      <c r="AR753" s="34">
        <v>0</v>
      </c>
      <c r="AS753" s="34">
        <v>0</v>
      </c>
      <c r="AT753" s="25">
        <v>30.2</v>
      </c>
      <c r="AU753" s="34">
        <v>48.7</v>
      </c>
      <c r="AV753" s="25">
        <v>216.9</v>
      </c>
      <c r="AW753" s="67">
        <v>220.8</v>
      </c>
      <c r="AX753" s="77">
        <v>121.3</v>
      </c>
      <c r="AY753" s="49">
        <v>87</v>
      </c>
      <c r="AZ753" s="49">
        <v>87</v>
      </c>
      <c r="BA753" s="49">
        <v>22</v>
      </c>
      <c r="BB753" s="48">
        <f t="shared" si="259"/>
        <v>0.87</v>
      </c>
      <c r="BC753" s="13" t="s">
        <v>85</v>
      </c>
      <c r="BD753" s="412" t="str">
        <f>_xlfn.IFNA(VLOOKUP(BC753,ACCESSORIES!F:J,5,FALSE),"N/A")</f>
        <v>N/A</v>
      </c>
      <c r="BE753" s="13" t="s">
        <v>85</v>
      </c>
      <c r="BF753" s="412" t="str">
        <f>_xlfn.IFNA(VLOOKUP(BE753,ACCESSORIES!F:J,5,FALSE),"N/A")</f>
        <v>N/A</v>
      </c>
      <c r="BG753" s="70">
        <v>48</v>
      </c>
      <c r="BH753" s="50">
        <v>21.141732283464599</v>
      </c>
      <c r="BI753" s="50">
        <v>21.141732283464599</v>
      </c>
      <c r="BJ753" s="50">
        <v>11.929133858267701</v>
      </c>
      <c r="BK753" s="357">
        <f t="shared" si="258"/>
        <v>8.7375807000000152E-2</v>
      </c>
      <c r="BL753" s="14">
        <v>36</v>
      </c>
      <c r="BM753" s="107" t="s">
        <v>3771</v>
      </c>
      <c r="BN753" s="46" t="s">
        <v>3891</v>
      </c>
      <c r="BO753" s="74" t="s">
        <v>4730</v>
      </c>
      <c r="BP753" s="74" t="s">
        <v>10143</v>
      </c>
      <c r="BQ753" s="74" t="s">
        <v>3907</v>
      </c>
      <c r="BR753" s="74" t="s">
        <v>4615</v>
      </c>
      <c r="BS753" s="74" t="s">
        <v>10144</v>
      </c>
      <c r="BT753" s="74" t="s">
        <v>10145</v>
      </c>
      <c r="BU753" s="74" t="s">
        <v>10141</v>
      </c>
      <c r="BV753" s="74" t="s">
        <v>4116</v>
      </c>
      <c r="BW753" s="74" t="s">
        <v>10146</v>
      </c>
      <c r="BX753" s="74" t="s">
        <v>4101</v>
      </c>
      <c r="BY753" s="334" t="s">
        <v>10214</v>
      </c>
      <c r="BZ753" s="503" t="s">
        <v>10215</v>
      </c>
      <c r="CA753" s="337" t="s">
        <v>10216</v>
      </c>
      <c r="CB753" s="503" t="s">
        <v>10217</v>
      </c>
      <c r="CC753" s="86" t="str">
        <f t="shared" si="252"/>
        <v>MR709 HD Bead Grip, 18x9, +12mm Offset, 8x6.5, 121.3mm Centerbore, Matte Black</v>
      </c>
      <c r="CD753" s="74" t="s">
        <v>3719</v>
      </c>
      <c r="CE753" s="74" t="s">
        <v>3720</v>
      </c>
      <c r="CF753" s="74" t="str">
        <f t="shared" si="253"/>
        <v>TRAIL (7XX)</v>
      </c>
    </row>
    <row r="754" spans="1:84" s="36" customFormat="1" ht="15" customHeight="1">
      <c r="A754" s="22">
        <f t="shared" si="256"/>
        <v>752</v>
      </c>
      <c r="B754" s="13" t="s">
        <v>84</v>
      </c>
      <c r="C754" s="426" t="s">
        <v>1247</v>
      </c>
      <c r="D754" s="75" t="s">
        <v>8515</v>
      </c>
      <c r="E754" s="84" t="str">
        <f>CONCATENATE(LEFT(D754,5),VLOOKUP(CONCATENATE(O754,"x",P754),'WHEEL PART NUMBER GUIDE'!$B$9:$C$51,2,FALSE),VLOOKUP(CONCATENATE(Q754, W754), 'WHEEL PART NUMBER GUIDE'!$Q$6:$R$98, 2, FALSE),VLOOKUP(Z754,'WHEEL PART NUMBER GUIDE'!$J$8:$K$54,2, FALSE),IF(V754="N/A",IF(ABS(T754)&lt;10,"0"&amp;ABS(T754),ABS(T754)),CONCATENATE(LEFT(V754,1),RIGHT(V754,1))), G754, H754)</f>
        <v>MR70989080312H</v>
      </c>
      <c r="F754" s="84" t="str">
        <f t="shared" si="254"/>
        <v>MR70989080312H</v>
      </c>
      <c r="G754" s="83" t="s">
        <v>2100</v>
      </c>
      <c r="H754" s="83"/>
      <c r="I754" s="72" t="s">
        <v>8468</v>
      </c>
      <c r="J754" s="102">
        <v>45297</v>
      </c>
      <c r="K754" s="78" t="s">
        <v>1230</v>
      </c>
      <c r="L754" s="515">
        <v>459</v>
      </c>
      <c r="M754" s="601">
        <f t="shared" si="260"/>
        <v>459</v>
      </c>
      <c r="N754" s="630"/>
      <c r="O754" s="75">
        <v>18</v>
      </c>
      <c r="P754" s="8">
        <v>9</v>
      </c>
      <c r="Q754" s="408" t="str">
        <f t="shared" si="257"/>
        <v>8x6.5</v>
      </c>
      <c r="R754" s="75">
        <v>8</v>
      </c>
      <c r="S754" s="75">
        <v>6.5</v>
      </c>
      <c r="T754" s="75">
        <v>12</v>
      </c>
      <c r="U754" s="77">
        <v>5.5</v>
      </c>
      <c r="V754" s="427" t="s">
        <v>85</v>
      </c>
      <c r="W754" s="68">
        <v>121.3</v>
      </c>
      <c r="X754" s="519">
        <v>42.55</v>
      </c>
      <c r="Y754" s="47">
        <v>4500</v>
      </c>
      <c r="Z754" s="43" t="s">
        <v>5147</v>
      </c>
      <c r="AA754" s="72" t="s">
        <v>173</v>
      </c>
      <c r="AB754" s="47" t="str">
        <f t="shared" si="255"/>
        <v>18x9, 8x6.5, 12 OS, 4500 lbs</v>
      </c>
      <c r="AC754" s="74" t="s">
        <v>8646</v>
      </c>
      <c r="AD754" s="46" t="str">
        <f>IF(AC754="N/A","None",VLOOKUP(AC754,ACCESSORIES!F:N,9,FALSE))</f>
        <v>Snap In</v>
      </c>
      <c r="AE754" s="82">
        <f>_xlfn.IFNA(VLOOKUP(AC754,ACCESSORIES!F:J,5,FALSE),"N/A")</f>
        <v>33</v>
      </c>
      <c r="AF754" s="14" t="s">
        <v>85</v>
      </c>
      <c r="AG754" s="9" t="str">
        <f>_xlfn.IFNA(VLOOKUP(AF754,ACCESSORIES!C:G,5,FALSE),"N/A")</f>
        <v>N/A</v>
      </c>
      <c r="AH754" s="14" t="s">
        <v>85</v>
      </c>
      <c r="AI754" s="14" t="s">
        <v>8439</v>
      </c>
      <c r="AJ754" s="9">
        <f>_xlfn.IFNA(VLOOKUP(AI754,ACCESSORIES!F:J,5,FALSE),"N/A")</f>
        <v>2</v>
      </c>
      <c r="AK754" s="14" t="s">
        <v>85</v>
      </c>
      <c r="AL754" s="14" t="s">
        <v>85</v>
      </c>
      <c r="AM754" s="38" t="str">
        <f>_xlfn.IFNA(VLOOKUP(AL754,ACCESSORIES!F:J,5,FALSE),"N/A")</f>
        <v>N/A</v>
      </c>
      <c r="AN754" s="14" t="s">
        <v>85</v>
      </c>
      <c r="AO754" s="75">
        <v>16.2</v>
      </c>
      <c r="AP754" s="75">
        <v>60</v>
      </c>
      <c r="AQ754" s="75">
        <v>200</v>
      </c>
      <c r="AR754" s="34">
        <v>0</v>
      </c>
      <c r="AS754" s="34">
        <v>0</v>
      </c>
      <c r="AT754" s="25">
        <v>30.2</v>
      </c>
      <c r="AU754" s="34">
        <v>48.7</v>
      </c>
      <c r="AV754" s="25">
        <v>216.9</v>
      </c>
      <c r="AW754" s="67">
        <v>220.8</v>
      </c>
      <c r="AX754" s="77">
        <v>121.3</v>
      </c>
      <c r="AY754" s="49">
        <v>87</v>
      </c>
      <c r="AZ754" s="49">
        <v>87</v>
      </c>
      <c r="BA754" s="49">
        <v>22</v>
      </c>
      <c r="BB754" s="48">
        <f t="shared" si="259"/>
        <v>0.87</v>
      </c>
      <c r="BC754" s="13" t="s">
        <v>85</v>
      </c>
      <c r="BD754" s="412" t="str">
        <f>_xlfn.IFNA(VLOOKUP(BC754,ACCESSORIES!F:J,5,FALSE),"N/A")</f>
        <v>N/A</v>
      </c>
      <c r="BE754" s="13" t="s">
        <v>85</v>
      </c>
      <c r="BF754" s="412" t="str">
        <f>_xlfn.IFNA(VLOOKUP(BE754,ACCESSORIES!F:J,5,FALSE),"N/A")</f>
        <v>N/A</v>
      </c>
      <c r="BG754" s="70">
        <v>48</v>
      </c>
      <c r="BH754" s="50">
        <v>21.141732283464599</v>
      </c>
      <c r="BI754" s="50">
        <v>21.141732283464599</v>
      </c>
      <c r="BJ754" s="50">
        <v>11.929133858267701</v>
      </c>
      <c r="BK754" s="357">
        <f t="shared" si="258"/>
        <v>8.7375807000000152E-2</v>
      </c>
      <c r="BL754" s="14">
        <v>36</v>
      </c>
      <c r="BM754" s="107" t="s">
        <v>3771</v>
      </c>
      <c r="BN754" s="46" t="s">
        <v>3891</v>
      </c>
      <c r="BO754" s="74" t="s">
        <v>4730</v>
      </c>
      <c r="BP754" s="74" t="s">
        <v>10143</v>
      </c>
      <c r="BQ754" s="74" t="s">
        <v>3907</v>
      </c>
      <c r="BR754" s="74" t="s">
        <v>4615</v>
      </c>
      <c r="BS754" s="74" t="s">
        <v>10144</v>
      </c>
      <c r="BT754" s="74" t="s">
        <v>10145</v>
      </c>
      <c r="BU754" s="74" t="s">
        <v>10141</v>
      </c>
      <c r="BV754" s="74" t="s">
        <v>4116</v>
      </c>
      <c r="BW754" s="74" t="s">
        <v>10146</v>
      </c>
      <c r="BX754" s="74" t="s">
        <v>4101</v>
      </c>
      <c r="BY754" s="334" t="s">
        <v>10207</v>
      </c>
      <c r="BZ754" s="503" t="s">
        <v>10208</v>
      </c>
      <c r="CA754" s="337" t="s">
        <v>10209</v>
      </c>
      <c r="CB754" s="503" t="s">
        <v>10210</v>
      </c>
      <c r="CC754" s="86" t="str">
        <f t="shared" si="252"/>
        <v>MR709 HD Bead Grip, 18x9, +12mm Offset, 8x6.5, 121.3mm Centerbore, Machined - Clear Coat</v>
      </c>
      <c r="CD754" s="74" t="s">
        <v>3719</v>
      </c>
      <c r="CE754" s="74" t="s">
        <v>3720</v>
      </c>
      <c r="CF754" s="74" t="str">
        <f t="shared" si="253"/>
        <v>TRAIL (7XX)</v>
      </c>
    </row>
    <row r="755" spans="1:84" s="36" customFormat="1" ht="15" customHeight="1">
      <c r="A755" s="22">
        <f t="shared" si="256"/>
        <v>753</v>
      </c>
      <c r="B755" s="13" t="s">
        <v>84</v>
      </c>
      <c r="C755" s="426" t="s">
        <v>1247</v>
      </c>
      <c r="D755" s="75" t="s">
        <v>8515</v>
      </c>
      <c r="E755" s="84" t="str">
        <f>CONCATENATE(LEFT(D755,5),VLOOKUP(CONCATENATE(O755,"x",P755),'WHEEL PART NUMBER GUIDE'!$B$9:$C$51,2,FALSE),VLOOKUP(CONCATENATE(Q755, W755), 'WHEEL PART NUMBER GUIDE'!$Q$6:$R$98, 2, FALSE),VLOOKUP(Z755,'WHEEL PART NUMBER GUIDE'!$J$8:$K$54,2, FALSE),IF(V755="N/A",IF(ABS(T755)&lt;10,"0"&amp;ABS(T755),ABS(T755)),CONCATENATE(LEFT(V755,1),RIGHT(V755,1))), G755, H755)</f>
        <v>MR70989087512H</v>
      </c>
      <c r="F755" s="84" t="str">
        <f t="shared" si="254"/>
        <v>MR70989087512H</v>
      </c>
      <c r="G755" s="83" t="s">
        <v>2100</v>
      </c>
      <c r="H755" s="83"/>
      <c r="I755" s="72" t="s">
        <v>8469</v>
      </c>
      <c r="J755" s="102">
        <v>45297</v>
      </c>
      <c r="K755" s="78" t="s">
        <v>1230</v>
      </c>
      <c r="L755" s="515">
        <v>459</v>
      </c>
      <c r="M755" s="601">
        <f t="shared" si="260"/>
        <v>459</v>
      </c>
      <c r="N755" s="630"/>
      <c r="O755" s="75">
        <v>18</v>
      </c>
      <c r="P755" s="8">
        <v>9</v>
      </c>
      <c r="Q755" s="408" t="str">
        <f t="shared" si="257"/>
        <v>8x170</v>
      </c>
      <c r="R755" s="75">
        <v>8</v>
      </c>
      <c r="S755" s="75">
        <v>170</v>
      </c>
      <c r="T755" s="75">
        <v>12</v>
      </c>
      <c r="U755" s="77">
        <v>5.5</v>
      </c>
      <c r="V755" s="427" t="s">
        <v>85</v>
      </c>
      <c r="W755" s="68">
        <v>125</v>
      </c>
      <c r="X755" s="519">
        <v>42.33</v>
      </c>
      <c r="Y755" s="47">
        <v>4500</v>
      </c>
      <c r="Z755" s="43" t="s">
        <v>2165</v>
      </c>
      <c r="AA755" s="72" t="s">
        <v>2845</v>
      </c>
      <c r="AB755" s="47" t="str">
        <f t="shared" si="255"/>
        <v>18x9, 8x170, 12 OS, 4500 lbs</v>
      </c>
      <c r="AC755" s="74" t="s">
        <v>8643</v>
      </c>
      <c r="AD755" s="46" t="str">
        <f>IF(AC755="N/A","None",VLOOKUP(AC755,ACCESSORIES!F:N,9,FALSE))</f>
        <v>Snap In</v>
      </c>
      <c r="AE755" s="82">
        <f>_xlfn.IFNA(VLOOKUP(AC755,ACCESSORIES!F:J,5,FALSE),"N/A")</f>
        <v>33</v>
      </c>
      <c r="AF755" s="14" t="s">
        <v>85</v>
      </c>
      <c r="AG755" s="9" t="str">
        <f>_xlfn.IFNA(VLOOKUP(AF755,ACCESSORIES!C:G,5,FALSE),"N/A")</f>
        <v>N/A</v>
      </c>
      <c r="AH755" s="14" t="s">
        <v>85</v>
      </c>
      <c r="AI755" s="14" t="s">
        <v>8438</v>
      </c>
      <c r="AJ755" s="9">
        <f>_xlfn.IFNA(VLOOKUP(AI755,ACCESSORIES!F:J,5,FALSE),"N/A")</f>
        <v>2</v>
      </c>
      <c r="AK755" s="14" t="s">
        <v>85</v>
      </c>
      <c r="AL755" s="14" t="s">
        <v>85</v>
      </c>
      <c r="AM755" s="38" t="str">
        <f>_xlfn.IFNA(VLOOKUP(AL755,ACCESSORIES!F:J,5,FALSE),"N/A")</f>
        <v>N/A</v>
      </c>
      <c r="AN755" s="14" t="s">
        <v>85</v>
      </c>
      <c r="AO755" s="75">
        <v>16.2</v>
      </c>
      <c r="AP755" s="75">
        <v>60</v>
      </c>
      <c r="AQ755" s="75">
        <v>200</v>
      </c>
      <c r="AR755" s="34">
        <v>0</v>
      </c>
      <c r="AS755" s="34">
        <v>0</v>
      </c>
      <c r="AT755" s="25">
        <v>30.2</v>
      </c>
      <c r="AU755" s="34">
        <v>48.7</v>
      </c>
      <c r="AV755" s="25">
        <v>216.9</v>
      </c>
      <c r="AW755" s="67">
        <v>220.8</v>
      </c>
      <c r="AX755" s="77">
        <v>125</v>
      </c>
      <c r="AY755" s="49">
        <v>102</v>
      </c>
      <c r="AZ755" s="49">
        <v>102</v>
      </c>
      <c r="BA755" s="49">
        <v>22</v>
      </c>
      <c r="BB755" s="48">
        <f t="shared" si="259"/>
        <v>0.87</v>
      </c>
      <c r="BC755" s="13" t="s">
        <v>85</v>
      </c>
      <c r="BD755" s="412" t="str">
        <f>_xlfn.IFNA(VLOOKUP(BC755,ACCESSORIES!F:J,5,FALSE),"N/A")</f>
        <v>N/A</v>
      </c>
      <c r="BE755" s="13" t="s">
        <v>85</v>
      </c>
      <c r="BF755" s="412" t="str">
        <f>_xlfn.IFNA(VLOOKUP(BE755,ACCESSORIES!F:J,5,FALSE),"N/A")</f>
        <v>N/A</v>
      </c>
      <c r="BG755" s="70">
        <v>47</v>
      </c>
      <c r="BH755" s="50">
        <v>21.141732283464599</v>
      </c>
      <c r="BI755" s="50">
        <v>21.141732283464599</v>
      </c>
      <c r="BJ755" s="50">
        <v>11.929133858267701</v>
      </c>
      <c r="BK755" s="357">
        <f t="shared" si="258"/>
        <v>8.7375807000000152E-2</v>
      </c>
      <c r="BL755" s="14">
        <v>36</v>
      </c>
      <c r="BM755" s="107" t="s">
        <v>3771</v>
      </c>
      <c r="BN755" s="46" t="s">
        <v>3891</v>
      </c>
      <c r="BO755" s="74" t="s">
        <v>4730</v>
      </c>
      <c r="BP755" s="74" t="s">
        <v>10143</v>
      </c>
      <c r="BQ755" s="74" t="s">
        <v>3907</v>
      </c>
      <c r="BR755" s="74" t="s">
        <v>4615</v>
      </c>
      <c r="BS755" s="74" t="s">
        <v>10144</v>
      </c>
      <c r="BT755" s="74" t="s">
        <v>10145</v>
      </c>
      <c r="BU755" s="74" t="s">
        <v>10141</v>
      </c>
      <c r="BV755" s="74" t="s">
        <v>4116</v>
      </c>
      <c r="BW755" s="74" t="s">
        <v>10146</v>
      </c>
      <c r="BX755" s="74" t="s">
        <v>4101</v>
      </c>
      <c r="BY755" s="334" t="s">
        <v>10214</v>
      </c>
      <c r="BZ755" s="503" t="s">
        <v>10215</v>
      </c>
      <c r="CA755" s="337" t="s">
        <v>10216</v>
      </c>
      <c r="CB755" s="503" t="s">
        <v>10217</v>
      </c>
      <c r="CC755" s="86" t="str">
        <f t="shared" si="252"/>
        <v>MR709 HD Bead Grip, 18x9, +12mm Offset, 8x170, 125mm Centerbore, Matte Black</v>
      </c>
      <c r="CD755" s="74" t="s">
        <v>3719</v>
      </c>
      <c r="CE755" s="74" t="s">
        <v>3720</v>
      </c>
      <c r="CF755" s="74" t="str">
        <f t="shared" si="253"/>
        <v>TRAIL (7XX)</v>
      </c>
    </row>
    <row r="756" spans="1:84" s="36" customFormat="1" ht="15" customHeight="1">
      <c r="A756" s="22">
        <f t="shared" si="256"/>
        <v>754</v>
      </c>
      <c r="B756" s="13" t="s">
        <v>84</v>
      </c>
      <c r="C756" s="426" t="s">
        <v>1247</v>
      </c>
      <c r="D756" s="75" t="s">
        <v>8515</v>
      </c>
      <c r="E756" s="84" t="str">
        <f>CONCATENATE(LEFT(D756,5),VLOOKUP(CONCATENATE(O756,"x",P756),'WHEEL PART NUMBER GUIDE'!$B$9:$C$51,2,FALSE),VLOOKUP(CONCATENATE(Q756, W756), 'WHEEL PART NUMBER GUIDE'!$Q$6:$R$98, 2, FALSE),VLOOKUP(Z756,'WHEEL PART NUMBER GUIDE'!$J$8:$K$54,2, FALSE),IF(V756="N/A",IF(ABS(T756)&lt;10,"0"&amp;ABS(T756),ABS(T756)),CONCATENATE(LEFT(V756,1),RIGHT(V756,1))), G756, H756)</f>
        <v>MR70989087312H</v>
      </c>
      <c r="F756" s="84" t="str">
        <f t="shared" si="254"/>
        <v>MR70989087312H</v>
      </c>
      <c r="G756" s="83" t="s">
        <v>2100</v>
      </c>
      <c r="H756" s="83"/>
      <c r="I756" s="72" t="s">
        <v>8470</v>
      </c>
      <c r="J756" s="102">
        <v>45297</v>
      </c>
      <c r="K756" s="78" t="s">
        <v>1230</v>
      </c>
      <c r="L756" s="515">
        <v>459</v>
      </c>
      <c r="M756" s="601">
        <f t="shared" si="260"/>
        <v>459</v>
      </c>
      <c r="N756" s="630"/>
      <c r="O756" s="75">
        <v>18</v>
      </c>
      <c r="P756" s="8">
        <v>9</v>
      </c>
      <c r="Q756" s="408" t="str">
        <f t="shared" si="257"/>
        <v>8x170</v>
      </c>
      <c r="R756" s="75">
        <v>8</v>
      </c>
      <c r="S756" s="75">
        <v>170</v>
      </c>
      <c r="T756" s="75">
        <v>12</v>
      </c>
      <c r="U756" s="77">
        <v>5.5</v>
      </c>
      <c r="V756" s="427" t="s">
        <v>85</v>
      </c>
      <c r="W756" s="68">
        <v>125</v>
      </c>
      <c r="X756" s="519">
        <v>42.33</v>
      </c>
      <c r="Y756" s="47">
        <v>4500</v>
      </c>
      <c r="Z756" s="43" t="s">
        <v>5147</v>
      </c>
      <c r="AA756" s="72" t="s">
        <v>173</v>
      </c>
      <c r="AB756" s="47" t="str">
        <f t="shared" si="255"/>
        <v>18x9, 8x170, 12 OS, 4500 lbs</v>
      </c>
      <c r="AC756" s="74" t="s">
        <v>8644</v>
      </c>
      <c r="AD756" s="46" t="str">
        <f>IF(AC756="N/A","None",VLOOKUP(AC756,ACCESSORIES!F:N,9,FALSE))</f>
        <v>Snap In</v>
      </c>
      <c r="AE756" s="82">
        <f>_xlfn.IFNA(VLOOKUP(AC756,ACCESSORIES!F:J,5,FALSE),"N/A")</f>
        <v>33</v>
      </c>
      <c r="AF756" s="14" t="s">
        <v>85</v>
      </c>
      <c r="AG756" s="9" t="str">
        <f>_xlfn.IFNA(VLOOKUP(AF756,ACCESSORIES!C:G,5,FALSE),"N/A")</f>
        <v>N/A</v>
      </c>
      <c r="AH756" s="14" t="s">
        <v>85</v>
      </c>
      <c r="AI756" s="14" t="s">
        <v>8439</v>
      </c>
      <c r="AJ756" s="9">
        <f>_xlfn.IFNA(VLOOKUP(AI756,ACCESSORIES!F:J,5,FALSE),"N/A")</f>
        <v>2</v>
      </c>
      <c r="AK756" s="14" t="s">
        <v>85</v>
      </c>
      <c r="AL756" s="14" t="s">
        <v>85</v>
      </c>
      <c r="AM756" s="38" t="str">
        <f>_xlfn.IFNA(VLOOKUP(AL756,ACCESSORIES!F:J,5,FALSE),"N/A")</f>
        <v>N/A</v>
      </c>
      <c r="AN756" s="14" t="s">
        <v>85</v>
      </c>
      <c r="AO756" s="75">
        <v>16.2</v>
      </c>
      <c r="AP756" s="75">
        <v>60</v>
      </c>
      <c r="AQ756" s="75">
        <v>200</v>
      </c>
      <c r="AR756" s="34">
        <v>0</v>
      </c>
      <c r="AS756" s="34">
        <v>0</v>
      </c>
      <c r="AT756" s="25">
        <v>30.2</v>
      </c>
      <c r="AU756" s="34">
        <v>48.7</v>
      </c>
      <c r="AV756" s="25">
        <v>216.9</v>
      </c>
      <c r="AW756" s="67">
        <v>220.8</v>
      </c>
      <c r="AX756" s="77">
        <v>125</v>
      </c>
      <c r="AY756" s="49">
        <v>102</v>
      </c>
      <c r="AZ756" s="49">
        <v>102</v>
      </c>
      <c r="BA756" s="49">
        <v>22</v>
      </c>
      <c r="BB756" s="48">
        <f t="shared" si="259"/>
        <v>0.87</v>
      </c>
      <c r="BC756" s="13" t="s">
        <v>85</v>
      </c>
      <c r="BD756" s="412" t="str">
        <f>_xlfn.IFNA(VLOOKUP(BC756,ACCESSORIES!F:J,5,FALSE),"N/A")</f>
        <v>N/A</v>
      </c>
      <c r="BE756" s="13" t="s">
        <v>85</v>
      </c>
      <c r="BF756" s="412" t="str">
        <f>_xlfn.IFNA(VLOOKUP(BE756,ACCESSORIES!F:J,5,FALSE),"N/A")</f>
        <v>N/A</v>
      </c>
      <c r="BG756" s="70">
        <v>47</v>
      </c>
      <c r="BH756" s="50">
        <v>21.141732283464599</v>
      </c>
      <c r="BI756" s="50">
        <v>21.141732283464599</v>
      </c>
      <c r="BJ756" s="50">
        <v>11.929133858267701</v>
      </c>
      <c r="BK756" s="357">
        <f t="shared" si="258"/>
        <v>8.7375807000000152E-2</v>
      </c>
      <c r="BL756" s="14">
        <v>36</v>
      </c>
      <c r="BM756" s="107" t="s">
        <v>3771</v>
      </c>
      <c r="BN756" s="46" t="s">
        <v>3891</v>
      </c>
      <c r="BO756" s="74" t="s">
        <v>4730</v>
      </c>
      <c r="BP756" s="74" t="s">
        <v>10143</v>
      </c>
      <c r="BQ756" s="74" t="s">
        <v>3907</v>
      </c>
      <c r="BR756" s="74" t="s">
        <v>4615</v>
      </c>
      <c r="BS756" s="74" t="s">
        <v>10144</v>
      </c>
      <c r="BT756" s="74" t="s">
        <v>10145</v>
      </c>
      <c r="BU756" s="74" t="s">
        <v>10141</v>
      </c>
      <c r="BV756" s="74" t="s">
        <v>4116</v>
      </c>
      <c r="BW756" s="74" t="s">
        <v>10146</v>
      </c>
      <c r="BX756" s="74" t="s">
        <v>4101</v>
      </c>
      <c r="BY756" s="334" t="s">
        <v>10207</v>
      </c>
      <c r="BZ756" s="503" t="s">
        <v>10208</v>
      </c>
      <c r="CA756" s="337" t="s">
        <v>10209</v>
      </c>
      <c r="CB756" s="503" t="s">
        <v>10210</v>
      </c>
      <c r="CC756" s="86" t="str">
        <f t="shared" si="252"/>
        <v>MR709 HD Bead Grip, 18x9, +12mm Offset, 8x170, 125mm Centerbore, Machined - Clear Coat</v>
      </c>
      <c r="CD756" s="74" t="s">
        <v>3719</v>
      </c>
      <c r="CE756" s="74" t="s">
        <v>3720</v>
      </c>
      <c r="CF756" s="74" t="str">
        <f t="shared" si="253"/>
        <v>TRAIL (7XX)</v>
      </c>
    </row>
    <row r="757" spans="1:84" s="36" customFormat="1" ht="15" customHeight="1">
      <c r="A757" s="22">
        <f t="shared" si="256"/>
        <v>755</v>
      </c>
      <c r="B757" s="13" t="s">
        <v>84</v>
      </c>
      <c r="C757" s="426" t="s">
        <v>1247</v>
      </c>
      <c r="D757" s="75" t="s">
        <v>8515</v>
      </c>
      <c r="E757" s="84" t="str">
        <f>CONCATENATE(LEFT(D757,5),VLOOKUP(CONCATENATE(O757,"x",P757),'WHEEL PART NUMBER GUIDE'!$B$9:$C$51,2,FALSE),VLOOKUP(CONCATENATE(Q757, W757), 'WHEEL PART NUMBER GUIDE'!$Q$6:$R$98, 2, FALSE),VLOOKUP(Z757,'WHEEL PART NUMBER GUIDE'!$J$8:$K$54,2, FALSE),IF(V757="N/A",IF(ABS(T757)&lt;10,"0"&amp;ABS(T757),ABS(T757)),CONCATENATE(LEFT(V757,1),RIGHT(V757,1))), G757, H757)</f>
        <v>MR70989088512H</v>
      </c>
      <c r="F757" s="84" t="str">
        <f t="shared" si="254"/>
        <v>MR70989088512H</v>
      </c>
      <c r="G757" s="83" t="s">
        <v>2100</v>
      </c>
      <c r="H757" s="83"/>
      <c r="I757" s="72" t="s">
        <v>8471</v>
      </c>
      <c r="J757" s="102">
        <v>45297</v>
      </c>
      <c r="K757" s="78" t="s">
        <v>1230</v>
      </c>
      <c r="L757" s="515">
        <v>459</v>
      </c>
      <c r="M757" s="601">
        <f t="shared" si="260"/>
        <v>459</v>
      </c>
      <c r="N757" s="630"/>
      <c r="O757" s="75">
        <v>18</v>
      </c>
      <c r="P757" s="8">
        <v>9</v>
      </c>
      <c r="Q757" s="408" t="str">
        <f t="shared" si="257"/>
        <v>8x180</v>
      </c>
      <c r="R757" s="75">
        <v>8</v>
      </c>
      <c r="S757" s="75">
        <v>180</v>
      </c>
      <c r="T757" s="75">
        <v>12</v>
      </c>
      <c r="U757" s="77">
        <v>5.5</v>
      </c>
      <c r="V757" s="427" t="s">
        <v>85</v>
      </c>
      <c r="W757" s="68">
        <v>124.1</v>
      </c>
      <c r="X757" s="519">
        <v>42.55</v>
      </c>
      <c r="Y757" s="47">
        <v>4500</v>
      </c>
      <c r="Z757" s="43" t="s">
        <v>2165</v>
      </c>
      <c r="AA757" s="72" t="s">
        <v>2845</v>
      </c>
      <c r="AB757" s="47" t="str">
        <f t="shared" si="255"/>
        <v>18x9, 8x180, 12 OS, 4500 lbs</v>
      </c>
      <c r="AC757" s="74" t="s">
        <v>8645</v>
      </c>
      <c r="AD757" s="46" t="str">
        <f>IF(AC757="N/A","None",VLOOKUP(AC757,ACCESSORIES!F:N,9,FALSE))</f>
        <v>Snap In</v>
      </c>
      <c r="AE757" s="82">
        <f>_xlfn.IFNA(VLOOKUP(AC757,ACCESSORIES!F:J,5,FALSE),"N/A")</f>
        <v>33</v>
      </c>
      <c r="AF757" s="14" t="s">
        <v>85</v>
      </c>
      <c r="AG757" s="9" t="str">
        <f>_xlfn.IFNA(VLOOKUP(AF757,ACCESSORIES!C:G,5,FALSE),"N/A")</f>
        <v>N/A</v>
      </c>
      <c r="AH757" s="14" t="s">
        <v>85</v>
      </c>
      <c r="AI757" s="14" t="s">
        <v>8438</v>
      </c>
      <c r="AJ757" s="9">
        <f>_xlfn.IFNA(VLOOKUP(AI757,ACCESSORIES!F:J,5,FALSE),"N/A")</f>
        <v>2</v>
      </c>
      <c r="AK757" s="14" t="s">
        <v>85</v>
      </c>
      <c r="AL757" s="14" t="s">
        <v>85</v>
      </c>
      <c r="AM757" s="38" t="str">
        <f>_xlfn.IFNA(VLOOKUP(AL757,ACCESSORIES!F:J,5,FALSE),"N/A")</f>
        <v>N/A</v>
      </c>
      <c r="AN757" s="14" t="s">
        <v>85</v>
      </c>
      <c r="AO757" s="75">
        <v>16.2</v>
      </c>
      <c r="AP757" s="75">
        <v>60</v>
      </c>
      <c r="AQ757" s="75">
        <v>210</v>
      </c>
      <c r="AR757" s="34">
        <v>0</v>
      </c>
      <c r="AS757" s="34">
        <v>0</v>
      </c>
      <c r="AT757" s="25">
        <v>29.1</v>
      </c>
      <c r="AU757" s="34">
        <v>48.7</v>
      </c>
      <c r="AV757" s="25">
        <v>216.9</v>
      </c>
      <c r="AW757" s="67">
        <v>220.8</v>
      </c>
      <c r="AX757" s="77">
        <v>124.1</v>
      </c>
      <c r="AY757" s="49">
        <v>87</v>
      </c>
      <c r="AZ757" s="49">
        <v>87</v>
      </c>
      <c r="BA757" s="49">
        <v>22</v>
      </c>
      <c r="BB757" s="48">
        <f t="shared" si="259"/>
        <v>0.87</v>
      </c>
      <c r="BC757" s="13" t="s">
        <v>85</v>
      </c>
      <c r="BD757" s="412" t="str">
        <f>_xlfn.IFNA(VLOOKUP(BC757,ACCESSORIES!F:J,5,FALSE),"N/A")</f>
        <v>N/A</v>
      </c>
      <c r="BE757" s="13" t="s">
        <v>85</v>
      </c>
      <c r="BF757" s="412" t="str">
        <f>_xlfn.IFNA(VLOOKUP(BE757,ACCESSORIES!F:J,5,FALSE),"N/A")</f>
        <v>N/A</v>
      </c>
      <c r="BG757" s="70">
        <v>48</v>
      </c>
      <c r="BH757" s="50">
        <v>21.141732283464599</v>
      </c>
      <c r="BI757" s="50">
        <v>21.141732283464599</v>
      </c>
      <c r="BJ757" s="50">
        <v>11.929133858267701</v>
      </c>
      <c r="BK757" s="357">
        <f t="shared" si="258"/>
        <v>8.7375807000000152E-2</v>
      </c>
      <c r="BL757" s="14">
        <v>36</v>
      </c>
      <c r="BM757" s="107" t="s">
        <v>3771</v>
      </c>
      <c r="BN757" s="46" t="s">
        <v>3891</v>
      </c>
      <c r="BO757" s="74" t="s">
        <v>4730</v>
      </c>
      <c r="BP757" s="74" t="s">
        <v>10143</v>
      </c>
      <c r="BQ757" s="74" t="s">
        <v>3907</v>
      </c>
      <c r="BR757" s="74" t="s">
        <v>4615</v>
      </c>
      <c r="BS757" s="74" t="s">
        <v>10144</v>
      </c>
      <c r="BT757" s="74" t="s">
        <v>10145</v>
      </c>
      <c r="BU757" s="74" t="s">
        <v>10141</v>
      </c>
      <c r="BV757" s="74" t="s">
        <v>4116</v>
      </c>
      <c r="BW757" s="74" t="s">
        <v>10146</v>
      </c>
      <c r="BX757" s="74" t="s">
        <v>4101</v>
      </c>
      <c r="BY757" s="334" t="s">
        <v>10214</v>
      </c>
      <c r="BZ757" s="503" t="s">
        <v>10215</v>
      </c>
      <c r="CA757" s="337" t="s">
        <v>10216</v>
      </c>
      <c r="CB757" s="503" t="s">
        <v>10217</v>
      </c>
      <c r="CC757" s="86" t="str">
        <f t="shared" si="252"/>
        <v>MR709 HD Bead Grip, 18x9, +12mm Offset, 8x180, 124.1mm Centerbore, Matte Black</v>
      </c>
      <c r="CD757" s="74" t="s">
        <v>3719</v>
      </c>
      <c r="CE757" s="74" t="s">
        <v>3720</v>
      </c>
      <c r="CF757" s="74" t="str">
        <f t="shared" si="253"/>
        <v>TRAIL (7XX)</v>
      </c>
    </row>
    <row r="758" spans="1:84" s="36" customFormat="1" ht="15" customHeight="1">
      <c r="A758" s="22">
        <f t="shared" si="256"/>
        <v>756</v>
      </c>
      <c r="B758" s="13" t="s">
        <v>84</v>
      </c>
      <c r="C758" s="426" t="s">
        <v>1247</v>
      </c>
      <c r="D758" s="75" t="s">
        <v>8515</v>
      </c>
      <c r="E758" s="84" t="str">
        <f>CONCATENATE(LEFT(D758,5),VLOOKUP(CONCATENATE(O758,"x",P758),'WHEEL PART NUMBER GUIDE'!$B$9:$C$51,2,FALSE),VLOOKUP(CONCATENATE(Q758, W758), 'WHEEL PART NUMBER GUIDE'!$Q$6:$R$98, 2, FALSE),VLOOKUP(Z758,'WHEEL PART NUMBER GUIDE'!$J$8:$K$54,2, FALSE),IF(V758="N/A",IF(ABS(T758)&lt;10,"0"&amp;ABS(T758),ABS(T758)),CONCATENATE(LEFT(V758,1),RIGHT(V758,1))), G758, H758)</f>
        <v>MR70989088312H</v>
      </c>
      <c r="F758" s="84" t="str">
        <f t="shared" si="254"/>
        <v>MR70989088312H</v>
      </c>
      <c r="G758" s="83" t="s">
        <v>2100</v>
      </c>
      <c r="H758" s="83"/>
      <c r="I758" s="72" t="s">
        <v>8472</v>
      </c>
      <c r="J758" s="102">
        <v>45297</v>
      </c>
      <c r="K758" s="78" t="s">
        <v>1230</v>
      </c>
      <c r="L758" s="515">
        <v>459</v>
      </c>
      <c r="M758" s="601">
        <f t="shared" si="260"/>
        <v>459</v>
      </c>
      <c r="N758" s="630"/>
      <c r="O758" s="75">
        <v>18</v>
      </c>
      <c r="P758" s="8">
        <v>9</v>
      </c>
      <c r="Q758" s="408" t="str">
        <f t="shared" si="257"/>
        <v>8x180</v>
      </c>
      <c r="R758" s="75">
        <v>8</v>
      </c>
      <c r="S758" s="75">
        <v>180</v>
      </c>
      <c r="T758" s="75">
        <v>12</v>
      </c>
      <c r="U758" s="77">
        <v>5.5</v>
      </c>
      <c r="V758" s="427" t="s">
        <v>85</v>
      </c>
      <c r="W758" s="68">
        <v>124.1</v>
      </c>
      <c r="X758" s="519">
        <v>42.55</v>
      </c>
      <c r="Y758" s="47">
        <v>4500</v>
      </c>
      <c r="Z758" s="43" t="s">
        <v>5147</v>
      </c>
      <c r="AA758" s="72" t="s">
        <v>173</v>
      </c>
      <c r="AB758" s="47" t="str">
        <f t="shared" si="255"/>
        <v>18x9, 8x180, 12 OS, 4500 lbs</v>
      </c>
      <c r="AC758" s="74" t="s">
        <v>8646</v>
      </c>
      <c r="AD758" s="46" t="str">
        <f>IF(AC758="N/A","None",VLOOKUP(AC758,ACCESSORIES!F:N,9,FALSE))</f>
        <v>Snap In</v>
      </c>
      <c r="AE758" s="82">
        <f>_xlfn.IFNA(VLOOKUP(AC758,ACCESSORIES!F:J,5,FALSE),"N/A")</f>
        <v>33</v>
      </c>
      <c r="AF758" s="14" t="s">
        <v>85</v>
      </c>
      <c r="AG758" s="9" t="str">
        <f>_xlfn.IFNA(VLOOKUP(AF758,ACCESSORIES!C:G,5,FALSE),"N/A")</f>
        <v>N/A</v>
      </c>
      <c r="AH758" s="14" t="s">
        <v>85</v>
      </c>
      <c r="AI758" s="14" t="s">
        <v>8439</v>
      </c>
      <c r="AJ758" s="9">
        <f>_xlfn.IFNA(VLOOKUP(AI758,ACCESSORIES!F:J,5,FALSE),"N/A")</f>
        <v>2</v>
      </c>
      <c r="AK758" s="14" t="s">
        <v>85</v>
      </c>
      <c r="AL758" s="14" t="s">
        <v>85</v>
      </c>
      <c r="AM758" s="38" t="str">
        <f>_xlfn.IFNA(VLOOKUP(AL758,ACCESSORIES!F:J,5,FALSE),"N/A")</f>
        <v>N/A</v>
      </c>
      <c r="AN758" s="14" t="s">
        <v>85</v>
      </c>
      <c r="AO758" s="75">
        <v>16.2</v>
      </c>
      <c r="AP758" s="75">
        <v>60</v>
      </c>
      <c r="AQ758" s="75">
        <v>210</v>
      </c>
      <c r="AR758" s="34">
        <v>0</v>
      </c>
      <c r="AS758" s="34">
        <v>0</v>
      </c>
      <c r="AT758" s="25">
        <v>29.1</v>
      </c>
      <c r="AU758" s="34">
        <v>48.7</v>
      </c>
      <c r="AV758" s="25">
        <v>216.9</v>
      </c>
      <c r="AW758" s="67">
        <v>220.8</v>
      </c>
      <c r="AX758" s="77">
        <v>124.1</v>
      </c>
      <c r="AY758" s="49">
        <v>87</v>
      </c>
      <c r="AZ758" s="49">
        <v>87</v>
      </c>
      <c r="BA758" s="49">
        <v>22</v>
      </c>
      <c r="BB758" s="48">
        <f t="shared" si="259"/>
        <v>0.87</v>
      </c>
      <c r="BC758" s="13" t="s">
        <v>85</v>
      </c>
      <c r="BD758" s="412" t="str">
        <f>_xlfn.IFNA(VLOOKUP(BC758,ACCESSORIES!F:J,5,FALSE),"N/A")</f>
        <v>N/A</v>
      </c>
      <c r="BE758" s="13" t="s">
        <v>85</v>
      </c>
      <c r="BF758" s="412" t="str">
        <f>_xlfn.IFNA(VLOOKUP(BE758,ACCESSORIES!F:J,5,FALSE),"N/A")</f>
        <v>N/A</v>
      </c>
      <c r="BG758" s="70">
        <v>48</v>
      </c>
      <c r="BH758" s="50">
        <v>21.141732283464599</v>
      </c>
      <c r="BI758" s="50">
        <v>21.141732283464599</v>
      </c>
      <c r="BJ758" s="50">
        <v>11.929133858267701</v>
      </c>
      <c r="BK758" s="357">
        <f t="shared" si="258"/>
        <v>8.7375807000000152E-2</v>
      </c>
      <c r="BL758" s="14">
        <v>36</v>
      </c>
      <c r="BM758" s="107" t="s">
        <v>3771</v>
      </c>
      <c r="BN758" s="46" t="s">
        <v>3891</v>
      </c>
      <c r="BO758" s="74" t="s">
        <v>4730</v>
      </c>
      <c r="BP758" s="74" t="s">
        <v>10143</v>
      </c>
      <c r="BQ758" s="74" t="s">
        <v>3907</v>
      </c>
      <c r="BR758" s="74" t="s">
        <v>4615</v>
      </c>
      <c r="BS758" s="74" t="s">
        <v>10144</v>
      </c>
      <c r="BT758" s="74" t="s">
        <v>10145</v>
      </c>
      <c r="BU758" s="74" t="s">
        <v>10141</v>
      </c>
      <c r="BV758" s="74" t="s">
        <v>4116</v>
      </c>
      <c r="BW758" s="74" t="s">
        <v>10146</v>
      </c>
      <c r="BX758" s="74" t="s">
        <v>4101</v>
      </c>
      <c r="BY758" s="334" t="s">
        <v>10207</v>
      </c>
      <c r="BZ758" s="503" t="s">
        <v>10208</v>
      </c>
      <c r="CA758" s="337" t="s">
        <v>10209</v>
      </c>
      <c r="CB758" s="503" t="s">
        <v>10210</v>
      </c>
      <c r="CC758" s="86" t="str">
        <f t="shared" si="252"/>
        <v>MR709 HD Bead Grip, 18x9, +12mm Offset, 8x180, 124.1mm Centerbore, Machined - Clear Coat</v>
      </c>
      <c r="CD758" s="74" t="s">
        <v>3719</v>
      </c>
      <c r="CE758" s="74" t="s">
        <v>3720</v>
      </c>
      <c r="CF758" s="74" t="str">
        <f t="shared" si="253"/>
        <v>TRAIL (7XX)</v>
      </c>
    </row>
    <row r="759" spans="1:84" s="36" customFormat="1" ht="15" customHeight="1">
      <c r="A759" s="22">
        <f t="shared" si="256"/>
        <v>757</v>
      </c>
      <c r="B759" s="13" t="s">
        <v>84</v>
      </c>
      <c r="C759" s="426" t="s">
        <v>1247</v>
      </c>
      <c r="D759" s="75" t="s">
        <v>8515</v>
      </c>
      <c r="E759" s="84" t="str">
        <f>CONCATENATE(LEFT(D759,5),VLOOKUP(CONCATENATE(O759,"x",P759),'WHEEL PART NUMBER GUIDE'!$B$9:$C$51,2,FALSE),VLOOKUP(CONCATENATE(Q759, W759), 'WHEEL PART NUMBER GUIDE'!$Q$6:$R$98, 2, FALSE),VLOOKUP(Z759,'WHEEL PART NUMBER GUIDE'!$J$8:$K$54,2, FALSE),IF(V759="N/A",IF(ABS(T759)&lt;10,"0"&amp;ABS(T759),ABS(T759)),CONCATENATE(LEFT(V759,1),RIGHT(V759,1))), G759, H759)</f>
        <v>MR70929050512H</v>
      </c>
      <c r="F759" s="84" t="str">
        <f t="shared" si="254"/>
        <v>MR70929050512H</v>
      </c>
      <c r="G759" s="83" t="s">
        <v>2100</v>
      </c>
      <c r="H759" s="83"/>
      <c r="I759" s="72" t="s">
        <v>8473</v>
      </c>
      <c r="J759" s="102">
        <v>45297</v>
      </c>
      <c r="K759" s="78" t="s">
        <v>1230</v>
      </c>
      <c r="L759" s="515">
        <v>499</v>
      </c>
      <c r="M759" s="601">
        <f t="shared" si="260"/>
        <v>499</v>
      </c>
      <c r="N759" s="630"/>
      <c r="O759" s="75">
        <v>20</v>
      </c>
      <c r="P759" s="8">
        <v>9</v>
      </c>
      <c r="Q759" s="408" t="str">
        <f t="shared" si="257"/>
        <v>5x5</v>
      </c>
      <c r="R759" s="75">
        <v>5</v>
      </c>
      <c r="S759" s="75">
        <v>5</v>
      </c>
      <c r="T759" s="75">
        <v>12</v>
      </c>
      <c r="U759" s="77">
        <v>5.5</v>
      </c>
      <c r="V759" s="427" t="s">
        <v>85</v>
      </c>
      <c r="W759" s="68">
        <v>71.5</v>
      </c>
      <c r="X759" s="519">
        <v>46.96</v>
      </c>
      <c r="Y759" s="47">
        <v>3310</v>
      </c>
      <c r="Z759" s="43" t="s">
        <v>2165</v>
      </c>
      <c r="AA759" s="72" t="s">
        <v>2845</v>
      </c>
      <c r="AB759" s="47" t="str">
        <f t="shared" si="255"/>
        <v>20x9, 5x5, 12 OS, 3310 lbs</v>
      </c>
      <c r="AC759" s="74" t="s">
        <v>8448</v>
      </c>
      <c r="AD759" s="46" t="str">
        <f>IF(AC759="N/A","None",VLOOKUP(AC759,ACCESSORIES!F:N,9,FALSE))</f>
        <v>Snap In</v>
      </c>
      <c r="AE759" s="82">
        <f>_xlfn.IFNA(VLOOKUP(AC759,ACCESSORIES!F:J,5,FALSE),"N/A")</f>
        <v>33</v>
      </c>
      <c r="AF759" s="14" t="s">
        <v>85</v>
      </c>
      <c r="AG759" s="9" t="str">
        <f>_xlfn.IFNA(VLOOKUP(AF759,ACCESSORIES!C:G,5,FALSE),"N/A")</f>
        <v>N/A</v>
      </c>
      <c r="AH759" s="14" t="s">
        <v>85</v>
      </c>
      <c r="AI759" s="14" t="s">
        <v>8438</v>
      </c>
      <c r="AJ759" s="9">
        <f>_xlfn.IFNA(VLOOKUP(AI759,ACCESSORIES!F:J,5,FALSE),"N/A")</f>
        <v>2</v>
      </c>
      <c r="AK759" s="14" t="s">
        <v>85</v>
      </c>
      <c r="AL759" s="14" t="s">
        <v>85</v>
      </c>
      <c r="AM759" s="38" t="str">
        <f>_xlfn.IFNA(VLOOKUP(AL759,ACCESSORIES!F:J,5,FALSE),"N/A")</f>
        <v>N/A</v>
      </c>
      <c r="AN759" s="14" t="s">
        <v>85</v>
      </c>
      <c r="AO759" s="75">
        <v>16.2</v>
      </c>
      <c r="AP759" s="75">
        <v>60</v>
      </c>
      <c r="AQ759" s="75">
        <v>160</v>
      </c>
      <c r="AR759" s="34">
        <v>12.3</v>
      </c>
      <c r="AS759" s="34">
        <v>24.5</v>
      </c>
      <c r="AT759" s="25">
        <v>42.4</v>
      </c>
      <c r="AU759" s="34">
        <v>52.5</v>
      </c>
      <c r="AV759" s="25">
        <v>247.6</v>
      </c>
      <c r="AW759" s="67">
        <v>242.6</v>
      </c>
      <c r="AX759" s="77">
        <v>71.5</v>
      </c>
      <c r="AY759" s="49">
        <v>46</v>
      </c>
      <c r="AZ759" s="49">
        <v>46</v>
      </c>
      <c r="BA759" s="49">
        <v>20</v>
      </c>
      <c r="BB759" s="48">
        <f t="shared" si="259"/>
        <v>0.79</v>
      </c>
      <c r="BC759" s="13" t="s">
        <v>85</v>
      </c>
      <c r="BD759" s="412" t="str">
        <f>_xlfn.IFNA(VLOOKUP(BC759,ACCESSORIES!F:J,5,FALSE),"N/A")</f>
        <v>N/A</v>
      </c>
      <c r="BE759" s="13" t="s">
        <v>85</v>
      </c>
      <c r="BF759" s="412" t="str">
        <f>_xlfn.IFNA(VLOOKUP(BE759,ACCESSORIES!F:J,5,FALSE),"N/A")</f>
        <v>N/A</v>
      </c>
      <c r="BG759" s="70">
        <v>52</v>
      </c>
      <c r="BH759" s="50">
        <v>23.228346456692901</v>
      </c>
      <c r="BI759" s="50">
        <v>23.228346456692901</v>
      </c>
      <c r="BJ759" s="50">
        <v>11.771653543307099</v>
      </c>
      <c r="BK759" s="357">
        <f t="shared" si="258"/>
        <v>0.10408189999999996</v>
      </c>
      <c r="BL759" s="408">
        <v>20</v>
      </c>
      <c r="BM759" s="107" t="s">
        <v>3771</v>
      </c>
      <c r="BN759" s="46" t="s">
        <v>3891</v>
      </c>
      <c r="BO759" s="74" t="s">
        <v>4730</v>
      </c>
      <c r="BP759" s="74" t="s">
        <v>10143</v>
      </c>
      <c r="BQ759" s="74" t="s">
        <v>3907</v>
      </c>
      <c r="BR759" s="74" t="s">
        <v>4615</v>
      </c>
      <c r="BS759" s="74" t="s">
        <v>10144</v>
      </c>
      <c r="BT759" s="74" t="s">
        <v>10145</v>
      </c>
      <c r="BU759" s="74" t="s">
        <v>10141</v>
      </c>
      <c r="BV759" s="74" t="s">
        <v>4116</v>
      </c>
      <c r="BW759" s="74" t="s">
        <v>10146</v>
      </c>
      <c r="BX759" s="74" t="s">
        <v>4101</v>
      </c>
      <c r="BY759" s="334" t="s">
        <v>10181</v>
      </c>
      <c r="BZ759" s="503" t="s">
        <v>10182</v>
      </c>
      <c r="CA759" s="337" t="s">
        <v>10183</v>
      </c>
      <c r="CB759" s="503" t="s">
        <v>10184</v>
      </c>
      <c r="CC759" s="86" t="str">
        <f t="shared" si="252"/>
        <v>MR709 HD Bead Grip, 20x9, +12mm Offset, 5x5, 71.5mm Centerbore, Matte Black</v>
      </c>
      <c r="CD759" s="74" t="s">
        <v>3719</v>
      </c>
      <c r="CE759" s="74" t="s">
        <v>3720</v>
      </c>
      <c r="CF759" s="74" t="str">
        <f t="shared" si="253"/>
        <v>TRAIL (7XX)</v>
      </c>
    </row>
    <row r="760" spans="1:84" s="36" customFormat="1" ht="15" customHeight="1">
      <c r="A760" s="22">
        <f t="shared" si="256"/>
        <v>758</v>
      </c>
      <c r="B760" s="13" t="s">
        <v>84</v>
      </c>
      <c r="C760" s="426" t="s">
        <v>1247</v>
      </c>
      <c r="D760" s="75" t="s">
        <v>8515</v>
      </c>
      <c r="E760" s="84" t="str">
        <f>CONCATENATE(LEFT(D760,5),VLOOKUP(CONCATENATE(O760,"x",P760),'WHEEL PART NUMBER GUIDE'!$B$9:$C$51,2,FALSE),VLOOKUP(CONCATENATE(Q760, W760), 'WHEEL PART NUMBER GUIDE'!$Q$6:$R$98, 2, FALSE),VLOOKUP(Z760,'WHEEL PART NUMBER GUIDE'!$J$8:$K$54,2, FALSE),IF(V760="N/A",IF(ABS(T760)&lt;10,"0"&amp;ABS(T760),ABS(T760)),CONCATENATE(LEFT(V760,1),RIGHT(V760,1))), G760, H760)</f>
        <v>MR70929050312H</v>
      </c>
      <c r="F760" s="84" t="str">
        <f t="shared" si="254"/>
        <v>MR70929050312H</v>
      </c>
      <c r="G760" s="83" t="s">
        <v>2100</v>
      </c>
      <c r="H760" s="83"/>
      <c r="I760" s="72" t="s">
        <v>8474</v>
      </c>
      <c r="J760" s="102">
        <v>45297</v>
      </c>
      <c r="K760" s="78" t="s">
        <v>1230</v>
      </c>
      <c r="L760" s="515">
        <v>499</v>
      </c>
      <c r="M760" s="601">
        <f t="shared" si="260"/>
        <v>499</v>
      </c>
      <c r="N760" s="630"/>
      <c r="O760" s="75">
        <v>20</v>
      </c>
      <c r="P760" s="8">
        <v>9</v>
      </c>
      <c r="Q760" s="408" t="str">
        <f t="shared" si="257"/>
        <v>5x5</v>
      </c>
      <c r="R760" s="75">
        <v>5</v>
      </c>
      <c r="S760" s="75">
        <v>5</v>
      </c>
      <c r="T760" s="75">
        <v>12</v>
      </c>
      <c r="U760" s="77">
        <v>5.5</v>
      </c>
      <c r="V760" s="427" t="s">
        <v>85</v>
      </c>
      <c r="W760" s="68">
        <v>71.5</v>
      </c>
      <c r="X760" s="519">
        <v>46.96</v>
      </c>
      <c r="Y760" s="47">
        <v>3310</v>
      </c>
      <c r="Z760" s="43" t="s">
        <v>5147</v>
      </c>
      <c r="AA760" s="72" t="s">
        <v>173</v>
      </c>
      <c r="AB760" s="47" t="str">
        <f t="shared" si="255"/>
        <v>20x9, 5x5, 12 OS, 3310 lbs</v>
      </c>
      <c r="AC760" s="74" t="s">
        <v>8450</v>
      </c>
      <c r="AD760" s="46" t="str">
        <f>IF(AC760="N/A","None",VLOOKUP(AC760,ACCESSORIES!F:N,9,FALSE))</f>
        <v>Snap In</v>
      </c>
      <c r="AE760" s="82">
        <f>_xlfn.IFNA(VLOOKUP(AC760,ACCESSORIES!F:J,5,FALSE),"N/A")</f>
        <v>33</v>
      </c>
      <c r="AF760" s="14" t="s">
        <v>85</v>
      </c>
      <c r="AG760" s="9" t="str">
        <f>_xlfn.IFNA(VLOOKUP(AF760,ACCESSORIES!C:G,5,FALSE),"N/A")</f>
        <v>N/A</v>
      </c>
      <c r="AH760" s="14" t="s">
        <v>85</v>
      </c>
      <c r="AI760" s="14" t="s">
        <v>8439</v>
      </c>
      <c r="AJ760" s="9">
        <f>_xlfn.IFNA(VLOOKUP(AI760,ACCESSORIES!F:J,5,FALSE),"N/A")</f>
        <v>2</v>
      </c>
      <c r="AK760" s="408" t="s">
        <v>237</v>
      </c>
      <c r="AL760" s="75" t="s">
        <v>85</v>
      </c>
      <c r="AM760" s="38" t="str">
        <f>_xlfn.IFNA(VLOOKUP(AL760,ACCESSORIES!F:J,5,FALSE),"N/A")</f>
        <v>N/A</v>
      </c>
      <c r="AN760" s="75" t="s">
        <v>85</v>
      </c>
      <c r="AO760" s="75">
        <v>16.2</v>
      </c>
      <c r="AP760" s="75">
        <v>60</v>
      </c>
      <c r="AQ760" s="75">
        <v>160</v>
      </c>
      <c r="AR760" s="34">
        <v>12.3</v>
      </c>
      <c r="AS760" s="34">
        <v>24.5</v>
      </c>
      <c r="AT760" s="25">
        <v>42.4</v>
      </c>
      <c r="AU760" s="34">
        <v>52.5</v>
      </c>
      <c r="AV760" s="25">
        <v>247.6</v>
      </c>
      <c r="AW760" s="67">
        <v>242.6</v>
      </c>
      <c r="AX760" s="77">
        <v>71.5</v>
      </c>
      <c r="AY760" s="49">
        <v>46</v>
      </c>
      <c r="AZ760" s="49">
        <v>46</v>
      </c>
      <c r="BA760" s="49">
        <v>20</v>
      </c>
      <c r="BB760" s="48">
        <f t="shared" si="259"/>
        <v>0.79</v>
      </c>
      <c r="BC760" s="13" t="s">
        <v>85</v>
      </c>
      <c r="BD760" s="412" t="str">
        <f>_xlfn.IFNA(VLOOKUP(BC760,ACCESSORIES!F:J,5,FALSE),"N/A")</f>
        <v>N/A</v>
      </c>
      <c r="BE760" s="13" t="s">
        <v>85</v>
      </c>
      <c r="BF760" s="412" t="str">
        <f>_xlfn.IFNA(VLOOKUP(BE760,ACCESSORIES!F:J,5,FALSE),"N/A")</f>
        <v>N/A</v>
      </c>
      <c r="BG760" s="70">
        <v>52</v>
      </c>
      <c r="BH760" s="50">
        <v>23.228346456692901</v>
      </c>
      <c r="BI760" s="50">
        <v>23.228346456692901</v>
      </c>
      <c r="BJ760" s="50">
        <v>11.771653543307099</v>
      </c>
      <c r="BK760" s="357">
        <f t="shared" si="258"/>
        <v>0.10408189999999996</v>
      </c>
      <c r="BL760" s="408">
        <v>20</v>
      </c>
      <c r="BM760" s="107" t="s">
        <v>3771</v>
      </c>
      <c r="BN760" s="46" t="s">
        <v>3891</v>
      </c>
      <c r="BO760" s="74" t="s">
        <v>4730</v>
      </c>
      <c r="BP760" s="74" t="s">
        <v>10143</v>
      </c>
      <c r="BQ760" s="74" t="s">
        <v>3907</v>
      </c>
      <c r="BR760" s="74" t="s">
        <v>4615</v>
      </c>
      <c r="BS760" s="74" t="s">
        <v>10144</v>
      </c>
      <c r="BT760" s="74" t="s">
        <v>10145</v>
      </c>
      <c r="BU760" s="74" t="s">
        <v>10141</v>
      </c>
      <c r="BV760" s="74" t="s">
        <v>4116</v>
      </c>
      <c r="BW760" s="74" t="s">
        <v>10146</v>
      </c>
      <c r="BX760" s="74" t="s">
        <v>4101</v>
      </c>
      <c r="BY760" s="334" t="s">
        <v>10185</v>
      </c>
      <c r="BZ760" s="503" t="s">
        <v>10186</v>
      </c>
      <c r="CA760" s="337" t="s">
        <v>10187</v>
      </c>
      <c r="CB760" s="503" t="s">
        <v>10188</v>
      </c>
      <c r="CC760" s="86" t="str">
        <f t="shared" ref="CC760:CC865" si="277">CONCATENATE(IF(K760="Closeout","CLOSEOUT - ",""),D760,", ",O760,"x",P760,", ",IF(V760="N/A","",CONCATENATE(V760,"/")),IF(T760&gt;0,CONCATENATE("+",T760),T760),"mm Offset, ",Q760,", ",W760,"mm Centerbore, ",PROPER(Z760),IF(H760="R",", Race Drilled",""),"",IF(BE760="N/A","",CONCATENATE(", w/ ",BE760)))</f>
        <v>MR709 HD Bead Grip, 20x9, +12mm Offset, 5x5, 71.5mm Centerbore, Machined - Clear Coat</v>
      </c>
      <c r="CD760" s="74" t="s">
        <v>3719</v>
      </c>
      <c r="CE760" s="74" t="s">
        <v>3720</v>
      </c>
      <c r="CF760" s="74" t="str">
        <f t="shared" si="253"/>
        <v>TRAIL (7XX)</v>
      </c>
    </row>
    <row r="761" spans="1:84" s="36" customFormat="1" ht="15" customHeight="1">
      <c r="A761" s="22">
        <f t="shared" si="256"/>
        <v>759</v>
      </c>
      <c r="B761" s="13" t="s">
        <v>84</v>
      </c>
      <c r="C761" s="426" t="s">
        <v>1247</v>
      </c>
      <c r="D761" s="75" t="s">
        <v>8515</v>
      </c>
      <c r="E761" s="84" t="str">
        <f>CONCATENATE(LEFT(D761,5),VLOOKUP(CONCATENATE(O761,"x",P761),'WHEEL PART NUMBER GUIDE'!$B$9:$C$51,2,FALSE),VLOOKUP(CONCATENATE(Q761, W761), 'WHEEL PART NUMBER GUIDE'!$Q$6:$R$98, 2, FALSE),VLOOKUP(Z761,'WHEEL PART NUMBER GUIDE'!$J$8:$K$54,2, FALSE),IF(V761="N/A",IF(ABS(T761)&lt;10,"0"&amp;ABS(T761),ABS(T761)),CONCATENATE(LEFT(V761,1),RIGHT(V761,1))), G761, H761)</f>
        <v>MR70929016512H</v>
      </c>
      <c r="F761" s="84" t="str">
        <f t="shared" si="254"/>
        <v>MR70929016512H</v>
      </c>
      <c r="G761" s="83" t="s">
        <v>2100</v>
      </c>
      <c r="H761" s="83"/>
      <c r="I761" s="72" t="s">
        <v>8475</v>
      </c>
      <c r="J761" s="102">
        <v>45297</v>
      </c>
      <c r="K761" s="78" t="s">
        <v>1230</v>
      </c>
      <c r="L761" s="515">
        <v>499</v>
      </c>
      <c r="M761" s="601">
        <f t="shared" si="260"/>
        <v>499</v>
      </c>
      <c r="N761" s="630"/>
      <c r="O761" s="75">
        <v>20</v>
      </c>
      <c r="P761" s="8">
        <v>9</v>
      </c>
      <c r="Q761" s="408" t="str">
        <f t="shared" si="257"/>
        <v>6x135</v>
      </c>
      <c r="R761" s="75">
        <v>6</v>
      </c>
      <c r="S761" s="75">
        <v>135</v>
      </c>
      <c r="T761" s="75">
        <v>12</v>
      </c>
      <c r="U761" s="77">
        <v>5.5</v>
      </c>
      <c r="V761" s="427" t="s">
        <v>85</v>
      </c>
      <c r="W761" s="68">
        <v>87</v>
      </c>
      <c r="X761" s="519">
        <v>46.3</v>
      </c>
      <c r="Y761" s="47">
        <v>3310</v>
      </c>
      <c r="Z761" s="43" t="s">
        <v>2165</v>
      </c>
      <c r="AA761" s="72" t="s">
        <v>2845</v>
      </c>
      <c r="AB761" s="47" t="str">
        <f t="shared" si="255"/>
        <v>20x9, 6x135, 12 OS, 3310 lbs</v>
      </c>
      <c r="AC761" s="74" t="s">
        <v>8448</v>
      </c>
      <c r="AD761" s="46" t="str">
        <f>IF(AC761="N/A","None",VLOOKUP(AC761,ACCESSORIES!F:N,9,FALSE))</f>
        <v>Snap In</v>
      </c>
      <c r="AE761" s="82">
        <f>_xlfn.IFNA(VLOOKUP(AC761,ACCESSORIES!F:J,5,FALSE),"N/A")</f>
        <v>33</v>
      </c>
      <c r="AF761" s="14" t="s">
        <v>85</v>
      </c>
      <c r="AG761" s="9" t="str">
        <f>_xlfn.IFNA(VLOOKUP(AF761,ACCESSORIES!C:G,5,FALSE),"N/A")</f>
        <v>N/A</v>
      </c>
      <c r="AH761" s="14" t="s">
        <v>85</v>
      </c>
      <c r="AI761" s="14" t="s">
        <v>8438</v>
      </c>
      <c r="AJ761" s="9">
        <f>_xlfn.IFNA(VLOOKUP(AI761,ACCESSORIES!F:J,5,FALSE),"N/A")</f>
        <v>2</v>
      </c>
      <c r="AK761" s="408" t="s">
        <v>237</v>
      </c>
      <c r="AL761" s="75" t="s">
        <v>85</v>
      </c>
      <c r="AM761" s="38" t="str">
        <f>_xlfn.IFNA(VLOOKUP(AL761,ACCESSORIES!F:J,5,FALSE),"N/A")</f>
        <v>N/A</v>
      </c>
      <c r="AN761" s="75" t="s">
        <v>85</v>
      </c>
      <c r="AO761" s="75">
        <v>16.2</v>
      </c>
      <c r="AP761" s="75">
        <v>60</v>
      </c>
      <c r="AQ761" s="75">
        <v>170</v>
      </c>
      <c r="AR761" s="34">
        <v>7.9</v>
      </c>
      <c r="AS761" s="34">
        <v>23.5</v>
      </c>
      <c r="AT761" s="25">
        <v>42.4</v>
      </c>
      <c r="AU761" s="34">
        <v>52.5</v>
      </c>
      <c r="AV761" s="25">
        <v>247.6</v>
      </c>
      <c r="AW761" s="67">
        <v>242.6</v>
      </c>
      <c r="AX761" s="77">
        <v>82.65</v>
      </c>
      <c r="AY761" s="49">
        <v>35</v>
      </c>
      <c r="AZ761" s="49">
        <v>46</v>
      </c>
      <c r="BA761" s="49">
        <v>20</v>
      </c>
      <c r="BB761" s="48">
        <f t="shared" si="259"/>
        <v>0.79</v>
      </c>
      <c r="BC761" s="13" t="s">
        <v>85</v>
      </c>
      <c r="BD761" s="412" t="str">
        <f>_xlfn.IFNA(VLOOKUP(BC761,ACCESSORIES!F:J,5,FALSE),"N/A")</f>
        <v>N/A</v>
      </c>
      <c r="BE761" s="13" t="s">
        <v>85</v>
      </c>
      <c r="BF761" s="412" t="str">
        <f>_xlfn.IFNA(VLOOKUP(BE761,ACCESSORIES!F:J,5,FALSE),"N/A")</f>
        <v>N/A</v>
      </c>
      <c r="BG761" s="70">
        <v>51</v>
      </c>
      <c r="BH761" s="50">
        <v>23.228346456692901</v>
      </c>
      <c r="BI761" s="50">
        <v>23.228346456692901</v>
      </c>
      <c r="BJ761" s="50">
        <v>11.771653543307099</v>
      </c>
      <c r="BK761" s="357">
        <f t="shared" si="258"/>
        <v>0.10408189999999996</v>
      </c>
      <c r="BL761" s="408">
        <v>20</v>
      </c>
      <c r="BM761" s="107" t="s">
        <v>3771</v>
      </c>
      <c r="BN761" s="46" t="s">
        <v>3891</v>
      </c>
      <c r="BO761" s="74" t="s">
        <v>4730</v>
      </c>
      <c r="BP761" s="74" t="s">
        <v>10143</v>
      </c>
      <c r="BQ761" s="74" t="s">
        <v>3907</v>
      </c>
      <c r="BR761" s="74" t="s">
        <v>4615</v>
      </c>
      <c r="BS761" s="74" t="s">
        <v>10144</v>
      </c>
      <c r="BT761" s="74" t="s">
        <v>10145</v>
      </c>
      <c r="BU761" s="74" t="s">
        <v>10141</v>
      </c>
      <c r="BV761" s="74" t="s">
        <v>4116</v>
      </c>
      <c r="BW761" s="74" t="s">
        <v>10146</v>
      </c>
      <c r="BX761" s="74" t="s">
        <v>4101</v>
      </c>
      <c r="BY761" s="334" t="s">
        <v>10193</v>
      </c>
      <c r="BZ761" s="503" t="s">
        <v>10195</v>
      </c>
      <c r="CA761" s="337" t="s">
        <v>10196</v>
      </c>
      <c r="CB761" s="503" t="s">
        <v>10197</v>
      </c>
      <c r="CC761" s="86" t="str">
        <f t="shared" si="277"/>
        <v>MR709 HD Bead Grip, 20x9, +12mm Offset, 6x135, 87mm Centerbore, Matte Black</v>
      </c>
      <c r="CD761" s="74" t="s">
        <v>3719</v>
      </c>
      <c r="CE761" s="74" t="s">
        <v>3720</v>
      </c>
      <c r="CF761" s="74" t="str">
        <f t="shared" si="253"/>
        <v>TRAIL (7XX)</v>
      </c>
    </row>
    <row r="762" spans="1:84" s="36" customFormat="1" ht="15" customHeight="1">
      <c r="A762" s="22">
        <f t="shared" si="256"/>
        <v>760</v>
      </c>
      <c r="B762" s="13" t="s">
        <v>84</v>
      </c>
      <c r="C762" s="426" t="s">
        <v>1247</v>
      </c>
      <c r="D762" s="75" t="s">
        <v>8515</v>
      </c>
      <c r="E762" s="84" t="str">
        <f>CONCATENATE(LEFT(D762,5),VLOOKUP(CONCATENATE(O762,"x",P762),'WHEEL PART NUMBER GUIDE'!$B$9:$C$51,2,FALSE),VLOOKUP(CONCATENATE(Q762, W762), 'WHEEL PART NUMBER GUIDE'!$Q$6:$R$98, 2, FALSE),VLOOKUP(Z762,'WHEEL PART NUMBER GUIDE'!$J$8:$K$54,2, FALSE),IF(V762="N/A",IF(ABS(T762)&lt;10,"0"&amp;ABS(T762),ABS(T762)),CONCATENATE(LEFT(V762,1),RIGHT(V762,1))), G762, H762)</f>
        <v>MR70929016312H</v>
      </c>
      <c r="F762" s="84" t="str">
        <f t="shared" si="254"/>
        <v>MR70929016312H</v>
      </c>
      <c r="G762" s="83" t="s">
        <v>2100</v>
      </c>
      <c r="H762" s="83"/>
      <c r="I762" s="72" t="s">
        <v>8476</v>
      </c>
      <c r="J762" s="102">
        <v>45297</v>
      </c>
      <c r="K762" s="78" t="s">
        <v>1230</v>
      </c>
      <c r="L762" s="515">
        <v>499</v>
      </c>
      <c r="M762" s="601">
        <f t="shared" si="260"/>
        <v>499</v>
      </c>
      <c r="N762" s="630"/>
      <c r="O762" s="75">
        <v>20</v>
      </c>
      <c r="P762" s="8">
        <v>9</v>
      </c>
      <c r="Q762" s="408" t="str">
        <f t="shared" si="257"/>
        <v>6x135</v>
      </c>
      <c r="R762" s="75">
        <v>6</v>
      </c>
      <c r="S762" s="75">
        <v>135</v>
      </c>
      <c r="T762" s="75">
        <v>12</v>
      </c>
      <c r="U762" s="77">
        <v>5.5</v>
      </c>
      <c r="V762" s="427" t="s">
        <v>85</v>
      </c>
      <c r="W762" s="68">
        <v>87</v>
      </c>
      <c r="X762" s="519">
        <v>46.3</v>
      </c>
      <c r="Y762" s="47">
        <v>3310</v>
      </c>
      <c r="Z762" s="43" t="s">
        <v>5147</v>
      </c>
      <c r="AA762" s="72" t="s">
        <v>173</v>
      </c>
      <c r="AB762" s="47" t="str">
        <f t="shared" si="255"/>
        <v>20x9, 6x135, 12 OS, 3310 lbs</v>
      </c>
      <c r="AC762" s="74" t="s">
        <v>8450</v>
      </c>
      <c r="AD762" s="46" t="str">
        <f>IF(AC762="N/A","None",VLOOKUP(AC762,ACCESSORIES!F:N,9,FALSE))</f>
        <v>Snap In</v>
      </c>
      <c r="AE762" s="82">
        <f>_xlfn.IFNA(VLOOKUP(AC762,ACCESSORIES!F:J,5,FALSE),"N/A")</f>
        <v>33</v>
      </c>
      <c r="AF762" s="14" t="s">
        <v>85</v>
      </c>
      <c r="AG762" s="9" t="str">
        <f>_xlfn.IFNA(VLOOKUP(AF762,ACCESSORIES!C:G,5,FALSE),"N/A")</f>
        <v>N/A</v>
      </c>
      <c r="AH762" s="14" t="s">
        <v>85</v>
      </c>
      <c r="AI762" s="14" t="s">
        <v>8439</v>
      </c>
      <c r="AJ762" s="9">
        <f>_xlfn.IFNA(VLOOKUP(AI762,ACCESSORIES!F:J,5,FALSE),"N/A")</f>
        <v>2</v>
      </c>
      <c r="AK762" s="408" t="s">
        <v>237</v>
      </c>
      <c r="AL762" s="75" t="s">
        <v>85</v>
      </c>
      <c r="AM762" s="38" t="str">
        <f>_xlfn.IFNA(VLOOKUP(AL762,ACCESSORIES!F:J,5,FALSE),"N/A")</f>
        <v>N/A</v>
      </c>
      <c r="AN762" s="75" t="s">
        <v>85</v>
      </c>
      <c r="AO762" s="75">
        <v>16.2</v>
      </c>
      <c r="AP762" s="75">
        <v>60</v>
      </c>
      <c r="AQ762" s="75">
        <v>170</v>
      </c>
      <c r="AR762" s="34">
        <v>7.9</v>
      </c>
      <c r="AS762" s="34">
        <v>23.5</v>
      </c>
      <c r="AT762" s="25">
        <v>42.4</v>
      </c>
      <c r="AU762" s="34">
        <v>52.5</v>
      </c>
      <c r="AV762" s="25">
        <v>247.6</v>
      </c>
      <c r="AW762" s="67">
        <v>242.6</v>
      </c>
      <c r="AX762" s="77">
        <v>82.65</v>
      </c>
      <c r="AY762" s="49">
        <v>35</v>
      </c>
      <c r="AZ762" s="49">
        <v>46</v>
      </c>
      <c r="BA762" s="49">
        <v>20</v>
      </c>
      <c r="BB762" s="48">
        <f t="shared" si="259"/>
        <v>0.79</v>
      </c>
      <c r="BC762" s="13" t="s">
        <v>85</v>
      </c>
      <c r="BD762" s="412" t="str">
        <f>_xlfn.IFNA(VLOOKUP(BC762,ACCESSORIES!F:J,5,FALSE),"N/A")</f>
        <v>N/A</v>
      </c>
      <c r="BE762" s="13" t="s">
        <v>85</v>
      </c>
      <c r="BF762" s="412" t="str">
        <f>_xlfn.IFNA(VLOOKUP(BE762,ACCESSORIES!F:J,5,FALSE),"N/A")</f>
        <v>N/A</v>
      </c>
      <c r="BG762" s="70">
        <v>51</v>
      </c>
      <c r="BH762" s="50">
        <v>23.228346456692901</v>
      </c>
      <c r="BI762" s="50">
        <v>23.228346456692901</v>
      </c>
      <c r="BJ762" s="50">
        <v>11.771653543307099</v>
      </c>
      <c r="BK762" s="357">
        <f t="shared" si="258"/>
        <v>0.10408189999999996</v>
      </c>
      <c r="BL762" s="408">
        <v>20</v>
      </c>
      <c r="BM762" s="107" t="s">
        <v>3771</v>
      </c>
      <c r="BN762" s="46" t="s">
        <v>3891</v>
      </c>
      <c r="BO762" s="74" t="s">
        <v>4730</v>
      </c>
      <c r="BP762" s="74" t="s">
        <v>10143</v>
      </c>
      <c r="BQ762" s="74" t="s">
        <v>3907</v>
      </c>
      <c r="BR762" s="74" t="s">
        <v>4615</v>
      </c>
      <c r="BS762" s="74" t="s">
        <v>10144</v>
      </c>
      <c r="BT762" s="74" t="s">
        <v>10145</v>
      </c>
      <c r="BU762" s="74" t="s">
        <v>10141</v>
      </c>
      <c r="BV762" s="74" t="s">
        <v>4116</v>
      </c>
      <c r="BW762" s="74" t="s">
        <v>10146</v>
      </c>
      <c r="BX762" s="74" t="s">
        <v>4101</v>
      </c>
      <c r="BY762" s="334" t="s">
        <v>10202</v>
      </c>
      <c r="BZ762" s="503" t="s">
        <v>10204</v>
      </c>
      <c r="CA762" s="337" t="s">
        <v>10205</v>
      </c>
      <c r="CB762" s="503" t="s">
        <v>10206</v>
      </c>
      <c r="CC762" s="86" t="str">
        <f t="shared" si="277"/>
        <v>MR709 HD Bead Grip, 20x9, +12mm Offset, 6x135, 87mm Centerbore, Machined - Clear Coat</v>
      </c>
      <c r="CD762" s="74" t="s">
        <v>3719</v>
      </c>
      <c r="CE762" s="74" t="s">
        <v>3720</v>
      </c>
      <c r="CF762" s="74" t="str">
        <f t="shared" si="253"/>
        <v>TRAIL (7XX)</v>
      </c>
    </row>
    <row r="763" spans="1:84" s="36" customFormat="1" ht="15" customHeight="1">
      <c r="A763" s="22">
        <f t="shared" si="256"/>
        <v>761</v>
      </c>
      <c r="B763" s="13" t="s">
        <v>84</v>
      </c>
      <c r="C763" s="426" t="s">
        <v>1247</v>
      </c>
      <c r="D763" s="75" t="s">
        <v>8515</v>
      </c>
      <c r="E763" s="84" t="str">
        <f>CONCATENATE(LEFT(D763,5),VLOOKUP(CONCATENATE(O763,"x",P763),'WHEEL PART NUMBER GUIDE'!$B$9:$C$51,2,FALSE),VLOOKUP(CONCATENATE(Q763, W763), 'WHEEL PART NUMBER GUIDE'!$Q$6:$R$98, 2, FALSE),VLOOKUP(Z763,'WHEEL PART NUMBER GUIDE'!$J$8:$K$54,2, FALSE),IF(V763="N/A",IF(ABS(T763)&lt;10,"0"&amp;ABS(T763),ABS(T763)),CONCATENATE(LEFT(V763,1),RIGHT(V763,1))), G763, H763)</f>
        <v>MR70929060512H</v>
      </c>
      <c r="F763" s="84" t="str">
        <f t="shared" si="254"/>
        <v>MR70929060512H</v>
      </c>
      <c r="G763" s="83" t="s">
        <v>2100</v>
      </c>
      <c r="H763" s="83"/>
      <c r="I763" s="72" t="s">
        <v>8477</v>
      </c>
      <c r="J763" s="102">
        <v>45297</v>
      </c>
      <c r="K763" s="78" t="s">
        <v>1230</v>
      </c>
      <c r="L763" s="515">
        <v>499</v>
      </c>
      <c r="M763" s="601">
        <f t="shared" si="260"/>
        <v>499</v>
      </c>
      <c r="N763" s="630"/>
      <c r="O763" s="75">
        <v>20</v>
      </c>
      <c r="P763" s="8">
        <v>9</v>
      </c>
      <c r="Q763" s="408" t="str">
        <f t="shared" si="257"/>
        <v>6x5.5</v>
      </c>
      <c r="R763" s="75">
        <v>6</v>
      </c>
      <c r="S763" s="75">
        <v>5.5</v>
      </c>
      <c r="T763" s="75">
        <v>12</v>
      </c>
      <c r="U763" s="77">
        <v>5.5</v>
      </c>
      <c r="V763" s="427" t="s">
        <v>85</v>
      </c>
      <c r="W763" s="68">
        <v>106.25</v>
      </c>
      <c r="X763" s="519">
        <v>46.3</v>
      </c>
      <c r="Y763" s="47">
        <v>3310</v>
      </c>
      <c r="Z763" s="43" t="s">
        <v>2165</v>
      </c>
      <c r="AA763" s="72" t="s">
        <v>2845</v>
      </c>
      <c r="AB763" s="47" t="str">
        <f t="shared" si="255"/>
        <v>20x9, 6x5.5, 12 OS, 3310 lbs</v>
      </c>
      <c r="AC763" s="74" t="s">
        <v>8449</v>
      </c>
      <c r="AD763" s="46" t="str">
        <f>IF(AC763="N/A","None",VLOOKUP(AC763,ACCESSORIES!F:N,9,FALSE))</f>
        <v>Snap In</v>
      </c>
      <c r="AE763" s="82">
        <f>_xlfn.IFNA(VLOOKUP(AC763,ACCESSORIES!F:J,5,FALSE),"N/A")</f>
        <v>33</v>
      </c>
      <c r="AF763" s="14" t="s">
        <v>85</v>
      </c>
      <c r="AG763" s="9" t="str">
        <f>_xlfn.IFNA(VLOOKUP(AF763,ACCESSORIES!C:G,5,FALSE),"N/A")</f>
        <v>N/A</v>
      </c>
      <c r="AH763" s="14" t="s">
        <v>85</v>
      </c>
      <c r="AI763" s="14" t="s">
        <v>8438</v>
      </c>
      <c r="AJ763" s="9">
        <f>_xlfn.IFNA(VLOOKUP(AI763,ACCESSORIES!F:J,5,FALSE),"N/A")</f>
        <v>2</v>
      </c>
      <c r="AK763" s="408" t="s">
        <v>236</v>
      </c>
      <c r="AL763" s="75" t="s">
        <v>5646</v>
      </c>
      <c r="AM763" s="38">
        <f>_xlfn.IFNA(VLOOKUP(AL763,ACCESSORIES!F:J,5,FALSE),"N/A")</f>
        <v>2.5</v>
      </c>
      <c r="AN763" s="3">
        <v>95.25</v>
      </c>
      <c r="AO763" s="75">
        <v>16.2</v>
      </c>
      <c r="AP763" s="75">
        <v>60</v>
      </c>
      <c r="AQ763" s="75">
        <v>175</v>
      </c>
      <c r="AR763" s="34">
        <v>4.7</v>
      </c>
      <c r="AS763" s="34">
        <v>23.4</v>
      </c>
      <c r="AT763" s="25">
        <v>42.39</v>
      </c>
      <c r="AU763" s="34">
        <v>52.47</v>
      </c>
      <c r="AV763" s="25">
        <v>247.6</v>
      </c>
      <c r="AW763" s="67">
        <v>242.6</v>
      </c>
      <c r="AX763" s="77">
        <v>103.35</v>
      </c>
      <c r="AY763" s="49">
        <v>35</v>
      </c>
      <c r="AZ763" s="49">
        <v>46</v>
      </c>
      <c r="BA763" s="49">
        <v>20</v>
      </c>
      <c r="BB763" s="48">
        <f t="shared" si="259"/>
        <v>0.79</v>
      </c>
      <c r="BC763" s="13" t="s">
        <v>85</v>
      </c>
      <c r="BD763" s="412" t="str">
        <f>_xlfn.IFNA(VLOOKUP(BC763,ACCESSORIES!F:J,5,FALSE),"N/A")</f>
        <v>N/A</v>
      </c>
      <c r="BE763" s="13" t="s">
        <v>85</v>
      </c>
      <c r="BF763" s="412" t="str">
        <f>_xlfn.IFNA(VLOOKUP(BE763,ACCESSORIES!F:J,5,FALSE),"N/A")</f>
        <v>N/A</v>
      </c>
      <c r="BG763" s="70">
        <v>51</v>
      </c>
      <c r="BH763" s="50">
        <v>23.228346456692901</v>
      </c>
      <c r="BI763" s="50">
        <v>23.228346456692901</v>
      </c>
      <c r="BJ763" s="50">
        <v>11.771653543307099</v>
      </c>
      <c r="BK763" s="357">
        <f t="shared" si="258"/>
        <v>0.10408189999999996</v>
      </c>
      <c r="BL763" s="408">
        <v>20</v>
      </c>
      <c r="BM763" s="107" t="s">
        <v>3771</v>
      </c>
      <c r="BN763" s="46" t="s">
        <v>3891</v>
      </c>
      <c r="BO763" s="74" t="s">
        <v>4730</v>
      </c>
      <c r="BP763" s="74" t="s">
        <v>10143</v>
      </c>
      <c r="BQ763" s="74" t="s">
        <v>3907</v>
      </c>
      <c r="BR763" s="74" t="s">
        <v>4615</v>
      </c>
      <c r="BS763" s="74" t="s">
        <v>10144</v>
      </c>
      <c r="BT763" s="74" t="s">
        <v>10145</v>
      </c>
      <c r="BU763" s="74" t="s">
        <v>10141</v>
      </c>
      <c r="BV763" s="74" t="s">
        <v>4116</v>
      </c>
      <c r="BW763" s="74" t="s">
        <v>10146</v>
      </c>
      <c r="BX763" s="74" t="s">
        <v>4101</v>
      </c>
      <c r="BY763" s="334" t="s">
        <v>10193</v>
      </c>
      <c r="BZ763" s="503" t="s">
        <v>10195</v>
      </c>
      <c r="CA763" s="337" t="s">
        <v>10196</v>
      </c>
      <c r="CB763" s="503" t="s">
        <v>10197</v>
      </c>
      <c r="CC763" s="86" t="str">
        <f t="shared" si="277"/>
        <v>MR709 HD Bead Grip, 20x9, +12mm Offset, 6x5.5, 106.25mm Centerbore, Matte Black</v>
      </c>
      <c r="CD763" s="74" t="s">
        <v>3719</v>
      </c>
      <c r="CE763" s="74" t="s">
        <v>3720</v>
      </c>
      <c r="CF763" s="74" t="str">
        <f t="shared" si="253"/>
        <v>TRAIL (7XX)</v>
      </c>
    </row>
    <row r="764" spans="1:84" s="36" customFormat="1" ht="15" customHeight="1">
      <c r="A764" s="22">
        <f t="shared" si="256"/>
        <v>762</v>
      </c>
      <c r="B764" s="13" t="s">
        <v>84</v>
      </c>
      <c r="C764" s="426" t="s">
        <v>1247</v>
      </c>
      <c r="D764" s="75" t="s">
        <v>8515</v>
      </c>
      <c r="E764" s="84" t="str">
        <f>CONCATENATE(LEFT(D764,5),VLOOKUP(CONCATENATE(O764,"x",P764),'WHEEL PART NUMBER GUIDE'!$B$9:$C$51,2,FALSE),VLOOKUP(CONCATENATE(Q764, W764), 'WHEEL PART NUMBER GUIDE'!$Q$6:$R$98, 2, FALSE),VLOOKUP(Z764,'WHEEL PART NUMBER GUIDE'!$J$8:$K$54,2, FALSE),IF(V764="N/A",IF(ABS(T764)&lt;10,"0"&amp;ABS(T764),ABS(T764)),CONCATENATE(LEFT(V764,1),RIGHT(V764,1))), G764, H764)</f>
        <v>MR70929060312H</v>
      </c>
      <c r="F764" s="84" t="str">
        <f t="shared" si="254"/>
        <v>MR70929060312H</v>
      </c>
      <c r="G764" s="83" t="s">
        <v>2100</v>
      </c>
      <c r="H764" s="83"/>
      <c r="I764" s="72" t="s">
        <v>8478</v>
      </c>
      <c r="J764" s="102">
        <v>45297</v>
      </c>
      <c r="K764" s="78" t="s">
        <v>1230</v>
      </c>
      <c r="L764" s="515">
        <v>499</v>
      </c>
      <c r="M764" s="601">
        <f t="shared" si="260"/>
        <v>499</v>
      </c>
      <c r="N764" s="630"/>
      <c r="O764" s="75">
        <v>20</v>
      </c>
      <c r="P764" s="8">
        <v>9</v>
      </c>
      <c r="Q764" s="408" t="str">
        <f t="shared" si="257"/>
        <v>6x5.5</v>
      </c>
      <c r="R764" s="75">
        <v>6</v>
      </c>
      <c r="S764" s="75">
        <v>5.5</v>
      </c>
      <c r="T764" s="75">
        <v>12</v>
      </c>
      <c r="U764" s="77">
        <v>5.5</v>
      </c>
      <c r="V764" s="427" t="s">
        <v>85</v>
      </c>
      <c r="W764" s="68">
        <v>106.25</v>
      </c>
      <c r="X764" s="519">
        <v>46.3</v>
      </c>
      <c r="Y764" s="47">
        <v>3310</v>
      </c>
      <c r="Z764" s="43" t="s">
        <v>5147</v>
      </c>
      <c r="AA764" s="72" t="s">
        <v>173</v>
      </c>
      <c r="AB764" s="47" t="str">
        <f t="shared" si="255"/>
        <v>20x9, 6x5.5, 12 OS, 3310 lbs</v>
      </c>
      <c r="AC764" s="74" t="s">
        <v>8451</v>
      </c>
      <c r="AD764" s="46" t="str">
        <f>IF(AC764="N/A","None",VLOOKUP(AC764,ACCESSORIES!F:N,9,FALSE))</f>
        <v>Snap In</v>
      </c>
      <c r="AE764" s="82">
        <f>_xlfn.IFNA(VLOOKUP(AC764,ACCESSORIES!F:J,5,FALSE),"N/A")</f>
        <v>33</v>
      </c>
      <c r="AF764" s="14" t="s">
        <v>85</v>
      </c>
      <c r="AG764" s="9" t="str">
        <f>_xlfn.IFNA(VLOOKUP(AF764,ACCESSORIES!C:G,5,FALSE),"N/A")</f>
        <v>N/A</v>
      </c>
      <c r="AH764" s="14" t="s">
        <v>85</v>
      </c>
      <c r="AI764" s="14" t="s">
        <v>8439</v>
      </c>
      <c r="AJ764" s="9">
        <f>_xlfn.IFNA(VLOOKUP(AI764,ACCESSORIES!F:J,5,FALSE),"N/A")</f>
        <v>2</v>
      </c>
      <c r="AK764" s="408" t="s">
        <v>236</v>
      </c>
      <c r="AL764" s="75" t="s">
        <v>5646</v>
      </c>
      <c r="AM764" s="38">
        <f>_xlfn.IFNA(VLOOKUP(AL764,ACCESSORIES!F:J,5,FALSE),"N/A")</f>
        <v>2.5</v>
      </c>
      <c r="AN764" s="3">
        <v>95.25</v>
      </c>
      <c r="AO764" s="75">
        <v>16.2</v>
      </c>
      <c r="AP764" s="75">
        <v>60</v>
      </c>
      <c r="AQ764" s="75">
        <v>175</v>
      </c>
      <c r="AR764" s="34">
        <v>4.7</v>
      </c>
      <c r="AS764" s="34">
        <v>23.4</v>
      </c>
      <c r="AT764" s="25">
        <v>42.39</v>
      </c>
      <c r="AU764" s="34">
        <v>52.47</v>
      </c>
      <c r="AV764" s="25">
        <v>247.6</v>
      </c>
      <c r="AW764" s="67">
        <v>242.6</v>
      </c>
      <c r="AX764" s="77">
        <v>103.35</v>
      </c>
      <c r="AY764" s="49">
        <v>35</v>
      </c>
      <c r="AZ764" s="49">
        <v>46</v>
      </c>
      <c r="BA764" s="49">
        <v>20</v>
      </c>
      <c r="BB764" s="48">
        <f t="shared" si="259"/>
        <v>0.79</v>
      </c>
      <c r="BC764" s="13" t="s">
        <v>85</v>
      </c>
      <c r="BD764" s="412" t="str">
        <f>_xlfn.IFNA(VLOOKUP(BC764,ACCESSORIES!F:J,5,FALSE),"N/A")</f>
        <v>N/A</v>
      </c>
      <c r="BE764" s="13" t="s">
        <v>85</v>
      </c>
      <c r="BF764" s="412" t="str">
        <f>_xlfn.IFNA(VLOOKUP(BE764,ACCESSORIES!F:J,5,FALSE),"N/A")</f>
        <v>N/A</v>
      </c>
      <c r="BG764" s="70">
        <v>51</v>
      </c>
      <c r="BH764" s="50">
        <v>23.228346456692901</v>
      </c>
      <c r="BI764" s="50">
        <v>23.228346456692901</v>
      </c>
      <c r="BJ764" s="50">
        <v>11.771653543307099</v>
      </c>
      <c r="BK764" s="357">
        <f t="shared" si="258"/>
        <v>0.10408189999999996</v>
      </c>
      <c r="BL764" s="408">
        <v>20</v>
      </c>
      <c r="BM764" s="107" t="s">
        <v>3771</v>
      </c>
      <c r="BN764" s="46" t="s">
        <v>3891</v>
      </c>
      <c r="BO764" s="74" t="s">
        <v>4730</v>
      </c>
      <c r="BP764" s="74" t="s">
        <v>10143</v>
      </c>
      <c r="BQ764" s="74" t="s">
        <v>3907</v>
      </c>
      <c r="BR764" s="74" t="s">
        <v>4615</v>
      </c>
      <c r="BS764" s="74" t="s">
        <v>10144</v>
      </c>
      <c r="BT764" s="74" t="s">
        <v>10145</v>
      </c>
      <c r="BU764" s="74" t="s">
        <v>10141</v>
      </c>
      <c r="BV764" s="74" t="s">
        <v>4116</v>
      </c>
      <c r="BW764" s="74" t="s">
        <v>10146</v>
      </c>
      <c r="BX764" s="74" t="s">
        <v>4101</v>
      </c>
      <c r="BY764" s="334" t="s">
        <v>10202</v>
      </c>
      <c r="BZ764" s="503" t="s">
        <v>10204</v>
      </c>
      <c r="CA764" s="337" t="s">
        <v>10205</v>
      </c>
      <c r="CB764" s="503" t="s">
        <v>10206</v>
      </c>
      <c r="CC764" s="86" t="str">
        <f t="shared" si="277"/>
        <v>MR709 HD Bead Grip, 20x9, +12mm Offset, 6x5.5, 106.25mm Centerbore, Machined - Clear Coat</v>
      </c>
      <c r="CD764" s="74" t="s">
        <v>3719</v>
      </c>
      <c r="CE764" s="74" t="s">
        <v>3720</v>
      </c>
      <c r="CF764" s="74" t="str">
        <f t="shared" si="253"/>
        <v>TRAIL (7XX)</v>
      </c>
    </row>
    <row r="765" spans="1:84" s="36" customFormat="1" ht="15" customHeight="1">
      <c r="A765" s="22">
        <f t="shared" si="256"/>
        <v>763</v>
      </c>
      <c r="B765" s="13" t="s">
        <v>84</v>
      </c>
      <c r="C765" s="426" t="s">
        <v>1247</v>
      </c>
      <c r="D765" s="75" t="s">
        <v>8515</v>
      </c>
      <c r="E765" s="84" t="str">
        <f>CONCATENATE(LEFT(D765,5),VLOOKUP(CONCATENATE(O765,"x",P765),'WHEEL PART NUMBER GUIDE'!$B$9:$C$51,2,FALSE),VLOOKUP(CONCATENATE(Q765, W765), 'WHEEL PART NUMBER GUIDE'!$Q$6:$R$98, 2, FALSE),VLOOKUP(Z765,'WHEEL PART NUMBER GUIDE'!$J$8:$K$54,2, FALSE),IF(V765="N/A",IF(ABS(T765)&lt;10,"0"&amp;ABS(T765),ABS(T765)),CONCATENATE(LEFT(V765,1),RIGHT(V765,1))), G765, H765)</f>
        <v>MR70929080512H</v>
      </c>
      <c r="F765" s="84" t="str">
        <f t="shared" si="254"/>
        <v>MR70929080512H</v>
      </c>
      <c r="G765" s="83" t="s">
        <v>2100</v>
      </c>
      <c r="H765" s="83"/>
      <c r="I765" s="72" t="s">
        <v>8479</v>
      </c>
      <c r="J765" s="102">
        <v>45297</v>
      </c>
      <c r="K765" s="78" t="s">
        <v>1230</v>
      </c>
      <c r="L765" s="515">
        <v>499</v>
      </c>
      <c r="M765" s="601">
        <f t="shared" si="260"/>
        <v>499</v>
      </c>
      <c r="N765" s="630"/>
      <c r="O765" s="75">
        <v>20</v>
      </c>
      <c r="P765" s="8">
        <v>9</v>
      </c>
      <c r="Q765" s="408" t="str">
        <f t="shared" si="257"/>
        <v>8x6.5</v>
      </c>
      <c r="R765" s="75">
        <v>8</v>
      </c>
      <c r="S765" s="75">
        <v>6.5</v>
      </c>
      <c r="T765" s="75">
        <v>12</v>
      </c>
      <c r="U765" s="77">
        <v>5.5</v>
      </c>
      <c r="V765" s="427" t="s">
        <v>85</v>
      </c>
      <c r="W765" s="68">
        <v>121.3</v>
      </c>
      <c r="X765" s="519">
        <v>53.13</v>
      </c>
      <c r="Y765" s="47">
        <v>4500</v>
      </c>
      <c r="Z765" s="43" t="s">
        <v>2165</v>
      </c>
      <c r="AA765" s="72" t="s">
        <v>2845</v>
      </c>
      <c r="AB765" s="47" t="str">
        <f t="shared" si="255"/>
        <v>20x9, 8x6.5, 12 OS, 4500 lbs</v>
      </c>
      <c r="AC765" s="74" t="s">
        <v>8645</v>
      </c>
      <c r="AD765" s="46" t="str">
        <f>IF(AC765="N/A","None",VLOOKUP(AC765,ACCESSORIES!F:N,9,FALSE))</f>
        <v>Snap In</v>
      </c>
      <c r="AE765" s="82">
        <f>_xlfn.IFNA(VLOOKUP(AC765,ACCESSORIES!F:J,5,FALSE),"N/A")</f>
        <v>33</v>
      </c>
      <c r="AF765" s="14" t="s">
        <v>85</v>
      </c>
      <c r="AG765" s="9" t="str">
        <f>_xlfn.IFNA(VLOOKUP(AF765,ACCESSORIES!C:G,5,FALSE),"N/A")</f>
        <v>N/A</v>
      </c>
      <c r="AH765" s="14" t="s">
        <v>85</v>
      </c>
      <c r="AI765" s="14" t="s">
        <v>8438</v>
      </c>
      <c r="AJ765" s="9">
        <f>_xlfn.IFNA(VLOOKUP(AI765,ACCESSORIES!F:J,5,FALSE),"N/A")</f>
        <v>2</v>
      </c>
      <c r="AK765" s="9" t="str">
        <f>_xlfn.IFNA(VLOOKUP(AJ765,ACCESSORIES!G:K,5,FALSE),"N/A")</f>
        <v>N/A</v>
      </c>
      <c r="AL765" s="9" t="str">
        <f>_xlfn.IFNA(VLOOKUP(AK765,ACCESSORIES!H:L,5,FALSE),"N/A")</f>
        <v>N/A</v>
      </c>
      <c r="AM765" s="38" t="str">
        <f>_xlfn.IFNA(VLOOKUP(AL765,ACCESSORIES!F:J,5,FALSE),"N/A")</f>
        <v>N/A</v>
      </c>
      <c r="AN765" s="9" t="str">
        <f>_xlfn.IFNA(VLOOKUP(AM765,ACCESSORIES!J:N,5,FALSE),"N/A")</f>
        <v>N/A</v>
      </c>
      <c r="AO765" s="75">
        <v>16.2</v>
      </c>
      <c r="AP765" s="75">
        <v>60</v>
      </c>
      <c r="AQ765" s="75">
        <v>200</v>
      </c>
      <c r="AR765" s="34">
        <v>0</v>
      </c>
      <c r="AS765" s="34">
        <v>0</v>
      </c>
      <c r="AT765" s="25">
        <v>33.200000000000003</v>
      </c>
      <c r="AU765" s="34">
        <v>50.7</v>
      </c>
      <c r="AV765" s="25">
        <v>241.6</v>
      </c>
      <c r="AW765" s="67">
        <v>246.3</v>
      </c>
      <c r="AX765" s="77">
        <v>121.3</v>
      </c>
      <c r="AY765" s="49">
        <v>87</v>
      </c>
      <c r="AZ765" s="49">
        <v>87</v>
      </c>
      <c r="BA765" s="49">
        <v>20</v>
      </c>
      <c r="BB765" s="48">
        <f t="shared" si="259"/>
        <v>0.79</v>
      </c>
      <c r="BC765" s="13" t="s">
        <v>85</v>
      </c>
      <c r="BD765" s="412" t="str">
        <f>_xlfn.IFNA(VLOOKUP(BC765,ACCESSORIES!F:J,5,FALSE),"N/A")</f>
        <v>N/A</v>
      </c>
      <c r="BE765" s="13" t="s">
        <v>85</v>
      </c>
      <c r="BF765" s="412" t="str">
        <f>_xlfn.IFNA(VLOOKUP(BE765,ACCESSORIES!F:J,5,FALSE),"N/A")</f>
        <v>N/A</v>
      </c>
      <c r="BG765" s="70">
        <v>58</v>
      </c>
      <c r="BH765" s="50">
        <v>23.228346456692901</v>
      </c>
      <c r="BI765" s="50">
        <v>23.228346456692901</v>
      </c>
      <c r="BJ765" s="50">
        <v>11.771653543307099</v>
      </c>
      <c r="BK765" s="357">
        <f t="shared" si="258"/>
        <v>0.10408189999999996</v>
      </c>
      <c r="BL765" s="408">
        <v>20</v>
      </c>
      <c r="BM765" s="107" t="s">
        <v>3771</v>
      </c>
      <c r="BN765" s="46" t="s">
        <v>3891</v>
      </c>
      <c r="BO765" s="74" t="s">
        <v>4730</v>
      </c>
      <c r="BP765" s="74" t="s">
        <v>10143</v>
      </c>
      <c r="BQ765" s="74" t="s">
        <v>3907</v>
      </c>
      <c r="BR765" s="74" t="s">
        <v>4615</v>
      </c>
      <c r="BS765" s="74" t="s">
        <v>10144</v>
      </c>
      <c r="BT765" s="74" t="s">
        <v>10145</v>
      </c>
      <c r="BU765" s="74" t="s">
        <v>10141</v>
      </c>
      <c r="BV765" s="74" t="s">
        <v>4116</v>
      </c>
      <c r="BW765" s="74" t="s">
        <v>10146</v>
      </c>
      <c r="BX765" s="74" t="s">
        <v>4101</v>
      </c>
      <c r="BY765" s="334" t="s">
        <v>10194</v>
      </c>
      <c r="BZ765" s="503" t="s">
        <v>10218</v>
      </c>
      <c r="CA765" s="337" t="s">
        <v>10219</v>
      </c>
      <c r="CB765" s="503" t="s">
        <v>10220</v>
      </c>
      <c r="CC765" s="86" t="str">
        <f t="shared" si="277"/>
        <v>MR709 HD Bead Grip, 20x9, +12mm Offset, 8x6.5, 121.3mm Centerbore, Matte Black</v>
      </c>
      <c r="CD765" s="74" t="s">
        <v>3719</v>
      </c>
      <c r="CE765" s="74" t="s">
        <v>3720</v>
      </c>
      <c r="CF765" s="74" t="str">
        <f t="shared" si="253"/>
        <v>TRAIL (7XX)</v>
      </c>
    </row>
    <row r="766" spans="1:84" s="36" customFormat="1" ht="15" customHeight="1">
      <c r="A766" s="22">
        <f t="shared" si="256"/>
        <v>764</v>
      </c>
      <c r="B766" s="13" t="s">
        <v>84</v>
      </c>
      <c r="C766" s="426" t="s">
        <v>1247</v>
      </c>
      <c r="D766" s="75" t="s">
        <v>8515</v>
      </c>
      <c r="E766" s="84" t="str">
        <f>CONCATENATE(LEFT(D766,5),VLOOKUP(CONCATENATE(O766,"x",P766),'WHEEL PART NUMBER GUIDE'!$B$9:$C$51,2,FALSE),VLOOKUP(CONCATENATE(Q766, W766), 'WHEEL PART NUMBER GUIDE'!$Q$6:$R$98, 2, FALSE),VLOOKUP(Z766,'WHEEL PART NUMBER GUIDE'!$J$8:$K$54,2, FALSE),IF(V766="N/A",IF(ABS(T766)&lt;10,"0"&amp;ABS(T766),ABS(T766)),CONCATENATE(LEFT(V766,1),RIGHT(V766,1))), G766, H766)</f>
        <v>MR70929080312H</v>
      </c>
      <c r="F766" s="84" t="str">
        <f t="shared" si="254"/>
        <v>MR70929080312H</v>
      </c>
      <c r="G766" s="83" t="s">
        <v>2100</v>
      </c>
      <c r="H766" s="83"/>
      <c r="I766" s="72" t="s">
        <v>8480</v>
      </c>
      <c r="J766" s="102">
        <v>45297</v>
      </c>
      <c r="K766" s="78" t="s">
        <v>1230</v>
      </c>
      <c r="L766" s="515">
        <v>499</v>
      </c>
      <c r="M766" s="601">
        <f t="shared" si="260"/>
        <v>499</v>
      </c>
      <c r="N766" s="630"/>
      <c r="O766" s="75">
        <v>20</v>
      </c>
      <c r="P766" s="8">
        <v>9</v>
      </c>
      <c r="Q766" s="408" t="str">
        <f t="shared" si="257"/>
        <v>8x6.5</v>
      </c>
      <c r="R766" s="75">
        <v>8</v>
      </c>
      <c r="S766" s="75">
        <v>6.5</v>
      </c>
      <c r="T766" s="75">
        <v>12</v>
      </c>
      <c r="U766" s="77">
        <v>5.5</v>
      </c>
      <c r="V766" s="427" t="s">
        <v>85</v>
      </c>
      <c r="W766" s="68">
        <v>121.3</v>
      </c>
      <c r="X766" s="519">
        <v>53.13</v>
      </c>
      <c r="Y766" s="47">
        <v>4500</v>
      </c>
      <c r="Z766" s="43" t="s">
        <v>5147</v>
      </c>
      <c r="AA766" s="72" t="s">
        <v>173</v>
      </c>
      <c r="AB766" s="47" t="str">
        <f t="shared" si="255"/>
        <v>20x9, 8x6.5, 12 OS, 4500 lbs</v>
      </c>
      <c r="AC766" s="74" t="s">
        <v>8646</v>
      </c>
      <c r="AD766" s="46" t="str">
        <f>IF(AC766="N/A","None",VLOOKUP(AC766,ACCESSORIES!F:N,9,FALSE))</f>
        <v>Snap In</v>
      </c>
      <c r="AE766" s="82">
        <f>_xlfn.IFNA(VLOOKUP(AC766,ACCESSORIES!F:J,5,FALSE),"N/A")</f>
        <v>33</v>
      </c>
      <c r="AF766" s="14" t="s">
        <v>85</v>
      </c>
      <c r="AG766" s="9" t="str">
        <f>_xlfn.IFNA(VLOOKUP(AF766,ACCESSORIES!C:G,5,FALSE),"N/A")</f>
        <v>N/A</v>
      </c>
      <c r="AH766" s="14" t="s">
        <v>85</v>
      </c>
      <c r="AI766" s="14" t="s">
        <v>8439</v>
      </c>
      <c r="AJ766" s="9">
        <f>_xlfn.IFNA(VLOOKUP(AI766,ACCESSORIES!F:J,5,FALSE),"N/A")</f>
        <v>2</v>
      </c>
      <c r="AK766" s="9" t="str">
        <f>_xlfn.IFNA(VLOOKUP(AJ766,ACCESSORIES!G:K,5,FALSE),"N/A")</f>
        <v>N/A</v>
      </c>
      <c r="AL766" s="9" t="str">
        <f>_xlfn.IFNA(VLOOKUP(AK766,ACCESSORIES!H:L,5,FALSE),"N/A")</f>
        <v>N/A</v>
      </c>
      <c r="AM766" s="38" t="str">
        <f>_xlfn.IFNA(VLOOKUP(AL766,ACCESSORIES!F:J,5,FALSE),"N/A")</f>
        <v>N/A</v>
      </c>
      <c r="AN766" s="9" t="str">
        <f>_xlfn.IFNA(VLOOKUP(AM766,ACCESSORIES!J:N,5,FALSE),"N/A")</f>
        <v>N/A</v>
      </c>
      <c r="AO766" s="75">
        <v>16.2</v>
      </c>
      <c r="AP766" s="75">
        <v>60</v>
      </c>
      <c r="AQ766" s="75">
        <v>200</v>
      </c>
      <c r="AR766" s="34">
        <v>0</v>
      </c>
      <c r="AS766" s="34">
        <v>0</v>
      </c>
      <c r="AT766" s="25">
        <v>33.200000000000003</v>
      </c>
      <c r="AU766" s="34">
        <v>50.7</v>
      </c>
      <c r="AV766" s="25">
        <v>241.6</v>
      </c>
      <c r="AW766" s="67">
        <v>246.3</v>
      </c>
      <c r="AX766" s="77">
        <v>121.3</v>
      </c>
      <c r="AY766" s="49">
        <v>87</v>
      </c>
      <c r="AZ766" s="49">
        <v>87</v>
      </c>
      <c r="BA766" s="49">
        <v>20</v>
      </c>
      <c r="BB766" s="48">
        <f t="shared" si="259"/>
        <v>0.79</v>
      </c>
      <c r="BC766" s="13" t="s">
        <v>85</v>
      </c>
      <c r="BD766" s="412" t="str">
        <f>_xlfn.IFNA(VLOOKUP(BC766,ACCESSORIES!F:J,5,FALSE),"N/A")</f>
        <v>N/A</v>
      </c>
      <c r="BE766" s="13" t="s">
        <v>85</v>
      </c>
      <c r="BF766" s="412" t="str">
        <f>_xlfn.IFNA(VLOOKUP(BE766,ACCESSORIES!F:J,5,FALSE),"N/A")</f>
        <v>N/A</v>
      </c>
      <c r="BG766" s="70">
        <v>58</v>
      </c>
      <c r="BH766" s="50">
        <v>23.228346456692901</v>
      </c>
      <c r="BI766" s="50">
        <v>23.228346456692901</v>
      </c>
      <c r="BJ766" s="50">
        <v>11.771653543307099</v>
      </c>
      <c r="BK766" s="357">
        <f t="shared" si="258"/>
        <v>0.10408189999999996</v>
      </c>
      <c r="BL766" s="408">
        <v>20</v>
      </c>
      <c r="BM766" s="107" t="s">
        <v>3771</v>
      </c>
      <c r="BN766" s="46" t="s">
        <v>3891</v>
      </c>
      <c r="BO766" s="74" t="s">
        <v>4730</v>
      </c>
      <c r="BP766" s="74" t="s">
        <v>10143</v>
      </c>
      <c r="BQ766" s="74" t="s">
        <v>3907</v>
      </c>
      <c r="BR766" s="74" t="s">
        <v>4615</v>
      </c>
      <c r="BS766" s="74" t="s">
        <v>10144</v>
      </c>
      <c r="BT766" s="74" t="s">
        <v>10145</v>
      </c>
      <c r="BU766" s="74" t="s">
        <v>10141</v>
      </c>
      <c r="BV766" s="74" t="s">
        <v>4116</v>
      </c>
      <c r="BW766" s="74" t="s">
        <v>10146</v>
      </c>
      <c r="BX766" s="74" t="s">
        <v>4101</v>
      </c>
      <c r="BY766" s="334" t="s">
        <v>10203</v>
      </c>
      <c r="BZ766" s="503" t="s">
        <v>10211</v>
      </c>
      <c r="CA766" s="337" t="s">
        <v>10212</v>
      </c>
      <c r="CB766" s="503" t="s">
        <v>10213</v>
      </c>
      <c r="CC766" s="86" t="str">
        <f t="shared" si="277"/>
        <v>MR709 HD Bead Grip, 20x9, +12mm Offset, 8x6.5, 121.3mm Centerbore, Machined - Clear Coat</v>
      </c>
      <c r="CD766" s="74" t="s">
        <v>3719</v>
      </c>
      <c r="CE766" s="74" t="s">
        <v>3720</v>
      </c>
      <c r="CF766" s="74" t="str">
        <f t="shared" si="253"/>
        <v>TRAIL (7XX)</v>
      </c>
    </row>
    <row r="767" spans="1:84" s="36" customFormat="1" ht="15" customHeight="1">
      <c r="A767" s="22">
        <f t="shared" si="256"/>
        <v>765</v>
      </c>
      <c r="B767" s="13" t="s">
        <v>84</v>
      </c>
      <c r="C767" s="426" t="s">
        <v>1247</v>
      </c>
      <c r="D767" s="75" t="s">
        <v>8515</v>
      </c>
      <c r="E767" s="84" t="str">
        <f>CONCATENATE(LEFT(D767,5),VLOOKUP(CONCATENATE(O767,"x",P767),'WHEEL PART NUMBER GUIDE'!$B$9:$C$51,2,FALSE),VLOOKUP(CONCATENATE(Q767, W767), 'WHEEL PART NUMBER GUIDE'!$Q$6:$R$98, 2, FALSE),VLOOKUP(Z767,'WHEEL PART NUMBER GUIDE'!$J$8:$K$54,2, FALSE),IF(V767="N/A",IF(ABS(T767)&lt;10,"0"&amp;ABS(T767),ABS(T767)),CONCATENATE(LEFT(V767,1),RIGHT(V767,1))), G767, H767)</f>
        <v>MR70929087512H</v>
      </c>
      <c r="F767" s="84" t="str">
        <f t="shared" si="254"/>
        <v>MR70929087512H</v>
      </c>
      <c r="G767" s="83" t="s">
        <v>2100</v>
      </c>
      <c r="H767" s="83"/>
      <c r="I767" s="72" t="s">
        <v>8481</v>
      </c>
      <c r="J767" s="102">
        <v>45297</v>
      </c>
      <c r="K767" s="78" t="s">
        <v>1230</v>
      </c>
      <c r="L767" s="515">
        <v>499</v>
      </c>
      <c r="M767" s="601">
        <f t="shared" si="260"/>
        <v>499</v>
      </c>
      <c r="N767" s="630"/>
      <c r="O767" s="75">
        <v>20</v>
      </c>
      <c r="P767" s="8">
        <v>9</v>
      </c>
      <c r="Q767" s="408" t="str">
        <f t="shared" si="257"/>
        <v>8x170</v>
      </c>
      <c r="R767" s="75">
        <v>8</v>
      </c>
      <c r="S767" s="75">
        <v>170</v>
      </c>
      <c r="T767" s="75">
        <v>12</v>
      </c>
      <c r="U767" s="77">
        <v>5.5</v>
      </c>
      <c r="V767" s="427" t="s">
        <v>85</v>
      </c>
      <c r="W767" s="68">
        <v>125</v>
      </c>
      <c r="X767" s="519">
        <v>52.91</v>
      </c>
      <c r="Y767" s="47">
        <v>4500</v>
      </c>
      <c r="Z767" s="43" t="s">
        <v>2165</v>
      </c>
      <c r="AA767" s="72" t="s">
        <v>2845</v>
      </c>
      <c r="AB767" s="47" t="str">
        <f t="shared" si="255"/>
        <v>20x9, 8x170, 12 OS, 4500 lbs</v>
      </c>
      <c r="AC767" s="74" t="s">
        <v>8643</v>
      </c>
      <c r="AD767" s="46" t="str">
        <f>IF(AC767="N/A","None",VLOOKUP(AC767,ACCESSORIES!F:N,9,FALSE))</f>
        <v>Snap In</v>
      </c>
      <c r="AE767" s="82">
        <f>_xlfn.IFNA(VLOOKUP(AC767,ACCESSORIES!F:J,5,FALSE),"N/A")</f>
        <v>33</v>
      </c>
      <c r="AF767" s="14" t="s">
        <v>85</v>
      </c>
      <c r="AG767" s="9" t="str">
        <f>_xlfn.IFNA(VLOOKUP(AF767,ACCESSORIES!C:G,5,FALSE),"N/A")</f>
        <v>N/A</v>
      </c>
      <c r="AH767" s="14" t="s">
        <v>85</v>
      </c>
      <c r="AI767" s="14" t="s">
        <v>8438</v>
      </c>
      <c r="AJ767" s="9">
        <f>_xlfn.IFNA(VLOOKUP(AI767,ACCESSORIES!F:J,5,FALSE),"N/A")</f>
        <v>2</v>
      </c>
      <c r="AK767" s="9" t="str">
        <f>_xlfn.IFNA(VLOOKUP(AJ767,ACCESSORIES!G:K,5,FALSE),"N/A")</f>
        <v>N/A</v>
      </c>
      <c r="AL767" s="9" t="str">
        <f>_xlfn.IFNA(VLOOKUP(AK767,ACCESSORIES!H:L,5,FALSE),"N/A")</f>
        <v>N/A</v>
      </c>
      <c r="AM767" s="38" t="str">
        <f>_xlfn.IFNA(VLOOKUP(AL767,ACCESSORIES!F:J,5,FALSE),"N/A")</f>
        <v>N/A</v>
      </c>
      <c r="AN767" s="9" t="str">
        <f>_xlfn.IFNA(VLOOKUP(AM767,ACCESSORIES!J:N,5,FALSE),"N/A")</f>
        <v>N/A</v>
      </c>
      <c r="AO767" s="75">
        <v>16.2</v>
      </c>
      <c r="AP767" s="75">
        <v>60</v>
      </c>
      <c r="AQ767" s="75">
        <v>200</v>
      </c>
      <c r="AR767" s="34">
        <v>0</v>
      </c>
      <c r="AS767" s="34">
        <v>0</v>
      </c>
      <c r="AT767" s="25">
        <v>33.200000000000003</v>
      </c>
      <c r="AU767" s="34">
        <v>50.7</v>
      </c>
      <c r="AV767" s="25">
        <v>241.6</v>
      </c>
      <c r="AW767" s="67">
        <v>246.3</v>
      </c>
      <c r="AX767" s="77">
        <v>125</v>
      </c>
      <c r="AY767" s="49">
        <v>102</v>
      </c>
      <c r="AZ767" s="49">
        <v>102</v>
      </c>
      <c r="BA767" s="49">
        <v>20</v>
      </c>
      <c r="BB767" s="48">
        <f t="shared" si="259"/>
        <v>0.79</v>
      </c>
      <c r="BC767" s="13" t="s">
        <v>85</v>
      </c>
      <c r="BD767" s="412" t="str">
        <f>_xlfn.IFNA(VLOOKUP(BC767,ACCESSORIES!F:J,5,FALSE),"N/A")</f>
        <v>N/A</v>
      </c>
      <c r="BE767" s="13" t="s">
        <v>85</v>
      </c>
      <c r="BF767" s="412" t="str">
        <f>_xlfn.IFNA(VLOOKUP(BE767,ACCESSORIES!F:J,5,FALSE),"N/A")</f>
        <v>N/A</v>
      </c>
      <c r="BG767" s="70">
        <v>58</v>
      </c>
      <c r="BH767" s="50">
        <v>23.228346456692901</v>
      </c>
      <c r="BI767" s="50">
        <v>23.228346456692901</v>
      </c>
      <c r="BJ767" s="50">
        <v>11.771653543307099</v>
      </c>
      <c r="BK767" s="357">
        <f t="shared" si="258"/>
        <v>0.10408189999999996</v>
      </c>
      <c r="BL767" s="408">
        <v>20</v>
      </c>
      <c r="BM767" s="107" t="s">
        <v>3771</v>
      </c>
      <c r="BN767" s="46" t="s">
        <v>3891</v>
      </c>
      <c r="BO767" s="74" t="s">
        <v>4730</v>
      </c>
      <c r="BP767" s="74" t="s">
        <v>10143</v>
      </c>
      <c r="BQ767" s="74" t="s">
        <v>3907</v>
      </c>
      <c r="BR767" s="74" t="s">
        <v>4615</v>
      </c>
      <c r="BS767" s="74" t="s">
        <v>10144</v>
      </c>
      <c r="BT767" s="74" t="s">
        <v>10145</v>
      </c>
      <c r="BU767" s="74" t="s">
        <v>10141</v>
      </c>
      <c r="BV767" s="74" t="s">
        <v>4116</v>
      </c>
      <c r="BW767" s="74" t="s">
        <v>10146</v>
      </c>
      <c r="BX767" s="74" t="s">
        <v>4101</v>
      </c>
      <c r="BY767" s="334" t="s">
        <v>10194</v>
      </c>
      <c r="BZ767" s="503" t="s">
        <v>10218</v>
      </c>
      <c r="CA767" s="337" t="s">
        <v>10219</v>
      </c>
      <c r="CB767" s="503" t="s">
        <v>10220</v>
      </c>
      <c r="CC767" s="86" t="str">
        <f t="shared" si="277"/>
        <v>MR709 HD Bead Grip, 20x9, +12mm Offset, 8x170, 125mm Centerbore, Matte Black</v>
      </c>
      <c r="CD767" s="74" t="s">
        <v>3719</v>
      </c>
      <c r="CE767" s="74" t="s">
        <v>3720</v>
      </c>
      <c r="CF767" s="74" t="str">
        <f t="shared" si="253"/>
        <v>TRAIL (7XX)</v>
      </c>
    </row>
    <row r="768" spans="1:84" s="36" customFormat="1" ht="15" customHeight="1">
      <c r="A768" s="22">
        <f t="shared" si="256"/>
        <v>766</v>
      </c>
      <c r="B768" s="13" t="s">
        <v>84</v>
      </c>
      <c r="C768" s="426" t="s">
        <v>1247</v>
      </c>
      <c r="D768" s="75" t="s">
        <v>8515</v>
      </c>
      <c r="E768" s="84" t="str">
        <f>CONCATENATE(LEFT(D768,5),VLOOKUP(CONCATENATE(O768,"x",P768),'WHEEL PART NUMBER GUIDE'!$B$9:$C$51,2,FALSE),VLOOKUP(CONCATENATE(Q768, W768), 'WHEEL PART NUMBER GUIDE'!$Q$6:$R$98, 2, FALSE),VLOOKUP(Z768,'WHEEL PART NUMBER GUIDE'!$J$8:$K$54,2, FALSE),IF(V768="N/A",IF(ABS(T768)&lt;10,"0"&amp;ABS(T768),ABS(T768)),CONCATENATE(LEFT(V768,1),RIGHT(V768,1))), G768, H768)</f>
        <v>MR70929087312H</v>
      </c>
      <c r="F768" s="84" t="str">
        <f t="shared" si="254"/>
        <v>MR70929087312H</v>
      </c>
      <c r="G768" s="83" t="s">
        <v>2100</v>
      </c>
      <c r="H768" s="83"/>
      <c r="I768" s="72" t="s">
        <v>8482</v>
      </c>
      <c r="J768" s="102">
        <v>45297</v>
      </c>
      <c r="K768" s="78" t="s">
        <v>1230</v>
      </c>
      <c r="L768" s="515">
        <v>499</v>
      </c>
      <c r="M768" s="601">
        <f t="shared" si="260"/>
        <v>499</v>
      </c>
      <c r="N768" s="630"/>
      <c r="O768" s="75">
        <v>20</v>
      </c>
      <c r="P768" s="8">
        <v>9</v>
      </c>
      <c r="Q768" s="408" t="str">
        <f t="shared" si="257"/>
        <v>8x170</v>
      </c>
      <c r="R768" s="75">
        <v>8</v>
      </c>
      <c r="S768" s="75">
        <v>170</v>
      </c>
      <c r="T768" s="75">
        <v>12</v>
      </c>
      <c r="U768" s="77">
        <v>5.5</v>
      </c>
      <c r="V768" s="427" t="s">
        <v>85</v>
      </c>
      <c r="W768" s="68">
        <v>125</v>
      </c>
      <c r="X768" s="519">
        <v>52.91</v>
      </c>
      <c r="Y768" s="47">
        <v>4500</v>
      </c>
      <c r="Z768" s="43" t="s">
        <v>5147</v>
      </c>
      <c r="AA768" s="72" t="s">
        <v>173</v>
      </c>
      <c r="AB768" s="47" t="str">
        <f t="shared" si="255"/>
        <v>20x9, 8x170, 12 OS, 4500 lbs</v>
      </c>
      <c r="AC768" s="74" t="s">
        <v>8644</v>
      </c>
      <c r="AD768" s="46" t="str">
        <f>IF(AC768="N/A","None",VLOOKUP(AC768,ACCESSORIES!F:N,9,FALSE))</f>
        <v>Snap In</v>
      </c>
      <c r="AE768" s="82">
        <f>_xlfn.IFNA(VLOOKUP(AC768,ACCESSORIES!F:J,5,FALSE),"N/A")</f>
        <v>33</v>
      </c>
      <c r="AF768" s="14" t="s">
        <v>85</v>
      </c>
      <c r="AG768" s="9" t="str">
        <f>_xlfn.IFNA(VLOOKUP(AF768,ACCESSORIES!C:G,5,FALSE),"N/A")</f>
        <v>N/A</v>
      </c>
      <c r="AH768" s="14" t="s">
        <v>85</v>
      </c>
      <c r="AI768" s="14" t="s">
        <v>8439</v>
      </c>
      <c r="AJ768" s="9">
        <f>_xlfn.IFNA(VLOOKUP(AI768,ACCESSORIES!F:J,5,FALSE),"N/A")</f>
        <v>2</v>
      </c>
      <c r="AK768" s="9" t="str">
        <f>_xlfn.IFNA(VLOOKUP(AJ768,ACCESSORIES!G:K,5,FALSE),"N/A")</f>
        <v>N/A</v>
      </c>
      <c r="AL768" s="9" t="str">
        <f>_xlfn.IFNA(VLOOKUP(AK768,ACCESSORIES!H:L,5,FALSE),"N/A")</f>
        <v>N/A</v>
      </c>
      <c r="AM768" s="38" t="str">
        <f>_xlfn.IFNA(VLOOKUP(AL768,ACCESSORIES!F:J,5,FALSE),"N/A")</f>
        <v>N/A</v>
      </c>
      <c r="AN768" s="9" t="str">
        <f>_xlfn.IFNA(VLOOKUP(AM768,ACCESSORIES!J:N,5,FALSE),"N/A")</f>
        <v>N/A</v>
      </c>
      <c r="AO768" s="75">
        <v>16.2</v>
      </c>
      <c r="AP768" s="75">
        <v>60</v>
      </c>
      <c r="AQ768" s="75">
        <v>200</v>
      </c>
      <c r="AR768" s="34">
        <v>0</v>
      </c>
      <c r="AS768" s="34">
        <v>0</v>
      </c>
      <c r="AT768" s="25">
        <v>33.200000000000003</v>
      </c>
      <c r="AU768" s="34">
        <v>50.7</v>
      </c>
      <c r="AV768" s="25">
        <v>241.6</v>
      </c>
      <c r="AW768" s="67">
        <v>246.3</v>
      </c>
      <c r="AX768" s="77">
        <v>125</v>
      </c>
      <c r="AY768" s="49">
        <v>102</v>
      </c>
      <c r="AZ768" s="49">
        <v>102</v>
      </c>
      <c r="BA768" s="49">
        <v>20</v>
      </c>
      <c r="BB768" s="48">
        <f t="shared" si="259"/>
        <v>0.79</v>
      </c>
      <c r="BC768" s="13" t="s">
        <v>85</v>
      </c>
      <c r="BD768" s="412" t="str">
        <f>_xlfn.IFNA(VLOOKUP(BC768,ACCESSORIES!F:J,5,FALSE),"N/A")</f>
        <v>N/A</v>
      </c>
      <c r="BE768" s="13" t="s">
        <v>85</v>
      </c>
      <c r="BF768" s="412" t="str">
        <f>_xlfn.IFNA(VLOOKUP(BE768,ACCESSORIES!F:J,5,FALSE),"N/A")</f>
        <v>N/A</v>
      </c>
      <c r="BG768" s="70">
        <v>58</v>
      </c>
      <c r="BH768" s="50">
        <v>23.228346456692901</v>
      </c>
      <c r="BI768" s="50">
        <v>23.228346456692901</v>
      </c>
      <c r="BJ768" s="50">
        <v>11.771653543307099</v>
      </c>
      <c r="BK768" s="357">
        <f t="shared" si="258"/>
        <v>0.10408189999999996</v>
      </c>
      <c r="BL768" s="408">
        <v>20</v>
      </c>
      <c r="BM768" s="107" t="s">
        <v>3771</v>
      </c>
      <c r="BN768" s="46" t="s">
        <v>3891</v>
      </c>
      <c r="BO768" s="74" t="s">
        <v>4730</v>
      </c>
      <c r="BP768" s="74" t="s">
        <v>10143</v>
      </c>
      <c r="BQ768" s="74" t="s">
        <v>3907</v>
      </c>
      <c r="BR768" s="74" t="s">
        <v>4615</v>
      </c>
      <c r="BS768" s="74" t="s">
        <v>10144</v>
      </c>
      <c r="BT768" s="74" t="s">
        <v>10145</v>
      </c>
      <c r="BU768" s="74" t="s">
        <v>10141</v>
      </c>
      <c r="BV768" s="74" t="s">
        <v>4116</v>
      </c>
      <c r="BW768" s="74" t="s">
        <v>10146</v>
      </c>
      <c r="BX768" s="74" t="s">
        <v>4101</v>
      </c>
      <c r="BY768" s="334" t="s">
        <v>10203</v>
      </c>
      <c r="BZ768" s="503" t="s">
        <v>10211</v>
      </c>
      <c r="CA768" s="337" t="s">
        <v>10212</v>
      </c>
      <c r="CB768" s="503" t="s">
        <v>10213</v>
      </c>
      <c r="CC768" s="86" t="str">
        <f t="shared" si="277"/>
        <v>MR709 HD Bead Grip, 20x9, +12mm Offset, 8x170, 125mm Centerbore, Machined - Clear Coat</v>
      </c>
      <c r="CD768" s="74" t="s">
        <v>3719</v>
      </c>
      <c r="CE768" s="74" t="s">
        <v>3720</v>
      </c>
      <c r="CF768" s="74" t="str">
        <f t="shared" si="253"/>
        <v>TRAIL (7XX)</v>
      </c>
    </row>
    <row r="769" spans="1:84" s="36" customFormat="1" ht="15" customHeight="1">
      <c r="A769" s="22">
        <f t="shared" si="256"/>
        <v>767</v>
      </c>
      <c r="B769" s="13" t="s">
        <v>84</v>
      </c>
      <c r="C769" s="426" t="s">
        <v>1247</v>
      </c>
      <c r="D769" s="75" t="s">
        <v>8515</v>
      </c>
      <c r="E769" s="84" t="str">
        <f>CONCATENATE(LEFT(D769,5),VLOOKUP(CONCATENATE(O769,"x",P769),'WHEEL PART NUMBER GUIDE'!$B$9:$C$51,2,FALSE),VLOOKUP(CONCATENATE(Q769, W769), 'WHEEL PART NUMBER GUIDE'!$Q$6:$R$98, 2, FALSE),VLOOKUP(Z769,'WHEEL PART NUMBER GUIDE'!$J$8:$K$54,2, FALSE),IF(V769="N/A",IF(ABS(T769)&lt;10,"0"&amp;ABS(T769),ABS(T769)),CONCATENATE(LEFT(V769,1),RIGHT(V769,1))), G769, H769)</f>
        <v>MR70929088512H</v>
      </c>
      <c r="F769" s="84" t="str">
        <f t="shared" si="254"/>
        <v>MR70929088512H</v>
      </c>
      <c r="G769" s="83" t="s">
        <v>2100</v>
      </c>
      <c r="H769" s="83"/>
      <c r="I769" s="72" t="s">
        <v>8483</v>
      </c>
      <c r="J769" s="102">
        <v>45297</v>
      </c>
      <c r="K769" s="78" t="s">
        <v>1230</v>
      </c>
      <c r="L769" s="515">
        <v>499</v>
      </c>
      <c r="M769" s="601">
        <f t="shared" si="260"/>
        <v>499</v>
      </c>
      <c r="N769" s="630"/>
      <c r="O769" s="75">
        <v>20</v>
      </c>
      <c r="P769" s="8">
        <v>9</v>
      </c>
      <c r="Q769" s="408" t="str">
        <f t="shared" si="257"/>
        <v>8x180</v>
      </c>
      <c r="R769" s="75">
        <v>8</v>
      </c>
      <c r="S769" s="75">
        <v>180</v>
      </c>
      <c r="T769" s="75">
        <v>12</v>
      </c>
      <c r="U769" s="77">
        <v>5.5</v>
      </c>
      <c r="V769" s="427" t="s">
        <v>85</v>
      </c>
      <c r="W769" s="68">
        <v>124.1</v>
      </c>
      <c r="X769" s="519">
        <v>53.13</v>
      </c>
      <c r="Y769" s="47">
        <v>4500</v>
      </c>
      <c r="Z769" s="43" t="s">
        <v>2165</v>
      </c>
      <c r="AA769" s="72" t="s">
        <v>2845</v>
      </c>
      <c r="AB769" s="47" t="str">
        <f t="shared" si="255"/>
        <v>20x9, 8x180, 12 OS, 4500 lbs</v>
      </c>
      <c r="AC769" s="74" t="s">
        <v>8645</v>
      </c>
      <c r="AD769" s="46" t="str">
        <f>IF(AC769="N/A","None",VLOOKUP(AC769,ACCESSORIES!F:N,9,FALSE))</f>
        <v>Snap In</v>
      </c>
      <c r="AE769" s="82">
        <f>_xlfn.IFNA(VLOOKUP(AC769,ACCESSORIES!F:J,5,FALSE),"N/A")</f>
        <v>33</v>
      </c>
      <c r="AF769" s="14" t="s">
        <v>85</v>
      </c>
      <c r="AG769" s="9" t="str">
        <f>_xlfn.IFNA(VLOOKUP(AF769,ACCESSORIES!C:G,5,FALSE),"N/A")</f>
        <v>N/A</v>
      </c>
      <c r="AH769" s="14" t="s">
        <v>85</v>
      </c>
      <c r="AI769" s="14" t="s">
        <v>8438</v>
      </c>
      <c r="AJ769" s="9">
        <f>_xlfn.IFNA(VLOOKUP(AI769,ACCESSORIES!F:J,5,FALSE),"N/A")</f>
        <v>2</v>
      </c>
      <c r="AK769" s="9" t="str">
        <f>_xlfn.IFNA(VLOOKUP(AJ769,ACCESSORIES!G:K,5,FALSE),"N/A")</f>
        <v>N/A</v>
      </c>
      <c r="AL769" s="9" t="str">
        <f>_xlfn.IFNA(VLOOKUP(AK769,ACCESSORIES!H:L,5,FALSE),"N/A")</f>
        <v>N/A</v>
      </c>
      <c r="AM769" s="38" t="str">
        <f>_xlfn.IFNA(VLOOKUP(AL769,ACCESSORIES!F:J,5,FALSE),"N/A")</f>
        <v>N/A</v>
      </c>
      <c r="AN769" s="9" t="str">
        <f>_xlfn.IFNA(VLOOKUP(AM769,ACCESSORIES!J:N,5,FALSE),"N/A")</f>
        <v>N/A</v>
      </c>
      <c r="AO769" s="75">
        <v>16.2</v>
      </c>
      <c r="AP769" s="75">
        <v>60</v>
      </c>
      <c r="AQ769" s="75">
        <v>210</v>
      </c>
      <c r="AR769" s="34">
        <v>0</v>
      </c>
      <c r="AS769" s="34">
        <v>0</v>
      </c>
      <c r="AT769" s="25">
        <v>30.1</v>
      </c>
      <c r="AU769" s="34">
        <v>50.7</v>
      </c>
      <c r="AV769" s="25">
        <v>241.6</v>
      </c>
      <c r="AW769" s="67">
        <v>246.3</v>
      </c>
      <c r="AX769" s="77">
        <v>124.1</v>
      </c>
      <c r="AY769" s="49">
        <v>87</v>
      </c>
      <c r="AZ769" s="49">
        <v>87</v>
      </c>
      <c r="BA769" s="49">
        <v>20</v>
      </c>
      <c r="BB769" s="48">
        <f t="shared" si="259"/>
        <v>0.79</v>
      </c>
      <c r="BC769" s="13" t="s">
        <v>85</v>
      </c>
      <c r="BD769" s="412" t="str">
        <f>_xlfn.IFNA(VLOOKUP(BC769,ACCESSORIES!F:J,5,FALSE),"N/A")</f>
        <v>N/A</v>
      </c>
      <c r="BE769" s="13" t="s">
        <v>85</v>
      </c>
      <c r="BF769" s="412" t="str">
        <f>_xlfn.IFNA(VLOOKUP(BE769,ACCESSORIES!F:J,5,FALSE),"N/A")</f>
        <v>N/A</v>
      </c>
      <c r="BG769" s="70">
        <v>58</v>
      </c>
      <c r="BH769" s="50">
        <v>23.228346456692901</v>
      </c>
      <c r="BI769" s="50">
        <v>23.228346456692901</v>
      </c>
      <c r="BJ769" s="50">
        <v>11.771653543307099</v>
      </c>
      <c r="BK769" s="357">
        <f t="shared" si="258"/>
        <v>0.10408189999999996</v>
      </c>
      <c r="BL769" s="408">
        <v>20</v>
      </c>
      <c r="BM769" s="107" t="s">
        <v>3771</v>
      </c>
      <c r="BN769" s="46" t="s">
        <v>3891</v>
      </c>
      <c r="BO769" s="74" t="s">
        <v>4730</v>
      </c>
      <c r="BP769" s="74" t="s">
        <v>10143</v>
      </c>
      <c r="BQ769" s="74" t="s">
        <v>3907</v>
      </c>
      <c r="BR769" s="74" t="s">
        <v>4615</v>
      </c>
      <c r="BS769" s="74" t="s">
        <v>10144</v>
      </c>
      <c r="BT769" s="74" t="s">
        <v>10145</v>
      </c>
      <c r="BU769" s="74" t="s">
        <v>10141</v>
      </c>
      <c r="BV769" s="74" t="s">
        <v>4116</v>
      </c>
      <c r="BW769" s="74" t="s">
        <v>10146</v>
      </c>
      <c r="BX769" s="74" t="s">
        <v>4101</v>
      </c>
      <c r="BY769" s="334" t="s">
        <v>10194</v>
      </c>
      <c r="BZ769" s="503" t="s">
        <v>10218</v>
      </c>
      <c r="CA769" s="337" t="s">
        <v>10219</v>
      </c>
      <c r="CB769" s="503" t="s">
        <v>10220</v>
      </c>
      <c r="CC769" s="86" t="str">
        <f t="shared" si="277"/>
        <v>MR709 HD Bead Grip, 20x9, +12mm Offset, 8x180, 124.1mm Centerbore, Matte Black</v>
      </c>
      <c r="CD769" s="74" t="s">
        <v>3719</v>
      </c>
      <c r="CE769" s="74" t="s">
        <v>3720</v>
      </c>
      <c r="CF769" s="74" t="str">
        <f t="shared" si="253"/>
        <v>TRAIL (7XX)</v>
      </c>
    </row>
    <row r="770" spans="1:84" s="36" customFormat="1" ht="15" customHeight="1">
      <c r="A770" s="22">
        <f t="shared" si="256"/>
        <v>768</v>
      </c>
      <c r="B770" s="13" t="s">
        <v>84</v>
      </c>
      <c r="C770" s="426" t="s">
        <v>1247</v>
      </c>
      <c r="D770" s="75" t="s">
        <v>8515</v>
      </c>
      <c r="E770" s="84" t="str">
        <f>CONCATENATE(LEFT(D770,5),VLOOKUP(CONCATENATE(O770,"x",P770),'WHEEL PART NUMBER GUIDE'!$B$9:$C$51,2,FALSE),VLOOKUP(CONCATENATE(Q770, W770), 'WHEEL PART NUMBER GUIDE'!$Q$6:$R$98, 2, FALSE),VLOOKUP(Z770,'WHEEL PART NUMBER GUIDE'!$J$8:$K$54,2, FALSE),IF(V770="N/A",IF(ABS(T770)&lt;10,"0"&amp;ABS(T770),ABS(T770)),CONCATENATE(LEFT(V770,1),RIGHT(V770,1))), G770, H770)</f>
        <v>MR70929088312H</v>
      </c>
      <c r="F770" s="84" t="str">
        <f t="shared" si="254"/>
        <v>MR70929088312H</v>
      </c>
      <c r="G770" s="83" t="s">
        <v>2100</v>
      </c>
      <c r="H770" s="83"/>
      <c r="I770" s="72" t="s">
        <v>8484</v>
      </c>
      <c r="J770" s="102">
        <v>45297</v>
      </c>
      <c r="K770" s="78" t="s">
        <v>1230</v>
      </c>
      <c r="L770" s="515">
        <v>499</v>
      </c>
      <c r="M770" s="601">
        <f t="shared" si="260"/>
        <v>499</v>
      </c>
      <c r="N770" s="630"/>
      <c r="O770" s="75">
        <v>20</v>
      </c>
      <c r="P770" s="8">
        <v>9</v>
      </c>
      <c r="Q770" s="408" t="str">
        <f t="shared" si="257"/>
        <v>8x180</v>
      </c>
      <c r="R770" s="75">
        <v>8</v>
      </c>
      <c r="S770" s="75">
        <v>180</v>
      </c>
      <c r="T770" s="75">
        <v>12</v>
      </c>
      <c r="U770" s="77">
        <v>5.5</v>
      </c>
      <c r="V770" s="427" t="s">
        <v>85</v>
      </c>
      <c r="W770" s="68">
        <v>124.1</v>
      </c>
      <c r="X770" s="519">
        <v>53.13</v>
      </c>
      <c r="Y770" s="47">
        <v>4500</v>
      </c>
      <c r="Z770" s="43" t="s">
        <v>5147</v>
      </c>
      <c r="AA770" s="72" t="s">
        <v>173</v>
      </c>
      <c r="AB770" s="47" t="str">
        <f t="shared" si="255"/>
        <v>20x9, 8x180, 12 OS, 4500 lbs</v>
      </c>
      <c r="AC770" s="74" t="s">
        <v>8646</v>
      </c>
      <c r="AD770" s="46" t="str">
        <f>IF(AC770="N/A","None",VLOOKUP(AC770,ACCESSORIES!F:N,9,FALSE))</f>
        <v>Snap In</v>
      </c>
      <c r="AE770" s="82">
        <f>_xlfn.IFNA(VLOOKUP(AC770,ACCESSORIES!F:J,5,FALSE),"N/A")</f>
        <v>33</v>
      </c>
      <c r="AF770" s="14" t="s">
        <v>85</v>
      </c>
      <c r="AG770" s="9" t="str">
        <f>_xlfn.IFNA(VLOOKUP(AF770,ACCESSORIES!C:G,5,FALSE),"N/A")</f>
        <v>N/A</v>
      </c>
      <c r="AH770" s="14" t="s">
        <v>85</v>
      </c>
      <c r="AI770" s="14" t="s">
        <v>8439</v>
      </c>
      <c r="AJ770" s="9">
        <f>_xlfn.IFNA(VLOOKUP(AI770,ACCESSORIES!F:J,5,FALSE),"N/A")</f>
        <v>2</v>
      </c>
      <c r="AK770" s="9" t="str">
        <f>_xlfn.IFNA(VLOOKUP(AJ770,ACCESSORIES!G:K,5,FALSE),"N/A")</f>
        <v>N/A</v>
      </c>
      <c r="AL770" s="9" t="str">
        <f>_xlfn.IFNA(VLOOKUP(AK770,ACCESSORIES!H:L,5,FALSE),"N/A")</f>
        <v>N/A</v>
      </c>
      <c r="AM770" s="38" t="str">
        <f>_xlfn.IFNA(VLOOKUP(AL770,ACCESSORIES!F:J,5,FALSE),"N/A")</f>
        <v>N/A</v>
      </c>
      <c r="AN770" s="9" t="str">
        <f>_xlfn.IFNA(VLOOKUP(AM770,ACCESSORIES!J:N,5,FALSE),"N/A")</f>
        <v>N/A</v>
      </c>
      <c r="AO770" s="75">
        <v>16.2</v>
      </c>
      <c r="AP770" s="75">
        <v>60</v>
      </c>
      <c r="AQ770" s="75">
        <v>210</v>
      </c>
      <c r="AR770" s="34">
        <v>0</v>
      </c>
      <c r="AS770" s="34">
        <v>0</v>
      </c>
      <c r="AT770" s="25">
        <v>30.1</v>
      </c>
      <c r="AU770" s="34">
        <v>50.7</v>
      </c>
      <c r="AV770" s="25">
        <v>241.6</v>
      </c>
      <c r="AW770" s="67">
        <v>246.3</v>
      </c>
      <c r="AX770" s="77">
        <v>124.1</v>
      </c>
      <c r="AY770" s="49">
        <v>87</v>
      </c>
      <c r="AZ770" s="49">
        <v>87</v>
      </c>
      <c r="BA770" s="49">
        <v>20</v>
      </c>
      <c r="BB770" s="48">
        <f t="shared" si="259"/>
        <v>0.79</v>
      </c>
      <c r="BC770" s="13" t="s">
        <v>85</v>
      </c>
      <c r="BD770" s="412" t="str">
        <f>_xlfn.IFNA(VLOOKUP(BC770,ACCESSORIES!F:J,5,FALSE),"N/A")</f>
        <v>N/A</v>
      </c>
      <c r="BE770" s="13" t="s">
        <v>85</v>
      </c>
      <c r="BF770" s="412" t="str">
        <f>_xlfn.IFNA(VLOOKUP(BE770,ACCESSORIES!F:J,5,FALSE),"N/A")</f>
        <v>N/A</v>
      </c>
      <c r="BG770" s="70">
        <v>58</v>
      </c>
      <c r="BH770" s="50">
        <v>23.228346456692901</v>
      </c>
      <c r="BI770" s="50">
        <v>23.228346456692901</v>
      </c>
      <c r="BJ770" s="50">
        <v>11.771653543307099</v>
      </c>
      <c r="BK770" s="357">
        <f t="shared" si="258"/>
        <v>0.10408189999999996</v>
      </c>
      <c r="BL770" s="408">
        <v>20</v>
      </c>
      <c r="BM770" s="107" t="s">
        <v>3771</v>
      </c>
      <c r="BN770" s="46" t="s">
        <v>3891</v>
      </c>
      <c r="BO770" s="74" t="s">
        <v>4730</v>
      </c>
      <c r="BP770" s="74" t="s">
        <v>10143</v>
      </c>
      <c r="BQ770" s="74" t="s">
        <v>3907</v>
      </c>
      <c r="BR770" s="74" t="s">
        <v>4615</v>
      </c>
      <c r="BS770" s="74" t="s">
        <v>10144</v>
      </c>
      <c r="BT770" s="74" t="s">
        <v>10145</v>
      </c>
      <c r="BU770" s="74" t="s">
        <v>10141</v>
      </c>
      <c r="BV770" s="74" t="s">
        <v>4116</v>
      </c>
      <c r="BW770" s="74" t="s">
        <v>10146</v>
      </c>
      <c r="BX770" s="74" t="s">
        <v>4101</v>
      </c>
      <c r="BY770" s="334" t="s">
        <v>10203</v>
      </c>
      <c r="BZ770" s="503" t="s">
        <v>10211</v>
      </c>
      <c r="CA770" s="337" t="s">
        <v>10212</v>
      </c>
      <c r="CB770" s="503" t="s">
        <v>10213</v>
      </c>
      <c r="CC770" s="86" t="str">
        <f t="shared" si="277"/>
        <v>MR709 HD Bead Grip, 20x9, +12mm Offset, 8x180, 124.1mm Centerbore, Machined - Clear Coat</v>
      </c>
      <c r="CD770" s="74" t="s">
        <v>3719</v>
      </c>
      <c r="CE770" s="74" t="s">
        <v>3720</v>
      </c>
      <c r="CF770" s="74" t="str">
        <f t="shared" si="253"/>
        <v>TRAIL (7XX)</v>
      </c>
    </row>
    <row r="771" spans="1:84" s="36" customFormat="1" ht="15" customHeight="1">
      <c r="A771" s="22">
        <f t="shared" ref="A771:A794" si="278">ROW(B771)-2</f>
        <v>769</v>
      </c>
      <c r="B771" s="13" t="s">
        <v>84</v>
      </c>
      <c r="C771" s="426" t="s">
        <v>1247</v>
      </c>
      <c r="D771" s="75" t="s">
        <v>10693</v>
      </c>
      <c r="E771" s="84" t="str">
        <f>CONCATENATE(LEFT(D771,5),VLOOKUP(CONCATENATE(O771,"x",P771),'WHEEL PART NUMBER GUIDE'!$B$9:$C$51,2,FALSE),VLOOKUP(CONCATENATE(Q771, W771), 'WHEEL PART NUMBER GUIDE'!$Q$6:$R$98, 2, FALSE),VLOOKUP(Z771,'WHEEL PART NUMBER GUIDE'!$J$8:$K$54,2, FALSE),IF(V771="N/A",IF(ABS(T771)&lt;10,"0"&amp;ABS(T771),ABS(T771)),CONCATENATE(LEFT(V771,1),RIGHT(V771,1))), G771, H771)</f>
        <v>MR710785601300H</v>
      </c>
      <c r="F771" s="84" t="str">
        <f t="shared" si="254"/>
        <v>MR710785601300H</v>
      </c>
      <c r="G771" s="83" t="s">
        <v>2100</v>
      </c>
      <c r="H771" s="83"/>
      <c r="I771" s="72" t="s">
        <v>10695</v>
      </c>
      <c r="J771" s="102">
        <v>46086</v>
      </c>
      <c r="K771" s="78" t="s">
        <v>1230</v>
      </c>
      <c r="L771" s="515">
        <v>429</v>
      </c>
      <c r="M771" s="85">
        <f t="shared" ref="M771:M832" si="279">IF(K771="Coming Soon",L771,IF(K771="Active",L771,""))</f>
        <v>429</v>
      </c>
      <c r="N771" s="630"/>
      <c r="O771" s="75">
        <v>17</v>
      </c>
      <c r="P771" s="8">
        <v>8.5</v>
      </c>
      <c r="Q771" s="408" t="str">
        <f t="shared" si="257"/>
        <v>6x5.5</v>
      </c>
      <c r="R771" s="75">
        <v>6</v>
      </c>
      <c r="S771" s="75">
        <v>5.5</v>
      </c>
      <c r="T771" s="75">
        <v>0</v>
      </c>
      <c r="U771" s="77">
        <v>4.8</v>
      </c>
      <c r="V771" s="427" t="s">
        <v>85</v>
      </c>
      <c r="W771" s="68">
        <v>106.25</v>
      </c>
      <c r="X771" s="519">
        <v>35.32</v>
      </c>
      <c r="Y771" s="47">
        <v>3310</v>
      </c>
      <c r="Z771" s="43" t="s">
        <v>4122</v>
      </c>
      <c r="AA771" s="72" t="s">
        <v>2845</v>
      </c>
      <c r="AB771" s="47" t="str">
        <f t="shared" si="255"/>
        <v>17x8.5, 6x5.5, 0 OS, 3310 lbs</v>
      </c>
      <c r="AC771" s="74" t="s">
        <v>10809</v>
      </c>
      <c r="AD771" s="46" t="str">
        <f>IF(AC771="N/A","None",VLOOKUP(AC771,ACCESSORIES!F:N,9,FALSE))</f>
        <v>Snap In</v>
      </c>
      <c r="AE771" s="82">
        <f>_xlfn.IFNA(VLOOKUP(AC771,ACCESSORIES!F:J,5,FALSE),"N/A")</f>
        <v>33</v>
      </c>
      <c r="AF771" s="14" t="s">
        <v>85</v>
      </c>
      <c r="AG771" s="9" t="str">
        <f>_xlfn.IFNA(VLOOKUP(AF771,ACCESSORIES!C:G,5,FALSE),"N/A")</f>
        <v>N/A</v>
      </c>
      <c r="AH771" s="14" t="s">
        <v>85</v>
      </c>
      <c r="AI771" s="14" t="s">
        <v>85</v>
      </c>
      <c r="AJ771" s="9" t="str">
        <f>_xlfn.IFNA(VLOOKUP(AI771,ACCESSORIES!F:J,5,FALSE),"N/A")</f>
        <v>N/A</v>
      </c>
      <c r="AK771" s="92" t="s">
        <v>236</v>
      </c>
      <c r="AL771" s="75" t="s">
        <v>1649</v>
      </c>
      <c r="AM771" s="38">
        <f>_xlfn.IFNA(VLOOKUP(AL771,ACCESSORIES!F:J,5,FALSE),"N/A")</f>
        <v>2.75</v>
      </c>
      <c r="AN771" s="3">
        <v>78.3</v>
      </c>
      <c r="AO771" s="75">
        <v>16.2</v>
      </c>
      <c r="AP771" s="75">
        <v>60</v>
      </c>
      <c r="AQ771" s="75">
        <v>175</v>
      </c>
      <c r="AR771" s="34">
        <v>15.8</v>
      </c>
      <c r="AS771" s="34">
        <v>47.5</v>
      </c>
      <c r="AT771" s="25">
        <v>58.2</v>
      </c>
      <c r="AU771" s="34">
        <v>76.599999999999994</v>
      </c>
      <c r="AV771" s="25">
        <v>210.4</v>
      </c>
      <c r="AW771" s="67">
        <v>207</v>
      </c>
      <c r="AX771" s="77">
        <v>103.35</v>
      </c>
      <c r="AY771" s="49">
        <v>40.6</v>
      </c>
      <c r="AZ771" s="49">
        <v>50</v>
      </c>
      <c r="BA771" s="49">
        <v>0</v>
      </c>
      <c r="BB771" s="49">
        <v>0</v>
      </c>
      <c r="BC771" s="13" t="s">
        <v>85</v>
      </c>
      <c r="BD771" s="412" t="str">
        <f>_xlfn.IFNA(VLOOKUP(BC771,ACCESSORIES!F:J,5,FALSE),"N/A")</f>
        <v>N/A</v>
      </c>
      <c r="BE771" s="13" t="s">
        <v>85</v>
      </c>
      <c r="BF771" s="412" t="str">
        <f>_xlfn.IFNA(VLOOKUP(BE771,ACCESSORIES!F:J,5,FALSE),"N/A")</f>
        <v>N/A</v>
      </c>
      <c r="BG771" s="70">
        <v>40</v>
      </c>
      <c r="BH771" s="50">
        <v>20.236220472440898</v>
      </c>
      <c r="BI771" s="50">
        <v>20.236220472440898</v>
      </c>
      <c r="BJ771" s="50">
        <v>11.417322834645701</v>
      </c>
      <c r="BK771" s="357">
        <f t="shared" ref="BK771:BK778" si="280">SUM(((BH771*25.4)*(BI771*25.4)*(BJ771*25.4))/1000000000)</f>
        <v>7.6616839999999839E-2</v>
      </c>
      <c r="BL771" s="73">
        <v>36</v>
      </c>
      <c r="BM771" s="107" t="s">
        <v>3771</v>
      </c>
      <c r="BN771" s="46" t="s">
        <v>3891</v>
      </c>
      <c r="BO771" s="74"/>
      <c r="BP771" s="74"/>
      <c r="BQ771" s="74"/>
      <c r="BR771" s="74"/>
      <c r="BS771" s="74"/>
      <c r="BT771" s="74"/>
      <c r="BU771" s="74"/>
      <c r="BV771" s="74"/>
      <c r="BW771" s="74"/>
      <c r="BX771" s="74"/>
      <c r="BY771" s="334"/>
      <c r="BZ771" s="503"/>
      <c r="CA771" s="337"/>
      <c r="CB771" s="503"/>
      <c r="CC771" s="86" t="str">
        <f t="shared" ref="CC771:CC794" si="281">CONCATENATE(IF(K771="Closeout","CLOSEOUT - ",""),D771,", ",O771,"x",P771,", ",IF(V771="N/A","",CONCATENATE(V771,"/")),IF(T771&gt;0,CONCATENATE("+",T771),T771),"mm Offset, ",Q771,", ",W771,"mm Centerbore, ",PROPER(Z771),IF(H771="R",", Race Drilled",""),"",IF(BE771="N/A","",CONCATENATE(", w/ ",BE771)))</f>
        <v>MR710 HD Bead Grip, 17x8.5, 0mm Offset, 6x5.5, 106.25mm Centerbore, Gloss Black</v>
      </c>
      <c r="CD771" s="74" t="s">
        <v>3719</v>
      </c>
      <c r="CE771" s="74" t="s">
        <v>3720</v>
      </c>
      <c r="CF771" s="74" t="str">
        <f t="shared" ref="CF771:CF794" si="282">C771</f>
        <v>TRAIL (7XX)</v>
      </c>
    </row>
    <row r="772" spans="1:84" s="36" customFormat="1" ht="15" customHeight="1">
      <c r="A772" s="22">
        <f t="shared" si="278"/>
        <v>770</v>
      </c>
      <c r="B772" s="13" t="s">
        <v>84</v>
      </c>
      <c r="C772" s="426" t="s">
        <v>1247</v>
      </c>
      <c r="D772" s="75" t="s">
        <v>10693</v>
      </c>
      <c r="E772" s="84" t="str">
        <f>CONCATENATE(LEFT(D772,5),VLOOKUP(CONCATENATE(O772,"x",P772),'WHEEL PART NUMBER GUIDE'!$B$9:$C$51,2,FALSE),VLOOKUP(CONCATENATE(Q772, W772), 'WHEEL PART NUMBER GUIDE'!$Q$6:$R$98, 2, FALSE),VLOOKUP(Z772,'WHEEL PART NUMBER GUIDE'!$J$8:$K$54,2, FALSE),IF(V772="N/A",IF(ABS(T772)&lt;10,"0"&amp;ABS(T772),ABS(T772)),CONCATENATE(LEFT(V772,1),RIGHT(V772,1))), G772, H772)</f>
        <v>MR71078560300H</v>
      </c>
      <c r="F772" s="84" t="str">
        <f t="shared" si="254"/>
        <v>MR71078560300H</v>
      </c>
      <c r="G772" s="83" t="s">
        <v>2100</v>
      </c>
      <c r="H772" s="83"/>
      <c r="I772" s="72" t="s">
        <v>10696</v>
      </c>
      <c r="J772" s="102">
        <v>46086</v>
      </c>
      <c r="K772" s="78" t="s">
        <v>1230</v>
      </c>
      <c r="L772" s="515">
        <v>429</v>
      </c>
      <c r="M772" s="85">
        <f t="shared" si="279"/>
        <v>429</v>
      </c>
      <c r="N772" s="630"/>
      <c r="O772" s="75">
        <v>17</v>
      </c>
      <c r="P772" s="8">
        <v>8.5</v>
      </c>
      <c r="Q772" s="408" t="str">
        <f t="shared" si="257"/>
        <v>6x5.5</v>
      </c>
      <c r="R772" s="75">
        <v>6</v>
      </c>
      <c r="S772" s="75">
        <v>5.5</v>
      </c>
      <c r="T772" s="75">
        <v>0</v>
      </c>
      <c r="U772" s="77">
        <v>4.8</v>
      </c>
      <c r="V772" s="427" t="s">
        <v>85</v>
      </c>
      <c r="W772" s="68">
        <v>106.25</v>
      </c>
      <c r="X772" s="519">
        <v>35.32</v>
      </c>
      <c r="Y772" s="47">
        <v>3310</v>
      </c>
      <c r="Z772" s="43" t="s">
        <v>5147</v>
      </c>
      <c r="AA772" s="72" t="s">
        <v>173</v>
      </c>
      <c r="AB772" s="47" t="str">
        <f t="shared" si="255"/>
        <v>17x8.5, 6x5.5, 0 OS, 3310 lbs</v>
      </c>
      <c r="AC772" s="74" t="s">
        <v>8451</v>
      </c>
      <c r="AD772" s="46" t="str">
        <f>IF(AC772="N/A","None",VLOOKUP(AC772,ACCESSORIES!F:N,9,FALSE))</f>
        <v>Snap In</v>
      </c>
      <c r="AE772" s="82">
        <f>_xlfn.IFNA(VLOOKUP(AC772,ACCESSORIES!F:J,5,FALSE),"N/A")</f>
        <v>33</v>
      </c>
      <c r="AF772" s="14" t="s">
        <v>85</v>
      </c>
      <c r="AG772" s="9" t="str">
        <f>_xlfn.IFNA(VLOOKUP(AF772,ACCESSORIES!C:G,5,FALSE),"N/A")</f>
        <v>N/A</v>
      </c>
      <c r="AH772" s="14" t="s">
        <v>85</v>
      </c>
      <c r="AI772" s="14" t="s">
        <v>85</v>
      </c>
      <c r="AJ772" s="9" t="str">
        <f>_xlfn.IFNA(VLOOKUP(AI772,ACCESSORIES!F:J,5,FALSE),"N/A")</f>
        <v>N/A</v>
      </c>
      <c r="AK772" s="92" t="s">
        <v>236</v>
      </c>
      <c r="AL772" s="75" t="s">
        <v>1649</v>
      </c>
      <c r="AM772" s="38">
        <f>_xlfn.IFNA(VLOOKUP(AL772,ACCESSORIES!F:J,5,FALSE),"N/A")</f>
        <v>2.75</v>
      </c>
      <c r="AN772" s="3">
        <v>78.3</v>
      </c>
      <c r="AO772" s="75">
        <v>16.2</v>
      </c>
      <c r="AP772" s="75">
        <v>60</v>
      </c>
      <c r="AQ772" s="75">
        <v>175</v>
      </c>
      <c r="AR772" s="34">
        <v>15.8</v>
      </c>
      <c r="AS772" s="34">
        <v>47.5</v>
      </c>
      <c r="AT772" s="25">
        <v>58.2</v>
      </c>
      <c r="AU772" s="34">
        <v>76.599999999999994</v>
      </c>
      <c r="AV772" s="25">
        <v>210.4</v>
      </c>
      <c r="AW772" s="67">
        <v>207</v>
      </c>
      <c r="AX772" s="77">
        <v>103.35</v>
      </c>
      <c r="AY772" s="49">
        <v>40.6</v>
      </c>
      <c r="AZ772" s="49">
        <v>50</v>
      </c>
      <c r="BA772" s="49">
        <v>0</v>
      </c>
      <c r="BB772" s="49">
        <v>0</v>
      </c>
      <c r="BC772" s="13" t="s">
        <v>85</v>
      </c>
      <c r="BD772" s="412" t="str">
        <f>_xlfn.IFNA(VLOOKUP(BC772,ACCESSORIES!F:J,5,FALSE),"N/A")</f>
        <v>N/A</v>
      </c>
      <c r="BE772" s="13" t="s">
        <v>85</v>
      </c>
      <c r="BF772" s="412" t="str">
        <f>_xlfn.IFNA(VLOOKUP(BE772,ACCESSORIES!F:J,5,FALSE),"N/A")</f>
        <v>N/A</v>
      </c>
      <c r="BG772" s="70">
        <v>40</v>
      </c>
      <c r="BH772" s="50">
        <v>20.236220472440898</v>
      </c>
      <c r="BI772" s="50">
        <v>20.236220472440898</v>
      </c>
      <c r="BJ772" s="50">
        <v>11.417322834645701</v>
      </c>
      <c r="BK772" s="357">
        <f t="shared" si="280"/>
        <v>7.6616839999999839E-2</v>
      </c>
      <c r="BL772" s="73">
        <v>36</v>
      </c>
      <c r="BM772" s="107" t="s">
        <v>3771</v>
      </c>
      <c r="BN772" s="46" t="s">
        <v>3891</v>
      </c>
      <c r="BO772" s="74"/>
      <c r="BP772" s="74"/>
      <c r="BQ772" s="74"/>
      <c r="BR772" s="74"/>
      <c r="BS772" s="74"/>
      <c r="BT772" s="74"/>
      <c r="BU772" s="74"/>
      <c r="BV772" s="74"/>
      <c r="BW772" s="74"/>
      <c r="BX772" s="74"/>
      <c r="BY772" s="334"/>
      <c r="BZ772" s="503"/>
      <c r="CA772" s="337"/>
      <c r="CB772" s="503"/>
      <c r="CC772" s="86" t="str">
        <f t="shared" si="281"/>
        <v>MR710 HD Bead Grip, 17x8.5, 0mm Offset, 6x5.5, 106.25mm Centerbore, Machined - Clear Coat</v>
      </c>
      <c r="CD772" s="74" t="s">
        <v>3719</v>
      </c>
      <c r="CE772" s="74" t="s">
        <v>3720</v>
      </c>
      <c r="CF772" s="74" t="str">
        <f t="shared" si="282"/>
        <v>TRAIL (7XX)</v>
      </c>
    </row>
    <row r="773" spans="1:84" s="36" customFormat="1" ht="15" customHeight="1">
      <c r="A773" s="22">
        <f t="shared" si="278"/>
        <v>771</v>
      </c>
      <c r="B773" s="13" t="s">
        <v>84</v>
      </c>
      <c r="C773" s="426" t="s">
        <v>1247</v>
      </c>
      <c r="D773" s="75" t="s">
        <v>10693</v>
      </c>
      <c r="E773" s="84" t="str">
        <f>CONCATENATE(LEFT(D773,5),VLOOKUP(CONCATENATE(O773,"x",P773),'WHEEL PART NUMBER GUIDE'!$B$9:$C$51,2,FALSE),VLOOKUP(CONCATENATE(Q773, W773), 'WHEEL PART NUMBER GUIDE'!$Q$6:$R$98, 2, FALSE),VLOOKUP(Z773,'WHEEL PART NUMBER GUIDE'!$J$8:$K$54,2, FALSE),IF(V773="N/A",IF(ABS(T773)&lt;10,"0"&amp;ABS(T773),ABS(T773)),CONCATENATE(LEFT(V773,1),RIGHT(V773,1))), G773, H773)</f>
        <v>MR710785161300H</v>
      </c>
      <c r="F773" s="84" t="str">
        <f t="shared" si="254"/>
        <v>MR710785161300H</v>
      </c>
      <c r="G773" s="83" t="s">
        <v>2100</v>
      </c>
      <c r="H773" s="83"/>
      <c r="I773" s="72" t="s">
        <v>10697</v>
      </c>
      <c r="J773" s="102">
        <v>46086</v>
      </c>
      <c r="K773" s="78" t="s">
        <v>1230</v>
      </c>
      <c r="L773" s="515">
        <v>429</v>
      </c>
      <c r="M773" s="85">
        <f t="shared" si="279"/>
        <v>429</v>
      </c>
      <c r="N773" s="630"/>
      <c r="O773" s="75">
        <v>17</v>
      </c>
      <c r="P773" s="8">
        <v>8.5</v>
      </c>
      <c r="Q773" s="408" t="str">
        <f t="shared" si="257"/>
        <v>6x135</v>
      </c>
      <c r="R773" s="75">
        <v>6</v>
      </c>
      <c r="S773" s="75">
        <v>135</v>
      </c>
      <c r="T773" s="75">
        <v>0</v>
      </c>
      <c r="U773" s="77">
        <v>4.8</v>
      </c>
      <c r="V773" s="427" t="s">
        <v>85</v>
      </c>
      <c r="W773" s="68">
        <v>87</v>
      </c>
      <c r="X773" s="519">
        <v>35.32</v>
      </c>
      <c r="Y773" s="47">
        <v>3310</v>
      </c>
      <c r="Z773" s="43" t="s">
        <v>4122</v>
      </c>
      <c r="AA773" s="72" t="s">
        <v>2845</v>
      </c>
      <c r="AB773" s="47" t="str">
        <f t="shared" si="255"/>
        <v>17x8.5, 6x135, 0 OS, 3310 lbs</v>
      </c>
      <c r="AC773" s="74" t="s">
        <v>10810</v>
      </c>
      <c r="AD773" s="46" t="str">
        <f>IF(AC773="N/A","None",VLOOKUP(AC773,ACCESSORIES!F:N,9,FALSE))</f>
        <v>Snap In</v>
      </c>
      <c r="AE773" s="82">
        <f>_xlfn.IFNA(VLOOKUP(AC773,ACCESSORIES!F:J,5,FALSE),"N/A")</f>
        <v>33</v>
      </c>
      <c r="AF773" s="14" t="s">
        <v>85</v>
      </c>
      <c r="AG773" s="9" t="str">
        <f>_xlfn.IFNA(VLOOKUP(AF773,ACCESSORIES!C:G,5,FALSE),"N/A")</f>
        <v>N/A</v>
      </c>
      <c r="AH773" s="14" t="s">
        <v>85</v>
      </c>
      <c r="AI773" s="14" t="s">
        <v>85</v>
      </c>
      <c r="AJ773" s="9" t="str">
        <f>_xlfn.IFNA(VLOOKUP(AI773,ACCESSORIES!F:J,5,FALSE),"N/A")</f>
        <v>N/A</v>
      </c>
      <c r="AK773" s="92" t="s">
        <v>236</v>
      </c>
      <c r="AL773" s="75" t="s">
        <v>85</v>
      </c>
      <c r="AM773" s="38" t="str">
        <f>_xlfn.IFNA(VLOOKUP(AL773,ACCESSORIES!F:J,5,FALSE),"N/A")</f>
        <v>N/A</v>
      </c>
      <c r="AN773" s="75" t="s">
        <v>85</v>
      </c>
      <c r="AO773" s="75">
        <v>16.2</v>
      </c>
      <c r="AP773" s="75">
        <v>60</v>
      </c>
      <c r="AQ773" s="75">
        <v>170</v>
      </c>
      <c r="AR773" s="34">
        <v>31.2</v>
      </c>
      <c r="AS773" s="34">
        <v>47.5</v>
      </c>
      <c r="AT773" s="25">
        <v>58.2</v>
      </c>
      <c r="AU773" s="34">
        <v>76.599999999999994</v>
      </c>
      <c r="AV773" s="25">
        <v>210.4</v>
      </c>
      <c r="AW773" s="67">
        <v>207</v>
      </c>
      <c r="AX773" s="77">
        <v>82.65</v>
      </c>
      <c r="AY773" s="49">
        <v>40.6</v>
      </c>
      <c r="AZ773" s="49">
        <v>50</v>
      </c>
      <c r="BA773" s="49">
        <v>0</v>
      </c>
      <c r="BB773" s="49">
        <v>0</v>
      </c>
      <c r="BC773" s="13" t="s">
        <v>85</v>
      </c>
      <c r="BD773" s="412" t="str">
        <f>_xlfn.IFNA(VLOOKUP(BC773,ACCESSORIES!F:J,5,FALSE),"N/A")</f>
        <v>N/A</v>
      </c>
      <c r="BE773" s="13" t="s">
        <v>85</v>
      </c>
      <c r="BF773" s="412" t="str">
        <f>_xlfn.IFNA(VLOOKUP(BE773,ACCESSORIES!F:J,5,FALSE),"N/A")</f>
        <v>N/A</v>
      </c>
      <c r="BG773" s="70">
        <v>40</v>
      </c>
      <c r="BH773" s="50">
        <v>20.236220472440898</v>
      </c>
      <c r="BI773" s="50">
        <v>20.236220472440898</v>
      </c>
      <c r="BJ773" s="50">
        <v>11.417322834645701</v>
      </c>
      <c r="BK773" s="357">
        <f t="shared" si="280"/>
        <v>7.6616839999999839E-2</v>
      </c>
      <c r="BL773" s="73">
        <v>36</v>
      </c>
      <c r="BM773" s="107" t="s">
        <v>3771</v>
      </c>
      <c r="BN773" s="46" t="s">
        <v>3891</v>
      </c>
      <c r="BO773" s="74"/>
      <c r="BP773" s="74"/>
      <c r="BQ773" s="74"/>
      <c r="BR773" s="74"/>
      <c r="BS773" s="74"/>
      <c r="BT773" s="74"/>
      <c r="BU773" s="74"/>
      <c r="BV773" s="74"/>
      <c r="BW773" s="74"/>
      <c r="BX773" s="74"/>
      <c r="BY773" s="334"/>
      <c r="BZ773" s="503"/>
      <c r="CA773" s="337"/>
      <c r="CB773" s="503"/>
      <c r="CC773" s="86" t="str">
        <f t="shared" si="281"/>
        <v>MR710 HD Bead Grip, 17x8.5, 0mm Offset, 6x135, 87mm Centerbore, Gloss Black</v>
      </c>
      <c r="CD773" s="74" t="s">
        <v>3719</v>
      </c>
      <c r="CE773" s="74" t="s">
        <v>3720</v>
      </c>
      <c r="CF773" s="74" t="str">
        <f t="shared" si="282"/>
        <v>TRAIL (7XX)</v>
      </c>
    </row>
    <row r="774" spans="1:84" s="36" customFormat="1" ht="15" customHeight="1">
      <c r="A774" s="22">
        <f t="shared" si="278"/>
        <v>772</v>
      </c>
      <c r="B774" s="13" t="s">
        <v>84</v>
      </c>
      <c r="C774" s="426" t="s">
        <v>1247</v>
      </c>
      <c r="D774" s="75" t="s">
        <v>10693</v>
      </c>
      <c r="E774" s="84" t="str">
        <f>CONCATENATE(LEFT(D774,5),VLOOKUP(CONCATENATE(O774,"x",P774),'WHEEL PART NUMBER GUIDE'!$B$9:$C$51,2,FALSE),VLOOKUP(CONCATENATE(Q774, W774), 'WHEEL PART NUMBER GUIDE'!$Q$6:$R$98, 2, FALSE),VLOOKUP(Z774,'WHEEL PART NUMBER GUIDE'!$J$8:$K$54,2, FALSE),IF(V774="N/A",IF(ABS(T774)&lt;10,"0"&amp;ABS(T774),ABS(T774)),CONCATENATE(LEFT(V774,1),RIGHT(V774,1))), G774, H774)</f>
        <v>MR71078516300H</v>
      </c>
      <c r="F774" s="84" t="str">
        <f t="shared" si="254"/>
        <v>MR71078516300H</v>
      </c>
      <c r="G774" s="83" t="s">
        <v>2100</v>
      </c>
      <c r="H774" s="83"/>
      <c r="I774" s="72" t="s">
        <v>10698</v>
      </c>
      <c r="J774" s="102">
        <v>46086</v>
      </c>
      <c r="K774" s="78" t="s">
        <v>1230</v>
      </c>
      <c r="L774" s="515">
        <v>429</v>
      </c>
      <c r="M774" s="85">
        <f t="shared" si="279"/>
        <v>429</v>
      </c>
      <c r="N774" s="630"/>
      <c r="O774" s="75">
        <v>17</v>
      </c>
      <c r="P774" s="8">
        <v>8.5</v>
      </c>
      <c r="Q774" s="408" t="str">
        <f t="shared" si="257"/>
        <v>6x135</v>
      </c>
      <c r="R774" s="75">
        <v>6</v>
      </c>
      <c r="S774" s="75">
        <v>135</v>
      </c>
      <c r="T774" s="75">
        <v>0</v>
      </c>
      <c r="U774" s="77">
        <v>4.8</v>
      </c>
      <c r="V774" s="427" t="s">
        <v>85</v>
      </c>
      <c r="W774" s="68">
        <v>87</v>
      </c>
      <c r="X774" s="519">
        <v>35.32</v>
      </c>
      <c r="Y774" s="47">
        <v>3310</v>
      </c>
      <c r="Z774" s="43" t="s">
        <v>5147</v>
      </c>
      <c r="AA774" s="72" t="s">
        <v>173</v>
      </c>
      <c r="AB774" s="47" t="str">
        <f t="shared" si="255"/>
        <v>17x8.5, 6x135, 0 OS, 3310 lbs</v>
      </c>
      <c r="AC774" s="74" t="s">
        <v>8450</v>
      </c>
      <c r="AD774" s="46" t="str">
        <f>IF(AC774="N/A","None",VLOOKUP(AC774,ACCESSORIES!F:N,9,FALSE))</f>
        <v>Snap In</v>
      </c>
      <c r="AE774" s="82">
        <f>_xlfn.IFNA(VLOOKUP(AC774,ACCESSORIES!F:J,5,FALSE),"N/A")</f>
        <v>33</v>
      </c>
      <c r="AF774" s="14" t="s">
        <v>85</v>
      </c>
      <c r="AG774" s="9" t="str">
        <f>_xlfn.IFNA(VLOOKUP(AF774,ACCESSORIES!C:G,5,FALSE),"N/A")</f>
        <v>N/A</v>
      </c>
      <c r="AH774" s="14" t="s">
        <v>85</v>
      </c>
      <c r="AI774" s="14" t="s">
        <v>85</v>
      </c>
      <c r="AJ774" s="9" t="str">
        <f>_xlfn.IFNA(VLOOKUP(AI774,ACCESSORIES!F:J,5,FALSE),"N/A")</f>
        <v>N/A</v>
      </c>
      <c r="AK774" s="92" t="s">
        <v>236</v>
      </c>
      <c r="AL774" s="75" t="s">
        <v>85</v>
      </c>
      <c r="AM774" s="38" t="str">
        <f>_xlfn.IFNA(VLOOKUP(AL774,ACCESSORIES!F:J,5,FALSE),"N/A")</f>
        <v>N/A</v>
      </c>
      <c r="AN774" s="75" t="s">
        <v>85</v>
      </c>
      <c r="AO774" s="75">
        <v>16.2</v>
      </c>
      <c r="AP774" s="75">
        <v>60</v>
      </c>
      <c r="AQ774" s="75">
        <v>170</v>
      </c>
      <c r="AR774" s="34">
        <v>31.2</v>
      </c>
      <c r="AS774" s="34">
        <v>47.5</v>
      </c>
      <c r="AT774" s="25">
        <v>58.2</v>
      </c>
      <c r="AU774" s="34">
        <v>76.599999999999994</v>
      </c>
      <c r="AV774" s="25">
        <v>210.4</v>
      </c>
      <c r="AW774" s="67">
        <v>207</v>
      </c>
      <c r="AX774" s="77">
        <v>82.65</v>
      </c>
      <c r="AY774" s="49">
        <v>40.6</v>
      </c>
      <c r="AZ774" s="49">
        <v>50</v>
      </c>
      <c r="BA774" s="49">
        <v>0</v>
      </c>
      <c r="BB774" s="49">
        <v>0</v>
      </c>
      <c r="BC774" s="13" t="s">
        <v>85</v>
      </c>
      <c r="BD774" s="412" t="str">
        <f>_xlfn.IFNA(VLOOKUP(BC774,ACCESSORIES!F:J,5,FALSE),"N/A")</f>
        <v>N/A</v>
      </c>
      <c r="BE774" s="13" t="s">
        <v>85</v>
      </c>
      <c r="BF774" s="412" t="str">
        <f>_xlfn.IFNA(VLOOKUP(BE774,ACCESSORIES!F:J,5,FALSE),"N/A")</f>
        <v>N/A</v>
      </c>
      <c r="BG774" s="70">
        <v>40</v>
      </c>
      <c r="BH774" s="50">
        <v>20.236220472440898</v>
      </c>
      <c r="BI774" s="50">
        <v>20.236220472440898</v>
      </c>
      <c r="BJ774" s="50">
        <v>11.417322834645701</v>
      </c>
      <c r="BK774" s="357">
        <f t="shared" si="280"/>
        <v>7.6616839999999839E-2</v>
      </c>
      <c r="BL774" s="73">
        <v>36</v>
      </c>
      <c r="BM774" s="107" t="s">
        <v>3771</v>
      </c>
      <c r="BN774" s="46" t="s">
        <v>3891</v>
      </c>
      <c r="BO774" s="74"/>
      <c r="BP774" s="74"/>
      <c r="BQ774" s="74"/>
      <c r="BR774" s="74"/>
      <c r="BS774" s="74"/>
      <c r="BT774" s="74"/>
      <c r="BU774" s="74"/>
      <c r="BV774" s="74"/>
      <c r="BW774" s="74"/>
      <c r="BX774" s="74"/>
      <c r="BY774" s="334"/>
      <c r="BZ774" s="503"/>
      <c r="CA774" s="337"/>
      <c r="CB774" s="503"/>
      <c r="CC774" s="86" t="str">
        <f t="shared" si="281"/>
        <v>MR710 HD Bead Grip, 17x8.5, 0mm Offset, 6x135, 87mm Centerbore, Machined - Clear Coat</v>
      </c>
      <c r="CD774" s="74" t="s">
        <v>3719</v>
      </c>
      <c r="CE774" s="74" t="s">
        <v>3720</v>
      </c>
      <c r="CF774" s="74" t="str">
        <f t="shared" si="282"/>
        <v>TRAIL (7XX)</v>
      </c>
    </row>
    <row r="775" spans="1:84" s="36" customFormat="1" ht="15" customHeight="1">
      <c r="A775" s="22">
        <f t="shared" si="278"/>
        <v>773</v>
      </c>
      <c r="B775" s="13" t="s">
        <v>84</v>
      </c>
      <c r="C775" s="426" t="s">
        <v>1247</v>
      </c>
      <c r="D775" s="75" t="s">
        <v>10693</v>
      </c>
      <c r="E775" s="84" t="str">
        <f>CONCATENATE(LEFT(D775,5),VLOOKUP(CONCATENATE(O775,"x",P775),'WHEEL PART NUMBER GUIDE'!$B$9:$C$51,2,FALSE),VLOOKUP(CONCATENATE(Q775, W775), 'WHEEL PART NUMBER GUIDE'!$Q$6:$R$98, 2, FALSE),VLOOKUP(Z775,'WHEEL PART NUMBER GUIDE'!$J$8:$K$54,2, FALSE),IF(V775="N/A",IF(ABS(T775)&lt;10,"0"&amp;ABS(T775),ABS(T775)),CONCATENATE(LEFT(V775,1),RIGHT(V775,1))), G775, H775)</f>
        <v>MR710785501300H</v>
      </c>
      <c r="F775" s="84" t="str">
        <f t="shared" si="254"/>
        <v>MR710785501300H</v>
      </c>
      <c r="G775" s="83" t="s">
        <v>2100</v>
      </c>
      <c r="H775" s="83"/>
      <c r="I775" s="72" t="s">
        <v>10699</v>
      </c>
      <c r="J775" s="102">
        <v>46086</v>
      </c>
      <c r="K775" s="78" t="s">
        <v>1230</v>
      </c>
      <c r="L775" s="515">
        <v>429</v>
      </c>
      <c r="M775" s="85">
        <f t="shared" si="279"/>
        <v>429</v>
      </c>
      <c r="N775" s="630"/>
      <c r="O775" s="75">
        <v>17</v>
      </c>
      <c r="P775" s="8">
        <v>8.5</v>
      </c>
      <c r="Q775" s="408" t="str">
        <f t="shared" si="257"/>
        <v>5x5</v>
      </c>
      <c r="R775" s="75">
        <v>5</v>
      </c>
      <c r="S775" s="75">
        <v>5</v>
      </c>
      <c r="T775" s="75">
        <v>0</v>
      </c>
      <c r="U775" s="77">
        <v>4.8</v>
      </c>
      <c r="V775" s="427" t="s">
        <v>85</v>
      </c>
      <c r="W775" s="68">
        <v>71.5</v>
      </c>
      <c r="X775" s="519">
        <v>35.32</v>
      </c>
      <c r="Y775" s="47">
        <v>3310</v>
      </c>
      <c r="Z775" s="43" t="s">
        <v>4122</v>
      </c>
      <c r="AA775" s="72" t="s">
        <v>2845</v>
      </c>
      <c r="AB775" s="47" t="str">
        <f t="shared" si="255"/>
        <v>17x8.5, 5x5, 0 OS, 3310 lbs</v>
      </c>
      <c r="AC775" s="74" t="s">
        <v>10810</v>
      </c>
      <c r="AD775" s="46" t="str">
        <f>IF(AC775="N/A","None",VLOOKUP(AC775,ACCESSORIES!F:N,9,FALSE))</f>
        <v>Snap In</v>
      </c>
      <c r="AE775" s="82">
        <f>_xlfn.IFNA(VLOOKUP(AC775,ACCESSORIES!F:J,5,FALSE),"N/A")</f>
        <v>33</v>
      </c>
      <c r="AF775" s="14" t="s">
        <v>85</v>
      </c>
      <c r="AG775" s="9" t="str">
        <f>_xlfn.IFNA(VLOOKUP(AF775,ACCESSORIES!C:G,5,FALSE),"N/A")</f>
        <v>N/A</v>
      </c>
      <c r="AH775" s="14" t="s">
        <v>85</v>
      </c>
      <c r="AI775" s="14" t="s">
        <v>85</v>
      </c>
      <c r="AJ775" s="9" t="str">
        <f>_xlfn.IFNA(VLOOKUP(AI775,ACCESSORIES!F:J,5,FALSE),"N/A")</f>
        <v>N/A</v>
      </c>
      <c r="AK775" s="92" t="s">
        <v>236</v>
      </c>
      <c r="AL775" s="75" t="s">
        <v>85</v>
      </c>
      <c r="AM775" s="38" t="str">
        <f>_xlfn.IFNA(VLOOKUP(AL775,ACCESSORIES!F:J,5,FALSE),"N/A")</f>
        <v>N/A</v>
      </c>
      <c r="AN775" s="75" t="s">
        <v>85</v>
      </c>
      <c r="AO775" s="75">
        <v>16.2</v>
      </c>
      <c r="AP775" s="75">
        <v>60</v>
      </c>
      <c r="AQ775" s="75">
        <v>160</v>
      </c>
      <c r="AR775" s="34">
        <v>31.7</v>
      </c>
      <c r="AS775" s="34">
        <v>47.8</v>
      </c>
      <c r="AT775" s="25">
        <v>58.2</v>
      </c>
      <c r="AU775" s="34">
        <v>76.599999999999994</v>
      </c>
      <c r="AV775" s="25">
        <v>210.4</v>
      </c>
      <c r="AW775" s="67">
        <v>207</v>
      </c>
      <c r="AX775" s="77">
        <v>71.5</v>
      </c>
      <c r="AY775" s="49">
        <v>50</v>
      </c>
      <c r="AZ775" s="49">
        <v>50</v>
      </c>
      <c r="BA775" s="49">
        <v>0</v>
      </c>
      <c r="BB775" s="49">
        <v>0</v>
      </c>
      <c r="BC775" s="13" t="s">
        <v>85</v>
      </c>
      <c r="BD775" s="412" t="str">
        <f>_xlfn.IFNA(VLOOKUP(BC775,ACCESSORIES!F:J,5,FALSE),"N/A")</f>
        <v>N/A</v>
      </c>
      <c r="BE775" s="13" t="s">
        <v>85</v>
      </c>
      <c r="BF775" s="412" t="str">
        <f>_xlfn.IFNA(VLOOKUP(BE775,ACCESSORIES!F:J,5,FALSE),"N/A")</f>
        <v>N/A</v>
      </c>
      <c r="BG775" s="70">
        <v>40</v>
      </c>
      <c r="BH775" s="50">
        <v>20.236220472440898</v>
      </c>
      <c r="BI775" s="50">
        <v>20.236220472440898</v>
      </c>
      <c r="BJ775" s="50">
        <v>11.417322834645701</v>
      </c>
      <c r="BK775" s="357">
        <f t="shared" si="280"/>
        <v>7.6616839999999839E-2</v>
      </c>
      <c r="BL775" s="73">
        <v>36</v>
      </c>
      <c r="BM775" s="107" t="s">
        <v>3771</v>
      </c>
      <c r="BN775" s="46" t="s">
        <v>3891</v>
      </c>
      <c r="BO775" s="74"/>
      <c r="BP775" s="74"/>
      <c r="BQ775" s="74"/>
      <c r="BR775" s="74"/>
      <c r="BS775" s="74"/>
      <c r="BT775" s="74"/>
      <c r="BU775" s="74"/>
      <c r="BV775" s="74"/>
      <c r="BW775" s="74"/>
      <c r="BX775" s="74"/>
      <c r="BY775" s="334"/>
      <c r="BZ775" s="503"/>
      <c r="CA775" s="337"/>
      <c r="CB775" s="503"/>
      <c r="CC775" s="86" t="str">
        <f t="shared" si="281"/>
        <v>MR710 HD Bead Grip, 17x8.5, 0mm Offset, 5x5, 71.5mm Centerbore, Gloss Black</v>
      </c>
      <c r="CD775" s="74" t="s">
        <v>3719</v>
      </c>
      <c r="CE775" s="74" t="s">
        <v>3720</v>
      </c>
      <c r="CF775" s="74" t="str">
        <f t="shared" si="282"/>
        <v>TRAIL (7XX)</v>
      </c>
    </row>
    <row r="776" spans="1:84" s="36" customFormat="1" ht="15" customHeight="1">
      <c r="A776" s="22">
        <f t="shared" si="278"/>
        <v>774</v>
      </c>
      <c r="B776" s="13" t="s">
        <v>84</v>
      </c>
      <c r="C776" s="426" t="s">
        <v>1247</v>
      </c>
      <c r="D776" s="75" t="s">
        <v>10693</v>
      </c>
      <c r="E776" s="84" t="str">
        <f>CONCATENATE(LEFT(D776,5),VLOOKUP(CONCATENATE(O776,"x",P776),'WHEEL PART NUMBER GUIDE'!$B$9:$C$51,2,FALSE),VLOOKUP(CONCATENATE(Q776, W776), 'WHEEL PART NUMBER GUIDE'!$Q$6:$R$98, 2, FALSE),VLOOKUP(Z776,'WHEEL PART NUMBER GUIDE'!$J$8:$K$54,2, FALSE),IF(V776="N/A",IF(ABS(T776)&lt;10,"0"&amp;ABS(T776),ABS(T776)),CONCATENATE(LEFT(V776,1),RIGHT(V776,1))), G776, H776)</f>
        <v>MR71078550300H</v>
      </c>
      <c r="F776" s="84" t="str">
        <f t="shared" si="254"/>
        <v>MR71078550300H</v>
      </c>
      <c r="G776" s="83" t="s">
        <v>2100</v>
      </c>
      <c r="H776" s="83"/>
      <c r="I776" s="72" t="s">
        <v>10700</v>
      </c>
      <c r="J776" s="102">
        <v>46086</v>
      </c>
      <c r="K776" s="78" t="s">
        <v>1230</v>
      </c>
      <c r="L776" s="515">
        <v>429</v>
      </c>
      <c r="M776" s="85">
        <f t="shared" si="279"/>
        <v>429</v>
      </c>
      <c r="N776" s="630"/>
      <c r="O776" s="75">
        <v>17</v>
      </c>
      <c r="P776" s="8">
        <v>8.5</v>
      </c>
      <c r="Q776" s="408" t="str">
        <f t="shared" si="257"/>
        <v>5x5</v>
      </c>
      <c r="R776" s="75">
        <v>5</v>
      </c>
      <c r="S776" s="75">
        <v>5</v>
      </c>
      <c r="T776" s="75">
        <v>0</v>
      </c>
      <c r="U776" s="77">
        <v>4.8</v>
      </c>
      <c r="V776" s="427" t="s">
        <v>85</v>
      </c>
      <c r="W776" s="68">
        <v>71.5</v>
      </c>
      <c r="X776" s="519">
        <v>35.32</v>
      </c>
      <c r="Y776" s="47">
        <v>3310</v>
      </c>
      <c r="Z776" s="43" t="s">
        <v>5147</v>
      </c>
      <c r="AA776" s="72" t="s">
        <v>173</v>
      </c>
      <c r="AB776" s="47" t="str">
        <f t="shared" si="255"/>
        <v>17x8.5, 5x5, 0 OS, 3310 lbs</v>
      </c>
      <c r="AC776" s="74" t="s">
        <v>8450</v>
      </c>
      <c r="AD776" s="46" t="str">
        <f>IF(AC776="N/A","None",VLOOKUP(AC776,ACCESSORIES!F:N,9,FALSE))</f>
        <v>Snap In</v>
      </c>
      <c r="AE776" s="82">
        <f>_xlfn.IFNA(VLOOKUP(AC776,ACCESSORIES!F:J,5,FALSE),"N/A")</f>
        <v>33</v>
      </c>
      <c r="AF776" s="14" t="s">
        <v>85</v>
      </c>
      <c r="AG776" s="9" t="str">
        <f>_xlfn.IFNA(VLOOKUP(AF776,ACCESSORIES!C:G,5,FALSE),"N/A")</f>
        <v>N/A</v>
      </c>
      <c r="AH776" s="14" t="s">
        <v>85</v>
      </c>
      <c r="AI776" s="14" t="s">
        <v>85</v>
      </c>
      <c r="AJ776" s="9" t="str">
        <f>_xlfn.IFNA(VLOOKUP(AI776,ACCESSORIES!F:J,5,FALSE),"N/A")</f>
        <v>N/A</v>
      </c>
      <c r="AK776" s="92" t="s">
        <v>236</v>
      </c>
      <c r="AL776" s="75" t="s">
        <v>85</v>
      </c>
      <c r="AM776" s="38" t="str">
        <f>_xlfn.IFNA(VLOOKUP(AL776,ACCESSORIES!F:J,5,FALSE),"N/A")</f>
        <v>N/A</v>
      </c>
      <c r="AN776" s="75" t="s">
        <v>85</v>
      </c>
      <c r="AO776" s="75">
        <v>16.2</v>
      </c>
      <c r="AP776" s="75">
        <v>60</v>
      </c>
      <c r="AQ776" s="75">
        <v>160</v>
      </c>
      <c r="AR776" s="34">
        <v>31.7</v>
      </c>
      <c r="AS776" s="34">
        <v>47.8</v>
      </c>
      <c r="AT776" s="25">
        <v>58.2</v>
      </c>
      <c r="AU776" s="34">
        <v>76.599999999999994</v>
      </c>
      <c r="AV776" s="25">
        <v>210.4</v>
      </c>
      <c r="AW776" s="67">
        <v>207</v>
      </c>
      <c r="AX776" s="77">
        <v>71.5</v>
      </c>
      <c r="AY776" s="49">
        <v>50</v>
      </c>
      <c r="AZ776" s="49">
        <v>50</v>
      </c>
      <c r="BA776" s="49">
        <v>0</v>
      </c>
      <c r="BB776" s="49">
        <v>0</v>
      </c>
      <c r="BC776" s="13" t="s">
        <v>85</v>
      </c>
      <c r="BD776" s="412" t="str">
        <f>_xlfn.IFNA(VLOOKUP(BC776,ACCESSORIES!F:J,5,FALSE),"N/A")</f>
        <v>N/A</v>
      </c>
      <c r="BE776" s="13" t="s">
        <v>85</v>
      </c>
      <c r="BF776" s="412" t="str">
        <f>_xlfn.IFNA(VLOOKUP(BE776,ACCESSORIES!F:J,5,FALSE),"N/A")</f>
        <v>N/A</v>
      </c>
      <c r="BG776" s="70">
        <v>40</v>
      </c>
      <c r="BH776" s="50">
        <v>20.236220472440898</v>
      </c>
      <c r="BI776" s="50">
        <v>20.236220472440898</v>
      </c>
      <c r="BJ776" s="50">
        <v>11.417322834645701</v>
      </c>
      <c r="BK776" s="357">
        <f t="shared" si="280"/>
        <v>7.6616839999999839E-2</v>
      </c>
      <c r="BL776" s="73">
        <v>36</v>
      </c>
      <c r="BM776" s="107" t="s">
        <v>3771</v>
      </c>
      <c r="BN776" s="46" t="s">
        <v>3891</v>
      </c>
      <c r="BO776" s="74"/>
      <c r="BP776" s="74"/>
      <c r="BQ776" s="74"/>
      <c r="BR776" s="74"/>
      <c r="BS776" s="74"/>
      <c r="BT776" s="74"/>
      <c r="BU776" s="74"/>
      <c r="BV776" s="74"/>
      <c r="BW776" s="74"/>
      <c r="BX776" s="74"/>
      <c r="BY776" s="334"/>
      <c r="BZ776" s="503"/>
      <c r="CA776" s="337"/>
      <c r="CB776" s="503"/>
      <c r="CC776" s="86" t="str">
        <f t="shared" si="281"/>
        <v>MR710 HD Bead Grip, 17x8.5, 0mm Offset, 5x5, 71.5mm Centerbore, Machined - Clear Coat</v>
      </c>
      <c r="CD776" s="74" t="s">
        <v>3719</v>
      </c>
      <c r="CE776" s="74" t="s">
        <v>3720</v>
      </c>
      <c r="CF776" s="74" t="str">
        <f t="shared" si="282"/>
        <v>TRAIL (7XX)</v>
      </c>
    </row>
    <row r="777" spans="1:84" s="36" customFormat="1" ht="15" customHeight="1">
      <c r="A777" s="22">
        <f t="shared" si="278"/>
        <v>775</v>
      </c>
      <c r="B777" s="13" t="s">
        <v>84</v>
      </c>
      <c r="C777" s="426" t="s">
        <v>1247</v>
      </c>
      <c r="D777" s="75" t="s">
        <v>10693</v>
      </c>
      <c r="E777" s="84" t="str">
        <f>CONCATENATE(LEFT(D777,5),VLOOKUP(CONCATENATE(O777,"x",P777),'WHEEL PART NUMBER GUIDE'!$B$9:$C$51,2,FALSE),VLOOKUP(CONCATENATE(Q777, W777), 'WHEEL PART NUMBER GUIDE'!$Q$6:$R$98, 2, FALSE),VLOOKUP(Z777,'WHEEL PART NUMBER GUIDE'!$J$8:$K$54,2, FALSE),IF(V777="N/A",IF(ABS(T777)&lt;10,"0"&amp;ABS(T777),ABS(T777)),CONCATENATE(LEFT(V777,1),RIGHT(V777,1))), G777, H777)</f>
        <v>MR710785601325H</v>
      </c>
      <c r="F777" s="84" t="str">
        <f t="shared" si="254"/>
        <v>MR710785601325H</v>
      </c>
      <c r="G777" s="83" t="s">
        <v>2100</v>
      </c>
      <c r="H777" s="83"/>
      <c r="I777" s="72" t="s">
        <v>10701</v>
      </c>
      <c r="J777" s="102">
        <v>46086</v>
      </c>
      <c r="K777" s="78" t="s">
        <v>1230</v>
      </c>
      <c r="L777" s="515">
        <v>429</v>
      </c>
      <c r="M777" s="85">
        <f t="shared" si="279"/>
        <v>429</v>
      </c>
      <c r="N777" s="630"/>
      <c r="O777" s="75">
        <v>17</v>
      </c>
      <c r="P777" s="8">
        <v>8.5</v>
      </c>
      <c r="Q777" s="408" t="str">
        <f t="shared" si="257"/>
        <v>6x5.5</v>
      </c>
      <c r="R777" s="75">
        <v>6</v>
      </c>
      <c r="S777" s="75">
        <v>5.5</v>
      </c>
      <c r="T777" s="75">
        <v>25</v>
      </c>
      <c r="U777" s="77">
        <v>5.8</v>
      </c>
      <c r="V777" s="427" t="s">
        <v>85</v>
      </c>
      <c r="W777" s="68">
        <v>106.25</v>
      </c>
      <c r="X777" s="519">
        <v>35.1</v>
      </c>
      <c r="Y777" s="47">
        <v>3310</v>
      </c>
      <c r="Z777" s="43" t="s">
        <v>4122</v>
      </c>
      <c r="AA777" s="72" t="s">
        <v>2845</v>
      </c>
      <c r="AB777" s="47" t="str">
        <f t="shared" si="255"/>
        <v>17x8.5, 6x5.5, 25 OS, 3310 lbs</v>
      </c>
      <c r="AC777" s="74" t="s">
        <v>10809</v>
      </c>
      <c r="AD777" s="46" t="str">
        <f>IF(AC777="N/A","None",VLOOKUP(AC777,ACCESSORIES!F:N,9,FALSE))</f>
        <v>Snap In</v>
      </c>
      <c r="AE777" s="82">
        <f>_xlfn.IFNA(VLOOKUP(AC777,ACCESSORIES!F:J,5,FALSE),"N/A")</f>
        <v>33</v>
      </c>
      <c r="AF777" s="14" t="s">
        <v>85</v>
      </c>
      <c r="AG777" s="9" t="str">
        <f>_xlfn.IFNA(VLOOKUP(AF777,ACCESSORIES!C:G,5,FALSE),"N/A")</f>
        <v>N/A</v>
      </c>
      <c r="AH777" s="14" t="s">
        <v>85</v>
      </c>
      <c r="AI777" s="14" t="s">
        <v>85</v>
      </c>
      <c r="AJ777" s="9" t="str">
        <f>_xlfn.IFNA(VLOOKUP(AI777,ACCESSORIES!F:J,5,FALSE),"N/A")</f>
        <v>N/A</v>
      </c>
      <c r="AK777" s="92" t="s">
        <v>236</v>
      </c>
      <c r="AL777" s="75" t="s">
        <v>1649</v>
      </c>
      <c r="AM777" s="38">
        <f>_xlfn.IFNA(VLOOKUP(AL777,ACCESSORIES!F:J,5,FALSE),"N/A")</f>
        <v>2.75</v>
      </c>
      <c r="AN777" s="3">
        <v>78.3</v>
      </c>
      <c r="AO777" s="75">
        <v>16.2</v>
      </c>
      <c r="AP777" s="75">
        <v>60</v>
      </c>
      <c r="AQ777" s="75">
        <v>175</v>
      </c>
      <c r="AR777" s="34">
        <v>15.8</v>
      </c>
      <c r="AS777" s="34">
        <v>32.799999999999997</v>
      </c>
      <c r="AT777" s="25">
        <v>40.6</v>
      </c>
      <c r="AU777" s="34">
        <v>51.2</v>
      </c>
      <c r="AV777" s="25">
        <v>208.7</v>
      </c>
      <c r="AW777" s="67">
        <v>197.7</v>
      </c>
      <c r="AX777" s="77">
        <v>103.35</v>
      </c>
      <c r="AY777" s="49">
        <v>40.6</v>
      </c>
      <c r="AZ777" s="49">
        <v>50</v>
      </c>
      <c r="BA777" s="49">
        <v>0</v>
      </c>
      <c r="BB777" s="48">
        <v>0</v>
      </c>
      <c r="BC777" s="13" t="s">
        <v>85</v>
      </c>
      <c r="BD777" s="412" t="str">
        <f>_xlfn.IFNA(VLOOKUP(BC777,ACCESSORIES!F:J,5,FALSE),"N/A")</f>
        <v>N/A</v>
      </c>
      <c r="BE777" s="13" t="s">
        <v>85</v>
      </c>
      <c r="BF777" s="412" t="str">
        <f>_xlfn.IFNA(VLOOKUP(BE777,ACCESSORIES!F:J,5,FALSE),"N/A")</f>
        <v>N/A</v>
      </c>
      <c r="BG777" s="70">
        <v>40</v>
      </c>
      <c r="BH777" s="50">
        <v>20.236220472440898</v>
      </c>
      <c r="BI777" s="50">
        <v>20.236220472440898</v>
      </c>
      <c r="BJ777" s="50">
        <v>11.417322834645701</v>
      </c>
      <c r="BK777" s="357">
        <f t="shared" si="280"/>
        <v>7.6616839999999839E-2</v>
      </c>
      <c r="BL777" s="73">
        <v>36</v>
      </c>
      <c r="BM777" s="107" t="s">
        <v>3771</v>
      </c>
      <c r="BN777" s="46" t="s">
        <v>3891</v>
      </c>
      <c r="BO777" s="74"/>
      <c r="BP777" s="74"/>
      <c r="BQ777" s="74"/>
      <c r="BR777" s="74"/>
      <c r="BS777" s="74"/>
      <c r="BT777" s="74"/>
      <c r="BU777" s="74"/>
      <c r="BV777" s="74"/>
      <c r="BW777" s="74"/>
      <c r="BX777" s="74"/>
      <c r="BY777" s="334"/>
      <c r="BZ777" s="503"/>
      <c r="CA777" s="337"/>
      <c r="CB777" s="503"/>
      <c r="CC777" s="86" t="str">
        <f t="shared" si="281"/>
        <v>MR710 HD Bead Grip, 17x8.5, +25mm Offset, 6x5.5, 106.25mm Centerbore, Gloss Black</v>
      </c>
      <c r="CD777" s="74" t="s">
        <v>3719</v>
      </c>
      <c r="CE777" s="74" t="s">
        <v>3720</v>
      </c>
      <c r="CF777" s="74" t="str">
        <f t="shared" si="282"/>
        <v>TRAIL (7XX)</v>
      </c>
    </row>
    <row r="778" spans="1:84" s="36" customFormat="1" ht="15" customHeight="1">
      <c r="A778" s="22">
        <f t="shared" si="278"/>
        <v>776</v>
      </c>
      <c r="B778" s="13" t="s">
        <v>84</v>
      </c>
      <c r="C778" s="426" t="s">
        <v>1247</v>
      </c>
      <c r="D778" s="75" t="s">
        <v>10693</v>
      </c>
      <c r="E778" s="84" t="str">
        <f>CONCATENATE(LEFT(D778,5),VLOOKUP(CONCATENATE(O778,"x",P778),'WHEEL PART NUMBER GUIDE'!$B$9:$C$51,2,FALSE),VLOOKUP(CONCATENATE(Q778, W778), 'WHEEL PART NUMBER GUIDE'!$Q$6:$R$98, 2, FALSE),VLOOKUP(Z778,'WHEEL PART NUMBER GUIDE'!$J$8:$K$54,2, FALSE),IF(V778="N/A",IF(ABS(T778)&lt;10,"0"&amp;ABS(T778),ABS(T778)),CONCATENATE(LEFT(V778,1),RIGHT(V778,1))), G778, H778)</f>
        <v>MR71078560325H</v>
      </c>
      <c r="F778" s="84" t="str">
        <f t="shared" si="254"/>
        <v>MR71078560325H</v>
      </c>
      <c r="G778" s="83" t="s">
        <v>2100</v>
      </c>
      <c r="H778" s="83"/>
      <c r="I778" s="72" t="s">
        <v>10702</v>
      </c>
      <c r="J778" s="102">
        <v>46086</v>
      </c>
      <c r="K778" s="78" t="s">
        <v>1230</v>
      </c>
      <c r="L778" s="515">
        <v>429</v>
      </c>
      <c r="M778" s="85">
        <f t="shared" si="279"/>
        <v>429</v>
      </c>
      <c r="N778" s="630"/>
      <c r="O778" s="75">
        <v>17</v>
      </c>
      <c r="P778" s="8">
        <v>8.5</v>
      </c>
      <c r="Q778" s="408" t="str">
        <f t="shared" si="257"/>
        <v>6x5.5</v>
      </c>
      <c r="R778" s="75">
        <v>6</v>
      </c>
      <c r="S778" s="75">
        <v>5.5</v>
      </c>
      <c r="T778" s="75">
        <v>25</v>
      </c>
      <c r="U778" s="77">
        <v>5.8</v>
      </c>
      <c r="V778" s="427" t="s">
        <v>85</v>
      </c>
      <c r="W778" s="68">
        <v>106.25</v>
      </c>
      <c r="X778" s="519">
        <v>35.1</v>
      </c>
      <c r="Y778" s="47">
        <v>3310</v>
      </c>
      <c r="Z778" s="43" t="s">
        <v>5147</v>
      </c>
      <c r="AA778" s="72" t="s">
        <v>173</v>
      </c>
      <c r="AB778" s="47" t="str">
        <f t="shared" si="255"/>
        <v>17x8.5, 6x5.5, 25 OS, 3310 lbs</v>
      </c>
      <c r="AC778" s="74" t="s">
        <v>8451</v>
      </c>
      <c r="AD778" s="46" t="str">
        <f>IF(AC778="N/A","None",VLOOKUP(AC778,ACCESSORIES!F:N,9,FALSE))</f>
        <v>Snap In</v>
      </c>
      <c r="AE778" s="82">
        <f>_xlfn.IFNA(VLOOKUP(AC778,ACCESSORIES!F:J,5,FALSE),"N/A")</f>
        <v>33</v>
      </c>
      <c r="AF778" s="14" t="s">
        <v>85</v>
      </c>
      <c r="AG778" s="9" t="str">
        <f>_xlfn.IFNA(VLOOKUP(AF778,ACCESSORIES!C:G,5,FALSE),"N/A")</f>
        <v>N/A</v>
      </c>
      <c r="AH778" s="14" t="s">
        <v>85</v>
      </c>
      <c r="AI778" s="14" t="s">
        <v>85</v>
      </c>
      <c r="AJ778" s="9" t="str">
        <f>_xlfn.IFNA(VLOOKUP(AI778,ACCESSORIES!F:J,5,FALSE),"N/A")</f>
        <v>N/A</v>
      </c>
      <c r="AK778" s="92" t="s">
        <v>236</v>
      </c>
      <c r="AL778" s="75" t="s">
        <v>1649</v>
      </c>
      <c r="AM778" s="38">
        <f>_xlfn.IFNA(VLOOKUP(AL778,ACCESSORIES!F:J,5,FALSE),"N/A")</f>
        <v>2.75</v>
      </c>
      <c r="AN778" s="3">
        <v>78.3</v>
      </c>
      <c r="AO778" s="75">
        <v>16.2</v>
      </c>
      <c r="AP778" s="75">
        <v>60</v>
      </c>
      <c r="AQ778" s="75">
        <v>175</v>
      </c>
      <c r="AR778" s="34">
        <v>15.8</v>
      </c>
      <c r="AS778" s="34">
        <v>32.799999999999997</v>
      </c>
      <c r="AT778" s="25">
        <v>40.6</v>
      </c>
      <c r="AU778" s="34">
        <v>51.2</v>
      </c>
      <c r="AV778" s="25">
        <v>208.7</v>
      </c>
      <c r="AW778" s="67">
        <v>197.7</v>
      </c>
      <c r="AX778" s="77">
        <v>103.35</v>
      </c>
      <c r="AY778" s="49">
        <v>40.6</v>
      </c>
      <c r="AZ778" s="49">
        <v>50</v>
      </c>
      <c r="BA778" s="49">
        <v>0</v>
      </c>
      <c r="BB778" s="48">
        <v>0</v>
      </c>
      <c r="BC778" s="13" t="s">
        <v>85</v>
      </c>
      <c r="BD778" s="412" t="str">
        <f>_xlfn.IFNA(VLOOKUP(BC778,ACCESSORIES!F:J,5,FALSE),"N/A")</f>
        <v>N/A</v>
      </c>
      <c r="BE778" s="13" t="s">
        <v>85</v>
      </c>
      <c r="BF778" s="412" t="str">
        <f>_xlfn.IFNA(VLOOKUP(BE778,ACCESSORIES!F:J,5,FALSE),"N/A")</f>
        <v>N/A</v>
      </c>
      <c r="BG778" s="70">
        <v>40</v>
      </c>
      <c r="BH778" s="50">
        <v>20.236220472440898</v>
      </c>
      <c r="BI778" s="50">
        <v>20.236220472440898</v>
      </c>
      <c r="BJ778" s="50">
        <v>11.417322834645701</v>
      </c>
      <c r="BK778" s="357">
        <f t="shared" si="280"/>
        <v>7.6616839999999839E-2</v>
      </c>
      <c r="BL778" s="73">
        <v>36</v>
      </c>
      <c r="BM778" s="107" t="s">
        <v>3771</v>
      </c>
      <c r="BN778" s="46" t="s">
        <v>3891</v>
      </c>
      <c r="BO778" s="74"/>
      <c r="BP778" s="74"/>
      <c r="BQ778" s="74"/>
      <c r="BR778" s="74"/>
      <c r="BS778" s="74"/>
      <c r="BT778" s="74"/>
      <c r="BU778" s="74"/>
      <c r="BV778" s="74"/>
      <c r="BW778" s="74"/>
      <c r="BX778" s="74"/>
      <c r="BY778" s="334"/>
      <c r="BZ778" s="503"/>
      <c r="CA778" s="337"/>
      <c r="CB778" s="503"/>
      <c r="CC778" s="86" t="str">
        <f t="shared" si="281"/>
        <v>MR710 HD Bead Grip, 17x8.5, +25mm Offset, 6x5.5, 106.25mm Centerbore, Machined - Clear Coat</v>
      </c>
      <c r="CD778" s="74" t="s">
        <v>3719</v>
      </c>
      <c r="CE778" s="74" t="s">
        <v>3720</v>
      </c>
      <c r="CF778" s="74" t="str">
        <f t="shared" si="282"/>
        <v>TRAIL (7XX)</v>
      </c>
    </row>
    <row r="779" spans="1:84" s="36" customFormat="1" ht="15" customHeight="1">
      <c r="A779" s="22">
        <f t="shared" si="278"/>
        <v>777</v>
      </c>
      <c r="B779" s="13" t="s">
        <v>84</v>
      </c>
      <c r="C779" s="426" t="s">
        <v>1247</v>
      </c>
      <c r="D779" s="75" t="s">
        <v>10693</v>
      </c>
      <c r="E779" s="84" t="str">
        <f>CONCATENATE(LEFT(D779,5),VLOOKUP(CONCATENATE(O779,"x",P779),'WHEEL PART NUMBER GUIDE'!$B$9:$C$51,2,FALSE),VLOOKUP(CONCATENATE(Q779, W779), 'WHEEL PART NUMBER GUIDE'!$Q$6:$R$98, 2, FALSE),VLOOKUP(Z779,'WHEEL PART NUMBER GUIDE'!$J$8:$K$54,2, FALSE),IF(V779="N/A",IF(ABS(T779)&lt;10,"0"&amp;ABS(T779),ABS(T779)),CONCATENATE(LEFT(V779,1),RIGHT(V779,1))), G779, H779)</f>
        <v>MR710890601312H</v>
      </c>
      <c r="F779" s="84" t="str">
        <f t="shared" si="254"/>
        <v>MR710890601312H</v>
      </c>
      <c r="G779" s="83" t="s">
        <v>2100</v>
      </c>
      <c r="H779" s="83"/>
      <c r="I779" s="72" t="s">
        <v>10703</v>
      </c>
      <c r="J779" s="102">
        <v>46086</v>
      </c>
      <c r="K779" s="78" t="s">
        <v>1230</v>
      </c>
      <c r="L779" s="515">
        <v>489</v>
      </c>
      <c r="M779" s="85">
        <f t="shared" si="279"/>
        <v>489</v>
      </c>
      <c r="N779" s="630"/>
      <c r="O779" s="75">
        <v>18</v>
      </c>
      <c r="P779" s="8">
        <v>9</v>
      </c>
      <c r="Q779" s="408" t="str">
        <f t="shared" si="257"/>
        <v>6x5.5</v>
      </c>
      <c r="R779" s="75">
        <v>6</v>
      </c>
      <c r="S779" s="75">
        <v>5.5</v>
      </c>
      <c r="T779" s="75">
        <v>12</v>
      </c>
      <c r="U779" s="77">
        <v>5.5</v>
      </c>
      <c r="V779" s="427" t="s">
        <v>85</v>
      </c>
      <c r="W779" s="68">
        <v>106.25</v>
      </c>
      <c r="X779" s="519">
        <v>39.729999999999997</v>
      </c>
      <c r="Y779" s="47">
        <v>3310</v>
      </c>
      <c r="Z779" s="43" t="s">
        <v>4122</v>
      </c>
      <c r="AA779" s="72" t="s">
        <v>2845</v>
      </c>
      <c r="AB779" s="47" t="str">
        <f t="shared" si="255"/>
        <v>18x9, 6x5.5, 12 OS, 3310 lbs</v>
      </c>
      <c r="AC779" s="74" t="s">
        <v>10809</v>
      </c>
      <c r="AD779" s="46" t="str">
        <f>IF(AC779="N/A","None",VLOOKUP(AC779,ACCESSORIES!F:N,9,FALSE))</f>
        <v>Snap In</v>
      </c>
      <c r="AE779" s="82">
        <f>_xlfn.IFNA(VLOOKUP(AC779,ACCESSORIES!F:J,5,FALSE),"N/A")</f>
        <v>33</v>
      </c>
      <c r="AF779" s="14" t="s">
        <v>85</v>
      </c>
      <c r="AG779" s="9" t="str">
        <f>_xlfn.IFNA(VLOOKUP(AF779,ACCESSORIES!C:G,5,FALSE),"N/A")</f>
        <v>N/A</v>
      </c>
      <c r="AH779" s="14" t="s">
        <v>85</v>
      </c>
      <c r="AI779" s="14" t="s">
        <v>85</v>
      </c>
      <c r="AJ779" s="9" t="str">
        <f>_xlfn.IFNA(VLOOKUP(AI779,ACCESSORIES!F:J,5,FALSE),"N/A")</f>
        <v>N/A</v>
      </c>
      <c r="AK779" s="92" t="s">
        <v>236</v>
      </c>
      <c r="AL779" s="75" t="s">
        <v>1649</v>
      </c>
      <c r="AM779" s="38">
        <f>_xlfn.IFNA(VLOOKUP(AL779,ACCESSORIES!F:J,5,FALSE),"N/A")</f>
        <v>2.75</v>
      </c>
      <c r="AN779" s="3">
        <v>78.3</v>
      </c>
      <c r="AO779" s="75">
        <v>16.2</v>
      </c>
      <c r="AP779" s="75">
        <v>60</v>
      </c>
      <c r="AQ779" s="75">
        <v>175</v>
      </c>
      <c r="AR779" s="34">
        <v>15.8</v>
      </c>
      <c r="AS779" s="34">
        <v>43.5</v>
      </c>
      <c r="AT779" s="25">
        <v>52.9</v>
      </c>
      <c r="AU779" s="34">
        <v>67.900000000000006</v>
      </c>
      <c r="AV779" s="25">
        <v>222.3</v>
      </c>
      <c r="AW779" s="67">
        <v>213</v>
      </c>
      <c r="AX779" s="77">
        <v>103.35</v>
      </c>
      <c r="AY779" s="49">
        <v>40.6</v>
      </c>
      <c r="AZ779" s="49">
        <v>50</v>
      </c>
      <c r="BA779" s="49">
        <v>0</v>
      </c>
      <c r="BB779" s="49">
        <v>0</v>
      </c>
      <c r="BC779" s="13" t="s">
        <v>85</v>
      </c>
      <c r="BD779" s="412" t="str">
        <f>_xlfn.IFNA(VLOOKUP(BC779,ACCESSORIES!F:J,5,FALSE),"N/A")</f>
        <v>N/A</v>
      </c>
      <c r="BE779" s="13" t="s">
        <v>85</v>
      </c>
      <c r="BF779" s="412" t="str">
        <f>_xlfn.IFNA(VLOOKUP(BE779,ACCESSORIES!F:J,5,FALSE),"N/A")</f>
        <v>N/A</v>
      </c>
      <c r="BG779" s="70">
        <v>45</v>
      </c>
      <c r="BH779" s="50">
        <v>21.141732283464599</v>
      </c>
      <c r="BI779" s="50">
        <v>21.141732283464599</v>
      </c>
      <c r="BJ779" s="50">
        <v>11.929133858267701</v>
      </c>
      <c r="BK779" s="357">
        <f t="shared" ref="BK779:BK788" si="283">SUM(((BH779*25.4)*(BI779*25.4)*(BJ779*25.4))/1000000000)</f>
        <v>8.7375807000000152E-2</v>
      </c>
      <c r="BL779" s="14">
        <v>36</v>
      </c>
      <c r="BM779" s="107" t="s">
        <v>3771</v>
      </c>
      <c r="BN779" s="46" t="s">
        <v>3891</v>
      </c>
      <c r="BO779" s="74"/>
      <c r="BP779" s="74"/>
      <c r="BQ779" s="74"/>
      <c r="BR779" s="74"/>
      <c r="BS779" s="74"/>
      <c r="BT779" s="74"/>
      <c r="BU779" s="74"/>
      <c r="BV779" s="74"/>
      <c r="BW779" s="74"/>
      <c r="BX779" s="74"/>
      <c r="BY779" s="334"/>
      <c r="BZ779" s="503"/>
      <c r="CA779" s="337"/>
      <c r="CB779" s="503"/>
      <c r="CC779" s="86" t="str">
        <f t="shared" si="281"/>
        <v>MR710 HD Bead Grip, 18x9, +12mm Offset, 6x5.5, 106.25mm Centerbore, Gloss Black</v>
      </c>
      <c r="CD779" s="74" t="s">
        <v>3719</v>
      </c>
      <c r="CE779" s="74" t="s">
        <v>3720</v>
      </c>
      <c r="CF779" s="74" t="str">
        <f t="shared" si="282"/>
        <v>TRAIL (7XX)</v>
      </c>
    </row>
    <row r="780" spans="1:84" s="36" customFormat="1" ht="15" customHeight="1">
      <c r="A780" s="22">
        <f t="shared" si="278"/>
        <v>778</v>
      </c>
      <c r="B780" s="13" t="s">
        <v>84</v>
      </c>
      <c r="C780" s="426" t="s">
        <v>1247</v>
      </c>
      <c r="D780" s="75" t="s">
        <v>10693</v>
      </c>
      <c r="E780" s="84" t="str">
        <f>CONCATENATE(LEFT(D780,5),VLOOKUP(CONCATENATE(O780,"x",P780),'WHEEL PART NUMBER GUIDE'!$B$9:$C$51,2,FALSE),VLOOKUP(CONCATENATE(Q780, W780), 'WHEEL PART NUMBER GUIDE'!$Q$6:$R$98, 2, FALSE),VLOOKUP(Z780,'WHEEL PART NUMBER GUIDE'!$J$8:$K$54,2, FALSE),IF(V780="N/A",IF(ABS(T780)&lt;10,"0"&amp;ABS(T780),ABS(T780)),CONCATENATE(LEFT(V780,1),RIGHT(V780,1))), G780, H780)</f>
        <v>MR71089060312H</v>
      </c>
      <c r="F780" s="84" t="str">
        <f t="shared" si="254"/>
        <v>MR71089060312H</v>
      </c>
      <c r="G780" s="83" t="s">
        <v>2100</v>
      </c>
      <c r="H780" s="83"/>
      <c r="I780" s="72" t="s">
        <v>10704</v>
      </c>
      <c r="J780" s="102">
        <v>46086</v>
      </c>
      <c r="K780" s="78" t="s">
        <v>1230</v>
      </c>
      <c r="L780" s="515">
        <v>489</v>
      </c>
      <c r="M780" s="85">
        <f t="shared" si="279"/>
        <v>489</v>
      </c>
      <c r="N780" s="630"/>
      <c r="O780" s="75">
        <v>18</v>
      </c>
      <c r="P780" s="8">
        <v>9</v>
      </c>
      <c r="Q780" s="408" t="str">
        <f t="shared" si="257"/>
        <v>6x5.5</v>
      </c>
      <c r="R780" s="75">
        <v>6</v>
      </c>
      <c r="S780" s="75">
        <v>5.5</v>
      </c>
      <c r="T780" s="75">
        <v>12</v>
      </c>
      <c r="U780" s="77">
        <v>5.5</v>
      </c>
      <c r="V780" s="427" t="s">
        <v>85</v>
      </c>
      <c r="W780" s="68">
        <v>106.25</v>
      </c>
      <c r="X780" s="519">
        <v>39.729999999999997</v>
      </c>
      <c r="Y780" s="47">
        <v>3310</v>
      </c>
      <c r="Z780" s="43" t="s">
        <v>5147</v>
      </c>
      <c r="AA780" s="72" t="s">
        <v>173</v>
      </c>
      <c r="AB780" s="47" t="str">
        <f t="shared" si="255"/>
        <v>18x9, 6x5.5, 12 OS, 3310 lbs</v>
      </c>
      <c r="AC780" s="74" t="s">
        <v>8451</v>
      </c>
      <c r="AD780" s="46" t="str">
        <f>IF(AC780="N/A","None",VLOOKUP(AC780,ACCESSORIES!F:N,9,FALSE))</f>
        <v>Snap In</v>
      </c>
      <c r="AE780" s="82">
        <f>_xlfn.IFNA(VLOOKUP(AC780,ACCESSORIES!F:J,5,FALSE),"N/A")</f>
        <v>33</v>
      </c>
      <c r="AF780" s="14" t="s">
        <v>85</v>
      </c>
      <c r="AG780" s="9" t="str">
        <f>_xlfn.IFNA(VLOOKUP(AF780,ACCESSORIES!C:G,5,FALSE),"N/A")</f>
        <v>N/A</v>
      </c>
      <c r="AH780" s="14" t="s">
        <v>85</v>
      </c>
      <c r="AI780" s="14" t="s">
        <v>85</v>
      </c>
      <c r="AJ780" s="9" t="str">
        <f>_xlfn.IFNA(VLOOKUP(AI780,ACCESSORIES!F:J,5,FALSE),"N/A")</f>
        <v>N/A</v>
      </c>
      <c r="AK780" s="92" t="s">
        <v>236</v>
      </c>
      <c r="AL780" s="75" t="s">
        <v>1649</v>
      </c>
      <c r="AM780" s="38">
        <f>_xlfn.IFNA(VLOOKUP(AL780,ACCESSORIES!F:J,5,FALSE),"N/A")</f>
        <v>2.75</v>
      </c>
      <c r="AN780" s="3">
        <v>78.3</v>
      </c>
      <c r="AO780" s="75">
        <v>16.2</v>
      </c>
      <c r="AP780" s="75">
        <v>60</v>
      </c>
      <c r="AQ780" s="75">
        <v>175</v>
      </c>
      <c r="AR780" s="34">
        <v>15.8</v>
      </c>
      <c r="AS780" s="34">
        <v>43.5</v>
      </c>
      <c r="AT780" s="25">
        <v>52.9</v>
      </c>
      <c r="AU780" s="34">
        <v>67.900000000000006</v>
      </c>
      <c r="AV780" s="25">
        <v>222.3</v>
      </c>
      <c r="AW780" s="67">
        <v>213</v>
      </c>
      <c r="AX780" s="77">
        <v>103.35</v>
      </c>
      <c r="AY780" s="49">
        <v>40.6</v>
      </c>
      <c r="AZ780" s="49">
        <v>50</v>
      </c>
      <c r="BA780" s="49">
        <v>0</v>
      </c>
      <c r="BB780" s="49">
        <v>0</v>
      </c>
      <c r="BC780" s="13" t="s">
        <v>85</v>
      </c>
      <c r="BD780" s="412" t="str">
        <f>_xlfn.IFNA(VLOOKUP(BC780,ACCESSORIES!F:J,5,FALSE),"N/A")</f>
        <v>N/A</v>
      </c>
      <c r="BE780" s="13" t="s">
        <v>85</v>
      </c>
      <c r="BF780" s="412" t="str">
        <f>_xlfn.IFNA(VLOOKUP(BE780,ACCESSORIES!F:J,5,FALSE),"N/A")</f>
        <v>N/A</v>
      </c>
      <c r="BG780" s="70">
        <v>45</v>
      </c>
      <c r="BH780" s="50">
        <v>21.141732283464599</v>
      </c>
      <c r="BI780" s="50">
        <v>21.141732283464599</v>
      </c>
      <c r="BJ780" s="50">
        <v>11.929133858267701</v>
      </c>
      <c r="BK780" s="357">
        <f t="shared" si="283"/>
        <v>8.7375807000000152E-2</v>
      </c>
      <c r="BL780" s="14">
        <v>36</v>
      </c>
      <c r="BM780" s="107" t="s">
        <v>3771</v>
      </c>
      <c r="BN780" s="46" t="s">
        <v>3891</v>
      </c>
      <c r="BO780" s="74"/>
      <c r="BP780" s="74"/>
      <c r="BQ780" s="74"/>
      <c r="BR780" s="74"/>
      <c r="BS780" s="74"/>
      <c r="BT780" s="74"/>
      <c r="BU780" s="74"/>
      <c r="BV780" s="74"/>
      <c r="BW780" s="74"/>
      <c r="BX780" s="74"/>
      <c r="BY780" s="334"/>
      <c r="BZ780" s="503"/>
      <c r="CA780" s="337"/>
      <c r="CB780" s="503"/>
      <c r="CC780" s="86" t="str">
        <f t="shared" si="281"/>
        <v>MR710 HD Bead Grip, 18x9, +12mm Offset, 6x5.5, 106.25mm Centerbore, Machined - Clear Coat</v>
      </c>
      <c r="CD780" s="74" t="s">
        <v>3719</v>
      </c>
      <c r="CE780" s="74" t="s">
        <v>3720</v>
      </c>
      <c r="CF780" s="74" t="str">
        <f t="shared" si="282"/>
        <v>TRAIL (7XX)</v>
      </c>
    </row>
    <row r="781" spans="1:84" s="36" customFormat="1" ht="15" customHeight="1">
      <c r="A781" s="22">
        <f t="shared" si="278"/>
        <v>779</v>
      </c>
      <c r="B781" s="13" t="s">
        <v>84</v>
      </c>
      <c r="C781" s="426" t="s">
        <v>1247</v>
      </c>
      <c r="D781" s="75" t="s">
        <v>10693</v>
      </c>
      <c r="E781" s="84" t="str">
        <f>CONCATENATE(LEFT(D781,5),VLOOKUP(CONCATENATE(O781,"x",P781),'WHEEL PART NUMBER GUIDE'!$B$9:$C$51,2,FALSE),VLOOKUP(CONCATENATE(Q781, W781), 'WHEEL PART NUMBER GUIDE'!$Q$6:$R$98, 2, FALSE),VLOOKUP(Z781,'WHEEL PART NUMBER GUIDE'!$J$8:$K$54,2, FALSE),IF(V781="N/A",IF(ABS(T781)&lt;10,"0"&amp;ABS(T781),ABS(T781)),CONCATENATE(LEFT(V781,1),RIGHT(V781,1))), G781, H781)</f>
        <v>MR710890161312H</v>
      </c>
      <c r="F781" s="84" t="str">
        <f t="shared" si="254"/>
        <v>MR710890161312H</v>
      </c>
      <c r="G781" s="83" t="s">
        <v>2100</v>
      </c>
      <c r="H781" s="83"/>
      <c r="I781" s="72" t="s">
        <v>10705</v>
      </c>
      <c r="J781" s="102">
        <v>46086</v>
      </c>
      <c r="K781" s="78" t="s">
        <v>1230</v>
      </c>
      <c r="L781" s="515">
        <v>489</v>
      </c>
      <c r="M781" s="85">
        <f t="shared" si="279"/>
        <v>489</v>
      </c>
      <c r="N781" s="630"/>
      <c r="O781" s="75">
        <v>18</v>
      </c>
      <c r="P781" s="8">
        <v>9</v>
      </c>
      <c r="Q781" s="408" t="str">
        <f t="shared" si="257"/>
        <v>6x135</v>
      </c>
      <c r="R781" s="75">
        <v>6</v>
      </c>
      <c r="S781" s="75">
        <v>135</v>
      </c>
      <c r="T781" s="75">
        <v>12</v>
      </c>
      <c r="U781" s="77">
        <v>5.5</v>
      </c>
      <c r="V781" s="427" t="s">
        <v>85</v>
      </c>
      <c r="W781" s="68">
        <v>87</v>
      </c>
      <c r="X781" s="519">
        <v>39.729999999999997</v>
      </c>
      <c r="Y781" s="47">
        <v>3310</v>
      </c>
      <c r="Z781" s="43" t="s">
        <v>4122</v>
      </c>
      <c r="AA781" s="72" t="s">
        <v>2845</v>
      </c>
      <c r="AB781" s="47" t="str">
        <f t="shared" si="255"/>
        <v>18x9, 6x135, 12 OS, 3310 lbs</v>
      </c>
      <c r="AC781" s="74" t="s">
        <v>10810</v>
      </c>
      <c r="AD781" s="46" t="str">
        <f>IF(AC781="N/A","None",VLOOKUP(AC781,ACCESSORIES!F:N,9,FALSE))</f>
        <v>Snap In</v>
      </c>
      <c r="AE781" s="82">
        <f>_xlfn.IFNA(VLOOKUP(AC781,ACCESSORIES!F:J,5,FALSE),"N/A")</f>
        <v>33</v>
      </c>
      <c r="AF781" s="14" t="s">
        <v>85</v>
      </c>
      <c r="AG781" s="9" t="str">
        <f>_xlfn.IFNA(VLOOKUP(AF781,ACCESSORIES!C:G,5,FALSE),"N/A")</f>
        <v>N/A</v>
      </c>
      <c r="AH781" s="14" t="s">
        <v>85</v>
      </c>
      <c r="AI781" s="14" t="s">
        <v>85</v>
      </c>
      <c r="AJ781" s="9" t="str">
        <f>_xlfn.IFNA(VLOOKUP(AI781,ACCESSORIES!F:J,5,FALSE),"N/A")</f>
        <v>N/A</v>
      </c>
      <c r="AK781" s="92" t="s">
        <v>236</v>
      </c>
      <c r="AL781" s="75" t="s">
        <v>85</v>
      </c>
      <c r="AM781" s="38" t="str">
        <f>_xlfn.IFNA(VLOOKUP(AL781,ACCESSORIES!F:J,5,FALSE),"N/A")</f>
        <v>N/A</v>
      </c>
      <c r="AN781" s="75" t="s">
        <v>85</v>
      </c>
      <c r="AO781" s="75">
        <v>16.2</v>
      </c>
      <c r="AP781" s="75">
        <v>60</v>
      </c>
      <c r="AQ781" s="75">
        <v>170</v>
      </c>
      <c r="AR781" s="34">
        <v>29.4</v>
      </c>
      <c r="AS781" s="34">
        <v>43.9</v>
      </c>
      <c r="AT781" s="25">
        <v>52.9</v>
      </c>
      <c r="AU781" s="34">
        <v>67.900000000000006</v>
      </c>
      <c r="AV781" s="25">
        <v>222.3</v>
      </c>
      <c r="AW781" s="67">
        <v>213</v>
      </c>
      <c r="AX781" s="77">
        <v>82.65</v>
      </c>
      <c r="AY781" s="49">
        <v>40.6</v>
      </c>
      <c r="AZ781" s="49">
        <v>50</v>
      </c>
      <c r="BA781" s="49">
        <v>0</v>
      </c>
      <c r="BB781" s="49">
        <v>0</v>
      </c>
      <c r="BC781" s="13" t="s">
        <v>85</v>
      </c>
      <c r="BD781" s="412" t="str">
        <f>_xlfn.IFNA(VLOOKUP(BC781,ACCESSORIES!F:J,5,FALSE),"N/A")</f>
        <v>N/A</v>
      </c>
      <c r="BE781" s="13" t="s">
        <v>85</v>
      </c>
      <c r="BF781" s="412" t="str">
        <f>_xlfn.IFNA(VLOOKUP(BE781,ACCESSORIES!F:J,5,FALSE),"N/A")</f>
        <v>N/A</v>
      </c>
      <c r="BG781" s="70">
        <v>45</v>
      </c>
      <c r="BH781" s="50">
        <v>21.141732283464599</v>
      </c>
      <c r="BI781" s="50">
        <v>21.141732283464599</v>
      </c>
      <c r="BJ781" s="50">
        <v>11.929133858267701</v>
      </c>
      <c r="BK781" s="357">
        <f t="shared" si="283"/>
        <v>8.7375807000000152E-2</v>
      </c>
      <c r="BL781" s="14">
        <v>36</v>
      </c>
      <c r="BM781" s="107" t="s">
        <v>3771</v>
      </c>
      <c r="BN781" s="46" t="s">
        <v>3891</v>
      </c>
      <c r="BO781" s="74"/>
      <c r="BP781" s="74"/>
      <c r="BQ781" s="74"/>
      <c r="BR781" s="74"/>
      <c r="BS781" s="74"/>
      <c r="BT781" s="74"/>
      <c r="BU781" s="74"/>
      <c r="BV781" s="74"/>
      <c r="BW781" s="74"/>
      <c r="BX781" s="74"/>
      <c r="BY781" s="334"/>
      <c r="BZ781" s="503"/>
      <c r="CA781" s="337"/>
      <c r="CB781" s="503"/>
      <c r="CC781" s="86" t="str">
        <f t="shared" si="281"/>
        <v>MR710 HD Bead Grip, 18x9, +12mm Offset, 6x135, 87mm Centerbore, Gloss Black</v>
      </c>
      <c r="CD781" s="74" t="s">
        <v>3719</v>
      </c>
      <c r="CE781" s="74" t="s">
        <v>3720</v>
      </c>
      <c r="CF781" s="74" t="str">
        <f t="shared" si="282"/>
        <v>TRAIL (7XX)</v>
      </c>
    </row>
    <row r="782" spans="1:84" s="36" customFormat="1" ht="15" customHeight="1">
      <c r="A782" s="22">
        <f t="shared" si="278"/>
        <v>780</v>
      </c>
      <c r="B782" s="13" t="s">
        <v>84</v>
      </c>
      <c r="C782" s="426" t="s">
        <v>1247</v>
      </c>
      <c r="D782" s="75" t="s">
        <v>10693</v>
      </c>
      <c r="E782" s="84" t="str">
        <f>CONCATENATE(LEFT(D782,5),VLOOKUP(CONCATENATE(O782,"x",P782),'WHEEL PART NUMBER GUIDE'!$B$9:$C$51,2,FALSE),VLOOKUP(CONCATENATE(Q782, W782), 'WHEEL PART NUMBER GUIDE'!$Q$6:$R$98, 2, FALSE),VLOOKUP(Z782,'WHEEL PART NUMBER GUIDE'!$J$8:$K$54,2, FALSE),IF(V782="N/A",IF(ABS(T782)&lt;10,"0"&amp;ABS(T782),ABS(T782)),CONCATENATE(LEFT(V782,1),RIGHT(V782,1))), G782, H782)</f>
        <v>MR71089016312H</v>
      </c>
      <c r="F782" s="84" t="str">
        <f t="shared" si="254"/>
        <v>MR71089016312H</v>
      </c>
      <c r="G782" s="83" t="s">
        <v>2100</v>
      </c>
      <c r="H782" s="83"/>
      <c r="I782" s="72" t="s">
        <v>10706</v>
      </c>
      <c r="J782" s="102">
        <v>46086</v>
      </c>
      <c r="K782" s="78" t="s">
        <v>1230</v>
      </c>
      <c r="L782" s="515">
        <v>489</v>
      </c>
      <c r="M782" s="85">
        <f t="shared" si="279"/>
        <v>489</v>
      </c>
      <c r="N782" s="630"/>
      <c r="O782" s="75">
        <v>18</v>
      </c>
      <c r="P782" s="8">
        <v>9</v>
      </c>
      <c r="Q782" s="408" t="str">
        <f t="shared" si="257"/>
        <v>6x135</v>
      </c>
      <c r="R782" s="75">
        <v>6</v>
      </c>
      <c r="S782" s="75">
        <v>135</v>
      </c>
      <c r="T782" s="75">
        <v>12</v>
      </c>
      <c r="U782" s="77">
        <v>5.5</v>
      </c>
      <c r="V782" s="427" t="s">
        <v>85</v>
      </c>
      <c r="W782" s="68">
        <v>87</v>
      </c>
      <c r="X782" s="519">
        <v>39.729999999999997</v>
      </c>
      <c r="Y782" s="47">
        <v>3310</v>
      </c>
      <c r="Z782" s="43" t="s">
        <v>5147</v>
      </c>
      <c r="AA782" s="72" t="s">
        <v>173</v>
      </c>
      <c r="AB782" s="47" t="str">
        <f t="shared" si="255"/>
        <v>18x9, 6x135, 12 OS, 3310 lbs</v>
      </c>
      <c r="AC782" s="74" t="s">
        <v>8450</v>
      </c>
      <c r="AD782" s="46" t="str">
        <f>IF(AC782="N/A","None",VLOOKUP(AC782,ACCESSORIES!F:N,9,FALSE))</f>
        <v>Snap In</v>
      </c>
      <c r="AE782" s="82">
        <f>_xlfn.IFNA(VLOOKUP(AC782,ACCESSORIES!F:J,5,FALSE),"N/A")</f>
        <v>33</v>
      </c>
      <c r="AF782" s="14" t="s">
        <v>85</v>
      </c>
      <c r="AG782" s="9" t="str">
        <f>_xlfn.IFNA(VLOOKUP(AF782,ACCESSORIES!C:G,5,FALSE),"N/A")</f>
        <v>N/A</v>
      </c>
      <c r="AH782" s="14" t="s">
        <v>85</v>
      </c>
      <c r="AI782" s="14" t="s">
        <v>85</v>
      </c>
      <c r="AJ782" s="9" t="str">
        <f>_xlfn.IFNA(VLOOKUP(AI782,ACCESSORIES!F:J,5,FALSE),"N/A")</f>
        <v>N/A</v>
      </c>
      <c r="AK782" s="92" t="s">
        <v>236</v>
      </c>
      <c r="AL782" s="75" t="s">
        <v>85</v>
      </c>
      <c r="AM782" s="38" t="str">
        <f>_xlfn.IFNA(VLOOKUP(AL782,ACCESSORIES!F:J,5,FALSE),"N/A")</f>
        <v>N/A</v>
      </c>
      <c r="AN782" s="75" t="s">
        <v>85</v>
      </c>
      <c r="AO782" s="75">
        <v>16.2</v>
      </c>
      <c r="AP782" s="75">
        <v>60</v>
      </c>
      <c r="AQ782" s="75">
        <v>170</v>
      </c>
      <c r="AR782" s="34">
        <v>29.4</v>
      </c>
      <c r="AS782" s="34">
        <v>43.9</v>
      </c>
      <c r="AT782" s="25">
        <v>52.9</v>
      </c>
      <c r="AU782" s="34">
        <v>67.900000000000006</v>
      </c>
      <c r="AV782" s="25">
        <v>222.3</v>
      </c>
      <c r="AW782" s="67">
        <v>213</v>
      </c>
      <c r="AX782" s="77">
        <v>82.65</v>
      </c>
      <c r="AY782" s="49">
        <v>40.6</v>
      </c>
      <c r="AZ782" s="49">
        <v>50</v>
      </c>
      <c r="BA782" s="49">
        <v>0</v>
      </c>
      <c r="BB782" s="49">
        <v>0</v>
      </c>
      <c r="BC782" s="13" t="s">
        <v>85</v>
      </c>
      <c r="BD782" s="412" t="str">
        <f>_xlfn.IFNA(VLOOKUP(BC782,ACCESSORIES!F:J,5,FALSE),"N/A")</f>
        <v>N/A</v>
      </c>
      <c r="BE782" s="13" t="s">
        <v>85</v>
      </c>
      <c r="BF782" s="412" t="str">
        <f>_xlfn.IFNA(VLOOKUP(BE782,ACCESSORIES!F:J,5,FALSE),"N/A")</f>
        <v>N/A</v>
      </c>
      <c r="BG782" s="70">
        <v>45</v>
      </c>
      <c r="BH782" s="50">
        <v>21.141732283464599</v>
      </c>
      <c r="BI782" s="50">
        <v>21.141732283464599</v>
      </c>
      <c r="BJ782" s="50">
        <v>11.929133858267701</v>
      </c>
      <c r="BK782" s="357">
        <f t="shared" si="283"/>
        <v>8.7375807000000152E-2</v>
      </c>
      <c r="BL782" s="14">
        <v>36</v>
      </c>
      <c r="BM782" s="107" t="s">
        <v>3771</v>
      </c>
      <c r="BN782" s="46" t="s">
        <v>3891</v>
      </c>
      <c r="BO782" s="74"/>
      <c r="BP782" s="74"/>
      <c r="BQ782" s="74"/>
      <c r="BR782" s="74"/>
      <c r="BS782" s="74"/>
      <c r="BT782" s="74"/>
      <c r="BU782" s="74"/>
      <c r="BV782" s="74"/>
      <c r="BW782" s="74"/>
      <c r="BX782" s="74"/>
      <c r="BY782" s="334"/>
      <c r="BZ782" s="503"/>
      <c r="CA782" s="337"/>
      <c r="CB782" s="503"/>
      <c r="CC782" s="86" t="str">
        <f t="shared" si="281"/>
        <v>MR710 HD Bead Grip, 18x9, +12mm Offset, 6x135, 87mm Centerbore, Machined - Clear Coat</v>
      </c>
      <c r="CD782" s="74" t="s">
        <v>3719</v>
      </c>
      <c r="CE782" s="74" t="s">
        <v>3720</v>
      </c>
      <c r="CF782" s="74" t="str">
        <f t="shared" si="282"/>
        <v>TRAIL (7XX)</v>
      </c>
    </row>
    <row r="783" spans="1:84" s="36" customFormat="1" ht="15" customHeight="1">
      <c r="A783" s="22">
        <f t="shared" si="278"/>
        <v>781</v>
      </c>
      <c r="B783" s="13" t="s">
        <v>84</v>
      </c>
      <c r="C783" s="426" t="s">
        <v>1247</v>
      </c>
      <c r="D783" s="75" t="s">
        <v>10693</v>
      </c>
      <c r="E783" s="84" t="str">
        <f>CONCATENATE(LEFT(D783,5),VLOOKUP(CONCATENATE(O783,"x",P783),'WHEEL PART NUMBER GUIDE'!$B$9:$C$51,2,FALSE),VLOOKUP(CONCATENATE(Q783, W783), 'WHEEL PART NUMBER GUIDE'!$Q$6:$R$98, 2, FALSE),VLOOKUP(Z783,'WHEEL PART NUMBER GUIDE'!$J$8:$K$54,2, FALSE),IF(V783="N/A",IF(ABS(T783)&lt;10,"0"&amp;ABS(T783),ABS(T783)),CONCATENATE(LEFT(V783,1),RIGHT(V783,1))), G783, H783)</f>
        <v>MR710890801312H</v>
      </c>
      <c r="F783" s="84" t="str">
        <f t="shared" si="254"/>
        <v>MR710890801312H</v>
      </c>
      <c r="G783" s="83" t="s">
        <v>2100</v>
      </c>
      <c r="H783" s="83"/>
      <c r="I783" s="72" t="s">
        <v>10707</v>
      </c>
      <c r="J783" s="102">
        <v>46086</v>
      </c>
      <c r="K783" s="78" t="s">
        <v>1230</v>
      </c>
      <c r="L783" s="515">
        <v>499</v>
      </c>
      <c r="M783" s="85">
        <f t="shared" si="279"/>
        <v>499</v>
      </c>
      <c r="N783" s="630"/>
      <c r="O783" s="75">
        <v>18</v>
      </c>
      <c r="P783" s="8">
        <v>9</v>
      </c>
      <c r="Q783" s="408" t="str">
        <f t="shared" si="257"/>
        <v>8x6.5</v>
      </c>
      <c r="R783" s="75">
        <v>8</v>
      </c>
      <c r="S783" s="75">
        <v>6.5</v>
      </c>
      <c r="T783" s="75">
        <v>12</v>
      </c>
      <c r="U783" s="77">
        <v>5.55</v>
      </c>
      <c r="V783" s="427" t="s">
        <v>85</v>
      </c>
      <c r="W783" s="68">
        <v>121.3</v>
      </c>
      <c r="X783" s="519">
        <v>41.34</v>
      </c>
      <c r="Y783" s="47">
        <v>4500</v>
      </c>
      <c r="Z783" s="43" t="s">
        <v>4122</v>
      </c>
      <c r="AA783" s="72" t="s">
        <v>2845</v>
      </c>
      <c r="AB783" s="47" t="str">
        <f t="shared" si="255"/>
        <v>18x9, 8x6.5, 12 OS, 4500 lbs</v>
      </c>
      <c r="AC783" s="74" t="s">
        <v>10811</v>
      </c>
      <c r="AD783" s="46" t="str">
        <f>IF(AC783="N/A","None",VLOOKUP(AC783,ACCESSORIES!F:N,9,FALSE))</f>
        <v>Snap In</v>
      </c>
      <c r="AE783" s="82">
        <f>_xlfn.IFNA(VLOOKUP(AC783,ACCESSORIES!F:J,5,FALSE),"N/A")</f>
        <v>33</v>
      </c>
      <c r="AF783" s="14" t="s">
        <v>85</v>
      </c>
      <c r="AG783" s="9" t="str">
        <f>_xlfn.IFNA(VLOOKUP(AF783,ACCESSORIES!C:G,5,FALSE),"N/A")</f>
        <v>N/A</v>
      </c>
      <c r="AH783" s="14" t="s">
        <v>85</v>
      </c>
      <c r="AI783" s="14" t="s">
        <v>85</v>
      </c>
      <c r="AJ783" s="9" t="str">
        <f>_xlfn.IFNA(VLOOKUP(AI783,ACCESSORIES!F:J,5,FALSE),"N/A")</f>
        <v>N/A</v>
      </c>
      <c r="AK783" s="92" t="s">
        <v>236</v>
      </c>
      <c r="AL783" s="75" t="s">
        <v>85</v>
      </c>
      <c r="AM783" s="38" t="str">
        <f>_xlfn.IFNA(VLOOKUP(AL783,ACCESSORIES!F:J,5,FALSE),"N/A")</f>
        <v>N/A</v>
      </c>
      <c r="AN783" s="75" t="s">
        <v>85</v>
      </c>
      <c r="AO783" s="75">
        <v>16.2</v>
      </c>
      <c r="AP783" s="75">
        <v>60</v>
      </c>
      <c r="AQ783" s="75">
        <v>200</v>
      </c>
      <c r="AR783" s="34">
        <v>0</v>
      </c>
      <c r="AS783" s="34">
        <v>0</v>
      </c>
      <c r="AT783" s="25">
        <v>42</v>
      </c>
      <c r="AU783" s="34">
        <v>59</v>
      </c>
      <c r="AV783" s="25">
        <v>221.3</v>
      </c>
      <c r="AW783" s="67">
        <v>215.1</v>
      </c>
      <c r="AX783" s="77">
        <v>121.3</v>
      </c>
      <c r="AY783" s="49">
        <v>87</v>
      </c>
      <c r="AZ783" s="49">
        <v>87</v>
      </c>
      <c r="BA783" s="49">
        <v>0</v>
      </c>
      <c r="BB783" s="49">
        <v>0</v>
      </c>
      <c r="BC783" s="13" t="s">
        <v>85</v>
      </c>
      <c r="BD783" s="412" t="str">
        <f>_xlfn.IFNA(VLOOKUP(BC783,ACCESSORIES!F:J,5,FALSE),"N/A")</f>
        <v>N/A</v>
      </c>
      <c r="BE783" s="13" t="s">
        <v>85</v>
      </c>
      <c r="BF783" s="412" t="str">
        <f>_xlfn.IFNA(VLOOKUP(BE783,ACCESSORIES!F:J,5,FALSE),"N/A")</f>
        <v>N/A</v>
      </c>
      <c r="BG783" s="70">
        <v>46</v>
      </c>
      <c r="BH783" s="50">
        <v>21.141732283464599</v>
      </c>
      <c r="BI783" s="50">
        <v>21.141732283464599</v>
      </c>
      <c r="BJ783" s="50">
        <v>11.929133858267701</v>
      </c>
      <c r="BK783" s="357">
        <f t="shared" si="283"/>
        <v>8.7375807000000152E-2</v>
      </c>
      <c r="BL783" s="14">
        <v>36</v>
      </c>
      <c r="BM783" s="107" t="s">
        <v>3771</v>
      </c>
      <c r="BN783" s="46" t="s">
        <v>3891</v>
      </c>
      <c r="BO783" s="74"/>
      <c r="BP783" s="74"/>
      <c r="BQ783" s="74"/>
      <c r="BR783" s="74"/>
      <c r="BS783" s="74"/>
      <c r="BT783" s="74"/>
      <c r="BU783" s="74"/>
      <c r="BV783" s="74"/>
      <c r="BW783" s="74"/>
      <c r="BX783" s="74"/>
      <c r="BY783" s="334"/>
      <c r="BZ783" s="503"/>
      <c r="CA783" s="337"/>
      <c r="CB783" s="503"/>
      <c r="CC783" s="86" t="str">
        <f t="shared" si="281"/>
        <v>MR710 HD Bead Grip, 18x9, +12mm Offset, 8x6.5, 121.3mm Centerbore, Gloss Black</v>
      </c>
      <c r="CD783" s="74" t="s">
        <v>3719</v>
      </c>
      <c r="CE783" s="74" t="s">
        <v>3720</v>
      </c>
      <c r="CF783" s="74" t="str">
        <f t="shared" si="282"/>
        <v>TRAIL (7XX)</v>
      </c>
    </row>
    <row r="784" spans="1:84" s="36" customFormat="1" ht="15" customHeight="1">
      <c r="A784" s="22">
        <f t="shared" si="278"/>
        <v>782</v>
      </c>
      <c r="B784" s="13" t="s">
        <v>84</v>
      </c>
      <c r="C784" s="426" t="s">
        <v>1247</v>
      </c>
      <c r="D784" s="75" t="s">
        <v>10693</v>
      </c>
      <c r="E784" s="84" t="str">
        <f>CONCATENATE(LEFT(D784,5),VLOOKUP(CONCATENATE(O784,"x",P784),'WHEEL PART NUMBER GUIDE'!$B$9:$C$51,2,FALSE),VLOOKUP(CONCATENATE(Q784, W784), 'WHEEL PART NUMBER GUIDE'!$Q$6:$R$98, 2, FALSE),VLOOKUP(Z784,'WHEEL PART NUMBER GUIDE'!$J$8:$K$54,2, FALSE),IF(V784="N/A",IF(ABS(T784)&lt;10,"0"&amp;ABS(T784),ABS(T784)),CONCATENATE(LEFT(V784,1),RIGHT(V784,1))), G784, H784)</f>
        <v>MR71089080312H</v>
      </c>
      <c r="F784" s="84" t="str">
        <f t="shared" si="254"/>
        <v>MR71089080312H</v>
      </c>
      <c r="G784" s="83" t="s">
        <v>2100</v>
      </c>
      <c r="H784" s="83"/>
      <c r="I784" s="72" t="s">
        <v>10708</v>
      </c>
      <c r="J784" s="102">
        <v>46086</v>
      </c>
      <c r="K784" s="78" t="s">
        <v>1230</v>
      </c>
      <c r="L784" s="515">
        <v>499</v>
      </c>
      <c r="M784" s="85">
        <f t="shared" si="279"/>
        <v>499</v>
      </c>
      <c r="N784" s="630"/>
      <c r="O784" s="75">
        <v>18</v>
      </c>
      <c r="P784" s="8">
        <v>9</v>
      </c>
      <c r="Q784" s="408" t="str">
        <f t="shared" si="257"/>
        <v>8x6.5</v>
      </c>
      <c r="R784" s="75">
        <v>8</v>
      </c>
      <c r="S784" s="75">
        <v>6.5</v>
      </c>
      <c r="T784" s="75">
        <v>12</v>
      </c>
      <c r="U784" s="77">
        <v>5.55</v>
      </c>
      <c r="V784" s="427" t="s">
        <v>85</v>
      </c>
      <c r="W784" s="68">
        <v>121.3</v>
      </c>
      <c r="X784" s="519">
        <v>41.34</v>
      </c>
      <c r="Y784" s="47">
        <v>4500</v>
      </c>
      <c r="Z784" s="43" t="s">
        <v>5147</v>
      </c>
      <c r="AA784" s="72" t="s">
        <v>173</v>
      </c>
      <c r="AB784" s="47" t="str">
        <f t="shared" si="255"/>
        <v>18x9, 8x6.5, 12 OS, 4500 lbs</v>
      </c>
      <c r="AC784" s="74" t="s">
        <v>8646</v>
      </c>
      <c r="AD784" s="46" t="str">
        <f>IF(AC784="N/A","None",VLOOKUP(AC784,ACCESSORIES!F:N,9,FALSE))</f>
        <v>Snap In</v>
      </c>
      <c r="AE784" s="82">
        <f>_xlfn.IFNA(VLOOKUP(AC784,ACCESSORIES!F:J,5,FALSE),"N/A")</f>
        <v>33</v>
      </c>
      <c r="AF784" s="14" t="s">
        <v>85</v>
      </c>
      <c r="AG784" s="9" t="str">
        <f>_xlfn.IFNA(VLOOKUP(AF784,ACCESSORIES!C:G,5,FALSE),"N/A")</f>
        <v>N/A</v>
      </c>
      <c r="AH784" s="14" t="s">
        <v>85</v>
      </c>
      <c r="AI784" s="14" t="s">
        <v>85</v>
      </c>
      <c r="AJ784" s="9" t="str">
        <f>_xlfn.IFNA(VLOOKUP(AI784,ACCESSORIES!F:J,5,FALSE),"N/A")</f>
        <v>N/A</v>
      </c>
      <c r="AK784" s="92" t="s">
        <v>236</v>
      </c>
      <c r="AL784" s="75" t="s">
        <v>85</v>
      </c>
      <c r="AM784" s="38" t="str">
        <f>_xlfn.IFNA(VLOOKUP(AL784,ACCESSORIES!F:J,5,FALSE),"N/A")</f>
        <v>N/A</v>
      </c>
      <c r="AN784" s="75" t="s">
        <v>85</v>
      </c>
      <c r="AO784" s="75">
        <v>16.2</v>
      </c>
      <c r="AP784" s="75">
        <v>60</v>
      </c>
      <c r="AQ784" s="75">
        <v>200</v>
      </c>
      <c r="AR784" s="34">
        <v>0</v>
      </c>
      <c r="AS784" s="34">
        <v>0</v>
      </c>
      <c r="AT784" s="25">
        <v>42</v>
      </c>
      <c r="AU784" s="34">
        <v>59</v>
      </c>
      <c r="AV784" s="25">
        <v>221.3</v>
      </c>
      <c r="AW784" s="67">
        <v>215.1</v>
      </c>
      <c r="AX784" s="77">
        <v>121.3</v>
      </c>
      <c r="AY784" s="49">
        <v>87</v>
      </c>
      <c r="AZ784" s="49">
        <v>87</v>
      </c>
      <c r="BA784" s="49">
        <v>0</v>
      </c>
      <c r="BB784" s="49">
        <v>0</v>
      </c>
      <c r="BC784" s="13" t="s">
        <v>85</v>
      </c>
      <c r="BD784" s="412" t="str">
        <f>_xlfn.IFNA(VLOOKUP(BC784,ACCESSORIES!F:J,5,FALSE),"N/A")</f>
        <v>N/A</v>
      </c>
      <c r="BE784" s="13" t="s">
        <v>85</v>
      </c>
      <c r="BF784" s="412" t="str">
        <f>_xlfn.IFNA(VLOOKUP(BE784,ACCESSORIES!F:J,5,FALSE),"N/A")</f>
        <v>N/A</v>
      </c>
      <c r="BG784" s="70">
        <v>46</v>
      </c>
      <c r="BH784" s="50">
        <v>21.141732283464599</v>
      </c>
      <c r="BI784" s="50">
        <v>21.141732283464599</v>
      </c>
      <c r="BJ784" s="50">
        <v>11.929133858267701</v>
      </c>
      <c r="BK784" s="357">
        <f t="shared" si="283"/>
        <v>8.7375807000000152E-2</v>
      </c>
      <c r="BL784" s="14">
        <v>36</v>
      </c>
      <c r="BM784" s="107" t="s">
        <v>3771</v>
      </c>
      <c r="BN784" s="46" t="s">
        <v>3891</v>
      </c>
      <c r="BO784" s="74"/>
      <c r="BP784" s="74"/>
      <c r="BQ784" s="74"/>
      <c r="BR784" s="74"/>
      <c r="BS784" s="74"/>
      <c r="BT784" s="74"/>
      <c r="BU784" s="74"/>
      <c r="BV784" s="74"/>
      <c r="BW784" s="74"/>
      <c r="BX784" s="74"/>
      <c r="BY784" s="334"/>
      <c r="BZ784" s="503"/>
      <c r="CA784" s="337"/>
      <c r="CB784" s="503"/>
      <c r="CC784" s="86" t="str">
        <f t="shared" si="281"/>
        <v>MR710 HD Bead Grip, 18x9, +12mm Offset, 8x6.5, 121.3mm Centerbore, Machined - Clear Coat</v>
      </c>
      <c r="CD784" s="74" t="s">
        <v>3719</v>
      </c>
      <c r="CE784" s="74" t="s">
        <v>3720</v>
      </c>
      <c r="CF784" s="74" t="str">
        <f t="shared" si="282"/>
        <v>TRAIL (7XX)</v>
      </c>
    </row>
    <row r="785" spans="1:84" s="36" customFormat="1" ht="15" customHeight="1">
      <c r="A785" s="22">
        <f t="shared" si="278"/>
        <v>783</v>
      </c>
      <c r="B785" s="13" t="s">
        <v>84</v>
      </c>
      <c r="C785" s="426" t="s">
        <v>1247</v>
      </c>
      <c r="D785" s="75" t="s">
        <v>10693</v>
      </c>
      <c r="E785" s="84" t="str">
        <f>CONCATENATE(LEFT(D785,5),VLOOKUP(CONCATENATE(O785,"x",P785),'WHEEL PART NUMBER GUIDE'!$B$9:$C$51,2,FALSE),VLOOKUP(CONCATENATE(Q785, W785), 'WHEEL PART NUMBER GUIDE'!$Q$6:$R$98, 2, FALSE),VLOOKUP(Z785,'WHEEL PART NUMBER GUIDE'!$J$8:$K$54,2, FALSE),IF(V785="N/A",IF(ABS(T785)&lt;10,"0"&amp;ABS(T785),ABS(T785)),CONCATENATE(LEFT(V785,1),RIGHT(V785,1))), G785, H785)</f>
        <v>MR710890871312H</v>
      </c>
      <c r="F785" s="84" t="str">
        <f t="shared" si="254"/>
        <v>MR710890871312H</v>
      </c>
      <c r="G785" s="83" t="s">
        <v>2100</v>
      </c>
      <c r="H785" s="83"/>
      <c r="I785" s="72" t="s">
        <v>10709</v>
      </c>
      <c r="J785" s="102">
        <v>46086</v>
      </c>
      <c r="K785" s="78" t="s">
        <v>1230</v>
      </c>
      <c r="L785" s="515">
        <v>499</v>
      </c>
      <c r="M785" s="85">
        <f t="shared" si="279"/>
        <v>499</v>
      </c>
      <c r="N785" s="630"/>
      <c r="O785" s="75">
        <v>18</v>
      </c>
      <c r="P785" s="8">
        <v>9</v>
      </c>
      <c r="Q785" s="408" t="str">
        <f t="shared" si="257"/>
        <v>8x170</v>
      </c>
      <c r="R785" s="75">
        <v>8</v>
      </c>
      <c r="S785" s="75">
        <v>170</v>
      </c>
      <c r="T785" s="75">
        <v>12</v>
      </c>
      <c r="U785" s="77">
        <v>5.55</v>
      </c>
      <c r="V785" s="427" t="s">
        <v>85</v>
      </c>
      <c r="W785" s="68">
        <v>125</v>
      </c>
      <c r="X785" s="519">
        <v>41.34</v>
      </c>
      <c r="Y785" s="47">
        <v>4500</v>
      </c>
      <c r="Z785" s="43" t="s">
        <v>4122</v>
      </c>
      <c r="AA785" s="72" t="s">
        <v>2845</v>
      </c>
      <c r="AB785" s="47" t="str">
        <f t="shared" si="255"/>
        <v>18x9, 8x170, 12 OS, 4500 lbs</v>
      </c>
      <c r="AC785" s="74" t="s">
        <v>10812</v>
      </c>
      <c r="AD785" s="46" t="str">
        <f>IF(AC785="N/A","None",VLOOKUP(AC785,ACCESSORIES!F:N,9,FALSE))</f>
        <v>Snap In</v>
      </c>
      <c r="AE785" s="82">
        <f>_xlfn.IFNA(VLOOKUP(AC785,ACCESSORIES!F:J,5,FALSE),"N/A")</f>
        <v>33</v>
      </c>
      <c r="AF785" s="14" t="s">
        <v>85</v>
      </c>
      <c r="AG785" s="9" t="str">
        <f>_xlfn.IFNA(VLOOKUP(AF785,ACCESSORIES!C:G,5,FALSE),"N/A")</f>
        <v>N/A</v>
      </c>
      <c r="AH785" s="14" t="s">
        <v>85</v>
      </c>
      <c r="AI785" s="14" t="s">
        <v>85</v>
      </c>
      <c r="AJ785" s="9" t="str">
        <f>_xlfn.IFNA(VLOOKUP(AI785,ACCESSORIES!F:J,5,FALSE),"N/A")</f>
        <v>N/A</v>
      </c>
      <c r="AK785" s="92" t="s">
        <v>236</v>
      </c>
      <c r="AL785" s="75" t="s">
        <v>85</v>
      </c>
      <c r="AM785" s="38" t="str">
        <f>_xlfn.IFNA(VLOOKUP(AL785,ACCESSORIES!F:J,5,FALSE),"N/A")</f>
        <v>N/A</v>
      </c>
      <c r="AN785" s="75" t="s">
        <v>85</v>
      </c>
      <c r="AO785" s="75">
        <v>16.2</v>
      </c>
      <c r="AP785" s="75">
        <v>60</v>
      </c>
      <c r="AQ785" s="75">
        <v>200</v>
      </c>
      <c r="AR785" s="34">
        <v>0</v>
      </c>
      <c r="AS785" s="34">
        <v>0</v>
      </c>
      <c r="AT785" s="25">
        <v>42</v>
      </c>
      <c r="AU785" s="34">
        <v>59</v>
      </c>
      <c r="AV785" s="25">
        <v>221.3</v>
      </c>
      <c r="AW785" s="67">
        <v>215.1</v>
      </c>
      <c r="AX785" s="77">
        <v>125</v>
      </c>
      <c r="AY785" s="49">
        <v>102.76</v>
      </c>
      <c r="AZ785" s="49">
        <v>102.76</v>
      </c>
      <c r="BA785" s="49">
        <v>0</v>
      </c>
      <c r="BB785" s="49">
        <v>0</v>
      </c>
      <c r="BC785" s="13" t="s">
        <v>85</v>
      </c>
      <c r="BD785" s="412" t="str">
        <f>_xlfn.IFNA(VLOOKUP(BC785,ACCESSORIES!F:J,5,FALSE),"N/A")</f>
        <v>N/A</v>
      </c>
      <c r="BE785" s="13" t="s">
        <v>85</v>
      </c>
      <c r="BF785" s="412" t="str">
        <f>_xlfn.IFNA(VLOOKUP(BE785,ACCESSORIES!F:J,5,FALSE),"N/A")</f>
        <v>N/A</v>
      </c>
      <c r="BG785" s="70">
        <v>46</v>
      </c>
      <c r="BH785" s="50">
        <v>21.141732283464599</v>
      </c>
      <c r="BI785" s="50">
        <v>21.141732283464599</v>
      </c>
      <c r="BJ785" s="50">
        <v>11.929133858267701</v>
      </c>
      <c r="BK785" s="357">
        <f t="shared" si="283"/>
        <v>8.7375807000000152E-2</v>
      </c>
      <c r="BL785" s="14">
        <v>36</v>
      </c>
      <c r="BM785" s="107" t="s">
        <v>3771</v>
      </c>
      <c r="BN785" s="46" t="s">
        <v>3891</v>
      </c>
      <c r="BO785" s="74"/>
      <c r="BP785" s="74"/>
      <c r="BQ785" s="74"/>
      <c r="BR785" s="74"/>
      <c r="BS785" s="74"/>
      <c r="BT785" s="74"/>
      <c r="BU785" s="74"/>
      <c r="BV785" s="74"/>
      <c r="BW785" s="74"/>
      <c r="BX785" s="74"/>
      <c r="BY785" s="334"/>
      <c r="BZ785" s="503"/>
      <c r="CA785" s="337"/>
      <c r="CB785" s="503"/>
      <c r="CC785" s="86" t="str">
        <f t="shared" si="281"/>
        <v>MR710 HD Bead Grip, 18x9, +12mm Offset, 8x170, 125mm Centerbore, Gloss Black</v>
      </c>
      <c r="CD785" s="74" t="s">
        <v>3719</v>
      </c>
      <c r="CE785" s="74" t="s">
        <v>3720</v>
      </c>
      <c r="CF785" s="74" t="str">
        <f t="shared" si="282"/>
        <v>TRAIL (7XX)</v>
      </c>
    </row>
    <row r="786" spans="1:84" s="36" customFormat="1" ht="15" customHeight="1">
      <c r="A786" s="22">
        <f t="shared" si="278"/>
        <v>784</v>
      </c>
      <c r="B786" s="13" t="s">
        <v>84</v>
      </c>
      <c r="C786" s="426" t="s">
        <v>1247</v>
      </c>
      <c r="D786" s="75" t="s">
        <v>10693</v>
      </c>
      <c r="E786" s="84" t="str">
        <f>CONCATENATE(LEFT(D786,5),VLOOKUP(CONCATENATE(O786,"x",P786),'WHEEL PART NUMBER GUIDE'!$B$9:$C$51,2,FALSE),VLOOKUP(CONCATENATE(Q786, W786), 'WHEEL PART NUMBER GUIDE'!$Q$6:$R$98, 2, FALSE),VLOOKUP(Z786,'WHEEL PART NUMBER GUIDE'!$J$8:$K$54,2, FALSE),IF(V786="N/A",IF(ABS(T786)&lt;10,"0"&amp;ABS(T786),ABS(T786)),CONCATENATE(LEFT(V786,1),RIGHT(V786,1))), G786, H786)</f>
        <v>MR71089087312H</v>
      </c>
      <c r="F786" s="84" t="str">
        <f t="shared" si="254"/>
        <v>MR71089087312H</v>
      </c>
      <c r="G786" s="83" t="s">
        <v>2100</v>
      </c>
      <c r="H786" s="83"/>
      <c r="I786" s="72" t="s">
        <v>10710</v>
      </c>
      <c r="J786" s="102">
        <v>46086</v>
      </c>
      <c r="K786" s="78" t="s">
        <v>1230</v>
      </c>
      <c r="L786" s="515">
        <v>499</v>
      </c>
      <c r="M786" s="85">
        <f t="shared" si="279"/>
        <v>499</v>
      </c>
      <c r="N786" s="630"/>
      <c r="O786" s="75">
        <v>18</v>
      </c>
      <c r="P786" s="8">
        <v>9</v>
      </c>
      <c r="Q786" s="408" t="str">
        <f t="shared" ref="Q786:Q820" si="284">CONCATENATE(R786,"x",S786)</f>
        <v>8x170</v>
      </c>
      <c r="R786" s="75">
        <v>8</v>
      </c>
      <c r="S786" s="75">
        <v>170</v>
      </c>
      <c r="T786" s="75">
        <v>12</v>
      </c>
      <c r="U786" s="77">
        <v>5.55</v>
      </c>
      <c r="V786" s="427" t="s">
        <v>85</v>
      </c>
      <c r="W786" s="68">
        <v>125</v>
      </c>
      <c r="X786" s="519">
        <v>41.34</v>
      </c>
      <c r="Y786" s="47">
        <v>4500</v>
      </c>
      <c r="Z786" s="43" t="s">
        <v>5147</v>
      </c>
      <c r="AA786" s="72" t="s">
        <v>173</v>
      </c>
      <c r="AB786" s="47" t="str">
        <f t="shared" si="255"/>
        <v>18x9, 8x170, 12 OS, 4500 lbs</v>
      </c>
      <c r="AC786" s="74" t="s">
        <v>8644</v>
      </c>
      <c r="AD786" s="46" t="str">
        <f>IF(AC786="N/A","None",VLOOKUP(AC786,ACCESSORIES!F:N,9,FALSE))</f>
        <v>Snap In</v>
      </c>
      <c r="AE786" s="82">
        <f>_xlfn.IFNA(VLOOKUP(AC786,ACCESSORIES!F:J,5,FALSE),"N/A")</f>
        <v>33</v>
      </c>
      <c r="AF786" s="14" t="s">
        <v>85</v>
      </c>
      <c r="AG786" s="9" t="str">
        <f>_xlfn.IFNA(VLOOKUP(AF786,ACCESSORIES!C:G,5,FALSE),"N/A")</f>
        <v>N/A</v>
      </c>
      <c r="AH786" s="14" t="s">
        <v>85</v>
      </c>
      <c r="AI786" s="14" t="s">
        <v>85</v>
      </c>
      <c r="AJ786" s="9" t="str">
        <f>_xlfn.IFNA(VLOOKUP(AI786,ACCESSORIES!F:J,5,FALSE),"N/A")</f>
        <v>N/A</v>
      </c>
      <c r="AK786" s="92" t="s">
        <v>236</v>
      </c>
      <c r="AL786" s="75" t="s">
        <v>85</v>
      </c>
      <c r="AM786" s="38" t="str">
        <f>_xlfn.IFNA(VLOOKUP(AL786,ACCESSORIES!F:J,5,FALSE),"N/A")</f>
        <v>N/A</v>
      </c>
      <c r="AN786" s="75" t="s">
        <v>85</v>
      </c>
      <c r="AO786" s="75">
        <v>16.2</v>
      </c>
      <c r="AP786" s="75">
        <v>60</v>
      </c>
      <c r="AQ786" s="75">
        <v>200</v>
      </c>
      <c r="AR786" s="34">
        <v>0</v>
      </c>
      <c r="AS786" s="34">
        <v>0</v>
      </c>
      <c r="AT786" s="25">
        <v>42</v>
      </c>
      <c r="AU786" s="34">
        <v>59</v>
      </c>
      <c r="AV786" s="25">
        <v>221.3</v>
      </c>
      <c r="AW786" s="67">
        <v>215.1</v>
      </c>
      <c r="AX786" s="77">
        <v>125</v>
      </c>
      <c r="AY786" s="49">
        <v>102.76</v>
      </c>
      <c r="AZ786" s="49">
        <v>102.76</v>
      </c>
      <c r="BA786" s="49">
        <v>0</v>
      </c>
      <c r="BB786" s="49">
        <v>0</v>
      </c>
      <c r="BC786" s="13" t="s">
        <v>85</v>
      </c>
      <c r="BD786" s="412" t="str">
        <f>_xlfn.IFNA(VLOOKUP(BC786,ACCESSORIES!F:J,5,FALSE),"N/A")</f>
        <v>N/A</v>
      </c>
      <c r="BE786" s="13" t="s">
        <v>85</v>
      </c>
      <c r="BF786" s="412" t="str">
        <f>_xlfn.IFNA(VLOOKUP(BE786,ACCESSORIES!F:J,5,FALSE),"N/A")</f>
        <v>N/A</v>
      </c>
      <c r="BG786" s="70">
        <v>46</v>
      </c>
      <c r="BH786" s="50">
        <v>21.141732283464599</v>
      </c>
      <c r="BI786" s="50">
        <v>21.141732283464599</v>
      </c>
      <c r="BJ786" s="50">
        <v>11.929133858267701</v>
      </c>
      <c r="BK786" s="357">
        <f t="shared" si="283"/>
        <v>8.7375807000000152E-2</v>
      </c>
      <c r="BL786" s="14">
        <v>36</v>
      </c>
      <c r="BM786" s="107" t="s">
        <v>3771</v>
      </c>
      <c r="BN786" s="46" t="s">
        <v>3891</v>
      </c>
      <c r="BO786" s="74"/>
      <c r="BP786" s="74"/>
      <c r="BQ786" s="74"/>
      <c r="BR786" s="74"/>
      <c r="BS786" s="74"/>
      <c r="BT786" s="74"/>
      <c r="BU786" s="74"/>
      <c r="BV786" s="74"/>
      <c r="BW786" s="74"/>
      <c r="BX786" s="74"/>
      <c r="BY786" s="334"/>
      <c r="BZ786" s="503"/>
      <c r="CA786" s="337"/>
      <c r="CB786" s="503"/>
      <c r="CC786" s="86" t="str">
        <f t="shared" si="281"/>
        <v>MR710 HD Bead Grip, 18x9, +12mm Offset, 8x170, 125mm Centerbore, Machined - Clear Coat</v>
      </c>
      <c r="CD786" s="74" t="s">
        <v>3719</v>
      </c>
      <c r="CE786" s="74" t="s">
        <v>3720</v>
      </c>
      <c r="CF786" s="74" t="str">
        <f t="shared" si="282"/>
        <v>TRAIL (7XX)</v>
      </c>
    </row>
    <row r="787" spans="1:84" s="36" customFormat="1" ht="15" customHeight="1">
      <c r="A787" s="22">
        <f t="shared" si="278"/>
        <v>785</v>
      </c>
      <c r="B787" s="13" t="s">
        <v>84</v>
      </c>
      <c r="C787" s="426" t="s">
        <v>1247</v>
      </c>
      <c r="D787" s="75" t="s">
        <v>10693</v>
      </c>
      <c r="E787" s="84" t="str">
        <f>CONCATENATE(LEFT(D787,5),VLOOKUP(CONCATENATE(O787,"x",P787),'WHEEL PART NUMBER GUIDE'!$B$9:$C$51,2,FALSE),VLOOKUP(CONCATENATE(Q787, W787), 'WHEEL PART NUMBER GUIDE'!$Q$6:$R$98, 2, FALSE),VLOOKUP(Z787,'WHEEL PART NUMBER GUIDE'!$J$8:$K$54,2, FALSE),IF(V787="N/A",IF(ABS(T787)&lt;10,"0"&amp;ABS(T787),ABS(T787)),CONCATENATE(LEFT(V787,1),RIGHT(V787,1))), G787, H787)</f>
        <v>MR710890881312H</v>
      </c>
      <c r="F787" s="84" t="str">
        <f t="shared" si="254"/>
        <v>MR710890881312H</v>
      </c>
      <c r="G787" s="83" t="s">
        <v>2100</v>
      </c>
      <c r="H787" s="83"/>
      <c r="I787" s="72" t="s">
        <v>10711</v>
      </c>
      <c r="J787" s="102">
        <v>46086</v>
      </c>
      <c r="K787" s="78" t="s">
        <v>1230</v>
      </c>
      <c r="L787" s="515">
        <v>499</v>
      </c>
      <c r="M787" s="85">
        <f t="shared" si="279"/>
        <v>499</v>
      </c>
      <c r="N787" s="630"/>
      <c r="O787" s="75">
        <v>18</v>
      </c>
      <c r="P787" s="8">
        <v>9</v>
      </c>
      <c r="Q787" s="408" t="str">
        <f t="shared" si="284"/>
        <v>8x180</v>
      </c>
      <c r="R787" s="75">
        <v>8</v>
      </c>
      <c r="S787" s="75">
        <v>180</v>
      </c>
      <c r="T787" s="75">
        <v>12</v>
      </c>
      <c r="U787" s="77">
        <v>5.55</v>
      </c>
      <c r="V787" s="427" t="s">
        <v>85</v>
      </c>
      <c r="W787" s="68">
        <v>124.1</v>
      </c>
      <c r="X787" s="519">
        <v>41.34</v>
      </c>
      <c r="Y787" s="47">
        <v>4500</v>
      </c>
      <c r="Z787" s="43" t="s">
        <v>4122</v>
      </c>
      <c r="AA787" s="72" t="s">
        <v>2845</v>
      </c>
      <c r="AB787" s="47" t="str">
        <f t="shared" si="255"/>
        <v>18x9, 8x180, 12 OS, 4500 lbs</v>
      </c>
      <c r="AC787" s="74" t="s">
        <v>10811</v>
      </c>
      <c r="AD787" s="46" t="str">
        <f>IF(AC787="N/A","None",VLOOKUP(AC787,ACCESSORIES!F:N,9,FALSE))</f>
        <v>Snap In</v>
      </c>
      <c r="AE787" s="82">
        <f>_xlfn.IFNA(VLOOKUP(AC787,ACCESSORIES!F:J,5,FALSE),"N/A")</f>
        <v>33</v>
      </c>
      <c r="AF787" s="14" t="s">
        <v>85</v>
      </c>
      <c r="AG787" s="9" t="str">
        <f>_xlfn.IFNA(VLOOKUP(AF787,ACCESSORIES!C:G,5,FALSE),"N/A")</f>
        <v>N/A</v>
      </c>
      <c r="AH787" s="14" t="s">
        <v>85</v>
      </c>
      <c r="AI787" s="14" t="s">
        <v>85</v>
      </c>
      <c r="AJ787" s="9" t="str">
        <f>_xlfn.IFNA(VLOOKUP(AI787,ACCESSORIES!F:J,5,FALSE),"N/A")</f>
        <v>N/A</v>
      </c>
      <c r="AK787" s="92" t="s">
        <v>236</v>
      </c>
      <c r="AL787" s="75" t="s">
        <v>85</v>
      </c>
      <c r="AM787" s="38" t="str">
        <f>_xlfn.IFNA(VLOOKUP(AL787,ACCESSORIES!F:J,5,FALSE),"N/A")</f>
        <v>N/A</v>
      </c>
      <c r="AN787" s="75" t="s">
        <v>85</v>
      </c>
      <c r="AO787" s="75">
        <v>16.2</v>
      </c>
      <c r="AP787" s="75">
        <v>60</v>
      </c>
      <c r="AQ787" s="75">
        <v>210</v>
      </c>
      <c r="AR787" s="34">
        <v>0</v>
      </c>
      <c r="AS787" s="34">
        <v>0</v>
      </c>
      <c r="AT787" s="25">
        <v>40.1</v>
      </c>
      <c r="AU787" s="34">
        <v>59</v>
      </c>
      <c r="AV787" s="25">
        <v>221.3</v>
      </c>
      <c r="AW787" s="67">
        <v>215.1</v>
      </c>
      <c r="AX787" s="77">
        <v>124.1</v>
      </c>
      <c r="AY787" s="49">
        <v>87</v>
      </c>
      <c r="AZ787" s="49">
        <v>87</v>
      </c>
      <c r="BA787" s="49">
        <v>0</v>
      </c>
      <c r="BB787" s="49">
        <v>0</v>
      </c>
      <c r="BC787" s="13" t="s">
        <v>85</v>
      </c>
      <c r="BD787" s="412" t="str">
        <f>_xlfn.IFNA(VLOOKUP(BC787,ACCESSORIES!F:J,5,FALSE),"N/A")</f>
        <v>N/A</v>
      </c>
      <c r="BE787" s="13" t="s">
        <v>85</v>
      </c>
      <c r="BF787" s="412" t="str">
        <f>_xlfn.IFNA(VLOOKUP(BE787,ACCESSORIES!F:J,5,FALSE),"N/A")</f>
        <v>N/A</v>
      </c>
      <c r="BG787" s="70">
        <v>46</v>
      </c>
      <c r="BH787" s="50">
        <v>21.141732283464599</v>
      </c>
      <c r="BI787" s="50">
        <v>21.141732283464599</v>
      </c>
      <c r="BJ787" s="50">
        <v>11.929133858267701</v>
      </c>
      <c r="BK787" s="357">
        <f t="shared" si="283"/>
        <v>8.7375807000000152E-2</v>
      </c>
      <c r="BL787" s="14">
        <v>36</v>
      </c>
      <c r="BM787" s="107" t="s">
        <v>3771</v>
      </c>
      <c r="BN787" s="46" t="s">
        <v>3891</v>
      </c>
      <c r="BO787" s="74"/>
      <c r="BP787" s="74"/>
      <c r="BQ787" s="74"/>
      <c r="BR787" s="74"/>
      <c r="BS787" s="74"/>
      <c r="BT787" s="74"/>
      <c r="BU787" s="74"/>
      <c r="BV787" s="74"/>
      <c r="BW787" s="74"/>
      <c r="BX787" s="74"/>
      <c r="BY787" s="334"/>
      <c r="BZ787" s="503"/>
      <c r="CA787" s="337"/>
      <c r="CB787" s="503"/>
      <c r="CC787" s="86" t="str">
        <f t="shared" si="281"/>
        <v>MR710 HD Bead Grip, 18x9, +12mm Offset, 8x180, 124.1mm Centerbore, Gloss Black</v>
      </c>
      <c r="CD787" s="74" t="s">
        <v>3719</v>
      </c>
      <c r="CE787" s="74" t="s">
        <v>3720</v>
      </c>
      <c r="CF787" s="74" t="str">
        <f t="shared" si="282"/>
        <v>TRAIL (7XX)</v>
      </c>
    </row>
    <row r="788" spans="1:84" s="36" customFormat="1" ht="15" customHeight="1">
      <c r="A788" s="22">
        <f t="shared" si="278"/>
        <v>786</v>
      </c>
      <c r="B788" s="13" t="s">
        <v>84</v>
      </c>
      <c r="C788" s="426" t="s">
        <v>1247</v>
      </c>
      <c r="D788" s="75" t="s">
        <v>10693</v>
      </c>
      <c r="E788" s="84" t="str">
        <f>CONCATENATE(LEFT(D788,5),VLOOKUP(CONCATENATE(O788,"x",P788),'WHEEL PART NUMBER GUIDE'!$B$9:$C$51,2,FALSE),VLOOKUP(CONCATENATE(Q788, W788), 'WHEEL PART NUMBER GUIDE'!$Q$6:$R$98, 2, FALSE),VLOOKUP(Z788,'WHEEL PART NUMBER GUIDE'!$J$8:$K$54,2, FALSE),IF(V788="N/A",IF(ABS(T788)&lt;10,"0"&amp;ABS(T788),ABS(T788)),CONCATENATE(LEFT(V788,1),RIGHT(V788,1))), G788, H788)</f>
        <v>MR71089088312H</v>
      </c>
      <c r="F788" s="84" t="str">
        <f t="shared" si="254"/>
        <v>MR71089088312H</v>
      </c>
      <c r="G788" s="83" t="s">
        <v>2100</v>
      </c>
      <c r="H788" s="83"/>
      <c r="I788" s="72" t="s">
        <v>10712</v>
      </c>
      <c r="J788" s="102">
        <v>46086</v>
      </c>
      <c r="K788" s="78" t="s">
        <v>1230</v>
      </c>
      <c r="L788" s="515">
        <v>499</v>
      </c>
      <c r="M788" s="85">
        <f t="shared" si="279"/>
        <v>499</v>
      </c>
      <c r="N788" s="630"/>
      <c r="O788" s="75">
        <v>18</v>
      </c>
      <c r="P788" s="8">
        <v>9</v>
      </c>
      <c r="Q788" s="408" t="str">
        <f t="shared" si="284"/>
        <v>8x180</v>
      </c>
      <c r="R788" s="75">
        <v>8</v>
      </c>
      <c r="S788" s="75">
        <v>180</v>
      </c>
      <c r="T788" s="75">
        <v>12</v>
      </c>
      <c r="U788" s="77">
        <v>5.55</v>
      </c>
      <c r="V788" s="427" t="s">
        <v>85</v>
      </c>
      <c r="W788" s="68">
        <v>124.1</v>
      </c>
      <c r="X788" s="519">
        <v>41.34</v>
      </c>
      <c r="Y788" s="47">
        <v>4500</v>
      </c>
      <c r="Z788" s="43" t="s">
        <v>5147</v>
      </c>
      <c r="AA788" s="72" t="s">
        <v>173</v>
      </c>
      <c r="AB788" s="47" t="str">
        <f t="shared" si="255"/>
        <v>18x9, 8x180, 12 OS, 4500 lbs</v>
      </c>
      <c r="AC788" s="74" t="s">
        <v>8646</v>
      </c>
      <c r="AD788" s="46" t="str">
        <f>IF(AC788="N/A","None",VLOOKUP(AC788,ACCESSORIES!F:N,9,FALSE))</f>
        <v>Snap In</v>
      </c>
      <c r="AE788" s="82">
        <f>_xlfn.IFNA(VLOOKUP(AC788,ACCESSORIES!F:J,5,FALSE),"N/A")</f>
        <v>33</v>
      </c>
      <c r="AF788" s="14" t="s">
        <v>85</v>
      </c>
      <c r="AG788" s="9" t="str">
        <f>_xlfn.IFNA(VLOOKUP(AF788,ACCESSORIES!C:G,5,FALSE),"N/A")</f>
        <v>N/A</v>
      </c>
      <c r="AH788" s="14" t="s">
        <v>85</v>
      </c>
      <c r="AI788" s="14" t="s">
        <v>85</v>
      </c>
      <c r="AJ788" s="9" t="str">
        <f>_xlfn.IFNA(VLOOKUP(AI788,ACCESSORIES!F:J,5,FALSE),"N/A")</f>
        <v>N/A</v>
      </c>
      <c r="AK788" s="92" t="s">
        <v>236</v>
      </c>
      <c r="AL788" s="75" t="s">
        <v>85</v>
      </c>
      <c r="AM788" s="38" t="str">
        <f>_xlfn.IFNA(VLOOKUP(AL788,ACCESSORIES!F:J,5,FALSE),"N/A")</f>
        <v>N/A</v>
      </c>
      <c r="AN788" s="75" t="s">
        <v>85</v>
      </c>
      <c r="AO788" s="75">
        <v>16.2</v>
      </c>
      <c r="AP788" s="75">
        <v>60</v>
      </c>
      <c r="AQ788" s="75">
        <v>210</v>
      </c>
      <c r="AR788" s="34">
        <v>0</v>
      </c>
      <c r="AS788" s="34">
        <v>0</v>
      </c>
      <c r="AT788" s="25">
        <v>40.1</v>
      </c>
      <c r="AU788" s="34">
        <v>59</v>
      </c>
      <c r="AV788" s="25">
        <v>221.3</v>
      </c>
      <c r="AW788" s="67">
        <v>215.1</v>
      </c>
      <c r="AX788" s="77">
        <v>124.1</v>
      </c>
      <c r="AY788" s="49">
        <v>87</v>
      </c>
      <c r="AZ788" s="49">
        <v>87</v>
      </c>
      <c r="BA788" s="49">
        <v>0</v>
      </c>
      <c r="BB788" s="49">
        <v>0</v>
      </c>
      <c r="BC788" s="13" t="s">
        <v>85</v>
      </c>
      <c r="BD788" s="412" t="str">
        <f>_xlfn.IFNA(VLOOKUP(BC788,ACCESSORIES!F:J,5,FALSE),"N/A")</f>
        <v>N/A</v>
      </c>
      <c r="BE788" s="13" t="s">
        <v>85</v>
      </c>
      <c r="BF788" s="412" t="str">
        <f>_xlfn.IFNA(VLOOKUP(BE788,ACCESSORIES!F:J,5,FALSE),"N/A")</f>
        <v>N/A</v>
      </c>
      <c r="BG788" s="70">
        <v>46</v>
      </c>
      <c r="BH788" s="50">
        <v>21.141732283464599</v>
      </c>
      <c r="BI788" s="50">
        <v>21.141732283464599</v>
      </c>
      <c r="BJ788" s="50">
        <v>11.929133858267701</v>
      </c>
      <c r="BK788" s="357">
        <f t="shared" si="283"/>
        <v>8.7375807000000152E-2</v>
      </c>
      <c r="BL788" s="14">
        <v>36</v>
      </c>
      <c r="BM788" s="107" t="s">
        <v>3771</v>
      </c>
      <c r="BN788" s="46" t="s">
        <v>3891</v>
      </c>
      <c r="BO788" s="74"/>
      <c r="BP788" s="74"/>
      <c r="BQ788" s="74"/>
      <c r="BR788" s="74"/>
      <c r="BS788" s="74"/>
      <c r="BT788" s="74"/>
      <c r="BU788" s="74"/>
      <c r="BV788" s="74"/>
      <c r="BW788" s="74"/>
      <c r="BX788" s="74"/>
      <c r="BY788" s="334"/>
      <c r="BZ788" s="503"/>
      <c r="CA788" s="337"/>
      <c r="CB788" s="503"/>
      <c r="CC788" s="86" t="str">
        <f t="shared" si="281"/>
        <v>MR710 HD Bead Grip, 18x9, +12mm Offset, 8x180, 124.1mm Centerbore, Machined - Clear Coat</v>
      </c>
      <c r="CD788" s="74" t="s">
        <v>3719</v>
      </c>
      <c r="CE788" s="74" t="s">
        <v>3720</v>
      </c>
      <c r="CF788" s="74" t="str">
        <f t="shared" si="282"/>
        <v>TRAIL (7XX)</v>
      </c>
    </row>
    <row r="789" spans="1:84" s="36" customFormat="1" ht="15" customHeight="1">
      <c r="A789" s="22">
        <f t="shared" si="278"/>
        <v>787</v>
      </c>
      <c r="B789" s="13" t="s">
        <v>84</v>
      </c>
      <c r="C789" s="426" t="s">
        <v>1247</v>
      </c>
      <c r="D789" s="75" t="s">
        <v>10693</v>
      </c>
      <c r="E789" s="84" t="str">
        <f>CONCATENATE(LEFT(D789,5),VLOOKUP(CONCATENATE(O789,"x",P789),'WHEEL PART NUMBER GUIDE'!$B$9:$C$51,2,FALSE),VLOOKUP(CONCATENATE(Q789, W789), 'WHEEL PART NUMBER GUIDE'!$Q$6:$R$98, 2, FALSE),VLOOKUP(Z789,'WHEEL PART NUMBER GUIDE'!$J$8:$K$54,2, FALSE),IF(V789="N/A",IF(ABS(T789)&lt;10,"0"&amp;ABS(T789),ABS(T789)),CONCATENATE(LEFT(V789,1),RIGHT(V789,1))), G789, H789)</f>
        <v>MR710290801312H</v>
      </c>
      <c r="F789" s="84" t="str">
        <f t="shared" si="254"/>
        <v>MR710290801312H</v>
      </c>
      <c r="G789" s="83" t="s">
        <v>2100</v>
      </c>
      <c r="H789" s="83"/>
      <c r="I789" s="72" t="s">
        <v>10713</v>
      </c>
      <c r="J789" s="102">
        <v>46086</v>
      </c>
      <c r="K789" s="78" t="s">
        <v>1230</v>
      </c>
      <c r="L789" s="515">
        <v>549</v>
      </c>
      <c r="M789" s="85">
        <f t="shared" si="279"/>
        <v>549</v>
      </c>
      <c r="N789" s="630"/>
      <c r="O789" s="75">
        <v>20</v>
      </c>
      <c r="P789" s="8">
        <v>9</v>
      </c>
      <c r="Q789" s="408" t="str">
        <f t="shared" si="284"/>
        <v>8x6.5</v>
      </c>
      <c r="R789" s="75">
        <v>8</v>
      </c>
      <c r="S789" s="75">
        <v>6.5</v>
      </c>
      <c r="T789" s="75">
        <v>12</v>
      </c>
      <c r="U789" s="77">
        <v>5.55</v>
      </c>
      <c r="V789" s="427" t="s">
        <v>85</v>
      </c>
      <c r="W789" s="68">
        <v>121.3</v>
      </c>
      <c r="X789" s="519">
        <v>46.67</v>
      </c>
      <c r="Y789" s="47">
        <v>4500</v>
      </c>
      <c r="Z789" s="43" t="s">
        <v>4122</v>
      </c>
      <c r="AA789" s="72" t="s">
        <v>2845</v>
      </c>
      <c r="AB789" s="47" t="str">
        <f t="shared" si="255"/>
        <v>20x9, 8x6.5, 12 OS, 4500 lbs</v>
      </c>
      <c r="AC789" s="74" t="s">
        <v>10811</v>
      </c>
      <c r="AD789" s="46" t="str">
        <f>IF(AC789="N/A","None",VLOOKUP(AC789,ACCESSORIES!F:N,9,FALSE))</f>
        <v>Snap In</v>
      </c>
      <c r="AE789" s="82">
        <f>_xlfn.IFNA(VLOOKUP(AC789,ACCESSORIES!F:J,5,FALSE),"N/A")</f>
        <v>33</v>
      </c>
      <c r="AF789" s="14" t="s">
        <v>85</v>
      </c>
      <c r="AG789" s="9" t="str">
        <f>_xlfn.IFNA(VLOOKUP(AF789,ACCESSORIES!C:G,5,FALSE),"N/A")</f>
        <v>N/A</v>
      </c>
      <c r="AH789" s="14" t="s">
        <v>85</v>
      </c>
      <c r="AI789" s="14" t="s">
        <v>85</v>
      </c>
      <c r="AJ789" s="9" t="str">
        <f>_xlfn.IFNA(VLOOKUP(AI789,ACCESSORIES!F:J,5,FALSE),"N/A")</f>
        <v>N/A</v>
      </c>
      <c r="AK789" s="92" t="s">
        <v>236</v>
      </c>
      <c r="AL789" s="75" t="s">
        <v>85</v>
      </c>
      <c r="AM789" s="38" t="str">
        <f>_xlfn.IFNA(VLOOKUP(AL789,ACCESSORIES!F:J,5,FALSE),"N/A")</f>
        <v>N/A</v>
      </c>
      <c r="AN789" s="75" t="s">
        <v>85</v>
      </c>
      <c r="AO789" s="75">
        <v>16.2</v>
      </c>
      <c r="AP789" s="75">
        <v>60</v>
      </c>
      <c r="AQ789" s="75">
        <v>200</v>
      </c>
      <c r="AR789" s="34">
        <v>0</v>
      </c>
      <c r="AS789" s="34">
        <v>0</v>
      </c>
      <c r="AT789" s="25">
        <v>36.4</v>
      </c>
      <c r="AU789" s="34">
        <v>51.7</v>
      </c>
      <c r="AV789" s="25">
        <v>245.4</v>
      </c>
      <c r="AW789" s="67">
        <v>238.4</v>
      </c>
      <c r="AX789" s="77">
        <v>121.3</v>
      </c>
      <c r="AY789" s="49">
        <v>87</v>
      </c>
      <c r="AZ789" s="49">
        <v>87</v>
      </c>
      <c r="BA789" s="49">
        <v>0</v>
      </c>
      <c r="BB789" s="49">
        <v>0</v>
      </c>
      <c r="BC789" s="13" t="s">
        <v>85</v>
      </c>
      <c r="BD789" s="412" t="str">
        <f>_xlfn.IFNA(VLOOKUP(BC789,ACCESSORIES!F:J,5,FALSE),"N/A")</f>
        <v>N/A</v>
      </c>
      <c r="BE789" s="13" t="s">
        <v>85</v>
      </c>
      <c r="BF789" s="412" t="str">
        <f>_xlfn.IFNA(VLOOKUP(BE789,ACCESSORIES!F:J,5,FALSE),"N/A")</f>
        <v>N/A</v>
      </c>
      <c r="BG789" s="70">
        <v>52</v>
      </c>
      <c r="BH789" s="50">
        <v>23.228346456692901</v>
      </c>
      <c r="BI789" s="50">
        <v>23.228346456692901</v>
      </c>
      <c r="BJ789" s="50">
        <v>11.771653543307099</v>
      </c>
      <c r="BK789" s="357">
        <f t="shared" ref="BK789:BK822" si="285">SUM(((BH789*25.4)*(BI789*25.4)*(BJ789*25.4))/1000000000)</f>
        <v>0.10408189999999996</v>
      </c>
      <c r="BL789" s="408">
        <v>20</v>
      </c>
      <c r="BM789" s="107" t="s">
        <v>3771</v>
      </c>
      <c r="BN789" s="46" t="s">
        <v>3891</v>
      </c>
      <c r="BO789" s="74"/>
      <c r="BP789" s="74"/>
      <c r="BQ789" s="74"/>
      <c r="BR789" s="74"/>
      <c r="BS789" s="74"/>
      <c r="BT789" s="74"/>
      <c r="BU789" s="74"/>
      <c r="BV789" s="74"/>
      <c r="BW789" s="74"/>
      <c r="BX789" s="74"/>
      <c r="BY789" s="334"/>
      <c r="BZ789" s="503"/>
      <c r="CA789" s="337"/>
      <c r="CB789" s="503"/>
      <c r="CC789" s="86" t="str">
        <f t="shared" si="281"/>
        <v>MR710 HD Bead Grip, 20x9, +12mm Offset, 8x6.5, 121.3mm Centerbore, Gloss Black</v>
      </c>
      <c r="CD789" s="74" t="s">
        <v>3719</v>
      </c>
      <c r="CE789" s="74" t="s">
        <v>3720</v>
      </c>
      <c r="CF789" s="74" t="str">
        <f t="shared" si="282"/>
        <v>TRAIL (7XX)</v>
      </c>
    </row>
    <row r="790" spans="1:84" s="36" customFormat="1" ht="15" customHeight="1">
      <c r="A790" s="22">
        <f t="shared" si="278"/>
        <v>788</v>
      </c>
      <c r="B790" s="13" t="s">
        <v>84</v>
      </c>
      <c r="C790" s="426" t="s">
        <v>1247</v>
      </c>
      <c r="D790" s="75" t="s">
        <v>10693</v>
      </c>
      <c r="E790" s="84" t="str">
        <f>CONCATENATE(LEFT(D790,5),VLOOKUP(CONCATENATE(O790,"x",P790),'WHEEL PART NUMBER GUIDE'!$B$9:$C$51,2,FALSE),VLOOKUP(CONCATENATE(Q790, W790), 'WHEEL PART NUMBER GUIDE'!$Q$6:$R$98, 2, FALSE),VLOOKUP(Z790,'WHEEL PART NUMBER GUIDE'!$J$8:$K$54,2, FALSE),IF(V790="N/A",IF(ABS(T790)&lt;10,"0"&amp;ABS(T790),ABS(T790)),CONCATENATE(LEFT(V790,1),RIGHT(V790,1))), G790, H790)</f>
        <v>MR71029080312H</v>
      </c>
      <c r="F790" s="84" t="str">
        <f t="shared" si="254"/>
        <v>MR71029080312H</v>
      </c>
      <c r="G790" s="83" t="s">
        <v>2100</v>
      </c>
      <c r="H790" s="83"/>
      <c r="I790" s="72" t="s">
        <v>10714</v>
      </c>
      <c r="J790" s="102">
        <v>46086</v>
      </c>
      <c r="K790" s="78" t="s">
        <v>1230</v>
      </c>
      <c r="L790" s="515">
        <v>549</v>
      </c>
      <c r="M790" s="85">
        <f t="shared" si="279"/>
        <v>549</v>
      </c>
      <c r="N790" s="630"/>
      <c r="O790" s="75">
        <v>20</v>
      </c>
      <c r="P790" s="8">
        <v>9</v>
      </c>
      <c r="Q790" s="408" t="str">
        <f t="shared" si="284"/>
        <v>8x6.5</v>
      </c>
      <c r="R790" s="75">
        <v>8</v>
      </c>
      <c r="S790" s="75">
        <v>6.5</v>
      </c>
      <c r="T790" s="75">
        <v>12</v>
      </c>
      <c r="U790" s="77">
        <v>5.55</v>
      </c>
      <c r="V790" s="427" t="s">
        <v>85</v>
      </c>
      <c r="W790" s="68">
        <v>121.3</v>
      </c>
      <c r="X790" s="519">
        <v>46.67</v>
      </c>
      <c r="Y790" s="47">
        <v>4500</v>
      </c>
      <c r="Z790" s="43" t="s">
        <v>5147</v>
      </c>
      <c r="AA790" s="72" t="s">
        <v>173</v>
      </c>
      <c r="AB790" s="47" t="str">
        <f t="shared" si="255"/>
        <v>20x9, 8x6.5, 12 OS, 4500 lbs</v>
      </c>
      <c r="AC790" s="74" t="s">
        <v>8646</v>
      </c>
      <c r="AD790" s="46" t="str">
        <f>IF(AC790="N/A","None",VLOOKUP(AC790,ACCESSORIES!F:N,9,FALSE))</f>
        <v>Snap In</v>
      </c>
      <c r="AE790" s="82">
        <f>_xlfn.IFNA(VLOOKUP(AC790,ACCESSORIES!F:J,5,FALSE),"N/A")</f>
        <v>33</v>
      </c>
      <c r="AF790" s="14" t="s">
        <v>85</v>
      </c>
      <c r="AG790" s="9" t="str">
        <f>_xlfn.IFNA(VLOOKUP(AF790,ACCESSORIES!C:G,5,FALSE),"N/A")</f>
        <v>N/A</v>
      </c>
      <c r="AH790" s="14" t="s">
        <v>85</v>
      </c>
      <c r="AI790" s="14" t="s">
        <v>85</v>
      </c>
      <c r="AJ790" s="9" t="str">
        <f>_xlfn.IFNA(VLOOKUP(AI790,ACCESSORIES!F:J,5,FALSE),"N/A")</f>
        <v>N/A</v>
      </c>
      <c r="AK790" s="92" t="s">
        <v>236</v>
      </c>
      <c r="AL790" s="75" t="s">
        <v>85</v>
      </c>
      <c r="AM790" s="38" t="str">
        <f>_xlfn.IFNA(VLOOKUP(AL790,ACCESSORIES!F:J,5,FALSE),"N/A")</f>
        <v>N/A</v>
      </c>
      <c r="AN790" s="75" t="s">
        <v>85</v>
      </c>
      <c r="AO790" s="75">
        <v>16.2</v>
      </c>
      <c r="AP790" s="75">
        <v>60</v>
      </c>
      <c r="AQ790" s="75">
        <v>200</v>
      </c>
      <c r="AR790" s="34">
        <v>0</v>
      </c>
      <c r="AS790" s="34">
        <v>0</v>
      </c>
      <c r="AT790" s="25">
        <v>36.4</v>
      </c>
      <c r="AU790" s="34">
        <v>51.7</v>
      </c>
      <c r="AV790" s="25">
        <v>245.4</v>
      </c>
      <c r="AW790" s="67">
        <v>238.4</v>
      </c>
      <c r="AX790" s="77">
        <v>121.3</v>
      </c>
      <c r="AY790" s="49">
        <v>87</v>
      </c>
      <c r="AZ790" s="49">
        <v>87</v>
      </c>
      <c r="BA790" s="49">
        <v>0</v>
      </c>
      <c r="BB790" s="49">
        <v>0</v>
      </c>
      <c r="BC790" s="13" t="s">
        <v>85</v>
      </c>
      <c r="BD790" s="412" t="str">
        <f>_xlfn.IFNA(VLOOKUP(BC790,ACCESSORIES!F:J,5,FALSE),"N/A")</f>
        <v>N/A</v>
      </c>
      <c r="BE790" s="13" t="s">
        <v>85</v>
      </c>
      <c r="BF790" s="412" t="str">
        <f>_xlfn.IFNA(VLOOKUP(BE790,ACCESSORIES!F:J,5,FALSE),"N/A")</f>
        <v>N/A</v>
      </c>
      <c r="BG790" s="70">
        <v>52</v>
      </c>
      <c r="BH790" s="50">
        <v>23.228346456692901</v>
      </c>
      <c r="BI790" s="50">
        <v>23.228346456692901</v>
      </c>
      <c r="BJ790" s="50">
        <v>11.771653543307099</v>
      </c>
      <c r="BK790" s="357">
        <f t="shared" si="285"/>
        <v>0.10408189999999996</v>
      </c>
      <c r="BL790" s="408">
        <v>20</v>
      </c>
      <c r="BM790" s="107" t="s">
        <v>3771</v>
      </c>
      <c r="BN790" s="46" t="s">
        <v>3891</v>
      </c>
      <c r="BO790" s="74"/>
      <c r="BP790" s="74"/>
      <c r="BQ790" s="74"/>
      <c r="BR790" s="74"/>
      <c r="BS790" s="74"/>
      <c r="BT790" s="74"/>
      <c r="BU790" s="74"/>
      <c r="BV790" s="74"/>
      <c r="BW790" s="74"/>
      <c r="BX790" s="74"/>
      <c r="BY790" s="334"/>
      <c r="BZ790" s="503"/>
      <c r="CA790" s="337"/>
      <c r="CB790" s="503"/>
      <c r="CC790" s="86" t="str">
        <f t="shared" si="281"/>
        <v>MR710 HD Bead Grip, 20x9, +12mm Offset, 8x6.5, 121.3mm Centerbore, Machined - Clear Coat</v>
      </c>
      <c r="CD790" s="74" t="s">
        <v>3719</v>
      </c>
      <c r="CE790" s="74" t="s">
        <v>3720</v>
      </c>
      <c r="CF790" s="74" t="str">
        <f t="shared" si="282"/>
        <v>TRAIL (7XX)</v>
      </c>
    </row>
    <row r="791" spans="1:84" s="36" customFormat="1" ht="15" customHeight="1">
      <c r="A791" s="22">
        <f t="shared" si="278"/>
        <v>789</v>
      </c>
      <c r="B791" s="13" t="s">
        <v>84</v>
      </c>
      <c r="C791" s="426" t="s">
        <v>1247</v>
      </c>
      <c r="D791" s="75" t="s">
        <v>10693</v>
      </c>
      <c r="E791" s="84" t="str">
        <f>CONCATENATE(LEFT(D791,5),VLOOKUP(CONCATENATE(O791,"x",P791),'WHEEL PART NUMBER GUIDE'!$B$9:$C$51,2,FALSE),VLOOKUP(CONCATENATE(Q791, W791), 'WHEEL PART NUMBER GUIDE'!$Q$6:$R$98, 2, FALSE),VLOOKUP(Z791,'WHEEL PART NUMBER GUIDE'!$J$8:$K$54,2, FALSE),IF(V791="N/A",IF(ABS(T791)&lt;10,"0"&amp;ABS(T791),ABS(T791)),CONCATENATE(LEFT(V791,1),RIGHT(V791,1))), G791, H791)</f>
        <v>MR710290871312H</v>
      </c>
      <c r="F791" s="84" t="str">
        <f t="shared" si="254"/>
        <v>MR710290871312H</v>
      </c>
      <c r="G791" s="83" t="s">
        <v>2100</v>
      </c>
      <c r="H791" s="83"/>
      <c r="I791" s="72" t="s">
        <v>10715</v>
      </c>
      <c r="J791" s="102">
        <v>46086</v>
      </c>
      <c r="K791" s="78" t="s">
        <v>1230</v>
      </c>
      <c r="L791" s="515">
        <v>549</v>
      </c>
      <c r="M791" s="85">
        <f t="shared" si="279"/>
        <v>549</v>
      </c>
      <c r="N791" s="630"/>
      <c r="O791" s="75">
        <v>20</v>
      </c>
      <c r="P791" s="8">
        <v>9</v>
      </c>
      <c r="Q791" s="408" t="str">
        <f t="shared" si="284"/>
        <v>8x170</v>
      </c>
      <c r="R791" s="75">
        <v>8</v>
      </c>
      <c r="S791" s="75">
        <v>170</v>
      </c>
      <c r="T791" s="75">
        <v>12</v>
      </c>
      <c r="U791" s="77">
        <v>5.55</v>
      </c>
      <c r="V791" s="427" t="s">
        <v>85</v>
      </c>
      <c r="W791" s="68">
        <v>125</v>
      </c>
      <c r="X791" s="519">
        <v>46.67</v>
      </c>
      <c r="Y791" s="47">
        <v>4500</v>
      </c>
      <c r="Z791" s="43" t="s">
        <v>4122</v>
      </c>
      <c r="AA791" s="72" t="s">
        <v>2845</v>
      </c>
      <c r="AB791" s="47" t="str">
        <f t="shared" si="255"/>
        <v>20x9, 8x170, 12 OS, 4500 lbs</v>
      </c>
      <c r="AC791" s="74" t="s">
        <v>10812</v>
      </c>
      <c r="AD791" s="46" t="str">
        <f>IF(AC791="N/A","None",VLOOKUP(AC791,ACCESSORIES!F:N,9,FALSE))</f>
        <v>Snap In</v>
      </c>
      <c r="AE791" s="82">
        <f>_xlfn.IFNA(VLOOKUP(AC791,ACCESSORIES!F:J,5,FALSE),"N/A")</f>
        <v>33</v>
      </c>
      <c r="AF791" s="14" t="s">
        <v>85</v>
      </c>
      <c r="AG791" s="9" t="str">
        <f>_xlfn.IFNA(VLOOKUP(AF791,ACCESSORIES!C:G,5,FALSE),"N/A")</f>
        <v>N/A</v>
      </c>
      <c r="AH791" s="14" t="s">
        <v>85</v>
      </c>
      <c r="AI791" s="14" t="s">
        <v>85</v>
      </c>
      <c r="AJ791" s="9" t="str">
        <f>_xlfn.IFNA(VLOOKUP(AI791,ACCESSORIES!F:J,5,FALSE),"N/A")</f>
        <v>N/A</v>
      </c>
      <c r="AK791" s="92" t="s">
        <v>236</v>
      </c>
      <c r="AL791" s="75" t="s">
        <v>85</v>
      </c>
      <c r="AM791" s="38" t="str">
        <f>_xlfn.IFNA(VLOOKUP(AL791,ACCESSORIES!F:J,5,FALSE),"N/A")</f>
        <v>N/A</v>
      </c>
      <c r="AN791" s="75" t="s">
        <v>85</v>
      </c>
      <c r="AO791" s="75">
        <v>16.2</v>
      </c>
      <c r="AP791" s="75">
        <v>60</v>
      </c>
      <c r="AQ791" s="75">
        <v>200</v>
      </c>
      <c r="AR791" s="34">
        <v>0</v>
      </c>
      <c r="AS791" s="34">
        <v>0</v>
      </c>
      <c r="AT791" s="25">
        <v>36.4</v>
      </c>
      <c r="AU791" s="34">
        <v>51.7</v>
      </c>
      <c r="AV791" s="25">
        <v>245.4</v>
      </c>
      <c r="AW791" s="67">
        <v>238.4</v>
      </c>
      <c r="AX791" s="77">
        <v>125</v>
      </c>
      <c r="AY791" s="49">
        <v>102.76</v>
      </c>
      <c r="AZ791" s="49">
        <v>102.76</v>
      </c>
      <c r="BA791" s="49">
        <v>0</v>
      </c>
      <c r="BB791" s="49">
        <v>0</v>
      </c>
      <c r="BC791" s="13" t="s">
        <v>85</v>
      </c>
      <c r="BD791" s="412" t="str">
        <f>_xlfn.IFNA(VLOOKUP(BC791,ACCESSORIES!F:J,5,FALSE),"N/A")</f>
        <v>N/A</v>
      </c>
      <c r="BE791" s="13" t="s">
        <v>85</v>
      </c>
      <c r="BF791" s="412" t="str">
        <f>_xlfn.IFNA(VLOOKUP(BE791,ACCESSORIES!F:J,5,FALSE),"N/A")</f>
        <v>N/A</v>
      </c>
      <c r="BG791" s="70">
        <v>52</v>
      </c>
      <c r="BH791" s="50">
        <v>23.228346456692901</v>
      </c>
      <c r="BI791" s="50">
        <v>23.228346456692901</v>
      </c>
      <c r="BJ791" s="50">
        <v>11.771653543307099</v>
      </c>
      <c r="BK791" s="357">
        <f t="shared" si="285"/>
        <v>0.10408189999999996</v>
      </c>
      <c r="BL791" s="408">
        <v>20</v>
      </c>
      <c r="BM791" s="107" t="s">
        <v>3771</v>
      </c>
      <c r="BN791" s="46" t="s">
        <v>3891</v>
      </c>
      <c r="BO791" s="74"/>
      <c r="BP791" s="74"/>
      <c r="BQ791" s="74"/>
      <c r="BR791" s="74"/>
      <c r="BS791" s="74"/>
      <c r="BT791" s="74"/>
      <c r="BU791" s="74"/>
      <c r="BV791" s="74"/>
      <c r="BW791" s="74"/>
      <c r="BX791" s="74"/>
      <c r="BY791" s="334"/>
      <c r="BZ791" s="503"/>
      <c r="CA791" s="337"/>
      <c r="CB791" s="503"/>
      <c r="CC791" s="86" t="str">
        <f t="shared" si="281"/>
        <v>MR710 HD Bead Grip, 20x9, +12mm Offset, 8x170, 125mm Centerbore, Gloss Black</v>
      </c>
      <c r="CD791" s="74" t="s">
        <v>3719</v>
      </c>
      <c r="CE791" s="74" t="s">
        <v>3720</v>
      </c>
      <c r="CF791" s="74" t="str">
        <f t="shared" si="282"/>
        <v>TRAIL (7XX)</v>
      </c>
    </row>
    <row r="792" spans="1:84" s="36" customFormat="1" ht="15" customHeight="1">
      <c r="A792" s="22">
        <f t="shared" si="278"/>
        <v>790</v>
      </c>
      <c r="B792" s="13" t="s">
        <v>84</v>
      </c>
      <c r="C792" s="426" t="s">
        <v>1247</v>
      </c>
      <c r="D792" s="75" t="s">
        <v>10693</v>
      </c>
      <c r="E792" s="84" t="str">
        <f>CONCATENATE(LEFT(D792,5),VLOOKUP(CONCATENATE(O792,"x",P792),'WHEEL PART NUMBER GUIDE'!$B$9:$C$51,2,FALSE),VLOOKUP(CONCATENATE(Q792, W792), 'WHEEL PART NUMBER GUIDE'!$Q$6:$R$98, 2, FALSE),VLOOKUP(Z792,'WHEEL PART NUMBER GUIDE'!$J$8:$K$54,2, FALSE),IF(V792="N/A",IF(ABS(T792)&lt;10,"0"&amp;ABS(T792),ABS(T792)),CONCATENATE(LEFT(V792,1),RIGHT(V792,1))), G792, H792)</f>
        <v>MR71029087312H</v>
      </c>
      <c r="F792" s="84" t="str">
        <f t="shared" si="254"/>
        <v>MR71029087312H</v>
      </c>
      <c r="G792" s="83" t="s">
        <v>2100</v>
      </c>
      <c r="H792" s="83"/>
      <c r="I792" s="72" t="s">
        <v>10716</v>
      </c>
      <c r="J792" s="102">
        <v>46086</v>
      </c>
      <c r="K792" s="78" t="s">
        <v>1230</v>
      </c>
      <c r="L792" s="515">
        <v>549</v>
      </c>
      <c r="M792" s="85">
        <f t="shared" si="279"/>
        <v>549</v>
      </c>
      <c r="N792" s="630"/>
      <c r="O792" s="75">
        <v>20</v>
      </c>
      <c r="P792" s="8">
        <v>9</v>
      </c>
      <c r="Q792" s="408" t="str">
        <f t="shared" si="284"/>
        <v>8x170</v>
      </c>
      <c r="R792" s="75">
        <v>8</v>
      </c>
      <c r="S792" s="75">
        <v>170</v>
      </c>
      <c r="T792" s="75">
        <v>12</v>
      </c>
      <c r="U792" s="77">
        <v>5.55</v>
      </c>
      <c r="V792" s="427" t="s">
        <v>85</v>
      </c>
      <c r="W792" s="68">
        <v>125</v>
      </c>
      <c r="X792" s="519">
        <v>46.67</v>
      </c>
      <c r="Y792" s="47">
        <v>4500</v>
      </c>
      <c r="Z792" s="43" t="s">
        <v>5147</v>
      </c>
      <c r="AA792" s="72" t="s">
        <v>173</v>
      </c>
      <c r="AB792" s="47" t="str">
        <f t="shared" si="255"/>
        <v>20x9, 8x170, 12 OS, 4500 lbs</v>
      </c>
      <c r="AC792" s="74" t="s">
        <v>8644</v>
      </c>
      <c r="AD792" s="46" t="str">
        <f>IF(AC792="N/A","None",VLOOKUP(AC792,ACCESSORIES!F:N,9,FALSE))</f>
        <v>Snap In</v>
      </c>
      <c r="AE792" s="82">
        <f>_xlfn.IFNA(VLOOKUP(AC792,ACCESSORIES!F:J,5,FALSE),"N/A")</f>
        <v>33</v>
      </c>
      <c r="AF792" s="14" t="s">
        <v>85</v>
      </c>
      <c r="AG792" s="9" t="str">
        <f>_xlfn.IFNA(VLOOKUP(AF792,ACCESSORIES!C:G,5,FALSE),"N/A")</f>
        <v>N/A</v>
      </c>
      <c r="AH792" s="14" t="s">
        <v>85</v>
      </c>
      <c r="AI792" s="14" t="s">
        <v>85</v>
      </c>
      <c r="AJ792" s="9" t="str">
        <f>_xlfn.IFNA(VLOOKUP(AI792,ACCESSORIES!F:J,5,FALSE),"N/A")</f>
        <v>N/A</v>
      </c>
      <c r="AK792" s="92" t="s">
        <v>236</v>
      </c>
      <c r="AL792" s="75" t="s">
        <v>85</v>
      </c>
      <c r="AM792" s="38" t="str">
        <f>_xlfn.IFNA(VLOOKUP(AL792,ACCESSORIES!F:J,5,FALSE),"N/A")</f>
        <v>N/A</v>
      </c>
      <c r="AN792" s="75" t="s">
        <v>85</v>
      </c>
      <c r="AO792" s="75">
        <v>16.2</v>
      </c>
      <c r="AP792" s="75">
        <v>60</v>
      </c>
      <c r="AQ792" s="75">
        <v>200</v>
      </c>
      <c r="AR792" s="34">
        <v>0</v>
      </c>
      <c r="AS792" s="34">
        <v>0</v>
      </c>
      <c r="AT792" s="25">
        <v>36.4</v>
      </c>
      <c r="AU792" s="34">
        <v>51.7</v>
      </c>
      <c r="AV792" s="25">
        <v>245.4</v>
      </c>
      <c r="AW792" s="67">
        <v>238.4</v>
      </c>
      <c r="AX792" s="77">
        <v>125</v>
      </c>
      <c r="AY792" s="49">
        <v>102.76</v>
      </c>
      <c r="AZ792" s="49">
        <v>102.76</v>
      </c>
      <c r="BA792" s="49">
        <v>0</v>
      </c>
      <c r="BB792" s="49">
        <v>0</v>
      </c>
      <c r="BC792" s="13" t="s">
        <v>85</v>
      </c>
      <c r="BD792" s="412" t="str">
        <f>_xlfn.IFNA(VLOOKUP(BC792,ACCESSORIES!F:J,5,FALSE),"N/A")</f>
        <v>N/A</v>
      </c>
      <c r="BE792" s="13" t="s">
        <v>85</v>
      </c>
      <c r="BF792" s="412" t="str">
        <f>_xlfn.IFNA(VLOOKUP(BE792,ACCESSORIES!F:J,5,FALSE),"N/A")</f>
        <v>N/A</v>
      </c>
      <c r="BG792" s="70">
        <v>52</v>
      </c>
      <c r="BH792" s="50">
        <v>23.228346456692901</v>
      </c>
      <c r="BI792" s="50">
        <v>23.228346456692901</v>
      </c>
      <c r="BJ792" s="50">
        <v>11.771653543307099</v>
      </c>
      <c r="BK792" s="357">
        <f t="shared" si="285"/>
        <v>0.10408189999999996</v>
      </c>
      <c r="BL792" s="408">
        <v>20</v>
      </c>
      <c r="BM792" s="107" t="s">
        <v>3771</v>
      </c>
      <c r="BN792" s="46" t="s">
        <v>3891</v>
      </c>
      <c r="BO792" s="74"/>
      <c r="BP792" s="74"/>
      <c r="BQ792" s="74"/>
      <c r="BR792" s="74"/>
      <c r="BS792" s="74"/>
      <c r="BT792" s="74"/>
      <c r="BU792" s="74"/>
      <c r="BV792" s="74"/>
      <c r="BW792" s="74"/>
      <c r="BX792" s="74"/>
      <c r="BY792" s="334"/>
      <c r="BZ792" s="503"/>
      <c r="CA792" s="337"/>
      <c r="CB792" s="503"/>
      <c r="CC792" s="86" t="str">
        <f t="shared" si="281"/>
        <v>MR710 HD Bead Grip, 20x9, +12mm Offset, 8x170, 125mm Centerbore, Machined - Clear Coat</v>
      </c>
      <c r="CD792" s="74" t="s">
        <v>3719</v>
      </c>
      <c r="CE792" s="74" t="s">
        <v>3720</v>
      </c>
      <c r="CF792" s="74" t="str">
        <f t="shared" si="282"/>
        <v>TRAIL (7XX)</v>
      </c>
    </row>
    <row r="793" spans="1:84" s="36" customFormat="1" ht="15" customHeight="1">
      <c r="A793" s="22">
        <f t="shared" si="278"/>
        <v>791</v>
      </c>
      <c r="B793" s="13" t="s">
        <v>84</v>
      </c>
      <c r="C793" s="426" t="s">
        <v>1247</v>
      </c>
      <c r="D793" s="75" t="s">
        <v>10693</v>
      </c>
      <c r="E793" s="84" t="str">
        <f>CONCATENATE(LEFT(D793,5),VLOOKUP(CONCATENATE(O793,"x",P793),'WHEEL PART NUMBER GUIDE'!$B$9:$C$51,2,FALSE),VLOOKUP(CONCATENATE(Q793, W793), 'WHEEL PART NUMBER GUIDE'!$Q$6:$R$98, 2, FALSE),VLOOKUP(Z793,'WHEEL PART NUMBER GUIDE'!$J$8:$K$54,2, FALSE),IF(V793="N/A",IF(ABS(T793)&lt;10,"0"&amp;ABS(T793),ABS(T793)),CONCATENATE(LEFT(V793,1),RIGHT(V793,1))), G793, H793)</f>
        <v>MR710290881312H</v>
      </c>
      <c r="F793" s="84" t="str">
        <f t="shared" si="254"/>
        <v>MR710290881312H</v>
      </c>
      <c r="G793" s="83" t="s">
        <v>2100</v>
      </c>
      <c r="H793" s="83"/>
      <c r="I793" s="72" t="s">
        <v>10717</v>
      </c>
      <c r="J793" s="102">
        <v>46086</v>
      </c>
      <c r="K793" s="78" t="s">
        <v>1230</v>
      </c>
      <c r="L793" s="515">
        <v>549</v>
      </c>
      <c r="M793" s="85">
        <f t="shared" si="279"/>
        <v>549</v>
      </c>
      <c r="N793" s="630"/>
      <c r="O793" s="75">
        <v>20</v>
      </c>
      <c r="P793" s="8">
        <v>9</v>
      </c>
      <c r="Q793" s="408" t="str">
        <f t="shared" si="284"/>
        <v>8x180</v>
      </c>
      <c r="R793" s="75">
        <v>8</v>
      </c>
      <c r="S793" s="75">
        <v>180</v>
      </c>
      <c r="T793" s="75">
        <v>12</v>
      </c>
      <c r="U793" s="77">
        <v>5.55</v>
      </c>
      <c r="V793" s="427" t="s">
        <v>85</v>
      </c>
      <c r="W793" s="68">
        <v>124.1</v>
      </c>
      <c r="X793" s="519">
        <v>46.67</v>
      </c>
      <c r="Y793" s="47">
        <v>4500</v>
      </c>
      <c r="Z793" s="43" t="s">
        <v>4122</v>
      </c>
      <c r="AA793" s="72" t="s">
        <v>2845</v>
      </c>
      <c r="AB793" s="47" t="str">
        <f t="shared" si="255"/>
        <v>20x9, 8x180, 12 OS, 4500 lbs</v>
      </c>
      <c r="AC793" s="74" t="s">
        <v>10811</v>
      </c>
      <c r="AD793" s="46" t="str">
        <f>IF(AC793="N/A","None",VLOOKUP(AC793,ACCESSORIES!F:N,9,FALSE))</f>
        <v>Snap In</v>
      </c>
      <c r="AE793" s="82">
        <f>_xlfn.IFNA(VLOOKUP(AC793,ACCESSORIES!F:J,5,FALSE),"N/A")</f>
        <v>33</v>
      </c>
      <c r="AF793" s="14" t="s">
        <v>85</v>
      </c>
      <c r="AG793" s="9" t="str">
        <f>_xlfn.IFNA(VLOOKUP(AF793,ACCESSORIES!C:G,5,FALSE),"N/A")</f>
        <v>N/A</v>
      </c>
      <c r="AH793" s="14" t="s">
        <v>85</v>
      </c>
      <c r="AI793" s="14" t="s">
        <v>85</v>
      </c>
      <c r="AJ793" s="9" t="str">
        <f>_xlfn.IFNA(VLOOKUP(AI793,ACCESSORIES!F:J,5,FALSE),"N/A")</f>
        <v>N/A</v>
      </c>
      <c r="AK793" s="92" t="s">
        <v>236</v>
      </c>
      <c r="AL793" s="75" t="s">
        <v>85</v>
      </c>
      <c r="AM793" s="38" t="str">
        <f>_xlfn.IFNA(VLOOKUP(AL793,ACCESSORIES!F:J,5,FALSE),"N/A")</f>
        <v>N/A</v>
      </c>
      <c r="AN793" s="75" t="s">
        <v>85</v>
      </c>
      <c r="AO793" s="75">
        <v>16.2</v>
      </c>
      <c r="AP793" s="75">
        <v>60</v>
      </c>
      <c r="AQ793" s="75">
        <v>210</v>
      </c>
      <c r="AR793" s="34">
        <v>0</v>
      </c>
      <c r="AS793" s="34">
        <v>0</v>
      </c>
      <c r="AT793" s="25">
        <v>35.700000000000003</v>
      </c>
      <c r="AU793" s="34">
        <v>51.7</v>
      </c>
      <c r="AV793" s="25">
        <v>245.4</v>
      </c>
      <c r="AW793" s="67">
        <v>238.4</v>
      </c>
      <c r="AX793" s="77">
        <v>124.1</v>
      </c>
      <c r="AY793" s="49">
        <v>87</v>
      </c>
      <c r="AZ793" s="49">
        <v>87</v>
      </c>
      <c r="BA793" s="49">
        <v>0</v>
      </c>
      <c r="BB793" s="49">
        <v>0</v>
      </c>
      <c r="BC793" s="13" t="s">
        <v>85</v>
      </c>
      <c r="BD793" s="412" t="str">
        <f>_xlfn.IFNA(VLOOKUP(BC793,ACCESSORIES!F:J,5,FALSE),"N/A")</f>
        <v>N/A</v>
      </c>
      <c r="BE793" s="13" t="s">
        <v>85</v>
      </c>
      <c r="BF793" s="412" t="str">
        <f>_xlfn.IFNA(VLOOKUP(BE793,ACCESSORIES!F:J,5,FALSE),"N/A")</f>
        <v>N/A</v>
      </c>
      <c r="BG793" s="70">
        <v>52</v>
      </c>
      <c r="BH793" s="50">
        <v>23.228346456692901</v>
      </c>
      <c r="BI793" s="50">
        <v>23.228346456692901</v>
      </c>
      <c r="BJ793" s="50">
        <v>11.771653543307099</v>
      </c>
      <c r="BK793" s="357">
        <f t="shared" si="285"/>
        <v>0.10408189999999996</v>
      </c>
      <c r="BL793" s="408">
        <v>20</v>
      </c>
      <c r="BM793" s="107" t="s">
        <v>3771</v>
      </c>
      <c r="BN793" s="46" t="s">
        <v>3891</v>
      </c>
      <c r="BO793" s="74"/>
      <c r="BP793" s="74"/>
      <c r="BQ793" s="74"/>
      <c r="BR793" s="74"/>
      <c r="BS793" s="74"/>
      <c r="BT793" s="74"/>
      <c r="BU793" s="74"/>
      <c r="BV793" s="74"/>
      <c r="BW793" s="74"/>
      <c r="BX793" s="74"/>
      <c r="BY793" s="334"/>
      <c r="BZ793" s="503"/>
      <c r="CA793" s="337"/>
      <c r="CB793" s="503"/>
      <c r="CC793" s="86" t="str">
        <f t="shared" si="281"/>
        <v>MR710 HD Bead Grip, 20x9, +12mm Offset, 8x180, 124.1mm Centerbore, Gloss Black</v>
      </c>
      <c r="CD793" s="74" t="s">
        <v>3719</v>
      </c>
      <c r="CE793" s="74" t="s">
        <v>3720</v>
      </c>
      <c r="CF793" s="74" t="str">
        <f t="shared" si="282"/>
        <v>TRAIL (7XX)</v>
      </c>
    </row>
    <row r="794" spans="1:84" s="36" customFormat="1" ht="15" customHeight="1">
      <c r="A794" s="22">
        <f t="shared" si="278"/>
        <v>792</v>
      </c>
      <c r="B794" s="13" t="s">
        <v>84</v>
      </c>
      <c r="C794" s="426" t="s">
        <v>1247</v>
      </c>
      <c r="D794" s="75" t="s">
        <v>10693</v>
      </c>
      <c r="E794" s="84" t="str">
        <f>CONCATENATE(LEFT(D794,5),VLOOKUP(CONCATENATE(O794,"x",P794),'WHEEL PART NUMBER GUIDE'!$B$9:$C$51,2,FALSE),VLOOKUP(CONCATENATE(Q794, W794), 'WHEEL PART NUMBER GUIDE'!$Q$6:$R$98, 2, FALSE),VLOOKUP(Z794,'WHEEL PART NUMBER GUIDE'!$J$8:$K$54,2, FALSE),IF(V794="N/A",IF(ABS(T794)&lt;10,"0"&amp;ABS(T794),ABS(T794)),CONCATENATE(LEFT(V794,1),RIGHT(V794,1))), G794, H794)</f>
        <v>MR71029088312H</v>
      </c>
      <c r="F794" s="84" t="str">
        <f t="shared" si="254"/>
        <v>MR71029088312H</v>
      </c>
      <c r="G794" s="83" t="s">
        <v>2100</v>
      </c>
      <c r="H794" s="83"/>
      <c r="I794" s="72" t="s">
        <v>10718</v>
      </c>
      <c r="J794" s="102">
        <v>46086</v>
      </c>
      <c r="K794" s="78" t="s">
        <v>1230</v>
      </c>
      <c r="L794" s="515">
        <v>549</v>
      </c>
      <c r="M794" s="85">
        <f t="shared" si="279"/>
        <v>549</v>
      </c>
      <c r="N794" s="630"/>
      <c r="O794" s="75">
        <v>20</v>
      </c>
      <c r="P794" s="8">
        <v>9</v>
      </c>
      <c r="Q794" s="408" t="str">
        <f t="shared" si="284"/>
        <v>8x180</v>
      </c>
      <c r="R794" s="75">
        <v>8</v>
      </c>
      <c r="S794" s="75">
        <v>180</v>
      </c>
      <c r="T794" s="75">
        <v>12</v>
      </c>
      <c r="U794" s="77">
        <v>5.55</v>
      </c>
      <c r="V794" s="427" t="s">
        <v>85</v>
      </c>
      <c r="W794" s="68">
        <v>124.1</v>
      </c>
      <c r="X794" s="519">
        <v>46.67</v>
      </c>
      <c r="Y794" s="47">
        <v>4500</v>
      </c>
      <c r="Z794" s="43" t="s">
        <v>5147</v>
      </c>
      <c r="AA794" s="72" t="s">
        <v>173</v>
      </c>
      <c r="AB794" s="47" t="str">
        <f t="shared" si="255"/>
        <v>20x9, 8x180, 12 OS, 4500 lbs</v>
      </c>
      <c r="AC794" s="74" t="s">
        <v>8646</v>
      </c>
      <c r="AD794" s="46" t="str">
        <f>IF(AC794="N/A","None",VLOOKUP(AC794,ACCESSORIES!F:N,9,FALSE))</f>
        <v>Snap In</v>
      </c>
      <c r="AE794" s="82">
        <f>_xlfn.IFNA(VLOOKUP(AC794,ACCESSORIES!F:J,5,FALSE),"N/A")</f>
        <v>33</v>
      </c>
      <c r="AF794" s="14" t="s">
        <v>85</v>
      </c>
      <c r="AG794" s="9" t="str">
        <f>_xlfn.IFNA(VLOOKUP(AF794,ACCESSORIES!C:G,5,FALSE),"N/A")</f>
        <v>N/A</v>
      </c>
      <c r="AH794" s="14" t="s">
        <v>85</v>
      </c>
      <c r="AI794" s="14" t="s">
        <v>85</v>
      </c>
      <c r="AJ794" s="9" t="str">
        <f>_xlfn.IFNA(VLOOKUP(AI794,ACCESSORIES!F:J,5,FALSE),"N/A")</f>
        <v>N/A</v>
      </c>
      <c r="AK794" s="92" t="s">
        <v>236</v>
      </c>
      <c r="AL794" s="75" t="s">
        <v>85</v>
      </c>
      <c r="AM794" s="38" t="str">
        <f>_xlfn.IFNA(VLOOKUP(AL794,ACCESSORIES!F:J,5,FALSE),"N/A")</f>
        <v>N/A</v>
      </c>
      <c r="AN794" s="75" t="s">
        <v>85</v>
      </c>
      <c r="AO794" s="75">
        <v>16.2</v>
      </c>
      <c r="AP794" s="75">
        <v>60</v>
      </c>
      <c r="AQ794" s="75">
        <v>210</v>
      </c>
      <c r="AR794" s="34">
        <v>0</v>
      </c>
      <c r="AS794" s="34">
        <v>0</v>
      </c>
      <c r="AT794" s="25">
        <v>35.700000000000003</v>
      </c>
      <c r="AU794" s="34">
        <v>51.7</v>
      </c>
      <c r="AV794" s="25">
        <v>245.4</v>
      </c>
      <c r="AW794" s="67">
        <v>238.4</v>
      </c>
      <c r="AX794" s="77">
        <v>124.1</v>
      </c>
      <c r="AY794" s="49">
        <v>87</v>
      </c>
      <c r="AZ794" s="49">
        <v>87</v>
      </c>
      <c r="BA794" s="49">
        <v>0</v>
      </c>
      <c r="BB794" s="49">
        <v>0</v>
      </c>
      <c r="BC794" s="13" t="s">
        <v>85</v>
      </c>
      <c r="BD794" s="412" t="str">
        <f>_xlfn.IFNA(VLOOKUP(BC794,ACCESSORIES!F:J,5,FALSE),"N/A")</f>
        <v>N/A</v>
      </c>
      <c r="BE794" s="13" t="s">
        <v>85</v>
      </c>
      <c r="BF794" s="412" t="str">
        <f>_xlfn.IFNA(VLOOKUP(BE794,ACCESSORIES!F:J,5,FALSE),"N/A")</f>
        <v>N/A</v>
      </c>
      <c r="BG794" s="70">
        <v>52</v>
      </c>
      <c r="BH794" s="50">
        <v>23.228346456692901</v>
      </c>
      <c r="BI794" s="50">
        <v>23.228346456692901</v>
      </c>
      <c r="BJ794" s="50">
        <v>11.771653543307099</v>
      </c>
      <c r="BK794" s="357">
        <f t="shared" si="285"/>
        <v>0.10408189999999996</v>
      </c>
      <c r="BL794" s="408">
        <v>20</v>
      </c>
      <c r="BM794" s="107" t="s">
        <v>3771</v>
      </c>
      <c r="BN794" s="46" t="s">
        <v>3891</v>
      </c>
      <c r="BO794" s="74"/>
      <c r="BP794" s="74"/>
      <c r="BQ794" s="74"/>
      <c r="BR794" s="74"/>
      <c r="BS794" s="74"/>
      <c r="BT794" s="74"/>
      <c r="BU794" s="74"/>
      <c r="BV794" s="74"/>
      <c r="BW794" s="74"/>
      <c r="BX794" s="74"/>
      <c r="BY794" s="334"/>
      <c r="BZ794" s="503"/>
      <c r="CA794" s="337"/>
      <c r="CB794" s="503"/>
      <c r="CC794" s="86" t="str">
        <f t="shared" si="281"/>
        <v>MR710 HD Bead Grip, 20x9, +12mm Offset, 8x180, 124.1mm Centerbore, Machined - Clear Coat</v>
      </c>
      <c r="CD794" s="74" t="s">
        <v>3719</v>
      </c>
      <c r="CE794" s="74" t="s">
        <v>3720</v>
      </c>
      <c r="CF794" s="74" t="str">
        <f t="shared" si="282"/>
        <v>TRAIL (7XX)</v>
      </c>
    </row>
    <row r="795" spans="1:84" s="36" customFormat="1" ht="15" customHeight="1">
      <c r="A795" s="22">
        <f t="shared" ref="A795:A820" si="286">ROW(B795)-2</f>
        <v>793</v>
      </c>
      <c r="B795" s="13" t="s">
        <v>84</v>
      </c>
      <c r="C795" s="426" t="s">
        <v>1247</v>
      </c>
      <c r="D795" s="75" t="s">
        <v>10949</v>
      </c>
      <c r="E795" s="84" t="str">
        <f>CONCATENATE(LEFT(D795,5),VLOOKUP(CONCATENATE(O795,"x",P795),'WHEEL PART NUMBER GUIDE'!$B$9:$C$51,2,FALSE),VLOOKUP(CONCATENATE(Q795, W795), 'WHEEL PART NUMBER GUIDE'!$Q$6:$R$98, 2, FALSE),VLOOKUP(Z795,'WHEEL PART NUMBER GUIDE'!$J$8:$K$54,2, FALSE),IF(V795="N/A",IF(ABS(T795)&lt;10,"0"&amp;ABS(T795),ABS(T795)),CONCATENATE(LEFT(V795,1),RIGHT(V795,1))), G795, H795)</f>
        <v>MR71178516500H</v>
      </c>
      <c r="F795" s="84" t="str">
        <f t="shared" si="254"/>
        <v>MR71178516500H</v>
      </c>
      <c r="G795" s="83" t="s">
        <v>2100</v>
      </c>
      <c r="H795" s="83"/>
      <c r="I795" s="72" t="s">
        <v>10950</v>
      </c>
      <c r="J795" s="102">
        <v>46181</v>
      </c>
      <c r="K795" s="78" t="s">
        <v>1231</v>
      </c>
      <c r="L795" s="515">
        <v>449</v>
      </c>
      <c r="M795" s="601">
        <f t="shared" si="279"/>
        <v>449</v>
      </c>
      <c r="N795" s="630"/>
      <c r="O795" s="75">
        <v>17</v>
      </c>
      <c r="P795" s="8">
        <v>8.5</v>
      </c>
      <c r="Q795" s="408" t="str">
        <f t="shared" si="284"/>
        <v>6x135</v>
      </c>
      <c r="R795" s="75">
        <v>6</v>
      </c>
      <c r="S795" s="75">
        <v>135</v>
      </c>
      <c r="T795" s="75">
        <v>0</v>
      </c>
      <c r="U795" s="77">
        <v>4.8</v>
      </c>
      <c r="V795" s="427" t="s">
        <v>85</v>
      </c>
      <c r="W795" s="68">
        <v>87</v>
      </c>
      <c r="X795" s="546">
        <v>35.053499687395536</v>
      </c>
      <c r="Y795" s="47">
        <v>3310</v>
      </c>
      <c r="Z795" s="43" t="s">
        <v>2165</v>
      </c>
      <c r="AA795" s="72" t="s">
        <v>2845</v>
      </c>
      <c r="AB795" s="47" t="str">
        <f t="shared" si="255"/>
        <v>17x8.5, 6x135, 0 OS, 3310 lbs</v>
      </c>
      <c r="AC795" s="74" t="s">
        <v>8448</v>
      </c>
      <c r="AD795" s="46" t="str">
        <f>IF(AC795="N/A","None",VLOOKUP(AC795,ACCESSORIES!F:N,9,FALSE))</f>
        <v>Snap In</v>
      </c>
      <c r="AE795" s="82">
        <f>_xlfn.IFNA(VLOOKUP(AC795,ACCESSORIES!F:J,5,FALSE),"N/A")</f>
        <v>33</v>
      </c>
      <c r="AF795" s="14" t="s">
        <v>85</v>
      </c>
      <c r="AG795" s="9" t="str">
        <f>_xlfn.IFNA(VLOOKUP(AF795,ACCESSORIES!C:G,5,FALSE),"N/A")</f>
        <v>N/A</v>
      </c>
      <c r="AH795" s="14" t="s">
        <v>85</v>
      </c>
      <c r="AI795" s="14" t="s">
        <v>8438</v>
      </c>
      <c r="AJ795" s="9">
        <f>_xlfn.IFNA(VLOOKUP(AI795,ACCESSORIES!F:J,5,FALSE),"N/A")</f>
        <v>2</v>
      </c>
      <c r="AK795" s="92" t="s">
        <v>236</v>
      </c>
      <c r="AL795" s="75" t="s">
        <v>85</v>
      </c>
      <c r="AM795" s="38" t="str">
        <f>_xlfn.IFNA(VLOOKUP(AL795,ACCESSORIES!F:J,5,FALSE),"N/A")</f>
        <v>N/A</v>
      </c>
      <c r="AN795" s="75" t="s">
        <v>85</v>
      </c>
      <c r="AO795" s="75">
        <v>16.2</v>
      </c>
      <c r="AP795" s="75">
        <v>60</v>
      </c>
      <c r="AQ795" s="75">
        <v>170</v>
      </c>
      <c r="AR795" s="34">
        <v>11.3</v>
      </c>
      <c r="AS795" s="34">
        <v>33.200000000000003</v>
      </c>
      <c r="AT795" s="25">
        <v>58.1</v>
      </c>
      <c r="AU795" s="34">
        <v>67.599999999999994</v>
      </c>
      <c r="AV795" s="25">
        <v>211.2</v>
      </c>
      <c r="AW795" s="67">
        <v>207.2</v>
      </c>
      <c r="AX795" s="77">
        <v>82.65</v>
      </c>
      <c r="AY795" s="49">
        <v>39</v>
      </c>
      <c r="AZ795" s="49">
        <v>50</v>
      </c>
      <c r="BA795" s="49">
        <v>24</v>
      </c>
      <c r="BB795" s="48">
        <f t="shared" si="259"/>
        <v>0.94</v>
      </c>
      <c r="BC795" s="13" t="s">
        <v>85</v>
      </c>
      <c r="BD795" s="412" t="str">
        <f>_xlfn.IFNA(VLOOKUP(BC795,ACCESSORIES!F:J,5,FALSE),"N/A")</f>
        <v>N/A</v>
      </c>
      <c r="BE795" s="13" t="s">
        <v>85</v>
      </c>
      <c r="BF795" s="412" t="str">
        <f>_xlfn.IFNA(VLOOKUP(BE795,ACCESSORIES!F:J,5,FALSE),"N/A")</f>
        <v>N/A</v>
      </c>
      <c r="BG795" s="70">
        <f>X795+4</f>
        <v>39.053499687395536</v>
      </c>
      <c r="BH795" s="50">
        <v>20.236220472440898</v>
      </c>
      <c r="BI795" s="50">
        <v>20.236220472440898</v>
      </c>
      <c r="BJ795" s="50">
        <v>11.417322834645701</v>
      </c>
      <c r="BK795" s="357">
        <f t="shared" si="285"/>
        <v>7.6616839999999839E-2</v>
      </c>
      <c r="BL795" s="14">
        <v>36</v>
      </c>
      <c r="BM795" s="107" t="s">
        <v>3771</v>
      </c>
      <c r="BN795" s="46" t="s">
        <v>3891</v>
      </c>
      <c r="BO795" s="74"/>
      <c r="BP795" s="74"/>
      <c r="BQ795" s="74"/>
      <c r="BR795" s="74"/>
      <c r="BS795" s="74"/>
      <c r="BT795" s="74"/>
      <c r="BU795" s="74"/>
      <c r="BV795" s="74"/>
      <c r="BW795" s="74"/>
      <c r="BX795" s="74"/>
      <c r="BY795" s="334"/>
      <c r="BZ795" s="503"/>
      <c r="CA795" s="337"/>
      <c r="CB795" s="503"/>
      <c r="CC795" s="86" t="str">
        <f t="shared" ref="CC795:CC820" si="287">CONCATENATE(IF(K795="Closeout","CLOSEOUT - ",""),D795,", ",O795,"x",P795,", ",IF(V795="N/A","",CONCATENATE(V795,"/")),IF(T795&gt;0,CONCATENATE("+",T795),T795),"mm Offset, ",Q795,", ",W795,"mm Centerbore, ",PROPER(Z795),IF(H795="R",", Race Drilled",""),"",IF(BE795="N/A","",CONCATENATE(", w/ ",BE795)))</f>
        <v>MR711 HD Bead Grip, 17x8.5, 0mm Offset, 6x135, 87mm Centerbore, Matte Black</v>
      </c>
      <c r="CD795" s="74" t="s">
        <v>3719</v>
      </c>
      <c r="CE795" s="74" t="s">
        <v>3720</v>
      </c>
      <c r="CF795" s="74" t="str">
        <f t="shared" ref="CF795:CF820" si="288">C795</f>
        <v>TRAIL (7XX)</v>
      </c>
    </row>
    <row r="796" spans="1:84" s="36" customFormat="1" ht="15" customHeight="1">
      <c r="A796" s="22">
        <f t="shared" ref="A796:A799" si="289">ROW(B796)-2</f>
        <v>794</v>
      </c>
      <c r="B796" s="13" t="s">
        <v>84</v>
      </c>
      <c r="C796" s="426" t="s">
        <v>1247</v>
      </c>
      <c r="D796" s="75" t="s">
        <v>10949</v>
      </c>
      <c r="E796" s="84" t="str">
        <f>CONCATENATE(LEFT(D796,5),VLOOKUP(CONCATENATE(O796,"x",P796),'WHEEL PART NUMBER GUIDE'!$B$9:$C$51,2,FALSE),VLOOKUP(CONCATENATE(Q796, W796), 'WHEEL PART NUMBER GUIDE'!$Q$6:$R$98, 2, FALSE),VLOOKUP(Z796,'WHEEL PART NUMBER GUIDE'!$J$8:$K$54,2, FALSE),IF(V796="N/A",IF(ABS(T796)&lt;10,"0"&amp;ABS(T796),ABS(T796)),CONCATENATE(LEFT(V796,1),RIGHT(V796,1))), G796, H796)</f>
        <v>MR71178516300H</v>
      </c>
      <c r="F796" s="84" t="str">
        <f t="shared" si="254"/>
        <v>MR71178516300H</v>
      </c>
      <c r="G796" s="83" t="s">
        <v>2100</v>
      </c>
      <c r="H796" s="83"/>
      <c r="I796" s="72" t="s">
        <v>10951</v>
      </c>
      <c r="J796" s="102">
        <v>46181</v>
      </c>
      <c r="K796" s="78" t="s">
        <v>1231</v>
      </c>
      <c r="L796" s="515">
        <v>449</v>
      </c>
      <c r="M796" s="601">
        <f t="shared" si="279"/>
        <v>449</v>
      </c>
      <c r="N796" s="630"/>
      <c r="O796" s="75">
        <v>17</v>
      </c>
      <c r="P796" s="8">
        <v>8.5</v>
      </c>
      <c r="Q796" s="408" t="str">
        <f t="shared" si="284"/>
        <v>6x135</v>
      </c>
      <c r="R796" s="75">
        <v>6</v>
      </c>
      <c r="S796" s="75">
        <v>135</v>
      </c>
      <c r="T796" s="75">
        <v>0</v>
      </c>
      <c r="U796" s="77">
        <v>4.8</v>
      </c>
      <c r="V796" s="427" t="s">
        <v>85</v>
      </c>
      <c r="W796" s="68">
        <v>87</v>
      </c>
      <c r="X796" s="546">
        <v>35.053499687395536</v>
      </c>
      <c r="Y796" s="47">
        <v>3310</v>
      </c>
      <c r="Z796" s="43" t="s">
        <v>5147</v>
      </c>
      <c r="AA796" s="72" t="s">
        <v>173</v>
      </c>
      <c r="AB796" s="47" t="str">
        <f t="shared" si="255"/>
        <v>17x8.5, 6x135, 0 OS, 3310 lbs</v>
      </c>
      <c r="AC796" s="74" t="s">
        <v>8450</v>
      </c>
      <c r="AD796" s="46" t="str">
        <f>IF(AC796="N/A","None",VLOOKUP(AC796,ACCESSORIES!F:N,9,FALSE))</f>
        <v>Snap In</v>
      </c>
      <c r="AE796" s="82">
        <f>_xlfn.IFNA(VLOOKUP(AC796,ACCESSORIES!F:J,5,FALSE),"N/A")</f>
        <v>33</v>
      </c>
      <c r="AF796" s="14" t="s">
        <v>85</v>
      </c>
      <c r="AG796" s="9" t="str">
        <f>_xlfn.IFNA(VLOOKUP(AF796,ACCESSORIES!C:G,5,FALSE),"N/A")</f>
        <v>N/A</v>
      </c>
      <c r="AH796" s="14" t="s">
        <v>85</v>
      </c>
      <c r="AI796" s="14" t="s">
        <v>8439</v>
      </c>
      <c r="AJ796" s="9">
        <f>_xlfn.IFNA(VLOOKUP(AI796,ACCESSORIES!F:J,5,FALSE),"N/A")</f>
        <v>2</v>
      </c>
      <c r="AK796" s="92" t="s">
        <v>236</v>
      </c>
      <c r="AL796" s="75" t="s">
        <v>85</v>
      </c>
      <c r="AM796" s="38" t="str">
        <f>_xlfn.IFNA(VLOOKUP(AL796,ACCESSORIES!F:J,5,FALSE),"N/A")</f>
        <v>N/A</v>
      </c>
      <c r="AN796" s="75" t="s">
        <v>85</v>
      </c>
      <c r="AO796" s="75">
        <v>16.2</v>
      </c>
      <c r="AP796" s="75">
        <v>60</v>
      </c>
      <c r="AQ796" s="75">
        <v>170</v>
      </c>
      <c r="AR796" s="34">
        <v>11.3</v>
      </c>
      <c r="AS796" s="34">
        <v>33.200000000000003</v>
      </c>
      <c r="AT796" s="25">
        <v>58.1</v>
      </c>
      <c r="AU796" s="34">
        <v>67.599999999999994</v>
      </c>
      <c r="AV796" s="25">
        <v>211.2</v>
      </c>
      <c r="AW796" s="67">
        <v>207.2</v>
      </c>
      <c r="AX796" s="77">
        <v>82.65</v>
      </c>
      <c r="AY796" s="49">
        <v>39</v>
      </c>
      <c r="AZ796" s="49">
        <v>50</v>
      </c>
      <c r="BA796" s="49">
        <v>24</v>
      </c>
      <c r="BB796" s="48">
        <f t="shared" si="259"/>
        <v>0.94</v>
      </c>
      <c r="BC796" s="13" t="s">
        <v>85</v>
      </c>
      <c r="BD796" s="412" t="str">
        <f>_xlfn.IFNA(VLOOKUP(BC796,ACCESSORIES!F:J,5,FALSE),"N/A")</f>
        <v>N/A</v>
      </c>
      <c r="BE796" s="13" t="s">
        <v>85</v>
      </c>
      <c r="BF796" s="412" t="str">
        <f>_xlfn.IFNA(VLOOKUP(BE796,ACCESSORIES!F:J,5,FALSE),"N/A")</f>
        <v>N/A</v>
      </c>
      <c r="BG796" s="70">
        <f t="shared" ref="BG796:BG820" si="290">X796+4</f>
        <v>39.053499687395536</v>
      </c>
      <c r="BH796" s="50">
        <v>20.236220472440898</v>
      </c>
      <c r="BI796" s="50">
        <v>20.236220472440898</v>
      </c>
      <c r="BJ796" s="50">
        <v>11.417322834645701</v>
      </c>
      <c r="BK796" s="357">
        <f t="shared" si="285"/>
        <v>7.6616839999999839E-2</v>
      </c>
      <c r="BL796" s="14">
        <v>36</v>
      </c>
      <c r="BM796" s="107" t="s">
        <v>3771</v>
      </c>
      <c r="BN796" s="46" t="s">
        <v>3891</v>
      </c>
      <c r="BO796" s="74"/>
      <c r="BP796" s="74"/>
      <c r="BQ796" s="74"/>
      <c r="BR796" s="74"/>
      <c r="BS796" s="74"/>
      <c r="BT796" s="74"/>
      <c r="BU796" s="74"/>
      <c r="BV796" s="74"/>
      <c r="BW796" s="74"/>
      <c r="BX796" s="74"/>
      <c r="BY796" s="334"/>
      <c r="BZ796" s="503"/>
      <c r="CA796" s="337"/>
      <c r="CB796" s="503"/>
      <c r="CC796" s="86" t="str">
        <f t="shared" si="287"/>
        <v>MR711 HD Bead Grip, 17x8.5, 0mm Offset, 6x135, 87mm Centerbore, Machined - Clear Coat</v>
      </c>
      <c r="CD796" s="74" t="s">
        <v>3719</v>
      </c>
      <c r="CE796" s="74" t="s">
        <v>3720</v>
      </c>
      <c r="CF796" s="74" t="str">
        <f t="shared" si="288"/>
        <v>TRAIL (7XX)</v>
      </c>
    </row>
    <row r="797" spans="1:84" s="36" customFormat="1" ht="15" customHeight="1">
      <c r="A797" s="22">
        <f t="shared" si="289"/>
        <v>795</v>
      </c>
      <c r="B797" s="13" t="s">
        <v>84</v>
      </c>
      <c r="C797" s="426" t="s">
        <v>1247</v>
      </c>
      <c r="D797" s="75" t="s">
        <v>10949</v>
      </c>
      <c r="E797" s="84" t="str">
        <f>CONCATENATE(LEFT(D797,5),VLOOKUP(CONCATENATE(O797,"x",P797),'WHEEL PART NUMBER GUIDE'!$B$9:$C$51,2,FALSE),VLOOKUP(CONCATENATE(Q797, W797), 'WHEEL PART NUMBER GUIDE'!$Q$6:$R$98, 2, FALSE),VLOOKUP(Z797,'WHEEL PART NUMBER GUIDE'!$J$8:$K$54,2, FALSE),IF(V797="N/A",IF(ABS(T797)&lt;10,"0"&amp;ABS(T797),ABS(T797)),CONCATENATE(LEFT(V797,1),RIGHT(V797,1))), G797, H797)</f>
        <v>MR71178560500H</v>
      </c>
      <c r="F797" s="84" t="str">
        <f t="shared" si="254"/>
        <v>MR71178560500H</v>
      </c>
      <c r="G797" s="83" t="s">
        <v>2100</v>
      </c>
      <c r="H797" s="83"/>
      <c r="I797" s="72" t="s">
        <v>10952</v>
      </c>
      <c r="J797" s="102">
        <v>46181</v>
      </c>
      <c r="K797" s="78" t="s">
        <v>1231</v>
      </c>
      <c r="L797" s="515">
        <v>449</v>
      </c>
      <c r="M797" s="601">
        <f t="shared" si="279"/>
        <v>449</v>
      </c>
      <c r="N797" s="630"/>
      <c r="O797" s="75">
        <v>17</v>
      </c>
      <c r="P797" s="8">
        <v>8.5</v>
      </c>
      <c r="Q797" s="408" t="str">
        <f t="shared" si="284"/>
        <v>6x5.5</v>
      </c>
      <c r="R797" s="75">
        <v>6</v>
      </c>
      <c r="S797" s="75">
        <v>5.5</v>
      </c>
      <c r="T797" s="75">
        <v>0</v>
      </c>
      <c r="U797" s="77">
        <v>4.8</v>
      </c>
      <c r="V797" s="427" t="s">
        <v>85</v>
      </c>
      <c r="W797" s="68">
        <v>106.25</v>
      </c>
      <c r="X797" s="546">
        <v>34.480297805714855</v>
      </c>
      <c r="Y797" s="47">
        <v>3310</v>
      </c>
      <c r="Z797" s="43" t="s">
        <v>2165</v>
      </c>
      <c r="AA797" s="72" t="s">
        <v>2845</v>
      </c>
      <c r="AB797" s="47" t="str">
        <f t="shared" si="255"/>
        <v>17x8.5, 6x5.5, 0 OS, 3310 lbs</v>
      </c>
      <c r="AC797" s="74" t="s">
        <v>8449</v>
      </c>
      <c r="AD797" s="46" t="str">
        <f>IF(AC797="N/A","None",VLOOKUP(AC797,ACCESSORIES!F:N,9,FALSE))</f>
        <v>Snap In</v>
      </c>
      <c r="AE797" s="82">
        <f>_xlfn.IFNA(VLOOKUP(AC797,ACCESSORIES!F:J,5,FALSE),"N/A")</f>
        <v>33</v>
      </c>
      <c r="AF797" s="14" t="s">
        <v>85</v>
      </c>
      <c r="AG797" s="9" t="str">
        <f>_xlfn.IFNA(VLOOKUP(AF797,ACCESSORIES!C:G,5,FALSE),"N/A")</f>
        <v>N/A</v>
      </c>
      <c r="AH797" s="14" t="s">
        <v>85</v>
      </c>
      <c r="AI797" s="14" t="s">
        <v>8438</v>
      </c>
      <c r="AJ797" s="9">
        <f>_xlfn.IFNA(VLOOKUP(AI797,ACCESSORIES!F:J,5,FALSE),"N/A")</f>
        <v>2</v>
      </c>
      <c r="AK797" s="92" t="s">
        <v>236</v>
      </c>
      <c r="AL797" s="75" t="s">
        <v>1649</v>
      </c>
      <c r="AM797" s="38">
        <f>_xlfn.IFNA(VLOOKUP(AL797,ACCESSORIES!F:J,5,FALSE),"N/A")</f>
        <v>2.75</v>
      </c>
      <c r="AN797" s="3">
        <v>78.3</v>
      </c>
      <c r="AO797" s="75">
        <v>16.2</v>
      </c>
      <c r="AP797" s="75">
        <v>60</v>
      </c>
      <c r="AQ797" s="75">
        <v>175</v>
      </c>
      <c r="AR797" s="34">
        <v>7.3</v>
      </c>
      <c r="AS797" s="34">
        <v>33.200000000000003</v>
      </c>
      <c r="AT797" s="25">
        <v>58.1</v>
      </c>
      <c r="AU797" s="34">
        <v>67.599999999999994</v>
      </c>
      <c r="AV797" s="25">
        <v>211.2</v>
      </c>
      <c r="AW797" s="67">
        <v>207.2</v>
      </c>
      <c r="AX797" s="77">
        <v>103.35</v>
      </c>
      <c r="AY797" s="49">
        <v>39</v>
      </c>
      <c r="AZ797" s="49">
        <v>50</v>
      </c>
      <c r="BA797" s="49">
        <v>24</v>
      </c>
      <c r="BB797" s="48">
        <f t="shared" si="259"/>
        <v>0.94</v>
      </c>
      <c r="BC797" s="13" t="s">
        <v>85</v>
      </c>
      <c r="BD797" s="412" t="str">
        <f>_xlfn.IFNA(VLOOKUP(BC797,ACCESSORIES!F:J,5,FALSE),"N/A")</f>
        <v>N/A</v>
      </c>
      <c r="BE797" s="13" t="s">
        <v>85</v>
      </c>
      <c r="BF797" s="412" t="str">
        <f>_xlfn.IFNA(VLOOKUP(BE797,ACCESSORIES!F:J,5,FALSE),"N/A")</f>
        <v>N/A</v>
      </c>
      <c r="BG797" s="70">
        <f t="shared" si="290"/>
        <v>38.480297805714855</v>
      </c>
      <c r="BH797" s="50">
        <v>20.236220472440898</v>
      </c>
      <c r="BI797" s="50">
        <v>20.236220472440898</v>
      </c>
      <c r="BJ797" s="50">
        <v>11.417322834645701</v>
      </c>
      <c r="BK797" s="357">
        <f t="shared" si="285"/>
        <v>7.6616839999999839E-2</v>
      </c>
      <c r="BL797" s="14">
        <v>36</v>
      </c>
      <c r="BM797" s="107" t="s">
        <v>3771</v>
      </c>
      <c r="BN797" s="46" t="s">
        <v>3891</v>
      </c>
      <c r="BO797" s="74"/>
      <c r="BP797" s="74"/>
      <c r="BQ797" s="74"/>
      <c r="BR797" s="74"/>
      <c r="BS797" s="74"/>
      <c r="BT797" s="74"/>
      <c r="BU797" s="74"/>
      <c r="BV797" s="74"/>
      <c r="BW797" s="74"/>
      <c r="BX797" s="74"/>
      <c r="BY797" s="334"/>
      <c r="BZ797" s="503"/>
      <c r="CA797" s="337"/>
      <c r="CB797" s="503"/>
      <c r="CC797" s="86" t="str">
        <f t="shared" si="287"/>
        <v>MR711 HD Bead Grip, 17x8.5, 0mm Offset, 6x5.5, 106.25mm Centerbore, Matte Black</v>
      </c>
      <c r="CD797" s="74" t="s">
        <v>3719</v>
      </c>
      <c r="CE797" s="74" t="s">
        <v>3720</v>
      </c>
      <c r="CF797" s="74" t="str">
        <f t="shared" si="288"/>
        <v>TRAIL (7XX)</v>
      </c>
    </row>
    <row r="798" spans="1:84" s="36" customFormat="1" ht="15" customHeight="1">
      <c r="A798" s="22">
        <f t="shared" ref="A798" si="291">ROW(B798)-2</f>
        <v>796</v>
      </c>
      <c r="B798" s="13" t="s">
        <v>84</v>
      </c>
      <c r="C798" s="426" t="s">
        <v>1247</v>
      </c>
      <c r="D798" s="75" t="s">
        <v>10949</v>
      </c>
      <c r="E798" s="84" t="str">
        <f>CONCATENATE(LEFT(D798,5),VLOOKUP(CONCATENATE(O798,"x",P798),'WHEEL PART NUMBER GUIDE'!$B$9:$C$51,2,FALSE),VLOOKUP(CONCATENATE(Q798, W798), 'WHEEL PART NUMBER GUIDE'!$Q$6:$R$98, 2, FALSE),VLOOKUP(Z798,'WHEEL PART NUMBER GUIDE'!$J$8:$K$54,2, FALSE),IF(V798="N/A",IF(ABS(T798)&lt;10,"0"&amp;ABS(T798),ABS(T798)),CONCATENATE(LEFT(V798,1),RIGHT(V798,1))), G798, H798)</f>
        <v>MR71178560300H</v>
      </c>
      <c r="F798" s="84" t="str">
        <f t="shared" ref="F798" si="292">E798</f>
        <v>MR71178560300H</v>
      </c>
      <c r="G798" s="83" t="s">
        <v>2100</v>
      </c>
      <c r="H798" s="83"/>
      <c r="I798" s="72" t="s">
        <v>10953</v>
      </c>
      <c r="J798" s="102">
        <v>46181</v>
      </c>
      <c r="K798" s="78" t="s">
        <v>1231</v>
      </c>
      <c r="L798" s="515">
        <v>449</v>
      </c>
      <c r="M798" s="601">
        <f t="shared" si="279"/>
        <v>449</v>
      </c>
      <c r="N798" s="630"/>
      <c r="O798" s="75">
        <v>17</v>
      </c>
      <c r="P798" s="8">
        <v>8.5</v>
      </c>
      <c r="Q798" s="408" t="str">
        <f t="shared" si="284"/>
        <v>6x5.5</v>
      </c>
      <c r="R798" s="75">
        <v>6</v>
      </c>
      <c r="S798" s="75">
        <v>5.5</v>
      </c>
      <c r="T798" s="75">
        <v>0</v>
      </c>
      <c r="U798" s="77">
        <v>4.8</v>
      </c>
      <c r="V798" s="427" t="s">
        <v>85</v>
      </c>
      <c r="W798" s="68">
        <v>106.25</v>
      </c>
      <c r="X798" s="546">
        <v>34.480297805714855</v>
      </c>
      <c r="Y798" s="47">
        <v>3310</v>
      </c>
      <c r="Z798" s="43" t="s">
        <v>5147</v>
      </c>
      <c r="AA798" s="72" t="s">
        <v>173</v>
      </c>
      <c r="AB798" s="47" t="str">
        <f t="shared" si="255"/>
        <v>17x8.5, 6x5.5, 0 OS, 3310 lbs</v>
      </c>
      <c r="AC798" s="74" t="s">
        <v>8451</v>
      </c>
      <c r="AD798" s="46" t="str">
        <f>IF(AC798="N/A","None",VLOOKUP(AC798,ACCESSORIES!F:N,9,FALSE))</f>
        <v>Snap In</v>
      </c>
      <c r="AE798" s="82">
        <f>_xlfn.IFNA(VLOOKUP(AC798,ACCESSORIES!F:J,5,FALSE),"N/A")</f>
        <v>33</v>
      </c>
      <c r="AF798" s="14" t="s">
        <v>85</v>
      </c>
      <c r="AG798" s="9" t="str">
        <f>_xlfn.IFNA(VLOOKUP(AF798,ACCESSORIES!C:G,5,FALSE),"N/A")</f>
        <v>N/A</v>
      </c>
      <c r="AH798" s="14" t="s">
        <v>85</v>
      </c>
      <c r="AI798" s="14" t="s">
        <v>8439</v>
      </c>
      <c r="AJ798" s="9">
        <f>_xlfn.IFNA(VLOOKUP(AI798,ACCESSORIES!F:J,5,FALSE),"N/A")</f>
        <v>2</v>
      </c>
      <c r="AK798" s="92" t="s">
        <v>236</v>
      </c>
      <c r="AL798" s="75" t="s">
        <v>1649</v>
      </c>
      <c r="AM798" s="38">
        <f>_xlfn.IFNA(VLOOKUP(AL798,ACCESSORIES!F:J,5,FALSE),"N/A")</f>
        <v>2.75</v>
      </c>
      <c r="AN798" s="3">
        <v>78.3</v>
      </c>
      <c r="AO798" s="75">
        <v>16.2</v>
      </c>
      <c r="AP798" s="75">
        <v>60</v>
      </c>
      <c r="AQ798" s="75">
        <v>175</v>
      </c>
      <c r="AR798" s="34">
        <v>7.3</v>
      </c>
      <c r="AS798" s="34">
        <v>33.200000000000003</v>
      </c>
      <c r="AT798" s="25">
        <v>58.1</v>
      </c>
      <c r="AU798" s="34">
        <v>67.599999999999994</v>
      </c>
      <c r="AV798" s="25">
        <v>211.2</v>
      </c>
      <c r="AW798" s="67">
        <v>207.2</v>
      </c>
      <c r="AX798" s="77">
        <v>103.35</v>
      </c>
      <c r="AY798" s="49">
        <v>39</v>
      </c>
      <c r="AZ798" s="49">
        <v>50</v>
      </c>
      <c r="BA798" s="49">
        <v>24</v>
      </c>
      <c r="BB798" s="48">
        <f t="shared" si="259"/>
        <v>0.94</v>
      </c>
      <c r="BC798" s="13" t="s">
        <v>85</v>
      </c>
      <c r="BD798" s="412" t="str">
        <f>_xlfn.IFNA(VLOOKUP(BC798,ACCESSORIES!F:J,5,FALSE),"N/A")</f>
        <v>N/A</v>
      </c>
      <c r="BE798" s="13" t="s">
        <v>85</v>
      </c>
      <c r="BF798" s="412" t="str">
        <f>_xlfn.IFNA(VLOOKUP(BE798,ACCESSORIES!F:J,5,FALSE),"N/A")</f>
        <v>N/A</v>
      </c>
      <c r="BG798" s="70">
        <f t="shared" si="290"/>
        <v>38.480297805714855</v>
      </c>
      <c r="BH798" s="50">
        <v>20.236220472440898</v>
      </c>
      <c r="BI798" s="50">
        <v>20.236220472440898</v>
      </c>
      <c r="BJ798" s="50">
        <v>11.417322834645701</v>
      </c>
      <c r="BK798" s="357">
        <f t="shared" si="285"/>
        <v>7.6616839999999839E-2</v>
      </c>
      <c r="BL798" s="14">
        <v>36</v>
      </c>
      <c r="BM798" s="107" t="s">
        <v>3771</v>
      </c>
      <c r="BN798" s="46" t="s">
        <v>3891</v>
      </c>
      <c r="BO798" s="74"/>
      <c r="BP798" s="74"/>
      <c r="BQ798" s="74"/>
      <c r="BR798" s="74"/>
      <c r="BS798" s="74"/>
      <c r="BT798" s="74"/>
      <c r="BU798" s="74"/>
      <c r="BV798" s="74"/>
      <c r="BW798" s="74"/>
      <c r="BX798" s="74"/>
      <c r="BY798" s="334"/>
      <c r="BZ798" s="503"/>
      <c r="CA798" s="337"/>
      <c r="CB798" s="503"/>
      <c r="CC798" s="86" t="str">
        <f t="shared" si="287"/>
        <v>MR711 HD Bead Grip, 17x8.5, 0mm Offset, 6x5.5, 106.25mm Centerbore, Machined - Clear Coat</v>
      </c>
      <c r="CD798" s="74" t="s">
        <v>3719</v>
      </c>
      <c r="CE798" s="74" t="s">
        <v>3720</v>
      </c>
      <c r="CF798" s="74" t="str">
        <f t="shared" si="288"/>
        <v>TRAIL (7XX)</v>
      </c>
    </row>
    <row r="799" spans="1:84" s="36" customFormat="1" ht="15" customHeight="1">
      <c r="A799" s="22">
        <f t="shared" si="289"/>
        <v>797</v>
      </c>
      <c r="B799" s="13" t="s">
        <v>84</v>
      </c>
      <c r="C799" s="426" t="s">
        <v>1247</v>
      </c>
      <c r="D799" s="75" t="s">
        <v>10949</v>
      </c>
      <c r="E799" s="84" t="str">
        <f>CONCATENATE(LEFT(D799,5),VLOOKUP(CONCATENATE(O799,"x",P799),'WHEEL PART NUMBER GUIDE'!$B$9:$C$51,2,FALSE),VLOOKUP(CONCATENATE(Q799, W799), 'WHEEL PART NUMBER GUIDE'!$Q$6:$R$98, 2, FALSE),VLOOKUP(Z799,'WHEEL PART NUMBER GUIDE'!$J$8:$K$54,2, FALSE),IF(V799="N/A",IF(ABS(T799)&lt;10,"0"&amp;ABS(T799),ABS(T799)),CONCATENATE(LEFT(V799,1),RIGHT(V799,1))), G799, H799)</f>
        <v>MR71178560525H</v>
      </c>
      <c r="F799" s="84" t="str">
        <f t="shared" si="254"/>
        <v>MR71178560525H</v>
      </c>
      <c r="G799" s="83" t="s">
        <v>2100</v>
      </c>
      <c r="H799" s="83"/>
      <c r="I799" s="72" t="s">
        <v>10954</v>
      </c>
      <c r="J799" s="102">
        <v>46181</v>
      </c>
      <c r="K799" s="78" t="s">
        <v>1231</v>
      </c>
      <c r="L799" s="515">
        <v>449</v>
      </c>
      <c r="M799" s="601">
        <f t="shared" si="279"/>
        <v>449</v>
      </c>
      <c r="N799" s="630"/>
      <c r="O799" s="75">
        <v>17</v>
      </c>
      <c r="P799" s="8">
        <v>8.5</v>
      </c>
      <c r="Q799" s="408" t="str">
        <f t="shared" si="284"/>
        <v>6x5.5</v>
      </c>
      <c r="R799" s="75">
        <v>6</v>
      </c>
      <c r="S799" s="75">
        <v>5.5</v>
      </c>
      <c r="T799" s="75">
        <v>25</v>
      </c>
      <c r="U799" s="77">
        <v>5.8</v>
      </c>
      <c r="V799" s="427" t="s">
        <v>85</v>
      </c>
      <c r="W799" s="68">
        <v>106.25</v>
      </c>
      <c r="X799" s="546">
        <v>34.348020448403922</v>
      </c>
      <c r="Y799" s="47">
        <v>3310</v>
      </c>
      <c r="Z799" s="43" t="s">
        <v>2165</v>
      </c>
      <c r="AA799" s="72" t="s">
        <v>2845</v>
      </c>
      <c r="AB799" s="47" t="str">
        <f t="shared" si="255"/>
        <v>17x8.5, 6x5.5, 25 OS, 3310 lbs</v>
      </c>
      <c r="AC799" s="74" t="s">
        <v>8449</v>
      </c>
      <c r="AD799" s="46" t="str">
        <f>IF(AC799="N/A","None",VLOOKUP(AC799,ACCESSORIES!F:N,9,FALSE))</f>
        <v>Snap In</v>
      </c>
      <c r="AE799" s="82">
        <f>_xlfn.IFNA(VLOOKUP(AC799,ACCESSORIES!F:J,5,FALSE),"N/A")</f>
        <v>33</v>
      </c>
      <c r="AF799" s="14" t="s">
        <v>85</v>
      </c>
      <c r="AG799" s="9" t="str">
        <f>_xlfn.IFNA(VLOOKUP(AF799,ACCESSORIES!C:G,5,FALSE),"N/A")</f>
        <v>N/A</v>
      </c>
      <c r="AH799" s="14" t="s">
        <v>85</v>
      </c>
      <c r="AI799" s="14" t="s">
        <v>8438</v>
      </c>
      <c r="AJ799" s="9">
        <f>_xlfn.IFNA(VLOOKUP(AI799,ACCESSORIES!F:J,5,FALSE),"N/A")</f>
        <v>2</v>
      </c>
      <c r="AK799" s="92" t="s">
        <v>236</v>
      </c>
      <c r="AL799" s="75" t="s">
        <v>1649</v>
      </c>
      <c r="AM799" s="38">
        <f>_xlfn.IFNA(VLOOKUP(AL799,ACCESSORIES!F:J,5,FALSE),"N/A")</f>
        <v>2.75</v>
      </c>
      <c r="AN799" s="3">
        <v>78.3</v>
      </c>
      <c r="AO799" s="75">
        <v>16.2</v>
      </c>
      <c r="AP799" s="75">
        <v>60</v>
      </c>
      <c r="AQ799" s="75">
        <v>175</v>
      </c>
      <c r="AR799" s="34">
        <v>5.0999999999999996</v>
      </c>
      <c r="AS799" s="34">
        <v>23.3</v>
      </c>
      <c r="AT799" s="25">
        <v>39.6</v>
      </c>
      <c r="AU799" s="34">
        <v>46.1</v>
      </c>
      <c r="AV799" s="25">
        <v>209.5</v>
      </c>
      <c r="AW799" s="67">
        <v>196</v>
      </c>
      <c r="AX799" s="77">
        <v>103.35</v>
      </c>
      <c r="AY799" s="49">
        <v>39</v>
      </c>
      <c r="AZ799" s="49">
        <v>50</v>
      </c>
      <c r="BA799" s="49">
        <v>17</v>
      </c>
      <c r="BB799" s="48">
        <f t="shared" si="259"/>
        <v>0.67</v>
      </c>
      <c r="BC799" s="13" t="s">
        <v>85</v>
      </c>
      <c r="BD799" s="412" t="str">
        <f>_xlfn.IFNA(VLOOKUP(BC799,ACCESSORIES!F:J,5,FALSE),"N/A")</f>
        <v>N/A</v>
      </c>
      <c r="BE799" s="13" t="s">
        <v>85</v>
      </c>
      <c r="BF799" s="412" t="str">
        <f>_xlfn.IFNA(VLOOKUP(BE799,ACCESSORIES!F:J,5,FALSE),"N/A")</f>
        <v>N/A</v>
      </c>
      <c r="BG799" s="70">
        <f t="shared" si="290"/>
        <v>38.348020448403922</v>
      </c>
      <c r="BH799" s="50">
        <v>20.236220472440898</v>
      </c>
      <c r="BI799" s="50">
        <v>20.236220472440898</v>
      </c>
      <c r="BJ799" s="50">
        <v>11.417322834645701</v>
      </c>
      <c r="BK799" s="357">
        <f t="shared" si="285"/>
        <v>7.6616839999999839E-2</v>
      </c>
      <c r="BL799" s="14">
        <v>36</v>
      </c>
      <c r="BM799" s="107" t="s">
        <v>3771</v>
      </c>
      <c r="BN799" s="46" t="s">
        <v>3891</v>
      </c>
      <c r="BO799" s="74"/>
      <c r="BP799" s="74"/>
      <c r="BQ799" s="74"/>
      <c r="BR799" s="74"/>
      <c r="BS799" s="74"/>
      <c r="BT799" s="74"/>
      <c r="BU799" s="74"/>
      <c r="BV799" s="74"/>
      <c r="BW799" s="74"/>
      <c r="BX799" s="74"/>
      <c r="BY799" s="334"/>
      <c r="BZ799" s="503"/>
      <c r="CA799" s="337"/>
      <c r="CB799" s="503"/>
      <c r="CC799" s="86" t="str">
        <f t="shared" si="287"/>
        <v>MR711 HD Bead Grip, 17x8.5, +25mm Offset, 6x5.5, 106.25mm Centerbore, Matte Black</v>
      </c>
      <c r="CD799" s="74" t="s">
        <v>3719</v>
      </c>
      <c r="CE799" s="74" t="s">
        <v>3720</v>
      </c>
      <c r="CF799" s="74" t="str">
        <f t="shared" si="288"/>
        <v>TRAIL (7XX)</v>
      </c>
    </row>
    <row r="800" spans="1:84" s="36" customFormat="1" ht="15" customHeight="1">
      <c r="A800" s="22">
        <f t="shared" si="286"/>
        <v>798</v>
      </c>
      <c r="B800" s="13" t="s">
        <v>84</v>
      </c>
      <c r="C800" s="426" t="s">
        <v>1247</v>
      </c>
      <c r="D800" s="75" t="s">
        <v>10949</v>
      </c>
      <c r="E800" s="84" t="str">
        <f>CONCATENATE(LEFT(D800,5),VLOOKUP(CONCATENATE(O800,"x",P800),'WHEEL PART NUMBER GUIDE'!$B$9:$C$51,2,FALSE),VLOOKUP(CONCATENATE(Q800, W800), 'WHEEL PART NUMBER GUIDE'!$Q$6:$R$98, 2, FALSE),VLOOKUP(Z800,'WHEEL PART NUMBER GUIDE'!$J$8:$K$54,2, FALSE),IF(V800="N/A",IF(ABS(T800)&lt;10,"0"&amp;ABS(T800),ABS(T800)),CONCATENATE(LEFT(V800,1),RIGHT(V800,1))), G800, H800)</f>
        <v>MR71178560325H</v>
      </c>
      <c r="F800" s="84" t="str">
        <f t="shared" si="254"/>
        <v>MR71178560325H</v>
      </c>
      <c r="G800" s="83" t="s">
        <v>2100</v>
      </c>
      <c r="H800" s="83"/>
      <c r="I800" s="72" t="s">
        <v>10955</v>
      </c>
      <c r="J800" s="102">
        <v>46181</v>
      </c>
      <c r="K800" s="78" t="s">
        <v>1231</v>
      </c>
      <c r="L800" s="515">
        <v>449</v>
      </c>
      <c r="M800" s="601">
        <f t="shared" si="279"/>
        <v>449</v>
      </c>
      <c r="N800" s="630"/>
      <c r="O800" s="75">
        <v>17</v>
      </c>
      <c r="P800" s="8">
        <v>8.5</v>
      </c>
      <c r="Q800" s="408" t="str">
        <f t="shared" si="284"/>
        <v>6x5.5</v>
      </c>
      <c r="R800" s="75">
        <v>6</v>
      </c>
      <c r="S800" s="75">
        <v>5.5</v>
      </c>
      <c r="T800" s="75">
        <v>25</v>
      </c>
      <c r="U800" s="77">
        <v>5.8</v>
      </c>
      <c r="V800" s="427" t="s">
        <v>85</v>
      </c>
      <c r="W800" s="68">
        <v>106.25</v>
      </c>
      <c r="X800" s="546">
        <v>34.348020448403922</v>
      </c>
      <c r="Y800" s="47">
        <v>3310</v>
      </c>
      <c r="Z800" s="43" t="s">
        <v>5147</v>
      </c>
      <c r="AA800" s="72" t="s">
        <v>173</v>
      </c>
      <c r="AB800" s="47" t="str">
        <f t="shared" si="255"/>
        <v>17x8.5, 6x5.5, 25 OS, 3310 lbs</v>
      </c>
      <c r="AC800" s="74" t="s">
        <v>8451</v>
      </c>
      <c r="AD800" s="46" t="str">
        <f>IF(AC800="N/A","None",VLOOKUP(AC800,ACCESSORIES!F:N,9,FALSE))</f>
        <v>Snap In</v>
      </c>
      <c r="AE800" s="82">
        <f>_xlfn.IFNA(VLOOKUP(AC800,ACCESSORIES!F:J,5,FALSE),"N/A")</f>
        <v>33</v>
      </c>
      <c r="AF800" s="14" t="s">
        <v>85</v>
      </c>
      <c r="AG800" s="9" t="str">
        <f>_xlfn.IFNA(VLOOKUP(AF800,ACCESSORIES!C:G,5,FALSE),"N/A")</f>
        <v>N/A</v>
      </c>
      <c r="AH800" s="14" t="s">
        <v>85</v>
      </c>
      <c r="AI800" s="14" t="s">
        <v>8439</v>
      </c>
      <c r="AJ800" s="9">
        <f>_xlfn.IFNA(VLOOKUP(AI800,ACCESSORIES!F:J,5,FALSE),"N/A")</f>
        <v>2</v>
      </c>
      <c r="AK800" s="92" t="s">
        <v>236</v>
      </c>
      <c r="AL800" s="75" t="s">
        <v>1649</v>
      </c>
      <c r="AM800" s="38">
        <f>_xlfn.IFNA(VLOOKUP(AL800,ACCESSORIES!F:J,5,FALSE),"N/A")</f>
        <v>2.75</v>
      </c>
      <c r="AN800" s="3">
        <v>78.3</v>
      </c>
      <c r="AO800" s="75">
        <v>16.2</v>
      </c>
      <c r="AP800" s="75">
        <v>60</v>
      </c>
      <c r="AQ800" s="75">
        <v>175</v>
      </c>
      <c r="AR800" s="34">
        <v>5.0999999999999996</v>
      </c>
      <c r="AS800" s="34">
        <v>23.3</v>
      </c>
      <c r="AT800" s="25">
        <v>39.6</v>
      </c>
      <c r="AU800" s="34">
        <v>46.1</v>
      </c>
      <c r="AV800" s="25">
        <v>209.5</v>
      </c>
      <c r="AW800" s="67">
        <v>196</v>
      </c>
      <c r="AX800" s="77">
        <v>103.35</v>
      </c>
      <c r="AY800" s="49">
        <v>39</v>
      </c>
      <c r="AZ800" s="49">
        <v>50</v>
      </c>
      <c r="BA800" s="49">
        <v>17</v>
      </c>
      <c r="BB800" s="48">
        <f t="shared" si="259"/>
        <v>0.67</v>
      </c>
      <c r="BC800" s="13" t="s">
        <v>85</v>
      </c>
      <c r="BD800" s="412" t="str">
        <f>_xlfn.IFNA(VLOOKUP(BC800,ACCESSORIES!F:J,5,FALSE),"N/A")</f>
        <v>N/A</v>
      </c>
      <c r="BE800" s="13" t="s">
        <v>85</v>
      </c>
      <c r="BF800" s="412" t="str">
        <f>_xlfn.IFNA(VLOOKUP(BE800,ACCESSORIES!F:J,5,FALSE),"N/A")</f>
        <v>N/A</v>
      </c>
      <c r="BG800" s="70">
        <f t="shared" si="290"/>
        <v>38.348020448403922</v>
      </c>
      <c r="BH800" s="50">
        <v>20.236220472440898</v>
      </c>
      <c r="BI800" s="50">
        <v>20.236220472440898</v>
      </c>
      <c r="BJ800" s="50">
        <v>11.417322834645701</v>
      </c>
      <c r="BK800" s="357">
        <f t="shared" si="285"/>
        <v>7.6616839999999839E-2</v>
      </c>
      <c r="BL800" s="14">
        <v>36</v>
      </c>
      <c r="BM800" s="107" t="s">
        <v>3771</v>
      </c>
      <c r="BN800" s="46" t="s">
        <v>3891</v>
      </c>
      <c r="BO800" s="74"/>
      <c r="BP800" s="74"/>
      <c r="BQ800" s="74"/>
      <c r="BR800" s="74"/>
      <c r="BS800" s="74"/>
      <c r="BT800" s="74"/>
      <c r="BU800" s="74"/>
      <c r="BV800" s="74"/>
      <c r="BW800" s="74"/>
      <c r="BX800" s="74"/>
      <c r="BY800" s="334"/>
      <c r="BZ800" s="503"/>
      <c r="CA800" s="337"/>
      <c r="CB800" s="503"/>
      <c r="CC800" s="86" t="str">
        <f t="shared" si="287"/>
        <v>MR711 HD Bead Grip, 17x8.5, +25mm Offset, 6x5.5, 106.25mm Centerbore, Machined - Clear Coat</v>
      </c>
      <c r="CD800" s="74" t="s">
        <v>3719</v>
      </c>
      <c r="CE800" s="74" t="s">
        <v>3720</v>
      </c>
      <c r="CF800" s="74" t="str">
        <f t="shared" si="288"/>
        <v>TRAIL (7XX)</v>
      </c>
    </row>
    <row r="801" spans="1:84" s="575" customFormat="1" ht="15" customHeight="1">
      <c r="A801" s="571">
        <f t="shared" ref="A801:A804" si="293">ROW(B801)-2</f>
        <v>799</v>
      </c>
      <c r="B801" s="567" t="s">
        <v>84</v>
      </c>
      <c r="C801" s="426" t="s">
        <v>1247</v>
      </c>
      <c r="D801" s="593" t="s">
        <v>10949</v>
      </c>
      <c r="E801" s="600" t="str">
        <f>CONCATENATE(LEFT(D801,5),VLOOKUP(CONCATENATE(O801,"x",P801),'WHEEL PART NUMBER GUIDE'!$B$9:$C$51,2,FALSE),VLOOKUP(CONCATENATE(Q801, W801), 'WHEEL PART NUMBER GUIDE'!$Q$6:$R$98, 2, FALSE),VLOOKUP(Z801,'WHEEL PART NUMBER GUIDE'!$J$8:$K$54,2, FALSE),IF(V801="N/A",IF(ABS(T801)&lt;10,"0"&amp;ABS(T801),ABS(T801)),CONCATENATE(LEFT(V801,1),RIGHT(V801,1))), G801, H801)</f>
        <v>MR71189060500H</v>
      </c>
      <c r="F801" s="600" t="str">
        <f t="shared" ref="F801:F804" si="294">E801</f>
        <v>MR71189060500H</v>
      </c>
      <c r="G801" s="393" t="s">
        <v>2100</v>
      </c>
      <c r="H801" s="393"/>
      <c r="I801" s="590" t="s">
        <v>10986</v>
      </c>
      <c r="J801" s="609">
        <v>46182</v>
      </c>
      <c r="K801" s="78" t="s">
        <v>1231</v>
      </c>
      <c r="L801" s="515">
        <v>489</v>
      </c>
      <c r="M801" s="601">
        <f t="shared" si="279"/>
        <v>489</v>
      </c>
      <c r="N801" s="630"/>
      <c r="O801" s="593">
        <v>18</v>
      </c>
      <c r="P801" s="564">
        <v>9</v>
      </c>
      <c r="Q801" s="629" t="str">
        <f t="shared" ref="Q801:Q804" si="295">CONCATENATE(R801,"x",S801)</f>
        <v>6x5.5</v>
      </c>
      <c r="R801" s="593">
        <v>6</v>
      </c>
      <c r="S801" s="593">
        <v>5.5</v>
      </c>
      <c r="T801" s="593">
        <v>0</v>
      </c>
      <c r="U801" s="595">
        <v>4.8</v>
      </c>
      <c r="V801" s="427" t="s">
        <v>85</v>
      </c>
      <c r="W801" s="587">
        <v>106.25</v>
      </c>
      <c r="X801" s="519">
        <v>40.057993038992258</v>
      </c>
      <c r="Y801" s="582">
        <v>3310</v>
      </c>
      <c r="Z801" s="578" t="s">
        <v>2165</v>
      </c>
      <c r="AA801" s="590" t="s">
        <v>2845</v>
      </c>
      <c r="AB801" s="582" t="str">
        <f t="shared" ref="AB801:AB804" si="296">_xlfn.CONCAT(O801,"x",P801,","," ",Q801,","," ",T801," ","OS",","," ",Y801," lbs")</f>
        <v>18x9, 6x5.5, 0 OS, 3310 lbs</v>
      </c>
      <c r="AC801" s="592" t="s">
        <v>8449</v>
      </c>
      <c r="AD801" s="581" t="str">
        <f>IF(AC801="N/A","None",VLOOKUP(AC801,ACCESSORIES!F:N,9,FALSE))</f>
        <v>Snap In</v>
      </c>
      <c r="AE801" s="598">
        <f>_xlfn.IFNA(VLOOKUP(AC801,ACCESSORIES!F:J,5,FALSE),"N/A")</f>
        <v>33</v>
      </c>
      <c r="AF801" s="568" t="s">
        <v>85</v>
      </c>
      <c r="AG801" s="565" t="str">
        <f>_xlfn.IFNA(VLOOKUP(AF801,ACCESSORIES!C:G,5,FALSE),"N/A")</f>
        <v>N/A</v>
      </c>
      <c r="AH801" s="568" t="s">
        <v>85</v>
      </c>
      <c r="AI801" s="568" t="s">
        <v>8438</v>
      </c>
      <c r="AJ801" s="565">
        <f>_xlfn.IFNA(VLOOKUP(AI801,ACCESSORIES!F:J,5,FALSE),"N/A")</f>
        <v>2</v>
      </c>
      <c r="AK801" s="629" t="s">
        <v>236</v>
      </c>
      <c r="AL801" s="593" t="s">
        <v>85</v>
      </c>
      <c r="AM801" s="576" t="str">
        <f>_xlfn.IFNA(VLOOKUP(AL801,ACCESSORIES!F:J,5,FALSE),"N/A")</f>
        <v>N/A</v>
      </c>
      <c r="AN801" s="593" t="s">
        <v>85</v>
      </c>
      <c r="AO801" s="593">
        <v>16.2</v>
      </c>
      <c r="AP801" s="593">
        <v>60</v>
      </c>
      <c r="AQ801" s="593">
        <v>170</v>
      </c>
      <c r="AR801" s="574">
        <v>13.6</v>
      </c>
      <c r="AS801" s="574">
        <v>38.6</v>
      </c>
      <c r="AT801" s="572">
        <v>59.4</v>
      </c>
      <c r="AU801" s="574">
        <v>72.7</v>
      </c>
      <c r="AV801" s="572">
        <v>224.1</v>
      </c>
      <c r="AW801" s="586">
        <v>221.4</v>
      </c>
      <c r="AX801" s="595">
        <v>82.65</v>
      </c>
      <c r="AY801" s="584">
        <v>51</v>
      </c>
      <c r="AZ801" s="584">
        <v>62</v>
      </c>
      <c r="BA801" s="584">
        <v>21.7</v>
      </c>
      <c r="BB801" s="583">
        <f t="shared" si="259"/>
        <v>0.85</v>
      </c>
      <c r="BC801" s="567" t="s">
        <v>85</v>
      </c>
      <c r="BD801" s="633" t="str">
        <f>_xlfn.IFNA(VLOOKUP(BC801,ACCESSORIES!F:J,5,FALSE),"N/A")</f>
        <v>N/A</v>
      </c>
      <c r="BE801" s="567" t="s">
        <v>85</v>
      </c>
      <c r="BF801" s="633" t="str">
        <f>_xlfn.IFNA(VLOOKUP(BE801,ACCESSORIES!F:J,5,FALSE),"N/A")</f>
        <v>N/A</v>
      </c>
      <c r="BG801" s="588">
        <f t="shared" ref="BG801:BG804" si="297">X801+4</f>
        <v>44.057993038992258</v>
      </c>
      <c r="BH801" s="585">
        <v>21.141732283464599</v>
      </c>
      <c r="BI801" s="585">
        <v>21.141732283464599</v>
      </c>
      <c r="BJ801" s="585">
        <v>11.929133858267701</v>
      </c>
      <c r="BK801" s="623">
        <f t="shared" ref="BK801:BK804" si="298">SUM(((BH801*25.4)*(BI801*25.4)*(BJ801*25.4))/1000000000)</f>
        <v>8.7375807000000152E-2</v>
      </c>
      <c r="BL801" s="568">
        <v>36</v>
      </c>
      <c r="BM801" s="610" t="s">
        <v>3771</v>
      </c>
      <c r="BN801" s="581" t="s">
        <v>3891</v>
      </c>
      <c r="BO801" s="592"/>
      <c r="BP801" s="592"/>
      <c r="BQ801" s="592"/>
      <c r="BR801" s="592"/>
      <c r="BS801" s="592"/>
      <c r="BT801" s="592"/>
      <c r="BU801" s="592"/>
      <c r="BV801" s="592"/>
      <c r="BW801" s="592"/>
      <c r="BX801" s="592"/>
      <c r="BY801" s="619"/>
      <c r="BZ801" s="503"/>
      <c r="CA801" s="620"/>
      <c r="CB801" s="503"/>
      <c r="CC801" s="86" t="str">
        <f t="shared" ref="CC801:CC804" si="299">CONCATENATE(IF(K801="Closeout","CLOSEOUT - ",""),D801,", ",O801,"x",P801,", ",IF(V801="N/A","",CONCATENATE(V801,"/")),IF(T801&gt;0,CONCATENATE("+",T801),T801),"mm Offset, ",Q801,", ",W801,"mm Centerbore, ",PROPER(Z801),IF(H801="R",", Race Drilled",""),"",IF(BE801="N/A","",CONCATENATE(", w/ ",BE801)))</f>
        <v>MR711 HD Bead Grip, 18x9, 0mm Offset, 6x5.5, 106.25mm Centerbore, Matte Black</v>
      </c>
      <c r="CD801" s="592" t="s">
        <v>3719</v>
      </c>
      <c r="CE801" s="592" t="s">
        <v>3720</v>
      </c>
      <c r="CF801" s="592" t="str">
        <f t="shared" ref="CF801:CF804" si="300">C801</f>
        <v>TRAIL (7XX)</v>
      </c>
    </row>
    <row r="802" spans="1:84" s="575" customFormat="1" ht="15" customHeight="1">
      <c r="A802" s="571">
        <f t="shared" si="293"/>
        <v>800</v>
      </c>
      <c r="B802" s="567" t="s">
        <v>84</v>
      </c>
      <c r="C802" s="426" t="s">
        <v>1247</v>
      </c>
      <c r="D802" s="593" t="s">
        <v>10949</v>
      </c>
      <c r="E802" s="600" t="str">
        <f>CONCATENATE(LEFT(D802,5),VLOOKUP(CONCATENATE(O802,"x",P802),'WHEEL PART NUMBER GUIDE'!$B$9:$C$51,2,FALSE),VLOOKUP(CONCATENATE(Q802, W802), 'WHEEL PART NUMBER GUIDE'!$Q$6:$R$98, 2, FALSE),VLOOKUP(Z802,'WHEEL PART NUMBER GUIDE'!$J$8:$K$54,2, FALSE),IF(V802="N/A",IF(ABS(T802)&lt;10,"0"&amp;ABS(T802),ABS(T802)),CONCATENATE(LEFT(V802,1),RIGHT(V802,1))), G802, H802)</f>
        <v>MR71189060300H</v>
      </c>
      <c r="F802" s="600" t="str">
        <f t="shared" si="294"/>
        <v>MR71189060300H</v>
      </c>
      <c r="G802" s="393" t="s">
        <v>2100</v>
      </c>
      <c r="H802" s="393"/>
      <c r="I802" s="590" t="s">
        <v>10987</v>
      </c>
      <c r="J802" s="609">
        <v>46182</v>
      </c>
      <c r="K802" s="78" t="s">
        <v>1231</v>
      </c>
      <c r="L802" s="515">
        <v>489</v>
      </c>
      <c r="M802" s="601">
        <f t="shared" si="279"/>
        <v>489</v>
      </c>
      <c r="N802" s="630"/>
      <c r="O802" s="593">
        <v>18</v>
      </c>
      <c r="P802" s="564">
        <v>9</v>
      </c>
      <c r="Q802" s="629" t="str">
        <f t="shared" si="295"/>
        <v>6x5.5</v>
      </c>
      <c r="R802" s="593">
        <v>6</v>
      </c>
      <c r="S802" s="593">
        <v>5.5</v>
      </c>
      <c r="T802" s="593">
        <v>0</v>
      </c>
      <c r="U802" s="595">
        <v>4.8</v>
      </c>
      <c r="V802" s="427" t="s">
        <v>85</v>
      </c>
      <c r="W802" s="587">
        <v>106.25</v>
      </c>
      <c r="X802" s="519">
        <v>40.057993038992258</v>
      </c>
      <c r="Y802" s="582">
        <v>3310</v>
      </c>
      <c r="Z802" s="578" t="s">
        <v>5147</v>
      </c>
      <c r="AA802" s="590" t="s">
        <v>173</v>
      </c>
      <c r="AB802" s="582" t="str">
        <f t="shared" si="296"/>
        <v>18x9, 6x5.5, 0 OS, 3310 lbs</v>
      </c>
      <c r="AC802" s="592" t="s">
        <v>8451</v>
      </c>
      <c r="AD802" s="581" t="str">
        <f>IF(AC802="N/A","None",VLOOKUP(AC802,ACCESSORIES!F:N,9,FALSE))</f>
        <v>Snap In</v>
      </c>
      <c r="AE802" s="598">
        <f>_xlfn.IFNA(VLOOKUP(AC802,ACCESSORIES!F:J,5,FALSE),"N/A")</f>
        <v>33</v>
      </c>
      <c r="AF802" s="568" t="s">
        <v>85</v>
      </c>
      <c r="AG802" s="565" t="str">
        <f>_xlfn.IFNA(VLOOKUP(AF802,ACCESSORIES!C:G,5,FALSE),"N/A")</f>
        <v>N/A</v>
      </c>
      <c r="AH802" s="568" t="s">
        <v>85</v>
      </c>
      <c r="AI802" s="568" t="s">
        <v>8439</v>
      </c>
      <c r="AJ802" s="565">
        <f>_xlfn.IFNA(VLOOKUP(AI802,ACCESSORIES!F:J,5,FALSE),"N/A")</f>
        <v>2</v>
      </c>
      <c r="AK802" s="629" t="s">
        <v>236</v>
      </c>
      <c r="AL802" s="593" t="s">
        <v>85</v>
      </c>
      <c r="AM802" s="576" t="str">
        <f>_xlfn.IFNA(VLOOKUP(AL802,ACCESSORIES!F:J,5,FALSE),"N/A")</f>
        <v>N/A</v>
      </c>
      <c r="AN802" s="593" t="s">
        <v>85</v>
      </c>
      <c r="AO802" s="593">
        <v>16.2</v>
      </c>
      <c r="AP802" s="593">
        <v>60</v>
      </c>
      <c r="AQ802" s="593">
        <v>170</v>
      </c>
      <c r="AR802" s="574">
        <v>13.6</v>
      </c>
      <c r="AS802" s="574">
        <v>38.6</v>
      </c>
      <c r="AT802" s="572">
        <v>59.4</v>
      </c>
      <c r="AU802" s="574">
        <v>72.7</v>
      </c>
      <c r="AV802" s="572">
        <v>224.1</v>
      </c>
      <c r="AW802" s="586">
        <v>221.4</v>
      </c>
      <c r="AX802" s="595">
        <v>82.65</v>
      </c>
      <c r="AY802" s="584">
        <v>51</v>
      </c>
      <c r="AZ802" s="584">
        <v>62</v>
      </c>
      <c r="BA802" s="584">
        <v>21.7</v>
      </c>
      <c r="BB802" s="583">
        <f t="shared" si="259"/>
        <v>0.85</v>
      </c>
      <c r="BC802" s="567" t="s">
        <v>85</v>
      </c>
      <c r="BD802" s="633" t="str">
        <f>_xlfn.IFNA(VLOOKUP(BC802,ACCESSORIES!F:J,5,FALSE),"N/A")</f>
        <v>N/A</v>
      </c>
      <c r="BE802" s="567" t="s">
        <v>85</v>
      </c>
      <c r="BF802" s="633" t="str">
        <f>_xlfn.IFNA(VLOOKUP(BE802,ACCESSORIES!F:J,5,FALSE),"N/A")</f>
        <v>N/A</v>
      </c>
      <c r="BG802" s="588">
        <f t="shared" si="297"/>
        <v>44.057993038992258</v>
      </c>
      <c r="BH802" s="585">
        <v>21.141732283464599</v>
      </c>
      <c r="BI802" s="585">
        <v>21.141732283464599</v>
      </c>
      <c r="BJ802" s="585">
        <v>11.929133858267701</v>
      </c>
      <c r="BK802" s="623">
        <f t="shared" si="298"/>
        <v>8.7375807000000152E-2</v>
      </c>
      <c r="BL802" s="568">
        <v>36</v>
      </c>
      <c r="BM802" s="610" t="s">
        <v>3771</v>
      </c>
      <c r="BN802" s="581" t="s">
        <v>3891</v>
      </c>
      <c r="BO802" s="592"/>
      <c r="BP802" s="592"/>
      <c r="BQ802" s="592"/>
      <c r="BR802" s="592"/>
      <c r="BS802" s="592"/>
      <c r="BT802" s="592"/>
      <c r="BU802" s="592"/>
      <c r="BV802" s="592"/>
      <c r="BW802" s="592"/>
      <c r="BX802" s="592"/>
      <c r="BY802" s="619"/>
      <c r="BZ802" s="503"/>
      <c r="CA802" s="620"/>
      <c r="CB802" s="503"/>
      <c r="CC802" s="86" t="str">
        <f t="shared" si="299"/>
        <v>MR711 HD Bead Grip, 18x9, 0mm Offset, 6x5.5, 106.25mm Centerbore, Machined - Clear Coat</v>
      </c>
      <c r="CD802" s="592" t="s">
        <v>3719</v>
      </c>
      <c r="CE802" s="592" t="s">
        <v>3720</v>
      </c>
      <c r="CF802" s="592" t="str">
        <f t="shared" si="300"/>
        <v>TRAIL (7XX)</v>
      </c>
    </row>
    <row r="803" spans="1:84" s="575" customFormat="1" ht="15" customHeight="1">
      <c r="A803" s="571">
        <f t="shared" si="293"/>
        <v>801</v>
      </c>
      <c r="B803" s="567" t="s">
        <v>84</v>
      </c>
      <c r="C803" s="426" t="s">
        <v>1247</v>
      </c>
      <c r="D803" s="593" t="s">
        <v>10949</v>
      </c>
      <c r="E803" s="600" t="str">
        <f>CONCATENATE(LEFT(D803,5),VLOOKUP(CONCATENATE(O803,"x",P803),'WHEEL PART NUMBER GUIDE'!$B$9:$C$51,2,FALSE),VLOOKUP(CONCATENATE(Q803, W803), 'WHEEL PART NUMBER GUIDE'!$Q$6:$R$98, 2, FALSE),VLOOKUP(Z803,'WHEEL PART NUMBER GUIDE'!$J$8:$K$54,2, FALSE),IF(V803="N/A",IF(ABS(T803)&lt;10,"0"&amp;ABS(T803),ABS(T803)),CONCATENATE(LEFT(V803,1),RIGHT(V803,1))), G803, H803)</f>
        <v>MR71189016500H</v>
      </c>
      <c r="F803" s="600" t="str">
        <f t="shared" si="294"/>
        <v>MR71189016500H</v>
      </c>
      <c r="G803" s="393" t="s">
        <v>2100</v>
      </c>
      <c r="H803" s="393"/>
      <c r="I803" s="590" t="s">
        <v>10988</v>
      </c>
      <c r="J803" s="609">
        <v>46182</v>
      </c>
      <c r="K803" s="78" t="s">
        <v>1231</v>
      </c>
      <c r="L803" s="515">
        <v>489</v>
      </c>
      <c r="M803" s="601">
        <f t="shared" si="279"/>
        <v>489</v>
      </c>
      <c r="N803" s="630"/>
      <c r="O803" s="593">
        <v>18</v>
      </c>
      <c r="P803" s="564">
        <v>9</v>
      </c>
      <c r="Q803" s="629" t="str">
        <f t="shared" si="295"/>
        <v>6x135</v>
      </c>
      <c r="R803" s="593">
        <v>6</v>
      </c>
      <c r="S803" s="593">
        <v>135</v>
      </c>
      <c r="T803" s="593">
        <v>0</v>
      </c>
      <c r="U803" s="595">
        <v>4.8</v>
      </c>
      <c r="V803" s="427" t="s">
        <v>85</v>
      </c>
      <c r="W803" s="587">
        <v>87</v>
      </c>
      <c r="X803" s="519">
        <v>40.631194920672939</v>
      </c>
      <c r="Y803" s="582">
        <v>3310</v>
      </c>
      <c r="Z803" s="578" t="s">
        <v>2165</v>
      </c>
      <c r="AA803" s="590" t="s">
        <v>2845</v>
      </c>
      <c r="AB803" s="582" t="str">
        <f t="shared" si="296"/>
        <v>18x9, 6x135, 0 OS, 3310 lbs</v>
      </c>
      <c r="AC803" s="592" t="s">
        <v>8448</v>
      </c>
      <c r="AD803" s="581" t="str">
        <f>IF(AC803="N/A","None",VLOOKUP(AC803,ACCESSORIES!F:N,9,FALSE))</f>
        <v>Snap In</v>
      </c>
      <c r="AE803" s="598">
        <f>_xlfn.IFNA(VLOOKUP(AC803,ACCESSORIES!F:J,5,FALSE),"N/A")</f>
        <v>33</v>
      </c>
      <c r="AF803" s="568" t="s">
        <v>85</v>
      </c>
      <c r="AG803" s="565" t="str">
        <f>_xlfn.IFNA(VLOOKUP(AF803,ACCESSORIES!C:G,5,FALSE),"N/A")</f>
        <v>N/A</v>
      </c>
      <c r="AH803" s="568" t="s">
        <v>85</v>
      </c>
      <c r="AI803" s="568" t="s">
        <v>8438</v>
      </c>
      <c r="AJ803" s="565">
        <f>_xlfn.IFNA(VLOOKUP(AI803,ACCESSORIES!F:J,5,FALSE),"N/A")</f>
        <v>2</v>
      </c>
      <c r="AK803" s="629" t="s">
        <v>236</v>
      </c>
      <c r="AL803" s="593" t="s">
        <v>85</v>
      </c>
      <c r="AM803" s="576" t="str">
        <f>_xlfn.IFNA(VLOOKUP(AL803,ACCESSORIES!F:J,5,FALSE),"N/A")</f>
        <v>N/A</v>
      </c>
      <c r="AN803" s="593" t="s">
        <v>85</v>
      </c>
      <c r="AO803" s="593">
        <v>16.2</v>
      </c>
      <c r="AP803" s="593">
        <v>60</v>
      </c>
      <c r="AQ803" s="593">
        <v>175</v>
      </c>
      <c r="AR803" s="574">
        <v>6.9</v>
      </c>
      <c r="AS803" s="574">
        <v>34.200000000000003</v>
      </c>
      <c r="AT803" s="572">
        <v>59</v>
      </c>
      <c r="AU803" s="574">
        <v>78.7</v>
      </c>
      <c r="AV803" s="572">
        <v>224.1</v>
      </c>
      <c r="AW803" s="586">
        <v>221.4</v>
      </c>
      <c r="AX803" s="595">
        <v>103.35</v>
      </c>
      <c r="AY803" s="584">
        <v>51</v>
      </c>
      <c r="AZ803" s="584">
        <v>62</v>
      </c>
      <c r="BA803" s="584">
        <v>21.7</v>
      </c>
      <c r="BB803" s="583">
        <f t="shared" si="259"/>
        <v>0.85</v>
      </c>
      <c r="BC803" s="567" t="s">
        <v>85</v>
      </c>
      <c r="BD803" s="633" t="str">
        <f>_xlfn.IFNA(VLOOKUP(BC803,ACCESSORIES!F:J,5,FALSE),"N/A")</f>
        <v>N/A</v>
      </c>
      <c r="BE803" s="567" t="s">
        <v>85</v>
      </c>
      <c r="BF803" s="633" t="str">
        <f>_xlfn.IFNA(VLOOKUP(BE803,ACCESSORIES!F:J,5,FALSE),"N/A")</f>
        <v>N/A</v>
      </c>
      <c r="BG803" s="588">
        <f t="shared" si="297"/>
        <v>44.631194920672939</v>
      </c>
      <c r="BH803" s="585">
        <v>21.141732283464599</v>
      </c>
      <c r="BI803" s="585">
        <v>21.141732283464599</v>
      </c>
      <c r="BJ803" s="585">
        <v>11.929133858267701</v>
      </c>
      <c r="BK803" s="623">
        <f t="shared" si="298"/>
        <v>8.7375807000000152E-2</v>
      </c>
      <c r="BL803" s="568">
        <v>36</v>
      </c>
      <c r="BM803" s="610" t="s">
        <v>3771</v>
      </c>
      <c r="BN803" s="581" t="s">
        <v>3891</v>
      </c>
      <c r="BO803" s="592"/>
      <c r="BP803" s="592"/>
      <c r="BQ803" s="592"/>
      <c r="BR803" s="592"/>
      <c r="BS803" s="592"/>
      <c r="BT803" s="592"/>
      <c r="BU803" s="592"/>
      <c r="BV803" s="592"/>
      <c r="BW803" s="592"/>
      <c r="BX803" s="592"/>
      <c r="BY803" s="619"/>
      <c r="BZ803" s="503"/>
      <c r="CA803" s="620"/>
      <c r="CB803" s="503"/>
      <c r="CC803" s="86" t="str">
        <f t="shared" si="299"/>
        <v>MR711 HD Bead Grip, 18x9, 0mm Offset, 6x135, 87mm Centerbore, Matte Black</v>
      </c>
      <c r="CD803" s="592" t="s">
        <v>3719</v>
      </c>
      <c r="CE803" s="592" t="s">
        <v>3720</v>
      </c>
      <c r="CF803" s="592" t="str">
        <f t="shared" si="300"/>
        <v>TRAIL (7XX)</v>
      </c>
    </row>
    <row r="804" spans="1:84" s="575" customFormat="1" ht="15" customHeight="1">
      <c r="A804" s="571">
        <f t="shared" si="293"/>
        <v>802</v>
      </c>
      <c r="B804" s="567" t="s">
        <v>84</v>
      </c>
      <c r="C804" s="426" t="s">
        <v>1247</v>
      </c>
      <c r="D804" s="593" t="s">
        <v>10949</v>
      </c>
      <c r="E804" s="600" t="str">
        <f>CONCATENATE(LEFT(D804,5),VLOOKUP(CONCATENATE(O804,"x",P804),'WHEEL PART NUMBER GUIDE'!$B$9:$C$51,2,FALSE),VLOOKUP(CONCATENATE(Q804, W804), 'WHEEL PART NUMBER GUIDE'!$Q$6:$R$98, 2, FALSE),VLOOKUP(Z804,'WHEEL PART NUMBER GUIDE'!$J$8:$K$54,2, FALSE),IF(V804="N/A",IF(ABS(T804)&lt;10,"0"&amp;ABS(T804),ABS(T804)),CONCATENATE(LEFT(V804,1),RIGHT(V804,1))), G804, H804)</f>
        <v>MR71189016300H</v>
      </c>
      <c r="F804" s="600" t="str">
        <f t="shared" si="294"/>
        <v>MR71189016300H</v>
      </c>
      <c r="G804" s="393" t="s">
        <v>2100</v>
      </c>
      <c r="H804" s="393"/>
      <c r="I804" s="590" t="s">
        <v>10989</v>
      </c>
      <c r="J804" s="609">
        <v>46182</v>
      </c>
      <c r="K804" s="78" t="s">
        <v>1231</v>
      </c>
      <c r="L804" s="515">
        <v>489</v>
      </c>
      <c r="M804" s="601">
        <f t="shared" si="279"/>
        <v>489</v>
      </c>
      <c r="N804" s="630"/>
      <c r="O804" s="593">
        <v>18</v>
      </c>
      <c r="P804" s="564">
        <v>9</v>
      </c>
      <c r="Q804" s="629" t="str">
        <f t="shared" si="295"/>
        <v>6x135</v>
      </c>
      <c r="R804" s="593">
        <v>6</v>
      </c>
      <c r="S804" s="593">
        <v>135</v>
      </c>
      <c r="T804" s="593">
        <v>0</v>
      </c>
      <c r="U804" s="595">
        <v>4.8</v>
      </c>
      <c r="V804" s="427" t="s">
        <v>85</v>
      </c>
      <c r="W804" s="587">
        <v>87</v>
      </c>
      <c r="X804" s="519">
        <v>40.631194920672939</v>
      </c>
      <c r="Y804" s="582">
        <v>3310</v>
      </c>
      <c r="Z804" s="578" t="s">
        <v>5147</v>
      </c>
      <c r="AA804" s="590" t="s">
        <v>173</v>
      </c>
      <c r="AB804" s="582" t="str">
        <f t="shared" si="296"/>
        <v>18x9, 6x135, 0 OS, 3310 lbs</v>
      </c>
      <c r="AC804" s="592" t="s">
        <v>8450</v>
      </c>
      <c r="AD804" s="581" t="str">
        <f>IF(AC804="N/A","None",VLOOKUP(AC804,ACCESSORIES!F:N,9,FALSE))</f>
        <v>Snap In</v>
      </c>
      <c r="AE804" s="598">
        <f>_xlfn.IFNA(VLOOKUP(AC804,ACCESSORIES!F:J,5,FALSE),"N/A")</f>
        <v>33</v>
      </c>
      <c r="AF804" s="568" t="s">
        <v>85</v>
      </c>
      <c r="AG804" s="565" t="str">
        <f>_xlfn.IFNA(VLOOKUP(AF804,ACCESSORIES!C:G,5,FALSE),"N/A")</f>
        <v>N/A</v>
      </c>
      <c r="AH804" s="568" t="s">
        <v>85</v>
      </c>
      <c r="AI804" s="568" t="s">
        <v>8439</v>
      </c>
      <c r="AJ804" s="565">
        <f>_xlfn.IFNA(VLOOKUP(AI804,ACCESSORIES!F:J,5,FALSE),"N/A")</f>
        <v>2</v>
      </c>
      <c r="AK804" s="629" t="s">
        <v>236</v>
      </c>
      <c r="AL804" s="593" t="s">
        <v>85</v>
      </c>
      <c r="AM804" s="576" t="str">
        <f>_xlfn.IFNA(VLOOKUP(AL804,ACCESSORIES!F:J,5,FALSE),"N/A")</f>
        <v>N/A</v>
      </c>
      <c r="AN804" s="593" t="s">
        <v>85</v>
      </c>
      <c r="AO804" s="593">
        <v>16.2</v>
      </c>
      <c r="AP804" s="593">
        <v>60</v>
      </c>
      <c r="AQ804" s="593">
        <v>175</v>
      </c>
      <c r="AR804" s="574">
        <v>6.9</v>
      </c>
      <c r="AS804" s="574">
        <v>34.200000000000003</v>
      </c>
      <c r="AT804" s="572">
        <v>59</v>
      </c>
      <c r="AU804" s="574">
        <v>78.7</v>
      </c>
      <c r="AV804" s="572">
        <v>224.1</v>
      </c>
      <c r="AW804" s="586">
        <v>221.4</v>
      </c>
      <c r="AX804" s="595">
        <v>103.35</v>
      </c>
      <c r="AY804" s="584">
        <v>51</v>
      </c>
      <c r="AZ804" s="584">
        <v>62</v>
      </c>
      <c r="BA804" s="584">
        <v>21.7</v>
      </c>
      <c r="BB804" s="583">
        <f t="shared" si="259"/>
        <v>0.85</v>
      </c>
      <c r="BC804" s="567" t="s">
        <v>85</v>
      </c>
      <c r="BD804" s="633" t="str">
        <f>_xlfn.IFNA(VLOOKUP(BC804,ACCESSORIES!F:J,5,FALSE),"N/A")</f>
        <v>N/A</v>
      </c>
      <c r="BE804" s="567" t="s">
        <v>85</v>
      </c>
      <c r="BF804" s="633" t="str">
        <f>_xlfn.IFNA(VLOOKUP(BE804,ACCESSORIES!F:J,5,FALSE),"N/A")</f>
        <v>N/A</v>
      </c>
      <c r="BG804" s="588">
        <f t="shared" si="297"/>
        <v>44.631194920672939</v>
      </c>
      <c r="BH804" s="585">
        <v>21.141732283464599</v>
      </c>
      <c r="BI804" s="585">
        <v>21.141732283464599</v>
      </c>
      <c r="BJ804" s="585">
        <v>11.929133858267701</v>
      </c>
      <c r="BK804" s="623">
        <f t="shared" si="298"/>
        <v>8.7375807000000152E-2</v>
      </c>
      <c r="BL804" s="568">
        <v>36</v>
      </c>
      <c r="BM804" s="610" t="s">
        <v>3771</v>
      </c>
      <c r="BN804" s="581" t="s">
        <v>3891</v>
      </c>
      <c r="BO804" s="592"/>
      <c r="BP804" s="592"/>
      <c r="BQ804" s="592"/>
      <c r="BR804" s="592"/>
      <c r="BS804" s="592"/>
      <c r="BT804" s="592"/>
      <c r="BU804" s="592"/>
      <c r="BV804" s="592"/>
      <c r="BW804" s="592"/>
      <c r="BX804" s="592"/>
      <c r="BY804" s="619"/>
      <c r="BZ804" s="503"/>
      <c r="CA804" s="620"/>
      <c r="CB804" s="503"/>
      <c r="CC804" s="86" t="str">
        <f t="shared" si="299"/>
        <v>MR711 HD Bead Grip, 18x9, 0mm Offset, 6x135, 87mm Centerbore, Machined - Clear Coat</v>
      </c>
      <c r="CD804" s="592" t="s">
        <v>3719</v>
      </c>
      <c r="CE804" s="592" t="s">
        <v>3720</v>
      </c>
      <c r="CF804" s="592" t="str">
        <f t="shared" si="300"/>
        <v>TRAIL (7XX)</v>
      </c>
    </row>
    <row r="805" spans="1:84" s="36" customFormat="1" ht="15" customHeight="1">
      <c r="A805" s="22">
        <f t="shared" si="286"/>
        <v>803</v>
      </c>
      <c r="B805" s="13" t="s">
        <v>84</v>
      </c>
      <c r="C805" s="426" t="s">
        <v>1247</v>
      </c>
      <c r="D805" s="75" t="s">
        <v>10949</v>
      </c>
      <c r="E805" s="84" t="str">
        <f>CONCATENATE(LEFT(D805,5),VLOOKUP(CONCATENATE(O805,"x",P805),'WHEEL PART NUMBER GUIDE'!$B$9:$C$51,2,FALSE),VLOOKUP(CONCATENATE(Q805, W805), 'WHEEL PART NUMBER GUIDE'!$Q$6:$R$98, 2, FALSE),VLOOKUP(Z805,'WHEEL PART NUMBER GUIDE'!$J$8:$K$54,2, FALSE),IF(V805="N/A",IF(ABS(T805)&lt;10,"0"&amp;ABS(T805),ABS(T805)),CONCATENATE(LEFT(V805,1),RIGHT(V805,1))), G805, H805)</f>
        <v>MR71189016512H</v>
      </c>
      <c r="F805" s="84" t="str">
        <f t="shared" si="254"/>
        <v>MR71189016512H</v>
      </c>
      <c r="G805" s="83" t="s">
        <v>2100</v>
      </c>
      <c r="H805" s="83"/>
      <c r="I805" s="72" t="s">
        <v>10956</v>
      </c>
      <c r="J805" s="102">
        <v>46181</v>
      </c>
      <c r="K805" s="78" t="s">
        <v>1231</v>
      </c>
      <c r="L805" s="515">
        <v>489</v>
      </c>
      <c r="M805" s="601">
        <f t="shared" si="279"/>
        <v>489</v>
      </c>
      <c r="N805" s="630"/>
      <c r="O805" s="75">
        <v>18</v>
      </c>
      <c r="P805" s="8">
        <v>9</v>
      </c>
      <c r="Q805" s="408" t="str">
        <f t="shared" si="284"/>
        <v>6x135</v>
      </c>
      <c r="R805" s="75">
        <v>6</v>
      </c>
      <c r="S805" s="75">
        <v>135</v>
      </c>
      <c r="T805" s="75">
        <v>12</v>
      </c>
      <c r="U805" s="77">
        <v>5.5</v>
      </c>
      <c r="V805" s="427" t="s">
        <v>85</v>
      </c>
      <c r="W805" s="68">
        <v>87</v>
      </c>
      <c r="X805" s="546">
        <v>39.198190216471239</v>
      </c>
      <c r="Y805" s="47">
        <v>3310</v>
      </c>
      <c r="Z805" s="43" t="s">
        <v>2165</v>
      </c>
      <c r="AA805" s="72" t="s">
        <v>2845</v>
      </c>
      <c r="AB805" s="47" t="str">
        <f t="shared" si="255"/>
        <v>18x9, 6x135, 12 OS, 3310 lbs</v>
      </c>
      <c r="AC805" s="74" t="s">
        <v>8448</v>
      </c>
      <c r="AD805" s="46" t="str">
        <f>IF(AC805="N/A","None",VLOOKUP(AC805,ACCESSORIES!F:N,9,FALSE))</f>
        <v>Snap In</v>
      </c>
      <c r="AE805" s="82">
        <f>_xlfn.IFNA(VLOOKUP(AC805,ACCESSORIES!F:J,5,FALSE),"N/A")</f>
        <v>33</v>
      </c>
      <c r="AF805" s="14" t="s">
        <v>85</v>
      </c>
      <c r="AG805" s="9" t="str">
        <f>_xlfn.IFNA(VLOOKUP(AF805,ACCESSORIES!C:G,5,FALSE),"N/A")</f>
        <v>N/A</v>
      </c>
      <c r="AH805" s="14" t="s">
        <v>85</v>
      </c>
      <c r="AI805" s="14" t="s">
        <v>8438</v>
      </c>
      <c r="AJ805" s="9">
        <f>_xlfn.IFNA(VLOOKUP(AI805,ACCESSORIES!F:J,5,FALSE),"N/A")</f>
        <v>2</v>
      </c>
      <c r="AK805" s="92" t="s">
        <v>236</v>
      </c>
      <c r="AL805" s="75" t="s">
        <v>85</v>
      </c>
      <c r="AM805" s="38" t="str">
        <f>_xlfn.IFNA(VLOOKUP(AL805,ACCESSORIES!F:J,5,FALSE),"N/A")</f>
        <v>N/A</v>
      </c>
      <c r="AN805" s="75" t="s">
        <v>85</v>
      </c>
      <c r="AO805" s="75">
        <v>16.2</v>
      </c>
      <c r="AP805" s="75">
        <v>60</v>
      </c>
      <c r="AQ805" s="75">
        <v>170</v>
      </c>
      <c r="AR805" s="75">
        <v>13.6</v>
      </c>
      <c r="AS805" s="34">
        <v>30.6</v>
      </c>
      <c r="AT805" s="34">
        <v>47.8</v>
      </c>
      <c r="AU805" s="25">
        <v>60.7</v>
      </c>
      <c r="AV805" s="25">
        <v>223.4</v>
      </c>
      <c r="AW805" s="67">
        <v>217.7</v>
      </c>
      <c r="AX805" s="77">
        <v>82.65</v>
      </c>
      <c r="AY805" s="49">
        <v>39</v>
      </c>
      <c r="AZ805" s="49">
        <v>50</v>
      </c>
      <c r="BA805" s="49">
        <v>21.7</v>
      </c>
      <c r="BB805" s="48">
        <f t="shared" si="259"/>
        <v>0.85</v>
      </c>
      <c r="BC805" s="13" t="s">
        <v>85</v>
      </c>
      <c r="BD805" s="412" t="str">
        <f>_xlfn.IFNA(VLOOKUP(BC805,ACCESSORIES!F:J,5,FALSE),"N/A")</f>
        <v>N/A</v>
      </c>
      <c r="BE805" s="13" t="s">
        <v>85</v>
      </c>
      <c r="BF805" s="412" t="str">
        <f>_xlfn.IFNA(VLOOKUP(BE805,ACCESSORIES!F:J,5,FALSE),"N/A")</f>
        <v>N/A</v>
      </c>
      <c r="BG805" s="70">
        <f t="shared" si="290"/>
        <v>43.198190216471239</v>
      </c>
      <c r="BH805" s="50">
        <v>21.141732283464599</v>
      </c>
      <c r="BI805" s="50">
        <v>21.141732283464599</v>
      </c>
      <c r="BJ805" s="50">
        <v>11.929133858267701</v>
      </c>
      <c r="BK805" s="357">
        <f t="shared" si="285"/>
        <v>8.7375807000000152E-2</v>
      </c>
      <c r="BL805" s="14">
        <v>36</v>
      </c>
      <c r="BM805" s="107" t="s">
        <v>3771</v>
      </c>
      <c r="BN805" s="46" t="s">
        <v>3891</v>
      </c>
      <c r="BO805" s="74"/>
      <c r="BP805" s="74"/>
      <c r="BQ805" s="74"/>
      <c r="BR805" s="74"/>
      <c r="BS805" s="74"/>
      <c r="BT805" s="74"/>
      <c r="BU805" s="74"/>
      <c r="BV805" s="74"/>
      <c r="BW805" s="74"/>
      <c r="BX805" s="74"/>
      <c r="BY805" s="334"/>
      <c r="BZ805" s="503"/>
      <c r="CA805" s="337"/>
      <c r="CB805" s="503"/>
      <c r="CC805" s="86" t="str">
        <f t="shared" si="287"/>
        <v>MR711 HD Bead Grip, 18x9, +12mm Offset, 6x135, 87mm Centerbore, Matte Black</v>
      </c>
      <c r="CD805" s="74" t="s">
        <v>3719</v>
      </c>
      <c r="CE805" s="74" t="s">
        <v>3720</v>
      </c>
      <c r="CF805" s="74" t="str">
        <f t="shared" si="288"/>
        <v>TRAIL (7XX)</v>
      </c>
    </row>
    <row r="806" spans="1:84" s="36" customFormat="1" ht="15" customHeight="1">
      <c r="A806" s="22">
        <f t="shared" si="286"/>
        <v>804</v>
      </c>
      <c r="B806" s="13" t="s">
        <v>84</v>
      </c>
      <c r="C806" s="426" t="s">
        <v>1247</v>
      </c>
      <c r="D806" s="75" t="s">
        <v>10949</v>
      </c>
      <c r="E806" s="84" t="str">
        <f>CONCATENATE(LEFT(D806,5),VLOOKUP(CONCATENATE(O806,"x",P806),'WHEEL PART NUMBER GUIDE'!$B$9:$C$51,2,FALSE),VLOOKUP(CONCATENATE(Q806, W806), 'WHEEL PART NUMBER GUIDE'!$Q$6:$R$98, 2, FALSE),VLOOKUP(Z806,'WHEEL PART NUMBER GUIDE'!$J$8:$K$54,2, FALSE),IF(V806="N/A",IF(ABS(T806)&lt;10,"0"&amp;ABS(T806),ABS(T806)),CONCATENATE(LEFT(V806,1),RIGHT(V806,1))), G806, H806)</f>
        <v>MR71189016312H</v>
      </c>
      <c r="F806" s="84" t="str">
        <f t="shared" si="254"/>
        <v>MR71189016312H</v>
      </c>
      <c r="G806" s="83" t="s">
        <v>2100</v>
      </c>
      <c r="H806" s="83"/>
      <c r="I806" s="72" t="s">
        <v>10957</v>
      </c>
      <c r="J806" s="102">
        <v>46181</v>
      </c>
      <c r="K806" s="78" t="s">
        <v>1231</v>
      </c>
      <c r="L806" s="515">
        <v>489</v>
      </c>
      <c r="M806" s="601">
        <f t="shared" si="279"/>
        <v>489</v>
      </c>
      <c r="N806" s="630"/>
      <c r="O806" s="75">
        <v>18</v>
      </c>
      <c r="P806" s="8">
        <v>9</v>
      </c>
      <c r="Q806" s="408" t="str">
        <f t="shared" si="284"/>
        <v>6x135</v>
      </c>
      <c r="R806" s="75">
        <v>6</v>
      </c>
      <c r="S806" s="75">
        <v>135</v>
      </c>
      <c r="T806" s="75">
        <v>12</v>
      </c>
      <c r="U806" s="77">
        <v>5.5</v>
      </c>
      <c r="V806" s="427" t="s">
        <v>85</v>
      </c>
      <c r="W806" s="68">
        <v>87</v>
      </c>
      <c r="X806" s="546">
        <v>39.198190216471239</v>
      </c>
      <c r="Y806" s="47">
        <v>3310</v>
      </c>
      <c r="Z806" s="43" t="s">
        <v>5147</v>
      </c>
      <c r="AA806" s="72" t="s">
        <v>173</v>
      </c>
      <c r="AB806" s="47" t="str">
        <f t="shared" si="255"/>
        <v>18x9, 6x135, 12 OS, 3310 lbs</v>
      </c>
      <c r="AC806" s="74" t="s">
        <v>8450</v>
      </c>
      <c r="AD806" s="46" t="str">
        <f>IF(AC806="N/A","None",VLOOKUP(AC806,ACCESSORIES!F:N,9,FALSE))</f>
        <v>Snap In</v>
      </c>
      <c r="AE806" s="82">
        <f>_xlfn.IFNA(VLOOKUP(AC806,ACCESSORIES!F:J,5,FALSE),"N/A")</f>
        <v>33</v>
      </c>
      <c r="AF806" s="14" t="s">
        <v>85</v>
      </c>
      <c r="AG806" s="9" t="str">
        <f>_xlfn.IFNA(VLOOKUP(AF806,ACCESSORIES!C:G,5,FALSE),"N/A")</f>
        <v>N/A</v>
      </c>
      <c r="AH806" s="14" t="s">
        <v>85</v>
      </c>
      <c r="AI806" s="14" t="s">
        <v>8439</v>
      </c>
      <c r="AJ806" s="9">
        <f>_xlfn.IFNA(VLOOKUP(AI806,ACCESSORIES!F:J,5,FALSE),"N/A")</f>
        <v>2</v>
      </c>
      <c r="AK806" s="92" t="s">
        <v>236</v>
      </c>
      <c r="AL806" s="75" t="s">
        <v>85</v>
      </c>
      <c r="AM806" s="38" t="str">
        <f>_xlfn.IFNA(VLOOKUP(AL806,ACCESSORIES!F:J,5,FALSE),"N/A")</f>
        <v>N/A</v>
      </c>
      <c r="AN806" s="75" t="s">
        <v>85</v>
      </c>
      <c r="AO806" s="75">
        <v>16.2</v>
      </c>
      <c r="AP806" s="75">
        <v>60</v>
      </c>
      <c r="AQ806" s="75">
        <v>170</v>
      </c>
      <c r="AR806" s="75">
        <v>13.6</v>
      </c>
      <c r="AS806" s="34">
        <v>30.6</v>
      </c>
      <c r="AT806" s="34">
        <v>47.8</v>
      </c>
      <c r="AU806" s="25">
        <v>60.7</v>
      </c>
      <c r="AV806" s="25">
        <v>223.4</v>
      </c>
      <c r="AW806" s="67">
        <v>217.7</v>
      </c>
      <c r="AX806" s="77">
        <v>82.65</v>
      </c>
      <c r="AY806" s="49">
        <v>39</v>
      </c>
      <c r="AZ806" s="49">
        <v>50</v>
      </c>
      <c r="BA806" s="49">
        <v>21.7</v>
      </c>
      <c r="BB806" s="48">
        <f t="shared" si="259"/>
        <v>0.85</v>
      </c>
      <c r="BC806" s="13" t="s">
        <v>85</v>
      </c>
      <c r="BD806" s="412" t="str">
        <f>_xlfn.IFNA(VLOOKUP(BC806,ACCESSORIES!F:J,5,FALSE),"N/A")</f>
        <v>N/A</v>
      </c>
      <c r="BE806" s="13" t="s">
        <v>85</v>
      </c>
      <c r="BF806" s="412" t="str">
        <f>_xlfn.IFNA(VLOOKUP(BE806,ACCESSORIES!F:J,5,FALSE),"N/A")</f>
        <v>N/A</v>
      </c>
      <c r="BG806" s="70">
        <f t="shared" si="290"/>
        <v>43.198190216471239</v>
      </c>
      <c r="BH806" s="50">
        <v>21.141732283464599</v>
      </c>
      <c r="BI806" s="50">
        <v>21.141732283464599</v>
      </c>
      <c r="BJ806" s="50">
        <v>11.929133858267701</v>
      </c>
      <c r="BK806" s="357">
        <f t="shared" si="285"/>
        <v>8.7375807000000152E-2</v>
      </c>
      <c r="BL806" s="14">
        <v>36</v>
      </c>
      <c r="BM806" s="107" t="s">
        <v>3771</v>
      </c>
      <c r="BN806" s="46" t="s">
        <v>3891</v>
      </c>
      <c r="BO806" s="74"/>
      <c r="BP806" s="74"/>
      <c r="BQ806" s="74"/>
      <c r="BR806" s="74"/>
      <c r="BS806" s="74"/>
      <c r="BT806" s="74"/>
      <c r="BU806" s="74"/>
      <c r="BV806" s="74"/>
      <c r="BW806" s="74"/>
      <c r="BX806" s="74"/>
      <c r="BY806" s="334"/>
      <c r="BZ806" s="503"/>
      <c r="CA806" s="337"/>
      <c r="CB806" s="503"/>
      <c r="CC806" s="86" t="str">
        <f t="shared" si="287"/>
        <v>MR711 HD Bead Grip, 18x9, +12mm Offset, 6x135, 87mm Centerbore, Machined - Clear Coat</v>
      </c>
      <c r="CD806" s="74" t="s">
        <v>3719</v>
      </c>
      <c r="CE806" s="74" t="s">
        <v>3720</v>
      </c>
      <c r="CF806" s="74" t="str">
        <f t="shared" si="288"/>
        <v>TRAIL (7XX)</v>
      </c>
    </row>
    <row r="807" spans="1:84" s="36" customFormat="1" ht="15" customHeight="1">
      <c r="A807" s="22">
        <f t="shared" si="286"/>
        <v>805</v>
      </c>
      <c r="B807" s="13" t="s">
        <v>84</v>
      </c>
      <c r="C807" s="426" t="s">
        <v>1247</v>
      </c>
      <c r="D807" s="75" t="s">
        <v>10949</v>
      </c>
      <c r="E807" s="84" t="str">
        <f>CONCATENATE(LEFT(D807,5),VLOOKUP(CONCATENATE(O807,"x",P807),'WHEEL PART NUMBER GUIDE'!$B$9:$C$51,2,FALSE),VLOOKUP(CONCATENATE(Q807, W807), 'WHEEL PART NUMBER GUIDE'!$Q$6:$R$98, 2, FALSE),VLOOKUP(Z807,'WHEEL PART NUMBER GUIDE'!$J$8:$K$54,2, FALSE),IF(V807="N/A",IF(ABS(T807)&lt;10,"0"&amp;ABS(T807),ABS(T807)),CONCATENATE(LEFT(V807,1),RIGHT(V807,1))), G807, H807)</f>
        <v>MR71189060512H</v>
      </c>
      <c r="F807" s="84" t="str">
        <f t="shared" si="254"/>
        <v>MR71189060512H</v>
      </c>
      <c r="G807" s="83" t="s">
        <v>2100</v>
      </c>
      <c r="H807" s="83"/>
      <c r="I807" s="72" t="s">
        <v>10958</v>
      </c>
      <c r="J807" s="102">
        <v>46181</v>
      </c>
      <c r="K807" s="78" t="s">
        <v>1231</v>
      </c>
      <c r="L807" s="515">
        <v>489</v>
      </c>
      <c r="M807" s="601">
        <f t="shared" si="279"/>
        <v>489</v>
      </c>
      <c r="N807" s="630"/>
      <c r="O807" s="75">
        <v>18</v>
      </c>
      <c r="P807" s="8">
        <v>9</v>
      </c>
      <c r="Q807" s="408" t="str">
        <f t="shared" si="284"/>
        <v>6x5.5</v>
      </c>
      <c r="R807" s="75">
        <v>6</v>
      </c>
      <c r="S807" s="75">
        <v>5.5</v>
      </c>
      <c r="T807" s="75">
        <v>12</v>
      </c>
      <c r="U807" s="77">
        <v>5.5</v>
      </c>
      <c r="V807" s="427" t="s">
        <v>85</v>
      </c>
      <c r="W807" s="68">
        <v>106.25</v>
      </c>
      <c r="X807" s="546">
        <v>38.624988334790551</v>
      </c>
      <c r="Y807" s="47">
        <v>3310</v>
      </c>
      <c r="Z807" s="43" t="s">
        <v>2165</v>
      </c>
      <c r="AA807" s="72" t="s">
        <v>2845</v>
      </c>
      <c r="AB807" s="47" t="str">
        <f t="shared" si="255"/>
        <v>18x9, 6x5.5, 12 OS, 3310 lbs</v>
      </c>
      <c r="AC807" s="74" t="s">
        <v>8449</v>
      </c>
      <c r="AD807" s="46" t="str">
        <f>IF(AC807="N/A","None",VLOOKUP(AC807,ACCESSORIES!F:N,9,FALSE))</f>
        <v>Snap In</v>
      </c>
      <c r="AE807" s="82">
        <f>_xlfn.IFNA(VLOOKUP(AC807,ACCESSORIES!F:J,5,FALSE),"N/A")</f>
        <v>33</v>
      </c>
      <c r="AF807" s="14" t="s">
        <v>85</v>
      </c>
      <c r="AG807" s="9" t="str">
        <f>_xlfn.IFNA(VLOOKUP(AF807,ACCESSORIES!C:G,5,FALSE),"N/A")</f>
        <v>N/A</v>
      </c>
      <c r="AH807" s="14" t="s">
        <v>85</v>
      </c>
      <c r="AI807" s="14" t="s">
        <v>8438</v>
      </c>
      <c r="AJ807" s="9">
        <f>_xlfn.IFNA(VLOOKUP(AI807,ACCESSORIES!F:J,5,FALSE),"N/A")</f>
        <v>2</v>
      </c>
      <c r="AK807" s="92" t="s">
        <v>236</v>
      </c>
      <c r="AL807" s="75" t="s">
        <v>1649</v>
      </c>
      <c r="AM807" s="38">
        <f>_xlfn.IFNA(VLOOKUP(AL807,ACCESSORIES!F:J,5,FALSE),"N/A")</f>
        <v>2.75</v>
      </c>
      <c r="AN807" s="3">
        <v>78.3</v>
      </c>
      <c r="AO807" s="75">
        <v>16.2</v>
      </c>
      <c r="AP807" s="75">
        <v>60</v>
      </c>
      <c r="AQ807" s="75">
        <v>175</v>
      </c>
      <c r="AR807" s="34">
        <v>6.9</v>
      </c>
      <c r="AS807" s="34">
        <v>28.5</v>
      </c>
      <c r="AT807" s="25">
        <v>47.5</v>
      </c>
      <c r="AU807" s="34">
        <v>60.7</v>
      </c>
      <c r="AV807" s="25">
        <v>223.4</v>
      </c>
      <c r="AW807" s="67">
        <v>217.7</v>
      </c>
      <c r="AX807" s="77">
        <v>103.35</v>
      </c>
      <c r="AY807" s="49">
        <v>39</v>
      </c>
      <c r="AZ807" s="49">
        <v>50</v>
      </c>
      <c r="BA807" s="49">
        <v>21.7</v>
      </c>
      <c r="BB807" s="48">
        <f t="shared" si="259"/>
        <v>0.85</v>
      </c>
      <c r="BC807" s="13" t="s">
        <v>85</v>
      </c>
      <c r="BD807" s="412" t="str">
        <f>_xlfn.IFNA(VLOOKUP(BC807,ACCESSORIES!F:J,5,FALSE),"N/A")</f>
        <v>N/A</v>
      </c>
      <c r="BE807" s="13" t="s">
        <v>85</v>
      </c>
      <c r="BF807" s="412" t="str">
        <f>_xlfn.IFNA(VLOOKUP(BE807,ACCESSORIES!F:J,5,FALSE),"N/A")</f>
        <v>N/A</v>
      </c>
      <c r="BG807" s="70">
        <f t="shared" si="290"/>
        <v>42.624988334790551</v>
      </c>
      <c r="BH807" s="50">
        <v>21.141732283464599</v>
      </c>
      <c r="BI807" s="50">
        <v>21.141732283464599</v>
      </c>
      <c r="BJ807" s="50">
        <v>11.929133858267701</v>
      </c>
      <c r="BK807" s="357">
        <f t="shared" si="285"/>
        <v>8.7375807000000152E-2</v>
      </c>
      <c r="BL807" s="14">
        <v>36</v>
      </c>
      <c r="BM807" s="107" t="s">
        <v>3771</v>
      </c>
      <c r="BN807" s="46" t="s">
        <v>3891</v>
      </c>
      <c r="BO807" s="74"/>
      <c r="BP807" s="74"/>
      <c r="BQ807" s="74"/>
      <c r="BR807" s="74"/>
      <c r="BS807" s="74"/>
      <c r="BT807" s="74"/>
      <c r="BU807" s="74"/>
      <c r="BV807" s="74"/>
      <c r="BW807" s="74"/>
      <c r="BX807" s="74"/>
      <c r="BY807" s="334"/>
      <c r="BZ807" s="503"/>
      <c r="CA807" s="337"/>
      <c r="CB807" s="503"/>
      <c r="CC807" s="86" t="str">
        <f t="shared" si="287"/>
        <v>MR711 HD Bead Grip, 18x9, +12mm Offset, 6x5.5, 106.25mm Centerbore, Matte Black</v>
      </c>
      <c r="CD807" s="74" t="s">
        <v>3719</v>
      </c>
      <c r="CE807" s="74" t="s">
        <v>3720</v>
      </c>
      <c r="CF807" s="74" t="str">
        <f t="shared" si="288"/>
        <v>TRAIL (7XX)</v>
      </c>
    </row>
    <row r="808" spans="1:84" s="36" customFormat="1" ht="15" customHeight="1">
      <c r="A808" s="22">
        <f t="shared" si="286"/>
        <v>806</v>
      </c>
      <c r="B808" s="13" t="s">
        <v>84</v>
      </c>
      <c r="C808" s="426" t="s">
        <v>1247</v>
      </c>
      <c r="D808" s="75" t="s">
        <v>10949</v>
      </c>
      <c r="E808" s="84" t="str">
        <f>CONCATENATE(LEFT(D808,5),VLOOKUP(CONCATENATE(O808,"x",P808),'WHEEL PART NUMBER GUIDE'!$B$9:$C$51,2,FALSE),VLOOKUP(CONCATENATE(Q808, W808), 'WHEEL PART NUMBER GUIDE'!$Q$6:$R$98, 2, FALSE),VLOOKUP(Z808,'WHEEL PART NUMBER GUIDE'!$J$8:$K$54,2, FALSE),IF(V808="N/A",IF(ABS(T808)&lt;10,"0"&amp;ABS(T808),ABS(T808)),CONCATENATE(LEFT(V808,1),RIGHT(V808,1))), G808, H808)</f>
        <v>MR71189060312H</v>
      </c>
      <c r="F808" s="84" t="str">
        <f t="shared" si="254"/>
        <v>MR71189060312H</v>
      </c>
      <c r="G808" s="83" t="s">
        <v>2100</v>
      </c>
      <c r="H808" s="83"/>
      <c r="I808" s="72" t="s">
        <v>10959</v>
      </c>
      <c r="J808" s="102">
        <v>46181</v>
      </c>
      <c r="K808" s="78" t="s">
        <v>1231</v>
      </c>
      <c r="L808" s="515">
        <v>489</v>
      </c>
      <c r="M808" s="601">
        <f t="shared" si="279"/>
        <v>489</v>
      </c>
      <c r="N808" s="630"/>
      <c r="O808" s="75">
        <v>18</v>
      </c>
      <c r="P808" s="8">
        <v>9</v>
      </c>
      <c r="Q808" s="408" t="str">
        <f t="shared" si="284"/>
        <v>6x5.5</v>
      </c>
      <c r="R808" s="75">
        <v>6</v>
      </c>
      <c r="S808" s="75">
        <v>5.5</v>
      </c>
      <c r="T808" s="75">
        <v>12</v>
      </c>
      <c r="U808" s="77">
        <v>5.5</v>
      </c>
      <c r="V808" s="427" t="s">
        <v>85</v>
      </c>
      <c r="W808" s="68">
        <v>106.25</v>
      </c>
      <c r="X808" s="546">
        <v>38.624988334790551</v>
      </c>
      <c r="Y808" s="47">
        <v>3310</v>
      </c>
      <c r="Z808" s="43" t="s">
        <v>5147</v>
      </c>
      <c r="AA808" s="72" t="s">
        <v>173</v>
      </c>
      <c r="AB808" s="47" t="str">
        <f t="shared" si="255"/>
        <v>18x9, 6x5.5, 12 OS, 3310 lbs</v>
      </c>
      <c r="AC808" s="74" t="s">
        <v>8451</v>
      </c>
      <c r="AD808" s="46" t="str">
        <f>IF(AC808="N/A","None",VLOOKUP(AC808,ACCESSORIES!F:N,9,FALSE))</f>
        <v>Snap In</v>
      </c>
      <c r="AE808" s="82">
        <f>_xlfn.IFNA(VLOOKUP(AC808,ACCESSORIES!F:J,5,FALSE),"N/A")</f>
        <v>33</v>
      </c>
      <c r="AF808" s="14" t="s">
        <v>85</v>
      </c>
      <c r="AG808" s="9" t="str">
        <f>_xlfn.IFNA(VLOOKUP(AF808,ACCESSORIES!C:G,5,FALSE),"N/A")</f>
        <v>N/A</v>
      </c>
      <c r="AH808" s="14" t="s">
        <v>85</v>
      </c>
      <c r="AI808" s="14" t="s">
        <v>8439</v>
      </c>
      <c r="AJ808" s="9">
        <f>_xlfn.IFNA(VLOOKUP(AI808,ACCESSORIES!F:J,5,FALSE),"N/A")</f>
        <v>2</v>
      </c>
      <c r="AK808" s="92" t="s">
        <v>236</v>
      </c>
      <c r="AL808" s="75" t="s">
        <v>1649</v>
      </c>
      <c r="AM808" s="38">
        <f>_xlfn.IFNA(VLOOKUP(AL808,ACCESSORIES!F:J,5,FALSE),"N/A")</f>
        <v>2.75</v>
      </c>
      <c r="AN808" s="3">
        <v>78.3</v>
      </c>
      <c r="AO808" s="75">
        <v>16.2</v>
      </c>
      <c r="AP808" s="75">
        <v>60</v>
      </c>
      <c r="AQ808" s="75">
        <v>175</v>
      </c>
      <c r="AR808" s="34">
        <v>6.9</v>
      </c>
      <c r="AS808" s="34">
        <v>28.5</v>
      </c>
      <c r="AT808" s="25">
        <v>47.5</v>
      </c>
      <c r="AU808" s="34">
        <v>60.7</v>
      </c>
      <c r="AV808" s="25">
        <v>223.4</v>
      </c>
      <c r="AW808" s="67">
        <v>217.7</v>
      </c>
      <c r="AX808" s="77">
        <v>103.35</v>
      </c>
      <c r="AY808" s="49">
        <v>39</v>
      </c>
      <c r="AZ808" s="49">
        <v>50</v>
      </c>
      <c r="BA808" s="49">
        <v>21.7</v>
      </c>
      <c r="BB808" s="48">
        <f t="shared" si="259"/>
        <v>0.85</v>
      </c>
      <c r="BC808" s="13" t="s">
        <v>85</v>
      </c>
      <c r="BD808" s="412" t="str">
        <f>_xlfn.IFNA(VLOOKUP(BC808,ACCESSORIES!F:J,5,FALSE),"N/A")</f>
        <v>N/A</v>
      </c>
      <c r="BE808" s="13" t="s">
        <v>85</v>
      </c>
      <c r="BF808" s="412" t="str">
        <f>_xlfn.IFNA(VLOOKUP(BE808,ACCESSORIES!F:J,5,FALSE),"N/A")</f>
        <v>N/A</v>
      </c>
      <c r="BG808" s="70">
        <f t="shared" si="290"/>
        <v>42.624988334790551</v>
      </c>
      <c r="BH808" s="50">
        <v>21.141732283464599</v>
      </c>
      <c r="BI808" s="50">
        <v>21.141732283464599</v>
      </c>
      <c r="BJ808" s="50">
        <v>11.929133858267701</v>
      </c>
      <c r="BK808" s="357">
        <f t="shared" si="285"/>
        <v>8.7375807000000152E-2</v>
      </c>
      <c r="BL808" s="14">
        <v>36</v>
      </c>
      <c r="BM808" s="107" t="s">
        <v>3771</v>
      </c>
      <c r="BN808" s="46" t="s">
        <v>3891</v>
      </c>
      <c r="BO808" s="74"/>
      <c r="BP808" s="74"/>
      <c r="BQ808" s="74"/>
      <c r="BR808" s="74"/>
      <c r="BS808" s="74"/>
      <c r="BT808" s="74"/>
      <c r="BU808" s="74"/>
      <c r="BV808" s="74"/>
      <c r="BW808" s="74"/>
      <c r="BX808" s="74"/>
      <c r="BY808" s="334"/>
      <c r="BZ808" s="503"/>
      <c r="CA808" s="337"/>
      <c r="CB808" s="503"/>
      <c r="CC808" s="86" t="str">
        <f t="shared" si="287"/>
        <v>MR711 HD Bead Grip, 18x9, +12mm Offset, 6x5.5, 106.25mm Centerbore, Machined - Clear Coat</v>
      </c>
      <c r="CD808" s="74" t="s">
        <v>3719</v>
      </c>
      <c r="CE808" s="74" t="s">
        <v>3720</v>
      </c>
      <c r="CF808" s="74" t="str">
        <f t="shared" si="288"/>
        <v>TRAIL (7XX)</v>
      </c>
    </row>
    <row r="809" spans="1:84" s="36" customFormat="1" ht="15" customHeight="1">
      <c r="A809" s="22">
        <f t="shared" si="286"/>
        <v>807</v>
      </c>
      <c r="B809" s="13" t="s">
        <v>84</v>
      </c>
      <c r="C809" s="426" t="s">
        <v>1247</v>
      </c>
      <c r="D809" s="75" t="s">
        <v>10949</v>
      </c>
      <c r="E809" s="84" t="str">
        <f>CONCATENATE(LEFT(D809,5),VLOOKUP(CONCATENATE(O809,"x",P809),'WHEEL PART NUMBER GUIDE'!$B$9:$C$51,2,FALSE),VLOOKUP(CONCATENATE(Q809, W809), 'WHEEL PART NUMBER GUIDE'!$Q$6:$R$98, 2, FALSE),VLOOKUP(Z809,'WHEEL PART NUMBER GUIDE'!$J$8:$K$54,2, FALSE),IF(V809="N/A",IF(ABS(T809)&lt;10,"0"&amp;ABS(T809),ABS(T809)),CONCATENATE(LEFT(V809,1),RIGHT(V809,1))), G809, H809)</f>
        <v>MR71189080512H</v>
      </c>
      <c r="F809" s="84" t="str">
        <f t="shared" si="254"/>
        <v>MR71189080512H</v>
      </c>
      <c r="G809" s="83" t="s">
        <v>2100</v>
      </c>
      <c r="H809" s="83"/>
      <c r="I809" s="72" t="s">
        <v>10960</v>
      </c>
      <c r="J809" s="102">
        <v>46181</v>
      </c>
      <c r="K809" s="78" t="s">
        <v>1231</v>
      </c>
      <c r="L809" s="515">
        <v>499</v>
      </c>
      <c r="M809" s="601">
        <f t="shared" si="279"/>
        <v>499</v>
      </c>
      <c r="N809" s="630"/>
      <c r="O809" s="75">
        <v>18</v>
      </c>
      <c r="P809" s="8">
        <v>9</v>
      </c>
      <c r="Q809" s="408" t="str">
        <f t="shared" si="284"/>
        <v>8x6.5</v>
      </c>
      <c r="R809" s="75">
        <v>8</v>
      </c>
      <c r="S809" s="75">
        <v>6.5</v>
      </c>
      <c r="T809" s="75">
        <v>12</v>
      </c>
      <c r="U809" s="77">
        <v>5.5</v>
      </c>
      <c r="V809" s="427" t="s">
        <v>85</v>
      </c>
      <c r="W809" s="68">
        <v>121.3</v>
      </c>
      <c r="X809" s="546">
        <v>41.446905290756987</v>
      </c>
      <c r="Y809" s="47">
        <v>4500</v>
      </c>
      <c r="Z809" s="43" t="s">
        <v>2165</v>
      </c>
      <c r="AA809" s="72" t="s">
        <v>2845</v>
      </c>
      <c r="AB809" s="47" t="str">
        <f t="shared" si="255"/>
        <v>18x9, 8x6.5, 12 OS, 4500 lbs</v>
      </c>
      <c r="AC809" s="74" t="s">
        <v>8645</v>
      </c>
      <c r="AD809" s="46" t="str">
        <f>IF(AC809="N/A","None",VLOOKUP(AC809,ACCESSORIES!F:N,9,FALSE))</f>
        <v>Snap In</v>
      </c>
      <c r="AE809" s="82">
        <f>_xlfn.IFNA(VLOOKUP(AC809,ACCESSORIES!F:J,5,FALSE),"N/A")</f>
        <v>33</v>
      </c>
      <c r="AF809" s="14" t="s">
        <v>85</v>
      </c>
      <c r="AG809" s="9" t="str">
        <f>_xlfn.IFNA(VLOOKUP(AF809,ACCESSORIES!C:G,5,FALSE),"N/A")</f>
        <v>N/A</v>
      </c>
      <c r="AH809" s="14" t="s">
        <v>85</v>
      </c>
      <c r="AI809" s="14" t="s">
        <v>8438</v>
      </c>
      <c r="AJ809" s="9">
        <f>_xlfn.IFNA(VLOOKUP(AI809,ACCESSORIES!F:J,5,FALSE),"N/A")</f>
        <v>2</v>
      </c>
      <c r="AK809" s="92" t="s">
        <v>236</v>
      </c>
      <c r="AL809" s="75" t="s">
        <v>85</v>
      </c>
      <c r="AM809" s="38" t="str">
        <f>_xlfn.IFNA(VLOOKUP(AL809,ACCESSORIES!F:J,5,FALSE),"N/A")</f>
        <v>N/A</v>
      </c>
      <c r="AN809" s="75" t="s">
        <v>85</v>
      </c>
      <c r="AO809" s="75">
        <v>16.2</v>
      </c>
      <c r="AP809" s="75">
        <v>60</v>
      </c>
      <c r="AQ809" s="75">
        <v>200</v>
      </c>
      <c r="AR809" s="34">
        <v>0</v>
      </c>
      <c r="AS809" s="34">
        <v>0</v>
      </c>
      <c r="AT809" s="25">
        <v>40.6</v>
      </c>
      <c r="AU809" s="34">
        <v>57.6</v>
      </c>
      <c r="AV809" s="25">
        <v>221.3</v>
      </c>
      <c r="AW809" s="67">
        <v>214.7</v>
      </c>
      <c r="AX809" s="77">
        <v>121.3</v>
      </c>
      <c r="AY809" s="49">
        <v>87</v>
      </c>
      <c r="AZ809" s="49">
        <v>87</v>
      </c>
      <c r="BA809" s="49">
        <v>21.7</v>
      </c>
      <c r="BB809" s="48">
        <f t="shared" si="259"/>
        <v>0.85</v>
      </c>
      <c r="BC809" s="13" t="s">
        <v>85</v>
      </c>
      <c r="BD809" s="412" t="str">
        <f>_xlfn.IFNA(VLOOKUP(BC809,ACCESSORIES!F:J,5,FALSE),"N/A")</f>
        <v>N/A</v>
      </c>
      <c r="BE809" s="13" t="s">
        <v>85</v>
      </c>
      <c r="BF809" s="412" t="str">
        <f>_xlfn.IFNA(VLOOKUP(BE809,ACCESSORIES!F:J,5,FALSE),"N/A")</f>
        <v>N/A</v>
      </c>
      <c r="BG809" s="70">
        <f t="shared" si="290"/>
        <v>45.446905290756987</v>
      </c>
      <c r="BH809" s="50">
        <v>21.141732283464599</v>
      </c>
      <c r="BI809" s="50">
        <v>21.141732283464599</v>
      </c>
      <c r="BJ809" s="50">
        <v>11.929133858267701</v>
      </c>
      <c r="BK809" s="357">
        <f t="shared" si="285"/>
        <v>8.7375807000000152E-2</v>
      </c>
      <c r="BL809" s="14">
        <v>36</v>
      </c>
      <c r="BM809" s="107" t="s">
        <v>3771</v>
      </c>
      <c r="BN809" s="46" t="s">
        <v>3891</v>
      </c>
      <c r="BO809" s="74"/>
      <c r="BP809" s="74"/>
      <c r="BQ809" s="74"/>
      <c r="BR809" s="74"/>
      <c r="BS809" s="74"/>
      <c r="BT809" s="74"/>
      <c r="BU809" s="74"/>
      <c r="BV809" s="74"/>
      <c r="BW809" s="74"/>
      <c r="BX809" s="74"/>
      <c r="BY809" s="334"/>
      <c r="BZ809" s="503"/>
      <c r="CA809" s="337"/>
      <c r="CB809" s="503"/>
      <c r="CC809" s="86" t="str">
        <f t="shared" si="287"/>
        <v>MR711 HD Bead Grip, 18x9, +12mm Offset, 8x6.5, 121.3mm Centerbore, Matte Black</v>
      </c>
      <c r="CD809" s="74" t="s">
        <v>3719</v>
      </c>
      <c r="CE809" s="74" t="s">
        <v>3720</v>
      </c>
      <c r="CF809" s="74" t="str">
        <f t="shared" si="288"/>
        <v>TRAIL (7XX)</v>
      </c>
    </row>
    <row r="810" spans="1:84" s="36" customFormat="1" ht="15" customHeight="1">
      <c r="A810" s="22">
        <f t="shared" si="286"/>
        <v>808</v>
      </c>
      <c r="B810" s="13" t="s">
        <v>84</v>
      </c>
      <c r="C810" s="426" t="s">
        <v>1247</v>
      </c>
      <c r="D810" s="75" t="s">
        <v>10949</v>
      </c>
      <c r="E810" s="84" t="str">
        <f>CONCATENATE(LEFT(D810,5),VLOOKUP(CONCATENATE(O810,"x",P810),'WHEEL PART NUMBER GUIDE'!$B$9:$C$51,2,FALSE),VLOOKUP(CONCATENATE(Q810, W810), 'WHEEL PART NUMBER GUIDE'!$Q$6:$R$98, 2, FALSE),VLOOKUP(Z810,'WHEEL PART NUMBER GUIDE'!$J$8:$K$54,2, FALSE),IF(V810="N/A",IF(ABS(T810)&lt;10,"0"&amp;ABS(T810),ABS(T810)),CONCATENATE(LEFT(V810,1),RIGHT(V810,1))), G810, H810)</f>
        <v>MR71189080312H</v>
      </c>
      <c r="F810" s="84" t="str">
        <f t="shared" si="254"/>
        <v>MR71189080312H</v>
      </c>
      <c r="G810" s="83" t="s">
        <v>2100</v>
      </c>
      <c r="H810" s="83"/>
      <c r="I810" s="72" t="s">
        <v>10961</v>
      </c>
      <c r="J810" s="102">
        <v>46181</v>
      </c>
      <c r="K810" s="78" t="s">
        <v>1231</v>
      </c>
      <c r="L810" s="515">
        <v>499</v>
      </c>
      <c r="M810" s="601">
        <f t="shared" si="279"/>
        <v>499</v>
      </c>
      <c r="N810" s="630"/>
      <c r="O810" s="75">
        <v>18</v>
      </c>
      <c r="P810" s="8">
        <v>9</v>
      </c>
      <c r="Q810" s="408" t="str">
        <f t="shared" si="284"/>
        <v>8x6.5</v>
      </c>
      <c r="R810" s="75">
        <v>8</v>
      </c>
      <c r="S810" s="75">
        <v>6.5</v>
      </c>
      <c r="T810" s="75">
        <v>12</v>
      </c>
      <c r="U810" s="77">
        <v>5.5</v>
      </c>
      <c r="V810" s="427" t="s">
        <v>85</v>
      </c>
      <c r="W810" s="68">
        <v>121.3</v>
      </c>
      <c r="X810" s="546">
        <v>41.446905290756987</v>
      </c>
      <c r="Y810" s="47">
        <v>4500</v>
      </c>
      <c r="Z810" s="43" t="s">
        <v>5147</v>
      </c>
      <c r="AA810" s="72" t="s">
        <v>173</v>
      </c>
      <c r="AB810" s="47" t="str">
        <f t="shared" si="255"/>
        <v>18x9, 8x6.5, 12 OS, 4500 lbs</v>
      </c>
      <c r="AC810" s="74" t="s">
        <v>8646</v>
      </c>
      <c r="AD810" s="46" t="str">
        <f>IF(AC810="N/A","None",VLOOKUP(AC810,ACCESSORIES!F:N,9,FALSE))</f>
        <v>Snap In</v>
      </c>
      <c r="AE810" s="82">
        <f>_xlfn.IFNA(VLOOKUP(AC810,ACCESSORIES!F:J,5,FALSE),"N/A")</f>
        <v>33</v>
      </c>
      <c r="AF810" s="14" t="s">
        <v>85</v>
      </c>
      <c r="AG810" s="9" t="str">
        <f>_xlfn.IFNA(VLOOKUP(AF810,ACCESSORIES!C:G,5,FALSE),"N/A")</f>
        <v>N/A</v>
      </c>
      <c r="AH810" s="14" t="s">
        <v>85</v>
      </c>
      <c r="AI810" s="14" t="s">
        <v>8439</v>
      </c>
      <c r="AJ810" s="9">
        <f>_xlfn.IFNA(VLOOKUP(AI810,ACCESSORIES!F:J,5,FALSE),"N/A")</f>
        <v>2</v>
      </c>
      <c r="AK810" s="92" t="s">
        <v>236</v>
      </c>
      <c r="AL810" s="75" t="s">
        <v>85</v>
      </c>
      <c r="AM810" s="38" t="str">
        <f>_xlfn.IFNA(VLOOKUP(AL810,ACCESSORIES!F:J,5,FALSE),"N/A")</f>
        <v>N/A</v>
      </c>
      <c r="AN810" s="75" t="s">
        <v>85</v>
      </c>
      <c r="AO810" s="75">
        <v>16.2</v>
      </c>
      <c r="AP810" s="75">
        <v>60</v>
      </c>
      <c r="AQ810" s="75">
        <v>200</v>
      </c>
      <c r="AR810" s="34">
        <v>0</v>
      </c>
      <c r="AS810" s="34">
        <v>0</v>
      </c>
      <c r="AT810" s="25">
        <v>40.6</v>
      </c>
      <c r="AU810" s="34">
        <v>57.6</v>
      </c>
      <c r="AV810" s="25">
        <v>221.3</v>
      </c>
      <c r="AW810" s="67">
        <v>214.7</v>
      </c>
      <c r="AX810" s="77">
        <v>121.3</v>
      </c>
      <c r="AY810" s="49">
        <v>87</v>
      </c>
      <c r="AZ810" s="49">
        <v>87</v>
      </c>
      <c r="BA810" s="49">
        <v>21.7</v>
      </c>
      <c r="BB810" s="48">
        <f t="shared" si="259"/>
        <v>0.85</v>
      </c>
      <c r="BC810" s="13" t="s">
        <v>85</v>
      </c>
      <c r="BD810" s="412" t="str">
        <f>_xlfn.IFNA(VLOOKUP(BC810,ACCESSORIES!F:J,5,FALSE),"N/A")</f>
        <v>N/A</v>
      </c>
      <c r="BE810" s="13" t="s">
        <v>85</v>
      </c>
      <c r="BF810" s="412" t="str">
        <f>_xlfn.IFNA(VLOOKUP(BE810,ACCESSORIES!F:J,5,FALSE),"N/A")</f>
        <v>N/A</v>
      </c>
      <c r="BG810" s="70">
        <f t="shared" si="290"/>
        <v>45.446905290756987</v>
      </c>
      <c r="BH810" s="50">
        <v>21.141732283464599</v>
      </c>
      <c r="BI810" s="50">
        <v>21.141732283464599</v>
      </c>
      <c r="BJ810" s="50">
        <v>11.929133858267701</v>
      </c>
      <c r="BK810" s="357">
        <f t="shared" si="285"/>
        <v>8.7375807000000152E-2</v>
      </c>
      <c r="BL810" s="14">
        <v>36</v>
      </c>
      <c r="BM810" s="107" t="s">
        <v>3771</v>
      </c>
      <c r="BN810" s="46" t="s">
        <v>3891</v>
      </c>
      <c r="BO810" s="74"/>
      <c r="BP810" s="74"/>
      <c r="BQ810" s="74"/>
      <c r="BR810" s="74"/>
      <c r="BS810" s="74"/>
      <c r="BT810" s="74"/>
      <c r="BU810" s="74"/>
      <c r="BV810" s="74"/>
      <c r="BW810" s="74"/>
      <c r="BX810" s="74"/>
      <c r="BY810" s="334"/>
      <c r="BZ810" s="503"/>
      <c r="CA810" s="337"/>
      <c r="CB810" s="503"/>
      <c r="CC810" s="86" t="str">
        <f t="shared" si="287"/>
        <v>MR711 HD Bead Grip, 18x9, +12mm Offset, 8x6.5, 121.3mm Centerbore, Machined - Clear Coat</v>
      </c>
      <c r="CD810" s="74" t="s">
        <v>3719</v>
      </c>
      <c r="CE810" s="74" t="s">
        <v>3720</v>
      </c>
      <c r="CF810" s="74" t="str">
        <f t="shared" si="288"/>
        <v>TRAIL (7XX)</v>
      </c>
    </row>
    <row r="811" spans="1:84" s="36" customFormat="1" ht="15" customHeight="1">
      <c r="A811" s="22">
        <f t="shared" si="286"/>
        <v>809</v>
      </c>
      <c r="B811" s="13" t="s">
        <v>84</v>
      </c>
      <c r="C811" s="426" t="s">
        <v>1247</v>
      </c>
      <c r="D811" s="75" t="s">
        <v>10949</v>
      </c>
      <c r="E811" s="84" t="str">
        <f>CONCATENATE(LEFT(D811,5),VLOOKUP(CONCATENATE(O811,"x",P811),'WHEEL PART NUMBER GUIDE'!$B$9:$C$51,2,FALSE),VLOOKUP(CONCATENATE(Q811, W811), 'WHEEL PART NUMBER GUIDE'!$Q$6:$R$98, 2, FALSE),VLOOKUP(Z811,'WHEEL PART NUMBER GUIDE'!$J$8:$K$54,2, FALSE),IF(V811="N/A",IF(ABS(T811)&lt;10,"0"&amp;ABS(T811),ABS(T811)),CONCATENATE(LEFT(V811,1),RIGHT(V811,1))), G811, H811)</f>
        <v>MR71189087512H</v>
      </c>
      <c r="F811" s="84" t="str">
        <f t="shared" si="254"/>
        <v>MR71189087512H</v>
      </c>
      <c r="G811" s="83" t="s">
        <v>2100</v>
      </c>
      <c r="H811" s="83"/>
      <c r="I811" s="72" t="s">
        <v>10962</v>
      </c>
      <c r="J811" s="102">
        <v>46181</v>
      </c>
      <c r="K811" s="78" t="s">
        <v>1231</v>
      </c>
      <c r="L811" s="515">
        <v>499</v>
      </c>
      <c r="M811" s="601">
        <f t="shared" si="279"/>
        <v>499</v>
      </c>
      <c r="N811" s="630"/>
      <c r="O811" s="75">
        <v>18</v>
      </c>
      <c r="P811" s="8">
        <v>9</v>
      </c>
      <c r="Q811" s="408" t="str">
        <f t="shared" si="284"/>
        <v>8x170</v>
      </c>
      <c r="R811" s="75">
        <v>8</v>
      </c>
      <c r="S811" s="75">
        <v>170</v>
      </c>
      <c r="T811" s="75">
        <v>12</v>
      </c>
      <c r="U811" s="77">
        <v>5.5</v>
      </c>
      <c r="V811" s="427" t="s">
        <v>85</v>
      </c>
      <c r="W811" s="68">
        <v>125</v>
      </c>
      <c r="X811" s="546">
        <v>41.226443028572106</v>
      </c>
      <c r="Y811" s="47">
        <v>4500</v>
      </c>
      <c r="Z811" s="43" t="s">
        <v>2165</v>
      </c>
      <c r="AA811" s="72" t="s">
        <v>2845</v>
      </c>
      <c r="AB811" s="47" t="str">
        <f t="shared" si="255"/>
        <v>18x9, 8x170, 12 OS, 4500 lbs</v>
      </c>
      <c r="AC811" s="74" t="s">
        <v>8643</v>
      </c>
      <c r="AD811" s="46" t="str">
        <f>IF(AC811="N/A","None",VLOOKUP(AC811,ACCESSORIES!F:N,9,FALSE))</f>
        <v>Snap In</v>
      </c>
      <c r="AE811" s="82">
        <f>_xlfn.IFNA(VLOOKUP(AC811,ACCESSORIES!F:J,5,FALSE),"N/A")</f>
        <v>33</v>
      </c>
      <c r="AF811" s="14" t="s">
        <v>85</v>
      </c>
      <c r="AG811" s="9" t="str">
        <f>_xlfn.IFNA(VLOOKUP(AF811,ACCESSORIES!C:G,5,FALSE),"N/A")</f>
        <v>N/A</v>
      </c>
      <c r="AH811" s="14" t="s">
        <v>85</v>
      </c>
      <c r="AI811" s="14" t="s">
        <v>8438</v>
      </c>
      <c r="AJ811" s="9">
        <f>_xlfn.IFNA(VLOOKUP(AI811,ACCESSORIES!F:J,5,FALSE),"N/A")</f>
        <v>2</v>
      </c>
      <c r="AK811" s="92" t="s">
        <v>236</v>
      </c>
      <c r="AL811" s="75" t="s">
        <v>85</v>
      </c>
      <c r="AM811" s="38" t="str">
        <f>_xlfn.IFNA(VLOOKUP(AL811,ACCESSORIES!F:J,5,FALSE),"N/A")</f>
        <v>N/A</v>
      </c>
      <c r="AN811" s="75" t="s">
        <v>85</v>
      </c>
      <c r="AO811" s="75">
        <v>16.2</v>
      </c>
      <c r="AP811" s="75">
        <v>60</v>
      </c>
      <c r="AQ811" s="75">
        <v>200</v>
      </c>
      <c r="AR811" s="34">
        <v>0</v>
      </c>
      <c r="AS811" s="34">
        <v>0</v>
      </c>
      <c r="AT811" s="25">
        <v>40.9</v>
      </c>
      <c r="AU811" s="34">
        <v>57.6</v>
      </c>
      <c r="AV811" s="25">
        <v>221.3</v>
      </c>
      <c r="AW811" s="67">
        <v>214.7</v>
      </c>
      <c r="AX811" s="77">
        <v>125</v>
      </c>
      <c r="AY811" s="49">
        <v>102.76</v>
      </c>
      <c r="AZ811" s="49">
        <v>102.76</v>
      </c>
      <c r="BA811" s="49">
        <v>21.7</v>
      </c>
      <c r="BB811" s="48">
        <f t="shared" si="259"/>
        <v>0.85</v>
      </c>
      <c r="BC811" s="13" t="s">
        <v>85</v>
      </c>
      <c r="BD811" s="412" t="str">
        <f>_xlfn.IFNA(VLOOKUP(BC811,ACCESSORIES!F:J,5,FALSE),"N/A")</f>
        <v>N/A</v>
      </c>
      <c r="BE811" s="13" t="s">
        <v>85</v>
      </c>
      <c r="BF811" s="412" t="str">
        <f>_xlfn.IFNA(VLOOKUP(BE811,ACCESSORIES!F:J,5,FALSE),"N/A")</f>
        <v>N/A</v>
      </c>
      <c r="BG811" s="70">
        <f t="shared" si="290"/>
        <v>45.226443028572106</v>
      </c>
      <c r="BH811" s="50">
        <v>21.141732283464599</v>
      </c>
      <c r="BI811" s="50">
        <v>21.141732283464599</v>
      </c>
      <c r="BJ811" s="50">
        <v>11.929133858267701</v>
      </c>
      <c r="BK811" s="357">
        <f t="shared" si="285"/>
        <v>8.7375807000000152E-2</v>
      </c>
      <c r="BL811" s="14">
        <v>36</v>
      </c>
      <c r="BM811" s="107" t="s">
        <v>3771</v>
      </c>
      <c r="BN811" s="46" t="s">
        <v>3891</v>
      </c>
      <c r="BO811" s="74"/>
      <c r="BP811" s="74"/>
      <c r="BQ811" s="74"/>
      <c r="BR811" s="74"/>
      <c r="BS811" s="74"/>
      <c r="BT811" s="74"/>
      <c r="BU811" s="74"/>
      <c r="BV811" s="74"/>
      <c r="BW811" s="74"/>
      <c r="BX811" s="74"/>
      <c r="BY811" s="334"/>
      <c r="BZ811" s="503"/>
      <c r="CA811" s="337"/>
      <c r="CB811" s="503"/>
      <c r="CC811" s="86" t="str">
        <f t="shared" si="287"/>
        <v>MR711 HD Bead Grip, 18x9, +12mm Offset, 8x170, 125mm Centerbore, Matte Black</v>
      </c>
      <c r="CD811" s="74" t="s">
        <v>3719</v>
      </c>
      <c r="CE811" s="74" t="s">
        <v>3720</v>
      </c>
      <c r="CF811" s="74" t="str">
        <f t="shared" si="288"/>
        <v>TRAIL (7XX)</v>
      </c>
    </row>
    <row r="812" spans="1:84" s="36" customFormat="1" ht="15" customHeight="1">
      <c r="A812" s="22">
        <f t="shared" si="286"/>
        <v>810</v>
      </c>
      <c r="B812" s="13" t="s">
        <v>84</v>
      </c>
      <c r="C812" s="426" t="s">
        <v>1247</v>
      </c>
      <c r="D812" s="75" t="s">
        <v>10949</v>
      </c>
      <c r="E812" s="84" t="str">
        <f>CONCATENATE(LEFT(D812,5),VLOOKUP(CONCATENATE(O812,"x",P812),'WHEEL PART NUMBER GUIDE'!$B$9:$C$51,2,FALSE),VLOOKUP(CONCATENATE(Q812, W812), 'WHEEL PART NUMBER GUIDE'!$Q$6:$R$98, 2, FALSE),VLOOKUP(Z812,'WHEEL PART NUMBER GUIDE'!$J$8:$K$54,2, FALSE),IF(V812="N/A",IF(ABS(T812)&lt;10,"0"&amp;ABS(T812),ABS(T812)),CONCATENATE(LEFT(V812,1),RIGHT(V812,1))), G812, H812)</f>
        <v>MR71189087312H</v>
      </c>
      <c r="F812" s="84" t="str">
        <f t="shared" si="254"/>
        <v>MR71189087312H</v>
      </c>
      <c r="G812" s="83" t="s">
        <v>2100</v>
      </c>
      <c r="H812" s="83"/>
      <c r="I812" s="72" t="s">
        <v>10963</v>
      </c>
      <c r="J812" s="102">
        <v>46181</v>
      </c>
      <c r="K812" s="78" t="s">
        <v>1231</v>
      </c>
      <c r="L812" s="515">
        <v>499</v>
      </c>
      <c r="M812" s="601">
        <f t="shared" si="279"/>
        <v>499</v>
      </c>
      <c r="N812" s="630"/>
      <c r="O812" s="75">
        <v>18</v>
      </c>
      <c r="P812" s="8">
        <v>9</v>
      </c>
      <c r="Q812" s="408" t="str">
        <f t="shared" si="284"/>
        <v>8x170</v>
      </c>
      <c r="R812" s="75">
        <v>8</v>
      </c>
      <c r="S812" s="75">
        <v>170</v>
      </c>
      <c r="T812" s="75">
        <v>12</v>
      </c>
      <c r="U812" s="77">
        <v>5.5</v>
      </c>
      <c r="V812" s="427" t="s">
        <v>85</v>
      </c>
      <c r="W812" s="68">
        <v>125</v>
      </c>
      <c r="X812" s="546">
        <v>41.226443028572106</v>
      </c>
      <c r="Y812" s="47">
        <v>4500</v>
      </c>
      <c r="Z812" s="43" t="s">
        <v>5147</v>
      </c>
      <c r="AA812" s="72" t="s">
        <v>173</v>
      </c>
      <c r="AB812" s="47" t="str">
        <f t="shared" si="255"/>
        <v>18x9, 8x170, 12 OS, 4500 lbs</v>
      </c>
      <c r="AC812" s="74" t="s">
        <v>8644</v>
      </c>
      <c r="AD812" s="46" t="str">
        <f>IF(AC812="N/A","None",VLOOKUP(AC812,ACCESSORIES!F:N,9,FALSE))</f>
        <v>Snap In</v>
      </c>
      <c r="AE812" s="82">
        <f>_xlfn.IFNA(VLOOKUP(AC812,ACCESSORIES!F:J,5,FALSE),"N/A")</f>
        <v>33</v>
      </c>
      <c r="AF812" s="14" t="s">
        <v>85</v>
      </c>
      <c r="AG812" s="9" t="str">
        <f>_xlfn.IFNA(VLOOKUP(AF812,ACCESSORIES!C:G,5,FALSE),"N/A")</f>
        <v>N/A</v>
      </c>
      <c r="AH812" s="14" t="s">
        <v>85</v>
      </c>
      <c r="AI812" s="14" t="s">
        <v>8439</v>
      </c>
      <c r="AJ812" s="9">
        <f>_xlfn.IFNA(VLOOKUP(AI812,ACCESSORIES!F:J,5,FALSE),"N/A")</f>
        <v>2</v>
      </c>
      <c r="AK812" s="92" t="s">
        <v>236</v>
      </c>
      <c r="AL812" s="75" t="s">
        <v>85</v>
      </c>
      <c r="AM812" s="38" t="str">
        <f>_xlfn.IFNA(VLOOKUP(AL812,ACCESSORIES!F:J,5,FALSE),"N/A")</f>
        <v>N/A</v>
      </c>
      <c r="AN812" s="75" t="s">
        <v>85</v>
      </c>
      <c r="AO812" s="75">
        <v>16.2</v>
      </c>
      <c r="AP812" s="75">
        <v>60</v>
      </c>
      <c r="AQ812" s="75">
        <v>200</v>
      </c>
      <c r="AR812" s="34">
        <v>0</v>
      </c>
      <c r="AS812" s="34">
        <v>0</v>
      </c>
      <c r="AT812" s="25">
        <v>40.9</v>
      </c>
      <c r="AU812" s="34">
        <v>57.6</v>
      </c>
      <c r="AV812" s="25">
        <v>221.3</v>
      </c>
      <c r="AW812" s="67">
        <v>214.7</v>
      </c>
      <c r="AX812" s="77">
        <v>125</v>
      </c>
      <c r="AY812" s="49">
        <v>102.76</v>
      </c>
      <c r="AZ812" s="49">
        <v>102.76</v>
      </c>
      <c r="BA812" s="49">
        <v>21.7</v>
      </c>
      <c r="BB812" s="48">
        <f t="shared" si="259"/>
        <v>0.85</v>
      </c>
      <c r="BC812" s="13" t="s">
        <v>85</v>
      </c>
      <c r="BD812" s="412" t="str">
        <f>_xlfn.IFNA(VLOOKUP(BC812,ACCESSORIES!F:J,5,FALSE),"N/A")</f>
        <v>N/A</v>
      </c>
      <c r="BE812" s="13" t="s">
        <v>85</v>
      </c>
      <c r="BF812" s="412" t="str">
        <f>_xlfn.IFNA(VLOOKUP(BE812,ACCESSORIES!F:J,5,FALSE),"N/A")</f>
        <v>N/A</v>
      </c>
      <c r="BG812" s="70">
        <f t="shared" si="290"/>
        <v>45.226443028572106</v>
      </c>
      <c r="BH812" s="50">
        <v>21.141732283464599</v>
      </c>
      <c r="BI812" s="50">
        <v>21.141732283464599</v>
      </c>
      <c r="BJ812" s="50">
        <v>11.929133858267701</v>
      </c>
      <c r="BK812" s="357">
        <f t="shared" si="285"/>
        <v>8.7375807000000152E-2</v>
      </c>
      <c r="BL812" s="14">
        <v>36</v>
      </c>
      <c r="BM812" s="107" t="s">
        <v>3771</v>
      </c>
      <c r="BN812" s="46" t="s">
        <v>3891</v>
      </c>
      <c r="BO812" s="74"/>
      <c r="BP812" s="74"/>
      <c r="BQ812" s="74"/>
      <c r="BR812" s="74"/>
      <c r="BS812" s="74"/>
      <c r="BT812" s="74"/>
      <c r="BU812" s="74"/>
      <c r="BV812" s="74"/>
      <c r="BW812" s="74"/>
      <c r="BX812" s="74"/>
      <c r="BY812" s="334"/>
      <c r="BZ812" s="503"/>
      <c r="CA812" s="337"/>
      <c r="CB812" s="503"/>
      <c r="CC812" s="86" t="str">
        <f t="shared" si="287"/>
        <v>MR711 HD Bead Grip, 18x9, +12mm Offset, 8x170, 125mm Centerbore, Machined - Clear Coat</v>
      </c>
      <c r="CD812" s="74" t="s">
        <v>3719</v>
      </c>
      <c r="CE812" s="74" t="s">
        <v>3720</v>
      </c>
      <c r="CF812" s="74" t="str">
        <f t="shared" si="288"/>
        <v>TRAIL (7XX)</v>
      </c>
    </row>
    <row r="813" spans="1:84" s="36" customFormat="1" ht="15" customHeight="1">
      <c r="A813" s="22">
        <f t="shared" si="286"/>
        <v>811</v>
      </c>
      <c r="B813" s="13" t="s">
        <v>84</v>
      </c>
      <c r="C813" s="426" t="s">
        <v>1247</v>
      </c>
      <c r="D813" s="75" t="s">
        <v>10949</v>
      </c>
      <c r="E813" s="84" t="str">
        <f>CONCATENATE(LEFT(D813,5),VLOOKUP(CONCATENATE(O813,"x",P813),'WHEEL PART NUMBER GUIDE'!$B$9:$C$51,2,FALSE),VLOOKUP(CONCATENATE(Q813, W813), 'WHEEL PART NUMBER GUIDE'!$Q$6:$R$98, 2, FALSE),VLOOKUP(Z813,'WHEEL PART NUMBER GUIDE'!$J$8:$K$54,2, FALSE),IF(V813="N/A",IF(ABS(T813)&lt;10,"0"&amp;ABS(T813),ABS(T813)),CONCATENATE(LEFT(V813,1),RIGHT(V813,1))), G813, H813)</f>
        <v>MR71189088512H</v>
      </c>
      <c r="F813" s="84" t="str">
        <f t="shared" si="254"/>
        <v>MR71189088512H</v>
      </c>
      <c r="G813" s="83" t="s">
        <v>2100</v>
      </c>
      <c r="H813" s="83"/>
      <c r="I813" s="72" t="s">
        <v>10964</v>
      </c>
      <c r="J813" s="102">
        <v>46181</v>
      </c>
      <c r="K813" s="78" t="s">
        <v>1231</v>
      </c>
      <c r="L813" s="515">
        <v>499</v>
      </c>
      <c r="M813" s="601">
        <f t="shared" si="279"/>
        <v>499</v>
      </c>
      <c r="N813" s="630"/>
      <c r="O813" s="75">
        <v>18</v>
      </c>
      <c r="P813" s="8">
        <v>9</v>
      </c>
      <c r="Q813" s="408" t="str">
        <f t="shared" si="284"/>
        <v>8x180</v>
      </c>
      <c r="R813" s="75">
        <v>8</v>
      </c>
      <c r="S813" s="75">
        <v>180</v>
      </c>
      <c r="T813" s="75">
        <v>12</v>
      </c>
      <c r="U813" s="77">
        <v>5.5</v>
      </c>
      <c r="V813" s="427" t="s">
        <v>85</v>
      </c>
      <c r="W813" s="68">
        <v>124.1</v>
      </c>
      <c r="X813" s="546">
        <v>41.887829815126736</v>
      </c>
      <c r="Y813" s="47">
        <v>4500</v>
      </c>
      <c r="Z813" s="43" t="s">
        <v>2165</v>
      </c>
      <c r="AA813" s="72" t="s">
        <v>2845</v>
      </c>
      <c r="AB813" s="47" t="str">
        <f t="shared" si="255"/>
        <v>18x9, 8x180, 12 OS, 4500 lbs</v>
      </c>
      <c r="AC813" s="74" t="s">
        <v>8645</v>
      </c>
      <c r="AD813" s="46" t="str">
        <f>IF(AC813="N/A","None",VLOOKUP(AC813,ACCESSORIES!F:N,9,FALSE))</f>
        <v>Snap In</v>
      </c>
      <c r="AE813" s="82">
        <f>_xlfn.IFNA(VLOOKUP(AC813,ACCESSORIES!F:J,5,FALSE),"N/A")</f>
        <v>33</v>
      </c>
      <c r="AF813" s="14" t="s">
        <v>85</v>
      </c>
      <c r="AG813" s="9" t="str">
        <f>_xlfn.IFNA(VLOOKUP(AF813,ACCESSORIES!C:G,5,FALSE),"N/A")</f>
        <v>N/A</v>
      </c>
      <c r="AH813" s="14" t="s">
        <v>85</v>
      </c>
      <c r="AI813" s="14" t="s">
        <v>8438</v>
      </c>
      <c r="AJ813" s="9">
        <f>_xlfn.IFNA(VLOOKUP(AI813,ACCESSORIES!F:J,5,FALSE),"N/A")</f>
        <v>2</v>
      </c>
      <c r="AK813" s="92" t="s">
        <v>236</v>
      </c>
      <c r="AL813" s="75" t="s">
        <v>85</v>
      </c>
      <c r="AM813" s="38" t="str">
        <f>_xlfn.IFNA(VLOOKUP(AL813,ACCESSORIES!F:J,5,FALSE),"N/A")</f>
        <v>N/A</v>
      </c>
      <c r="AN813" s="75" t="s">
        <v>85</v>
      </c>
      <c r="AO813" s="75">
        <v>16.2</v>
      </c>
      <c r="AP813" s="75">
        <v>60</v>
      </c>
      <c r="AQ813" s="75">
        <v>210</v>
      </c>
      <c r="AR813" s="34">
        <v>0</v>
      </c>
      <c r="AS813" s="34">
        <v>0</v>
      </c>
      <c r="AT813" s="25">
        <v>38.1</v>
      </c>
      <c r="AU813" s="34">
        <v>57.6</v>
      </c>
      <c r="AV813" s="25">
        <v>221.3</v>
      </c>
      <c r="AW813" s="67">
        <v>214.7</v>
      </c>
      <c r="AX813" s="77">
        <v>124.1</v>
      </c>
      <c r="AY813" s="49">
        <v>87</v>
      </c>
      <c r="AZ813" s="49">
        <v>87</v>
      </c>
      <c r="BA813" s="49">
        <v>21.7</v>
      </c>
      <c r="BB813" s="48">
        <f t="shared" si="259"/>
        <v>0.85</v>
      </c>
      <c r="BC813" s="13" t="s">
        <v>85</v>
      </c>
      <c r="BD813" s="412" t="str">
        <f>_xlfn.IFNA(VLOOKUP(BC813,ACCESSORIES!F:J,5,FALSE),"N/A")</f>
        <v>N/A</v>
      </c>
      <c r="BE813" s="13" t="s">
        <v>85</v>
      </c>
      <c r="BF813" s="412" t="str">
        <f>_xlfn.IFNA(VLOOKUP(BE813,ACCESSORIES!F:J,5,FALSE),"N/A")</f>
        <v>N/A</v>
      </c>
      <c r="BG813" s="70">
        <f t="shared" si="290"/>
        <v>45.887829815126736</v>
      </c>
      <c r="BH813" s="50">
        <v>21.141732283464599</v>
      </c>
      <c r="BI813" s="50">
        <v>21.141732283464599</v>
      </c>
      <c r="BJ813" s="50">
        <v>11.929133858267701</v>
      </c>
      <c r="BK813" s="357">
        <f t="shared" si="285"/>
        <v>8.7375807000000152E-2</v>
      </c>
      <c r="BL813" s="14">
        <v>36</v>
      </c>
      <c r="BM813" s="107" t="s">
        <v>3771</v>
      </c>
      <c r="BN813" s="46" t="s">
        <v>3891</v>
      </c>
      <c r="BO813" s="74"/>
      <c r="BP813" s="74"/>
      <c r="BQ813" s="74"/>
      <c r="BR813" s="74"/>
      <c r="BS813" s="74"/>
      <c r="BT813" s="74"/>
      <c r="BU813" s="74"/>
      <c r="BV813" s="74"/>
      <c r="BW813" s="74"/>
      <c r="BX813" s="74"/>
      <c r="BY813" s="334"/>
      <c r="BZ813" s="503"/>
      <c r="CA813" s="337"/>
      <c r="CB813" s="503"/>
      <c r="CC813" s="86" t="str">
        <f t="shared" si="287"/>
        <v>MR711 HD Bead Grip, 18x9, +12mm Offset, 8x180, 124.1mm Centerbore, Matte Black</v>
      </c>
      <c r="CD813" s="74" t="s">
        <v>3719</v>
      </c>
      <c r="CE813" s="74" t="s">
        <v>3720</v>
      </c>
      <c r="CF813" s="74" t="str">
        <f t="shared" si="288"/>
        <v>TRAIL (7XX)</v>
      </c>
    </row>
    <row r="814" spans="1:84" s="36" customFormat="1" ht="15" customHeight="1">
      <c r="A814" s="22">
        <f t="shared" si="286"/>
        <v>812</v>
      </c>
      <c r="B814" s="13" t="s">
        <v>84</v>
      </c>
      <c r="C814" s="426" t="s">
        <v>1247</v>
      </c>
      <c r="D814" s="75" t="s">
        <v>10949</v>
      </c>
      <c r="E814" s="84" t="str">
        <f>CONCATENATE(LEFT(D814,5),VLOOKUP(CONCATENATE(O814,"x",P814),'WHEEL PART NUMBER GUIDE'!$B$9:$C$51,2,FALSE),VLOOKUP(CONCATENATE(Q814, W814), 'WHEEL PART NUMBER GUIDE'!$Q$6:$R$98, 2, FALSE),VLOOKUP(Z814,'WHEEL PART NUMBER GUIDE'!$J$8:$K$54,2, FALSE),IF(V814="N/A",IF(ABS(T814)&lt;10,"0"&amp;ABS(T814),ABS(T814)),CONCATENATE(LEFT(V814,1),RIGHT(V814,1))), G814, H814)</f>
        <v>MR71189088312H</v>
      </c>
      <c r="F814" s="84" t="str">
        <f t="shared" si="254"/>
        <v>MR71189088312H</v>
      </c>
      <c r="G814" s="83" t="s">
        <v>2100</v>
      </c>
      <c r="H814" s="83"/>
      <c r="I814" s="72" t="s">
        <v>10965</v>
      </c>
      <c r="J814" s="102">
        <v>46181</v>
      </c>
      <c r="K814" s="78" t="s">
        <v>1231</v>
      </c>
      <c r="L814" s="515">
        <v>499</v>
      </c>
      <c r="M814" s="601">
        <f t="shared" si="279"/>
        <v>499</v>
      </c>
      <c r="N814" s="630"/>
      <c r="O814" s="75">
        <v>18</v>
      </c>
      <c r="P814" s="8">
        <v>9</v>
      </c>
      <c r="Q814" s="408" t="str">
        <f t="shared" si="284"/>
        <v>8x180</v>
      </c>
      <c r="R814" s="75">
        <v>8</v>
      </c>
      <c r="S814" s="75">
        <v>180</v>
      </c>
      <c r="T814" s="75">
        <v>12</v>
      </c>
      <c r="U814" s="77">
        <v>5.5</v>
      </c>
      <c r="V814" s="427" t="s">
        <v>85</v>
      </c>
      <c r="W814" s="68">
        <v>124.1</v>
      </c>
      <c r="X814" s="546">
        <v>41.887829815126736</v>
      </c>
      <c r="Y814" s="47">
        <v>4500</v>
      </c>
      <c r="Z814" s="43" t="s">
        <v>5147</v>
      </c>
      <c r="AA814" s="72" t="s">
        <v>173</v>
      </c>
      <c r="AB814" s="47" t="str">
        <f t="shared" si="255"/>
        <v>18x9, 8x180, 12 OS, 4500 lbs</v>
      </c>
      <c r="AC814" s="74" t="s">
        <v>8646</v>
      </c>
      <c r="AD814" s="46" t="str">
        <f>IF(AC814="N/A","None",VLOOKUP(AC814,ACCESSORIES!F:N,9,FALSE))</f>
        <v>Snap In</v>
      </c>
      <c r="AE814" s="82">
        <f>_xlfn.IFNA(VLOOKUP(AC814,ACCESSORIES!F:J,5,FALSE),"N/A")</f>
        <v>33</v>
      </c>
      <c r="AF814" s="14" t="s">
        <v>85</v>
      </c>
      <c r="AG814" s="9" t="str">
        <f>_xlfn.IFNA(VLOOKUP(AF814,ACCESSORIES!C:G,5,FALSE),"N/A")</f>
        <v>N/A</v>
      </c>
      <c r="AH814" s="14" t="s">
        <v>85</v>
      </c>
      <c r="AI814" s="14" t="s">
        <v>8439</v>
      </c>
      <c r="AJ814" s="9">
        <f>_xlfn.IFNA(VLOOKUP(AI814,ACCESSORIES!F:J,5,FALSE),"N/A")</f>
        <v>2</v>
      </c>
      <c r="AK814" s="92" t="s">
        <v>236</v>
      </c>
      <c r="AL814" s="75" t="s">
        <v>85</v>
      </c>
      <c r="AM814" s="38" t="str">
        <f>_xlfn.IFNA(VLOOKUP(AL814,ACCESSORIES!F:J,5,FALSE),"N/A")</f>
        <v>N/A</v>
      </c>
      <c r="AN814" s="75" t="s">
        <v>85</v>
      </c>
      <c r="AO814" s="75">
        <v>16.2</v>
      </c>
      <c r="AP814" s="75">
        <v>60</v>
      </c>
      <c r="AQ814" s="75">
        <v>210</v>
      </c>
      <c r="AR814" s="34">
        <v>0</v>
      </c>
      <c r="AS814" s="34">
        <v>0</v>
      </c>
      <c r="AT814" s="25">
        <v>38.1</v>
      </c>
      <c r="AU814" s="34">
        <v>57.6</v>
      </c>
      <c r="AV814" s="25">
        <v>221.3</v>
      </c>
      <c r="AW814" s="67">
        <v>214.7</v>
      </c>
      <c r="AX814" s="77">
        <v>124.1</v>
      </c>
      <c r="AY814" s="49">
        <v>87</v>
      </c>
      <c r="AZ814" s="49">
        <v>87</v>
      </c>
      <c r="BA814" s="49">
        <v>21.7</v>
      </c>
      <c r="BB814" s="48">
        <f t="shared" si="259"/>
        <v>0.85</v>
      </c>
      <c r="BC814" s="13" t="s">
        <v>85</v>
      </c>
      <c r="BD814" s="412" t="str">
        <f>_xlfn.IFNA(VLOOKUP(BC814,ACCESSORIES!F:J,5,FALSE),"N/A")</f>
        <v>N/A</v>
      </c>
      <c r="BE814" s="13" t="s">
        <v>85</v>
      </c>
      <c r="BF814" s="412" t="str">
        <f>_xlfn.IFNA(VLOOKUP(BE814,ACCESSORIES!F:J,5,FALSE),"N/A")</f>
        <v>N/A</v>
      </c>
      <c r="BG814" s="70">
        <f t="shared" si="290"/>
        <v>45.887829815126736</v>
      </c>
      <c r="BH814" s="50">
        <v>21.141732283464599</v>
      </c>
      <c r="BI814" s="50">
        <v>21.141732283464599</v>
      </c>
      <c r="BJ814" s="50">
        <v>11.929133858267701</v>
      </c>
      <c r="BK814" s="357">
        <f t="shared" si="285"/>
        <v>8.7375807000000152E-2</v>
      </c>
      <c r="BL814" s="14">
        <v>36</v>
      </c>
      <c r="BM814" s="107" t="s">
        <v>3771</v>
      </c>
      <c r="BN814" s="46" t="s">
        <v>3891</v>
      </c>
      <c r="BO814" s="74"/>
      <c r="BP814" s="74"/>
      <c r="BQ814" s="74"/>
      <c r="BR814" s="74"/>
      <c r="BS814" s="74"/>
      <c r="BT814" s="74"/>
      <c r="BU814" s="74"/>
      <c r="BV814" s="74"/>
      <c r="BW814" s="74"/>
      <c r="BX814" s="74"/>
      <c r="BY814" s="334"/>
      <c r="BZ814" s="503"/>
      <c r="CA814" s="337"/>
      <c r="CB814" s="503"/>
      <c r="CC814" s="86" t="str">
        <f t="shared" si="287"/>
        <v>MR711 HD Bead Grip, 18x9, +12mm Offset, 8x180, 124.1mm Centerbore, Machined - Clear Coat</v>
      </c>
      <c r="CD814" s="74" t="s">
        <v>3719</v>
      </c>
      <c r="CE814" s="74" t="s">
        <v>3720</v>
      </c>
      <c r="CF814" s="74" t="str">
        <f t="shared" si="288"/>
        <v>TRAIL (7XX)</v>
      </c>
    </row>
    <row r="815" spans="1:84" s="36" customFormat="1" ht="15" customHeight="1">
      <c r="A815" s="22">
        <f t="shared" si="286"/>
        <v>813</v>
      </c>
      <c r="B815" s="13" t="s">
        <v>84</v>
      </c>
      <c r="C815" s="426" t="s">
        <v>1247</v>
      </c>
      <c r="D815" s="75" t="s">
        <v>10949</v>
      </c>
      <c r="E815" s="84" t="str">
        <f>CONCATENATE(LEFT(D815,5),VLOOKUP(CONCATENATE(O815,"x",P815),'WHEEL PART NUMBER GUIDE'!$B$9:$C$51,2,FALSE),VLOOKUP(CONCATENATE(Q815, W815), 'WHEEL PART NUMBER GUIDE'!$Q$6:$R$98, 2, FALSE),VLOOKUP(Z815,'WHEEL PART NUMBER GUIDE'!$J$8:$K$54,2, FALSE),IF(V815="N/A",IF(ABS(T815)&lt;10,"0"&amp;ABS(T815),ABS(T815)),CONCATENATE(LEFT(V815,1),RIGHT(V815,1))), G815, H815)</f>
        <v>MR71129080512H</v>
      </c>
      <c r="F815" s="84" t="str">
        <f t="shared" si="254"/>
        <v>MR71129080512H</v>
      </c>
      <c r="G815" s="83" t="s">
        <v>2100</v>
      </c>
      <c r="H815" s="83"/>
      <c r="I815" s="72" t="s">
        <v>10966</v>
      </c>
      <c r="J815" s="102">
        <v>46181</v>
      </c>
      <c r="K815" s="78" t="s">
        <v>1231</v>
      </c>
      <c r="L815" s="515">
        <v>549</v>
      </c>
      <c r="M815" s="601">
        <f t="shared" si="279"/>
        <v>549</v>
      </c>
      <c r="N815" s="630"/>
      <c r="O815" s="75">
        <v>20</v>
      </c>
      <c r="P815" s="8">
        <v>9</v>
      </c>
      <c r="Q815" s="408" t="str">
        <f t="shared" si="284"/>
        <v>8x6.5</v>
      </c>
      <c r="R815" s="75">
        <v>8</v>
      </c>
      <c r="S815" s="75">
        <v>6.5</v>
      </c>
      <c r="T815" s="75">
        <v>12</v>
      </c>
      <c r="U815" s="77">
        <v>5.5</v>
      </c>
      <c r="V815" s="427" t="s">
        <v>85</v>
      </c>
      <c r="W815" s="68">
        <v>121.3</v>
      </c>
      <c r="X815" s="546">
        <v>48.391466549580628</v>
      </c>
      <c r="Y815" s="47">
        <v>4500</v>
      </c>
      <c r="Z815" s="43" t="s">
        <v>2165</v>
      </c>
      <c r="AA815" s="72" t="s">
        <v>2845</v>
      </c>
      <c r="AB815" s="47" t="str">
        <f t="shared" si="255"/>
        <v>20x9, 8x6.5, 12 OS, 4500 lbs</v>
      </c>
      <c r="AC815" s="74" t="s">
        <v>8645</v>
      </c>
      <c r="AD815" s="46" t="str">
        <f>IF(AC815="N/A","None",VLOOKUP(AC815,ACCESSORIES!F:N,9,FALSE))</f>
        <v>Snap In</v>
      </c>
      <c r="AE815" s="82">
        <f>_xlfn.IFNA(VLOOKUP(AC815,ACCESSORIES!F:J,5,FALSE),"N/A")</f>
        <v>33</v>
      </c>
      <c r="AF815" s="14" t="s">
        <v>85</v>
      </c>
      <c r="AG815" s="9" t="str">
        <f>_xlfn.IFNA(VLOOKUP(AF815,ACCESSORIES!C:G,5,FALSE),"N/A")</f>
        <v>N/A</v>
      </c>
      <c r="AH815" s="14" t="s">
        <v>85</v>
      </c>
      <c r="AI815" s="14" t="s">
        <v>8438</v>
      </c>
      <c r="AJ815" s="9">
        <f>_xlfn.IFNA(VLOOKUP(AI815,ACCESSORIES!F:J,5,FALSE),"N/A")</f>
        <v>2</v>
      </c>
      <c r="AK815" s="92" t="s">
        <v>236</v>
      </c>
      <c r="AL815" s="75" t="s">
        <v>85</v>
      </c>
      <c r="AM815" s="38" t="str">
        <f>_xlfn.IFNA(VLOOKUP(AL815,ACCESSORIES!F:J,5,FALSE),"N/A")</f>
        <v>N/A</v>
      </c>
      <c r="AN815" s="75" t="s">
        <v>85</v>
      </c>
      <c r="AO815" s="75">
        <v>16.2</v>
      </c>
      <c r="AP815" s="75">
        <v>60</v>
      </c>
      <c r="AQ815" s="75">
        <v>200</v>
      </c>
      <c r="AR815" s="34">
        <v>0</v>
      </c>
      <c r="AS815" s="34">
        <v>0</v>
      </c>
      <c r="AT815" s="25">
        <v>29.9</v>
      </c>
      <c r="AU815" s="34">
        <v>55.4</v>
      </c>
      <c r="AV815" s="25">
        <v>245.4</v>
      </c>
      <c r="AW815" s="67">
        <v>241.6</v>
      </c>
      <c r="AX815" s="77">
        <v>121.3</v>
      </c>
      <c r="AY815" s="49">
        <v>87</v>
      </c>
      <c r="AZ815" s="49">
        <v>87</v>
      </c>
      <c r="BA815" s="49">
        <v>21.7</v>
      </c>
      <c r="BB815" s="48">
        <f t="shared" si="259"/>
        <v>0.85</v>
      </c>
      <c r="BC815" s="13" t="s">
        <v>85</v>
      </c>
      <c r="BD815" s="412" t="str">
        <f>_xlfn.IFNA(VLOOKUP(BC815,ACCESSORIES!F:J,5,FALSE),"N/A")</f>
        <v>N/A</v>
      </c>
      <c r="BE815" s="13" t="s">
        <v>85</v>
      </c>
      <c r="BF815" s="412" t="str">
        <f>_xlfn.IFNA(VLOOKUP(BE815,ACCESSORIES!F:J,5,FALSE),"N/A")</f>
        <v>N/A</v>
      </c>
      <c r="BG815" s="70">
        <f t="shared" si="290"/>
        <v>52.391466549580628</v>
      </c>
      <c r="BH815" s="50">
        <v>23.228346456692901</v>
      </c>
      <c r="BI815" s="50">
        <v>23.228346456692901</v>
      </c>
      <c r="BJ815" s="50">
        <v>11.771653543307099</v>
      </c>
      <c r="BK815" s="357">
        <f t="shared" si="285"/>
        <v>0.10408189999999996</v>
      </c>
      <c r="BL815" s="408">
        <v>20</v>
      </c>
      <c r="BM815" s="107" t="s">
        <v>3771</v>
      </c>
      <c r="BN815" s="46" t="s">
        <v>3891</v>
      </c>
      <c r="BO815" s="74"/>
      <c r="BP815" s="74"/>
      <c r="BQ815" s="74"/>
      <c r="BR815" s="74"/>
      <c r="BS815" s="74"/>
      <c r="BT815" s="74"/>
      <c r="BU815" s="74"/>
      <c r="BV815" s="74"/>
      <c r="BW815" s="74"/>
      <c r="BX815" s="74"/>
      <c r="BY815" s="334"/>
      <c r="BZ815" s="503"/>
      <c r="CA815" s="337"/>
      <c r="CB815" s="503"/>
      <c r="CC815" s="86" t="str">
        <f t="shared" si="287"/>
        <v>MR711 HD Bead Grip, 20x9, +12mm Offset, 8x6.5, 121.3mm Centerbore, Matte Black</v>
      </c>
      <c r="CD815" s="74" t="s">
        <v>3719</v>
      </c>
      <c r="CE815" s="74" t="s">
        <v>3720</v>
      </c>
      <c r="CF815" s="74" t="str">
        <f t="shared" si="288"/>
        <v>TRAIL (7XX)</v>
      </c>
    </row>
    <row r="816" spans="1:84" s="36" customFormat="1" ht="15" customHeight="1">
      <c r="A816" s="22">
        <f t="shared" si="286"/>
        <v>814</v>
      </c>
      <c r="B816" s="13" t="s">
        <v>84</v>
      </c>
      <c r="C816" s="426" t="s">
        <v>1247</v>
      </c>
      <c r="D816" s="75" t="s">
        <v>10949</v>
      </c>
      <c r="E816" s="84" t="str">
        <f>CONCATENATE(LEFT(D816,5),VLOOKUP(CONCATENATE(O816,"x",P816),'WHEEL PART NUMBER GUIDE'!$B$9:$C$51,2,FALSE),VLOOKUP(CONCATENATE(Q816, W816), 'WHEEL PART NUMBER GUIDE'!$Q$6:$R$98, 2, FALSE),VLOOKUP(Z816,'WHEEL PART NUMBER GUIDE'!$J$8:$K$54,2, FALSE),IF(V816="N/A",IF(ABS(T816)&lt;10,"0"&amp;ABS(T816),ABS(T816)),CONCATENATE(LEFT(V816,1),RIGHT(V816,1))), G816, H816)</f>
        <v>MR71129080312H</v>
      </c>
      <c r="F816" s="84" t="str">
        <f t="shared" si="254"/>
        <v>MR71129080312H</v>
      </c>
      <c r="G816" s="83" t="s">
        <v>2100</v>
      </c>
      <c r="H816" s="83"/>
      <c r="I816" s="72" t="s">
        <v>10967</v>
      </c>
      <c r="J816" s="102">
        <v>46181</v>
      </c>
      <c r="K816" s="78" t="s">
        <v>1231</v>
      </c>
      <c r="L816" s="515">
        <v>549</v>
      </c>
      <c r="M816" s="601">
        <f t="shared" si="279"/>
        <v>549</v>
      </c>
      <c r="N816" s="630"/>
      <c r="O816" s="75">
        <v>20</v>
      </c>
      <c r="P816" s="8">
        <v>9</v>
      </c>
      <c r="Q816" s="408" t="str">
        <f t="shared" si="284"/>
        <v>8x6.5</v>
      </c>
      <c r="R816" s="75">
        <v>8</v>
      </c>
      <c r="S816" s="75">
        <v>6.5</v>
      </c>
      <c r="T816" s="75">
        <v>12</v>
      </c>
      <c r="U816" s="77">
        <v>5.5</v>
      </c>
      <c r="V816" s="427" t="s">
        <v>85</v>
      </c>
      <c r="W816" s="68">
        <v>121.3</v>
      </c>
      <c r="X816" s="546">
        <v>48.391466549580628</v>
      </c>
      <c r="Y816" s="47">
        <v>4500</v>
      </c>
      <c r="Z816" s="43" t="s">
        <v>5147</v>
      </c>
      <c r="AA816" s="72" t="s">
        <v>173</v>
      </c>
      <c r="AB816" s="47" t="str">
        <f t="shared" si="255"/>
        <v>20x9, 8x6.5, 12 OS, 4500 lbs</v>
      </c>
      <c r="AC816" s="74" t="s">
        <v>8646</v>
      </c>
      <c r="AD816" s="46" t="str">
        <f>IF(AC816="N/A","None",VLOOKUP(AC816,ACCESSORIES!F:N,9,FALSE))</f>
        <v>Snap In</v>
      </c>
      <c r="AE816" s="82">
        <f>_xlfn.IFNA(VLOOKUP(AC816,ACCESSORIES!F:J,5,FALSE),"N/A")</f>
        <v>33</v>
      </c>
      <c r="AF816" s="14" t="s">
        <v>85</v>
      </c>
      <c r="AG816" s="9" t="str">
        <f>_xlfn.IFNA(VLOOKUP(AF816,ACCESSORIES!C:G,5,FALSE),"N/A")</f>
        <v>N/A</v>
      </c>
      <c r="AH816" s="14" t="s">
        <v>85</v>
      </c>
      <c r="AI816" s="14" t="s">
        <v>8439</v>
      </c>
      <c r="AJ816" s="9">
        <f>_xlfn.IFNA(VLOOKUP(AI816,ACCESSORIES!F:J,5,FALSE),"N/A")</f>
        <v>2</v>
      </c>
      <c r="AK816" s="92" t="s">
        <v>236</v>
      </c>
      <c r="AL816" s="75" t="s">
        <v>85</v>
      </c>
      <c r="AM816" s="38" t="str">
        <f>_xlfn.IFNA(VLOOKUP(AL816,ACCESSORIES!F:J,5,FALSE),"N/A")</f>
        <v>N/A</v>
      </c>
      <c r="AN816" s="75" t="s">
        <v>85</v>
      </c>
      <c r="AO816" s="75">
        <v>16.2</v>
      </c>
      <c r="AP816" s="75">
        <v>60</v>
      </c>
      <c r="AQ816" s="75">
        <v>200</v>
      </c>
      <c r="AR816" s="34">
        <v>0</v>
      </c>
      <c r="AS816" s="34">
        <v>0</v>
      </c>
      <c r="AT816" s="25">
        <v>29.9</v>
      </c>
      <c r="AU816" s="34">
        <v>55.4</v>
      </c>
      <c r="AV816" s="25">
        <v>245.4</v>
      </c>
      <c r="AW816" s="67">
        <v>241.6</v>
      </c>
      <c r="AX816" s="77">
        <v>121.3</v>
      </c>
      <c r="AY816" s="49">
        <v>87</v>
      </c>
      <c r="AZ816" s="49">
        <v>87</v>
      </c>
      <c r="BA816" s="49">
        <v>21.7</v>
      </c>
      <c r="BB816" s="48">
        <f t="shared" si="259"/>
        <v>0.85</v>
      </c>
      <c r="BC816" s="13" t="s">
        <v>85</v>
      </c>
      <c r="BD816" s="412" t="str">
        <f>_xlfn.IFNA(VLOOKUP(BC816,ACCESSORIES!F:J,5,FALSE),"N/A")</f>
        <v>N/A</v>
      </c>
      <c r="BE816" s="13" t="s">
        <v>85</v>
      </c>
      <c r="BF816" s="412" t="str">
        <f>_xlfn.IFNA(VLOOKUP(BE816,ACCESSORIES!F:J,5,FALSE),"N/A")</f>
        <v>N/A</v>
      </c>
      <c r="BG816" s="70">
        <f t="shared" si="290"/>
        <v>52.391466549580628</v>
      </c>
      <c r="BH816" s="50">
        <v>23.228346456692901</v>
      </c>
      <c r="BI816" s="50">
        <v>23.228346456692901</v>
      </c>
      <c r="BJ816" s="50">
        <v>11.771653543307099</v>
      </c>
      <c r="BK816" s="357">
        <f t="shared" si="285"/>
        <v>0.10408189999999996</v>
      </c>
      <c r="BL816" s="408">
        <v>20</v>
      </c>
      <c r="BM816" s="107" t="s">
        <v>3771</v>
      </c>
      <c r="BN816" s="46" t="s">
        <v>3891</v>
      </c>
      <c r="BO816" s="74"/>
      <c r="BP816" s="74"/>
      <c r="BQ816" s="74"/>
      <c r="BR816" s="74"/>
      <c r="BS816" s="74"/>
      <c r="BT816" s="74"/>
      <c r="BU816" s="74"/>
      <c r="BV816" s="74"/>
      <c r="BW816" s="74"/>
      <c r="BX816" s="74"/>
      <c r="BY816" s="334"/>
      <c r="BZ816" s="503"/>
      <c r="CA816" s="337"/>
      <c r="CB816" s="503"/>
      <c r="CC816" s="86" t="str">
        <f t="shared" si="287"/>
        <v>MR711 HD Bead Grip, 20x9, +12mm Offset, 8x6.5, 121.3mm Centerbore, Machined - Clear Coat</v>
      </c>
      <c r="CD816" s="74" t="s">
        <v>3719</v>
      </c>
      <c r="CE816" s="74" t="s">
        <v>3720</v>
      </c>
      <c r="CF816" s="74" t="str">
        <f t="shared" si="288"/>
        <v>TRAIL (7XX)</v>
      </c>
    </row>
    <row r="817" spans="1:84" s="36" customFormat="1" ht="15" customHeight="1">
      <c r="A817" s="22">
        <f t="shared" si="286"/>
        <v>815</v>
      </c>
      <c r="B817" s="13" t="s">
        <v>84</v>
      </c>
      <c r="C817" s="426" t="s">
        <v>1247</v>
      </c>
      <c r="D817" s="75" t="s">
        <v>10949</v>
      </c>
      <c r="E817" s="84" t="str">
        <f>CONCATENATE(LEFT(D817,5),VLOOKUP(CONCATENATE(O817,"x",P817),'WHEEL PART NUMBER GUIDE'!$B$9:$C$51,2,FALSE),VLOOKUP(CONCATENATE(Q817, W817), 'WHEEL PART NUMBER GUIDE'!$Q$6:$R$98, 2, FALSE),VLOOKUP(Z817,'WHEEL PART NUMBER GUIDE'!$J$8:$K$54,2, FALSE),IF(V817="N/A",IF(ABS(T817)&lt;10,"0"&amp;ABS(T817),ABS(T817)),CONCATENATE(LEFT(V817,1),RIGHT(V817,1))), G817, H817)</f>
        <v>MR71129087512H</v>
      </c>
      <c r="F817" s="84" t="str">
        <f t="shared" si="254"/>
        <v>MR71129087512H</v>
      </c>
      <c r="G817" s="83" t="s">
        <v>2100</v>
      </c>
      <c r="H817" s="83"/>
      <c r="I817" s="72" t="s">
        <v>10968</v>
      </c>
      <c r="J817" s="102">
        <v>46181</v>
      </c>
      <c r="K817" s="78" t="s">
        <v>1231</v>
      </c>
      <c r="L817" s="515">
        <v>549</v>
      </c>
      <c r="M817" s="601">
        <f t="shared" si="279"/>
        <v>549</v>
      </c>
      <c r="N817" s="630"/>
      <c r="O817" s="75">
        <v>20</v>
      </c>
      <c r="P817" s="8">
        <v>9</v>
      </c>
      <c r="Q817" s="408" t="str">
        <f t="shared" si="284"/>
        <v>8x170</v>
      </c>
      <c r="R817" s="75">
        <v>8</v>
      </c>
      <c r="S817" s="75">
        <v>170</v>
      </c>
      <c r="T817" s="75">
        <v>12</v>
      </c>
      <c r="U817" s="77">
        <v>5.5</v>
      </c>
      <c r="V817" s="427" t="s">
        <v>85</v>
      </c>
      <c r="W817" s="68">
        <v>125</v>
      </c>
      <c r="X817" s="546">
        <v>48.391466549580628</v>
      </c>
      <c r="Y817" s="47">
        <v>4500</v>
      </c>
      <c r="Z817" s="43" t="s">
        <v>2165</v>
      </c>
      <c r="AA817" s="72" t="s">
        <v>2845</v>
      </c>
      <c r="AB817" s="47" t="str">
        <f t="shared" si="255"/>
        <v>20x9, 8x170, 12 OS, 4500 lbs</v>
      </c>
      <c r="AC817" s="74" t="s">
        <v>8643</v>
      </c>
      <c r="AD817" s="46" t="str">
        <f>IF(AC817="N/A","None",VLOOKUP(AC817,ACCESSORIES!F:N,9,FALSE))</f>
        <v>Snap In</v>
      </c>
      <c r="AE817" s="82">
        <f>_xlfn.IFNA(VLOOKUP(AC817,ACCESSORIES!F:J,5,FALSE),"N/A")</f>
        <v>33</v>
      </c>
      <c r="AF817" s="14" t="s">
        <v>85</v>
      </c>
      <c r="AG817" s="9" t="str">
        <f>_xlfn.IFNA(VLOOKUP(AF817,ACCESSORIES!C:G,5,FALSE),"N/A")</f>
        <v>N/A</v>
      </c>
      <c r="AH817" s="14" t="s">
        <v>85</v>
      </c>
      <c r="AI817" s="14" t="s">
        <v>8438</v>
      </c>
      <c r="AJ817" s="9">
        <f>_xlfn.IFNA(VLOOKUP(AI817,ACCESSORIES!F:J,5,FALSE),"N/A")</f>
        <v>2</v>
      </c>
      <c r="AK817" s="92" t="s">
        <v>236</v>
      </c>
      <c r="AL817" s="75" t="s">
        <v>85</v>
      </c>
      <c r="AM817" s="38" t="str">
        <f>_xlfn.IFNA(VLOOKUP(AL817,ACCESSORIES!F:J,5,FALSE),"N/A")</f>
        <v>N/A</v>
      </c>
      <c r="AN817" s="75" t="s">
        <v>85</v>
      </c>
      <c r="AO817" s="75">
        <v>16.2</v>
      </c>
      <c r="AP817" s="75">
        <v>60</v>
      </c>
      <c r="AQ817" s="75">
        <v>200</v>
      </c>
      <c r="AR817" s="34">
        <v>0</v>
      </c>
      <c r="AS817" s="34">
        <v>0</v>
      </c>
      <c r="AT817" s="25">
        <v>29.9</v>
      </c>
      <c r="AU817" s="34">
        <v>55.4</v>
      </c>
      <c r="AV817" s="25">
        <v>245.4</v>
      </c>
      <c r="AW817" s="67">
        <v>241.6</v>
      </c>
      <c r="AX817" s="77">
        <v>125</v>
      </c>
      <c r="AY817" s="49">
        <v>102.76</v>
      </c>
      <c r="AZ817" s="49">
        <v>102.76</v>
      </c>
      <c r="BA817" s="49">
        <v>21.7</v>
      </c>
      <c r="BB817" s="48">
        <f t="shared" si="259"/>
        <v>0.85</v>
      </c>
      <c r="BC817" s="13" t="s">
        <v>85</v>
      </c>
      <c r="BD817" s="412" t="str">
        <f>_xlfn.IFNA(VLOOKUP(BC817,ACCESSORIES!F:J,5,FALSE),"N/A")</f>
        <v>N/A</v>
      </c>
      <c r="BE817" s="13" t="s">
        <v>85</v>
      </c>
      <c r="BF817" s="412" t="str">
        <f>_xlfn.IFNA(VLOOKUP(BE817,ACCESSORIES!F:J,5,FALSE),"N/A")</f>
        <v>N/A</v>
      </c>
      <c r="BG817" s="70">
        <f t="shared" si="290"/>
        <v>52.391466549580628</v>
      </c>
      <c r="BH817" s="50">
        <v>23.228346456692901</v>
      </c>
      <c r="BI817" s="50">
        <v>23.228346456692901</v>
      </c>
      <c r="BJ817" s="50">
        <v>11.771653543307099</v>
      </c>
      <c r="BK817" s="357">
        <f t="shared" si="285"/>
        <v>0.10408189999999996</v>
      </c>
      <c r="BL817" s="408">
        <v>20</v>
      </c>
      <c r="BM817" s="107" t="s">
        <v>3771</v>
      </c>
      <c r="BN817" s="46" t="s">
        <v>3891</v>
      </c>
      <c r="BO817" s="74"/>
      <c r="BP817" s="74"/>
      <c r="BQ817" s="74"/>
      <c r="BR817" s="74"/>
      <c r="BS817" s="74"/>
      <c r="BT817" s="74"/>
      <c r="BU817" s="74"/>
      <c r="BV817" s="74"/>
      <c r="BW817" s="74"/>
      <c r="BX817" s="74"/>
      <c r="BY817" s="334"/>
      <c r="BZ817" s="503"/>
      <c r="CA817" s="337"/>
      <c r="CB817" s="503"/>
      <c r="CC817" s="86" t="str">
        <f t="shared" si="287"/>
        <v>MR711 HD Bead Grip, 20x9, +12mm Offset, 8x170, 125mm Centerbore, Matte Black</v>
      </c>
      <c r="CD817" s="74" t="s">
        <v>3719</v>
      </c>
      <c r="CE817" s="74" t="s">
        <v>3720</v>
      </c>
      <c r="CF817" s="74" t="str">
        <f t="shared" si="288"/>
        <v>TRAIL (7XX)</v>
      </c>
    </row>
    <row r="818" spans="1:84" s="36" customFormat="1" ht="15" customHeight="1">
      <c r="A818" s="22">
        <f t="shared" si="286"/>
        <v>816</v>
      </c>
      <c r="B818" s="13" t="s">
        <v>84</v>
      </c>
      <c r="C818" s="426" t="s">
        <v>1247</v>
      </c>
      <c r="D818" s="75" t="s">
        <v>10949</v>
      </c>
      <c r="E818" s="84" t="str">
        <f>CONCATENATE(LEFT(D818,5),VLOOKUP(CONCATENATE(O818,"x",P818),'WHEEL PART NUMBER GUIDE'!$B$9:$C$51,2,FALSE),VLOOKUP(CONCATENATE(Q818, W818), 'WHEEL PART NUMBER GUIDE'!$Q$6:$R$98, 2, FALSE),VLOOKUP(Z818,'WHEEL PART NUMBER GUIDE'!$J$8:$K$54,2, FALSE),IF(V818="N/A",IF(ABS(T818)&lt;10,"0"&amp;ABS(T818),ABS(T818)),CONCATENATE(LEFT(V818,1),RIGHT(V818,1))), G818, H818)</f>
        <v>MR71129087312H</v>
      </c>
      <c r="F818" s="84" t="str">
        <f t="shared" si="254"/>
        <v>MR71129087312H</v>
      </c>
      <c r="G818" s="83" t="s">
        <v>2100</v>
      </c>
      <c r="H818" s="83"/>
      <c r="I818" s="72" t="s">
        <v>10969</v>
      </c>
      <c r="J818" s="102">
        <v>46181</v>
      </c>
      <c r="K818" s="78" t="s">
        <v>1231</v>
      </c>
      <c r="L818" s="515">
        <v>549</v>
      </c>
      <c r="M818" s="601">
        <f t="shared" si="279"/>
        <v>549</v>
      </c>
      <c r="N818" s="630"/>
      <c r="O818" s="75">
        <v>20</v>
      </c>
      <c r="P818" s="8">
        <v>9</v>
      </c>
      <c r="Q818" s="408" t="str">
        <f t="shared" si="284"/>
        <v>8x170</v>
      </c>
      <c r="R818" s="75">
        <v>8</v>
      </c>
      <c r="S818" s="75">
        <v>170</v>
      </c>
      <c r="T818" s="75">
        <v>12</v>
      </c>
      <c r="U818" s="77">
        <v>5.5</v>
      </c>
      <c r="V818" s="427" t="s">
        <v>85</v>
      </c>
      <c r="W818" s="68">
        <v>125</v>
      </c>
      <c r="X818" s="546">
        <v>48.391466549580628</v>
      </c>
      <c r="Y818" s="47">
        <v>4500</v>
      </c>
      <c r="Z818" s="43" t="s">
        <v>5147</v>
      </c>
      <c r="AA818" s="72" t="s">
        <v>173</v>
      </c>
      <c r="AB818" s="47" t="str">
        <f t="shared" si="255"/>
        <v>20x9, 8x170, 12 OS, 4500 lbs</v>
      </c>
      <c r="AC818" s="74" t="s">
        <v>8644</v>
      </c>
      <c r="AD818" s="46" t="str">
        <f>IF(AC818="N/A","None",VLOOKUP(AC818,ACCESSORIES!F:N,9,FALSE))</f>
        <v>Snap In</v>
      </c>
      <c r="AE818" s="82">
        <f>_xlfn.IFNA(VLOOKUP(AC818,ACCESSORIES!F:J,5,FALSE),"N/A")</f>
        <v>33</v>
      </c>
      <c r="AF818" s="14" t="s">
        <v>85</v>
      </c>
      <c r="AG818" s="9" t="str">
        <f>_xlfn.IFNA(VLOOKUP(AF818,ACCESSORIES!C:G,5,FALSE),"N/A")</f>
        <v>N/A</v>
      </c>
      <c r="AH818" s="14" t="s">
        <v>85</v>
      </c>
      <c r="AI818" s="14" t="s">
        <v>8439</v>
      </c>
      <c r="AJ818" s="9">
        <f>_xlfn.IFNA(VLOOKUP(AI818,ACCESSORIES!F:J,5,FALSE),"N/A")</f>
        <v>2</v>
      </c>
      <c r="AK818" s="92" t="s">
        <v>236</v>
      </c>
      <c r="AL818" s="75" t="s">
        <v>85</v>
      </c>
      <c r="AM818" s="38" t="str">
        <f>_xlfn.IFNA(VLOOKUP(AL818,ACCESSORIES!F:J,5,FALSE),"N/A")</f>
        <v>N/A</v>
      </c>
      <c r="AN818" s="75" t="s">
        <v>85</v>
      </c>
      <c r="AO818" s="75">
        <v>16.2</v>
      </c>
      <c r="AP818" s="75">
        <v>60</v>
      </c>
      <c r="AQ818" s="75">
        <v>200</v>
      </c>
      <c r="AR818" s="34">
        <v>0</v>
      </c>
      <c r="AS818" s="34">
        <v>0</v>
      </c>
      <c r="AT818" s="25">
        <v>29.9</v>
      </c>
      <c r="AU818" s="34">
        <v>55.4</v>
      </c>
      <c r="AV818" s="25">
        <v>245.4</v>
      </c>
      <c r="AW818" s="67">
        <v>241.6</v>
      </c>
      <c r="AX818" s="77">
        <v>125</v>
      </c>
      <c r="AY818" s="49">
        <v>102.76</v>
      </c>
      <c r="AZ818" s="49">
        <v>102.76</v>
      </c>
      <c r="BA818" s="49">
        <v>21.7</v>
      </c>
      <c r="BB818" s="48">
        <f t="shared" si="259"/>
        <v>0.85</v>
      </c>
      <c r="BC818" s="13" t="s">
        <v>85</v>
      </c>
      <c r="BD818" s="412" t="str">
        <f>_xlfn.IFNA(VLOOKUP(BC818,ACCESSORIES!F:J,5,FALSE),"N/A")</f>
        <v>N/A</v>
      </c>
      <c r="BE818" s="13" t="s">
        <v>85</v>
      </c>
      <c r="BF818" s="412" t="str">
        <f>_xlfn.IFNA(VLOOKUP(BE818,ACCESSORIES!F:J,5,FALSE),"N/A")</f>
        <v>N/A</v>
      </c>
      <c r="BG818" s="70">
        <f t="shared" si="290"/>
        <v>52.391466549580628</v>
      </c>
      <c r="BH818" s="50">
        <v>23.228346456692901</v>
      </c>
      <c r="BI818" s="50">
        <v>23.228346456692901</v>
      </c>
      <c r="BJ818" s="50">
        <v>11.771653543307099</v>
      </c>
      <c r="BK818" s="357">
        <f t="shared" si="285"/>
        <v>0.10408189999999996</v>
      </c>
      <c r="BL818" s="408">
        <v>20</v>
      </c>
      <c r="BM818" s="107" t="s">
        <v>3771</v>
      </c>
      <c r="BN818" s="46" t="s">
        <v>3891</v>
      </c>
      <c r="BO818" s="74"/>
      <c r="BP818" s="74"/>
      <c r="BQ818" s="74"/>
      <c r="BR818" s="74"/>
      <c r="BS818" s="74"/>
      <c r="BT818" s="74"/>
      <c r="BU818" s="74"/>
      <c r="BV818" s="74"/>
      <c r="BW818" s="74"/>
      <c r="BX818" s="74"/>
      <c r="BY818" s="334"/>
      <c r="BZ818" s="503"/>
      <c r="CA818" s="337"/>
      <c r="CB818" s="503"/>
      <c r="CC818" s="86" t="str">
        <f t="shared" si="287"/>
        <v>MR711 HD Bead Grip, 20x9, +12mm Offset, 8x170, 125mm Centerbore, Machined - Clear Coat</v>
      </c>
      <c r="CD818" s="74" t="s">
        <v>3719</v>
      </c>
      <c r="CE818" s="74" t="s">
        <v>3720</v>
      </c>
      <c r="CF818" s="74" t="str">
        <f t="shared" si="288"/>
        <v>TRAIL (7XX)</v>
      </c>
    </row>
    <row r="819" spans="1:84" s="36" customFormat="1" ht="15" customHeight="1">
      <c r="A819" s="22">
        <f t="shared" si="286"/>
        <v>817</v>
      </c>
      <c r="B819" s="13" t="s">
        <v>84</v>
      </c>
      <c r="C819" s="426" t="s">
        <v>1247</v>
      </c>
      <c r="D819" s="75" t="s">
        <v>10949</v>
      </c>
      <c r="E819" s="84" t="str">
        <f>CONCATENATE(LEFT(D819,5),VLOOKUP(CONCATENATE(O819,"x",P819),'WHEEL PART NUMBER GUIDE'!$B$9:$C$51,2,FALSE),VLOOKUP(CONCATENATE(Q819, W819), 'WHEEL PART NUMBER GUIDE'!$Q$6:$R$98, 2, FALSE),VLOOKUP(Z819,'WHEEL PART NUMBER GUIDE'!$J$8:$K$54,2, FALSE),IF(V819="N/A",IF(ABS(T819)&lt;10,"0"&amp;ABS(T819),ABS(T819)),CONCATENATE(LEFT(V819,1),RIGHT(V819,1))), G819, H819)</f>
        <v>MR71129088512H</v>
      </c>
      <c r="F819" s="84" t="str">
        <f t="shared" si="254"/>
        <v>MR71129088512H</v>
      </c>
      <c r="G819" s="83" t="s">
        <v>2100</v>
      </c>
      <c r="H819" s="83"/>
      <c r="I819" s="72" t="s">
        <v>10970</v>
      </c>
      <c r="J819" s="102">
        <v>46181</v>
      </c>
      <c r="K819" s="78" t="s">
        <v>1231</v>
      </c>
      <c r="L819" s="515">
        <v>549</v>
      </c>
      <c r="M819" s="601">
        <f t="shared" si="279"/>
        <v>549</v>
      </c>
      <c r="N819" s="630"/>
      <c r="O819" s="75">
        <v>20</v>
      </c>
      <c r="P819" s="8">
        <v>9</v>
      </c>
      <c r="Q819" s="408" t="str">
        <f t="shared" si="284"/>
        <v>8x180</v>
      </c>
      <c r="R819" s="75">
        <v>8</v>
      </c>
      <c r="S819" s="75">
        <v>180</v>
      </c>
      <c r="T819" s="75">
        <v>12</v>
      </c>
      <c r="U819" s="77">
        <v>5.5</v>
      </c>
      <c r="V819" s="427" t="s">
        <v>85</v>
      </c>
      <c r="W819" s="68">
        <v>124.1</v>
      </c>
      <c r="X819" s="546">
        <v>48.986714657479794</v>
      </c>
      <c r="Y819" s="47">
        <v>4500</v>
      </c>
      <c r="Z819" s="43" t="s">
        <v>2165</v>
      </c>
      <c r="AA819" s="72" t="s">
        <v>2845</v>
      </c>
      <c r="AB819" s="47" t="str">
        <f t="shared" si="255"/>
        <v>20x9, 8x180, 12 OS, 4500 lbs</v>
      </c>
      <c r="AC819" s="74" t="s">
        <v>8645</v>
      </c>
      <c r="AD819" s="46" t="str">
        <f>IF(AC819="N/A","None",VLOOKUP(AC819,ACCESSORIES!F:N,9,FALSE))</f>
        <v>Snap In</v>
      </c>
      <c r="AE819" s="82">
        <f>_xlfn.IFNA(VLOOKUP(AC819,ACCESSORIES!F:J,5,FALSE),"N/A")</f>
        <v>33</v>
      </c>
      <c r="AF819" s="14" t="s">
        <v>85</v>
      </c>
      <c r="AG819" s="9" t="str">
        <f>_xlfn.IFNA(VLOOKUP(AF819,ACCESSORIES!C:G,5,FALSE),"N/A")</f>
        <v>N/A</v>
      </c>
      <c r="AH819" s="14" t="s">
        <v>85</v>
      </c>
      <c r="AI819" s="14" t="s">
        <v>8438</v>
      </c>
      <c r="AJ819" s="9">
        <f>_xlfn.IFNA(VLOOKUP(AI819,ACCESSORIES!F:J,5,FALSE),"N/A")</f>
        <v>2</v>
      </c>
      <c r="AK819" s="92" t="s">
        <v>236</v>
      </c>
      <c r="AL819" s="75" t="s">
        <v>85</v>
      </c>
      <c r="AM819" s="38" t="str">
        <f>_xlfn.IFNA(VLOOKUP(AL819,ACCESSORIES!F:J,5,FALSE),"N/A")</f>
        <v>N/A</v>
      </c>
      <c r="AN819" s="75" t="s">
        <v>85</v>
      </c>
      <c r="AO819" s="75">
        <v>16.2</v>
      </c>
      <c r="AP819" s="75">
        <v>60</v>
      </c>
      <c r="AQ819" s="75">
        <v>210</v>
      </c>
      <c r="AR819" s="34">
        <v>0</v>
      </c>
      <c r="AS819" s="34">
        <v>0</v>
      </c>
      <c r="AT819" s="25">
        <v>29.9</v>
      </c>
      <c r="AU819" s="34">
        <v>55.4</v>
      </c>
      <c r="AV819" s="25">
        <v>245.4</v>
      </c>
      <c r="AW819" s="67">
        <v>241.6</v>
      </c>
      <c r="AX819" s="77">
        <v>124.1</v>
      </c>
      <c r="AY819" s="49">
        <v>87</v>
      </c>
      <c r="AZ819" s="49">
        <v>87</v>
      </c>
      <c r="BA819" s="49">
        <v>21.7</v>
      </c>
      <c r="BB819" s="48">
        <f t="shared" si="259"/>
        <v>0.85</v>
      </c>
      <c r="BC819" s="13" t="s">
        <v>85</v>
      </c>
      <c r="BD819" s="412" t="str">
        <f>_xlfn.IFNA(VLOOKUP(BC819,ACCESSORIES!F:J,5,FALSE),"N/A")</f>
        <v>N/A</v>
      </c>
      <c r="BE819" s="13" t="s">
        <v>85</v>
      </c>
      <c r="BF819" s="412" t="str">
        <f>_xlfn.IFNA(VLOOKUP(BE819,ACCESSORIES!F:J,5,FALSE),"N/A")</f>
        <v>N/A</v>
      </c>
      <c r="BG819" s="70">
        <f t="shared" si="290"/>
        <v>52.986714657479794</v>
      </c>
      <c r="BH819" s="50">
        <v>23.228346456692901</v>
      </c>
      <c r="BI819" s="50">
        <v>23.228346456692901</v>
      </c>
      <c r="BJ819" s="50">
        <v>11.771653543307099</v>
      </c>
      <c r="BK819" s="357">
        <f t="shared" si="285"/>
        <v>0.10408189999999996</v>
      </c>
      <c r="BL819" s="408">
        <v>20</v>
      </c>
      <c r="BM819" s="107" t="s">
        <v>3771</v>
      </c>
      <c r="BN819" s="46" t="s">
        <v>3891</v>
      </c>
      <c r="BO819" s="74"/>
      <c r="BP819" s="74"/>
      <c r="BQ819" s="74"/>
      <c r="BR819" s="74"/>
      <c r="BS819" s="74"/>
      <c r="BT819" s="74"/>
      <c r="BU819" s="74"/>
      <c r="BV819" s="74"/>
      <c r="BW819" s="74"/>
      <c r="BX819" s="74"/>
      <c r="BY819" s="334"/>
      <c r="BZ819" s="503"/>
      <c r="CA819" s="337"/>
      <c r="CB819" s="503"/>
      <c r="CC819" s="86" t="str">
        <f t="shared" si="287"/>
        <v>MR711 HD Bead Grip, 20x9, +12mm Offset, 8x180, 124.1mm Centerbore, Matte Black</v>
      </c>
      <c r="CD819" s="74" t="s">
        <v>3719</v>
      </c>
      <c r="CE819" s="74" t="s">
        <v>3720</v>
      </c>
      <c r="CF819" s="74" t="str">
        <f t="shared" si="288"/>
        <v>TRAIL (7XX)</v>
      </c>
    </row>
    <row r="820" spans="1:84" s="36" customFormat="1" ht="15" customHeight="1">
      <c r="A820" s="22">
        <f t="shared" si="286"/>
        <v>818</v>
      </c>
      <c r="B820" s="13" t="s">
        <v>84</v>
      </c>
      <c r="C820" s="426" t="s">
        <v>1247</v>
      </c>
      <c r="D820" s="75" t="s">
        <v>10949</v>
      </c>
      <c r="E820" s="84" t="str">
        <f>CONCATENATE(LEFT(D820,5),VLOOKUP(CONCATENATE(O820,"x",P820),'WHEEL PART NUMBER GUIDE'!$B$9:$C$51,2,FALSE),VLOOKUP(CONCATENATE(Q820, W820), 'WHEEL PART NUMBER GUIDE'!$Q$6:$R$98, 2, FALSE),VLOOKUP(Z820,'WHEEL PART NUMBER GUIDE'!$J$8:$K$54,2, FALSE),IF(V820="N/A",IF(ABS(T820)&lt;10,"0"&amp;ABS(T820),ABS(T820)),CONCATENATE(LEFT(V820,1),RIGHT(V820,1))), G820, H820)</f>
        <v>MR71129088312H</v>
      </c>
      <c r="F820" s="84" t="str">
        <f t="shared" si="254"/>
        <v>MR71129088312H</v>
      </c>
      <c r="G820" s="83" t="s">
        <v>2100</v>
      </c>
      <c r="H820" s="83"/>
      <c r="I820" s="72" t="s">
        <v>10971</v>
      </c>
      <c r="J820" s="102">
        <v>46181</v>
      </c>
      <c r="K820" s="78" t="s">
        <v>1231</v>
      </c>
      <c r="L820" s="515">
        <v>549</v>
      </c>
      <c r="M820" s="601">
        <f t="shared" si="279"/>
        <v>549</v>
      </c>
      <c r="N820" s="630"/>
      <c r="O820" s="75">
        <v>20</v>
      </c>
      <c r="P820" s="8">
        <v>9</v>
      </c>
      <c r="Q820" s="408" t="str">
        <f t="shared" si="284"/>
        <v>8x180</v>
      </c>
      <c r="R820" s="75">
        <v>8</v>
      </c>
      <c r="S820" s="75">
        <v>180</v>
      </c>
      <c r="T820" s="75">
        <v>12</v>
      </c>
      <c r="U820" s="77">
        <v>5.5</v>
      </c>
      <c r="V820" s="427" t="s">
        <v>85</v>
      </c>
      <c r="W820" s="68">
        <v>124.1</v>
      </c>
      <c r="X820" s="546">
        <v>48.986714657479794</v>
      </c>
      <c r="Y820" s="47">
        <v>4500</v>
      </c>
      <c r="Z820" s="43" t="s">
        <v>5147</v>
      </c>
      <c r="AA820" s="72" t="s">
        <v>173</v>
      </c>
      <c r="AB820" s="47" t="str">
        <f t="shared" si="255"/>
        <v>20x9, 8x180, 12 OS, 4500 lbs</v>
      </c>
      <c r="AC820" s="74" t="s">
        <v>8646</v>
      </c>
      <c r="AD820" s="46" t="str">
        <f>IF(AC820="N/A","None",VLOOKUP(AC820,ACCESSORIES!F:N,9,FALSE))</f>
        <v>Snap In</v>
      </c>
      <c r="AE820" s="82">
        <f>_xlfn.IFNA(VLOOKUP(AC820,ACCESSORIES!F:J,5,FALSE),"N/A")</f>
        <v>33</v>
      </c>
      <c r="AF820" s="14" t="s">
        <v>85</v>
      </c>
      <c r="AG820" s="9" t="str">
        <f>_xlfn.IFNA(VLOOKUP(AF820,ACCESSORIES!C:G,5,FALSE),"N/A")</f>
        <v>N/A</v>
      </c>
      <c r="AH820" s="14" t="s">
        <v>85</v>
      </c>
      <c r="AI820" s="14" t="s">
        <v>8439</v>
      </c>
      <c r="AJ820" s="9">
        <f>_xlfn.IFNA(VLOOKUP(AI820,ACCESSORIES!F:J,5,FALSE),"N/A")</f>
        <v>2</v>
      </c>
      <c r="AK820" s="92" t="s">
        <v>236</v>
      </c>
      <c r="AL820" s="75" t="s">
        <v>85</v>
      </c>
      <c r="AM820" s="38" t="str">
        <f>_xlfn.IFNA(VLOOKUP(AL820,ACCESSORIES!F:J,5,FALSE),"N/A")</f>
        <v>N/A</v>
      </c>
      <c r="AN820" s="75" t="s">
        <v>85</v>
      </c>
      <c r="AO820" s="75">
        <v>16.2</v>
      </c>
      <c r="AP820" s="75">
        <v>60</v>
      </c>
      <c r="AQ820" s="75">
        <v>210</v>
      </c>
      <c r="AR820" s="34">
        <v>0</v>
      </c>
      <c r="AS820" s="34">
        <v>0</v>
      </c>
      <c r="AT820" s="25">
        <v>29.9</v>
      </c>
      <c r="AU820" s="34">
        <v>55.4</v>
      </c>
      <c r="AV820" s="25">
        <v>245.4</v>
      </c>
      <c r="AW820" s="67">
        <v>241.6</v>
      </c>
      <c r="AX820" s="77">
        <v>124.1</v>
      </c>
      <c r="AY820" s="49">
        <v>87</v>
      </c>
      <c r="AZ820" s="49">
        <v>87</v>
      </c>
      <c r="BA820" s="49">
        <v>21.7</v>
      </c>
      <c r="BB820" s="48">
        <f t="shared" si="259"/>
        <v>0.85</v>
      </c>
      <c r="BC820" s="13" t="s">
        <v>85</v>
      </c>
      <c r="BD820" s="412" t="str">
        <f>_xlfn.IFNA(VLOOKUP(BC820,ACCESSORIES!F:J,5,FALSE),"N/A")</f>
        <v>N/A</v>
      </c>
      <c r="BE820" s="13" t="s">
        <v>85</v>
      </c>
      <c r="BF820" s="412" t="str">
        <f>_xlfn.IFNA(VLOOKUP(BE820,ACCESSORIES!F:J,5,FALSE),"N/A")</f>
        <v>N/A</v>
      </c>
      <c r="BG820" s="70">
        <f t="shared" si="290"/>
        <v>52.986714657479794</v>
      </c>
      <c r="BH820" s="50">
        <v>23.228346456692901</v>
      </c>
      <c r="BI820" s="50">
        <v>23.228346456692901</v>
      </c>
      <c r="BJ820" s="50">
        <v>11.771653543307099</v>
      </c>
      <c r="BK820" s="357">
        <f t="shared" si="285"/>
        <v>0.10408189999999996</v>
      </c>
      <c r="BL820" s="408">
        <v>20</v>
      </c>
      <c r="BM820" s="107" t="s">
        <v>3771</v>
      </c>
      <c r="BN820" s="46" t="s">
        <v>3891</v>
      </c>
      <c r="BO820" s="74"/>
      <c r="BP820" s="74"/>
      <c r="BQ820" s="74"/>
      <c r="BR820" s="74"/>
      <c r="BS820" s="74"/>
      <c r="BT820" s="74"/>
      <c r="BU820" s="74"/>
      <c r="BV820" s="74"/>
      <c r="BW820" s="74"/>
      <c r="BX820" s="74"/>
      <c r="BY820" s="334"/>
      <c r="BZ820" s="503"/>
      <c r="CA820" s="337"/>
      <c r="CB820" s="503"/>
      <c r="CC820" s="86" t="str">
        <f t="shared" si="287"/>
        <v>MR711 HD Bead Grip, 20x9, +12mm Offset, 8x180, 124.1mm Centerbore, Machined - Clear Coat</v>
      </c>
      <c r="CD820" s="74" t="s">
        <v>3719</v>
      </c>
      <c r="CE820" s="74" t="s">
        <v>3720</v>
      </c>
      <c r="CF820" s="74" t="str">
        <f t="shared" si="288"/>
        <v>TRAIL (7XX)</v>
      </c>
    </row>
    <row r="821" spans="1:84" s="36" customFormat="1" ht="15" customHeight="1">
      <c r="A821" s="22">
        <f t="shared" si="256"/>
        <v>819</v>
      </c>
      <c r="B821" s="13" t="s">
        <v>84</v>
      </c>
      <c r="C821" s="97" t="s">
        <v>6891</v>
      </c>
      <c r="D821" s="75" t="s">
        <v>6881</v>
      </c>
      <c r="E821" s="84" t="str">
        <f>CONCATENATE(LEFT(D821,5),VLOOKUP(CONCATENATE(O821,"x",P821),'WHEEL PART NUMBER GUIDE'!$B$9:$C$51,2,FALSE),VLOOKUP(CONCATENATE(Q821, W821), 'WHEEL PART NUMBER GUIDE'!$Q$6:$R$98, 2, FALSE),VLOOKUP(Z821,'WHEEL PART NUMBER GUIDE'!$J$8:$K$54,2, FALSE),IF(V821="N/A",IF(ABS(T821)&lt;10,"0"&amp;ABS(T821),ABS(T821)),CONCATENATE(LEFT(V821,1),RIGHT(V821,1))), G821, H821)</f>
        <v>MR80129016512N</v>
      </c>
      <c r="F821" s="84" t="str">
        <f t="shared" si="254"/>
        <v>MR80129016512N</v>
      </c>
      <c r="G821" s="83" t="s">
        <v>2095</v>
      </c>
      <c r="H821" s="83"/>
      <c r="I821" s="72" t="s">
        <v>6892</v>
      </c>
      <c r="J821" s="102">
        <v>45349.429837962962</v>
      </c>
      <c r="K821" s="78" t="s">
        <v>3713</v>
      </c>
      <c r="L821" s="328">
        <v>424</v>
      </c>
      <c r="M821" s="85" t="str">
        <f t="shared" si="279"/>
        <v/>
      </c>
      <c r="N821" s="630"/>
      <c r="O821" s="75">
        <v>20</v>
      </c>
      <c r="P821" s="8">
        <v>9</v>
      </c>
      <c r="Q821" s="92" t="str">
        <f t="shared" ref="Q821:Q891" si="301">CONCATENATE(R821,"x",S821)</f>
        <v>6x135</v>
      </c>
      <c r="R821" s="75">
        <v>6</v>
      </c>
      <c r="S821" s="75">
        <v>135</v>
      </c>
      <c r="T821" s="75">
        <v>-12</v>
      </c>
      <c r="U821" s="77">
        <v>4.5</v>
      </c>
      <c r="V821" s="427" t="s">
        <v>85</v>
      </c>
      <c r="W821" s="68">
        <v>87</v>
      </c>
      <c r="X821" s="39">
        <v>37.699046833614069</v>
      </c>
      <c r="Y821" s="47">
        <v>2650</v>
      </c>
      <c r="Z821" s="43" t="s">
        <v>4123</v>
      </c>
      <c r="AA821" s="72" t="s">
        <v>2845</v>
      </c>
      <c r="AB821" s="47" t="str">
        <f t="shared" si="255"/>
        <v>20x9, 6x135, -12 OS, 2650 lbs</v>
      </c>
      <c r="AC821" s="74" t="s">
        <v>7420</v>
      </c>
      <c r="AD821" s="46" t="str">
        <f>IF(AC821="N/A","None",VLOOKUP(AC821,ACCESSORIES!F:N,9,FALSE))</f>
        <v>Snap In</v>
      </c>
      <c r="AE821" s="82">
        <f>_xlfn.IFNA(VLOOKUP(AC821,ACCESSORIES!F:J,5,FALSE),"N/A")</f>
        <v>22</v>
      </c>
      <c r="AF821" s="14" t="s">
        <v>85</v>
      </c>
      <c r="AG821" s="9" t="str">
        <f>_xlfn.IFNA(VLOOKUP(AF821,ACCESSORIES!C:G,5,FALSE),"N/A")</f>
        <v>N/A</v>
      </c>
      <c r="AH821" s="14" t="s">
        <v>85</v>
      </c>
      <c r="AI821" s="14" t="s">
        <v>85</v>
      </c>
      <c r="AJ821" s="9" t="str">
        <f>_xlfn.IFNA(VLOOKUP(AI821,ACCESSORIES!F:J,5,FALSE),"N/A")</f>
        <v>N/A</v>
      </c>
      <c r="AK821" s="92" t="s">
        <v>236</v>
      </c>
      <c r="AL821" s="75" t="s">
        <v>85</v>
      </c>
      <c r="AM821" s="38" t="str">
        <f>_xlfn.IFNA(VLOOKUP(AL821,ACCESSORIES!F:J,5,FALSE),"N/A")</f>
        <v>N/A</v>
      </c>
      <c r="AN821" s="75" t="s">
        <v>85</v>
      </c>
      <c r="AO821" s="75">
        <v>16.2</v>
      </c>
      <c r="AP821" s="75">
        <v>60</v>
      </c>
      <c r="AQ821" s="75">
        <v>170</v>
      </c>
      <c r="AR821" s="34">
        <v>13.7</v>
      </c>
      <c r="AS821" s="34">
        <v>40</v>
      </c>
      <c r="AT821" s="25">
        <v>60.8</v>
      </c>
      <c r="AU821" s="34">
        <v>73.099999999999994</v>
      </c>
      <c r="AV821" s="25">
        <v>231.8</v>
      </c>
      <c r="AW821" s="67">
        <v>229.3</v>
      </c>
      <c r="AX821" s="77">
        <v>73.3</v>
      </c>
      <c r="AY821" s="49">
        <v>69.8</v>
      </c>
      <c r="AZ821" s="49">
        <v>84.5</v>
      </c>
      <c r="BA821" s="49">
        <v>37.6</v>
      </c>
      <c r="BB821" s="48">
        <f t="shared" si="259"/>
        <v>1.48</v>
      </c>
      <c r="BC821" s="13" t="s">
        <v>85</v>
      </c>
      <c r="BD821" s="412" t="str">
        <f>_xlfn.IFNA(VLOOKUP(BC821,ACCESSORIES!F:J,5,FALSE),"N/A")</f>
        <v>N/A</v>
      </c>
      <c r="BE821" s="13" t="s">
        <v>85</v>
      </c>
      <c r="BF821" s="412" t="str">
        <f>_xlfn.IFNA(VLOOKUP(BE821,ACCESSORIES!F:J,5,FALSE),"N/A")</f>
        <v>N/A</v>
      </c>
      <c r="BG821" s="70">
        <v>43</v>
      </c>
      <c r="BH821" s="50">
        <v>23.228346456692901</v>
      </c>
      <c r="BI821" s="50">
        <v>23.228346456692901</v>
      </c>
      <c r="BJ821" s="50">
        <v>11.771653543307099</v>
      </c>
      <c r="BK821" s="357">
        <f t="shared" si="285"/>
        <v>0.10408189999999996</v>
      </c>
      <c r="BL821" s="408">
        <v>20</v>
      </c>
      <c r="BM821" s="107" t="s">
        <v>3771</v>
      </c>
      <c r="BN821" s="46" t="s">
        <v>3891</v>
      </c>
      <c r="BO821" s="74" t="s">
        <v>3907</v>
      </c>
      <c r="BP821" s="74" t="s">
        <v>7495</v>
      </c>
      <c r="BQ821" s="74" t="s">
        <v>7488</v>
      </c>
      <c r="BR821" s="74" t="s">
        <v>7489</v>
      </c>
      <c r="BS821" s="74" t="s">
        <v>7493</v>
      </c>
      <c r="BT821" s="74" t="s">
        <v>7490</v>
      </c>
      <c r="BU821" s="74" t="s">
        <v>3909</v>
      </c>
      <c r="BV821" s="74" t="s">
        <v>7491</v>
      </c>
      <c r="BW821" s="74"/>
      <c r="BX821" s="74"/>
      <c r="BY821" s="334" t="s">
        <v>8529</v>
      </c>
      <c r="BZ821" s="364" t="s">
        <v>8530</v>
      </c>
      <c r="CA821" s="337" t="s">
        <v>8531</v>
      </c>
      <c r="CB821" s="364" t="s">
        <v>8532</v>
      </c>
      <c r="CC821" s="86" t="str">
        <f t="shared" si="277"/>
        <v>CLOSEOUT - MR801, 20x9, -12mm Offset, 6x135, 87mm Centerbore, Gloss Black Milled</v>
      </c>
      <c r="CD821" s="74" t="s">
        <v>3719</v>
      </c>
      <c r="CE821" s="74" t="s">
        <v>3720</v>
      </c>
      <c r="CF821" s="74" t="str">
        <f t="shared" si="253"/>
        <v>RAISED (8XX)</v>
      </c>
    </row>
    <row r="822" spans="1:84" s="36" customFormat="1" ht="15" customHeight="1">
      <c r="A822" s="22">
        <f t="shared" ref="A822:A1019" si="302">ROW(B822)-2</f>
        <v>820</v>
      </c>
      <c r="B822" s="13" t="s">
        <v>84</v>
      </c>
      <c r="C822" s="97" t="s">
        <v>6891</v>
      </c>
      <c r="D822" s="75" t="s">
        <v>6881</v>
      </c>
      <c r="E822" s="84" t="str">
        <f>CONCATENATE(LEFT(D822,5),VLOOKUP(CONCATENATE(O822,"x",P822),'WHEEL PART NUMBER GUIDE'!$B$9:$C$51,2,FALSE),VLOOKUP(CONCATENATE(Q822, W822), 'WHEEL PART NUMBER GUIDE'!$Q$6:$R$98, 2, FALSE),VLOOKUP(Z822,'WHEEL PART NUMBER GUIDE'!$J$8:$K$54,2, FALSE),IF(V822="N/A",IF(ABS(T822)&lt;10,"0"&amp;ABS(T822),ABS(T822)),CONCATENATE(LEFT(V822,1),RIGHT(V822,1))), G822, H822)</f>
        <v>MR80129060512N</v>
      </c>
      <c r="F822" s="84" t="str">
        <f t="shared" si="254"/>
        <v>MR80129060512N</v>
      </c>
      <c r="G822" s="83" t="s">
        <v>2095</v>
      </c>
      <c r="H822" s="83"/>
      <c r="I822" s="72" t="s">
        <v>6893</v>
      </c>
      <c r="J822" s="102">
        <v>45349.429837962962</v>
      </c>
      <c r="K822" s="78" t="s">
        <v>3713</v>
      </c>
      <c r="L822" s="328">
        <v>424</v>
      </c>
      <c r="M822" s="85" t="str">
        <f t="shared" si="279"/>
        <v/>
      </c>
      <c r="N822" s="630"/>
      <c r="O822" s="75">
        <v>20</v>
      </c>
      <c r="P822" s="8">
        <v>9</v>
      </c>
      <c r="Q822" s="92" t="str">
        <f t="shared" si="301"/>
        <v>6x5.5</v>
      </c>
      <c r="R822" s="75">
        <v>6</v>
      </c>
      <c r="S822" s="75">
        <v>5.5</v>
      </c>
      <c r="T822" s="75">
        <v>-12</v>
      </c>
      <c r="U822" s="77">
        <v>4.5</v>
      </c>
      <c r="V822" s="427" t="s">
        <v>85</v>
      </c>
      <c r="W822" s="68">
        <v>106.25</v>
      </c>
      <c r="X822" s="39">
        <v>37.699046833614069</v>
      </c>
      <c r="Y822" s="47">
        <v>2650</v>
      </c>
      <c r="Z822" s="43" t="s">
        <v>4123</v>
      </c>
      <c r="AA822" s="72" t="s">
        <v>2845</v>
      </c>
      <c r="AB822" s="47" t="str">
        <f t="shared" si="255"/>
        <v>20x9, 6x5.5, -12 OS, 2650 lbs</v>
      </c>
      <c r="AC822" s="74" t="s">
        <v>7420</v>
      </c>
      <c r="AD822" s="46" t="str">
        <f>IF(AC822="N/A","None",VLOOKUP(AC822,ACCESSORIES!F:N,9,FALSE))</f>
        <v>Snap In</v>
      </c>
      <c r="AE822" s="82">
        <f>_xlfn.IFNA(VLOOKUP(AC822,ACCESSORIES!F:J,5,FALSE),"N/A")</f>
        <v>22</v>
      </c>
      <c r="AF822" s="14" t="s">
        <v>85</v>
      </c>
      <c r="AG822" s="9" t="str">
        <f>_xlfn.IFNA(VLOOKUP(AF822,ACCESSORIES!C:G,5,FALSE),"N/A")</f>
        <v>N/A</v>
      </c>
      <c r="AH822" s="14" t="s">
        <v>85</v>
      </c>
      <c r="AI822" s="14" t="s">
        <v>85</v>
      </c>
      <c r="AJ822" s="9" t="str">
        <f>_xlfn.IFNA(VLOOKUP(AI822,ACCESSORIES!F:J,5,FALSE),"N/A")</f>
        <v>N/A</v>
      </c>
      <c r="AK822" s="92" t="s">
        <v>236</v>
      </c>
      <c r="AL822" s="75" t="s">
        <v>1649</v>
      </c>
      <c r="AM822" s="38">
        <f>_xlfn.IFNA(VLOOKUP(AL822,ACCESSORIES!F:J,5,FALSE),"N/A")</f>
        <v>2.75</v>
      </c>
      <c r="AN822" s="3">
        <v>78.3</v>
      </c>
      <c r="AO822" s="75">
        <v>16.2</v>
      </c>
      <c r="AP822" s="75">
        <v>60</v>
      </c>
      <c r="AQ822" s="75">
        <v>170</v>
      </c>
      <c r="AR822" s="34">
        <v>13.7</v>
      </c>
      <c r="AS822" s="34">
        <v>40</v>
      </c>
      <c r="AT822" s="25">
        <v>60.8</v>
      </c>
      <c r="AU822" s="34">
        <v>73.099999999999994</v>
      </c>
      <c r="AV822" s="25">
        <v>231.8</v>
      </c>
      <c r="AW822" s="67">
        <v>229.3</v>
      </c>
      <c r="AX822" s="77">
        <v>73.3</v>
      </c>
      <c r="AY822" s="49">
        <v>62.8</v>
      </c>
      <c r="AZ822" s="49">
        <v>84.5</v>
      </c>
      <c r="BA822" s="49">
        <v>37.6</v>
      </c>
      <c r="BB822" s="48">
        <f t="shared" si="259"/>
        <v>1.48</v>
      </c>
      <c r="BC822" s="13" t="s">
        <v>85</v>
      </c>
      <c r="BD822" s="412" t="str">
        <f>_xlfn.IFNA(VLOOKUP(BC822,ACCESSORIES!F:J,5,FALSE),"N/A")</f>
        <v>N/A</v>
      </c>
      <c r="BE822" s="13" t="s">
        <v>85</v>
      </c>
      <c r="BF822" s="412" t="str">
        <f>_xlfn.IFNA(VLOOKUP(BE822,ACCESSORIES!F:J,5,FALSE),"N/A")</f>
        <v>N/A</v>
      </c>
      <c r="BG822" s="70">
        <v>43</v>
      </c>
      <c r="BH822" s="50">
        <v>23.228346456692901</v>
      </c>
      <c r="BI822" s="50">
        <v>23.228346456692901</v>
      </c>
      <c r="BJ822" s="50">
        <v>11.771653543307099</v>
      </c>
      <c r="BK822" s="357">
        <f t="shared" si="285"/>
        <v>0.10408189999999996</v>
      </c>
      <c r="BL822" s="408">
        <v>20</v>
      </c>
      <c r="BM822" s="107" t="s">
        <v>3771</v>
      </c>
      <c r="BN822" s="46" t="s">
        <v>3891</v>
      </c>
      <c r="BO822" s="74" t="s">
        <v>3907</v>
      </c>
      <c r="BP822" s="74" t="s">
        <v>7495</v>
      </c>
      <c r="BQ822" s="74" t="s">
        <v>7488</v>
      </c>
      <c r="BR822" s="74" t="s">
        <v>7489</v>
      </c>
      <c r="BS822" s="74" t="s">
        <v>7493</v>
      </c>
      <c r="BT822" s="74" t="s">
        <v>7490</v>
      </c>
      <c r="BU822" s="74" t="s">
        <v>3909</v>
      </c>
      <c r="BV822" s="74" t="s">
        <v>7491</v>
      </c>
      <c r="BW822" s="74"/>
      <c r="BX822" s="74"/>
      <c r="BY822" s="334" t="s">
        <v>8529</v>
      </c>
      <c r="BZ822" s="364" t="s">
        <v>8530</v>
      </c>
      <c r="CA822" s="337" t="s">
        <v>8531</v>
      </c>
      <c r="CB822" s="364" t="s">
        <v>8532</v>
      </c>
      <c r="CC822" s="86" t="str">
        <f t="shared" si="277"/>
        <v>CLOSEOUT - MR801, 20x9, -12mm Offset, 6x5.5, 106.25mm Centerbore, Gloss Black Milled</v>
      </c>
      <c r="CD822" s="74" t="s">
        <v>3719</v>
      </c>
      <c r="CE822" s="74" t="s">
        <v>3720</v>
      </c>
      <c r="CF822" s="74" t="str">
        <f t="shared" si="253"/>
        <v>RAISED (8XX)</v>
      </c>
    </row>
    <row r="823" spans="1:84" s="36" customFormat="1" ht="15" customHeight="1">
      <c r="A823" s="22">
        <f t="shared" si="302"/>
        <v>821</v>
      </c>
      <c r="B823" s="13" t="s">
        <v>84</v>
      </c>
      <c r="C823" s="97" t="s">
        <v>6891</v>
      </c>
      <c r="D823" s="75" t="s">
        <v>6881</v>
      </c>
      <c r="E823" s="84" t="str">
        <f>CONCATENATE(LEFT(D823,5),VLOOKUP(CONCATENATE(O823,"x",P823),'WHEEL PART NUMBER GUIDE'!$B$9:$C$51,2,FALSE),VLOOKUP(CONCATENATE(Q823, W823), 'WHEEL PART NUMBER GUIDE'!$Q$6:$R$98, 2, FALSE),VLOOKUP(Z823,'WHEEL PART NUMBER GUIDE'!$J$8:$K$54,2, FALSE),IF(V823="N/A",IF(ABS(T823)&lt;10,"0"&amp;ABS(T823),ABS(T823)),CONCATENATE(LEFT(V823,1),RIGHT(V823,1))), G823, H823)</f>
        <v>MR80129016500</v>
      </c>
      <c r="F823" s="84" t="str">
        <f t="shared" si="254"/>
        <v>MR80129016500</v>
      </c>
      <c r="G823" s="83"/>
      <c r="H823" s="83"/>
      <c r="I823" s="72" t="s">
        <v>6894</v>
      </c>
      <c r="J823" s="102">
        <v>45349.429837962962</v>
      </c>
      <c r="K823" s="78" t="s">
        <v>3713</v>
      </c>
      <c r="L823" s="328">
        <v>424</v>
      </c>
      <c r="M823" s="85" t="str">
        <f t="shared" si="279"/>
        <v/>
      </c>
      <c r="N823" s="630"/>
      <c r="O823" s="75">
        <v>20</v>
      </c>
      <c r="P823" s="8">
        <v>9</v>
      </c>
      <c r="Q823" s="92" t="str">
        <f t="shared" si="301"/>
        <v>6x135</v>
      </c>
      <c r="R823" s="75">
        <v>6</v>
      </c>
      <c r="S823" s="75">
        <v>135</v>
      </c>
      <c r="T823" s="75">
        <v>0</v>
      </c>
      <c r="U823" s="77">
        <v>4.95</v>
      </c>
      <c r="V823" s="95" t="s">
        <v>85</v>
      </c>
      <c r="W823" s="68">
        <v>87</v>
      </c>
      <c r="X823" s="39">
        <v>36.817197784874551</v>
      </c>
      <c r="Y823" s="47">
        <v>2650</v>
      </c>
      <c r="Z823" s="43" t="s">
        <v>4123</v>
      </c>
      <c r="AA823" s="72" t="s">
        <v>2845</v>
      </c>
      <c r="AB823" s="47" t="str">
        <f t="shared" si="255"/>
        <v>20x9, 6x135, 0 OS, 2650 lbs</v>
      </c>
      <c r="AC823" s="74" t="s">
        <v>7420</v>
      </c>
      <c r="AD823" s="46" t="str">
        <f>IF(AC823="N/A","None",VLOOKUP(AC823,ACCESSORIES!F:N,9,FALSE))</f>
        <v>Snap In</v>
      </c>
      <c r="AE823" s="82">
        <f>_xlfn.IFNA(VLOOKUP(AC823,ACCESSORIES!F:J,5,FALSE),"N/A")</f>
        <v>22</v>
      </c>
      <c r="AF823" s="14" t="s">
        <v>85</v>
      </c>
      <c r="AG823" s="9" t="str">
        <f>_xlfn.IFNA(VLOOKUP(AF823,ACCESSORIES!C:G,5,FALSE),"N/A")</f>
        <v>N/A</v>
      </c>
      <c r="AH823" s="14" t="s">
        <v>85</v>
      </c>
      <c r="AI823" s="14" t="s">
        <v>85</v>
      </c>
      <c r="AJ823" s="9" t="str">
        <f>_xlfn.IFNA(VLOOKUP(AI823,ACCESSORIES!F:J,5,FALSE),"N/A")</f>
        <v>N/A</v>
      </c>
      <c r="AK823" s="92" t="s">
        <v>236</v>
      </c>
      <c r="AL823" s="75" t="s">
        <v>85</v>
      </c>
      <c r="AM823" s="38" t="str">
        <f>_xlfn.IFNA(VLOOKUP(AL823,ACCESSORIES!F:J,5,FALSE),"N/A")</f>
        <v>N/A</v>
      </c>
      <c r="AN823" s="75" t="s">
        <v>85</v>
      </c>
      <c r="AO823" s="75">
        <v>16.2</v>
      </c>
      <c r="AP823" s="75">
        <v>60</v>
      </c>
      <c r="AQ823" s="75">
        <v>170</v>
      </c>
      <c r="AR823" s="34">
        <v>9</v>
      </c>
      <c r="AS823" s="34">
        <v>27</v>
      </c>
      <c r="AT823" s="25">
        <v>48.6</v>
      </c>
      <c r="AU823" s="34">
        <v>61.1</v>
      </c>
      <c r="AV823" s="25">
        <v>231.2</v>
      </c>
      <c r="AW823" s="67">
        <v>228.8</v>
      </c>
      <c r="AX823" s="77">
        <v>73.3</v>
      </c>
      <c r="AY823" s="49">
        <v>58</v>
      </c>
      <c r="AZ823" s="49">
        <v>72</v>
      </c>
      <c r="BA823" s="49">
        <v>38</v>
      </c>
      <c r="BB823" s="48">
        <f t="shared" si="259"/>
        <v>1.5</v>
      </c>
      <c r="BC823" s="13" t="s">
        <v>85</v>
      </c>
      <c r="BD823" s="412" t="str">
        <f>_xlfn.IFNA(VLOOKUP(BC823,ACCESSORIES!F:J,5,FALSE),"N/A")</f>
        <v>N/A</v>
      </c>
      <c r="BE823" s="13" t="s">
        <v>85</v>
      </c>
      <c r="BF823" s="412" t="str">
        <f>_xlfn.IFNA(VLOOKUP(BE823,ACCESSORIES!F:J,5,FALSE),"N/A")</f>
        <v>N/A</v>
      </c>
      <c r="BG823" s="70">
        <v>42</v>
      </c>
      <c r="BH823" s="50">
        <v>23.228346456692901</v>
      </c>
      <c r="BI823" s="50">
        <v>23.228346456692901</v>
      </c>
      <c r="BJ823" s="50">
        <v>11.771653543307099</v>
      </c>
      <c r="BK823" s="357">
        <f t="shared" ref="BK823:BK853" si="303">SUM(((BH823*25.4)*(BI823*25.4)*(BJ823*25.4))/1000000000)</f>
        <v>0.10408189999999996</v>
      </c>
      <c r="BL823" s="408">
        <v>20</v>
      </c>
      <c r="BM823" s="107" t="s">
        <v>3771</v>
      </c>
      <c r="BN823" s="46" t="s">
        <v>3891</v>
      </c>
      <c r="BO823" s="74" t="s">
        <v>3907</v>
      </c>
      <c r="BP823" s="74" t="s">
        <v>7495</v>
      </c>
      <c r="BQ823" s="74" t="s">
        <v>7488</v>
      </c>
      <c r="BR823" s="74" t="s">
        <v>7489</v>
      </c>
      <c r="BS823" s="74" t="s">
        <v>7493</v>
      </c>
      <c r="BT823" s="74" t="s">
        <v>7490</v>
      </c>
      <c r="BU823" s="74" t="s">
        <v>3909</v>
      </c>
      <c r="BV823" s="74" t="s">
        <v>7491</v>
      </c>
      <c r="BW823" s="74"/>
      <c r="BX823" s="74"/>
      <c r="BY823" s="334" t="s">
        <v>8529</v>
      </c>
      <c r="BZ823" s="364" t="s">
        <v>8530</v>
      </c>
      <c r="CA823" s="337" t="s">
        <v>8531</v>
      </c>
      <c r="CB823" s="364" t="s">
        <v>8532</v>
      </c>
      <c r="CC823" s="86" t="str">
        <f t="shared" si="277"/>
        <v>CLOSEOUT - MR801, 20x9, 0mm Offset, 6x135, 87mm Centerbore, Gloss Black Milled</v>
      </c>
      <c r="CD823" s="74" t="s">
        <v>3719</v>
      </c>
      <c r="CE823" s="74" t="s">
        <v>3720</v>
      </c>
      <c r="CF823" s="74" t="str">
        <f t="shared" ref="CF823:CF877" si="304">C823</f>
        <v>RAISED (8XX)</v>
      </c>
    </row>
    <row r="824" spans="1:84" s="36" customFormat="1" ht="15" customHeight="1">
      <c r="A824" s="22">
        <f t="shared" si="302"/>
        <v>822</v>
      </c>
      <c r="B824" s="13" t="s">
        <v>84</v>
      </c>
      <c r="C824" s="97" t="s">
        <v>6891</v>
      </c>
      <c r="D824" s="75" t="s">
        <v>6881</v>
      </c>
      <c r="E824" s="84" t="str">
        <f>CONCATENATE(LEFT(D824,5),VLOOKUP(CONCATENATE(O824,"x",P824),'WHEEL PART NUMBER GUIDE'!$B$9:$C$51,2,FALSE),VLOOKUP(CONCATENATE(Q824, W824), 'WHEEL PART NUMBER GUIDE'!$Q$6:$R$98, 2, FALSE),VLOOKUP(Z824,'WHEEL PART NUMBER GUIDE'!$J$8:$K$54,2, FALSE),IF(V824="N/A",IF(ABS(T824)&lt;10,"0"&amp;ABS(T824),ABS(T824)),CONCATENATE(LEFT(V824,1),RIGHT(V824,1))), G824, H824)</f>
        <v>MR80129016512</v>
      </c>
      <c r="F824" s="84" t="str">
        <f t="shared" ref="F824:F878" si="305">E824</f>
        <v>MR80129016512</v>
      </c>
      <c r="G824" s="83"/>
      <c r="H824" s="83"/>
      <c r="I824" s="72" t="s">
        <v>6896</v>
      </c>
      <c r="J824" s="102">
        <v>45349.429837962962</v>
      </c>
      <c r="K824" s="78" t="s">
        <v>3713</v>
      </c>
      <c r="L824" s="328">
        <v>424</v>
      </c>
      <c r="M824" s="85" t="str">
        <f t="shared" si="279"/>
        <v/>
      </c>
      <c r="N824" s="630"/>
      <c r="O824" s="75">
        <v>20</v>
      </c>
      <c r="P824" s="8">
        <v>9</v>
      </c>
      <c r="Q824" s="92" t="str">
        <f t="shared" si="301"/>
        <v>6x135</v>
      </c>
      <c r="R824" s="75">
        <v>6</v>
      </c>
      <c r="S824" s="75">
        <v>135</v>
      </c>
      <c r="T824" s="75">
        <v>12</v>
      </c>
      <c r="U824" s="77">
        <v>5.4</v>
      </c>
      <c r="V824" s="95" t="s">
        <v>85</v>
      </c>
      <c r="W824" s="68">
        <v>87</v>
      </c>
      <c r="X824" s="39">
        <v>34.833037425210655</v>
      </c>
      <c r="Y824" s="47">
        <v>2650</v>
      </c>
      <c r="Z824" s="43" t="s">
        <v>4123</v>
      </c>
      <c r="AA824" s="72" t="s">
        <v>2845</v>
      </c>
      <c r="AB824" s="47" t="str">
        <f t="shared" ref="AB824:AB878" si="306">_xlfn.CONCAT(O824,"x",P824,","," ",Q824,","," ",T824," ","OS",","," ",Y824," lbs")</f>
        <v>20x9, 6x135, 12 OS, 2650 lbs</v>
      </c>
      <c r="AC824" s="74" t="s">
        <v>7420</v>
      </c>
      <c r="AD824" s="46" t="str">
        <f>IF(AC824="N/A","None",VLOOKUP(AC824,ACCESSORIES!F:N,9,FALSE))</f>
        <v>Snap In</v>
      </c>
      <c r="AE824" s="82">
        <f>_xlfn.IFNA(VLOOKUP(AC824,ACCESSORIES!F:J,5,FALSE),"N/A")</f>
        <v>22</v>
      </c>
      <c r="AF824" s="14" t="s">
        <v>85</v>
      </c>
      <c r="AG824" s="9" t="str">
        <f>_xlfn.IFNA(VLOOKUP(AF824,ACCESSORIES!C:G,5,FALSE),"N/A")</f>
        <v>N/A</v>
      </c>
      <c r="AH824" s="14" t="s">
        <v>85</v>
      </c>
      <c r="AI824" s="14" t="s">
        <v>85</v>
      </c>
      <c r="AJ824" s="9" t="str">
        <f>_xlfn.IFNA(VLOOKUP(AI824,ACCESSORIES!F:J,5,FALSE),"N/A")</f>
        <v>N/A</v>
      </c>
      <c r="AK824" s="92" t="s">
        <v>236</v>
      </c>
      <c r="AL824" s="75" t="s">
        <v>85</v>
      </c>
      <c r="AM824" s="38" t="str">
        <f>_xlfn.IFNA(VLOOKUP(AL824,ACCESSORIES!F:J,5,FALSE),"N/A")</f>
        <v>N/A</v>
      </c>
      <c r="AN824" s="75" t="s">
        <v>85</v>
      </c>
      <c r="AO824" s="75">
        <v>16.2</v>
      </c>
      <c r="AP824" s="75">
        <v>60</v>
      </c>
      <c r="AQ824" s="75">
        <v>170</v>
      </c>
      <c r="AR824" s="34">
        <v>9</v>
      </c>
      <c r="AS824" s="34">
        <v>26</v>
      </c>
      <c r="AT824" s="25">
        <v>38.4</v>
      </c>
      <c r="AU824" s="25">
        <v>49.1</v>
      </c>
      <c r="AV824" s="25">
        <v>230.6</v>
      </c>
      <c r="AW824" s="67">
        <v>228.2</v>
      </c>
      <c r="AX824" s="77">
        <v>73.3</v>
      </c>
      <c r="AY824" s="49">
        <v>45.8</v>
      </c>
      <c r="AZ824" s="49">
        <v>60.5</v>
      </c>
      <c r="BA824" s="49">
        <v>38.299999999999997</v>
      </c>
      <c r="BB824" s="48">
        <f t="shared" si="259"/>
        <v>1.51</v>
      </c>
      <c r="BC824" s="13" t="s">
        <v>85</v>
      </c>
      <c r="BD824" s="412" t="str">
        <f>_xlfn.IFNA(VLOOKUP(BC824,ACCESSORIES!F:J,5,FALSE),"N/A")</f>
        <v>N/A</v>
      </c>
      <c r="BE824" s="13" t="s">
        <v>85</v>
      </c>
      <c r="BF824" s="412" t="str">
        <f>_xlfn.IFNA(VLOOKUP(BE824,ACCESSORIES!F:J,5,FALSE),"N/A")</f>
        <v>N/A</v>
      </c>
      <c r="BG824" s="70">
        <v>40</v>
      </c>
      <c r="BH824" s="50">
        <v>23.228346456692901</v>
      </c>
      <c r="BI824" s="50">
        <v>23.228346456692901</v>
      </c>
      <c r="BJ824" s="50">
        <v>11.771653543307099</v>
      </c>
      <c r="BK824" s="357">
        <f t="shared" si="303"/>
        <v>0.10408189999999996</v>
      </c>
      <c r="BL824" s="408">
        <v>20</v>
      </c>
      <c r="BM824" s="107" t="s">
        <v>3771</v>
      </c>
      <c r="BN824" s="46" t="s">
        <v>3891</v>
      </c>
      <c r="BO824" s="74" t="s">
        <v>3907</v>
      </c>
      <c r="BP824" s="74" t="s">
        <v>7495</v>
      </c>
      <c r="BQ824" s="74" t="s">
        <v>7488</v>
      </c>
      <c r="BR824" s="74" t="s">
        <v>7489</v>
      </c>
      <c r="BS824" s="74" t="s">
        <v>7493</v>
      </c>
      <c r="BT824" s="74" t="s">
        <v>7490</v>
      </c>
      <c r="BU824" s="74" t="s">
        <v>3909</v>
      </c>
      <c r="BV824" s="74" t="s">
        <v>7491</v>
      </c>
      <c r="BW824" s="74"/>
      <c r="BX824" s="74"/>
      <c r="BY824" s="334" t="s">
        <v>8529</v>
      </c>
      <c r="BZ824" s="364" t="s">
        <v>8530</v>
      </c>
      <c r="CA824" s="337" t="s">
        <v>8531</v>
      </c>
      <c r="CB824" s="364" t="s">
        <v>8532</v>
      </c>
      <c r="CC824" s="86" t="str">
        <f t="shared" si="277"/>
        <v>CLOSEOUT - MR801, 20x9, +12mm Offset, 6x135, 87mm Centerbore, Gloss Black Milled</v>
      </c>
      <c r="CD824" s="74" t="s">
        <v>3719</v>
      </c>
      <c r="CE824" s="74" t="s">
        <v>3720</v>
      </c>
      <c r="CF824" s="74" t="str">
        <f t="shared" si="304"/>
        <v>RAISED (8XX)</v>
      </c>
    </row>
    <row r="825" spans="1:84" s="36" customFormat="1" ht="15" customHeight="1">
      <c r="A825" s="22">
        <f t="shared" si="302"/>
        <v>823</v>
      </c>
      <c r="B825" s="13" t="s">
        <v>84</v>
      </c>
      <c r="C825" s="97" t="s">
        <v>6891</v>
      </c>
      <c r="D825" s="75" t="s">
        <v>6881</v>
      </c>
      <c r="E825" s="84" t="str">
        <f>CONCATENATE(LEFT(D825,5),VLOOKUP(CONCATENATE(O825,"x",P825),'WHEEL PART NUMBER GUIDE'!$B$9:$C$51,2,FALSE),VLOOKUP(CONCATENATE(Q825, W825), 'WHEEL PART NUMBER GUIDE'!$Q$6:$R$98, 2, FALSE),VLOOKUP(Z825,'WHEEL PART NUMBER GUIDE'!$J$8:$K$54,2, FALSE),IF(V825="N/A",IF(ABS(T825)&lt;10,"0"&amp;ABS(T825),ABS(T825)),CONCATENATE(LEFT(V825,1),RIGHT(V825,1))), G825, H825)</f>
        <v>MR80129080512N</v>
      </c>
      <c r="F825" s="84" t="str">
        <f t="shared" si="305"/>
        <v>MR80129080512N</v>
      </c>
      <c r="G825" s="83" t="s">
        <v>2095</v>
      </c>
      <c r="H825" s="83"/>
      <c r="I825" s="72" t="s">
        <v>6898</v>
      </c>
      <c r="J825" s="102">
        <v>45349.429837962962</v>
      </c>
      <c r="K825" s="78" t="s">
        <v>3713</v>
      </c>
      <c r="L825" s="328">
        <v>424</v>
      </c>
      <c r="M825" s="85" t="str">
        <f t="shared" si="279"/>
        <v/>
      </c>
      <c r="N825" s="630"/>
      <c r="O825" s="75">
        <v>20</v>
      </c>
      <c r="P825" s="8">
        <v>9</v>
      </c>
      <c r="Q825" s="92" t="str">
        <f t="shared" si="301"/>
        <v>8x6.5</v>
      </c>
      <c r="R825" s="75">
        <v>8</v>
      </c>
      <c r="S825" s="75">
        <v>6.5</v>
      </c>
      <c r="T825" s="75">
        <v>-12</v>
      </c>
      <c r="U825" s="77">
        <v>4.5</v>
      </c>
      <c r="V825" s="95" t="s">
        <v>85</v>
      </c>
      <c r="W825" s="68">
        <v>121.3</v>
      </c>
      <c r="X825" s="39">
        <v>40.565056242017469</v>
      </c>
      <c r="Y825" s="47">
        <v>3640</v>
      </c>
      <c r="Z825" s="43" t="s">
        <v>4123</v>
      </c>
      <c r="AA825" s="72" t="s">
        <v>2845</v>
      </c>
      <c r="AB825" s="47" t="str">
        <f t="shared" si="306"/>
        <v>20x9, 8x6.5, -12 OS, 3640 lbs</v>
      </c>
      <c r="AC825" s="74" t="s">
        <v>7421</v>
      </c>
      <c r="AD825" s="46" t="str">
        <f>IF(AC825="N/A","None",VLOOKUP(AC825,ACCESSORIES!F:N,9,FALSE))</f>
        <v>Snap In</v>
      </c>
      <c r="AE825" s="82">
        <f>_xlfn.IFNA(VLOOKUP(AC825,ACCESSORIES!F:J,5,FALSE),"N/A")</f>
        <v>22</v>
      </c>
      <c r="AF825" s="14" t="s">
        <v>85</v>
      </c>
      <c r="AG825" s="9" t="str">
        <f>_xlfn.IFNA(VLOOKUP(AF825,ACCESSORIES!C:G,5,FALSE),"N/A")</f>
        <v>N/A</v>
      </c>
      <c r="AH825" s="14" t="s">
        <v>85</v>
      </c>
      <c r="AI825" s="14" t="s">
        <v>85</v>
      </c>
      <c r="AJ825" s="9" t="str">
        <f>_xlfn.IFNA(VLOOKUP(AI825,ACCESSORIES!F:J,5,FALSE),"N/A")</f>
        <v>N/A</v>
      </c>
      <c r="AK825" s="92" t="s">
        <v>236</v>
      </c>
      <c r="AL825" s="75" t="s">
        <v>85</v>
      </c>
      <c r="AM825" s="38" t="str">
        <f>_xlfn.IFNA(VLOOKUP(AL825,ACCESSORIES!F:J,5,FALSE),"N/A")</f>
        <v>N/A</v>
      </c>
      <c r="AN825" s="75" t="s">
        <v>85</v>
      </c>
      <c r="AO825" s="75">
        <v>16.2</v>
      </c>
      <c r="AP825" s="75">
        <v>60</v>
      </c>
      <c r="AQ825" s="75">
        <v>200</v>
      </c>
      <c r="AR825" s="34">
        <v>0</v>
      </c>
      <c r="AS825" s="34">
        <v>0</v>
      </c>
      <c r="AT825" s="25">
        <v>41.9</v>
      </c>
      <c r="AU825" s="34">
        <v>61.4</v>
      </c>
      <c r="AV825" s="25">
        <v>227.6</v>
      </c>
      <c r="AW825" s="67">
        <v>225.1</v>
      </c>
      <c r="AX825" s="77">
        <v>121.3</v>
      </c>
      <c r="AY825" s="49">
        <v>101.9</v>
      </c>
      <c r="AZ825" s="49">
        <v>101.9</v>
      </c>
      <c r="BA825" s="49">
        <v>37.6</v>
      </c>
      <c r="BB825" s="48">
        <f t="shared" si="259"/>
        <v>1.48</v>
      </c>
      <c r="BC825" s="13" t="s">
        <v>85</v>
      </c>
      <c r="BD825" s="412" t="str">
        <f>_xlfn.IFNA(VLOOKUP(BC825,ACCESSORIES!F:J,5,FALSE),"N/A")</f>
        <v>N/A</v>
      </c>
      <c r="BE825" s="13" t="s">
        <v>85</v>
      </c>
      <c r="BF825" s="412" t="str">
        <f>_xlfn.IFNA(VLOOKUP(BE825,ACCESSORIES!F:J,5,FALSE),"N/A")</f>
        <v>N/A</v>
      </c>
      <c r="BG825" s="70">
        <v>46</v>
      </c>
      <c r="BH825" s="50">
        <v>23.228346456692901</v>
      </c>
      <c r="BI825" s="50">
        <v>23.228346456692901</v>
      </c>
      <c r="BJ825" s="50">
        <v>11.771653543307099</v>
      </c>
      <c r="BK825" s="357">
        <f t="shared" si="303"/>
        <v>0.10408189999999996</v>
      </c>
      <c r="BL825" s="408">
        <v>20</v>
      </c>
      <c r="BM825" s="107" t="s">
        <v>3771</v>
      </c>
      <c r="BN825" s="46" t="s">
        <v>3891</v>
      </c>
      <c r="BO825" s="74" t="s">
        <v>3907</v>
      </c>
      <c r="BP825" s="74" t="s">
        <v>7495</v>
      </c>
      <c r="BQ825" s="74" t="s">
        <v>7488</v>
      </c>
      <c r="BR825" s="74" t="s">
        <v>7489</v>
      </c>
      <c r="BS825" s="74" t="s">
        <v>7493</v>
      </c>
      <c r="BT825" s="74" t="s">
        <v>7490</v>
      </c>
      <c r="BU825" s="74" t="s">
        <v>3909</v>
      </c>
      <c r="BV825" s="74" t="s">
        <v>7491</v>
      </c>
      <c r="BW825" s="74"/>
      <c r="BX825" s="74"/>
      <c r="BY825" s="334" t="s">
        <v>8533</v>
      </c>
      <c r="BZ825" s="364" t="s">
        <v>8534</v>
      </c>
      <c r="CA825" s="337" t="s">
        <v>8535</v>
      </c>
      <c r="CB825" s="364" t="s">
        <v>8536</v>
      </c>
      <c r="CC825" s="86" t="str">
        <f t="shared" si="277"/>
        <v>CLOSEOUT - MR801, 20x9, -12mm Offset, 8x6.5, 121.3mm Centerbore, Gloss Black Milled</v>
      </c>
      <c r="CD825" s="74" t="s">
        <v>3719</v>
      </c>
      <c r="CE825" s="74" t="s">
        <v>3720</v>
      </c>
      <c r="CF825" s="74" t="str">
        <f t="shared" si="304"/>
        <v>RAISED (8XX)</v>
      </c>
    </row>
    <row r="826" spans="1:84" s="36" customFormat="1" ht="15" customHeight="1">
      <c r="A826" s="22">
        <f t="shared" si="302"/>
        <v>824</v>
      </c>
      <c r="B826" s="13" t="s">
        <v>84</v>
      </c>
      <c r="C826" s="97" t="s">
        <v>6891</v>
      </c>
      <c r="D826" s="75" t="s">
        <v>6881</v>
      </c>
      <c r="E826" s="84" t="str">
        <f>CONCATENATE(LEFT(D826,5),VLOOKUP(CONCATENATE(O826,"x",P826),'WHEEL PART NUMBER GUIDE'!$B$9:$C$51,2,FALSE),VLOOKUP(CONCATENATE(Q826, W826), 'WHEEL PART NUMBER GUIDE'!$Q$6:$R$98, 2, FALSE),VLOOKUP(Z826,'WHEEL PART NUMBER GUIDE'!$J$8:$K$54,2, FALSE),IF(V826="N/A",IF(ABS(T826)&lt;10,"0"&amp;ABS(T826),ABS(T826)),CONCATENATE(LEFT(V826,1),RIGHT(V826,1))), G826, H826)</f>
        <v>MR80129087512N</v>
      </c>
      <c r="F826" s="84" t="str">
        <f t="shared" si="305"/>
        <v>MR80129087512N</v>
      </c>
      <c r="G826" s="83" t="s">
        <v>2095</v>
      </c>
      <c r="H826" s="83"/>
      <c r="I826" s="72" t="s">
        <v>6899</v>
      </c>
      <c r="J826" s="102">
        <v>45349.429837962962</v>
      </c>
      <c r="K826" s="78" t="s">
        <v>3713</v>
      </c>
      <c r="L826" s="328">
        <v>424</v>
      </c>
      <c r="M826" s="85" t="str">
        <f t="shared" si="279"/>
        <v/>
      </c>
      <c r="N826" s="630"/>
      <c r="O826" s="75">
        <v>20</v>
      </c>
      <c r="P826" s="8">
        <v>9</v>
      </c>
      <c r="Q826" s="92" t="str">
        <f t="shared" si="301"/>
        <v>8x170</v>
      </c>
      <c r="R826" s="75">
        <v>8</v>
      </c>
      <c r="S826" s="75">
        <v>170</v>
      </c>
      <c r="T826" s="75">
        <v>-12</v>
      </c>
      <c r="U826" s="77">
        <v>4.5</v>
      </c>
      <c r="V826" s="95" t="s">
        <v>85</v>
      </c>
      <c r="W826" s="68">
        <v>125</v>
      </c>
      <c r="X826" s="39">
        <v>40.565056242017469</v>
      </c>
      <c r="Y826" s="47">
        <v>3640</v>
      </c>
      <c r="Z826" s="43" t="s">
        <v>4123</v>
      </c>
      <c r="AA826" s="72" t="s">
        <v>2845</v>
      </c>
      <c r="AB826" s="47" t="str">
        <f t="shared" si="306"/>
        <v>20x9, 8x170, -12 OS, 3640 lbs</v>
      </c>
      <c r="AC826" s="74" t="s">
        <v>7421</v>
      </c>
      <c r="AD826" s="46" t="str">
        <f>IF(AC826="N/A","None",VLOOKUP(AC826,ACCESSORIES!F:N,9,FALSE))</f>
        <v>Snap In</v>
      </c>
      <c r="AE826" s="82">
        <f>_xlfn.IFNA(VLOOKUP(AC826,ACCESSORIES!F:J,5,FALSE),"N/A")</f>
        <v>22</v>
      </c>
      <c r="AF826" s="14" t="s">
        <v>85</v>
      </c>
      <c r="AG826" s="9" t="str">
        <f>_xlfn.IFNA(VLOOKUP(AF826,ACCESSORIES!C:G,5,FALSE),"N/A")</f>
        <v>N/A</v>
      </c>
      <c r="AH826" s="14" t="s">
        <v>85</v>
      </c>
      <c r="AI826" s="14" t="s">
        <v>85</v>
      </c>
      <c r="AJ826" s="9" t="str">
        <f>_xlfn.IFNA(VLOOKUP(AI826,ACCESSORIES!F:J,5,FALSE),"N/A")</f>
        <v>N/A</v>
      </c>
      <c r="AK826" s="92" t="s">
        <v>236</v>
      </c>
      <c r="AL826" s="75" t="s">
        <v>85</v>
      </c>
      <c r="AM826" s="38" t="str">
        <f>_xlfn.IFNA(VLOOKUP(AL826,ACCESSORIES!F:J,5,FALSE),"N/A")</f>
        <v>N/A</v>
      </c>
      <c r="AN826" s="75" t="s">
        <v>85</v>
      </c>
      <c r="AO826" s="75">
        <v>16.2</v>
      </c>
      <c r="AP826" s="75">
        <v>60</v>
      </c>
      <c r="AQ826" s="75">
        <v>200</v>
      </c>
      <c r="AR826" s="34">
        <v>0</v>
      </c>
      <c r="AS826" s="34">
        <v>0</v>
      </c>
      <c r="AT826" s="25">
        <v>41.9</v>
      </c>
      <c r="AU826" s="34">
        <v>61.4</v>
      </c>
      <c r="AV826" s="25">
        <v>227.6</v>
      </c>
      <c r="AW826" s="67">
        <v>225.1</v>
      </c>
      <c r="AX826" s="77">
        <v>125</v>
      </c>
      <c r="AY826" s="49">
        <v>101.9</v>
      </c>
      <c r="AZ826" s="49">
        <v>101.9</v>
      </c>
      <c r="BA826" s="49">
        <v>37.6</v>
      </c>
      <c r="BB826" s="48">
        <f t="shared" si="259"/>
        <v>1.48</v>
      </c>
      <c r="BC826" s="13" t="s">
        <v>85</v>
      </c>
      <c r="BD826" s="412" t="str">
        <f>_xlfn.IFNA(VLOOKUP(BC826,ACCESSORIES!F:J,5,FALSE),"N/A")</f>
        <v>N/A</v>
      </c>
      <c r="BE826" s="13" t="s">
        <v>85</v>
      </c>
      <c r="BF826" s="412" t="str">
        <f>_xlfn.IFNA(VLOOKUP(BE826,ACCESSORIES!F:J,5,FALSE),"N/A")</f>
        <v>N/A</v>
      </c>
      <c r="BG826" s="70">
        <v>46</v>
      </c>
      <c r="BH826" s="50">
        <v>23.228346456692901</v>
      </c>
      <c r="BI826" s="50">
        <v>23.228346456692901</v>
      </c>
      <c r="BJ826" s="50">
        <v>11.771653543307099</v>
      </c>
      <c r="BK826" s="357">
        <f t="shared" si="303"/>
        <v>0.10408189999999996</v>
      </c>
      <c r="BL826" s="408">
        <v>20</v>
      </c>
      <c r="BM826" s="107" t="s">
        <v>3771</v>
      </c>
      <c r="BN826" s="46" t="s">
        <v>3891</v>
      </c>
      <c r="BO826" s="74" t="s">
        <v>3907</v>
      </c>
      <c r="BP826" s="74" t="s">
        <v>7495</v>
      </c>
      <c r="BQ826" s="74" t="s">
        <v>7488</v>
      </c>
      <c r="BR826" s="74" t="s">
        <v>7489</v>
      </c>
      <c r="BS826" s="74" t="s">
        <v>7493</v>
      </c>
      <c r="BT826" s="74" t="s">
        <v>7490</v>
      </c>
      <c r="BU826" s="74" t="s">
        <v>3909</v>
      </c>
      <c r="BV826" s="74" t="s">
        <v>7491</v>
      </c>
      <c r="BW826" s="74"/>
      <c r="BX826" s="74"/>
      <c r="BY826" s="334" t="s">
        <v>8533</v>
      </c>
      <c r="BZ826" s="364" t="s">
        <v>8534</v>
      </c>
      <c r="CA826" s="337" t="s">
        <v>8535</v>
      </c>
      <c r="CB826" s="364" t="s">
        <v>8536</v>
      </c>
      <c r="CC826" s="86" t="str">
        <f t="shared" si="277"/>
        <v>CLOSEOUT - MR801, 20x9, -12mm Offset, 8x170, 125mm Centerbore, Gloss Black Milled</v>
      </c>
      <c r="CD826" s="74" t="s">
        <v>3719</v>
      </c>
      <c r="CE826" s="74" t="s">
        <v>3720</v>
      </c>
      <c r="CF826" s="74" t="str">
        <f t="shared" si="304"/>
        <v>RAISED (8XX)</v>
      </c>
    </row>
    <row r="827" spans="1:84" s="36" customFormat="1" ht="15" customHeight="1">
      <c r="A827" s="22">
        <f t="shared" si="302"/>
        <v>825</v>
      </c>
      <c r="B827" s="13" t="s">
        <v>84</v>
      </c>
      <c r="C827" s="97" t="s">
        <v>6891</v>
      </c>
      <c r="D827" s="75" t="s">
        <v>6881</v>
      </c>
      <c r="E827" s="84" t="str">
        <f>CONCATENATE(LEFT(D827,5),VLOOKUP(CONCATENATE(O827,"x",P827),'WHEEL PART NUMBER GUIDE'!$B$9:$C$51,2,FALSE),VLOOKUP(CONCATENATE(Q827, W827), 'WHEEL PART NUMBER GUIDE'!$Q$6:$R$98, 2, FALSE),VLOOKUP(Z827,'WHEEL PART NUMBER GUIDE'!$J$8:$K$54,2, FALSE),IF(V827="N/A",IF(ABS(T827)&lt;10,"0"&amp;ABS(T827),ABS(T827)),CONCATENATE(LEFT(V827,1),RIGHT(V827,1))), G827, H827)</f>
        <v>MR80129088512N</v>
      </c>
      <c r="F827" s="84" t="str">
        <f t="shared" si="305"/>
        <v>MR80129088512N</v>
      </c>
      <c r="G827" s="83" t="s">
        <v>2095</v>
      </c>
      <c r="H827" s="83"/>
      <c r="I827" s="72" t="s">
        <v>6900</v>
      </c>
      <c r="J827" s="102">
        <v>45349.429837962962</v>
      </c>
      <c r="K827" s="78" t="s">
        <v>3713</v>
      </c>
      <c r="L827" s="328">
        <v>424</v>
      </c>
      <c r="M827" s="85" t="str">
        <f t="shared" si="279"/>
        <v/>
      </c>
      <c r="N827" s="630"/>
      <c r="O827" s="75">
        <v>20</v>
      </c>
      <c r="P827" s="8">
        <v>9</v>
      </c>
      <c r="Q827" s="92" t="str">
        <f t="shared" si="301"/>
        <v>8x180</v>
      </c>
      <c r="R827" s="75">
        <v>8</v>
      </c>
      <c r="S827" s="75">
        <v>180</v>
      </c>
      <c r="T827" s="75">
        <v>-12</v>
      </c>
      <c r="U827" s="77">
        <v>4.5</v>
      </c>
      <c r="V827" s="95" t="s">
        <v>85</v>
      </c>
      <c r="W827" s="68">
        <v>124.1</v>
      </c>
      <c r="X827" s="39">
        <v>40.565056242017469</v>
      </c>
      <c r="Y827" s="47">
        <v>3640</v>
      </c>
      <c r="Z827" s="43" t="s">
        <v>4123</v>
      </c>
      <c r="AA827" s="72" t="s">
        <v>2845</v>
      </c>
      <c r="AB827" s="47" t="str">
        <f t="shared" si="306"/>
        <v>20x9, 8x180, -12 OS, 3640 lbs</v>
      </c>
      <c r="AC827" s="74" t="s">
        <v>7421</v>
      </c>
      <c r="AD827" s="46" t="str">
        <f>IF(AC827="N/A","None",VLOOKUP(AC827,ACCESSORIES!F:N,9,FALSE))</f>
        <v>Snap In</v>
      </c>
      <c r="AE827" s="82">
        <f>_xlfn.IFNA(VLOOKUP(AC827,ACCESSORIES!F:J,5,FALSE),"N/A")</f>
        <v>22</v>
      </c>
      <c r="AF827" s="14" t="s">
        <v>85</v>
      </c>
      <c r="AG827" s="9" t="str">
        <f>_xlfn.IFNA(VLOOKUP(AF827,ACCESSORIES!C:G,5,FALSE),"N/A")</f>
        <v>N/A</v>
      </c>
      <c r="AH827" s="14" t="s">
        <v>85</v>
      </c>
      <c r="AI827" s="14" t="s">
        <v>85</v>
      </c>
      <c r="AJ827" s="9" t="str">
        <f>_xlfn.IFNA(VLOOKUP(AI827,ACCESSORIES!F:J,5,FALSE),"N/A")</f>
        <v>N/A</v>
      </c>
      <c r="AK827" s="92" t="s">
        <v>236</v>
      </c>
      <c r="AL827" s="75" t="s">
        <v>85</v>
      </c>
      <c r="AM827" s="38" t="str">
        <f>_xlfn.IFNA(VLOOKUP(AL827,ACCESSORIES!F:J,5,FALSE),"N/A")</f>
        <v>N/A</v>
      </c>
      <c r="AN827" s="75" t="s">
        <v>85</v>
      </c>
      <c r="AO827" s="75">
        <v>16.2</v>
      </c>
      <c r="AP827" s="75">
        <v>60</v>
      </c>
      <c r="AQ827" s="75">
        <v>210</v>
      </c>
      <c r="AR827" s="34">
        <v>0</v>
      </c>
      <c r="AS827" s="34">
        <v>0</v>
      </c>
      <c r="AT827" s="25">
        <v>36.9</v>
      </c>
      <c r="AU827" s="34">
        <v>61.4</v>
      </c>
      <c r="AV827" s="25">
        <v>227.6</v>
      </c>
      <c r="AW827" s="67">
        <v>225.1</v>
      </c>
      <c r="AX827" s="77">
        <v>124.1</v>
      </c>
      <c r="AY827" s="49">
        <v>101.9</v>
      </c>
      <c r="AZ827" s="49">
        <v>101.9</v>
      </c>
      <c r="BA827" s="49">
        <v>37.6</v>
      </c>
      <c r="BB827" s="48">
        <f t="shared" si="259"/>
        <v>1.48</v>
      </c>
      <c r="BC827" s="13" t="s">
        <v>85</v>
      </c>
      <c r="BD827" s="412" t="str">
        <f>_xlfn.IFNA(VLOOKUP(BC827,ACCESSORIES!F:J,5,FALSE),"N/A")</f>
        <v>N/A</v>
      </c>
      <c r="BE827" s="13" t="s">
        <v>85</v>
      </c>
      <c r="BF827" s="412" t="str">
        <f>_xlfn.IFNA(VLOOKUP(BE827,ACCESSORIES!F:J,5,FALSE),"N/A")</f>
        <v>N/A</v>
      </c>
      <c r="BG827" s="70">
        <v>46</v>
      </c>
      <c r="BH827" s="50">
        <v>23.228346456692901</v>
      </c>
      <c r="BI827" s="50">
        <v>23.228346456692901</v>
      </c>
      <c r="BJ827" s="50">
        <v>11.771653543307099</v>
      </c>
      <c r="BK827" s="357">
        <f t="shared" si="303"/>
        <v>0.10408189999999996</v>
      </c>
      <c r="BL827" s="408">
        <v>20</v>
      </c>
      <c r="BM827" s="107" t="s">
        <v>3771</v>
      </c>
      <c r="BN827" s="46" t="s">
        <v>3891</v>
      </c>
      <c r="BO827" s="74" t="s">
        <v>3907</v>
      </c>
      <c r="BP827" s="74" t="s">
        <v>7495</v>
      </c>
      <c r="BQ827" s="74" t="s">
        <v>7488</v>
      </c>
      <c r="BR827" s="74" t="s">
        <v>7489</v>
      </c>
      <c r="BS827" s="74" t="s">
        <v>7493</v>
      </c>
      <c r="BT827" s="74" t="s">
        <v>7490</v>
      </c>
      <c r="BU827" s="74" t="s">
        <v>3909</v>
      </c>
      <c r="BV827" s="74" t="s">
        <v>7491</v>
      </c>
      <c r="BW827" s="74"/>
      <c r="BX827" s="74"/>
      <c r="BY827" s="334" t="s">
        <v>8533</v>
      </c>
      <c r="BZ827" s="364" t="s">
        <v>8534</v>
      </c>
      <c r="CA827" s="337" t="s">
        <v>8535</v>
      </c>
      <c r="CB827" s="364" t="s">
        <v>8536</v>
      </c>
      <c r="CC827" s="86" t="str">
        <f t="shared" si="277"/>
        <v>CLOSEOUT - MR801, 20x9, -12mm Offset, 8x180, 124.1mm Centerbore, Gloss Black Milled</v>
      </c>
      <c r="CD827" s="74" t="s">
        <v>3719</v>
      </c>
      <c r="CE827" s="74" t="s">
        <v>3720</v>
      </c>
      <c r="CF827" s="74" t="str">
        <f t="shared" si="304"/>
        <v>RAISED (8XX)</v>
      </c>
    </row>
    <row r="828" spans="1:84" s="36" customFormat="1" ht="15" customHeight="1">
      <c r="A828" s="22">
        <f t="shared" si="302"/>
        <v>826</v>
      </c>
      <c r="B828" s="13" t="s">
        <v>84</v>
      </c>
      <c r="C828" s="97" t="s">
        <v>6891</v>
      </c>
      <c r="D828" s="75" t="s">
        <v>6881</v>
      </c>
      <c r="E828" s="84" t="str">
        <f>CONCATENATE(LEFT(D828,5),VLOOKUP(CONCATENATE(O828,"x",P828),'WHEEL PART NUMBER GUIDE'!$B$9:$C$51,2,FALSE),VLOOKUP(CONCATENATE(Q828, W828), 'WHEEL PART NUMBER GUIDE'!$Q$6:$R$98, 2, FALSE),VLOOKUP(Z828,'WHEEL PART NUMBER GUIDE'!$J$8:$K$54,2, FALSE),IF(V828="N/A",IF(ABS(T828)&lt;10,"0"&amp;ABS(T828),ABS(T828)),CONCATENATE(LEFT(V828,1),RIGHT(V828,1))), G828, H828)</f>
        <v>MR80129080500</v>
      </c>
      <c r="F828" s="84" t="str">
        <f t="shared" si="305"/>
        <v>MR80129080500</v>
      </c>
      <c r="G828" s="83"/>
      <c r="H828" s="83"/>
      <c r="I828" s="72" t="s">
        <v>6901</v>
      </c>
      <c r="J828" s="102">
        <v>45349.429837962962</v>
      </c>
      <c r="K828" s="78" t="s">
        <v>3713</v>
      </c>
      <c r="L828" s="328">
        <v>424</v>
      </c>
      <c r="M828" s="85" t="str">
        <f t="shared" si="279"/>
        <v/>
      </c>
      <c r="N828" s="630"/>
      <c r="O828" s="75">
        <v>20</v>
      </c>
      <c r="P828" s="8">
        <v>9</v>
      </c>
      <c r="Q828" s="92" t="str">
        <f t="shared" si="301"/>
        <v>8x6.5</v>
      </c>
      <c r="R828" s="75">
        <v>8</v>
      </c>
      <c r="S828" s="75">
        <v>6.5</v>
      </c>
      <c r="T828" s="75">
        <v>0</v>
      </c>
      <c r="U828" s="77">
        <v>4.95</v>
      </c>
      <c r="V828" s="95" t="s">
        <v>85</v>
      </c>
      <c r="W828" s="68">
        <v>121.3</v>
      </c>
      <c r="X828" s="39">
        <v>38.580895882353573</v>
      </c>
      <c r="Y828" s="47">
        <v>3640</v>
      </c>
      <c r="Z828" s="43" t="s">
        <v>4123</v>
      </c>
      <c r="AA828" s="72" t="s">
        <v>2845</v>
      </c>
      <c r="AB828" s="47" t="str">
        <f t="shared" si="306"/>
        <v>20x9, 8x6.5, 0 OS, 3640 lbs</v>
      </c>
      <c r="AC828" s="74" t="s">
        <v>7421</v>
      </c>
      <c r="AD828" s="46" t="str">
        <f>IF(AC828="N/A","None",VLOOKUP(AC828,ACCESSORIES!F:N,9,FALSE))</f>
        <v>Snap In</v>
      </c>
      <c r="AE828" s="82">
        <f>_xlfn.IFNA(VLOOKUP(AC828,ACCESSORIES!F:J,5,FALSE),"N/A")</f>
        <v>22</v>
      </c>
      <c r="AF828" s="14" t="s">
        <v>85</v>
      </c>
      <c r="AG828" s="9" t="str">
        <f>_xlfn.IFNA(VLOOKUP(AF828,ACCESSORIES!C:G,5,FALSE),"N/A")</f>
        <v>N/A</v>
      </c>
      <c r="AH828" s="14" t="s">
        <v>85</v>
      </c>
      <c r="AI828" s="14" t="s">
        <v>85</v>
      </c>
      <c r="AJ828" s="9" t="str">
        <f>_xlfn.IFNA(VLOOKUP(AI828,ACCESSORIES!F:J,5,FALSE),"N/A")</f>
        <v>N/A</v>
      </c>
      <c r="AK828" s="92" t="s">
        <v>236</v>
      </c>
      <c r="AL828" s="75" t="s">
        <v>85</v>
      </c>
      <c r="AM828" s="38" t="str">
        <f>_xlfn.IFNA(VLOOKUP(AL828,ACCESSORIES!F:J,5,FALSE),"N/A")</f>
        <v>N/A</v>
      </c>
      <c r="AN828" s="75" t="s">
        <v>85</v>
      </c>
      <c r="AO828" s="75">
        <v>16.2</v>
      </c>
      <c r="AP828" s="75">
        <v>60</v>
      </c>
      <c r="AQ828" s="75">
        <v>200</v>
      </c>
      <c r="AR828" s="34">
        <v>0</v>
      </c>
      <c r="AS828" s="34">
        <v>0</v>
      </c>
      <c r="AT828" s="25">
        <v>32.1</v>
      </c>
      <c r="AU828" s="34">
        <v>49.4</v>
      </c>
      <c r="AV828" s="25">
        <v>227</v>
      </c>
      <c r="AW828" s="67">
        <v>224.6</v>
      </c>
      <c r="AX828" s="77">
        <v>121.3</v>
      </c>
      <c r="AY828" s="49">
        <v>89.9</v>
      </c>
      <c r="AZ828" s="49">
        <v>89.9</v>
      </c>
      <c r="BA828" s="49">
        <v>37.6</v>
      </c>
      <c r="BB828" s="48">
        <f t="shared" si="259"/>
        <v>1.48</v>
      </c>
      <c r="BC828" s="13" t="s">
        <v>85</v>
      </c>
      <c r="BD828" s="412" t="str">
        <f>_xlfn.IFNA(VLOOKUP(BC828,ACCESSORIES!F:J,5,FALSE),"N/A")</f>
        <v>N/A</v>
      </c>
      <c r="BE828" s="13" t="s">
        <v>85</v>
      </c>
      <c r="BF828" s="412" t="str">
        <f>_xlfn.IFNA(VLOOKUP(BE828,ACCESSORIES!F:J,5,FALSE),"N/A")</f>
        <v>N/A</v>
      </c>
      <c r="BG828" s="70">
        <v>44</v>
      </c>
      <c r="BH828" s="50">
        <v>23.228346456692901</v>
      </c>
      <c r="BI828" s="50">
        <v>23.228346456692901</v>
      </c>
      <c r="BJ828" s="50">
        <v>11.771653543307099</v>
      </c>
      <c r="BK828" s="357">
        <f t="shared" si="303"/>
        <v>0.10408189999999996</v>
      </c>
      <c r="BL828" s="408">
        <v>20</v>
      </c>
      <c r="BM828" s="107" t="s">
        <v>3771</v>
      </c>
      <c r="BN828" s="46" t="s">
        <v>3891</v>
      </c>
      <c r="BO828" s="74" t="s">
        <v>3907</v>
      </c>
      <c r="BP828" s="74" t="s">
        <v>7495</v>
      </c>
      <c r="BQ828" s="74" t="s">
        <v>7488</v>
      </c>
      <c r="BR828" s="74" t="s">
        <v>7489</v>
      </c>
      <c r="BS828" s="74" t="s">
        <v>7493</v>
      </c>
      <c r="BT828" s="74" t="s">
        <v>7490</v>
      </c>
      <c r="BU828" s="74" t="s">
        <v>3909</v>
      </c>
      <c r="BV828" s="74" t="s">
        <v>7491</v>
      </c>
      <c r="BW828" s="74"/>
      <c r="BX828" s="74"/>
      <c r="BY828" s="334" t="s">
        <v>8533</v>
      </c>
      <c r="BZ828" s="364" t="s">
        <v>8534</v>
      </c>
      <c r="CA828" s="337" t="s">
        <v>8535</v>
      </c>
      <c r="CB828" s="364" t="s">
        <v>8536</v>
      </c>
      <c r="CC828" s="86" t="str">
        <f t="shared" si="277"/>
        <v>CLOSEOUT - MR801, 20x9, 0mm Offset, 8x6.5, 121.3mm Centerbore, Gloss Black Milled</v>
      </c>
      <c r="CD828" s="74" t="s">
        <v>3719</v>
      </c>
      <c r="CE828" s="74" t="s">
        <v>3720</v>
      </c>
      <c r="CF828" s="74" t="str">
        <f t="shared" si="304"/>
        <v>RAISED (8XX)</v>
      </c>
    </row>
    <row r="829" spans="1:84" s="36" customFormat="1" ht="15" customHeight="1">
      <c r="A829" s="22">
        <f t="shared" si="302"/>
        <v>827</v>
      </c>
      <c r="B829" s="13" t="s">
        <v>84</v>
      </c>
      <c r="C829" s="97" t="s">
        <v>6891</v>
      </c>
      <c r="D829" s="75" t="s">
        <v>6881</v>
      </c>
      <c r="E829" s="84" t="str">
        <f>CONCATENATE(LEFT(D829,5),VLOOKUP(CONCATENATE(O829,"x",P829),'WHEEL PART NUMBER GUIDE'!$B$9:$C$51,2,FALSE),VLOOKUP(CONCATENATE(Q829, W829), 'WHEEL PART NUMBER GUIDE'!$Q$6:$R$98, 2, FALSE),VLOOKUP(Z829,'WHEEL PART NUMBER GUIDE'!$J$8:$K$54,2, FALSE),IF(V829="N/A",IF(ABS(T829)&lt;10,"0"&amp;ABS(T829),ABS(T829)),CONCATENATE(LEFT(V829,1),RIGHT(V829,1))), G829, H829)</f>
        <v>MR80129087500</v>
      </c>
      <c r="F829" s="84" t="str">
        <f t="shared" si="305"/>
        <v>MR80129087500</v>
      </c>
      <c r="G829" s="83"/>
      <c r="H829" s="83"/>
      <c r="I829" s="72" t="s">
        <v>6902</v>
      </c>
      <c r="J829" s="102">
        <v>45349.429837962962</v>
      </c>
      <c r="K829" s="78" t="s">
        <v>3713</v>
      </c>
      <c r="L829" s="328">
        <v>424</v>
      </c>
      <c r="M829" s="85" t="str">
        <f t="shared" si="279"/>
        <v/>
      </c>
      <c r="N829" s="630"/>
      <c r="O829" s="75">
        <v>20</v>
      </c>
      <c r="P829" s="8">
        <v>9</v>
      </c>
      <c r="Q829" s="92" t="str">
        <f t="shared" si="301"/>
        <v>8x170</v>
      </c>
      <c r="R829" s="75">
        <v>8</v>
      </c>
      <c r="S829" s="75">
        <v>170</v>
      </c>
      <c r="T829" s="75">
        <v>0</v>
      </c>
      <c r="U829" s="77">
        <v>4.95</v>
      </c>
      <c r="V829" s="95" t="s">
        <v>85</v>
      </c>
      <c r="W829" s="68">
        <v>125</v>
      </c>
      <c r="X829" s="39">
        <v>38.580895882353573</v>
      </c>
      <c r="Y829" s="47">
        <v>3640</v>
      </c>
      <c r="Z829" s="43" t="s">
        <v>4123</v>
      </c>
      <c r="AA829" s="72" t="s">
        <v>2845</v>
      </c>
      <c r="AB829" s="47" t="str">
        <f t="shared" si="306"/>
        <v>20x9, 8x170, 0 OS, 3640 lbs</v>
      </c>
      <c r="AC829" s="74" t="s">
        <v>7510</v>
      </c>
      <c r="AD829" s="46" t="str">
        <f>IF(AC829="N/A","None",VLOOKUP(AC829,ACCESSORIES!F:N,9,FALSE))</f>
        <v>Snap In</v>
      </c>
      <c r="AE829" s="82">
        <f>_xlfn.IFNA(VLOOKUP(AC829,ACCESSORIES!F:J,5,FALSE),"N/A")</f>
        <v>22</v>
      </c>
      <c r="AF829" s="14" t="s">
        <v>85</v>
      </c>
      <c r="AG829" s="9" t="str">
        <f>_xlfn.IFNA(VLOOKUP(AF829,ACCESSORIES!C:G,5,FALSE),"N/A")</f>
        <v>N/A</v>
      </c>
      <c r="AH829" s="14" t="s">
        <v>85</v>
      </c>
      <c r="AI829" s="14" t="s">
        <v>85</v>
      </c>
      <c r="AJ829" s="9" t="str">
        <f>_xlfn.IFNA(VLOOKUP(AI829,ACCESSORIES!F:J,5,FALSE),"N/A")</f>
        <v>N/A</v>
      </c>
      <c r="AK829" s="92" t="s">
        <v>236</v>
      </c>
      <c r="AL829" s="75" t="s">
        <v>85</v>
      </c>
      <c r="AM829" s="38" t="str">
        <f>_xlfn.IFNA(VLOOKUP(AL829,ACCESSORIES!F:J,5,FALSE),"N/A")</f>
        <v>N/A</v>
      </c>
      <c r="AN829" s="75" t="s">
        <v>85</v>
      </c>
      <c r="AO829" s="75">
        <v>16.2</v>
      </c>
      <c r="AP829" s="75">
        <v>60</v>
      </c>
      <c r="AQ829" s="75">
        <v>200</v>
      </c>
      <c r="AR829" s="34">
        <v>0</v>
      </c>
      <c r="AS829" s="34">
        <v>0</v>
      </c>
      <c r="AT829" s="25">
        <v>32.1</v>
      </c>
      <c r="AU829" s="34">
        <v>49.4</v>
      </c>
      <c r="AV829" s="25">
        <v>227</v>
      </c>
      <c r="AW829" s="67">
        <v>224.6</v>
      </c>
      <c r="AX829" s="77">
        <v>125</v>
      </c>
      <c r="AY829" s="49">
        <v>89.9</v>
      </c>
      <c r="AZ829" s="49">
        <v>89.9</v>
      </c>
      <c r="BA829" s="49">
        <v>37.6</v>
      </c>
      <c r="BB829" s="48">
        <f t="shared" si="259"/>
        <v>1.48</v>
      </c>
      <c r="BC829" s="13" t="s">
        <v>85</v>
      </c>
      <c r="BD829" s="412" t="str">
        <f>_xlfn.IFNA(VLOOKUP(BC829,ACCESSORIES!F:J,5,FALSE),"N/A")</f>
        <v>N/A</v>
      </c>
      <c r="BE829" s="13" t="s">
        <v>85</v>
      </c>
      <c r="BF829" s="412" t="str">
        <f>_xlfn.IFNA(VLOOKUP(BE829,ACCESSORIES!F:J,5,FALSE),"N/A")</f>
        <v>N/A</v>
      </c>
      <c r="BG829" s="70">
        <v>44</v>
      </c>
      <c r="BH829" s="50">
        <v>23.228346456692901</v>
      </c>
      <c r="BI829" s="50">
        <v>23.228346456692901</v>
      </c>
      <c r="BJ829" s="50">
        <v>11.771653543307099</v>
      </c>
      <c r="BK829" s="357">
        <f t="shared" si="303"/>
        <v>0.10408189999999996</v>
      </c>
      <c r="BL829" s="408">
        <v>20</v>
      </c>
      <c r="BM829" s="107" t="s">
        <v>3771</v>
      </c>
      <c r="BN829" s="46" t="s">
        <v>3891</v>
      </c>
      <c r="BO829" s="74" t="s">
        <v>3907</v>
      </c>
      <c r="BP829" s="74" t="s">
        <v>7495</v>
      </c>
      <c r="BQ829" s="74" t="s">
        <v>7488</v>
      </c>
      <c r="BR829" s="74" t="s">
        <v>7489</v>
      </c>
      <c r="BS829" s="74" t="s">
        <v>7493</v>
      </c>
      <c r="BT829" s="74" t="s">
        <v>7490</v>
      </c>
      <c r="BU829" s="74" t="s">
        <v>3909</v>
      </c>
      <c r="BV829" s="74" t="s">
        <v>7491</v>
      </c>
      <c r="BW829" s="74"/>
      <c r="BX829" s="74"/>
      <c r="BY829" s="334" t="s">
        <v>8533</v>
      </c>
      <c r="BZ829" s="364" t="s">
        <v>8534</v>
      </c>
      <c r="CA829" s="337" t="s">
        <v>8535</v>
      </c>
      <c r="CB829" s="364" t="s">
        <v>8536</v>
      </c>
      <c r="CC829" s="86" t="str">
        <f t="shared" si="277"/>
        <v>CLOSEOUT - MR801, 20x9, 0mm Offset, 8x170, 125mm Centerbore, Gloss Black Milled</v>
      </c>
      <c r="CD829" s="74" t="s">
        <v>3719</v>
      </c>
      <c r="CE829" s="74" t="s">
        <v>3720</v>
      </c>
      <c r="CF829" s="74" t="str">
        <f t="shared" si="304"/>
        <v>RAISED (8XX)</v>
      </c>
    </row>
    <row r="830" spans="1:84" s="36" customFormat="1" ht="15" customHeight="1">
      <c r="A830" s="22">
        <f t="shared" si="302"/>
        <v>828</v>
      </c>
      <c r="B830" s="13" t="s">
        <v>84</v>
      </c>
      <c r="C830" s="97" t="s">
        <v>6891</v>
      </c>
      <c r="D830" s="75" t="s">
        <v>6881</v>
      </c>
      <c r="E830" s="84" t="str">
        <f>CONCATENATE(LEFT(D830,5),VLOOKUP(CONCATENATE(O830,"x",P830),'WHEEL PART NUMBER GUIDE'!$B$9:$C$51,2,FALSE),VLOOKUP(CONCATENATE(Q830, W830), 'WHEEL PART NUMBER GUIDE'!$Q$6:$R$98, 2, FALSE),VLOOKUP(Z830,'WHEEL PART NUMBER GUIDE'!$J$8:$K$54,2, FALSE),IF(V830="N/A",IF(ABS(T830)&lt;10,"0"&amp;ABS(T830),ABS(T830)),CONCATENATE(LEFT(V830,1),RIGHT(V830,1))), G830, H830)</f>
        <v>MR80121016510</v>
      </c>
      <c r="F830" s="84" t="str">
        <f t="shared" si="305"/>
        <v>MR80121016510</v>
      </c>
      <c r="G830" s="83"/>
      <c r="H830" s="83"/>
      <c r="I830" s="72" t="s">
        <v>6904</v>
      </c>
      <c r="J830" s="102">
        <v>45349.429837962962</v>
      </c>
      <c r="K830" s="78" t="s">
        <v>3713</v>
      </c>
      <c r="L830" s="328">
        <v>439</v>
      </c>
      <c r="M830" s="85" t="str">
        <f t="shared" si="279"/>
        <v/>
      </c>
      <c r="N830" s="630"/>
      <c r="O830" s="75">
        <v>20</v>
      </c>
      <c r="P830" s="8">
        <v>10</v>
      </c>
      <c r="Q830" s="92" t="str">
        <f t="shared" si="301"/>
        <v>6x135</v>
      </c>
      <c r="R830" s="75">
        <v>6</v>
      </c>
      <c r="S830" s="75">
        <v>135</v>
      </c>
      <c r="T830" s="75">
        <v>10</v>
      </c>
      <c r="U830" s="77">
        <v>5.8500000000000005</v>
      </c>
      <c r="V830" s="95" t="s">
        <v>85</v>
      </c>
      <c r="W830" s="68">
        <v>87</v>
      </c>
      <c r="X830" s="39">
        <v>37.037660047059433</v>
      </c>
      <c r="Y830" s="47">
        <v>2650</v>
      </c>
      <c r="Z830" s="43" t="s">
        <v>4123</v>
      </c>
      <c r="AA830" s="72" t="s">
        <v>2845</v>
      </c>
      <c r="AB830" s="47" t="str">
        <f t="shared" si="306"/>
        <v>20x10, 6x135, 10 OS, 2650 lbs</v>
      </c>
      <c r="AC830" s="74" t="s">
        <v>7420</v>
      </c>
      <c r="AD830" s="46" t="str">
        <f>IF(AC830="N/A","None",VLOOKUP(AC830,ACCESSORIES!F:N,9,FALSE))</f>
        <v>Snap In</v>
      </c>
      <c r="AE830" s="82">
        <f>_xlfn.IFNA(VLOOKUP(AC830,ACCESSORIES!F:J,5,FALSE),"N/A")</f>
        <v>22</v>
      </c>
      <c r="AF830" s="14" t="s">
        <v>85</v>
      </c>
      <c r="AG830" s="9" t="str">
        <f>_xlfn.IFNA(VLOOKUP(AF830,ACCESSORIES!C:G,5,FALSE),"N/A")</f>
        <v>N/A</v>
      </c>
      <c r="AH830" s="14" t="s">
        <v>85</v>
      </c>
      <c r="AI830" s="14" t="s">
        <v>85</v>
      </c>
      <c r="AJ830" s="9" t="str">
        <f>_xlfn.IFNA(VLOOKUP(AI830,ACCESSORIES!F:J,5,FALSE),"N/A")</f>
        <v>N/A</v>
      </c>
      <c r="AK830" s="92" t="s">
        <v>236</v>
      </c>
      <c r="AL830" s="75" t="s">
        <v>85</v>
      </c>
      <c r="AM830" s="38" t="str">
        <f>_xlfn.IFNA(VLOOKUP(AL830,ACCESSORIES!F:J,5,FALSE),"N/A")</f>
        <v>N/A</v>
      </c>
      <c r="AN830" s="75" t="s">
        <v>85</v>
      </c>
      <c r="AO830" s="75">
        <v>16.2</v>
      </c>
      <c r="AP830" s="75">
        <v>60</v>
      </c>
      <c r="AQ830" s="75">
        <v>170</v>
      </c>
      <c r="AR830" s="34">
        <v>8.6</v>
      </c>
      <c r="AS830" s="34">
        <v>24.1</v>
      </c>
      <c r="AT830" s="25">
        <v>40.299999999999997</v>
      </c>
      <c r="AU830" s="34">
        <v>51.5</v>
      </c>
      <c r="AV830" s="25">
        <v>230.4</v>
      </c>
      <c r="AW830" s="67">
        <v>228</v>
      </c>
      <c r="AX830" s="77">
        <v>73.3</v>
      </c>
      <c r="AY830" s="49">
        <v>47.1</v>
      </c>
      <c r="AZ830" s="49">
        <v>61.97</v>
      </c>
      <c r="BA830" s="49">
        <v>39.5</v>
      </c>
      <c r="BB830" s="48">
        <f t="shared" si="259"/>
        <v>1.56</v>
      </c>
      <c r="BC830" s="13" t="s">
        <v>85</v>
      </c>
      <c r="BD830" s="412" t="str">
        <f>_xlfn.IFNA(VLOOKUP(BC830,ACCESSORIES!F:J,5,FALSE),"N/A")</f>
        <v>N/A</v>
      </c>
      <c r="BE830" s="13" t="s">
        <v>85</v>
      </c>
      <c r="BF830" s="412" t="str">
        <f>_xlfn.IFNA(VLOOKUP(BE830,ACCESSORIES!F:J,5,FALSE),"N/A")</f>
        <v>N/A</v>
      </c>
      <c r="BG830" s="70">
        <v>42</v>
      </c>
      <c r="BH830" s="50">
        <v>23.228346456692901</v>
      </c>
      <c r="BI830" s="50">
        <v>23.228346456692901</v>
      </c>
      <c r="BJ830" s="50">
        <v>12.9133858267717</v>
      </c>
      <c r="BK830" s="357">
        <f t="shared" si="303"/>
        <v>0.11417680000000027</v>
      </c>
      <c r="BL830" s="408">
        <v>20</v>
      </c>
      <c r="BM830" s="107" t="s">
        <v>3771</v>
      </c>
      <c r="BN830" s="46" t="s">
        <v>3891</v>
      </c>
      <c r="BO830" s="74" t="s">
        <v>3907</v>
      </c>
      <c r="BP830" s="74" t="s">
        <v>7495</v>
      </c>
      <c r="BQ830" s="74" t="s">
        <v>7488</v>
      </c>
      <c r="BR830" s="74" t="s">
        <v>7489</v>
      </c>
      <c r="BS830" s="74" t="s">
        <v>7493</v>
      </c>
      <c r="BT830" s="74" t="s">
        <v>7490</v>
      </c>
      <c r="BU830" s="74" t="s">
        <v>3909</v>
      </c>
      <c r="BV830" s="74" t="s">
        <v>7491</v>
      </c>
      <c r="BW830" s="74"/>
      <c r="BX830" s="74"/>
      <c r="BY830" s="334" t="s">
        <v>8529</v>
      </c>
      <c r="BZ830" s="364" t="s">
        <v>8530</v>
      </c>
      <c r="CA830" s="337" t="s">
        <v>8531</v>
      </c>
      <c r="CB830" s="364" t="s">
        <v>8532</v>
      </c>
      <c r="CC830" s="86" t="str">
        <f t="shared" si="277"/>
        <v>CLOSEOUT - MR801, 20x10, +10mm Offset, 6x135, 87mm Centerbore, Gloss Black Milled</v>
      </c>
      <c r="CD830" s="74" t="s">
        <v>3719</v>
      </c>
      <c r="CE830" s="74" t="s">
        <v>3720</v>
      </c>
      <c r="CF830" s="74" t="str">
        <f t="shared" si="304"/>
        <v>RAISED (8XX)</v>
      </c>
    </row>
    <row r="831" spans="1:84" s="36" customFormat="1" ht="15" customHeight="1">
      <c r="A831" s="22">
        <f t="shared" si="302"/>
        <v>829</v>
      </c>
      <c r="B831" s="13" t="s">
        <v>84</v>
      </c>
      <c r="C831" s="97" t="s">
        <v>6891</v>
      </c>
      <c r="D831" s="75" t="s">
        <v>6881</v>
      </c>
      <c r="E831" s="84" t="str">
        <f>CONCATENATE(LEFT(D831,5),VLOOKUP(CONCATENATE(O831,"x",P831),'WHEEL PART NUMBER GUIDE'!$B$9:$C$51,2,FALSE),VLOOKUP(CONCATENATE(Q831, W831), 'WHEEL PART NUMBER GUIDE'!$Q$6:$R$98, 2, FALSE),VLOOKUP(Z831,'WHEEL PART NUMBER GUIDE'!$J$8:$K$54,2, FALSE),IF(V831="N/A",IF(ABS(T831)&lt;10,"0"&amp;ABS(T831),ABS(T831)),CONCATENATE(LEFT(V831,1),RIGHT(V831,1))), G831, H831)</f>
        <v>MR80121060510</v>
      </c>
      <c r="F831" s="84" t="str">
        <f t="shared" si="305"/>
        <v>MR80121060510</v>
      </c>
      <c r="G831" s="83"/>
      <c r="H831" s="83"/>
      <c r="I831" s="72" t="s">
        <v>6905</v>
      </c>
      <c r="J831" s="102">
        <v>45349.429837962962</v>
      </c>
      <c r="K831" s="78" t="s">
        <v>3713</v>
      </c>
      <c r="L831" s="328">
        <v>439</v>
      </c>
      <c r="M831" s="85" t="str">
        <f t="shared" si="279"/>
        <v/>
      </c>
      <c r="N831" s="630"/>
      <c r="O831" s="75">
        <v>20</v>
      </c>
      <c r="P831" s="8">
        <v>10</v>
      </c>
      <c r="Q831" s="92" t="str">
        <f t="shared" si="301"/>
        <v>6x5.5</v>
      </c>
      <c r="R831" s="75">
        <v>6</v>
      </c>
      <c r="S831" s="75">
        <v>5.5</v>
      </c>
      <c r="T831" s="75">
        <v>10</v>
      </c>
      <c r="U831" s="77">
        <v>5.8500000000000005</v>
      </c>
      <c r="V831" s="95" t="s">
        <v>85</v>
      </c>
      <c r="W831" s="68">
        <v>106.25</v>
      </c>
      <c r="X831" s="39">
        <v>37.037660047059433</v>
      </c>
      <c r="Y831" s="47">
        <v>2650</v>
      </c>
      <c r="Z831" s="43" t="s">
        <v>4123</v>
      </c>
      <c r="AA831" s="72" t="s">
        <v>2845</v>
      </c>
      <c r="AB831" s="47" t="str">
        <f t="shared" si="306"/>
        <v>20x10, 6x5.5, 10 OS, 2650 lbs</v>
      </c>
      <c r="AC831" s="74" t="s">
        <v>7420</v>
      </c>
      <c r="AD831" s="46" t="str">
        <f>IF(AC831="N/A","None",VLOOKUP(AC831,ACCESSORIES!F:N,9,FALSE))</f>
        <v>Snap In</v>
      </c>
      <c r="AE831" s="82">
        <f>_xlfn.IFNA(VLOOKUP(AC831,ACCESSORIES!F:J,5,FALSE),"N/A")</f>
        <v>22</v>
      </c>
      <c r="AF831" s="14" t="s">
        <v>85</v>
      </c>
      <c r="AG831" s="9" t="str">
        <f>_xlfn.IFNA(VLOOKUP(AF831,ACCESSORIES!C:G,5,FALSE),"N/A")</f>
        <v>N/A</v>
      </c>
      <c r="AH831" s="14" t="s">
        <v>85</v>
      </c>
      <c r="AI831" s="14" t="s">
        <v>85</v>
      </c>
      <c r="AJ831" s="9" t="str">
        <f>_xlfn.IFNA(VLOOKUP(AI831,ACCESSORIES!F:J,5,FALSE),"N/A")</f>
        <v>N/A</v>
      </c>
      <c r="AK831" s="92" t="s">
        <v>236</v>
      </c>
      <c r="AL831" s="75" t="s">
        <v>1649</v>
      </c>
      <c r="AM831" s="38">
        <f>_xlfn.IFNA(VLOOKUP(AL831,ACCESSORIES!F:J,5,FALSE),"N/A")</f>
        <v>2.75</v>
      </c>
      <c r="AN831" s="3">
        <v>78.3</v>
      </c>
      <c r="AO831" s="75">
        <v>16.2</v>
      </c>
      <c r="AP831" s="75">
        <v>60</v>
      </c>
      <c r="AQ831" s="75">
        <v>170</v>
      </c>
      <c r="AR831" s="34">
        <v>8.6</v>
      </c>
      <c r="AS831" s="34">
        <v>24.1</v>
      </c>
      <c r="AT831" s="25">
        <v>40.299999999999997</v>
      </c>
      <c r="AU831" s="34">
        <v>51.5</v>
      </c>
      <c r="AV831" s="25">
        <v>230.4</v>
      </c>
      <c r="AW831" s="67">
        <v>228</v>
      </c>
      <c r="AX831" s="77">
        <v>73.3</v>
      </c>
      <c r="AY831" s="49">
        <v>40.799999999999997</v>
      </c>
      <c r="AZ831" s="49">
        <v>61.97</v>
      </c>
      <c r="BA831" s="49">
        <v>39.5</v>
      </c>
      <c r="BB831" s="48">
        <f t="shared" si="259"/>
        <v>1.56</v>
      </c>
      <c r="BC831" s="13" t="s">
        <v>85</v>
      </c>
      <c r="BD831" s="412" t="str">
        <f>_xlfn.IFNA(VLOOKUP(BC831,ACCESSORIES!F:J,5,FALSE),"N/A")</f>
        <v>N/A</v>
      </c>
      <c r="BE831" s="13" t="s">
        <v>85</v>
      </c>
      <c r="BF831" s="412" t="str">
        <f>_xlfn.IFNA(VLOOKUP(BE831,ACCESSORIES!F:J,5,FALSE),"N/A")</f>
        <v>N/A</v>
      </c>
      <c r="BG831" s="70">
        <v>42</v>
      </c>
      <c r="BH831" s="50">
        <v>23.228346456692901</v>
      </c>
      <c r="BI831" s="50">
        <v>23.228346456692901</v>
      </c>
      <c r="BJ831" s="50">
        <v>12.9133858267717</v>
      </c>
      <c r="BK831" s="357">
        <f t="shared" si="303"/>
        <v>0.11417680000000027</v>
      </c>
      <c r="BL831" s="408">
        <v>20</v>
      </c>
      <c r="BM831" s="107" t="s">
        <v>3771</v>
      </c>
      <c r="BN831" s="46" t="s">
        <v>3891</v>
      </c>
      <c r="BO831" s="74" t="s">
        <v>3907</v>
      </c>
      <c r="BP831" s="74" t="s">
        <v>7495</v>
      </c>
      <c r="BQ831" s="74" t="s">
        <v>7488</v>
      </c>
      <c r="BR831" s="74" t="s">
        <v>7489</v>
      </c>
      <c r="BS831" s="74" t="s">
        <v>7493</v>
      </c>
      <c r="BT831" s="74" t="s">
        <v>7490</v>
      </c>
      <c r="BU831" s="74" t="s">
        <v>3909</v>
      </c>
      <c r="BV831" s="74" t="s">
        <v>7491</v>
      </c>
      <c r="BW831" s="74"/>
      <c r="BX831" s="74"/>
      <c r="BY831" s="334" t="s">
        <v>8529</v>
      </c>
      <c r="BZ831" s="364" t="s">
        <v>8530</v>
      </c>
      <c r="CA831" s="337" t="s">
        <v>8531</v>
      </c>
      <c r="CB831" s="364" t="s">
        <v>8532</v>
      </c>
      <c r="CC831" s="86" t="str">
        <f t="shared" si="277"/>
        <v>CLOSEOUT - MR801, 20x10, +10mm Offset, 6x5.5, 106.25mm Centerbore, Gloss Black Milled</v>
      </c>
      <c r="CD831" s="74" t="s">
        <v>3719</v>
      </c>
      <c r="CE831" s="74" t="s">
        <v>3720</v>
      </c>
      <c r="CF831" s="74" t="str">
        <f t="shared" si="304"/>
        <v>RAISED (8XX)</v>
      </c>
    </row>
    <row r="832" spans="1:84" s="36" customFormat="1" ht="15" customHeight="1">
      <c r="A832" s="22">
        <f t="shared" si="302"/>
        <v>830</v>
      </c>
      <c r="B832" s="13" t="s">
        <v>84</v>
      </c>
      <c r="C832" s="97" t="s">
        <v>6891</v>
      </c>
      <c r="D832" s="75" t="s">
        <v>6881</v>
      </c>
      <c r="E832" s="84" t="str">
        <f>CONCATENATE(LEFT(D832,5),VLOOKUP(CONCATENATE(O832,"x",P832),'WHEEL PART NUMBER GUIDE'!$B$9:$C$51,2,FALSE),VLOOKUP(CONCATENATE(Q832, W832), 'WHEEL PART NUMBER GUIDE'!$Q$6:$R$98, 2, FALSE),VLOOKUP(Z832,'WHEEL PART NUMBER GUIDE'!$J$8:$K$54,2, FALSE),IF(V832="N/A",IF(ABS(T832)&lt;10,"0"&amp;ABS(T832),ABS(T832)),CONCATENATE(LEFT(V832,1),RIGHT(V832,1))), G832, H832)</f>
        <v>MR80121016518N</v>
      </c>
      <c r="F832" s="84" t="str">
        <f t="shared" si="305"/>
        <v>MR80121016518N</v>
      </c>
      <c r="G832" s="83" t="s">
        <v>2095</v>
      </c>
      <c r="H832" s="83"/>
      <c r="I832" s="72" t="s">
        <v>6906</v>
      </c>
      <c r="J832" s="102">
        <v>45349.429837962962</v>
      </c>
      <c r="K832" s="78" t="s">
        <v>3713</v>
      </c>
      <c r="L832" s="328">
        <v>439</v>
      </c>
      <c r="M832" s="85" t="str">
        <f t="shared" si="279"/>
        <v/>
      </c>
      <c r="N832" s="630"/>
      <c r="O832" s="75">
        <v>20</v>
      </c>
      <c r="P832" s="8">
        <v>10</v>
      </c>
      <c r="Q832" s="92" t="str">
        <f t="shared" si="301"/>
        <v>6x135</v>
      </c>
      <c r="R832" s="75">
        <v>6</v>
      </c>
      <c r="S832" s="75">
        <v>135</v>
      </c>
      <c r="T832" s="75">
        <v>-18</v>
      </c>
      <c r="U832" s="77">
        <v>4.75</v>
      </c>
      <c r="V832" s="95" t="s">
        <v>85</v>
      </c>
      <c r="W832" s="68">
        <v>87</v>
      </c>
      <c r="X832" s="39">
        <v>39.903669455462847</v>
      </c>
      <c r="Y832" s="47">
        <v>2650</v>
      </c>
      <c r="Z832" s="43" t="s">
        <v>4123</v>
      </c>
      <c r="AA832" s="72" t="s">
        <v>2845</v>
      </c>
      <c r="AB832" s="47" t="str">
        <f t="shared" si="306"/>
        <v>20x10, 6x135, -18 OS, 2650 lbs</v>
      </c>
      <c r="AC832" s="74" t="s">
        <v>7420</v>
      </c>
      <c r="AD832" s="46" t="str">
        <f>IF(AC832="N/A","None",VLOOKUP(AC832,ACCESSORIES!F:N,9,FALSE))</f>
        <v>Snap In</v>
      </c>
      <c r="AE832" s="82">
        <f>_xlfn.IFNA(VLOOKUP(AC832,ACCESSORIES!F:J,5,FALSE),"N/A")</f>
        <v>22</v>
      </c>
      <c r="AF832" s="14" t="s">
        <v>85</v>
      </c>
      <c r="AG832" s="9" t="str">
        <f>_xlfn.IFNA(VLOOKUP(AF832,ACCESSORIES!C:G,5,FALSE),"N/A")</f>
        <v>N/A</v>
      </c>
      <c r="AH832" s="14" t="s">
        <v>85</v>
      </c>
      <c r="AI832" s="14" t="s">
        <v>85</v>
      </c>
      <c r="AJ832" s="9" t="str">
        <f>_xlfn.IFNA(VLOOKUP(AI832,ACCESSORIES!F:J,5,FALSE),"N/A")</f>
        <v>N/A</v>
      </c>
      <c r="AK832" s="92" t="s">
        <v>236</v>
      </c>
      <c r="AL832" s="75" t="s">
        <v>85</v>
      </c>
      <c r="AM832" s="38" t="str">
        <f>_xlfn.IFNA(VLOOKUP(AL832,ACCESSORIES!F:J,5,FALSE),"N/A")</f>
        <v>N/A</v>
      </c>
      <c r="AN832" s="75" t="s">
        <v>85</v>
      </c>
      <c r="AO832" s="75">
        <v>16.2</v>
      </c>
      <c r="AP832" s="75">
        <v>60</v>
      </c>
      <c r="AQ832" s="75">
        <v>170</v>
      </c>
      <c r="AR832" s="34">
        <v>13.7</v>
      </c>
      <c r="AS832" s="34">
        <v>40.4</v>
      </c>
      <c r="AT832" s="25">
        <v>64.8</v>
      </c>
      <c r="AU832" s="34">
        <v>79.5</v>
      </c>
      <c r="AV832" s="25">
        <v>231.8</v>
      </c>
      <c r="AW832" s="67">
        <v>229.3</v>
      </c>
      <c r="AX832" s="77">
        <v>73.3</v>
      </c>
      <c r="AY832" s="49">
        <v>75.5</v>
      </c>
      <c r="AZ832" s="49">
        <v>90</v>
      </c>
      <c r="BA832" s="49">
        <v>39</v>
      </c>
      <c r="BB832" s="48">
        <f t="shared" si="259"/>
        <v>1.54</v>
      </c>
      <c r="BC832" s="13" t="s">
        <v>85</v>
      </c>
      <c r="BD832" s="412" t="str">
        <f>_xlfn.IFNA(VLOOKUP(BC832,ACCESSORIES!F:J,5,FALSE),"N/A")</f>
        <v>N/A</v>
      </c>
      <c r="BE832" s="13" t="s">
        <v>85</v>
      </c>
      <c r="BF832" s="412" t="str">
        <f>_xlfn.IFNA(VLOOKUP(BE832,ACCESSORIES!F:J,5,FALSE),"N/A")</f>
        <v>N/A</v>
      </c>
      <c r="BG832" s="70">
        <v>45</v>
      </c>
      <c r="BH832" s="50">
        <v>23.228346456692901</v>
      </c>
      <c r="BI832" s="50">
        <v>23.228346456692901</v>
      </c>
      <c r="BJ832" s="50">
        <v>12.9133858267717</v>
      </c>
      <c r="BK832" s="357">
        <f t="shared" si="303"/>
        <v>0.11417680000000027</v>
      </c>
      <c r="BL832" s="408">
        <v>20</v>
      </c>
      <c r="BM832" s="107" t="s">
        <v>3771</v>
      </c>
      <c r="BN832" s="46" t="s">
        <v>3891</v>
      </c>
      <c r="BO832" s="74" t="s">
        <v>3907</v>
      </c>
      <c r="BP832" s="74" t="s">
        <v>7495</v>
      </c>
      <c r="BQ832" s="74" t="s">
        <v>7488</v>
      </c>
      <c r="BR832" s="74" t="s">
        <v>7489</v>
      </c>
      <c r="BS832" s="74" t="s">
        <v>7493</v>
      </c>
      <c r="BT832" s="74" t="s">
        <v>7490</v>
      </c>
      <c r="BU832" s="74" t="s">
        <v>3909</v>
      </c>
      <c r="BV832" s="74" t="s">
        <v>7491</v>
      </c>
      <c r="BW832" s="74"/>
      <c r="BX832" s="74"/>
      <c r="BY832" s="334" t="s">
        <v>8529</v>
      </c>
      <c r="BZ832" s="364" t="s">
        <v>8530</v>
      </c>
      <c r="CA832" s="337" t="s">
        <v>8531</v>
      </c>
      <c r="CB832" s="364" t="s">
        <v>8532</v>
      </c>
      <c r="CC832" s="86" t="str">
        <f t="shared" si="277"/>
        <v>CLOSEOUT - MR801, 20x10, -18mm Offset, 6x135, 87mm Centerbore, Gloss Black Milled</v>
      </c>
      <c r="CD832" s="74" t="s">
        <v>3719</v>
      </c>
      <c r="CE832" s="74" t="s">
        <v>3720</v>
      </c>
      <c r="CF832" s="74" t="str">
        <f t="shared" si="304"/>
        <v>RAISED (8XX)</v>
      </c>
    </row>
    <row r="833" spans="1:84" s="36" customFormat="1" ht="15" customHeight="1">
      <c r="A833" s="22">
        <f t="shared" si="302"/>
        <v>831</v>
      </c>
      <c r="B833" s="13" t="s">
        <v>84</v>
      </c>
      <c r="C833" s="97" t="s">
        <v>6891</v>
      </c>
      <c r="D833" s="75" t="s">
        <v>6881</v>
      </c>
      <c r="E833" s="84" t="str">
        <f>CONCATENATE(LEFT(D833,5),VLOOKUP(CONCATENATE(O833,"x",P833),'WHEEL PART NUMBER GUIDE'!$B$9:$C$51,2,FALSE),VLOOKUP(CONCATENATE(Q833, W833), 'WHEEL PART NUMBER GUIDE'!$Q$6:$R$98, 2, FALSE),VLOOKUP(Z833,'WHEEL PART NUMBER GUIDE'!$J$8:$K$54,2, FALSE),IF(V833="N/A",IF(ABS(T833)&lt;10,"0"&amp;ABS(T833),ABS(T833)),CONCATENATE(LEFT(V833,1),RIGHT(V833,1))), G833, H833)</f>
        <v>MR80121060518N</v>
      </c>
      <c r="F833" s="84" t="str">
        <f t="shared" si="305"/>
        <v>MR80121060518N</v>
      </c>
      <c r="G833" s="83" t="s">
        <v>2095</v>
      </c>
      <c r="H833" s="83"/>
      <c r="I833" s="72" t="s">
        <v>6907</v>
      </c>
      <c r="J833" s="102">
        <v>45349.429837962962</v>
      </c>
      <c r="K833" s="78" t="s">
        <v>3713</v>
      </c>
      <c r="L833" s="328">
        <v>439</v>
      </c>
      <c r="M833" s="85" t="str">
        <f t="shared" ref="M833:M886" si="307">IF(K833="Coming Soon",L833,IF(K833="Active",L833,""))</f>
        <v/>
      </c>
      <c r="N833" s="630"/>
      <c r="O833" s="75">
        <v>20</v>
      </c>
      <c r="P833" s="8">
        <v>10</v>
      </c>
      <c r="Q833" s="92" t="str">
        <f t="shared" si="301"/>
        <v>6x5.5</v>
      </c>
      <c r="R833" s="75">
        <v>6</v>
      </c>
      <c r="S833" s="75">
        <v>5.5</v>
      </c>
      <c r="T833" s="75">
        <v>-18</v>
      </c>
      <c r="U833" s="77">
        <v>4.75</v>
      </c>
      <c r="V833" s="95" t="s">
        <v>85</v>
      </c>
      <c r="W833" s="68">
        <v>106.25</v>
      </c>
      <c r="X833" s="39">
        <v>39.903669455462847</v>
      </c>
      <c r="Y833" s="47">
        <v>2650</v>
      </c>
      <c r="Z833" s="43" t="s">
        <v>4123</v>
      </c>
      <c r="AA833" s="72" t="s">
        <v>2845</v>
      </c>
      <c r="AB833" s="47" t="str">
        <f t="shared" si="306"/>
        <v>20x10, 6x5.5, -18 OS, 2650 lbs</v>
      </c>
      <c r="AC833" s="74" t="s">
        <v>7420</v>
      </c>
      <c r="AD833" s="46" t="str">
        <f>IF(AC833="N/A","None",VLOOKUP(AC833,ACCESSORIES!F:N,9,FALSE))</f>
        <v>Snap In</v>
      </c>
      <c r="AE833" s="82">
        <f>_xlfn.IFNA(VLOOKUP(AC833,ACCESSORIES!F:J,5,FALSE),"N/A")</f>
        <v>22</v>
      </c>
      <c r="AF833" s="14" t="s">
        <v>85</v>
      </c>
      <c r="AG833" s="9" t="str">
        <f>_xlfn.IFNA(VLOOKUP(AF833,ACCESSORIES!C:G,5,FALSE),"N/A")</f>
        <v>N/A</v>
      </c>
      <c r="AH833" s="14" t="s">
        <v>85</v>
      </c>
      <c r="AI833" s="14" t="s">
        <v>85</v>
      </c>
      <c r="AJ833" s="9" t="str">
        <f>_xlfn.IFNA(VLOOKUP(AI833,ACCESSORIES!F:J,5,FALSE),"N/A")</f>
        <v>N/A</v>
      </c>
      <c r="AK833" s="92" t="s">
        <v>236</v>
      </c>
      <c r="AL833" s="75" t="s">
        <v>1649</v>
      </c>
      <c r="AM833" s="38">
        <f>_xlfn.IFNA(VLOOKUP(AL833,ACCESSORIES!F:J,5,FALSE),"N/A")</f>
        <v>2.75</v>
      </c>
      <c r="AN833" s="3">
        <v>78.3</v>
      </c>
      <c r="AO833" s="75">
        <v>16.2</v>
      </c>
      <c r="AP833" s="75">
        <v>60</v>
      </c>
      <c r="AQ833" s="75">
        <v>170</v>
      </c>
      <c r="AR833" s="34">
        <v>13.7</v>
      </c>
      <c r="AS833" s="34">
        <v>40.4</v>
      </c>
      <c r="AT833" s="25">
        <v>64.8</v>
      </c>
      <c r="AU833" s="34">
        <v>79.5</v>
      </c>
      <c r="AV833" s="25">
        <v>231.8</v>
      </c>
      <c r="AW833" s="67">
        <v>229.3</v>
      </c>
      <c r="AX833" s="77">
        <v>73.3</v>
      </c>
      <c r="AY833" s="34">
        <v>69.5</v>
      </c>
      <c r="AZ833" s="49">
        <v>90</v>
      </c>
      <c r="BA833" s="49">
        <v>39</v>
      </c>
      <c r="BB833" s="48">
        <f t="shared" si="259"/>
        <v>1.54</v>
      </c>
      <c r="BC833" s="13" t="s">
        <v>85</v>
      </c>
      <c r="BD833" s="412" t="str">
        <f>_xlfn.IFNA(VLOOKUP(BC833,ACCESSORIES!F:J,5,FALSE),"N/A")</f>
        <v>N/A</v>
      </c>
      <c r="BE833" s="13" t="s">
        <v>85</v>
      </c>
      <c r="BF833" s="412" t="str">
        <f>_xlfn.IFNA(VLOOKUP(BE833,ACCESSORIES!F:J,5,FALSE),"N/A")</f>
        <v>N/A</v>
      </c>
      <c r="BG833" s="70">
        <v>45</v>
      </c>
      <c r="BH833" s="50">
        <v>23.228346456692901</v>
      </c>
      <c r="BI833" s="50">
        <v>23.228346456692901</v>
      </c>
      <c r="BJ833" s="50">
        <v>12.9133858267717</v>
      </c>
      <c r="BK833" s="357">
        <f t="shared" si="303"/>
        <v>0.11417680000000027</v>
      </c>
      <c r="BL833" s="408">
        <v>20</v>
      </c>
      <c r="BM833" s="107" t="s">
        <v>3771</v>
      </c>
      <c r="BN833" s="46" t="s">
        <v>3891</v>
      </c>
      <c r="BO833" s="74" t="s">
        <v>3907</v>
      </c>
      <c r="BP833" s="74" t="s">
        <v>7495</v>
      </c>
      <c r="BQ833" s="74" t="s">
        <v>7488</v>
      </c>
      <c r="BR833" s="74" t="s">
        <v>7489</v>
      </c>
      <c r="BS833" s="74" t="s">
        <v>7493</v>
      </c>
      <c r="BT833" s="74" t="s">
        <v>7490</v>
      </c>
      <c r="BU833" s="74" t="s">
        <v>3909</v>
      </c>
      <c r="BV833" s="74" t="s">
        <v>7491</v>
      </c>
      <c r="BW833" s="74"/>
      <c r="BX833" s="74"/>
      <c r="BY833" s="334" t="s">
        <v>8529</v>
      </c>
      <c r="BZ833" s="364" t="s">
        <v>8530</v>
      </c>
      <c r="CA833" s="337" t="s">
        <v>8531</v>
      </c>
      <c r="CB833" s="364" t="s">
        <v>8532</v>
      </c>
      <c r="CC833" s="86" t="str">
        <f t="shared" si="277"/>
        <v>CLOSEOUT - MR801, 20x10, -18mm Offset, 6x5.5, 106.25mm Centerbore, Gloss Black Milled</v>
      </c>
      <c r="CD833" s="74" t="s">
        <v>3719</v>
      </c>
      <c r="CE833" s="74" t="s">
        <v>3720</v>
      </c>
      <c r="CF833" s="74" t="str">
        <f t="shared" si="304"/>
        <v>RAISED (8XX)</v>
      </c>
    </row>
    <row r="834" spans="1:84" s="36" customFormat="1" ht="15" customHeight="1">
      <c r="A834" s="22">
        <f t="shared" si="302"/>
        <v>832</v>
      </c>
      <c r="B834" s="13" t="s">
        <v>84</v>
      </c>
      <c r="C834" s="97" t="s">
        <v>6891</v>
      </c>
      <c r="D834" s="75" t="s">
        <v>6881</v>
      </c>
      <c r="E834" s="84" t="str">
        <f>CONCATENATE(LEFT(D834,5),VLOOKUP(CONCATENATE(O834,"x",P834),'WHEEL PART NUMBER GUIDE'!$B$9:$C$51,2,FALSE),VLOOKUP(CONCATENATE(Q834, W834), 'WHEEL PART NUMBER GUIDE'!$Q$6:$R$98, 2, FALSE),VLOOKUP(Z834,'WHEEL PART NUMBER GUIDE'!$J$8:$K$54,2, FALSE),IF(V834="N/A",IF(ABS(T834)&lt;10,"0"&amp;ABS(T834),ABS(T834)),CONCATENATE(LEFT(V834,1),RIGHT(V834,1))), G834, H834)</f>
        <v>MR80121080518N</v>
      </c>
      <c r="F834" s="84" t="str">
        <f t="shared" si="305"/>
        <v>MR80121080518N</v>
      </c>
      <c r="G834" s="83" t="s">
        <v>2095</v>
      </c>
      <c r="H834" s="83"/>
      <c r="I834" s="72" t="s">
        <v>6908</v>
      </c>
      <c r="J834" s="102">
        <v>45349.429837962962</v>
      </c>
      <c r="K834" s="78" t="s">
        <v>3713</v>
      </c>
      <c r="L834" s="328">
        <v>439</v>
      </c>
      <c r="M834" s="85" t="str">
        <f t="shared" si="307"/>
        <v/>
      </c>
      <c r="N834" s="630"/>
      <c r="O834" s="75">
        <v>20</v>
      </c>
      <c r="P834" s="8">
        <v>10</v>
      </c>
      <c r="Q834" s="92" t="str">
        <f t="shared" si="301"/>
        <v>8x6.5</v>
      </c>
      <c r="R834" s="75">
        <v>8</v>
      </c>
      <c r="S834" s="75">
        <v>6.5</v>
      </c>
      <c r="T834" s="75">
        <v>-18</v>
      </c>
      <c r="U834" s="77">
        <v>4.75</v>
      </c>
      <c r="V834" s="95" t="s">
        <v>85</v>
      </c>
      <c r="W834" s="68">
        <v>121.3</v>
      </c>
      <c r="X834" s="39">
        <v>42.769678863866247</v>
      </c>
      <c r="Y834" s="47">
        <v>3640</v>
      </c>
      <c r="Z834" s="43" t="s">
        <v>4123</v>
      </c>
      <c r="AA834" s="72" t="s">
        <v>2845</v>
      </c>
      <c r="AB834" s="47" t="str">
        <f t="shared" si="306"/>
        <v>20x10, 8x6.5, -18 OS, 3640 lbs</v>
      </c>
      <c r="AC834" s="74" t="s">
        <v>7421</v>
      </c>
      <c r="AD834" s="46" t="str">
        <f>IF(AC834="N/A","None",VLOOKUP(AC834,ACCESSORIES!F:N,9,FALSE))</f>
        <v>Snap In</v>
      </c>
      <c r="AE834" s="82">
        <f>_xlfn.IFNA(VLOOKUP(AC834,ACCESSORIES!F:J,5,FALSE),"N/A")</f>
        <v>22</v>
      </c>
      <c r="AF834" s="14" t="s">
        <v>85</v>
      </c>
      <c r="AG834" s="9" t="str">
        <f>_xlfn.IFNA(VLOOKUP(AF834,ACCESSORIES!C:G,5,FALSE),"N/A")</f>
        <v>N/A</v>
      </c>
      <c r="AH834" s="14" t="s">
        <v>85</v>
      </c>
      <c r="AI834" s="14" t="s">
        <v>85</v>
      </c>
      <c r="AJ834" s="9" t="str">
        <f>_xlfn.IFNA(VLOOKUP(AI834,ACCESSORIES!F:J,5,FALSE),"N/A")</f>
        <v>N/A</v>
      </c>
      <c r="AK834" s="92" t="s">
        <v>236</v>
      </c>
      <c r="AL834" s="75" t="s">
        <v>85</v>
      </c>
      <c r="AM834" s="38" t="str">
        <f>_xlfn.IFNA(VLOOKUP(AL834,ACCESSORIES!F:J,5,FALSE),"N/A")</f>
        <v>N/A</v>
      </c>
      <c r="AN834" s="75" t="s">
        <v>85</v>
      </c>
      <c r="AO834" s="75">
        <v>16.2</v>
      </c>
      <c r="AP834" s="75">
        <v>60</v>
      </c>
      <c r="AQ834" s="75">
        <v>192</v>
      </c>
      <c r="AR834" s="34">
        <v>0</v>
      </c>
      <c r="AS834" s="34">
        <v>9.4</v>
      </c>
      <c r="AT834" s="25">
        <v>33</v>
      </c>
      <c r="AU834" s="34">
        <v>48.3</v>
      </c>
      <c r="AV834" s="25">
        <v>227.3</v>
      </c>
      <c r="AW834" s="67">
        <v>225.2</v>
      </c>
      <c r="AX834" s="68">
        <v>121.3</v>
      </c>
      <c r="AY834" s="49">
        <v>92.9</v>
      </c>
      <c r="AZ834" s="49">
        <v>92.9</v>
      </c>
      <c r="BA834" s="49">
        <v>66</v>
      </c>
      <c r="BB834" s="48">
        <f t="shared" si="259"/>
        <v>2.6</v>
      </c>
      <c r="BC834" s="13" t="s">
        <v>85</v>
      </c>
      <c r="BD834" s="412" t="str">
        <f>_xlfn.IFNA(VLOOKUP(BC834,ACCESSORIES!F:J,5,FALSE),"N/A")</f>
        <v>N/A</v>
      </c>
      <c r="BE834" s="13" t="s">
        <v>85</v>
      </c>
      <c r="BF834" s="412" t="str">
        <f>_xlfn.IFNA(VLOOKUP(BE834,ACCESSORIES!F:J,5,FALSE),"N/A")</f>
        <v>N/A</v>
      </c>
      <c r="BG834" s="70">
        <v>48</v>
      </c>
      <c r="BH834" s="50">
        <v>23.228346456692901</v>
      </c>
      <c r="BI834" s="50">
        <v>23.228346456692901</v>
      </c>
      <c r="BJ834" s="50">
        <v>12.9133858267717</v>
      </c>
      <c r="BK834" s="357">
        <f t="shared" si="303"/>
        <v>0.11417680000000027</v>
      </c>
      <c r="BL834" s="408">
        <v>20</v>
      </c>
      <c r="BM834" s="107" t="s">
        <v>3771</v>
      </c>
      <c r="BN834" s="46" t="s">
        <v>3891</v>
      </c>
      <c r="BO834" s="74" t="s">
        <v>3907</v>
      </c>
      <c r="BP834" s="74" t="s">
        <v>7495</v>
      </c>
      <c r="BQ834" s="74" t="s">
        <v>7488</v>
      </c>
      <c r="BR834" s="74" t="s">
        <v>7489</v>
      </c>
      <c r="BS834" s="74" t="s">
        <v>7493</v>
      </c>
      <c r="BT834" s="74" t="s">
        <v>7490</v>
      </c>
      <c r="BU834" s="74" t="s">
        <v>3909</v>
      </c>
      <c r="BV834" s="74" t="s">
        <v>7491</v>
      </c>
      <c r="BW834" s="74"/>
      <c r="BX834" s="74"/>
      <c r="BY834" s="334" t="s">
        <v>8533</v>
      </c>
      <c r="BZ834" s="364" t="s">
        <v>8534</v>
      </c>
      <c r="CA834" s="337" t="s">
        <v>8535</v>
      </c>
      <c r="CB834" s="364" t="s">
        <v>8536</v>
      </c>
      <c r="CC834" s="86" t="str">
        <f t="shared" si="277"/>
        <v>CLOSEOUT - MR801, 20x10, -18mm Offset, 8x6.5, 121.3mm Centerbore, Gloss Black Milled</v>
      </c>
      <c r="CD834" s="74" t="s">
        <v>3719</v>
      </c>
      <c r="CE834" s="74" t="s">
        <v>3720</v>
      </c>
      <c r="CF834" s="74" t="str">
        <f t="shared" si="304"/>
        <v>RAISED (8XX)</v>
      </c>
    </row>
    <row r="835" spans="1:84" s="36" customFormat="1" ht="15" customHeight="1">
      <c r="A835" s="22">
        <f t="shared" si="302"/>
        <v>833</v>
      </c>
      <c r="B835" s="13" t="s">
        <v>84</v>
      </c>
      <c r="C835" s="97" t="s">
        <v>6891</v>
      </c>
      <c r="D835" s="75" t="s">
        <v>6881</v>
      </c>
      <c r="E835" s="84" t="str">
        <f>CONCATENATE(LEFT(D835,5),VLOOKUP(CONCATENATE(O835,"x",P835),'WHEEL PART NUMBER GUIDE'!$B$9:$C$51,2,FALSE),VLOOKUP(CONCATENATE(Q835, W835), 'WHEEL PART NUMBER GUIDE'!$Q$6:$R$98, 2, FALSE),VLOOKUP(Z835,'WHEEL PART NUMBER GUIDE'!$J$8:$K$54,2, FALSE),IF(V835="N/A",IF(ABS(T835)&lt;10,"0"&amp;ABS(T835),ABS(T835)),CONCATENATE(LEFT(V835,1),RIGHT(V835,1))), G835, H835)</f>
        <v>MR80121087518N</v>
      </c>
      <c r="F835" s="84" t="str">
        <f t="shared" si="305"/>
        <v>MR80121087518N</v>
      </c>
      <c r="G835" s="83" t="s">
        <v>2095</v>
      </c>
      <c r="H835" s="83"/>
      <c r="I835" s="72" t="s">
        <v>6909</v>
      </c>
      <c r="J835" s="102">
        <v>45349.429837962962</v>
      </c>
      <c r="K835" s="78" t="s">
        <v>3713</v>
      </c>
      <c r="L835" s="328">
        <v>439</v>
      </c>
      <c r="M835" s="85" t="str">
        <f t="shared" si="307"/>
        <v/>
      </c>
      <c r="N835" s="630"/>
      <c r="O835" s="75">
        <v>20</v>
      </c>
      <c r="P835" s="8">
        <v>10</v>
      </c>
      <c r="Q835" s="92" t="str">
        <f t="shared" si="301"/>
        <v>8x170</v>
      </c>
      <c r="R835" s="75">
        <v>8</v>
      </c>
      <c r="S835" s="75">
        <v>170</v>
      </c>
      <c r="T835" s="75">
        <v>-18</v>
      </c>
      <c r="U835" s="77">
        <v>4.75</v>
      </c>
      <c r="V835" s="95" t="s">
        <v>85</v>
      </c>
      <c r="W835" s="68">
        <v>125</v>
      </c>
      <c r="X835" s="39">
        <v>42.769678863866247</v>
      </c>
      <c r="Y835" s="47">
        <v>3640</v>
      </c>
      <c r="Z835" s="43" t="s">
        <v>4123</v>
      </c>
      <c r="AA835" s="72" t="s">
        <v>2845</v>
      </c>
      <c r="AB835" s="47" t="str">
        <f t="shared" si="306"/>
        <v>20x10, 8x170, -18 OS, 3640 lbs</v>
      </c>
      <c r="AC835" s="74" t="s">
        <v>7510</v>
      </c>
      <c r="AD835" s="46" t="str">
        <f>IF(AC835="N/A","None",VLOOKUP(AC835,ACCESSORIES!F:N,9,FALSE))</f>
        <v>Snap In</v>
      </c>
      <c r="AE835" s="82">
        <f>_xlfn.IFNA(VLOOKUP(AC835,ACCESSORIES!F:J,5,FALSE),"N/A")</f>
        <v>22</v>
      </c>
      <c r="AF835" s="14" t="s">
        <v>85</v>
      </c>
      <c r="AG835" s="9" t="str">
        <f>_xlfn.IFNA(VLOOKUP(AF835,ACCESSORIES!C:G,5,FALSE),"N/A")</f>
        <v>N/A</v>
      </c>
      <c r="AH835" s="14" t="s">
        <v>85</v>
      </c>
      <c r="AI835" s="14" t="s">
        <v>85</v>
      </c>
      <c r="AJ835" s="9" t="str">
        <f>_xlfn.IFNA(VLOOKUP(AI835,ACCESSORIES!F:J,5,FALSE),"N/A")</f>
        <v>N/A</v>
      </c>
      <c r="AK835" s="92" t="s">
        <v>236</v>
      </c>
      <c r="AL835" s="75" t="s">
        <v>85</v>
      </c>
      <c r="AM835" s="38" t="str">
        <f>_xlfn.IFNA(VLOOKUP(AL835,ACCESSORIES!F:J,5,FALSE),"N/A")</f>
        <v>N/A</v>
      </c>
      <c r="AN835" s="75" t="s">
        <v>85</v>
      </c>
      <c r="AO835" s="75">
        <v>16.2</v>
      </c>
      <c r="AP835" s="75">
        <v>60</v>
      </c>
      <c r="AQ835" s="75">
        <v>198</v>
      </c>
      <c r="AR835" s="34">
        <v>0</v>
      </c>
      <c r="AS835" s="34">
        <v>2.4</v>
      </c>
      <c r="AT835" s="25">
        <v>31.9</v>
      </c>
      <c r="AU835" s="34">
        <v>48.3</v>
      </c>
      <c r="AV835" s="25">
        <v>227.3</v>
      </c>
      <c r="AW835" s="67">
        <v>225.2</v>
      </c>
      <c r="AX835" s="77">
        <v>125</v>
      </c>
      <c r="AY835" s="49">
        <v>92.9</v>
      </c>
      <c r="AZ835" s="49">
        <v>92.9</v>
      </c>
      <c r="BA835" s="49">
        <v>66</v>
      </c>
      <c r="BB835" s="48">
        <f t="shared" si="259"/>
        <v>2.6</v>
      </c>
      <c r="BC835" s="13" t="s">
        <v>85</v>
      </c>
      <c r="BD835" s="412" t="str">
        <f>_xlfn.IFNA(VLOOKUP(BC835,ACCESSORIES!F:J,5,FALSE),"N/A")</f>
        <v>N/A</v>
      </c>
      <c r="BE835" s="13" t="s">
        <v>85</v>
      </c>
      <c r="BF835" s="412" t="str">
        <f>_xlfn.IFNA(VLOOKUP(BE835,ACCESSORIES!F:J,5,FALSE),"N/A")</f>
        <v>N/A</v>
      </c>
      <c r="BG835" s="70">
        <v>48</v>
      </c>
      <c r="BH835" s="50">
        <v>23.228346456692901</v>
      </c>
      <c r="BI835" s="50">
        <v>23.228346456692901</v>
      </c>
      <c r="BJ835" s="50">
        <v>12.9133858267717</v>
      </c>
      <c r="BK835" s="357">
        <f t="shared" si="303"/>
        <v>0.11417680000000027</v>
      </c>
      <c r="BL835" s="408">
        <v>20</v>
      </c>
      <c r="BM835" s="107" t="s">
        <v>3771</v>
      </c>
      <c r="BN835" s="46" t="s">
        <v>3891</v>
      </c>
      <c r="BO835" s="74" t="s">
        <v>3907</v>
      </c>
      <c r="BP835" s="74" t="s">
        <v>7495</v>
      </c>
      <c r="BQ835" s="74" t="s">
        <v>7488</v>
      </c>
      <c r="BR835" s="74" t="s">
        <v>7489</v>
      </c>
      <c r="BS835" s="74" t="s">
        <v>7493</v>
      </c>
      <c r="BT835" s="74" t="s">
        <v>7490</v>
      </c>
      <c r="BU835" s="74" t="s">
        <v>3909</v>
      </c>
      <c r="BV835" s="74" t="s">
        <v>7491</v>
      </c>
      <c r="BW835" s="74"/>
      <c r="BX835" s="74"/>
      <c r="BY835" s="334" t="s">
        <v>8533</v>
      </c>
      <c r="BZ835" s="364" t="s">
        <v>8534</v>
      </c>
      <c r="CA835" s="337" t="s">
        <v>8535</v>
      </c>
      <c r="CB835" s="364" t="s">
        <v>8536</v>
      </c>
      <c r="CC835" s="86" t="str">
        <f t="shared" si="277"/>
        <v>CLOSEOUT - MR801, 20x10, -18mm Offset, 8x170, 125mm Centerbore, Gloss Black Milled</v>
      </c>
      <c r="CD835" s="74" t="s">
        <v>3719</v>
      </c>
      <c r="CE835" s="74" t="s">
        <v>3720</v>
      </c>
      <c r="CF835" s="74" t="str">
        <f t="shared" si="304"/>
        <v>RAISED (8XX)</v>
      </c>
    </row>
    <row r="836" spans="1:84" s="36" customFormat="1" ht="15" customHeight="1">
      <c r="A836" s="22">
        <f t="shared" si="302"/>
        <v>834</v>
      </c>
      <c r="B836" s="13" t="s">
        <v>84</v>
      </c>
      <c r="C836" s="97" t="s">
        <v>6891</v>
      </c>
      <c r="D836" s="75" t="s">
        <v>6881</v>
      </c>
      <c r="E836" s="84" t="str">
        <f>CONCATENATE(LEFT(D836,5),VLOOKUP(CONCATENATE(O836,"x",P836),'WHEEL PART NUMBER GUIDE'!$B$9:$C$51,2,FALSE),VLOOKUP(CONCATENATE(Q836, W836), 'WHEEL PART NUMBER GUIDE'!$Q$6:$R$98, 2, FALSE),VLOOKUP(Z836,'WHEEL PART NUMBER GUIDE'!$J$8:$K$54,2, FALSE),IF(V836="N/A",IF(ABS(T836)&lt;10,"0"&amp;ABS(T836),ABS(T836)),CONCATENATE(LEFT(V836,1),RIGHT(V836,1))), G836, H836)</f>
        <v>MR80121088518N</v>
      </c>
      <c r="F836" s="84" t="str">
        <f t="shared" si="305"/>
        <v>MR80121088518N</v>
      </c>
      <c r="G836" s="83" t="s">
        <v>2095</v>
      </c>
      <c r="H836" s="83"/>
      <c r="I836" s="72" t="s">
        <v>6910</v>
      </c>
      <c r="J836" s="102">
        <v>45349.429837962962</v>
      </c>
      <c r="K836" s="78" t="s">
        <v>3713</v>
      </c>
      <c r="L836" s="328">
        <v>439</v>
      </c>
      <c r="M836" s="85" t="str">
        <f t="shared" si="307"/>
        <v/>
      </c>
      <c r="N836" s="630"/>
      <c r="O836" s="75">
        <v>20</v>
      </c>
      <c r="P836" s="8">
        <v>10</v>
      </c>
      <c r="Q836" s="92" t="str">
        <f t="shared" si="301"/>
        <v>8x180</v>
      </c>
      <c r="R836" s="75">
        <v>8</v>
      </c>
      <c r="S836" s="75">
        <v>180</v>
      </c>
      <c r="T836" s="75">
        <v>-18</v>
      </c>
      <c r="U836" s="77">
        <v>4.75</v>
      </c>
      <c r="V836" s="95" t="s">
        <v>85</v>
      </c>
      <c r="W836" s="68">
        <v>124.1</v>
      </c>
      <c r="X836" s="39">
        <v>42.990141126051121</v>
      </c>
      <c r="Y836" s="47">
        <v>3640</v>
      </c>
      <c r="Z836" s="43" t="s">
        <v>4123</v>
      </c>
      <c r="AA836" s="72" t="s">
        <v>2845</v>
      </c>
      <c r="AB836" s="47" t="str">
        <f t="shared" si="306"/>
        <v>20x10, 8x180, -18 OS, 3640 lbs</v>
      </c>
      <c r="AC836" s="74" t="s">
        <v>7421</v>
      </c>
      <c r="AD836" s="46" t="str">
        <f>IF(AC836="N/A","None",VLOOKUP(AC836,ACCESSORIES!F:N,9,FALSE))</f>
        <v>Snap In</v>
      </c>
      <c r="AE836" s="82">
        <f>_xlfn.IFNA(VLOOKUP(AC836,ACCESSORIES!F:J,5,FALSE),"N/A")</f>
        <v>22</v>
      </c>
      <c r="AF836" s="14" t="s">
        <v>85</v>
      </c>
      <c r="AG836" s="9" t="str">
        <f>_xlfn.IFNA(VLOOKUP(AF836,ACCESSORIES!C:G,5,FALSE),"N/A")</f>
        <v>N/A</v>
      </c>
      <c r="AH836" s="14" t="s">
        <v>85</v>
      </c>
      <c r="AI836" s="14" t="s">
        <v>85</v>
      </c>
      <c r="AJ836" s="9" t="str">
        <f>_xlfn.IFNA(VLOOKUP(AI836,ACCESSORIES!F:J,5,FALSE),"N/A")</f>
        <v>N/A</v>
      </c>
      <c r="AK836" s="92" t="s">
        <v>236</v>
      </c>
      <c r="AL836" s="75" t="s">
        <v>85</v>
      </c>
      <c r="AM836" s="38" t="str">
        <f>_xlfn.IFNA(VLOOKUP(AL836,ACCESSORIES!F:J,5,FALSE),"N/A")</f>
        <v>N/A</v>
      </c>
      <c r="AN836" s="75" t="s">
        <v>85</v>
      </c>
      <c r="AO836" s="75">
        <v>16.2</v>
      </c>
      <c r="AP836" s="75">
        <v>60</v>
      </c>
      <c r="AQ836" s="75">
        <v>206</v>
      </c>
      <c r="AR836" s="34">
        <v>0</v>
      </c>
      <c r="AS836" s="34">
        <v>0</v>
      </c>
      <c r="AT836" s="25">
        <v>29.9</v>
      </c>
      <c r="AU836" s="34">
        <v>48.3</v>
      </c>
      <c r="AV836" s="25">
        <v>227.3</v>
      </c>
      <c r="AW836" s="67">
        <v>225.2</v>
      </c>
      <c r="AX836" s="68">
        <v>124.1</v>
      </c>
      <c r="AY836" s="49">
        <v>92.9</v>
      </c>
      <c r="AZ836" s="49">
        <v>92.9</v>
      </c>
      <c r="BA836" s="49">
        <v>66</v>
      </c>
      <c r="BB836" s="48">
        <f t="shared" ref="BB836:BB887" si="308">ROUND(CONVERT(BA836,"mm","in"),2)</f>
        <v>2.6</v>
      </c>
      <c r="BC836" s="13" t="s">
        <v>85</v>
      </c>
      <c r="BD836" s="412" t="str">
        <f>_xlfn.IFNA(VLOOKUP(BC836,ACCESSORIES!F:J,5,FALSE),"N/A")</f>
        <v>N/A</v>
      </c>
      <c r="BE836" s="13" t="s">
        <v>85</v>
      </c>
      <c r="BF836" s="412" t="str">
        <f>_xlfn.IFNA(VLOOKUP(BE836,ACCESSORIES!F:J,5,FALSE),"N/A")</f>
        <v>N/A</v>
      </c>
      <c r="BG836" s="70">
        <v>48</v>
      </c>
      <c r="BH836" s="50">
        <v>23.228346456692901</v>
      </c>
      <c r="BI836" s="50">
        <v>23.228346456692901</v>
      </c>
      <c r="BJ836" s="50">
        <v>12.9133858267717</v>
      </c>
      <c r="BK836" s="357">
        <f t="shared" si="303"/>
        <v>0.11417680000000027</v>
      </c>
      <c r="BL836" s="408">
        <v>20</v>
      </c>
      <c r="BM836" s="107" t="s">
        <v>3771</v>
      </c>
      <c r="BN836" s="46" t="s">
        <v>3891</v>
      </c>
      <c r="BO836" s="74" t="s">
        <v>3907</v>
      </c>
      <c r="BP836" s="74" t="s">
        <v>7495</v>
      </c>
      <c r="BQ836" s="74" t="s">
        <v>7488</v>
      </c>
      <c r="BR836" s="74" t="s">
        <v>7489</v>
      </c>
      <c r="BS836" s="74" t="s">
        <v>7493</v>
      </c>
      <c r="BT836" s="74" t="s">
        <v>7490</v>
      </c>
      <c r="BU836" s="74" t="s">
        <v>3909</v>
      </c>
      <c r="BV836" s="74" t="s">
        <v>7491</v>
      </c>
      <c r="BW836" s="74"/>
      <c r="BX836" s="74"/>
      <c r="BY836" s="334" t="s">
        <v>8533</v>
      </c>
      <c r="BZ836" s="364" t="s">
        <v>8534</v>
      </c>
      <c r="CA836" s="337" t="s">
        <v>8535</v>
      </c>
      <c r="CB836" s="364" t="s">
        <v>8536</v>
      </c>
      <c r="CC836" s="86" t="str">
        <f t="shared" si="277"/>
        <v>CLOSEOUT - MR801, 20x10, -18mm Offset, 8x180, 124.1mm Centerbore, Gloss Black Milled</v>
      </c>
      <c r="CD836" s="74" t="s">
        <v>3719</v>
      </c>
      <c r="CE836" s="74" t="s">
        <v>3720</v>
      </c>
      <c r="CF836" s="74" t="str">
        <f t="shared" si="304"/>
        <v>RAISED (8XX)</v>
      </c>
    </row>
    <row r="837" spans="1:84" s="36" customFormat="1" ht="15" customHeight="1">
      <c r="A837" s="22">
        <f t="shared" si="302"/>
        <v>835</v>
      </c>
      <c r="B837" s="13" t="s">
        <v>84</v>
      </c>
      <c r="C837" s="97" t="s">
        <v>6891</v>
      </c>
      <c r="D837" s="75" t="s">
        <v>6881</v>
      </c>
      <c r="E837" s="84" t="str">
        <f>CONCATENATE(LEFT(D837,5),VLOOKUP(CONCATENATE(O837,"x",P837),'WHEEL PART NUMBER GUIDE'!$B$9:$C$51,2,FALSE),VLOOKUP(CONCATENATE(Q837, W837), 'WHEEL PART NUMBER GUIDE'!$Q$6:$R$98, 2, FALSE),VLOOKUP(Z837,'WHEEL PART NUMBER GUIDE'!$J$8:$K$54,2, FALSE),IF(V837="N/A",IF(ABS(T837)&lt;10,"0"&amp;ABS(T837),ABS(T837)),CONCATENATE(LEFT(V837,1),RIGHT(V837,1))), G837, H837)</f>
        <v>MR80121216540N</v>
      </c>
      <c r="F837" s="84" t="str">
        <f t="shared" si="305"/>
        <v>MR80121216540N</v>
      </c>
      <c r="G837" s="83" t="s">
        <v>2095</v>
      </c>
      <c r="H837" s="83"/>
      <c r="I837" s="72" t="s">
        <v>6911</v>
      </c>
      <c r="J837" s="102">
        <v>45349.429837962962</v>
      </c>
      <c r="K837" s="78" t="s">
        <v>3713</v>
      </c>
      <c r="L837" s="328">
        <v>459</v>
      </c>
      <c r="M837" s="85" t="str">
        <f t="shared" si="307"/>
        <v/>
      </c>
      <c r="N837" s="630"/>
      <c r="O837" s="75">
        <v>20</v>
      </c>
      <c r="P837" s="8">
        <v>12</v>
      </c>
      <c r="Q837" s="92" t="str">
        <f t="shared" si="301"/>
        <v>6x135</v>
      </c>
      <c r="R837" s="75">
        <v>6</v>
      </c>
      <c r="S837" s="75">
        <v>135</v>
      </c>
      <c r="T837" s="75">
        <v>-40</v>
      </c>
      <c r="U837" s="77">
        <v>4.9000000000000004</v>
      </c>
      <c r="V837" s="95" t="s">
        <v>85</v>
      </c>
      <c r="W837" s="68">
        <v>87</v>
      </c>
      <c r="X837" s="39">
        <v>39.683207193277958</v>
      </c>
      <c r="Y837" s="47">
        <v>2650</v>
      </c>
      <c r="Z837" s="43" t="s">
        <v>4123</v>
      </c>
      <c r="AA837" s="72" t="s">
        <v>2845</v>
      </c>
      <c r="AB837" s="47" t="str">
        <f t="shared" si="306"/>
        <v>20x12, 6x135, -40 OS, 2650 lbs</v>
      </c>
      <c r="AC837" s="74" t="s">
        <v>7420</v>
      </c>
      <c r="AD837" s="46" t="str">
        <f>IF(AC837="N/A","None",VLOOKUP(AC837,ACCESSORIES!F:N,9,FALSE))</f>
        <v>Snap In</v>
      </c>
      <c r="AE837" s="82">
        <f>_xlfn.IFNA(VLOOKUP(AC837,ACCESSORIES!F:J,5,FALSE),"N/A")</f>
        <v>22</v>
      </c>
      <c r="AF837" s="14" t="s">
        <v>85</v>
      </c>
      <c r="AG837" s="9" t="str">
        <f>_xlfn.IFNA(VLOOKUP(AF837,ACCESSORIES!C:G,5,FALSE),"N/A")</f>
        <v>N/A</v>
      </c>
      <c r="AH837" s="14" t="s">
        <v>85</v>
      </c>
      <c r="AI837" s="14" t="s">
        <v>85</v>
      </c>
      <c r="AJ837" s="9" t="str">
        <f>_xlfn.IFNA(VLOOKUP(AI837,ACCESSORIES!F:J,5,FALSE),"N/A")</f>
        <v>N/A</v>
      </c>
      <c r="AK837" s="92" t="s">
        <v>236</v>
      </c>
      <c r="AL837" s="75" t="s">
        <v>85</v>
      </c>
      <c r="AM837" s="38" t="str">
        <f>_xlfn.IFNA(VLOOKUP(AL837,ACCESSORIES!F:J,5,FALSE),"N/A")</f>
        <v>N/A</v>
      </c>
      <c r="AN837" s="75" t="s">
        <v>85</v>
      </c>
      <c r="AO837" s="75">
        <v>16.2</v>
      </c>
      <c r="AP837" s="75">
        <v>60</v>
      </c>
      <c r="AQ837" s="75">
        <v>170</v>
      </c>
      <c r="AR837" s="34">
        <v>10.1</v>
      </c>
      <c r="AS837" s="34">
        <v>25</v>
      </c>
      <c r="AT837" s="25">
        <v>38.6</v>
      </c>
      <c r="AU837" s="34">
        <v>50</v>
      </c>
      <c r="AV837" s="25">
        <v>231.2</v>
      </c>
      <c r="AW837" s="67">
        <v>226.2</v>
      </c>
      <c r="AX837" s="77">
        <v>73.3</v>
      </c>
      <c r="AY837" s="49">
        <v>44.8</v>
      </c>
      <c r="AZ837" s="49">
        <v>59.8</v>
      </c>
      <c r="BA837" s="49">
        <v>121</v>
      </c>
      <c r="BB837" s="48">
        <f t="shared" si="308"/>
        <v>4.76</v>
      </c>
      <c r="BC837" s="13" t="s">
        <v>85</v>
      </c>
      <c r="BD837" s="412" t="str">
        <f>_xlfn.IFNA(VLOOKUP(BC837,ACCESSORIES!F:J,5,FALSE),"N/A")</f>
        <v>N/A</v>
      </c>
      <c r="BE837" s="13" t="s">
        <v>85</v>
      </c>
      <c r="BF837" s="412" t="str">
        <f>_xlfn.IFNA(VLOOKUP(BE837,ACCESSORIES!F:J,5,FALSE),"N/A")</f>
        <v>N/A</v>
      </c>
      <c r="BG837" s="70">
        <v>45</v>
      </c>
      <c r="BH837" s="50">
        <v>23.228346456692901</v>
      </c>
      <c r="BI837" s="50">
        <v>23.228346456692901</v>
      </c>
      <c r="BJ837" s="50">
        <v>14.96</v>
      </c>
      <c r="BK837" s="357">
        <f t="shared" si="303"/>
        <v>0.13227243039999984</v>
      </c>
      <c r="BL837" s="408">
        <v>20</v>
      </c>
      <c r="BM837" s="107" t="s">
        <v>3771</v>
      </c>
      <c r="BN837" s="46" t="s">
        <v>3891</v>
      </c>
      <c r="BO837" s="74" t="s">
        <v>3907</v>
      </c>
      <c r="BP837" s="74" t="s">
        <v>7495</v>
      </c>
      <c r="BQ837" s="74" t="s">
        <v>7488</v>
      </c>
      <c r="BR837" s="74" t="s">
        <v>7489</v>
      </c>
      <c r="BS837" s="74" t="s">
        <v>7493</v>
      </c>
      <c r="BT837" s="74" t="s">
        <v>7490</v>
      </c>
      <c r="BU837" s="74" t="s">
        <v>3909</v>
      </c>
      <c r="BV837" s="74" t="s">
        <v>7491</v>
      </c>
      <c r="BW837" s="74"/>
      <c r="BX837" s="74"/>
      <c r="BY837" s="334" t="s">
        <v>8537</v>
      </c>
      <c r="BZ837" s="364" t="s">
        <v>8538</v>
      </c>
      <c r="CA837" s="337" t="s">
        <v>8539</v>
      </c>
      <c r="CB837" s="364" t="s">
        <v>8540</v>
      </c>
      <c r="CC837" s="86" t="str">
        <f t="shared" si="277"/>
        <v>CLOSEOUT - MR801, 20x12, -40mm Offset, 6x135, 87mm Centerbore, Gloss Black Milled</v>
      </c>
      <c r="CD837" s="74" t="s">
        <v>3719</v>
      </c>
      <c r="CE837" s="74" t="s">
        <v>3720</v>
      </c>
      <c r="CF837" s="74" t="str">
        <f t="shared" si="304"/>
        <v>RAISED (8XX)</v>
      </c>
    </row>
    <row r="838" spans="1:84" s="36" customFormat="1" ht="15" customHeight="1">
      <c r="A838" s="22">
        <f t="shared" si="302"/>
        <v>836</v>
      </c>
      <c r="B838" s="13" t="s">
        <v>84</v>
      </c>
      <c r="C838" s="97" t="s">
        <v>6891</v>
      </c>
      <c r="D838" s="75" t="s">
        <v>6881</v>
      </c>
      <c r="E838" s="84" t="str">
        <f>CONCATENATE(LEFT(D838,5),VLOOKUP(CONCATENATE(O838,"x",P838),'WHEEL PART NUMBER GUIDE'!$B$9:$C$51,2,FALSE),VLOOKUP(CONCATENATE(Q838, W838), 'WHEEL PART NUMBER GUIDE'!$Q$6:$R$98, 2, FALSE),VLOOKUP(Z838,'WHEEL PART NUMBER GUIDE'!$J$8:$K$54,2, FALSE),IF(V838="N/A",IF(ABS(T838)&lt;10,"0"&amp;ABS(T838),ABS(T838)),CONCATENATE(LEFT(V838,1),RIGHT(V838,1))), G838, H838)</f>
        <v>MR80121280540N</v>
      </c>
      <c r="F838" s="84" t="str">
        <f t="shared" si="305"/>
        <v>MR80121280540N</v>
      </c>
      <c r="G838" s="83" t="s">
        <v>2095</v>
      </c>
      <c r="H838" s="83"/>
      <c r="I838" s="72" t="s">
        <v>6913</v>
      </c>
      <c r="J838" s="102">
        <v>45349.429837962962</v>
      </c>
      <c r="K838" s="78" t="s">
        <v>3713</v>
      </c>
      <c r="L838" s="328">
        <v>459</v>
      </c>
      <c r="M838" s="85" t="str">
        <f t="shared" si="307"/>
        <v/>
      </c>
      <c r="N838" s="630"/>
      <c r="O838" s="75">
        <v>20</v>
      </c>
      <c r="P838" s="8">
        <v>12</v>
      </c>
      <c r="Q838" s="92" t="str">
        <f t="shared" si="301"/>
        <v>8x6.5</v>
      </c>
      <c r="R838" s="75">
        <v>8</v>
      </c>
      <c r="S838" s="75">
        <v>6.5</v>
      </c>
      <c r="T838" s="75">
        <v>-40</v>
      </c>
      <c r="U838" s="77">
        <v>4.9000000000000004</v>
      </c>
      <c r="V838" s="95" t="s">
        <v>85</v>
      </c>
      <c r="W838" s="68">
        <v>121.3</v>
      </c>
      <c r="X838" s="39">
        <v>41.446905290756987</v>
      </c>
      <c r="Y838" s="47">
        <v>3640</v>
      </c>
      <c r="Z838" s="43" t="s">
        <v>4123</v>
      </c>
      <c r="AA838" s="72" t="s">
        <v>2845</v>
      </c>
      <c r="AB838" s="47" t="str">
        <f t="shared" si="306"/>
        <v>20x12, 8x6.5, -40 OS, 3640 lbs</v>
      </c>
      <c r="AC838" s="74" t="s">
        <v>7421</v>
      </c>
      <c r="AD838" s="46" t="str">
        <f>IF(AC838="N/A","None",VLOOKUP(AC838,ACCESSORIES!F:N,9,FALSE))</f>
        <v>Snap In</v>
      </c>
      <c r="AE838" s="82">
        <f>_xlfn.IFNA(VLOOKUP(AC838,ACCESSORIES!F:J,5,FALSE),"N/A")</f>
        <v>22</v>
      </c>
      <c r="AF838" s="14" t="s">
        <v>85</v>
      </c>
      <c r="AG838" s="9" t="str">
        <f>_xlfn.IFNA(VLOOKUP(AF838,ACCESSORIES!C:G,5,FALSE),"N/A")</f>
        <v>N/A</v>
      </c>
      <c r="AH838" s="14" t="s">
        <v>85</v>
      </c>
      <c r="AI838" s="14" t="s">
        <v>85</v>
      </c>
      <c r="AJ838" s="9" t="str">
        <f>_xlfn.IFNA(VLOOKUP(AI838,ACCESSORIES!F:J,5,FALSE),"N/A")</f>
        <v>N/A</v>
      </c>
      <c r="AK838" s="92" t="s">
        <v>236</v>
      </c>
      <c r="AL838" s="75" t="s">
        <v>85</v>
      </c>
      <c r="AM838" s="38" t="str">
        <f>_xlfn.IFNA(VLOOKUP(AL838,ACCESSORIES!F:J,5,FALSE),"N/A")</f>
        <v>N/A</v>
      </c>
      <c r="AN838" s="75" t="s">
        <v>85</v>
      </c>
      <c r="AO838" s="75">
        <v>16.2</v>
      </c>
      <c r="AP838" s="75">
        <v>60</v>
      </c>
      <c r="AQ838" s="75">
        <v>200</v>
      </c>
      <c r="AR838" s="34">
        <v>0</v>
      </c>
      <c r="AS838" s="34">
        <v>0</v>
      </c>
      <c r="AT838" s="25">
        <v>34.1</v>
      </c>
      <c r="AU838" s="34">
        <v>49.4</v>
      </c>
      <c r="AV838" s="25">
        <v>226.4</v>
      </c>
      <c r="AW838" s="67">
        <v>222.2</v>
      </c>
      <c r="AX838" s="68">
        <v>121.3</v>
      </c>
      <c r="AY838" s="49">
        <v>89.9</v>
      </c>
      <c r="AZ838" s="49">
        <v>89.9</v>
      </c>
      <c r="BA838" s="49">
        <v>124</v>
      </c>
      <c r="BB838" s="48">
        <f t="shared" si="308"/>
        <v>4.88</v>
      </c>
      <c r="BC838" s="13" t="s">
        <v>85</v>
      </c>
      <c r="BD838" s="412" t="str">
        <f>_xlfn.IFNA(VLOOKUP(BC838,ACCESSORIES!F:J,5,FALSE),"N/A")</f>
        <v>N/A</v>
      </c>
      <c r="BE838" s="13" t="s">
        <v>85</v>
      </c>
      <c r="BF838" s="412" t="str">
        <f>_xlfn.IFNA(VLOOKUP(BE838,ACCESSORIES!F:J,5,FALSE),"N/A")</f>
        <v>N/A</v>
      </c>
      <c r="BG838" s="70">
        <v>46</v>
      </c>
      <c r="BH838" s="50">
        <v>23.228346456692901</v>
      </c>
      <c r="BI838" s="50">
        <v>23.228346456692901</v>
      </c>
      <c r="BJ838" s="50">
        <v>14.96</v>
      </c>
      <c r="BK838" s="357">
        <f t="shared" si="303"/>
        <v>0.13227243039999984</v>
      </c>
      <c r="BL838" s="408">
        <v>20</v>
      </c>
      <c r="BM838" s="107" t="s">
        <v>3771</v>
      </c>
      <c r="BN838" s="46" t="s">
        <v>3891</v>
      </c>
      <c r="BO838" s="74" t="s">
        <v>3907</v>
      </c>
      <c r="BP838" s="74" t="s">
        <v>7495</v>
      </c>
      <c r="BQ838" s="74" t="s">
        <v>7488</v>
      </c>
      <c r="BR838" s="74" t="s">
        <v>7489</v>
      </c>
      <c r="BS838" s="74" t="s">
        <v>7493</v>
      </c>
      <c r="BT838" s="74" t="s">
        <v>7490</v>
      </c>
      <c r="BU838" s="74" t="s">
        <v>3909</v>
      </c>
      <c r="BV838" s="74" t="s">
        <v>7491</v>
      </c>
      <c r="BW838" s="74"/>
      <c r="BX838" s="74"/>
      <c r="BY838" s="334" t="s">
        <v>8541</v>
      </c>
      <c r="BZ838" s="364" t="s">
        <v>8542</v>
      </c>
      <c r="CA838" s="337" t="s">
        <v>8543</v>
      </c>
      <c r="CB838" s="364" t="s">
        <v>8544</v>
      </c>
      <c r="CC838" s="86" t="str">
        <f t="shared" si="277"/>
        <v>CLOSEOUT - MR801, 20x12, -40mm Offset, 8x6.5, 121.3mm Centerbore, Gloss Black Milled</v>
      </c>
      <c r="CD838" s="74" t="s">
        <v>3719</v>
      </c>
      <c r="CE838" s="74" t="s">
        <v>3720</v>
      </c>
      <c r="CF838" s="74" t="str">
        <f t="shared" si="304"/>
        <v>RAISED (8XX)</v>
      </c>
    </row>
    <row r="839" spans="1:84" s="36" customFormat="1" ht="15" customHeight="1">
      <c r="A839" s="22">
        <f t="shared" si="302"/>
        <v>837</v>
      </c>
      <c r="B839" s="13" t="s">
        <v>84</v>
      </c>
      <c r="C839" s="97" t="s">
        <v>6891</v>
      </c>
      <c r="D839" s="75" t="s">
        <v>6881</v>
      </c>
      <c r="E839" s="84" t="str">
        <f>CONCATENATE(LEFT(D839,5),VLOOKUP(CONCATENATE(O839,"x",P839),'WHEEL PART NUMBER GUIDE'!$B$9:$C$51,2,FALSE),VLOOKUP(CONCATENATE(Q839, W839), 'WHEEL PART NUMBER GUIDE'!$Q$6:$R$98, 2, FALSE),VLOOKUP(Z839,'WHEEL PART NUMBER GUIDE'!$J$8:$K$54,2, FALSE),IF(V839="N/A",IF(ABS(T839)&lt;10,"0"&amp;ABS(T839),ABS(T839)),CONCATENATE(LEFT(V839,1),RIGHT(V839,1))), G839, H839)</f>
        <v>MR80121287540N</v>
      </c>
      <c r="F839" s="84" t="str">
        <f t="shared" si="305"/>
        <v>MR80121287540N</v>
      </c>
      <c r="G839" s="83" t="s">
        <v>2095</v>
      </c>
      <c r="H839" s="83"/>
      <c r="I839" s="72" t="s">
        <v>6914</v>
      </c>
      <c r="J839" s="102">
        <v>45349.429837962962</v>
      </c>
      <c r="K839" s="78" t="s">
        <v>3713</v>
      </c>
      <c r="L839" s="328">
        <v>459</v>
      </c>
      <c r="M839" s="85" t="str">
        <f t="shared" si="307"/>
        <v/>
      </c>
      <c r="N839" s="630"/>
      <c r="O839" s="75">
        <v>20</v>
      </c>
      <c r="P839" s="8">
        <v>12</v>
      </c>
      <c r="Q839" s="92" t="str">
        <f t="shared" si="301"/>
        <v>8x170</v>
      </c>
      <c r="R839" s="75">
        <v>8</v>
      </c>
      <c r="S839" s="75">
        <v>170</v>
      </c>
      <c r="T839" s="75">
        <v>-40</v>
      </c>
      <c r="U839" s="77">
        <v>4.9000000000000004</v>
      </c>
      <c r="V839" s="95" t="s">
        <v>85</v>
      </c>
      <c r="W839" s="68">
        <v>125</v>
      </c>
      <c r="X839" s="39">
        <v>41.667367552941855</v>
      </c>
      <c r="Y839" s="47">
        <v>3640</v>
      </c>
      <c r="Z839" s="43" t="s">
        <v>4123</v>
      </c>
      <c r="AA839" s="72" t="s">
        <v>2845</v>
      </c>
      <c r="AB839" s="47" t="str">
        <f t="shared" si="306"/>
        <v>20x12, 8x170, -40 OS, 3640 lbs</v>
      </c>
      <c r="AC839" s="74" t="s">
        <v>7510</v>
      </c>
      <c r="AD839" s="46" t="str">
        <f>IF(AC839="N/A","None",VLOOKUP(AC839,ACCESSORIES!F:N,9,FALSE))</f>
        <v>Snap In</v>
      </c>
      <c r="AE839" s="82">
        <f>_xlfn.IFNA(VLOOKUP(AC839,ACCESSORIES!F:J,5,FALSE),"N/A")</f>
        <v>22</v>
      </c>
      <c r="AF839" s="14" t="s">
        <v>85</v>
      </c>
      <c r="AG839" s="9" t="str">
        <f>_xlfn.IFNA(VLOOKUP(AF839,ACCESSORIES!C:G,5,FALSE),"N/A")</f>
        <v>N/A</v>
      </c>
      <c r="AH839" s="14" t="s">
        <v>85</v>
      </c>
      <c r="AI839" s="14" t="s">
        <v>85</v>
      </c>
      <c r="AJ839" s="9" t="str">
        <f>_xlfn.IFNA(VLOOKUP(AI839,ACCESSORIES!F:J,5,FALSE),"N/A")</f>
        <v>N/A</v>
      </c>
      <c r="AK839" s="92" t="s">
        <v>236</v>
      </c>
      <c r="AL839" s="75" t="s">
        <v>85</v>
      </c>
      <c r="AM839" s="38" t="str">
        <f>_xlfn.IFNA(VLOOKUP(AL839,ACCESSORIES!F:J,5,FALSE),"N/A")</f>
        <v>N/A</v>
      </c>
      <c r="AN839" s="75" t="s">
        <v>85</v>
      </c>
      <c r="AO839" s="75">
        <v>16.2</v>
      </c>
      <c r="AP839" s="75">
        <v>60</v>
      </c>
      <c r="AQ839" s="75">
        <v>200</v>
      </c>
      <c r="AR839" s="34">
        <v>0</v>
      </c>
      <c r="AS839" s="34">
        <v>0</v>
      </c>
      <c r="AT839" s="25">
        <v>34.1</v>
      </c>
      <c r="AU839" s="34">
        <v>49.4</v>
      </c>
      <c r="AV839" s="25">
        <v>226.4</v>
      </c>
      <c r="AW839" s="67">
        <v>222.2</v>
      </c>
      <c r="AX839" s="77">
        <v>125</v>
      </c>
      <c r="AY839" s="49">
        <v>89.9</v>
      </c>
      <c r="AZ839" s="49">
        <v>89.9</v>
      </c>
      <c r="BA839" s="49">
        <v>124</v>
      </c>
      <c r="BB839" s="48">
        <f t="shared" si="308"/>
        <v>4.88</v>
      </c>
      <c r="BC839" s="13" t="s">
        <v>85</v>
      </c>
      <c r="BD839" s="412" t="str">
        <f>_xlfn.IFNA(VLOOKUP(BC839,ACCESSORIES!F:J,5,FALSE),"N/A")</f>
        <v>N/A</v>
      </c>
      <c r="BE839" s="13" t="s">
        <v>85</v>
      </c>
      <c r="BF839" s="412" t="str">
        <f>_xlfn.IFNA(VLOOKUP(BE839,ACCESSORIES!F:J,5,FALSE),"N/A")</f>
        <v>N/A</v>
      </c>
      <c r="BG839" s="70">
        <v>47</v>
      </c>
      <c r="BH839" s="50">
        <v>23.228346456692901</v>
      </c>
      <c r="BI839" s="50">
        <v>23.228346456692901</v>
      </c>
      <c r="BJ839" s="50">
        <v>14.96</v>
      </c>
      <c r="BK839" s="357">
        <f t="shared" si="303"/>
        <v>0.13227243039999984</v>
      </c>
      <c r="BL839" s="408">
        <v>20</v>
      </c>
      <c r="BM839" s="107" t="s">
        <v>3771</v>
      </c>
      <c r="BN839" s="46" t="s">
        <v>3891</v>
      </c>
      <c r="BO839" s="74" t="s">
        <v>3907</v>
      </c>
      <c r="BP839" s="74" t="s">
        <v>7495</v>
      </c>
      <c r="BQ839" s="74" t="s">
        <v>7488</v>
      </c>
      <c r="BR839" s="74" t="s">
        <v>7489</v>
      </c>
      <c r="BS839" s="74" t="s">
        <v>7493</v>
      </c>
      <c r="BT839" s="74" t="s">
        <v>7490</v>
      </c>
      <c r="BU839" s="74" t="s">
        <v>3909</v>
      </c>
      <c r="BV839" s="74" t="s">
        <v>7491</v>
      </c>
      <c r="BW839" s="74"/>
      <c r="BX839" s="74"/>
      <c r="BY839" s="334" t="s">
        <v>8541</v>
      </c>
      <c r="BZ839" s="364" t="s">
        <v>8542</v>
      </c>
      <c r="CA839" s="337" t="s">
        <v>8543</v>
      </c>
      <c r="CB839" s="364" t="s">
        <v>8544</v>
      </c>
      <c r="CC839" s="86" t="str">
        <f t="shared" si="277"/>
        <v>CLOSEOUT - MR801, 20x12, -40mm Offset, 8x170, 125mm Centerbore, Gloss Black Milled</v>
      </c>
      <c r="CD839" s="74" t="s">
        <v>3719</v>
      </c>
      <c r="CE839" s="74" t="s">
        <v>3720</v>
      </c>
      <c r="CF839" s="74" t="str">
        <f t="shared" si="304"/>
        <v>RAISED (8XX)</v>
      </c>
    </row>
    <row r="840" spans="1:84" s="36" customFormat="1" ht="15" customHeight="1">
      <c r="A840" s="22">
        <f t="shared" si="302"/>
        <v>838</v>
      </c>
      <c r="B840" s="13" t="s">
        <v>84</v>
      </c>
      <c r="C840" s="97" t="s">
        <v>6891</v>
      </c>
      <c r="D840" s="75" t="s">
        <v>6881</v>
      </c>
      <c r="E840" s="84" t="str">
        <f>CONCATENATE(LEFT(D840,5),VLOOKUP(CONCATENATE(O840,"x",P840),'WHEEL PART NUMBER GUIDE'!$B$9:$C$51,2,FALSE),VLOOKUP(CONCATENATE(Q840, W840), 'WHEEL PART NUMBER GUIDE'!$Q$6:$R$98, 2, FALSE),VLOOKUP(Z840,'WHEEL PART NUMBER GUIDE'!$J$8:$K$54,2, FALSE),IF(V840="N/A",IF(ABS(T840)&lt;10,"0"&amp;ABS(T840),ABS(T840)),CONCATENATE(LEFT(V840,1),RIGHT(V840,1))), G840, H840)</f>
        <v>MR80121288540N</v>
      </c>
      <c r="F840" s="84" t="str">
        <f t="shared" si="305"/>
        <v>MR80121288540N</v>
      </c>
      <c r="G840" s="83" t="s">
        <v>2095</v>
      </c>
      <c r="H840" s="83"/>
      <c r="I840" s="72" t="s">
        <v>6915</v>
      </c>
      <c r="J840" s="102">
        <v>45349.429837962962</v>
      </c>
      <c r="K840" s="78" t="s">
        <v>3713</v>
      </c>
      <c r="L840" s="328">
        <v>459</v>
      </c>
      <c r="M840" s="85" t="str">
        <f t="shared" si="307"/>
        <v/>
      </c>
      <c r="N840" s="630"/>
      <c r="O840" s="75">
        <v>20</v>
      </c>
      <c r="P840" s="8">
        <v>12</v>
      </c>
      <c r="Q840" s="92" t="str">
        <f t="shared" si="301"/>
        <v>8x180</v>
      </c>
      <c r="R840" s="75">
        <v>8</v>
      </c>
      <c r="S840" s="75">
        <v>180</v>
      </c>
      <c r="T840" s="75">
        <v>-40</v>
      </c>
      <c r="U840" s="77">
        <v>4.9000000000000004</v>
      </c>
      <c r="V840" s="95" t="s">
        <v>85</v>
      </c>
      <c r="W840" s="68">
        <v>124.1</v>
      </c>
      <c r="X840" s="39">
        <v>41.887829815126736</v>
      </c>
      <c r="Y840" s="47">
        <v>3640</v>
      </c>
      <c r="Z840" s="43" t="s">
        <v>4123</v>
      </c>
      <c r="AA840" s="72" t="s">
        <v>2845</v>
      </c>
      <c r="AB840" s="47" t="str">
        <f t="shared" si="306"/>
        <v>20x12, 8x180, -40 OS, 3640 lbs</v>
      </c>
      <c r="AC840" s="74" t="s">
        <v>7421</v>
      </c>
      <c r="AD840" s="46" t="str">
        <f>IF(AC840="N/A","None",VLOOKUP(AC840,ACCESSORIES!F:N,9,FALSE))</f>
        <v>Snap In</v>
      </c>
      <c r="AE840" s="82">
        <f>_xlfn.IFNA(VLOOKUP(AC840,ACCESSORIES!F:J,5,FALSE),"N/A")</f>
        <v>22</v>
      </c>
      <c r="AF840" s="14" t="s">
        <v>85</v>
      </c>
      <c r="AG840" s="9" t="str">
        <f>_xlfn.IFNA(VLOOKUP(AF840,ACCESSORIES!C:G,5,FALSE),"N/A")</f>
        <v>N/A</v>
      </c>
      <c r="AH840" s="14" t="s">
        <v>85</v>
      </c>
      <c r="AI840" s="14" t="s">
        <v>85</v>
      </c>
      <c r="AJ840" s="9" t="str">
        <f>_xlfn.IFNA(VLOOKUP(AI840,ACCESSORIES!F:J,5,FALSE),"N/A")</f>
        <v>N/A</v>
      </c>
      <c r="AK840" s="92" t="s">
        <v>236</v>
      </c>
      <c r="AL840" s="75" t="s">
        <v>85</v>
      </c>
      <c r="AM840" s="38" t="str">
        <f>_xlfn.IFNA(VLOOKUP(AL840,ACCESSORIES!F:J,5,FALSE),"N/A")</f>
        <v>N/A</v>
      </c>
      <c r="AN840" s="75" t="s">
        <v>85</v>
      </c>
      <c r="AO840" s="75">
        <v>16.2</v>
      </c>
      <c r="AP840" s="75">
        <v>60</v>
      </c>
      <c r="AQ840" s="75">
        <v>210</v>
      </c>
      <c r="AR840" s="34">
        <v>0</v>
      </c>
      <c r="AS840" s="34">
        <v>0</v>
      </c>
      <c r="AT840" s="25">
        <v>28.7</v>
      </c>
      <c r="AU840" s="34">
        <v>49.4</v>
      </c>
      <c r="AV840" s="25">
        <v>226.4</v>
      </c>
      <c r="AW840" s="67">
        <v>222.2</v>
      </c>
      <c r="AX840" s="68">
        <v>124.1</v>
      </c>
      <c r="AY840" s="49">
        <v>89.9</v>
      </c>
      <c r="AZ840" s="49">
        <v>89.9</v>
      </c>
      <c r="BA840" s="49">
        <v>124</v>
      </c>
      <c r="BB840" s="48">
        <f t="shared" si="308"/>
        <v>4.88</v>
      </c>
      <c r="BC840" s="13" t="s">
        <v>85</v>
      </c>
      <c r="BD840" s="412" t="str">
        <f>_xlfn.IFNA(VLOOKUP(BC840,ACCESSORIES!F:J,5,FALSE),"N/A")</f>
        <v>N/A</v>
      </c>
      <c r="BE840" s="13" t="s">
        <v>85</v>
      </c>
      <c r="BF840" s="412" t="str">
        <f>_xlfn.IFNA(VLOOKUP(BE840,ACCESSORIES!F:J,5,FALSE),"N/A")</f>
        <v>N/A</v>
      </c>
      <c r="BG840" s="70">
        <v>47</v>
      </c>
      <c r="BH840" s="50">
        <v>23.228346456692901</v>
      </c>
      <c r="BI840" s="50">
        <v>23.228346456692901</v>
      </c>
      <c r="BJ840" s="50">
        <v>14.96</v>
      </c>
      <c r="BK840" s="357">
        <f t="shared" si="303"/>
        <v>0.13227243039999984</v>
      </c>
      <c r="BL840" s="408">
        <v>20</v>
      </c>
      <c r="BM840" s="107" t="s">
        <v>3771</v>
      </c>
      <c r="BN840" s="46" t="s">
        <v>3891</v>
      </c>
      <c r="BO840" s="74" t="s">
        <v>3907</v>
      </c>
      <c r="BP840" s="74" t="s">
        <v>7495</v>
      </c>
      <c r="BQ840" s="74" t="s">
        <v>7488</v>
      </c>
      <c r="BR840" s="74" t="s">
        <v>7489</v>
      </c>
      <c r="BS840" s="74" t="s">
        <v>7493</v>
      </c>
      <c r="BT840" s="74" t="s">
        <v>7490</v>
      </c>
      <c r="BU840" s="74" t="s">
        <v>3909</v>
      </c>
      <c r="BV840" s="74" t="s">
        <v>7491</v>
      </c>
      <c r="BW840" s="74"/>
      <c r="BX840" s="74"/>
      <c r="BY840" s="334" t="s">
        <v>8541</v>
      </c>
      <c r="BZ840" s="364" t="s">
        <v>8542</v>
      </c>
      <c r="CA840" s="337" t="s">
        <v>8543</v>
      </c>
      <c r="CB840" s="364" t="s">
        <v>8544</v>
      </c>
      <c r="CC840" s="86" t="str">
        <f t="shared" si="277"/>
        <v>CLOSEOUT - MR801, 20x12, -40mm Offset, 8x180, 124.1mm Centerbore, Gloss Black Milled</v>
      </c>
      <c r="CD840" s="74" t="s">
        <v>3719</v>
      </c>
      <c r="CE840" s="74" t="s">
        <v>3720</v>
      </c>
      <c r="CF840" s="74" t="str">
        <f t="shared" si="304"/>
        <v>RAISED (8XX)</v>
      </c>
    </row>
    <row r="841" spans="1:84" s="36" customFormat="1" ht="15" customHeight="1">
      <c r="A841" s="22">
        <f t="shared" si="302"/>
        <v>839</v>
      </c>
      <c r="B841" s="13" t="s">
        <v>84</v>
      </c>
      <c r="C841" s="97" t="s">
        <v>6891</v>
      </c>
      <c r="D841" s="75" t="s">
        <v>6881</v>
      </c>
      <c r="E841" s="84" t="str">
        <f>CONCATENATE(LEFT(D841,5),VLOOKUP(CONCATENATE(O841,"x",P841),'WHEEL PART NUMBER GUIDE'!$B$9:$C$51,2,FALSE),VLOOKUP(CONCATENATE(Q841, W841), 'WHEEL PART NUMBER GUIDE'!$Q$6:$R$98, 2, FALSE),VLOOKUP(Z841,'WHEEL PART NUMBER GUIDE'!$J$8:$K$54,2, FALSE),IF(V841="N/A",IF(ABS(T841)&lt;10,"0"&amp;ABS(T841),ABS(T841)),CONCATENATE(LEFT(V841,1),RIGHT(V841,1))), G841, H841)</f>
        <v>MR80130916520</v>
      </c>
      <c r="F841" s="84" t="str">
        <f t="shared" si="305"/>
        <v>MR80130916520</v>
      </c>
      <c r="G841" s="83"/>
      <c r="H841" s="83"/>
      <c r="I841" s="72" t="s">
        <v>6916</v>
      </c>
      <c r="J841" s="102">
        <v>45349.429837962962</v>
      </c>
      <c r="K841" s="78" t="s">
        <v>3713</v>
      </c>
      <c r="L841" s="328">
        <v>459</v>
      </c>
      <c r="M841" s="85" t="str">
        <f t="shared" si="307"/>
        <v/>
      </c>
      <c r="N841" s="630"/>
      <c r="O841" s="75">
        <v>22</v>
      </c>
      <c r="P841" s="8">
        <v>9</v>
      </c>
      <c r="Q841" s="92" t="str">
        <f t="shared" si="301"/>
        <v>6x135</v>
      </c>
      <c r="R841" s="75">
        <v>6</v>
      </c>
      <c r="S841" s="75">
        <v>135</v>
      </c>
      <c r="T841" s="75">
        <v>20</v>
      </c>
      <c r="U841" s="77">
        <v>5.75</v>
      </c>
      <c r="V841" s="95" t="s">
        <v>85</v>
      </c>
      <c r="W841" s="68">
        <v>87</v>
      </c>
      <c r="X841" s="39">
        <v>40.124131717647721</v>
      </c>
      <c r="Y841" s="47">
        <v>2650</v>
      </c>
      <c r="Z841" s="43" t="s">
        <v>4123</v>
      </c>
      <c r="AA841" s="72" t="s">
        <v>2845</v>
      </c>
      <c r="AB841" s="47" t="str">
        <f t="shared" si="306"/>
        <v>22x9, 6x135, 20 OS, 2650 lbs</v>
      </c>
      <c r="AC841" s="74" t="s">
        <v>7420</v>
      </c>
      <c r="AD841" s="46" t="str">
        <f>IF(AC841="N/A","None",VLOOKUP(AC841,ACCESSORIES!F:N,9,FALSE))</f>
        <v>Snap In</v>
      </c>
      <c r="AE841" s="82">
        <f>_xlfn.IFNA(VLOOKUP(AC841,ACCESSORIES!F:J,5,FALSE),"N/A")</f>
        <v>22</v>
      </c>
      <c r="AF841" s="14" t="s">
        <v>85</v>
      </c>
      <c r="AG841" s="9" t="str">
        <f>_xlfn.IFNA(VLOOKUP(AF841,ACCESSORIES!C:G,5,FALSE),"N/A")</f>
        <v>N/A</v>
      </c>
      <c r="AH841" s="14" t="s">
        <v>85</v>
      </c>
      <c r="AI841" s="14" t="s">
        <v>85</v>
      </c>
      <c r="AJ841" s="9" t="str">
        <f>_xlfn.IFNA(VLOOKUP(AI841,ACCESSORIES!F:J,5,FALSE),"N/A")</f>
        <v>N/A</v>
      </c>
      <c r="AK841" s="92" t="s">
        <v>236</v>
      </c>
      <c r="AL841" s="75" t="s">
        <v>85</v>
      </c>
      <c r="AM841" s="38" t="str">
        <f>_xlfn.IFNA(VLOOKUP(AL841,ACCESSORIES!F:J,5,FALSE),"N/A")</f>
        <v>N/A</v>
      </c>
      <c r="AN841" s="75" t="s">
        <v>85</v>
      </c>
      <c r="AO841" s="75">
        <v>16.2</v>
      </c>
      <c r="AP841" s="75">
        <v>60</v>
      </c>
      <c r="AQ841" s="75">
        <v>170</v>
      </c>
      <c r="AR841" s="34">
        <v>8.6</v>
      </c>
      <c r="AS841" s="34">
        <v>25.4</v>
      </c>
      <c r="AT841" s="25">
        <v>38</v>
      </c>
      <c r="AU841" s="34">
        <v>48.1</v>
      </c>
      <c r="AV841" s="25">
        <v>255.6</v>
      </c>
      <c r="AW841" s="67">
        <v>253.2</v>
      </c>
      <c r="AX841" s="77">
        <v>73.3</v>
      </c>
      <c r="AY841" s="49">
        <v>44.5</v>
      </c>
      <c r="AZ841" s="49">
        <v>59.9</v>
      </c>
      <c r="BA841" s="49">
        <v>37.700000000000003</v>
      </c>
      <c r="BB841" s="48">
        <f t="shared" si="308"/>
        <v>1.48</v>
      </c>
      <c r="BC841" s="13" t="s">
        <v>85</v>
      </c>
      <c r="BD841" s="412" t="str">
        <f>_xlfn.IFNA(VLOOKUP(BC841,ACCESSORIES!F:J,5,FALSE),"N/A")</f>
        <v>N/A</v>
      </c>
      <c r="BE841" s="13" t="s">
        <v>85</v>
      </c>
      <c r="BF841" s="412" t="str">
        <f>_xlfn.IFNA(VLOOKUP(BE841,ACCESSORIES!F:J,5,FALSE),"N/A")</f>
        <v>N/A</v>
      </c>
      <c r="BG841" s="70">
        <v>45</v>
      </c>
      <c r="BH841" s="50">
        <v>24.803100000000001</v>
      </c>
      <c r="BI841" s="50">
        <v>24.803100000000001</v>
      </c>
      <c r="BJ841" s="50">
        <v>11.417299999999999</v>
      </c>
      <c r="BK841" s="357">
        <f t="shared" si="303"/>
        <v>0.1151003093953812</v>
      </c>
      <c r="BL841" s="14">
        <v>18</v>
      </c>
      <c r="BM841" s="107" t="s">
        <v>3771</v>
      </c>
      <c r="BN841" s="46" t="s">
        <v>3891</v>
      </c>
      <c r="BO841" s="74" t="s">
        <v>3907</v>
      </c>
      <c r="BP841" s="74" t="s">
        <v>7495</v>
      </c>
      <c r="BQ841" s="74" t="s">
        <v>7488</v>
      </c>
      <c r="BR841" s="74" t="s">
        <v>7489</v>
      </c>
      <c r="BS841" s="74" t="s">
        <v>7493</v>
      </c>
      <c r="BT841" s="74" t="s">
        <v>7490</v>
      </c>
      <c r="BU841" s="74" t="s">
        <v>3909</v>
      </c>
      <c r="BV841" s="74" t="s">
        <v>7491</v>
      </c>
      <c r="BW841" s="74"/>
      <c r="BX841" s="74"/>
      <c r="BY841" s="334" t="s">
        <v>8529</v>
      </c>
      <c r="BZ841" s="364" t="s">
        <v>8530</v>
      </c>
      <c r="CA841" s="337" t="s">
        <v>8531</v>
      </c>
      <c r="CB841" s="364" t="s">
        <v>8532</v>
      </c>
      <c r="CC841" s="86" t="str">
        <f t="shared" si="277"/>
        <v>CLOSEOUT - MR801, 22x9, +20mm Offset, 6x135, 87mm Centerbore, Gloss Black Milled</v>
      </c>
      <c r="CD841" s="74" t="s">
        <v>3719</v>
      </c>
      <c r="CE841" s="74" t="s">
        <v>3720</v>
      </c>
      <c r="CF841" s="74" t="str">
        <f t="shared" si="304"/>
        <v>RAISED (8XX)</v>
      </c>
    </row>
    <row r="842" spans="1:84" s="36" customFormat="1" ht="15" customHeight="1">
      <c r="A842" s="22">
        <f t="shared" si="302"/>
        <v>840</v>
      </c>
      <c r="B842" s="13" t="s">
        <v>84</v>
      </c>
      <c r="C842" s="97" t="s">
        <v>6891</v>
      </c>
      <c r="D842" s="75" t="s">
        <v>6881</v>
      </c>
      <c r="E842" s="84" t="str">
        <f>CONCATENATE(LEFT(D842,5),VLOOKUP(CONCATENATE(O842,"x",P842),'WHEEL PART NUMBER GUIDE'!$B$9:$C$51,2,FALSE),VLOOKUP(CONCATENATE(Q842, W842), 'WHEEL PART NUMBER GUIDE'!$Q$6:$R$98, 2, FALSE),VLOOKUP(Z842,'WHEEL PART NUMBER GUIDE'!$J$8:$K$54,2, FALSE),IF(V842="N/A",IF(ABS(T842)&lt;10,"0"&amp;ABS(T842),ABS(T842)),CONCATENATE(LEFT(V842,1),RIGHT(V842,1))), G842, H842)</f>
        <v>MR80130960520</v>
      </c>
      <c r="F842" s="84" t="str">
        <f t="shared" si="305"/>
        <v>MR80130960520</v>
      </c>
      <c r="G842" s="83"/>
      <c r="H842" s="83"/>
      <c r="I842" s="72" t="s">
        <v>6917</v>
      </c>
      <c r="J842" s="102">
        <v>45349.429837962962</v>
      </c>
      <c r="K842" s="78" t="s">
        <v>3713</v>
      </c>
      <c r="L842" s="328">
        <v>459</v>
      </c>
      <c r="M842" s="85" t="str">
        <f t="shared" si="307"/>
        <v/>
      </c>
      <c r="N842" s="630"/>
      <c r="O842" s="75">
        <v>22</v>
      </c>
      <c r="P842" s="8">
        <v>9</v>
      </c>
      <c r="Q842" s="92" t="str">
        <f t="shared" si="301"/>
        <v>6x5.5</v>
      </c>
      <c r="R842" s="75">
        <v>6</v>
      </c>
      <c r="S842" s="75">
        <v>5.5</v>
      </c>
      <c r="T842" s="75">
        <v>20</v>
      </c>
      <c r="U842" s="77">
        <v>5.75</v>
      </c>
      <c r="V842" s="95" t="s">
        <v>85</v>
      </c>
      <c r="W842" s="68">
        <v>106.25</v>
      </c>
      <c r="X842" s="39">
        <v>40.124131717647721</v>
      </c>
      <c r="Y842" s="47">
        <v>2650</v>
      </c>
      <c r="Z842" s="43" t="s">
        <v>4123</v>
      </c>
      <c r="AA842" s="72" t="s">
        <v>2845</v>
      </c>
      <c r="AB842" s="47" t="str">
        <f t="shared" si="306"/>
        <v>22x9, 6x5.5, 20 OS, 2650 lbs</v>
      </c>
      <c r="AC842" s="74" t="s">
        <v>7420</v>
      </c>
      <c r="AD842" s="46" t="str">
        <f>IF(AC842="N/A","None",VLOOKUP(AC842,ACCESSORIES!F:N,9,FALSE))</f>
        <v>Snap In</v>
      </c>
      <c r="AE842" s="82">
        <f>_xlfn.IFNA(VLOOKUP(AC842,ACCESSORIES!F:J,5,FALSE),"N/A")</f>
        <v>22</v>
      </c>
      <c r="AF842" s="14" t="s">
        <v>85</v>
      </c>
      <c r="AG842" s="9" t="str">
        <f>_xlfn.IFNA(VLOOKUP(AF842,ACCESSORIES!C:G,5,FALSE),"N/A")</f>
        <v>N/A</v>
      </c>
      <c r="AH842" s="14" t="s">
        <v>85</v>
      </c>
      <c r="AI842" s="14" t="s">
        <v>85</v>
      </c>
      <c r="AJ842" s="9" t="str">
        <f>_xlfn.IFNA(VLOOKUP(AI842,ACCESSORIES!F:J,5,FALSE),"N/A")</f>
        <v>N/A</v>
      </c>
      <c r="AK842" s="92" t="s">
        <v>236</v>
      </c>
      <c r="AL842" s="75" t="s">
        <v>1649</v>
      </c>
      <c r="AM842" s="38">
        <f>_xlfn.IFNA(VLOOKUP(AL842,ACCESSORIES!F:J,5,FALSE),"N/A")</f>
        <v>2.75</v>
      </c>
      <c r="AN842" s="3">
        <v>78.3</v>
      </c>
      <c r="AO842" s="75">
        <v>16.2</v>
      </c>
      <c r="AP842" s="75">
        <v>60</v>
      </c>
      <c r="AQ842" s="75">
        <v>170</v>
      </c>
      <c r="AR842" s="34">
        <v>8.6</v>
      </c>
      <c r="AS842" s="34">
        <v>25.4</v>
      </c>
      <c r="AT842" s="25">
        <v>38</v>
      </c>
      <c r="AU842" s="34">
        <v>48.1</v>
      </c>
      <c r="AV842" s="25">
        <v>255.6</v>
      </c>
      <c r="AW842" s="67">
        <v>253.2</v>
      </c>
      <c r="AX842" s="77">
        <v>73.3</v>
      </c>
      <c r="AY842" s="49">
        <v>38.299999999999997</v>
      </c>
      <c r="AZ842" s="49">
        <v>59.9</v>
      </c>
      <c r="BA842" s="49">
        <v>37.700000000000003</v>
      </c>
      <c r="BB842" s="48">
        <f t="shared" si="308"/>
        <v>1.48</v>
      </c>
      <c r="BC842" s="13" t="s">
        <v>85</v>
      </c>
      <c r="BD842" s="412" t="str">
        <f>_xlfn.IFNA(VLOOKUP(BC842,ACCESSORIES!F:J,5,FALSE),"N/A")</f>
        <v>N/A</v>
      </c>
      <c r="BE842" s="13" t="s">
        <v>85</v>
      </c>
      <c r="BF842" s="412" t="str">
        <f>_xlfn.IFNA(VLOOKUP(BE842,ACCESSORIES!F:J,5,FALSE),"N/A")</f>
        <v>N/A</v>
      </c>
      <c r="BG842" s="70">
        <v>45</v>
      </c>
      <c r="BH842" s="50">
        <v>24.803100000000001</v>
      </c>
      <c r="BI842" s="50">
        <v>24.803100000000001</v>
      </c>
      <c r="BJ842" s="50">
        <v>11.417299999999999</v>
      </c>
      <c r="BK842" s="357">
        <f t="shared" si="303"/>
        <v>0.1151003093953812</v>
      </c>
      <c r="BL842" s="14">
        <v>18</v>
      </c>
      <c r="BM842" s="107" t="s">
        <v>3771</v>
      </c>
      <c r="BN842" s="46" t="s">
        <v>3891</v>
      </c>
      <c r="BO842" s="74" t="s">
        <v>3907</v>
      </c>
      <c r="BP842" s="74" t="s">
        <v>7495</v>
      </c>
      <c r="BQ842" s="74" t="s">
        <v>7488</v>
      </c>
      <c r="BR842" s="74" t="s">
        <v>7489</v>
      </c>
      <c r="BS842" s="74" t="s">
        <v>7493</v>
      </c>
      <c r="BT842" s="74" t="s">
        <v>7490</v>
      </c>
      <c r="BU842" s="74" t="s">
        <v>3909</v>
      </c>
      <c r="BV842" s="74" t="s">
        <v>7491</v>
      </c>
      <c r="BW842" s="74"/>
      <c r="BX842" s="74"/>
      <c r="BY842" s="334" t="s">
        <v>8529</v>
      </c>
      <c r="BZ842" s="364" t="s">
        <v>8530</v>
      </c>
      <c r="CA842" s="337" t="s">
        <v>8531</v>
      </c>
      <c r="CB842" s="364" t="s">
        <v>8532</v>
      </c>
      <c r="CC842" s="86" t="str">
        <f t="shared" si="277"/>
        <v>CLOSEOUT - MR801, 22x9, +20mm Offset, 6x5.5, 106.25mm Centerbore, Gloss Black Milled</v>
      </c>
      <c r="CD842" s="74" t="s">
        <v>3719</v>
      </c>
      <c r="CE842" s="74" t="s">
        <v>3720</v>
      </c>
      <c r="CF842" s="74" t="str">
        <f t="shared" si="304"/>
        <v>RAISED (8XX)</v>
      </c>
    </row>
    <row r="843" spans="1:84" s="36" customFormat="1" ht="15" customHeight="1">
      <c r="A843" s="22">
        <f t="shared" si="302"/>
        <v>841</v>
      </c>
      <c r="B843" s="13" t="s">
        <v>84</v>
      </c>
      <c r="C843" s="97" t="s">
        <v>6891</v>
      </c>
      <c r="D843" s="75" t="s">
        <v>6881</v>
      </c>
      <c r="E843" s="84" t="str">
        <f>CONCATENATE(LEFT(D843,5),VLOOKUP(CONCATENATE(O843,"x",P843),'WHEEL PART NUMBER GUIDE'!$B$9:$C$51,2,FALSE),VLOOKUP(CONCATENATE(Q843, W843), 'WHEEL PART NUMBER GUIDE'!$Q$6:$R$98, 2, FALSE),VLOOKUP(Z843,'WHEEL PART NUMBER GUIDE'!$J$8:$K$54,2, FALSE),IF(V843="N/A",IF(ABS(T843)&lt;10,"0"&amp;ABS(T843),ABS(T843)),CONCATENATE(LEFT(V843,1),RIGHT(V843,1))), G843, H843)</f>
        <v>MR80131016510</v>
      </c>
      <c r="F843" s="84" t="str">
        <f t="shared" si="305"/>
        <v>MR80131016510</v>
      </c>
      <c r="G843" s="83"/>
      <c r="H843" s="83"/>
      <c r="I843" s="72" t="s">
        <v>6918</v>
      </c>
      <c r="J843" s="102">
        <v>45349.429837962962</v>
      </c>
      <c r="K843" s="78" t="s">
        <v>3713</v>
      </c>
      <c r="L843" s="328">
        <v>499</v>
      </c>
      <c r="M843" s="85" t="str">
        <f t="shared" si="307"/>
        <v/>
      </c>
      <c r="N843" s="630"/>
      <c r="O843" s="75">
        <v>22</v>
      </c>
      <c r="P843" s="8">
        <v>10</v>
      </c>
      <c r="Q843" s="92" t="str">
        <f t="shared" si="301"/>
        <v>6x135</v>
      </c>
      <c r="R843" s="75">
        <v>6</v>
      </c>
      <c r="S843" s="75">
        <v>135</v>
      </c>
      <c r="T843" s="75">
        <v>10</v>
      </c>
      <c r="U843" s="77">
        <v>5.8500000000000005</v>
      </c>
      <c r="V843" s="95" t="s">
        <v>85</v>
      </c>
      <c r="W843" s="68">
        <v>87</v>
      </c>
      <c r="X843" s="39">
        <v>40.565056242017469</v>
      </c>
      <c r="Y843" s="47">
        <v>2650</v>
      </c>
      <c r="Z843" s="43" t="s">
        <v>4123</v>
      </c>
      <c r="AA843" s="72" t="s">
        <v>2845</v>
      </c>
      <c r="AB843" s="47" t="str">
        <f t="shared" si="306"/>
        <v>22x10, 6x135, 10 OS, 2650 lbs</v>
      </c>
      <c r="AC843" s="74" t="s">
        <v>7420</v>
      </c>
      <c r="AD843" s="46" t="str">
        <f>IF(AC843="N/A","None",VLOOKUP(AC843,ACCESSORIES!F:N,9,FALSE))</f>
        <v>Snap In</v>
      </c>
      <c r="AE843" s="82">
        <f>_xlfn.IFNA(VLOOKUP(AC843,ACCESSORIES!F:J,5,FALSE),"N/A")</f>
        <v>22</v>
      </c>
      <c r="AF843" s="14" t="s">
        <v>85</v>
      </c>
      <c r="AG843" s="9" t="str">
        <f>_xlfn.IFNA(VLOOKUP(AF843,ACCESSORIES!C:G,5,FALSE),"N/A")</f>
        <v>N/A</v>
      </c>
      <c r="AH843" s="14" t="s">
        <v>85</v>
      </c>
      <c r="AI843" s="14" t="s">
        <v>85</v>
      </c>
      <c r="AJ843" s="9" t="str">
        <f>_xlfn.IFNA(VLOOKUP(AI843,ACCESSORIES!F:J,5,FALSE),"N/A")</f>
        <v>N/A</v>
      </c>
      <c r="AK843" s="92" t="s">
        <v>236</v>
      </c>
      <c r="AL843" s="75" t="s">
        <v>85</v>
      </c>
      <c r="AM843" s="38" t="str">
        <f>_xlfn.IFNA(VLOOKUP(AL843,ACCESSORIES!F:J,5,FALSE),"N/A")</f>
        <v>N/A</v>
      </c>
      <c r="AN843" s="75" t="s">
        <v>85</v>
      </c>
      <c r="AO843" s="75">
        <v>16.2</v>
      </c>
      <c r="AP843" s="75">
        <v>60</v>
      </c>
      <c r="AQ843" s="75">
        <v>170</v>
      </c>
      <c r="AR843" s="34">
        <v>8.6</v>
      </c>
      <c r="AS843" s="34">
        <v>25.4</v>
      </c>
      <c r="AT843" s="25">
        <v>38.1</v>
      </c>
      <c r="AU843" s="34">
        <v>50</v>
      </c>
      <c r="AV843" s="25">
        <v>251.3</v>
      </c>
      <c r="AW843" s="67">
        <v>248.8</v>
      </c>
      <c r="AX843" s="77">
        <v>73.3</v>
      </c>
      <c r="AY843" s="49">
        <v>46.8</v>
      </c>
      <c r="AZ843" s="49">
        <v>62.2</v>
      </c>
      <c r="BA843" s="49">
        <v>40</v>
      </c>
      <c r="BB843" s="48">
        <f t="shared" si="308"/>
        <v>1.57</v>
      </c>
      <c r="BC843" s="13" t="s">
        <v>85</v>
      </c>
      <c r="BD843" s="412" t="str">
        <f>_xlfn.IFNA(VLOOKUP(BC843,ACCESSORIES!F:J,5,FALSE),"N/A")</f>
        <v>N/A</v>
      </c>
      <c r="BE843" s="13" t="s">
        <v>85</v>
      </c>
      <c r="BF843" s="412" t="str">
        <f>_xlfn.IFNA(VLOOKUP(BE843,ACCESSORIES!F:J,5,FALSE),"N/A")</f>
        <v>N/A</v>
      </c>
      <c r="BG843" s="70">
        <v>46</v>
      </c>
      <c r="BH843" s="50">
        <v>24.803100000000001</v>
      </c>
      <c r="BI843" s="50">
        <v>24.803100000000001</v>
      </c>
      <c r="BJ843" s="50">
        <v>12.5984</v>
      </c>
      <c r="BK843" s="357">
        <f t="shared" si="303"/>
        <v>0.12700723795352409</v>
      </c>
      <c r="BL843" s="14">
        <v>18</v>
      </c>
      <c r="BM843" s="107" t="s">
        <v>3771</v>
      </c>
      <c r="BN843" s="46" t="s">
        <v>3891</v>
      </c>
      <c r="BO843" s="74" t="s">
        <v>3907</v>
      </c>
      <c r="BP843" s="74" t="s">
        <v>7495</v>
      </c>
      <c r="BQ843" s="74" t="s">
        <v>7488</v>
      </c>
      <c r="BR843" s="74" t="s">
        <v>7489</v>
      </c>
      <c r="BS843" s="74" t="s">
        <v>7493</v>
      </c>
      <c r="BT843" s="74" t="s">
        <v>7490</v>
      </c>
      <c r="BU843" s="74" t="s">
        <v>3909</v>
      </c>
      <c r="BV843" s="74" t="s">
        <v>7491</v>
      </c>
      <c r="BW843" s="74"/>
      <c r="BX843" s="74"/>
      <c r="BY843" s="334" t="s">
        <v>8529</v>
      </c>
      <c r="BZ843" s="364" t="s">
        <v>8530</v>
      </c>
      <c r="CA843" s="337" t="s">
        <v>8531</v>
      </c>
      <c r="CB843" s="364" t="s">
        <v>8532</v>
      </c>
      <c r="CC843" s="86" t="str">
        <f t="shared" si="277"/>
        <v>CLOSEOUT - MR801, 22x10, +10mm Offset, 6x135, 87mm Centerbore, Gloss Black Milled</v>
      </c>
      <c r="CD843" s="74" t="s">
        <v>3719</v>
      </c>
      <c r="CE843" s="74" t="s">
        <v>3720</v>
      </c>
      <c r="CF843" s="74" t="str">
        <f t="shared" si="304"/>
        <v>RAISED (8XX)</v>
      </c>
    </row>
    <row r="844" spans="1:84" s="36" customFormat="1" ht="15" customHeight="1">
      <c r="A844" s="22">
        <f t="shared" si="302"/>
        <v>842</v>
      </c>
      <c r="B844" s="13" t="s">
        <v>84</v>
      </c>
      <c r="C844" s="97" t="s">
        <v>6891</v>
      </c>
      <c r="D844" s="75" t="s">
        <v>6881</v>
      </c>
      <c r="E844" s="84" t="str">
        <f>CONCATENATE(LEFT(D844,5),VLOOKUP(CONCATENATE(O844,"x",P844),'WHEEL PART NUMBER GUIDE'!$B$9:$C$51,2,FALSE),VLOOKUP(CONCATENATE(Q844, W844), 'WHEEL PART NUMBER GUIDE'!$Q$6:$R$98, 2, FALSE),VLOOKUP(Z844,'WHEEL PART NUMBER GUIDE'!$J$8:$K$54,2, FALSE),IF(V844="N/A",IF(ABS(T844)&lt;10,"0"&amp;ABS(T844),ABS(T844)),CONCATENATE(LEFT(V844,1),RIGHT(V844,1))), G844, H844)</f>
        <v>MR80131016518N</v>
      </c>
      <c r="F844" s="84" t="str">
        <f t="shared" si="305"/>
        <v>MR80131016518N</v>
      </c>
      <c r="G844" s="83" t="s">
        <v>2095</v>
      </c>
      <c r="H844" s="83"/>
      <c r="I844" s="72" t="s">
        <v>6920</v>
      </c>
      <c r="J844" s="102">
        <v>45349.429837962962</v>
      </c>
      <c r="K844" s="78" t="s">
        <v>3713</v>
      </c>
      <c r="L844" s="328">
        <v>499</v>
      </c>
      <c r="M844" s="85" t="str">
        <f t="shared" si="307"/>
        <v/>
      </c>
      <c r="N844" s="630"/>
      <c r="O844" s="75">
        <v>22</v>
      </c>
      <c r="P844" s="8">
        <v>10</v>
      </c>
      <c r="Q844" s="92" t="str">
        <f t="shared" si="301"/>
        <v>6x135</v>
      </c>
      <c r="R844" s="75">
        <v>6</v>
      </c>
      <c r="S844" s="75">
        <v>135</v>
      </c>
      <c r="T844" s="75">
        <v>-18</v>
      </c>
      <c r="U844" s="77">
        <v>4.75</v>
      </c>
      <c r="V844" s="95" t="s">
        <v>85</v>
      </c>
      <c r="W844" s="68">
        <v>87</v>
      </c>
      <c r="X844" s="39">
        <v>42.769678863866247</v>
      </c>
      <c r="Y844" s="47">
        <v>2650</v>
      </c>
      <c r="Z844" s="43" t="s">
        <v>4123</v>
      </c>
      <c r="AA844" s="72" t="s">
        <v>2845</v>
      </c>
      <c r="AB844" s="47" t="str">
        <f t="shared" si="306"/>
        <v>22x10, 6x135, -18 OS, 2650 lbs</v>
      </c>
      <c r="AC844" s="74" t="s">
        <v>7420</v>
      </c>
      <c r="AD844" s="46" t="str">
        <f>IF(AC844="N/A","None",VLOOKUP(AC844,ACCESSORIES!F:N,9,FALSE))</f>
        <v>Snap In</v>
      </c>
      <c r="AE844" s="82">
        <f>_xlfn.IFNA(VLOOKUP(AC844,ACCESSORIES!F:J,5,FALSE),"N/A")</f>
        <v>22</v>
      </c>
      <c r="AF844" s="14" t="s">
        <v>85</v>
      </c>
      <c r="AG844" s="9" t="str">
        <f>_xlfn.IFNA(VLOOKUP(AF844,ACCESSORIES!C:G,5,FALSE),"N/A")</f>
        <v>N/A</v>
      </c>
      <c r="AH844" s="14" t="s">
        <v>85</v>
      </c>
      <c r="AI844" s="14" t="s">
        <v>85</v>
      </c>
      <c r="AJ844" s="9" t="str">
        <f>_xlfn.IFNA(VLOOKUP(AI844,ACCESSORIES!F:J,5,FALSE),"N/A")</f>
        <v>N/A</v>
      </c>
      <c r="AK844" s="92" t="s">
        <v>236</v>
      </c>
      <c r="AL844" s="75" t="s">
        <v>85</v>
      </c>
      <c r="AM844" s="38" t="str">
        <f>_xlfn.IFNA(VLOOKUP(AL844,ACCESSORIES!F:J,5,FALSE),"N/A")</f>
        <v>N/A</v>
      </c>
      <c r="AN844" s="75" t="s">
        <v>85</v>
      </c>
      <c r="AO844" s="75">
        <v>16.2</v>
      </c>
      <c r="AP844" s="75">
        <v>60</v>
      </c>
      <c r="AQ844" s="75">
        <v>170</v>
      </c>
      <c r="AR844" s="34">
        <v>10.7</v>
      </c>
      <c r="AS844" s="34">
        <v>32.1</v>
      </c>
      <c r="AT844" s="25">
        <v>65.400000000000006</v>
      </c>
      <c r="AU844" s="34">
        <v>78</v>
      </c>
      <c r="AV844" s="25">
        <v>252.7</v>
      </c>
      <c r="AW844" s="67">
        <v>250.2</v>
      </c>
      <c r="AX844" s="77">
        <v>73.3</v>
      </c>
      <c r="AY844" s="49">
        <v>74.8</v>
      </c>
      <c r="AZ844" s="49">
        <v>90.2</v>
      </c>
      <c r="BA844" s="49">
        <v>40</v>
      </c>
      <c r="BB844" s="48">
        <f t="shared" si="308"/>
        <v>1.57</v>
      </c>
      <c r="BC844" s="13" t="s">
        <v>85</v>
      </c>
      <c r="BD844" s="412" t="str">
        <f>_xlfn.IFNA(VLOOKUP(BC844,ACCESSORIES!F:J,5,FALSE),"N/A")</f>
        <v>N/A</v>
      </c>
      <c r="BE844" s="13" t="s">
        <v>85</v>
      </c>
      <c r="BF844" s="412" t="str">
        <f>_xlfn.IFNA(VLOOKUP(BE844,ACCESSORIES!F:J,5,FALSE),"N/A")</f>
        <v>N/A</v>
      </c>
      <c r="BG844" s="70">
        <v>48</v>
      </c>
      <c r="BH844" s="50">
        <v>24.803100000000001</v>
      </c>
      <c r="BI844" s="50">
        <v>24.803100000000001</v>
      </c>
      <c r="BJ844" s="50">
        <v>12.5984</v>
      </c>
      <c r="BK844" s="357">
        <f t="shared" si="303"/>
        <v>0.12700723795352409</v>
      </c>
      <c r="BL844" s="14">
        <v>18</v>
      </c>
      <c r="BM844" s="107" t="s">
        <v>3771</v>
      </c>
      <c r="BN844" s="46" t="s">
        <v>3891</v>
      </c>
      <c r="BO844" s="74" t="s">
        <v>3907</v>
      </c>
      <c r="BP844" s="74" t="s">
        <v>7495</v>
      </c>
      <c r="BQ844" s="74" t="s">
        <v>7488</v>
      </c>
      <c r="BR844" s="74" t="s">
        <v>7489</v>
      </c>
      <c r="BS844" s="74" t="s">
        <v>7493</v>
      </c>
      <c r="BT844" s="74" t="s">
        <v>7490</v>
      </c>
      <c r="BU844" s="74" t="s">
        <v>3909</v>
      </c>
      <c r="BV844" s="74" t="s">
        <v>7491</v>
      </c>
      <c r="BW844" s="74"/>
      <c r="BX844" s="74"/>
      <c r="BY844" s="334" t="s">
        <v>8529</v>
      </c>
      <c r="BZ844" s="364" t="s">
        <v>8530</v>
      </c>
      <c r="CA844" s="337" t="s">
        <v>8531</v>
      </c>
      <c r="CB844" s="364" t="s">
        <v>8532</v>
      </c>
      <c r="CC844" s="86" t="str">
        <f t="shared" si="277"/>
        <v>CLOSEOUT - MR801, 22x10, -18mm Offset, 6x135, 87mm Centerbore, Gloss Black Milled</v>
      </c>
      <c r="CD844" s="74" t="s">
        <v>3719</v>
      </c>
      <c r="CE844" s="74" t="s">
        <v>3720</v>
      </c>
      <c r="CF844" s="74" t="str">
        <f t="shared" si="304"/>
        <v>RAISED (8XX)</v>
      </c>
    </row>
    <row r="845" spans="1:84" s="36" customFormat="1" ht="15" customHeight="1">
      <c r="A845" s="22">
        <f t="shared" si="302"/>
        <v>843</v>
      </c>
      <c r="B845" s="13" t="s">
        <v>84</v>
      </c>
      <c r="C845" s="97" t="s">
        <v>6891</v>
      </c>
      <c r="D845" s="75" t="s">
        <v>6881</v>
      </c>
      <c r="E845" s="84" t="str">
        <f>CONCATENATE(LEFT(D845,5),VLOOKUP(CONCATENATE(O845,"x",P845),'WHEEL PART NUMBER GUIDE'!$B$9:$C$51,2,FALSE),VLOOKUP(CONCATENATE(Q845, W845), 'WHEEL PART NUMBER GUIDE'!$Q$6:$R$98, 2, FALSE),VLOOKUP(Z845,'WHEEL PART NUMBER GUIDE'!$J$8:$K$54,2, FALSE),IF(V845="N/A",IF(ABS(T845)&lt;10,"0"&amp;ABS(T845),ABS(T845)),CONCATENATE(LEFT(V845,1),RIGHT(V845,1))), G845, H845)</f>
        <v>MR80131060518N</v>
      </c>
      <c r="F845" s="84" t="str">
        <f t="shared" si="305"/>
        <v>MR80131060518N</v>
      </c>
      <c r="G845" s="83" t="s">
        <v>2095</v>
      </c>
      <c r="H845" s="83"/>
      <c r="I845" s="72" t="s">
        <v>6921</v>
      </c>
      <c r="J845" s="102">
        <v>45349.429837962962</v>
      </c>
      <c r="K845" s="78" t="s">
        <v>3713</v>
      </c>
      <c r="L845" s="328">
        <v>499</v>
      </c>
      <c r="M845" s="85" t="str">
        <f t="shared" si="307"/>
        <v/>
      </c>
      <c r="N845" s="630"/>
      <c r="O845" s="75">
        <v>22</v>
      </c>
      <c r="P845" s="8">
        <v>10</v>
      </c>
      <c r="Q845" s="92" t="str">
        <f t="shared" si="301"/>
        <v>6x5.5</v>
      </c>
      <c r="R845" s="75">
        <v>6</v>
      </c>
      <c r="S845" s="75">
        <v>5.5</v>
      </c>
      <c r="T845" s="75">
        <v>-18</v>
      </c>
      <c r="U845" s="77">
        <v>4.75</v>
      </c>
      <c r="V845" s="95" t="s">
        <v>85</v>
      </c>
      <c r="W845" s="68">
        <v>106.25</v>
      </c>
      <c r="X845" s="39">
        <v>42.769678863866247</v>
      </c>
      <c r="Y845" s="47">
        <v>2650</v>
      </c>
      <c r="Z845" s="43" t="s">
        <v>4123</v>
      </c>
      <c r="AA845" s="72" t="s">
        <v>2845</v>
      </c>
      <c r="AB845" s="47" t="str">
        <f t="shared" si="306"/>
        <v>22x10, 6x5.5, -18 OS, 2650 lbs</v>
      </c>
      <c r="AC845" s="74" t="s">
        <v>7420</v>
      </c>
      <c r="AD845" s="46" t="str">
        <f>IF(AC845="N/A","None",VLOOKUP(AC845,ACCESSORIES!F:N,9,FALSE))</f>
        <v>Snap In</v>
      </c>
      <c r="AE845" s="82">
        <f>_xlfn.IFNA(VLOOKUP(AC845,ACCESSORIES!F:J,5,FALSE),"N/A")</f>
        <v>22</v>
      </c>
      <c r="AF845" s="14" t="s">
        <v>85</v>
      </c>
      <c r="AG845" s="9" t="str">
        <f>_xlfn.IFNA(VLOOKUP(AF845,ACCESSORIES!C:G,5,FALSE),"N/A")</f>
        <v>N/A</v>
      </c>
      <c r="AH845" s="14" t="s">
        <v>85</v>
      </c>
      <c r="AI845" s="14" t="s">
        <v>85</v>
      </c>
      <c r="AJ845" s="9" t="str">
        <f>_xlfn.IFNA(VLOOKUP(AI845,ACCESSORIES!F:J,5,FALSE),"N/A")</f>
        <v>N/A</v>
      </c>
      <c r="AK845" s="92" t="s">
        <v>236</v>
      </c>
      <c r="AL845" s="75" t="s">
        <v>1649</v>
      </c>
      <c r="AM845" s="38">
        <f>_xlfn.IFNA(VLOOKUP(AL845,ACCESSORIES!F:J,5,FALSE),"N/A")</f>
        <v>2.75</v>
      </c>
      <c r="AN845" s="3">
        <v>78.3</v>
      </c>
      <c r="AO845" s="75">
        <v>16.2</v>
      </c>
      <c r="AP845" s="75">
        <v>60</v>
      </c>
      <c r="AQ845" s="75">
        <v>170</v>
      </c>
      <c r="AR845" s="34">
        <v>10.7</v>
      </c>
      <c r="AS845" s="34">
        <v>32.1</v>
      </c>
      <c r="AT845" s="25">
        <v>65.400000000000006</v>
      </c>
      <c r="AU845" s="34">
        <v>78</v>
      </c>
      <c r="AV845" s="25">
        <v>252.7</v>
      </c>
      <c r="AW845" s="67">
        <v>250.2</v>
      </c>
      <c r="AX845" s="77">
        <v>73.3</v>
      </c>
      <c r="AY845" s="49">
        <v>68.599999999999994</v>
      </c>
      <c r="AZ845" s="49">
        <v>90.2</v>
      </c>
      <c r="BA845" s="49">
        <v>40</v>
      </c>
      <c r="BB845" s="48">
        <f t="shared" si="308"/>
        <v>1.57</v>
      </c>
      <c r="BC845" s="13" t="s">
        <v>85</v>
      </c>
      <c r="BD845" s="412" t="str">
        <f>_xlfn.IFNA(VLOOKUP(BC845,ACCESSORIES!F:J,5,FALSE),"N/A")</f>
        <v>N/A</v>
      </c>
      <c r="BE845" s="13" t="s">
        <v>85</v>
      </c>
      <c r="BF845" s="412" t="str">
        <f>_xlfn.IFNA(VLOOKUP(BE845,ACCESSORIES!F:J,5,FALSE),"N/A")</f>
        <v>N/A</v>
      </c>
      <c r="BG845" s="70">
        <v>48</v>
      </c>
      <c r="BH845" s="50">
        <v>24.803100000000001</v>
      </c>
      <c r="BI845" s="50">
        <v>24.803100000000001</v>
      </c>
      <c r="BJ845" s="50">
        <v>12.5984</v>
      </c>
      <c r="BK845" s="357">
        <f t="shared" si="303"/>
        <v>0.12700723795352409</v>
      </c>
      <c r="BL845" s="14">
        <v>18</v>
      </c>
      <c r="BM845" s="107" t="s">
        <v>3771</v>
      </c>
      <c r="BN845" s="46" t="s">
        <v>3891</v>
      </c>
      <c r="BO845" s="74" t="s">
        <v>3907</v>
      </c>
      <c r="BP845" s="74" t="s">
        <v>7495</v>
      </c>
      <c r="BQ845" s="74" t="s">
        <v>7488</v>
      </c>
      <c r="BR845" s="74" t="s">
        <v>7489</v>
      </c>
      <c r="BS845" s="74" t="s">
        <v>7493</v>
      </c>
      <c r="BT845" s="74" t="s">
        <v>7490</v>
      </c>
      <c r="BU845" s="74" t="s">
        <v>3909</v>
      </c>
      <c r="BV845" s="74" t="s">
        <v>7491</v>
      </c>
      <c r="BW845" s="74"/>
      <c r="BX845" s="74"/>
      <c r="BY845" s="334" t="s">
        <v>8529</v>
      </c>
      <c r="BZ845" s="364" t="s">
        <v>8530</v>
      </c>
      <c r="CA845" s="337" t="s">
        <v>8531</v>
      </c>
      <c r="CB845" s="364" t="s">
        <v>8532</v>
      </c>
      <c r="CC845" s="86" t="str">
        <f t="shared" si="277"/>
        <v>CLOSEOUT - MR801, 22x10, -18mm Offset, 6x5.5, 106.25mm Centerbore, Gloss Black Milled</v>
      </c>
      <c r="CD845" s="74" t="s">
        <v>3719</v>
      </c>
      <c r="CE845" s="74" t="s">
        <v>3720</v>
      </c>
      <c r="CF845" s="74" t="str">
        <f t="shared" si="304"/>
        <v>RAISED (8XX)</v>
      </c>
    </row>
    <row r="846" spans="1:84" s="36" customFormat="1" ht="15" customHeight="1">
      <c r="A846" s="22">
        <f t="shared" si="302"/>
        <v>844</v>
      </c>
      <c r="B846" s="13" t="s">
        <v>84</v>
      </c>
      <c r="C846" s="97" t="s">
        <v>6891</v>
      </c>
      <c r="D846" s="75" t="s">
        <v>6881</v>
      </c>
      <c r="E846" s="84" t="str">
        <f>CONCATENATE(LEFT(D846,5),VLOOKUP(CONCATENATE(O846,"x",P846),'WHEEL PART NUMBER GUIDE'!$B$9:$C$51,2,FALSE),VLOOKUP(CONCATENATE(Q846, W846), 'WHEEL PART NUMBER GUIDE'!$Q$6:$R$98, 2, FALSE),VLOOKUP(Z846,'WHEEL PART NUMBER GUIDE'!$J$8:$K$54,2, FALSE),IF(V846="N/A",IF(ABS(T846)&lt;10,"0"&amp;ABS(T846),ABS(T846)),CONCATENATE(LEFT(V846,1),RIGHT(V846,1))), G846, H846)</f>
        <v>MR80131080518N</v>
      </c>
      <c r="F846" s="84" t="str">
        <f t="shared" si="305"/>
        <v>MR80131080518N</v>
      </c>
      <c r="G846" s="83" t="s">
        <v>2095</v>
      </c>
      <c r="H846" s="83"/>
      <c r="I846" s="72" t="s">
        <v>6922</v>
      </c>
      <c r="J846" s="102">
        <v>45349.429837962962</v>
      </c>
      <c r="K846" s="78" t="s">
        <v>3713</v>
      </c>
      <c r="L846" s="328">
        <v>499</v>
      </c>
      <c r="M846" s="85" t="str">
        <f t="shared" si="307"/>
        <v/>
      </c>
      <c r="N846" s="630"/>
      <c r="O846" s="75">
        <v>22</v>
      </c>
      <c r="P846" s="8">
        <v>10</v>
      </c>
      <c r="Q846" s="92" t="str">
        <f t="shared" si="301"/>
        <v>8x6.5</v>
      </c>
      <c r="R846" s="75">
        <v>8</v>
      </c>
      <c r="S846" s="75">
        <v>6.5</v>
      </c>
      <c r="T846" s="75">
        <v>-18</v>
      </c>
      <c r="U846" s="77">
        <v>4.75</v>
      </c>
      <c r="V846" s="95" t="s">
        <v>85</v>
      </c>
      <c r="W846" s="68">
        <v>121.3</v>
      </c>
      <c r="X846" s="39">
        <v>45.856150534454535</v>
      </c>
      <c r="Y846" s="47">
        <v>3640</v>
      </c>
      <c r="Z846" s="43" t="s">
        <v>4123</v>
      </c>
      <c r="AA846" s="72" t="s">
        <v>2845</v>
      </c>
      <c r="AB846" s="47" t="str">
        <f t="shared" si="306"/>
        <v>22x10, 8x6.5, -18 OS, 3640 lbs</v>
      </c>
      <c r="AC846" s="74" t="s">
        <v>7421</v>
      </c>
      <c r="AD846" s="46" t="str">
        <f>IF(AC846="N/A","None",VLOOKUP(AC846,ACCESSORIES!F:N,9,FALSE))</f>
        <v>Snap In</v>
      </c>
      <c r="AE846" s="82">
        <f>_xlfn.IFNA(VLOOKUP(AC846,ACCESSORIES!F:J,5,FALSE),"N/A")</f>
        <v>22</v>
      </c>
      <c r="AF846" s="14" t="s">
        <v>85</v>
      </c>
      <c r="AG846" s="9" t="str">
        <f>_xlfn.IFNA(VLOOKUP(AF846,ACCESSORIES!C:G,5,FALSE),"N/A")</f>
        <v>N/A</v>
      </c>
      <c r="AH846" s="14" t="s">
        <v>85</v>
      </c>
      <c r="AI846" s="14" t="s">
        <v>85</v>
      </c>
      <c r="AJ846" s="9" t="str">
        <f>_xlfn.IFNA(VLOOKUP(AI846,ACCESSORIES!F:J,5,FALSE),"N/A")</f>
        <v>N/A</v>
      </c>
      <c r="AK846" s="92" t="s">
        <v>236</v>
      </c>
      <c r="AL846" s="75" t="s">
        <v>85</v>
      </c>
      <c r="AM846" s="38" t="str">
        <f>_xlfn.IFNA(VLOOKUP(AL846,ACCESSORIES!F:J,5,FALSE),"N/A")</f>
        <v>N/A</v>
      </c>
      <c r="AN846" s="75" t="s">
        <v>85</v>
      </c>
      <c r="AO846" s="75">
        <v>16.2</v>
      </c>
      <c r="AP846" s="75">
        <v>60</v>
      </c>
      <c r="AQ846" s="75">
        <v>200</v>
      </c>
      <c r="AR846" s="34">
        <v>0</v>
      </c>
      <c r="AS846" s="34">
        <v>0</v>
      </c>
      <c r="AT846" s="25">
        <v>31.2</v>
      </c>
      <c r="AU846" s="34">
        <v>42.8</v>
      </c>
      <c r="AV846" s="25">
        <v>252.3</v>
      </c>
      <c r="AW846" s="67">
        <v>249.8</v>
      </c>
      <c r="AX846" s="68">
        <v>121.3</v>
      </c>
      <c r="AY846" s="49">
        <v>91.7</v>
      </c>
      <c r="AZ846" s="49">
        <v>91.7</v>
      </c>
      <c r="BA846" s="49">
        <v>70.900000000000006</v>
      </c>
      <c r="BB846" s="48">
        <f t="shared" si="308"/>
        <v>2.79</v>
      </c>
      <c r="BC846" s="13" t="s">
        <v>85</v>
      </c>
      <c r="BD846" s="412" t="str">
        <f>_xlfn.IFNA(VLOOKUP(BC846,ACCESSORIES!F:J,5,FALSE),"N/A")</f>
        <v>N/A</v>
      </c>
      <c r="BE846" s="13" t="s">
        <v>85</v>
      </c>
      <c r="BF846" s="412" t="str">
        <f>_xlfn.IFNA(VLOOKUP(BE846,ACCESSORIES!F:J,5,FALSE),"N/A")</f>
        <v>N/A</v>
      </c>
      <c r="BG846" s="70">
        <v>51</v>
      </c>
      <c r="BH846" s="50">
        <v>24.803100000000001</v>
      </c>
      <c r="BI846" s="50">
        <v>24.803100000000001</v>
      </c>
      <c r="BJ846" s="50">
        <v>12.5984</v>
      </c>
      <c r="BK846" s="357">
        <f t="shared" si="303"/>
        <v>0.12700723795352409</v>
      </c>
      <c r="BL846" s="14">
        <v>18</v>
      </c>
      <c r="BM846" s="107" t="s">
        <v>3771</v>
      </c>
      <c r="BN846" s="46" t="s">
        <v>3891</v>
      </c>
      <c r="BO846" s="74" t="s">
        <v>3907</v>
      </c>
      <c r="BP846" s="74" t="s">
        <v>7495</v>
      </c>
      <c r="BQ846" s="74" t="s">
        <v>7488</v>
      </c>
      <c r="BR846" s="74" t="s">
        <v>7489</v>
      </c>
      <c r="BS846" s="74" t="s">
        <v>7493</v>
      </c>
      <c r="BT846" s="74" t="s">
        <v>7490</v>
      </c>
      <c r="BU846" s="74" t="s">
        <v>3909</v>
      </c>
      <c r="BV846" s="74" t="s">
        <v>7491</v>
      </c>
      <c r="BW846" s="74"/>
      <c r="BX846" s="74"/>
      <c r="BY846" s="334" t="s">
        <v>8533</v>
      </c>
      <c r="BZ846" s="364" t="s">
        <v>8534</v>
      </c>
      <c r="CA846" s="337" t="s">
        <v>8535</v>
      </c>
      <c r="CB846" s="364" t="s">
        <v>8536</v>
      </c>
      <c r="CC846" s="86" t="str">
        <f t="shared" si="277"/>
        <v>CLOSEOUT - MR801, 22x10, -18mm Offset, 8x6.5, 121.3mm Centerbore, Gloss Black Milled</v>
      </c>
      <c r="CD846" s="74" t="s">
        <v>3719</v>
      </c>
      <c r="CE846" s="74" t="s">
        <v>3720</v>
      </c>
      <c r="CF846" s="74" t="str">
        <f t="shared" si="304"/>
        <v>RAISED (8XX)</v>
      </c>
    </row>
    <row r="847" spans="1:84" s="36" customFormat="1" ht="15" customHeight="1">
      <c r="A847" s="22">
        <f t="shared" si="302"/>
        <v>845</v>
      </c>
      <c r="B847" s="13" t="s">
        <v>84</v>
      </c>
      <c r="C847" s="97" t="s">
        <v>6891</v>
      </c>
      <c r="D847" s="75" t="s">
        <v>6881</v>
      </c>
      <c r="E847" s="84" t="str">
        <f>CONCATENATE(LEFT(D847,5),VLOOKUP(CONCATENATE(O847,"x",P847),'WHEEL PART NUMBER GUIDE'!$B$9:$C$51,2,FALSE),VLOOKUP(CONCATENATE(Q847, W847), 'WHEEL PART NUMBER GUIDE'!$Q$6:$R$98, 2, FALSE),VLOOKUP(Z847,'WHEEL PART NUMBER GUIDE'!$J$8:$K$54,2, FALSE),IF(V847="N/A",IF(ABS(T847)&lt;10,"0"&amp;ABS(T847),ABS(T847)),CONCATENATE(LEFT(V847,1),RIGHT(V847,1))), G847, H847)</f>
        <v>MR80131088518N</v>
      </c>
      <c r="F847" s="84" t="str">
        <f t="shared" si="305"/>
        <v>MR80131088518N</v>
      </c>
      <c r="G847" s="83" t="s">
        <v>2095</v>
      </c>
      <c r="H847" s="83"/>
      <c r="I847" s="72" t="s">
        <v>6924</v>
      </c>
      <c r="J847" s="102">
        <v>45349.429837962962</v>
      </c>
      <c r="K847" s="78" t="s">
        <v>3713</v>
      </c>
      <c r="L847" s="328">
        <v>499</v>
      </c>
      <c r="M847" s="85" t="str">
        <f t="shared" si="307"/>
        <v/>
      </c>
      <c r="N847" s="630"/>
      <c r="O847" s="75">
        <v>22</v>
      </c>
      <c r="P847" s="8">
        <v>10</v>
      </c>
      <c r="Q847" s="92" t="str">
        <f t="shared" si="301"/>
        <v>8x180</v>
      </c>
      <c r="R847" s="75">
        <v>8</v>
      </c>
      <c r="S847" s="75">
        <v>180</v>
      </c>
      <c r="T847" s="75">
        <v>-18</v>
      </c>
      <c r="U847" s="77">
        <v>4.75</v>
      </c>
      <c r="V847" s="95" t="s">
        <v>85</v>
      </c>
      <c r="W847" s="68">
        <v>124.1</v>
      </c>
      <c r="X847" s="39">
        <v>46.297075058824291</v>
      </c>
      <c r="Y847" s="47">
        <v>3640</v>
      </c>
      <c r="Z847" s="43" t="s">
        <v>4123</v>
      </c>
      <c r="AA847" s="72" t="s">
        <v>2845</v>
      </c>
      <c r="AB847" s="47" t="str">
        <f t="shared" si="306"/>
        <v>22x10, 8x180, -18 OS, 3640 lbs</v>
      </c>
      <c r="AC847" s="74" t="s">
        <v>7421</v>
      </c>
      <c r="AD847" s="46" t="str">
        <f>IF(AC847="N/A","None",VLOOKUP(AC847,ACCESSORIES!F:N,9,FALSE))</f>
        <v>Snap In</v>
      </c>
      <c r="AE847" s="82">
        <f>_xlfn.IFNA(VLOOKUP(AC847,ACCESSORIES!F:J,5,FALSE),"N/A")</f>
        <v>22</v>
      </c>
      <c r="AF847" s="14" t="s">
        <v>85</v>
      </c>
      <c r="AG847" s="9" t="str">
        <f>_xlfn.IFNA(VLOOKUP(AF847,ACCESSORIES!C:G,5,FALSE),"N/A")</f>
        <v>N/A</v>
      </c>
      <c r="AH847" s="14" t="s">
        <v>85</v>
      </c>
      <c r="AI847" s="14" t="s">
        <v>85</v>
      </c>
      <c r="AJ847" s="9" t="str">
        <f>_xlfn.IFNA(VLOOKUP(AI847,ACCESSORIES!F:J,5,FALSE),"N/A")</f>
        <v>N/A</v>
      </c>
      <c r="AK847" s="92" t="s">
        <v>236</v>
      </c>
      <c r="AL847" s="75" t="s">
        <v>85</v>
      </c>
      <c r="AM847" s="38" t="str">
        <f>_xlfn.IFNA(VLOOKUP(AL847,ACCESSORIES!F:J,5,FALSE),"N/A")</f>
        <v>N/A</v>
      </c>
      <c r="AN847" s="75" t="s">
        <v>85</v>
      </c>
      <c r="AO847" s="75">
        <v>16.2</v>
      </c>
      <c r="AP847" s="75">
        <v>60</v>
      </c>
      <c r="AQ847" s="75">
        <v>210</v>
      </c>
      <c r="AR847" s="34">
        <v>0</v>
      </c>
      <c r="AS847" s="34">
        <v>0</v>
      </c>
      <c r="AT847" s="25">
        <v>29.2</v>
      </c>
      <c r="AU847" s="34">
        <v>42.8</v>
      </c>
      <c r="AV847" s="25">
        <v>252.3</v>
      </c>
      <c r="AW847" s="67">
        <v>249.8</v>
      </c>
      <c r="AX847" s="68">
        <v>124.1</v>
      </c>
      <c r="AY847" s="49">
        <v>91.7</v>
      </c>
      <c r="AZ847" s="49">
        <v>91.7</v>
      </c>
      <c r="BA847" s="49">
        <v>70.900000000000006</v>
      </c>
      <c r="BB847" s="48">
        <f t="shared" si="308"/>
        <v>2.79</v>
      </c>
      <c r="BC847" s="13" t="s">
        <v>85</v>
      </c>
      <c r="BD847" s="412" t="str">
        <f>_xlfn.IFNA(VLOOKUP(BC847,ACCESSORIES!F:J,5,FALSE),"N/A")</f>
        <v>N/A</v>
      </c>
      <c r="BE847" s="13" t="s">
        <v>85</v>
      </c>
      <c r="BF847" s="412" t="str">
        <f>_xlfn.IFNA(VLOOKUP(BE847,ACCESSORIES!F:J,5,FALSE),"N/A")</f>
        <v>N/A</v>
      </c>
      <c r="BG847" s="70">
        <v>51</v>
      </c>
      <c r="BH847" s="50">
        <v>24.803100000000001</v>
      </c>
      <c r="BI847" s="50">
        <v>24.803100000000001</v>
      </c>
      <c r="BJ847" s="50">
        <v>12.5984</v>
      </c>
      <c r="BK847" s="357">
        <f t="shared" si="303"/>
        <v>0.12700723795352409</v>
      </c>
      <c r="BL847" s="14">
        <v>18</v>
      </c>
      <c r="BM847" s="107" t="s">
        <v>3771</v>
      </c>
      <c r="BN847" s="46" t="s">
        <v>3891</v>
      </c>
      <c r="BO847" s="74" t="s">
        <v>3907</v>
      </c>
      <c r="BP847" s="74" t="s">
        <v>7495</v>
      </c>
      <c r="BQ847" s="74" t="s">
        <v>7488</v>
      </c>
      <c r="BR847" s="74" t="s">
        <v>7489</v>
      </c>
      <c r="BS847" s="74" t="s">
        <v>7493</v>
      </c>
      <c r="BT847" s="74" t="s">
        <v>7490</v>
      </c>
      <c r="BU847" s="74" t="s">
        <v>3909</v>
      </c>
      <c r="BV847" s="74" t="s">
        <v>7491</v>
      </c>
      <c r="BW847" s="74"/>
      <c r="BX847" s="74"/>
      <c r="BY847" s="334" t="s">
        <v>8533</v>
      </c>
      <c r="BZ847" s="364" t="s">
        <v>8534</v>
      </c>
      <c r="CA847" s="337" t="s">
        <v>8535</v>
      </c>
      <c r="CB847" s="364" t="s">
        <v>8536</v>
      </c>
      <c r="CC847" s="86" t="str">
        <f t="shared" si="277"/>
        <v>CLOSEOUT - MR801, 22x10, -18mm Offset, 8x180, 124.1mm Centerbore, Gloss Black Milled</v>
      </c>
      <c r="CD847" s="74" t="s">
        <v>3719</v>
      </c>
      <c r="CE847" s="74" t="s">
        <v>3720</v>
      </c>
      <c r="CF847" s="74" t="str">
        <f t="shared" si="304"/>
        <v>RAISED (8XX)</v>
      </c>
    </row>
    <row r="848" spans="1:84" s="36" customFormat="1" ht="15" customHeight="1">
      <c r="A848" s="22">
        <f t="shared" si="302"/>
        <v>846</v>
      </c>
      <c r="B848" s="13" t="s">
        <v>84</v>
      </c>
      <c r="C848" s="97" t="s">
        <v>6891</v>
      </c>
      <c r="D848" s="75" t="s">
        <v>6881</v>
      </c>
      <c r="E848" s="84" t="str">
        <f>CONCATENATE(LEFT(D848,5),VLOOKUP(CONCATENATE(O848,"x",P848),'WHEEL PART NUMBER GUIDE'!$B$9:$C$51,2,FALSE),VLOOKUP(CONCATENATE(Q848, W848), 'WHEEL PART NUMBER GUIDE'!$Q$6:$R$98, 2, FALSE),VLOOKUP(Z848,'WHEEL PART NUMBER GUIDE'!$J$8:$K$54,2, FALSE),IF(V848="N/A",IF(ABS(T848)&lt;10,"0"&amp;ABS(T848),ABS(T848)),CONCATENATE(LEFT(V848,1),RIGHT(V848,1))), G848, H848)</f>
        <v>MR80131216540N</v>
      </c>
      <c r="F848" s="84" t="str">
        <f t="shared" si="305"/>
        <v>MR80131216540N</v>
      </c>
      <c r="G848" s="83" t="s">
        <v>2095</v>
      </c>
      <c r="H848" s="83"/>
      <c r="I848" s="72" t="s">
        <v>6925</v>
      </c>
      <c r="J848" s="102">
        <v>45349.429837962962</v>
      </c>
      <c r="K848" s="78" t="s">
        <v>3713</v>
      </c>
      <c r="L848" s="328">
        <v>549</v>
      </c>
      <c r="M848" s="85" t="str">
        <f t="shared" si="307"/>
        <v/>
      </c>
      <c r="N848" s="630"/>
      <c r="O848" s="75">
        <v>22</v>
      </c>
      <c r="P848" s="8">
        <v>12</v>
      </c>
      <c r="Q848" s="92" t="str">
        <f t="shared" si="301"/>
        <v>6x135</v>
      </c>
      <c r="R848" s="75">
        <v>6</v>
      </c>
      <c r="S848" s="75">
        <v>135</v>
      </c>
      <c r="T848" s="75">
        <v>-40</v>
      </c>
      <c r="U848" s="77">
        <v>4.9000000000000004</v>
      </c>
      <c r="V848" s="95" t="s">
        <v>85</v>
      </c>
      <c r="W848" s="68">
        <v>87</v>
      </c>
      <c r="X848" s="39">
        <v>44.533376961345269</v>
      </c>
      <c r="Y848" s="47">
        <v>2650</v>
      </c>
      <c r="Z848" s="43" t="s">
        <v>4123</v>
      </c>
      <c r="AA848" s="72" t="s">
        <v>2845</v>
      </c>
      <c r="AB848" s="47" t="str">
        <f t="shared" si="306"/>
        <v>22x12, 6x135, -40 OS, 2650 lbs</v>
      </c>
      <c r="AC848" s="74" t="s">
        <v>7420</v>
      </c>
      <c r="AD848" s="46" t="str">
        <f>IF(AC848="N/A","None",VLOOKUP(AC848,ACCESSORIES!F:N,9,FALSE))</f>
        <v>Snap In</v>
      </c>
      <c r="AE848" s="82">
        <f>_xlfn.IFNA(VLOOKUP(AC848,ACCESSORIES!F:J,5,FALSE),"N/A")</f>
        <v>22</v>
      </c>
      <c r="AF848" s="14" t="s">
        <v>85</v>
      </c>
      <c r="AG848" s="9" t="str">
        <f>_xlfn.IFNA(VLOOKUP(AF848,ACCESSORIES!C:G,5,FALSE),"N/A")</f>
        <v>N/A</v>
      </c>
      <c r="AH848" s="14" t="s">
        <v>85</v>
      </c>
      <c r="AI848" s="14" t="s">
        <v>85</v>
      </c>
      <c r="AJ848" s="9" t="str">
        <f>_xlfn.IFNA(VLOOKUP(AI848,ACCESSORIES!F:J,5,FALSE),"N/A")</f>
        <v>N/A</v>
      </c>
      <c r="AK848" s="92" t="s">
        <v>236</v>
      </c>
      <c r="AL848" s="75" t="s">
        <v>85</v>
      </c>
      <c r="AM848" s="38" t="str">
        <f>_xlfn.IFNA(VLOOKUP(AL848,ACCESSORIES!F:J,5,FALSE),"N/A")</f>
        <v>N/A</v>
      </c>
      <c r="AN848" s="75" t="s">
        <v>85</v>
      </c>
      <c r="AO848" s="75">
        <v>16.2</v>
      </c>
      <c r="AP848" s="75">
        <v>60</v>
      </c>
      <c r="AQ848" s="75">
        <v>170</v>
      </c>
      <c r="AR848" s="34">
        <v>10.7</v>
      </c>
      <c r="AS848" s="34">
        <v>26.6</v>
      </c>
      <c r="AT848" s="25">
        <v>38.200000000000003</v>
      </c>
      <c r="AU848" s="34">
        <v>48.8</v>
      </c>
      <c r="AV848" s="25">
        <v>251.3</v>
      </c>
      <c r="AW848" s="67">
        <v>246.2</v>
      </c>
      <c r="AX848" s="77">
        <v>73.3</v>
      </c>
      <c r="AY848" s="49">
        <v>44.8</v>
      </c>
      <c r="AZ848" s="49">
        <v>60.3</v>
      </c>
      <c r="BA848" s="49">
        <v>118.4</v>
      </c>
      <c r="BB848" s="48">
        <f t="shared" si="308"/>
        <v>4.66</v>
      </c>
      <c r="BC848" s="13" t="s">
        <v>85</v>
      </c>
      <c r="BD848" s="412" t="str">
        <f>_xlfn.IFNA(VLOOKUP(BC848,ACCESSORIES!F:J,5,FALSE),"N/A")</f>
        <v>N/A</v>
      </c>
      <c r="BE848" s="13" t="s">
        <v>85</v>
      </c>
      <c r="BF848" s="412" t="str">
        <f>_xlfn.IFNA(VLOOKUP(BE848,ACCESSORIES!F:J,5,FALSE),"N/A")</f>
        <v>N/A</v>
      </c>
      <c r="BG848" s="70">
        <v>50</v>
      </c>
      <c r="BH848" s="50">
        <v>24.803100000000001</v>
      </c>
      <c r="BI848" s="50">
        <v>24.803100000000001</v>
      </c>
      <c r="BJ848" s="50">
        <v>14.5669</v>
      </c>
      <c r="BK848" s="357">
        <f t="shared" si="303"/>
        <v>0.14685211888376223</v>
      </c>
      <c r="BL848" s="14">
        <v>18</v>
      </c>
      <c r="BM848" s="107" t="s">
        <v>3771</v>
      </c>
      <c r="BN848" s="46" t="s">
        <v>3891</v>
      </c>
      <c r="BO848" s="74" t="s">
        <v>3907</v>
      </c>
      <c r="BP848" s="74" t="s">
        <v>7495</v>
      </c>
      <c r="BQ848" s="74" t="s">
        <v>7488</v>
      </c>
      <c r="BR848" s="74" t="s">
        <v>7489</v>
      </c>
      <c r="BS848" s="74" t="s">
        <v>7493</v>
      </c>
      <c r="BT848" s="74" t="s">
        <v>7490</v>
      </c>
      <c r="BU848" s="74" t="s">
        <v>3909</v>
      </c>
      <c r="BV848" s="74" t="s">
        <v>7491</v>
      </c>
      <c r="BW848" s="74"/>
      <c r="BX848" s="74"/>
      <c r="BY848" s="334" t="s">
        <v>8537</v>
      </c>
      <c r="BZ848" s="364" t="s">
        <v>8538</v>
      </c>
      <c r="CA848" s="337" t="s">
        <v>8539</v>
      </c>
      <c r="CB848" s="364" t="s">
        <v>8540</v>
      </c>
      <c r="CC848" s="86" t="str">
        <f t="shared" si="277"/>
        <v>CLOSEOUT - MR801, 22x12, -40mm Offset, 6x135, 87mm Centerbore, Gloss Black Milled</v>
      </c>
      <c r="CD848" s="74" t="s">
        <v>3719</v>
      </c>
      <c r="CE848" s="74" t="s">
        <v>3720</v>
      </c>
      <c r="CF848" s="74" t="str">
        <f t="shared" si="304"/>
        <v>RAISED (8XX)</v>
      </c>
    </row>
    <row r="849" spans="1:84" s="36" customFormat="1" ht="15" customHeight="1">
      <c r="A849" s="22">
        <f t="shared" si="302"/>
        <v>847</v>
      </c>
      <c r="B849" s="13" t="s">
        <v>84</v>
      </c>
      <c r="C849" s="97" t="s">
        <v>6891</v>
      </c>
      <c r="D849" s="75" t="s">
        <v>6881</v>
      </c>
      <c r="E849" s="84" t="str">
        <f>CONCATENATE(LEFT(D849,5),VLOOKUP(CONCATENATE(O849,"x",P849),'WHEEL PART NUMBER GUIDE'!$B$9:$C$51,2,FALSE),VLOOKUP(CONCATENATE(Q849, W849), 'WHEEL PART NUMBER GUIDE'!$Q$6:$R$98, 2, FALSE),VLOOKUP(Z849,'WHEEL PART NUMBER GUIDE'!$J$8:$K$54,2, FALSE),IF(V849="N/A",IF(ABS(T849)&lt;10,"0"&amp;ABS(T849),ABS(T849)),CONCATENATE(LEFT(V849,1),RIGHT(V849,1))), G849, H849)</f>
        <v>MR80131260540N</v>
      </c>
      <c r="F849" s="84" t="str">
        <f t="shared" si="305"/>
        <v>MR80131260540N</v>
      </c>
      <c r="G849" s="83" t="s">
        <v>2095</v>
      </c>
      <c r="H849" s="83"/>
      <c r="I849" s="72" t="s">
        <v>6926</v>
      </c>
      <c r="J849" s="102">
        <v>45349.429837962962</v>
      </c>
      <c r="K849" s="78" t="s">
        <v>3713</v>
      </c>
      <c r="L849" s="328">
        <v>549</v>
      </c>
      <c r="M849" s="85" t="str">
        <f t="shared" si="307"/>
        <v/>
      </c>
      <c r="N849" s="630"/>
      <c r="O849" s="75">
        <v>22</v>
      </c>
      <c r="P849" s="8">
        <v>12</v>
      </c>
      <c r="Q849" s="92" t="str">
        <f t="shared" si="301"/>
        <v>6x5.5</v>
      </c>
      <c r="R849" s="75">
        <v>6</v>
      </c>
      <c r="S849" s="75">
        <v>5.5</v>
      </c>
      <c r="T849" s="75">
        <v>-40</v>
      </c>
      <c r="U849" s="77">
        <v>4.9000000000000004</v>
      </c>
      <c r="V849" s="95" t="s">
        <v>85</v>
      </c>
      <c r="W849" s="68">
        <v>106.25</v>
      </c>
      <c r="X849" s="39">
        <v>44.312914699160395</v>
      </c>
      <c r="Y849" s="47">
        <v>2650</v>
      </c>
      <c r="Z849" s="43" t="s">
        <v>4123</v>
      </c>
      <c r="AA849" s="72" t="s">
        <v>2845</v>
      </c>
      <c r="AB849" s="47" t="str">
        <f t="shared" si="306"/>
        <v>22x12, 6x5.5, -40 OS, 2650 lbs</v>
      </c>
      <c r="AC849" s="74" t="s">
        <v>7420</v>
      </c>
      <c r="AD849" s="46" t="str">
        <f>IF(AC849="N/A","None",VLOOKUP(AC849,ACCESSORIES!F:N,9,FALSE))</f>
        <v>Snap In</v>
      </c>
      <c r="AE849" s="82">
        <f>_xlfn.IFNA(VLOOKUP(AC849,ACCESSORIES!F:J,5,FALSE),"N/A")</f>
        <v>22</v>
      </c>
      <c r="AF849" s="14" t="s">
        <v>85</v>
      </c>
      <c r="AG849" s="9" t="str">
        <f>_xlfn.IFNA(VLOOKUP(AF849,ACCESSORIES!C:G,5,FALSE),"N/A")</f>
        <v>N/A</v>
      </c>
      <c r="AH849" s="14" t="s">
        <v>85</v>
      </c>
      <c r="AI849" s="14" t="s">
        <v>85</v>
      </c>
      <c r="AJ849" s="9" t="str">
        <f>_xlfn.IFNA(VLOOKUP(AI849,ACCESSORIES!F:J,5,FALSE),"N/A")</f>
        <v>N/A</v>
      </c>
      <c r="AK849" s="92" t="s">
        <v>236</v>
      </c>
      <c r="AL849" s="75" t="s">
        <v>1649</v>
      </c>
      <c r="AM849" s="38">
        <f>_xlfn.IFNA(VLOOKUP(AL849,ACCESSORIES!F:J,5,FALSE),"N/A")</f>
        <v>2.75</v>
      </c>
      <c r="AN849" s="3">
        <v>78.3</v>
      </c>
      <c r="AO849" s="75">
        <v>16.2</v>
      </c>
      <c r="AP849" s="75">
        <v>60</v>
      </c>
      <c r="AQ849" s="75">
        <v>170</v>
      </c>
      <c r="AR849" s="34">
        <v>10.7</v>
      </c>
      <c r="AS849" s="34">
        <v>26.6</v>
      </c>
      <c r="AT849" s="25">
        <v>38.200000000000003</v>
      </c>
      <c r="AU849" s="34">
        <v>48.8</v>
      </c>
      <c r="AV849" s="25">
        <v>251.3</v>
      </c>
      <c r="AW849" s="67">
        <v>246.2</v>
      </c>
      <c r="AX849" s="77">
        <v>73.3</v>
      </c>
      <c r="AY849" s="49">
        <v>38.700000000000003</v>
      </c>
      <c r="AZ849" s="49">
        <v>60.3</v>
      </c>
      <c r="BA849" s="49">
        <v>118.4</v>
      </c>
      <c r="BB849" s="48">
        <f t="shared" si="308"/>
        <v>4.66</v>
      </c>
      <c r="BC849" s="13" t="s">
        <v>85</v>
      </c>
      <c r="BD849" s="412" t="str">
        <f>_xlfn.IFNA(VLOOKUP(BC849,ACCESSORIES!F:J,5,FALSE),"N/A")</f>
        <v>N/A</v>
      </c>
      <c r="BE849" s="13" t="s">
        <v>85</v>
      </c>
      <c r="BF849" s="412" t="str">
        <f>_xlfn.IFNA(VLOOKUP(BE849,ACCESSORIES!F:J,5,FALSE),"N/A")</f>
        <v>N/A</v>
      </c>
      <c r="BG849" s="70">
        <v>49</v>
      </c>
      <c r="BH849" s="50">
        <v>24.803100000000001</v>
      </c>
      <c r="BI849" s="50">
        <v>24.803100000000001</v>
      </c>
      <c r="BJ849" s="50">
        <v>14.5669</v>
      </c>
      <c r="BK849" s="357">
        <f t="shared" si="303"/>
        <v>0.14685211888376223</v>
      </c>
      <c r="BL849" s="14">
        <v>18</v>
      </c>
      <c r="BM849" s="107" t="s">
        <v>3771</v>
      </c>
      <c r="BN849" s="46" t="s">
        <v>3891</v>
      </c>
      <c r="BO849" s="74" t="s">
        <v>3907</v>
      </c>
      <c r="BP849" s="74" t="s">
        <v>7495</v>
      </c>
      <c r="BQ849" s="74" t="s">
        <v>7488</v>
      </c>
      <c r="BR849" s="74" t="s">
        <v>7489</v>
      </c>
      <c r="BS849" s="74" t="s">
        <v>7493</v>
      </c>
      <c r="BT849" s="74" t="s">
        <v>7490</v>
      </c>
      <c r="BU849" s="74" t="s">
        <v>3909</v>
      </c>
      <c r="BV849" s="74" t="s">
        <v>7491</v>
      </c>
      <c r="BW849" s="74"/>
      <c r="BX849" s="74"/>
      <c r="BY849" s="334" t="s">
        <v>8537</v>
      </c>
      <c r="BZ849" s="364" t="s">
        <v>8538</v>
      </c>
      <c r="CA849" s="337" t="s">
        <v>8539</v>
      </c>
      <c r="CB849" s="364" t="s">
        <v>8540</v>
      </c>
      <c r="CC849" s="86" t="str">
        <f t="shared" si="277"/>
        <v>CLOSEOUT - MR801, 22x12, -40mm Offset, 6x5.5, 106.25mm Centerbore, Gloss Black Milled</v>
      </c>
      <c r="CD849" s="74" t="s">
        <v>3719</v>
      </c>
      <c r="CE849" s="74" t="s">
        <v>3720</v>
      </c>
      <c r="CF849" s="74" t="str">
        <f t="shared" si="304"/>
        <v>RAISED (8XX)</v>
      </c>
    </row>
    <row r="850" spans="1:84" s="36" customFormat="1" ht="15" customHeight="1">
      <c r="A850" s="22">
        <f t="shared" si="302"/>
        <v>848</v>
      </c>
      <c r="B850" s="13" t="s">
        <v>84</v>
      </c>
      <c r="C850" s="97" t="s">
        <v>6891</v>
      </c>
      <c r="D850" s="75" t="s">
        <v>6881</v>
      </c>
      <c r="E850" s="84" t="str">
        <f>CONCATENATE(LEFT(D850,5),VLOOKUP(CONCATENATE(O850,"x",P850),'WHEEL PART NUMBER GUIDE'!$B$9:$C$51,2,FALSE),VLOOKUP(CONCATENATE(Q850, W850), 'WHEEL PART NUMBER GUIDE'!$Q$6:$R$98, 2, FALSE),VLOOKUP(Z850,'WHEEL PART NUMBER GUIDE'!$J$8:$K$54,2, FALSE),IF(V850="N/A",IF(ABS(T850)&lt;10,"0"&amp;ABS(T850),ABS(T850)),CONCATENATE(LEFT(V850,1),RIGHT(V850,1))), G850, H850)</f>
        <v>MR80131280540N</v>
      </c>
      <c r="F850" s="84" t="str">
        <f t="shared" si="305"/>
        <v>MR80131280540N</v>
      </c>
      <c r="G850" s="83" t="s">
        <v>2095</v>
      </c>
      <c r="H850" s="83"/>
      <c r="I850" s="72" t="s">
        <v>6927</v>
      </c>
      <c r="J850" s="102">
        <v>45349.429837962962</v>
      </c>
      <c r="K850" s="78" t="s">
        <v>3713</v>
      </c>
      <c r="L850" s="328">
        <v>549</v>
      </c>
      <c r="M850" s="85" t="str">
        <f t="shared" si="307"/>
        <v/>
      </c>
      <c r="N850" s="630"/>
      <c r="O850" s="75">
        <v>22</v>
      </c>
      <c r="P850" s="8">
        <v>12</v>
      </c>
      <c r="Q850" s="92" t="str">
        <f t="shared" si="301"/>
        <v>8x6.5</v>
      </c>
      <c r="R850" s="75">
        <v>8</v>
      </c>
      <c r="S850" s="75">
        <v>6.5</v>
      </c>
      <c r="T850" s="75">
        <v>-40</v>
      </c>
      <c r="U850" s="77">
        <v>4.9000000000000004</v>
      </c>
      <c r="V850" s="95" t="s">
        <v>85</v>
      </c>
      <c r="W850" s="68">
        <v>121.3</v>
      </c>
      <c r="X850" s="39">
        <v>47.178924107563795</v>
      </c>
      <c r="Y850" s="47">
        <v>3640</v>
      </c>
      <c r="Z850" s="43" t="s">
        <v>4123</v>
      </c>
      <c r="AA850" s="72" t="s">
        <v>2845</v>
      </c>
      <c r="AB850" s="47" t="str">
        <f t="shared" si="306"/>
        <v>22x12, 8x6.5, -40 OS, 3640 lbs</v>
      </c>
      <c r="AC850" s="74" t="s">
        <v>7421</v>
      </c>
      <c r="AD850" s="46" t="str">
        <f>IF(AC850="N/A","None",VLOOKUP(AC850,ACCESSORIES!F:N,9,FALSE))</f>
        <v>Snap In</v>
      </c>
      <c r="AE850" s="82">
        <f>_xlfn.IFNA(VLOOKUP(AC850,ACCESSORIES!F:J,5,FALSE),"N/A")</f>
        <v>22</v>
      </c>
      <c r="AF850" s="14" t="s">
        <v>85</v>
      </c>
      <c r="AG850" s="9" t="str">
        <f>_xlfn.IFNA(VLOOKUP(AF850,ACCESSORIES!C:G,5,FALSE),"N/A")</f>
        <v>N/A</v>
      </c>
      <c r="AH850" s="14" t="s">
        <v>85</v>
      </c>
      <c r="AI850" s="14" t="s">
        <v>85</v>
      </c>
      <c r="AJ850" s="9" t="str">
        <f>_xlfn.IFNA(VLOOKUP(AI850,ACCESSORIES!F:J,5,FALSE),"N/A")</f>
        <v>N/A</v>
      </c>
      <c r="AK850" s="92" t="s">
        <v>236</v>
      </c>
      <c r="AL850" s="75" t="s">
        <v>85</v>
      </c>
      <c r="AM850" s="38" t="str">
        <f>_xlfn.IFNA(VLOOKUP(AL850,ACCESSORIES!F:J,5,FALSE),"N/A")</f>
        <v>N/A</v>
      </c>
      <c r="AN850" s="75" t="s">
        <v>85</v>
      </c>
      <c r="AO850" s="75">
        <v>16.2</v>
      </c>
      <c r="AP850" s="75">
        <v>60</v>
      </c>
      <c r="AQ850" s="75">
        <v>200</v>
      </c>
      <c r="AR850" s="34">
        <v>0</v>
      </c>
      <c r="AS850" s="34">
        <v>0</v>
      </c>
      <c r="AT850" s="25">
        <v>32.4</v>
      </c>
      <c r="AU850" s="34">
        <v>44.9</v>
      </c>
      <c r="AV850" s="25">
        <v>252.1</v>
      </c>
      <c r="AW850" s="25">
        <v>247.2</v>
      </c>
      <c r="AX850" s="68">
        <v>121.3</v>
      </c>
      <c r="AY850" s="49">
        <v>93</v>
      </c>
      <c r="AZ850" s="49">
        <v>93</v>
      </c>
      <c r="BA850" s="49">
        <v>122</v>
      </c>
      <c r="BB850" s="48">
        <f t="shared" si="308"/>
        <v>4.8</v>
      </c>
      <c r="BC850" s="13" t="s">
        <v>85</v>
      </c>
      <c r="BD850" s="412" t="str">
        <f>_xlfn.IFNA(VLOOKUP(BC850,ACCESSORIES!F:J,5,FALSE),"N/A")</f>
        <v>N/A</v>
      </c>
      <c r="BE850" s="13" t="s">
        <v>85</v>
      </c>
      <c r="BF850" s="412" t="str">
        <f>_xlfn.IFNA(VLOOKUP(BE850,ACCESSORIES!F:J,5,FALSE),"N/A")</f>
        <v>N/A</v>
      </c>
      <c r="BG850" s="70">
        <v>52</v>
      </c>
      <c r="BH850" s="50">
        <v>24.803100000000001</v>
      </c>
      <c r="BI850" s="50">
        <v>24.803100000000001</v>
      </c>
      <c r="BJ850" s="50">
        <v>14.5669</v>
      </c>
      <c r="BK850" s="357">
        <f t="shared" si="303"/>
        <v>0.14685211888376223</v>
      </c>
      <c r="BL850" s="14">
        <v>18</v>
      </c>
      <c r="BM850" s="107" t="s">
        <v>3771</v>
      </c>
      <c r="BN850" s="46" t="s">
        <v>3891</v>
      </c>
      <c r="BO850" s="74" t="s">
        <v>3907</v>
      </c>
      <c r="BP850" s="74" t="s">
        <v>7495</v>
      </c>
      <c r="BQ850" s="74" t="s">
        <v>7488</v>
      </c>
      <c r="BR850" s="74" t="s">
        <v>7489</v>
      </c>
      <c r="BS850" s="74" t="s">
        <v>7493</v>
      </c>
      <c r="BT850" s="74" t="s">
        <v>7490</v>
      </c>
      <c r="BU850" s="74" t="s">
        <v>3909</v>
      </c>
      <c r="BV850" s="74" t="s">
        <v>7491</v>
      </c>
      <c r="BW850" s="74"/>
      <c r="BX850" s="74"/>
      <c r="BY850" s="334" t="s">
        <v>8541</v>
      </c>
      <c r="BZ850" s="364" t="s">
        <v>8542</v>
      </c>
      <c r="CA850" s="337" t="s">
        <v>8543</v>
      </c>
      <c r="CB850" s="364" t="s">
        <v>8544</v>
      </c>
      <c r="CC850" s="86" t="str">
        <f t="shared" si="277"/>
        <v>CLOSEOUT - MR801, 22x12, -40mm Offset, 8x6.5, 121.3mm Centerbore, Gloss Black Milled</v>
      </c>
      <c r="CD850" s="74" t="s">
        <v>3719</v>
      </c>
      <c r="CE850" s="74" t="s">
        <v>3720</v>
      </c>
      <c r="CF850" s="74" t="str">
        <f t="shared" si="304"/>
        <v>RAISED (8XX)</v>
      </c>
    </row>
    <row r="851" spans="1:84" s="36" customFormat="1" ht="15" customHeight="1">
      <c r="A851" s="22">
        <f t="shared" si="302"/>
        <v>849</v>
      </c>
      <c r="B851" s="13" t="s">
        <v>84</v>
      </c>
      <c r="C851" s="97" t="s">
        <v>6891</v>
      </c>
      <c r="D851" s="75" t="s">
        <v>6881</v>
      </c>
      <c r="E851" s="84" t="str">
        <f>CONCATENATE(LEFT(D851,5),VLOOKUP(CONCATENATE(O851,"x",P851),'WHEEL PART NUMBER GUIDE'!$B$9:$C$51,2,FALSE),VLOOKUP(CONCATENATE(Q851, W851), 'WHEEL PART NUMBER GUIDE'!$Q$6:$R$98, 2, FALSE),VLOOKUP(Z851,'WHEEL PART NUMBER GUIDE'!$J$8:$K$54,2, FALSE),IF(V851="N/A",IF(ABS(T851)&lt;10,"0"&amp;ABS(T851),ABS(T851)),CONCATENATE(LEFT(V851,1),RIGHT(V851,1))), G851, H851)</f>
        <v>MR80131287540N</v>
      </c>
      <c r="F851" s="84" t="str">
        <f t="shared" si="305"/>
        <v>MR80131287540N</v>
      </c>
      <c r="G851" s="83" t="s">
        <v>2095</v>
      </c>
      <c r="H851" s="83"/>
      <c r="I851" s="72" t="s">
        <v>6928</v>
      </c>
      <c r="J851" s="102">
        <v>45349.429837962962</v>
      </c>
      <c r="K851" s="78" t="s">
        <v>3713</v>
      </c>
      <c r="L851" s="328">
        <v>549</v>
      </c>
      <c r="M851" s="85" t="str">
        <f t="shared" si="307"/>
        <v/>
      </c>
      <c r="N851" s="630"/>
      <c r="O851" s="75">
        <v>22</v>
      </c>
      <c r="P851" s="8">
        <v>12</v>
      </c>
      <c r="Q851" s="92" t="str">
        <f t="shared" si="301"/>
        <v>8x170</v>
      </c>
      <c r="R851" s="75">
        <v>8</v>
      </c>
      <c r="S851" s="75">
        <v>170</v>
      </c>
      <c r="T851" s="75">
        <v>-40</v>
      </c>
      <c r="U851" s="77">
        <v>4.9000000000000004</v>
      </c>
      <c r="V851" s="95" t="s">
        <v>85</v>
      </c>
      <c r="W851" s="68">
        <v>125</v>
      </c>
      <c r="X851" s="39">
        <v>47.178924107563795</v>
      </c>
      <c r="Y851" s="47">
        <v>3640</v>
      </c>
      <c r="Z851" s="43" t="s">
        <v>4123</v>
      </c>
      <c r="AA851" s="72" t="s">
        <v>2845</v>
      </c>
      <c r="AB851" s="47" t="str">
        <f t="shared" si="306"/>
        <v>22x12, 8x170, -40 OS, 3640 lbs</v>
      </c>
      <c r="AC851" s="74" t="s">
        <v>7510</v>
      </c>
      <c r="AD851" s="46" t="str">
        <f>IF(AC851="N/A","None",VLOOKUP(AC851,ACCESSORIES!F:N,9,FALSE))</f>
        <v>Snap In</v>
      </c>
      <c r="AE851" s="82">
        <f>_xlfn.IFNA(VLOOKUP(AC851,ACCESSORIES!F:J,5,FALSE),"N/A")</f>
        <v>22</v>
      </c>
      <c r="AF851" s="14" t="s">
        <v>85</v>
      </c>
      <c r="AG851" s="9" t="str">
        <f>_xlfn.IFNA(VLOOKUP(AF851,ACCESSORIES!C:G,5,FALSE),"N/A")</f>
        <v>N/A</v>
      </c>
      <c r="AH851" s="14" t="s">
        <v>85</v>
      </c>
      <c r="AI851" s="14" t="s">
        <v>85</v>
      </c>
      <c r="AJ851" s="9" t="str">
        <f>_xlfn.IFNA(VLOOKUP(AI851,ACCESSORIES!F:J,5,FALSE),"N/A")</f>
        <v>N/A</v>
      </c>
      <c r="AK851" s="92" t="s">
        <v>236</v>
      </c>
      <c r="AL851" s="75" t="s">
        <v>85</v>
      </c>
      <c r="AM851" s="38" t="str">
        <f>_xlfn.IFNA(VLOOKUP(AL851,ACCESSORIES!F:J,5,FALSE),"N/A")</f>
        <v>N/A</v>
      </c>
      <c r="AN851" s="75" t="s">
        <v>85</v>
      </c>
      <c r="AO851" s="75">
        <v>16.2</v>
      </c>
      <c r="AP851" s="75">
        <v>60</v>
      </c>
      <c r="AQ851" s="75">
        <v>200</v>
      </c>
      <c r="AR851" s="34">
        <v>0</v>
      </c>
      <c r="AS851" s="34">
        <v>0</v>
      </c>
      <c r="AT851" s="25">
        <v>32.4</v>
      </c>
      <c r="AU851" s="34">
        <v>44.9</v>
      </c>
      <c r="AV851" s="25">
        <v>252.1</v>
      </c>
      <c r="AW851" s="25">
        <v>247.2</v>
      </c>
      <c r="AX851" s="77">
        <v>125</v>
      </c>
      <c r="AY851" s="49">
        <v>93</v>
      </c>
      <c r="AZ851" s="49">
        <v>93</v>
      </c>
      <c r="BA851" s="49">
        <v>122</v>
      </c>
      <c r="BB851" s="48">
        <f t="shared" si="308"/>
        <v>4.8</v>
      </c>
      <c r="BC851" s="13" t="s">
        <v>85</v>
      </c>
      <c r="BD851" s="412" t="str">
        <f>_xlfn.IFNA(VLOOKUP(BC851,ACCESSORIES!F:J,5,FALSE),"N/A")</f>
        <v>N/A</v>
      </c>
      <c r="BE851" s="13" t="s">
        <v>85</v>
      </c>
      <c r="BF851" s="412" t="str">
        <f>_xlfn.IFNA(VLOOKUP(BE851,ACCESSORIES!F:J,5,FALSE),"N/A")</f>
        <v>N/A</v>
      </c>
      <c r="BG851" s="70">
        <v>52</v>
      </c>
      <c r="BH851" s="50">
        <v>24.803100000000001</v>
      </c>
      <c r="BI851" s="50">
        <v>24.803100000000001</v>
      </c>
      <c r="BJ851" s="50">
        <v>14.5669</v>
      </c>
      <c r="BK851" s="357">
        <f t="shared" si="303"/>
        <v>0.14685211888376223</v>
      </c>
      <c r="BL851" s="14">
        <v>18</v>
      </c>
      <c r="BM851" s="107" t="s">
        <v>3771</v>
      </c>
      <c r="BN851" s="46" t="s">
        <v>3891</v>
      </c>
      <c r="BO851" s="74" t="s">
        <v>3907</v>
      </c>
      <c r="BP851" s="74" t="s">
        <v>7495</v>
      </c>
      <c r="BQ851" s="74" t="s">
        <v>7488</v>
      </c>
      <c r="BR851" s="74" t="s">
        <v>7489</v>
      </c>
      <c r="BS851" s="74" t="s">
        <v>7493</v>
      </c>
      <c r="BT851" s="74" t="s">
        <v>7490</v>
      </c>
      <c r="BU851" s="74" t="s">
        <v>3909</v>
      </c>
      <c r="BV851" s="74" t="s">
        <v>7491</v>
      </c>
      <c r="BW851" s="74"/>
      <c r="BX851" s="74"/>
      <c r="BY851" s="334" t="s">
        <v>8541</v>
      </c>
      <c r="BZ851" s="364" t="s">
        <v>8542</v>
      </c>
      <c r="CA851" s="337" t="s">
        <v>8543</v>
      </c>
      <c r="CB851" s="364" t="s">
        <v>8544</v>
      </c>
      <c r="CC851" s="86" t="str">
        <f t="shared" si="277"/>
        <v>CLOSEOUT - MR801, 22x12, -40mm Offset, 8x170, 125mm Centerbore, Gloss Black Milled</v>
      </c>
      <c r="CD851" s="74" t="s">
        <v>3719</v>
      </c>
      <c r="CE851" s="74" t="s">
        <v>3720</v>
      </c>
      <c r="CF851" s="74" t="str">
        <f t="shared" si="304"/>
        <v>RAISED (8XX)</v>
      </c>
    </row>
    <row r="852" spans="1:84" s="36" customFormat="1" ht="15" customHeight="1">
      <c r="A852" s="22">
        <f t="shared" si="302"/>
        <v>850</v>
      </c>
      <c r="B852" s="13" t="s">
        <v>84</v>
      </c>
      <c r="C852" s="97" t="s">
        <v>6891</v>
      </c>
      <c r="D852" s="75" t="s">
        <v>6881</v>
      </c>
      <c r="E852" s="84" t="str">
        <f>CONCATENATE(LEFT(D852,5),VLOOKUP(CONCATENATE(O852,"x",P852),'WHEEL PART NUMBER GUIDE'!$B$9:$C$51,2,FALSE),VLOOKUP(CONCATENATE(Q852, W852), 'WHEEL PART NUMBER GUIDE'!$Q$6:$R$98, 2, FALSE),VLOOKUP(Z852,'WHEEL PART NUMBER GUIDE'!$J$8:$K$54,2, FALSE),IF(V852="N/A",IF(ABS(T852)&lt;10,"0"&amp;ABS(T852),ABS(T852)),CONCATENATE(LEFT(V852,1),RIGHT(V852,1))), G852, H852)</f>
        <v>MR80131288540N</v>
      </c>
      <c r="F852" s="84" t="str">
        <f t="shared" si="305"/>
        <v>MR80131288540N</v>
      </c>
      <c r="G852" s="83" t="s">
        <v>2095</v>
      </c>
      <c r="H852" s="83"/>
      <c r="I852" s="72" t="s">
        <v>6929</v>
      </c>
      <c r="J852" s="102">
        <v>45349.429837962962</v>
      </c>
      <c r="K852" s="78" t="s">
        <v>3713</v>
      </c>
      <c r="L852" s="328">
        <v>549</v>
      </c>
      <c r="M852" s="85" t="str">
        <f t="shared" si="307"/>
        <v/>
      </c>
      <c r="N852" s="630"/>
      <c r="O852" s="75">
        <v>22</v>
      </c>
      <c r="P852" s="8">
        <v>12</v>
      </c>
      <c r="Q852" s="92" t="str">
        <f t="shared" si="301"/>
        <v>8x180</v>
      </c>
      <c r="R852" s="75">
        <v>8</v>
      </c>
      <c r="S852" s="75">
        <v>180</v>
      </c>
      <c r="T852" s="75">
        <v>-40</v>
      </c>
      <c r="U852" s="77">
        <v>4.9000000000000004</v>
      </c>
      <c r="V852" s="95" t="s">
        <v>85</v>
      </c>
      <c r="W852" s="68">
        <v>124.1</v>
      </c>
      <c r="X852" s="39">
        <v>47.619848631933557</v>
      </c>
      <c r="Y852" s="47">
        <v>3640</v>
      </c>
      <c r="Z852" s="43" t="s">
        <v>4123</v>
      </c>
      <c r="AA852" s="72" t="s">
        <v>2845</v>
      </c>
      <c r="AB852" s="47" t="str">
        <f t="shared" si="306"/>
        <v>22x12, 8x180, -40 OS, 3640 lbs</v>
      </c>
      <c r="AC852" s="74" t="s">
        <v>7421</v>
      </c>
      <c r="AD852" s="46" t="str">
        <f>IF(AC852="N/A","None",VLOOKUP(AC852,ACCESSORIES!F:N,9,FALSE))</f>
        <v>Snap In</v>
      </c>
      <c r="AE852" s="82">
        <f>_xlfn.IFNA(VLOOKUP(AC852,ACCESSORIES!F:J,5,FALSE),"N/A")</f>
        <v>22</v>
      </c>
      <c r="AF852" s="14" t="s">
        <v>85</v>
      </c>
      <c r="AG852" s="9" t="str">
        <f>_xlfn.IFNA(VLOOKUP(AF852,ACCESSORIES!C:G,5,FALSE),"N/A")</f>
        <v>N/A</v>
      </c>
      <c r="AH852" s="14" t="s">
        <v>85</v>
      </c>
      <c r="AI852" s="14" t="s">
        <v>85</v>
      </c>
      <c r="AJ852" s="9" t="str">
        <f>_xlfn.IFNA(VLOOKUP(AI852,ACCESSORIES!F:J,5,FALSE),"N/A")</f>
        <v>N/A</v>
      </c>
      <c r="AK852" s="92" t="s">
        <v>236</v>
      </c>
      <c r="AL852" s="75" t="s">
        <v>85</v>
      </c>
      <c r="AM852" s="38" t="str">
        <f>_xlfn.IFNA(VLOOKUP(AL852,ACCESSORIES!F:J,5,FALSE),"N/A")</f>
        <v>N/A</v>
      </c>
      <c r="AN852" s="75" t="s">
        <v>85</v>
      </c>
      <c r="AO852" s="75">
        <v>16.2</v>
      </c>
      <c r="AP852" s="75">
        <v>60</v>
      </c>
      <c r="AQ852" s="75">
        <v>210</v>
      </c>
      <c r="AR852" s="34">
        <v>0</v>
      </c>
      <c r="AS852" s="34">
        <v>0</v>
      </c>
      <c r="AT852" s="25">
        <v>30.6</v>
      </c>
      <c r="AU852" s="34">
        <v>44.9</v>
      </c>
      <c r="AV852" s="25">
        <v>252.1</v>
      </c>
      <c r="AW852" s="25">
        <v>247.2</v>
      </c>
      <c r="AX852" s="68">
        <v>124.1</v>
      </c>
      <c r="AY852" s="49">
        <v>93</v>
      </c>
      <c r="AZ852" s="49">
        <v>93</v>
      </c>
      <c r="BA852" s="49">
        <v>122</v>
      </c>
      <c r="BB852" s="48">
        <f t="shared" si="308"/>
        <v>4.8</v>
      </c>
      <c r="BC852" s="13" t="s">
        <v>85</v>
      </c>
      <c r="BD852" s="412" t="str">
        <f>_xlfn.IFNA(VLOOKUP(BC852,ACCESSORIES!F:J,5,FALSE),"N/A")</f>
        <v>N/A</v>
      </c>
      <c r="BE852" s="13" t="s">
        <v>85</v>
      </c>
      <c r="BF852" s="412" t="str">
        <f>_xlfn.IFNA(VLOOKUP(BE852,ACCESSORIES!F:J,5,FALSE),"N/A")</f>
        <v>N/A</v>
      </c>
      <c r="BG852" s="70">
        <v>53</v>
      </c>
      <c r="BH852" s="50">
        <v>24.803100000000001</v>
      </c>
      <c r="BI852" s="50">
        <v>24.803100000000001</v>
      </c>
      <c r="BJ852" s="50">
        <v>14.5669</v>
      </c>
      <c r="BK852" s="357">
        <f t="shared" si="303"/>
        <v>0.14685211888376223</v>
      </c>
      <c r="BL852" s="14">
        <v>18</v>
      </c>
      <c r="BM852" s="107" t="s">
        <v>3771</v>
      </c>
      <c r="BN852" s="46" t="s">
        <v>3891</v>
      </c>
      <c r="BO852" s="74" t="s">
        <v>3907</v>
      </c>
      <c r="BP852" s="74" t="s">
        <v>7495</v>
      </c>
      <c r="BQ852" s="74" t="s">
        <v>7488</v>
      </c>
      <c r="BR852" s="74" t="s">
        <v>7489</v>
      </c>
      <c r="BS852" s="74" t="s">
        <v>7493</v>
      </c>
      <c r="BT852" s="74" t="s">
        <v>7490</v>
      </c>
      <c r="BU852" s="74" t="s">
        <v>3909</v>
      </c>
      <c r="BV852" s="74" t="s">
        <v>7491</v>
      </c>
      <c r="BW852" s="74"/>
      <c r="BX852" s="74"/>
      <c r="BY852" s="334" t="s">
        <v>8541</v>
      </c>
      <c r="BZ852" s="364" t="s">
        <v>8542</v>
      </c>
      <c r="CA852" s="337" t="s">
        <v>8543</v>
      </c>
      <c r="CB852" s="364" t="s">
        <v>8544</v>
      </c>
      <c r="CC852" s="86" t="str">
        <f t="shared" si="277"/>
        <v>CLOSEOUT - MR801, 22x12, -40mm Offset, 8x180, 124.1mm Centerbore, Gloss Black Milled</v>
      </c>
      <c r="CD852" s="74" t="s">
        <v>3719</v>
      </c>
      <c r="CE852" s="74" t="s">
        <v>3720</v>
      </c>
      <c r="CF852" s="74" t="str">
        <f t="shared" si="304"/>
        <v>RAISED (8XX)</v>
      </c>
    </row>
    <row r="853" spans="1:84" s="36" customFormat="1" ht="15" customHeight="1">
      <c r="A853" s="22">
        <f t="shared" si="302"/>
        <v>851</v>
      </c>
      <c r="B853" s="13" t="s">
        <v>84</v>
      </c>
      <c r="C853" s="97" t="s">
        <v>6891</v>
      </c>
      <c r="D853" s="75" t="s">
        <v>6887</v>
      </c>
      <c r="E853" s="84" t="str">
        <f>CONCATENATE(LEFT(D853,5),VLOOKUP(CONCATENATE(O853,"x",P853),'WHEEL PART NUMBER GUIDE'!$B$9:$C$51,2,FALSE),VLOOKUP(CONCATENATE(Q853, W853), 'WHEEL PART NUMBER GUIDE'!$Q$6:$R$98, 2, FALSE),VLOOKUP(Z853,'WHEEL PART NUMBER GUIDE'!$J$8:$K$54,2, FALSE),IF(V853="N/A",IF(ABS(T853)&lt;10,"0"&amp;ABS(T853),ABS(T853)),CONCATENATE(LEFT(V853,1),RIGHT(V853,1))), G853, H853)</f>
        <v>MR80229016512N</v>
      </c>
      <c r="F853" s="84" t="str">
        <f t="shared" si="305"/>
        <v>MR80229016512N</v>
      </c>
      <c r="G853" s="83" t="s">
        <v>2095</v>
      </c>
      <c r="H853" s="83"/>
      <c r="I853" s="72" t="s">
        <v>6930</v>
      </c>
      <c r="J853" s="102">
        <v>45349.429837962962</v>
      </c>
      <c r="K853" s="78" t="s">
        <v>3713</v>
      </c>
      <c r="L853" s="328">
        <v>424</v>
      </c>
      <c r="M853" s="85" t="str">
        <f t="shared" si="307"/>
        <v/>
      </c>
      <c r="N853" s="630"/>
      <c r="O853" s="75">
        <v>20</v>
      </c>
      <c r="P853" s="8">
        <v>9</v>
      </c>
      <c r="Q853" s="92" t="str">
        <f t="shared" si="301"/>
        <v>6x135</v>
      </c>
      <c r="R853" s="92">
        <v>6</v>
      </c>
      <c r="S853" s="75">
        <v>135</v>
      </c>
      <c r="T853" s="75">
        <v>-12</v>
      </c>
      <c r="U853" s="77">
        <v>4.5</v>
      </c>
      <c r="V853" s="95" t="s">
        <v>85</v>
      </c>
      <c r="W853" s="68">
        <v>87</v>
      </c>
      <c r="X853" s="39">
        <v>35.053499687395536</v>
      </c>
      <c r="Y853" s="47">
        <v>2650</v>
      </c>
      <c r="Z853" s="43" t="s">
        <v>6882</v>
      </c>
      <c r="AA853" s="72" t="s">
        <v>2845</v>
      </c>
      <c r="AB853" s="47" t="str">
        <f t="shared" si="306"/>
        <v>20x9, 6x135, -12 OS, 2650 lbs</v>
      </c>
      <c r="AC853" s="74" t="s">
        <v>7422</v>
      </c>
      <c r="AD853" s="46" t="str">
        <f>IF(AC853="N/A","None",VLOOKUP(AC853,ACCESSORIES!F:N,9,FALSE))</f>
        <v>Snap In</v>
      </c>
      <c r="AE853" s="82">
        <f>_xlfn.IFNA(VLOOKUP(AC853,ACCESSORIES!F:J,5,FALSE),"N/A")</f>
        <v>22</v>
      </c>
      <c r="AF853" s="14" t="s">
        <v>85</v>
      </c>
      <c r="AG853" s="9" t="str">
        <f>_xlfn.IFNA(VLOOKUP(AF853,ACCESSORIES!C:G,5,FALSE),"N/A")</f>
        <v>N/A</v>
      </c>
      <c r="AH853" s="9" t="str">
        <f>_xlfn.IFNA(VLOOKUP(AG853,ACCESSORIES!D:H,5,FALSE),"N/A")</f>
        <v>N/A</v>
      </c>
      <c r="AI853" s="14" t="s">
        <v>85</v>
      </c>
      <c r="AJ853" s="9" t="str">
        <f>_xlfn.IFNA(VLOOKUP(AI853,ACCESSORIES!F:J,5,FALSE),"N/A")</f>
        <v>N/A</v>
      </c>
      <c r="AK853" s="92" t="s">
        <v>236</v>
      </c>
      <c r="AL853" s="75" t="s">
        <v>85</v>
      </c>
      <c r="AM853" s="38" t="str">
        <f>_xlfn.IFNA(VLOOKUP(AL853,ACCESSORIES!F:J,5,FALSE),"N/A")</f>
        <v>N/A</v>
      </c>
      <c r="AN853" s="75" t="s">
        <v>85</v>
      </c>
      <c r="AO853" s="75">
        <v>16.2</v>
      </c>
      <c r="AP853" s="75">
        <v>60</v>
      </c>
      <c r="AQ853" s="75">
        <v>170</v>
      </c>
      <c r="AR853" s="34">
        <v>18.600000000000001</v>
      </c>
      <c r="AS853" s="34">
        <v>44.4</v>
      </c>
      <c r="AT853" s="25">
        <v>61.2</v>
      </c>
      <c r="AU853" s="34">
        <v>66.099999999999994</v>
      </c>
      <c r="AV853" s="25">
        <v>242.8</v>
      </c>
      <c r="AW853" s="67">
        <v>235.7</v>
      </c>
      <c r="AX853" s="77">
        <v>87</v>
      </c>
      <c r="AY853" s="49">
        <v>79.900000000000006</v>
      </c>
      <c r="AZ853" s="49">
        <v>79.900000000000006</v>
      </c>
      <c r="BA853" s="49">
        <v>58.5</v>
      </c>
      <c r="BB853" s="48">
        <f t="shared" si="308"/>
        <v>2.2999999999999998</v>
      </c>
      <c r="BC853" s="13" t="s">
        <v>85</v>
      </c>
      <c r="BD853" s="412" t="str">
        <f>_xlfn.IFNA(VLOOKUP(BC853,ACCESSORIES!F:J,5,FALSE),"N/A")</f>
        <v>N/A</v>
      </c>
      <c r="BE853" s="13" t="s">
        <v>85</v>
      </c>
      <c r="BF853" s="412" t="str">
        <f>_xlfn.IFNA(VLOOKUP(BE853,ACCESSORIES!F:J,5,FALSE),"N/A")</f>
        <v>N/A</v>
      </c>
      <c r="BG853" s="70">
        <v>40</v>
      </c>
      <c r="BH853" s="50">
        <v>23.228346456692901</v>
      </c>
      <c r="BI853" s="50">
        <v>23.228346456692901</v>
      </c>
      <c r="BJ853" s="50">
        <v>11.771653543307099</v>
      </c>
      <c r="BK853" s="357">
        <f t="shared" si="303"/>
        <v>0.10408189999999996</v>
      </c>
      <c r="BL853" s="408">
        <v>20</v>
      </c>
      <c r="BM853" s="107" t="s">
        <v>3771</v>
      </c>
      <c r="BN853" s="46" t="s">
        <v>3891</v>
      </c>
      <c r="BO853" s="74" t="s">
        <v>3907</v>
      </c>
      <c r="BP853" s="74" t="s">
        <v>7487</v>
      </c>
      <c r="BQ853" s="74" t="s">
        <v>7488</v>
      </c>
      <c r="BR853" s="74" t="s">
        <v>7489</v>
      </c>
      <c r="BS853" s="74" t="s">
        <v>7493</v>
      </c>
      <c r="BT853" s="74" t="s">
        <v>7490</v>
      </c>
      <c r="BU853" s="74" t="s">
        <v>3909</v>
      </c>
      <c r="BV853" s="74" t="s">
        <v>7491</v>
      </c>
      <c r="BW853" s="74"/>
      <c r="BX853" s="74"/>
      <c r="BY853" s="334" t="s">
        <v>8545</v>
      </c>
      <c r="BZ853" s="364" t="s">
        <v>8546</v>
      </c>
      <c r="CA853" s="337" t="s">
        <v>8547</v>
      </c>
      <c r="CB853" s="364" t="s">
        <v>8548</v>
      </c>
      <c r="CC853" s="86" t="str">
        <f t="shared" si="277"/>
        <v>CLOSEOUT - MR802, 20x9, -12mm Offset, 6x135, 87mm Centerbore, Double Black Milled</v>
      </c>
      <c r="CD853" s="74" t="s">
        <v>3719</v>
      </c>
      <c r="CE853" s="74" t="s">
        <v>3720</v>
      </c>
      <c r="CF853" s="74" t="str">
        <f t="shared" si="304"/>
        <v>RAISED (8XX)</v>
      </c>
    </row>
    <row r="854" spans="1:84" s="36" customFormat="1" ht="15" customHeight="1">
      <c r="A854" s="22">
        <f t="shared" ref="A854" si="309">ROW(B854)-2</f>
        <v>852</v>
      </c>
      <c r="B854" s="13" t="s">
        <v>84</v>
      </c>
      <c r="C854" s="97" t="s">
        <v>6891</v>
      </c>
      <c r="D854" s="75" t="s">
        <v>6887</v>
      </c>
      <c r="E854" s="84" t="str">
        <f>CONCATENATE(LEFT(D854,5),VLOOKUP(CONCATENATE(O854,"x",P854),'WHEEL PART NUMBER GUIDE'!$B$9:$C$51,2,FALSE),VLOOKUP(CONCATENATE(Q854, W854), 'WHEEL PART NUMBER GUIDE'!$Q$6:$R$98, 2, FALSE),VLOOKUP(Z854,'WHEEL PART NUMBER GUIDE'!$J$8:$K$54,2, FALSE),IF(V854="N/A",IF(ABS(T854)&lt;10,"0"&amp;ABS(T854),ABS(T854)),CONCATENATE(LEFT(V854,1),RIGHT(V854,1))), G854, H854)</f>
        <v>MR80229016312N</v>
      </c>
      <c r="F854" s="84" t="str">
        <f t="shared" si="305"/>
        <v>MR80229016312N</v>
      </c>
      <c r="G854" s="83" t="s">
        <v>2095</v>
      </c>
      <c r="H854" s="83"/>
      <c r="I854" s="72" t="s">
        <v>6931</v>
      </c>
      <c r="J854" s="102">
        <v>45349.429837962962</v>
      </c>
      <c r="K854" s="78" t="s">
        <v>3713</v>
      </c>
      <c r="L854" s="328">
        <v>424</v>
      </c>
      <c r="M854" s="85" t="str">
        <f t="shared" si="307"/>
        <v/>
      </c>
      <c r="N854" s="630"/>
      <c r="O854" s="75">
        <v>20</v>
      </c>
      <c r="P854" s="8">
        <v>9</v>
      </c>
      <c r="Q854" s="92" t="str">
        <f t="shared" ref="Q854" si="310">CONCATENATE(R854,"x",S854)</f>
        <v>6x135</v>
      </c>
      <c r="R854" s="92">
        <v>6</v>
      </c>
      <c r="S854" s="75">
        <v>135</v>
      </c>
      <c r="T854" s="75">
        <v>-12</v>
      </c>
      <c r="U854" s="77">
        <v>4.5</v>
      </c>
      <c r="V854" s="95" t="s">
        <v>85</v>
      </c>
      <c r="W854" s="68">
        <v>87</v>
      </c>
      <c r="X854" s="39">
        <v>35.053499687395536</v>
      </c>
      <c r="Y854" s="47">
        <v>2650</v>
      </c>
      <c r="Z854" s="43" t="s">
        <v>5147</v>
      </c>
      <c r="AA854" s="72" t="s">
        <v>173</v>
      </c>
      <c r="AB854" s="47" t="str">
        <f t="shared" si="306"/>
        <v>20x9, 6x135, -12 OS, 2650 lbs</v>
      </c>
      <c r="AC854" s="74" t="s">
        <v>7425</v>
      </c>
      <c r="AD854" s="46" t="str">
        <f>IF(AC854="N/A","None",VLOOKUP(AC854,ACCESSORIES!F:N,9,FALSE))</f>
        <v>Snap In</v>
      </c>
      <c r="AE854" s="82">
        <f>_xlfn.IFNA(VLOOKUP(AC854,ACCESSORIES!F:J,5,FALSE),"N/A")</f>
        <v>22</v>
      </c>
      <c r="AF854" s="14" t="s">
        <v>85</v>
      </c>
      <c r="AG854" s="9" t="str">
        <f>_xlfn.IFNA(VLOOKUP(AF854,ACCESSORIES!C:G,5,FALSE),"N/A")</f>
        <v>N/A</v>
      </c>
      <c r="AH854" s="9" t="str">
        <f>_xlfn.IFNA(VLOOKUP(AG854,ACCESSORIES!D:H,5,FALSE),"N/A")</f>
        <v>N/A</v>
      </c>
      <c r="AI854" s="14" t="s">
        <v>85</v>
      </c>
      <c r="AJ854" s="9" t="str">
        <f>_xlfn.IFNA(VLOOKUP(AI854,ACCESSORIES!F:J,5,FALSE),"N/A")</f>
        <v>N/A</v>
      </c>
      <c r="AK854" s="92" t="s">
        <v>236</v>
      </c>
      <c r="AL854" s="75" t="s">
        <v>85</v>
      </c>
      <c r="AM854" s="38" t="str">
        <f>_xlfn.IFNA(VLOOKUP(AL854,ACCESSORIES!F:J,5,FALSE),"N/A")</f>
        <v>N/A</v>
      </c>
      <c r="AN854" s="75" t="s">
        <v>85</v>
      </c>
      <c r="AO854" s="75">
        <v>16.2</v>
      </c>
      <c r="AP854" s="75">
        <v>60</v>
      </c>
      <c r="AQ854" s="75">
        <v>170</v>
      </c>
      <c r="AR854" s="34">
        <v>18.600000000000001</v>
      </c>
      <c r="AS854" s="34">
        <v>44.4</v>
      </c>
      <c r="AT854" s="25">
        <v>61.2</v>
      </c>
      <c r="AU854" s="34">
        <v>66.099999999999994</v>
      </c>
      <c r="AV854" s="25">
        <v>242.8</v>
      </c>
      <c r="AW854" s="67">
        <v>235.7</v>
      </c>
      <c r="AX854" s="77">
        <v>87</v>
      </c>
      <c r="AY854" s="49">
        <v>79.900000000000006</v>
      </c>
      <c r="AZ854" s="49">
        <v>79.900000000000006</v>
      </c>
      <c r="BA854" s="49">
        <v>58.5</v>
      </c>
      <c r="BB854" s="48">
        <f t="shared" si="308"/>
        <v>2.2999999999999998</v>
      </c>
      <c r="BC854" s="13" t="s">
        <v>85</v>
      </c>
      <c r="BD854" s="412" t="str">
        <f>_xlfn.IFNA(VLOOKUP(BC854,ACCESSORIES!F:J,5,FALSE),"N/A")</f>
        <v>N/A</v>
      </c>
      <c r="BE854" s="13" t="s">
        <v>85</v>
      </c>
      <c r="BF854" s="412" t="str">
        <f>_xlfn.IFNA(VLOOKUP(BE854,ACCESSORIES!F:J,5,FALSE),"N/A")</f>
        <v>N/A</v>
      </c>
      <c r="BG854" s="70">
        <v>40</v>
      </c>
      <c r="BH854" s="50">
        <v>23.228346456692901</v>
      </c>
      <c r="BI854" s="50">
        <v>23.228346456692901</v>
      </c>
      <c r="BJ854" s="50">
        <v>11.771653543307099</v>
      </c>
      <c r="BK854" s="357">
        <f t="shared" ref="BK854:BK894" si="311">SUM(((BH854*25.4)*(BI854*25.4)*(BJ854*25.4))/1000000000)</f>
        <v>0.10408189999999996</v>
      </c>
      <c r="BL854" s="408">
        <v>20</v>
      </c>
      <c r="BM854" s="107" t="s">
        <v>3771</v>
      </c>
      <c r="BN854" s="46" t="s">
        <v>3891</v>
      </c>
      <c r="BO854" s="74" t="s">
        <v>3907</v>
      </c>
      <c r="BP854" s="74" t="s">
        <v>7487</v>
      </c>
      <c r="BQ854" s="74" t="s">
        <v>7488</v>
      </c>
      <c r="BR854" s="74" t="s">
        <v>7489</v>
      </c>
      <c r="BS854" s="74" t="s">
        <v>7493</v>
      </c>
      <c r="BT854" s="74" t="s">
        <v>7490</v>
      </c>
      <c r="BU854" s="74" t="s">
        <v>3909</v>
      </c>
      <c r="BV854" s="74" t="s">
        <v>7491</v>
      </c>
      <c r="BW854" s="74"/>
      <c r="BX854" s="74"/>
      <c r="BY854" s="334" t="s">
        <v>8549</v>
      </c>
      <c r="BZ854" s="364" t="s">
        <v>8550</v>
      </c>
      <c r="CA854" s="337" t="s">
        <v>8551</v>
      </c>
      <c r="CB854" s="364" t="s">
        <v>8552</v>
      </c>
      <c r="CC854" s="86" t="str">
        <f t="shared" si="277"/>
        <v>CLOSEOUT - MR802, 20x9, -12mm Offset, 6x135, 87mm Centerbore, Machined - Clear Coat</v>
      </c>
      <c r="CD854" s="74" t="s">
        <v>3719</v>
      </c>
      <c r="CE854" s="74" t="s">
        <v>3720</v>
      </c>
      <c r="CF854" s="74" t="str">
        <f t="shared" si="304"/>
        <v>RAISED (8XX)</v>
      </c>
    </row>
    <row r="855" spans="1:84" s="36" customFormat="1" ht="15" customHeight="1">
      <c r="A855" s="22">
        <f t="shared" si="302"/>
        <v>853</v>
      </c>
      <c r="B855" s="13" t="s">
        <v>84</v>
      </c>
      <c r="C855" s="97" t="s">
        <v>6891</v>
      </c>
      <c r="D855" s="75" t="s">
        <v>6887</v>
      </c>
      <c r="E855" s="84" t="str">
        <f>CONCATENATE(LEFT(D855,5),VLOOKUP(CONCATENATE(O855,"x",P855),'WHEEL PART NUMBER GUIDE'!$B$9:$C$51,2,FALSE),VLOOKUP(CONCATENATE(Q855, W855), 'WHEEL PART NUMBER GUIDE'!$Q$6:$R$98, 2, FALSE),VLOOKUP(Z855,'WHEEL PART NUMBER GUIDE'!$J$8:$K$54,2, FALSE),IF(V855="N/A",IF(ABS(T855)&lt;10,"0"&amp;ABS(T855),ABS(T855)),CONCATENATE(LEFT(V855,1),RIGHT(V855,1))), G855, H855)</f>
        <v>MR80229060512N</v>
      </c>
      <c r="F855" s="84" t="str">
        <f t="shared" si="305"/>
        <v>MR80229060512N</v>
      </c>
      <c r="G855" s="83" t="s">
        <v>2095</v>
      </c>
      <c r="H855" s="83"/>
      <c r="I855" s="72" t="s">
        <v>6932</v>
      </c>
      <c r="J855" s="102">
        <v>45349.429837962962</v>
      </c>
      <c r="K855" s="78" t="s">
        <v>3713</v>
      </c>
      <c r="L855" s="328">
        <v>424</v>
      </c>
      <c r="M855" s="85" t="str">
        <f t="shared" si="307"/>
        <v/>
      </c>
      <c r="N855" s="630"/>
      <c r="O855" s="75">
        <v>20</v>
      </c>
      <c r="P855" s="8">
        <v>9</v>
      </c>
      <c r="Q855" s="92" t="str">
        <f t="shared" si="301"/>
        <v>6x5.5</v>
      </c>
      <c r="R855" s="92">
        <v>6</v>
      </c>
      <c r="S855" s="75">
        <v>5.5</v>
      </c>
      <c r="T855" s="75">
        <v>-12</v>
      </c>
      <c r="U855" s="77">
        <v>4.5</v>
      </c>
      <c r="V855" s="95" t="s">
        <v>85</v>
      </c>
      <c r="W855" s="68">
        <v>106.25</v>
      </c>
      <c r="X855" s="39">
        <v>35.053499687395536</v>
      </c>
      <c r="Y855" s="47">
        <v>2650</v>
      </c>
      <c r="Z855" s="43" t="s">
        <v>6882</v>
      </c>
      <c r="AA855" s="72" t="s">
        <v>2845</v>
      </c>
      <c r="AB855" s="47" t="str">
        <f t="shared" si="306"/>
        <v>20x9, 6x5.5, -12 OS, 2650 lbs</v>
      </c>
      <c r="AC855" s="74" t="s">
        <v>7422</v>
      </c>
      <c r="AD855" s="46" t="str">
        <f>IF(AC855="N/A","None",VLOOKUP(AC855,ACCESSORIES!F:N,9,FALSE))</f>
        <v>Snap In</v>
      </c>
      <c r="AE855" s="82">
        <f>_xlfn.IFNA(VLOOKUP(AC855,ACCESSORIES!F:J,5,FALSE),"N/A")</f>
        <v>22</v>
      </c>
      <c r="AF855" s="14" t="s">
        <v>85</v>
      </c>
      <c r="AG855" s="9" t="str">
        <f>_xlfn.IFNA(VLOOKUP(AF855,ACCESSORIES!C:G,5,FALSE),"N/A")</f>
        <v>N/A</v>
      </c>
      <c r="AH855" s="9" t="str">
        <f>_xlfn.IFNA(VLOOKUP(AG855,ACCESSORIES!D:H,5,FALSE),"N/A")</f>
        <v>N/A</v>
      </c>
      <c r="AI855" s="14" t="s">
        <v>85</v>
      </c>
      <c r="AJ855" s="9" t="str">
        <f>_xlfn.IFNA(VLOOKUP(AI855,ACCESSORIES!F:J,5,FALSE),"N/A")</f>
        <v>N/A</v>
      </c>
      <c r="AK855" s="92" t="s">
        <v>236</v>
      </c>
      <c r="AL855" s="75" t="s">
        <v>1649</v>
      </c>
      <c r="AM855" s="38">
        <f>_xlfn.IFNA(VLOOKUP(AL855,ACCESSORIES!F:J,5,FALSE),"N/A")</f>
        <v>2.75</v>
      </c>
      <c r="AN855" s="3">
        <v>78.3</v>
      </c>
      <c r="AO855" s="75">
        <v>16.2</v>
      </c>
      <c r="AP855" s="75">
        <v>60</v>
      </c>
      <c r="AQ855" s="75">
        <v>170</v>
      </c>
      <c r="AR855" s="34">
        <v>18.600000000000001</v>
      </c>
      <c r="AS855" s="34">
        <v>44.4</v>
      </c>
      <c r="AT855" s="25">
        <v>61.2</v>
      </c>
      <c r="AU855" s="34">
        <v>66.099999999999994</v>
      </c>
      <c r="AV855" s="25">
        <v>242.8</v>
      </c>
      <c r="AW855" s="67">
        <v>235.7</v>
      </c>
      <c r="AX855" s="77">
        <v>94.8</v>
      </c>
      <c r="AY855" s="49">
        <v>65.2</v>
      </c>
      <c r="AZ855" s="49">
        <v>79.900000000000006</v>
      </c>
      <c r="BA855" s="49">
        <v>58.5</v>
      </c>
      <c r="BB855" s="48">
        <f t="shared" si="308"/>
        <v>2.2999999999999998</v>
      </c>
      <c r="BC855" s="13" t="s">
        <v>85</v>
      </c>
      <c r="BD855" s="412" t="str">
        <f>_xlfn.IFNA(VLOOKUP(BC855,ACCESSORIES!F:J,5,FALSE),"N/A")</f>
        <v>N/A</v>
      </c>
      <c r="BE855" s="13" t="s">
        <v>85</v>
      </c>
      <c r="BF855" s="412" t="str">
        <f>_xlfn.IFNA(VLOOKUP(BE855,ACCESSORIES!F:J,5,FALSE),"N/A")</f>
        <v>N/A</v>
      </c>
      <c r="BG855" s="70">
        <v>40</v>
      </c>
      <c r="BH855" s="50">
        <v>23.228346456692901</v>
      </c>
      <c r="BI855" s="50">
        <v>23.228346456692901</v>
      </c>
      <c r="BJ855" s="50">
        <v>11.771653543307099</v>
      </c>
      <c r="BK855" s="357">
        <f t="shared" si="311"/>
        <v>0.10408189999999996</v>
      </c>
      <c r="BL855" s="408">
        <v>20</v>
      </c>
      <c r="BM855" s="107" t="s">
        <v>3771</v>
      </c>
      <c r="BN855" s="46" t="s">
        <v>3891</v>
      </c>
      <c r="BO855" s="74" t="s">
        <v>3907</v>
      </c>
      <c r="BP855" s="74" t="s">
        <v>7487</v>
      </c>
      <c r="BQ855" s="74" t="s">
        <v>7488</v>
      </c>
      <c r="BR855" s="74" t="s">
        <v>7489</v>
      </c>
      <c r="BS855" s="74" t="s">
        <v>7493</v>
      </c>
      <c r="BT855" s="74" t="s">
        <v>7490</v>
      </c>
      <c r="BU855" s="74" t="s">
        <v>3909</v>
      </c>
      <c r="BV855" s="74" t="s">
        <v>7491</v>
      </c>
      <c r="BW855" s="74"/>
      <c r="BX855" s="74"/>
      <c r="BY855" s="334" t="s">
        <v>8545</v>
      </c>
      <c r="BZ855" s="364" t="s">
        <v>8546</v>
      </c>
      <c r="CA855" s="337" t="s">
        <v>8547</v>
      </c>
      <c r="CB855" s="364" t="s">
        <v>8548</v>
      </c>
      <c r="CC855" s="86" t="str">
        <f t="shared" si="277"/>
        <v>CLOSEOUT - MR802, 20x9, -12mm Offset, 6x5.5, 106.25mm Centerbore, Double Black Milled</v>
      </c>
      <c r="CD855" s="74" t="s">
        <v>3719</v>
      </c>
      <c r="CE855" s="74" t="s">
        <v>3720</v>
      </c>
      <c r="CF855" s="74" t="str">
        <f t="shared" si="304"/>
        <v>RAISED (8XX)</v>
      </c>
    </row>
    <row r="856" spans="1:84" s="36" customFormat="1" ht="15" customHeight="1">
      <c r="A856" s="22">
        <f t="shared" ref="A856" si="312">ROW(B856)-2</f>
        <v>854</v>
      </c>
      <c r="B856" s="13" t="s">
        <v>84</v>
      </c>
      <c r="C856" s="97" t="s">
        <v>6891</v>
      </c>
      <c r="D856" s="75" t="s">
        <v>6887</v>
      </c>
      <c r="E856" s="84" t="str">
        <f>CONCATENATE(LEFT(D856,5),VLOOKUP(CONCATENATE(O856,"x",P856),'WHEEL PART NUMBER GUIDE'!$B$9:$C$51,2,FALSE),VLOOKUP(CONCATENATE(Q856, W856), 'WHEEL PART NUMBER GUIDE'!$Q$6:$R$98, 2, FALSE),VLOOKUP(Z856,'WHEEL PART NUMBER GUIDE'!$J$8:$K$54,2, FALSE),IF(V856="N/A",IF(ABS(T856)&lt;10,"0"&amp;ABS(T856),ABS(T856)),CONCATENATE(LEFT(V856,1),RIGHT(V856,1))), G856, H856)</f>
        <v>MR80229060312N</v>
      </c>
      <c r="F856" s="84" t="str">
        <f t="shared" si="305"/>
        <v>MR80229060312N</v>
      </c>
      <c r="G856" s="83" t="s">
        <v>2095</v>
      </c>
      <c r="H856" s="83"/>
      <c r="I856" s="72" t="s">
        <v>6933</v>
      </c>
      <c r="J856" s="102">
        <v>45349.429837962962</v>
      </c>
      <c r="K856" s="78" t="s">
        <v>3713</v>
      </c>
      <c r="L856" s="328">
        <v>424</v>
      </c>
      <c r="M856" s="85" t="str">
        <f t="shared" si="307"/>
        <v/>
      </c>
      <c r="N856" s="630"/>
      <c r="O856" s="75">
        <v>20</v>
      </c>
      <c r="P856" s="8">
        <v>9</v>
      </c>
      <c r="Q856" s="92" t="str">
        <f t="shared" ref="Q856" si="313">CONCATENATE(R856,"x",S856)</f>
        <v>6x5.5</v>
      </c>
      <c r="R856" s="92">
        <v>6</v>
      </c>
      <c r="S856" s="75">
        <v>5.5</v>
      </c>
      <c r="T856" s="75">
        <v>-12</v>
      </c>
      <c r="U856" s="77">
        <v>4.5</v>
      </c>
      <c r="V856" s="95" t="s">
        <v>85</v>
      </c>
      <c r="W856" s="68">
        <v>106.25</v>
      </c>
      <c r="X856" s="39">
        <v>35.053499687395536</v>
      </c>
      <c r="Y856" s="47">
        <v>2650</v>
      </c>
      <c r="Z856" s="43" t="s">
        <v>5147</v>
      </c>
      <c r="AA856" s="72" t="s">
        <v>173</v>
      </c>
      <c r="AB856" s="47" t="str">
        <f t="shared" si="306"/>
        <v>20x9, 6x5.5, -12 OS, 2650 lbs</v>
      </c>
      <c r="AC856" s="74" t="s">
        <v>7425</v>
      </c>
      <c r="AD856" s="46" t="str">
        <f>IF(AC856="N/A","None",VLOOKUP(AC856,ACCESSORIES!F:N,9,FALSE))</f>
        <v>Snap In</v>
      </c>
      <c r="AE856" s="82">
        <f>_xlfn.IFNA(VLOOKUP(AC856,ACCESSORIES!F:J,5,FALSE),"N/A")</f>
        <v>22</v>
      </c>
      <c r="AF856" s="14" t="s">
        <v>85</v>
      </c>
      <c r="AG856" s="9" t="str">
        <f>_xlfn.IFNA(VLOOKUP(AF856,ACCESSORIES!C:G,5,FALSE),"N/A")</f>
        <v>N/A</v>
      </c>
      <c r="AH856" s="9" t="str">
        <f>_xlfn.IFNA(VLOOKUP(AG856,ACCESSORIES!D:H,5,FALSE),"N/A")</f>
        <v>N/A</v>
      </c>
      <c r="AI856" s="14" t="s">
        <v>85</v>
      </c>
      <c r="AJ856" s="9" t="str">
        <f>_xlfn.IFNA(VLOOKUP(AI856,ACCESSORIES!F:J,5,FALSE),"N/A")</f>
        <v>N/A</v>
      </c>
      <c r="AK856" s="92" t="s">
        <v>236</v>
      </c>
      <c r="AL856" s="75" t="s">
        <v>1649</v>
      </c>
      <c r="AM856" s="38">
        <f>_xlfn.IFNA(VLOOKUP(AL856,ACCESSORIES!F:J,5,FALSE),"N/A")</f>
        <v>2.75</v>
      </c>
      <c r="AN856" s="3">
        <v>78.3</v>
      </c>
      <c r="AO856" s="75">
        <v>16.2</v>
      </c>
      <c r="AP856" s="75">
        <v>60</v>
      </c>
      <c r="AQ856" s="75">
        <v>170</v>
      </c>
      <c r="AR856" s="34">
        <v>18.600000000000001</v>
      </c>
      <c r="AS856" s="34">
        <v>44.4</v>
      </c>
      <c r="AT856" s="25">
        <v>61.2</v>
      </c>
      <c r="AU856" s="34">
        <v>66.099999999999994</v>
      </c>
      <c r="AV856" s="25">
        <v>242.8</v>
      </c>
      <c r="AW856" s="67">
        <v>235.7</v>
      </c>
      <c r="AX856" s="77">
        <v>94.8</v>
      </c>
      <c r="AY856" s="49">
        <v>65.2</v>
      </c>
      <c r="AZ856" s="49">
        <v>79.900000000000006</v>
      </c>
      <c r="BA856" s="49">
        <v>58.5</v>
      </c>
      <c r="BB856" s="48">
        <f t="shared" si="308"/>
        <v>2.2999999999999998</v>
      </c>
      <c r="BC856" s="13" t="s">
        <v>85</v>
      </c>
      <c r="BD856" s="412" t="str">
        <f>_xlfn.IFNA(VLOOKUP(BC856,ACCESSORIES!F:J,5,FALSE),"N/A")</f>
        <v>N/A</v>
      </c>
      <c r="BE856" s="13" t="s">
        <v>85</v>
      </c>
      <c r="BF856" s="412" t="str">
        <f>_xlfn.IFNA(VLOOKUP(BE856,ACCESSORIES!F:J,5,FALSE),"N/A")</f>
        <v>N/A</v>
      </c>
      <c r="BG856" s="70">
        <v>40</v>
      </c>
      <c r="BH856" s="50">
        <v>23.228346456692901</v>
      </c>
      <c r="BI856" s="50">
        <v>23.228346456692901</v>
      </c>
      <c r="BJ856" s="50">
        <v>11.771653543307099</v>
      </c>
      <c r="BK856" s="357">
        <f t="shared" si="311"/>
        <v>0.10408189999999996</v>
      </c>
      <c r="BL856" s="408">
        <v>20</v>
      </c>
      <c r="BM856" s="107" t="s">
        <v>3771</v>
      </c>
      <c r="BN856" s="46" t="s">
        <v>3891</v>
      </c>
      <c r="BO856" s="74" t="s">
        <v>3907</v>
      </c>
      <c r="BP856" s="74" t="s">
        <v>7487</v>
      </c>
      <c r="BQ856" s="74" t="s">
        <v>7488</v>
      </c>
      <c r="BR856" s="74" t="s">
        <v>7489</v>
      </c>
      <c r="BS856" s="74" t="s">
        <v>7493</v>
      </c>
      <c r="BT856" s="74" t="s">
        <v>7490</v>
      </c>
      <c r="BU856" s="74" t="s">
        <v>3909</v>
      </c>
      <c r="BV856" s="74" t="s">
        <v>7491</v>
      </c>
      <c r="BW856" s="74"/>
      <c r="BX856" s="74"/>
      <c r="BY856" s="334" t="s">
        <v>8549</v>
      </c>
      <c r="BZ856" s="364" t="s">
        <v>8550</v>
      </c>
      <c r="CA856" s="337" t="s">
        <v>8551</v>
      </c>
      <c r="CB856" s="364" t="s">
        <v>8552</v>
      </c>
      <c r="CC856" s="86" t="str">
        <f t="shared" si="277"/>
        <v>CLOSEOUT - MR802, 20x9, -12mm Offset, 6x5.5, 106.25mm Centerbore, Machined - Clear Coat</v>
      </c>
      <c r="CD856" s="74" t="s">
        <v>3719</v>
      </c>
      <c r="CE856" s="74" t="s">
        <v>3720</v>
      </c>
      <c r="CF856" s="74" t="str">
        <f t="shared" si="304"/>
        <v>RAISED (8XX)</v>
      </c>
    </row>
    <row r="857" spans="1:84" s="36" customFormat="1" ht="15" customHeight="1">
      <c r="A857" s="22">
        <f t="shared" si="302"/>
        <v>855</v>
      </c>
      <c r="B857" s="13" t="s">
        <v>84</v>
      </c>
      <c r="C857" s="97" t="s">
        <v>6891</v>
      </c>
      <c r="D857" s="75" t="s">
        <v>6887</v>
      </c>
      <c r="E857" s="84" t="str">
        <f>CONCATENATE(LEFT(D857,5),VLOOKUP(CONCATENATE(O857,"x",P857),'WHEEL PART NUMBER GUIDE'!$B$9:$C$51,2,FALSE),VLOOKUP(CONCATENATE(Q857, W857), 'WHEEL PART NUMBER GUIDE'!$Q$6:$R$98, 2, FALSE),VLOOKUP(Z857,'WHEEL PART NUMBER GUIDE'!$J$8:$K$54,2, FALSE),IF(V857="N/A",IF(ABS(T857)&lt;10,"0"&amp;ABS(T857),ABS(T857)),CONCATENATE(LEFT(V857,1),RIGHT(V857,1))), G857, H857)</f>
        <v>MR80229016500</v>
      </c>
      <c r="F857" s="84" t="str">
        <f t="shared" si="305"/>
        <v>MR80229016500</v>
      </c>
      <c r="G857" s="83"/>
      <c r="H857" s="83"/>
      <c r="I857" s="72" t="s">
        <v>6934</v>
      </c>
      <c r="J857" s="102">
        <v>45349.429837962962</v>
      </c>
      <c r="K857" s="78" t="s">
        <v>3713</v>
      </c>
      <c r="L857" s="328">
        <v>424</v>
      </c>
      <c r="M857" s="85" t="str">
        <f t="shared" si="307"/>
        <v/>
      </c>
      <c r="N857" s="630"/>
      <c r="O857" s="75">
        <v>20</v>
      </c>
      <c r="P857" s="8">
        <v>9</v>
      </c>
      <c r="Q857" s="92" t="str">
        <f t="shared" si="301"/>
        <v>6x135</v>
      </c>
      <c r="R857" s="92">
        <v>6</v>
      </c>
      <c r="S857" s="75">
        <v>135</v>
      </c>
      <c r="T857" s="75">
        <v>0</v>
      </c>
      <c r="U857" s="77">
        <v>4.95</v>
      </c>
      <c r="V857" s="95" t="s">
        <v>85</v>
      </c>
      <c r="W857" s="68">
        <v>87</v>
      </c>
      <c r="X857" s="39">
        <v>34.171650638656018</v>
      </c>
      <c r="Y857" s="47">
        <v>2650</v>
      </c>
      <c r="Z857" s="43" t="s">
        <v>6882</v>
      </c>
      <c r="AA857" s="72" t="s">
        <v>2845</v>
      </c>
      <c r="AB857" s="47" t="str">
        <f t="shared" si="306"/>
        <v>20x9, 6x135, 0 OS, 2650 lbs</v>
      </c>
      <c r="AC857" s="74" t="s">
        <v>7422</v>
      </c>
      <c r="AD857" s="46" t="str">
        <f>IF(AC857="N/A","None",VLOOKUP(AC857,ACCESSORIES!F:N,9,FALSE))</f>
        <v>Snap In</v>
      </c>
      <c r="AE857" s="82">
        <f>_xlfn.IFNA(VLOOKUP(AC857,ACCESSORIES!F:J,5,FALSE),"N/A")</f>
        <v>22</v>
      </c>
      <c r="AF857" s="14" t="s">
        <v>85</v>
      </c>
      <c r="AG857" s="9" t="str">
        <f>_xlfn.IFNA(VLOOKUP(AF857,ACCESSORIES!C:G,5,FALSE),"N/A")</f>
        <v>N/A</v>
      </c>
      <c r="AH857" s="9" t="str">
        <f>_xlfn.IFNA(VLOOKUP(AG857,ACCESSORIES!D:H,5,FALSE),"N/A")</f>
        <v>N/A</v>
      </c>
      <c r="AI857" s="14" t="s">
        <v>85</v>
      </c>
      <c r="AJ857" s="9" t="str">
        <f>_xlfn.IFNA(VLOOKUP(AI857,ACCESSORIES!F:J,5,FALSE),"N/A")</f>
        <v>N/A</v>
      </c>
      <c r="AK857" s="92" t="s">
        <v>236</v>
      </c>
      <c r="AL857" s="75" t="s">
        <v>85</v>
      </c>
      <c r="AM857" s="38" t="str">
        <f>_xlfn.IFNA(VLOOKUP(AL857,ACCESSORIES!F:J,5,FALSE),"N/A")</f>
        <v>N/A</v>
      </c>
      <c r="AN857" s="75" t="s">
        <v>85</v>
      </c>
      <c r="AO857" s="75">
        <v>16.2</v>
      </c>
      <c r="AP857" s="75">
        <v>60</v>
      </c>
      <c r="AQ857" s="75">
        <v>170</v>
      </c>
      <c r="AR857" s="34">
        <v>18.5</v>
      </c>
      <c r="AS857" s="34">
        <v>36.5</v>
      </c>
      <c r="AT857" s="25">
        <v>50.5</v>
      </c>
      <c r="AU857" s="34">
        <v>54.1</v>
      </c>
      <c r="AV857" s="25">
        <v>241.1</v>
      </c>
      <c r="AW857" s="67">
        <v>234</v>
      </c>
      <c r="AX857" s="77">
        <v>87</v>
      </c>
      <c r="AY857" s="49">
        <v>67.900000000000006</v>
      </c>
      <c r="AZ857" s="49">
        <v>67.900000000000006</v>
      </c>
      <c r="BA857" s="49">
        <v>58.5</v>
      </c>
      <c r="BB857" s="48">
        <f t="shared" si="308"/>
        <v>2.2999999999999998</v>
      </c>
      <c r="BC857" s="13" t="s">
        <v>85</v>
      </c>
      <c r="BD857" s="412" t="str">
        <f>_xlfn.IFNA(VLOOKUP(BC857,ACCESSORIES!F:J,5,FALSE),"N/A")</f>
        <v>N/A</v>
      </c>
      <c r="BE857" s="13" t="s">
        <v>85</v>
      </c>
      <c r="BF857" s="412" t="str">
        <f>_xlfn.IFNA(VLOOKUP(BE857,ACCESSORIES!F:J,5,FALSE),"N/A")</f>
        <v>N/A</v>
      </c>
      <c r="BG857" s="70">
        <v>39</v>
      </c>
      <c r="BH857" s="50">
        <v>23.228346456692901</v>
      </c>
      <c r="BI857" s="50">
        <v>23.228346456692901</v>
      </c>
      <c r="BJ857" s="50">
        <v>11.771653543307099</v>
      </c>
      <c r="BK857" s="357">
        <f t="shared" si="311"/>
        <v>0.10408189999999996</v>
      </c>
      <c r="BL857" s="408">
        <v>20</v>
      </c>
      <c r="BM857" s="107" t="s">
        <v>3771</v>
      </c>
      <c r="BN857" s="46" t="s">
        <v>3891</v>
      </c>
      <c r="BO857" s="74" t="s">
        <v>3907</v>
      </c>
      <c r="BP857" s="74" t="s">
        <v>7487</v>
      </c>
      <c r="BQ857" s="74" t="s">
        <v>7488</v>
      </c>
      <c r="BR857" s="74" t="s">
        <v>7489</v>
      </c>
      <c r="BS857" s="74" t="s">
        <v>7493</v>
      </c>
      <c r="BT857" s="74" t="s">
        <v>7490</v>
      </c>
      <c r="BU857" s="74" t="s">
        <v>3909</v>
      </c>
      <c r="BV857" s="74" t="s">
        <v>7491</v>
      </c>
      <c r="BW857" s="74"/>
      <c r="BX857" s="74"/>
      <c r="BY857" s="334" t="s">
        <v>8545</v>
      </c>
      <c r="BZ857" s="364" t="s">
        <v>8546</v>
      </c>
      <c r="CA857" s="337" t="s">
        <v>8547</v>
      </c>
      <c r="CB857" s="364" t="s">
        <v>8548</v>
      </c>
      <c r="CC857" s="86" t="str">
        <f t="shared" si="277"/>
        <v>CLOSEOUT - MR802, 20x9, 0mm Offset, 6x135, 87mm Centerbore, Double Black Milled</v>
      </c>
      <c r="CD857" s="74" t="s">
        <v>3719</v>
      </c>
      <c r="CE857" s="74" t="s">
        <v>3720</v>
      </c>
      <c r="CF857" s="74" t="str">
        <f t="shared" si="304"/>
        <v>RAISED (8XX)</v>
      </c>
    </row>
    <row r="858" spans="1:84" s="36" customFormat="1" ht="15" customHeight="1">
      <c r="A858" s="22">
        <f t="shared" ref="A858" si="314">ROW(B858)-2</f>
        <v>856</v>
      </c>
      <c r="B858" s="13" t="s">
        <v>84</v>
      </c>
      <c r="C858" s="97" t="s">
        <v>6891</v>
      </c>
      <c r="D858" s="75" t="s">
        <v>6887</v>
      </c>
      <c r="E858" s="84" t="str">
        <f>CONCATENATE(LEFT(D858,5),VLOOKUP(CONCATENATE(O858,"x",P858),'WHEEL PART NUMBER GUIDE'!$B$9:$C$51,2,FALSE),VLOOKUP(CONCATENATE(Q858, W858), 'WHEEL PART NUMBER GUIDE'!$Q$6:$R$98, 2, FALSE),VLOOKUP(Z858,'WHEEL PART NUMBER GUIDE'!$J$8:$K$54,2, FALSE),IF(V858="N/A",IF(ABS(T858)&lt;10,"0"&amp;ABS(T858),ABS(T858)),CONCATENATE(LEFT(V858,1),RIGHT(V858,1))), G858, H858)</f>
        <v>MR80229016300</v>
      </c>
      <c r="F858" s="84" t="str">
        <f t="shared" si="305"/>
        <v>MR80229016300</v>
      </c>
      <c r="G858" s="83"/>
      <c r="H858" s="83"/>
      <c r="I858" s="72" t="s">
        <v>6935</v>
      </c>
      <c r="J858" s="102">
        <v>45349.429837962962</v>
      </c>
      <c r="K858" s="78" t="s">
        <v>3713</v>
      </c>
      <c r="L858" s="328">
        <v>424</v>
      </c>
      <c r="M858" s="85" t="str">
        <f t="shared" si="307"/>
        <v/>
      </c>
      <c r="N858" s="630"/>
      <c r="O858" s="75">
        <v>20</v>
      </c>
      <c r="P858" s="8">
        <v>9</v>
      </c>
      <c r="Q858" s="92" t="str">
        <f t="shared" ref="Q858" si="315">CONCATENATE(R858,"x",S858)</f>
        <v>6x135</v>
      </c>
      <c r="R858" s="92">
        <v>6</v>
      </c>
      <c r="S858" s="75">
        <v>135</v>
      </c>
      <c r="T858" s="75">
        <v>0</v>
      </c>
      <c r="U858" s="77">
        <v>4.95</v>
      </c>
      <c r="V858" s="95" t="s">
        <v>85</v>
      </c>
      <c r="W858" s="68">
        <v>87</v>
      </c>
      <c r="X858" s="39">
        <v>34.171650638656018</v>
      </c>
      <c r="Y858" s="47">
        <v>2650</v>
      </c>
      <c r="Z858" s="43" t="s">
        <v>5147</v>
      </c>
      <c r="AA858" s="72" t="s">
        <v>173</v>
      </c>
      <c r="AB858" s="47" t="str">
        <f t="shared" si="306"/>
        <v>20x9, 6x135, 0 OS, 2650 lbs</v>
      </c>
      <c r="AC858" s="74" t="s">
        <v>7425</v>
      </c>
      <c r="AD858" s="46" t="str">
        <f>IF(AC858="N/A","None",VLOOKUP(AC858,ACCESSORIES!F:N,9,FALSE))</f>
        <v>Snap In</v>
      </c>
      <c r="AE858" s="82">
        <f>_xlfn.IFNA(VLOOKUP(AC858,ACCESSORIES!F:J,5,FALSE),"N/A")</f>
        <v>22</v>
      </c>
      <c r="AF858" s="14" t="s">
        <v>85</v>
      </c>
      <c r="AG858" s="9" t="str">
        <f>_xlfn.IFNA(VLOOKUP(AF858,ACCESSORIES!C:G,5,FALSE),"N/A")</f>
        <v>N/A</v>
      </c>
      <c r="AH858" s="9" t="str">
        <f>_xlfn.IFNA(VLOOKUP(AG858,ACCESSORIES!D:H,5,FALSE),"N/A")</f>
        <v>N/A</v>
      </c>
      <c r="AI858" s="14" t="s">
        <v>85</v>
      </c>
      <c r="AJ858" s="9" t="str">
        <f>_xlfn.IFNA(VLOOKUP(AI858,ACCESSORIES!F:J,5,FALSE),"N/A")</f>
        <v>N/A</v>
      </c>
      <c r="AK858" s="92" t="s">
        <v>236</v>
      </c>
      <c r="AL858" s="75" t="s">
        <v>85</v>
      </c>
      <c r="AM858" s="38" t="str">
        <f>_xlfn.IFNA(VLOOKUP(AL858,ACCESSORIES!F:J,5,FALSE),"N/A")</f>
        <v>N/A</v>
      </c>
      <c r="AN858" s="75" t="s">
        <v>85</v>
      </c>
      <c r="AO858" s="75">
        <v>16.2</v>
      </c>
      <c r="AP858" s="75">
        <v>60</v>
      </c>
      <c r="AQ858" s="75">
        <v>170</v>
      </c>
      <c r="AR858" s="34">
        <v>18.5</v>
      </c>
      <c r="AS858" s="34">
        <v>36.5</v>
      </c>
      <c r="AT858" s="25">
        <v>50.5</v>
      </c>
      <c r="AU858" s="34">
        <v>54.1</v>
      </c>
      <c r="AV858" s="25">
        <v>241.1</v>
      </c>
      <c r="AW858" s="67">
        <v>234</v>
      </c>
      <c r="AX858" s="77">
        <v>87</v>
      </c>
      <c r="AY858" s="49">
        <v>67.900000000000006</v>
      </c>
      <c r="AZ858" s="49">
        <v>67.900000000000006</v>
      </c>
      <c r="BA858" s="49">
        <v>58.5</v>
      </c>
      <c r="BB858" s="48">
        <f t="shared" si="308"/>
        <v>2.2999999999999998</v>
      </c>
      <c r="BC858" s="13" t="s">
        <v>85</v>
      </c>
      <c r="BD858" s="412" t="str">
        <f>_xlfn.IFNA(VLOOKUP(BC858,ACCESSORIES!F:J,5,FALSE),"N/A")</f>
        <v>N/A</v>
      </c>
      <c r="BE858" s="13" t="s">
        <v>85</v>
      </c>
      <c r="BF858" s="412" t="str">
        <f>_xlfn.IFNA(VLOOKUP(BE858,ACCESSORIES!F:J,5,FALSE),"N/A")</f>
        <v>N/A</v>
      </c>
      <c r="BG858" s="70">
        <v>39</v>
      </c>
      <c r="BH858" s="50">
        <v>23.228346456692901</v>
      </c>
      <c r="BI858" s="50">
        <v>23.228346456692901</v>
      </c>
      <c r="BJ858" s="50">
        <v>11.771653543307099</v>
      </c>
      <c r="BK858" s="357">
        <f t="shared" si="311"/>
        <v>0.10408189999999996</v>
      </c>
      <c r="BL858" s="408">
        <v>20</v>
      </c>
      <c r="BM858" s="107" t="s">
        <v>3771</v>
      </c>
      <c r="BN858" s="46" t="s">
        <v>3891</v>
      </c>
      <c r="BO858" s="74" t="s">
        <v>3907</v>
      </c>
      <c r="BP858" s="74" t="s">
        <v>7487</v>
      </c>
      <c r="BQ858" s="74" t="s">
        <v>7488</v>
      </c>
      <c r="BR858" s="74" t="s">
        <v>7489</v>
      </c>
      <c r="BS858" s="74" t="s">
        <v>7493</v>
      </c>
      <c r="BT858" s="74" t="s">
        <v>7490</v>
      </c>
      <c r="BU858" s="74" t="s">
        <v>3909</v>
      </c>
      <c r="BV858" s="74" t="s">
        <v>7491</v>
      </c>
      <c r="BW858" s="74"/>
      <c r="BX858" s="74"/>
      <c r="BY858" s="334" t="s">
        <v>8549</v>
      </c>
      <c r="BZ858" s="364" t="s">
        <v>8550</v>
      </c>
      <c r="CA858" s="337" t="s">
        <v>8551</v>
      </c>
      <c r="CB858" s="364" t="s">
        <v>8552</v>
      </c>
      <c r="CC858" s="86" t="str">
        <f t="shared" si="277"/>
        <v>CLOSEOUT - MR802, 20x9, 0mm Offset, 6x135, 87mm Centerbore, Machined - Clear Coat</v>
      </c>
      <c r="CD858" s="74" t="s">
        <v>3719</v>
      </c>
      <c r="CE858" s="74" t="s">
        <v>3720</v>
      </c>
      <c r="CF858" s="74" t="str">
        <f t="shared" si="304"/>
        <v>RAISED (8XX)</v>
      </c>
    </row>
    <row r="859" spans="1:84" s="36" customFormat="1" ht="15" customHeight="1">
      <c r="A859" s="22">
        <f t="shared" si="302"/>
        <v>857</v>
      </c>
      <c r="B859" s="13" t="s">
        <v>84</v>
      </c>
      <c r="C859" s="97" t="s">
        <v>6891</v>
      </c>
      <c r="D859" s="75" t="s">
        <v>6887</v>
      </c>
      <c r="E859" s="84" t="str">
        <f>CONCATENATE(LEFT(D859,5),VLOOKUP(CONCATENATE(O859,"x",P859),'WHEEL PART NUMBER GUIDE'!$B$9:$C$51,2,FALSE),VLOOKUP(CONCATENATE(Q859, W859), 'WHEEL PART NUMBER GUIDE'!$Q$6:$R$98, 2, FALSE),VLOOKUP(Z859,'WHEEL PART NUMBER GUIDE'!$J$8:$K$54,2, FALSE),IF(V859="N/A",IF(ABS(T859)&lt;10,"0"&amp;ABS(T859),ABS(T859)),CONCATENATE(LEFT(V859,1),RIGHT(V859,1))), G859, H859)</f>
        <v>MR80229060500</v>
      </c>
      <c r="F859" s="84" t="str">
        <f t="shared" si="305"/>
        <v>MR80229060500</v>
      </c>
      <c r="G859" s="83"/>
      <c r="H859" s="83"/>
      <c r="I859" s="72" t="s">
        <v>6936</v>
      </c>
      <c r="J859" s="102">
        <v>45349.429837962962</v>
      </c>
      <c r="K859" s="78" t="s">
        <v>3713</v>
      </c>
      <c r="L859" s="328">
        <v>424</v>
      </c>
      <c r="M859" s="85" t="str">
        <f t="shared" si="307"/>
        <v/>
      </c>
      <c r="N859" s="630"/>
      <c r="O859" s="75">
        <v>20</v>
      </c>
      <c r="P859" s="8">
        <v>9</v>
      </c>
      <c r="Q859" s="92" t="str">
        <f t="shared" si="301"/>
        <v>6x5.5</v>
      </c>
      <c r="R859" s="92">
        <v>6</v>
      </c>
      <c r="S859" s="75">
        <v>5.5</v>
      </c>
      <c r="T859" s="75">
        <v>0</v>
      </c>
      <c r="U859" s="77">
        <v>4.95</v>
      </c>
      <c r="V859" s="95" t="s">
        <v>85</v>
      </c>
      <c r="W859" s="68">
        <v>106.25</v>
      </c>
      <c r="X859" s="39">
        <v>34.171650638656018</v>
      </c>
      <c r="Y859" s="47">
        <v>2650</v>
      </c>
      <c r="Z859" s="43" t="s">
        <v>6882</v>
      </c>
      <c r="AA859" s="72" t="s">
        <v>2845</v>
      </c>
      <c r="AB859" s="47" t="str">
        <f t="shared" si="306"/>
        <v>20x9, 6x5.5, 0 OS, 2650 lbs</v>
      </c>
      <c r="AC859" s="74" t="s">
        <v>7422</v>
      </c>
      <c r="AD859" s="46" t="str">
        <f>IF(AC859="N/A","None",VLOOKUP(AC859,ACCESSORIES!F:N,9,FALSE))</f>
        <v>Snap In</v>
      </c>
      <c r="AE859" s="82">
        <f>_xlfn.IFNA(VLOOKUP(AC859,ACCESSORIES!F:J,5,FALSE),"N/A")</f>
        <v>22</v>
      </c>
      <c r="AF859" s="14" t="s">
        <v>85</v>
      </c>
      <c r="AG859" s="9" t="str">
        <f>_xlfn.IFNA(VLOOKUP(AF859,ACCESSORIES!C:G,5,FALSE),"N/A")</f>
        <v>N/A</v>
      </c>
      <c r="AH859" s="9" t="str">
        <f>_xlfn.IFNA(VLOOKUP(AG859,ACCESSORIES!D:H,5,FALSE),"N/A")</f>
        <v>N/A</v>
      </c>
      <c r="AI859" s="14" t="s">
        <v>85</v>
      </c>
      <c r="AJ859" s="9" t="str">
        <f>_xlfn.IFNA(VLOOKUP(AI859,ACCESSORIES!F:J,5,FALSE),"N/A")</f>
        <v>N/A</v>
      </c>
      <c r="AK859" s="92" t="s">
        <v>236</v>
      </c>
      <c r="AL859" s="75" t="s">
        <v>1649</v>
      </c>
      <c r="AM859" s="38">
        <f>_xlfn.IFNA(VLOOKUP(AL859,ACCESSORIES!F:J,5,FALSE),"N/A")</f>
        <v>2.75</v>
      </c>
      <c r="AN859" s="3">
        <v>78.3</v>
      </c>
      <c r="AO859" s="75">
        <v>16.2</v>
      </c>
      <c r="AP859" s="75">
        <v>60</v>
      </c>
      <c r="AQ859" s="75">
        <v>170</v>
      </c>
      <c r="AR859" s="34">
        <v>18.5</v>
      </c>
      <c r="AS859" s="34">
        <v>36.5</v>
      </c>
      <c r="AT859" s="25">
        <v>50.5</v>
      </c>
      <c r="AU859" s="34">
        <v>54.1</v>
      </c>
      <c r="AV859" s="25">
        <v>241.1</v>
      </c>
      <c r="AW859" s="67">
        <v>234</v>
      </c>
      <c r="AX859" s="77">
        <v>94.8</v>
      </c>
      <c r="AY859" s="49">
        <v>53.2</v>
      </c>
      <c r="AZ859" s="49">
        <v>67.900000000000006</v>
      </c>
      <c r="BA859" s="49">
        <v>58.5</v>
      </c>
      <c r="BB859" s="48">
        <f t="shared" si="308"/>
        <v>2.2999999999999998</v>
      </c>
      <c r="BC859" s="13" t="s">
        <v>85</v>
      </c>
      <c r="BD859" s="412" t="str">
        <f>_xlfn.IFNA(VLOOKUP(BC859,ACCESSORIES!F:J,5,FALSE),"N/A")</f>
        <v>N/A</v>
      </c>
      <c r="BE859" s="13" t="s">
        <v>85</v>
      </c>
      <c r="BF859" s="412" t="str">
        <f>_xlfn.IFNA(VLOOKUP(BE859,ACCESSORIES!F:J,5,FALSE),"N/A")</f>
        <v>N/A</v>
      </c>
      <c r="BG859" s="70">
        <v>39</v>
      </c>
      <c r="BH859" s="50">
        <v>23.228346456692901</v>
      </c>
      <c r="BI859" s="50">
        <v>23.228346456692901</v>
      </c>
      <c r="BJ859" s="50">
        <v>11.771653543307099</v>
      </c>
      <c r="BK859" s="357">
        <f t="shared" si="311"/>
        <v>0.10408189999999996</v>
      </c>
      <c r="BL859" s="408">
        <v>20</v>
      </c>
      <c r="BM859" s="107" t="s">
        <v>3771</v>
      </c>
      <c r="BN859" s="46" t="s">
        <v>3891</v>
      </c>
      <c r="BO859" s="74" t="s">
        <v>3907</v>
      </c>
      <c r="BP859" s="74" t="s">
        <v>7487</v>
      </c>
      <c r="BQ859" s="74" t="s">
        <v>7488</v>
      </c>
      <c r="BR859" s="74" t="s">
        <v>7489</v>
      </c>
      <c r="BS859" s="74" t="s">
        <v>7493</v>
      </c>
      <c r="BT859" s="74" t="s">
        <v>7490</v>
      </c>
      <c r="BU859" s="74" t="s">
        <v>3909</v>
      </c>
      <c r="BV859" s="74" t="s">
        <v>7491</v>
      </c>
      <c r="BW859" s="74"/>
      <c r="BX859" s="74"/>
      <c r="BY859" s="334" t="s">
        <v>8545</v>
      </c>
      <c r="BZ859" s="364" t="s">
        <v>8546</v>
      </c>
      <c r="CA859" s="337" t="s">
        <v>8547</v>
      </c>
      <c r="CB859" s="364" t="s">
        <v>8548</v>
      </c>
      <c r="CC859" s="86" t="str">
        <f t="shared" si="277"/>
        <v>CLOSEOUT - MR802, 20x9, 0mm Offset, 6x5.5, 106.25mm Centerbore, Double Black Milled</v>
      </c>
      <c r="CD859" s="74" t="s">
        <v>3719</v>
      </c>
      <c r="CE859" s="74" t="s">
        <v>3720</v>
      </c>
      <c r="CF859" s="74" t="str">
        <f t="shared" si="304"/>
        <v>RAISED (8XX)</v>
      </c>
    </row>
    <row r="860" spans="1:84" s="36" customFormat="1" ht="15" customHeight="1">
      <c r="A860" s="22">
        <f t="shared" ref="A860" si="316">ROW(B860)-2</f>
        <v>858</v>
      </c>
      <c r="B860" s="13" t="s">
        <v>84</v>
      </c>
      <c r="C860" s="97" t="s">
        <v>6891</v>
      </c>
      <c r="D860" s="75" t="s">
        <v>6887</v>
      </c>
      <c r="E860" s="84" t="str">
        <f>CONCATENATE(LEFT(D860,5),VLOOKUP(CONCATENATE(O860,"x",P860),'WHEEL PART NUMBER GUIDE'!$B$9:$C$51,2,FALSE),VLOOKUP(CONCATENATE(Q860, W860), 'WHEEL PART NUMBER GUIDE'!$Q$6:$R$98, 2, FALSE),VLOOKUP(Z860,'WHEEL PART NUMBER GUIDE'!$J$8:$K$54,2, FALSE),IF(V860="N/A",IF(ABS(T860)&lt;10,"0"&amp;ABS(T860),ABS(T860)),CONCATENATE(LEFT(V860,1),RIGHT(V860,1))), G860, H860)</f>
        <v>MR80229060300</v>
      </c>
      <c r="F860" s="84" t="str">
        <f t="shared" si="305"/>
        <v>MR80229060300</v>
      </c>
      <c r="G860" s="83"/>
      <c r="H860" s="83"/>
      <c r="I860" s="72" t="s">
        <v>6937</v>
      </c>
      <c r="J860" s="102">
        <v>45349.429849537039</v>
      </c>
      <c r="K860" s="78" t="s">
        <v>3713</v>
      </c>
      <c r="L860" s="328">
        <v>424</v>
      </c>
      <c r="M860" s="85" t="str">
        <f t="shared" si="307"/>
        <v/>
      </c>
      <c r="N860" s="630"/>
      <c r="O860" s="75">
        <v>20</v>
      </c>
      <c r="P860" s="8">
        <v>9</v>
      </c>
      <c r="Q860" s="92" t="str">
        <f t="shared" ref="Q860" si="317">CONCATENATE(R860,"x",S860)</f>
        <v>6x5.5</v>
      </c>
      <c r="R860" s="92">
        <v>6</v>
      </c>
      <c r="S860" s="75">
        <v>5.5</v>
      </c>
      <c r="T860" s="75">
        <v>0</v>
      </c>
      <c r="U860" s="77">
        <v>4.95</v>
      </c>
      <c r="V860" s="95" t="s">
        <v>85</v>
      </c>
      <c r="W860" s="68">
        <v>106.25</v>
      </c>
      <c r="X860" s="39">
        <v>34.171650638656018</v>
      </c>
      <c r="Y860" s="47">
        <v>2650</v>
      </c>
      <c r="Z860" s="43" t="s">
        <v>5147</v>
      </c>
      <c r="AA860" s="72" t="s">
        <v>173</v>
      </c>
      <c r="AB860" s="47" t="str">
        <f t="shared" si="306"/>
        <v>20x9, 6x5.5, 0 OS, 2650 lbs</v>
      </c>
      <c r="AC860" s="74" t="s">
        <v>7425</v>
      </c>
      <c r="AD860" s="46" t="str">
        <f>IF(AC860="N/A","None",VLOOKUP(AC860,ACCESSORIES!F:N,9,FALSE))</f>
        <v>Snap In</v>
      </c>
      <c r="AE860" s="82">
        <f>_xlfn.IFNA(VLOOKUP(AC860,ACCESSORIES!F:J,5,FALSE),"N/A")</f>
        <v>22</v>
      </c>
      <c r="AF860" s="14" t="s">
        <v>85</v>
      </c>
      <c r="AG860" s="9" t="str">
        <f>_xlfn.IFNA(VLOOKUP(AF860,ACCESSORIES!C:G,5,FALSE),"N/A")</f>
        <v>N/A</v>
      </c>
      <c r="AH860" s="9" t="str">
        <f>_xlfn.IFNA(VLOOKUP(AG860,ACCESSORIES!D:H,5,FALSE),"N/A")</f>
        <v>N/A</v>
      </c>
      <c r="AI860" s="14" t="s">
        <v>85</v>
      </c>
      <c r="AJ860" s="9" t="str">
        <f>_xlfn.IFNA(VLOOKUP(AI860,ACCESSORIES!F:J,5,FALSE),"N/A")</f>
        <v>N/A</v>
      </c>
      <c r="AK860" s="92" t="s">
        <v>236</v>
      </c>
      <c r="AL860" s="75" t="s">
        <v>1649</v>
      </c>
      <c r="AM860" s="38">
        <f>_xlfn.IFNA(VLOOKUP(AL860,ACCESSORIES!F:J,5,FALSE),"N/A")</f>
        <v>2.75</v>
      </c>
      <c r="AN860" s="3">
        <v>78.3</v>
      </c>
      <c r="AO860" s="75">
        <v>16.2</v>
      </c>
      <c r="AP860" s="75">
        <v>60</v>
      </c>
      <c r="AQ860" s="75">
        <v>170</v>
      </c>
      <c r="AR860" s="34">
        <v>18.5</v>
      </c>
      <c r="AS860" s="34">
        <v>36.5</v>
      </c>
      <c r="AT860" s="25">
        <v>50.5</v>
      </c>
      <c r="AU860" s="34">
        <v>54.1</v>
      </c>
      <c r="AV860" s="25">
        <v>241.1</v>
      </c>
      <c r="AW860" s="67">
        <v>234</v>
      </c>
      <c r="AX860" s="77">
        <v>94.8</v>
      </c>
      <c r="AY860" s="49">
        <v>53.2</v>
      </c>
      <c r="AZ860" s="49">
        <v>67.900000000000006</v>
      </c>
      <c r="BA860" s="49">
        <v>58.5</v>
      </c>
      <c r="BB860" s="48">
        <f t="shared" si="308"/>
        <v>2.2999999999999998</v>
      </c>
      <c r="BC860" s="13" t="s">
        <v>85</v>
      </c>
      <c r="BD860" s="412" t="str">
        <f>_xlfn.IFNA(VLOOKUP(BC860,ACCESSORIES!F:J,5,FALSE),"N/A")</f>
        <v>N/A</v>
      </c>
      <c r="BE860" s="13" t="s">
        <v>85</v>
      </c>
      <c r="BF860" s="412" t="str">
        <f>_xlfn.IFNA(VLOOKUP(BE860,ACCESSORIES!F:J,5,FALSE),"N/A")</f>
        <v>N/A</v>
      </c>
      <c r="BG860" s="70">
        <v>39</v>
      </c>
      <c r="BH860" s="50">
        <v>23.228346456692901</v>
      </c>
      <c r="BI860" s="50">
        <v>23.228346456692901</v>
      </c>
      <c r="BJ860" s="50">
        <v>11.771653543307099</v>
      </c>
      <c r="BK860" s="357">
        <f t="shared" si="311"/>
        <v>0.10408189999999996</v>
      </c>
      <c r="BL860" s="408">
        <v>20</v>
      </c>
      <c r="BM860" s="107" t="s">
        <v>3771</v>
      </c>
      <c r="BN860" s="46" t="s">
        <v>3891</v>
      </c>
      <c r="BO860" s="74" t="s">
        <v>3907</v>
      </c>
      <c r="BP860" s="74" t="s">
        <v>7487</v>
      </c>
      <c r="BQ860" s="74" t="s">
        <v>7488</v>
      </c>
      <c r="BR860" s="74" t="s">
        <v>7489</v>
      </c>
      <c r="BS860" s="74" t="s">
        <v>7493</v>
      </c>
      <c r="BT860" s="74" t="s">
        <v>7490</v>
      </c>
      <c r="BU860" s="74" t="s">
        <v>3909</v>
      </c>
      <c r="BV860" s="74" t="s">
        <v>7491</v>
      </c>
      <c r="BW860" s="74"/>
      <c r="BX860" s="74"/>
      <c r="BY860" s="334" t="s">
        <v>8549</v>
      </c>
      <c r="BZ860" s="364" t="s">
        <v>8550</v>
      </c>
      <c r="CA860" s="337" t="s">
        <v>8551</v>
      </c>
      <c r="CB860" s="364" t="s">
        <v>8552</v>
      </c>
      <c r="CC860" s="86" t="str">
        <f t="shared" si="277"/>
        <v>CLOSEOUT - MR802, 20x9, 0mm Offset, 6x5.5, 106.25mm Centerbore, Machined - Clear Coat</v>
      </c>
      <c r="CD860" s="74" t="s">
        <v>3719</v>
      </c>
      <c r="CE860" s="74" t="s">
        <v>3720</v>
      </c>
      <c r="CF860" s="74" t="str">
        <f t="shared" si="304"/>
        <v>RAISED (8XX)</v>
      </c>
    </row>
    <row r="861" spans="1:84" s="36" customFormat="1" ht="15" customHeight="1">
      <c r="A861" s="22">
        <f t="shared" si="302"/>
        <v>859</v>
      </c>
      <c r="B861" s="13" t="s">
        <v>84</v>
      </c>
      <c r="C861" s="97" t="s">
        <v>6891</v>
      </c>
      <c r="D861" s="75" t="s">
        <v>6887</v>
      </c>
      <c r="E861" s="84" t="str">
        <f>CONCATENATE(LEFT(D861,5),VLOOKUP(CONCATENATE(O861,"x",P861),'WHEEL PART NUMBER GUIDE'!$B$9:$C$51,2,FALSE),VLOOKUP(CONCATENATE(Q861, W861), 'WHEEL PART NUMBER GUIDE'!$Q$6:$R$98, 2, FALSE),VLOOKUP(Z861,'WHEEL PART NUMBER GUIDE'!$J$8:$K$54,2, FALSE),IF(V861="N/A",IF(ABS(T861)&lt;10,"0"&amp;ABS(T861),ABS(T861)),CONCATENATE(LEFT(V861,1),RIGHT(V861,1))), G861, H861)</f>
        <v>MR80229016512</v>
      </c>
      <c r="F861" s="84" t="str">
        <f t="shared" si="305"/>
        <v>MR80229016512</v>
      </c>
      <c r="G861" s="83"/>
      <c r="H861" s="83"/>
      <c r="I861" s="72" t="s">
        <v>6938</v>
      </c>
      <c r="J861" s="102">
        <v>45349.429849537039</v>
      </c>
      <c r="K861" s="78" t="s">
        <v>3713</v>
      </c>
      <c r="L861" s="328">
        <v>424</v>
      </c>
      <c r="M861" s="85" t="str">
        <f t="shared" si="307"/>
        <v/>
      </c>
      <c r="N861" s="630"/>
      <c r="O861" s="75">
        <v>20</v>
      </c>
      <c r="P861" s="8">
        <v>9</v>
      </c>
      <c r="Q861" s="92" t="str">
        <f t="shared" si="301"/>
        <v>6x135</v>
      </c>
      <c r="R861" s="92">
        <v>6</v>
      </c>
      <c r="S861" s="75">
        <v>135</v>
      </c>
      <c r="T861" s="75">
        <v>12</v>
      </c>
      <c r="U861" s="77">
        <v>5.4</v>
      </c>
      <c r="V861" s="95" t="s">
        <v>85</v>
      </c>
      <c r="W861" s="68">
        <v>87</v>
      </c>
      <c r="X861" s="39">
        <v>33.73072611428627</v>
      </c>
      <c r="Y861" s="47">
        <v>2650</v>
      </c>
      <c r="Z861" s="43" t="s">
        <v>6882</v>
      </c>
      <c r="AA861" s="72" t="s">
        <v>2845</v>
      </c>
      <c r="AB861" s="47" t="str">
        <f t="shared" si="306"/>
        <v>20x9, 6x135, 12 OS, 2650 lbs</v>
      </c>
      <c r="AC861" s="74" t="s">
        <v>7422</v>
      </c>
      <c r="AD861" s="46" t="str">
        <f>IF(AC861="N/A","None",VLOOKUP(AC861,ACCESSORIES!F:N,9,FALSE))</f>
        <v>Snap In</v>
      </c>
      <c r="AE861" s="82">
        <f>_xlfn.IFNA(VLOOKUP(AC861,ACCESSORIES!F:J,5,FALSE),"N/A")</f>
        <v>22</v>
      </c>
      <c r="AF861" s="14" t="s">
        <v>85</v>
      </c>
      <c r="AG861" s="9" t="str">
        <f>_xlfn.IFNA(VLOOKUP(AF861,ACCESSORIES!C:G,5,FALSE),"N/A")</f>
        <v>N/A</v>
      </c>
      <c r="AH861" s="9" t="str">
        <f>_xlfn.IFNA(VLOOKUP(AG861,ACCESSORIES!D:H,5,FALSE),"N/A")</f>
        <v>N/A</v>
      </c>
      <c r="AI861" s="14" t="s">
        <v>85</v>
      </c>
      <c r="AJ861" s="9" t="str">
        <f>_xlfn.IFNA(VLOOKUP(AI861,ACCESSORIES!F:J,5,FALSE),"N/A")</f>
        <v>N/A</v>
      </c>
      <c r="AK861" s="92" t="s">
        <v>236</v>
      </c>
      <c r="AL861" s="75" t="s">
        <v>85</v>
      </c>
      <c r="AM861" s="38" t="str">
        <f>_xlfn.IFNA(VLOOKUP(AL861,ACCESSORIES!F:J,5,FALSE),"N/A")</f>
        <v>N/A</v>
      </c>
      <c r="AN861" s="75" t="s">
        <v>85</v>
      </c>
      <c r="AO861" s="75">
        <v>16.2</v>
      </c>
      <c r="AP861" s="75">
        <v>60</v>
      </c>
      <c r="AQ861" s="75">
        <v>170</v>
      </c>
      <c r="AR861" s="34">
        <v>13</v>
      </c>
      <c r="AS861" s="34">
        <v>27.1</v>
      </c>
      <c r="AT861" s="25">
        <v>39.200000000000003</v>
      </c>
      <c r="AU861" s="34">
        <v>42.1</v>
      </c>
      <c r="AV861" s="25">
        <v>239.4</v>
      </c>
      <c r="AW861" s="67">
        <v>232.4</v>
      </c>
      <c r="AX861" s="77">
        <v>87</v>
      </c>
      <c r="AY861" s="49">
        <v>55.9</v>
      </c>
      <c r="AZ861" s="49">
        <v>55.9</v>
      </c>
      <c r="BA861" s="49">
        <v>58.5</v>
      </c>
      <c r="BB861" s="48">
        <f t="shared" si="308"/>
        <v>2.2999999999999998</v>
      </c>
      <c r="BC861" s="13" t="s">
        <v>85</v>
      </c>
      <c r="BD861" s="412" t="str">
        <f>_xlfn.IFNA(VLOOKUP(BC861,ACCESSORIES!F:J,5,FALSE),"N/A")</f>
        <v>N/A</v>
      </c>
      <c r="BE861" s="13" t="s">
        <v>85</v>
      </c>
      <c r="BF861" s="412" t="str">
        <f>_xlfn.IFNA(VLOOKUP(BE861,ACCESSORIES!F:J,5,FALSE),"N/A")</f>
        <v>N/A</v>
      </c>
      <c r="BG861" s="70">
        <v>39</v>
      </c>
      <c r="BH861" s="50">
        <v>23.228346456692901</v>
      </c>
      <c r="BI861" s="50">
        <v>23.228346456692901</v>
      </c>
      <c r="BJ861" s="50">
        <v>11.771653543307099</v>
      </c>
      <c r="BK861" s="357">
        <f t="shared" si="311"/>
        <v>0.10408189999999996</v>
      </c>
      <c r="BL861" s="408">
        <v>20</v>
      </c>
      <c r="BM861" s="107" t="s">
        <v>3771</v>
      </c>
      <c r="BN861" s="46" t="s">
        <v>3891</v>
      </c>
      <c r="BO861" s="74" t="s">
        <v>3907</v>
      </c>
      <c r="BP861" s="74" t="s">
        <v>7487</v>
      </c>
      <c r="BQ861" s="74" t="s">
        <v>7488</v>
      </c>
      <c r="BR861" s="74" t="s">
        <v>7489</v>
      </c>
      <c r="BS861" s="74" t="s">
        <v>7493</v>
      </c>
      <c r="BT861" s="74" t="s">
        <v>7490</v>
      </c>
      <c r="BU861" s="74" t="s">
        <v>3909</v>
      </c>
      <c r="BV861" s="74" t="s">
        <v>7491</v>
      </c>
      <c r="BW861" s="74"/>
      <c r="BX861" s="74"/>
      <c r="BY861" s="334" t="s">
        <v>8545</v>
      </c>
      <c r="BZ861" s="364" t="s">
        <v>8546</v>
      </c>
      <c r="CA861" s="337" t="s">
        <v>8547</v>
      </c>
      <c r="CB861" s="364" t="s">
        <v>8548</v>
      </c>
      <c r="CC861" s="86" t="str">
        <f t="shared" si="277"/>
        <v>CLOSEOUT - MR802, 20x9, +12mm Offset, 6x135, 87mm Centerbore, Double Black Milled</v>
      </c>
      <c r="CD861" s="74" t="s">
        <v>3719</v>
      </c>
      <c r="CE861" s="74" t="s">
        <v>3720</v>
      </c>
      <c r="CF861" s="74" t="str">
        <f t="shared" si="304"/>
        <v>RAISED (8XX)</v>
      </c>
    </row>
    <row r="862" spans="1:84" s="36" customFormat="1" ht="15" customHeight="1">
      <c r="A862" s="22">
        <f t="shared" ref="A862" si="318">ROW(B862)-2</f>
        <v>860</v>
      </c>
      <c r="B862" s="13" t="s">
        <v>84</v>
      </c>
      <c r="C862" s="97" t="s">
        <v>6891</v>
      </c>
      <c r="D862" s="75" t="s">
        <v>6887</v>
      </c>
      <c r="E862" s="84" t="str">
        <f>CONCATENATE(LEFT(D862,5),VLOOKUP(CONCATENATE(O862,"x",P862),'WHEEL PART NUMBER GUIDE'!$B$9:$C$51,2,FALSE),VLOOKUP(CONCATENATE(Q862, W862), 'WHEEL PART NUMBER GUIDE'!$Q$6:$R$98, 2, FALSE),VLOOKUP(Z862,'WHEEL PART NUMBER GUIDE'!$J$8:$K$54,2, FALSE),IF(V862="N/A",IF(ABS(T862)&lt;10,"0"&amp;ABS(T862),ABS(T862)),CONCATENATE(LEFT(V862,1),RIGHT(V862,1))), G862, H862)</f>
        <v>MR80229016312</v>
      </c>
      <c r="F862" s="84" t="str">
        <f t="shared" si="305"/>
        <v>MR80229016312</v>
      </c>
      <c r="G862" s="83"/>
      <c r="H862" s="83"/>
      <c r="I862" s="72" t="s">
        <v>6939</v>
      </c>
      <c r="J862" s="102">
        <v>45349.429849537039</v>
      </c>
      <c r="K862" s="78" t="s">
        <v>3713</v>
      </c>
      <c r="L862" s="328">
        <v>424</v>
      </c>
      <c r="M862" s="85" t="str">
        <f t="shared" si="307"/>
        <v/>
      </c>
      <c r="N862" s="630"/>
      <c r="O862" s="75">
        <v>20</v>
      </c>
      <c r="P862" s="8">
        <v>9</v>
      </c>
      <c r="Q862" s="92" t="str">
        <f t="shared" ref="Q862" si="319">CONCATENATE(R862,"x",S862)</f>
        <v>6x135</v>
      </c>
      <c r="R862" s="92">
        <v>6</v>
      </c>
      <c r="S862" s="75">
        <v>135</v>
      </c>
      <c r="T862" s="75">
        <v>12</v>
      </c>
      <c r="U862" s="77">
        <v>5.4</v>
      </c>
      <c r="V862" s="95" t="s">
        <v>85</v>
      </c>
      <c r="W862" s="68">
        <v>87</v>
      </c>
      <c r="X862" s="39">
        <v>33.73072611428627</v>
      </c>
      <c r="Y862" s="47">
        <v>2650</v>
      </c>
      <c r="Z862" s="43" t="s">
        <v>5147</v>
      </c>
      <c r="AA862" s="72" t="s">
        <v>173</v>
      </c>
      <c r="AB862" s="47" t="str">
        <f t="shared" si="306"/>
        <v>20x9, 6x135, 12 OS, 2650 lbs</v>
      </c>
      <c r="AC862" s="74" t="s">
        <v>7425</v>
      </c>
      <c r="AD862" s="46" t="str">
        <f>IF(AC862="N/A","None",VLOOKUP(AC862,ACCESSORIES!F:N,9,FALSE))</f>
        <v>Snap In</v>
      </c>
      <c r="AE862" s="82">
        <f>_xlfn.IFNA(VLOOKUP(AC862,ACCESSORIES!F:J,5,FALSE),"N/A")</f>
        <v>22</v>
      </c>
      <c r="AF862" s="14" t="s">
        <v>85</v>
      </c>
      <c r="AG862" s="9" t="str">
        <f>_xlfn.IFNA(VLOOKUP(AF862,ACCESSORIES!C:G,5,FALSE),"N/A")</f>
        <v>N/A</v>
      </c>
      <c r="AH862" s="9" t="str">
        <f>_xlfn.IFNA(VLOOKUP(AG862,ACCESSORIES!D:H,5,FALSE),"N/A")</f>
        <v>N/A</v>
      </c>
      <c r="AI862" s="14" t="s">
        <v>85</v>
      </c>
      <c r="AJ862" s="9" t="str">
        <f>_xlfn.IFNA(VLOOKUP(AI862,ACCESSORIES!F:J,5,FALSE),"N/A")</f>
        <v>N/A</v>
      </c>
      <c r="AK862" s="92" t="s">
        <v>236</v>
      </c>
      <c r="AL862" s="75" t="s">
        <v>85</v>
      </c>
      <c r="AM862" s="38" t="str">
        <f>_xlfn.IFNA(VLOOKUP(AL862,ACCESSORIES!F:J,5,FALSE),"N/A")</f>
        <v>N/A</v>
      </c>
      <c r="AN862" s="75" t="s">
        <v>85</v>
      </c>
      <c r="AO862" s="75">
        <v>16.2</v>
      </c>
      <c r="AP862" s="75">
        <v>60</v>
      </c>
      <c r="AQ862" s="75">
        <v>170</v>
      </c>
      <c r="AR862" s="34">
        <v>13</v>
      </c>
      <c r="AS862" s="34">
        <v>27.1</v>
      </c>
      <c r="AT862" s="25">
        <v>39.200000000000003</v>
      </c>
      <c r="AU862" s="34">
        <v>42.1</v>
      </c>
      <c r="AV862" s="25">
        <v>239.4</v>
      </c>
      <c r="AW862" s="67">
        <v>232.4</v>
      </c>
      <c r="AX862" s="77">
        <v>87</v>
      </c>
      <c r="AY862" s="49">
        <v>55.9</v>
      </c>
      <c r="AZ862" s="49">
        <v>55.9</v>
      </c>
      <c r="BA862" s="49">
        <v>58.5</v>
      </c>
      <c r="BB862" s="48">
        <f t="shared" si="308"/>
        <v>2.2999999999999998</v>
      </c>
      <c r="BC862" s="13" t="s">
        <v>85</v>
      </c>
      <c r="BD862" s="412" t="str">
        <f>_xlfn.IFNA(VLOOKUP(BC862,ACCESSORIES!F:J,5,FALSE),"N/A")</f>
        <v>N/A</v>
      </c>
      <c r="BE862" s="13" t="s">
        <v>85</v>
      </c>
      <c r="BF862" s="412" t="str">
        <f>_xlfn.IFNA(VLOOKUP(BE862,ACCESSORIES!F:J,5,FALSE),"N/A")</f>
        <v>N/A</v>
      </c>
      <c r="BG862" s="70">
        <v>39</v>
      </c>
      <c r="BH862" s="50">
        <v>23.228346456692901</v>
      </c>
      <c r="BI862" s="50">
        <v>23.228346456692901</v>
      </c>
      <c r="BJ862" s="50">
        <v>11.771653543307099</v>
      </c>
      <c r="BK862" s="357">
        <f t="shared" si="311"/>
        <v>0.10408189999999996</v>
      </c>
      <c r="BL862" s="408">
        <v>20</v>
      </c>
      <c r="BM862" s="107" t="s">
        <v>3771</v>
      </c>
      <c r="BN862" s="46" t="s">
        <v>3891</v>
      </c>
      <c r="BO862" s="74" t="s">
        <v>3907</v>
      </c>
      <c r="BP862" s="74" t="s">
        <v>7487</v>
      </c>
      <c r="BQ862" s="74" t="s">
        <v>7488</v>
      </c>
      <c r="BR862" s="74" t="s">
        <v>7489</v>
      </c>
      <c r="BS862" s="74" t="s">
        <v>7493</v>
      </c>
      <c r="BT862" s="74" t="s">
        <v>7490</v>
      </c>
      <c r="BU862" s="74" t="s">
        <v>3909</v>
      </c>
      <c r="BV862" s="74" t="s">
        <v>7491</v>
      </c>
      <c r="BW862" s="74"/>
      <c r="BX862" s="74"/>
      <c r="BY862" s="334" t="s">
        <v>8549</v>
      </c>
      <c r="BZ862" s="364" t="s">
        <v>8550</v>
      </c>
      <c r="CA862" s="337" t="s">
        <v>8551</v>
      </c>
      <c r="CB862" s="364" t="s">
        <v>8552</v>
      </c>
      <c r="CC862" s="86" t="str">
        <f t="shared" si="277"/>
        <v>CLOSEOUT - MR802, 20x9, +12mm Offset, 6x135, 87mm Centerbore, Machined - Clear Coat</v>
      </c>
      <c r="CD862" s="74" t="s">
        <v>3719</v>
      </c>
      <c r="CE862" s="74" t="s">
        <v>3720</v>
      </c>
      <c r="CF862" s="74" t="str">
        <f t="shared" si="304"/>
        <v>RAISED (8XX)</v>
      </c>
    </row>
    <row r="863" spans="1:84" s="36" customFormat="1" ht="15" customHeight="1">
      <c r="A863" s="22">
        <f t="shared" si="302"/>
        <v>861</v>
      </c>
      <c r="B863" s="13" t="s">
        <v>84</v>
      </c>
      <c r="C863" s="97" t="s">
        <v>6891</v>
      </c>
      <c r="D863" s="75" t="s">
        <v>6887</v>
      </c>
      <c r="E863" s="84" t="str">
        <f>CONCATENATE(LEFT(D863,5),VLOOKUP(CONCATENATE(O863,"x",P863),'WHEEL PART NUMBER GUIDE'!$B$9:$C$51,2,FALSE),VLOOKUP(CONCATENATE(Q863, W863), 'WHEEL PART NUMBER GUIDE'!$Q$6:$R$98, 2, FALSE),VLOOKUP(Z863,'WHEEL PART NUMBER GUIDE'!$J$8:$K$54,2, FALSE),IF(V863="N/A",IF(ABS(T863)&lt;10,"0"&amp;ABS(T863),ABS(T863)),CONCATENATE(LEFT(V863,1),RIGHT(V863,1))), G863, H863)</f>
        <v>MR80229080512N</v>
      </c>
      <c r="F863" s="84" t="str">
        <f t="shared" si="305"/>
        <v>MR80229080512N</v>
      </c>
      <c r="G863" s="83" t="s">
        <v>2095</v>
      </c>
      <c r="H863" s="83"/>
      <c r="I863" s="72" t="s">
        <v>6942</v>
      </c>
      <c r="J863" s="102">
        <v>45349.429849537039</v>
      </c>
      <c r="K863" s="78" t="s">
        <v>3713</v>
      </c>
      <c r="L863" s="328">
        <v>424</v>
      </c>
      <c r="M863" s="85" t="str">
        <f t="shared" si="307"/>
        <v/>
      </c>
      <c r="N863" s="630"/>
      <c r="O863" s="75">
        <v>20</v>
      </c>
      <c r="P863" s="8">
        <v>9</v>
      </c>
      <c r="Q863" s="92" t="str">
        <f t="shared" si="301"/>
        <v>8x6.5</v>
      </c>
      <c r="R863" s="92">
        <v>8</v>
      </c>
      <c r="S863" s="75">
        <v>6.5</v>
      </c>
      <c r="T863" s="75">
        <v>-12</v>
      </c>
      <c r="U863" s="77">
        <v>4.5</v>
      </c>
      <c r="V863" s="95" t="s">
        <v>85</v>
      </c>
      <c r="W863" s="68">
        <v>121.3</v>
      </c>
      <c r="X863" s="39">
        <v>38.580895882353573</v>
      </c>
      <c r="Y863" s="47">
        <v>3640</v>
      </c>
      <c r="Z863" s="43" t="s">
        <v>6882</v>
      </c>
      <c r="AA863" s="72" t="s">
        <v>2845</v>
      </c>
      <c r="AB863" s="47" t="str">
        <f t="shared" si="306"/>
        <v>20x9, 8x6.5, -12 OS, 3640 lbs</v>
      </c>
      <c r="AC863" s="74" t="s">
        <v>7423</v>
      </c>
      <c r="AD863" s="46" t="str">
        <f>IF(AC863="N/A","None",VLOOKUP(AC863,ACCESSORIES!F:N,9,FALSE))</f>
        <v>Snap In</v>
      </c>
      <c r="AE863" s="82">
        <f>_xlfn.IFNA(VLOOKUP(AC863,ACCESSORIES!F:J,5,FALSE),"N/A")</f>
        <v>22</v>
      </c>
      <c r="AF863" s="14" t="s">
        <v>85</v>
      </c>
      <c r="AG863" s="9" t="str">
        <f>_xlfn.IFNA(VLOOKUP(AF863,ACCESSORIES!C:G,5,FALSE),"N/A")</f>
        <v>N/A</v>
      </c>
      <c r="AH863" s="9" t="str">
        <f>_xlfn.IFNA(VLOOKUP(AG863,ACCESSORIES!D:H,5,FALSE),"N/A")</f>
        <v>N/A</v>
      </c>
      <c r="AI863" s="14" t="s">
        <v>85</v>
      </c>
      <c r="AJ863" s="9" t="str">
        <f>_xlfn.IFNA(VLOOKUP(AI863,ACCESSORIES!F:J,5,FALSE),"N/A")</f>
        <v>N/A</v>
      </c>
      <c r="AK863" s="92" t="s">
        <v>236</v>
      </c>
      <c r="AL863" s="75" t="s">
        <v>85</v>
      </c>
      <c r="AM863" s="38" t="str">
        <f>_xlfn.IFNA(VLOOKUP(AL863,ACCESSORIES!F:J,5,FALSE),"N/A")</f>
        <v>N/A</v>
      </c>
      <c r="AN863" s="75" t="s">
        <v>85</v>
      </c>
      <c r="AO863" s="75">
        <v>16.2</v>
      </c>
      <c r="AP863" s="75">
        <v>60</v>
      </c>
      <c r="AQ863" s="75">
        <v>200</v>
      </c>
      <c r="AR863" s="34">
        <v>0</v>
      </c>
      <c r="AS863" s="34">
        <v>0</v>
      </c>
      <c r="AT863" s="25">
        <v>41.5</v>
      </c>
      <c r="AU863" s="34">
        <v>54.2</v>
      </c>
      <c r="AV863" s="25">
        <v>242.2</v>
      </c>
      <c r="AW863" s="67">
        <v>235.3</v>
      </c>
      <c r="AX863" s="77">
        <v>121.3</v>
      </c>
      <c r="AY863" s="49">
        <v>101</v>
      </c>
      <c r="AZ863" s="49">
        <v>101</v>
      </c>
      <c r="BA863" s="49">
        <v>62.9</v>
      </c>
      <c r="BB863" s="48">
        <f t="shared" si="308"/>
        <v>2.48</v>
      </c>
      <c r="BC863" s="13" t="s">
        <v>85</v>
      </c>
      <c r="BD863" s="412" t="str">
        <f>_xlfn.IFNA(VLOOKUP(BC863,ACCESSORIES!F:J,5,FALSE),"N/A")</f>
        <v>N/A</v>
      </c>
      <c r="BE863" s="13" t="s">
        <v>85</v>
      </c>
      <c r="BF863" s="412" t="str">
        <f>_xlfn.IFNA(VLOOKUP(BE863,ACCESSORIES!F:J,5,FALSE),"N/A")</f>
        <v>N/A</v>
      </c>
      <c r="BG863" s="70">
        <v>44</v>
      </c>
      <c r="BH863" s="50">
        <v>23.228346456692901</v>
      </c>
      <c r="BI863" s="50">
        <v>23.228346456692901</v>
      </c>
      <c r="BJ863" s="50">
        <v>11.771653543307099</v>
      </c>
      <c r="BK863" s="357">
        <f t="shared" si="311"/>
        <v>0.10408189999999996</v>
      </c>
      <c r="BL863" s="408">
        <v>20</v>
      </c>
      <c r="BM863" s="107" t="s">
        <v>3771</v>
      </c>
      <c r="BN863" s="46" t="s">
        <v>3891</v>
      </c>
      <c r="BO863" s="74" t="s">
        <v>3907</v>
      </c>
      <c r="BP863" s="74" t="s">
        <v>7487</v>
      </c>
      <c r="BQ863" s="74" t="s">
        <v>7488</v>
      </c>
      <c r="BR863" s="74" t="s">
        <v>7489</v>
      </c>
      <c r="BS863" s="74" t="s">
        <v>7493</v>
      </c>
      <c r="BT863" s="74" t="s">
        <v>7490</v>
      </c>
      <c r="BU863" s="74" t="s">
        <v>3909</v>
      </c>
      <c r="BV863" s="74" t="s">
        <v>7491</v>
      </c>
      <c r="BW863" s="74"/>
      <c r="BX863" s="74"/>
      <c r="BY863" s="334" t="s">
        <v>8553</v>
      </c>
      <c r="BZ863" s="364" t="s">
        <v>8554</v>
      </c>
      <c r="CA863" s="337" t="s">
        <v>8555</v>
      </c>
      <c r="CB863" s="364" t="s">
        <v>8556</v>
      </c>
      <c r="CC863" s="86" t="str">
        <f t="shared" si="277"/>
        <v>CLOSEOUT - MR802, 20x9, -12mm Offset, 8x6.5, 121.3mm Centerbore, Double Black Milled</v>
      </c>
      <c r="CD863" s="74" t="s">
        <v>3719</v>
      </c>
      <c r="CE863" s="74" t="s">
        <v>3720</v>
      </c>
      <c r="CF863" s="74" t="str">
        <f t="shared" si="304"/>
        <v>RAISED (8XX)</v>
      </c>
    </row>
    <row r="864" spans="1:84" s="36" customFormat="1" ht="15" customHeight="1">
      <c r="A864" s="22">
        <f t="shared" ref="A864" si="320">ROW(B864)-2</f>
        <v>862</v>
      </c>
      <c r="B864" s="13" t="s">
        <v>84</v>
      </c>
      <c r="C864" s="97" t="s">
        <v>6891</v>
      </c>
      <c r="D864" s="75" t="s">
        <v>6887</v>
      </c>
      <c r="E864" s="84" t="str">
        <f>CONCATENATE(LEFT(D864,5),VLOOKUP(CONCATENATE(O864,"x",P864),'WHEEL PART NUMBER GUIDE'!$B$9:$C$51,2,FALSE),VLOOKUP(CONCATENATE(Q864, W864), 'WHEEL PART NUMBER GUIDE'!$Q$6:$R$98, 2, FALSE),VLOOKUP(Z864,'WHEEL PART NUMBER GUIDE'!$J$8:$K$54,2, FALSE),IF(V864="N/A",IF(ABS(T864)&lt;10,"0"&amp;ABS(T864),ABS(T864)),CONCATENATE(LEFT(V864,1),RIGHT(V864,1))), G864, H864)</f>
        <v>MR80229080312N</v>
      </c>
      <c r="F864" s="84" t="str">
        <f t="shared" si="305"/>
        <v>MR80229080312N</v>
      </c>
      <c r="G864" s="83" t="s">
        <v>2095</v>
      </c>
      <c r="H864" s="83"/>
      <c r="I864" s="72" t="s">
        <v>6943</v>
      </c>
      <c r="J864" s="102">
        <v>45349.429849537039</v>
      </c>
      <c r="K864" s="78" t="s">
        <v>3713</v>
      </c>
      <c r="L864" s="328">
        <v>424</v>
      </c>
      <c r="M864" s="85" t="str">
        <f t="shared" si="307"/>
        <v/>
      </c>
      <c r="N864" s="630"/>
      <c r="O864" s="75">
        <v>20</v>
      </c>
      <c r="P864" s="8">
        <v>9</v>
      </c>
      <c r="Q864" s="92" t="str">
        <f t="shared" ref="Q864" si="321">CONCATENATE(R864,"x",S864)</f>
        <v>8x6.5</v>
      </c>
      <c r="R864" s="92">
        <v>8</v>
      </c>
      <c r="S864" s="75">
        <v>6.5</v>
      </c>
      <c r="T864" s="75">
        <v>-12</v>
      </c>
      <c r="U864" s="77">
        <v>4.5</v>
      </c>
      <c r="V864" s="95" t="s">
        <v>85</v>
      </c>
      <c r="W864" s="68">
        <v>121.3</v>
      </c>
      <c r="X864" s="39">
        <v>38.580895882353573</v>
      </c>
      <c r="Y864" s="47">
        <v>3640</v>
      </c>
      <c r="Z864" s="43" t="s">
        <v>5147</v>
      </c>
      <c r="AA864" s="72" t="s">
        <v>173</v>
      </c>
      <c r="AB864" s="47" t="str">
        <f t="shared" si="306"/>
        <v>20x9, 8x6.5, -12 OS, 3640 lbs</v>
      </c>
      <c r="AC864" s="74" t="s">
        <v>7426</v>
      </c>
      <c r="AD864" s="46" t="str">
        <f>IF(AC864="N/A","None",VLOOKUP(AC864,ACCESSORIES!F:N,9,FALSE))</f>
        <v>Snap In</v>
      </c>
      <c r="AE864" s="82">
        <f>_xlfn.IFNA(VLOOKUP(AC864,ACCESSORIES!F:J,5,FALSE),"N/A")</f>
        <v>22</v>
      </c>
      <c r="AF864" s="14" t="s">
        <v>85</v>
      </c>
      <c r="AG864" s="9" t="str">
        <f>_xlfn.IFNA(VLOOKUP(AF864,ACCESSORIES!C:G,5,FALSE),"N/A")</f>
        <v>N/A</v>
      </c>
      <c r="AH864" s="9" t="str">
        <f>_xlfn.IFNA(VLOOKUP(AG864,ACCESSORIES!D:H,5,FALSE),"N/A")</f>
        <v>N/A</v>
      </c>
      <c r="AI864" s="14" t="s">
        <v>85</v>
      </c>
      <c r="AJ864" s="9" t="str">
        <f>_xlfn.IFNA(VLOOKUP(AI864,ACCESSORIES!F:J,5,FALSE),"N/A")</f>
        <v>N/A</v>
      </c>
      <c r="AK864" s="92" t="s">
        <v>236</v>
      </c>
      <c r="AL864" s="75" t="s">
        <v>85</v>
      </c>
      <c r="AM864" s="38" t="str">
        <f>_xlfn.IFNA(VLOOKUP(AL864,ACCESSORIES!F:J,5,FALSE),"N/A")</f>
        <v>N/A</v>
      </c>
      <c r="AN864" s="75" t="s">
        <v>85</v>
      </c>
      <c r="AO864" s="75">
        <v>16.2</v>
      </c>
      <c r="AP864" s="75">
        <v>60</v>
      </c>
      <c r="AQ864" s="75">
        <v>200</v>
      </c>
      <c r="AR864" s="34">
        <v>0</v>
      </c>
      <c r="AS864" s="34">
        <v>0</v>
      </c>
      <c r="AT864" s="25">
        <v>41.5</v>
      </c>
      <c r="AU864" s="34">
        <v>54.2</v>
      </c>
      <c r="AV864" s="25">
        <v>242.2</v>
      </c>
      <c r="AW864" s="67">
        <v>235.3</v>
      </c>
      <c r="AX864" s="77">
        <v>121.3</v>
      </c>
      <c r="AY864" s="49">
        <v>101</v>
      </c>
      <c r="AZ864" s="49">
        <v>101</v>
      </c>
      <c r="BA864" s="49">
        <v>62.9</v>
      </c>
      <c r="BB864" s="48">
        <f t="shared" si="308"/>
        <v>2.48</v>
      </c>
      <c r="BC864" s="13" t="s">
        <v>85</v>
      </c>
      <c r="BD864" s="412" t="str">
        <f>_xlfn.IFNA(VLOOKUP(BC864,ACCESSORIES!F:J,5,FALSE),"N/A")</f>
        <v>N/A</v>
      </c>
      <c r="BE864" s="13" t="s">
        <v>85</v>
      </c>
      <c r="BF864" s="412" t="str">
        <f>_xlfn.IFNA(VLOOKUP(BE864,ACCESSORIES!F:J,5,FALSE),"N/A")</f>
        <v>N/A</v>
      </c>
      <c r="BG864" s="70">
        <v>44</v>
      </c>
      <c r="BH864" s="50">
        <v>23.228346456692901</v>
      </c>
      <c r="BI864" s="50">
        <v>23.228346456692901</v>
      </c>
      <c r="BJ864" s="50">
        <v>11.771653543307099</v>
      </c>
      <c r="BK864" s="357">
        <f t="shared" si="311"/>
        <v>0.10408189999999996</v>
      </c>
      <c r="BL864" s="408">
        <v>20</v>
      </c>
      <c r="BM864" s="107" t="s">
        <v>3771</v>
      </c>
      <c r="BN864" s="46" t="s">
        <v>3891</v>
      </c>
      <c r="BO864" s="74" t="s">
        <v>3907</v>
      </c>
      <c r="BP864" s="74" t="s">
        <v>7487</v>
      </c>
      <c r="BQ864" s="74" t="s">
        <v>7488</v>
      </c>
      <c r="BR864" s="74" t="s">
        <v>7489</v>
      </c>
      <c r="BS864" s="74" t="s">
        <v>7493</v>
      </c>
      <c r="BT864" s="74" t="s">
        <v>7490</v>
      </c>
      <c r="BU864" s="74" t="s">
        <v>3909</v>
      </c>
      <c r="BV864" s="74" t="s">
        <v>7491</v>
      </c>
      <c r="BW864" s="74"/>
      <c r="BX864" s="74"/>
      <c r="BY864" s="334" t="s">
        <v>8557</v>
      </c>
      <c r="BZ864" s="364" t="s">
        <v>8558</v>
      </c>
      <c r="CA864" s="337" t="s">
        <v>8559</v>
      </c>
      <c r="CB864" s="364" t="s">
        <v>8560</v>
      </c>
      <c r="CC864" s="86" t="str">
        <f t="shared" si="277"/>
        <v>CLOSEOUT - MR802, 20x9, -12mm Offset, 8x6.5, 121.3mm Centerbore, Machined - Clear Coat</v>
      </c>
      <c r="CD864" s="74" t="s">
        <v>3719</v>
      </c>
      <c r="CE864" s="74" t="s">
        <v>3720</v>
      </c>
      <c r="CF864" s="74" t="str">
        <f t="shared" si="304"/>
        <v>RAISED (8XX)</v>
      </c>
    </row>
    <row r="865" spans="1:84" s="36" customFormat="1" ht="15" customHeight="1">
      <c r="A865" s="22">
        <f t="shared" si="302"/>
        <v>863</v>
      </c>
      <c r="B865" s="13" t="s">
        <v>84</v>
      </c>
      <c r="C865" s="97" t="s">
        <v>6891</v>
      </c>
      <c r="D865" s="75" t="s">
        <v>6887</v>
      </c>
      <c r="E865" s="84" t="str">
        <f>CONCATENATE(LEFT(D865,5),VLOOKUP(CONCATENATE(O865,"x",P865),'WHEEL PART NUMBER GUIDE'!$B$9:$C$51,2,FALSE),VLOOKUP(CONCATENATE(Q865, W865), 'WHEEL PART NUMBER GUIDE'!$Q$6:$R$98, 2, FALSE),VLOOKUP(Z865,'WHEEL PART NUMBER GUIDE'!$J$8:$K$54,2, FALSE),IF(V865="N/A",IF(ABS(T865)&lt;10,"0"&amp;ABS(T865),ABS(T865)),CONCATENATE(LEFT(V865,1),RIGHT(V865,1))), G865, H865)</f>
        <v>MR80229087512N</v>
      </c>
      <c r="F865" s="84" t="str">
        <f t="shared" si="305"/>
        <v>MR80229087512N</v>
      </c>
      <c r="G865" s="83" t="s">
        <v>2095</v>
      </c>
      <c r="H865" s="83"/>
      <c r="I865" s="72" t="s">
        <v>6944</v>
      </c>
      <c r="J865" s="102">
        <v>45349.429849537039</v>
      </c>
      <c r="K865" s="78" t="s">
        <v>3713</v>
      </c>
      <c r="L865" s="328">
        <v>424</v>
      </c>
      <c r="M865" s="85" t="str">
        <f t="shared" si="307"/>
        <v/>
      </c>
      <c r="N865" s="630"/>
      <c r="O865" s="75">
        <v>20</v>
      </c>
      <c r="P865" s="8">
        <v>9</v>
      </c>
      <c r="Q865" s="92" t="str">
        <f t="shared" si="301"/>
        <v>8x170</v>
      </c>
      <c r="R865" s="92">
        <v>8</v>
      </c>
      <c r="S865" s="75">
        <v>170</v>
      </c>
      <c r="T865" s="75">
        <v>-12</v>
      </c>
      <c r="U865" s="77">
        <v>4.5</v>
      </c>
      <c r="V865" s="95" t="s">
        <v>85</v>
      </c>
      <c r="W865" s="68">
        <v>125</v>
      </c>
      <c r="X865" s="39">
        <v>38.580895882353573</v>
      </c>
      <c r="Y865" s="47">
        <v>3640</v>
      </c>
      <c r="Z865" s="43" t="s">
        <v>6882</v>
      </c>
      <c r="AA865" s="72" t="s">
        <v>2845</v>
      </c>
      <c r="AB865" s="47" t="str">
        <f t="shared" si="306"/>
        <v>20x9, 8x170, -12 OS, 3640 lbs</v>
      </c>
      <c r="AC865" s="74" t="s">
        <v>7423</v>
      </c>
      <c r="AD865" s="46" t="str">
        <f>IF(AC865="N/A","None",VLOOKUP(AC865,ACCESSORIES!F:N,9,FALSE))</f>
        <v>Snap In</v>
      </c>
      <c r="AE865" s="82">
        <f>_xlfn.IFNA(VLOOKUP(AC865,ACCESSORIES!F:J,5,FALSE),"N/A")</f>
        <v>22</v>
      </c>
      <c r="AF865" s="14" t="s">
        <v>85</v>
      </c>
      <c r="AG865" s="9" t="str">
        <f>_xlfn.IFNA(VLOOKUP(AF865,ACCESSORIES!C:G,5,FALSE),"N/A")</f>
        <v>N/A</v>
      </c>
      <c r="AH865" s="9" t="str">
        <f>_xlfn.IFNA(VLOOKUP(AG865,ACCESSORIES!D:H,5,FALSE),"N/A")</f>
        <v>N/A</v>
      </c>
      <c r="AI865" s="14" t="s">
        <v>85</v>
      </c>
      <c r="AJ865" s="9" t="str">
        <f>_xlfn.IFNA(VLOOKUP(AI865,ACCESSORIES!F:J,5,FALSE),"N/A")</f>
        <v>N/A</v>
      </c>
      <c r="AK865" s="92" t="s">
        <v>236</v>
      </c>
      <c r="AL865" s="75" t="s">
        <v>85</v>
      </c>
      <c r="AM865" s="38" t="str">
        <f>_xlfn.IFNA(VLOOKUP(AL865,ACCESSORIES!F:J,5,FALSE),"N/A")</f>
        <v>N/A</v>
      </c>
      <c r="AN865" s="75" t="s">
        <v>85</v>
      </c>
      <c r="AO865" s="75">
        <v>16.2</v>
      </c>
      <c r="AP865" s="75">
        <v>60</v>
      </c>
      <c r="AQ865" s="75">
        <v>200</v>
      </c>
      <c r="AR865" s="34">
        <v>0</v>
      </c>
      <c r="AS865" s="34">
        <v>0</v>
      </c>
      <c r="AT865" s="25">
        <v>41.5</v>
      </c>
      <c r="AU865" s="34">
        <v>54.2</v>
      </c>
      <c r="AV865" s="25">
        <v>242.2</v>
      </c>
      <c r="AW865" s="67">
        <v>235.3</v>
      </c>
      <c r="AX865" s="77">
        <v>125</v>
      </c>
      <c r="AY865" s="49">
        <v>101</v>
      </c>
      <c r="AZ865" s="49">
        <v>101</v>
      </c>
      <c r="BA865" s="49">
        <v>62.9</v>
      </c>
      <c r="BB865" s="48">
        <f t="shared" si="308"/>
        <v>2.48</v>
      </c>
      <c r="BC865" s="13" t="s">
        <v>85</v>
      </c>
      <c r="BD865" s="412" t="str">
        <f>_xlfn.IFNA(VLOOKUP(BC865,ACCESSORIES!F:J,5,FALSE),"N/A")</f>
        <v>N/A</v>
      </c>
      <c r="BE865" s="13" t="s">
        <v>85</v>
      </c>
      <c r="BF865" s="412" t="str">
        <f>_xlfn.IFNA(VLOOKUP(BE865,ACCESSORIES!F:J,5,FALSE),"N/A")</f>
        <v>N/A</v>
      </c>
      <c r="BG865" s="70">
        <v>44</v>
      </c>
      <c r="BH865" s="50">
        <v>23.228346456692901</v>
      </c>
      <c r="BI865" s="50">
        <v>23.228346456692901</v>
      </c>
      <c r="BJ865" s="50">
        <v>11.771653543307099</v>
      </c>
      <c r="BK865" s="357">
        <f t="shared" si="311"/>
        <v>0.10408189999999996</v>
      </c>
      <c r="BL865" s="408">
        <v>20</v>
      </c>
      <c r="BM865" s="107" t="s">
        <v>3771</v>
      </c>
      <c r="BN865" s="46" t="s">
        <v>3891</v>
      </c>
      <c r="BO865" s="74" t="s">
        <v>3907</v>
      </c>
      <c r="BP865" s="74" t="s">
        <v>7487</v>
      </c>
      <c r="BQ865" s="74" t="s">
        <v>7488</v>
      </c>
      <c r="BR865" s="74" t="s">
        <v>7489</v>
      </c>
      <c r="BS865" s="74" t="s">
        <v>7493</v>
      </c>
      <c r="BT865" s="74" t="s">
        <v>7490</v>
      </c>
      <c r="BU865" s="74" t="s">
        <v>3909</v>
      </c>
      <c r="BV865" s="74" t="s">
        <v>7491</v>
      </c>
      <c r="BW865" s="74"/>
      <c r="BX865" s="74"/>
      <c r="BY865" s="334" t="s">
        <v>8553</v>
      </c>
      <c r="BZ865" s="364" t="s">
        <v>8554</v>
      </c>
      <c r="CA865" s="337" t="s">
        <v>8555</v>
      </c>
      <c r="CB865" s="364" t="s">
        <v>8556</v>
      </c>
      <c r="CC865" s="86" t="str">
        <f t="shared" si="277"/>
        <v>CLOSEOUT - MR802, 20x9, -12mm Offset, 8x170, 125mm Centerbore, Double Black Milled</v>
      </c>
      <c r="CD865" s="74" t="s">
        <v>3719</v>
      </c>
      <c r="CE865" s="74" t="s">
        <v>3720</v>
      </c>
      <c r="CF865" s="74" t="str">
        <f t="shared" si="304"/>
        <v>RAISED (8XX)</v>
      </c>
    </row>
    <row r="866" spans="1:84" s="36" customFormat="1" ht="15" customHeight="1">
      <c r="A866" s="22">
        <f t="shared" ref="A866" si="322">ROW(B866)-2</f>
        <v>864</v>
      </c>
      <c r="B866" s="13" t="s">
        <v>84</v>
      </c>
      <c r="C866" s="97" t="s">
        <v>6891</v>
      </c>
      <c r="D866" s="75" t="s">
        <v>6887</v>
      </c>
      <c r="E866" s="84" t="str">
        <f>CONCATENATE(LEFT(D866,5),VLOOKUP(CONCATENATE(O866,"x",P866),'WHEEL PART NUMBER GUIDE'!$B$9:$C$51,2,FALSE),VLOOKUP(CONCATENATE(Q866, W866), 'WHEEL PART NUMBER GUIDE'!$Q$6:$R$98, 2, FALSE),VLOOKUP(Z866,'WHEEL PART NUMBER GUIDE'!$J$8:$K$54,2, FALSE),IF(V866="N/A",IF(ABS(T866)&lt;10,"0"&amp;ABS(T866),ABS(T866)),CONCATENATE(LEFT(V866,1),RIGHT(V866,1))), G866, H866)</f>
        <v>MR80229087312N</v>
      </c>
      <c r="F866" s="84" t="str">
        <f t="shared" si="305"/>
        <v>MR80229087312N</v>
      </c>
      <c r="G866" s="83" t="s">
        <v>2095</v>
      </c>
      <c r="H866" s="83"/>
      <c r="I866" s="72" t="s">
        <v>6945</v>
      </c>
      <c r="J866" s="102">
        <v>45349.429849537039</v>
      </c>
      <c r="K866" s="78" t="s">
        <v>3713</v>
      </c>
      <c r="L866" s="328">
        <v>424</v>
      </c>
      <c r="M866" s="85" t="str">
        <f t="shared" si="307"/>
        <v/>
      </c>
      <c r="N866" s="630"/>
      <c r="O866" s="75">
        <v>20</v>
      </c>
      <c r="P866" s="8">
        <v>9</v>
      </c>
      <c r="Q866" s="92" t="str">
        <f t="shared" ref="Q866" si="323">CONCATENATE(R866,"x",S866)</f>
        <v>8x170</v>
      </c>
      <c r="R866" s="92">
        <v>8</v>
      </c>
      <c r="S866" s="75">
        <v>170</v>
      </c>
      <c r="T866" s="75">
        <v>-12</v>
      </c>
      <c r="U866" s="77">
        <v>4.5</v>
      </c>
      <c r="V866" s="95" t="s">
        <v>85</v>
      </c>
      <c r="W866" s="68">
        <v>125</v>
      </c>
      <c r="X866" s="39">
        <v>38.580895882353573</v>
      </c>
      <c r="Y866" s="47">
        <v>3640</v>
      </c>
      <c r="Z866" s="43" t="s">
        <v>5147</v>
      </c>
      <c r="AA866" s="72" t="s">
        <v>173</v>
      </c>
      <c r="AB866" s="47" t="str">
        <f t="shared" si="306"/>
        <v>20x9, 8x170, -12 OS, 3640 lbs</v>
      </c>
      <c r="AC866" s="74" t="s">
        <v>7426</v>
      </c>
      <c r="AD866" s="46" t="str">
        <f>IF(AC866="N/A","None",VLOOKUP(AC866,ACCESSORIES!F:N,9,FALSE))</f>
        <v>Snap In</v>
      </c>
      <c r="AE866" s="82">
        <f>_xlfn.IFNA(VLOOKUP(AC866,ACCESSORIES!F:J,5,FALSE),"N/A")</f>
        <v>22</v>
      </c>
      <c r="AF866" s="14" t="s">
        <v>85</v>
      </c>
      <c r="AG866" s="9" t="str">
        <f>_xlfn.IFNA(VLOOKUP(AF866,ACCESSORIES!C:G,5,FALSE),"N/A")</f>
        <v>N/A</v>
      </c>
      <c r="AH866" s="9" t="str">
        <f>_xlfn.IFNA(VLOOKUP(AG866,ACCESSORIES!D:H,5,FALSE),"N/A")</f>
        <v>N/A</v>
      </c>
      <c r="AI866" s="14" t="s">
        <v>85</v>
      </c>
      <c r="AJ866" s="9" t="str">
        <f>_xlfn.IFNA(VLOOKUP(AI866,ACCESSORIES!F:J,5,FALSE),"N/A")</f>
        <v>N/A</v>
      </c>
      <c r="AK866" s="92" t="s">
        <v>236</v>
      </c>
      <c r="AL866" s="75" t="s">
        <v>85</v>
      </c>
      <c r="AM866" s="38" t="str">
        <f>_xlfn.IFNA(VLOOKUP(AL866,ACCESSORIES!F:J,5,FALSE),"N/A")</f>
        <v>N/A</v>
      </c>
      <c r="AN866" s="75" t="s">
        <v>85</v>
      </c>
      <c r="AO866" s="75">
        <v>16.2</v>
      </c>
      <c r="AP866" s="75">
        <v>60</v>
      </c>
      <c r="AQ866" s="75">
        <v>200</v>
      </c>
      <c r="AR866" s="34">
        <v>0</v>
      </c>
      <c r="AS866" s="34">
        <v>0</v>
      </c>
      <c r="AT866" s="25">
        <v>41.5</v>
      </c>
      <c r="AU866" s="34">
        <v>54.2</v>
      </c>
      <c r="AV866" s="25">
        <v>242.2</v>
      </c>
      <c r="AW866" s="67">
        <v>235.3</v>
      </c>
      <c r="AX866" s="77">
        <v>125</v>
      </c>
      <c r="AY866" s="49">
        <v>101</v>
      </c>
      <c r="AZ866" s="49">
        <v>101</v>
      </c>
      <c r="BA866" s="49">
        <v>62.9</v>
      </c>
      <c r="BB866" s="48">
        <f t="shared" si="308"/>
        <v>2.48</v>
      </c>
      <c r="BC866" s="13" t="s">
        <v>85</v>
      </c>
      <c r="BD866" s="412" t="str">
        <f>_xlfn.IFNA(VLOOKUP(BC866,ACCESSORIES!F:J,5,FALSE),"N/A")</f>
        <v>N/A</v>
      </c>
      <c r="BE866" s="13" t="s">
        <v>85</v>
      </c>
      <c r="BF866" s="412" t="str">
        <f>_xlfn.IFNA(VLOOKUP(BE866,ACCESSORIES!F:J,5,FALSE),"N/A")</f>
        <v>N/A</v>
      </c>
      <c r="BG866" s="70">
        <v>44</v>
      </c>
      <c r="BH866" s="50">
        <v>23.228346456692901</v>
      </c>
      <c r="BI866" s="50">
        <v>23.228346456692901</v>
      </c>
      <c r="BJ866" s="50">
        <v>11.771653543307099</v>
      </c>
      <c r="BK866" s="357">
        <f t="shared" si="311"/>
        <v>0.10408189999999996</v>
      </c>
      <c r="BL866" s="408">
        <v>20</v>
      </c>
      <c r="BM866" s="107" t="s">
        <v>3771</v>
      </c>
      <c r="BN866" s="46" t="s">
        <v>3891</v>
      </c>
      <c r="BO866" s="74" t="s">
        <v>3907</v>
      </c>
      <c r="BP866" s="74" t="s">
        <v>7487</v>
      </c>
      <c r="BQ866" s="74" t="s">
        <v>7488</v>
      </c>
      <c r="BR866" s="74" t="s">
        <v>7489</v>
      </c>
      <c r="BS866" s="74" t="s">
        <v>7493</v>
      </c>
      <c r="BT866" s="74" t="s">
        <v>7490</v>
      </c>
      <c r="BU866" s="74" t="s">
        <v>3909</v>
      </c>
      <c r="BV866" s="74" t="s">
        <v>7491</v>
      </c>
      <c r="BW866" s="74"/>
      <c r="BX866" s="74"/>
      <c r="BY866" s="334" t="s">
        <v>8557</v>
      </c>
      <c r="BZ866" s="364" t="s">
        <v>8558</v>
      </c>
      <c r="CA866" s="337" t="s">
        <v>8559</v>
      </c>
      <c r="CB866" s="364" t="s">
        <v>8560</v>
      </c>
      <c r="CC866" s="86" t="str">
        <f t="shared" ref="CC866:CC910" si="324">CONCATENATE(IF(K866="Closeout","CLOSEOUT - ",""),D866,", ",O866,"x",P866,", ",IF(V866="N/A","",CONCATENATE(V866,"/")),IF(T866&gt;0,CONCATENATE("+",T866),T866),"mm Offset, ",Q866,", ",W866,"mm Centerbore, ",PROPER(Z866),IF(H866="R",", Race Drilled",""),"",IF(BE866="N/A","",CONCATENATE(", w/ ",BE866)))</f>
        <v>CLOSEOUT - MR802, 20x9, -12mm Offset, 8x170, 125mm Centerbore, Machined - Clear Coat</v>
      </c>
      <c r="CD866" s="74" t="s">
        <v>3719</v>
      </c>
      <c r="CE866" s="74" t="s">
        <v>3720</v>
      </c>
      <c r="CF866" s="74" t="str">
        <f t="shared" si="304"/>
        <v>RAISED (8XX)</v>
      </c>
    </row>
    <row r="867" spans="1:84" s="36" customFormat="1" ht="15" customHeight="1">
      <c r="A867" s="22">
        <f t="shared" si="302"/>
        <v>865</v>
      </c>
      <c r="B867" s="13" t="s">
        <v>84</v>
      </c>
      <c r="C867" s="97" t="s">
        <v>6891</v>
      </c>
      <c r="D867" s="75" t="s">
        <v>6887</v>
      </c>
      <c r="E867" s="84" t="str">
        <f>CONCATENATE(LEFT(D867,5),VLOOKUP(CONCATENATE(O867,"x",P867),'WHEEL PART NUMBER GUIDE'!$B$9:$C$51,2,FALSE),VLOOKUP(CONCATENATE(Q867, W867), 'WHEEL PART NUMBER GUIDE'!$Q$6:$R$98, 2, FALSE),VLOOKUP(Z867,'WHEEL PART NUMBER GUIDE'!$J$8:$K$54,2, FALSE),IF(V867="N/A",IF(ABS(T867)&lt;10,"0"&amp;ABS(T867),ABS(T867)),CONCATENATE(LEFT(V867,1),RIGHT(V867,1))), G867, H867)</f>
        <v>MR80229088512N</v>
      </c>
      <c r="F867" s="84" t="str">
        <f t="shared" si="305"/>
        <v>MR80229088512N</v>
      </c>
      <c r="G867" s="83" t="s">
        <v>2095</v>
      </c>
      <c r="H867" s="83"/>
      <c r="I867" s="72" t="s">
        <v>6946</v>
      </c>
      <c r="J867" s="102">
        <v>45349.429849537039</v>
      </c>
      <c r="K867" s="78" t="s">
        <v>3713</v>
      </c>
      <c r="L867" s="328">
        <v>424</v>
      </c>
      <c r="M867" s="85" t="str">
        <f t="shared" si="307"/>
        <v/>
      </c>
      <c r="N867" s="630"/>
      <c r="O867" s="75">
        <v>20</v>
      </c>
      <c r="P867" s="8">
        <v>9</v>
      </c>
      <c r="Q867" s="92" t="str">
        <f t="shared" si="301"/>
        <v>8x180</v>
      </c>
      <c r="R867" s="92">
        <v>8</v>
      </c>
      <c r="S867" s="75">
        <v>180</v>
      </c>
      <c r="T867" s="75">
        <v>-12</v>
      </c>
      <c r="U867" s="77">
        <v>4.5</v>
      </c>
      <c r="V867" s="95" t="s">
        <v>85</v>
      </c>
      <c r="W867" s="68">
        <v>124.1</v>
      </c>
      <c r="X867" s="39">
        <v>39.021820406723329</v>
      </c>
      <c r="Y867" s="47">
        <v>3640</v>
      </c>
      <c r="Z867" s="43" t="s">
        <v>6882</v>
      </c>
      <c r="AA867" s="72" t="s">
        <v>2845</v>
      </c>
      <c r="AB867" s="47" t="str">
        <f t="shared" si="306"/>
        <v>20x9, 8x180, -12 OS, 3640 lbs</v>
      </c>
      <c r="AC867" s="74" t="s">
        <v>7423</v>
      </c>
      <c r="AD867" s="46" t="str">
        <f>IF(AC867="N/A","None",VLOOKUP(AC867,ACCESSORIES!F:N,9,FALSE))</f>
        <v>Snap In</v>
      </c>
      <c r="AE867" s="82">
        <f>_xlfn.IFNA(VLOOKUP(AC867,ACCESSORIES!F:J,5,FALSE),"N/A")</f>
        <v>22</v>
      </c>
      <c r="AF867" s="14" t="s">
        <v>85</v>
      </c>
      <c r="AG867" s="9" t="str">
        <f>_xlfn.IFNA(VLOOKUP(AF867,ACCESSORIES!C:G,5,FALSE),"N/A")</f>
        <v>N/A</v>
      </c>
      <c r="AH867" s="9" t="str">
        <f>_xlfn.IFNA(VLOOKUP(AG867,ACCESSORIES!D:H,5,FALSE),"N/A")</f>
        <v>N/A</v>
      </c>
      <c r="AI867" s="14" t="s">
        <v>85</v>
      </c>
      <c r="AJ867" s="9" t="str">
        <f>_xlfn.IFNA(VLOOKUP(AI867,ACCESSORIES!F:J,5,FALSE),"N/A")</f>
        <v>N/A</v>
      </c>
      <c r="AK867" s="92" t="s">
        <v>236</v>
      </c>
      <c r="AL867" s="75" t="s">
        <v>85</v>
      </c>
      <c r="AM867" s="38" t="str">
        <f>_xlfn.IFNA(VLOOKUP(AL867,ACCESSORIES!F:J,5,FALSE),"N/A")</f>
        <v>N/A</v>
      </c>
      <c r="AN867" s="75" t="s">
        <v>85</v>
      </c>
      <c r="AO867" s="75">
        <v>16.2</v>
      </c>
      <c r="AP867" s="75">
        <v>60</v>
      </c>
      <c r="AQ867" s="75">
        <v>210</v>
      </c>
      <c r="AR867" s="34">
        <v>0</v>
      </c>
      <c r="AS867" s="34">
        <v>0</v>
      </c>
      <c r="AT867" s="25">
        <v>36.700000000000003</v>
      </c>
      <c r="AU867" s="34">
        <v>54.2</v>
      </c>
      <c r="AV867" s="25">
        <v>242.2</v>
      </c>
      <c r="AW867" s="67">
        <v>235.3</v>
      </c>
      <c r="AX867" s="77">
        <v>124.1</v>
      </c>
      <c r="AY867" s="49">
        <v>101</v>
      </c>
      <c r="AZ867" s="49">
        <v>101</v>
      </c>
      <c r="BA867" s="49">
        <v>62.9</v>
      </c>
      <c r="BB867" s="48">
        <f t="shared" si="308"/>
        <v>2.48</v>
      </c>
      <c r="BC867" s="13" t="s">
        <v>85</v>
      </c>
      <c r="BD867" s="412" t="str">
        <f>_xlfn.IFNA(VLOOKUP(BC867,ACCESSORIES!F:J,5,FALSE),"N/A")</f>
        <v>N/A</v>
      </c>
      <c r="BE867" s="13" t="s">
        <v>85</v>
      </c>
      <c r="BF867" s="412" t="str">
        <f>_xlfn.IFNA(VLOOKUP(BE867,ACCESSORIES!F:J,5,FALSE),"N/A")</f>
        <v>N/A</v>
      </c>
      <c r="BG867" s="70">
        <v>44</v>
      </c>
      <c r="BH867" s="50">
        <v>23.228346456692901</v>
      </c>
      <c r="BI867" s="50">
        <v>23.228346456692901</v>
      </c>
      <c r="BJ867" s="50">
        <v>11.771653543307099</v>
      </c>
      <c r="BK867" s="357">
        <f t="shared" si="311"/>
        <v>0.10408189999999996</v>
      </c>
      <c r="BL867" s="408">
        <v>20</v>
      </c>
      <c r="BM867" s="107" t="s">
        <v>3771</v>
      </c>
      <c r="BN867" s="46" t="s">
        <v>3891</v>
      </c>
      <c r="BO867" s="74" t="s">
        <v>3907</v>
      </c>
      <c r="BP867" s="74" t="s">
        <v>7487</v>
      </c>
      <c r="BQ867" s="74" t="s">
        <v>7488</v>
      </c>
      <c r="BR867" s="74" t="s">
        <v>7489</v>
      </c>
      <c r="BS867" s="74" t="s">
        <v>7493</v>
      </c>
      <c r="BT867" s="74" t="s">
        <v>7490</v>
      </c>
      <c r="BU867" s="74" t="s">
        <v>3909</v>
      </c>
      <c r="BV867" s="74" t="s">
        <v>7491</v>
      </c>
      <c r="BW867" s="74"/>
      <c r="BX867" s="74"/>
      <c r="BY867" s="334" t="s">
        <v>8553</v>
      </c>
      <c r="BZ867" s="364" t="s">
        <v>8554</v>
      </c>
      <c r="CA867" s="337" t="s">
        <v>8555</v>
      </c>
      <c r="CB867" s="364" t="s">
        <v>8556</v>
      </c>
      <c r="CC867" s="86" t="str">
        <f t="shared" si="324"/>
        <v>CLOSEOUT - MR802, 20x9, -12mm Offset, 8x180, 124.1mm Centerbore, Double Black Milled</v>
      </c>
      <c r="CD867" s="74" t="s">
        <v>3719</v>
      </c>
      <c r="CE867" s="74" t="s">
        <v>3720</v>
      </c>
      <c r="CF867" s="74" t="str">
        <f t="shared" si="304"/>
        <v>RAISED (8XX)</v>
      </c>
    </row>
    <row r="868" spans="1:84" s="36" customFormat="1" ht="15" customHeight="1">
      <c r="A868" s="22">
        <f t="shared" ref="A868" si="325">ROW(B868)-2</f>
        <v>866</v>
      </c>
      <c r="B868" s="13" t="s">
        <v>84</v>
      </c>
      <c r="C868" s="97" t="s">
        <v>6891</v>
      </c>
      <c r="D868" s="75" t="s">
        <v>6887</v>
      </c>
      <c r="E868" s="84" t="str">
        <f>CONCATENATE(LEFT(D868,5),VLOOKUP(CONCATENATE(O868,"x",P868),'WHEEL PART NUMBER GUIDE'!$B$9:$C$51,2,FALSE),VLOOKUP(CONCATENATE(Q868, W868), 'WHEEL PART NUMBER GUIDE'!$Q$6:$R$98, 2, FALSE),VLOOKUP(Z868,'WHEEL PART NUMBER GUIDE'!$J$8:$K$54,2, FALSE),IF(V868="N/A",IF(ABS(T868)&lt;10,"0"&amp;ABS(T868),ABS(T868)),CONCATENATE(LEFT(V868,1),RIGHT(V868,1))), G868, H868)</f>
        <v>MR80229088312N</v>
      </c>
      <c r="F868" s="84" t="str">
        <f t="shared" si="305"/>
        <v>MR80229088312N</v>
      </c>
      <c r="G868" s="83" t="s">
        <v>2095</v>
      </c>
      <c r="H868" s="83"/>
      <c r="I868" s="72" t="s">
        <v>6947</v>
      </c>
      <c r="J868" s="102">
        <v>45349.429849537039</v>
      </c>
      <c r="K868" s="78" t="s">
        <v>3713</v>
      </c>
      <c r="L868" s="328">
        <v>424</v>
      </c>
      <c r="M868" s="85" t="str">
        <f t="shared" si="307"/>
        <v/>
      </c>
      <c r="N868" s="630"/>
      <c r="O868" s="75">
        <v>20</v>
      </c>
      <c r="P868" s="8">
        <v>9</v>
      </c>
      <c r="Q868" s="92" t="str">
        <f t="shared" ref="Q868" si="326">CONCATENATE(R868,"x",S868)</f>
        <v>8x180</v>
      </c>
      <c r="R868" s="92">
        <v>8</v>
      </c>
      <c r="S868" s="75">
        <v>180</v>
      </c>
      <c r="T868" s="75">
        <v>-12</v>
      </c>
      <c r="U868" s="77">
        <v>4.5</v>
      </c>
      <c r="V868" s="95" t="s">
        <v>85</v>
      </c>
      <c r="W868" s="68">
        <v>124.1</v>
      </c>
      <c r="X868" s="39">
        <v>39.021820406723329</v>
      </c>
      <c r="Y868" s="47">
        <v>3640</v>
      </c>
      <c r="Z868" s="43" t="s">
        <v>5147</v>
      </c>
      <c r="AA868" s="72" t="s">
        <v>173</v>
      </c>
      <c r="AB868" s="47" t="str">
        <f t="shared" si="306"/>
        <v>20x9, 8x180, -12 OS, 3640 lbs</v>
      </c>
      <c r="AC868" s="74" t="s">
        <v>7426</v>
      </c>
      <c r="AD868" s="46" t="str">
        <f>IF(AC868="N/A","None",VLOOKUP(AC868,ACCESSORIES!F:N,9,FALSE))</f>
        <v>Snap In</v>
      </c>
      <c r="AE868" s="82">
        <f>_xlfn.IFNA(VLOOKUP(AC868,ACCESSORIES!F:J,5,FALSE),"N/A")</f>
        <v>22</v>
      </c>
      <c r="AF868" s="14" t="s">
        <v>85</v>
      </c>
      <c r="AG868" s="9" t="str">
        <f>_xlfn.IFNA(VLOOKUP(AF868,ACCESSORIES!C:G,5,FALSE),"N/A")</f>
        <v>N/A</v>
      </c>
      <c r="AH868" s="9" t="str">
        <f>_xlfn.IFNA(VLOOKUP(AG868,ACCESSORIES!D:H,5,FALSE),"N/A")</f>
        <v>N/A</v>
      </c>
      <c r="AI868" s="14" t="s">
        <v>85</v>
      </c>
      <c r="AJ868" s="9" t="str">
        <f>_xlfn.IFNA(VLOOKUP(AI868,ACCESSORIES!F:J,5,FALSE),"N/A")</f>
        <v>N/A</v>
      </c>
      <c r="AK868" s="92" t="s">
        <v>236</v>
      </c>
      <c r="AL868" s="75" t="s">
        <v>85</v>
      </c>
      <c r="AM868" s="38" t="str">
        <f>_xlfn.IFNA(VLOOKUP(AL868,ACCESSORIES!F:J,5,FALSE),"N/A")</f>
        <v>N/A</v>
      </c>
      <c r="AN868" s="75" t="s">
        <v>85</v>
      </c>
      <c r="AO868" s="75">
        <v>16.2</v>
      </c>
      <c r="AP868" s="75">
        <v>60</v>
      </c>
      <c r="AQ868" s="75">
        <v>210</v>
      </c>
      <c r="AR868" s="34">
        <v>0</v>
      </c>
      <c r="AS868" s="34">
        <v>0</v>
      </c>
      <c r="AT868" s="25">
        <v>36.700000000000003</v>
      </c>
      <c r="AU868" s="34">
        <v>54.2</v>
      </c>
      <c r="AV868" s="25">
        <v>242.2</v>
      </c>
      <c r="AW868" s="67">
        <v>235.3</v>
      </c>
      <c r="AX868" s="77">
        <v>124.1</v>
      </c>
      <c r="AY868" s="49">
        <v>101</v>
      </c>
      <c r="AZ868" s="49">
        <v>101</v>
      </c>
      <c r="BA868" s="49">
        <v>62.9</v>
      </c>
      <c r="BB868" s="48">
        <f t="shared" si="308"/>
        <v>2.48</v>
      </c>
      <c r="BC868" s="13" t="s">
        <v>85</v>
      </c>
      <c r="BD868" s="412" t="str">
        <f>_xlfn.IFNA(VLOOKUP(BC868,ACCESSORIES!F:J,5,FALSE),"N/A")</f>
        <v>N/A</v>
      </c>
      <c r="BE868" s="13" t="s">
        <v>85</v>
      </c>
      <c r="BF868" s="412" t="str">
        <f>_xlfn.IFNA(VLOOKUP(BE868,ACCESSORIES!F:J,5,FALSE),"N/A")</f>
        <v>N/A</v>
      </c>
      <c r="BG868" s="70">
        <v>44</v>
      </c>
      <c r="BH868" s="50">
        <v>23.228346456692901</v>
      </c>
      <c r="BI868" s="50">
        <v>23.228346456692901</v>
      </c>
      <c r="BJ868" s="50">
        <v>11.771653543307099</v>
      </c>
      <c r="BK868" s="357">
        <f t="shared" si="311"/>
        <v>0.10408189999999996</v>
      </c>
      <c r="BL868" s="408">
        <v>20</v>
      </c>
      <c r="BM868" s="107" t="s">
        <v>3771</v>
      </c>
      <c r="BN868" s="46" t="s">
        <v>3891</v>
      </c>
      <c r="BO868" s="74" t="s">
        <v>3907</v>
      </c>
      <c r="BP868" s="74" t="s">
        <v>7487</v>
      </c>
      <c r="BQ868" s="74" t="s">
        <v>7488</v>
      </c>
      <c r="BR868" s="74" t="s">
        <v>7489</v>
      </c>
      <c r="BS868" s="74" t="s">
        <v>7493</v>
      </c>
      <c r="BT868" s="74" t="s">
        <v>7490</v>
      </c>
      <c r="BU868" s="74" t="s">
        <v>3909</v>
      </c>
      <c r="BV868" s="74" t="s">
        <v>7491</v>
      </c>
      <c r="BW868" s="74"/>
      <c r="BX868" s="74"/>
      <c r="BY868" s="334" t="s">
        <v>8557</v>
      </c>
      <c r="BZ868" s="364" t="s">
        <v>8558</v>
      </c>
      <c r="CA868" s="337" t="s">
        <v>8559</v>
      </c>
      <c r="CB868" s="364" t="s">
        <v>8560</v>
      </c>
      <c r="CC868" s="86" t="str">
        <f t="shared" si="324"/>
        <v>CLOSEOUT - MR802, 20x9, -12mm Offset, 8x180, 124.1mm Centerbore, Machined - Clear Coat</v>
      </c>
      <c r="CD868" s="74" t="s">
        <v>3719</v>
      </c>
      <c r="CE868" s="74" t="s">
        <v>3720</v>
      </c>
      <c r="CF868" s="74" t="str">
        <f t="shared" si="304"/>
        <v>RAISED (8XX)</v>
      </c>
    </row>
    <row r="869" spans="1:84" s="36" customFormat="1" ht="15" customHeight="1">
      <c r="A869" s="22">
        <f t="shared" si="302"/>
        <v>867</v>
      </c>
      <c r="B869" s="13" t="s">
        <v>84</v>
      </c>
      <c r="C869" s="97" t="s">
        <v>6891</v>
      </c>
      <c r="D869" s="75" t="s">
        <v>6887</v>
      </c>
      <c r="E869" s="84" t="str">
        <f>CONCATENATE(LEFT(D869,5),VLOOKUP(CONCATENATE(O869,"x",P869),'WHEEL PART NUMBER GUIDE'!$B$9:$C$51,2,FALSE),VLOOKUP(CONCATENATE(Q869, W869), 'WHEEL PART NUMBER GUIDE'!$Q$6:$R$98, 2, FALSE),VLOOKUP(Z869,'WHEEL PART NUMBER GUIDE'!$J$8:$K$54,2, FALSE),IF(V869="N/A",IF(ABS(T869)&lt;10,"0"&amp;ABS(T869),ABS(T869)),CONCATENATE(LEFT(V869,1),RIGHT(V869,1))), G869, H869)</f>
        <v>MR80229080500</v>
      </c>
      <c r="F869" s="84" t="str">
        <f t="shared" si="305"/>
        <v>MR80229080500</v>
      </c>
      <c r="G869" s="83"/>
      <c r="H869" s="83"/>
      <c r="I869" s="72" t="s">
        <v>6948</v>
      </c>
      <c r="J869" s="102">
        <v>45349.429849537039</v>
      </c>
      <c r="K869" s="78" t="s">
        <v>3713</v>
      </c>
      <c r="L869" s="328">
        <v>424</v>
      </c>
      <c r="M869" s="85" t="str">
        <f t="shared" si="307"/>
        <v/>
      </c>
      <c r="N869" s="630"/>
      <c r="O869" s="75">
        <v>20</v>
      </c>
      <c r="P869" s="8">
        <v>9</v>
      </c>
      <c r="Q869" s="92" t="str">
        <f t="shared" si="301"/>
        <v>8x6.5</v>
      </c>
      <c r="R869" s="92">
        <v>8</v>
      </c>
      <c r="S869" s="75">
        <v>6.5</v>
      </c>
      <c r="T869" s="75">
        <v>0</v>
      </c>
      <c r="U869" s="77">
        <v>4.95</v>
      </c>
      <c r="V869" s="95" t="s">
        <v>85</v>
      </c>
      <c r="W869" s="68">
        <v>121.3</v>
      </c>
      <c r="X869" s="39">
        <v>37.919509095798944</v>
      </c>
      <c r="Y869" s="47">
        <v>3640</v>
      </c>
      <c r="Z869" s="43" t="s">
        <v>6882</v>
      </c>
      <c r="AA869" s="72" t="s">
        <v>2845</v>
      </c>
      <c r="AB869" s="47" t="str">
        <f t="shared" si="306"/>
        <v>20x9, 8x6.5, 0 OS, 3640 lbs</v>
      </c>
      <c r="AC869" s="74" t="s">
        <v>7423</v>
      </c>
      <c r="AD869" s="46" t="str">
        <f>IF(AC869="N/A","None",VLOOKUP(AC869,ACCESSORIES!F:N,9,FALSE))</f>
        <v>Snap In</v>
      </c>
      <c r="AE869" s="82">
        <f>_xlfn.IFNA(VLOOKUP(AC869,ACCESSORIES!F:J,5,FALSE),"N/A")</f>
        <v>22</v>
      </c>
      <c r="AF869" s="14" t="s">
        <v>85</v>
      </c>
      <c r="AG869" s="9" t="str">
        <f>_xlfn.IFNA(VLOOKUP(AF869,ACCESSORIES!C:G,5,FALSE),"N/A")</f>
        <v>N/A</v>
      </c>
      <c r="AH869" s="9" t="str">
        <f>_xlfn.IFNA(VLOOKUP(AG869,ACCESSORIES!D:H,5,FALSE),"N/A")</f>
        <v>N/A</v>
      </c>
      <c r="AI869" s="14" t="s">
        <v>85</v>
      </c>
      <c r="AJ869" s="9" t="str">
        <f>_xlfn.IFNA(VLOOKUP(AI869,ACCESSORIES!F:J,5,FALSE),"N/A")</f>
        <v>N/A</v>
      </c>
      <c r="AK869" s="92" t="s">
        <v>236</v>
      </c>
      <c r="AL869" s="75" t="s">
        <v>85</v>
      </c>
      <c r="AM869" s="38" t="str">
        <f>_xlfn.IFNA(VLOOKUP(AL869,ACCESSORIES!F:J,5,FALSE),"N/A")</f>
        <v>N/A</v>
      </c>
      <c r="AN869" s="75" t="s">
        <v>85</v>
      </c>
      <c r="AO869" s="75">
        <v>16.2</v>
      </c>
      <c r="AP869" s="75">
        <v>60</v>
      </c>
      <c r="AQ869" s="75">
        <v>200</v>
      </c>
      <c r="AR869" s="34">
        <v>0</v>
      </c>
      <c r="AS869" s="34">
        <v>0</v>
      </c>
      <c r="AT869" s="25">
        <v>31.5</v>
      </c>
      <c r="AU869" s="34">
        <v>42.2</v>
      </c>
      <c r="AV869" s="25">
        <v>240.6</v>
      </c>
      <c r="AW869" s="67">
        <v>233.5</v>
      </c>
      <c r="AX869" s="77">
        <v>121.3</v>
      </c>
      <c r="AY869" s="49">
        <v>89</v>
      </c>
      <c r="AZ869" s="49">
        <v>89</v>
      </c>
      <c r="BA869" s="49">
        <v>62.9</v>
      </c>
      <c r="BB869" s="48">
        <f t="shared" si="308"/>
        <v>2.48</v>
      </c>
      <c r="BC869" s="13" t="s">
        <v>85</v>
      </c>
      <c r="BD869" s="412" t="str">
        <f>_xlfn.IFNA(VLOOKUP(BC869,ACCESSORIES!F:J,5,FALSE),"N/A")</f>
        <v>N/A</v>
      </c>
      <c r="BE869" s="13" t="s">
        <v>85</v>
      </c>
      <c r="BF869" s="412" t="str">
        <f>_xlfn.IFNA(VLOOKUP(BE869,ACCESSORIES!F:J,5,FALSE),"N/A")</f>
        <v>N/A</v>
      </c>
      <c r="BG869" s="70">
        <v>43</v>
      </c>
      <c r="BH869" s="50">
        <v>23.228346456692901</v>
      </c>
      <c r="BI869" s="50">
        <v>23.228346456692901</v>
      </c>
      <c r="BJ869" s="50">
        <v>11.771653543307099</v>
      </c>
      <c r="BK869" s="357">
        <f t="shared" si="311"/>
        <v>0.10408189999999996</v>
      </c>
      <c r="BL869" s="408">
        <v>20</v>
      </c>
      <c r="BM869" s="107" t="s">
        <v>3771</v>
      </c>
      <c r="BN869" s="46" t="s">
        <v>3891</v>
      </c>
      <c r="BO869" s="74" t="s">
        <v>3907</v>
      </c>
      <c r="BP869" s="74" t="s">
        <v>7487</v>
      </c>
      <c r="BQ869" s="74" t="s">
        <v>7488</v>
      </c>
      <c r="BR869" s="74" t="s">
        <v>7489</v>
      </c>
      <c r="BS869" s="74" t="s">
        <v>7493</v>
      </c>
      <c r="BT869" s="74" t="s">
        <v>7490</v>
      </c>
      <c r="BU869" s="74" t="s">
        <v>3909</v>
      </c>
      <c r="BV869" s="74" t="s">
        <v>7491</v>
      </c>
      <c r="BW869" s="74"/>
      <c r="BX869" s="74"/>
      <c r="BY869" s="334" t="s">
        <v>8553</v>
      </c>
      <c r="BZ869" s="364" t="s">
        <v>8554</v>
      </c>
      <c r="CA869" s="337" t="s">
        <v>8555</v>
      </c>
      <c r="CB869" s="364" t="s">
        <v>8556</v>
      </c>
      <c r="CC869" s="86" t="str">
        <f t="shared" si="324"/>
        <v>CLOSEOUT - MR802, 20x9, 0mm Offset, 8x6.5, 121.3mm Centerbore, Double Black Milled</v>
      </c>
      <c r="CD869" s="74" t="s">
        <v>3719</v>
      </c>
      <c r="CE869" s="74" t="s">
        <v>3720</v>
      </c>
      <c r="CF869" s="74" t="str">
        <f t="shared" si="304"/>
        <v>RAISED (8XX)</v>
      </c>
    </row>
    <row r="870" spans="1:84" s="36" customFormat="1" ht="15" customHeight="1">
      <c r="A870" s="22">
        <f t="shared" si="302"/>
        <v>868</v>
      </c>
      <c r="B870" s="13" t="s">
        <v>84</v>
      </c>
      <c r="C870" s="97" t="s">
        <v>6891</v>
      </c>
      <c r="D870" s="75" t="s">
        <v>6887</v>
      </c>
      <c r="E870" s="84" t="str">
        <f>CONCATENATE(LEFT(D870,5),VLOOKUP(CONCATENATE(O870,"x",P870),'WHEEL PART NUMBER GUIDE'!$B$9:$C$51,2,FALSE),VLOOKUP(CONCATENATE(Q870, W870), 'WHEEL PART NUMBER GUIDE'!$Q$6:$R$98, 2, FALSE),VLOOKUP(Z870,'WHEEL PART NUMBER GUIDE'!$J$8:$K$54,2, FALSE),IF(V870="N/A",IF(ABS(T870)&lt;10,"0"&amp;ABS(T870),ABS(T870)),CONCATENATE(LEFT(V870,1),RIGHT(V870,1))), G870, H870)</f>
        <v>MR80229087500</v>
      </c>
      <c r="F870" s="84" t="str">
        <f t="shared" si="305"/>
        <v>MR80229087500</v>
      </c>
      <c r="G870" s="83"/>
      <c r="H870" s="83"/>
      <c r="I870" s="72" t="s">
        <v>6950</v>
      </c>
      <c r="J870" s="102">
        <v>45349.429849537039</v>
      </c>
      <c r="K870" s="78" t="s">
        <v>3713</v>
      </c>
      <c r="L870" s="328">
        <v>424</v>
      </c>
      <c r="M870" s="85" t="str">
        <f t="shared" si="307"/>
        <v/>
      </c>
      <c r="N870" s="630"/>
      <c r="O870" s="75">
        <v>20</v>
      </c>
      <c r="P870" s="8">
        <v>9</v>
      </c>
      <c r="Q870" s="92" t="str">
        <f t="shared" si="301"/>
        <v>8x170</v>
      </c>
      <c r="R870" s="92">
        <v>8</v>
      </c>
      <c r="S870" s="75">
        <v>170</v>
      </c>
      <c r="T870" s="75">
        <v>0</v>
      </c>
      <c r="U870" s="77">
        <v>4.95</v>
      </c>
      <c r="V870" s="95" t="s">
        <v>85</v>
      </c>
      <c r="W870" s="68">
        <v>125</v>
      </c>
      <c r="X870" s="39">
        <v>37.919509095798944</v>
      </c>
      <c r="Y870" s="47">
        <v>3640</v>
      </c>
      <c r="Z870" s="43" t="s">
        <v>6882</v>
      </c>
      <c r="AA870" s="72" t="s">
        <v>2845</v>
      </c>
      <c r="AB870" s="47" t="str">
        <f t="shared" si="306"/>
        <v>20x9, 8x170, 0 OS, 3640 lbs</v>
      </c>
      <c r="AC870" s="74" t="s">
        <v>7513</v>
      </c>
      <c r="AD870" s="46" t="str">
        <f>IF(AC870="N/A","None",VLOOKUP(AC870,ACCESSORIES!F:N,9,FALSE))</f>
        <v>Snap In</v>
      </c>
      <c r="AE870" s="82">
        <f>_xlfn.IFNA(VLOOKUP(AC870,ACCESSORIES!F:J,5,FALSE),"N/A")</f>
        <v>22</v>
      </c>
      <c r="AF870" s="14" t="s">
        <v>85</v>
      </c>
      <c r="AG870" s="9" t="str">
        <f>_xlfn.IFNA(VLOOKUP(AF870,ACCESSORIES!C:G,5,FALSE),"N/A")</f>
        <v>N/A</v>
      </c>
      <c r="AH870" s="9" t="str">
        <f>_xlfn.IFNA(VLOOKUP(AG870,ACCESSORIES!D:H,5,FALSE),"N/A")</f>
        <v>N/A</v>
      </c>
      <c r="AI870" s="14" t="s">
        <v>85</v>
      </c>
      <c r="AJ870" s="9" t="str">
        <f>_xlfn.IFNA(VLOOKUP(AI870,ACCESSORIES!F:J,5,FALSE),"N/A")</f>
        <v>N/A</v>
      </c>
      <c r="AK870" s="92" t="s">
        <v>236</v>
      </c>
      <c r="AL870" s="75" t="s">
        <v>85</v>
      </c>
      <c r="AM870" s="38" t="str">
        <f>_xlfn.IFNA(VLOOKUP(AL870,ACCESSORIES!F:J,5,FALSE),"N/A")</f>
        <v>N/A</v>
      </c>
      <c r="AN870" s="75" t="s">
        <v>85</v>
      </c>
      <c r="AO870" s="75">
        <v>16.2</v>
      </c>
      <c r="AP870" s="75">
        <v>60</v>
      </c>
      <c r="AQ870" s="75">
        <v>200</v>
      </c>
      <c r="AR870" s="34">
        <v>0</v>
      </c>
      <c r="AS870" s="34">
        <v>0</v>
      </c>
      <c r="AT870" s="25">
        <v>31.5</v>
      </c>
      <c r="AU870" s="34">
        <v>42.2</v>
      </c>
      <c r="AV870" s="25">
        <v>240.6</v>
      </c>
      <c r="AW870" s="67">
        <v>233.5</v>
      </c>
      <c r="AX870" s="77">
        <v>125</v>
      </c>
      <c r="AY870" s="49">
        <v>89</v>
      </c>
      <c r="AZ870" s="49">
        <v>89</v>
      </c>
      <c r="BA870" s="49">
        <v>62.9</v>
      </c>
      <c r="BB870" s="48">
        <f t="shared" si="308"/>
        <v>2.48</v>
      </c>
      <c r="BC870" s="13" t="s">
        <v>85</v>
      </c>
      <c r="BD870" s="412" t="str">
        <f>_xlfn.IFNA(VLOOKUP(BC870,ACCESSORIES!F:J,5,FALSE),"N/A")</f>
        <v>N/A</v>
      </c>
      <c r="BE870" s="13" t="s">
        <v>85</v>
      </c>
      <c r="BF870" s="412" t="str">
        <f>_xlfn.IFNA(VLOOKUP(BE870,ACCESSORIES!F:J,5,FALSE),"N/A")</f>
        <v>N/A</v>
      </c>
      <c r="BG870" s="70">
        <v>43</v>
      </c>
      <c r="BH870" s="50">
        <v>23.228346456692901</v>
      </c>
      <c r="BI870" s="50">
        <v>23.228346456692901</v>
      </c>
      <c r="BJ870" s="50">
        <v>11.771653543307099</v>
      </c>
      <c r="BK870" s="357">
        <f t="shared" si="311"/>
        <v>0.10408189999999996</v>
      </c>
      <c r="BL870" s="408">
        <v>20</v>
      </c>
      <c r="BM870" s="107" t="s">
        <v>3771</v>
      </c>
      <c r="BN870" s="46" t="s">
        <v>3891</v>
      </c>
      <c r="BO870" s="74" t="s">
        <v>3907</v>
      </c>
      <c r="BP870" s="74" t="s">
        <v>7487</v>
      </c>
      <c r="BQ870" s="74" t="s">
        <v>7488</v>
      </c>
      <c r="BR870" s="74" t="s">
        <v>7489</v>
      </c>
      <c r="BS870" s="74" t="s">
        <v>7493</v>
      </c>
      <c r="BT870" s="74" t="s">
        <v>7490</v>
      </c>
      <c r="BU870" s="74" t="s">
        <v>3909</v>
      </c>
      <c r="BV870" s="74" t="s">
        <v>7491</v>
      </c>
      <c r="BW870" s="74"/>
      <c r="BX870" s="74"/>
      <c r="BY870" s="334" t="s">
        <v>8553</v>
      </c>
      <c r="BZ870" s="364" t="s">
        <v>8554</v>
      </c>
      <c r="CA870" s="337" t="s">
        <v>8555</v>
      </c>
      <c r="CB870" s="364" t="s">
        <v>8556</v>
      </c>
      <c r="CC870" s="86" t="str">
        <f t="shared" si="324"/>
        <v>CLOSEOUT - MR802, 20x9, 0mm Offset, 8x170, 125mm Centerbore, Double Black Milled</v>
      </c>
      <c r="CD870" s="74" t="s">
        <v>3719</v>
      </c>
      <c r="CE870" s="74" t="s">
        <v>3720</v>
      </c>
      <c r="CF870" s="74" t="str">
        <f t="shared" si="304"/>
        <v>RAISED (8XX)</v>
      </c>
    </row>
    <row r="871" spans="1:84" s="36" customFormat="1" ht="15" customHeight="1">
      <c r="A871" s="22">
        <f t="shared" ref="A871" si="327">ROW(B871)-2</f>
        <v>869</v>
      </c>
      <c r="B871" s="13" t="s">
        <v>84</v>
      </c>
      <c r="C871" s="97" t="s">
        <v>6891</v>
      </c>
      <c r="D871" s="75" t="s">
        <v>6887</v>
      </c>
      <c r="E871" s="84" t="str">
        <f>CONCATENATE(LEFT(D871,5),VLOOKUP(CONCATENATE(O871,"x",P871),'WHEEL PART NUMBER GUIDE'!$B$9:$C$51,2,FALSE),VLOOKUP(CONCATENATE(Q871, W871), 'WHEEL PART NUMBER GUIDE'!$Q$6:$R$98, 2, FALSE),VLOOKUP(Z871,'WHEEL PART NUMBER GUIDE'!$J$8:$K$54,2, FALSE),IF(V871="N/A",IF(ABS(T871)&lt;10,"0"&amp;ABS(T871),ABS(T871)),CONCATENATE(LEFT(V871,1),RIGHT(V871,1))), G871, H871)</f>
        <v>MR80229087300</v>
      </c>
      <c r="F871" s="84" t="str">
        <f t="shared" si="305"/>
        <v>MR80229087300</v>
      </c>
      <c r="G871" s="83"/>
      <c r="H871" s="83"/>
      <c r="I871" s="72" t="s">
        <v>6951</v>
      </c>
      <c r="J871" s="102">
        <v>45349.429849537039</v>
      </c>
      <c r="K871" s="78" t="s">
        <v>3713</v>
      </c>
      <c r="L871" s="328">
        <v>424</v>
      </c>
      <c r="M871" s="85" t="str">
        <f t="shared" si="307"/>
        <v/>
      </c>
      <c r="N871" s="630"/>
      <c r="O871" s="75">
        <v>20</v>
      </c>
      <c r="P871" s="8">
        <v>9</v>
      </c>
      <c r="Q871" s="92" t="str">
        <f t="shared" ref="Q871" si="328">CONCATENATE(R871,"x",S871)</f>
        <v>8x170</v>
      </c>
      <c r="R871" s="92">
        <v>8</v>
      </c>
      <c r="S871" s="75">
        <v>170</v>
      </c>
      <c r="T871" s="75">
        <v>0</v>
      </c>
      <c r="U871" s="77">
        <v>4.95</v>
      </c>
      <c r="V871" s="95" t="s">
        <v>85</v>
      </c>
      <c r="W871" s="68">
        <v>125</v>
      </c>
      <c r="X871" s="39">
        <v>37.919509095798944</v>
      </c>
      <c r="Y871" s="47">
        <v>3640</v>
      </c>
      <c r="Z871" s="43" t="s">
        <v>5147</v>
      </c>
      <c r="AA871" s="72" t="s">
        <v>173</v>
      </c>
      <c r="AB871" s="47" t="str">
        <f t="shared" si="306"/>
        <v>20x9, 8x170, 0 OS, 3640 lbs</v>
      </c>
      <c r="AC871" s="74" t="s">
        <v>7512</v>
      </c>
      <c r="AD871" s="46" t="str">
        <f>IF(AC871="N/A","None",VLOOKUP(AC871,ACCESSORIES!F:N,9,FALSE))</f>
        <v>Snap In</v>
      </c>
      <c r="AE871" s="82">
        <f>_xlfn.IFNA(VLOOKUP(AC871,ACCESSORIES!F:J,5,FALSE),"N/A")</f>
        <v>22</v>
      </c>
      <c r="AF871" s="14" t="s">
        <v>85</v>
      </c>
      <c r="AG871" s="9" t="str">
        <f>_xlfn.IFNA(VLOOKUP(AF871,ACCESSORIES!C:G,5,FALSE),"N/A")</f>
        <v>N/A</v>
      </c>
      <c r="AH871" s="9" t="str">
        <f>_xlfn.IFNA(VLOOKUP(AG871,ACCESSORIES!D:H,5,FALSE),"N/A")</f>
        <v>N/A</v>
      </c>
      <c r="AI871" s="14" t="s">
        <v>85</v>
      </c>
      <c r="AJ871" s="9" t="str">
        <f>_xlfn.IFNA(VLOOKUP(AI871,ACCESSORIES!F:J,5,FALSE),"N/A")</f>
        <v>N/A</v>
      </c>
      <c r="AK871" s="92" t="s">
        <v>236</v>
      </c>
      <c r="AL871" s="75" t="s">
        <v>85</v>
      </c>
      <c r="AM871" s="38" t="str">
        <f>_xlfn.IFNA(VLOOKUP(AL871,ACCESSORIES!F:J,5,FALSE),"N/A")</f>
        <v>N/A</v>
      </c>
      <c r="AN871" s="75" t="s">
        <v>85</v>
      </c>
      <c r="AO871" s="75">
        <v>16.2</v>
      </c>
      <c r="AP871" s="75">
        <v>60</v>
      </c>
      <c r="AQ871" s="75">
        <v>200</v>
      </c>
      <c r="AR871" s="34">
        <v>0</v>
      </c>
      <c r="AS871" s="34">
        <v>0</v>
      </c>
      <c r="AT871" s="25">
        <v>31.5</v>
      </c>
      <c r="AU871" s="34">
        <v>42.2</v>
      </c>
      <c r="AV871" s="25">
        <v>240.6</v>
      </c>
      <c r="AW871" s="67">
        <v>233.5</v>
      </c>
      <c r="AX871" s="77">
        <v>125</v>
      </c>
      <c r="AY871" s="49">
        <v>89</v>
      </c>
      <c r="AZ871" s="49">
        <v>89</v>
      </c>
      <c r="BA871" s="49">
        <v>62.9</v>
      </c>
      <c r="BB871" s="48">
        <f t="shared" si="308"/>
        <v>2.48</v>
      </c>
      <c r="BC871" s="13" t="s">
        <v>85</v>
      </c>
      <c r="BD871" s="412" t="str">
        <f>_xlfn.IFNA(VLOOKUP(BC871,ACCESSORIES!F:J,5,FALSE),"N/A")</f>
        <v>N/A</v>
      </c>
      <c r="BE871" s="13" t="s">
        <v>85</v>
      </c>
      <c r="BF871" s="412" t="str">
        <f>_xlfn.IFNA(VLOOKUP(BE871,ACCESSORIES!F:J,5,FALSE),"N/A")</f>
        <v>N/A</v>
      </c>
      <c r="BG871" s="70">
        <v>43</v>
      </c>
      <c r="BH871" s="50">
        <v>23.228346456692901</v>
      </c>
      <c r="BI871" s="50">
        <v>23.228346456692901</v>
      </c>
      <c r="BJ871" s="50">
        <v>11.771653543307099</v>
      </c>
      <c r="BK871" s="357">
        <f t="shared" si="311"/>
        <v>0.10408189999999996</v>
      </c>
      <c r="BL871" s="408">
        <v>20</v>
      </c>
      <c r="BM871" s="107" t="s">
        <v>3771</v>
      </c>
      <c r="BN871" s="46" t="s">
        <v>3891</v>
      </c>
      <c r="BO871" s="74" t="s">
        <v>3907</v>
      </c>
      <c r="BP871" s="74" t="s">
        <v>7487</v>
      </c>
      <c r="BQ871" s="74" t="s">
        <v>7488</v>
      </c>
      <c r="BR871" s="74" t="s">
        <v>7489</v>
      </c>
      <c r="BS871" s="74" t="s">
        <v>7493</v>
      </c>
      <c r="BT871" s="74" t="s">
        <v>7490</v>
      </c>
      <c r="BU871" s="74" t="s">
        <v>3909</v>
      </c>
      <c r="BV871" s="74" t="s">
        <v>7491</v>
      </c>
      <c r="BW871" s="74"/>
      <c r="BX871" s="74"/>
      <c r="BY871" s="334" t="s">
        <v>8557</v>
      </c>
      <c r="BZ871" s="364" t="s">
        <v>8558</v>
      </c>
      <c r="CA871" s="337" t="s">
        <v>8559</v>
      </c>
      <c r="CB871" s="364" t="s">
        <v>8560</v>
      </c>
      <c r="CC871" s="86" t="str">
        <f t="shared" si="324"/>
        <v>CLOSEOUT - MR802, 20x9, 0mm Offset, 8x170, 125mm Centerbore, Machined - Clear Coat</v>
      </c>
      <c r="CD871" s="74" t="s">
        <v>3719</v>
      </c>
      <c r="CE871" s="74" t="s">
        <v>3720</v>
      </c>
      <c r="CF871" s="74" t="str">
        <f t="shared" si="304"/>
        <v>RAISED (8XX)</v>
      </c>
    </row>
    <row r="872" spans="1:84" s="36" customFormat="1" ht="15" customHeight="1">
      <c r="A872" s="22">
        <f t="shared" si="302"/>
        <v>870</v>
      </c>
      <c r="B872" s="13" t="s">
        <v>84</v>
      </c>
      <c r="C872" s="97" t="s">
        <v>6891</v>
      </c>
      <c r="D872" s="75" t="s">
        <v>6887</v>
      </c>
      <c r="E872" s="84" t="str">
        <f>CONCATENATE(LEFT(D872,5),VLOOKUP(CONCATENATE(O872,"x",P872),'WHEEL PART NUMBER GUIDE'!$B$9:$C$51,2,FALSE),VLOOKUP(CONCATENATE(Q872, W872), 'WHEEL PART NUMBER GUIDE'!$Q$6:$R$98, 2, FALSE),VLOOKUP(Z872,'WHEEL PART NUMBER GUIDE'!$J$8:$K$54,2, FALSE),IF(V872="N/A",IF(ABS(T872)&lt;10,"0"&amp;ABS(T872),ABS(T872)),CONCATENATE(LEFT(V872,1),RIGHT(V872,1))), G872, H872)</f>
        <v>MR80229088500</v>
      </c>
      <c r="F872" s="84" t="str">
        <f t="shared" si="305"/>
        <v>MR80229088500</v>
      </c>
      <c r="G872" s="83"/>
      <c r="H872" s="83"/>
      <c r="I872" s="72" t="s">
        <v>6952</v>
      </c>
      <c r="J872" s="102">
        <v>45349.429849537039</v>
      </c>
      <c r="K872" s="78" t="s">
        <v>3713</v>
      </c>
      <c r="L872" s="328">
        <v>424</v>
      </c>
      <c r="M872" s="85" t="str">
        <f t="shared" si="307"/>
        <v/>
      </c>
      <c r="N872" s="630"/>
      <c r="O872" s="75">
        <v>20</v>
      </c>
      <c r="P872" s="8">
        <v>9</v>
      </c>
      <c r="Q872" s="92" t="str">
        <f t="shared" si="301"/>
        <v>8x180</v>
      </c>
      <c r="R872" s="92">
        <v>8</v>
      </c>
      <c r="S872" s="75">
        <v>180</v>
      </c>
      <c r="T872" s="75">
        <v>0</v>
      </c>
      <c r="U872" s="77">
        <v>4.95</v>
      </c>
      <c r="V872" s="95" t="s">
        <v>85</v>
      </c>
      <c r="W872" s="68">
        <v>124.1</v>
      </c>
      <c r="X872" s="39">
        <v>38.360433620168692</v>
      </c>
      <c r="Y872" s="47">
        <v>3640</v>
      </c>
      <c r="Z872" s="43" t="s">
        <v>6882</v>
      </c>
      <c r="AA872" s="72" t="s">
        <v>2845</v>
      </c>
      <c r="AB872" s="47" t="str">
        <f t="shared" si="306"/>
        <v>20x9, 8x180, 0 OS, 3640 lbs</v>
      </c>
      <c r="AC872" s="74" t="s">
        <v>7423</v>
      </c>
      <c r="AD872" s="46" t="str">
        <f>IF(AC872="N/A","None",VLOOKUP(AC872,ACCESSORIES!F:N,9,FALSE))</f>
        <v>Snap In</v>
      </c>
      <c r="AE872" s="82">
        <f>_xlfn.IFNA(VLOOKUP(AC872,ACCESSORIES!F:J,5,FALSE),"N/A")</f>
        <v>22</v>
      </c>
      <c r="AF872" s="14" t="s">
        <v>85</v>
      </c>
      <c r="AG872" s="9" t="str">
        <f>_xlfn.IFNA(VLOOKUP(AF872,ACCESSORIES!C:G,5,FALSE),"N/A")</f>
        <v>N/A</v>
      </c>
      <c r="AH872" s="9" t="str">
        <f>_xlfn.IFNA(VLOOKUP(AG872,ACCESSORIES!D:H,5,FALSE),"N/A")</f>
        <v>N/A</v>
      </c>
      <c r="AI872" s="14" t="s">
        <v>85</v>
      </c>
      <c r="AJ872" s="9" t="str">
        <f>_xlfn.IFNA(VLOOKUP(AI872,ACCESSORIES!F:J,5,FALSE),"N/A")</f>
        <v>N/A</v>
      </c>
      <c r="AK872" s="92" t="s">
        <v>236</v>
      </c>
      <c r="AL872" s="75" t="s">
        <v>85</v>
      </c>
      <c r="AM872" s="38" t="str">
        <f>_xlfn.IFNA(VLOOKUP(AL872,ACCESSORIES!F:J,5,FALSE),"N/A")</f>
        <v>N/A</v>
      </c>
      <c r="AN872" s="75" t="s">
        <v>85</v>
      </c>
      <c r="AO872" s="75">
        <v>16.2</v>
      </c>
      <c r="AP872" s="75">
        <v>60</v>
      </c>
      <c r="AQ872" s="75">
        <v>210</v>
      </c>
      <c r="AR872" s="34">
        <v>0</v>
      </c>
      <c r="AS872" s="34">
        <v>0</v>
      </c>
      <c r="AT872" s="25">
        <v>28</v>
      </c>
      <c r="AU872" s="34">
        <v>42.2</v>
      </c>
      <c r="AV872" s="25">
        <v>240.6</v>
      </c>
      <c r="AW872" s="67">
        <v>233.5</v>
      </c>
      <c r="AX872" s="77">
        <v>124.1</v>
      </c>
      <c r="AY872" s="49">
        <v>89</v>
      </c>
      <c r="AZ872" s="49">
        <v>89</v>
      </c>
      <c r="BA872" s="49">
        <v>62.9</v>
      </c>
      <c r="BB872" s="48">
        <f t="shared" si="308"/>
        <v>2.48</v>
      </c>
      <c r="BC872" s="13" t="s">
        <v>85</v>
      </c>
      <c r="BD872" s="412" t="str">
        <f>_xlfn.IFNA(VLOOKUP(BC872,ACCESSORIES!F:J,5,FALSE),"N/A")</f>
        <v>N/A</v>
      </c>
      <c r="BE872" s="13" t="s">
        <v>85</v>
      </c>
      <c r="BF872" s="412" t="str">
        <f>_xlfn.IFNA(VLOOKUP(BE872,ACCESSORIES!F:J,5,FALSE),"N/A")</f>
        <v>N/A</v>
      </c>
      <c r="BG872" s="70">
        <v>43</v>
      </c>
      <c r="BH872" s="50">
        <v>23.228346456692901</v>
      </c>
      <c r="BI872" s="50">
        <v>23.228346456692901</v>
      </c>
      <c r="BJ872" s="50">
        <v>11.771653543307099</v>
      </c>
      <c r="BK872" s="357">
        <f t="shared" si="311"/>
        <v>0.10408189999999996</v>
      </c>
      <c r="BL872" s="408">
        <v>20</v>
      </c>
      <c r="BM872" s="107" t="s">
        <v>3771</v>
      </c>
      <c r="BN872" s="46" t="s">
        <v>3891</v>
      </c>
      <c r="BO872" s="74" t="s">
        <v>3907</v>
      </c>
      <c r="BP872" s="74" t="s">
        <v>7487</v>
      </c>
      <c r="BQ872" s="74" t="s">
        <v>7488</v>
      </c>
      <c r="BR872" s="74" t="s">
        <v>7489</v>
      </c>
      <c r="BS872" s="74" t="s">
        <v>7493</v>
      </c>
      <c r="BT872" s="74" t="s">
        <v>7490</v>
      </c>
      <c r="BU872" s="74" t="s">
        <v>3909</v>
      </c>
      <c r="BV872" s="74" t="s">
        <v>7491</v>
      </c>
      <c r="BW872" s="74"/>
      <c r="BX872" s="74"/>
      <c r="BY872" s="334" t="s">
        <v>8553</v>
      </c>
      <c r="BZ872" s="364" t="s">
        <v>8554</v>
      </c>
      <c r="CA872" s="337" t="s">
        <v>8555</v>
      </c>
      <c r="CB872" s="364" t="s">
        <v>8556</v>
      </c>
      <c r="CC872" s="86" t="str">
        <f t="shared" si="324"/>
        <v>CLOSEOUT - MR802, 20x9, 0mm Offset, 8x180, 124.1mm Centerbore, Double Black Milled</v>
      </c>
      <c r="CD872" s="74" t="s">
        <v>3719</v>
      </c>
      <c r="CE872" s="74" t="s">
        <v>3720</v>
      </c>
      <c r="CF872" s="74" t="str">
        <f t="shared" si="304"/>
        <v>RAISED (8XX)</v>
      </c>
    </row>
    <row r="873" spans="1:84" s="36" customFormat="1" ht="15" customHeight="1">
      <c r="A873" s="22">
        <f t="shared" ref="A873" si="329">ROW(B873)-2</f>
        <v>871</v>
      </c>
      <c r="B873" s="13" t="s">
        <v>84</v>
      </c>
      <c r="C873" s="97" t="s">
        <v>6891</v>
      </c>
      <c r="D873" s="75" t="s">
        <v>6887</v>
      </c>
      <c r="E873" s="84" t="str">
        <f>CONCATENATE(LEFT(D873,5),VLOOKUP(CONCATENATE(O873,"x",P873),'WHEEL PART NUMBER GUIDE'!$B$9:$C$51,2,FALSE),VLOOKUP(CONCATENATE(Q873, W873), 'WHEEL PART NUMBER GUIDE'!$Q$6:$R$98, 2, FALSE),VLOOKUP(Z873,'WHEEL PART NUMBER GUIDE'!$J$8:$K$54,2, FALSE),IF(V873="N/A",IF(ABS(T873)&lt;10,"0"&amp;ABS(T873),ABS(T873)),CONCATENATE(LEFT(V873,1),RIGHT(V873,1))), G873, H873)</f>
        <v>MR80229088300</v>
      </c>
      <c r="F873" s="84" t="str">
        <f t="shared" si="305"/>
        <v>MR80229088300</v>
      </c>
      <c r="G873" s="83"/>
      <c r="H873" s="83"/>
      <c r="I873" s="72" t="s">
        <v>6953</v>
      </c>
      <c r="J873" s="102">
        <v>45349.429849537039</v>
      </c>
      <c r="K873" s="78" t="s">
        <v>3713</v>
      </c>
      <c r="L873" s="328">
        <v>424</v>
      </c>
      <c r="M873" s="85" t="str">
        <f t="shared" si="307"/>
        <v/>
      </c>
      <c r="N873" s="630"/>
      <c r="O873" s="75">
        <v>20</v>
      </c>
      <c r="P873" s="8">
        <v>9</v>
      </c>
      <c r="Q873" s="92" t="str">
        <f t="shared" ref="Q873" si="330">CONCATENATE(R873,"x",S873)</f>
        <v>8x180</v>
      </c>
      <c r="R873" s="92">
        <v>8</v>
      </c>
      <c r="S873" s="75">
        <v>180</v>
      </c>
      <c r="T873" s="75">
        <v>0</v>
      </c>
      <c r="U873" s="77">
        <v>4.95</v>
      </c>
      <c r="V873" s="95" t="s">
        <v>85</v>
      </c>
      <c r="W873" s="68">
        <v>124.1</v>
      </c>
      <c r="X873" s="39">
        <v>38.360433620168692</v>
      </c>
      <c r="Y873" s="47">
        <v>3640</v>
      </c>
      <c r="Z873" s="43" t="s">
        <v>5147</v>
      </c>
      <c r="AA873" s="72" t="s">
        <v>173</v>
      </c>
      <c r="AB873" s="47" t="str">
        <f t="shared" si="306"/>
        <v>20x9, 8x180, 0 OS, 3640 lbs</v>
      </c>
      <c r="AC873" s="74" t="s">
        <v>7426</v>
      </c>
      <c r="AD873" s="46" t="str">
        <f>IF(AC873="N/A","None",VLOOKUP(AC873,ACCESSORIES!F:N,9,FALSE))</f>
        <v>Snap In</v>
      </c>
      <c r="AE873" s="82">
        <f>_xlfn.IFNA(VLOOKUP(AC873,ACCESSORIES!F:J,5,FALSE),"N/A")</f>
        <v>22</v>
      </c>
      <c r="AF873" s="14" t="s">
        <v>85</v>
      </c>
      <c r="AG873" s="9" t="str">
        <f>_xlfn.IFNA(VLOOKUP(AF873,ACCESSORIES!C:G,5,FALSE),"N/A")</f>
        <v>N/A</v>
      </c>
      <c r="AH873" s="9" t="str">
        <f>_xlfn.IFNA(VLOOKUP(AG873,ACCESSORIES!D:H,5,FALSE),"N/A")</f>
        <v>N/A</v>
      </c>
      <c r="AI873" s="14" t="s">
        <v>85</v>
      </c>
      <c r="AJ873" s="9" t="str">
        <f>_xlfn.IFNA(VLOOKUP(AI873,ACCESSORIES!F:J,5,FALSE),"N/A")</f>
        <v>N/A</v>
      </c>
      <c r="AK873" s="92" t="s">
        <v>236</v>
      </c>
      <c r="AL873" s="75" t="s">
        <v>85</v>
      </c>
      <c r="AM873" s="38" t="str">
        <f>_xlfn.IFNA(VLOOKUP(AL873,ACCESSORIES!F:J,5,FALSE),"N/A")</f>
        <v>N/A</v>
      </c>
      <c r="AN873" s="75" t="s">
        <v>85</v>
      </c>
      <c r="AO873" s="75">
        <v>16.2</v>
      </c>
      <c r="AP873" s="75">
        <v>60</v>
      </c>
      <c r="AQ873" s="75">
        <v>210</v>
      </c>
      <c r="AR873" s="34">
        <v>0</v>
      </c>
      <c r="AS873" s="34">
        <v>0</v>
      </c>
      <c r="AT873" s="25">
        <v>28</v>
      </c>
      <c r="AU873" s="34">
        <v>42.2</v>
      </c>
      <c r="AV873" s="25">
        <v>240.6</v>
      </c>
      <c r="AW873" s="67">
        <v>233.5</v>
      </c>
      <c r="AX873" s="77">
        <v>124.1</v>
      </c>
      <c r="AY873" s="49">
        <v>89</v>
      </c>
      <c r="AZ873" s="49">
        <v>89</v>
      </c>
      <c r="BA873" s="49">
        <v>62.9</v>
      </c>
      <c r="BB873" s="48">
        <f t="shared" si="308"/>
        <v>2.48</v>
      </c>
      <c r="BC873" s="13" t="s">
        <v>85</v>
      </c>
      <c r="BD873" s="412" t="str">
        <f>_xlfn.IFNA(VLOOKUP(BC873,ACCESSORIES!F:J,5,FALSE),"N/A")</f>
        <v>N/A</v>
      </c>
      <c r="BE873" s="13" t="s">
        <v>85</v>
      </c>
      <c r="BF873" s="412" t="str">
        <f>_xlfn.IFNA(VLOOKUP(BE873,ACCESSORIES!F:J,5,FALSE),"N/A")</f>
        <v>N/A</v>
      </c>
      <c r="BG873" s="70">
        <v>43</v>
      </c>
      <c r="BH873" s="50">
        <v>23.228346456692901</v>
      </c>
      <c r="BI873" s="50">
        <v>23.228346456692901</v>
      </c>
      <c r="BJ873" s="50">
        <v>11.771653543307099</v>
      </c>
      <c r="BK873" s="357">
        <f t="shared" si="311"/>
        <v>0.10408189999999996</v>
      </c>
      <c r="BL873" s="408">
        <v>20</v>
      </c>
      <c r="BM873" s="107" t="s">
        <v>3771</v>
      </c>
      <c r="BN873" s="46" t="s">
        <v>3891</v>
      </c>
      <c r="BO873" s="74" t="s">
        <v>3907</v>
      </c>
      <c r="BP873" s="74" t="s">
        <v>7487</v>
      </c>
      <c r="BQ873" s="74" t="s">
        <v>7488</v>
      </c>
      <c r="BR873" s="74" t="s">
        <v>7489</v>
      </c>
      <c r="BS873" s="74" t="s">
        <v>7493</v>
      </c>
      <c r="BT873" s="74" t="s">
        <v>7490</v>
      </c>
      <c r="BU873" s="74" t="s">
        <v>3909</v>
      </c>
      <c r="BV873" s="74" t="s">
        <v>7491</v>
      </c>
      <c r="BW873" s="74"/>
      <c r="BX873" s="74"/>
      <c r="BY873" s="334" t="s">
        <v>8557</v>
      </c>
      <c r="BZ873" s="364" t="s">
        <v>8558</v>
      </c>
      <c r="CA873" s="337" t="s">
        <v>8559</v>
      </c>
      <c r="CB873" s="364" t="s">
        <v>8560</v>
      </c>
      <c r="CC873" s="86" t="str">
        <f t="shared" si="324"/>
        <v>CLOSEOUT - MR802, 20x9, 0mm Offset, 8x180, 124.1mm Centerbore, Machined - Clear Coat</v>
      </c>
      <c r="CD873" s="74" t="s">
        <v>3719</v>
      </c>
      <c r="CE873" s="74" t="s">
        <v>3720</v>
      </c>
      <c r="CF873" s="74" t="str">
        <f t="shared" si="304"/>
        <v>RAISED (8XX)</v>
      </c>
    </row>
    <row r="874" spans="1:84" s="36" customFormat="1" ht="15" customHeight="1">
      <c r="A874" s="22">
        <f t="shared" si="302"/>
        <v>872</v>
      </c>
      <c r="B874" s="13" t="s">
        <v>84</v>
      </c>
      <c r="C874" s="97" t="s">
        <v>6891</v>
      </c>
      <c r="D874" s="75" t="s">
        <v>6887</v>
      </c>
      <c r="E874" s="84" t="str">
        <f>CONCATENATE(LEFT(D874,5),VLOOKUP(CONCATENATE(O874,"x",P874),'WHEEL PART NUMBER GUIDE'!$B$9:$C$51,2,FALSE),VLOOKUP(CONCATENATE(Q874, W874), 'WHEEL PART NUMBER GUIDE'!$Q$6:$R$98, 2, FALSE),VLOOKUP(Z874,'WHEEL PART NUMBER GUIDE'!$J$8:$K$54,2, FALSE),IF(V874="N/A",IF(ABS(T874)&lt;10,"0"&amp;ABS(T874),ABS(T874)),CONCATENATE(LEFT(V874,1),RIGHT(V874,1))), G874, H874)</f>
        <v>MR80221016510</v>
      </c>
      <c r="F874" s="84" t="str">
        <f t="shared" si="305"/>
        <v>MR80221016510</v>
      </c>
      <c r="G874" s="83"/>
      <c r="H874" s="83"/>
      <c r="I874" s="72" t="s">
        <v>6954</v>
      </c>
      <c r="J874" s="102">
        <v>45349.429849537039</v>
      </c>
      <c r="K874" s="78" t="s">
        <v>3713</v>
      </c>
      <c r="L874" s="328">
        <v>439</v>
      </c>
      <c r="M874" s="85" t="str">
        <f t="shared" si="307"/>
        <v/>
      </c>
      <c r="N874" s="630"/>
      <c r="O874" s="75">
        <v>20</v>
      </c>
      <c r="P874" s="8">
        <v>10</v>
      </c>
      <c r="Q874" s="92" t="str">
        <f t="shared" si="301"/>
        <v>6x135</v>
      </c>
      <c r="R874" s="92">
        <v>6</v>
      </c>
      <c r="S874" s="75">
        <v>135</v>
      </c>
      <c r="T874" s="75">
        <v>10</v>
      </c>
      <c r="U874" s="77">
        <v>5.8500000000000005</v>
      </c>
      <c r="V874" s="95" t="s">
        <v>85</v>
      </c>
      <c r="W874" s="68">
        <v>87</v>
      </c>
      <c r="X874" s="39">
        <v>34.171650638656018</v>
      </c>
      <c r="Y874" s="47">
        <v>2650</v>
      </c>
      <c r="Z874" s="43" t="s">
        <v>6882</v>
      </c>
      <c r="AA874" s="72" t="s">
        <v>2845</v>
      </c>
      <c r="AB874" s="47" t="str">
        <f t="shared" si="306"/>
        <v>20x10, 6x135, 10 OS, 2650 lbs</v>
      </c>
      <c r="AC874" s="74" t="s">
        <v>7422</v>
      </c>
      <c r="AD874" s="46" t="str">
        <f>IF(AC874="N/A","None",VLOOKUP(AC874,ACCESSORIES!F:N,9,FALSE))</f>
        <v>Snap In</v>
      </c>
      <c r="AE874" s="82">
        <f>_xlfn.IFNA(VLOOKUP(AC874,ACCESSORIES!F:J,5,FALSE),"N/A")</f>
        <v>22</v>
      </c>
      <c r="AF874" s="14" t="s">
        <v>85</v>
      </c>
      <c r="AG874" s="9" t="str">
        <f>_xlfn.IFNA(VLOOKUP(AF874,ACCESSORIES!C:G,5,FALSE),"N/A")</f>
        <v>N/A</v>
      </c>
      <c r="AH874" s="9" t="str">
        <f>_xlfn.IFNA(VLOOKUP(AG874,ACCESSORIES!D:H,5,FALSE),"N/A")</f>
        <v>N/A</v>
      </c>
      <c r="AI874" s="14" t="s">
        <v>85</v>
      </c>
      <c r="AJ874" s="9" t="str">
        <f>_xlfn.IFNA(VLOOKUP(AI874,ACCESSORIES!F:J,5,FALSE),"N/A")</f>
        <v>N/A</v>
      </c>
      <c r="AK874" s="92" t="s">
        <v>236</v>
      </c>
      <c r="AL874" s="75" t="s">
        <v>85</v>
      </c>
      <c r="AM874" s="38" t="str">
        <f>_xlfn.IFNA(VLOOKUP(AL874,ACCESSORIES!F:J,5,FALSE),"N/A")</f>
        <v>N/A</v>
      </c>
      <c r="AN874" s="75" t="s">
        <v>85</v>
      </c>
      <c r="AO874" s="75">
        <v>16.2</v>
      </c>
      <c r="AP874" s="75">
        <v>60</v>
      </c>
      <c r="AQ874" s="75">
        <v>170</v>
      </c>
      <c r="AR874" s="34">
        <v>13.4</v>
      </c>
      <c r="AS874" s="34">
        <v>27.6</v>
      </c>
      <c r="AT874" s="25">
        <v>38.700000000000003</v>
      </c>
      <c r="AU874" s="34">
        <v>45.5</v>
      </c>
      <c r="AV874" s="25">
        <v>239.1</v>
      </c>
      <c r="AW874" s="67">
        <v>232.1</v>
      </c>
      <c r="AX874" s="77">
        <v>87</v>
      </c>
      <c r="AY874" s="49">
        <v>55.9</v>
      </c>
      <c r="AZ874" s="49">
        <v>55.9</v>
      </c>
      <c r="BA874" s="49">
        <v>59.7</v>
      </c>
      <c r="BB874" s="48">
        <f t="shared" si="308"/>
        <v>2.35</v>
      </c>
      <c r="BC874" s="13" t="s">
        <v>85</v>
      </c>
      <c r="BD874" s="412" t="str">
        <f>_xlfn.IFNA(VLOOKUP(BC874,ACCESSORIES!F:J,5,FALSE),"N/A")</f>
        <v>N/A</v>
      </c>
      <c r="BE874" s="13" t="s">
        <v>85</v>
      </c>
      <c r="BF874" s="412" t="str">
        <f>_xlfn.IFNA(VLOOKUP(BE874,ACCESSORIES!F:J,5,FALSE),"N/A")</f>
        <v>N/A</v>
      </c>
      <c r="BG874" s="70">
        <v>39</v>
      </c>
      <c r="BH874" s="50">
        <v>23.228346456692901</v>
      </c>
      <c r="BI874" s="50">
        <v>23.228346456692901</v>
      </c>
      <c r="BJ874" s="50">
        <v>12.9133858267717</v>
      </c>
      <c r="BK874" s="357">
        <f t="shared" si="311"/>
        <v>0.11417680000000027</v>
      </c>
      <c r="BL874" s="408">
        <v>20</v>
      </c>
      <c r="BM874" s="107" t="s">
        <v>3771</v>
      </c>
      <c r="BN874" s="46" t="s">
        <v>3891</v>
      </c>
      <c r="BO874" s="74" t="s">
        <v>3907</v>
      </c>
      <c r="BP874" s="74" t="s">
        <v>7487</v>
      </c>
      <c r="BQ874" s="74" t="s">
        <v>7488</v>
      </c>
      <c r="BR874" s="74" t="s">
        <v>7489</v>
      </c>
      <c r="BS874" s="74" t="s">
        <v>7493</v>
      </c>
      <c r="BT874" s="74" t="s">
        <v>7490</v>
      </c>
      <c r="BU874" s="74" t="s">
        <v>3909</v>
      </c>
      <c r="BV874" s="74" t="s">
        <v>7491</v>
      </c>
      <c r="BW874" s="74"/>
      <c r="BX874" s="74"/>
      <c r="BY874" s="334" t="s">
        <v>8545</v>
      </c>
      <c r="BZ874" s="364" t="s">
        <v>8546</v>
      </c>
      <c r="CA874" s="337" t="s">
        <v>8547</v>
      </c>
      <c r="CB874" s="364" t="s">
        <v>8548</v>
      </c>
      <c r="CC874" s="86" t="str">
        <f t="shared" si="324"/>
        <v>CLOSEOUT - MR802, 20x10, +10mm Offset, 6x135, 87mm Centerbore, Double Black Milled</v>
      </c>
      <c r="CD874" s="74" t="s">
        <v>3719</v>
      </c>
      <c r="CE874" s="74" t="s">
        <v>3720</v>
      </c>
      <c r="CF874" s="74" t="str">
        <f t="shared" si="304"/>
        <v>RAISED (8XX)</v>
      </c>
    </row>
    <row r="875" spans="1:84" s="36" customFormat="1" ht="15" customHeight="1">
      <c r="A875" s="22">
        <f t="shared" ref="A875" si="331">ROW(B875)-2</f>
        <v>873</v>
      </c>
      <c r="B875" s="13" t="s">
        <v>84</v>
      </c>
      <c r="C875" s="97" t="s">
        <v>6891</v>
      </c>
      <c r="D875" s="75" t="s">
        <v>6887</v>
      </c>
      <c r="E875" s="84" t="str">
        <f>CONCATENATE(LEFT(D875,5),VLOOKUP(CONCATENATE(O875,"x",P875),'WHEEL PART NUMBER GUIDE'!$B$9:$C$51,2,FALSE),VLOOKUP(CONCATENATE(Q875, W875), 'WHEEL PART NUMBER GUIDE'!$Q$6:$R$98, 2, FALSE),VLOOKUP(Z875,'WHEEL PART NUMBER GUIDE'!$J$8:$K$54,2, FALSE),IF(V875="N/A",IF(ABS(T875)&lt;10,"0"&amp;ABS(T875),ABS(T875)),CONCATENATE(LEFT(V875,1),RIGHT(V875,1))), G875, H875)</f>
        <v>MR80221016310</v>
      </c>
      <c r="F875" s="84" t="str">
        <f t="shared" si="305"/>
        <v>MR80221016310</v>
      </c>
      <c r="G875" s="83"/>
      <c r="H875" s="83"/>
      <c r="I875" s="72" t="s">
        <v>6955</v>
      </c>
      <c r="J875" s="102">
        <v>45349.429849537039</v>
      </c>
      <c r="K875" s="78" t="s">
        <v>3713</v>
      </c>
      <c r="L875" s="328">
        <v>439</v>
      </c>
      <c r="M875" s="85" t="str">
        <f t="shared" si="307"/>
        <v/>
      </c>
      <c r="N875" s="630"/>
      <c r="O875" s="75">
        <v>20</v>
      </c>
      <c r="P875" s="8">
        <v>10</v>
      </c>
      <c r="Q875" s="92" t="str">
        <f t="shared" ref="Q875" si="332">CONCATENATE(R875,"x",S875)</f>
        <v>6x135</v>
      </c>
      <c r="R875" s="92">
        <v>6</v>
      </c>
      <c r="S875" s="75">
        <v>135</v>
      </c>
      <c r="T875" s="75">
        <v>10</v>
      </c>
      <c r="U875" s="77">
        <v>5.8500000000000005</v>
      </c>
      <c r="V875" s="95" t="s">
        <v>85</v>
      </c>
      <c r="W875" s="68">
        <v>87</v>
      </c>
      <c r="X875" s="39">
        <v>34.171650638656018</v>
      </c>
      <c r="Y875" s="47">
        <v>2650</v>
      </c>
      <c r="Z875" s="43" t="s">
        <v>5147</v>
      </c>
      <c r="AA875" s="72" t="s">
        <v>173</v>
      </c>
      <c r="AB875" s="47" t="str">
        <f t="shared" si="306"/>
        <v>20x10, 6x135, 10 OS, 2650 lbs</v>
      </c>
      <c r="AC875" s="74" t="s">
        <v>7425</v>
      </c>
      <c r="AD875" s="46" t="str">
        <f>IF(AC875="N/A","None",VLOOKUP(AC875,ACCESSORIES!F:N,9,FALSE))</f>
        <v>Snap In</v>
      </c>
      <c r="AE875" s="82">
        <f>_xlfn.IFNA(VLOOKUP(AC875,ACCESSORIES!F:J,5,FALSE),"N/A")</f>
        <v>22</v>
      </c>
      <c r="AF875" s="14" t="s">
        <v>85</v>
      </c>
      <c r="AG875" s="9" t="str">
        <f>_xlfn.IFNA(VLOOKUP(AF875,ACCESSORIES!C:G,5,FALSE),"N/A")</f>
        <v>N/A</v>
      </c>
      <c r="AH875" s="9" t="str">
        <f>_xlfn.IFNA(VLOOKUP(AG875,ACCESSORIES!D:H,5,FALSE),"N/A")</f>
        <v>N/A</v>
      </c>
      <c r="AI875" s="14" t="s">
        <v>85</v>
      </c>
      <c r="AJ875" s="9" t="str">
        <f>_xlfn.IFNA(VLOOKUP(AI875,ACCESSORIES!F:J,5,FALSE),"N/A")</f>
        <v>N/A</v>
      </c>
      <c r="AK875" s="92" t="s">
        <v>236</v>
      </c>
      <c r="AL875" s="75" t="s">
        <v>85</v>
      </c>
      <c r="AM875" s="38" t="str">
        <f>_xlfn.IFNA(VLOOKUP(AL875,ACCESSORIES!F:J,5,FALSE),"N/A")</f>
        <v>N/A</v>
      </c>
      <c r="AN875" s="75" t="s">
        <v>85</v>
      </c>
      <c r="AO875" s="75">
        <v>16.2</v>
      </c>
      <c r="AP875" s="75">
        <v>60</v>
      </c>
      <c r="AQ875" s="75">
        <v>170</v>
      </c>
      <c r="AR875" s="34">
        <v>13.4</v>
      </c>
      <c r="AS875" s="34">
        <v>27.6</v>
      </c>
      <c r="AT875" s="25">
        <v>38.700000000000003</v>
      </c>
      <c r="AU875" s="34">
        <v>45.5</v>
      </c>
      <c r="AV875" s="25">
        <v>239.1</v>
      </c>
      <c r="AW875" s="67">
        <v>232.1</v>
      </c>
      <c r="AX875" s="77">
        <v>87</v>
      </c>
      <c r="AY875" s="49">
        <v>55.9</v>
      </c>
      <c r="AZ875" s="49">
        <v>55.9</v>
      </c>
      <c r="BA875" s="49">
        <v>59.7</v>
      </c>
      <c r="BB875" s="48">
        <f t="shared" si="308"/>
        <v>2.35</v>
      </c>
      <c r="BC875" s="13" t="s">
        <v>85</v>
      </c>
      <c r="BD875" s="412" t="str">
        <f>_xlfn.IFNA(VLOOKUP(BC875,ACCESSORIES!F:J,5,FALSE),"N/A")</f>
        <v>N/A</v>
      </c>
      <c r="BE875" s="13" t="s">
        <v>85</v>
      </c>
      <c r="BF875" s="412" t="str">
        <f>_xlfn.IFNA(VLOOKUP(BE875,ACCESSORIES!F:J,5,FALSE),"N/A")</f>
        <v>N/A</v>
      </c>
      <c r="BG875" s="70">
        <v>39</v>
      </c>
      <c r="BH875" s="50">
        <v>23.228346456692901</v>
      </c>
      <c r="BI875" s="50">
        <v>23.228346456692901</v>
      </c>
      <c r="BJ875" s="50">
        <v>12.9133858267717</v>
      </c>
      <c r="BK875" s="357">
        <f t="shared" si="311"/>
        <v>0.11417680000000027</v>
      </c>
      <c r="BL875" s="408">
        <v>20</v>
      </c>
      <c r="BM875" s="107" t="s">
        <v>3771</v>
      </c>
      <c r="BN875" s="46" t="s">
        <v>3891</v>
      </c>
      <c r="BO875" s="74" t="s">
        <v>3907</v>
      </c>
      <c r="BP875" s="74" t="s">
        <v>7487</v>
      </c>
      <c r="BQ875" s="74" t="s">
        <v>7488</v>
      </c>
      <c r="BR875" s="74" t="s">
        <v>7489</v>
      </c>
      <c r="BS875" s="74" t="s">
        <v>7493</v>
      </c>
      <c r="BT875" s="74" t="s">
        <v>7490</v>
      </c>
      <c r="BU875" s="74" t="s">
        <v>3909</v>
      </c>
      <c r="BV875" s="74" t="s">
        <v>7491</v>
      </c>
      <c r="BW875" s="74"/>
      <c r="BX875" s="74"/>
      <c r="BY875" s="334" t="s">
        <v>8549</v>
      </c>
      <c r="BZ875" s="364" t="s">
        <v>8550</v>
      </c>
      <c r="CA875" s="337" t="s">
        <v>8551</v>
      </c>
      <c r="CB875" s="364" t="s">
        <v>8552</v>
      </c>
      <c r="CC875" s="86" t="str">
        <f t="shared" si="324"/>
        <v>CLOSEOUT - MR802, 20x10, +10mm Offset, 6x135, 87mm Centerbore, Machined - Clear Coat</v>
      </c>
      <c r="CD875" s="74" t="s">
        <v>3719</v>
      </c>
      <c r="CE875" s="74" t="s">
        <v>3720</v>
      </c>
      <c r="CF875" s="74" t="str">
        <f t="shared" si="304"/>
        <v>RAISED (8XX)</v>
      </c>
    </row>
    <row r="876" spans="1:84" s="36" customFormat="1" ht="15" customHeight="1">
      <c r="A876" s="22">
        <f t="shared" si="302"/>
        <v>874</v>
      </c>
      <c r="B876" s="13" t="s">
        <v>84</v>
      </c>
      <c r="C876" s="97" t="s">
        <v>6891</v>
      </c>
      <c r="D876" s="75" t="s">
        <v>6887</v>
      </c>
      <c r="E876" s="84" t="str">
        <f>CONCATENATE(LEFT(D876,5),VLOOKUP(CONCATENATE(O876,"x",P876),'WHEEL PART NUMBER GUIDE'!$B$9:$C$51,2,FALSE),VLOOKUP(CONCATENATE(Q876, W876), 'WHEEL PART NUMBER GUIDE'!$Q$6:$R$98, 2, FALSE),VLOOKUP(Z876,'WHEEL PART NUMBER GUIDE'!$J$8:$K$54,2, FALSE),IF(V876="N/A",IF(ABS(T876)&lt;10,"0"&amp;ABS(T876),ABS(T876)),CONCATENATE(LEFT(V876,1),RIGHT(V876,1))), G876, H876)</f>
        <v>MR80221060510</v>
      </c>
      <c r="F876" s="84" t="str">
        <f t="shared" si="305"/>
        <v>MR80221060510</v>
      </c>
      <c r="G876" s="83"/>
      <c r="H876" s="83"/>
      <c r="I876" s="72" t="s">
        <v>6956</v>
      </c>
      <c r="J876" s="102">
        <v>45349.429849537039</v>
      </c>
      <c r="K876" s="78" t="s">
        <v>3713</v>
      </c>
      <c r="L876" s="328">
        <v>439</v>
      </c>
      <c r="M876" s="85" t="str">
        <f t="shared" si="307"/>
        <v/>
      </c>
      <c r="N876" s="630"/>
      <c r="O876" s="75">
        <v>20</v>
      </c>
      <c r="P876" s="8">
        <v>10</v>
      </c>
      <c r="Q876" s="92" t="str">
        <f t="shared" si="301"/>
        <v>6x5.5</v>
      </c>
      <c r="R876" s="92">
        <v>6</v>
      </c>
      <c r="S876" s="75">
        <v>5.5</v>
      </c>
      <c r="T876" s="75">
        <v>10</v>
      </c>
      <c r="U876" s="77">
        <v>5.8500000000000005</v>
      </c>
      <c r="V876" s="95" t="s">
        <v>85</v>
      </c>
      <c r="W876" s="68">
        <v>106.25</v>
      </c>
      <c r="X876" s="39">
        <v>34.171650638656018</v>
      </c>
      <c r="Y876" s="47">
        <v>2650</v>
      </c>
      <c r="Z876" s="43" t="s">
        <v>6882</v>
      </c>
      <c r="AA876" s="72" t="s">
        <v>2845</v>
      </c>
      <c r="AB876" s="47" t="str">
        <f t="shared" si="306"/>
        <v>20x10, 6x5.5, 10 OS, 2650 lbs</v>
      </c>
      <c r="AC876" s="74" t="s">
        <v>7422</v>
      </c>
      <c r="AD876" s="46" t="str">
        <f>IF(AC876="N/A","None",VLOOKUP(AC876,ACCESSORIES!F:N,9,FALSE))</f>
        <v>Snap In</v>
      </c>
      <c r="AE876" s="82">
        <f>_xlfn.IFNA(VLOOKUP(AC876,ACCESSORIES!F:J,5,FALSE),"N/A")</f>
        <v>22</v>
      </c>
      <c r="AF876" s="14" t="s">
        <v>85</v>
      </c>
      <c r="AG876" s="9" t="str">
        <f>_xlfn.IFNA(VLOOKUP(AF876,ACCESSORIES!C:G,5,FALSE),"N/A")</f>
        <v>N/A</v>
      </c>
      <c r="AH876" s="9" t="str">
        <f>_xlfn.IFNA(VLOOKUP(AG876,ACCESSORIES!D:H,5,FALSE),"N/A")</f>
        <v>N/A</v>
      </c>
      <c r="AI876" s="14" t="s">
        <v>85</v>
      </c>
      <c r="AJ876" s="9" t="str">
        <f>_xlfn.IFNA(VLOOKUP(AI876,ACCESSORIES!F:J,5,FALSE),"N/A")</f>
        <v>N/A</v>
      </c>
      <c r="AK876" s="92" t="s">
        <v>236</v>
      </c>
      <c r="AL876" s="75" t="s">
        <v>1649</v>
      </c>
      <c r="AM876" s="38">
        <f>_xlfn.IFNA(VLOOKUP(AL876,ACCESSORIES!F:J,5,FALSE),"N/A")</f>
        <v>2.75</v>
      </c>
      <c r="AN876" s="3">
        <v>78.3</v>
      </c>
      <c r="AO876" s="75">
        <v>16.2</v>
      </c>
      <c r="AP876" s="75">
        <v>60</v>
      </c>
      <c r="AQ876" s="75">
        <v>170</v>
      </c>
      <c r="AR876" s="34">
        <v>13.4</v>
      </c>
      <c r="AS876" s="34">
        <v>27.6</v>
      </c>
      <c r="AT876" s="25">
        <v>38.700000000000003</v>
      </c>
      <c r="AU876" s="34">
        <v>45.5</v>
      </c>
      <c r="AV876" s="25">
        <v>239.1</v>
      </c>
      <c r="AW876" s="67">
        <v>232.1</v>
      </c>
      <c r="AX876" s="77">
        <v>94.8</v>
      </c>
      <c r="AY876" s="49">
        <v>41.2</v>
      </c>
      <c r="AZ876" s="49">
        <v>55.9</v>
      </c>
      <c r="BA876" s="49">
        <v>59.7</v>
      </c>
      <c r="BB876" s="48">
        <f t="shared" si="308"/>
        <v>2.35</v>
      </c>
      <c r="BC876" s="13" t="s">
        <v>85</v>
      </c>
      <c r="BD876" s="412" t="str">
        <f>_xlfn.IFNA(VLOOKUP(BC876,ACCESSORIES!F:J,5,FALSE),"N/A")</f>
        <v>N/A</v>
      </c>
      <c r="BE876" s="13" t="s">
        <v>85</v>
      </c>
      <c r="BF876" s="412" t="str">
        <f>_xlfn.IFNA(VLOOKUP(BE876,ACCESSORIES!F:J,5,FALSE),"N/A")</f>
        <v>N/A</v>
      </c>
      <c r="BG876" s="70">
        <v>39</v>
      </c>
      <c r="BH876" s="50">
        <v>23.228346456692901</v>
      </c>
      <c r="BI876" s="50">
        <v>23.228346456692901</v>
      </c>
      <c r="BJ876" s="50">
        <v>12.9133858267717</v>
      </c>
      <c r="BK876" s="357">
        <f t="shared" si="311"/>
        <v>0.11417680000000027</v>
      </c>
      <c r="BL876" s="408">
        <v>20</v>
      </c>
      <c r="BM876" s="107" t="s">
        <v>3771</v>
      </c>
      <c r="BN876" s="46" t="s">
        <v>3891</v>
      </c>
      <c r="BO876" s="74" t="s">
        <v>3907</v>
      </c>
      <c r="BP876" s="74" t="s">
        <v>7487</v>
      </c>
      <c r="BQ876" s="74" t="s">
        <v>7488</v>
      </c>
      <c r="BR876" s="74" t="s">
        <v>7489</v>
      </c>
      <c r="BS876" s="74" t="s">
        <v>7493</v>
      </c>
      <c r="BT876" s="74" t="s">
        <v>7490</v>
      </c>
      <c r="BU876" s="74" t="s">
        <v>3909</v>
      </c>
      <c r="BV876" s="74" t="s">
        <v>7491</v>
      </c>
      <c r="BW876" s="74"/>
      <c r="BX876" s="74"/>
      <c r="BY876" s="334" t="s">
        <v>8545</v>
      </c>
      <c r="BZ876" s="364" t="s">
        <v>8546</v>
      </c>
      <c r="CA876" s="337" t="s">
        <v>8547</v>
      </c>
      <c r="CB876" s="364" t="s">
        <v>8548</v>
      </c>
      <c r="CC876" s="86" t="str">
        <f t="shared" si="324"/>
        <v>CLOSEOUT - MR802, 20x10, +10mm Offset, 6x5.5, 106.25mm Centerbore, Double Black Milled</v>
      </c>
      <c r="CD876" s="74" t="s">
        <v>3719</v>
      </c>
      <c r="CE876" s="74" t="s">
        <v>3720</v>
      </c>
      <c r="CF876" s="74" t="str">
        <f t="shared" si="304"/>
        <v>RAISED (8XX)</v>
      </c>
    </row>
    <row r="877" spans="1:84" s="36" customFormat="1" ht="15" customHeight="1">
      <c r="A877" s="22">
        <f t="shared" ref="A877" si="333">ROW(B877)-2</f>
        <v>875</v>
      </c>
      <c r="B877" s="13" t="s">
        <v>84</v>
      </c>
      <c r="C877" s="97" t="s">
        <v>6891</v>
      </c>
      <c r="D877" s="75" t="s">
        <v>6887</v>
      </c>
      <c r="E877" s="84" t="str">
        <f>CONCATENATE(LEFT(D877,5),VLOOKUP(CONCATENATE(O877,"x",P877),'WHEEL PART NUMBER GUIDE'!$B$9:$C$51,2,FALSE),VLOOKUP(CONCATENATE(Q877, W877), 'WHEEL PART NUMBER GUIDE'!$Q$6:$R$98, 2, FALSE),VLOOKUP(Z877,'WHEEL PART NUMBER GUIDE'!$J$8:$K$54,2, FALSE),IF(V877="N/A",IF(ABS(T877)&lt;10,"0"&amp;ABS(T877),ABS(T877)),CONCATENATE(LEFT(V877,1),RIGHT(V877,1))), G877, H877)</f>
        <v>MR80221060310</v>
      </c>
      <c r="F877" s="84" t="str">
        <f t="shared" si="305"/>
        <v>MR80221060310</v>
      </c>
      <c r="G877" s="83"/>
      <c r="H877" s="83"/>
      <c r="I877" s="72" t="s">
        <v>6957</v>
      </c>
      <c r="J877" s="102">
        <v>45349.429849537039</v>
      </c>
      <c r="K877" s="78" t="s">
        <v>3713</v>
      </c>
      <c r="L877" s="328">
        <v>439</v>
      </c>
      <c r="M877" s="85" t="str">
        <f t="shared" si="307"/>
        <v/>
      </c>
      <c r="N877" s="630"/>
      <c r="O877" s="75">
        <v>20</v>
      </c>
      <c r="P877" s="8">
        <v>10</v>
      </c>
      <c r="Q877" s="92" t="str">
        <f t="shared" ref="Q877" si="334">CONCATENATE(R877,"x",S877)</f>
        <v>6x5.5</v>
      </c>
      <c r="R877" s="92">
        <v>6</v>
      </c>
      <c r="S877" s="75">
        <v>5.5</v>
      </c>
      <c r="T877" s="75">
        <v>10</v>
      </c>
      <c r="U877" s="77">
        <v>5.8500000000000005</v>
      </c>
      <c r="V877" s="95" t="s">
        <v>85</v>
      </c>
      <c r="W877" s="68">
        <v>106.25</v>
      </c>
      <c r="X877" s="39">
        <v>34.171650638656018</v>
      </c>
      <c r="Y877" s="47">
        <v>2650</v>
      </c>
      <c r="Z877" s="43" t="s">
        <v>5147</v>
      </c>
      <c r="AA877" s="72" t="s">
        <v>173</v>
      </c>
      <c r="AB877" s="47" t="str">
        <f t="shared" si="306"/>
        <v>20x10, 6x5.5, 10 OS, 2650 lbs</v>
      </c>
      <c r="AC877" s="74" t="s">
        <v>7425</v>
      </c>
      <c r="AD877" s="46" t="str">
        <f>IF(AC877="N/A","None",VLOOKUP(AC877,ACCESSORIES!F:N,9,FALSE))</f>
        <v>Snap In</v>
      </c>
      <c r="AE877" s="82">
        <f>_xlfn.IFNA(VLOOKUP(AC877,ACCESSORIES!F:J,5,FALSE),"N/A")</f>
        <v>22</v>
      </c>
      <c r="AF877" s="14" t="s">
        <v>85</v>
      </c>
      <c r="AG877" s="9" t="str">
        <f>_xlfn.IFNA(VLOOKUP(AF877,ACCESSORIES!C:G,5,FALSE),"N/A")</f>
        <v>N/A</v>
      </c>
      <c r="AH877" s="9" t="str">
        <f>_xlfn.IFNA(VLOOKUP(AG877,ACCESSORIES!D:H,5,FALSE),"N/A")</f>
        <v>N/A</v>
      </c>
      <c r="AI877" s="14" t="s">
        <v>85</v>
      </c>
      <c r="AJ877" s="9" t="str">
        <f>_xlfn.IFNA(VLOOKUP(AI877,ACCESSORIES!F:J,5,FALSE),"N/A")</f>
        <v>N/A</v>
      </c>
      <c r="AK877" s="92" t="s">
        <v>236</v>
      </c>
      <c r="AL877" s="75" t="s">
        <v>1649</v>
      </c>
      <c r="AM877" s="38">
        <f>_xlfn.IFNA(VLOOKUP(AL877,ACCESSORIES!F:J,5,FALSE),"N/A")</f>
        <v>2.75</v>
      </c>
      <c r="AN877" s="3">
        <v>78.3</v>
      </c>
      <c r="AO877" s="75">
        <v>16.2</v>
      </c>
      <c r="AP877" s="75">
        <v>60</v>
      </c>
      <c r="AQ877" s="75">
        <v>170</v>
      </c>
      <c r="AR877" s="34">
        <v>13.4</v>
      </c>
      <c r="AS877" s="34">
        <v>27.6</v>
      </c>
      <c r="AT877" s="25">
        <v>38.700000000000003</v>
      </c>
      <c r="AU877" s="34">
        <v>45.5</v>
      </c>
      <c r="AV877" s="25">
        <v>239.1</v>
      </c>
      <c r="AW877" s="67">
        <v>232.1</v>
      </c>
      <c r="AX877" s="77">
        <v>94.8</v>
      </c>
      <c r="AY877" s="49">
        <v>41.2</v>
      </c>
      <c r="AZ877" s="49">
        <v>55.9</v>
      </c>
      <c r="BA877" s="49">
        <v>59.7</v>
      </c>
      <c r="BB877" s="48">
        <f t="shared" si="308"/>
        <v>2.35</v>
      </c>
      <c r="BC877" s="13" t="s">
        <v>85</v>
      </c>
      <c r="BD877" s="412" t="str">
        <f>_xlfn.IFNA(VLOOKUP(BC877,ACCESSORIES!F:J,5,FALSE),"N/A")</f>
        <v>N/A</v>
      </c>
      <c r="BE877" s="13" t="s">
        <v>85</v>
      </c>
      <c r="BF877" s="412" t="str">
        <f>_xlfn.IFNA(VLOOKUP(BE877,ACCESSORIES!F:J,5,FALSE),"N/A")</f>
        <v>N/A</v>
      </c>
      <c r="BG877" s="70">
        <v>39</v>
      </c>
      <c r="BH877" s="50">
        <v>23.228346456692901</v>
      </c>
      <c r="BI877" s="50">
        <v>23.228346456692901</v>
      </c>
      <c r="BJ877" s="50">
        <v>12.9133858267717</v>
      </c>
      <c r="BK877" s="357">
        <f t="shared" si="311"/>
        <v>0.11417680000000027</v>
      </c>
      <c r="BL877" s="408">
        <v>20</v>
      </c>
      <c r="BM877" s="107" t="s">
        <v>3771</v>
      </c>
      <c r="BN877" s="46" t="s">
        <v>3891</v>
      </c>
      <c r="BO877" s="74" t="s">
        <v>3907</v>
      </c>
      <c r="BP877" s="74" t="s">
        <v>7487</v>
      </c>
      <c r="BQ877" s="74" t="s">
        <v>7488</v>
      </c>
      <c r="BR877" s="74" t="s">
        <v>7489</v>
      </c>
      <c r="BS877" s="74" t="s">
        <v>7493</v>
      </c>
      <c r="BT877" s="74" t="s">
        <v>7490</v>
      </c>
      <c r="BU877" s="74" t="s">
        <v>3909</v>
      </c>
      <c r="BV877" s="74" t="s">
        <v>7491</v>
      </c>
      <c r="BW877" s="74"/>
      <c r="BX877" s="74"/>
      <c r="BY877" s="334" t="s">
        <v>8549</v>
      </c>
      <c r="BZ877" s="364" t="s">
        <v>8550</v>
      </c>
      <c r="CA877" s="337" t="s">
        <v>8551</v>
      </c>
      <c r="CB877" s="364" t="s">
        <v>8552</v>
      </c>
      <c r="CC877" s="86" t="str">
        <f t="shared" si="324"/>
        <v>CLOSEOUT - MR802, 20x10, +10mm Offset, 6x5.5, 106.25mm Centerbore, Machined - Clear Coat</v>
      </c>
      <c r="CD877" s="74" t="s">
        <v>3719</v>
      </c>
      <c r="CE877" s="74" t="s">
        <v>3720</v>
      </c>
      <c r="CF877" s="74" t="str">
        <f t="shared" si="304"/>
        <v>RAISED (8XX)</v>
      </c>
    </row>
    <row r="878" spans="1:84" s="36" customFormat="1" ht="15" customHeight="1">
      <c r="A878" s="22">
        <f t="shared" si="302"/>
        <v>876</v>
      </c>
      <c r="B878" s="13" t="s">
        <v>84</v>
      </c>
      <c r="C878" s="97" t="s">
        <v>6891</v>
      </c>
      <c r="D878" s="75" t="s">
        <v>6887</v>
      </c>
      <c r="E878" s="84" t="str">
        <f>CONCATENATE(LEFT(D878,5),VLOOKUP(CONCATENATE(O878,"x",P878),'WHEEL PART NUMBER GUIDE'!$B$9:$C$51,2,FALSE),VLOOKUP(CONCATENATE(Q878, W878), 'WHEEL PART NUMBER GUIDE'!$Q$6:$R$98, 2, FALSE),VLOOKUP(Z878,'WHEEL PART NUMBER GUIDE'!$J$8:$K$54,2, FALSE),IF(V878="N/A",IF(ABS(T878)&lt;10,"0"&amp;ABS(T878),ABS(T878)),CONCATENATE(LEFT(V878,1),RIGHT(V878,1))), G878, H878)</f>
        <v>MR80221050518N</v>
      </c>
      <c r="F878" s="84" t="str">
        <f t="shared" si="305"/>
        <v>MR80221050518N</v>
      </c>
      <c r="G878" s="83" t="s">
        <v>2095</v>
      </c>
      <c r="H878" s="83"/>
      <c r="I878" s="72" t="s">
        <v>6958</v>
      </c>
      <c r="J878" s="102">
        <v>45349.429849537039</v>
      </c>
      <c r="K878" s="78" t="s">
        <v>3713</v>
      </c>
      <c r="L878" s="328">
        <v>439</v>
      </c>
      <c r="M878" s="85" t="str">
        <f t="shared" si="307"/>
        <v/>
      </c>
      <c r="N878" s="630"/>
      <c r="O878" s="75">
        <v>20</v>
      </c>
      <c r="P878" s="8">
        <v>10</v>
      </c>
      <c r="Q878" s="92" t="str">
        <f t="shared" si="301"/>
        <v>5x5</v>
      </c>
      <c r="R878" s="92">
        <v>5</v>
      </c>
      <c r="S878" s="75">
        <v>5</v>
      </c>
      <c r="T878" s="75">
        <v>-18</v>
      </c>
      <c r="U878" s="77">
        <v>4.75</v>
      </c>
      <c r="V878" s="95" t="s">
        <v>85</v>
      </c>
      <c r="W878" s="77">
        <v>78.25</v>
      </c>
      <c r="X878" s="39">
        <v>38.360433620168692</v>
      </c>
      <c r="Y878" s="47">
        <v>2650</v>
      </c>
      <c r="Z878" s="43" t="s">
        <v>6882</v>
      </c>
      <c r="AA878" s="72" t="s">
        <v>2845</v>
      </c>
      <c r="AB878" s="47" t="str">
        <f t="shared" si="306"/>
        <v>20x10, 5x5, -18 OS, 2650 lbs</v>
      </c>
      <c r="AC878" s="74" t="s">
        <v>7424</v>
      </c>
      <c r="AD878" s="46" t="str">
        <f>IF(AC878="N/A","None",VLOOKUP(AC878,ACCESSORIES!F:N,9,FALSE))</f>
        <v>Snap In</v>
      </c>
      <c r="AE878" s="82">
        <f>_xlfn.IFNA(VLOOKUP(AC878,ACCESSORIES!F:J,5,FALSE),"N/A")</f>
        <v>22</v>
      </c>
      <c r="AF878" s="14" t="s">
        <v>85</v>
      </c>
      <c r="AG878" s="9" t="str">
        <f>_xlfn.IFNA(VLOOKUP(AF878,ACCESSORIES!C:G,5,FALSE),"N/A")</f>
        <v>N/A</v>
      </c>
      <c r="AH878" s="9" t="str">
        <f>_xlfn.IFNA(VLOOKUP(AG878,ACCESSORIES!D:H,5,FALSE),"N/A")</f>
        <v>N/A</v>
      </c>
      <c r="AI878" s="14" t="s">
        <v>85</v>
      </c>
      <c r="AJ878" s="9" t="str">
        <f>_xlfn.IFNA(VLOOKUP(AI878,ACCESSORIES!F:J,5,FALSE),"N/A")</f>
        <v>N/A</v>
      </c>
      <c r="AK878" s="92" t="s">
        <v>236</v>
      </c>
      <c r="AL878" s="75" t="s">
        <v>7412</v>
      </c>
      <c r="AM878" s="38">
        <f>_xlfn.IFNA(VLOOKUP(AL878,ACCESSORIES!F:J,5,FALSE),"N/A")</f>
        <v>3</v>
      </c>
      <c r="AN878" s="75">
        <v>71.8</v>
      </c>
      <c r="AO878" s="75">
        <v>16.2</v>
      </c>
      <c r="AP878" s="75">
        <v>60</v>
      </c>
      <c r="AQ878" s="75">
        <v>170</v>
      </c>
      <c r="AR878" s="34">
        <v>18.600000000000001</v>
      </c>
      <c r="AS878" s="34">
        <v>50.9</v>
      </c>
      <c r="AT878" s="25">
        <v>66.599999999999994</v>
      </c>
      <c r="AU878" s="34">
        <v>73.5</v>
      </c>
      <c r="AV878" s="25">
        <v>243</v>
      </c>
      <c r="AW878" s="67">
        <v>236</v>
      </c>
      <c r="AX878" s="68">
        <v>71.5</v>
      </c>
      <c r="AY878" s="49">
        <v>83.8</v>
      </c>
      <c r="AZ878" s="49">
        <v>83.8</v>
      </c>
      <c r="BA878" s="49">
        <v>59.7</v>
      </c>
      <c r="BB878" s="48">
        <f t="shared" si="308"/>
        <v>2.35</v>
      </c>
      <c r="BC878" s="13" t="s">
        <v>85</v>
      </c>
      <c r="BD878" s="412" t="str">
        <f>_xlfn.IFNA(VLOOKUP(BC878,ACCESSORIES!F:J,5,FALSE),"N/A")</f>
        <v>N/A</v>
      </c>
      <c r="BE878" s="13" t="s">
        <v>85</v>
      </c>
      <c r="BF878" s="412" t="str">
        <f>_xlfn.IFNA(VLOOKUP(BE878,ACCESSORIES!F:J,5,FALSE),"N/A")</f>
        <v>N/A</v>
      </c>
      <c r="BG878" s="70">
        <v>43</v>
      </c>
      <c r="BH878" s="50">
        <v>23.228346456692901</v>
      </c>
      <c r="BI878" s="50">
        <v>23.228346456692901</v>
      </c>
      <c r="BJ878" s="50">
        <v>12.9133858267717</v>
      </c>
      <c r="BK878" s="357">
        <f t="shared" si="311"/>
        <v>0.11417680000000027</v>
      </c>
      <c r="BL878" s="408">
        <v>20</v>
      </c>
      <c r="BM878" s="107" t="s">
        <v>3771</v>
      </c>
      <c r="BN878" s="46" t="s">
        <v>3891</v>
      </c>
      <c r="BO878" s="74" t="s">
        <v>3907</v>
      </c>
      <c r="BP878" s="74" t="s">
        <v>7487</v>
      </c>
      <c r="BQ878" s="74" t="s">
        <v>7488</v>
      </c>
      <c r="BR878" s="74" t="s">
        <v>7489</v>
      </c>
      <c r="BS878" s="74" t="s">
        <v>7493</v>
      </c>
      <c r="BT878" s="74" t="s">
        <v>7490</v>
      </c>
      <c r="BU878" s="74" t="s">
        <v>3909</v>
      </c>
      <c r="BV878" s="74" t="s">
        <v>7491</v>
      </c>
      <c r="BW878" s="74"/>
      <c r="BX878" s="74"/>
      <c r="BY878" s="334"/>
      <c r="BZ878" s="364"/>
      <c r="CA878" s="337"/>
      <c r="CB878" s="364"/>
      <c r="CC878" s="86" t="str">
        <f t="shared" si="324"/>
        <v>CLOSEOUT - MR802, 20x10, -18mm Offset, 5x5, 78.25mm Centerbore, Double Black Milled</v>
      </c>
      <c r="CD878" s="74" t="s">
        <v>3719</v>
      </c>
      <c r="CE878" s="74" t="s">
        <v>3720</v>
      </c>
      <c r="CF878" s="74" t="str">
        <f t="shared" ref="CF878:CF919" si="335">C878</f>
        <v>RAISED (8XX)</v>
      </c>
    </row>
    <row r="879" spans="1:84" s="36" customFormat="1" ht="15" customHeight="1">
      <c r="A879" s="22">
        <f t="shared" ref="A879" si="336">ROW(B879)-2</f>
        <v>877</v>
      </c>
      <c r="B879" s="13" t="s">
        <v>84</v>
      </c>
      <c r="C879" s="97" t="s">
        <v>6891</v>
      </c>
      <c r="D879" s="75" t="s">
        <v>6887</v>
      </c>
      <c r="E879" s="84" t="str">
        <f>CONCATENATE(LEFT(D879,5),VLOOKUP(CONCATENATE(O879,"x",P879),'WHEEL PART NUMBER GUIDE'!$B$9:$C$51,2,FALSE),VLOOKUP(CONCATENATE(Q879, W879), 'WHEEL PART NUMBER GUIDE'!$Q$6:$R$98, 2, FALSE),VLOOKUP(Z879,'WHEEL PART NUMBER GUIDE'!$J$8:$K$54,2, FALSE),IF(V879="N/A",IF(ABS(T879)&lt;10,"0"&amp;ABS(T879),ABS(T879)),CONCATENATE(LEFT(V879,1),RIGHT(V879,1))), G879, H879)</f>
        <v>MR80221050318N</v>
      </c>
      <c r="F879" s="84" t="str">
        <f t="shared" ref="F879:F919" si="337">E879</f>
        <v>MR80221050318N</v>
      </c>
      <c r="G879" s="83" t="s">
        <v>2095</v>
      </c>
      <c r="H879" s="83"/>
      <c r="I879" s="72" t="s">
        <v>6959</v>
      </c>
      <c r="J879" s="102">
        <v>45349.429849537039</v>
      </c>
      <c r="K879" s="78" t="s">
        <v>3713</v>
      </c>
      <c r="L879" s="328">
        <v>439</v>
      </c>
      <c r="M879" s="85" t="str">
        <f t="shared" si="307"/>
        <v/>
      </c>
      <c r="N879" s="630"/>
      <c r="O879" s="75">
        <v>20</v>
      </c>
      <c r="P879" s="8">
        <v>10</v>
      </c>
      <c r="Q879" s="92" t="str">
        <f t="shared" ref="Q879" si="338">CONCATENATE(R879,"x",S879)</f>
        <v>5x5</v>
      </c>
      <c r="R879" s="92">
        <v>5</v>
      </c>
      <c r="S879" s="75">
        <v>5</v>
      </c>
      <c r="T879" s="75">
        <v>-18</v>
      </c>
      <c r="U879" s="77">
        <v>4.75</v>
      </c>
      <c r="V879" s="95" t="s">
        <v>85</v>
      </c>
      <c r="W879" s="77">
        <v>78.25</v>
      </c>
      <c r="X879" s="39">
        <v>38.360433620168692</v>
      </c>
      <c r="Y879" s="47">
        <v>2650</v>
      </c>
      <c r="Z879" s="43" t="s">
        <v>5147</v>
      </c>
      <c r="AA879" s="72" t="s">
        <v>173</v>
      </c>
      <c r="AB879" s="47" t="str">
        <f t="shared" ref="AB879:AB919" si="339">_xlfn.CONCAT(O879,"x",P879,","," ",Q879,","," ",T879," ","OS",","," ",Y879," lbs")</f>
        <v>20x10, 5x5, -18 OS, 2650 lbs</v>
      </c>
      <c r="AC879" s="74" t="s">
        <v>7427</v>
      </c>
      <c r="AD879" s="46" t="str">
        <f>IF(AC879="N/A","None",VLOOKUP(AC879,ACCESSORIES!F:N,9,FALSE))</f>
        <v>Snap In</v>
      </c>
      <c r="AE879" s="82">
        <f>_xlfn.IFNA(VLOOKUP(AC879,ACCESSORIES!F:J,5,FALSE),"N/A")</f>
        <v>22</v>
      </c>
      <c r="AF879" s="14" t="s">
        <v>85</v>
      </c>
      <c r="AG879" s="9" t="str">
        <f>_xlfn.IFNA(VLOOKUP(AF879,ACCESSORIES!C:G,5,FALSE),"N/A")</f>
        <v>N/A</v>
      </c>
      <c r="AH879" s="9" t="str">
        <f>_xlfn.IFNA(VLOOKUP(AG879,ACCESSORIES!D:H,5,FALSE),"N/A")</f>
        <v>N/A</v>
      </c>
      <c r="AI879" s="14" t="s">
        <v>85</v>
      </c>
      <c r="AJ879" s="9" t="str">
        <f>_xlfn.IFNA(VLOOKUP(AI879,ACCESSORIES!F:J,5,FALSE),"N/A")</f>
        <v>N/A</v>
      </c>
      <c r="AK879" s="92" t="s">
        <v>236</v>
      </c>
      <c r="AL879" s="75" t="s">
        <v>7412</v>
      </c>
      <c r="AM879" s="38">
        <f>_xlfn.IFNA(VLOOKUP(AL879,ACCESSORIES!F:J,5,FALSE),"N/A")</f>
        <v>3</v>
      </c>
      <c r="AN879" s="75">
        <v>71.8</v>
      </c>
      <c r="AO879" s="75">
        <v>16.2</v>
      </c>
      <c r="AP879" s="75">
        <v>60</v>
      </c>
      <c r="AQ879" s="75">
        <v>170</v>
      </c>
      <c r="AR879" s="34">
        <v>18.600000000000001</v>
      </c>
      <c r="AS879" s="34">
        <v>50.9</v>
      </c>
      <c r="AT879" s="25">
        <v>66.599999999999994</v>
      </c>
      <c r="AU879" s="34">
        <v>73.5</v>
      </c>
      <c r="AV879" s="25">
        <v>243</v>
      </c>
      <c r="AW879" s="67">
        <v>236</v>
      </c>
      <c r="AX879" s="68">
        <v>71.5</v>
      </c>
      <c r="AY879" s="49">
        <v>83.8</v>
      </c>
      <c r="AZ879" s="49">
        <v>83.8</v>
      </c>
      <c r="BA879" s="49">
        <v>59.7</v>
      </c>
      <c r="BB879" s="48">
        <f t="shared" si="308"/>
        <v>2.35</v>
      </c>
      <c r="BC879" s="13" t="s">
        <v>85</v>
      </c>
      <c r="BD879" s="412" t="str">
        <f>_xlfn.IFNA(VLOOKUP(BC879,ACCESSORIES!F:J,5,FALSE),"N/A")</f>
        <v>N/A</v>
      </c>
      <c r="BE879" s="13" t="s">
        <v>85</v>
      </c>
      <c r="BF879" s="412" t="str">
        <f>_xlfn.IFNA(VLOOKUP(BE879,ACCESSORIES!F:J,5,FALSE),"N/A")</f>
        <v>N/A</v>
      </c>
      <c r="BG879" s="70">
        <v>43</v>
      </c>
      <c r="BH879" s="50">
        <v>23.228346456692901</v>
      </c>
      <c r="BI879" s="50">
        <v>23.228346456692901</v>
      </c>
      <c r="BJ879" s="50">
        <v>12.9133858267717</v>
      </c>
      <c r="BK879" s="357">
        <f t="shared" si="311"/>
        <v>0.11417680000000027</v>
      </c>
      <c r="BL879" s="408">
        <v>20</v>
      </c>
      <c r="BM879" s="107" t="s">
        <v>3771</v>
      </c>
      <c r="BN879" s="46" t="s">
        <v>3891</v>
      </c>
      <c r="BO879" s="74" t="s">
        <v>3907</v>
      </c>
      <c r="BP879" s="74" t="s">
        <v>7487</v>
      </c>
      <c r="BQ879" s="74" t="s">
        <v>7488</v>
      </c>
      <c r="BR879" s="74" t="s">
        <v>7489</v>
      </c>
      <c r="BS879" s="74" t="s">
        <v>7493</v>
      </c>
      <c r="BT879" s="74" t="s">
        <v>7490</v>
      </c>
      <c r="BU879" s="74" t="s">
        <v>3909</v>
      </c>
      <c r="BV879" s="74" t="s">
        <v>7491</v>
      </c>
      <c r="BW879" s="74"/>
      <c r="BX879" s="74"/>
      <c r="BY879" s="334"/>
      <c r="BZ879" s="364"/>
      <c r="CA879" s="337"/>
      <c r="CB879" s="364"/>
      <c r="CC879" s="86" t="str">
        <f t="shared" si="324"/>
        <v>CLOSEOUT - MR802, 20x10, -18mm Offset, 5x5, 78.25mm Centerbore, Machined - Clear Coat</v>
      </c>
      <c r="CD879" s="74" t="s">
        <v>3719</v>
      </c>
      <c r="CE879" s="74" t="s">
        <v>3720</v>
      </c>
      <c r="CF879" s="74" t="str">
        <f t="shared" si="335"/>
        <v>RAISED (8XX)</v>
      </c>
    </row>
    <row r="880" spans="1:84" s="36" customFormat="1" ht="15" customHeight="1">
      <c r="A880" s="22">
        <f t="shared" si="302"/>
        <v>878</v>
      </c>
      <c r="B880" s="13" t="s">
        <v>84</v>
      </c>
      <c r="C880" s="97" t="s">
        <v>6891</v>
      </c>
      <c r="D880" s="75" t="s">
        <v>6887</v>
      </c>
      <c r="E880" s="84" t="str">
        <f>CONCATENATE(LEFT(D880,5),VLOOKUP(CONCATENATE(O880,"x",P880),'WHEEL PART NUMBER GUIDE'!$B$9:$C$51,2,FALSE),VLOOKUP(CONCATENATE(Q880, W880), 'WHEEL PART NUMBER GUIDE'!$Q$6:$R$98, 2, FALSE),VLOOKUP(Z880,'WHEEL PART NUMBER GUIDE'!$J$8:$K$54,2, FALSE),IF(V880="N/A",IF(ABS(T880)&lt;10,"0"&amp;ABS(T880),ABS(T880)),CONCATENATE(LEFT(V880,1),RIGHT(V880,1))), G880, H880)</f>
        <v>MR80221016518N</v>
      </c>
      <c r="F880" s="84" t="str">
        <f t="shared" si="337"/>
        <v>MR80221016518N</v>
      </c>
      <c r="G880" s="83" t="s">
        <v>2095</v>
      </c>
      <c r="H880" s="83"/>
      <c r="I880" s="72" t="s">
        <v>6960</v>
      </c>
      <c r="J880" s="102">
        <v>45349.429849537039</v>
      </c>
      <c r="K880" s="78" t="s">
        <v>3713</v>
      </c>
      <c r="L880" s="328">
        <v>439</v>
      </c>
      <c r="M880" s="85" t="str">
        <f t="shared" si="307"/>
        <v/>
      </c>
      <c r="N880" s="630"/>
      <c r="O880" s="75">
        <v>20</v>
      </c>
      <c r="P880" s="8">
        <v>10</v>
      </c>
      <c r="Q880" s="92" t="str">
        <f t="shared" si="301"/>
        <v>6x135</v>
      </c>
      <c r="R880" s="92">
        <v>6</v>
      </c>
      <c r="S880" s="75">
        <v>135</v>
      </c>
      <c r="T880" s="75">
        <v>-18</v>
      </c>
      <c r="U880" s="77">
        <v>4.75</v>
      </c>
      <c r="V880" s="95" t="s">
        <v>85</v>
      </c>
      <c r="W880" s="68">
        <v>87</v>
      </c>
      <c r="X880" s="39">
        <v>37.478584571429181</v>
      </c>
      <c r="Y880" s="47">
        <v>2650</v>
      </c>
      <c r="Z880" s="43" t="s">
        <v>6882</v>
      </c>
      <c r="AA880" s="72" t="s">
        <v>2845</v>
      </c>
      <c r="AB880" s="47" t="str">
        <f t="shared" si="339"/>
        <v>20x10, 6x135, -18 OS, 2650 lbs</v>
      </c>
      <c r="AC880" s="74" t="s">
        <v>7422</v>
      </c>
      <c r="AD880" s="46" t="str">
        <f>IF(AC880="N/A","None",VLOOKUP(AC880,ACCESSORIES!F:N,9,FALSE))</f>
        <v>Snap In</v>
      </c>
      <c r="AE880" s="82">
        <f>_xlfn.IFNA(VLOOKUP(AC880,ACCESSORIES!F:J,5,FALSE),"N/A")</f>
        <v>22</v>
      </c>
      <c r="AF880" s="14" t="s">
        <v>85</v>
      </c>
      <c r="AG880" s="9" t="str">
        <f>_xlfn.IFNA(VLOOKUP(AF880,ACCESSORIES!C:G,5,FALSE),"N/A")</f>
        <v>N/A</v>
      </c>
      <c r="AH880" s="9" t="str">
        <f>_xlfn.IFNA(VLOOKUP(AG880,ACCESSORIES!D:H,5,FALSE),"N/A")</f>
        <v>N/A</v>
      </c>
      <c r="AI880" s="14" t="s">
        <v>85</v>
      </c>
      <c r="AJ880" s="9" t="str">
        <f>_xlfn.IFNA(VLOOKUP(AI880,ACCESSORIES!F:J,5,FALSE),"N/A")</f>
        <v>N/A</v>
      </c>
      <c r="AK880" s="92" t="s">
        <v>236</v>
      </c>
      <c r="AL880" s="75" t="s">
        <v>85</v>
      </c>
      <c r="AM880" s="38" t="str">
        <f>_xlfn.IFNA(VLOOKUP(AL880,ACCESSORIES!F:J,5,FALSE),"N/A")</f>
        <v>N/A</v>
      </c>
      <c r="AN880" s="75" t="s">
        <v>85</v>
      </c>
      <c r="AO880" s="75">
        <v>16.2</v>
      </c>
      <c r="AP880" s="75">
        <v>60</v>
      </c>
      <c r="AQ880" s="75">
        <v>170</v>
      </c>
      <c r="AR880" s="34">
        <v>18.600000000000001</v>
      </c>
      <c r="AS880" s="34">
        <v>50.9</v>
      </c>
      <c r="AT880" s="25">
        <v>66.599999999999994</v>
      </c>
      <c r="AU880" s="34">
        <v>73.5</v>
      </c>
      <c r="AV880" s="25">
        <v>243</v>
      </c>
      <c r="AW880" s="67">
        <v>236</v>
      </c>
      <c r="AX880" s="77">
        <v>87</v>
      </c>
      <c r="AY880" s="49">
        <v>83.9</v>
      </c>
      <c r="AZ880" s="49">
        <v>83.9</v>
      </c>
      <c r="BA880" s="49">
        <v>59.7</v>
      </c>
      <c r="BB880" s="48">
        <f t="shared" si="308"/>
        <v>2.35</v>
      </c>
      <c r="BC880" s="13" t="s">
        <v>85</v>
      </c>
      <c r="BD880" s="412" t="str">
        <f>_xlfn.IFNA(VLOOKUP(BC880,ACCESSORIES!F:J,5,FALSE),"N/A")</f>
        <v>N/A</v>
      </c>
      <c r="BE880" s="13" t="s">
        <v>85</v>
      </c>
      <c r="BF880" s="412" t="str">
        <f>_xlfn.IFNA(VLOOKUP(BE880,ACCESSORIES!F:J,5,FALSE),"N/A")</f>
        <v>N/A</v>
      </c>
      <c r="BG880" s="70">
        <v>42</v>
      </c>
      <c r="BH880" s="50">
        <v>23.228346456692901</v>
      </c>
      <c r="BI880" s="50">
        <v>23.228346456692901</v>
      </c>
      <c r="BJ880" s="50">
        <v>12.9133858267717</v>
      </c>
      <c r="BK880" s="357">
        <f t="shared" si="311"/>
        <v>0.11417680000000027</v>
      </c>
      <c r="BL880" s="408">
        <v>20</v>
      </c>
      <c r="BM880" s="107" t="s">
        <v>3771</v>
      </c>
      <c r="BN880" s="46" t="s">
        <v>3891</v>
      </c>
      <c r="BO880" s="74" t="s">
        <v>3907</v>
      </c>
      <c r="BP880" s="74" t="s">
        <v>7487</v>
      </c>
      <c r="BQ880" s="74" t="s">
        <v>7488</v>
      </c>
      <c r="BR880" s="74" t="s">
        <v>7489</v>
      </c>
      <c r="BS880" s="74" t="s">
        <v>7493</v>
      </c>
      <c r="BT880" s="74" t="s">
        <v>7490</v>
      </c>
      <c r="BU880" s="74" t="s">
        <v>3909</v>
      </c>
      <c r="BV880" s="74" t="s">
        <v>7491</v>
      </c>
      <c r="BW880" s="74"/>
      <c r="BX880" s="74"/>
      <c r="BY880" s="334" t="s">
        <v>8545</v>
      </c>
      <c r="BZ880" s="364" t="s">
        <v>8546</v>
      </c>
      <c r="CA880" s="337" t="s">
        <v>8547</v>
      </c>
      <c r="CB880" s="364" t="s">
        <v>8548</v>
      </c>
      <c r="CC880" s="86" t="str">
        <f t="shared" si="324"/>
        <v>CLOSEOUT - MR802, 20x10, -18mm Offset, 6x135, 87mm Centerbore, Double Black Milled</v>
      </c>
      <c r="CD880" s="74" t="s">
        <v>3719</v>
      </c>
      <c r="CE880" s="74" t="s">
        <v>3720</v>
      </c>
      <c r="CF880" s="74" t="str">
        <f t="shared" si="335"/>
        <v>RAISED (8XX)</v>
      </c>
    </row>
    <row r="881" spans="1:84" s="36" customFormat="1" ht="15" customHeight="1">
      <c r="A881" s="22">
        <f t="shared" si="302"/>
        <v>879</v>
      </c>
      <c r="B881" s="13" t="s">
        <v>84</v>
      </c>
      <c r="C881" s="97" t="s">
        <v>6891</v>
      </c>
      <c r="D881" s="75" t="s">
        <v>6887</v>
      </c>
      <c r="E881" s="84" t="str">
        <f>CONCATENATE(LEFT(D881,5),VLOOKUP(CONCATENATE(O881,"x",P881),'WHEEL PART NUMBER GUIDE'!$B$9:$C$51,2,FALSE),VLOOKUP(CONCATENATE(Q881, W881), 'WHEEL PART NUMBER GUIDE'!$Q$6:$R$98, 2, FALSE),VLOOKUP(Z881,'WHEEL PART NUMBER GUIDE'!$J$8:$K$54,2, FALSE),IF(V881="N/A",IF(ABS(T881)&lt;10,"0"&amp;ABS(T881),ABS(T881)),CONCATENATE(LEFT(V881,1),RIGHT(V881,1))), G881, H881)</f>
        <v>MR80221060518N</v>
      </c>
      <c r="F881" s="84" t="str">
        <f t="shared" si="337"/>
        <v>MR80221060518N</v>
      </c>
      <c r="G881" s="83" t="s">
        <v>2095</v>
      </c>
      <c r="H881" s="83"/>
      <c r="I881" s="72" t="s">
        <v>6962</v>
      </c>
      <c r="J881" s="102">
        <v>45349.429849537039</v>
      </c>
      <c r="K881" s="78" t="s">
        <v>3713</v>
      </c>
      <c r="L881" s="328">
        <v>439</v>
      </c>
      <c r="M881" s="85" t="str">
        <f t="shared" si="307"/>
        <v/>
      </c>
      <c r="N881" s="630"/>
      <c r="O881" s="75">
        <v>20</v>
      </c>
      <c r="P881" s="8">
        <v>10</v>
      </c>
      <c r="Q881" s="92" t="str">
        <f t="shared" si="301"/>
        <v>6x5.5</v>
      </c>
      <c r="R881" s="92">
        <v>6</v>
      </c>
      <c r="S881" s="75">
        <v>5.5</v>
      </c>
      <c r="T881" s="75">
        <v>-18</v>
      </c>
      <c r="U881" s="77">
        <v>4.75</v>
      </c>
      <c r="V881" s="95" t="s">
        <v>85</v>
      </c>
      <c r="W881" s="68">
        <v>106.25</v>
      </c>
      <c r="X881" s="39">
        <v>37.478584571429181</v>
      </c>
      <c r="Y881" s="47">
        <v>2650</v>
      </c>
      <c r="Z881" s="43" t="s">
        <v>6882</v>
      </c>
      <c r="AA881" s="72" t="s">
        <v>2845</v>
      </c>
      <c r="AB881" s="47" t="str">
        <f t="shared" si="339"/>
        <v>20x10, 6x5.5, -18 OS, 2650 lbs</v>
      </c>
      <c r="AC881" s="74" t="s">
        <v>7422</v>
      </c>
      <c r="AD881" s="46" t="str">
        <f>IF(AC881="N/A","None",VLOOKUP(AC881,ACCESSORIES!F:N,9,FALSE))</f>
        <v>Snap In</v>
      </c>
      <c r="AE881" s="82">
        <f>_xlfn.IFNA(VLOOKUP(AC881,ACCESSORIES!F:J,5,FALSE),"N/A")</f>
        <v>22</v>
      </c>
      <c r="AF881" s="14" t="s">
        <v>85</v>
      </c>
      <c r="AG881" s="9" t="str">
        <f>_xlfn.IFNA(VLOOKUP(AF881,ACCESSORIES!C:G,5,FALSE),"N/A")</f>
        <v>N/A</v>
      </c>
      <c r="AH881" s="9" t="str">
        <f>_xlfn.IFNA(VLOOKUP(AG881,ACCESSORIES!D:H,5,FALSE),"N/A")</f>
        <v>N/A</v>
      </c>
      <c r="AI881" s="14" t="s">
        <v>85</v>
      </c>
      <c r="AJ881" s="9" t="str">
        <f>_xlfn.IFNA(VLOOKUP(AI881,ACCESSORIES!F:J,5,FALSE),"N/A")</f>
        <v>N/A</v>
      </c>
      <c r="AK881" s="92" t="s">
        <v>236</v>
      </c>
      <c r="AL881" s="75" t="s">
        <v>1649</v>
      </c>
      <c r="AM881" s="38">
        <f>_xlfn.IFNA(VLOOKUP(AL881,ACCESSORIES!F:J,5,FALSE),"N/A")</f>
        <v>2.75</v>
      </c>
      <c r="AN881" s="3">
        <v>78.3</v>
      </c>
      <c r="AO881" s="75">
        <v>16.2</v>
      </c>
      <c r="AP881" s="75">
        <v>60</v>
      </c>
      <c r="AQ881" s="75">
        <v>170</v>
      </c>
      <c r="AR881" s="34">
        <v>18.600000000000001</v>
      </c>
      <c r="AS881" s="34">
        <v>50.9</v>
      </c>
      <c r="AT881" s="25">
        <v>66.599999999999994</v>
      </c>
      <c r="AU881" s="34">
        <v>73.5</v>
      </c>
      <c r="AV881" s="25">
        <v>243</v>
      </c>
      <c r="AW881" s="67">
        <v>236</v>
      </c>
      <c r="AX881" s="77">
        <v>94.8</v>
      </c>
      <c r="AY881" s="49">
        <v>83.9</v>
      </c>
      <c r="AZ881" s="49">
        <v>83.9</v>
      </c>
      <c r="BA881" s="49">
        <v>59.7</v>
      </c>
      <c r="BB881" s="48">
        <f t="shared" si="308"/>
        <v>2.35</v>
      </c>
      <c r="BC881" s="13" t="s">
        <v>85</v>
      </c>
      <c r="BD881" s="412" t="str">
        <f>_xlfn.IFNA(VLOOKUP(BC881,ACCESSORIES!F:J,5,FALSE),"N/A")</f>
        <v>N/A</v>
      </c>
      <c r="BE881" s="13" t="s">
        <v>85</v>
      </c>
      <c r="BF881" s="412" t="str">
        <f>_xlfn.IFNA(VLOOKUP(BE881,ACCESSORIES!F:J,5,FALSE),"N/A")</f>
        <v>N/A</v>
      </c>
      <c r="BG881" s="70">
        <v>42</v>
      </c>
      <c r="BH881" s="50">
        <v>23.228346456692901</v>
      </c>
      <c r="BI881" s="50">
        <v>23.228346456692901</v>
      </c>
      <c r="BJ881" s="50">
        <v>12.9133858267717</v>
      </c>
      <c r="BK881" s="357">
        <f t="shared" si="311"/>
        <v>0.11417680000000027</v>
      </c>
      <c r="BL881" s="408">
        <v>20</v>
      </c>
      <c r="BM881" s="107" t="s">
        <v>3771</v>
      </c>
      <c r="BN881" s="46" t="s">
        <v>3891</v>
      </c>
      <c r="BO881" s="74" t="s">
        <v>3907</v>
      </c>
      <c r="BP881" s="74" t="s">
        <v>7487</v>
      </c>
      <c r="BQ881" s="74" t="s">
        <v>7488</v>
      </c>
      <c r="BR881" s="74" t="s">
        <v>7489</v>
      </c>
      <c r="BS881" s="74" t="s">
        <v>7493</v>
      </c>
      <c r="BT881" s="74" t="s">
        <v>7490</v>
      </c>
      <c r="BU881" s="74" t="s">
        <v>3909</v>
      </c>
      <c r="BV881" s="74" t="s">
        <v>7491</v>
      </c>
      <c r="BW881" s="74"/>
      <c r="BX881" s="74"/>
      <c r="BY881" s="334" t="s">
        <v>8545</v>
      </c>
      <c r="BZ881" s="364" t="s">
        <v>8546</v>
      </c>
      <c r="CA881" s="337" t="s">
        <v>8547</v>
      </c>
      <c r="CB881" s="364" t="s">
        <v>8548</v>
      </c>
      <c r="CC881" s="86" t="str">
        <f t="shared" si="324"/>
        <v>CLOSEOUT - MR802, 20x10, -18mm Offset, 6x5.5, 106.25mm Centerbore, Double Black Milled</v>
      </c>
      <c r="CD881" s="74" t="s">
        <v>3719</v>
      </c>
      <c r="CE881" s="74" t="s">
        <v>3720</v>
      </c>
      <c r="CF881" s="74" t="str">
        <f t="shared" si="335"/>
        <v>RAISED (8XX)</v>
      </c>
    </row>
    <row r="882" spans="1:84" s="36" customFormat="1" ht="15" customHeight="1">
      <c r="A882" s="22">
        <f t="shared" ref="A882" si="340">ROW(B882)-2</f>
        <v>880</v>
      </c>
      <c r="B882" s="13" t="s">
        <v>84</v>
      </c>
      <c r="C882" s="97" t="s">
        <v>6891</v>
      </c>
      <c r="D882" s="75" t="s">
        <v>6887</v>
      </c>
      <c r="E882" s="84" t="str">
        <f>CONCATENATE(LEFT(D882,5),VLOOKUP(CONCATENATE(O882,"x",P882),'WHEEL PART NUMBER GUIDE'!$B$9:$C$51,2,FALSE),VLOOKUP(CONCATENATE(Q882, W882), 'WHEEL PART NUMBER GUIDE'!$Q$6:$R$98, 2, FALSE),VLOOKUP(Z882,'WHEEL PART NUMBER GUIDE'!$J$8:$K$54,2, FALSE),IF(V882="N/A",IF(ABS(T882)&lt;10,"0"&amp;ABS(T882),ABS(T882)),CONCATENATE(LEFT(V882,1),RIGHT(V882,1))), G882, H882)</f>
        <v>MR80221080318N</v>
      </c>
      <c r="F882" s="84" t="str">
        <f t="shared" si="337"/>
        <v>MR80221080318N</v>
      </c>
      <c r="G882" s="83" t="s">
        <v>2095</v>
      </c>
      <c r="H882" s="83"/>
      <c r="I882" s="72" t="s">
        <v>6965</v>
      </c>
      <c r="J882" s="102">
        <v>45349.429849537039</v>
      </c>
      <c r="K882" s="78" t="s">
        <v>3713</v>
      </c>
      <c r="L882" s="328">
        <v>439</v>
      </c>
      <c r="M882" s="85" t="str">
        <f t="shared" si="307"/>
        <v/>
      </c>
      <c r="N882" s="630"/>
      <c r="O882" s="75">
        <v>20</v>
      </c>
      <c r="P882" s="8">
        <v>10</v>
      </c>
      <c r="Q882" s="92" t="str">
        <f t="shared" ref="Q882" si="341">CONCATENATE(R882,"x",S882)</f>
        <v>8x6.5</v>
      </c>
      <c r="R882" s="92">
        <v>8</v>
      </c>
      <c r="S882" s="75">
        <v>6.5</v>
      </c>
      <c r="T882" s="75">
        <v>-18</v>
      </c>
      <c r="U882" s="77">
        <v>4.75</v>
      </c>
      <c r="V882" s="95" t="s">
        <v>85</v>
      </c>
      <c r="W882" s="68">
        <v>121.3</v>
      </c>
      <c r="X882" s="39">
        <v>38.139971357983825</v>
      </c>
      <c r="Y882" s="47">
        <v>3640</v>
      </c>
      <c r="Z882" s="43" t="s">
        <v>5147</v>
      </c>
      <c r="AA882" s="72" t="s">
        <v>173</v>
      </c>
      <c r="AB882" s="47" t="str">
        <f t="shared" si="339"/>
        <v>20x10, 8x6.5, -18 OS, 3640 lbs</v>
      </c>
      <c r="AC882" s="74" t="s">
        <v>7426</v>
      </c>
      <c r="AD882" s="46" t="str">
        <f>IF(AC882="N/A","None",VLOOKUP(AC882,ACCESSORIES!F:N,9,FALSE))</f>
        <v>Snap In</v>
      </c>
      <c r="AE882" s="82">
        <f>_xlfn.IFNA(VLOOKUP(AC882,ACCESSORIES!F:J,5,FALSE),"N/A")</f>
        <v>22</v>
      </c>
      <c r="AF882" s="14" t="s">
        <v>85</v>
      </c>
      <c r="AG882" s="9" t="str">
        <f>_xlfn.IFNA(VLOOKUP(AF882,ACCESSORIES!C:G,5,FALSE),"N/A")</f>
        <v>N/A</v>
      </c>
      <c r="AH882" s="9" t="str">
        <f>_xlfn.IFNA(VLOOKUP(AG882,ACCESSORIES!D:H,5,FALSE),"N/A")</f>
        <v>N/A</v>
      </c>
      <c r="AI882" s="14" t="s">
        <v>85</v>
      </c>
      <c r="AJ882" s="9" t="str">
        <f>_xlfn.IFNA(VLOOKUP(AI882,ACCESSORIES!F:J,5,FALSE),"N/A")</f>
        <v>N/A</v>
      </c>
      <c r="AK882" s="92" t="s">
        <v>236</v>
      </c>
      <c r="AL882" s="75" t="s">
        <v>85</v>
      </c>
      <c r="AM882" s="38" t="str">
        <f>_xlfn.IFNA(VLOOKUP(AL882,ACCESSORIES!F:J,5,FALSE),"N/A")</f>
        <v>N/A</v>
      </c>
      <c r="AN882" s="75" t="s">
        <v>85</v>
      </c>
      <c r="AO882" s="75">
        <v>16.2</v>
      </c>
      <c r="AP882" s="75">
        <v>60</v>
      </c>
      <c r="AQ882" s="75">
        <v>200</v>
      </c>
      <c r="AR882" s="34">
        <v>0</v>
      </c>
      <c r="AS882" s="34">
        <v>0</v>
      </c>
      <c r="AT882" s="25">
        <v>38.1</v>
      </c>
      <c r="AU882" s="34">
        <v>53.3</v>
      </c>
      <c r="AV882" s="25">
        <v>242.5</v>
      </c>
      <c r="AW882" s="67">
        <v>235.5</v>
      </c>
      <c r="AX882" s="77">
        <v>121.3</v>
      </c>
      <c r="AY882" s="49">
        <v>88</v>
      </c>
      <c r="AZ882" s="49">
        <v>88</v>
      </c>
      <c r="BA882" s="49">
        <v>76.2</v>
      </c>
      <c r="BB882" s="48">
        <f t="shared" si="308"/>
        <v>3</v>
      </c>
      <c r="BC882" s="13" t="s">
        <v>85</v>
      </c>
      <c r="BD882" s="412" t="str">
        <f>_xlfn.IFNA(VLOOKUP(BC882,ACCESSORIES!F:J,5,FALSE),"N/A")</f>
        <v>N/A</v>
      </c>
      <c r="BE882" s="13" t="s">
        <v>85</v>
      </c>
      <c r="BF882" s="412" t="str">
        <f>_xlfn.IFNA(VLOOKUP(BE882,ACCESSORIES!F:J,5,FALSE),"N/A")</f>
        <v>N/A</v>
      </c>
      <c r="BG882" s="70">
        <v>43</v>
      </c>
      <c r="BH882" s="50">
        <v>23.228346456692901</v>
      </c>
      <c r="BI882" s="50">
        <v>23.228346456692901</v>
      </c>
      <c r="BJ882" s="50">
        <v>12.9133858267717</v>
      </c>
      <c r="BK882" s="357">
        <f t="shared" si="311"/>
        <v>0.11417680000000027</v>
      </c>
      <c r="BL882" s="408">
        <v>20</v>
      </c>
      <c r="BM882" s="107" t="s">
        <v>3771</v>
      </c>
      <c r="BN882" s="46" t="s">
        <v>3891</v>
      </c>
      <c r="BO882" s="74" t="s">
        <v>3907</v>
      </c>
      <c r="BP882" s="74" t="s">
        <v>7487</v>
      </c>
      <c r="BQ882" s="74" t="s">
        <v>7488</v>
      </c>
      <c r="BR882" s="74" t="s">
        <v>7489</v>
      </c>
      <c r="BS882" s="74" t="s">
        <v>7493</v>
      </c>
      <c r="BT882" s="74" t="s">
        <v>7490</v>
      </c>
      <c r="BU882" s="74" t="s">
        <v>3909</v>
      </c>
      <c r="BV882" s="74" t="s">
        <v>7491</v>
      </c>
      <c r="BW882" s="74"/>
      <c r="BX882" s="74"/>
      <c r="BY882" s="334" t="s">
        <v>8557</v>
      </c>
      <c r="BZ882" s="364" t="s">
        <v>8558</v>
      </c>
      <c r="CA882" s="337" t="s">
        <v>8559</v>
      </c>
      <c r="CB882" s="364" t="s">
        <v>8560</v>
      </c>
      <c r="CC882" s="86" t="str">
        <f t="shared" si="324"/>
        <v>CLOSEOUT - MR802, 20x10, -18mm Offset, 8x6.5, 121.3mm Centerbore, Machined - Clear Coat</v>
      </c>
      <c r="CD882" s="74" t="s">
        <v>3719</v>
      </c>
      <c r="CE882" s="74" t="s">
        <v>3720</v>
      </c>
      <c r="CF882" s="74" t="str">
        <f t="shared" si="335"/>
        <v>RAISED (8XX)</v>
      </c>
    </row>
    <row r="883" spans="1:84" s="36" customFormat="1" ht="15" customHeight="1">
      <c r="A883" s="22">
        <f t="shared" si="302"/>
        <v>881</v>
      </c>
      <c r="B883" s="13" t="s">
        <v>84</v>
      </c>
      <c r="C883" s="97" t="s">
        <v>6891</v>
      </c>
      <c r="D883" s="75" t="s">
        <v>6887</v>
      </c>
      <c r="E883" s="84" t="str">
        <f>CONCATENATE(LEFT(D883,5),VLOOKUP(CONCATENATE(O883,"x",P883),'WHEEL PART NUMBER GUIDE'!$B$9:$C$51,2,FALSE),VLOOKUP(CONCATENATE(Q883, W883), 'WHEEL PART NUMBER GUIDE'!$Q$6:$R$98, 2, FALSE),VLOOKUP(Z883,'WHEEL PART NUMBER GUIDE'!$J$8:$K$54,2, FALSE),IF(V883="N/A",IF(ABS(T883)&lt;10,"0"&amp;ABS(T883),ABS(T883)),CONCATENATE(LEFT(V883,1),RIGHT(V883,1))), G883, H883)</f>
        <v>MR80221087518N</v>
      </c>
      <c r="F883" s="84" t="str">
        <f t="shared" si="337"/>
        <v>MR80221087518N</v>
      </c>
      <c r="G883" s="83" t="s">
        <v>2095</v>
      </c>
      <c r="H883" s="83"/>
      <c r="I883" s="72" t="s">
        <v>6966</v>
      </c>
      <c r="J883" s="102">
        <v>45349.429849537039</v>
      </c>
      <c r="K883" s="78" t="s">
        <v>3713</v>
      </c>
      <c r="L883" s="328">
        <v>439</v>
      </c>
      <c r="M883" s="85" t="str">
        <f t="shared" si="307"/>
        <v/>
      </c>
      <c r="N883" s="630"/>
      <c r="O883" s="75">
        <v>20</v>
      </c>
      <c r="P883" s="8">
        <v>10</v>
      </c>
      <c r="Q883" s="92" t="str">
        <f t="shared" si="301"/>
        <v>8x170</v>
      </c>
      <c r="R883" s="92">
        <v>8</v>
      </c>
      <c r="S883" s="75">
        <v>170</v>
      </c>
      <c r="T883" s="75">
        <v>-18</v>
      </c>
      <c r="U883" s="77">
        <v>4.75</v>
      </c>
      <c r="V883" s="95" t="s">
        <v>85</v>
      </c>
      <c r="W883" s="68">
        <v>125</v>
      </c>
      <c r="X883" s="39">
        <v>38.139971357983825</v>
      </c>
      <c r="Y883" s="47">
        <v>3640</v>
      </c>
      <c r="Z883" s="43" t="s">
        <v>6882</v>
      </c>
      <c r="AA883" s="72" t="s">
        <v>2845</v>
      </c>
      <c r="AB883" s="47" t="str">
        <f t="shared" si="339"/>
        <v>20x10, 8x170, -18 OS, 3640 lbs</v>
      </c>
      <c r="AC883" s="74" t="s">
        <v>7513</v>
      </c>
      <c r="AD883" s="46" t="str">
        <f>IF(AC883="N/A","None",VLOOKUP(AC883,ACCESSORIES!F:N,9,FALSE))</f>
        <v>Snap In</v>
      </c>
      <c r="AE883" s="82">
        <f>_xlfn.IFNA(VLOOKUP(AC883,ACCESSORIES!F:J,5,FALSE),"N/A")</f>
        <v>22</v>
      </c>
      <c r="AF883" s="14" t="s">
        <v>85</v>
      </c>
      <c r="AG883" s="9" t="str">
        <f>_xlfn.IFNA(VLOOKUP(AF883,ACCESSORIES!C:G,5,FALSE),"N/A")</f>
        <v>N/A</v>
      </c>
      <c r="AH883" s="9" t="str">
        <f>_xlfn.IFNA(VLOOKUP(AG883,ACCESSORIES!D:H,5,FALSE),"N/A")</f>
        <v>N/A</v>
      </c>
      <c r="AI883" s="14" t="s">
        <v>85</v>
      </c>
      <c r="AJ883" s="9" t="str">
        <f>_xlfn.IFNA(VLOOKUP(AI883,ACCESSORIES!F:J,5,FALSE),"N/A")</f>
        <v>N/A</v>
      </c>
      <c r="AK883" s="92" t="s">
        <v>236</v>
      </c>
      <c r="AL883" s="75" t="s">
        <v>85</v>
      </c>
      <c r="AM883" s="38" t="str">
        <f>_xlfn.IFNA(VLOOKUP(AL883,ACCESSORIES!F:J,5,FALSE),"N/A")</f>
        <v>N/A</v>
      </c>
      <c r="AN883" s="75" t="s">
        <v>85</v>
      </c>
      <c r="AO883" s="75">
        <v>16.2</v>
      </c>
      <c r="AP883" s="75">
        <v>60</v>
      </c>
      <c r="AQ883" s="75">
        <v>200</v>
      </c>
      <c r="AR883" s="34">
        <v>0</v>
      </c>
      <c r="AS883" s="34">
        <v>0</v>
      </c>
      <c r="AT883" s="25">
        <v>38.1</v>
      </c>
      <c r="AU883" s="34">
        <v>53.3</v>
      </c>
      <c r="AV883" s="25">
        <v>242.5</v>
      </c>
      <c r="AW883" s="67">
        <v>235.5</v>
      </c>
      <c r="AX883" s="77">
        <v>125</v>
      </c>
      <c r="AY883" s="49">
        <v>88</v>
      </c>
      <c r="AZ883" s="49">
        <v>88</v>
      </c>
      <c r="BA883" s="49">
        <v>76.2</v>
      </c>
      <c r="BB883" s="48">
        <f t="shared" si="308"/>
        <v>3</v>
      </c>
      <c r="BC883" s="13" t="s">
        <v>85</v>
      </c>
      <c r="BD883" s="412" t="str">
        <f>_xlfn.IFNA(VLOOKUP(BC883,ACCESSORIES!F:J,5,FALSE),"N/A")</f>
        <v>N/A</v>
      </c>
      <c r="BE883" s="13" t="s">
        <v>85</v>
      </c>
      <c r="BF883" s="412" t="str">
        <f>_xlfn.IFNA(VLOOKUP(BE883,ACCESSORIES!F:J,5,FALSE),"N/A")</f>
        <v>N/A</v>
      </c>
      <c r="BG883" s="70">
        <v>43</v>
      </c>
      <c r="BH883" s="50">
        <v>23.228346456692901</v>
      </c>
      <c r="BI883" s="50">
        <v>23.228346456692901</v>
      </c>
      <c r="BJ883" s="50">
        <v>12.9133858267717</v>
      </c>
      <c r="BK883" s="357">
        <f t="shared" si="311"/>
        <v>0.11417680000000027</v>
      </c>
      <c r="BL883" s="408">
        <v>20</v>
      </c>
      <c r="BM883" s="107" t="s">
        <v>3771</v>
      </c>
      <c r="BN883" s="46" t="s">
        <v>3891</v>
      </c>
      <c r="BO883" s="74" t="s">
        <v>3907</v>
      </c>
      <c r="BP883" s="74" t="s">
        <v>7487</v>
      </c>
      <c r="BQ883" s="74" t="s">
        <v>7488</v>
      </c>
      <c r="BR883" s="74" t="s">
        <v>7489</v>
      </c>
      <c r="BS883" s="74" t="s">
        <v>7493</v>
      </c>
      <c r="BT883" s="74" t="s">
        <v>7490</v>
      </c>
      <c r="BU883" s="74" t="s">
        <v>3909</v>
      </c>
      <c r="BV883" s="74" t="s">
        <v>7491</v>
      </c>
      <c r="BW883" s="74"/>
      <c r="BX883" s="74"/>
      <c r="BY883" s="334" t="s">
        <v>8553</v>
      </c>
      <c r="BZ883" s="364" t="s">
        <v>8554</v>
      </c>
      <c r="CA883" s="337" t="s">
        <v>8555</v>
      </c>
      <c r="CB883" s="364" t="s">
        <v>8556</v>
      </c>
      <c r="CC883" s="86" t="str">
        <f t="shared" si="324"/>
        <v>CLOSEOUT - MR802, 20x10, -18mm Offset, 8x170, 125mm Centerbore, Double Black Milled</v>
      </c>
      <c r="CD883" s="74" t="s">
        <v>3719</v>
      </c>
      <c r="CE883" s="74" t="s">
        <v>3720</v>
      </c>
      <c r="CF883" s="74" t="str">
        <f t="shared" si="335"/>
        <v>RAISED (8XX)</v>
      </c>
    </row>
    <row r="884" spans="1:84" s="36" customFormat="1" ht="15" customHeight="1">
      <c r="A884" s="22">
        <f t="shared" si="302"/>
        <v>882</v>
      </c>
      <c r="B884" s="13" t="s">
        <v>84</v>
      </c>
      <c r="C884" s="97" t="s">
        <v>6891</v>
      </c>
      <c r="D884" s="75" t="s">
        <v>6887</v>
      </c>
      <c r="E884" s="84" t="str">
        <f>CONCATENATE(LEFT(D884,5),VLOOKUP(CONCATENATE(O884,"x",P884),'WHEEL PART NUMBER GUIDE'!$B$9:$C$51,2,FALSE),VLOOKUP(CONCATENATE(Q884, W884), 'WHEEL PART NUMBER GUIDE'!$Q$6:$R$98, 2, FALSE),VLOOKUP(Z884,'WHEEL PART NUMBER GUIDE'!$J$8:$K$54,2, FALSE),IF(V884="N/A",IF(ABS(T884)&lt;10,"0"&amp;ABS(T884),ABS(T884)),CONCATENATE(LEFT(V884,1),RIGHT(V884,1))), G884, H884)</f>
        <v>MR80221088518N</v>
      </c>
      <c r="F884" s="84" t="str">
        <f t="shared" si="337"/>
        <v>MR80221088518N</v>
      </c>
      <c r="G884" s="83" t="s">
        <v>2095</v>
      </c>
      <c r="H884" s="83"/>
      <c r="I884" s="72" t="s">
        <v>6968</v>
      </c>
      <c r="J884" s="102">
        <v>45349.429849537039</v>
      </c>
      <c r="K884" s="78" t="s">
        <v>3713</v>
      </c>
      <c r="L884" s="328">
        <v>439</v>
      </c>
      <c r="M884" s="85" t="str">
        <f t="shared" si="307"/>
        <v/>
      </c>
      <c r="N884" s="630"/>
      <c r="O884" s="75">
        <v>20</v>
      </c>
      <c r="P884" s="8">
        <v>10</v>
      </c>
      <c r="Q884" s="92" t="str">
        <f t="shared" si="301"/>
        <v>8x180</v>
      </c>
      <c r="R884" s="92">
        <v>8</v>
      </c>
      <c r="S884" s="75">
        <v>180</v>
      </c>
      <c r="T884" s="75">
        <v>-18</v>
      </c>
      <c r="U884" s="77">
        <v>4.75</v>
      </c>
      <c r="V884" s="95" t="s">
        <v>85</v>
      </c>
      <c r="W884" s="68">
        <v>124.1</v>
      </c>
      <c r="X884" s="39">
        <v>38.580895882353573</v>
      </c>
      <c r="Y884" s="47">
        <v>3640</v>
      </c>
      <c r="Z884" s="43" t="s">
        <v>6882</v>
      </c>
      <c r="AA884" s="72" t="s">
        <v>2845</v>
      </c>
      <c r="AB884" s="47" t="str">
        <f t="shared" si="339"/>
        <v>20x10, 8x180, -18 OS, 3640 lbs</v>
      </c>
      <c r="AC884" s="74" t="s">
        <v>7423</v>
      </c>
      <c r="AD884" s="46" t="str">
        <f>IF(AC884="N/A","None",VLOOKUP(AC884,ACCESSORIES!F:N,9,FALSE))</f>
        <v>Snap In</v>
      </c>
      <c r="AE884" s="82">
        <f>_xlfn.IFNA(VLOOKUP(AC884,ACCESSORIES!F:J,5,FALSE),"N/A")</f>
        <v>22</v>
      </c>
      <c r="AF884" s="14" t="s">
        <v>85</v>
      </c>
      <c r="AG884" s="9" t="str">
        <f>_xlfn.IFNA(VLOOKUP(AF884,ACCESSORIES!C:G,5,FALSE),"N/A")</f>
        <v>N/A</v>
      </c>
      <c r="AH884" s="9" t="str">
        <f>_xlfn.IFNA(VLOOKUP(AG884,ACCESSORIES!D:H,5,FALSE),"N/A")</f>
        <v>N/A</v>
      </c>
      <c r="AI884" s="14" t="s">
        <v>85</v>
      </c>
      <c r="AJ884" s="9" t="str">
        <f>_xlfn.IFNA(VLOOKUP(AI884,ACCESSORIES!F:J,5,FALSE),"N/A")</f>
        <v>N/A</v>
      </c>
      <c r="AK884" s="92" t="s">
        <v>236</v>
      </c>
      <c r="AL884" s="75" t="s">
        <v>85</v>
      </c>
      <c r="AM884" s="38" t="str">
        <f>_xlfn.IFNA(VLOOKUP(AL884,ACCESSORIES!F:J,5,FALSE),"N/A")</f>
        <v>N/A</v>
      </c>
      <c r="AN884" s="75" t="s">
        <v>85</v>
      </c>
      <c r="AO884" s="75">
        <v>16.2</v>
      </c>
      <c r="AP884" s="75">
        <v>60</v>
      </c>
      <c r="AQ884" s="75">
        <v>210</v>
      </c>
      <c r="AR884" s="34">
        <v>0</v>
      </c>
      <c r="AS884" s="34">
        <v>0</v>
      </c>
      <c r="AT884" s="25">
        <v>36.1</v>
      </c>
      <c r="AU884" s="34">
        <v>53.3</v>
      </c>
      <c r="AV884" s="25">
        <v>242.5</v>
      </c>
      <c r="AW884" s="67">
        <v>235.5</v>
      </c>
      <c r="AX884" s="77">
        <v>124.1</v>
      </c>
      <c r="AY884" s="49">
        <v>88</v>
      </c>
      <c r="AZ884" s="49">
        <v>88</v>
      </c>
      <c r="BA884" s="49">
        <v>76.2</v>
      </c>
      <c r="BB884" s="48">
        <f t="shared" si="308"/>
        <v>3</v>
      </c>
      <c r="BC884" s="13" t="s">
        <v>85</v>
      </c>
      <c r="BD884" s="412" t="str">
        <f>_xlfn.IFNA(VLOOKUP(BC884,ACCESSORIES!F:J,5,FALSE),"N/A")</f>
        <v>N/A</v>
      </c>
      <c r="BE884" s="13" t="s">
        <v>85</v>
      </c>
      <c r="BF884" s="412" t="str">
        <f>_xlfn.IFNA(VLOOKUP(BE884,ACCESSORIES!F:J,5,FALSE),"N/A")</f>
        <v>N/A</v>
      </c>
      <c r="BG884" s="70">
        <v>44</v>
      </c>
      <c r="BH884" s="50">
        <v>23.228346456692901</v>
      </c>
      <c r="BI884" s="50">
        <v>23.228346456692901</v>
      </c>
      <c r="BJ884" s="50">
        <v>12.9133858267717</v>
      </c>
      <c r="BK884" s="357">
        <f t="shared" si="311"/>
        <v>0.11417680000000027</v>
      </c>
      <c r="BL884" s="408">
        <v>20</v>
      </c>
      <c r="BM884" s="107" t="s">
        <v>3771</v>
      </c>
      <c r="BN884" s="46" t="s">
        <v>3891</v>
      </c>
      <c r="BO884" s="74" t="s">
        <v>3907</v>
      </c>
      <c r="BP884" s="74" t="s">
        <v>7487</v>
      </c>
      <c r="BQ884" s="74" t="s">
        <v>7488</v>
      </c>
      <c r="BR884" s="74" t="s">
        <v>7489</v>
      </c>
      <c r="BS884" s="74" t="s">
        <v>7493</v>
      </c>
      <c r="BT884" s="74" t="s">
        <v>7490</v>
      </c>
      <c r="BU884" s="74" t="s">
        <v>3909</v>
      </c>
      <c r="BV884" s="74" t="s">
        <v>7491</v>
      </c>
      <c r="BW884" s="74"/>
      <c r="BX884" s="74"/>
      <c r="BY884" s="334" t="s">
        <v>8553</v>
      </c>
      <c r="BZ884" s="364" t="s">
        <v>8554</v>
      </c>
      <c r="CA884" s="337" t="s">
        <v>8555</v>
      </c>
      <c r="CB884" s="364" t="s">
        <v>8556</v>
      </c>
      <c r="CC884" s="86" t="str">
        <f t="shared" si="324"/>
        <v>CLOSEOUT - MR802, 20x10, -18mm Offset, 8x180, 124.1mm Centerbore, Double Black Milled</v>
      </c>
      <c r="CD884" s="74" t="s">
        <v>3719</v>
      </c>
      <c r="CE884" s="74" t="s">
        <v>3720</v>
      </c>
      <c r="CF884" s="74" t="str">
        <f t="shared" si="335"/>
        <v>RAISED (8XX)</v>
      </c>
    </row>
    <row r="885" spans="1:84" s="36" customFormat="1" ht="15" customHeight="1">
      <c r="A885" s="22">
        <f t="shared" ref="A885" si="342">ROW(B885)-2</f>
        <v>883</v>
      </c>
      <c r="B885" s="13" t="s">
        <v>84</v>
      </c>
      <c r="C885" s="97" t="s">
        <v>6891</v>
      </c>
      <c r="D885" s="75" t="s">
        <v>6887</v>
      </c>
      <c r="E885" s="84" t="str">
        <f>CONCATENATE(LEFT(D885,5),VLOOKUP(CONCATENATE(O885,"x",P885),'WHEEL PART NUMBER GUIDE'!$B$9:$C$51,2,FALSE),VLOOKUP(CONCATENATE(Q885, W885), 'WHEEL PART NUMBER GUIDE'!$Q$6:$R$98, 2, FALSE),VLOOKUP(Z885,'WHEEL PART NUMBER GUIDE'!$J$8:$K$54,2, FALSE),IF(V885="N/A",IF(ABS(T885)&lt;10,"0"&amp;ABS(T885),ABS(T885)),CONCATENATE(LEFT(V885,1),RIGHT(V885,1))), G885, H885)</f>
        <v>MR80221250540N</v>
      </c>
      <c r="F885" s="84" t="str">
        <f t="shared" si="337"/>
        <v>MR80221250540N</v>
      </c>
      <c r="G885" s="83" t="s">
        <v>2095</v>
      </c>
      <c r="H885" s="83"/>
      <c r="I885" s="72" t="s">
        <v>7184</v>
      </c>
      <c r="J885" s="102">
        <v>45350.596701388888</v>
      </c>
      <c r="K885" s="78" t="s">
        <v>3713</v>
      </c>
      <c r="L885" s="328">
        <v>459</v>
      </c>
      <c r="M885" s="85" t="str">
        <f t="shared" si="307"/>
        <v/>
      </c>
      <c r="N885" s="630"/>
      <c r="O885" s="75">
        <v>20</v>
      </c>
      <c r="P885" s="8">
        <v>12</v>
      </c>
      <c r="Q885" s="92" t="str">
        <f t="shared" ref="Q885" si="343">CONCATENATE(R885,"x",S885)</f>
        <v>5x5</v>
      </c>
      <c r="R885" s="92">
        <v>5</v>
      </c>
      <c r="S885" s="75">
        <v>5</v>
      </c>
      <c r="T885" s="75">
        <v>-40</v>
      </c>
      <c r="U885" s="77">
        <v>4.9000000000000004</v>
      </c>
      <c r="V885" s="95" t="s">
        <v>85</v>
      </c>
      <c r="W885" s="77">
        <v>78.25</v>
      </c>
      <c r="X885" s="39">
        <v>37.478584571429181</v>
      </c>
      <c r="Y885" s="47">
        <v>2650</v>
      </c>
      <c r="Z885" s="43" t="s">
        <v>6882</v>
      </c>
      <c r="AA885" s="72" t="s">
        <v>2845</v>
      </c>
      <c r="AB885" s="47" t="str">
        <f t="shared" si="339"/>
        <v>20x12, 5x5, -40 OS, 2650 lbs</v>
      </c>
      <c r="AC885" s="74" t="s">
        <v>7424</v>
      </c>
      <c r="AD885" s="46" t="str">
        <f>IF(AC885="N/A","None",VLOOKUP(AC885,ACCESSORIES!F:N,9,FALSE))</f>
        <v>Snap In</v>
      </c>
      <c r="AE885" s="82">
        <f>_xlfn.IFNA(VLOOKUP(AC885,ACCESSORIES!F:J,5,FALSE),"N/A")</f>
        <v>22</v>
      </c>
      <c r="AF885" s="14" t="s">
        <v>85</v>
      </c>
      <c r="AG885" s="9" t="str">
        <f>_xlfn.IFNA(VLOOKUP(AF885,ACCESSORIES!C:G,5,FALSE),"N/A")</f>
        <v>N/A</v>
      </c>
      <c r="AH885" s="9" t="str">
        <f>_xlfn.IFNA(VLOOKUP(AG885,ACCESSORIES!D:H,5,FALSE),"N/A")</f>
        <v>N/A</v>
      </c>
      <c r="AI885" s="14" t="s">
        <v>85</v>
      </c>
      <c r="AJ885" s="9" t="str">
        <f>_xlfn.IFNA(VLOOKUP(AI885,ACCESSORIES!F:J,5,FALSE),"N/A")</f>
        <v>N/A</v>
      </c>
      <c r="AK885" s="92" t="s">
        <v>236</v>
      </c>
      <c r="AL885" s="75" t="s">
        <v>7412</v>
      </c>
      <c r="AM885" s="38">
        <f>_xlfn.IFNA(VLOOKUP(AL885,ACCESSORIES!F:J,5,FALSE),"N/A")</f>
        <v>3</v>
      </c>
      <c r="AN885" s="75">
        <v>71.8</v>
      </c>
      <c r="AO885" s="75">
        <v>16.2</v>
      </c>
      <c r="AP885" s="75">
        <v>60</v>
      </c>
      <c r="AQ885" s="75">
        <v>170</v>
      </c>
      <c r="AR885" s="34">
        <v>12.8</v>
      </c>
      <c r="AS885" s="34">
        <v>27</v>
      </c>
      <c r="AT885" s="25">
        <v>40.1</v>
      </c>
      <c r="AU885" s="34">
        <v>50.4</v>
      </c>
      <c r="AV885" s="25">
        <v>242.5</v>
      </c>
      <c r="AW885" s="67">
        <v>235.3</v>
      </c>
      <c r="AX885" s="68">
        <v>71.5</v>
      </c>
      <c r="AY885" s="49">
        <v>55.9</v>
      </c>
      <c r="AZ885" s="49">
        <v>55.9</v>
      </c>
      <c r="BA885" s="49">
        <v>127.7</v>
      </c>
      <c r="BB885" s="48">
        <f t="shared" si="308"/>
        <v>5.03</v>
      </c>
      <c r="BC885" s="13" t="s">
        <v>85</v>
      </c>
      <c r="BD885" s="412" t="str">
        <f>_xlfn.IFNA(VLOOKUP(BC885,ACCESSORIES!F:J,5,FALSE),"N/A")</f>
        <v>N/A</v>
      </c>
      <c r="BE885" s="13" t="s">
        <v>85</v>
      </c>
      <c r="BF885" s="412" t="str">
        <f>_xlfn.IFNA(VLOOKUP(BE885,ACCESSORIES!F:J,5,FALSE),"N/A")</f>
        <v>N/A</v>
      </c>
      <c r="BG885" s="70">
        <v>42</v>
      </c>
      <c r="BH885" s="50">
        <v>23.228346456692901</v>
      </c>
      <c r="BI885" s="50">
        <v>23.228346456692901</v>
      </c>
      <c r="BJ885" s="50">
        <v>14.96</v>
      </c>
      <c r="BK885" s="357">
        <f t="shared" ref="BK885" si="344">SUM(((BH885*25.4)*(BI885*25.4)*(BJ885*25.4))/1000000000)</f>
        <v>0.13227243039999984</v>
      </c>
      <c r="BL885" s="408">
        <v>20</v>
      </c>
      <c r="BM885" s="107" t="s">
        <v>3771</v>
      </c>
      <c r="BN885" s="46" t="s">
        <v>3891</v>
      </c>
      <c r="BO885" s="74" t="s">
        <v>3907</v>
      </c>
      <c r="BP885" s="74" t="s">
        <v>7487</v>
      </c>
      <c r="BQ885" s="74" t="s">
        <v>7488</v>
      </c>
      <c r="BR885" s="74" t="s">
        <v>7489</v>
      </c>
      <c r="BS885" s="74" t="s">
        <v>7493</v>
      </c>
      <c r="BT885" s="74" t="s">
        <v>7490</v>
      </c>
      <c r="BU885" s="74" t="s">
        <v>3909</v>
      </c>
      <c r="BV885" s="74" t="s">
        <v>7491</v>
      </c>
      <c r="BW885" s="74"/>
      <c r="BX885" s="74"/>
      <c r="BY885" s="334"/>
      <c r="BZ885" s="364"/>
      <c r="CA885" s="337"/>
      <c r="CB885" s="364"/>
      <c r="CC885" s="86" t="str">
        <f t="shared" si="324"/>
        <v>CLOSEOUT - MR802, 20x12, -40mm Offset, 5x5, 78.25mm Centerbore, Double Black Milled</v>
      </c>
      <c r="CD885" s="74" t="s">
        <v>3719</v>
      </c>
      <c r="CE885" s="74" t="s">
        <v>3720</v>
      </c>
      <c r="CF885" s="74" t="str">
        <f t="shared" si="335"/>
        <v>RAISED (8XX)</v>
      </c>
    </row>
    <row r="886" spans="1:84" s="36" customFormat="1" ht="15" customHeight="1">
      <c r="A886" s="22">
        <f t="shared" si="302"/>
        <v>884</v>
      </c>
      <c r="B886" s="13" t="s">
        <v>84</v>
      </c>
      <c r="C886" s="97" t="s">
        <v>6891</v>
      </c>
      <c r="D886" s="75" t="s">
        <v>6887</v>
      </c>
      <c r="E886" s="84" t="str">
        <f>CONCATENATE(LEFT(D886,5),VLOOKUP(CONCATENATE(O886,"x",P886),'WHEEL PART NUMBER GUIDE'!$B$9:$C$51,2,FALSE),VLOOKUP(CONCATENATE(Q886, W886), 'WHEEL PART NUMBER GUIDE'!$Q$6:$R$98, 2, FALSE),VLOOKUP(Z886,'WHEEL PART NUMBER GUIDE'!$J$8:$K$54,2, FALSE),IF(V886="N/A",IF(ABS(T886)&lt;10,"0"&amp;ABS(T886),ABS(T886)),CONCATENATE(LEFT(V886,1),RIGHT(V886,1))), G886, H886)</f>
        <v>MR80221216540N</v>
      </c>
      <c r="F886" s="84" t="str">
        <f t="shared" si="337"/>
        <v>MR80221216540N</v>
      </c>
      <c r="G886" s="83" t="s">
        <v>2095</v>
      </c>
      <c r="H886" s="83"/>
      <c r="I886" s="72" t="s">
        <v>6970</v>
      </c>
      <c r="J886" s="102">
        <v>45349.429849537039</v>
      </c>
      <c r="K886" s="78" t="s">
        <v>3713</v>
      </c>
      <c r="L886" s="328">
        <v>459</v>
      </c>
      <c r="M886" s="85" t="str">
        <f t="shared" si="307"/>
        <v/>
      </c>
      <c r="N886" s="630"/>
      <c r="O886" s="75">
        <v>20</v>
      </c>
      <c r="P886" s="8">
        <v>12</v>
      </c>
      <c r="Q886" s="92" t="str">
        <f t="shared" si="301"/>
        <v>6x135</v>
      </c>
      <c r="R886" s="92">
        <v>6</v>
      </c>
      <c r="S886" s="75">
        <v>135</v>
      </c>
      <c r="T886" s="75">
        <v>-40</v>
      </c>
      <c r="U886" s="77">
        <v>4.9000000000000004</v>
      </c>
      <c r="V886" s="95" t="s">
        <v>85</v>
      </c>
      <c r="W886" s="68">
        <v>87</v>
      </c>
      <c r="X886" s="39">
        <v>37.037660047059433</v>
      </c>
      <c r="Y886" s="47">
        <v>2650</v>
      </c>
      <c r="Z886" s="43" t="s">
        <v>6882</v>
      </c>
      <c r="AA886" s="72" t="s">
        <v>2845</v>
      </c>
      <c r="AB886" s="47" t="str">
        <f t="shared" si="339"/>
        <v>20x12, 6x135, -40 OS, 2650 lbs</v>
      </c>
      <c r="AC886" s="74" t="s">
        <v>7422</v>
      </c>
      <c r="AD886" s="46" t="str">
        <f>IF(AC886="N/A","None",VLOOKUP(AC886,ACCESSORIES!F:N,9,FALSE))</f>
        <v>Snap In</v>
      </c>
      <c r="AE886" s="82">
        <f>_xlfn.IFNA(VLOOKUP(AC886,ACCESSORIES!F:J,5,FALSE),"N/A")</f>
        <v>22</v>
      </c>
      <c r="AF886" s="14" t="s">
        <v>85</v>
      </c>
      <c r="AG886" s="9" t="str">
        <f>_xlfn.IFNA(VLOOKUP(AF886,ACCESSORIES!C:G,5,FALSE),"N/A")</f>
        <v>N/A</v>
      </c>
      <c r="AH886" s="9" t="str">
        <f>_xlfn.IFNA(VLOOKUP(AG886,ACCESSORIES!D:H,5,FALSE),"N/A")</f>
        <v>N/A</v>
      </c>
      <c r="AI886" s="14" t="s">
        <v>85</v>
      </c>
      <c r="AJ886" s="9" t="str">
        <f>_xlfn.IFNA(VLOOKUP(AI886,ACCESSORIES!F:J,5,FALSE),"N/A")</f>
        <v>N/A</v>
      </c>
      <c r="AK886" s="92" t="s">
        <v>236</v>
      </c>
      <c r="AL886" s="75" t="s">
        <v>85</v>
      </c>
      <c r="AM886" s="38" t="str">
        <f>_xlfn.IFNA(VLOOKUP(AL886,ACCESSORIES!F:J,5,FALSE),"N/A")</f>
        <v>N/A</v>
      </c>
      <c r="AN886" s="75" t="s">
        <v>85</v>
      </c>
      <c r="AO886" s="75">
        <v>16.2</v>
      </c>
      <c r="AP886" s="75">
        <v>60</v>
      </c>
      <c r="AQ886" s="75">
        <v>170</v>
      </c>
      <c r="AR886" s="34">
        <v>12.8</v>
      </c>
      <c r="AS886" s="34">
        <v>27</v>
      </c>
      <c r="AT886" s="25">
        <v>40.1</v>
      </c>
      <c r="AU886" s="34">
        <v>50.4</v>
      </c>
      <c r="AV886" s="25">
        <v>242.5</v>
      </c>
      <c r="AW886" s="67">
        <v>235.3</v>
      </c>
      <c r="AX886" s="77">
        <v>87</v>
      </c>
      <c r="AY886" s="49">
        <v>55.9</v>
      </c>
      <c r="AZ886" s="49">
        <v>55.9</v>
      </c>
      <c r="BA886" s="49">
        <v>127.7</v>
      </c>
      <c r="BB886" s="48">
        <f t="shared" si="308"/>
        <v>5.03</v>
      </c>
      <c r="BC886" s="13" t="s">
        <v>85</v>
      </c>
      <c r="BD886" s="412" t="str">
        <f>_xlfn.IFNA(VLOOKUP(BC886,ACCESSORIES!F:J,5,FALSE),"N/A")</f>
        <v>N/A</v>
      </c>
      <c r="BE886" s="13" t="s">
        <v>85</v>
      </c>
      <c r="BF886" s="412" t="str">
        <f>_xlfn.IFNA(VLOOKUP(BE886,ACCESSORIES!F:J,5,FALSE),"N/A")</f>
        <v>N/A</v>
      </c>
      <c r="BG886" s="70">
        <v>42</v>
      </c>
      <c r="BH886" s="50">
        <v>23.228346456692901</v>
      </c>
      <c r="BI886" s="50">
        <v>23.228346456692901</v>
      </c>
      <c r="BJ886" s="50">
        <v>14.96</v>
      </c>
      <c r="BK886" s="357">
        <f t="shared" si="311"/>
        <v>0.13227243039999984</v>
      </c>
      <c r="BL886" s="408">
        <v>20</v>
      </c>
      <c r="BM886" s="107" t="s">
        <v>3771</v>
      </c>
      <c r="BN886" s="46" t="s">
        <v>3891</v>
      </c>
      <c r="BO886" s="74" t="s">
        <v>3907</v>
      </c>
      <c r="BP886" s="74" t="s">
        <v>7487</v>
      </c>
      <c r="BQ886" s="74" t="s">
        <v>7488</v>
      </c>
      <c r="BR886" s="74" t="s">
        <v>7489</v>
      </c>
      <c r="BS886" s="74" t="s">
        <v>7493</v>
      </c>
      <c r="BT886" s="74" t="s">
        <v>7490</v>
      </c>
      <c r="BU886" s="74" t="s">
        <v>3909</v>
      </c>
      <c r="BV886" s="74" t="s">
        <v>7491</v>
      </c>
      <c r="BW886" s="74"/>
      <c r="BX886" s="74"/>
      <c r="BY886" s="334" t="s">
        <v>8561</v>
      </c>
      <c r="BZ886" s="364" t="s">
        <v>8562</v>
      </c>
      <c r="CA886" s="337" t="s">
        <v>8563</v>
      </c>
      <c r="CB886" s="364" t="s">
        <v>8564</v>
      </c>
      <c r="CC886" s="86" t="str">
        <f t="shared" si="324"/>
        <v>CLOSEOUT - MR802, 20x12, -40mm Offset, 6x135, 87mm Centerbore, Double Black Milled</v>
      </c>
      <c r="CD886" s="74" t="s">
        <v>3719</v>
      </c>
      <c r="CE886" s="74" t="s">
        <v>3720</v>
      </c>
      <c r="CF886" s="74" t="str">
        <f t="shared" si="335"/>
        <v>RAISED (8XX)</v>
      </c>
    </row>
    <row r="887" spans="1:84" s="36" customFormat="1" ht="15" customHeight="1">
      <c r="A887" s="22">
        <f t="shared" ref="A887" si="345">ROW(B887)-2</f>
        <v>885</v>
      </c>
      <c r="B887" s="13" t="s">
        <v>84</v>
      </c>
      <c r="C887" s="97" t="s">
        <v>6891</v>
      </c>
      <c r="D887" s="75" t="s">
        <v>6887</v>
      </c>
      <c r="E887" s="84" t="str">
        <f>CONCATENATE(LEFT(D887,5),VLOOKUP(CONCATENATE(O887,"x",P887),'WHEEL PART NUMBER GUIDE'!$B$9:$C$51,2,FALSE),VLOOKUP(CONCATENATE(Q887, W887), 'WHEEL PART NUMBER GUIDE'!$Q$6:$R$98, 2, FALSE),VLOOKUP(Z887,'WHEEL PART NUMBER GUIDE'!$J$8:$K$54,2, FALSE),IF(V887="N/A",IF(ABS(T887)&lt;10,"0"&amp;ABS(T887),ABS(T887)),CONCATENATE(LEFT(V887,1),RIGHT(V887,1))), G887, H887)</f>
        <v>MR80221216340N</v>
      </c>
      <c r="F887" s="84" t="str">
        <f t="shared" si="337"/>
        <v>MR80221216340N</v>
      </c>
      <c r="G887" s="83" t="s">
        <v>2095</v>
      </c>
      <c r="H887" s="83"/>
      <c r="I887" s="72" t="s">
        <v>6971</v>
      </c>
      <c r="J887" s="102">
        <v>45349.429849537039</v>
      </c>
      <c r="K887" s="78" t="s">
        <v>3713</v>
      </c>
      <c r="L887" s="328">
        <v>459</v>
      </c>
      <c r="M887" s="85" t="str">
        <f t="shared" ref="M887:M936" si="346">IF(K887="Coming Soon",L887,IF(K887="Active",L887,""))</f>
        <v/>
      </c>
      <c r="N887" s="630"/>
      <c r="O887" s="75">
        <v>20</v>
      </c>
      <c r="P887" s="8">
        <v>12</v>
      </c>
      <c r="Q887" s="92" t="str">
        <f t="shared" ref="Q887" si="347">CONCATENATE(R887,"x",S887)</f>
        <v>6x135</v>
      </c>
      <c r="R887" s="92">
        <v>6</v>
      </c>
      <c r="S887" s="75">
        <v>135</v>
      </c>
      <c r="T887" s="75">
        <v>-40</v>
      </c>
      <c r="U887" s="77">
        <v>4.9000000000000004</v>
      </c>
      <c r="V887" s="95" t="s">
        <v>85</v>
      </c>
      <c r="W887" s="68">
        <v>87</v>
      </c>
      <c r="X887" s="39">
        <v>37.037660047059433</v>
      </c>
      <c r="Y887" s="47">
        <v>2650</v>
      </c>
      <c r="Z887" s="43" t="s">
        <v>5147</v>
      </c>
      <c r="AA887" s="72" t="s">
        <v>173</v>
      </c>
      <c r="AB887" s="47" t="str">
        <f t="shared" si="339"/>
        <v>20x12, 6x135, -40 OS, 2650 lbs</v>
      </c>
      <c r="AC887" s="74" t="s">
        <v>7425</v>
      </c>
      <c r="AD887" s="46" t="str">
        <f>IF(AC887="N/A","None",VLOOKUP(AC887,ACCESSORIES!F:N,9,FALSE))</f>
        <v>Snap In</v>
      </c>
      <c r="AE887" s="82">
        <f>_xlfn.IFNA(VLOOKUP(AC887,ACCESSORIES!F:J,5,FALSE),"N/A")</f>
        <v>22</v>
      </c>
      <c r="AF887" s="14" t="s">
        <v>85</v>
      </c>
      <c r="AG887" s="9" t="str">
        <f>_xlfn.IFNA(VLOOKUP(AF887,ACCESSORIES!C:G,5,FALSE),"N/A")</f>
        <v>N/A</v>
      </c>
      <c r="AH887" s="9" t="str">
        <f>_xlfn.IFNA(VLOOKUP(AG887,ACCESSORIES!D:H,5,FALSE),"N/A")</f>
        <v>N/A</v>
      </c>
      <c r="AI887" s="14" t="s">
        <v>85</v>
      </c>
      <c r="AJ887" s="9" t="str">
        <f>_xlfn.IFNA(VLOOKUP(AI887,ACCESSORIES!F:J,5,FALSE),"N/A")</f>
        <v>N/A</v>
      </c>
      <c r="AK887" s="92" t="s">
        <v>236</v>
      </c>
      <c r="AL887" s="75" t="s">
        <v>85</v>
      </c>
      <c r="AM887" s="38" t="str">
        <f>_xlfn.IFNA(VLOOKUP(AL887,ACCESSORIES!F:J,5,FALSE),"N/A")</f>
        <v>N/A</v>
      </c>
      <c r="AN887" s="75" t="s">
        <v>85</v>
      </c>
      <c r="AO887" s="75">
        <v>16.2</v>
      </c>
      <c r="AP887" s="75">
        <v>60</v>
      </c>
      <c r="AQ887" s="75">
        <v>170</v>
      </c>
      <c r="AR887" s="34">
        <v>12.8</v>
      </c>
      <c r="AS887" s="34">
        <v>27</v>
      </c>
      <c r="AT887" s="25">
        <v>40.1</v>
      </c>
      <c r="AU887" s="34">
        <v>50.4</v>
      </c>
      <c r="AV887" s="25">
        <v>242.5</v>
      </c>
      <c r="AW887" s="67">
        <v>235.3</v>
      </c>
      <c r="AX887" s="77">
        <v>87</v>
      </c>
      <c r="AY887" s="49">
        <v>55.9</v>
      </c>
      <c r="AZ887" s="49">
        <v>55.9</v>
      </c>
      <c r="BA887" s="49">
        <v>127.7</v>
      </c>
      <c r="BB887" s="48">
        <f t="shared" si="308"/>
        <v>5.03</v>
      </c>
      <c r="BC887" s="13" t="s">
        <v>85</v>
      </c>
      <c r="BD887" s="412" t="str">
        <f>_xlfn.IFNA(VLOOKUP(BC887,ACCESSORIES!F:J,5,FALSE),"N/A")</f>
        <v>N/A</v>
      </c>
      <c r="BE887" s="13" t="s">
        <v>85</v>
      </c>
      <c r="BF887" s="412" t="str">
        <f>_xlfn.IFNA(VLOOKUP(BE887,ACCESSORIES!F:J,5,FALSE),"N/A")</f>
        <v>N/A</v>
      </c>
      <c r="BG887" s="70">
        <v>42</v>
      </c>
      <c r="BH887" s="50">
        <v>23.228346456692901</v>
      </c>
      <c r="BI887" s="50">
        <v>23.228346456692901</v>
      </c>
      <c r="BJ887" s="50">
        <v>14.96</v>
      </c>
      <c r="BK887" s="357">
        <f t="shared" si="311"/>
        <v>0.13227243039999984</v>
      </c>
      <c r="BL887" s="408">
        <v>20</v>
      </c>
      <c r="BM887" s="107" t="s">
        <v>3771</v>
      </c>
      <c r="BN887" s="46" t="s">
        <v>3891</v>
      </c>
      <c r="BO887" s="74" t="s">
        <v>3907</v>
      </c>
      <c r="BP887" s="74" t="s">
        <v>7487</v>
      </c>
      <c r="BQ887" s="74" t="s">
        <v>7488</v>
      </c>
      <c r="BR887" s="74" t="s">
        <v>7489</v>
      </c>
      <c r="BS887" s="74" t="s">
        <v>7493</v>
      </c>
      <c r="BT887" s="74" t="s">
        <v>7490</v>
      </c>
      <c r="BU887" s="74" t="s">
        <v>3909</v>
      </c>
      <c r="BV887" s="74" t="s">
        <v>7491</v>
      </c>
      <c r="BW887" s="74"/>
      <c r="BX887" s="74"/>
      <c r="BY887" s="334" t="s">
        <v>8565</v>
      </c>
      <c r="BZ887" s="364" t="s">
        <v>8566</v>
      </c>
      <c r="CA887" s="337" t="s">
        <v>8567</v>
      </c>
      <c r="CB887" s="364" t="s">
        <v>8568</v>
      </c>
      <c r="CC887" s="86" t="str">
        <f t="shared" si="324"/>
        <v>CLOSEOUT - MR802, 20x12, -40mm Offset, 6x135, 87mm Centerbore, Machined - Clear Coat</v>
      </c>
      <c r="CD887" s="74" t="s">
        <v>3719</v>
      </c>
      <c r="CE887" s="74" t="s">
        <v>3720</v>
      </c>
      <c r="CF887" s="74" t="str">
        <f t="shared" si="335"/>
        <v>RAISED (8XX)</v>
      </c>
    </row>
    <row r="888" spans="1:84" s="36" customFormat="1" ht="15" customHeight="1">
      <c r="A888" s="22">
        <f t="shared" si="302"/>
        <v>886</v>
      </c>
      <c r="B888" s="13" t="s">
        <v>84</v>
      </c>
      <c r="C888" s="97" t="s">
        <v>6891</v>
      </c>
      <c r="D888" s="75" t="s">
        <v>6887</v>
      </c>
      <c r="E888" s="84" t="str">
        <f>CONCATENATE(LEFT(D888,5),VLOOKUP(CONCATENATE(O888,"x",P888),'WHEEL PART NUMBER GUIDE'!$B$9:$C$51,2,FALSE),VLOOKUP(CONCATENATE(Q888, W888), 'WHEEL PART NUMBER GUIDE'!$Q$6:$R$98, 2, FALSE),VLOOKUP(Z888,'WHEEL PART NUMBER GUIDE'!$J$8:$K$54,2, FALSE),IF(V888="N/A",IF(ABS(T888)&lt;10,"0"&amp;ABS(T888),ABS(T888)),CONCATENATE(LEFT(V888,1),RIGHT(V888,1))), G888, H888)</f>
        <v>MR80221260540N</v>
      </c>
      <c r="F888" s="84" t="str">
        <f t="shared" si="337"/>
        <v>MR80221260540N</v>
      </c>
      <c r="G888" s="83" t="s">
        <v>2095</v>
      </c>
      <c r="H888" s="83"/>
      <c r="I888" s="72" t="s">
        <v>6972</v>
      </c>
      <c r="J888" s="102">
        <v>45349.429849537039</v>
      </c>
      <c r="K888" s="78" t="s">
        <v>3713</v>
      </c>
      <c r="L888" s="328">
        <v>459</v>
      </c>
      <c r="M888" s="85" t="str">
        <f t="shared" si="346"/>
        <v/>
      </c>
      <c r="N888" s="630"/>
      <c r="O888" s="75">
        <v>20</v>
      </c>
      <c r="P888" s="8">
        <v>12</v>
      </c>
      <c r="Q888" s="92" t="str">
        <f t="shared" si="301"/>
        <v>6x5.5</v>
      </c>
      <c r="R888" s="92">
        <v>6</v>
      </c>
      <c r="S888" s="75">
        <v>5.5</v>
      </c>
      <c r="T888" s="75">
        <v>-40</v>
      </c>
      <c r="U888" s="77">
        <v>4.9000000000000004</v>
      </c>
      <c r="V888" s="95" t="s">
        <v>85</v>
      </c>
      <c r="W888" s="68">
        <v>106.25</v>
      </c>
      <c r="X888" s="39">
        <v>37.037660047059433</v>
      </c>
      <c r="Y888" s="47">
        <v>2650</v>
      </c>
      <c r="Z888" s="43" t="s">
        <v>6882</v>
      </c>
      <c r="AA888" s="72" t="s">
        <v>2845</v>
      </c>
      <c r="AB888" s="47" t="str">
        <f t="shared" si="339"/>
        <v>20x12, 6x5.5, -40 OS, 2650 lbs</v>
      </c>
      <c r="AC888" s="74" t="s">
        <v>7422</v>
      </c>
      <c r="AD888" s="46" t="str">
        <f>IF(AC888="N/A","None",VLOOKUP(AC888,ACCESSORIES!F:N,9,FALSE))</f>
        <v>Snap In</v>
      </c>
      <c r="AE888" s="82">
        <f>_xlfn.IFNA(VLOOKUP(AC888,ACCESSORIES!F:J,5,FALSE),"N/A")</f>
        <v>22</v>
      </c>
      <c r="AF888" s="14" t="s">
        <v>85</v>
      </c>
      <c r="AG888" s="9" t="str">
        <f>_xlfn.IFNA(VLOOKUP(AF888,ACCESSORIES!C:G,5,FALSE),"N/A")</f>
        <v>N/A</v>
      </c>
      <c r="AH888" s="9" t="str">
        <f>_xlfn.IFNA(VLOOKUP(AG888,ACCESSORIES!D:H,5,FALSE),"N/A")</f>
        <v>N/A</v>
      </c>
      <c r="AI888" s="14" t="s">
        <v>85</v>
      </c>
      <c r="AJ888" s="9" t="str">
        <f>_xlfn.IFNA(VLOOKUP(AI888,ACCESSORIES!F:J,5,FALSE),"N/A")</f>
        <v>N/A</v>
      </c>
      <c r="AK888" s="92" t="s">
        <v>236</v>
      </c>
      <c r="AL888" s="75" t="s">
        <v>1649</v>
      </c>
      <c r="AM888" s="38">
        <f>_xlfn.IFNA(VLOOKUP(AL888,ACCESSORIES!F:J,5,FALSE),"N/A")</f>
        <v>2.75</v>
      </c>
      <c r="AN888" s="3">
        <v>78.3</v>
      </c>
      <c r="AO888" s="75">
        <v>16.2</v>
      </c>
      <c r="AP888" s="75">
        <v>60</v>
      </c>
      <c r="AQ888" s="75">
        <v>170</v>
      </c>
      <c r="AR888" s="34">
        <v>12.8</v>
      </c>
      <c r="AS888" s="34">
        <v>27</v>
      </c>
      <c r="AT888" s="25">
        <v>40.1</v>
      </c>
      <c r="AU888" s="34">
        <v>50.4</v>
      </c>
      <c r="AV888" s="25">
        <v>242.5</v>
      </c>
      <c r="AW888" s="67">
        <v>235.3</v>
      </c>
      <c r="AX888" s="77">
        <v>94.8</v>
      </c>
      <c r="AY888" s="49">
        <v>41.2</v>
      </c>
      <c r="AZ888" s="49">
        <v>55.9</v>
      </c>
      <c r="BA888" s="49">
        <v>127.7</v>
      </c>
      <c r="BB888" s="48">
        <f t="shared" ref="BB888:BB928" si="348">ROUND(CONVERT(BA888,"mm","in"),2)</f>
        <v>5.03</v>
      </c>
      <c r="BC888" s="13" t="s">
        <v>85</v>
      </c>
      <c r="BD888" s="412" t="str">
        <f>_xlfn.IFNA(VLOOKUP(BC888,ACCESSORIES!F:J,5,FALSE),"N/A")</f>
        <v>N/A</v>
      </c>
      <c r="BE888" s="13" t="s">
        <v>85</v>
      </c>
      <c r="BF888" s="412" t="str">
        <f>_xlfn.IFNA(VLOOKUP(BE888,ACCESSORIES!F:J,5,FALSE),"N/A")</f>
        <v>N/A</v>
      </c>
      <c r="BG888" s="70">
        <v>42</v>
      </c>
      <c r="BH888" s="50">
        <v>23.228346456692901</v>
      </c>
      <c r="BI888" s="50">
        <v>23.228346456692901</v>
      </c>
      <c r="BJ888" s="50">
        <v>14.96</v>
      </c>
      <c r="BK888" s="357">
        <f t="shared" si="311"/>
        <v>0.13227243039999984</v>
      </c>
      <c r="BL888" s="408">
        <v>20</v>
      </c>
      <c r="BM888" s="107" t="s">
        <v>3771</v>
      </c>
      <c r="BN888" s="46" t="s">
        <v>3891</v>
      </c>
      <c r="BO888" s="74" t="s">
        <v>3907</v>
      </c>
      <c r="BP888" s="74" t="s">
        <v>7487</v>
      </c>
      <c r="BQ888" s="74" t="s">
        <v>7488</v>
      </c>
      <c r="BR888" s="74" t="s">
        <v>7489</v>
      </c>
      <c r="BS888" s="74" t="s">
        <v>7493</v>
      </c>
      <c r="BT888" s="74" t="s">
        <v>7490</v>
      </c>
      <c r="BU888" s="74" t="s">
        <v>3909</v>
      </c>
      <c r="BV888" s="74" t="s">
        <v>7491</v>
      </c>
      <c r="BW888" s="74"/>
      <c r="BX888" s="74"/>
      <c r="BY888" s="334" t="s">
        <v>8561</v>
      </c>
      <c r="BZ888" s="364" t="s">
        <v>8562</v>
      </c>
      <c r="CA888" s="337" t="s">
        <v>8563</v>
      </c>
      <c r="CB888" s="364" t="s">
        <v>8564</v>
      </c>
      <c r="CC888" s="86" t="str">
        <f t="shared" si="324"/>
        <v>CLOSEOUT - MR802, 20x12, -40mm Offset, 6x5.5, 106.25mm Centerbore, Double Black Milled</v>
      </c>
      <c r="CD888" s="74" t="s">
        <v>3719</v>
      </c>
      <c r="CE888" s="74" t="s">
        <v>3720</v>
      </c>
      <c r="CF888" s="74" t="str">
        <f t="shared" si="335"/>
        <v>RAISED (8XX)</v>
      </c>
    </row>
    <row r="889" spans="1:84" s="36" customFormat="1" ht="15" customHeight="1">
      <c r="A889" s="22">
        <f t="shared" si="302"/>
        <v>887</v>
      </c>
      <c r="B889" s="13" t="s">
        <v>84</v>
      </c>
      <c r="C889" s="97" t="s">
        <v>6891</v>
      </c>
      <c r="D889" s="75" t="s">
        <v>6887</v>
      </c>
      <c r="E889" s="84" t="str">
        <f>CONCATENATE(LEFT(D889,5),VLOOKUP(CONCATENATE(O889,"x",P889),'WHEEL PART NUMBER GUIDE'!$B$9:$C$51,2,FALSE),VLOOKUP(CONCATENATE(Q889, W889), 'WHEEL PART NUMBER GUIDE'!$Q$6:$R$98, 2, FALSE),VLOOKUP(Z889,'WHEEL PART NUMBER GUIDE'!$J$8:$K$54,2, FALSE),IF(V889="N/A",IF(ABS(T889)&lt;10,"0"&amp;ABS(T889),ABS(T889)),CONCATENATE(LEFT(V889,1),RIGHT(V889,1))), G889, H889)</f>
        <v>MR80221280540N</v>
      </c>
      <c r="F889" s="84" t="str">
        <f t="shared" si="337"/>
        <v>MR80221280540N</v>
      </c>
      <c r="G889" s="83" t="s">
        <v>2095</v>
      </c>
      <c r="H889" s="83"/>
      <c r="I889" s="72" t="s">
        <v>6974</v>
      </c>
      <c r="J889" s="102">
        <v>45349.429849537039</v>
      </c>
      <c r="K889" s="78" t="s">
        <v>3713</v>
      </c>
      <c r="L889" s="328">
        <v>459</v>
      </c>
      <c r="M889" s="85" t="str">
        <f t="shared" si="346"/>
        <v/>
      </c>
      <c r="N889" s="630"/>
      <c r="O889" s="75">
        <v>20</v>
      </c>
      <c r="P889" s="8">
        <v>12</v>
      </c>
      <c r="Q889" s="92" t="str">
        <f t="shared" si="301"/>
        <v>8x6.5</v>
      </c>
      <c r="R889" s="92">
        <v>8</v>
      </c>
      <c r="S889" s="75">
        <v>6.5</v>
      </c>
      <c r="T889" s="75">
        <v>-40</v>
      </c>
      <c r="U889" s="77">
        <v>4.9000000000000004</v>
      </c>
      <c r="V889" s="95" t="s">
        <v>85</v>
      </c>
      <c r="W889" s="68">
        <v>121.3</v>
      </c>
      <c r="X889" s="39">
        <v>40.565056242017469</v>
      </c>
      <c r="Y889" s="47">
        <v>3640</v>
      </c>
      <c r="Z889" s="43" t="s">
        <v>6882</v>
      </c>
      <c r="AA889" s="72" t="s">
        <v>2845</v>
      </c>
      <c r="AB889" s="47" t="str">
        <f t="shared" si="339"/>
        <v>20x12, 8x6.5, -40 OS, 3640 lbs</v>
      </c>
      <c r="AC889" s="74" t="s">
        <v>7423</v>
      </c>
      <c r="AD889" s="46" t="str">
        <f>IF(AC889="N/A","None",VLOOKUP(AC889,ACCESSORIES!F:N,9,FALSE))</f>
        <v>Snap In</v>
      </c>
      <c r="AE889" s="82">
        <f>_xlfn.IFNA(VLOOKUP(AC889,ACCESSORIES!F:J,5,FALSE),"N/A")</f>
        <v>22</v>
      </c>
      <c r="AF889" s="14" t="s">
        <v>85</v>
      </c>
      <c r="AG889" s="9" t="str">
        <f>_xlfn.IFNA(VLOOKUP(AF889,ACCESSORIES!C:G,5,FALSE),"N/A")</f>
        <v>N/A</v>
      </c>
      <c r="AH889" s="9" t="str">
        <f>_xlfn.IFNA(VLOOKUP(AG889,ACCESSORIES!D:H,5,FALSE),"N/A")</f>
        <v>N/A</v>
      </c>
      <c r="AI889" s="14" t="s">
        <v>85</v>
      </c>
      <c r="AJ889" s="9" t="str">
        <f>_xlfn.IFNA(VLOOKUP(AI889,ACCESSORIES!F:J,5,FALSE),"N/A")</f>
        <v>N/A</v>
      </c>
      <c r="AK889" s="92" t="s">
        <v>236</v>
      </c>
      <c r="AL889" s="75" t="s">
        <v>85</v>
      </c>
      <c r="AM889" s="38" t="str">
        <f>_xlfn.IFNA(VLOOKUP(AL889,ACCESSORIES!F:J,5,FALSE),"N/A")</f>
        <v>N/A</v>
      </c>
      <c r="AN889" s="75" t="s">
        <v>85</v>
      </c>
      <c r="AO889" s="75">
        <v>16.2</v>
      </c>
      <c r="AP889" s="75">
        <v>60</v>
      </c>
      <c r="AQ889" s="75">
        <v>200</v>
      </c>
      <c r="AR889" s="34">
        <v>0</v>
      </c>
      <c r="AS889" s="34">
        <v>0</v>
      </c>
      <c r="AT889" s="25">
        <v>37.700000000000003</v>
      </c>
      <c r="AU889" s="34">
        <v>52.6</v>
      </c>
      <c r="AV889" s="25">
        <v>242</v>
      </c>
      <c r="AW889" s="67">
        <v>234.8</v>
      </c>
      <c r="AX889" s="77">
        <v>121.3</v>
      </c>
      <c r="AY889" s="49">
        <v>88</v>
      </c>
      <c r="AZ889" s="49">
        <v>88</v>
      </c>
      <c r="BA889" s="49">
        <v>128.5</v>
      </c>
      <c r="BB889" s="48">
        <f t="shared" si="348"/>
        <v>5.0599999999999996</v>
      </c>
      <c r="BC889" s="13" t="s">
        <v>85</v>
      </c>
      <c r="BD889" s="412" t="str">
        <f>_xlfn.IFNA(VLOOKUP(BC889,ACCESSORIES!F:J,5,FALSE),"N/A")</f>
        <v>N/A</v>
      </c>
      <c r="BE889" s="13" t="s">
        <v>85</v>
      </c>
      <c r="BF889" s="412" t="str">
        <f>_xlfn.IFNA(VLOOKUP(BE889,ACCESSORIES!F:J,5,FALSE),"N/A")</f>
        <v>N/A</v>
      </c>
      <c r="BG889" s="70">
        <v>46</v>
      </c>
      <c r="BH889" s="50">
        <v>23.228346456692901</v>
      </c>
      <c r="BI889" s="50">
        <v>23.228346456692901</v>
      </c>
      <c r="BJ889" s="50">
        <v>14.96</v>
      </c>
      <c r="BK889" s="357">
        <f t="shared" si="311"/>
        <v>0.13227243039999984</v>
      </c>
      <c r="BL889" s="408">
        <v>20</v>
      </c>
      <c r="BM889" s="107" t="s">
        <v>3771</v>
      </c>
      <c r="BN889" s="46" t="s">
        <v>3891</v>
      </c>
      <c r="BO889" s="74" t="s">
        <v>3907</v>
      </c>
      <c r="BP889" s="74" t="s">
        <v>7487</v>
      </c>
      <c r="BQ889" s="74" t="s">
        <v>7488</v>
      </c>
      <c r="BR889" s="74" t="s">
        <v>7489</v>
      </c>
      <c r="BS889" s="74" t="s">
        <v>7493</v>
      </c>
      <c r="BT889" s="74" t="s">
        <v>7490</v>
      </c>
      <c r="BU889" s="74" t="s">
        <v>3909</v>
      </c>
      <c r="BV889" s="74" t="s">
        <v>7491</v>
      </c>
      <c r="BW889" s="74"/>
      <c r="BX889" s="74"/>
      <c r="BY889" s="334" t="s">
        <v>8569</v>
      </c>
      <c r="BZ889" s="364" t="s">
        <v>8570</v>
      </c>
      <c r="CA889" s="337" t="s">
        <v>8571</v>
      </c>
      <c r="CB889" s="364" t="s">
        <v>8572</v>
      </c>
      <c r="CC889" s="86" t="str">
        <f t="shared" si="324"/>
        <v>CLOSEOUT - MR802, 20x12, -40mm Offset, 8x6.5, 121.3mm Centerbore, Double Black Milled</v>
      </c>
      <c r="CD889" s="74" t="s">
        <v>3719</v>
      </c>
      <c r="CE889" s="74" t="s">
        <v>3720</v>
      </c>
      <c r="CF889" s="74" t="str">
        <f t="shared" si="335"/>
        <v>RAISED (8XX)</v>
      </c>
    </row>
    <row r="890" spans="1:84" s="36" customFormat="1" ht="15" customHeight="1">
      <c r="A890" s="22">
        <f t="shared" ref="A890" si="349">ROW(B890)-2</f>
        <v>888</v>
      </c>
      <c r="B890" s="13" t="s">
        <v>84</v>
      </c>
      <c r="C890" s="97" t="s">
        <v>6891</v>
      </c>
      <c r="D890" s="75" t="s">
        <v>6887</v>
      </c>
      <c r="E890" s="84" t="str">
        <f>CONCATENATE(LEFT(D890,5),VLOOKUP(CONCATENATE(O890,"x",P890),'WHEEL PART NUMBER GUIDE'!$B$9:$C$51,2,FALSE),VLOOKUP(CONCATENATE(Q890, W890), 'WHEEL PART NUMBER GUIDE'!$Q$6:$R$98, 2, FALSE),VLOOKUP(Z890,'WHEEL PART NUMBER GUIDE'!$J$8:$K$54,2, FALSE),IF(V890="N/A",IF(ABS(T890)&lt;10,"0"&amp;ABS(T890),ABS(T890)),CONCATENATE(LEFT(V890,1),RIGHT(V890,1))), G890, H890)</f>
        <v>MR80221280340N</v>
      </c>
      <c r="F890" s="84" t="str">
        <f t="shared" si="337"/>
        <v>MR80221280340N</v>
      </c>
      <c r="G890" s="83" t="s">
        <v>2095</v>
      </c>
      <c r="H890" s="83"/>
      <c r="I890" s="72" t="s">
        <v>6975</v>
      </c>
      <c r="J890" s="102">
        <v>45349.429849537039</v>
      </c>
      <c r="K890" s="78" t="s">
        <v>3713</v>
      </c>
      <c r="L890" s="328">
        <v>459</v>
      </c>
      <c r="M890" s="85" t="str">
        <f t="shared" si="346"/>
        <v/>
      </c>
      <c r="N890" s="630"/>
      <c r="O890" s="75">
        <v>20</v>
      </c>
      <c r="P890" s="8">
        <v>12</v>
      </c>
      <c r="Q890" s="92" t="str">
        <f t="shared" ref="Q890" si="350">CONCATENATE(R890,"x",S890)</f>
        <v>8x6.5</v>
      </c>
      <c r="R890" s="92">
        <v>8</v>
      </c>
      <c r="S890" s="75">
        <v>6.5</v>
      </c>
      <c r="T890" s="75">
        <v>-40</v>
      </c>
      <c r="U890" s="77">
        <v>4.9000000000000004</v>
      </c>
      <c r="V890" s="95" t="s">
        <v>85</v>
      </c>
      <c r="W890" s="68">
        <v>121.3</v>
      </c>
      <c r="X890" s="39">
        <v>40.565056242017469</v>
      </c>
      <c r="Y890" s="47">
        <v>3640</v>
      </c>
      <c r="Z890" s="43" t="s">
        <v>5147</v>
      </c>
      <c r="AA890" s="72" t="s">
        <v>173</v>
      </c>
      <c r="AB890" s="47" t="str">
        <f t="shared" si="339"/>
        <v>20x12, 8x6.5, -40 OS, 3640 lbs</v>
      </c>
      <c r="AC890" s="74" t="s">
        <v>7426</v>
      </c>
      <c r="AD890" s="46" t="str">
        <f>IF(AC890="N/A","None",VLOOKUP(AC890,ACCESSORIES!F:N,9,FALSE))</f>
        <v>Snap In</v>
      </c>
      <c r="AE890" s="82">
        <f>_xlfn.IFNA(VLOOKUP(AC890,ACCESSORIES!F:J,5,FALSE),"N/A")</f>
        <v>22</v>
      </c>
      <c r="AF890" s="14" t="s">
        <v>85</v>
      </c>
      <c r="AG890" s="9" t="str">
        <f>_xlfn.IFNA(VLOOKUP(AF890,ACCESSORIES!C:G,5,FALSE),"N/A")</f>
        <v>N/A</v>
      </c>
      <c r="AH890" s="9" t="str">
        <f>_xlfn.IFNA(VLOOKUP(AG890,ACCESSORIES!D:H,5,FALSE),"N/A")</f>
        <v>N/A</v>
      </c>
      <c r="AI890" s="14" t="s">
        <v>85</v>
      </c>
      <c r="AJ890" s="9" t="str">
        <f>_xlfn.IFNA(VLOOKUP(AI890,ACCESSORIES!F:J,5,FALSE),"N/A")</f>
        <v>N/A</v>
      </c>
      <c r="AK890" s="92" t="s">
        <v>236</v>
      </c>
      <c r="AL890" s="75" t="s">
        <v>85</v>
      </c>
      <c r="AM890" s="38" t="str">
        <f>_xlfn.IFNA(VLOOKUP(AL890,ACCESSORIES!F:J,5,FALSE),"N/A")</f>
        <v>N/A</v>
      </c>
      <c r="AN890" s="75" t="s">
        <v>85</v>
      </c>
      <c r="AO890" s="75">
        <v>16.2</v>
      </c>
      <c r="AP890" s="75">
        <v>60</v>
      </c>
      <c r="AQ890" s="75">
        <v>200</v>
      </c>
      <c r="AR890" s="34">
        <v>0</v>
      </c>
      <c r="AS890" s="34">
        <v>0</v>
      </c>
      <c r="AT890" s="25">
        <v>37.700000000000003</v>
      </c>
      <c r="AU890" s="34">
        <v>52.6</v>
      </c>
      <c r="AV890" s="25">
        <v>242</v>
      </c>
      <c r="AW890" s="67">
        <v>234.8</v>
      </c>
      <c r="AX890" s="77">
        <v>121.3</v>
      </c>
      <c r="AY890" s="49">
        <v>88</v>
      </c>
      <c r="AZ890" s="49">
        <v>88</v>
      </c>
      <c r="BA890" s="49">
        <v>128.5</v>
      </c>
      <c r="BB890" s="48">
        <f t="shared" si="348"/>
        <v>5.0599999999999996</v>
      </c>
      <c r="BC890" s="13" t="s">
        <v>85</v>
      </c>
      <c r="BD890" s="412" t="str">
        <f>_xlfn.IFNA(VLOOKUP(BC890,ACCESSORIES!F:J,5,FALSE),"N/A")</f>
        <v>N/A</v>
      </c>
      <c r="BE890" s="13" t="s">
        <v>85</v>
      </c>
      <c r="BF890" s="412" t="str">
        <f>_xlfn.IFNA(VLOOKUP(BE890,ACCESSORIES!F:J,5,FALSE),"N/A")</f>
        <v>N/A</v>
      </c>
      <c r="BG890" s="70">
        <v>46</v>
      </c>
      <c r="BH890" s="50">
        <v>23.228346456692901</v>
      </c>
      <c r="BI890" s="50">
        <v>23.228346456692901</v>
      </c>
      <c r="BJ890" s="50">
        <v>14.96</v>
      </c>
      <c r="BK890" s="357">
        <f t="shared" si="311"/>
        <v>0.13227243039999984</v>
      </c>
      <c r="BL890" s="408">
        <v>20</v>
      </c>
      <c r="BM890" s="107" t="s">
        <v>3771</v>
      </c>
      <c r="BN890" s="46" t="s">
        <v>3891</v>
      </c>
      <c r="BO890" s="74" t="s">
        <v>3907</v>
      </c>
      <c r="BP890" s="74" t="s">
        <v>7487</v>
      </c>
      <c r="BQ890" s="74" t="s">
        <v>7488</v>
      </c>
      <c r="BR890" s="74" t="s">
        <v>7489</v>
      </c>
      <c r="BS890" s="74" t="s">
        <v>7493</v>
      </c>
      <c r="BT890" s="74" t="s">
        <v>7490</v>
      </c>
      <c r="BU890" s="74" t="s">
        <v>3909</v>
      </c>
      <c r="BV890" s="74" t="s">
        <v>7491</v>
      </c>
      <c r="BW890" s="74"/>
      <c r="BX890" s="74"/>
      <c r="BY890" s="334" t="s">
        <v>8573</v>
      </c>
      <c r="BZ890" s="364" t="s">
        <v>8574</v>
      </c>
      <c r="CA890" s="337" t="s">
        <v>8575</v>
      </c>
      <c r="CB890" s="364" t="s">
        <v>8576</v>
      </c>
      <c r="CC890" s="86" t="str">
        <f t="shared" si="324"/>
        <v>CLOSEOUT - MR802, 20x12, -40mm Offset, 8x6.5, 121.3mm Centerbore, Machined - Clear Coat</v>
      </c>
      <c r="CD890" s="74" t="s">
        <v>3719</v>
      </c>
      <c r="CE890" s="74" t="s">
        <v>3720</v>
      </c>
      <c r="CF890" s="74" t="str">
        <f t="shared" si="335"/>
        <v>RAISED (8XX)</v>
      </c>
    </row>
    <row r="891" spans="1:84" s="36" customFormat="1" ht="15" customHeight="1">
      <c r="A891" s="22">
        <f t="shared" si="302"/>
        <v>889</v>
      </c>
      <c r="B891" s="13" t="s">
        <v>84</v>
      </c>
      <c r="C891" s="97" t="s">
        <v>6891</v>
      </c>
      <c r="D891" s="75" t="s">
        <v>6887</v>
      </c>
      <c r="E891" s="84" t="str">
        <f>CONCATENATE(LEFT(D891,5),VLOOKUP(CONCATENATE(O891,"x",P891),'WHEEL PART NUMBER GUIDE'!$B$9:$C$51,2,FALSE),VLOOKUP(CONCATENATE(Q891, W891), 'WHEEL PART NUMBER GUIDE'!$Q$6:$R$98, 2, FALSE),VLOOKUP(Z891,'WHEEL PART NUMBER GUIDE'!$J$8:$K$54,2, FALSE),IF(V891="N/A",IF(ABS(T891)&lt;10,"0"&amp;ABS(T891),ABS(T891)),CONCATENATE(LEFT(V891,1),RIGHT(V891,1))), G891, H891)</f>
        <v>MR80221287540N</v>
      </c>
      <c r="F891" s="84" t="str">
        <f t="shared" si="337"/>
        <v>MR80221287540N</v>
      </c>
      <c r="G891" s="83" t="s">
        <v>2095</v>
      </c>
      <c r="H891" s="83"/>
      <c r="I891" s="72" t="s">
        <v>6976</v>
      </c>
      <c r="J891" s="102">
        <v>45349.429849537039</v>
      </c>
      <c r="K891" s="78" t="s">
        <v>3713</v>
      </c>
      <c r="L891" s="328">
        <v>459</v>
      </c>
      <c r="M891" s="85" t="str">
        <f t="shared" si="346"/>
        <v/>
      </c>
      <c r="N891" s="630"/>
      <c r="O891" s="75">
        <v>20</v>
      </c>
      <c r="P891" s="8">
        <v>12</v>
      </c>
      <c r="Q891" s="92" t="str">
        <f t="shared" si="301"/>
        <v>8x170</v>
      </c>
      <c r="R891" s="92">
        <v>8</v>
      </c>
      <c r="S891" s="75">
        <v>170</v>
      </c>
      <c r="T891" s="75">
        <v>-40</v>
      </c>
      <c r="U891" s="77">
        <v>4.9000000000000004</v>
      </c>
      <c r="V891" s="95" t="s">
        <v>85</v>
      </c>
      <c r="W891" s="68">
        <v>125</v>
      </c>
      <c r="X891" s="39">
        <v>40.565056242017469</v>
      </c>
      <c r="Y891" s="47">
        <v>3640</v>
      </c>
      <c r="Z891" s="43" t="s">
        <v>6882</v>
      </c>
      <c r="AA891" s="72" t="s">
        <v>2845</v>
      </c>
      <c r="AB891" s="47" t="str">
        <f t="shared" si="339"/>
        <v>20x12, 8x170, -40 OS, 3640 lbs</v>
      </c>
      <c r="AC891" s="74" t="s">
        <v>7513</v>
      </c>
      <c r="AD891" s="46" t="str">
        <f>IF(AC891="N/A","None",VLOOKUP(AC891,ACCESSORIES!F:N,9,FALSE))</f>
        <v>Snap In</v>
      </c>
      <c r="AE891" s="82">
        <f>_xlfn.IFNA(VLOOKUP(AC891,ACCESSORIES!F:J,5,FALSE),"N/A")</f>
        <v>22</v>
      </c>
      <c r="AF891" s="14" t="s">
        <v>85</v>
      </c>
      <c r="AG891" s="9" t="str">
        <f>_xlfn.IFNA(VLOOKUP(AF891,ACCESSORIES!C:G,5,FALSE),"N/A")</f>
        <v>N/A</v>
      </c>
      <c r="AH891" s="9" t="str">
        <f>_xlfn.IFNA(VLOOKUP(AG891,ACCESSORIES!D:H,5,FALSE),"N/A")</f>
        <v>N/A</v>
      </c>
      <c r="AI891" s="14" t="s">
        <v>85</v>
      </c>
      <c r="AJ891" s="9" t="str">
        <f>_xlfn.IFNA(VLOOKUP(AI891,ACCESSORIES!F:J,5,FALSE),"N/A")</f>
        <v>N/A</v>
      </c>
      <c r="AK891" s="92" t="s">
        <v>236</v>
      </c>
      <c r="AL891" s="75" t="s">
        <v>85</v>
      </c>
      <c r="AM891" s="38" t="str">
        <f>_xlfn.IFNA(VLOOKUP(AL891,ACCESSORIES!F:J,5,FALSE),"N/A")</f>
        <v>N/A</v>
      </c>
      <c r="AN891" s="75" t="s">
        <v>85</v>
      </c>
      <c r="AO891" s="75">
        <v>16.2</v>
      </c>
      <c r="AP891" s="75">
        <v>60</v>
      </c>
      <c r="AQ891" s="75">
        <v>200</v>
      </c>
      <c r="AR891" s="34">
        <v>0</v>
      </c>
      <c r="AS891" s="34">
        <v>0</v>
      </c>
      <c r="AT891" s="25">
        <v>37.700000000000003</v>
      </c>
      <c r="AU891" s="34">
        <v>52.6</v>
      </c>
      <c r="AV891" s="25">
        <v>242</v>
      </c>
      <c r="AW891" s="67">
        <v>234.8</v>
      </c>
      <c r="AX891" s="77">
        <v>125</v>
      </c>
      <c r="AY891" s="49">
        <v>88</v>
      </c>
      <c r="AZ891" s="49">
        <v>88</v>
      </c>
      <c r="BA891" s="49">
        <v>128.5</v>
      </c>
      <c r="BB891" s="48">
        <f t="shared" si="348"/>
        <v>5.0599999999999996</v>
      </c>
      <c r="BC891" s="13" t="s">
        <v>85</v>
      </c>
      <c r="BD891" s="412" t="str">
        <f>_xlfn.IFNA(VLOOKUP(BC891,ACCESSORIES!F:J,5,FALSE),"N/A")</f>
        <v>N/A</v>
      </c>
      <c r="BE891" s="13" t="s">
        <v>85</v>
      </c>
      <c r="BF891" s="412" t="str">
        <f>_xlfn.IFNA(VLOOKUP(BE891,ACCESSORIES!F:J,5,FALSE),"N/A")</f>
        <v>N/A</v>
      </c>
      <c r="BG891" s="70">
        <v>46</v>
      </c>
      <c r="BH891" s="50">
        <v>23.228346456692901</v>
      </c>
      <c r="BI891" s="50">
        <v>23.228346456692901</v>
      </c>
      <c r="BJ891" s="50">
        <v>14.96</v>
      </c>
      <c r="BK891" s="357">
        <f t="shared" si="311"/>
        <v>0.13227243039999984</v>
      </c>
      <c r="BL891" s="408">
        <v>20</v>
      </c>
      <c r="BM891" s="107" t="s">
        <v>3771</v>
      </c>
      <c r="BN891" s="46" t="s">
        <v>3891</v>
      </c>
      <c r="BO891" s="74" t="s">
        <v>3907</v>
      </c>
      <c r="BP891" s="74" t="s">
        <v>7487</v>
      </c>
      <c r="BQ891" s="74" t="s">
        <v>7488</v>
      </c>
      <c r="BR891" s="74" t="s">
        <v>7489</v>
      </c>
      <c r="BS891" s="74" t="s">
        <v>7493</v>
      </c>
      <c r="BT891" s="74" t="s">
        <v>7490</v>
      </c>
      <c r="BU891" s="74" t="s">
        <v>3909</v>
      </c>
      <c r="BV891" s="74" t="s">
        <v>7491</v>
      </c>
      <c r="BW891" s="74"/>
      <c r="BX891" s="74"/>
      <c r="BY891" s="334" t="s">
        <v>8569</v>
      </c>
      <c r="BZ891" s="364" t="s">
        <v>8570</v>
      </c>
      <c r="CA891" s="337" t="s">
        <v>8571</v>
      </c>
      <c r="CB891" s="364" t="s">
        <v>8572</v>
      </c>
      <c r="CC891" s="86" t="str">
        <f t="shared" si="324"/>
        <v>CLOSEOUT - MR802, 20x12, -40mm Offset, 8x170, 125mm Centerbore, Double Black Milled</v>
      </c>
      <c r="CD891" s="74" t="s">
        <v>3719</v>
      </c>
      <c r="CE891" s="74" t="s">
        <v>3720</v>
      </c>
      <c r="CF891" s="74" t="str">
        <f t="shared" si="335"/>
        <v>RAISED (8XX)</v>
      </c>
    </row>
    <row r="892" spans="1:84" s="36" customFormat="1" ht="15" customHeight="1">
      <c r="A892" s="22">
        <f t="shared" si="302"/>
        <v>890</v>
      </c>
      <c r="B892" s="13" t="s">
        <v>84</v>
      </c>
      <c r="C892" s="97" t="s">
        <v>6891</v>
      </c>
      <c r="D892" s="75" t="s">
        <v>6887</v>
      </c>
      <c r="E892" s="84" t="str">
        <f>CONCATENATE(LEFT(D892,5),VLOOKUP(CONCATENATE(O892,"x",P892),'WHEEL PART NUMBER GUIDE'!$B$9:$C$51,2,FALSE),VLOOKUP(CONCATENATE(Q892, W892), 'WHEEL PART NUMBER GUIDE'!$Q$6:$R$98, 2, FALSE),VLOOKUP(Z892,'WHEEL PART NUMBER GUIDE'!$J$8:$K$54,2, FALSE),IF(V892="N/A",IF(ABS(T892)&lt;10,"0"&amp;ABS(T892),ABS(T892)),CONCATENATE(LEFT(V892,1),RIGHT(V892,1))), G892, H892)</f>
        <v>MR80221288540N</v>
      </c>
      <c r="F892" s="84" t="str">
        <f t="shared" si="337"/>
        <v>MR80221288540N</v>
      </c>
      <c r="G892" s="83" t="s">
        <v>2095</v>
      </c>
      <c r="H892" s="83"/>
      <c r="I892" s="72" t="s">
        <v>6978</v>
      </c>
      <c r="J892" s="102">
        <v>45349.429849537039</v>
      </c>
      <c r="K892" s="78" t="s">
        <v>3713</v>
      </c>
      <c r="L892" s="328">
        <v>459</v>
      </c>
      <c r="M892" s="85" t="str">
        <f t="shared" si="346"/>
        <v/>
      </c>
      <c r="N892" s="630"/>
      <c r="O892" s="75">
        <v>20</v>
      </c>
      <c r="P892" s="8">
        <v>12</v>
      </c>
      <c r="Q892" s="92" t="str">
        <f t="shared" ref="Q892:Q971" si="351">CONCATENATE(R892,"x",S892)</f>
        <v>8x180</v>
      </c>
      <c r="R892" s="92">
        <v>8</v>
      </c>
      <c r="S892" s="75">
        <v>180</v>
      </c>
      <c r="T892" s="75">
        <v>-40</v>
      </c>
      <c r="U892" s="77">
        <v>4.9000000000000004</v>
      </c>
      <c r="V892" s="95" t="s">
        <v>85</v>
      </c>
      <c r="W892" s="68">
        <v>124.1</v>
      </c>
      <c r="X892" s="39">
        <v>41.005980766387232</v>
      </c>
      <c r="Y892" s="47">
        <v>3640</v>
      </c>
      <c r="Z892" s="43" t="s">
        <v>6882</v>
      </c>
      <c r="AA892" s="72" t="s">
        <v>2845</v>
      </c>
      <c r="AB892" s="47" t="str">
        <f t="shared" si="339"/>
        <v>20x12, 8x180, -40 OS, 3640 lbs</v>
      </c>
      <c r="AC892" s="74" t="s">
        <v>7423</v>
      </c>
      <c r="AD892" s="46" t="str">
        <f>IF(AC892="N/A","None",VLOOKUP(AC892,ACCESSORIES!F:N,9,FALSE))</f>
        <v>Snap In</v>
      </c>
      <c r="AE892" s="82">
        <f>_xlfn.IFNA(VLOOKUP(AC892,ACCESSORIES!F:J,5,FALSE),"N/A")</f>
        <v>22</v>
      </c>
      <c r="AF892" s="14" t="s">
        <v>85</v>
      </c>
      <c r="AG892" s="9" t="str">
        <f>_xlfn.IFNA(VLOOKUP(AF892,ACCESSORIES!C:G,5,FALSE),"N/A")</f>
        <v>N/A</v>
      </c>
      <c r="AH892" s="9" t="str">
        <f>_xlfn.IFNA(VLOOKUP(AG892,ACCESSORIES!D:H,5,FALSE),"N/A")</f>
        <v>N/A</v>
      </c>
      <c r="AI892" s="14" t="s">
        <v>85</v>
      </c>
      <c r="AJ892" s="9" t="str">
        <f>_xlfn.IFNA(VLOOKUP(AI892,ACCESSORIES!F:J,5,FALSE),"N/A")</f>
        <v>N/A</v>
      </c>
      <c r="AK892" s="92" t="s">
        <v>236</v>
      </c>
      <c r="AL892" s="75" t="s">
        <v>85</v>
      </c>
      <c r="AM892" s="38" t="str">
        <f>_xlfn.IFNA(VLOOKUP(AL892,ACCESSORIES!F:J,5,FALSE),"N/A")</f>
        <v>N/A</v>
      </c>
      <c r="AN892" s="75" t="s">
        <v>85</v>
      </c>
      <c r="AO892" s="75">
        <v>16.2</v>
      </c>
      <c r="AP892" s="75">
        <v>60</v>
      </c>
      <c r="AQ892" s="75">
        <v>210</v>
      </c>
      <c r="AR892" s="34">
        <v>0</v>
      </c>
      <c r="AS892" s="34">
        <v>0</v>
      </c>
      <c r="AT892" s="25">
        <v>34.200000000000003</v>
      </c>
      <c r="AU892" s="34">
        <v>52.6</v>
      </c>
      <c r="AV892" s="25">
        <v>242</v>
      </c>
      <c r="AW892" s="67">
        <v>234.8</v>
      </c>
      <c r="AX892" s="77">
        <v>124.1</v>
      </c>
      <c r="AY892" s="49">
        <v>88</v>
      </c>
      <c r="AZ892" s="49">
        <v>88</v>
      </c>
      <c r="BA892" s="49">
        <v>128.5</v>
      </c>
      <c r="BB892" s="48">
        <f t="shared" si="348"/>
        <v>5.0599999999999996</v>
      </c>
      <c r="BC892" s="13" t="s">
        <v>85</v>
      </c>
      <c r="BD892" s="412" t="str">
        <f>_xlfn.IFNA(VLOOKUP(BC892,ACCESSORIES!F:J,5,FALSE),"N/A")</f>
        <v>N/A</v>
      </c>
      <c r="BE892" s="13" t="s">
        <v>85</v>
      </c>
      <c r="BF892" s="412" t="str">
        <f>_xlfn.IFNA(VLOOKUP(BE892,ACCESSORIES!F:J,5,FALSE),"N/A")</f>
        <v>N/A</v>
      </c>
      <c r="BG892" s="70">
        <v>46</v>
      </c>
      <c r="BH892" s="50">
        <v>23.228346456692901</v>
      </c>
      <c r="BI892" s="50">
        <v>23.228346456692901</v>
      </c>
      <c r="BJ892" s="50">
        <v>14.96</v>
      </c>
      <c r="BK892" s="357">
        <f t="shared" si="311"/>
        <v>0.13227243039999984</v>
      </c>
      <c r="BL892" s="408">
        <v>20</v>
      </c>
      <c r="BM892" s="107" t="s">
        <v>3771</v>
      </c>
      <c r="BN892" s="46" t="s">
        <v>3891</v>
      </c>
      <c r="BO892" s="74" t="s">
        <v>3907</v>
      </c>
      <c r="BP892" s="74" t="s">
        <v>7487</v>
      </c>
      <c r="BQ892" s="74" t="s">
        <v>7488</v>
      </c>
      <c r="BR892" s="74" t="s">
        <v>7489</v>
      </c>
      <c r="BS892" s="74" t="s">
        <v>7493</v>
      </c>
      <c r="BT892" s="74" t="s">
        <v>7490</v>
      </c>
      <c r="BU892" s="74" t="s">
        <v>3909</v>
      </c>
      <c r="BV892" s="74" t="s">
        <v>7491</v>
      </c>
      <c r="BW892" s="74"/>
      <c r="BX892" s="74"/>
      <c r="BY892" s="334" t="s">
        <v>8569</v>
      </c>
      <c r="BZ892" s="364" t="s">
        <v>8570</v>
      </c>
      <c r="CA892" s="337" t="s">
        <v>8571</v>
      </c>
      <c r="CB892" s="364" t="s">
        <v>8572</v>
      </c>
      <c r="CC892" s="86" t="str">
        <f t="shared" si="324"/>
        <v>CLOSEOUT - MR802, 20x12, -40mm Offset, 8x180, 124.1mm Centerbore, Double Black Milled</v>
      </c>
      <c r="CD892" s="74" t="s">
        <v>3719</v>
      </c>
      <c r="CE892" s="74" t="s">
        <v>3720</v>
      </c>
      <c r="CF892" s="74" t="str">
        <f t="shared" si="335"/>
        <v>RAISED (8XX)</v>
      </c>
    </row>
    <row r="893" spans="1:84" s="36" customFormat="1" ht="15" customHeight="1">
      <c r="A893" s="22">
        <f t="shared" ref="A893" si="352">ROW(B893)-2</f>
        <v>891</v>
      </c>
      <c r="B893" s="13" t="s">
        <v>84</v>
      </c>
      <c r="C893" s="97" t="s">
        <v>6891</v>
      </c>
      <c r="D893" s="75" t="s">
        <v>6887</v>
      </c>
      <c r="E893" s="84" t="str">
        <f>CONCATENATE(LEFT(D893,5),VLOOKUP(CONCATENATE(O893,"x",P893),'WHEEL PART NUMBER GUIDE'!$B$9:$C$51,2,FALSE),VLOOKUP(CONCATENATE(Q893, W893), 'WHEEL PART NUMBER GUIDE'!$Q$6:$R$98, 2, FALSE),VLOOKUP(Z893,'WHEEL PART NUMBER GUIDE'!$J$8:$K$54,2, FALSE),IF(V893="N/A",IF(ABS(T893)&lt;10,"0"&amp;ABS(T893),ABS(T893)),CONCATENATE(LEFT(V893,1),RIGHT(V893,1))), G893, H893)</f>
        <v>MR80221288340N</v>
      </c>
      <c r="F893" s="84" t="str">
        <f t="shared" si="337"/>
        <v>MR80221288340N</v>
      </c>
      <c r="G893" s="83" t="s">
        <v>2095</v>
      </c>
      <c r="H893" s="83"/>
      <c r="I893" s="72" t="s">
        <v>6979</v>
      </c>
      <c r="J893" s="102">
        <v>45349.429849537039</v>
      </c>
      <c r="K893" s="78" t="s">
        <v>3713</v>
      </c>
      <c r="L893" s="328">
        <v>459</v>
      </c>
      <c r="M893" s="85" t="str">
        <f t="shared" si="346"/>
        <v/>
      </c>
      <c r="N893" s="630"/>
      <c r="O893" s="75">
        <v>20</v>
      </c>
      <c r="P893" s="8">
        <v>12</v>
      </c>
      <c r="Q893" s="92" t="str">
        <f t="shared" ref="Q893" si="353">CONCATENATE(R893,"x",S893)</f>
        <v>8x180</v>
      </c>
      <c r="R893" s="92">
        <v>8</v>
      </c>
      <c r="S893" s="75">
        <v>180</v>
      </c>
      <c r="T893" s="75">
        <v>-40</v>
      </c>
      <c r="U893" s="77">
        <v>4.9000000000000004</v>
      </c>
      <c r="V893" s="95" t="s">
        <v>85</v>
      </c>
      <c r="W893" s="68">
        <v>124.1</v>
      </c>
      <c r="X893" s="39">
        <v>41.005980766387232</v>
      </c>
      <c r="Y893" s="47">
        <v>3640</v>
      </c>
      <c r="Z893" s="43" t="s">
        <v>5147</v>
      </c>
      <c r="AA893" s="72" t="s">
        <v>173</v>
      </c>
      <c r="AB893" s="47" t="str">
        <f t="shared" si="339"/>
        <v>20x12, 8x180, -40 OS, 3640 lbs</v>
      </c>
      <c r="AC893" s="74" t="s">
        <v>7426</v>
      </c>
      <c r="AD893" s="46" t="str">
        <f>IF(AC893="N/A","None",VLOOKUP(AC893,ACCESSORIES!F:N,9,FALSE))</f>
        <v>Snap In</v>
      </c>
      <c r="AE893" s="82">
        <f>_xlfn.IFNA(VLOOKUP(AC893,ACCESSORIES!F:J,5,FALSE),"N/A")</f>
        <v>22</v>
      </c>
      <c r="AF893" s="14" t="s">
        <v>85</v>
      </c>
      <c r="AG893" s="9" t="str">
        <f>_xlfn.IFNA(VLOOKUP(AF893,ACCESSORIES!C:G,5,FALSE),"N/A")</f>
        <v>N/A</v>
      </c>
      <c r="AH893" s="9" t="str">
        <f>_xlfn.IFNA(VLOOKUP(AG893,ACCESSORIES!D:H,5,FALSE),"N/A")</f>
        <v>N/A</v>
      </c>
      <c r="AI893" s="14" t="s">
        <v>85</v>
      </c>
      <c r="AJ893" s="9" t="str">
        <f>_xlfn.IFNA(VLOOKUP(AI893,ACCESSORIES!F:J,5,FALSE),"N/A")</f>
        <v>N/A</v>
      </c>
      <c r="AK893" s="92" t="s">
        <v>236</v>
      </c>
      <c r="AL893" s="75" t="s">
        <v>85</v>
      </c>
      <c r="AM893" s="38" t="str">
        <f>_xlfn.IFNA(VLOOKUP(AL893,ACCESSORIES!F:J,5,FALSE),"N/A")</f>
        <v>N/A</v>
      </c>
      <c r="AN893" s="75" t="s">
        <v>85</v>
      </c>
      <c r="AO893" s="75">
        <v>16.2</v>
      </c>
      <c r="AP893" s="75">
        <v>60</v>
      </c>
      <c r="AQ893" s="75">
        <v>210</v>
      </c>
      <c r="AR893" s="34">
        <v>0</v>
      </c>
      <c r="AS893" s="34">
        <v>0</v>
      </c>
      <c r="AT893" s="25">
        <v>34.200000000000003</v>
      </c>
      <c r="AU893" s="34">
        <v>52.6</v>
      </c>
      <c r="AV893" s="25">
        <v>242</v>
      </c>
      <c r="AW893" s="67">
        <v>234.8</v>
      </c>
      <c r="AX893" s="77">
        <v>124.1</v>
      </c>
      <c r="AY893" s="49">
        <v>88</v>
      </c>
      <c r="AZ893" s="49">
        <v>88</v>
      </c>
      <c r="BA893" s="49">
        <v>128.5</v>
      </c>
      <c r="BB893" s="48">
        <f t="shared" si="348"/>
        <v>5.0599999999999996</v>
      </c>
      <c r="BC893" s="13" t="s">
        <v>85</v>
      </c>
      <c r="BD893" s="412" t="str">
        <f>_xlfn.IFNA(VLOOKUP(BC893,ACCESSORIES!F:J,5,FALSE),"N/A")</f>
        <v>N/A</v>
      </c>
      <c r="BE893" s="13" t="s">
        <v>85</v>
      </c>
      <c r="BF893" s="412" t="str">
        <f>_xlfn.IFNA(VLOOKUP(BE893,ACCESSORIES!F:J,5,FALSE),"N/A")</f>
        <v>N/A</v>
      </c>
      <c r="BG893" s="70">
        <v>46</v>
      </c>
      <c r="BH893" s="50">
        <v>23.228346456692901</v>
      </c>
      <c r="BI893" s="50">
        <v>23.228346456692901</v>
      </c>
      <c r="BJ893" s="50">
        <v>14.96</v>
      </c>
      <c r="BK893" s="357">
        <f t="shared" si="311"/>
        <v>0.13227243039999984</v>
      </c>
      <c r="BL893" s="408">
        <v>20</v>
      </c>
      <c r="BM893" s="107" t="s">
        <v>3771</v>
      </c>
      <c r="BN893" s="46" t="s">
        <v>3891</v>
      </c>
      <c r="BO893" s="74" t="s">
        <v>3907</v>
      </c>
      <c r="BP893" s="74" t="s">
        <v>7487</v>
      </c>
      <c r="BQ893" s="74" t="s">
        <v>7488</v>
      </c>
      <c r="BR893" s="74" t="s">
        <v>7489</v>
      </c>
      <c r="BS893" s="74" t="s">
        <v>7493</v>
      </c>
      <c r="BT893" s="74" t="s">
        <v>7490</v>
      </c>
      <c r="BU893" s="74" t="s">
        <v>3909</v>
      </c>
      <c r="BV893" s="74" t="s">
        <v>7491</v>
      </c>
      <c r="BW893" s="74"/>
      <c r="BX893" s="74"/>
      <c r="BY893" s="334" t="s">
        <v>8573</v>
      </c>
      <c r="BZ893" s="364" t="s">
        <v>8574</v>
      </c>
      <c r="CA893" s="337" t="s">
        <v>8575</v>
      </c>
      <c r="CB893" s="364" t="s">
        <v>8576</v>
      </c>
      <c r="CC893" s="86" t="str">
        <f t="shared" si="324"/>
        <v>CLOSEOUT - MR802, 20x12, -40mm Offset, 8x180, 124.1mm Centerbore, Machined - Clear Coat</v>
      </c>
      <c r="CD893" s="74" t="s">
        <v>3719</v>
      </c>
      <c r="CE893" s="74" t="s">
        <v>3720</v>
      </c>
      <c r="CF893" s="74" t="str">
        <f t="shared" si="335"/>
        <v>RAISED (8XX)</v>
      </c>
    </row>
    <row r="894" spans="1:84" s="36" customFormat="1" ht="15" customHeight="1">
      <c r="A894" s="22">
        <f t="shared" si="302"/>
        <v>892</v>
      </c>
      <c r="B894" s="13" t="s">
        <v>84</v>
      </c>
      <c r="C894" s="97" t="s">
        <v>6891</v>
      </c>
      <c r="D894" s="75" t="s">
        <v>6887</v>
      </c>
      <c r="E894" s="84" t="str">
        <f>CONCATENATE(LEFT(D894,5),VLOOKUP(CONCATENATE(O894,"x",P894),'WHEEL PART NUMBER GUIDE'!$B$9:$C$51,2,FALSE),VLOOKUP(CONCATENATE(Q894, W894), 'WHEEL PART NUMBER GUIDE'!$Q$6:$R$98, 2, FALSE),VLOOKUP(Z894,'WHEEL PART NUMBER GUIDE'!$J$8:$K$54,2, FALSE),IF(V894="N/A",IF(ABS(T894)&lt;10,"0"&amp;ABS(T894),ABS(T894)),CONCATENATE(LEFT(V894,1),RIGHT(V894,1))), G894, H894)</f>
        <v>MR80230916520</v>
      </c>
      <c r="F894" s="84" t="str">
        <f t="shared" si="337"/>
        <v>MR80230916520</v>
      </c>
      <c r="G894" s="83"/>
      <c r="H894" s="83"/>
      <c r="I894" s="72" t="s">
        <v>6980</v>
      </c>
      <c r="J894" s="102">
        <v>45349.429849537039</v>
      </c>
      <c r="K894" s="78" t="s">
        <v>3713</v>
      </c>
      <c r="L894" s="328">
        <v>459</v>
      </c>
      <c r="M894" s="85" t="str">
        <f t="shared" si="346"/>
        <v/>
      </c>
      <c r="N894" s="630"/>
      <c r="O894" s="75">
        <v>22</v>
      </c>
      <c r="P894" s="8">
        <v>9</v>
      </c>
      <c r="Q894" s="92" t="str">
        <f t="shared" si="351"/>
        <v>6x135</v>
      </c>
      <c r="R894" s="92">
        <v>6</v>
      </c>
      <c r="S894" s="75">
        <v>135</v>
      </c>
      <c r="T894" s="75">
        <v>20</v>
      </c>
      <c r="U894" s="77">
        <v>5.75</v>
      </c>
      <c r="V894" s="95" t="s">
        <v>85</v>
      </c>
      <c r="W894" s="68">
        <v>87</v>
      </c>
      <c r="X894" s="39">
        <v>39.462744931093084</v>
      </c>
      <c r="Y894" s="47">
        <v>2650</v>
      </c>
      <c r="Z894" s="43" t="s">
        <v>6882</v>
      </c>
      <c r="AA894" s="72" t="s">
        <v>2845</v>
      </c>
      <c r="AB894" s="47" t="str">
        <f t="shared" si="339"/>
        <v>22x9, 6x135, 20 OS, 2650 lbs</v>
      </c>
      <c r="AC894" s="74" t="s">
        <v>7422</v>
      </c>
      <c r="AD894" s="46" t="str">
        <f>IF(AC894="N/A","None",VLOOKUP(AC894,ACCESSORIES!F:N,9,FALSE))</f>
        <v>Snap In</v>
      </c>
      <c r="AE894" s="82">
        <f>_xlfn.IFNA(VLOOKUP(AC894,ACCESSORIES!F:J,5,FALSE),"N/A")</f>
        <v>22</v>
      </c>
      <c r="AF894" s="14" t="s">
        <v>85</v>
      </c>
      <c r="AG894" s="9" t="str">
        <f>_xlfn.IFNA(VLOOKUP(AF894,ACCESSORIES!C:G,5,FALSE),"N/A")</f>
        <v>N/A</v>
      </c>
      <c r="AH894" s="9" t="str">
        <f>_xlfn.IFNA(VLOOKUP(AG894,ACCESSORIES!D:H,5,FALSE),"N/A")</f>
        <v>N/A</v>
      </c>
      <c r="AI894" s="14" t="s">
        <v>85</v>
      </c>
      <c r="AJ894" s="9" t="str">
        <f>_xlfn.IFNA(VLOOKUP(AI894,ACCESSORIES!F:J,5,FALSE),"N/A")</f>
        <v>N/A</v>
      </c>
      <c r="AK894" s="92" t="s">
        <v>236</v>
      </c>
      <c r="AL894" s="75" t="s">
        <v>85</v>
      </c>
      <c r="AM894" s="38" t="str">
        <f>_xlfn.IFNA(VLOOKUP(AL894,ACCESSORIES!F:J,5,FALSE),"N/A")</f>
        <v>N/A</v>
      </c>
      <c r="AN894" s="75" t="s">
        <v>85</v>
      </c>
      <c r="AO894" s="75">
        <v>16.2</v>
      </c>
      <c r="AP894" s="75">
        <v>60</v>
      </c>
      <c r="AQ894" s="75">
        <v>170</v>
      </c>
      <c r="AR894" s="34">
        <v>13</v>
      </c>
      <c r="AS894" s="34">
        <v>27.2</v>
      </c>
      <c r="AT894" s="25">
        <v>39.299999999999997</v>
      </c>
      <c r="AU894" s="34">
        <v>41.3</v>
      </c>
      <c r="AV894" s="25">
        <v>263.7</v>
      </c>
      <c r="AW894" s="67">
        <v>256.60000000000002</v>
      </c>
      <c r="AX894" s="77">
        <v>87</v>
      </c>
      <c r="AY894" s="49">
        <v>60.9</v>
      </c>
      <c r="AZ894" s="49">
        <v>60.9</v>
      </c>
      <c r="BA894" s="49">
        <v>56.7</v>
      </c>
      <c r="BB894" s="48">
        <f t="shared" si="348"/>
        <v>2.23</v>
      </c>
      <c r="BC894" s="13" t="s">
        <v>85</v>
      </c>
      <c r="BD894" s="412" t="str">
        <f>_xlfn.IFNA(VLOOKUP(BC894,ACCESSORIES!F:J,5,FALSE),"N/A")</f>
        <v>N/A</v>
      </c>
      <c r="BE894" s="13" t="s">
        <v>85</v>
      </c>
      <c r="BF894" s="412" t="str">
        <f>_xlfn.IFNA(VLOOKUP(BE894,ACCESSORIES!F:J,5,FALSE),"N/A")</f>
        <v>N/A</v>
      </c>
      <c r="BG894" s="70">
        <v>44</v>
      </c>
      <c r="BH894" s="50">
        <v>24.803100000000001</v>
      </c>
      <c r="BI894" s="50">
        <v>24.803100000000001</v>
      </c>
      <c r="BJ894" s="50">
        <v>11.417299999999999</v>
      </c>
      <c r="BK894" s="357">
        <f t="shared" si="311"/>
        <v>0.1151003093953812</v>
      </c>
      <c r="BL894" s="14">
        <v>18</v>
      </c>
      <c r="BM894" s="107" t="s">
        <v>3771</v>
      </c>
      <c r="BN894" s="46" t="s">
        <v>3891</v>
      </c>
      <c r="BO894" s="74" t="s">
        <v>3907</v>
      </c>
      <c r="BP894" s="74" t="s">
        <v>7487</v>
      </c>
      <c r="BQ894" s="74" t="s">
        <v>7488</v>
      </c>
      <c r="BR894" s="74" t="s">
        <v>7489</v>
      </c>
      <c r="BS894" s="74" t="s">
        <v>7493</v>
      </c>
      <c r="BT894" s="74" t="s">
        <v>7490</v>
      </c>
      <c r="BU894" s="74" t="s">
        <v>3909</v>
      </c>
      <c r="BV894" s="74" t="s">
        <v>7491</v>
      </c>
      <c r="BW894" s="74"/>
      <c r="BX894" s="74"/>
      <c r="BY894" s="334" t="s">
        <v>8545</v>
      </c>
      <c r="BZ894" s="364" t="s">
        <v>8546</v>
      </c>
      <c r="CA894" s="337" t="s">
        <v>8547</v>
      </c>
      <c r="CB894" s="364" t="s">
        <v>8548</v>
      </c>
      <c r="CC894" s="86" t="str">
        <f t="shared" si="324"/>
        <v>CLOSEOUT - MR802, 22x9, +20mm Offset, 6x135, 87mm Centerbore, Double Black Milled</v>
      </c>
      <c r="CD894" s="74" t="s">
        <v>3719</v>
      </c>
      <c r="CE894" s="74" t="s">
        <v>3720</v>
      </c>
      <c r="CF894" s="74" t="str">
        <f t="shared" si="335"/>
        <v>RAISED (8XX)</v>
      </c>
    </row>
    <row r="895" spans="1:84" s="36" customFormat="1" ht="15" customHeight="1">
      <c r="A895" s="22">
        <f t="shared" si="302"/>
        <v>893</v>
      </c>
      <c r="B895" s="13" t="s">
        <v>84</v>
      </c>
      <c r="C895" s="97" t="s">
        <v>6891</v>
      </c>
      <c r="D895" s="75" t="s">
        <v>6887</v>
      </c>
      <c r="E895" s="84" t="str">
        <f>CONCATENATE(LEFT(D895,5),VLOOKUP(CONCATENATE(O895,"x",P895),'WHEEL PART NUMBER GUIDE'!$B$9:$C$51,2,FALSE),VLOOKUP(CONCATENATE(Q895, W895), 'WHEEL PART NUMBER GUIDE'!$Q$6:$R$98, 2, FALSE),VLOOKUP(Z895,'WHEEL PART NUMBER GUIDE'!$J$8:$K$54,2, FALSE),IF(V895="N/A",IF(ABS(T895)&lt;10,"0"&amp;ABS(T895),ABS(T895)),CONCATENATE(LEFT(V895,1),RIGHT(V895,1))), G895, H895)</f>
        <v>MR80231016510</v>
      </c>
      <c r="F895" s="84" t="str">
        <f t="shared" si="337"/>
        <v>MR80231016510</v>
      </c>
      <c r="G895" s="83"/>
      <c r="H895" s="83"/>
      <c r="I895" s="72" t="s">
        <v>6984</v>
      </c>
      <c r="J895" s="102">
        <v>45349.429849537039</v>
      </c>
      <c r="K895" s="78" t="s">
        <v>3713</v>
      </c>
      <c r="L895" s="328">
        <v>499</v>
      </c>
      <c r="M895" s="85" t="str">
        <f t="shared" si="346"/>
        <v/>
      </c>
      <c r="N895" s="630"/>
      <c r="O895" s="75">
        <v>22</v>
      </c>
      <c r="P895" s="8">
        <v>10</v>
      </c>
      <c r="Q895" s="92" t="str">
        <f t="shared" si="351"/>
        <v>6x135</v>
      </c>
      <c r="R895" s="92">
        <v>6</v>
      </c>
      <c r="S895" s="75">
        <v>135</v>
      </c>
      <c r="T895" s="75">
        <v>10</v>
      </c>
      <c r="U895" s="77">
        <v>5.8500000000000005</v>
      </c>
      <c r="V895" s="95" t="s">
        <v>85</v>
      </c>
      <c r="W895" s="68">
        <v>87</v>
      </c>
      <c r="X895" s="39">
        <v>39.462744931093084</v>
      </c>
      <c r="Y895" s="47">
        <v>2650</v>
      </c>
      <c r="Z895" s="43" t="s">
        <v>6882</v>
      </c>
      <c r="AA895" s="72" t="s">
        <v>2845</v>
      </c>
      <c r="AB895" s="47" t="str">
        <f t="shared" si="339"/>
        <v>22x10, 6x135, 10 OS, 2650 lbs</v>
      </c>
      <c r="AC895" s="74" t="s">
        <v>7422</v>
      </c>
      <c r="AD895" s="46" t="str">
        <f>IF(AC895="N/A","None",VLOOKUP(AC895,ACCESSORIES!F:N,9,FALSE))</f>
        <v>Snap In</v>
      </c>
      <c r="AE895" s="82">
        <f>_xlfn.IFNA(VLOOKUP(AC895,ACCESSORIES!F:J,5,FALSE),"N/A")</f>
        <v>22</v>
      </c>
      <c r="AF895" s="14" t="s">
        <v>85</v>
      </c>
      <c r="AG895" s="9" t="str">
        <f>_xlfn.IFNA(VLOOKUP(AF895,ACCESSORIES!C:G,5,FALSE),"N/A")</f>
        <v>N/A</v>
      </c>
      <c r="AH895" s="9" t="str">
        <f>_xlfn.IFNA(VLOOKUP(AG895,ACCESSORIES!D:H,5,FALSE),"N/A")</f>
        <v>N/A</v>
      </c>
      <c r="AI895" s="14" t="s">
        <v>85</v>
      </c>
      <c r="AJ895" s="9" t="str">
        <f>_xlfn.IFNA(VLOOKUP(AI895,ACCESSORIES!F:J,5,FALSE),"N/A")</f>
        <v>N/A</v>
      </c>
      <c r="AK895" s="92" t="s">
        <v>236</v>
      </c>
      <c r="AL895" s="75" t="s">
        <v>85</v>
      </c>
      <c r="AM895" s="38" t="str">
        <f>_xlfn.IFNA(VLOOKUP(AL895,ACCESSORIES!F:J,5,FALSE),"N/A")</f>
        <v>N/A</v>
      </c>
      <c r="AN895" s="75" t="s">
        <v>85</v>
      </c>
      <c r="AO895" s="75">
        <v>16.2</v>
      </c>
      <c r="AP895" s="75">
        <v>60</v>
      </c>
      <c r="AQ895" s="75">
        <v>170</v>
      </c>
      <c r="AR895" s="34">
        <v>12.9</v>
      </c>
      <c r="AS895" s="34">
        <v>26.7</v>
      </c>
      <c r="AT895" s="25">
        <v>38.6</v>
      </c>
      <c r="AU895" s="34">
        <v>45.3</v>
      </c>
      <c r="AV895" s="25">
        <v>264.5</v>
      </c>
      <c r="AW895" s="67">
        <v>257.5</v>
      </c>
      <c r="AX895" s="77">
        <v>87</v>
      </c>
      <c r="AY895" s="49">
        <v>55.9</v>
      </c>
      <c r="AZ895" s="49">
        <v>55.9</v>
      </c>
      <c r="BA895" s="49">
        <v>60</v>
      </c>
      <c r="BB895" s="48">
        <f t="shared" si="348"/>
        <v>2.36</v>
      </c>
      <c r="BC895" s="13" t="s">
        <v>85</v>
      </c>
      <c r="BD895" s="412" t="str">
        <f>_xlfn.IFNA(VLOOKUP(BC895,ACCESSORIES!F:J,5,FALSE),"N/A")</f>
        <v>N/A</v>
      </c>
      <c r="BE895" s="13" t="s">
        <v>85</v>
      </c>
      <c r="BF895" s="412" t="str">
        <f>_xlfn.IFNA(VLOOKUP(BE895,ACCESSORIES!F:J,5,FALSE),"N/A")</f>
        <v>N/A</v>
      </c>
      <c r="BG895" s="70">
        <v>44</v>
      </c>
      <c r="BH895" s="50">
        <v>24.803100000000001</v>
      </c>
      <c r="BI895" s="50">
        <v>24.803100000000001</v>
      </c>
      <c r="BJ895" s="50">
        <v>12.5984</v>
      </c>
      <c r="BK895" s="357">
        <f t="shared" ref="BK895:BK911" si="354">SUM(((BH895*25.4)*(BI895*25.4)*(BJ895*25.4))/1000000000)</f>
        <v>0.12700723795352409</v>
      </c>
      <c r="BL895" s="14">
        <v>18</v>
      </c>
      <c r="BM895" s="107" t="s">
        <v>3771</v>
      </c>
      <c r="BN895" s="46" t="s">
        <v>3891</v>
      </c>
      <c r="BO895" s="74" t="s">
        <v>3907</v>
      </c>
      <c r="BP895" s="74" t="s">
        <v>7487</v>
      </c>
      <c r="BQ895" s="74" t="s">
        <v>7488</v>
      </c>
      <c r="BR895" s="74" t="s">
        <v>7489</v>
      </c>
      <c r="BS895" s="74" t="s">
        <v>7493</v>
      </c>
      <c r="BT895" s="74" t="s">
        <v>7490</v>
      </c>
      <c r="BU895" s="74" t="s">
        <v>3909</v>
      </c>
      <c r="BV895" s="74" t="s">
        <v>7491</v>
      </c>
      <c r="BW895" s="74"/>
      <c r="BX895" s="74"/>
      <c r="BY895" s="334" t="s">
        <v>8545</v>
      </c>
      <c r="BZ895" s="364" t="s">
        <v>8546</v>
      </c>
      <c r="CA895" s="337" t="s">
        <v>8547</v>
      </c>
      <c r="CB895" s="364" t="s">
        <v>8548</v>
      </c>
      <c r="CC895" s="86" t="str">
        <f t="shared" si="324"/>
        <v>CLOSEOUT - MR802, 22x10, +10mm Offset, 6x135, 87mm Centerbore, Double Black Milled</v>
      </c>
      <c r="CD895" s="74" t="s">
        <v>3719</v>
      </c>
      <c r="CE895" s="74" t="s">
        <v>3720</v>
      </c>
      <c r="CF895" s="74" t="str">
        <f t="shared" si="335"/>
        <v>RAISED (8XX)</v>
      </c>
    </row>
    <row r="896" spans="1:84" s="36" customFormat="1" ht="15" customHeight="1">
      <c r="A896" s="22">
        <f t="shared" si="302"/>
        <v>894</v>
      </c>
      <c r="B896" s="13" t="s">
        <v>84</v>
      </c>
      <c r="C896" s="97" t="s">
        <v>6891</v>
      </c>
      <c r="D896" s="75" t="s">
        <v>6887</v>
      </c>
      <c r="E896" s="84" t="str">
        <f>CONCATENATE(LEFT(D896,5),VLOOKUP(CONCATENATE(O896,"x",P896),'WHEEL PART NUMBER GUIDE'!$B$9:$C$51,2,FALSE),VLOOKUP(CONCATENATE(Q896, W896), 'WHEEL PART NUMBER GUIDE'!$Q$6:$R$98, 2, FALSE),VLOOKUP(Z896,'WHEEL PART NUMBER GUIDE'!$J$8:$K$54,2, FALSE),IF(V896="N/A",IF(ABS(T896)&lt;10,"0"&amp;ABS(T896),ABS(T896)),CONCATENATE(LEFT(V896,1),RIGHT(V896,1))), G896, H896)</f>
        <v>MR80231060510</v>
      </c>
      <c r="F896" s="84" t="str">
        <f t="shared" si="337"/>
        <v>MR80231060510</v>
      </c>
      <c r="G896" s="83"/>
      <c r="H896" s="83"/>
      <c r="I896" s="72" t="s">
        <v>6986</v>
      </c>
      <c r="J896" s="102">
        <v>45349.429849537039</v>
      </c>
      <c r="K896" s="78" t="s">
        <v>3713</v>
      </c>
      <c r="L896" s="328">
        <v>499</v>
      </c>
      <c r="M896" s="85" t="str">
        <f t="shared" si="346"/>
        <v/>
      </c>
      <c r="N896" s="630"/>
      <c r="O896" s="75">
        <v>22</v>
      </c>
      <c r="P896" s="8">
        <v>10</v>
      </c>
      <c r="Q896" s="92" t="str">
        <f t="shared" si="351"/>
        <v>6x5.5</v>
      </c>
      <c r="R896" s="92">
        <v>6</v>
      </c>
      <c r="S896" s="75">
        <v>5.5</v>
      </c>
      <c r="T896" s="75">
        <v>10</v>
      </c>
      <c r="U896" s="77">
        <v>5.8500000000000005</v>
      </c>
      <c r="V896" s="95" t="s">
        <v>85</v>
      </c>
      <c r="W896" s="68">
        <v>106.25</v>
      </c>
      <c r="X896" s="39">
        <v>39.462744931093084</v>
      </c>
      <c r="Y896" s="47">
        <v>2650</v>
      </c>
      <c r="Z896" s="43" t="s">
        <v>6882</v>
      </c>
      <c r="AA896" s="72" t="s">
        <v>2845</v>
      </c>
      <c r="AB896" s="47" t="str">
        <f t="shared" si="339"/>
        <v>22x10, 6x5.5, 10 OS, 2650 lbs</v>
      </c>
      <c r="AC896" s="74" t="s">
        <v>7422</v>
      </c>
      <c r="AD896" s="46" t="str">
        <f>IF(AC896="N/A","None",VLOOKUP(AC896,ACCESSORIES!F:N,9,FALSE))</f>
        <v>Snap In</v>
      </c>
      <c r="AE896" s="82">
        <f>_xlfn.IFNA(VLOOKUP(AC896,ACCESSORIES!F:J,5,FALSE),"N/A")</f>
        <v>22</v>
      </c>
      <c r="AF896" s="14" t="s">
        <v>85</v>
      </c>
      <c r="AG896" s="9" t="str">
        <f>_xlfn.IFNA(VLOOKUP(AF896,ACCESSORIES!C:G,5,FALSE),"N/A")</f>
        <v>N/A</v>
      </c>
      <c r="AH896" s="9" t="str">
        <f>_xlfn.IFNA(VLOOKUP(AG896,ACCESSORIES!D:H,5,FALSE),"N/A")</f>
        <v>N/A</v>
      </c>
      <c r="AI896" s="14" t="s">
        <v>85</v>
      </c>
      <c r="AJ896" s="9" t="str">
        <f>_xlfn.IFNA(VLOOKUP(AI896,ACCESSORIES!F:J,5,FALSE),"N/A")</f>
        <v>N/A</v>
      </c>
      <c r="AK896" s="92" t="s">
        <v>236</v>
      </c>
      <c r="AL896" s="75" t="s">
        <v>1649</v>
      </c>
      <c r="AM896" s="38">
        <f>_xlfn.IFNA(VLOOKUP(AL896,ACCESSORIES!F:J,5,FALSE),"N/A")</f>
        <v>2.75</v>
      </c>
      <c r="AN896" s="3">
        <v>78.3</v>
      </c>
      <c r="AO896" s="75">
        <v>16.2</v>
      </c>
      <c r="AP896" s="75">
        <v>60</v>
      </c>
      <c r="AQ896" s="75">
        <v>170</v>
      </c>
      <c r="AR896" s="34">
        <v>12.9</v>
      </c>
      <c r="AS896" s="34">
        <v>26.7</v>
      </c>
      <c r="AT896" s="25">
        <v>38.6</v>
      </c>
      <c r="AU896" s="34">
        <v>45.3</v>
      </c>
      <c r="AV896" s="25">
        <v>264.5</v>
      </c>
      <c r="AW896" s="67">
        <v>257.5</v>
      </c>
      <c r="AX896" s="77">
        <v>94.8</v>
      </c>
      <c r="AY896" s="49">
        <v>41.2</v>
      </c>
      <c r="AZ896" s="49">
        <v>55.9</v>
      </c>
      <c r="BA896" s="49">
        <v>60</v>
      </c>
      <c r="BB896" s="48">
        <f t="shared" si="348"/>
        <v>2.36</v>
      </c>
      <c r="BC896" s="13" t="s">
        <v>85</v>
      </c>
      <c r="BD896" s="412" t="str">
        <f>_xlfn.IFNA(VLOOKUP(BC896,ACCESSORIES!F:J,5,FALSE),"N/A")</f>
        <v>N/A</v>
      </c>
      <c r="BE896" s="13" t="s">
        <v>85</v>
      </c>
      <c r="BF896" s="412" t="str">
        <f>_xlfn.IFNA(VLOOKUP(BE896,ACCESSORIES!F:J,5,FALSE),"N/A")</f>
        <v>N/A</v>
      </c>
      <c r="BG896" s="70">
        <v>44</v>
      </c>
      <c r="BH896" s="50">
        <v>24.803100000000001</v>
      </c>
      <c r="BI896" s="50">
        <v>24.803100000000001</v>
      </c>
      <c r="BJ896" s="50">
        <v>12.5984</v>
      </c>
      <c r="BK896" s="357">
        <f t="shared" si="354"/>
        <v>0.12700723795352409</v>
      </c>
      <c r="BL896" s="14">
        <v>18</v>
      </c>
      <c r="BM896" s="107" t="s">
        <v>3771</v>
      </c>
      <c r="BN896" s="46" t="s">
        <v>3891</v>
      </c>
      <c r="BO896" s="74" t="s">
        <v>3907</v>
      </c>
      <c r="BP896" s="74" t="s">
        <v>7487</v>
      </c>
      <c r="BQ896" s="74" t="s">
        <v>7488</v>
      </c>
      <c r="BR896" s="74" t="s">
        <v>7489</v>
      </c>
      <c r="BS896" s="74" t="s">
        <v>7493</v>
      </c>
      <c r="BT896" s="74" t="s">
        <v>7490</v>
      </c>
      <c r="BU896" s="74" t="s">
        <v>3909</v>
      </c>
      <c r="BV896" s="74" t="s">
        <v>7491</v>
      </c>
      <c r="BW896" s="74"/>
      <c r="BX896" s="74"/>
      <c r="BY896" s="334" t="s">
        <v>8545</v>
      </c>
      <c r="BZ896" s="364" t="s">
        <v>8546</v>
      </c>
      <c r="CA896" s="337" t="s">
        <v>8547</v>
      </c>
      <c r="CB896" s="364" t="s">
        <v>8548</v>
      </c>
      <c r="CC896" s="86" t="str">
        <f t="shared" si="324"/>
        <v>CLOSEOUT - MR802, 22x10, +10mm Offset, 6x5.5, 106.25mm Centerbore, Double Black Milled</v>
      </c>
      <c r="CD896" s="74" t="s">
        <v>3719</v>
      </c>
      <c r="CE896" s="74" t="s">
        <v>3720</v>
      </c>
      <c r="CF896" s="74" t="str">
        <f t="shared" si="335"/>
        <v>RAISED (8XX)</v>
      </c>
    </row>
    <row r="897" spans="1:84" s="36" customFormat="1" ht="15" customHeight="1">
      <c r="A897" s="22">
        <f t="shared" si="302"/>
        <v>895</v>
      </c>
      <c r="B897" s="13" t="s">
        <v>84</v>
      </c>
      <c r="C897" s="97" t="s">
        <v>6891</v>
      </c>
      <c r="D897" s="75" t="s">
        <v>6887</v>
      </c>
      <c r="E897" s="84" t="str">
        <f>CONCATENATE(LEFT(D897,5),VLOOKUP(CONCATENATE(O897,"x",P897),'WHEEL PART NUMBER GUIDE'!$B$9:$C$51,2,FALSE),VLOOKUP(CONCATENATE(Q897, W897), 'WHEEL PART NUMBER GUIDE'!$Q$6:$R$98, 2, FALSE),VLOOKUP(Z897,'WHEEL PART NUMBER GUIDE'!$J$8:$K$54,2, FALSE),IF(V897="N/A",IF(ABS(T897)&lt;10,"0"&amp;ABS(T897),ABS(T897)),CONCATENATE(LEFT(V897,1),RIGHT(V897,1))), G897, H897)</f>
        <v>MR80231016518N</v>
      </c>
      <c r="F897" s="84" t="str">
        <f t="shared" si="337"/>
        <v>MR80231016518N</v>
      </c>
      <c r="G897" s="83" t="s">
        <v>2095</v>
      </c>
      <c r="H897" s="83"/>
      <c r="I897" s="72" t="s">
        <v>6988</v>
      </c>
      <c r="J897" s="102">
        <v>45349.429861111108</v>
      </c>
      <c r="K897" s="78" t="s">
        <v>3713</v>
      </c>
      <c r="L897" s="328">
        <v>499</v>
      </c>
      <c r="M897" s="85" t="str">
        <f t="shared" si="346"/>
        <v/>
      </c>
      <c r="N897" s="630"/>
      <c r="O897" s="75">
        <v>22</v>
      </c>
      <c r="P897" s="8">
        <v>10</v>
      </c>
      <c r="Q897" s="92" t="str">
        <f t="shared" si="351"/>
        <v>6x135</v>
      </c>
      <c r="R897" s="92">
        <v>6</v>
      </c>
      <c r="S897" s="75">
        <v>135</v>
      </c>
      <c r="T897" s="75">
        <v>-18</v>
      </c>
      <c r="U897" s="77">
        <v>4.75</v>
      </c>
      <c r="V897" s="95" t="s">
        <v>85</v>
      </c>
      <c r="W897" s="68">
        <v>87</v>
      </c>
      <c r="X897" s="39">
        <v>42.328754339496491</v>
      </c>
      <c r="Y897" s="47">
        <v>2650</v>
      </c>
      <c r="Z897" s="43" t="s">
        <v>6882</v>
      </c>
      <c r="AA897" s="72" t="s">
        <v>2845</v>
      </c>
      <c r="AB897" s="47" t="str">
        <f t="shared" si="339"/>
        <v>22x10, 6x135, -18 OS, 2650 lbs</v>
      </c>
      <c r="AC897" s="74" t="s">
        <v>7422</v>
      </c>
      <c r="AD897" s="46" t="str">
        <f>IF(AC897="N/A","None",VLOOKUP(AC897,ACCESSORIES!F:N,9,FALSE))</f>
        <v>Snap In</v>
      </c>
      <c r="AE897" s="82">
        <f>_xlfn.IFNA(VLOOKUP(AC897,ACCESSORIES!F:J,5,FALSE),"N/A")</f>
        <v>22</v>
      </c>
      <c r="AF897" s="14" t="s">
        <v>85</v>
      </c>
      <c r="AG897" s="9" t="str">
        <f>_xlfn.IFNA(VLOOKUP(AF897,ACCESSORIES!C:G,5,FALSE),"N/A")</f>
        <v>N/A</v>
      </c>
      <c r="AH897" s="9" t="str">
        <f>_xlfn.IFNA(VLOOKUP(AG897,ACCESSORIES!D:H,5,FALSE),"N/A")</f>
        <v>N/A</v>
      </c>
      <c r="AI897" s="14" t="s">
        <v>85</v>
      </c>
      <c r="AJ897" s="9" t="str">
        <f>_xlfn.IFNA(VLOOKUP(AI897,ACCESSORIES!F:J,5,FALSE),"N/A")</f>
        <v>N/A</v>
      </c>
      <c r="AK897" s="92" t="s">
        <v>236</v>
      </c>
      <c r="AL897" s="75" t="s">
        <v>85</v>
      </c>
      <c r="AM897" s="38" t="str">
        <f>_xlfn.IFNA(VLOOKUP(AL897,ACCESSORIES!F:J,5,FALSE),"N/A")</f>
        <v>N/A</v>
      </c>
      <c r="AN897" s="75" t="s">
        <v>85</v>
      </c>
      <c r="AO897" s="75">
        <v>16.2</v>
      </c>
      <c r="AP897" s="75">
        <v>60</v>
      </c>
      <c r="AQ897" s="75">
        <v>170</v>
      </c>
      <c r="AR897" s="34">
        <v>18.600000000000001</v>
      </c>
      <c r="AS897" s="34">
        <v>47</v>
      </c>
      <c r="AT897" s="25">
        <v>64.900000000000006</v>
      </c>
      <c r="AU897" s="34">
        <v>73.3</v>
      </c>
      <c r="AV897" s="25">
        <v>268.39999999999998</v>
      </c>
      <c r="AW897" s="67">
        <v>261.39999999999998</v>
      </c>
      <c r="AX897" s="77">
        <v>87</v>
      </c>
      <c r="AY897" s="49">
        <v>83.9</v>
      </c>
      <c r="AZ897" s="49">
        <v>83.9</v>
      </c>
      <c r="BA897" s="49">
        <v>55</v>
      </c>
      <c r="BB897" s="48">
        <f t="shared" si="348"/>
        <v>2.17</v>
      </c>
      <c r="BC897" s="13" t="s">
        <v>85</v>
      </c>
      <c r="BD897" s="412" t="str">
        <f>_xlfn.IFNA(VLOOKUP(BC897,ACCESSORIES!F:J,5,FALSE),"N/A")</f>
        <v>N/A</v>
      </c>
      <c r="BE897" s="13" t="s">
        <v>85</v>
      </c>
      <c r="BF897" s="412" t="str">
        <f>_xlfn.IFNA(VLOOKUP(BE897,ACCESSORIES!F:J,5,FALSE),"N/A")</f>
        <v>N/A</v>
      </c>
      <c r="BG897" s="70">
        <v>47</v>
      </c>
      <c r="BH897" s="50">
        <v>24.803100000000001</v>
      </c>
      <c r="BI897" s="50">
        <v>24.803100000000001</v>
      </c>
      <c r="BJ897" s="50">
        <v>12.5984</v>
      </c>
      <c r="BK897" s="357">
        <f t="shared" si="354"/>
        <v>0.12700723795352409</v>
      </c>
      <c r="BL897" s="14">
        <v>18</v>
      </c>
      <c r="BM897" s="107" t="s">
        <v>3771</v>
      </c>
      <c r="BN897" s="46" t="s">
        <v>3891</v>
      </c>
      <c r="BO897" s="74" t="s">
        <v>3907</v>
      </c>
      <c r="BP897" s="74" t="s">
        <v>7487</v>
      </c>
      <c r="BQ897" s="74" t="s">
        <v>7488</v>
      </c>
      <c r="BR897" s="74" t="s">
        <v>7489</v>
      </c>
      <c r="BS897" s="74" t="s">
        <v>7493</v>
      </c>
      <c r="BT897" s="74" t="s">
        <v>7490</v>
      </c>
      <c r="BU897" s="74" t="s">
        <v>3909</v>
      </c>
      <c r="BV897" s="74" t="s">
        <v>7491</v>
      </c>
      <c r="BW897" s="74"/>
      <c r="BX897" s="74"/>
      <c r="BY897" s="334" t="s">
        <v>8545</v>
      </c>
      <c r="BZ897" s="364" t="s">
        <v>8546</v>
      </c>
      <c r="CA897" s="337" t="s">
        <v>8547</v>
      </c>
      <c r="CB897" s="364" t="s">
        <v>8548</v>
      </c>
      <c r="CC897" s="86" t="str">
        <f t="shared" si="324"/>
        <v>CLOSEOUT - MR802, 22x10, -18mm Offset, 6x135, 87mm Centerbore, Double Black Milled</v>
      </c>
      <c r="CD897" s="74" t="s">
        <v>3719</v>
      </c>
      <c r="CE897" s="74" t="s">
        <v>3720</v>
      </c>
      <c r="CF897" s="74" t="str">
        <f t="shared" si="335"/>
        <v>RAISED (8XX)</v>
      </c>
    </row>
    <row r="898" spans="1:84" s="36" customFormat="1" ht="15" customHeight="1">
      <c r="A898" s="22">
        <f t="shared" ref="A898" si="355">ROW(B898)-2</f>
        <v>896</v>
      </c>
      <c r="B898" s="13" t="s">
        <v>84</v>
      </c>
      <c r="C898" s="97" t="s">
        <v>6891</v>
      </c>
      <c r="D898" s="75" t="s">
        <v>6887</v>
      </c>
      <c r="E898" s="84" t="str">
        <f>CONCATENATE(LEFT(D898,5),VLOOKUP(CONCATENATE(O898,"x",P898),'WHEEL PART NUMBER GUIDE'!$B$9:$C$51,2,FALSE),VLOOKUP(CONCATENATE(Q898, W898), 'WHEEL PART NUMBER GUIDE'!$Q$6:$R$98, 2, FALSE),VLOOKUP(Z898,'WHEEL PART NUMBER GUIDE'!$J$8:$K$54,2, FALSE),IF(V898="N/A",IF(ABS(T898)&lt;10,"0"&amp;ABS(T898),ABS(T898)),CONCATENATE(LEFT(V898,1),RIGHT(V898,1))), G898, H898)</f>
        <v>MR80231016318N</v>
      </c>
      <c r="F898" s="84" t="str">
        <f t="shared" si="337"/>
        <v>MR80231016318N</v>
      </c>
      <c r="G898" s="83" t="s">
        <v>2095</v>
      </c>
      <c r="H898" s="83"/>
      <c r="I898" s="72" t="s">
        <v>6989</v>
      </c>
      <c r="J898" s="102">
        <v>45349.429861111108</v>
      </c>
      <c r="K898" s="78" t="s">
        <v>3713</v>
      </c>
      <c r="L898" s="328">
        <v>499</v>
      </c>
      <c r="M898" s="85" t="str">
        <f t="shared" si="346"/>
        <v/>
      </c>
      <c r="N898" s="630"/>
      <c r="O898" s="75">
        <v>22</v>
      </c>
      <c r="P898" s="8">
        <v>10</v>
      </c>
      <c r="Q898" s="92" t="str">
        <f t="shared" ref="Q898" si="356">CONCATENATE(R898,"x",S898)</f>
        <v>6x135</v>
      </c>
      <c r="R898" s="92">
        <v>6</v>
      </c>
      <c r="S898" s="75">
        <v>135</v>
      </c>
      <c r="T898" s="75">
        <v>-18</v>
      </c>
      <c r="U898" s="77">
        <v>4.75</v>
      </c>
      <c r="V898" s="95" t="s">
        <v>85</v>
      </c>
      <c r="W898" s="68">
        <v>87</v>
      </c>
      <c r="X898" s="39">
        <v>42.328754339496491</v>
      </c>
      <c r="Y898" s="47">
        <v>2650</v>
      </c>
      <c r="Z898" s="43" t="s">
        <v>5147</v>
      </c>
      <c r="AA898" s="72" t="s">
        <v>173</v>
      </c>
      <c r="AB898" s="47" t="str">
        <f t="shared" si="339"/>
        <v>22x10, 6x135, -18 OS, 2650 lbs</v>
      </c>
      <c r="AC898" s="74" t="s">
        <v>7425</v>
      </c>
      <c r="AD898" s="46" t="str">
        <f>IF(AC898="N/A","None",VLOOKUP(AC898,ACCESSORIES!F:N,9,FALSE))</f>
        <v>Snap In</v>
      </c>
      <c r="AE898" s="82">
        <f>_xlfn.IFNA(VLOOKUP(AC898,ACCESSORIES!F:J,5,FALSE),"N/A")</f>
        <v>22</v>
      </c>
      <c r="AF898" s="14" t="s">
        <v>85</v>
      </c>
      <c r="AG898" s="9" t="str">
        <f>_xlfn.IFNA(VLOOKUP(AF898,ACCESSORIES!C:G,5,FALSE),"N/A")</f>
        <v>N/A</v>
      </c>
      <c r="AH898" s="9" t="str">
        <f>_xlfn.IFNA(VLOOKUP(AG898,ACCESSORIES!D:H,5,FALSE),"N/A")</f>
        <v>N/A</v>
      </c>
      <c r="AI898" s="14" t="s">
        <v>85</v>
      </c>
      <c r="AJ898" s="9" t="str">
        <f>_xlfn.IFNA(VLOOKUP(AI898,ACCESSORIES!F:J,5,FALSE),"N/A")</f>
        <v>N/A</v>
      </c>
      <c r="AK898" s="92" t="s">
        <v>236</v>
      </c>
      <c r="AL898" s="75" t="s">
        <v>85</v>
      </c>
      <c r="AM898" s="38" t="str">
        <f>_xlfn.IFNA(VLOOKUP(AL898,ACCESSORIES!F:J,5,FALSE),"N/A")</f>
        <v>N/A</v>
      </c>
      <c r="AN898" s="75" t="s">
        <v>85</v>
      </c>
      <c r="AO898" s="75">
        <v>16.2</v>
      </c>
      <c r="AP898" s="75">
        <v>60</v>
      </c>
      <c r="AQ898" s="75">
        <v>170</v>
      </c>
      <c r="AR898" s="34">
        <v>18.600000000000001</v>
      </c>
      <c r="AS898" s="34">
        <v>47</v>
      </c>
      <c r="AT898" s="25">
        <v>64.900000000000006</v>
      </c>
      <c r="AU898" s="34">
        <v>73.3</v>
      </c>
      <c r="AV898" s="25">
        <v>268.39999999999998</v>
      </c>
      <c r="AW898" s="67">
        <v>261.39999999999998</v>
      </c>
      <c r="AX898" s="77">
        <v>87</v>
      </c>
      <c r="AY898" s="49">
        <v>83.9</v>
      </c>
      <c r="AZ898" s="49">
        <v>83.9</v>
      </c>
      <c r="BA898" s="49">
        <v>55</v>
      </c>
      <c r="BB898" s="48">
        <f t="shared" si="348"/>
        <v>2.17</v>
      </c>
      <c r="BC898" s="13" t="s">
        <v>85</v>
      </c>
      <c r="BD898" s="412" t="str">
        <f>_xlfn.IFNA(VLOOKUP(BC898,ACCESSORIES!F:J,5,FALSE),"N/A")</f>
        <v>N/A</v>
      </c>
      <c r="BE898" s="13" t="s">
        <v>85</v>
      </c>
      <c r="BF898" s="412" t="str">
        <f>_xlfn.IFNA(VLOOKUP(BE898,ACCESSORIES!F:J,5,FALSE),"N/A")</f>
        <v>N/A</v>
      </c>
      <c r="BG898" s="70">
        <v>47</v>
      </c>
      <c r="BH898" s="50">
        <v>24.803100000000001</v>
      </c>
      <c r="BI898" s="50">
        <v>24.803100000000001</v>
      </c>
      <c r="BJ898" s="50">
        <v>12.5984</v>
      </c>
      <c r="BK898" s="357">
        <f t="shared" si="354"/>
        <v>0.12700723795352409</v>
      </c>
      <c r="BL898" s="14">
        <v>18</v>
      </c>
      <c r="BM898" s="107" t="s">
        <v>3771</v>
      </c>
      <c r="BN898" s="46" t="s">
        <v>3891</v>
      </c>
      <c r="BO898" s="74" t="s">
        <v>3907</v>
      </c>
      <c r="BP898" s="74" t="s">
        <v>7487</v>
      </c>
      <c r="BQ898" s="74" t="s">
        <v>7488</v>
      </c>
      <c r="BR898" s="74" t="s">
        <v>7489</v>
      </c>
      <c r="BS898" s="74" t="s">
        <v>7493</v>
      </c>
      <c r="BT898" s="74" t="s">
        <v>7490</v>
      </c>
      <c r="BU898" s="74" t="s">
        <v>3909</v>
      </c>
      <c r="BV898" s="74" t="s">
        <v>7491</v>
      </c>
      <c r="BW898" s="74"/>
      <c r="BX898" s="74"/>
      <c r="BY898" s="334" t="s">
        <v>8549</v>
      </c>
      <c r="BZ898" s="364" t="s">
        <v>8550</v>
      </c>
      <c r="CA898" s="337" t="s">
        <v>8551</v>
      </c>
      <c r="CB898" s="364" t="s">
        <v>8552</v>
      </c>
      <c r="CC898" s="86" t="str">
        <f t="shared" si="324"/>
        <v>CLOSEOUT - MR802, 22x10, -18mm Offset, 6x135, 87mm Centerbore, Machined - Clear Coat</v>
      </c>
      <c r="CD898" s="74" t="s">
        <v>3719</v>
      </c>
      <c r="CE898" s="74" t="s">
        <v>3720</v>
      </c>
      <c r="CF898" s="74" t="str">
        <f t="shared" si="335"/>
        <v>RAISED (8XX)</v>
      </c>
    </row>
    <row r="899" spans="1:84" s="36" customFormat="1" ht="15" customHeight="1">
      <c r="A899" s="22">
        <f t="shared" si="302"/>
        <v>897</v>
      </c>
      <c r="B899" s="13" t="s">
        <v>84</v>
      </c>
      <c r="C899" s="97" t="s">
        <v>6891</v>
      </c>
      <c r="D899" s="75" t="s">
        <v>6887</v>
      </c>
      <c r="E899" s="84" t="str">
        <f>CONCATENATE(LEFT(D899,5),VLOOKUP(CONCATENATE(O899,"x",P899),'WHEEL PART NUMBER GUIDE'!$B$9:$C$51,2,FALSE),VLOOKUP(CONCATENATE(Q899, W899), 'WHEEL PART NUMBER GUIDE'!$Q$6:$R$98, 2, FALSE),VLOOKUP(Z899,'WHEEL PART NUMBER GUIDE'!$J$8:$K$54,2, FALSE),IF(V899="N/A",IF(ABS(T899)&lt;10,"0"&amp;ABS(T899),ABS(T899)),CONCATENATE(LEFT(V899,1),RIGHT(V899,1))), G899, H899)</f>
        <v>MR80231060518N</v>
      </c>
      <c r="F899" s="84" t="str">
        <f t="shared" si="337"/>
        <v>MR80231060518N</v>
      </c>
      <c r="G899" s="83" t="s">
        <v>2095</v>
      </c>
      <c r="H899" s="83"/>
      <c r="I899" s="72" t="s">
        <v>6990</v>
      </c>
      <c r="J899" s="102">
        <v>45349.429861111108</v>
      </c>
      <c r="K899" s="78" t="s">
        <v>3713</v>
      </c>
      <c r="L899" s="328">
        <v>499</v>
      </c>
      <c r="M899" s="85" t="str">
        <f t="shared" si="346"/>
        <v/>
      </c>
      <c r="N899" s="630"/>
      <c r="O899" s="75">
        <v>22</v>
      </c>
      <c r="P899" s="8">
        <v>10</v>
      </c>
      <c r="Q899" s="92" t="str">
        <f t="shared" si="351"/>
        <v>6x5.5</v>
      </c>
      <c r="R899" s="92">
        <v>6</v>
      </c>
      <c r="S899" s="75">
        <v>5.5</v>
      </c>
      <c r="T899" s="75">
        <v>-18</v>
      </c>
      <c r="U899" s="77">
        <v>4.75</v>
      </c>
      <c r="V899" s="95" t="s">
        <v>85</v>
      </c>
      <c r="W899" s="68">
        <v>106.25</v>
      </c>
      <c r="X899" s="39">
        <v>42.328754339496491</v>
      </c>
      <c r="Y899" s="47">
        <v>2650</v>
      </c>
      <c r="Z899" s="43" t="s">
        <v>6882</v>
      </c>
      <c r="AA899" s="72" t="s">
        <v>2845</v>
      </c>
      <c r="AB899" s="47" t="str">
        <f t="shared" si="339"/>
        <v>22x10, 6x5.5, -18 OS, 2650 lbs</v>
      </c>
      <c r="AC899" s="74" t="s">
        <v>7422</v>
      </c>
      <c r="AD899" s="46" t="str">
        <f>IF(AC899="N/A","None",VLOOKUP(AC899,ACCESSORIES!F:N,9,FALSE))</f>
        <v>Snap In</v>
      </c>
      <c r="AE899" s="82">
        <f>_xlfn.IFNA(VLOOKUP(AC899,ACCESSORIES!F:J,5,FALSE),"N/A")</f>
        <v>22</v>
      </c>
      <c r="AF899" s="14" t="s">
        <v>85</v>
      </c>
      <c r="AG899" s="9" t="str">
        <f>_xlfn.IFNA(VLOOKUP(AF899,ACCESSORIES!C:G,5,FALSE),"N/A")</f>
        <v>N/A</v>
      </c>
      <c r="AH899" s="9" t="str">
        <f>_xlfn.IFNA(VLOOKUP(AG899,ACCESSORIES!D:H,5,FALSE),"N/A")</f>
        <v>N/A</v>
      </c>
      <c r="AI899" s="14" t="s">
        <v>85</v>
      </c>
      <c r="AJ899" s="9" t="str">
        <f>_xlfn.IFNA(VLOOKUP(AI899,ACCESSORIES!F:J,5,FALSE),"N/A")</f>
        <v>N/A</v>
      </c>
      <c r="AK899" s="92" t="s">
        <v>236</v>
      </c>
      <c r="AL899" s="75" t="s">
        <v>1649</v>
      </c>
      <c r="AM899" s="38">
        <f>_xlfn.IFNA(VLOOKUP(AL899,ACCESSORIES!F:J,5,FALSE),"N/A")</f>
        <v>2.75</v>
      </c>
      <c r="AN899" s="3">
        <v>78.3</v>
      </c>
      <c r="AO899" s="75">
        <v>16.2</v>
      </c>
      <c r="AP899" s="75">
        <v>60</v>
      </c>
      <c r="AQ899" s="75">
        <v>170</v>
      </c>
      <c r="AR899" s="34">
        <v>18.600000000000001</v>
      </c>
      <c r="AS899" s="34">
        <v>47</v>
      </c>
      <c r="AT899" s="25">
        <v>64.900000000000006</v>
      </c>
      <c r="AU899" s="34">
        <v>73.3</v>
      </c>
      <c r="AV899" s="25">
        <v>268.39999999999998</v>
      </c>
      <c r="AW899" s="67">
        <v>261.39999999999998</v>
      </c>
      <c r="AX899" s="77">
        <v>94.8</v>
      </c>
      <c r="AY899" s="49">
        <v>69.2</v>
      </c>
      <c r="AZ899" s="49">
        <v>83.9</v>
      </c>
      <c r="BA899" s="49">
        <v>55</v>
      </c>
      <c r="BB899" s="48">
        <f t="shared" si="348"/>
        <v>2.17</v>
      </c>
      <c r="BC899" s="13" t="s">
        <v>85</v>
      </c>
      <c r="BD899" s="412" t="str">
        <f>_xlfn.IFNA(VLOOKUP(BC899,ACCESSORIES!F:J,5,FALSE),"N/A")</f>
        <v>N/A</v>
      </c>
      <c r="BE899" s="13" t="s">
        <v>85</v>
      </c>
      <c r="BF899" s="412" t="str">
        <f>_xlfn.IFNA(VLOOKUP(BE899,ACCESSORIES!F:J,5,FALSE),"N/A")</f>
        <v>N/A</v>
      </c>
      <c r="BG899" s="70">
        <v>47</v>
      </c>
      <c r="BH899" s="50">
        <v>24.803100000000001</v>
      </c>
      <c r="BI899" s="50">
        <v>24.803100000000001</v>
      </c>
      <c r="BJ899" s="50">
        <v>12.5984</v>
      </c>
      <c r="BK899" s="357">
        <f t="shared" si="354"/>
        <v>0.12700723795352409</v>
      </c>
      <c r="BL899" s="14">
        <v>18</v>
      </c>
      <c r="BM899" s="107" t="s">
        <v>3771</v>
      </c>
      <c r="BN899" s="46" t="s">
        <v>3891</v>
      </c>
      <c r="BO899" s="74" t="s">
        <v>3907</v>
      </c>
      <c r="BP899" s="74" t="s">
        <v>7487</v>
      </c>
      <c r="BQ899" s="74" t="s">
        <v>7488</v>
      </c>
      <c r="BR899" s="74" t="s">
        <v>7489</v>
      </c>
      <c r="BS899" s="74" t="s">
        <v>7493</v>
      </c>
      <c r="BT899" s="74" t="s">
        <v>7490</v>
      </c>
      <c r="BU899" s="74" t="s">
        <v>3909</v>
      </c>
      <c r="BV899" s="74" t="s">
        <v>7491</v>
      </c>
      <c r="BW899" s="74"/>
      <c r="BX899" s="74"/>
      <c r="BY899" s="334" t="s">
        <v>8545</v>
      </c>
      <c r="BZ899" s="364" t="s">
        <v>8546</v>
      </c>
      <c r="CA899" s="337" t="s">
        <v>8547</v>
      </c>
      <c r="CB899" s="364" t="s">
        <v>8548</v>
      </c>
      <c r="CC899" s="86" t="str">
        <f t="shared" si="324"/>
        <v>CLOSEOUT - MR802, 22x10, -18mm Offset, 6x5.5, 106.25mm Centerbore, Double Black Milled</v>
      </c>
      <c r="CD899" s="74" t="s">
        <v>3719</v>
      </c>
      <c r="CE899" s="74" t="s">
        <v>3720</v>
      </c>
      <c r="CF899" s="74" t="str">
        <f t="shared" si="335"/>
        <v>RAISED (8XX)</v>
      </c>
    </row>
    <row r="900" spans="1:84" s="36" customFormat="1" ht="15" customHeight="1">
      <c r="A900" s="22">
        <f t="shared" si="302"/>
        <v>898</v>
      </c>
      <c r="B900" s="13" t="s">
        <v>84</v>
      </c>
      <c r="C900" s="97" t="s">
        <v>6891</v>
      </c>
      <c r="D900" s="75" t="s">
        <v>6887</v>
      </c>
      <c r="E900" s="84" t="str">
        <f>CONCATENATE(LEFT(D900,5),VLOOKUP(CONCATENATE(O900,"x",P900),'WHEEL PART NUMBER GUIDE'!$B$9:$C$51,2,FALSE),VLOOKUP(CONCATENATE(Q900, W900), 'WHEEL PART NUMBER GUIDE'!$Q$6:$R$98, 2, FALSE),VLOOKUP(Z900,'WHEEL PART NUMBER GUIDE'!$J$8:$K$54,2, FALSE),IF(V900="N/A",IF(ABS(T900)&lt;10,"0"&amp;ABS(T900),ABS(T900)),CONCATENATE(LEFT(V900,1),RIGHT(V900,1))), G900, H900)</f>
        <v>MR80231080518N</v>
      </c>
      <c r="F900" s="84" t="str">
        <f t="shared" si="337"/>
        <v>MR80231080518N</v>
      </c>
      <c r="G900" s="83" t="s">
        <v>2095</v>
      </c>
      <c r="H900" s="83"/>
      <c r="I900" s="72" t="s">
        <v>6992</v>
      </c>
      <c r="J900" s="102">
        <v>45349.429861111108</v>
      </c>
      <c r="K900" s="78" t="s">
        <v>3713</v>
      </c>
      <c r="L900" s="328">
        <v>499</v>
      </c>
      <c r="M900" s="85" t="str">
        <f t="shared" si="346"/>
        <v/>
      </c>
      <c r="N900" s="630"/>
      <c r="O900" s="75">
        <v>22</v>
      </c>
      <c r="P900" s="8">
        <v>10</v>
      </c>
      <c r="Q900" s="92" t="str">
        <f t="shared" si="351"/>
        <v>8x6.5</v>
      </c>
      <c r="R900" s="92">
        <v>8</v>
      </c>
      <c r="S900" s="75">
        <v>6.5</v>
      </c>
      <c r="T900" s="75">
        <v>-18</v>
      </c>
      <c r="U900" s="77">
        <v>4.75</v>
      </c>
      <c r="V900" s="95" t="s">
        <v>85</v>
      </c>
      <c r="W900" s="68">
        <v>121.3</v>
      </c>
      <c r="X900" s="39">
        <v>44.092452436975513</v>
      </c>
      <c r="Y900" s="47">
        <v>3640</v>
      </c>
      <c r="Z900" s="43" t="s">
        <v>6882</v>
      </c>
      <c r="AA900" s="72" t="s">
        <v>2845</v>
      </c>
      <c r="AB900" s="47" t="str">
        <f t="shared" si="339"/>
        <v>22x10, 8x6.5, -18 OS, 3640 lbs</v>
      </c>
      <c r="AC900" s="74" t="s">
        <v>7423</v>
      </c>
      <c r="AD900" s="46" t="str">
        <f>IF(AC900="N/A","None",VLOOKUP(AC900,ACCESSORIES!F:N,9,FALSE))</f>
        <v>Snap In</v>
      </c>
      <c r="AE900" s="82">
        <f>_xlfn.IFNA(VLOOKUP(AC900,ACCESSORIES!F:J,5,FALSE),"N/A")</f>
        <v>22</v>
      </c>
      <c r="AF900" s="14" t="s">
        <v>85</v>
      </c>
      <c r="AG900" s="9" t="str">
        <f>_xlfn.IFNA(VLOOKUP(AF900,ACCESSORIES!C:G,5,FALSE),"N/A")</f>
        <v>N/A</v>
      </c>
      <c r="AH900" s="9" t="str">
        <f>_xlfn.IFNA(VLOOKUP(AG900,ACCESSORIES!D:H,5,FALSE),"N/A")</f>
        <v>N/A</v>
      </c>
      <c r="AI900" s="14" t="s">
        <v>85</v>
      </c>
      <c r="AJ900" s="9" t="str">
        <f>_xlfn.IFNA(VLOOKUP(AI900,ACCESSORIES!F:J,5,FALSE),"N/A")</f>
        <v>N/A</v>
      </c>
      <c r="AK900" s="92" t="s">
        <v>236</v>
      </c>
      <c r="AL900" s="75" t="s">
        <v>85</v>
      </c>
      <c r="AM900" s="38" t="str">
        <f>_xlfn.IFNA(VLOOKUP(AL900,ACCESSORIES!F:J,5,FALSE),"N/A")</f>
        <v>N/A</v>
      </c>
      <c r="AN900" s="75" t="s">
        <v>85</v>
      </c>
      <c r="AO900" s="75">
        <v>16.2</v>
      </c>
      <c r="AP900" s="75">
        <v>60</v>
      </c>
      <c r="AQ900" s="75">
        <v>200</v>
      </c>
      <c r="AR900" s="34">
        <v>0</v>
      </c>
      <c r="AS900" s="34">
        <v>0</v>
      </c>
      <c r="AT900" s="25">
        <v>34.700000000000003</v>
      </c>
      <c r="AU900" s="34">
        <v>49</v>
      </c>
      <c r="AV900" s="25">
        <v>267.89999999999998</v>
      </c>
      <c r="AW900" s="67">
        <v>260.89999999999998</v>
      </c>
      <c r="AX900" s="77">
        <v>121.3</v>
      </c>
      <c r="AY900" s="49">
        <v>88</v>
      </c>
      <c r="AZ900" s="49">
        <v>88</v>
      </c>
      <c r="BA900" s="49">
        <v>76.5</v>
      </c>
      <c r="BB900" s="48">
        <f t="shared" si="348"/>
        <v>3.01</v>
      </c>
      <c r="BC900" s="13" t="s">
        <v>85</v>
      </c>
      <c r="BD900" s="412" t="str">
        <f>_xlfn.IFNA(VLOOKUP(BC900,ACCESSORIES!F:J,5,FALSE),"N/A")</f>
        <v>N/A</v>
      </c>
      <c r="BE900" s="13" t="s">
        <v>85</v>
      </c>
      <c r="BF900" s="412" t="str">
        <f>_xlfn.IFNA(VLOOKUP(BE900,ACCESSORIES!F:J,5,FALSE),"N/A")</f>
        <v>N/A</v>
      </c>
      <c r="BG900" s="70">
        <v>49</v>
      </c>
      <c r="BH900" s="50">
        <v>24.803100000000001</v>
      </c>
      <c r="BI900" s="50">
        <v>24.803100000000001</v>
      </c>
      <c r="BJ900" s="50">
        <v>12.5984</v>
      </c>
      <c r="BK900" s="357">
        <f t="shared" si="354"/>
        <v>0.12700723795352409</v>
      </c>
      <c r="BL900" s="14">
        <v>18</v>
      </c>
      <c r="BM900" s="107" t="s">
        <v>3771</v>
      </c>
      <c r="BN900" s="46" t="s">
        <v>3891</v>
      </c>
      <c r="BO900" s="74" t="s">
        <v>3907</v>
      </c>
      <c r="BP900" s="74" t="s">
        <v>7487</v>
      </c>
      <c r="BQ900" s="74" t="s">
        <v>7488</v>
      </c>
      <c r="BR900" s="74" t="s">
        <v>7489</v>
      </c>
      <c r="BS900" s="74" t="s">
        <v>7493</v>
      </c>
      <c r="BT900" s="74" t="s">
        <v>7490</v>
      </c>
      <c r="BU900" s="74" t="s">
        <v>3909</v>
      </c>
      <c r="BV900" s="74" t="s">
        <v>7491</v>
      </c>
      <c r="BW900" s="74"/>
      <c r="BX900" s="74"/>
      <c r="BY900" s="334" t="s">
        <v>8553</v>
      </c>
      <c r="BZ900" s="364" t="s">
        <v>8554</v>
      </c>
      <c r="CA900" s="337" t="s">
        <v>8555</v>
      </c>
      <c r="CB900" s="364" t="s">
        <v>8556</v>
      </c>
      <c r="CC900" s="86" t="str">
        <f t="shared" si="324"/>
        <v>CLOSEOUT - MR802, 22x10, -18mm Offset, 8x6.5, 121.3mm Centerbore, Double Black Milled</v>
      </c>
      <c r="CD900" s="74" t="s">
        <v>3719</v>
      </c>
      <c r="CE900" s="74" t="s">
        <v>3720</v>
      </c>
      <c r="CF900" s="74" t="str">
        <f t="shared" si="335"/>
        <v>RAISED (8XX)</v>
      </c>
    </row>
    <row r="901" spans="1:84" s="36" customFormat="1" ht="15" customHeight="1">
      <c r="A901" s="22">
        <f t="shared" ref="A901" si="357">ROW(B901)-2</f>
        <v>899</v>
      </c>
      <c r="B901" s="13" t="s">
        <v>84</v>
      </c>
      <c r="C901" s="97" t="s">
        <v>6891</v>
      </c>
      <c r="D901" s="75" t="s">
        <v>6887</v>
      </c>
      <c r="E901" s="84" t="str">
        <f>CONCATENATE(LEFT(D901,5),VLOOKUP(CONCATENATE(O901,"x",P901),'WHEEL PART NUMBER GUIDE'!$B$9:$C$51,2,FALSE),VLOOKUP(CONCATENATE(Q901, W901), 'WHEEL PART NUMBER GUIDE'!$Q$6:$R$98, 2, FALSE),VLOOKUP(Z901,'WHEEL PART NUMBER GUIDE'!$J$8:$K$54,2, FALSE),IF(V901="N/A",IF(ABS(T901)&lt;10,"0"&amp;ABS(T901),ABS(T901)),CONCATENATE(LEFT(V901,1),RIGHT(V901,1))), G901, H901)</f>
        <v>MR80231080318N</v>
      </c>
      <c r="F901" s="84" t="str">
        <f t="shared" si="337"/>
        <v>MR80231080318N</v>
      </c>
      <c r="G901" s="83" t="s">
        <v>2095</v>
      </c>
      <c r="H901" s="83"/>
      <c r="I901" s="72" t="s">
        <v>6993</v>
      </c>
      <c r="J901" s="102">
        <v>45349.429861111108</v>
      </c>
      <c r="K901" s="78" t="s">
        <v>3713</v>
      </c>
      <c r="L901" s="328">
        <v>499</v>
      </c>
      <c r="M901" s="85" t="str">
        <f t="shared" si="346"/>
        <v/>
      </c>
      <c r="N901" s="630"/>
      <c r="O901" s="75">
        <v>22</v>
      </c>
      <c r="P901" s="8">
        <v>10</v>
      </c>
      <c r="Q901" s="92" t="str">
        <f t="shared" ref="Q901" si="358">CONCATENATE(R901,"x",S901)</f>
        <v>8x6.5</v>
      </c>
      <c r="R901" s="92">
        <v>8</v>
      </c>
      <c r="S901" s="75">
        <v>6.5</v>
      </c>
      <c r="T901" s="75">
        <v>-18</v>
      </c>
      <c r="U901" s="77">
        <v>4.75</v>
      </c>
      <c r="V901" s="95" t="s">
        <v>85</v>
      </c>
      <c r="W901" s="68">
        <v>121.3</v>
      </c>
      <c r="X901" s="39">
        <v>44.092452436975513</v>
      </c>
      <c r="Y901" s="47">
        <v>3640</v>
      </c>
      <c r="Z901" s="43" t="s">
        <v>5147</v>
      </c>
      <c r="AA901" s="72" t="s">
        <v>173</v>
      </c>
      <c r="AB901" s="47" t="str">
        <f t="shared" si="339"/>
        <v>22x10, 8x6.5, -18 OS, 3640 lbs</v>
      </c>
      <c r="AC901" s="74" t="s">
        <v>7426</v>
      </c>
      <c r="AD901" s="46" t="str">
        <f>IF(AC901="N/A","None",VLOOKUP(AC901,ACCESSORIES!F:N,9,FALSE))</f>
        <v>Snap In</v>
      </c>
      <c r="AE901" s="82">
        <f>_xlfn.IFNA(VLOOKUP(AC901,ACCESSORIES!F:J,5,FALSE),"N/A")</f>
        <v>22</v>
      </c>
      <c r="AF901" s="14" t="s">
        <v>85</v>
      </c>
      <c r="AG901" s="9" t="str">
        <f>_xlfn.IFNA(VLOOKUP(AF901,ACCESSORIES!C:G,5,FALSE),"N/A")</f>
        <v>N/A</v>
      </c>
      <c r="AH901" s="9" t="str">
        <f>_xlfn.IFNA(VLOOKUP(AG901,ACCESSORIES!D:H,5,FALSE),"N/A")</f>
        <v>N/A</v>
      </c>
      <c r="AI901" s="14" t="s">
        <v>85</v>
      </c>
      <c r="AJ901" s="9" t="str">
        <f>_xlfn.IFNA(VLOOKUP(AI901,ACCESSORIES!F:J,5,FALSE),"N/A")</f>
        <v>N/A</v>
      </c>
      <c r="AK901" s="92" t="s">
        <v>236</v>
      </c>
      <c r="AL901" s="75" t="s">
        <v>85</v>
      </c>
      <c r="AM901" s="38" t="str">
        <f>_xlfn.IFNA(VLOOKUP(AL901,ACCESSORIES!F:J,5,FALSE),"N/A")</f>
        <v>N/A</v>
      </c>
      <c r="AN901" s="75" t="s">
        <v>85</v>
      </c>
      <c r="AO901" s="75">
        <v>16.2</v>
      </c>
      <c r="AP901" s="75">
        <v>60</v>
      </c>
      <c r="AQ901" s="75">
        <v>200</v>
      </c>
      <c r="AR901" s="34">
        <v>0</v>
      </c>
      <c r="AS901" s="34">
        <v>0</v>
      </c>
      <c r="AT901" s="25">
        <v>34.700000000000003</v>
      </c>
      <c r="AU901" s="34">
        <v>49</v>
      </c>
      <c r="AV901" s="25">
        <v>267.89999999999998</v>
      </c>
      <c r="AW901" s="67">
        <v>260.89999999999998</v>
      </c>
      <c r="AX901" s="77">
        <v>121.3</v>
      </c>
      <c r="AY901" s="49">
        <v>88</v>
      </c>
      <c r="AZ901" s="49">
        <v>88</v>
      </c>
      <c r="BA901" s="49">
        <v>76.5</v>
      </c>
      <c r="BB901" s="48">
        <f t="shared" si="348"/>
        <v>3.01</v>
      </c>
      <c r="BC901" s="13" t="s">
        <v>85</v>
      </c>
      <c r="BD901" s="412" t="str">
        <f>_xlfn.IFNA(VLOOKUP(BC901,ACCESSORIES!F:J,5,FALSE),"N/A")</f>
        <v>N/A</v>
      </c>
      <c r="BE901" s="13" t="s">
        <v>85</v>
      </c>
      <c r="BF901" s="412" t="str">
        <f>_xlfn.IFNA(VLOOKUP(BE901,ACCESSORIES!F:J,5,FALSE),"N/A")</f>
        <v>N/A</v>
      </c>
      <c r="BG901" s="70">
        <v>49</v>
      </c>
      <c r="BH901" s="50">
        <v>24.803100000000001</v>
      </c>
      <c r="BI901" s="50">
        <v>24.803100000000001</v>
      </c>
      <c r="BJ901" s="50">
        <v>12.5984</v>
      </c>
      <c r="BK901" s="357">
        <f t="shared" si="354"/>
        <v>0.12700723795352409</v>
      </c>
      <c r="BL901" s="14">
        <v>18</v>
      </c>
      <c r="BM901" s="107" t="s">
        <v>3771</v>
      </c>
      <c r="BN901" s="46" t="s">
        <v>3891</v>
      </c>
      <c r="BO901" s="74" t="s">
        <v>3907</v>
      </c>
      <c r="BP901" s="74" t="s">
        <v>7487</v>
      </c>
      <c r="BQ901" s="74" t="s">
        <v>7488</v>
      </c>
      <c r="BR901" s="74" t="s">
        <v>7489</v>
      </c>
      <c r="BS901" s="74" t="s">
        <v>7493</v>
      </c>
      <c r="BT901" s="74" t="s">
        <v>7490</v>
      </c>
      <c r="BU901" s="74" t="s">
        <v>3909</v>
      </c>
      <c r="BV901" s="74" t="s">
        <v>7491</v>
      </c>
      <c r="BW901" s="74"/>
      <c r="BX901" s="74"/>
      <c r="BY901" s="334" t="s">
        <v>8557</v>
      </c>
      <c r="BZ901" s="364" t="s">
        <v>8558</v>
      </c>
      <c r="CA901" s="337" t="s">
        <v>8559</v>
      </c>
      <c r="CB901" s="364" t="s">
        <v>8560</v>
      </c>
      <c r="CC901" s="86" t="str">
        <f t="shared" si="324"/>
        <v>CLOSEOUT - MR802, 22x10, -18mm Offset, 8x6.5, 121.3mm Centerbore, Machined - Clear Coat</v>
      </c>
      <c r="CD901" s="74" t="s">
        <v>3719</v>
      </c>
      <c r="CE901" s="74" t="s">
        <v>3720</v>
      </c>
      <c r="CF901" s="74" t="str">
        <f t="shared" si="335"/>
        <v>RAISED (8XX)</v>
      </c>
    </row>
    <row r="902" spans="1:84" s="36" customFormat="1" ht="15" customHeight="1">
      <c r="A902" s="22">
        <f t="shared" ref="A902" si="359">ROW(B902)-2</f>
        <v>900</v>
      </c>
      <c r="B902" s="13" t="s">
        <v>84</v>
      </c>
      <c r="C902" s="97" t="s">
        <v>6891</v>
      </c>
      <c r="D902" s="75" t="s">
        <v>6887</v>
      </c>
      <c r="E902" s="84" t="str">
        <f>CONCATENATE(LEFT(D902,5),VLOOKUP(CONCATENATE(O902,"x",P902),'WHEEL PART NUMBER GUIDE'!$B$9:$C$51,2,FALSE),VLOOKUP(CONCATENATE(Q902, W902), 'WHEEL PART NUMBER GUIDE'!$Q$6:$R$98, 2, FALSE),VLOOKUP(Z902,'WHEEL PART NUMBER GUIDE'!$J$8:$K$54,2, FALSE),IF(V902="N/A",IF(ABS(T902)&lt;10,"0"&amp;ABS(T902),ABS(T902)),CONCATENATE(LEFT(V902,1),RIGHT(V902,1))), G902, H902)</f>
        <v>MR80231087318N</v>
      </c>
      <c r="F902" s="84" t="str">
        <f t="shared" si="337"/>
        <v>MR80231087318N</v>
      </c>
      <c r="G902" s="83" t="s">
        <v>2095</v>
      </c>
      <c r="H902" s="83"/>
      <c r="I902" s="72" t="s">
        <v>6995</v>
      </c>
      <c r="J902" s="102">
        <v>45349.429861111108</v>
      </c>
      <c r="K902" s="78" t="s">
        <v>3713</v>
      </c>
      <c r="L902" s="328">
        <v>499</v>
      </c>
      <c r="M902" s="85" t="str">
        <f t="shared" si="346"/>
        <v/>
      </c>
      <c r="N902" s="630"/>
      <c r="O902" s="75">
        <v>22</v>
      </c>
      <c r="P902" s="8">
        <v>10</v>
      </c>
      <c r="Q902" s="92" t="str">
        <f t="shared" ref="Q902" si="360">CONCATENATE(R902,"x",S902)</f>
        <v>8x170</v>
      </c>
      <c r="R902" s="92">
        <v>8</v>
      </c>
      <c r="S902" s="75">
        <v>170</v>
      </c>
      <c r="T902" s="75">
        <v>-18</v>
      </c>
      <c r="U902" s="77">
        <v>4.75</v>
      </c>
      <c r="V902" s="95" t="s">
        <v>85</v>
      </c>
      <c r="W902" s="68">
        <v>125</v>
      </c>
      <c r="X902" s="39">
        <v>44.092452436975513</v>
      </c>
      <c r="Y902" s="47">
        <v>3640</v>
      </c>
      <c r="Z902" s="43" t="s">
        <v>5147</v>
      </c>
      <c r="AA902" s="72" t="s">
        <v>173</v>
      </c>
      <c r="AB902" s="47" t="str">
        <f t="shared" si="339"/>
        <v>22x10, 8x170, -18 OS, 3640 lbs</v>
      </c>
      <c r="AC902" s="74" t="s">
        <v>7512</v>
      </c>
      <c r="AD902" s="46" t="str">
        <f>IF(AC902="N/A","None",VLOOKUP(AC902,ACCESSORIES!F:N,9,FALSE))</f>
        <v>Snap In</v>
      </c>
      <c r="AE902" s="82">
        <f>_xlfn.IFNA(VLOOKUP(AC902,ACCESSORIES!F:J,5,FALSE),"N/A")</f>
        <v>22</v>
      </c>
      <c r="AF902" s="14" t="s">
        <v>85</v>
      </c>
      <c r="AG902" s="9" t="str">
        <f>_xlfn.IFNA(VLOOKUP(AF902,ACCESSORIES!C:G,5,FALSE),"N/A")</f>
        <v>N/A</v>
      </c>
      <c r="AH902" s="9" t="str">
        <f>_xlfn.IFNA(VLOOKUP(AG902,ACCESSORIES!D:H,5,FALSE),"N/A")</f>
        <v>N/A</v>
      </c>
      <c r="AI902" s="14" t="s">
        <v>85</v>
      </c>
      <c r="AJ902" s="9" t="str">
        <f>_xlfn.IFNA(VLOOKUP(AI902,ACCESSORIES!F:J,5,FALSE),"N/A")</f>
        <v>N/A</v>
      </c>
      <c r="AK902" s="92" t="s">
        <v>236</v>
      </c>
      <c r="AL902" s="75" t="s">
        <v>85</v>
      </c>
      <c r="AM902" s="38" t="str">
        <f>_xlfn.IFNA(VLOOKUP(AL902,ACCESSORIES!F:J,5,FALSE),"N/A")</f>
        <v>N/A</v>
      </c>
      <c r="AN902" s="75" t="s">
        <v>85</v>
      </c>
      <c r="AO902" s="75">
        <v>16.2</v>
      </c>
      <c r="AP902" s="75">
        <v>60</v>
      </c>
      <c r="AQ902" s="75">
        <v>200</v>
      </c>
      <c r="AR902" s="34">
        <v>0</v>
      </c>
      <c r="AS902" s="34">
        <v>0</v>
      </c>
      <c r="AT902" s="25">
        <v>34.700000000000003</v>
      </c>
      <c r="AU902" s="34">
        <v>49</v>
      </c>
      <c r="AV902" s="25">
        <v>267.89999999999998</v>
      </c>
      <c r="AW902" s="67">
        <v>260.89999999999998</v>
      </c>
      <c r="AX902" s="77">
        <v>125</v>
      </c>
      <c r="AY902" s="49">
        <v>88</v>
      </c>
      <c r="AZ902" s="49">
        <v>88</v>
      </c>
      <c r="BA902" s="49">
        <v>76.5</v>
      </c>
      <c r="BB902" s="48">
        <f t="shared" si="348"/>
        <v>3.01</v>
      </c>
      <c r="BC902" s="13" t="s">
        <v>85</v>
      </c>
      <c r="BD902" s="412" t="str">
        <f>_xlfn.IFNA(VLOOKUP(BC902,ACCESSORIES!F:J,5,FALSE),"N/A")</f>
        <v>N/A</v>
      </c>
      <c r="BE902" s="13" t="s">
        <v>85</v>
      </c>
      <c r="BF902" s="412" t="str">
        <f>_xlfn.IFNA(VLOOKUP(BE902,ACCESSORIES!F:J,5,FALSE),"N/A")</f>
        <v>N/A</v>
      </c>
      <c r="BG902" s="70">
        <v>49</v>
      </c>
      <c r="BH902" s="50">
        <v>24.803100000000001</v>
      </c>
      <c r="BI902" s="50">
        <v>24.803100000000001</v>
      </c>
      <c r="BJ902" s="50">
        <v>12.5984</v>
      </c>
      <c r="BK902" s="357">
        <f t="shared" si="354"/>
        <v>0.12700723795352409</v>
      </c>
      <c r="BL902" s="14">
        <v>18</v>
      </c>
      <c r="BM902" s="107" t="s">
        <v>3771</v>
      </c>
      <c r="BN902" s="46" t="s">
        <v>3891</v>
      </c>
      <c r="BO902" s="74" t="s">
        <v>3907</v>
      </c>
      <c r="BP902" s="74" t="s">
        <v>7487</v>
      </c>
      <c r="BQ902" s="74" t="s">
        <v>7488</v>
      </c>
      <c r="BR902" s="74" t="s">
        <v>7489</v>
      </c>
      <c r="BS902" s="74" t="s">
        <v>7493</v>
      </c>
      <c r="BT902" s="74" t="s">
        <v>7490</v>
      </c>
      <c r="BU902" s="74" t="s">
        <v>3909</v>
      </c>
      <c r="BV902" s="74" t="s">
        <v>7491</v>
      </c>
      <c r="BW902" s="74"/>
      <c r="BX902" s="74"/>
      <c r="BY902" s="334" t="s">
        <v>8557</v>
      </c>
      <c r="BZ902" s="364" t="s">
        <v>8558</v>
      </c>
      <c r="CA902" s="337" t="s">
        <v>8559</v>
      </c>
      <c r="CB902" s="364" t="s">
        <v>8560</v>
      </c>
      <c r="CC902" s="86" t="str">
        <f t="shared" si="324"/>
        <v>CLOSEOUT - MR802, 22x10, -18mm Offset, 8x170, 125mm Centerbore, Machined - Clear Coat</v>
      </c>
      <c r="CD902" s="74" t="s">
        <v>3719</v>
      </c>
      <c r="CE902" s="74" t="s">
        <v>3720</v>
      </c>
      <c r="CF902" s="74" t="str">
        <f t="shared" si="335"/>
        <v>RAISED (8XX)</v>
      </c>
    </row>
    <row r="903" spans="1:84" s="36" customFormat="1" ht="15" customHeight="1">
      <c r="A903" s="22">
        <f t="shared" ref="A903" si="361">ROW(B903)-2</f>
        <v>901</v>
      </c>
      <c r="B903" s="13" t="s">
        <v>84</v>
      </c>
      <c r="C903" s="97" t="s">
        <v>6891</v>
      </c>
      <c r="D903" s="75" t="s">
        <v>6887</v>
      </c>
      <c r="E903" s="84" t="str">
        <f>CONCATENATE(LEFT(D903,5),VLOOKUP(CONCATENATE(O903,"x",P903),'WHEEL PART NUMBER GUIDE'!$B$9:$C$51,2,FALSE),VLOOKUP(CONCATENATE(Q903, W903), 'WHEEL PART NUMBER GUIDE'!$Q$6:$R$98, 2, FALSE),VLOOKUP(Z903,'WHEEL PART NUMBER GUIDE'!$J$8:$K$54,2, FALSE),IF(V903="N/A",IF(ABS(T903)&lt;10,"0"&amp;ABS(T903),ABS(T903)),CONCATENATE(LEFT(V903,1),RIGHT(V903,1))), G903, H903)</f>
        <v>MR80231088318N</v>
      </c>
      <c r="F903" s="84" t="str">
        <f t="shared" si="337"/>
        <v>MR80231088318N</v>
      </c>
      <c r="G903" s="83" t="s">
        <v>2095</v>
      </c>
      <c r="H903" s="83"/>
      <c r="I903" s="72" t="s">
        <v>6997</v>
      </c>
      <c r="J903" s="102">
        <v>45349.429861111108</v>
      </c>
      <c r="K903" s="78" t="s">
        <v>3713</v>
      </c>
      <c r="L903" s="328">
        <v>499</v>
      </c>
      <c r="M903" s="85" t="str">
        <f t="shared" si="346"/>
        <v/>
      </c>
      <c r="N903" s="630"/>
      <c r="O903" s="75">
        <v>22</v>
      </c>
      <c r="P903" s="8">
        <v>10</v>
      </c>
      <c r="Q903" s="92" t="str">
        <f t="shared" ref="Q903" si="362">CONCATENATE(R903,"x",S903)</f>
        <v>8x180</v>
      </c>
      <c r="R903" s="92">
        <v>8</v>
      </c>
      <c r="S903" s="75">
        <v>180</v>
      </c>
      <c r="T903" s="75">
        <v>-18</v>
      </c>
      <c r="U903" s="77">
        <v>4.75</v>
      </c>
      <c r="V903" s="95" t="s">
        <v>85</v>
      </c>
      <c r="W903" s="68">
        <v>124.1</v>
      </c>
      <c r="X903" s="39">
        <v>44.533376961345269</v>
      </c>
      <c r="Y903" s="47">
        <v>3640</v>
      </c>
      <c r="Z903" s="43" t="s">
        <v>5147</v>
      </c>
      <c r="AA903" s="72" t="s">
        <v>173</v>
      </c>
      <c r="AB903" s="47" t="str">
        <f t="shared" si="339"/>
        <v>22x10, 8x180, -18 OS, 3640 lbs</v>
      </c>
      <c r="AC903" s="74" t="s">
        <v>7426</v>
      </c>
      <c r="AD903" s="46" t="str">
        <f>IF(AC903="N/A","None",VLOOKUP(AC903,ACCESSORIES!F:N,9,FALSE))</f>
        <v>Snap In</v>
      </c>
      <c r="AE903" s="82">
        <f>_xlfn.IFNA(VLOOKUP(AC903,ACCESSORIES!F:J,5,FALSE),"N/A")</f>
        <v>22</v>
      </c>
      <c r="AF903" s="14" t="s">
        <v>85</v>
      </c>
      <c r="AG903" s="9" t="str">
        <f>_xlfn.IFNA(VLOOKUP(AF903,ACCESSORIES!C:G,5,FALSE),"N/A")</f>
        <v>N/A</v>
      </c>
      <c r="AH903" s="9" t="str">
        <f>_xlfn.IFNA(VLOOKUP(AG903,ACCESSORIES!D:H,5,FALSE),"N/A")</f>
        <v>N/A</v>
      </c>
      <c r="AI903" s="14" t="s">
        <v>85</v>
      </c>
      <c r="AJ903" s="9" t="str">
        <f>_xlfn.IFNA(VLOOKUP(AI903,ACCESSORIES!F:J,5,FALSE),"N/A")</f>
        <v>N/A</v>
      </c>
      <c r="AK903" s="92" t="s">
        <v>236</v>
      </c>
      <c r="AL903" s="75" t="s">
        <v>85</v>
      </c>
      <c r="AM903" s="38" t="str">
        <f>_xlfn.IFNA(VLOOKUP(AL903,ACCESSORIES!F:J,5,FALSE),"N/A")</f>
        <v>N/A</v>
      </c>
      <c r="AN903" s="75" t="s">
        <v>85</v>
      </c>
      <c r="AO903" s="75">
        <v>16.2</v>
      </c>
      <c r="AP903" s="75">
        <v>60</v>
      </c>
      <c r="AQ903" s="75">
        <v>210</v>
      </c>
      <c r="AR903" s="34">
        <v>0</v>
      </c>
      <c r="AS903" s="34">
        <v>0</v>
      </c>
      <c r="AT903" s="25">
        <v>31.8</v>
      </c>
      <c r="AU903" s="34">
        <v>49</v>
      </c>
      <c r="AV903" s="25">
        <v>267.89999999999998</v>
      </c>
      <c r="AW903" s="67">
        <v>260.89999999999998</v>
      </c>
      <c r="AX903" s="77">
        <v>124.1</v>
      </c>
      <c r="AY903" s="49">
        <v>88</v>
      </c>
      <c r="AZ903" s="49">
        <v>88</v>
      </c>
      <c r="BA903" s="49">
        <v>76.5</v>
      </c>
      <c r="BB903" s="48">
        <f t="shared" si="348"/>
        <v>3.01</v>
      </c>
      <c r="BC903" s="13" t="s">
        <v>85</v>
      </c>
      <c r="BD903" s="412" t="str">
        <f>_xlfn.IFNA(VLOOKUP(BC903,ACCESSORIES!F:J,5,FALSE),"N/A")</f>
        <v>N/A</v>
      </c>
      <c r="BE903" s="13" t="s">
        <v>85</v>
      </c>
      <c r="BF903" s="412" t="str">
        <f>_xlfn.IFNA(VLOOKUP(BE903,ACCESSORIES!F:J,5,FALSE),"N/A")</f>
        <v>N/A</v>
      </c>
      <c r="BG903" s="70">
        <v>50</v>
      </c>
      <c r="BH903" s="50">
        <v>24.803100000000001</v>
      </c>
      <c r="BI903" s="50">
        <v>24.803100000000001</v>
      </c>
      <c r="BJ903" s="50">
        <v>12.5984</v>
      </c>
      <c r="BK903" s="357">
        <f t="shared" si="354"/>
        <v>0.12700723795352409</v>
      </c>
      <c r="BL903" s="14">
        <v>18</v>
      </c>
      <c r="BM903" s="107" t="s">
        <v>3771</v>
      </c>
      <c r="BN903" s="46" t="s">
        <v>3891</v>
      </c>
      <c r="BO903" s="74" t="s">
        <v>3907</v>
      </c>
      <c r="BP903" s="74" t="s">
        <v>7487</v>
      </c>
      <c r="BQ903" s="74" t="s">
        <v>7488</v>
      </c>
      <c r="BR903" s="74" t="s">
        <v>7489</v>
      </c>
      <c r="BS903" s="74" t="s">
        <v>7493</v>
      </c>
      <c r="BT903" s="74" t="s">
        <v>7490</v>
      </c>
      <c r="BU903" s="74" t="s">
        <v>3909</v>
      </c>
      <c r="BV903" s="74" t="s">
        <v>7491</v>
      </c>
      <c r="BW903" s="74"/>
      <c r="BX903" s="74"/>
      <c r="BY903" s="334" t="s">
        <v>8557</v>
      </c>
      <c r="BZ903" s="364" t="s">
        <v>8558</v>
      </c>
      <c r="CA903" s="337" t="s">
        <v>8559</v>
      </c>
      <c r="CB903" s="364" t="s">
        <v>8560</v>
      </c>
      <c r="CC903" s="86" t="str">
        <f t="shared" si="324"/>
        <v>CLOSEOUT - MR802, 22x10, -18mm Offset, 8x180, 124.1mm Centerbore, Machined - Clear Coat</v>
      </c>
      <c r="CD903" s="74" t="s">
        <v>3719</v>
      </c>
      <c r="CE903" s="74" t="s">
        <v>3720</v>
      </c>
      <c r="CF903" s="74" t="str">
        <f t="shared" si="335"/>
        <v>RAISED (8XX)</v>
      </c>
    </row>
    <row r="904" spans="1:84" s="36" customFormat="1" ht="15" customHeight="1">
      <c r="A904" s="22">
        <f t="shared" si="302"/>
        <v>902</v>
      </c>
      <c r="B904" s="13" t="s">
        <v>84</v>
      </c>
      <c r="C904" s="97" t="s">
        <v>6891</v>
      </c>
      <c r="D904" s="75" t="s">
        <v>6887</v>
      </c>
      <c r="E904" s="84" t="str">
        <f>CONCATENATE(LEFT(D904,5),VLOOKUP(CONCATENATE(O904,"x",P904),'WHEEL PART NUMBER GUIDE'!$B$9:$C$51,2,FALSE),VLOOKUP(CONCATENATE(Q904, W904), 'WHEEL PART NUMBER GUIDE'!$Q$6:$R$98, 2, FALSE),VLOOKUP(Z904,'WHEEL PART NUMBER GUIDE'!$J$8:$K$54,2, FALSE),IF(V904="N/A",IF(ABS(T904)&lt;10,"0"&amp;ABS(T904),ABS(T904)),CONCATENATE(LEFT(V904,1),RIGHT(V904,1))), G904, H904)</f>
        <v>MR80231216540N</v>
      </c>
      <c r="F904" s="84" t="str">
        <f t="shared" si="337"/>
        <v>MR80231216540N</v>
      </c>
      <c r="G904" s="83" t="s">
        <v>2095</v>
      </c>
      <c r="H904" s="83"/>
      <c r="I904" s="72" t="s">
        <v>6998</v>
      </c>
      <c r="J904" s="102">
        <v>45349.429861111108</v>
      </c>
      <c r="K904" s="78" t="s">
        <v>3713</v>
      </c>
      <c r="L904" s="328">
        <v>549</v>
      </c>
      <c r="M904" s="85" t="str">
        <f t="shared" si="346"/>
        <v/>
      </c>
      <c r="N904" s="630"/>
      <c r="O904" s="75">
        <v>22</v>
      </c>
      <c r="P904" s="8">
        <v>12</v>
      </c>
      <c r="Q904" s="92" t="str">
        <f t="shared" si="351"/>
        <v>6x135</v>
      </c>
      <c r="R904" s="92">
        <v>6</v>
      </c>
      <c r="S904" s="75">
        <v>135</v>
      </c>
      <c r="T904" s="75">
        <v>-40</v>
      </c>
      <c r="U904" s="77">
        <v>4.9000000000000004</v>
      </c>
      <c r="V904" s="95" t="s">
        <v>85</v>
      </c>
      <c r="W904" s="68">
        <v>87</v>
      </c>
      <c r="X904" s="39">
        <v>40.344593979832595</v>
      </c>
      <c r="Y904" s="47">
        <v>2650</v>
      </c>
      <c r="Z904" s="43" t="s">
        <v>6882</v>
      </c>
      <c r="AA904" s="72" t="s">
        <v>2845</v>
      </c>
      <c r="AB904" s="47" t="str">
        <f t="shared" si="339"/>
        <v>22x12, 6x135, -40 OS, 2650 lbs</v>
      </c>
      <c r="AC904" s="74" t="s">
        <v>7422</v>
      </c>
      <c r="AD904" s="46" t="str">
        <f>IF(AC904="N/A","None",VLOOKUP(AC904,ACCESSORIES!F:N,9,FALSE))</f>
        <v>Snap In</v>
      </c>
      <c r="AE904" s="82">
        <f>_xlfn.IFNA(VLOOKUP(AC904,ACCESSORIES!F:J,5,FALSE),"N/A")</f>
        <v>22</v>
      </c>
      <c r="AF904" s="14" t="s">
        <v>85</v>
      </c>
      <c r="AG904" s="9" t="str">
        <f>_xlfn.IFNA(VLOOKUP(AF904,ACCESSORIES!C:G,5,FALSE),"N/A")</f>
        <v>N/A</v>
      </c>
      <c r="AH904" s="9" t="str">
        <f>_xlfn.IFNA(VLOOKUP(AG904,ACCESSORIES!D:H,5,FALSE),"N/A")</f>
        <v>N/A</v>
      </c>
      <c r="AI904" s="14" t="s">
        <v>85</v>
      </c>
      <c r="AJ904" s="9" t="str">
        <f>_xlfn.IFNA(VLOOKUP(AI904,ACCESSORIES!F:J,5,FALSE),"N/A")</f>
        <v>N/A</v>
      </c>
      <c r="AK904" s="92" t="s">
        <v>236</v>
      </c>
      <c r="AL904" s="75" t="s">
        <v>85</v>
      </c>
      <c r="AM904" s="38" t="str">
        <f>_xlfn.IFNA(VLOOKUP(AL904,ACCESSORIES!F:J,5,FALSE),"N/A")</f>
        <v>N/A</v>
      </c>
      <c r="AN904" s="75" t="s">
        <v>85</v>
      </c>
      <c r="AO904" s="75">
        <v>16.2</v>
      </c>
      <c r="AP904" s="75">
        <v>60</v>
      </c>
      <c r="AQ904" s="75">
        <v>170</v>
      </c>
      <c r="AR904" s="34">
        <v>13.3</v>
      </c>
      <c r="AS904" s="34">
        <v>28</v>
      </c>
      <c r="AT904" s="25">
        <v>40.5</v>
      </c>
      <c r="AU904" s="34">
        <v>47.6</v>
      </c>
      <c r="AV904" s="25">
        <v>267.89999999999998</v>
      </c>
      <c r="AW904" s="67">
        <v>260.8</v>
      </c>
      <c r="AX904" s="77">
        <v>87</v>
      </c>
      <c r="AY904" s="49">
        <v>55.9</v>
      </c>
      <c r="AZ904" s="49">
        <v>55.9</v>
      </c>
      <c r="BA904" s="49">
        <v>133.19999999999999</v>
      </c>
      <c r="BB904" s="48">
        <f t="shared" si="348"/>
        <v>5.24</v>
      </c>
      <c r="BC904" s="13" t="s">
        <v>85</v>
      </c>
      <c r="BD904" s="412" t="str">
        <f>_xlfn.IFNA(VLOOKUP(BC904,ACCESSORIES!F:J,5,FALSE),"N/A")</f>
        <v>N/A</v>
      </c>
      <c r="BE904" s="13" t="s">
        <v>85</v>
      </c>
      <c r="BF904" s="412" t="str">
        <f>_xlfn.IFNA(VLOOKUP(BE904,ACCESSORIES!F:J,5,FALSE),"N/A")</f>
        <v>N/A</v>
      </c>
      <c r="BG904" s="70">
        <v>45</v>
      </c>
      <c r="BH904" s="50">
        <v>24.803100000000001</v>
      </c>
      <c r="BI904" s="50">
        <v>24.803100000000001</v>
      </c>
      <c r="BJ904" s="50">
        <v>14.5669</v>
      </c>
      <c r="BK904" s="357">
        <f t="shared" si="354"/>
        <v>0.14685211888376223</v>
      </c>
      <c r="BL904" s="14">
        <v>18</v>
      </c>
      <c r="BM904" s="107" t="s">
        <v>3771</v>
      </c>
      <c r="BN904" s="46" t="s">
        <v>3891</v>
      </c>
      <c r="BO904" s="74" t="s">
        <v>3907</v>
      </c>
      <c r="BP904" s="74" t="s">
        <v>7487</v>
      </c>
      <c r="BQ904" s="74" t="s">
        <v>7488</v>
      </c>
      <c r="BR904" s="74" t="s">
        <v>7489</v>
      </c>
      <c r="BS904" s="74" t="s">
        <v>7493</v>
      </c>
      <c r="BT904" s="74" t="s">
        <v>7490</v>
      </c>
      <c r="BU904" s="74" t="s">
        <v>3909</v>
      </c>
      <c r="BV904" s="74" t="s">
        <v>7491</v>
      </c>
      <c r="BW904" s="74"/>
      <c r="BX904" s="74"/>
      <c r="BY904" s="334" t="s">
        <v>8561</v>
      </c>
      <c r="BZ904" s="364" t="s">
        <v>8562</v>
      </c>
      <c r="CA904" s="337" t="s">
        <v>8563</v>
      </c>
      <c r="CB904" s="364" t="s">
        <v>8564</v>
      </c>
      <c r="CC904" s="86" t="str">
        <f t="shared" si="324"/>
        <v>CLOSEOUT - MR802, 22x12, -40mm Offset, 6x135, 87mm Centerbore, Double Black Milled</v>
      </c>
      <c r="CD904" s="74" t="s">
        <v>3719</v>
      </c>
      <c r="CE904" s="74" t="s">
        <v>3720</v>
      </c>
      <c r="CF904" s="74" t="str">
        <f t="shared" si="335"/>
        <v>RAISED (8XX)</v>
      </c>
    </row>
    <row r="905" spans="1:84" s="36" customFormat="1" ht="15" customHeight="1">
      <c r="A905" s="22">
        <f t="shared" ref="A905" si="363">ROW(B905)-2</f>
        <v>903</v>
      </c>
      <c r="B905" s="13" t="s">
        <v>84</v>
      </c>
      <c r="C905" s="97" t="s">
        <v>6891</v>
      </c>
      <c r="D905" s="75" t="s">
        <v>6887</v>
      </c>
      <c r="E905" s="84" t="str">
        <f>CONCATENATE(LEFT(D905,5),VLOOKUP(CONCATENATE(O905,"x",P905),'WHEEL PART NUMBER GUIDE'!$B$9:$C$51,2,FALSE),VLOOKUP(CONCATENATE(Q905, W905), 'WHEEL PART NUMBER GUIDE'!$Q$6:$R$98, 2, FALSE),VLOOKUP(Z905,'WHEEL PART NUMBER GUIDE'!$J$8:$K$54,2, FALSE),IF(V905="N/A",IF(ABS(T905)&lt;10,"0"&amp;ABS(T905),ABS(T905)),CONCATENATE(LEFT(V905,1),RIGHT(V905,1))), G905, H905)</f>
        <v>MR80231216340N</v>
      </c>
      <c r="F905" s="84" t="str">
        <f t="shared" si="337"/>
        <v>MR80231216340N</v>
      </c>
      <c r="G905" s="83" t="s">
        <v>2095</v>
      </c>
      <c r="H905" s="83"/>
      <c r="I905" s="72" t="s">
        <v>6999</v>
      </c>
      <c r="J905" s="102">
        <v>45349.429861111108</v>
      </c>
      <c r="K905" s="78" t="s">
        <v>3713</v>
      </c>
      <c r="L905" s="328">
        <v>549</v>
      </c>
      <c r="M905" s="85" t="str">
        <f t="shared" si="346"/>
        <v/>
      </c>
      <c r="N905" s="630"/>
      <c r="O905" s="75">
        <v>22</v>
      </c>
      <c r="P905" s="8">
        <v>12</v>
      </c>
      <c r="Q905" s="92" t="str">
        <f t="shared" ref="Q905" si="364">CONCATENATE(R905,"x",S905)</f>
        <v>6x135</v>
      </c>
      <c r="R905" s="92">
        <v>6</v>
      </c>
      <c r="S905" s="75">
        <v>135</v>
      </c>
      <c r="T905" s="75">
        <v>-40</v>
      </c>
      <c r="U905" s="77">
        <v>4.9000000000000004</v>
      </c>
      <c r="V905" s="95" t="s">
        <v>85</v>
      </c>
      <c r="W905" s="68">
        <v>87</v>
      </c>
      <c r="X905" s="39">
        <v>40.344593979832595</v>
      </c>
      <c r="Y905" s="47">
        <v>2650</v>
      </c>
      <c r="Z905" s="43" t="s">
        <v>5147</v>
      </c>
      <c r="AA905" s="72" t="s">
        <v>173</v>
      </c>
      <c r="AB905" s="47" t="str">
        <f t="shared" si="339"/>
        <v>22x12, 6x135, -40 OS, 2650 lbs</v>
      </c>
      <c r="AC905" s="74" t="s">
        <v>7425</v>
      </c>
      <c r="AD905" s="46" t="str">
        <f>IF(AC905="N/A","None",VLOOKUP(AC905,ACCESSORIES!F:N,9,FALSE))</f>
        <v>Snap In</v>
      </c>
      <c r="AE905" s="82">
        <f>_xlfn.IFNA(VLOOKUP(AC905,ACCESSORIES!F:J,5,FALSE),"N/A")</f>
        <v>22</v>
      </c>
      <c r="AF905" s="14" t="s">
        <v>85</v>
      </c>
      <c r="AG905" s="9" t="str">
        <f>_xlfn.IFNA(VLOOKUP(AF905,ACCESSORIES!C:G,5,FALSE),"N/A")</f>
        <v>N/A</v>
      </c>
      <c r="AH905" s="9" t="str">
        <f>_xlfn.IFNA(VLOOKUP(AG905,ACCESSORIES!D:H,5,FALSE),"N/A")</f>
        <v>N/A</v>
      </c>
      <c r="AI905" s="14" t="s">
        <v>85</v>
      </c>
      <c r="AJ905" s="9" t="str">
        <f>_xlfn.IFNA(VLOOKUP(AI905,ACCESSORIES!F:J,5,FALSE),"N/A")</f>
        <v>N/A</v>
      </c>
      <c r="AK905" s="92" t="s">
        <v>236</v>
      </c>
      <c r="AL905" s="75" t="s">
        <v>85</v>
      </c>
      <c r="AM905" s="38" t="str">
        <f>_xlfn.IFNA(VLOOKUP(AL905,ACCESSORIES!F:J,5,FALSE),"N/A")</f>
        <v>N/A</v>
      </c>
      <c r="AN905" s="75" t="s">
        <v>85</v>
      </c>
      <c r="AO905" s="75">
        <v>16.2</v>
      </c>
      <c r="AP905" s="75">
        <v>60</v>
      </c>
      <c r="AQ905" s="75">
        <v>170</v>
      </c>
      <c r="AR905" s="34">
        <v>13.3</v>
      </c>
      <c r="AS905" s="34">
        <v>28</v>
      </c>
      <c r="AT905" s="25">
        <v>40.5</v>
      </c>
      <c r="AU905" s="34">
        <v>47.6</v>
      </c>
      <c r="AV905" s="25">
        <v>267.89999999999998</v>
      </c>
      <c r="AW905" s="67">
        <v>260.8</v>
      </c>
      <c r="AX905" s="77">
        <v>87</v>
      </c>
      <c r="AY905" s="49">
        <v>55.9</v>
      </c>
      <c r="AZ905" s="49">
        <v>55.9</v>
      </c>
      <c r="BA905" s="49">
        <v>133.19999999999999</v>
      </c>
      <c r="BB905" s="48">
        <f t="shared" si="348"/>
        <v>5.24</v>
      </c>
      <c r="BC905" s="13" t="s">
        <v>85</v>
      </c>
      <c r="BD905" s="412" t="str">
        <f>_xlfn.IFNA(VLOOKUP(BC905,ACCESSORIES!F:J,5,FALSE),"N/A")</f>
        <v>N/A</v>
      </c>
      <c r="BE905" s="13" t="s">
        <v>85</v>
      </c>
      <c r="BF905" s="412" t="str">
        <f>_xlfn.IFNA(VLOOKUP(BE905,ACCESSORIES!F:J,5,FALSE),"N/A")</f>
        <v>N/A</v>
      </c>
      <c r="BG905" s="70">
        <v>45</v>
      </c>
      <c r="BH905" s="50">
        <v>24.803100000000001</v>
      </c>
      <c r="BI905" s="50">
        <v>24.803100000000001</v>
      </c>
      <c r="BJ905" s="50">
        <v>14.5669</v>
      </c>
      <c r="BK905" s="357">
        <f t="shared" si="354"/>
        <v>0.14685211888376223</v>
      </c>
      <c r="BL905" s="14">
        <v>18</v>
      </c>
      <c r="BM905" s="107" t="s">
        <v>3771</v>
      </c>
      <c r="BN905" s="46" t="s">
        <v>3891</v>
      </c>
      <c r="BO905" s="74" t="s">
        <v>3907</v>
      </c>
      <c r="BP905" s="74" t="s">
        <v>7487</v>
      </c>
      <c r="BQ905" s="74" t="s">
        <v>7488</v>
      </c>
      <c r="BR905" s="74" t="s">
        <v>7489</v>
      </c>
      <c r="BS905" s="74" t="s">
        <v>7493</v>
      </c>
      <c r="BT905" s="74" t="s">
        <v>7490</v>
      </c>
      <c r="BU905" s="74" t="s">
        <v>3909</v>
      </c>
      <c r="BV905" s="74" t="s">
        <v>7491</v>
      </c>
      <c r="BW905" s="74"/>
      <c r="BX905" s="74"/>
      <c r="BY905" s="334" t="s">
        <v>8565</v>
      </c>
      <c r="BZ905" s="364" t="s">
        <v>8566</v>
      </c>
      <c r="CA905" s="337" t="s">
        <v>8567</v>
      </c>
      <c r="CB905" s="364" t="s">
        <v>8568</v>
      </c>
      <c r="CC905" s="86" t="str">
        <f t="shared" si="324"/>
        <v>CLOSEOUT - MR802, 22x12, -40mm Offset, 6x135, 87mm Centerbore, Machined - Clear Coat</v>
      </c>
      <c r="CD905" s="74" t="s">
        <v>3719</v>
      </c>
      <c r="CE905" s="74" t="s">
        <v>3720</v>
      </c>
      <c r="CF905" s="74" t="str">
        <f t="shared" si="335"/>
        <v>RAISED (8XX)</v>
      </c>
    </row>
    <row r="906" spans="1:84" s="36" customFormat="1" ht="15" customHeight="1">
      <c r="A906" s="22">
        <f t="shared" si="302"/>
        <v>904</v>
      </c>
      <c r="B906" s="13" t="s">
        <v>84</v>
      </c>
      <c r="C906" s="97" t="s">
        <v>6891</v>
      </c>
      <c r="D906" s="75" t="s">
        <v>6887</v>
      </c>
      <c r="E906" s="84" t="str">
        <f>CONCATENATE(LEFT(D906,5),VLOOKUP(CONCATENATE(O906,"x",P906),'WHEEL PART NUMBER GUIDE'!$B$9:$C$51,2,FALSE),VLOOKUP(CONCATENATE(Q906, W906), 'WHEEL PART NUMBER GUIDE'!$Q$6:$R$98, 2, FALSE),VLOOKUP(Z906,'WHEEL PART NUMBER GUIDE'!$J$8:$K$54,2, FALSE),IF(V906="N/A",IF(ABS(T906)&lt;10,"0"&amp;ABS(T906),ABS(T906)),CONCATENATE(LEFT(V906,1),RIGHT(V906,1))), G906, H906)</f>
        <v>MR80231260540N</v>
      </c>
      <c r="F906" s="84" t="str">
        <f t="shared" si="337"/>
        <v>MR80231260540N</v>
      </c>
      <c r="G906" s="83" t="s">
        <v>2095</v>
      </c>
      <c r="H906" s="83"/>
      <c r="I906" s="72" t="s">
        <v>7000</v>
      </c>
      <c r="J906" s="102">
        <v>45349.429861111108</v>
      </c>
      <c r="K906" s="78" t="s">
        <v>3713</v>
      </c>
      <c r="L906" s="328">
        <v>549</v>
      </c>
      <c r="M906" s="85" t="str">
        <f t="shared" si="346"/>
        <v/>
      </c>
      <c r="N906" s="630"/>
      <c r="O906" s="75">
        <v>22</v>
      </c>
      <c r="P906" s="8">
        <v>12</v>
      </c>
      <c r="Q906" s="92" t="str">
        <f t="shared" si="351"/>
        <v>6x5.5</v>
      </c>
      <c r="R906" s="92">
        <v>6</v>
      </c>
      <c r="S906" s="75">
        <v>5.5</v>
      </c>
      <c r="T906" s="75">
        <v>-40</v>
      </c>
      <c r="U906" s="77">
        <v>4.9000000000000004</v>
      </c>
      <c r="V906" s="95" t="s">
        <v>85</v>
      </c>
      <c r="W906" s="68">
        <v>106.25</v>
      </c>
      <c r="X906" s="39">
        <v>40.565056242017469</v>
      </c>
      <c r="Y906" s="47">
        <v>2650</v>
      </c>
      <c r="Z906" s="43" t="s">
        <v>6882</v>
      </c>
      <c r="AA906" s="72" t="s">
        <v>2845</v>
      </c>
      <c r="AB906" s="47" t="str">
        <f t="shared" si="339"/>
        <v>22x12, 6x5.5, -40 OS, 2650 lbs</v>
      </c>
      <c r="AC906" s="74" t="s">
        <v>7422</v>
      </c>
      <c r="AD906" s="46" t="str">
        <f>IF(AC906="N/A","None",VLOOKUP(AC906,ACCESSORIES!F:N,9,FALSE))</f>
        <v>Snap In</v>
      </c>
      <c r="AE906" s="82">
        <f>_xlfn.IFNA(VLOOKUP(AC906,ACCESSORIES!F:J,5,FALSE),"N/A")</f>
        <v>22</v>
      </c>
      <c r="AF906" s="14" t="s">
        <v>85</v>
      </c>
      <c r="AG906" s="9" t="str">
        <f>_xlfn.IFNA(VLOOKUP(AF906,ACCESSORIES!C:G,5,FALSE),"N/A")</f>
        <v>N/A</v>
      </c>
      <c r="AH906" s="9" t="str">
        <f>_xlfn.IFNA(VLOOKUP(AG906,ACCESSORIES!D:H,5,FALSE),"N/A")</f>
        <v>N/A</v>
      </c>
      <c r="AI906" s="14" t="s">
        <v>85</v>
      </c>
      <c r="AJ906" s="9" t="str">
        <f>_xlfn.IFNA(VLOOKUP(AI906,ACCESSORIES!F:J,5,FALSE),"N/A")</f>
        <v>N/A</v>
      </c>
      <c r="AK906" s="92" t="s">
        <v>236</v>
      </c>
      <c r="AL906" s="75" t="s">
        <v>1649</v>
      </c>
      <c r="AM906" s="38">
        <f>_xlfn.IFNA(VLOOKUP(AL906,ACCESSORIES!F:J,5,FALSE),"N/A")</f>
        <v>2.75</v>
      </c>
      <c r="AN906" s="3">
        <v>78.3</v>
      </c>
      <c r="AO906" s="75">
        <v>16.2</v>
      </c>
      <c r="AP906" s="75">
        <v>60</v>
      </c>
      <c r="AQ906" s="75">
        <v>170</v>
      </c>
      <c r="AR906" s="34">
        <v>13.3</v>
      </c>
      <c r="AS906" s="34">
        <v>28</v>
      </c>
      <c r="AT906" s="25">
        <v>40.5</v>
      </c>
      <c r="AU906" s="34">
        <v>47.6</v>
      </c>
      <c r="AV906" s="25">
        <v>267.89999999999998</v>
      </c>
      <c r="AW906" s="67">
        <v>260.8</v>
      </c>
      <c r="AX906" s="77">
        <v>94.8</v>
      </c>
      <c r="AY906" s="49">
        <v>41.2</v>
      </c>
      <c r="AZ906" s="49">
        <v>55.9</v>
      </c>
      <c r="BA906" s="49">
        <v>133.19999999999999</v>
      </c>
      <c r="BB906" s="48">
        <f t="shared" si="348"/>
        <v>5.24</v>
      </c>
      <c r="BC906" s="13" t="s">
        <v>85</v>
      </c>
      <c r="BD906" s="412" t="str">
        <f>_xlfn.IFNA(VLOOKUP(BC906,ACCESSORIES!F:J,5,FALSE),"N/A")</f>
        <v>N/A</v>
      </c>
      <c r="BE906" s="13" t="s">
        <v>85</v>
      </c>
      <c r="BF906" s="412" t="str">
        <f>_xlfn.IFNA(VLOOKUP(BE906,ACCESSORIES!F:J,5,FALSE),"N/A")</f>
        <v>N/A</v>
      </c>
      <c r="BG906" s="70">
        <v>46</v>
      </c>
      <c r="BH906" s="50">
        <v>24.803100000000001</v>
      </c>
      <c r="BI906" s="50">
        <v>24.803100000000001</v>
      </c>
      <c r="BJ906" s="50">
        <v>14.5669</v>
      </c>
      <c r="BK906" s="357">
        <f t="shared" si="354"/>
        <v>0.14685211888376223</v>
      </c>
      <c r="BL906" s="14">
        <v>18</v>
      </c>
      <c r="BM906" s="107" t="s">
        <v>3771</v>
      </c>
      <c r="BN906" s="46" t="s">
        <v>3891</v>
      </c>
      <c r="BO906" s="74" t="s">
        <v>3907</v>
      </c>
      <c r="BP906" s="74" t="s">
        <v>7487</v>
      </c>
      <c r="BQ906" s="74" t="s">
        <v>7488</v>
      </c>
      <c r="BR906" s="74" t="s">
        <v>7489</v>
      </c>
      <c r="BS906" s="74" t="s">
        <v>7493</v>
      </c>
      <c r="BT906" s="74" t="s">
        <v>7490</v>
      </c>
      <c r="BU906" s="74" t="s">
        <v>3909</v>
      </c>
      <c r="BV906" s="74" t="s">
        <v>7491</v>
      </c>
      <c r="BW906" s="74"/>
      <c r="BX906" s="74"/>
      <c r="BY906" s="334" t="s">
        <v>8561</v>
      </c>
      <c r="BZ906" s="364" t="s">
        <v>8562</v>
      </c>
      <c r="CA906" s="337" t="s">
        <v>8563</v>
      </c>
      <c r="CB906" s="364" t="s">
        <v>8564</v>
      </c>
      <c r="CC906" s="86" t="str">
        <f t="shared" si="324"/>
        <v>CLOSEOUT - MR802, 22x12, -40mm Offset, 6x5.5, 106.25mm Centerbore, Double Black Milled</v>
      </c>
      <c r="CD906" s="74" t="s">
        <v>3719</v>
      </c>
      <c r="CE906" s="74" t="s">
        <v>3720</v>
      </c>
      <c r="CF906" s="74" t="str">
        <f t="shared" si="335"/>
        <v>RAISED (8XX)</v>
      </c>
    </row>
    <row r="907" spans="1:84" s="36" customFormat="1" ht="15" customHeight="1">
      <c r="A907" s="22">
        <f t="shared" si="302"/>
        <v>905</v>
      </c>
      <c r="B907" s="13" t="s">
        <v>84</v>
      </c>
      <c r="C907" s="97" t="s">
        <v>6891</v>
      </c>
      <c r="D907" s="75" t="s">
        <v>6887</v>
      </c>
      <c r="E907" s="84" t="str">
        <f>CONCATENATE(LEFT(D907,5),VLOOKUP(CONCATENATE(O907,"x",P907),'WHEEL PART NUMBER GUIDE'!$B$9:$C$51,2,FALSE),VLOOKUP(CONCATENATE(Q907, W907), 'WHEEL PART NUMBER GUIDE'!$Q$6:$R$98, 2, FALSE),VLOOKUP(Z907,'WHEEL PART NUMBER GUIDE'!$J$8:$K$54,2, FALSE),IF(V907="N/A",IF(ABS(T907)&lt;10,"0"&amp;ABS(T907),ABS(T907)),CONCATENATE(LEFT(V907,1),RIGHT(V907,1))), G907, H907)</f>
        <v>MR80231280540N</v>
      </c>
      <c r="F907" s="84" t="str">
        <f t="shared" si="337"/>
        <v>MR80231280540N</v>
      </c>
      <c r="G907" s="83" t="s">
        <v>2095</v>
      </c>
      <c r="H907" s="83"/>
      <c r="I907" s="72" t="s">
        <v>7002</v>
      </c>
      <c r="J907" s="102">
        <v>45349.429861111108</v>
      </c>
      <c r="K907" s="78" t="s">
        <v>3713</v>
      </c>
      <c r="L907" s="328">
        <v>549</v>
      </c>
      <c r="M907" s="85" t="str">
        <f t="shared" si="346"/>
        <v/>
      </c>
      <c r="N907" s="630"/>
      <c r="O907" s="75">
        <v>22</v>
      </c>
      <c r="P907" s="8">
        <v>12</v>
      </c>
      <c r="Q907" s="92" t="str">
        <f t="shared" si="351"/>
        <v>8x6.5</v>
      </c>
      <c r="R907" s="92">
        <v>8</v>
      </c>
      <c r="S907" s="75">
        <v>6.5</v>
      </c>
      <c r="T907" s="75">
        <v>-40</v>
      </c>
      <c r="U907" s="77">
        <v>4.9000000000000004</v>
      </c>
      <c r="V907" s="95" t="s">
        <v>85</v>
      </c>
      <c r="W907" s="68">
        <v>121.3</v>
      </c>
      <c r="X907" s="39">
        <v>44.974301485715024</v>
      </c>
      <c r="Y907" s="47">
        <v>3640</v>
      </c>
      <c r="Z907" s="43" t="s">
        <v>6882</v>
      </c>
      <c r="AA907" s="72" t="s">
        <v>2845</v>
      </c>
      <c r="AB907" s="47" t="str">
        <f t="shared" si="339"/>
        <v>22x12, 8x6.5, -40 OS, 3640 lbs</v>
      </c>
      <c r="AC907" s="74" t="s">
        <v>7423</v>
      </c>
      <c r="AD907" s="46" t="str">
        <f>IF(AC907="N/A","None",VLOOKUP(AC907,ACCESSORIES!F:N,9,FALSE))</f>
        <v>Snap In</v>
      </c>
      <c r="AE907" s="82">
        <f>_xlfn.IFNA(VLOOKUP(AC907,ACCESSORIES!F:J,5,FALSE),"N/A")</f>
        <v>22</v>
      </c>
      <c r="AF907" s="14" t="s">
        <v>85</v>
      </c>
      <c r="AG907" s="9" t="str">
        <f>_xlfn.IFNA(VLOOKUP(AF907,ACCESSORIES!C:G,5,FALSE),"N/A")</f>
        <v>N/A</v>
      </c>
      <c r="AH907" s="9" t="str">
        <f>_xlfn.IFNA(VLOOKUP(AG907,ACCESSORIES!D:H,5,FALSE),"N/A")</f>
        <v>N/A</v>
      </c>
      <c r="AI907" s="14" t="s">
        <v>85</v>
      </c>
      <c r="AJ907" s="9" t="str">
        <f>_xlfn.IFNA(VLOOKUP(AI907,ACCESSORIES!F:J,5,FALSE),"N/A")</f>
        <v>N/A</v>
      </c>
      <c r="AK907" s="92" t="s">
        <v>236</v>
      </c>
      <c r="AL907" s="75" t="s">
        <v>85</v>
      </c>
      <c r="AM907" s="38" t="str">
        <f>_xlfn.IFNA(VLOOKUP(AL907,ACCESSORIES!F:J,5,FALSE),"N/A")</f>
        <v>N/A</v>
      </c>
      <c r="AN907" s="75" t="s">
        <v>85</v>
      </c>
      <c r="AO907" s="75">
        <v>16.2</v>
      </c>
      <c r="AP907" s="75">
        <v>60</v>
      </c>
      <c r="AQ907" s="75">
        <v>200</v>
      </c>
      <c r="AR907" s="34">
        <v>0</v>
      </c>
      <c r="AS907" s="34">
        <v>0</v>
      </c>
      <c r="AT907" s="25">
        <v>34.799999999999997</v>
      </c>
      <c r="AU907" s="34">
        <v>48</v>
      </c>
      <c r="AV907" s="25">
        <v>267.39999999999998</v>
      </c>
      <c r="AW907" s="67">
        <v>260.3</v>
      </c>
      <c r="AX907" s="77">
        <v>121.3</v>
      </c>
      <c r="AY907" s="49">
        <v>88</v>
      </c>
      <c r="AZ907" s="49">
        <v>88</v>
      </c>
      <c r="BA907" s="49">
        <v>130.19999999999999</v>
      </c>
      <c r="BB907" s="48">
        <f t="shared" si="348"/>
        <v>5.13</v>
      </c>
      <c r="BC907" s="13" t="s">
        <v>85</v>
      </c>
      <c r="BD907" s="412" t="str">
        <f>_xlfn.IFNA(VLOOKUP(BC907,ACCESSORIES!F:J,5,FALSE),"N/A")</f>
        <v>N/A</v>
      </c>
      <c r="BE907" s="13" t="s">
        <v>85</v>
      </c>
      <c r="BF907" s="412" t="str">
        <f>_xlfn.IFNA(VLOOKUP(BE907,ACCESSORIES!F:J,5,FALSE),"N/A")</f>
        <v>N/A</v>
      </c>
      <c r="BG907" s="70">
        <v>50</v>
      </c>
      <c r="BH907" s="50">
        <v>24.803100000000001</v>
      </c>
      <c r="BI907" s="50">
        <v>24.803100000000001</v>
      </c>
      <c r="BJ907" s="50">
        <v>14.5669</v>
      </c>
      <c r="BK907" s="357">
        <f t="shared" si="354"/>
        <v>0.14685211888376223</v>
      </c>
      <c r="BL907" s="14">
        <v>18</v>
      </c>
      <c r="BM907" s="107" t="s">
        <v>3771</v>
      </c>
      <c r="BN907" s="46" t="s">
        <v>3891</v>
      </c>
      <c r="BO907" s="74" t="s">
        <v>3907</v>
      </c>
      <c r="BP907" s="74" t="s">
        <v>7487</v>
      </c>
      <c r="BQ907" s="74" t="s">
        <v>7488</v>
      </c>
      <c r="BR907" s="74" t="s">
        <v>7489</v>
      </c>
      <c r="BS907" s="74" t="s">
        <v>7493</v>
      </c>
      <c r="BT907" s="74" t="s">
        <v>7490</v>
      </c>
      <c r="BU907" s="74" t="s">
        <v>3909</v>
      </c>
      <c r="BV907" s="74" t="s">
        <v>7491</v>
      </c>
      <c r="BW907" s="74"/>
      <c r="BX907" s="74"/>
      <c r="BY907" s="334" t="s">
        <v>8569</v>
      </c>
      <c r="BZ907" s="364" t="s">
        <v>8570</v>
      </c>
      <c r="CA907" s="337" t="s">
        <v>8571</v>
      </c>
      <c r="CB907" s="364" t="s">
        <v>8572</v>
      </c>
      <c r="CC907" s="86" t="str">
        <f t="shared" si="324"/>
        <v>CLOSEOUT - MR802, 22x12, -40mm Offset, 8x6.5, 121.3mm Centerbore, Double Black Milled</v>
      </c>
      <c r="CD907" s="74" t="s">
        <v>3719</v>
      </c>
      <c r="CE907" s="74" t="s">
        <v>3720</v>
      </c>
      <c r="CF907" s="74" t="str">
        <f t="shared" si="335"/>
        <v>RAISED (8XX)</v>
      </c>
    </row>
    <row r="908" spans="1:84" s="36" customFormat="1" ht="15" customHeight="1">
      <c r="A908" s="22">
        <f t="shared" si="302"/>
        <v>906</v>
      </c>
      <c r="B908" s="13" t="s">
        <v>84</v>
      </c>
      <c r="C908" s="97" t="s">
        <v>6891</v>
      </c>
      <c r="D908" s="75" t="s">
        <v>6887</v>
      </c>
      <c r="E908" s="84" t="str">
        <f>CONCATENATE(LEFT(D908,5),VLOOKUP(CONCATENATE(O908,"x",P908),'WHEEL PART NUMBER GUIDE'!$B$9:$C$51,2,FALSE),VLOOKUP(CONCATENATE(Q908, W908), 'WHEEL PART NUMBER GUIDE'!$Q$6:$R$98, 2, FALSE),VLOOKUP(Z908,'WHEEL PART NUMBER GUIDE'!$J$8:$K$54,2, FALSE),IF(V908="N/A",IF(ABS(T908)&lt;10,"0"&amp;ABS(T908),ABS(T908)),CONCATENATE(LEFT(V908,1),RIGHT(V908,1))), G908, H908)</f>
        <v>MR80231287540N</v>
      </c>
      <c r="F908" s="84" t="str">
        <f t="shared" si="337"/>
        <v>MR80231287540N</v>
      </c>
      <c r="G908" s="83" t="s">
        <v>2095</v>
      </c>
      <c r="H908" s="83"/>
      <c r="I908" s="72" t="s">
        <v>7004</v>
      </c>
      <c r="J908" s="102">
        <v>45349.429861111108</v>
      </c>
      <c r="K908" s="78" t="s">
        <v>3713</v>
      </c>
      <c r="L908" s="328">
        <v>549</v>
      </c>
      <c r="M908" s="85" t="str">
        <f t="shared" si="346"/>
        <v/>
      </c>
      <c r="N908" s="630"/>
      <c r="O908" s="75">
        <v>22</v>
      </c>
      <c r="P908" s="8">
        <v>12</v>
      </c>
      <c r="Q908" s="92" t="str">
        <f t="shared" si="351"/>
        <v>8x170</v>
      </c>
      <c r="R908" s="92">
        <v>8</v>
      </c>
      <c r="S908" s="75">
        <v>170</v>
      </c>
      <c r="T908" s="75">
        <v>-40</v>
      </c>
      <c r="U908" s="77">
        <v>4.9000000000000004</v>
      </c>
      <c r="V908" s="95" t="s">
        <v>85</v>
      </c>
      <c r="W908" s="68">
        <v>125</v>
      </c>
      <c r="X908" s="39">
        <v>44.974301485715024</v>
      </c>
      <c r="Y908" s="47">
        <v>3640</v>
      </c>
      <c r="Z908" s="43" t="s">
        <v>6882</v>
      </c>
      <c r="AA908" s="72" t="s">
        <v>2845</v>
      </c>
      <c r="AB908" s="47" t="str">
        <f t="shared" si="339"/>
        <v>22x12, 8x170, -40 OS, 3640 lbs</v>
      </c>
      <c r="AC908" s="74" t="s">
        <v>7513</v>
      </c>
      <c r="AD908" s="46" t="str">
        <f>IF(AC908="N/A","None",VLOOKUP(AC908,ACCESSORIES!F:N,9,FALSE))</f>
        <v>Snap In</v>
      </c>
      <c r="AE908" s="82">
        <f>_xlfn.IFNA(VLOOKUP(AC908,ACCESSORIES!F:J,5,FALSE),"N/A")</f>
        <v>22</v>
      </c>
      <c r="AF908" s="14" t="s">
        <v>85</v>
      </c>
      <c r="AG908" s="9" t="str">
        <f>_xlfn.IFNA(VLOOKUP(AF908,ACCESSORIES!C:G,5,FALSE),"N/A")</f>
        <v>N/A</v>
      </c>
      <c r="AH908" s="9" t="str">
        <f>_xlfn.IFNA(VLOOKUP(AG908,ACCESSORIES!D:H,5,FALSE),"N/A")</f>
        <v>N/A</v>
      </c>
      <c r="AI908" s="14" t="s">
        <v>85</v>
      </c>
      <c r="AJ908" s="9" t="str">
        <f>_xlfn.IFNA(VLOOKUP(AI908,ACCESSORIES!F:J,5,FALSE),"N/A")</f>
        <v>N/A</v>
      </c>
      <c r="AK908" s="92" t="s">
        <v>236</v>
      </c>
      <c r="AL908" s="75" t="s">
        <v>85</v>
      </c>
      <c r="AM908" s="38" t="str">
        <f>_xlfn.IFNA(VLOOKUP(AL908,ACCESSORIES!F:J,5,FALSE),"N/A")</f>
        <v>N/A</v>
      </c>
      <c r="AN908" s="75" t="s">
        <v>85</v>
      </c>
      <c r="AO908" s="75">
        <v>16.2</v>
      </c>
      <c r="AP908" s="75">
        <v>60</v>
      </c>
      <c r="AQ908" s="75">
        <v>200</v>
      </c>
      <c r="AR908" s="34">
        <v>0</v>
      </c>
      <c r="AS908" s="34">
        <v>0</v>
      </c>
      <c r="AT908" s="25">
        <v>34.799999999999997</v>
      </c>
      <c r="AU908" s="34">
        <v>48</v>
      </c>
      <c r="AV908" s="25">
        <v>267.39999999999998</v>
      </c>
      <c r="AW908" s="67">
        <v>260.3</v>
      </c>
      <c r="AX908" s="77">
        <v>125</v>
      </c>
      <c r="AY908" s="49">
        <v>88</v>
      </c>
      <c r="AZ908" s="49">
        <v>88</v>
      </c>
      <c r="BA908" s="49">
        <v>130.19999999999999</v>
      </c>
      <c r="BB908" s="48">
        <f t="shared" si="348"/>
        <v>5.13</v>
      </c>
      <c r="BC908" s="13" t="s">
        <v>85</v>
      </c>
      <c r="BD908" s="412" t="str">
        <f>_xlfn.IFNA(VLOOKUP(BC908,ACCESSORIES!F:J,5,FALSE),"N/A")</f>
        <v>N/A</v>
      </c>
      <c r="BE908" s="13" t="s">
        <v>85</v>
      </c>
      <c r="BF908" s="412" t="str">
        <f>_xlfn.IFNA(VLOOKUP(BE908,ACCESSORIES!F:J,5,FALSE),"N/A")</f>
        <v>N/A</v>
      </c>
      <c r="BG908" s="70">
        <v>50</v>
      </c>
      <c r="BH908" s="50">
        <v>24.803100000000001</v>
      </c>
      <c r="BI908" s="50">
        <v>24.803100000000001</v>
      </c>
      <c r="BJ908" s="50">
        <v>14.5669</v>
      </c>
      <c r="BK908" s="357">
        <f t="shared" si="354"/>
        <v>0.14685211888376223</v>
      </c>
      <c r="BL908" s="14">
        <v>18</v>
      </c>
      <c r="BM908" s="107" t="s">
        <v>3771</v>
      </c>
      <c r="BN908" s="46" t="s">
        <v>3891</v>
      </c>
      <c r="BO908" s="74" t="s">
        <v>3907</v>
      </c>
      <c r="BP908" s="74" t="s">
        <v>7487</v>
      </c>
      <c r="BQ908" s="74" t="s">
        <v>7488</v>
      </c>
      <c r="BR908" s="74" t="s">
        <v>7489</v>
      </c>
      <c r="BS908" s="74" t="s">
        <v>7493</v>
      </c>
      <c r="BT908" s="74" t="s">
        <v>7490</v>
      </c>
      <c r="BU908" s="74" t="s">
        <v>3909</v>
      </c>
      <c r="BV908" s="74" t="s">
        <v>7491</v>
      </c>
      <c r="BW908" s="74"/>
      <c r="BX908" s="74"/>
      <c r="BY908" s="334" t="s">
        <v>8569</v>
      </c>
      <c r="BZ908" s="364" t="s">
        <v>8570</v>
      </c>
      <c r="CA908" s="337" t="s">
        <v>8571</v>
      </c>
      <c r="CB908" s="364" t="s">
        <v>8572</v>
      </c>
      <c r="CC908" s="86" t="str">
        <f t="shared" si="324"/>
        <v>CLOSEOUT - MR802, 22x12, -40mm Offset, 8x170, 125mm Centerbore, Double Black Milled</v>
      </c>
      <c r="CD908" s="74" t="s">
        <v>3719</v>
      </c>
      <c r="CE908" s="74" t="s">
        <v>3720</v>
      </c>
      <c r="CF908" s="74" t="str">
        <f t="shared" si="335"/>
        <v>RAISED (8XX)</v>
      </c>
    </row>
    <row r="909" spans="1:84" s="36" customFormat="1" ht="15" customHeight="1">
      <c r="A909" s="22">
        <f t="shared" ref="A909" si="365">ROW(B909)-2</f>
        <v>907</v>
      </c>
      <c r="B909" s="13" t="s">
        <v>84</v>
      </c>
      <c r="C909" s="97" t="s">
        <v>6891</v>
      </c>
      <c r="D909" s="75" t="s">
        <v>6887</v>
      </c>
      <c r="E909" s="84" t="str">
        <f>CONCATENATE(LEFT(D909,5),VLOOKUP(CONCATENATE(O909,"x",P909),'WHEEL PART NUMBER GUIDE'!$B$9:$C$51,2,FALSE),VLOOKUP(CONCATENATE(Q909, W909), 'WHEEL PART NUMBER GUIDE'!$Q$6:$R$98, 2, FALSE),VLOOKUP(Z909,'WHEEL PART NUMBER GUIDE'!$J$8:$K$54,2, FALSE),IF(V909="N/A",IF(ABS(T909)&lt;10,"0"&amp;ABS(T909),ABS(T909)),CONCATENATE(LEFT(V909,1),RIGHT(V909,1))), G909, H909)</f>
        <v>MR80231287340N</v>
      </c>
      <c r="F909" s="84" t="str">
        <f t="shared" si="337"/>
        <v>MR80231287340N</v>
      </c>
      <c r="G909" s="83" t="s">
        <v>2095</v>
      </c>
      <c r="H909" s="83"/>
      <c r="I909" s="72" t="s">
        <v>7005</v>
      </c>
      <c r="J909" s="102">
        <v>45349.429861111108</v>
      </c>
      <c r="K909" s="78" t="s">
        <v>3713</v>
      </c>
      <c r="L909" s="328">
        <v>549</v>
      </c>
      <c r="M909" s="85" t="str">
        <f t="shared" si="346"/>
        <v/>
      </c>
      <c r="N909" s="630"/>
      <c r="O909" s="75">
        <v>22</v>
      </c>
      <c r="P909" s="8">
        <v>12</v>
      </c>
      <c r="Q909" s="92" t="str">
        <f t="shared" ref="Q909" si="366">CONCATENATE(R909,"x",S909)</f>
        <v>8x170</v>
      </c>
      <c r="R909" s="92">
        <v>8</v>
      </c>
      <c r="S909" s="75">
        <v>170</v>
      </c>
      <c r="T909" s="75">
        <v>-40</v>
      </c>
      <c r="U909" s="77">
        <v>4.9000000000000004</v>
      </c>
      <c r="V909" s="95" t="s">
        <v>85</v>
      </c>
      <c r="W909" s="68">
        <v>125</v>
      </c>
      <c r="X909" s="39">
        <v>44.974301485715024</v>
      </c>
      <c r="Y909" s="47">
        <v>3640</v>
      </c>
      <c r="Z909" s="43" t="s">
        <v>5147</v>
      </c>
      <c r="AA909" s="72" t="s">
        <v>173</v>
      </c>
      <c r="AB909" s="47" t="str">
        <f t="shared" si="339"/>
        <v>22x12, 8x170, -40 OS, 3640 lbs</v>
      </c>
      <c r="AC909" s="74" t="s">
        <v>7512</v>
      </c>
      <c r="AD909" s="46" t="str">
        <f>IF(AC909="N/A","None",VLOOKUP(AC909,ACCESSORIES!F:N,9,FALSE))</f>
        <v>Snap In</v>
      </c>
      <c r="AE909" s="82">
        <f>_xlfn.IFNA(VLOOKUP(AC909,ACCESSORIES!F:J,5,FALSE),"N/A")</f>
        <v>22</v>
      </c>
      <c r="AF909" s="14" t="s">
        <v>85</v>
      </c>
      <c r="AG909" s="9" t="str">
        <f>_xlfn.IFNA(VLOOKUP(AF909,ACCESSORIES!C:G,5,FALSE),"N/A")</f>
        <v>N/A</v>
      </c>
      <c r="AH909" s="9" t="str">
        <f>_xlfn.IFNA(VLOOKUP(AG909,ACCESSORIES!D:H,5,FALSE),"N/A")</f>
        <v>N/A</v>
      </c>
      <c r="AI909" s="14" t="s">
        <v>85</v>
      </c>
      <c r="AJ909" s="9" t="str">
        <f>_xlfn.IFNA(VLOOKUP(AI909,ACCESSORIES!F:J,5,FALSE),"N/A")</f>
        <v>N/A</v>
      </c>
      <c r="AK909" s="92" t="s">
        <v>236</v>
      </c>
      <c r="AL909" s="75" t="s">
        <v>85</v>
      </c>
      <c r="AM909" s="38" t="str">
        <f>_xlfn.IFNA(VLOOKUP(AL909,ACCESSORIES!F:J,5,FALSE),"N/A")</f>
        <v>N/A</v>
      </c>
      <c r="AN909" s="75" t="s">
        <v>85</v>
      </c>
      <c r="AO909" s="75">
        <v>16.2</v>
      </c>
      <c r="AP909" s="75">
        <v>60</v>
      </c>
      <c r="AQ909" s="75">
        <v>200</v>
      </c>
      <c r="AR909" s="34">
        <v>0</v>
      </c>
      <c r="AS909" s="34">
        <v>0</v>
      </c>
      <c r="AT909" s="25">
        <v>34.799999999999997</v>
      </c>
      <c r="AU909" s="34">
        <v>48</v>
      </c>
      <c r="AV909" s="25">
        <v>267.39999999999998</v>
      </c>
      <c r="AW909" s="67">
        <v>260.3</v>
      </c>
      <c r="AX909" s="77">
        <v>125</v>
      </c>
      <c r="AY909" s="49">
        <v>88</v>
      </c>
      <c r="AZ909" s="49">
        <v>88</v>
      </c>
      <c r="BA909" s="49">
        <v>130.19999999999999</v>
      </c>
      <c r="BB909" s="48">
        <f t="shared" si="348"/>
        <v>5.13</v>
      </c>
      <c r="BC909" s="13" t="s">
        <v>85</v>
      </c>
      <c r="BD909" s="412" t="str">
        <f>_xlfn.IFNA(VLOOKUP(BC909,ACCESSORIES!F:J,5,FALSE),"N/A")</f>
        <v>N/A</v>
      </c>
      <c r="BE909" s="13" t="s">
        <v>85</v>
      </c>
      <c r="BF909" s="412" t="str">
        <f>_xlfn.IFNA(VLOOKUP(BE909,ACCESSORIES!F:J,5,FALSE),"N/A")</f>
        <v>N/A</v>
      </c>
      <c r="BG909" s="70">
        <v>50</v>
      </c>
      <c r="BH909" s="50">
        <v>24.803100000000001</v>
      </c>
      <c r="BI909" s="50">
        <v>24.803100000000001</v>
      </c>
      <c r="BJ909" s="50">
        <v>14.5669</v>
      </c>
      <c r="BK909" s="357">
        <f t="shared" si="354"/>
        <v>0.14685211888376223</v>
      </c>
      <c r="BL909" s="14">
        <v>18</v>
      </c>
      <c r="BM909" s="107" t="s">
        <v>3771</v>
      </c>
      <c r="BN909" s="46" t="s">
        <v>3891</v>
      </c>
      <c r="BO909" s="74" t="s">
        <v>3907</v>
      </c>
      <c r="BP909" s="74" t="s">
        <v>7487</v>
      </c>
      <c r="BQ909" s="74" t="s">
        <v>7488</v>
      </c>
      <c r="BR909" s="74" t="s">
        <v>7489</v>
      </c>
      <c r="BS909" s="74" t="s">
        <v>7493</v>
      </c>
      <c r="BT909" s="74" t="s">
        <v>7490</v>
      </c>
      <c r="BU909" s="74" t="s">
        <v>3909</v>
      </c>
      <c r="BV909" s="74" t="s">
        <v>7491</v>
      </c>
      <c r="BW909" s="74"/>
      <c r="BX909" s="74"/>
      <c r="BY909" s="334" t="s">
        <v>8573</v>
      </c>
      <c r="BZ909" s="364" t="s">
        <v>8574</v>
      </c>
      <c r="CA909" s="337" t="s">
        <v>8575</v>
      </c>
      <c r="CB909" s="364" t="s">
        <v>8576</v>
      </c>
      <c r="CC909" s="86" t="str">
        <f t="shared" si="324"/>
        <v>CLOSEOUT - MR802, 22x12, -40mm Offset, 8x170, 125mm Centerbore, Machined - Clear Coat</v>
      </c>
      <c r="CD909" s="74" t="s">
        <v>3719</v>
      </c>
      <c r="CE909" s="74" t="s">
        <v>3720</v>
      </c>
      <c r="CF909" s="74" t="str">
        <f t="shared" si="335"/>
        <v>RAISED (8XX)</v>
      </c>
    </row>
    <row r="910" spans="1:84" s="36" customFormat="1" ht="15" customHeight="1">
      <c r="A910" s="22">
        <f t="shared" si="302"/>
        <v>908</v>
      </c>
      <c r="B910" s="13" t="s">
        <v>84</v>
      </c>
      <c r="C910" s="97" t="s">
        <v>6891</v>
      </c>
      <c r="D910" s="75" t="s">
        <v>6887</v>
      </c>
      <c r="E910" s="84" t="str">
        <f>CONCATENATE(LEFT(D910,5),VLOOKUP(CONCATENATE(O910,"x",P910),'WHEEL PART NUMBER GUIDE'!$B$9:$C$51,2,FALSE),VLOOKUP(CONCATENATE(Q910, W910), 'WHEEL PART NUMBER GUIDE'!$Q$6:$R$98, 2, FALSE),VLOOKUP(Z910,'WHEEL PART NUMBER GUIDE'!$J$8:$K$54,2, FALSE),IF(V910="N/A",IF(ABS(T910)&lt;10,"0"&amp;ABS(T910),ABS(T910)),CONCATENATE(LEFT(V910,1),RIGHT(V910,1))), G910, H910)</f>
        <v>MR80231288540N</v>
      </c>
      <c r="F910" s="84" t="str">
        <f t="shared" si="337"/>
        <v>MR80231288540N</v>
      </c>
      <c r="G910" s="83" t="s">
        <v>2095</v>
      </c>
      <c r="H910" s="83"/>
      <c r="I910" s="72" t="s">
        <v>7006</v>
      </c>
      <c r="J910" s="102">
        <v>45349.429861111108</v>
      </c>
      <c r="K910" s="78" t="s">
        <v>3713</v>
      </c>
      <c r="L910" s="328">
        <v>549</v>
      </c>
      <c r="M910" s="85" t="str">
        <f t="shared" si="346"/>
        <v/>
      </c>
      <c r="N910" s="630"/>
      <c r="O910" s="75">
        <v>22</v>
      </c>
      <c r="P910" s="8">
        <v>12</v>
      </c>
      <c r="Q910" s="92" t="str">
        <f t="shared" si="351"/>
        <v>8x180</v>
      </c>
      <c r="R910" s="92">
        <v>8</v>
      </c>
      <c r="S910" s="75">
        <v>180</v>
      </c>
      <c r="T910" s="75">
        <v>-40</v>
      </c>
      <c r="U910" s="77">
        <v>4.9000000000000004</v>
      </c>
      <c r="V910" s="95" t="s">
        <v>85</v>
      </c>
      <c r="W910" s="68">
        <v>124.1</v>
      </c>
      <c r="X910" s="39">
        <v>45.635688272269661</v>
      </c>
      <c r="Y910" s="47">
        <v>3640</v>
      </c>
      <c r="Z910" s="43" t="s">
        <v>6882</v>
      </c>
      <c r="AA910" s="72" t="s">
        <v>2845</v>
      </c>
      <c r="AB910" s="47" t="str">
        <f t="shared" si="339"/>
        <v>22x12, 8x180, -40 OS, 3640 lbs</v>
      </c>
      <c r="AC910" s="74" t="s">
        <v>7423</v>
      </c>
      <c r="AD910" s="46" t="str">
        <f>IF(AC910="N/A","None",VLOOKUP(AC910,ACCESSORIES!F:N,9,FALSE))</f>
        <v>Snap In</v>
      </c>
      <c r="AE910" s="82">
        <f>_xlfn.IFNA(VLOOKUP(AC910,ACCESSORIES!F:J,5,FALSE),"N/A")</f>
        <v>22</v>
      </c>
      <c r="AF910" s="14" t="s">
        <v>85</v>
      </c>
      <c r="AG910" s="9" t="str">
        <f>_xlfn.IFNA(VLOOKUP(AF910,ACCESSORIES!C:G,5,FALSE),"N/A")</f>
        <v>N/A</v>
      </c>
      <c r="AH910" s="9" t="str">
        <f>_xlfn.IFNA(VLOOKUP(AG910,ACCESSORIES!D:H,5,FALSE),"N/A")</f>
        <v>N/A</v>
      </c>
      <c r="AI910" s="14" t="s">
        <v>85</v>
      </c>
      <c r="AJ910" s="9" t="str">
        <f>_xlfn.IFNA(VLOOKUP(AI910,ACCESSORIES!F:J,5,FALSE),"N/A")</f>
        <v>N/A</v>
      </c>
      <c r="AK910" s="92" t="s">
        <v>236</v>
      </c>
      <c r="AL910" s="75" t="s">
        <v>85</v>
      </c>
      <c r="AM910" s="38" t="str">
        <f>_xlfn.IFNA(VLOOKUP(AL910,ACCESSORIES!F:J,5,FALSE),"N/A")</f>
        <v>N/A</v>
      </c>
      <c r="AN910" s="75" t="s">
        <v>85</v>
      </c>
      <c r="AO910" s="75">
        <v>16.2</v>
      </c>
      <c r="AP910" s="75">
        <v>60</v>
      </c>
      <c r="AQ910" s="75">
        <v>210</v>
      </c>
      <c r="AR910" s="34">
        <v>0</v>
      </c>
      <c r="AS910" s="34">
        <v>0</v>
      </c>
      <c r="AT910" s="25">
        <v>31.5</v>
      </c>
      <c r="AU910" s="34">
        <v>48</v>
      </c>
      <c r="AV910" s="25">
        <v>267.39999999999998</v>
      </c>
      <c r="AW910" s="67">
        <v>260.3</v>
      </c>
      <c r="AX910" s="77">
        <v>124.1</v>
      </c>
      <c r="AY910" s="49">
        <v>88</v>
      </c>
      <c r="AZ910" s="49">
        <v>88</v>
      </c>
      <c r="BA910" s="49">
        <v>130.19999999999999</v>
      </c>
      <c r="BB910" s="48">
        <f t="shared" si="348"/>
        <v>5.13</v>
      </c>
      <c r="BC910" s="13" t="s">
        <v>85</v>
      </c>
      <c r="BD910" s="412" t="str">
        <f>_xlfn.IFNA(VLOOKUP(BC910,ACCESSORIES!F:J,5,FALSE),"N/A")</f>
        <v>N/A</v>
      </c>
      <c r="BE910" s="13" t="s">
        <v>85</v>
      </c>
      <c r="BF910" s="412" t="str">
        <f>_xlfn.IFNA(VLOOKUP(BE910,ACCESSORIES!F:J,5,FALSE),"N/A")</f>
        <v>N/A</v>
      </c>
      <c r="BG910" s="70">
        <v>51</v>
      </c>
      <c r="BH910" s="50">
        <v>24.803100000000001</v>
      </c>
      <c r="BI910" s="50">
        <v>24.803100000000001</v>
      </c>
      <c r="BJ910" s="50">
        <v>14.5669</v>
      </c>
      <c r="BK910" s="357">
        <f t="shared" si="354"/>
        <v>0.14685211888376223</v>
      </c>
      <c r="BL910" s="14">
        <v>18</v>
      </c>
      <c r="BM910" s="107" t="s">
        <v>3771</v>
      </c>
      <c r="BN910" s="46" t="s">
        <v>3891</v>
      </c>
      <c r="BO910" s="74" t="s">
        <v>3907</v>
      </c>
      <c r="BP910" s="74" t="s">
        <v>7487</v>
      </c>
      <c r="BQ910" s="74" t="s">
        <v>7488</v>
      </c>
      <c r="BR910" s="74" t="s">
        <v>7489</v>
      </c>
      <c r="BS910" s="74" t="s">
        <v>7493</v>
      </c>
      <c r="BT910" s="74" t="s">
        <v>7490</v>
      </c>
      <c r="BU910" s="74" t="s">
        <v>3909</v>
      </c>
      <c r="BV910" s="74" t="s">
        <v>7491</v>
      </c>
      <c r="BW910" s="74"/>
      <c r="BX910" s="74"/>
      <c r="BY910" s="334" t="s">
        <v>8569</v>
      </c>
      <c r="BZ910" s="364" t="s">
        <v>8570</v>
      </c>
      <c r="CA910" s="337" t="s">
        <v>8571</v>
      </c>
      <c r="CB910" s="364" t="s">
        <v>8572</v>
      </c>
      <c r="CC910" s="86" t="str">
        <f t="shared" si="324"/>
        <v>CLOSEOUT - MR802, 22x12, -40mm Offset, 8x180, 124.1mm Centerbore, Double Black Milled</v>
      </c>
      <c r="CD910" s="74" t="s">
        <v>3719</v>
      </c>
      <c r="CE910" s="74" t="s">
        <v>3720</v>
      </c>
      <c r="CF910" s="74" t="str">
        <f t="shared" si="335"/>
        <v>RAISED (8XX)</v>
      </c>
    </row>
    <row r="911" spans="1:84" s="36" customFormat="1" ht="15" customHeight="1">
      <c r="A911" s="22">
        <f t="shared" ref="A911" si="367">ROW(B911)-2</f>
        <v>909</v>
      </c>
      <c r="B911" s="13" t="s">
        <v>84</v>
      </c>
      <c r="C911" s="97" t="s">
        <v>6891</v>
      </c>
      <c r="D911" s="75" t="s">
        <v>6887</v>
      </c>
      <c r="E911" s="84" t="str">
        <f>CONCATENATE(LEFT(D911,5),VLOOKUP(CONCATENATE(O911,"x",P911),'WHEEL PART NUMBER GUIDE'!$B$9:$C$51,2,FALSE),VLOOKUP(CONCATENATE(Q911, W911), 'WHEEL PART NUMBER GUIDE'!$Q$6:$R$98, 2, FALSE),VLOOKUP(Z911,'WHEEL PART NUMBER GUIDE'!$J$8:$K$54,2, FALSE),IF(V911="N/A",IF(ABS(T911)&lt;10,"0"&amp;ABS(T911),ABS(T911)),CONCATENATE(LEFT(V911,1),RIGHT(V911,1))), G911, H911)</f>
        <v>MR80231288340N</v>
      </c>
      <c r="F911" s="84" t="str">
        <f t="shared" si="337"/>
        <v>MR80231288340N</v>
      </c>
      <c r="G911" s="83" t="s">
        <v>2095</v>
      </c>
      <c r="H911" s="83"/>
      <c r="I911" s="72" t="s">
        <v>7007</v>
      </c>
      <c r="J911" s="102">
        <v>45349.429861111108</v>
      </c>
      <c r="K911" s="78" t="s">
        <v>3713</v>
      </c>
      <c r="L911" s="328">
        <v>549</v>
      </c>
      <c r="M911" s="85" t="str">
        <f t="shared" si="346"/>
        <v/>
      </c>
      <c r="N911" s="630"/>
      <c r="O911" s="75">
        <v>22</v>
      </c>
      <c r="P911" s="8">
        <v>12</v>
      </c>
      <c r="Q911" s="92" t="str">
        <f t="shared" ref="Q911" si="368">CONCATENATE(R911,"x",S911)</f>
        <v>8x180</v>
      </c>
      <c r="R911" s="92">
        <v>8</v>
      </c>
      <c r="S911" s="75">
        <v>180</v>
      </c>
      <c r="T911" s="75">
        <v>-40</v>
      </c>
      <c r="U911" s="77">
        <v>4.9000000000000004</v>
      </c>
      <c r="V911" s="95" t="s">
        <v>85</v>
      </c>
      <c r="W911" s="68">
        <v>124.1</v>
      </c>
      <c r="X911" s="39">
        <v>45.635688272269661</v>
      </c>
      <c r="Y911" s="47">
        <v>3640</v>
      </c>
      <c r="Z911" s="43" t="s">
        <v>5147</v>
      </c>
      <c r="AA911" s="72" t="s">
        <v>173</v>
      </c>
      <c r="AB911" s="47" t="str">
        <f t="shared" si="339"/>
        <v>22x12, 8x180, -40 OS, 3640 lbs</v>
      </c>
      <c r="AC911" s="74" t="s">
        <v>7426</v>
      </c>
      <c r="AD911" s="46" t="str">
        <f>IF(AC911="N/A","None",VLOOKUP(AC911,ACCESSORIES!F:N,9,FALSE))</f>
        <v>Snap In</v>
      </c>
      <c r="AE911" s="82">
        <f>_xlfn.IFNA(VLOOKUP(AC911,ACCESSORIES!F:J,5,FALSE),"N/A")</f>
        <v>22</v>
      </c>
      <c r="AF911" s="14" t="s">
        <v>85</v>
      </c>
      <c r="AG911" s="9" t="str">
        <f>_xlfn.IFNA(VLOOKUP(AF911,ACCESSORIES!C:G,5,FALSE),"N/A")</f>
        <v>N/A</v>
      </c>
      <c r="AH911" s="9" t="str">
        <f>_xlfn.IFNA(VLOOKUP(AG911,ACCESSORIES!D:H,5,FALSE),"N/A")</f>
        <v>N/A</v>
      </c>
      <c r="AI911" s="14" t="s">
        <v>85</v>
      </c>
      <c r="AJ911" s="9" t="str">
        <f>_xlfn.IFNA(VLOOKUP(AI911,ACCESSORIES!F:J,5,FALSE),"N/A")</f>
        <v>N/A</v>
      </c>
      <c r="AK911" s="92" t="s">
        <v>236</v>
      </c>
      <c r="AL911" s="75" t="s">
        <v>85</v>
      </c>
      <c r="AM911" s="38" t="str">
        <f>_xlfn.IFNA(VLOOKUP(AL911,ACCESSORIES!F:J,5,FALSE),"N/A")</f>
        <v>N/A</v>
      </c>
      <c r="AN911" s="75" t="s">
        <v>85</v>
      </c>
      <c r="AO911" s="75">
        <v>16.2</v>
      </c>
      <c r="AP911" s="75">
        <v>60</v>
      </c>
      <c r="AQ911" s="75">
        <v>210</v>
      </c>
      <c r="AR911" s="34">
        <v>0</v>
      </c>
      <c r="AS911" s="34">
        <v>0</v>
      </c>
      <c r="AT911" s="25">
        <v>31.5</v>
      </c>
      <c r="AU911" s="34">
        <v>48</v>
      </c>
      <c r="AV911" s="25">
        <v>267.39999999999998</v>
      </c>
      <c r="AW911" s="67">
        <v>260.3</v>
      </c>
      <c r="AX911" s="77">
        <v>124.1</v>
      </c>
      <c r="AY911" s="49">
        <v>88</v>
      </c>
      <c r="AZ911" s="49">
        <v>88</v>
      </c>
      <c r="BA911" s="49">
        <v>130.19999999999999</v>
      </c>
      <c r="BB911" s="48">
        <f t="shared" si="348"/>
        <v>5.13</v>
      </c>
      <c r="BC911" s="13" t="s">
        <v>85</v>
      </c>
      <c r="BD911" s="412" t="str">
        <f>_xlfn.IFNA(VLOOKUP(BC911,ACCESSORIES!F:J,5,FALSE),"N/A")</f>
        <v>N/A</v>
      </c>
      <c r="BE911" s="13" t="s">
        <v>85</v>
      </c>
      <c r="BF911" s="412" t="str">
        <f>_xlfn.IFNA(VLOOKUP(BE911,ACCESSORIES!F:J,5,FALSE),"N/A")</f>
        <v>N/A</v>
      </c>
      <c r="BG911" s="70">
        <v>51</v>
      </c>
      <c r="BH911" s="50">
        <v>24.803100000000001</v>
      </c>
      <c r="BI911" s="50">
        <v>24.803100000000001</v>
      </c>
      <c r="BJ911" s="50">
        <v>14.5669</v>
      </c>
      <c r="BK911" s="357">
        <f t="shared" si="354"/>
        <v>0.14685211888376223</v>
      </c>
      <c r="BL911" s="14">
        <v>18</v>
      </c>
      <c r="BM911" s="107" t="s">
        <v>3771</v>
      </c>
      <c r="BN911" s="46" t="s">
        <v>3891</v>
      </c>
      <c r="BO911" s="74" t="s">
        <v>3907</v>
      </c>
      <c r="BP911" s="74" t="s">
        <v>7487</v>
      </c>
      <c r="BQ911" s="74" t="s">
        <v>7488</v>
      </c>
      <c r="BR911" s="74" t="s">
        <v>7489</v>
      </c>
      <c r="BS911" s="74" t="s">
        <v>7493</v>
      </c>
      <c r="BT911" s="74" t="s">
        <v>7490</v>
      </c>
      <c r="BU911" s="74" t="s">
        <v>3909</v>
      </c>
      <c r="BV911" s="74" t="s">
        <v>7491</v>
      </c>
      <c r="BW911" s="74"/>
      <c r="BX911" s="74"/>
      <c r="BY911" s="334" t="s">
        <v>8573</v>
      </c>
      <c r="BZ911" s="364" t="s">
        <v>8574</v>
      </c>
      <c r="CA911" s="337" t="s">
        <v>8575</v>
      </c>
      <c r="CB911" s="364" t="s">
        <v>8576</v>
      </c>
      <c r="CC911" s="86" t="str">
        <f t="shared" ref="CC911:CC952" si="369">CONCATENATE(IF(K911="Closeout","CLOSEOUT - ",""),D911,", ",O911,"x",P911,", ",IF(V911="N/A","",CONCATENATE(V911,"/")),IF(T911&gt;0,CONCATENATE("+",T911),T911),"mm Offset, ",Q911,", ",W911,"mm Centerbore, ",PROPER(Z911),IF(H911="R",", Race Drilled",""),"",IF(BE911="N/A","",CONCATENATE(", w/ ",BE911)))</f>
        <v>CLOSEOUT - MR802, 22x12, -40mm Offset, 8x180, 124.1mm Centerbore, Machined - Clear Coat</v>
      </c>
      <c r="CD911" s="74" t="s">
        <v>3719</v>
      </c>
      <c r="CE911" s="74" t="s">
        <v>3720</v>
      </c>
      <c r="CF911" s="74" t="str">
        <f t="shared" si="335"/>
        <v>RAISED (8XX)</v>
      </c>
    </row>
    <row r="912" spans="1:84" s="36" customFormat="1" ht="15" customHeight="1">
      <c r="A912" s="22">
        <f t="shared" si="302"/>
        <v>910</v>
      </c>
      <c r="B912" s="13" t="s">
        <v>84</v>
      </c>
      <c r="C912" s="97" t="s">
        <v>6891</v>
      </c>
      <c r="D912" s="75" t="s">
        <v>6888</v>
      </c>
      <c r="E912" s="84" t="str">
        <f>CONCATENATE(LEFT(D912,5),VLOOKUP(CONCATENATE(O912,"x",P912),'WHEEL PART NUMBER GUIDE'!$B$9:$C$51,2,FALSE),VLOOKUP(CONCATENATE(Q912, W912), 'WHEEL PART NUMBER GUIDE'!$Q$6:$R$98, 2, FALSE),VLOOKUP(Z912,'WHEEL PART NUMBER GUIDE'!$J$8:$K$54,2, FALSE),IF(V912="N/A",IF(ABS(T912)&lt;10,"0"&amp;ABS(T912),ABS(T912)),CONCATENATE(LEFT(V912,1),RIGHT(V912,1))), G912, H912)</f>
        <v>MR803290161312N</v>
      </c>
      <c r="F912" s="84" t="str">
        <f t="shared" si="337"/>
        <v>MR803290161312N</v>
      </c>
      <c r="G912" s="83" t="s">
        <v>2095</v>
      </c>
      <c r="H912" s="83"/>
      <c r="I912" s="72" t="s">
        <v>7008</v>
      </c>
      <c r="J912" s="102">
        <v>45349.429861111108</v>
      </c>
      <c r="K912" s="78" t="s">
        <v>3713</v>
      </c>
      <c r="L912" s="328">
        <v>414</v>
      </c>
      <c r="M912" s="85" t="str">
        <f t="shared" si="346"/>
        <v/>
      </c>
      <c r="N912" s="630"/>
      <c r="O912" s="75">
        <v>20</v>
      </c>
      <c r="P912" s="8">
        <v>9</v>
      </c>
      <c r="Q912" s="92" t="str">
        <f t="shared" si="351"/>
        <v>6x135</v>
      </c>
      <c r="R912" s="75">
        <v>6</v>
      </c>
      <c r="S912" s="75">
        <v>135</v>
      </c>
      <c r="T912" s="75">
        <v>-12</v>
      </c>
      <c r="U912" s="77">
        <v>4.5</v>
      </c>
      <c r="V912" s="95" t="s">
        <v>85</v>
      </c>
      <c r="W912" s="68">
        <v>87</v>
      </c>
      <c r="X912" s="39">
        <v>37.037660047059433</v>
      </c>
      <c r="Y912" s="47">
        <v>2650</v>
      </c>
      <c r="Z912" s="43" t="s">
        <v>4122</v>
      </c>
      <c r="AA912" s="72" t="s">
        <v>2845</v>
      </c>
      <c r="AB912" s="47" t="str">
        <f t="shared" si="339"/>
        <v>20x9, 6x135, -12 OS, 2650 lbs</v>
      </c>
      <c r="AC912" s="74" t="s">
        <v>7428</v>
      </c>
      <c r="AD912" s="46" t="str">
        <f>IF(AC912="N/A","None",VLOOKUP(AC912,ACCESSORIES!F:N,9,FALSE))</f>
        <v>Snap In</v>
      </c>
      <c r="AE912" s="82">
        <f>_xlfn.IFNA(VLOOKUP(AC912,ACCESSORIES!F:J,5,FALSE),"N/A")</f>
        <v>22</v>
      </c>
      <c r="AF912" s="14" t="s">
        <v>85</v>
      </c>
      <c r="AG912" s="9" t="str">
        <f>_xlfn.IFNA(VLOOKUP(AF912,ACCESSORIES!C:G,5,FALSE),"N/A")</f>
        <v>N/A</v>
      </c>
      <c r="AH912" s="9" t="str">
        <f>_xlfn.IFNA(VLOOKUP(AG912,ACCESSORIES!D:H,5,FALSE),"N/A")</f>
        <v>N/A</v>
      </c>
      <c r="AI912" s="14" t="s">
        <v>85</v>
      </c>
      <c r="AJ912" s="9" t="str">
        <f>_xlfn.IFNA(VLOOKUP(AI912,ACCESSORIES!F:J,5,FALSE),"N/A")</f>
        <v>N/A</v>
      </c>
      <c r="AK912" s="92" t="s">
        <v>236</v>
      </c>
      <c r="AL912" s="75" t="s">
        <v>85</v>
      </c>
      <c r="AM912" s="38" t="str">
        <f>_xlfn.IFNA(VLOOKUP(AL912,ACCESSORIES!F:J,5,FALSE),"N/A")</f>
        <v>N/A</v>
      </c>
      <c r="AN912" s="75" t="s">
        <v>85</v>
      </c>
      <c r="AO912" s="75">
        <v>16.2</v>
      </c>
      <c r="AP912" s="75">
        <v>60</v>
      </c>
      <c r="AQ912" s="75">
        <v>170</v>
      </c>
      <c r="AR912" s="34">
        <v>17.8</v>
      </c>
      <c r="AS912" s="34">
        <v>46.8</v>
      </c>
      <c r="AT912" s="25">
        <v>63.9</v>
      </c>
      <c r="AU912" s="34">
        <v>70.7</v>
      </c>
      <c r="AV912" s="25">
        <v>233.4</v>
      </c>
      <c r="AW912" s="67">
        <v>229</v>
      </c>
      <c r="AX912" s="77">
        <v>87</v>
      </c>
      <c r="AY912" s="49">
        <v>79.900000000000006</v>
      </c>
      <c r="AZ912" s="49">
        <v>79.900000000000006</v>
      </c>
      <c r="BA912" s="49">
        <v>46.4</v>
      </c>
      <c r="BB912" s="48">
        <f t="shared" si="348"/>
        <v>1.83</v>
      </c>
      <c r="BC912" s="13" t="s">
        <v>85</v>
      </c>
      <c r="BD912" s="412" t="str">
        <f>_xlfn.IFNA(VLOOKUP(BC912,ACCESSORIES!F:J,5,FALSE),"N/A")</f>
        <v>N/A</v>
      </c>
      <c r="BE912" s="13" t="s">
        <v>85</v>
      </c>
      <c r="BF912" s="412" t="str">
        <f>_xlfn.IFNA(VLOOKUP(BE912,ACCESSORIES!F:J,5,FALSE),"N/A")</f>
        <v>N/A</v>
      </c>
      <c r="BG912" s="70">
        <v>42</v>
      </c>
      <c r="BH912" s="50">
        <v>23.228346456692901</v>
      </c>
      <c r="BI912" s="50">
        <v>23.228346456692901</v>
      </c>
      <c r="BJ912" s="50">
        <v>11.771653543307099</v>
      </c>
      <c r="BK912" s="357">
        <f t="shared" ref="BK912:BK953" si="370">SUM(((BH912*25.4)*(BI912*25.4)*(BJ912*25.4))/1000000000)</f>
        <v>0.10408189999999996</v>
      </c>
      <c r="BL912" s="408">
        <v>20</v>
      </c>
      <c r="BM912" s="107" t="s">
        <v>3771</v>
      </c>
      <c r="BN912" s="46" t="s">
        <v>3891</v>
      </c>
      <c r="BO912" s="74" t="s">
        <v>3907</v>
      </c>
      <c r="BP912" s="74" t="s">
        <v>7492</v>
      </c>
      <c r="BQ912" s="74" t="s">
        <v>7489</v>
      </c>
      <c r="BR912" s="74" t="s">
        <v>7493</v>
      </c>
      <c r="BS912" s="74" t="s">
        <v>7490</v>
      </c>
      <c r="BT912" s="74" t="s">
        <v>3909</v>
      </c>
      <c r="BU912" s="74" t="s">
        <v>7491</v>
      </c>
      <c r="BV912" s="74"/>
      <c r="BW912" s="74"/>
      <c r="BX912" s="74"/>
      <c r="BY912" s="334" t="s">
        <v>8577</v>
      </c>
      <c r="BZ912" s="364" t="s">
        <v>8578</v>
      </c>
      <c r="CA912" s="337" t="s">
        <v>8579</v>
      </c>
      <c r="CB912" s="364" t="s">
        <v>8580</v>
      </c>
      <c r="CC912" s="86" t="str">
        <f t="shared" si="369"/>
        <v>CLOSEOUT - MR803, 20x9, -12mm Offset, 6x135, 87mm Centerbore, Gloss Black</v>
      </c>
      <c r="CD912" s="74" t="s">
        <v>3719</v>
      </c>
      <c r="CE912" s="74" t="s">
        <v>3720</v>
      </c>
      <c r="CF912" s="74" t="str">
        <f t="shared" si="335"/>
        <v>RAISED (8XX)</v>
      </c>
    </row>
    <row r="913" spans="1:84" s="36" customFormat="1" ht="15" customHeight="1">
      <c r="A913" s="22">
        <f t="shared" ref="A913" si="371">ROW(B913)-2</f>
        <v>911</v>
      </c>
      <c r="B913" s="13" t="s">
        <v>84</v>
      </c>
      <c r="C913" s="97" t="s">
        <v>6891</v>
      </c>
      <c r="D913" s="75" t="s">
        <v>6888</v>
      </c>
      <c r="E913" s="84" t="str">
        <f>CONCATENATE(LEFT(D913,5),VLOOKUP(CONCATENATE(O913,"x",P913),'WHEEL PART NUMBER GUIDE'!$B$9:$C$51,2,FALSE),VLOOKUP(CONCATENATE(Q913, W913), 'WHEEL PART NUMBER GUIDE'!$Q$6:$R$98, 2, FALSE),VLOOKUP(Z913,'WHEEL PART NUMBER GUIDE'!$J$8:$K$54,2, FALSE),IF(V913="N/A",IF(ABS(T913)&lt;10,"0"&amp;ABS(T913),ABS(T913)),CONCATENATE(LEFT(V913,1),RIGHT(V913,1))), G913, H913)</f>
        <v>MR80329016812N</v>
      </c>
      <c r="F913" s="84" t="str">
        <f t="shared" si="337"/>
        <v>MR80329016812N</v>
      </c>
      <c r="G913" s="83" t="s">
        <v>2095</v>
      </c>
      <c r="H913" s="83"/>
      <c r="I913" s="72" t="s">
        <v>7009</v>
      </c>
      <c r="J913" s="102">
        <v>45349.429861111108</v>
      </c>
      <c r="K913" s="78" t="s">
        <v>3713</v>
      </c>
      <c r="L913" s="328">
        <v>424</v>
      </c>
      <c r="M913" s="85" t="str">
        <f t="shared" si="346"/>
        <v/>
      </c>
      <c r="N913" s="630"/>
      <c r="O913" s="75">
        <v>20</v>
      </c>
      <c r="P913" s="8">
        <v>9</v>
      </c>
      <c r="Q913" s="92" t="str">
        <f t="shared" ref="Q913" si="372">CONCATENATE(R913,"x",S913)</f>
        <v>6x135</v>
      </c>
      <c r="R913" s="75">
        <v>6</v>
      </c>
      <c r="S913" s="75">
        <v>135</v>
      </c>
      <c r="T913" s="75">
        <v>-12</v>
      </c>
      <c r="U913" s="77">
        <v>4.5</v>
      </c>
      <c r="V913" s="95" t="s">
        <v>85</v>
      </c>
      <c r="W913" s="68">
        <v>87</v>
      </c>
      <c r="X913" s="39">
        <v>37.037660047059433</v>
      </c>
      <c r="Y913" s="47">
        <v>2650</v>
      </c>
      <c r="Z913" s="43" t="s">
        <v>7279</v>
      </c>
      <c r="AA913" s="72" t="s">
        <v>2850</v>
      </c>
      <c r="AB913" s="47" t="str">
        <f t="shared" si="339"/>
        <v>20x9, 6x135, -12 OS, 2650 lbs</v>
      </c>
      <c r="AC913" s="74" t="s">
        <v>7430</v>
      </c>
      <c r="AD913" s="46" t="str">
        <f>IF(AC913="N/A","None",VLOOKUP(AC913,ACCESSORIES!F:N,9,FALSE))</f>
        <v>Snap In</v>
      </c>
      <c r="AE913" s="82">
        <f>_xlfn.IFNA(VLOOKUP(AC913,ACCESSORIES!F:J,5,FALSE),"N/A")</f>
        <v>22</v>
      </c>
      <c r="AF913" s="14" t="s">
        <v>85</v>
      </c>
      <c r="AG913" s="9" t="str">
        <f>_xlfn.IFNA(VLOOKUP(AF913,ACCESSORIES!C:G,5,FALSE),"N/A")</f>
        <v>N/A</v>
      </c>
      <c r="AH913" s="9" t="str">
        <f>_xlfn.IFNA(VLOOKUP(AG913,ACCESSORIES!D:H,5,FALSE),"N/A")</f>
        <v>N/A</v>
      </c>
      <c r="AI913" s="14" t="s">
        <v>85</v>
      </c>
      <c r="AJ913" s="9" t="str">
        <f>_xlfn.IFNA(VLOOKUP(AI913,ACCESSORIES!F:J,5,FALSE),"N/A")</f>
        <v>N/A</v>
      </c>
      <c r="AK913" s="92" t="s">
        <v>236</v>
      </c>
      <c r="AL913" s="75" t="s">
        <v>85</v>
      </c>
      <c r="AM913" s="38" t="str">
        <f>_xlfn.IFNA(VLOOKUP(AL913,ACCESSORIES!F:J,5,FALSE),"N/A")</f>
        <v>N/A</v>
      </c>
      <c r="AN913" s="75" t="s">
        <v>85</v>
      </c>
      <c r="AO913" s="75">
        <v>16.2</v>
      </c>
      <c r="AP913" s="75">
        <v>60</v>
      </c>
      <c r="AQ913" s="75">
        <v>170</v>
      </c>
      <c r="AR913" s="34">
        <v>17.8</v>
      </c>
      <c r="AS913" s="34">
        <v>46.8</v>
      </c>
      <c r="AT913" s="25">
        <v>63.9</v>
      </c>
      <c r="AU913" s="34">
        <v>70.7</v>
      </c>
      <c r="AV913" s="25">
        <v>233.4</v>
      </c>
      <c r="AW913" s="67">
        <v>229</v>
      </c>
      <c r="AX913" s="77">
        <v>87</v>
      </c>
      <c r="AY913" s="49">
        <v>79.900000000000006</v>
      </c>
      <c r="AZ913" s="49">
        <v>79.900000000000006</v>
      </c>
      <c r="BA913" s="49">
        <v>46.4</v>
      </c>
      <c r="BB913" s="48">
        <f t="shared" si="348"/>
        <v>1.83</v>
      </c>
      <c r="BC913" s="13" t="s">
        <v>85</v>
      </c>
      <c r="BD913" s="412" t="str">
        <f>_xlfn.IFNA(VLOOKUP(BC913,ACCESSORIES!F:J,5,FALSE),"N/A")</f>
        <v>N/A</v>
      </c>
      <c r="BE913" s="13" t="s">
        <v>85</v>
      </c>
      <c r="BF913" s="412" t="str">
        <f>_xlfn.IFNA(VLOOKUP(BE913,ACCESSORIES!F:J,5,FALSE),"N/A")</f>
        <v>N/A</v>
      </c>
      <c r="BG913" s="70">
        <v>42</v>
      </c>
      <c r="BH913" s="50">
        <v>23.228346456692901</v>
      </c>
      <c r="BI913" s="50">
        <v>23.228346456692901</v>
      </c>
      <c r="BJ913" s="50">
        <v>11.771653543307099</v>
      </c>
      <c r="BK913" s="357">
        <f t="shared" si="370"/>
        <v>0.10408189999999996</v>
      </c>
      <c r="BL913" s="408">
        <v>20</v>
      </c>
      <c r="BM913" s="107" t="s">
        <v>3771</v>
      </c>
      <c r="BN913" s="46" t="s">
        <v>3891</v>
      </c>
      <c r="BO913" s="74" t="s">
        <v>3907</v>
      </c>
      <c r="BP913" s="74" t="s">
        <v>7492</v>
      </c>
      <c r="BQ913" s="74" t="s">
        <v>7489</v>
      </c>
      <c r="BR913" s="74" t="s">
        <v>7493</v>
      </c>
      <c r="BS913" s="74" t="s">
        <v>7490</v>
      </c>
      <c r="BT913" s="74" t="s">
        <v>3909</v>
      </c>
      <c r="BU913" s="74" t="s">
        <v>7491</v>
      </c>
      <c r="BV913" s="74"/>
      <c r="BW913" s="74"/>
      <c r="BX913" s="74"/>
      <c r="BY913" s="334" t="s">
        <v>8581</v>
      </c>
      <c r="BZ913" s="364" t="s">
        <v>8582</v>
      </c>
      <c r="CA913" s="337" t="s">
        <v>8583</v>
      </c>
      <c r="CB913" s="364" t="s">
        <v>8584</v>
      </c>
      <c r="CC913" s="86" t="str">
        <f t="shared" si="369"/>
        <v>CLOSEOUT - MR803, 20x9, -12mm Offset, 6x135, 87mm Centerbore, Gloss Titanium - Machined Lip</v>
      </c>
      <c r="CD913" s="74" t="s">
        <v>3719</v>
      </c>
      <c r="CE913" s="74" t="s">
        <v>3720</v>
      </c>
      <c r="CF913" s="74" t="str">
        <f t="shared" si="335"/>
        <v>RAISED (8XX)</v>
      </c>
    </row>
    <row r="914" spans="1:84" s="36" customFormat="1" ht="15" customHeight="1">
      <c r="A914" s="22">
        <f t="shared" ref="A914" si="373">ROW(B914)-2</f>
        <v>912</v>
      </c>
      <c r="B914" s="13" t="s">
        <v>84</v>
      </c>
      <c r="C914" s="97" t="s">
        <v>6891</v>
      </c>
      <c r="D914" s="75" t="s">
        <v>6888</v>
      </c>
      <c r="E914" s="84" t="str">
        <f>CONCATENATE(LEFT(D914,5),VLOOKUP(CONCATENATE(O914,"x",P914),'WHEEL PART NUMBER GUIDE'!$B$9:$C$51,2,FALSE),VLOOKUP(CONCATENATE(Q914, W914), 'WHEEL PART NUMBER GUIDE'!$Q$6:$R$98, 2, FALSE),VLOOKUP(Z914,'WHEEL PART NUMBER GUIDE'!$J$8:$K$54,2, FALSE),IF(V914="N/A",IF(ABS(T914)&lt;10,"0"&amp;ABS(T914),ABS(T914)),CONCATENATE(LEFT(V914,1),RIGHT(V914,1))), G914, H914)</f>
        <v>MR80329060812N</v>
      </c>
      <c r="F914" s="84" t="str">
        <f t="shared" si="337"/>
        <v>MR80329060812N</v>
      </c>
      <c r="G914" s="83" t="s">
        <v>2095</v>
      </c>
      <c r="H914" s="83"/>
      <c r="I914" s="72" t="s">
        <v>7011</v>
      </c>
      <c r="J914" s="102">
        <v>45349.429861111108</v>
      </c>
      <c r="K914" s="78" t="s">
        <v>3713</v>
      </c>
      <c r="L914" s="328">
        <v>424</v>
      </c>
      <c r="M914" s="85" t="str">
        <f t="shared" si="346"/>
        <v/>
      </c>
      <c r="N914" s="630"/>
      <c r="O914" s="75">
        <v>20</v>
      </c>
      <c r="P914" s="8">
        <v>9</v>
      </c>
      <c r="Q914" s="92" t="str">
        <f t="shared" ref="Q914" si="374">CONCATENATE(R914,"x",S914)</f>
        <v>6x5.5</v>
      </c>
      <c r="R914" s="75">
        <v>6</v>
      </c>
      <c r="S914" s="75">
        <v>5.5</v>
      </c>
      <c r="T914" s="75">
        <v>-12</v>
      </c>
      <c r="U914" s="77">
        <v>4.5</v>
      </c>
      <c r="V914" s="95" t="s">
        <v>85</v>
      </c>
      <c r="W914" s="68">
        <v>106.25</v>
      </c>
      <c r="X914" s="39">
        <v>37.037660047059433</v>
      </c>
      <c r="Y914" s="47">
        <v>2650</v>
      </c>
      <c r="Z914" s="43" t="s">
        <v>7279</v>
      </c>
      <c r="AA914" s="72" t="s">
        <v>2850</v>
      </c>
      <c r="AB914" s="47" t="str">
        <f t="shared" si="339"/>
        <v>20x9, 6x5.5, -12 OS, 2650 lbs</v>
      </c>
      <c r="AC914" s="74" t="s">
        <v>7430</v>
      </c>
      <c r="AD914" s="46" t="str">
        <f>IF(AC914="N/A","None",VLOOKUP(AC914,ACCESSORIES!F:N,9,FALSE))</f>
        <v>Snap In</v>
      </c>
      <c r="AE914" s="82">
        <f>_xlfn.IFNA(VLOOKUP(AC914,ACCESSORIES!F:J,5,FALSE),"N/A")</f>
        <v>22</v>
      </c>
      <c r="AF914" s="14" t="s">
        <v>85</v>
      </c>
      <c r="AG914" s="9" t="str">
        <f>_xlfn.IFNA(VLOOKUP(AF914,ACCESSORIES!C:G,5,FALSE),"N/A")</f>
        <v>N/A</v>
      </c>
      <c r="AH914" s="9" t="str">
        <f>_xlfn.IFNA(VLOOKUP(AG914,ACCESSORIES!D:H,5,FALSE),"N/A")</f>
        <v>N/A</v>
      </c>
      <c r="AI914" s="14" t="s">
        <v>85</v>
      </c>
      <c r="AJ914" s="9" t="str">
        <f>_xlfn.IFNA(VLOOKUP(AI914,ACCESSORIES!F:J,5,FALSE),"N/A")</f>
        <v>N/A</v>
      </c>
      <c r="AK914" s="92" t="s">
        <v>236</v>
      </c>
      <c r="AL914" s="75" t="s">
        <v>1649</v>
      </c>
      <c r="AM914" s="38">
        <f>_xlfn.IFNA(VLOOKUP(AL914,ACCESSORIES!F:J,5,FALSE),"N/A")</f>
        <v>2.75</v>
      </c>
      <c r="AN914" s="3">
        <v>78.3</v>
      </c>
      <c r="AO914" s="75">
        <v>16.2</v>
      </c>
      <c r="AP914" s="75">
        <v>60</v>
      </c>
      <c r="AQ914" s="75">
        <v>170</v>
      </c>
      <c r="AR914" s="34">
        <v>17.8</v>
      </c>
      <c r="AS914" s="34">
        <v>46.8</v>
      </c>
      <c r="AT914" s="25">
        <v>63.9</v>
      </c>
      <c r="AU914" s="34">
        <v>70.7</v>
      </c>
      <c r="AV914" s="25">
        <v>233.4</v>
      </c>
      <c r="AW914" s="67">
        <v>229</v>
      </c>
      <c r="AX914" s="77">
        <v>94.8</v>
      </c>
      <c r="AY914" s="49">
        <v>65.2</v>
      </c>
      <c r="AZ914" s="49">
        <v>79.900000000000006</v>
      </c>
      <c r="BA914" s="49">
        <v>46.4</v>
      </c>
      <c r="BB914" s="48">
        <f t="shared" si="348"/>
        <v>1.83</v>
      </c>
      <c r="BC914" s="13" t="s">
        <v>85</v>
      </c>
      <c r="BD914" s="412" t="str">
        <f>_xlfn.IFNA(VLOOKUP(BC914,ACCESSORIES!F:J,5,FALSE),"N/A")</f>
        <v>N/A</v>
      </c>
      <c r="BE914" s="13" t="s">
        <v>85</v>
      </c>
      <c r="BF914" s="412" t="str">
        <f>_xlfn.IFNA(VLOOKUP(BE914,ACCESSORIES!F:J,5,FALSE),"N/A")</f>
        <v>N/A</v>
      </c>
      <c r="BG914" s="70">
        <v>42</v>
      </c>
      <c r="BH914" s="50">
        <v>23.228346456692901</v>
      </c>
      <c r="BI914" s="50">
        <v>23.228346456692901</v>
      </c>
      <c r="BJ914" s="50">
        <v>11.771653543307099</v>
      </c>
      <c r="BK914" s="357">
        <f t="shared" si="370"/>
        <v>0.10408189999999996</v>
      </c>
      <c r="BL914" s="408">
        <v>20</v>
      </c>
      <c r="BM914" s="107" t="s">
        <v>3771</v>
      </c>
      <c r="BN914" s="46" t="s">
        <v>3891</v>
      </c>
      <c r="BO914" s="74" t="s">
        <v>3907</v>
      </c>
      <c r="BP914" s="74" t="s">
        <v>7492</v>
      </c>
      <c r="BQ914" s="74" t="s">
        <v>7489</v>
      </c>
      <c r="BR914" s="74" t="s">
        <v>7493</v>
      </c>
      <c r="BS914" s="74" t="s">
        <v>7490</v>
      </c>
      <c r="BT914" s="74" t="s">
        <v>3909</v>
      </c>
      <c r="BU914" s="74" t="s">
        <v>7491</v>
      </c>
      <c r="BV914" s="74"/>
      <c r="BW914" s="74"/>
      <c r="BX914" s="74"/>
      <c r="BY914" s="334" t="s">
        <v>8581</v>
      </c>
      <c r="BZ914" s="364" t="s">
        <v>8582</v>
      </c>
      <c r="CA914" s="337" t="s">
        <v>8583</v>
      </c>
      <c r="CB914" s="364" t="s">
        <v>8584</v>
      </c>
      <c r="CC914" s="86" t="str">
        <f t="shared" si="369"/>
        <v>CLOSEOUT - MR803, 20x9, -12mm Offset, 6x5.5, 106.25mm Centerbore, Gloss Titanium - Machined Lip</v>
      </c>
      <c r="CD914" s="74" t="s">
        <v>3719</v>
      </c>
      <c r="CE914" s="74" t="s">
        <v>3720</v>
      </c>
      <c r="CF914" s="74" t="str">
        <f t="shared" si="335"/>
        <v>RAISED (8XX)</v>
      </c>
    </row>
    <row r="915" spans="1:84" s="36" customFormat="1" ht="15" customHeight="1">
      <c r="A915" s="22">
        <f t="shared" ref="A915" si="375">ROW(B915)-2</f>
        <v>913</v>
      </c>
      <c r="B915" s="13" t="s">
        <v>84</v>
      </c>
      <c r="C915" s="97" t="s">
        <v>6891</v>
      </c>
      <c r="D915" s="75" t="s">
        <v>6888</v>
      </c>
      <c r="E915" s="84" t="str">
        <f>CONCATENATE(LEFT(D915,5),VLOOKUP(CONCATENATE(O915,"x",P915),'WHEEL PART NUMBER GUIDE'!$B$9:$C$51,2,FALSE),VLOOKUP(CONCATENATE(Q915, W915), 'WHEEL PART NUMBER GUIDE'!$Q$6:$R$98, 2, FALSE),VLOOKUP(Z915,'WHEEL PART NUMBER GUIDE'!$J$8:$K$54,2, FALSE),IF(V915="N/A",IF(ABS(T915)&lt;10,"0"&amp;ABS(T915),ABS(T915)),CONCATENATE(LEFT(V915,1),RIGHT(V915,1))), G915, H915)</f>
        <v>MR80329016800</v>
      </c>
      <c r="F915" s="84" t="str">
        <f t="shared" si="337"/>
        <v>MR80329016800</v>
      </c>
      <c r="G915" s="83"/>
      <c r="H915" s="83"/>
      <c r="I915" s="72" t="s">
        <v>7013</v>
      </c>
      <c r="J915" s="102">
        <v>45349.429861111108</v>
      </c>
      <c r="K915" s="78" t="s">
        <v>3713</v>
      </c>
      <c r="L915" s="328">
        <v>424</v>
      </c>
      <c r="M915" s="85" t="str">
        <f t="shared" si="346"/>
        <v/>
      </c>
      <c r="N915" s="630"/>
      <c r="O915" s="75">
        <v>20</v>
      </c>
      <c r="P915" s="8">
        <v>9</v>
      </c>
      <c r="Q915" s="92" t="str">
        <f t="shared" ref="Q915" si="376">CONCATENATE(R915,"x",S915)</f>
        <v>6x135</v>
      </c>
      <c r="R915" s="75">
        <v>6</v>
      </c>
      <c r="S915" s="75">
        <v>135</v>
      </c>
      <c r="T915" s="75">
        <v>0</v>
      </c>
      <c r="U915" s="77">
        <v>4.95</v>
      </c>
      <c r="V915" s="95" t="s">
        <v>85</v>
      </c>
      <c r="W915" s="68">
        <v>87</v>
      </c>
      <c r="X915" s="39">
        <v>35.273961949580411</v>
      </c>
      <c r="Y915" s="47">
        <v>2650</v>
      </c>
      <c r="Z915" s="43" t="s">
        <v>7279</v>
      </c>
      <c r="AA915" s="72" t="s">
        <v>2850</v>
      </c>
      <c r="AB915" s="47" t="str">
        <f t="shared" si="339"/>
        <v>20x9, 6x135, 0 OS, 2650 lbs</v>
      </c>
      <c r="AC915" s="74" t="s">
        <v>7430</v>
      </c>
      <c r="AD915" s="46" t="str">
        <f>IF(AC915="N/A","None",VLOOKUP(AC915,ACCESSORIES!F:N,9,FALSE))</f>
        <v>Snap In</v>
      </c>
      <c r="AE915" s="82">
        <f>_xlfn.IFNA(VLOOKUP(AC915,ACCESSORIES!F:J,5,FALSE),"N/A")</f>
        <v>22</v>
      </c>
      <c r="AF915" s="14" t="s">
        <v>85</v>
      </c>
      <c r="AG915" s="9" t="str">
        <f>_xlfn.IFNA(VLOOKUP(AF915,ACCESSORIES!C:G,5,FALSE),"N/A")</f>
        <v>N/A</v>
      </c>
      <c r="AH915" s="9" t="str">
        <f>_xlfn.IFNA(VLOOKUP(AG915,ACCESSORIES!D:H,5,FALSE),"N/A")</f>
        <v>N/A</v>
      </c>
      <c r="AI915" s="14" t="s">
        <v>85</v>
      </c>
      <c r="AJ915" s="9" t="str">
        <f>_xlfn.IFNA(VLOOKUP(AI915,ACCESSORIES!F:J,5,FALSE),"N/A")</f>
        <v>N/A</v>
      </c>
      <c r="AK915" s="92" t="s">
        <v>236</v>
      </c>
      <c r="AL915" s="75" t="s">
        <v>85</v>
      </c>
      <c r="AM915" s="38" t="str">
        <f>_xlfn.IFNA(VLOOKUP(AL915,ACCESSORIES!F:J,5,FALSE),"N/A")</f>
        <v>N/A</v>
      </c>
      <c r="AN915" s="75" t="s">
        <v>85</v>
      </c>
      <c r="AO915" s="75">
        <v>16.2</v>
      </c>
      <c r="AP915" s="75">
        <v>60</v>
      </c>
      <c r="AQ915" s="75">
        <v>170</v>
      </c>
      <c r="AR915" s="34">
        <v>17.7</v>
      </c>
      <c r="AS915" s="34">
        <v>36.799999999999997</v>
      </c>
      <c r="AT915" s="25">
        <v>52.3</v>
      </c>
      <c r="AU915" s="34">
        <v>58.7</v>
      </c>
      <c r="AV915" s="25">
        <v>232.3</v>
      </c>
      <c r="AW915" s="67">
        <v>227.9</v>
      </c>
      <c r="AX915" s="77">
        <v>87</v>
      </c>
      <c r="AY915" s="49">
        <v>67.900000000000006</v>
      </c>
      <c r="AZ915" s="49">
        <v>67.900000000000006</v>
      </c>
      <c r="BA915" s="49">
        <v>46.4</v>
      </c>
      <c r="BB915" s="48">
        <f t="shared" si="348"/>
        <v>1.83</v>
      </c>
      <c r="BC915" s="13" t="s">
        <v>85</v>
      </c>
      <c r="BD915" s="412" t="str">
        <f>_xlfn.IFNA(VLOOKUP(BC915,ACCESSORIES!F:J,5,FALSE),"N/A")</f>
        <v>N/A</v>
      </c>
      <c r="BE915" s="13" t="s">
        <v>85</v>
      </c>
      <c r="BF915" s="412" t="str">
        <f>_xlfn.IFNA(VLOOKUP(BE915,ACCESSORIES!F:J,5,FALSE),"N/A")</f>
        <v>N/A</v>
      </c>
      <c r="BG915" s="70">
        <v>40</v>
      </c>
      <c r="BH915" s="50">
        <v>23.228346456692901</v>
      </c>
      <c r="BI915" s="50">
        <v>23.228346456692901</v>
      </c>
      <c r="BJ915" s="50">
        <v>11.771653543307099</v>
      </c>
      <c r="BK915" s="357">
        <f t="shared" si="370"/>
        <v>0.10408189999999996</v>
      </c>
      <c r="BL915" s="408">
        <v>20</v>
      </c>
      <c r="BM915" s="107" t="s">
        <v>3771</v>
      </c>
      <c r="BN915" s="46" t="s">
        <v>3891</v>
      </c>
      <c r="BO915" s="74" t="s">
        <v>3907</v>
      </c>
      <c r="BP915" s="74" t="s">
        <v>7492</v>
      </c>
      <c r="BQ915" s="74" t="s">
        <v>7489</v>
      </c>
      <c r="BR915" s="74" t="s">
        <v>7493</v>
      </c>
      <c r="BS915" s="74" t="s">
        <v>7490</v>
      </c>
      <c r="BT915" s="74" t="s">
        <v>3909</v>
      </c>
      <c r="BU915" s="74" t="s">
        <v>7491</v>
      </c>
      <c r="BV915" s="74"/>
      <c r="BW915" s="74"/>
      <c r="BX915" s="74"/>
      <c r="BY915" s="334" t="s">
        <v>8581</v>
      </c>
      <c r="BZ915" s="364" t="s">
        <v>8582</v>
      </c>
      <c r="CA915" s="337" t="s">
        <v>8583</v>
      </c>
      <c r="CB915" s="364" t="s">
        <v>8584</v>
      </c>
      <c r="CC915" s="86" t="str">
        <f t="shared" si="369"/>
        <v>CLOSEOUT - MR803, 20x9, 0mm Offset, 6x135, 87mm Centerbore, Gloss Titanium - Machined Lip</v>
      </c>
      <c r="CD915" s="74" t="s">
        <v>3719</v>
      </c>
      <c r="CE915" s="74" t="s">
        <v>3720</v>
      </c>
      <c r="CF915" s="74" t="str">
        <f t="shared" si="335"/>
        <v>RAISED (8XX)</v>
      </c>
    </row>
    <row r="916" spans="1:84" s="36" customFormat="1" ht="15" customHeight="1">
      <c r="A916" s="22">
        <f t="shared" ref="A916" si="377">ROW(B916)-2</f>
        <v>914</v>
      </c>
      <c r="B916" s="13" t="s">
        <v>84</v>
      </c>
      <c r="C916" s="97" t="s">
        <v>6891</v>
      </c>
      <c r="D916" s="75" t="s">
        <v>6888</v>
      </c>
      <c r="E916" s="84" t="str">
        <f>CONCATENATE(LEFT(D916,5),VLOOKUP(CONCATENATE(O916,"x",P916),'WHEEL PART NUMBER GUIDE'!$B$9:$C$51,2,FALSE),VLOOKUP(CONCATENATE(Q916, W916), 'WHEEL PART NUMBER GUIDE'!$Q$6:$R$98, 2, FALSE),VLOOKUP(Z916,'WHEEL PART NUMBER GUIDE'!$J$8:$K$54,2, FALSE),IF(V916="N/A",IF(ABS(T916)&lt;10,"0"&amp;ABS(T916),ABS(T916)),CONCATENATE(LEFT(V916,1),RIGHT(V916,1))), G916, H916)</f>
        <v>MR80329060800</v>
      </c>
      <c r="F916" s="84" t="str">
        <f t="shared" si="337"/>
        <v>MR80329060800</v>
      </c>
      <c r="G916" s="83"/>
      <c r="H916" s="83"/>
      <c r="I916" s="72" t="s">
        <v>7015</v>
      </c>
      <c r="J916" s="102">
        <v>45349.429861111108</v>
      </c>
      <c r="K916" s="78" t="s">
        <v>3713</v>
      </c>
      <c r="L916" s="328">
        <v>424</v>
      </c>
      <c r="M916" s="85" t="str">
        <f t="shared" si="346"/>
        <v/>
      </c>
      <c r="N916" s="630"/>
      <c r="O916" s="75">
        <v>20</v>
      </c>
      <c r="P916" s="8">
        <v>9</v>
      </c>
      <c r="Q916" s="92" t="str">
        <f t="shared" ref="Q916" si="378">CONCATENATE(R916,"x",S916)</f>
        <v>6x5.5</v>
      </c>
      <c r="R916" s="75">
        <v>6</v>
      </c>
      <c r="S916" s="75">
        <v>5.5</v>
      </c>
      <c r="T916" s="75">
        <v>0</v>
      </c>
      <c r="U916" s="77">
        <v>4.95</v>
      </c>
      <c r="V916" s="95" t="s">
        <v>85</v>
      </c>
      <c r="W916" s="68">
        <v>106.25</v>
      </c>
      <c r="X916" s="39">
        <v>35.273961949580411</v>
      </c>
      <c r="Y916" s="47">
        <v>2650</v>
      </c>
      <c r="Z916" s="43" t="s">
        <v>7279</v>
      </c>
      <c r="AA916" s="72" t="s">
        <v>2850</v>
      </c>
      <c r="AB916" s="47" t="str">
        <f t="shared" si="339"/>
        <v>20x9, 6x5.5, 0 OS, 2650 lbs</v>
      </c>
      <c r="AC916" s="74" t="s">
        <v>7430</v>
      </c>
      <c r="AD916" s="46" t="str">
        <f>IF(AC916="N/A","None",VLOOKUP(AC916,ACCESSORIES!F:N,9,FALSE))</f>
        <v>Snap In</v>
      </c>
      <c r="AE916" s="82">
        <f>_xlfn.IFNA(VLOOKUP(AC916,ACCESSORIES!F:J,5,FALSE),"N/A")</f>
        <v>22</v>
      </c>
      <c r="AF916" s="14" t="s">
        <v>85</v>
      </c>
      <c r="AG916" s="9" t="str">
        <f>_xlfn.IFNA(VLOOKUP(AF916,ACCESSORIES!C:G,5,FALSE),"N/A")</f>
        <v>N/A</v>
      </c>
      <c r="AH916" s="9" t="str">
        <f>_xlfn.IFNA(VLOOKUP(AG916,ACCESSORIES!D:H,5,FALSE),"N/A")</f>
        <v>N/A</v>
      </c>
      <c r="AI916" s="14" t="s">
        <v>85</v>
      </c>
      <c r="AJ916" s="9" t="str">
        <f>_xlfn.IFNA(VLOOKUP(AI916,ACCESSORIES!F:J,5,FALSE),"N/A")</f>
        <v>N/A</v>
      </c>
      <c r="AK916" s="92" t="s">
        <v>236</v>
      </c>
      <c r="AL916" s="75" t="s">
        <v>1649</v>
      </c>
      <c r="AM916" s="38">
        <f>_xlfn.IFNA(VLOOKUP(AL916,ACCESSORIES!F:J,5,FALSE),"N/A")</f>
        <v>2.75</v>
      </c>
      <c r="AN916" s="3">
        <v>78.3</v>
      </c>
      <c r="AO916" s="75">
        <v>16.2</v>
      </c>
      <c r="AP916" s="75">
        <v>60</v>
      </c>
      <c r="AQ916" s="75">
        <v>170</v>
      </c>
      <c r="AR916" s="34">
        <v>17.7</v>
      </c>
      <c r="AS916" s="34">
        <v>36.799999999999997</v>
      </c>
      <c r="AT916" s="25">
        <v>52.3</v>
      </c>
      <c r="AU916" s="34">
        <v>58.7</v>
      </c>
      <c r="AV916" s="25">
        <v>232.3</v>
      </c>
      <c r="AW916" s="67">
        <v>227.9</v>
      </c>
      <c r="AX916" s="77">
        <v>94.8</v>
      </c>
      <c r="AY916" s="49">
        <v>53.2</v>
      </c>
      <c r="AZ916" s="49">
        <v>67.900000000000006</v>
      </c>
      <c r="BA916" s="49">
        <v>46.4</v>
      </c>
      <c r="BB916" s="48">
        <f t="shared" si="348"/>
        <v>1.83</v>
      </c>
      <c r="BC916" s="13" t="s">
        <v>85</v>
      </c>
      <c r="BD916" s="412" t="str">
        <f>_xlfn.IFNA(VLOOKUP(BC916,ACCESSORIES!F:J,5,FALSE),"N/A")</f>
        <v>N/A</v>
      </c>
      <c r="BE916" s="13" t="s">
        <v>85</v>
      </c>
      <c r="BF916" s="412" t="str">
        <f>_xlfn.IFNA(VLOOKUP(BE916,ACCESSORIES!F:J,5,FALSE),"N/A")</f>
        <v>N/A</v>
      </c>
      <c r="BG916" s="70">
        <v>40</v>
      </c>
      <c r="BH916" s="50">
        <v>23.228346456692901</v>
      </c>
      <c r="BI916" s="50">
        <v>23.228346456692901</v>
      </c>
      <c r="BJ916" s="50">
        <v>11.771653543307099</v>
      </c>
      <c r="BK916" s="357">
        <f t="shared" si="370"/>
        <v>0.10408189999999996</v>
      </c>
      <c r="BL916" s="408">
        <v>20</v>
      </c>
      <c r="BM916" s="107" t="s">
        <v>3771</v>
      </c>
      <c r="BN916" s="46" t="s">
        <v>3891</v>
      </c>
      <c r="BO916" s="74" t="s">
        <v>3907</v>
      </c>
      <c r="BP916" s="74" t="s">
        <v>7492</v>
      </c>
      <c r="BQ916" s="74" t="s">
        <v>7489</v>
      </c>
      <c r="BR916" s="74" t="s">
        <v>7493</v>
      </c>
      <c r="BS916" s="74" t="s">
        <v>7490</v>
      </c>
      <c r="BT916" s="74" t="s">
        <v>3909</v>
      </c>
      <c r="BU916" s="74" t="s">
        <v>7491</v>
      </c>
      <c r="BV916" s="74"/>
      <c r="BW916" s="74"/>
      <c r="BX916" s="74"/>
      <c r="BY916" s="334" t="s">
        <v>8581</v>
      </c>
      <c r="BZ916" s="364" t="s">
        <v>8582</v>
      </c>
      <c r="CA916" s="337" t="s">
        <v>8583</v>
      </c>
      <c r="CB916" s="364" t="s">
        <v>8584</v>
      </c>
      <c r="CC916" s="86" t="str">
        <f t="shared" si="369"/>
        <v>CLOSEOUT - MR803, 20x9, 0mm Offset, 6x5.5, 106.25mm Centerbore, Gloss Titanium - Machined Lip</v>
      </c>
      <c r="CD916" s="74" t="s">
        <v>3719</v>
      </c>
      <c r="CE916" s="74" t="s">
        <v>3720</v>
      </c>
      <c r="CF916" s="74" t="str">
        <f t="shared" si="335"/>
        <v>RAISED (8XX)</v>
      </c>
    </row>
    <row r="917" spans="1:84" s="36" customFormat="1" ht="15" customHeight="1">
      <c r="A917" s="22">
        <f t="shared" si="302"/>
        <v>915</v>
      </c>
      <c r="B917" s="13" t="s">
        <v>84</v>
      </c>
      <c r="C917" s="97" t="s">
        <v>6891</v>
      </c>
      <c r="D917" s="75" t="s">
        <v>6888</v>
      </c>
      <c r="E917" s="84" t="str">
        <f>CONCATENATE(LEFT(D917,5),VLOOKUP(CONCATENATE(O917,"x",P917),'WHEEL PART NUMBER GUIDE'!$B$9:$C$51,2,FALSE),VLOOKUP(CONCATENATE(Q917, W917), 'WHEEL PART NUMBER GUIDE'!$Q$6:$R$98, 2, FALSE),VLOOKUP(Z917,'WHEEL PART NUMBER GUIDE'!$J$8:$K$54,2, FALSE),IF(V917="N/A",IF(ABS(T917)&lt;10,"0"&amp;ABS(T917),ABS(T917)),CONCATENATE(LEFT(V917,1),RIGHT(V917,1))), G917, H917)</f>
        <v>MR803290161312</v>
      </c>
      <c r="F917" s="84" t="str">
        <f t="shared" si="337"/>
        <v>MR803290161312</v>
      </c>
      <c r="G917" s="83"/>
      <c r="H917" s="83"/>
      <c r="I917" s="72" t="s">
        <v>7016</v>
      </c>
      <c r="J917" s="102">
        <v>45349.429861111108</v>
      </c>
      <c r="K917" s="78" t="s">
        <v>3713</v>
      </c>
      <c r="L917" s="328">
        <v>414</v>
      </c>
      <c r="M917" s="85" t="str">
        <f t="shared" si="346"/>
        <v/>
      </c>
      <c r="N917" s="630"/>
      <c r="O917" s="75">
        <v>20</v>
      </c>
      <c r="P917" s="8">
        <v>9</v>
      </c>
      <c r="Q917" s="92" t="str">
        <f t="shared" si="351"/>
        <v>6x135</v>
      </c>
      <c r="R917" s="75">
        <v>6</v>
      </c>
      <c r="S917" s="75">
        <v>135</v>
      </c>
      <c r="T917" s="75">
        <v>12</v>
      </c>
      <c r="U917" s="77">
        <v>5.4</v>
      </c>
      <c r="V917" s="95" t="s">
        <v>85</v>
      </c>
      <c r="W917" s="68">
        <v>87</v>
      </c>
      <c r="X917" s="39">
        <v>33.951188376471144</v>
      </c>
      <c r="Y917" s="47">
        <v>2650</v>
      </c>
      <c r="Z917" s="43" t="s">
        <v>4122</v>
      </c>
      <c r="AA917" s="72" t="s">
        <v>2845</v>
      </c>
      <c r="AB917" s="47" t="str">
        <f t="shared" si="339"/>
        <v>20x9, 6x135, 12 OS, 2650 lbs</v>
      </c>
      <c r="AC917" s="74" t="s">
        <v>7428</v>
      </c>
      <c r="AD917" s="46" t="str">
        <f>IF(AC917="N/A","None",VLOOKUP(AC917,ACCESSORIES!F:N,9,FALSE))</f>
        <v>Snap In</v>
      </c>
      <c r="AE917" s="82">
        <f>_xlfn.IFNA(VLOOKUP(AC917,ACCESSORIES!F:J,5,FALSE),"N/A")</f>
        <v>22</v>
      </c>
      <c r="AF917" s="14" t="s">
        <v>85</v>
      </c>
      <c r="AG917" s="9" t="str">
        <f>_xlfn.IFNA(VLOOKUP(AF917,ACCESSORIES!C:G,5,FALSE),"N/A")</f>
        <v>N/A</v>
      </c>
      <c r="AH917" s="9" t="str">
        <f>_xlfn.IFNA(VLOOKUP(AG917,ACCESSORIES!D:H,5,FALSE),"N/A")</f>
        <v>N/A</v>
      </c>
      <c r="AI917" s="14" t="s">
        <v>85</v>
      </c>
      <c r="AJ917" s="9" t="str">
        <f>_xlfn.IFNA(VLOOKUP(AI917,ACCESSORIES!F:J,5,FALSE),"N/A")</f>
        <v>N/A</v>
      </c>
      <c r="AK917" s="92" t="s">
        <v>236</v>
      </c>
      <c r="AL917" s="75" t="s">
        <v>85</v>
      </c>
      <c r="AM917" s="38" t="str">
        <f>_xlfn.IFNA(VLOOKUP(AL917,ACCESSORIES!F:J,5,FALSE),"N/A")</f>
        <v>N/A</v>
      </c>
      <c r="AN917" s="75" t="s">
        <v>85</v>
      </c>
      <c r="AO917" s="75">
        <v>16.2</v>
      </c>
      <c r="AP917" s="75">
        <v>60</v>
      </c>
      <c r="AQ917" s="75">
        <v>170</v>
      </c>
      <c r="AR917" s="34">
        <v>10.3</v>
      </c>
      <c r="AS917" s="34">
        <v>25.6</v>
      </c>
      <c r="AT917" s="25">
        <v>40.299999999999997</v>
      </c>
      <c r="AU917" s="34">
        <v>46.7</v>
      </c>
      <c r="AV917" s="25">
        <v>231.3</v>
      </c>
      <c r="AW917" s="67">
        <v>226.9</v>
      </c>
      <c r="AX917" s="77">
        <v>87</v>
      </c>
      <c r="AY917" s="49">
        <v>55.9</v>
      </c>
      <c r="AZ917" s="49">
        <v>55.9</v>
      </c>
      <c r="BA917" s="49">
        <v>46.4</v>
      </c>
      <c r="BB917" s="48">
        <f t="shared" si="348"/>
        <v>1.83</v>
      </c>
      <c r="BC917" s="13" t="s">
        <v>85</v>
      </c>
      <c r="BD917" s="412" t="str">
        <f>_xlfn.IFNA(VLOOKUP(BC917,ACCESSORIES!F:J,5,FALSE),"N/A")</f>
        <v>N/A</v>
      </c>
      <c r="BE917" s="13" t="s">
        <v>85</v>
      </c>
      <c r="BF917" s="412" t="str">
        <f>_xlfn.IFNA(VLOOKUP(BE917,ACCESSORIES!F:J,5,FALSE),"N/A")</f>
        <v>N/A</v>
      </c>
      <c r="BG917" s="70">
        <v>39</v>
      </c>
      <c r="BH917" s="50">
        <v>23.228346456692901</v>
      </c>
      <c r="BI917" s="50">
        <v>23.228346456692901</v>
      </c>
      <c r="BJ917" s="50">
        <v>11.771653543307099</v>
      </c>
      <c r="BK917" s="357">
        <f t="shared" si="370"/>
        <v>0.10408189999999996</v>
      </c>
      <c r="BL917" s="408">
        <v>20</v>
      </c>
      <c r="BM917" s="107" t="s">
        <v>3771</v>
      </c>
      <c r="BN917" s="46" t="s">
        <v>3891</v>
      </c>
      <c r="BO917" s="74" t="s">
        <v>3907</v>
      </c>
      <c r="BP917" s="74" t="s">
        <v>7492</v>
      </c>
      <c r="BQ917" s="74" t="s">
        <v>7489</v>
      </c>
      <c r="BR917" s="74" t="s">
        <v>7493</v>
      </c>
      <c r="BS917" s="74" t="s">
        <v>7490</v>
      </c>
      <c r="BT917" s="74" t="s">
        <v>3909</v>
      </c>
      <c r="BU917" s="74" t="s">
        <v>7491</v>
      </c>
      <c r="BV917" s="74"/>
      <c r="BW917" s="74"/>
      <c r="BX917" s="74"/>
      <c r="BY917" s="334" t="s">
        <v>8577</v>
      </c>
      <c r="BZ917" s="364" t="s">
        <v>8578</v>
      </c>
      <c r="CA917" s="337" t="s">
        <v>8579</v>
      </c>
      <c r="CB917" s="364" t="s">
        <v>8580</v>
      </c>
      <c r="CC917" s="86" t="str">
        <f t="shared" si="369"/>
        <v>CLOSEOUT - MR803, 20x9, +12mm Offset, 6x135, 87mm Centerbore, Gloss Black</v>
      </c>
      <c r="CD917" s="74" t="s">
        <v>3719</v>
      </c>
      <c r="CE917" s="74" t="s">
        <v>3720</v>
      </c>
      <c r="CF917" s="74" t="str">
        <f t="shared" si="335"/>
        <v>RAISED (8XX)</v>
      </c>
    </row>
    <row r="918" spans="1:84" s="36" customFormat="1" ht="15" customHeight="1">
      <c r="A918" s="22">
        <f t="shared" ref="A918" si="379">ROW(B918)-2</f>
        <v>916</v>
      </c>
      <c r="B918" s="13" t="s">
        <v>84</v>
      </c>
      <c r="C918" s="97" t="s">
        <v>6891</v>
      </c>
      <c r="D918" s="75" t="s">
        <v>6888</v>
      </c>
      <c r="E918" s="84" t="str">
        <f>CONCATENATE(LEFT(D918,5),VLOOKUP(CONCATENATE(O918,"x",P918),'WHEEL PART NUMBER GUIDE'!$B$9:$C$51,2,FALSE),VLOOKUP(CONCATENATE(Q918, W918), 'WHEEL PART NUMBER GUIDE'!$Q$6:$R$98, 2, FALSE),VLOOKUP(Z918,'WHEEL PART NUMBER GUIDE'!$J$8:$K$54,2, FALSE),IF(V918="N/A",IF(ABS(T918)&lt;10,"0"&amp;ABS(T918),ABS(T918)),CONCATENATE(LEFT(V918,1),RIGHT(V918,1))), G918, H918)</f>
        <v>MR80329016812</v>
      </c>
      <c r="F918" s="84" t="str">
        <f t="shared" si="337"/>
        <v>MR80329016812</v>
      </c>
      <c r="G918" s="83"/>
      <c r="H918" s="83"/>
      <c r="I918" s="72" t="s">
        <v>7017</v>
      </c>
      <c r="J918" s="102">
        <v>45349.429861111108</v>
      </c>
      <c r="K918" s="78" t="s">
        <v>3713</v>
      </c>
      <c r="L918" s="328">
        <v>424</v>
      </c>
      <c r="M918" s="85" t="str">
        <f t="shared" si="346"/>
        <v/>
      </c>
      <c r="N918" s="630"/>
      <c r="O918" s="75">
        <v>20</v>
      </c>
      <c r="P918" s="8">
        <v>9</v>
      </c>
      <c r="Q918" s="92" t="str">
        <f t="shared" ref="Q918" si="380">CONCATENATE(R918,"x",S918)</f>
        <v>6x135</v>
      </c>
      <c r="R918" s="75">
        <v>6</v>
      </c>
      <c r="S918" s="75">
        <v>135</v>
      </c>
      <c r="T918" s="75">
        <v>12</v>
      </c>
      <c r="U918" s="77">
        <v>5.4</v>
      </c>
      <c r="V918" s="95" t="s">
        <v>85</v>
      </c>
      <c r="W918" s="68">
        <v>87</v>
      </c>
      <c r="X918" s="39">
        <v>33.951188376471144</v>
      </c>
      <c r="Y918" s="47">
        <v>2650</v>
      </c>
      <c r="Z918" s="43" t="s">
        <v>7279</v>
      </c>
      <c r="AA918" s="72" t="s">
        <v>2850</v>
      </c>
      <c r="AB918" s="47" t="str">
        <f t="shared" si="339"/>
        <v>20x9, 6x135, 12 OS, 2650 lbs</v>
      </c>
      <c r="AC918" s="74" t="s">
        <v>7430</v>
      </c>
      <c r="AD918" s="46" t="str">
        <f>IF(AC918="N/A","None",VLOOKUP(AC918,ACCESSORIES!F:N,9,FALSE))</f>
        <v>Snap In</v>
      </c>
      <c r="AE918" s="82">
        <f>_xlfn.IFNA(VLOOKUP(AC918,ACCESSORIES!F:J,5,FALSE),"N/A")</f>
        <v>22</v>
      </c>
      <c r="AF918" s="14" t="s">
        <v>85</v>
      </c>
      <c r="AG918" s="9" t="str">
        <f>_xlfn.IFNA(VLOOKUP(AF918,ACCESSORIES!C:G,5,FALSE),"N/A")</f>
        <v>N/A</v>
      </c>
      <c r="AH918" s="9" t="str">
        <f>_xlfn.IFNA(VLOOKUP(AG918,ACCESSORIES!D:H,5,FALSE),"N/A")</f>
        <v>N/A</v>
      </c>
      <c r="AI918" s="14" t="s">
        <v>85</v>
      </c>
      <c r="AJ918" s="9" t="str">
        <f>_xlfn.IFNA(VLOOKUP(AI918,ACCESSORIES!F:J,5,FALSE),"N/A")</f>
        <v>N/A</v>
      </c>
      <c r="AK918" s="92" t="s">
        <v>236</v>
      </c>
      <c r="AL918" s="75" t="s">
        <v>85</v>
      </c>
      <c r="AM918" s="38" t="str">
        <f>_xlfn.IFNA(VLOOKUP(AL918,ACCESSORIES!F:J,5,FALSE),"N/A")</f>
        <v>N/A</v>
      </c>
      <c r="AN918" s="75" t="s">
        <v>85</v>
      </c>
      <c r="AO918" s="75">
        <v>16.2</v>
      </c>
      <c r="AP918" s="75">
        <v>60</v>
      </c>
      <c r="AQ918" s="75">
        <v>170</v>
      </c>
      <c r="AR918" s="34">
        <v>10.3</v>
      </c>
      <c r="AS918" s="34">
        <v>25.6</v>
      </c>
      <c r="AT918" s="25">
        <v>40.299999999999997</v>
      </c>
      <c r="AU918" s="34">
        <v>46.7</v>
      </c>
      <c r="AV918" s="25">
        <v>231.3</v>
      </c>
      <c r="AW918" s="67">
        <v>226.9</v>
      </c>
      <c r="AX918" s="77">
        <v>87</v>
      </c>
      <c r="AY918" s="49">
        <v>55.9</v>
      </c>
      <c r="AZ918" s="49">
        <v>55.9</v>
      </c>
      <c r="BA918" s="49">
        <v>46.4</v>
      </c>
      <c r="BB918" s="48">
        <f t="shared" si="348"/>
        <v>1.83</v>
      </c>
      <c r="BC918" s="13" t="s">
        <v>85</v>
      </c>
      <c r="BD918" s="412" t="str">
        <f>_xlfn.IFNA(VLOOKUP(BC918,ACCESSORIES!F:J,5,FALSE),"N/A")</f>
        <v>N/A</v>
      </c>
      <c r="BE918" s="13" t="s">
        <v>85</v>
      </c>
      <c r="BF918" s="412" t="str">
        <f>_xlfn.IFNA(VLOOKUP(BE918,ACCESSORIES!F:J,5,FALSE),"N/A")</f>
        <v>N/A</v>
      </c>
      <c r="BG918" s="70">
        <v>39</v>
      </c>
      <c r="BH918" s="50">
        <v>23.228346456692901</v>
      </c>
      <c r="BI918" s="50">
        <v>23.228346456692901</v>
      </c>
      <c r="BJ918" s="50">
        <v>11.771653543307099</v>
      </c>
      <c r="BK918" s="357">
        <f t="shared" si="370"/>
        <v>0.10408189999999996</v>
      </c>
      <c r="BL918" s="408">
        <v>20</v>
      </c>
      <c r="BM918" s="107" t="s">
        <v>3771</v>
      </c>
      <c r="BN918" s="46" t="s">
        <v>3891</v>
      </c>
      <c r="BO918" s="74" t="s">
        <v>3907</v>
      </c>
      <c r="BP918" s="74" t="s">
        <v>7492</v>
      </c>
      <c r="BQ918" s="74" t="s">
        <v>7489</v>
      </c>
      <c r="BR918" s="74" t="s">
        <v>7493</v>
      </c>
      <c r="BS918" s="74" t="s">
        <v>7490</v>
      </c>
      <c r="BT918" s="74" t="s">
        <v>3909</v>
      </c>
      <c r="BU918" s="74" t="s">
        <v>7491</v>
      </c>
      <c r="BV918" s="74"/>
      <c r="BW918" s="74"/>
      <c r="BX918" s="74"/>
      <c r="BY918" s="334" t="s">
        <v>8581</v>
      </c>
      <c r="BZ918" s="364" t="s">
        <v>8582</v>
      </c>
      <c r="CA918" s="337" t="s">
        <v>8583</v>
      </c>
      <c r="CB918" s="364" t="s">
        <v>8584</v>
      </c>
      <c r="CC918" s="86" t="str">
        <f t="shared" si="369"/>
        <v>CLOSEOUT - MR803, 20x9, +12mm Offset, 6x135, 87mm Centerbore, Gloss Titanium - Machined Lip</v>
      </c>
      <c r="CD918" s="74" t="s">
        <v>3719</v>
      </c>
      <c r="CE918" s="74" t="s">
        <v>3720</v>
      </c>
      <c r="CF918" s="74" t="str">
        <f t="shared" si="335"/>
        <v>RAISED (8XX)</v>
      </c>
    </row>
    <row r="919" spans="1:84" s="36" customFormat="1" ht="15" customHeight="1">
      <c r="A919" s="22">
        <f t="shared" si="302"/>
        <v>917</v>
      </c>
      <c r="B919" s="13" t="s">
        <v>84</v>
      </c>
      <c r="C919" s="97" t="s">
        <v>6891</v>
      </c>
      <c r="D919" s="75" t="s">
        <v>6888</v>
      </c>
      <c r="E919" s="84" t="str">
        <f>CONCATENATE(LEFT(D919,5),VLOOKUP(CONCATENATE(O919,"x",P919),'WHEEL PART NUMBER GUIDE'!$B$9:$C$51,2,FALSE),VLOOKUP(CONCATENATE(Q919, W919), 'WHEEL PART NUMBER GUIDE'!$Q$6:$R$98, 2, FALSE),VLOOKUP(Z919,'WHEEL PART NUMBER GUIDE'!$J$8:$K$54,2, FALSE),IF(V919="N/A",IF(ABS(T919)&lt;10,"0"&amp;ABS(T919),ABS(T919)),CONCATENATE(LEFT(V919,1),RIGHT(V919,1))), G919, H919)</f>
        <v>MR803290601312</v>
      </c>
      <c r="F919" s="84" t="str">
        <f t="shared" si="337"/>
        <v>MR803290601312</v>
      </c>
      <c r="G919" s="83"/>
      <c r="H919" s="83"/>
      <c r="I919" s="72" t="s">
        <v>7018</v>
      </c>
      <c r="J919" s="102">
        <v>45349.429861111108</v>
      </c>
      <c r="K919" s="78" t="s">
        <v>3713</v>
      </c>
      <c r="L919" s="328">
        <v>414</v>
      </c>
      <c r="M919" s="85" t="str">
        <f t="shared" si="346"/>
        <v/>
      </c>
      <c r="N919" s="630"/>
      <c r="O919" s="75">
        <v>20</v>
      </c>
      <c r="P919" s="8">
        <v>9</v>
      </c>
      <c r="Q919" s="92" t="str">
        <f t="shared" si="351"/>
        <v>6x5.5</v>
      </c>
      <c r="R919" s="75">
        <v>6</v>
      </c>
      <c r="S919" s="75">
        <v>5.5</v>
      </c>
      <c r="T919" s="75">
        <v>12</v>
      </c>
      <c r="U919" s="77">
        <v>5.4</v>
      </c>
      <c r="V919" s="95" t="s">
        <v>85</v>
      </c>
      <c r="W919" s="68">
        <v>106.25</v>
      </c>
      <c r="X919" s="39">
        <v>33.951188376471144</v>
      </c>
      <c r="Y919" s="47">
        <v>2650</v>
      </c>
      <c r="Z919" s="43" t="s">
        <v>4122</v>
      </c>
      <c r="AA919" s="72" t="s">
        <v>2845</v>
      </c>
      <c r="AB919" s="47" t="str">
        <f t="shared" si="339"/>
        <v>20x9, 6x5.5, 12 OS, 2650 lbs</v>
      </c>
      <c r="AC919" s="74" t="s">
        <v>7428</v>
      </c>
      <c r="AD919" s="46" t="str">
        <f>IF(AC919="N/A","None",VLOOKUP(AC919,ACCESSORIES!F:N,9,FALSE))</f>
        <v>Snap In</v>
      </c>
      <c r="AE919" s="82">
        <f>_xlfn.IFNA(VLOOKUP(AC919,ACCESSORIES!F:J,5,FALSE),"N/A")</f>
        <v>22</v>
      </c>
      <c r="AF919" s="14" t="s">
        <v>85</v>
      </c>
      <c r="AG919" s="9" t="str">
        <f>_xlfn.IFNA(VLOOKUP(AF919,ACCESSORIES!C:G,5,FALSE),"N/A")</f>
        <v>N/A</v>
      </c>
      <c r="AH919" s="9" t="str">
        <f>_xlfn.IFNA(VLOOKUP(AG919,ACCESSORIES!D:H,5,FALSE),"N/A")</f>
        <v>N/A</v>
      </c>
      <c r="AI919" s="14" t="s">
        <v>85</v>
      </c>
      <c r="AJ919" s="9" t="str">
        <f>_xlfn.IFNA(VLOOKUP(AI919,ACCESSORIES!F:J,5,FALSE),"N/A")</f>
        <v>N/A</v>
      </c>
      <c r="AK919" s="92" t="s">
        <v>236</v>
      </c>
      <c r="AL919" s="75" t="s">
        <v>1649</v>
      </c>
      <c r="AM919" s="38">
        <f>_xlfn.IFNA(VLOOKUP(AL919,ACCESSORIES!F:J,5,FALSE),"N/A")</f>
        <v>2.75</v>
      </c>
      <c r="AN919" s="3">
        <v>78.3</v>
      </c>
      <c r="AO919" s="75">
        <v>16.2</v>
      </c>
      <c r="AP919" s="75">
        <v>60</v>
      </c>
      <c r="AQ919" s="75">
        <v>170</v>
      </c>
      <c r="AR919" s="34">
        <v>10.3</v>
      </c>
      <c r="AS919" s="34">
        <v>25.6</v>
      </c>
      <c r="AT919" s="25">
        <v>40.299999999999997</v>
      </c>
      <c r="AU919" s="34">
        <v>46.7</v>
      </c>
      <c r="AV919" s="25">
        <v>231.3</v>
      </c>
      <c r="AW919" s="67">
        <v>226.9</v>
      </c>
      <c r="AX919" s="77">
        <v>94.8</v>
      </c>
      <c r="AY919" s="49">
        <v>41.2</v>
      </c>
      <c r="AZ919" s="49">
        <v>55.9</v>
      </c>
      <c r="BA919" s="49">
        <v>46.4</v>
      </c>
      <c r="BB919" s="48">
        <f t="shared" si="348"/>
        <v>1.83</v>
      </c>
      <c r="BC919" s="13" t="s">
        <v>85</v>
      </c>
      <c r="BD919" s="412" t="str">
        <f>_xlfn.IFNA(VLOOKUP(BC919,ACCESSORIES!F:J,5,FALSE),"N/A")</f>
        <v>N/A</v>
      </c>
      <c r="BE919" s="13" t="s">
        <v>85</v>
      </c>
      <c r="BF919" s="412" t="str">
        <f>_xlfn.IFNA(VLOOKUP(BE919,ACCESSORIES!F:J,5,FALSE),"N/A")</f>
        <v>N/A</v>
      </c>
      <c r="BG919" s="70">
        <v>39</v>
      </c>
      <c r="BH919" s="50">
        <v>23.228346456692901</v>
      </c>
      <c r="BI919" s="50">
        <v>23.228346456692901</v>
      </c>
      <c r="BJ919" s="50">
        <v>11.771653543307099</v>
      </c>
      <c r="BK919" s="357">
        <f t="shared" si="370"/>
        <v>0.10408189999999996</v>
      </c>
      <c r="BL919" s="408">
        <v>20</v>
      </c>
      <c r="BM919" s="107" t="s">
        <v>3771</v>
      </c>
      <c r="BN919" s="46" t="s">
        <v>3891</v>
      </c>
      <c r="BO919" s="74" t="s">
        <v>3907</v>
      </c>
      <c r="BP919" s="74" t="s">
        <v>7492</v>
      </c>
      <c r="BQ919" s="74" t="s">
        <v>7489</v>
      </c>
      <c r="BR919" s="74" t="s">
        <v>7493</v>
      </c>
      <c r="BS919" s="74" t="s">
        <v>7490</v>
      </c>
      <c r="BT919" s="74" t="s">
        <v>3909</v>
      </c>
      <c r="BU919" s="74" t="s">
        <v>7491</v>
      </c>
      <c r="BV919" s="74"/>
      <c r="BW919" s="74"/>
      <c r="BX919" s="74"/>
      <c r="BY919" s="334" t="s">
        <v>8577</v>
      </c>
      <c r="BZ919" s="364" t="s">
        <v>8578</v>
      </c>
      <c r="CA919" s="337" t="s">
        <v>8579</v>
      </c>
      <c r="CB919" s="364" t="s">
        <v>8580</v>
      </c>
      <c r="CC919" s="86" t="str">
        <f t="shared" si="369"/>
        <v>CLOSEOUT - MR803, 20x9, +12mm Offset, 6x5.5, 106.25mm Centerbore, Gloss Black</v>
      </c>
      <c r="CD919" s="74" t="s">
        <v>3719</v>
      </c>
      <c r="CE919" s="74" t="s">
        <v>3720</v>
      </c>
      <c r="CF919" s="74" t="str">
        <f t="shared" si="335"/>
        <v>RAISED (8XX)</v>
      </c>
    </row>
    <row r="920" spans="1:84" s="36" customFormat="1" ht="15" customHeight="1">
      <c r="A920" s="22">
        <f t="shared" ref="A920" si="381">ROW(B920)-2</f>
        <v>918</v>
      </c>
      <c r="B920" s="13" t="s">
        <v>84</v>
      </c>
      <c r="C920" s="97" t="s">
        <v>6891</v>
      </c>
      <c r="D920" s="75" t="s">
        <v>6888</v>
      </c>
      <c r="E920" s="84" t="str">
        <f>CONCATENATE(LEFT(D920,5),VLOOKUP(CONCATENATE(O920,"x",P920),'WHEEL PART NUMBER GUIDE'!$B$9:$C$51,2,FALSE),VLOOKUP(CONCATENATE(Q920, W920), 'WHEEL PART NUMBER GUIDE'!$Q$6:$R$98, 2, FALSE),VLOOKUP(Z920,'WHEEL PART NUMBER GUIDE'!$J$8:$K$54,2, FALSE),IF(V920="N/A",IF(ABS(T920)&lt;10,"0"&amp;ABS(T920),ABS(T920)),CONCATENATE(LEFT(V920,1),RIGHT(V920,1))), G920, H920)</f>
        <v>MR80329087812N</v>
      </c>
      <c r="F920" s="84" t="str">
        <f t="shared" ref="F920:F961" si="382">E920</f>
        <v>MR80329087812N</v>
      </c>
      <c r="G920" s="83" t="s">
        <v>2095</v>
      </c>
      <c r="H920" s="83"/>
      <c r="I920" s="72" t="s">
        <v>7023</v>
      </c>
      <c r="J920" s="102">
        <v>45349.429861111108</v>
      </c>
      <c r="K920" s="78" t="s">
        <v>3713</v>
      </c>
      <c r="L920" s="328">
        <v>424</v>
      </c>
      <c r="M920" s="85" t="str">
        <f t="shared" si="346"/>
        <v/>
      </c>
      <c r="N920" s="630"/>
      <c r="O920" s="75">
        <v>20</v>
      </c>
      <c r="P920" s="8">
        <v>9</v>
      </c>
      <c r="Q920" s="92" t="str">
        <f t="shared" ref="Q920" si="383">CONCATENATE(R920,"x",S920)</f>
        <v>8x170</v>
      </c>
      <c r="R920" s="75">
        <v>8</v>
      </c>
      <c r="S920" s="75">
        <v>170</v>
      </c>
      <c r="T920" s="75">
        <v>-12</v>
      </c>
      <c r="U920" s="77">
        <v>4.5</v>
      </c>
      <c r="V920" s="95" t="s">
        <v>85</v>
      </c>
      <c r="W920" s="68">
        <v>125</v>
      </c>
      <c r="X920" s="39">
        <v>36.596735522689684</v>
      </c>
      <c r="Y920" s="47">
        <v>3640</v>
      </c>
      <c r="Z920" s="43" t="s">
        <v>7279</v>
      </c>
      <c r="AA920" s="72" t="s">
        <v>2850</v>
      </c>
      <c r="AB920" s="47" t="str">
        <f t="shared" ref="AB920:AB961" si="384">_xlfn.CONCAT(O920,"x",P920,","," ",Q920,","," ",T920," ","OS",","," ",Y920," lbs")</f>
        <v>20x9, 8x170, -12 OS, 3640 lbs</v>
      </c>
      <c r="AC920" s="74" t="s">
        <v>7429</v>
      </c>
      <c r="AD920" s="46" t="str">
        <f>IF(AC920="N/A","None",VLOOKUP(AC920,ACCESSORIES!F:N,9,FALSE))</f>
        <v>Snap In</v>
      </c>
      <c r="AE920" s="82">
        <f>_xlfn.IFNA(VLOOKUP(AC920,ACCESSORIES!F:J,5,FALSE),"N/A")</f>
        <v>22</v>
      </c>
      <c r="AF920" s="14" t="s">
        <v>85</v>
      </c>
      <c r="AG920" s="9" t="str">
        <f>_xlfn.IFNA(VLOOKUP(AF920,ACCESSORIES!C:G,5,FALSE),"N/A")</f>
        <v>N/A</v>
      </c>
      <c r="AH920" s="9" t="str">
        <f>_xlfn.IFNA(VLOOKUP(AG920,ACCESSORIES!D:H,5,FALSE),"N/A")</f>
        <v>N/A</v>
      </c>
      <c r="AI920" s="14" t="s">
        <v>85</v>
      </c>
      <c r="AJ920" s="9" t="str">
        <f>_xlfn.IFNA(VLOOKUP(AI920,ACCESSORIES!F:J,5,FALSE),"N/A")</f>
        <v>N/A</v>
      </c>
      <c r="AK920" s="92" t="s">
        <v>236</v>
      </c>
      <c r="AL920" s="75" t="s">
        <v>85</v>
      </c>
      <c r="AM920" s="38" t="str">
        <f>_xlfn.IFNA(VLOOKUP(AL920,ACCESSORIES!F:J,5,FALSE),"N/A")</f>
        <v>N/A</v>
      </c>
      <c r="AN920" s="75" t="s">
        <v>85</v>
      </c>
      <c r="AO920" s="75">
        <v>16.2</v>
      </c>
      <c r="AP920" s="75">
        <v>60</v>
      </c>
      <c r="AQ920" s="75">
        <v>200</v>
      </c>
      <c r="AR920" s="34">
        <v>0</v>
      </c>
      <c r="AS920" s="34">
        <v>0</v>
      </c>
      <c r="AT920" s="25">
        <v>43.9</v>
      </c>
      <c r="AU920" s="34">
        <v>59.3</v>
      </c>
      <c r="AV920" s="25">
        <v>232.9</v>
      </c>
      <c r="AW920" s="67">
        <v>228.5</v>
      </c>
      <c r="AX920" s="77">
        <v>125</v>
      </c>
      <c r="AY920" s="49">
        <v>98</v>
      </c>
      <c r="AZ920" s="49">
        <v>98</v>
      </c>
      <c r="BA920" s="49">
        <v>55.6</v>
      </c>
      <c r="BB920" s="48">
        <f t="shared" si="348"/>
        <v>2.19</v>
      </c>
      <c r="BC920" s="13" t="s">
        <v>85</v>
      </c>
      <c r="BD920" s="412" t="str">
        <f>_xlfn.IFNA(VLOOKUP(BC920,ACCESSORIES!F:J,5,FALSE),"N/A")</f>
        <v>N/A</v>
      </c>
      <c r="BE920" s="13" t="s">
        <v>85</v>
      </c>
      <c r="BF920" s="412" t="str">
        <f>_xlfn.IFNA(VLOOKUP(BE920,ACCESSORIES!F:J,5,FALSE),"N/A")</f>
        <v>N/A</v>
      </c>
      <c r="BG920" s="70">
        <v>42</v>
      </c>
      <c r="BH920" s="50">
        <v>23.228346456692901</v>
      </c>
      <c r="BI920" s="50">
        <v>23.228346456692901</v>
      </c>
      <c r="BJ920" s="50">
        <v>11.771653543307099</v>
      </c>
      <c r="BK920" s="357">
        <f t="shared" si="370"/>
        <v>0.10408189999999996</v>
      </c>
      <c r="BL920" s="408">
        <v>20</v>
      </c>
      <c r="BM920" s="107" t="s">
        <v>3771</v>
      </c>
      <c r="BN920" s="46" t="s">
        <v>3891</v>
      </c>
      <c r="BO920" s="74" t="s">
        <v>3907</v>
      </c>
      <c r="BP920" s="74" t="s">
        <v>7492</v>
      </c>
      <c r="BQ920" s="74" t="s">
        <v>7489</v>
      </c>
      <c r="BR920" s="74" t="s">
        <v>7493</v>
      </c>
      <c r="BS920" s="74" t="s">
        <v>7490</v>
      </c>
      <c r="BT920" s="74" t="s">
        <v>3909</v>
      </c>
      <c r="BU920" s="74" t="s">
        <v>7491</v>
      </c>
      <c r="BV920" s="74"/>
      <c r="BW920" s="74"/>
      <c r="BX920" s="74"/>
      <c r="BY920" s="334" t="s">
        <v>8589</v>
      </c>
      <c r="BZ920" s="364" t="s">
        <v>8590</v>
      </c>
      <c r="CA920" s="337" t="s">
        <v>8591</v>
      </c>
      <c r="CB920" s="364" t="s">
        <v>8592</v>
      </c>
      <c r="CC920" s="86" t="str">
        <f t="shared" si="369"/>
        <v>CLOSEOUT - MR803, 20x9, -12mm Offset, 8x170, 125mm Centerbore, Gloss Titanium - Machined Lip</v>
      </c>
      <c r="CD920" s="74" t="s">
        <v>3719</v>
      </c>
      <c r="CE920" s="74" t="s">
        <v>3720</v>
      </c>
      <c r="CF920" s="74" t="str">
        <f t="shared" ref="CF920:CF960" si="385">C920</f>
        <v>RAISED (8XX)</v>
      </c>
    </row>
    <row r="921" spans="1:84" s="36" customFormat="1" ht="15" customHeight="1">
      <c r="A921" s="22">
        <f t="shared" si="302"/>
        <v>919</v>
      </c>
      <c r="B921" s="13" t="s">
        <v>84</v>
      </c>
      <c r="C921" s="97" t="s">
        <v>6891</v>
      </c>
      <c r="D921" s="75" t="s">
        <v>6888</v>
      </c>
      <c r="E921" s="84" t="str">
        <f>CONCATENATE(LEFT(D921,5),VLOOKUP(CONCATENATE(O921,"x",P921),'WHEEL PART NUMBER GUIDE'!$B$9:$C$51,2,FALSE),VLOOKUP(CONCATENATE(Q921, W921), 'WHEEL PART NUMBER GUIDE'!$Q$6:$R$98, 2, FALSE),VLOOKUP(Z921,'WHEEL PART NUMBER GUIDE'!$J$8:$K$54,2, FALSE),IF(V921="N/A",IF(ABS(T921)&lt;10,"0"&amp;ABS(T921),ABS(T921)),CONCATENATE(LEFT(V921,1),RIGHT(V921,1))), G921, H921)</f>
        <v>MR803290881312N</v>
      </c>
      <c r="F921" s="84" t="str">
        <f t="shared" si="382"/>
        <v>MR803290881312N</v>
      </c>
      <c r="G921" s="83" t="s">
        <v>2095</v>
      </c>
      <c r="H921" s="83"/>
      <c r="I921" s="72" t="s">
        <v>7024</v>
      </c>
      <c r="J921" s="102">
        <v>45349.429861111108</v>
      </c>
      <c r="K921" s="78" t="s">
        <v>3713</v>
      </c>
      <c r="L921" s="328">
        <v>414</v>
      </c>
      <c r="M921" s="85" t="str">
        <f t="shared" si="346"/>
        <v/>
      </c>
      <c r="N921" s="630"/>
      <c r="O921" s="75">
        <v>20</v>
      </c>
      <c r="P921" s="8">
        <v>9</v>
      </c>
      <c r="Q921" s="92" t="str">
        <f t="shared" si="351"/>
        <v>8x180</v>
      </c>
      <c r="R921" s="75">
        <v>8</v>
      </c>
      <c r="S921" s="75">
        <v>180</v>
      </c>
      <c r="T921" s="75">
        <v>-12</v>
      </c>
      <c r="U921" s="77">
        <v>4.5</v>
      </c>
      <c r="V921" s="95" t="s">
        <v>85</v>
      </c>
      <c r="W921" s="68">
        <v>124.1</v>
      </c>
      <c r="X921" s="39">
        <v>37.037660047059433</v>
      </c>
      <c r="Y921" s="47">
        <v>3640</v>
      </c>
      <c r="Z921" s="43" t="s">
        <v>4122</v>
      </c>
      <c r="AA921" s="72" t="s">
        <v>2845</v>
      </c>
      <c r="AB921" s="47" t="str">
        <f t="shared" si="384"/>
        <v>20x9, 8x180, -12 OS, 3640 lbs</v>
      </c>
      <c r="AC921" s="74" t="s">
        <v>7421</v>
      </c>
      <c r="AD921" s="46" t="str">
        <f>IF(AC921="N/A","None",VLOOKUP(AC921,ACCESSORIES!F:N,9,FALSE))</f>
        <v>Snap In</v>
      </c>
      <c r="AE921" s="82">
        <f>_xlfn.IFNA(VLOOKUP(AC921,ACCESSORIES!F:J,5,FALSE),"N/A")</f>
        <v>22</v>
      </c>
      <c r="AF921" s="14" t="s">
        <v>85</v>
      </c>
      <c r="AG921" s="9" t="str">
        <f>_xlfn.IFNA(VLOOKUP(AF921,ACCESSORIES!C:G,5,FALSE),"N/A")</f>
        <v>N/A</v>
      </c>
      <c r="AH921" s="9" t="str">
        <f>_xlfn.IFNA(VLOOKUP(AG921,ACCESSORIES!D:H,5,FALSE),"N/A")</f>
        <v>N/A</v>
      </c>
      <c r="AI921" s="14" t="s">
        <v>85</v>
      </c>
      <c r="AJ921" s="9" t="str">
        <f>_xlfn.IFNA(VLOOKUP(AI921,ACCESSORIES!F:J,5,FALSE),"N/A")</f>
        <v>N/A</v>
      </c>
      <c r="AK921" s="92" t="s">
        <v>236</v>
      </c>
      <c r="AL921" s="75" t="s">
        <v>85</v>
      </c>
      <c r="AM921" s="38" t="str">
        <f>_xlfn.IFNA(VLOOKUP(AL921,ACCESSORIES!F:J,5,FALSE),"N/A")</f>
        <v>N/A</v>
      </c>
      <c r="AN921" s="75" t="s">
        <v>85</v>
      </c>
      <c r="AO921" s="75">
        <v>16.2</v>
      </c>
      <c r="AP921" s="75">
        <v>60</v>
      </c>
      <c r="AQ921" s="75">
        <v>210</v>
      </c>
      <c r="AR921" s="34">
        <v>0</v>
      </c>
      <c r="AS921" s="34">
        <v>0</v>
      </c>
      <c r="AT921" s="25">
        <v>39.200000000000003</v>
      </c>
      <c r="AU921" s="34">
        <v>59.3</v>
      </c>
      <c r="AV921" s="25">
        <v>232.9</v>
      </c>
      <c r="AW921" s="67">
        <v>228.5</v>
      </c>
      <c r="AX921" s="77">
        <v>124.1</v>
      </c>
      <c r="AY921" s="49">
        <v>98</v>
      </c>
      <c r="AZ921" s="49">
        <v>98</v>
      </c>
      <c r="BA921" s="49">
        <v>55.6</v>
      </c>
      <c r="BB921" s="48">
        <f t="shared" si="348"/>
        <v>2.19</v>
      </c>
      <c r="BC921" s="13" t="s">
        <v>85</v>
      </c>
      <c r="BD921" s="412" t="str">
        <f>_xlfn.IFNA(VLOOKUP(BC921,ACCESSORIES!F:J,5,FALSE),"N/A")</f>
        <v>N/A</v>
      </c>
      <c r="BE921" s="13" t="s">
        <v>85</v>
      </c>
      <c r="BF921" s="412" t="str">
        <f>_xlfn.IFNA(VLOOKUP(BE921,ACCESSORIES!F:J,5,FALSE),"N/A")</f>
        <v>N/A</v>
      </c>
      <c r="BG921" s="70">
        <v>42</v>
      </c>
      <c r="BH921" s="50">
        <v>23.228346456692901</v>
      </c>
      <c r="BI921" s="50">
        <v>23.228346456692901</v>
      </c>
      <c r="BJ921" s="50">
        <v>11.771653543307099</v>
      </c>
      <c r="BK921" s="357">
        <f t="shared" si="370"/>
        <v>0.10408189999999996</v>
      </c>
      <c r="BL921" s="408">
        <v>20</v>
      </c>
      <c r="BM921" s="107" t="s">
        <v>3771</v>
      </c>
      <c r="BN921" s="46" t="s">
        <v>3891</v>
      </c>
      <c r="BO921" s="74" t="s">
        <v>3907</v>
      </c>
      <c r="BP921" s="74" t="s">
        <v>7492</v>
      </c>
      <c r="BQ921" s="74" t="s">
        <v>7489</v>
      </c>
      <c r="BR921" s="74" t="s">
        <v>7493</v>
      </c>
      <c r="BS921" s="74" t="s">
        <v>7490</v>
      </c>
      <c r="BT921" s="74" t="s">
        <v>3909</v>
      </c>
      <c r="BU921" s="74" t="s">
        <v>7491</v>
      </c>
      <c r="BV921" s="74"/>
      <c r="BW921" s="74"/>
      <c r="BX921" s="74"/>
      <c r="BY921" s="334" t="s">
        <v>8585</v>
      </c>
      <c r="BZ921" s="364" t="s">
        <v>8586</v>
      </c>
      <c r="CA921" s="337" t="s">
        <v>8587</v>
      </c>
      <c r="CB921" s="364" t="s">
        <v>8588</v>
      </c>
      <c r="CC921" s="86" t="str">
        <f t="shared" si="369"/>
        <v>CLOSEOUT - MR803, 20x9, -12mm Offset, 8x180, 124.1mm Centerbore, Gloss Black</v>
      </c>
      <c r="CD921" s="74" t="s">
        <v>3719</v>
      </c>
      <c r="CE921" s="74" t="s">
        <v>3720</v>
      </c>
      <c r="CF921" s="74" t="str">
        <f t="shared" si="385"/>
        <v>RAISED (8XX)</v>
      </c>
    </row>
    <row r="922" spans="1:84" s="36" customFormat="1" ht="15" customHeight="1">
      <c r="A922" s="22">
        <f t="shared" ref="A922" si="386">ROW(B922)-2</f>
        <v>920</v>
      </c>
      <c r="B922" s="13" t="s">
        <v>84</v>
      </c>
      <c r="C922" s="97" t="s">
        <v>6891</v>
      </c>
      <c r="D922" s="75" t="s">
        <v>6888</v>
      </c>
      <c r="E922" s="84" t="str">
        <f>CONCATENATE(LEFT(D922,5),VLOOKUP(CONCATENATE(O922,"x",P922),'WHEEL PART NUMBER GUIDE'!$B$9:$C$51,2,FALSE),VLOOKUP(CONCATENATE(Q922, W922), 'WHEEL PART NUMBER GUIDE'!$Q$6:$R$98, 2, FALSE),VLOOKUP(Z922,'WHEEL PART NUMBER GUIDE'!$J$8:$K$54,2, FALSE),IF(V922="N/A",IF(ABS(T922)&lt;10,"0"&amp;ABS(T922),ABS(T922)),CONCATENATE(LEFT(V922,1),RIGHT(V922,1))), G922, H922)</f>
        <v>MR80329088812N</v>
      </c>
      <c r="F922" s="84" t="str">
        <f t="shared" si="382"/>
        <v>MR80329088812N</v>
      </c>
      <c r="G922" s="83" t="s">
        <v>2095</v>
      </c>
      <c r="H922" s="83"/>
      <c r="I922" s="72" t="s">
        <v>7025</v>
      </c>
      <c r="J922" s="102">
        <v>45349.429861111108</v>
      </c>
      <c r="K922" s="78" t="s">
        <v>3713</v>
      </c>
      <c r="L922" s="328">
        <v>424</v>
      </c>
      <c r="M922" s="85" t="str">
        <f t="shared" si="346"/>
        <v/>
      </c>
      <c r="N922" s="630"/>
      <c r="O922" s="75">
        <v>20</v>
      </c>
      <c r="P922" s="8">
        <v>9</v>
      </c>
      <c r="Q922" s="92" t="str">
        <f t="shared" ref="Q922" si="387">CONCATENATE(R922,"x",S922)</f>
        <v>8x180</v>
      </c>
      <c r="R922" s="75">
        <v>8</v>
      </c>
      <c r="S922" s="75">
        <v>180</v>
      </c>
      <c r="T922" s="75">
        <v>-12</v>
      </c>
      <c r="U922" s="77">
        <v>4.5</v>
      </c>
      <c r="V922" s="95" t="s">
        <v>85</v>
      </c>
      <c r="W922" s="68">
        <v>124.1</v>
      </c>
      <c r="X922" s="39">
        <v>37.037660047059433</v>
      </c>
      <c r="Y922" s="47">
        <v>3640</v>
      </c>
      <c r="Z922" s="43" t="s">
        <v>7279</v>
      </c>
      <c r="AA922" s="72" t="s">
        <v>2850</v>
      </c>
      <c r="AB922" s="47" t="str">
        <f t="shared" si="384"/>
        <v>20x9, 8x180, -12 OS, 3640 lbs</v>
      </c>
      <c r="AC922" s="74" t="s">
        <v>7429</v>
      </c>
      <c r="AD922" s="46" t="str">
        <f>IF(AC922="N/A","None",VLOOKUP(AC922,ACCESSORIES!F:N,9,FALSE))</f>
        <v>Snap In</v>
      </c>
      <c r="AE922" s="82">
        <f>_xlfn.IFNA(VLOOKUP(AC922,ACCESSORIES!F:J,5,FALSE),"N/A")</f>
        <v>22</v>
      </c>
      <c r="AF922" s="14" t="s">
        <v>85</v>
      </c>
      <c r="AG922" s="9" t="str">
        <f>_xlfn.IFNA(VLOOKUP(AF922,ACCESSORIES!C:G,5,FALSE),"N/A")</f>
        <v>N/A</v>
      </c>
      <c r="AH922" s="9" t="str">
        <f>_xlfn.IFNA(VLOOKUP(AG922,ACCESSORIES!D:H,5,FALSE),"N/A")</f>
        <v>N/A</v>
      </c>
      <c r="AI922" s="14" t="s">
        <v>85</v>
      </c>
      <c r="AJ922" s="9" t="str">
        <f>_xlfn.IFNA(VLOOKUP(AI922,ACCESSORIES!F:J,5,FALSE),"N/A")</f>
        <v>N/A</v>
      </c>
      <c r="AK922" s="92" t="s">
        <v>236</v>
      </c>
      <c r="AL922" s="75" t="s">
        <v>85</v>
      </c>
      <c r="AM922" s="38" t="str">
        <f>_xlfn.IFNA(VLOOKUP(AL922,ACCESSORIES!F:J,5,FALSE),"N/A")</f>
        <v>N/A</v>
      </c>
      <c r="AN922" s="75" t="s">
        <v>85</v>
      </c>
      <c r="AO922" s="75">
        <v>16.2</v>
      </c>
      <c r="AP922" s="75">
        <v>60</v>
      </c>
      <c r="AQ922" s="75">
        <v>210</v>
      </c>
      <c r="AR922" s="34">
        <v>0</v>
      </c>
      <c r="AS922" s="34">
        <v>0</v>
      </c>
      <c r="AT922" s="25">
        <v>39.200000000000003</v>
      </c>
      <c r="AU922" s="34">
        <v>59.3</v>
      </c>
      <c r="AV922" s="25">
        <v>232.9</v>
      </c>
      <c r="AW922" s="67">
        <v>228.5</v>
      </c>
      <c r="AX922" s="77">
        <v>124.1</v>
      </c>
      <c r="AY922" s="49">
        <v>98</v>
      </c>
      <c r="AZ922" s="49">
        <v>98</v>
      </c>
      <c r="BA922" s="49">
        <v>55.6</v>
      </c>
      <c r="BB922" s="48">
        <f t="shared" si="348"/>
        <v>2.19</v>
      </c>
      <c r="BC922" s="13" t="s">
        <v>85</v>
      </c>
      <c r="BD922" s="412" t="str">
        <f>_xlfn.IFNA(VLOOKUP(BC922,ACCESSORIES!F:J,5,FALSE),"N/A")</f>
        <v>N/A</v>
      </c>
      <c r="BE922" s="13" t="s">
        <v>85</v>
      </c>
      <c r="BF922" s="412" t="str">
        <f>_xlfn.IFNA(VLOOKUP(BE922,ACCESSORIES!F:J,5,FALSE),"N/A")</f>
        <v>N/A</v>
      </c>
      <c r="BG922" s="70">
        <v>42</v>
      </c>
      <c r="BH922" s="50">
        <v>23.228346456692901</v>
      </c>
      <c r="BI922" s="50">
        <v>23.228346456692901</v>
      </c>
      <c r="BJ922" s="50">
        <v>11.771653543307099</v>
      </c>
      <c r="BK922" s="357">
        <f t="shared" si="370"/>
        <v>0.10408189999999996</v>
      </c>
      <c r="BL922" s="408">
        <v>20</v>
      </c>
      <c r="BM922" s="107" t="s">
        <v>3771</v>
      </c>
      <c r="BN922" s="46" t="s">
        <v>3891</v>
      </c>
      <c r="BO922" s="74" t="s">
        <v>3907</v>
      </c>
      <c r="BP922" s="74" t="s">
        <v>7492</v>
      </c>
      <c r="BQ922" s="74" t="s">
        <v>7489</v>
      </c>
      <c r="BR922" s="74" t="s">
        <v>7493</v>
      </c>
      <c r="BS922" s="74" t="s">
        <v>7490</v>
      </c>
      <c r="BT922" s="74" t="s">
        <v>3909</v>
      </c>
      <c r="BU922" s="74" t="s">
        <v>7491</v>
      </c>
      <c r="BV922" s="74"/>
      <c r="BW922" s="74"/>
      <c r="BX922" s="74"/>
      <c r="BY922" s="334" t="s">
        <v>8589</v>
      </c>
      <c r="BZ922" s="364" t="s">
        <v>8590</v>
      </c>
      <c r="CA922" s="337" t="s">
        <v>8591</v>
      </c>
      <c r="CB922" s="364" t="s">
        <v>8592</v>
      </c>
      <c r="CC922" s="86" t="str">
        <f t="shared" si="369"/>
        <v>CLOSEOUT - MR803, 20x9, -12mm Offset, 8x180, 124.1mm Centerbore, Gloss Titanium - Machined Lip</v>
      </c>
      <c r="CD922" s="74" t="s">
        <v>3719</v>
      </c>
      <c r="CE922" s="74" t="s">
        <v>3720</v>
      </c>
      <c r="CF922" s="74" t="str">
        <f t="shared" si="385"/>
        <v>RAISED (8XX)</v>
      </c>
    </row>
    <row r="923" spans="1:84" s="36" customFormat="1" ht="15" customHeight="1">
      <c r="A923" s="22">
        <f t="shared" ref="A923" si="388">ROW(B923)-2</f>
        <v>921</v>
      </c>
      <c r="B923" s="13" t="s">
        <v>84</v>
      </c>
      <c r="C923" s="97" t="s">
        <v>6891</v>
      </c>
      <c r="D923" s="75" t="s">
        <v>6888</v>
      </c>
      <c r="E923" s="84" t="str">
        <f>CONCATENATE(LEFT(D923,5),VLOOKUP(CONCATENATE(O923,"x",P923),'WHEEL PART NUMBER GUIDE'!$B$9:$C$51,2,FALSE),VLOOKUP(CONCATENATE(Q923, W923), 'WHEEL PART NUMBER GUIDE'!$Q$6:$R$98, 2, FALSE),VLOOKUP(Z923,'WHEEL PART NUMBER GUIDE'!$J$8:$K$54,2, FALSE),IF(V923="N/A",IF(ABS(T923)&lt;10,"0"&amp;ABS(T923),ABS(T923)),CONCATENATE(LEFT(V923,1),RIGHT(V923,1))), G923, H923)</f>
        <v>MR80329080800</v>
      </c>
      <c r="F923" s="84" t="str">
        <f t="shared" si="382"/>
        <v>MR80329080800</v>
      </c>
      <c r="G923" s="83"/>
      <c r="H923" s="83"/>
      <c r="I923" s="72" t="s">
        <v>7027</v>
      </c>
      <c r="J923" s="102">
        <v>45349.429861111108</v>
      </c>
      <c r="K923" s="78" t="s">
        <v>3713</v>
      </c>
      <c r="L923" s="328">
        <v>424</v>
      </c>
      <c r="M923" s="85" t="str">
        <f t="shared" si="346"/>
        <v/>
      </c>
      <c r="N923" s="630"/>
      <c r="O923" s="75">
        <v>20</v>
      </c>
      <c r="P923" s="8">
        <v>9</v>
      </c>
      <c r="Q923" s="92" t="str">
        <f t="shared" ref="Q923" si="389">CONCATENATE(R923,"x",S923)</f>
        <v>8x6.5</v>
      </c>
      <c r="R923" s="75">
        <v>8</v>
      </c>
      <c r="S923" s="75">
        <v>6.5</v>
      </c>
      <c r="T923" s="75">
        <v>0</v>
      </c>
      <c r="U923" s="77">
        <v>4.95</v>
      </c>
      <c r="V923" s="95" t="s">
        <v>85</v>
      </c>
      <c r="W923" s="68">
        <v>121.3</v>
      </c>
      <c r="X923" s="39">
        <v>34.833037425210655</v>
      </c>
      <c r="Y923" s="47">
        <v>3640</v>
      </c>
      <c r="Z923" s="43" t="s">
        <v>7279</v>
      </c>
      <c r="AA923" s="72" t="s">
        <v>2850</v>
      </c>
      <c r="AB923" s="47" t="str">
        <f t="shared" si="384"/>
        <v>20x9, 8x6.5, 0 OS, 3640 lbs</v>
      </c>
      <c r="AC923" s="74" t="s">
        <v>7429</v>
      </c>
      <c r="AD923" s="46" t="str">
        <f>IF(AC923="N/A","None",VLOOKUP(AC923,ACCESSORIES!F:N,9,FALSE))</f>
        <v>Snap In</v>
      </c>
      <c r="AE923" s="82">
        <f>_xlfn.IFNA(VLOOKUP(AC923,ACCESSORIES!F:J,5,FALSE),"N/A")</f>
        <v>22</v>
      </c>
      <c r="AF923" s="14" t="s">
        <v>85</v>
      </c>
      <c r="AG923" s="9" t="str">
        <f>_xlfn.IFNA(VLOOKUP(AF923,ACCESSORIES!C:G,5,FALSE),"N/A")</f>
        <v>N/A</v>
      </c>
      <c r="AH923" s="9" t="str">
        <f>_xlfn.IFNA(VLOOKUP(AG923,ACCESSORIES!D:H,5,FALSE),"N/A")</f>
        <v>N/A</v>
      </c>
      <c r="AI923" s="14" t="s">
        <v>85</v>
      </c>
      <c r="AJ923" s="9" t="str">
        <f>_xlfn.IFNA(VLOOKUP(AI923,ACCESSORIES!F:J,5,FALSE),"N/A")</f>
        <v>N/A</v>
      </c>
      <c r="AK923" s="92" t="s">
        <v>236</v>
      </c>
      <c r="AL923" s="75" t="s">
        <v>85</v>
      </c>
      <c r="AM923" s="38" t="str">
        <f>_xlfn.IFNA(VLOOKUP(AL923,ACCESSORIES!F:J,5,FALSE),"N/A")</f>
        <v>N/A</v>
      </c>
      <c r="AN923" s="75" t="s">
        <v>85</v>
      </c>
      <c r="AO923" s="75">
        <v>16.2</v>
      </c>
      <c r="AP923" s="75">
        <v>60</v>
      </c>
      <c r="AQ923" s="75">
        <v>200</v>
      </c>
      <c r="AR923" s="34">
        <v>0</v>
      </c>
      <c r="AS923" s="34">
        <v>0</v>
      </c>
      <c r="AT923" s="25">
        <v>34</v>
      </c>
      <c r="AU923" s="34">
        <v>47.3</v>
      </c>
      <c r="AV923" s="25">
        <v>231.8</v>
      </c>
      <c r="AW923" s="67">
        <v>227.4</v>
      </c>
      <c r="AX923" s="77">
        <v>121.3</v>
      </c>
      <c r="AY923" s="49">
        <v>86</v>
      </c>
      <c r="AZ923" s="49">
        <v>86</v>
      </c>
      <c r="BA923" s="49">
        <v>55.6</v>
      </c>
      <c r="BB923" s="48">
        <f t="shared" si="348"/>
        <v>2.19</v>
      </c>
      <c r="BC923" s="13" t="s">
        <v>85</v>
      </c>
      <c r="BD923" s="412" t="str">
        <f>_xlfn.IFNA(VLOOKUP(BC923,ACCESSORIES!F:J,5,FALSE),"N/A")</f>
        <v>N/A</v>
      </c>
      <c r="BE923" s="13" t="s">
        <v>85</v>
      </c>
      <c r="BF923" s="412" t="str">
        <f>_xlfn.IFNA(VLOOKUP(BE923,ACCESSORIES!F:J,5,FALSE),"N/A")</f>
        <v>N/A</v>
      </c>
      <c r="BG923" s="70">
        <v>40</v>
      </c>
      <c r="BH923" s="50">
        <v>23.228346456692901</v>
      </c>
      <c r="BI923" s="50">
        <v>23.228346456692901</v>
      </c>
      <c r="BJ923" s="50">
        <v>11.771653543307099</v>
      </c>
      <c r="BK923" s="357">
        <f t="shared" si="370"/>
        <v>0.10408189999999996</v>
      </c>
      <c r="BL923" s="408">
        <v>20</v>
      </c>
      <c r="BM923" s="107" t="s">
        <v>3771</v>
      </c>
      <c r="BN923" s="46" t="s">
        <v>3891</v>
      </c>
      <c r="BO923" s="74" t="s">
        <v>3907</v>
      </c>
      <c r="BP923" s="74" t="s">
        <v>7492</v>
      </c>
      <c r="BQ923" s="74" t="s">
        <v>7489</v>
      </c>
      <c r="BR923" s="74" t="s">
        <v>7493</v>
      </c>
      <c r="BS923" s="74" t="s">
        <v>7490</v>
      </c>
      <c r="BT923" s="74" t="s">
        <v>3909</v>
      </c>
      <c r="BU923" s="74" t="s">
        <v>7491</v>
      </c>
      <c r="BV923" s="74"/>
      <c r="BW923" s="74"/>
      <c r="BX923" s="74"/>
      <c r="BY923" s="334" t="s">
        <v>8589</v>
      </c>
      <c r="BZ923" s="364" t="s">
        <v>8590</v>
      </c>
      <c r="CA923" s="337" t="s">
        <v>8591</v>
      </c>
      <c r="CB923" s="364" t="s">
        <v>8592</v>
      </c>
      <c r="CC923" s="86" t="str">
        <f t="shared" si="369"/>
        <v>CLOSEOUT - MR803, 20x9, 0mm Offset, 8x6.5, 121.3mm Centerbore, Gloss Titanium - Machined Lip</v>
      </c>
      <c r="CD923" s="74" t="s">
        <v>3719</v>
      </c>
      <c r="CE923" s="74" t="s">
        <v>3720</v>
      </c>
      <c r="CF923" s="74" t="str">
        <f t="shared" si="385"/>
        <v>RAISED (8XX)</v>
      </c>
    </row>
    <row r="924" spans="1:84" s="36" customFormat="1" ht="15" customHeight="1">
      <c r="A924" s="22">
        <f t="shared" ref="A924" si="390">ROW(B924)-2</f>
        <v>922</v>
      </c>
      <c r="B924" s="13" t="s">
        <v>84</v>
      </c>
      <c r="C924" s="97" t="s">
        <v>6891</v>
      </c>
      <c r="D924" s="75" t="s">
        <v>6888</v>
      </c>
      <c r="E924" s="84" t="str">
        <f>CONCATENATE(LEFT(D924,5),VLOOKUP(CONCATENATE(O924,"x",P924),'WHEEL PART NUMBER GUIDE'!$B$9:$C$51,2,FALSE),VLOOKUP(CONCATENATE(Q924, W924), 'WHEEL PART NUMBER GUIDE'!$Q$6:$R$98, 2, FALSE),VLOOKUP(Z924,'WHEEL PART NUMBER GUIDE'!$J$8:$K$54,2, FALSE),IF(V924="N/A",IF(ABS(T924)&lt;10,"0"&amp;ABS(T924),ABS(T924)),CONCATENATE(LEFT(V924,1),RIGHT(V924,1))), G924, H924)</f>
        <v>MR80329087800</v>
      </c>
      <c r="F924" s="84" t="str">
        <f t="shared" si="382"/>
        <v>MR80329087800</v>
      </c>
      <c r="G924" s="83"/>
      <c r="H924" s="83"/>
      <c r="I924" s="72" t="s">
        <v>7029</v>
      </c>
      <c r="J924" s="102">
        <v>45349.429861111108</v>
      </c>
      <c r="K924" s="78" t="s">
        <v>3713</v>
      </c>
      <c r="L924" s="328">
        <v>424</v>
      </c>
      <c r="M924" s="85" t="str">
        <f t="shared" si="346"/>
        <v/>
      </c>
      <c r="N924" s="630"/>
      <c r="O924" s="75">
        <v>20</v>
      </c>
      <c r="P924" s="8">
        <v>9</v>
      </c>
      <c r="Q924" s="92" t="str">
        <f t="shared" ref="Q924" si="391">CONCATENATE(R924,"x",S924)</f>
        <v>8x170</v>
      </c>
      <c r="R924" s="75">
        <v>8</v>
      </c>
      <c r="S924" s="75">
        <v>170</v>
      </c>
      <c r="T924" s="75">
        <v>0</v>
      </c>
      <c r="U924" s="77">
        <v>4.95</v>
      </c>
      <c r="V924" s="95" t="s">
        <v>85</v>
      </c>
      <c r="W924" s="68">
        <v>125</v>
      </c>
      <c r="X924" s="39">
        <v>34.833037425210655</v>
      </c>
      <c r="Y924" s="47">
        <v>3640</v>
      </c>
      <c r="Z924" s="43" t="s">
        <v>7279</v>
      </c>
      <c r="AA924" s="72" t="s">
        <v>2850</v>
      </c>
      <c r="AB924" s="47" t="str">
        <f t="shared" si="384"/>
        <v>20x9, 8x170, 0 OS, 3640 lbs</v>
      </c>
      <c r="AC924" s="74" t="s">
        <v>7511</v>
      </c>
      <c r="AD924" s="46" t="str">
        <f>IF(AC924="N/A","None",VLOOKUP(AC924,ACCESSORIES!F:N,9,FALSE))</f>
        <v>Snap In</v>
      </c>
      <c r="AE924" s="82">
        <f>_xlfn.IFNA(VLOOKUP(AC924,ACCESSORIES!F:J,5,FALSE),"N/A")</f>
        <v>22</v>
      </c>
      <c r="AF924" s="14" t="s">
        <v>85</v>
      </c>
      <c r="AG924" s="9" t="str">
        <f>_xlfn.IFNA(VLOOKUP(AF924,ACCESSORIES!C:G,5,FALSE),"N/A")</f>
        <v>N/A</v>
      </c>
      <c r="AH924" s="9" t="str">
        <f>_xlfn.IFNA(VLOOKUP(AG924,ACCESSORIES!D:H,5,FALSE),"N/A")</f>
        <v>N/A</v>
      </c>
      <c r="AI924" s="14" t="s">
        <v>85</v>
      </c>
      <c r="AJ924" s="9" t="str">
        <f>_xlfn.IFNA(VLOOKUP(AI924,ACCESSORIES!F:J,5,FALSE),"N/A")</f>
        <v>N/A</v>
      </c>
      <c r="AK924" s="92" t="s">
        <v>236</v>
      </c>
      <c r="AL924" s="75" t="s">
        <v>85</v>
      </c>
      <c r="AM924" s="38" t="str">
        <f>_xlfn.IFNA(VLOOKUP(AL924,ACCESSORIES!F:J,5,FALSE),"N/A")</f>
        <v>N/A</v>
      </c>
      <c r="AN924" s="75" t="s">
        <v>85</v>
      </c>
      <c r="AO924" s="75">
        <v>16.2</v>
      </c>
      <c r="AP924" s="75">
        <v>60</v>
      </c>
      <c r="AQ924" s="75">
        <v>200</v>
      </c>
      <c r="AR924" s="34">
        <v>0</v>
      </c>
      <c r="AS924" s="34">
        <v>0</v>
      </c>
      <c r="AT924" s="25">
        <v>34</v>
      </c>
      <c r="AU924" s="34">
        <v>47.3</v>
      </c>
      <c r="AV924" s="25">
        <v>231.8</v>
      </c>
      <c r="AW924" s="67">
        <v>227.4</v>
      </c>
      <c r="AX924" s="77">
        <v>125</v>
      </c>
      <c r="AY924" s="49">
        <v>86</v>
      </c>
      <c r="AZ924" s="49">
        <v>86</v>
      </c>
      <c r="BA924" s="49">
        <v>55.6</v>
      </c>
      <c r="BB924" s="48">
        <f t="shared" si="348"/>
        <v>2.19</v>
      </c>
      <c r="BC924" s="13" t="s">
        <v>85</v>
      </c>
      <c r="BD924" s="412" t="str">
        <f>_xlfn.IFNA(VLOOKUP(BC924,ACCESSORIES!F:J,5,FALSE),"N/A")</f>
        <v>N/A</v>
      </c>
      <c r="BE924" s="13" t="s">
        <v>85</v>
      </c>
      <c r="BF924" s="412" t="str">
        <f>_xlfn.IFNA(VLOOKUP(BE924,ACCESSORIES!F:J,5,FALSE),"N/A")</f>
        <v>N/A</v>
      </c>
      <c r="BG924" s="70">
        <v>40</v>
      </c>
      <c r="BH924" s="50">
        <v>23.228346456692901</v>
      </c>
      <c r="BI924" s="50">
        <v>23.228346456692901</v>
      </c>
      <c r="BJ924" s="50">
        <v>11.771653543307099</v>
      </c>
      <c r="BK924" s="357">
        <f t="shared" si="370"/>
        <v>0.10408189999999996</v>
      </c>
      <c r="BL924" s="408">
        <v>20</v>
      </c>
      <c r="BM924" s="107" t="s">
        <v>3771</v>
      </c>
      <c r="BN924" s="46" t="s">
        <v>3891</v>
      </c>
      <c r="BO924" s="74" t="s">
        <v>3907</v>
      </c>
      <c r="BP924" s="74" t="s">
        <v>7492</v>
      </c>
      <c r="BQ924" s="74" t="s">
        <v>7489</v>
      </c>
      <c r="BR924" s="74" t="s">
        <v>7493</v>
      </c>
      <c r="BS924" s="74" t="s">
        <v>7490</v>
      </c>
      <c r="BT924" s="74" t="s">
        <v>3909</v>
      </c>
      <c r="BU924" s="74" t="s">
        <v>7491</v>
      </c>
      <c r="BV924" s="74"/>
      <c r="BW924" s="74"/>
      <c r="BX924" s="74"/>
      <c r="BY924" s="334" t="s">
        <v>8589</v>
      </c>
      <c r="BZ924" s="364" t="s">
        <v>8590</v>
      </c>
      <c r="CA924" s="337" t="s">
        <v>8591</v>
      </c>
      <c r="CB924" s="364" t="s">
        <v>8592</v>
      </c>
      <c r="CC924" s="86" t="str">
        <f t="shared" si="369"/>
        <v>CLOSEOUT - MR803, 20x9, 0mm Offset, 8x170, 125mm Centerbore, Gloss Titanium - Machined Lip</v>
      </c>
      <c r="CD924" s="74" t="s">
        <v>3719</v>
      </c>
      <c r="CE924" s="74" t="s">
        <v>3720</v>
      </c>
      <c r="CF924" s="74" t="str">
        <f t="shared" si="385"/>
        <v>RAISED (8XX)</v>
      </c>
    </row>
    <row r="925" spans="1:84" s="36" customFormat="1" ht="15" customHeight="1">
      <c r="A925" s="22">
        <f t="shared" ref="A925" si="392">ROW(B925)-2</f>
        <v>923</v>
      </c>
      <c r="B925" s="13" t="s">
        <v>84</v>
      </c>
      <c r="C925" s="97" t="s">
        <v>6891</v>
      </c>
      <c r="D925" s="75" t="s">
        <v>6888</v>
      </c>
      <c r="E925" s="84" t="str">
        <f>CONCATENATE(LEFT(D925,5),VLOOKUP(CONCATENATE(O925,"x",P925),'WHEEL PART NUMBER GUIDE'!$B$9:$C$51,2,FALSE),VLOOKUP(CONCATENATE(Q925, W925), 'WHEEL PART NUMBER GUIDE'!$Q$6:$R$98, 2, FALSE),VLOOKUP(Z925,'WHEEL PART NUMBER GUIDE'!$J$8:$K$54,2, FALSE),IF(V925="N/A",IF(ABS(T925)&lt;10,"0"&amp;ABS(T925),ABS(T925)),CONCATENATE(LEFT(V925,1),RIGHT(V925,1))), G925, H925)</f>
        <v>MR80329088800</v>
      </c>
      <c r="F925" s="84" t="str">
        <f t="shared" si="382"/>
        <v>MR80329088800</v>
      </c>
      <c r="G925" s="83"/>
      <c r="H925" s="83"/>
      <c r="I925" s="72" t="s">
        <v>7031</v>
      </c>
      <c r="J925" s="102">
        <v>45349.429861111108</v>
      </c>
      <c r="K925" s="78" t="s">
        <v>3713</v>
      </c>
      <c r="L925" s="328">
        <v>424</v>
      </c>
      <c r="M925" s="85" t="str">
        <f t="shared" si="346"/>
        <v/>
      </c>
      <c r="N925" s="630"/>
      <c r="O925" s="75">
        <v>20</v>
      </c>
      <c r="P925" s="8">
        <v>9</v>
      </c>
      <c r="Q925" s="92" t="str">
        <f t="shared" ref="Q925" si="393">CONCATENATE(R925,"x",S925)</f>
        <v>8x180</v>
      </c>
      <c r="R925" s="75">
        <v>8</v>
      </c>
      <c r="S925" s="75">
        <v>180</v>
      </c>
      <c r="T925" s="75">
        <v>0</v>
      </c>
      <c r="U925" s="77">
        <v>4.95</v>
      </c>
      <c r="V925" s="95" t="s">
        <v>85</v>
      </c>
      <c r="W925" s="68">
        <v>124.1</v>
      </c>
      <c r="X925" s="39">
        <v>35.273961949580411</v>
      </c>
      <c r="Y925" s="47">
        <v>3640</v>
      </c>
      <c r="Z925" s="43" t="s">
        <v>7279</v>
      </c>
      <c r="AA925" s="72" t="s">
        <v>2850</v>
      </c>
      <c r="AB925" s="47" t="str">
        <f t="shared" si="384"/>
        <v>20x9, 8x180, 0 OS, 3640 lbs</v>
      </c>
      <c r="AC925" s="74" t="s">
        <v>7429</v>
      </c>
      <c r="AD925" s="46" t="str">
        <f>IF(AC925="N/A","None",VLOOKUP(AC925,ACCESSORIES!F:N,9,FALSE))</f>
        <v>Snap In</v>
      </c>
      <c r="AE925" s="82">
        <f>_xlfn.IFNA(VLOOKUP(AC925,ACCESSORIES!F:J,5,FALSE),"N/A")</f>
        <v>22</v>
      </c>
      <c r="AF925" s="14" t="s">
        <v>85</v>
      </c>
      <c r="AG925" s="9" t="str">
        <f>_xlfn.IFNA(VLOOKUP(AF925,ACCESSORIES!C:G,5,FALSE),"N/A")</f>
        <v>N/A</v>
      </c>
      <c r="AH925" s="9" t="str">
        <f>_xlfn.IFNA(VLOOKUP(AG925,ACCESSORIES!D:H,5,FALSE),"N/A")</f>
        <v>N/A</v>
      </c>
      <c r="AI925" s="14" t="s">
        <v>85</v>
      </c>
      <c r="AJ925" s="9" t="str">
        <f>_xlfn.IFNA(VLOOKUP(AI925,ACCESSORIES!F:J,5,FALSE),"N/A")</f>
        <v>N/A</v>
      </c>
      <c r="AK925" s="92" t="s">
        <v>236</v>
      </c>
      <c r="AL925" s="75" t="s">
        <v>85</v>
      </c>
      <c r="AM925" s="38" t="str">
        <f>_xlfn.IFNA(VLOOKUP(AL925,ACCESSORIES!F:J,5,FALSE),"N/A")</f>
        <v>N/A</v>
      </c>
      <c r="AN925" s="75" t="s">
        <v>85</v>
      </c>
      <c r="AO925" s="75">
        <v>16.2</v>
      </c>
      <c r="AP925" s="75">
        <v>60</v>
      </c>
      <c r="AQ925" s="75">
        <v>210</v>
      </c>
      <c r="AR925" s="34">
        <v>0</v>
      </c>
      <c r="AS925" s="34">
        <v>0</v>
      </c>
      <c r="AT925" s="25">
        <v>31.2</v>
      </c>
      <c r="AU925" s="34">
        <v>47.3</v>
      </c>
      <c r="AV925" s="25">
        <v>231.8</v>
      </c>
      <c r="AW925" s="67">
        <v>227.4</v>
      </c>
      <c r="AX925" s="77">
        <v>124.1</v>
      </c>
      <c r="AY925" s="49">
        <v>86</v>
      </c>
      <c r="AZ925" s="49">
        <v>86</v>
      </c>
      <c r="BA925" s="49">
        <v>55.6</v>
      </c>
      <c r="BB925" s="48">
        <f t="shared" si="348"/>
        <v>2.19</v>
      </c>
      <c r="BC925" s="13" t="s">
        <v>85</v>
      </c>
      <c r="BD925" s="412" t="str">
        <f>_xlfn.IFNA(VLOOKUP(BC925,ACCESSORIES!F:J,5,FALSE),"N/A")</f>
        <v>N/A</v>
      </c>
      <c r="BE925" s="13" t="s">
        <v>85</v>
      </c>
      <c r="BF925" s="412" t="str">
        <f>_xlfn.IFNA(VLOOKUP(BE925,ACCESSORIES!F:J,5,FALSE),"N/A")</f>
        <v>N/A</v>
      </c>
      <c r="BG925" s="70">
        <v>40</v>
      </c>
      <c r="BH925" s="50">
        <v>23.228346456692901</v>
      </c>
      <c r="BI925" s="50">
        <v>23.228346456692901</v>
      </c>
      <c r="BJ925" s="50">
        <v>11.771653543307099</v>
      </c>
      <c r="BK925" s="357">
        <f t="shared" si="370"/>
        <v>0.10408189999999996</v>
      </c>
      <c r="BL925" s="408">
        <v>20</v>
      </c>
      <c r="BM925" s="107" t="s">
        <v>3771</v>
      </c>
      <c r="BN925" s="46" t="s">
        <v>3891</v>
      </c>
      <c r="BO925" s="74" t="s">
        <v>3907</v>
      </c>
      <c r="BP925" s="74" t="s">
        <v>7492</v>
      </c>
      <c r="BQ925" s="74" t="s">
        <v>7489</v>
      </c>
      <c r="BR925" s="74" t="s">
        <v>7493</v>
      </c>
      <c r="BS925" s="74" t="s">
        <v>7490</v>
      </c>
      <c r="BT925" s="74" t="s">
        <v>3909</v>
      </c>
      <c r="BU925" s="74" t="s">
        <v>7491</v>
      </c>
      <c r="BV925" s="74"/>
      <c r="BW925" s="74"/>
      <c r="BX925" s="74"/>
      <c r="BY925" s="334" t="s">
        <v>8589</v>
      </c>
      <c r="BZ925" s="364" t="s">
        <v>8590</v>
      </c>
      <c r="CA925" s="337" t="s">
        <v>8591</v>
      </c>
      <c r="CB925" s="364" t="s">
        <v>8592</v>
      </c>
      <c r="CC925" s="86" t="str">
        <f t="shared" si="369"/>
        <v>CLOSEOUT - MR803, 20x9, 0mm Offset, 8x180, 124.1mm Centerbore, Gloss Titanium - Machined Lip</v>
      </c>
      <c r="CD925" s="74" t="s">
        <v>3719</v>
      </c>
      <c r="CE925" s="74" t="s">
        <v>3720</v>
      </c>
      <c r="CF925" s="74" t="str">
        <f t="shared" si="385"/>
        <v>RAISED (8XX)</v>
      </c>
    </row>
    <row r="926" spans="1:84" s="36" customFormat="1" ht="15" customHeight="1">
      <c r="A926" s="22">
        <f t="shared" ref="A926" si="394">ROW(B926)-2</f>
        <v>924</v>
      </c>
      <c r="B926" s="13" t="s">
        <v>84</v>
      </c>
      <c r="C926" s="97" t="s">
        <v>6891</v>
      </c>
      <c r="D926" s="75" t="s">
        <v>6888</v>
      </c>
      <c r="E926" s="84" t="str">
        <f>CONCATENATE(LEFT(D926,5),VLOOKUP(CONCATENATE(O926,"x",P926),'WHEEL PART NUMBER GUIDE'!$B$9:$C$51,2,FALSE),VLOOKUP(CONCATENATE(Q926, W926), 'WHEEL PART NUMBER GUIDE'!$Q$6:$R$98, 2, FALSE),VLOOKUP(Z926,'WHEEL PART NUMBER GUIDE'!$J$8:$K$54,2, FALSE),IF(V926="N/A",IF(ABS(T926)&lt;10,"0"&amp;ABS(T926),ABS(T926)),CONCATENATE(LEFT(V926,1),RIGHT(V926,1))), G926, H926)</f>
        <v>MR80321016810</v>
      </c>
      <c r="F926" s="84" t="str">
        <f t="shared" si="382"/>
        <v>MR80321016810</v>
      </c>
      <c r="G926" s="83"/>
      <c r="H926" s="83"/>
      <c r="I926" s="72" t="s">
        <v>7033</v>
      </c>
      <c r="J926" s="102">
        <v>45349.429861111108</v>
      </c>
      <c r="K926" s="78" t="s">
        <v>3713</v>
      </c>
      <c r="L926" s="328">
        <v>439</v>
      </c>
      <c r="M926" s="85" t="str">
        <f t="shared" si="346"/>
        <v/>
      </c>
      <c r="N926" s="630"/>
      <c r="O926" s="75">
        <v>20</v>
      </c>
      <c r="P926" s="8">
        <v>10</v>
      </c>
      <c r="Q926" s="92" t="str">
        <f t="shared" ref="Q926" si="395">CONCATENATE(R926,"x",S926)</f>
        <v>6x135</v>
      </c>
      <c r="R926" s="75">
        <v>6</v>
      </c>
      <c r="S926" s="75">
        <v>135</v>
      </c>
      <c r="T926" s="75">
        <v>10</v>
      </c>
      <c r="U926" s="77">
        <v>5.8500000000000005</v>
      </c>
      <c r="V926" s="95" t="s">
        <v>85</v>
      </c>
      <c r="W926" s="68">
        <v>87</v>
      </c>
      <c r="X926" s="39">
        <v>33.289801589916515</v>
      </c>
      <c r="Y926" s="47">
        <v>2650</v>
      </c>
      <c r="Z926" s="43" t="s">
        <v>7279</v>
      </c>
      <c r="AA926" s="72" t="s">
        <v>2850</v>
      </c>
      <c r="AB926" s="47" t="str">
        <f t="shared" si="384"/>
        <v>20x10, 6x135, 10 OS, 2650 lbs</v>
      </c>
      <c r="AC926" s="74" t="s">
        <v>7430</v>
      </c>
      <c r="AD926" s="46" t="str">
        <f>IF(AC926="N/A","None",VLOOKUP(AC926,ACCESSORIES!F:N,9,FALSE))</f>
        <v>Snap In</v>
      </c>
      <c r="AE926" s="82">
        <f>_xlfn.IFNA(VLOOKUP(AC926,ACCESSORIES!F:J,5,FALSE),"N/A")</f>
        <v>22</v>
      </c>
      <c r="AF926" s="14" t="s">
        <v>85</v>
      </c>
      <c r="AG926" s="9" t="str">
        <f>_xlfn.IFNA(VLOOKUP(AF926,ACCESSORIES!C:G,5,FALSE),"N/A")</f>
        <v>N/A</v>
      </c>
      <c r="AH926" s="9" t="str">
        <f>_xlfn.IFNA(VLOOKUP(AG926,ACCESSORIES!D:H,5,FALSE),"N/A")</f>
        <v>N/A</v>
      </c>
      <c r="AI926" s="14" t="s">
        <v>85</v>
      </c>
      <c r="AJ926" s="9" t="str">
        <f>_xlfn.IFNA(VLOOKUP(AI926,ACCESSORIES!F:J,5,FALSE),"N/A")</f>
        <v>N/A</v>
      </c>
      <c r="AK926" s="92" t="s">
        <v>236</v>
      </c>
      <c r="AL926" s="75" t="s">
        <v>85</v>
      </c>
      <c r="AM926" s="38" t="str">
        <f>_xlfn.IFNA(VLOOKUP(AL926,ACCESSORIES!F:J,5,FALSE),"N/A")</f>
        <v>N/A</v>
      </c>
      <c r="AN926" s="75" t="s">
        <v>85</v>
      </c>
      <c r="AO926" s="75">
        <v>16.2</v>
      </c>
      <c r="AP926" s="75">
        <v>60</v>
      </c>
      <c r="AQ926" s="75">
        <v>170</v>
      </c>
      <c r="AR926" s="34">
        <v>10.4</v>
      </c>
      <c r="AS926" s="34">
        <v>26.1</v>
      </c>
      <c r="AT926" s="25">
        <v>39.5</v>
      </c>
      <c r="AU926" s="34">
        <v>52.9</v>
      </c>
      <c r="AV926" s="25">
        <v>230.3</v>
      </c>
      <c r="AW926" s="67">
        <v>225.9</v>
      </c>
      <c r="AX926" s="77">
        <v>87</v>
      </c>
      <c r="AY926" s="49">
        <v>55.9</v>
      </c>
      <c r="AZ926" s="49">
        <v>55.9</v>
      </c>
      <c r="BA926" s="49">
        <v>49.4</v>
      </c>
      <c r="BB926" s="48">
        <f t="shared" si="348"/>
        <v>1.94</v>
      </c>
      <c r="BC926" s="13" t="s">
        <v>85</v>
      </c>
      <c r="BD926" s="412" t="str">
        <f>_xlfn.IFNA(VLOOKUP(BC926,ACCESSORIES!F:J,5,FALSE),"N/A")</f>
        <v>N/A</v>
      </c>
      <c r="BE926" s="13" t="s">
        <v>85</v>
      </c>
      <c r="BF926" s="412" t="str">
        <f>_xlfn.IFNA(VLOOKUP(BE926,ACCESSORIES!F:J,5,FALSE),"N/A")</f>
        <v>N/A</v>
      </c>
      <c r="BG926" s="70">
        <v>38</v>
      </c>
      <c r="BH926" s="50">
        <v>23.228346456692901</v>
      </c>
      <c r="BI926" s="50">
        <v>23.228346456692901</v>
      </c>
      <c r="BJ926" s="50">
        <v>12.9133858267717</v>
      </c>
      <c r="BK926" s="357">
        <f t="shared" si="370"/>
        <v>0.11417680000000027</v>
      </c>
      <c r="BL926" s="408">
        <v>20</v>
      </c>
      <c r="BM926" s="107" t="s">
        <v>3771</v>
      </c>
      <c r="BN926" s="46" t="s">
        <v>3891</v>
      </c>
      <c r="BO926" s="74" t="s">
        <v>3907</v>
      </c>
      <c r="BP926" s="74" t="s">
        <v>7492</v>
      </c>
      <c r="BQ926" s="74" t="s">
        <v>7489</v>
      </c>
      <c r="BR926" s="74" t="s">
        <v>7493</v>
      </c>
      <c r="BS926" s="74" t="s">
        <v>7490</v>
      </c>
      <c r="BT926" s="74" t="s">
        <v>3909</v>
      </c>
      <c r="BU926" s="74" t="s">
        <v>7491</v>
      </c>
      <c r="BV926" s="74"/>
      <c r="BW926" s="74"/>
      <c r="BX926" s="74"/>
      <c r="BY926" s="334" t="s">
        <v>8581</v>
      </c>
      <c r="BZ926" s="364" t="s">
        <v>8582</v>
      </c>
      <c r="CA926" s="337" t="s">
        <v>8583</v>
      </c>
      <c r="CB926" s="364" t="s">
        <v>8584</v>
      </c>
      <c r="CC926" s="86" t="str">
        <f t="shared" si="369"/>
        <v>CLOSEOUT - MR803, 20x10, +10mm Offset, 6x135, 87mm Centerbore, Gloss Titanium - Machined Lip</v>
      </c>
      <c r="CD926" s="74" t="s">
        <v>3719</v>
      </c>
      <c r="CE926" s="74" t="s">
        <v>3720</v>
      </c>
      <c r="CF926" s="74" t="str">
        <f t="shared" si="385"/>
        <v>RAISED (8XX)</v>
      </c>
    </row>
    <row r="927" spans="1:84" s="36" customFormat="1" ht="15" customHeight="1">
      <c r="A927" s="22">
        <f t="shared" si="302"/>
        <v>925</v>
      </c>
      <c r="B927" s="13" t="s">
        <v>84</v>
      </c>
      <c r="C927" s="97" t="s">
        <v>6891</v>
      </c>
      <c r="D927" s="75" t="s">
        <v>6888</v>
      </c>
      <c r="E927" s="84" t="str">
        <f>CONCATENATE(LEFT(D927,5),VLOOKUP(CONCATENATE(O927,"x",P927),'WHEEL PART NUMBER GUIDE'!$B$9:$C$51,2,FALSE),VLOOKUP(CONCATENATE(Q927, W927), 'WHEEL PART NUMBER GUIDE'!$Q$6:$R$98, 2, FALSE),VLOOKUP(Z927,'WHEEL PART NUMBER GUIDE'!$J$8:$K$54,2, FALSE),IF(V927="N/A",IF(ABS(T927)&lt;10,"0"&amp;ABS(T927),ABS(T927)),CONCATENATE(LEFT(V927,1),RIGHT(V927,1))), G927, H927)</f>
        <v>MR803210601310</v>
      </c>
      <c r="F927" s="84" t="str">
        <f t="shared" si="382"/>
        <v>MR803210601310</v>
      </c>
      <c r="G927" s="83"/>
      <c r="H927" s="83"/>
      <c r="I927" s="72" t="s">
        <v>7034</v>
      </c>
      <c r="J927" s="102">
        <v>45349.429861111108</v>
      </c>
      <c r="K927" s="78" t="s">
        <v>3713</v>
      </c>
      <c r="L927" s="328">
        <v>424</v>
      </c>
      <c r="M927" s="85" t="str">
        <f t="shared" si="346"/>
        <v/>
      </c>
      <c r="N927" s="630"/>
      <c r="O927" s="75">
        <v>20</v>
      </c>
      <c r="P927" s="8">
        <v>10</v>
      </c>
      <c r="Q927" s="92" t="str">
        <f t="shared" si="351"/>
        <v>6x5.5</v>
      </c>
      <c r="R927" s="75">
        <v>6</v>
      </c>
      <c r="S927" s="75">
        <v>5.5</v>
      </c>
      <c r="T927" s="75">
        <v>10</v>
      </c>
      <c r="U927" s="77">
        <v>5.8500000000000005</v>
      </c>
      <c r="V927" s="95" t="s">
        <v>85</v>
      </c>
      <c r="W927" s="68">
        <v>106.25</v>
      </c>
      <c r="X927" s="39">
        <v>33.289801589916515</v>
      </c>
      <c r="Y927" s="47">
        <v>2650</v>
      </c>
      <c r="Z927" s="43" t="s">
        <v>4122</v>
      </c>
      <c r="AA927" s="72" t="s">
        <v>2845</v>
      </c>
      <c r="AB927" s="47" t="str">
        <f t="shared" si="384"/>
        <v>20x10, 6x5.5, 10 OS, 2650 lbs</v>
      </c>
      <c r="AC927" s="74" t="s">
        <v>7428</v>
      </c>
      <c r="AD927" s="46" t="str">
        <f>IF(AC927="N/A","None",VLOOKUP(AC927,ACCESSORIES!F:N,9,FALSE))</f>
        <v>Snap In</v>
      </c>
      <c r="AE927" s="82">
        <f>_xlfn.IFNA(VLOOKUP(AC927,ACCESSORIES!F:J,5,FALSE),"N/A")</f>
        <v>22</v>
      </c>
      <c r="AF927" s="14" t="s">
        <v>85</v>
      </c>
      <c r="AG927" s="9" t="str">
        <f>_xlfn.IFNA(VLOOKUP(AF927,ACCESSORIES!C:G,5,FALSE),"N/A")</f>
        <v>N/A</v>
      </c>
      <c r="AH927" s="9" t="str">
        <f>_xlfn.IFNA(VLOOKUP(AG927,ACCESSORIES!D:H,5,FALSE),"N/A")</f>
        <v>N/A</v>
      </c>
      <c r="AI927" s="14" t="s">
        <v>85</v>
      </c>
      <c r="AJ927" s="9" t="str">
        <f>_xlfn.IFNA(VLOOKUP(AI927,ACCESSORIES!F:J,5,FALSE),"N/A")</f>
        <v>N/A</v>
      </c>
      <c r="AK927" s="92" t="s">
        <v>236</v>
      </c>
      <c r="AL927" s="75" t="s">
        <v>1649</v>
      </c>
      <c r="AM927" s="38">
        <f>_xlfn.IFNA(VLOOKUP(AL927,ACCESSORIES!F:J,5,FALSE),"N/A")</f>
        <v>2.75</v>
      </c>
      <c r="AN927" s="3">
        <v>78.3</v>
      </c>
      <c r="AO927" s="75">
        <v>16.2</v>
      </c>
      <c r="AP927" s="75">
        <v>60</v>
      </c>
      <c r="AQ927" s="75">
        <v>170</v>
      </c>
      <c r="AR927" s="34">
        <v>10.4</v>
      </c>
      <c r="AS927" s="34">
        <v>26.1</v>
      </c>
      <c r="AT927" s="25">
        <v>39.5</v>
      </c>
      <c r="AU927" s="34">
        <v>52.9</v>
      </c>
      <c r="AV927" s="25">
        <v>230.3</v>
      </c>
      <c r="AW927" s="67">
        <v>225.9</v>
      </c>
      <c r="AX927" s="77">
        <v>94.8</v>
      </c>
      <c r="AY927" s="49">
        <v>41.2</v>
      </c>
      <c r="AZ927" s="49">
        <v>55.9</v>
      </c>
      <c r="BA927" s="49">
        <v>49.4</v>
      </c>
      <c r="BB927" s="48">
        <f t="shared" si="348"/>
        <v>1.94</v>
      </c>
      <c r="BC927" s="13" t="s">
        <v>85</v>
      </c>
      <c r="BD927" s="412" t="str">
        <f>_xlfn.IFNA(VLOOKUP(BC927,ACCESSORIES!F:J,5,FALSE),"N/A")</f>
        <v>N/A</v>
      </c>
      <c r="BE927" s="13" t="s">
        <v>85</v>
      </c>
      <c r="BF927" s="412" t="str">
        <f>_xlfn.IFNA(VLOOKUP(BE927,ACCESSORIES!F:J,5,FALSE),"N/A")</f>
        <v>N/A</v>
      </c>
      <c r="BG927" s="70">
        <v>38</v>
      </c>
      <c r="BH927" s="50">
        <v>23.228346456692901</v>
      </c>
      <c r="BI927" s="50">
        <v>23.228346456692901</v>
      </c>
      <c r="BJ927" s="50">
        <v>12.9133858267717</v>
      </c>
      <c r="BK927" s="357">
        <f t="shared" si="370"/>
        <v>0.11417680000000027</v>
      </c>
      <c r="BL927" s="408">
        <v>20</v>
      </c>
      <c r="BM927" s="107" t="s">
        <v>3771</v>
      </c>
      <c r="BN927" s="46" t="s">
        <v>3891</v>
      </c>
      <c r="BO927" s="74" t="s">
        <v>3907</v>
      </c>
      <c r="BP927" s="74" t="s">
        <v>7492</v>
      </c>
      <c r="BQ927" s="74" t="s">
        <v>7489</v>
      </c>
      <c r="BR927" s="74" t="s">
        <v>7493</v>
      </c>
      <c r="BS927" s="74" t="s">
        <v>7490</v>
      </c>
      <c r="BT927" s="74" t="s">
        <v>3909</v>
      </c>
      <c r="BU927" s="74" t="s">
        <v>7491</v>
      </c>
      <c r="BV927" s="74"/>
      <c r="BW927" s="74"/>
      <c r="BX927" s="74"/>
      <c r="BY927" s="334" t="s">
        <v>8577</v>
      </c>
      <c r="BZ927" s="364" t="s">
        <v>8578</v>
      </c>
      <c r="CA927" s="337" t="s">
        <v>8579</v>
      </c>
      <c r="CB927" s="364" t="s">
        <v>8580</v>
      </c>
      <c r="CC927" s="86" t="str">
        <f t="shared" si="369"/>
        <v>CLOSEOUT - MR803, 20x10, +10mm Offset, 6x5.5, 106.25mm Centerbore, Gloss Black</v>
      </c>
      <c r="CD927" s="74" t="s">
        <v>3719</v>
      </c>
      <c r="CE927" s="74" t="s">
        <v>3720</v>
      </c>
      <c r="CF927" s="74" t="str">
        <f t="shared" si="385"/>
        <v>RAISED (8XX)</v>
      </c>
    </row>
    <row r="928" spans="1:84" s="36" customFormat="1" ht="15" customHeight="1">
      <c r="A928" s="22">
        <f t="shared" ref="A928" si="396">ROW(B928)-2</f>
        <v>926</v>
      </c>
      <c r="B928" s="13" t="s">
        <v>84</v>
      </c>
      <c r="C928" s="97" t="s">
        <v>6891</v>
      </c>
      <c r="D928" s="75" t="s">
        <v>6888</v>
      </c>
      <c r="E928" s="84" t="str">
        <f>CONCATENATE(LEFT(D928,5),VLOOKUP(CONCATENATE(O928,"x",P928),'WHEEL PART NUMBER GUIDE'!$B$9:$C$51,2,FALSE),VLOOKUP(CONCATENATE(Q928, W928), 'WHEEL PART NUMBER GUIDE'!$Q$6:$R$98, 2, FALSE),VLOOKUP(Z928,'WHEEL PART NUMBER GUIDE'!$J$8:$K$54,2, FALSE),IF(V928="N/A",IF(ABS(T928)&lt;10,"0"&amp;ABS(T928),ABS(T928)),CONCATENATE(LEFT(V928,1),RIGHT(V928,1))), G928, H928)</f>
        <v>MR80321060810</v>
      </c>
      <c r="F928" s="84" t="str">
        <f t="shared" si="382"/>
        <v>MR80321060810</v>
      </c>
      <c r="G928" s="83"/>
      <c r="H928" s="83"/>
      <c r="I928" s="72" t="s">
        <v>7035</v>
      </c>
      <c r="J928" s="102">
        <v>45349.429861111108</v>
      </c>
      <c r="K928" s="78" t="s">
        <v>3713</v>
      </c>
      <c r="L928" s="328">
        <v>439</v>
      </c>
      <c r="M928" s="85" t="str">
        <f t="shared" si="346"/>
        <v/>
      </c>
      <c r="N928" s="630"/>
      <c r="O928" s="75">
        <v>20</v>
      </c>
      <c r="P928" s="8">
        <v>10</v>
      </c>
      <c r="Q928" s="92" t="str">
        <f t="shared" ref="Q928" si="397">CONCATENATE(R928,"x",S928)</f>
        <v>6x5.5</v>
      </c>
      <c r="R928" s="75">
        <v>6</v>
      </c>
      <c r="S928" s="75">
        <v>5.5</v>
      </c>
      <c r="T928" s="75">
        <v>10</v>
      </c>
      <c r="U928" s="77">
        <v>5.8500000000000005</v>
      </c>
      <c r="V928" s="95" t="s">
        <v>85</v>
      </c>
      <c r="W928" s="68">
        <v>106.25</v>
      </c>
      <c r="X928" s="39">
        <v>33.289801589916515</v>
      </c>
      <c r="Y928" s="47">
        <v>2650</v>
      </c>
      <c r="Z928" s="43" t="s">
        <v>7279</v>
      </c>
      <c r="AA928" s="72" t="s">
        <v>2850</v>
      </c>
      <c r="AB928" s="47" t="str">
        <f t="shared" si="384"/>
        <v>20x10, 6x5.5, 10 OS, 2650 lbs</v>
      </c>
      <c r="AC928" s="74" t="s">
        <v>7430</v>
      </c>
      <c r="AD928" s="46" t="str">
        <f>IF(AC928="N/A","None",VLOOKUP(AC928,ACCESSORIES!F:N,9,FALSE))</f>
        <v>Snap In</v>
      </c>
      <c r="AE928" s="82">
        <f>_xlfn.IFNA(VLOOKUP(AC928,ACCESSORIES!F:J,5,FALSE),"N/A")</f>
        <v>22</v>
      </c>
      <c r="AF928" s="14" t="s">
        <v>85</v>
      </c>
      <c r="AG928" s="9" t="str">
        <f>_xlfn.IFNA(VLOOKUP(AF928,ACCESSORIES!C:G,5,FALSE),"N/A")</f>
        <v>N/A</v>
      </c>
      <c r="AH928" s="9" t="str">
        <f>_xlfn.IFNA(VLOOKUP(AG928,ACCESSORIES!D:H,5,FALSE),"N/A")</f>
        <v>N/A</v>
      </c>
      <c r="AI928" s="14" t="s">
        <v>85</v>
      </c>
      <c r="AJ928" s="9" t="str">
        <f>_xlfn.IFNA(VLOOKUP(AI928,ACCESSORIES!F:J,5,FALSE),"N/A")</f>
        <v>N/A</v>
      </c>
      <c r="AK928" s="92" t="s">
        <v>236</v>
      </c>
      <c r="AL928" s="75" t="s">
        <v>1649</v>
      </c>
      <c r="AM928" s="38">
        <f>_xlfn.IFNA(VLOOKUP(AL928,ACCESSORIES!F:J,5,FALSE),"N/A")</f>
        <v>2.75</v>
      </c>
      <c r="AN928" s="3">
        <v>78.3</v>
      </c>
      <c r="AO928" s="75">
        <v>16.2</v>
      </c>
      <c r="AP928" s="75">
        <v>60</v>
      </c>
      <c r="AQ928" s="75">
        <v>170</v>
      </c>
      <c r="AR928" s="34">
        <v>10.4</v>
      </c>
      <c r="AS928" s="34">
        <v>26.1</v>
      </c>
      <c r="AT928" s="25">
        <v>39.5</v>
      </c>
      <c r="AU928" s="34">
        <v>52.9</v>
      </c>
      <c r="AV928" s="25">
        <v>230.3</v>
      </c>
      <c r="AW928" s="67">
        <v>225.9</v>
      </c>
      <c r="AX928" s="77">
        <v>94.8</v>
      </c>
      <c r="AY928" s="49">
        <v>41.2</v>
      </c>
      <c r="AZ928" s="49">
        <v>55.9</v>
      </c>
      <c r="BA928" s="49">
        <v>49.4</v>
      </c>
      <c r="BB928" s="48">
        <f t="shared" si="348"/>
        <v>1.94</v>
      </c>
      <c r="BC928" s="13" t="s">
        <v>85</v>
      </c>
      <c r="BD928" s="412" t="str">
        <f>_xlfn.IFNA(VLOOKUP(BC928,ACCESSORIES!F:J,5,FALSE),"N/A")</f>
        <v>N/A</v>
      </c>
      <c r="BE928" s="13" t="s">
        <v>85</v>
      </c>
      <c r="BF928" s="412" t="str">
        <f>_xlfn.IFNA(VLOOKUP(BE928,ACCESSORIES!F:J,5,FALSE),"N/A")</f>
        <v>N/A</v>
      </c>
      <c r="BG928" s="70">
        <v>38</v>
      </c>
      <c r="BH928" s="50">
        <v>23.228346456692901</v>
      </c>
      <c r="BI928" s="50">
        <v>23.228346456692901</v>
      </c>
      <c r="BJ928" s="50">
        <v>12.9133858267717</v>
      </c>
      <c r="BK928" s="357">
        <f t="shared" si="370"/>
        <v>0.11417680000000027</v>
      </c>
      <c r="BL928" s="408">
        <v>20</v>
      </c>
      <c r="BM928" s="107" t="s">
        <v>3771</v>
      </c>
      <c r="BN928" s="46" t="s">
        <v>3891</v>
      </c>
      <c r="BO928" s="74" t="s">
        <v>3907</v>
      </c>
      <c r="BP928" s="74" t="s">
        <v>7492</v>
      </c>
      <c r="BQ928" s="74" t="s">
        <v>7489</v>
      </c>
      <c r="BR928" s="74" t="s">
        <v>7493</v>
      </c>
      <c r="BS928" s="74" t="s">
        <v>7490</v>
      </c>
      <c r="BT928" s="74" t="s">
        <v>3909</v>
      </c>
      <c r="BU928" s="74" t="s">
        <v>7491</v>
      </c>
      <c r="BV928" s="74"/>
      <c r="BW928" s="74"/>
      <c r="BX928" s="74"/>
      <c r="BY928" s="334" t="s">
        <v>8581</v>
      </c>
      <c r="BZ928" s="364" t="s">
        <v>8582</v>
      </c>
      <c r="CA928" s="337" t="s">
        <v>8583</v>
      </c>
      <c r="CB928" s="364" t="s">
        <v>8584</v>
      </c>
      <c r="CC928" s="86" t="str">
        <f t="shared" si="369"/>
        <v>CLOSEOUT - MR803, 20x10, +10mm Offset, 6x5.5, 106.25mm Centerbore, Gloss Titanium - Machined Lip</v>
      </c>
      <c r="CD928" s="74" t="s">
        <v>3719</v>
      </c>
      <c r="CE928" s="74" t="s">
        <v>3720</v>
      </c>
      <c r="CF928" s="74" t="str">
        <f t="shared" si="385"/>
        <v>RAISED (8XX)</v>
      </c>
    </row>
    <row r="929" spans="1:84" s="36" customFormat="1" ht="15" customHeight="1">
      <c r="A929" s="22">
        <f t="shared" si="302"/>
        <v>927</v>
      </c>
      <c r="B929" s="13" t="s">
        <v>84</v>
      </c>
      <c r="C929" s="97" t="s">
        <v>6891</v>
      </c>
      <c r="D929" s="75" t="s">
        <v>6888</v>
      </c>
      <c r="E929" s="84" t="str">
        <f>CONCATENATE(LEFT(D929,5),VLOOKUP(CONCATENATE(O929,"x",P929),'WHEEL PART NUMBER GUIDE'!$B$9:$C$51,2,FALSE),VLOOKUP(CONCATENATE(Q929, W929), 'WHEEL PART NUMBER GUIDE'!$Q$6:$R$98, 2, FALSE),VLOOKUP(Z929,'WHEEL PART NUMBER GUIDE'!$J$8:$K$54,2, FALSE),IF(V929="N/A",IF(ABS(T929)&lt;10,"0"&amp;ABS(T929),ABS(T929)),CONCATENATE(LEFT(V929,1),RIGHT(V929,1))), G929, H929)</f>
        <v>MR803210161318N</v>
      </c>
      <c r="F929" s="84" t="str">
        <f t="shared" si="382"/>
        <v>MR803210161318N</v>
      </c>
      <c r="G929" s="83" t="s">
        <v>2095</v>
      </c>
      <c r="H929" s="83"/>
      <c r="I929" s="72" t="s">
        <v>7036</v>
      </c>
      <c r="J929" s="102">
        <v>45349.429861111108</v>
      </c>
      <c r="K929" s="78" t="s">
        <v>3713</v>
      </c>
      <c r="L929" s="328">
        <v>424</v>
      </c>
      <c r="M929" s="85" t="str">
        <f t="shared" si="346"/>
        <v/>
      </c>
      <c r="N929" s="630"/>
      <c r="O929" s="75">
        <v>20</v>
      </c>
      <c r="P929" s="8">
        <v>10</v>
      </c>
      <c r="Q929" s="92" t="str">
        <f t="shared" si="351"/>
        <v>6x135</v>
      </c>
      <c r="R929" s="75">
        <v>6</v>
      </c>
      <c r="S929" s="75">
        <v>135</v>
      </c>
      <c r="T929" s="75">
        <v>-18</v>
      </c>
      <c r="U929" s="77">
        <v>4.75</v>
      </c>
      <c r="V929" s="95" t="s">
        <v>85</v>
      </c>
      <c r="W929" s="68">
        <v>87</v>
      </c>
      <c r="X929" s="39">
        <v>35.714886473950166</v>
      </c>
      <c r="Y929" s="47">
        <v>2650</v>
      </c>
      <c r="Z929" s="43" t="s">
        <v>4122</v>
      </c>
      <c r="AA929" s="72" t="s">
        <v>2845</v>
      </c>
      <c r="AB929" s="47" t="str">
        <f t="shared" si="384"/>
        <v>20x10, 6x135, -18 OS, 2650 lbs</v>
      </c>
      <c r="AC929" s="74" t="s">
        <v>7428</v>
      </c>
      <c r="AD929" s="46" t="str">
        <f>IF(AC929="N/A","None",VLOOKUP(AC929,ACCESSORIES!F:N,9,FALSE))</f>
        <v>Snap In</v>
      </c>
      <c r="AE929" s="82">
        <f>_xlfn.IFNA(VLOOKUP(AC929,ACCESSORIES!F:J,5,FALSE),"N/A")</f>
        <v>22</v>
      </c>
      <c r="AF929" s="14" t="s">
        <v>85</v>
      </c>
      <c r="AG929" s="9" t="str">
        <f>_xlfn.IFNA(VLOOKUP(AF929,ACCESSORIES!C:G,5,FALSE),"N/A")</f>
        <v>N/A</v>
      </c>
      <c r="AH929" s="9" t="str">
        <f>_xlfn.IFNA(VLOOKUP(AG929,ACCESSORIES!D:H,5,FALSE),"N/A")</f>
        <v>N/A</v>
      </c>
      <c r="AI929" s="14" t="s">
        <v>85</v>
      </c>
      <c r="AJ929" s="9" t="str">
        <f>_xlfn.IFNA(VLOOKUP(AI929,ACCESSORIES!F:J,5,FALSE),"N/A")</f>
        <v>N/A</v>
      </c>
      <c r="AK929" s="92" t="s">
        <v>236</v>
      </c>
      <c r="AL929" s="75" t="s">
        <v>85</v>
      </c>
      <c r="AM929" s="38" t="str">
        <f>_xlfn.IFNA(VLOOKUP(AL929,ACCESSORIES!F:J,5,FALSE),"N/A")</f>
        <v>N/A</v>
      </c>
      <c r="AN929" s="75" t="s">
        <v>85</v>
      </c>
      <c r="AO929" s="75">
        <v>16.2</v>
      </c>
      <c r="AP929" s="75">
        <v>60</v>
      </c>
      <c r="AQ929" s="75">
        <v>170</v>
      </c>
      <c r="AR929" s="34">
        <v>18</v>
      </c>
      <c r="AS929" s="34">
        <v>47.8</v>
      </c>
      <c r="AT929" s="25">
        <v>67.2</v>
      </c>
      <c r="AU929" s="34">
        <v>80.900000000000006</v>
      </c>
      <c r="AV929" s="25">
        <v>232.8</v>
      </c>
      <c r="AW929" s="67">
        <v>228.4</v>
      </c>
      <c r="AX929" s="77">
        <v>87</v>
      </c>
      <c r="AY929" s="49">
        <v>83.9</v>
      </c>
      <c r="AZ929" s="49">
        <v>83.9</v>
      </c>
      <c r="BA929" s="49">
        <v>49.4</v>
      </c>
      <c r="BB929" s="48">
        <f t="shared" ref="BB929:BB970" si="398">ROUND(CONVERT(BA929,"mm","in"),2)</f>
        <v>1.94</v>
      </c>
      <c r="BC929" s="13" t="s">
        <v>85</v>
      </c>
      <c r="BD929" s="412" t="str">
        <f>_xlfn.IFNA(VLOOKUP(BC929,ACCESSORIES!F:J,5,FALSE),"N/A")</f>
        <v>N/A</v>
      </c>
      <c r="BE929" s="13" t="s">
        <v>85</v>
      </c>
      <c r="BF929" s="412" t="str">
        <f>_xlfn.IFNA(VLOOKUP(BE929,ACCESSORIES!F:J,5,FALSE),"N/A")</f>
        <v>N/A</v>
      </c>
      <c r="BG929" s="70">
        <v>41</v>
      </c>
      <c r="BH929" s="50">
        <v>23.228346456692901</v>
      </c>
      <c r="BI929" s="50">
        <v>23.228346456692901</v>
      </c>
      <c r="BJ929" s="50">
        <v>12.9133858267717</v>
      </c>
      <c r="BK929" s="357">
        <f t="shared" si="370"/>
        <v>0.11417680000000027</v>
      </c>
      <c r="BL929" s="408">
        <v>20</v>
      </c>
      <c r="BM929" s="107" t="s">
        <v>3771</v>
      </c>
      <c r="BN929" s="46" t="s">
        <v>3891</v>
      </c>
      <c r="BO929" s="74" t="s">
        <v>3907</v>
      </c>
      <c r="BP929" s="74" t="s">
        <v>7492</v>
      </c>
      <c r="BQ929" s="74" t="s">
        <v>7489</v>
      </c>
      <c r="BR929" s="74" t="s">
        <v>7493</v>
      </c>
      <c r="BS929" s="74" t="s">
        <v>7490</v>
      </c>
      <c r="BT929" s="74" t="s">
        <v>3909</v>
      </c>
      <c r="BU929" s="74" t="s">
        <v>7491</v>
      </c>
      <c r="BV929" s="74"/>
      <c r="BW929" s="74"/>
      <c r="BX929" s="74"/>
      <c r="BY929" s="334" t="s">
        <v>8577</v>
      </c>
      <c r="BZ929" s="364" t="s">
        <v>8578</v>
      </c>
      <c r="CA929" s="337" t="s">
        <v>8579</v>
      </c>
      <c r="CB929" s="364" t="s">
        <v>8580</v>
      </c>
      <c r="CC929" s="86" t="str">
        <f t="shared" si="369"/>
        <v>CLOSEOUT - MR803, 20x10, -18mm Offset, 6x135, 87mm Centerbore, Gloss Black</v>
      </c>
      <c r="CD929" s="74" t="s">
        <v>3719</v>
      </c>
      <c r="CE929" s="74" t="s">
        <v>3720</v>
      </c>
      <c r="CF929" s="74" t="str">
        <f t="shared" si="385"/>
        <v>RAISED (8XX)</v>
      </c>
    </row>
    <row r="930" spans="1:84" s="36" customFormat="1" ht="15" customHeight="1">
      <c r="A930" s="22">
        <f t="shared" ref="A930" si="399">ROW(B930)-2</f>
        <v>928</v>
      </c>
      <c r="B930" s="13" t="s">
        <v>84</v>
      </c>
      <c r="C930" s="97" t="s">
        <v>6891</v>
      </c>
      <c r="D930" s="75" t="s">
        <v>6888</v>
      </c>
      <c r="E930" s="84" t="str">
        <f>CONCATENATE(LEFT(D930,5),VLOOKUP(CONCATENATE(O930,"x",P930),'WHEEL PART NUMBER GUIDE'!$B$9:$C$51,2,FALSE),VLOOKUP(CONCATENATE(Q930, W930), 'WHEEL PART NUMBER GUIDE'!$Q$6:$R$98, 2, FALSE),VLOOKUP(Z930,'WHEEL PART NUMBER GUIDE'!$J$8:$K$54,2, FALSE),IF(V930="N/A",IF(ABS(T930)&lt;10,"0"&amp;ABS(T930),ABS(T930)),CONCATENATE(LEFT(V930,1),RIGHT(V930,1))), G930, H930)</f>
        <v>MR80321016818N</v>
      </c>
      <c r="F930" s="84" t="str">
        <f t="shared" si="382"/>
        <v>MR80321016818N</v>
      </c>
      <c r="G930" s="83" t="s">
        <v>2095</v>
      </c>
      <c r="H930" s="83"/>
      <c r="I930" s="72" t="s">
        <v>7037</v>
      </c>
      <c r="J930" s="102">
        <v>45349.429861111108</v>
      </c>
      <c r="K930" s="78" t="s">
        <v>3713</v>
      </c>
      <c r="L930" s="328">
        <v>439</v>
      </c>
      <c r="M930" s="85" t="str">
        <f t="shared" si="346"/>
        <v/>
      </c>
      <c r="N930" s="630"/>
      <c r="O930" s="75">
        <v>20</v>
      </c>
      <c r="P930" s="8">
        <v>10</v>
      </c>
      <c r="Q930" s="92" t="str">
        <f t="shared" ref="Q930" si="400">CONCATENATE(R930,"x",S930)</f>
        <v>6x135</v>
      </c>
      <c r="R930" s="75">
        <v>6</v>
      </c>
      <c r="S930" s="75">
        <v>135</v>
      </c>
      <c r="T930" s="75">
        <v>-18</v>
      </c>
      <c r="U930" s="77">
        <v>4.75</v>
      </c>
      <c r="V930" s="95" t="s">
        <v>85</v>
      </c>
      <c r="W930" s="68">
        <v>87</v>
      </c>
      <c r="X930" s="39">
        <v>35.714886473950166</v>
      </c>
      <c r="Y930" s="47">
        <v>2650</v>
      </c>
      <c r="Z930" s="43" t="s">
        <v>7279</v>
      </c>
      <c r="AA930" s="72" t="s">
        <v>2850</v>
      </c>
      <c r="AB930" s="47" t="str">
        <f t="shared" si="384"/>
        <v>20x10, 6x135, -18 OS, 2650 lbs</v>
      </c>
      <c r="AC930" s="74" t="s">
        <v>7430</v>
      </c>
      <c r="AD930" s="46" t="str">
        <f>IF(AC930="N/A","None",VLOOKUP(AC930,ACCESSORIES!F:N,9,FALSE))</f>
        <v>Snap In</v>
      </c>
      <c r="AE930" s="82">
        <f>_xlfn.IFNA(VLOOKUP(AC930,ACCESSORIES!F:J,5,FALSE),"N/A")</f>
        <v>22</v>
      </c>
      <c r="AF930" s="14" t="s">
        <v>85</v>
      </c>
      <c r="AG930" s="9" t="str">
        <f>_xlfn.IFNA(VLOOKUP(AF930,ACCESSORIES!C:G,5,FALSE),"N/A")</f>
        <v>N/A</v>
      </c>
      <c r="AH930" s="9" t="str">
        <f>_xlfn.IFNA(VLOOKUP(AG930,ACCESSORIES!D:H,5,FALSE),"N/A")</f>
        <v>N/A</v>
      </c>
      <c r="AI930" s="14" t="s">
        <v>85</v>
      </c>
      <c r="AJ930" s="9" t="str">
        <f>_xlfn.IFNA(VLOOKUP(AI930,ACCESSORIES!F:J,5,FALSE),"N/A")</f>
        <v>N/A</v>
      </c>
      <c r="AK930" s="92" t="s">
        <v>236</v>
      </c>
      <c r="AL930" s="75" t="s">
        <v>85</v>
      </c>
      <c r="AM930" s="38" t="str">
        <f>_xlfn.IFNA(VLOOKUP(AL930,ACCESSORIES!F:J,5,FALSE),"N/A")</f>
        <v>N/A</v>
      </c>
      <c r="AN930" s="75" t="s">
        <v>85</v>
      </c>
      <c r="AO930" s="75">
        <v>16.2</v>
      </c>
      <c r="AP930" s="75">
        <v>60</v>
      </c>
      <c r="AQ930" s="75">
        <v>170</v>
      </c>
      <c r="AR930" s="34">
        <v>18</v>
      </c>
      <c r="AS930" s="34">
        <v>47.8</v>
      </c>
      <c r="AT930" s="25">
        <v>67.2</v>
      </c>
      <c r="AU930" s="34">
        <v>80.900000000000006</v>
      </c>
      <c r="AV930" s="25">
        <v>232.8</v>
      </c>
      <c r="AW930" s="67">
        <v>228.4</v>
      </c>
      <c r="AX930" s="77">
        <v>87</v>
      </c>
      <c r="AY930" s="49">
        <v>83.9</v>
      </c>
      <c r="AZ930" s="49">
        <v>83.9</v>
      </c>
      <c r="BA930" s="49">
        <v>49.4</v>
      </c>
      <c r="BB930" s="48">
        <f t="shared" si="398"/>
        <v>1.94</v>
      </c>
      <c r="BC930" s="13" t="s">
        <v>85</v>
      </c>
      <c r="BD930" s="412" t="str">
        <f>_xlfn.IFNA(VLOOKUP(BC930,ACCESSORIES!F:J,5,FALSE),"N/A")</f>
        <v>N/A</v>
      </c>
      <c r="BE930" s="13" t="s">
        <v>85</v>
      </c>
      <c r="BF930" s="412" t="str">
        <f>_xlfn.IFNA(VLOOKUP(BE930,ACCESSORIES!F:J,5,FALSE),"N/A")</f>
        <v>N/A</v>
      </c>
      <c r="BG930" s="70">
        <v>41</v>
      </c>
      <c r="BH930" s="50">
        <v>23.228346456692901</v>
      </c>
      <c r="BI930" s="50">
        <v>23.228346456692901</v>
      </c>
      <c r="BJ930" s="50">
        <v>12.9133858267717</v>
      </c>
      <c r="BK930" s="357">
        <f t="shared" si="370"/>
        <v>0.11417680000000027</v>
      </c>
      <c r="BL930" s="408">
        <v>20</v>
      </c>
      <c r="BM930" s="107" t="s">
        <v>3771</v>
      </c>
      <c r="BN930" s="46" t="s">
        <v>3891</v>
      </c>
      <c r="BO930" s="74" t="s">
        <v>3907</v>
      </c>
      <c r="BP930" s="74" t="s">
        <v>7492</v>
      </c>
      <c r="BQ930" s="74" t="s">
        <v>7489</v>
      </c>
      <c r="BR930" s="74" t="s">
        <v>7493</v>
      </c>
      <c r="BS930" s="74" t="s">
        <v>7490</v>
      </c>
      <c r="BT930" s="74" t="s">
        <v>3909</v>
      </c>
      <c r="BU930" s="74" t="s">
        <v>7491</v>
      </c>
      <c r="BV930" s="74"/>
      <c r="BW930" s="74"/>
      <c r="BX930" s="74"/>
      <c r="BY930" s="334" t="s">
        <v>8581</v>
      </c>
      <c r="BZ930" s="364" t="s">
        <v>8582</v>
      </c>
      <c r="CA930" s="337" t="s">
        <v>8583</v>
      </c>
      <c r="CB930" s="364" t="s">
        <v>8584</v>
      </c>
      <c r="CC930" s="86" t="str">
        <f t="shared" si="369"/>
        <v>CLOSEOUT - MR803, 20x10, -18mm Offset, 6x135, 87mm Centerbore, Gloss Titanium - Machined Lip</v>
      </c>
      <c r="CD930" s="74" t="s">
        <v>3719</v>
      </c>
      <c r="CE930" s="74" t="s">
        <v>3720</v>
      </c>
      <c r="CF930" s="74" t="str">
        <f t="shared" si="385"/>
        <v>RAISED (8XX)</v>
      </c>
    </row>
    <row r="931" spans="1:84" s="36" customFormat="1" ht="15" customHeight="1">
      <c r="A931" s="22">
        <f t="shared" ref="A931" si="401">ROW(B931)-2</f>
        <v>929</v>
      </c>
      <c r="B931" s="13" t="s">
        <v>84</v>
      </c>
      <c r="C931" s="97" t="s">
        <v>6891</v>
      </c>
      <c r="D931" s="75" t="s">
        <v>6888</v>
      </c>
      <c r="E931" s="84" t="str">
        <f>CONCATENATE(LEFT(D931,5),VLOOKUP(CONCATENATE(O931,"x",P931),'WHEEL PART NUMBER GUIDE'!$B$9:$C$51,2,FALSE),VLOOKUP(CONCATENATE(Q931, W931), 'WHEEL PART NUMBER GUIDE'!$Q$6:$R$98, 2, FALSE),VLOOKUP(Z931,'WHEEL PART NUMBER GUIDE'!$J$8:$K$54,2, FALSE),IF(V931="N/A",IF(ABS(T931)&lt;10,"0"&amp;ABS(T931),ABS(T931)),CONCATENATE(LEFT(V931,1),RIGHT(V931,1))), G931, H931)</f>
        <v>MR80321060818N</v>
      </c>
      <c r="F931" s="84" t="str">
        <f t="shared" si="382"/>
        <v>MR80321060818N</v>
      </c>
      <c r="G931" s="83" t="s">
        <v>2095</v>
      </c>
      <c r="H931" s="83"/>
      <c r="I931" s="72" t="s">
        <v>7039</v>
      </c>
      <c r="J931" s="102">
        <v>45349.429861111108</v>
      </c>
      <c r="K931" s="78" t="s">
        <v>3713</v>
      </c>
      <c r="L931" s="328">
        <v>439</v>
      </c>
      <c r="M931" s="85" t="str">
        <f t="shared" si="346"/>
        <v/>
      </c>
      <c r="N931" s="630"/>
      <c r="O931" s="75">
        <v>20</v>
      </c>
      <c r="P931" s="8">
        <v>10</v>
      </c>
      <c r="Q931" s="92" t="str">
        <f t="shared" ref="Q931" si="402">CONCATENATE(R931,"x",S931)</f>
        <v>6x5.5</v>
      </c>
      <c r="R931" s="75">
        <v>6</v>
      </c>
      <c r="S931" s="75">
        <v>5.5</v>
      </c>
      <c r="T931" s="75">
        <v>-18</v>
      </c>
      <c r="U931" s="77">
        <v>4.75</v>
      </c>
      <c r="V931" s="95" t="s">
        <v>85</v>
      </c>
      <c r="W931" s="68">
        <v>106.25</v>
      </c>
      <c r="X931" s="39">
        <v>35.714886473950166</v>
      </c>
      <c r="Y931" s="47">
        <v>2650</v>
      </c>
      <c r="Z931" s="43" t="s">
        <v>7279</v>
      </c>
      <c r="AA931" s="72" t="s">
        <v>2850</v>
      </c>
      <c r="AB931" s="47" t="str">
        <f t="shared" si="384"/>
        <v>20x10, 6x5.5, -18 OS, 2650 lbs</v>
      </c>
      <c r="AC931" s="74" t="s">
        <v>7430</v>
      </c>
      <c r="AD931" s="46" t="str">
        <f>IF(AC931="N/A","None",VLOOKUP(AC931,ACCESSORIES!F:N,9,FALSE))</f>
        <v>Snap In</v>
      </c>
      <c r="AE931" s="82">
        <f>_xlfn.IFNA(VLOOKUP(AC931,ACCESSORIES!F:J,5,FALSE),"N/A")</f>
        <v>22</v>
      </c>
      <c r="AF931" s="14" t="s">
        <v>85</v>
      </c>
      <c r="AG931" s="9" t="str">
        <f>_xlfn.IFNA(VLOOKUP(AF931,ACCESSORIES!C:G,5,FALSE),"N/A")</f>
        <v>N/A</v>
      </c>
      <c r="AH931" s="9" t="str">
        <f>_xlfn.IFNA(VLOOKUP(AG931,ACCESSORIES!D:H,5,FALSE),"N/A")</f>
        <v>N/A</v>
      </c>
      <c r="AI931" s="14" t="s">
        <v>85</v>
      </c>
      <c r="AJ931" s="9" t="str">
        <f>_xlfn.IFNA(VLOOKUP(AI931,ACCESSORIES!F:J,5,FALSE),"N/A")</f>
        <v>N/A</v>
      </c>
      <c r="AK931" s="92" t="s">
        <v>236</v>
      </c>
      <c r="AL931" s="75" t="s">
        <v>1649</v>
      </c>
      <c r="AM931" s="38">
        <f>_xlfn.IFNA(VLOOKUP(AL931,ACCESSORIES!F:J,5,FALSE),"N/A")</f>
        <v>2.75</v>
      </c>
      <c r="AN931" s="3">
        <v>78.3</v>
      </c>
      <c r="AO931" s="75">
        <v>16.2</v>
      </c>
      <c r="AP931" s="75">
        <v>60</v>
      </c>
      <c r="AQ931" s="75">
        <v>170</v>
      </c>
      <c r="AR931" s="34">
        <v>18</v>
      </c>
      <c r="AS931" s="34">
        <v>47.8</v>
      </c>
      <c r="AT931" s="25">
        <v>67.2</v>
      </c>
      <c r="AU931" s="34">
        <v>80.900000000000006</v>
      </c>
      <c r="AV931" s="25">
        <v>232.8</v>
      </c>
      <c r="AW931" s="67">
        <v>228.4</v>
      </c>
      <c r="AX931" s="77">
        <v>94.8</v>
      </c>
      <c r="AY931" s="49">
        <v>69.2</v>
      </c>
      <c r="AZ931" s="49">
        <v>83.9</v>
      </c>
      <c r="BA931" s="49">
        <v>49.4</v>
      </c>
      <c r="BB931" s="48">
        <f t="shared" si="398"/>
        <v>1.94</v>
      </c>
      <c r="BC931" s="13" t="s">
        <v>85</v>
      </c>
      <c r="BD931" s="412" t="str">
        <f>_xlfn.IFNA(VLOOKUP(BC931,ACCESSORIES!F:J,5,FALSE),"N/A")</f>
        <v>N/A</v>
      </c>
      <c r="BE931" s="13" t="s">
        <v>85</v>
      </c>
      <c r="BF931" s="412" t="str">
        <f>_xlfn.IFNA(VLOOKUP(BE931,ACCESSORIES!F:J,5,FALSE),"N/A")</f>
        <v>N/A</v>
      </c>
      <c r="BG931" s="70">
        <v>41</v>
      </c>
      <c r="BH931" s="50">
        <v>23.228346456692901</v>
      </c>
      <c r="BI931" s="50">
        <v>23.228346456692901</v>
      </c>
      <c r="BJ931" s="50">
        <v>12.9133858267717</v>
      </c>
      <c r="BK931" s="357">
        <f t="shared" si="370"/>
        <v>0.11417680000000027</v>
      </c>
      <c r="BL931" s="408">
        <v>20</v>
      </c>
      <c r="BM931" s="107" t="s">
        <v>3771</v>
      </c>
      <c r="BN931" s="46" t="s">
        <v>3891</v>
      </c>
      <c r="BO931" s="74" t="s">
        <v>3907</v>
      </c>
      <c r="BP931" s="74" t="s">
        <v>7492</v>
      </c>
      <c r="BQ931" s="74" t="s">
        <v>7489</v>
      </c>
      <c r="BR931" s="74" t="s">
        <v>7493</v>
      </c>
      <c r="BS931" s="74" t="s">
        <v>7490</v>
      </c>
      <c r="BT931" s="74" t="s">
        <v>3909</v>
      </c>
      <c r="BU931" s="74" t="s">
        <v>7491</v>
      </c>
      <c r="BV931" s="74"/>
      <c r="BW931" s="74"/>
      <c r="BX931" s="74"/>
      <c r="BY931" s="334" t="s">
        <v>8581</v>
      </c>
      <c r="BZ931" s="364" t="s">
        <v>8582</v>
      </c>
      <c r="CA931" s="337" t="s">
        <v>8583</v>
      </c>
      <c r="CB931" s="364" t="s">
        <v>8584</v>
      </c>
      <c r="CC931" s="86" t="str">
        <f t="shared" si="369"/>
        <v>CLOSEOUT - MR803, 20x10, -18mm Offset, 6x5.5, 106.25mm Centerbore, Gloss Titanium - Machined Lip</v>
      </c>
      <c r="CD931" s="74" t="s">
        <v>3719</v>
      </c>
      <c r="CE931" s="74" t="s">
        <v>3720</v>
      </c>
      <c r="CF931" s="74" t="str">
        <f t="shared" si="385"/>
        <v>RAISED (8XX)</v>
      </c>
    </row>
    <row r="932" spans="1:84" s="36" customFormat="1" ht="15" customHeight="1">
      <c r="A932" s="22">
        <f t="shared" ref="A932" si="403">ROW(B932)-2</f>
        <v>930</v>
      </c>
      <c r="B932" s="13" t="s">
        <v>84</v>
      </c>
      <c r="C932" s="97" t="s">
        <v>6891</v>
      </c>
      <c r="D932" s="75" t="s">
        <v>6888</v>
      </c>
      <c r="E932" s="84" t="str">
        <f>CONCATENATE(LEFT(D932,5),VLOOKUP(CONCATENATE(O932,"x",P932),'WHEEL PART NUMBER GUIDE'!$B$9:$C$51,2,FALSE),VLOOKUP(CONCATENATE(Q932, W932), 'WHEEL PART NUMBER GUIDE'!$Q$6:$R$98, 2, FALSE),VLOOKUP(Z932,'WHEEL PART NUMBER GUIDE'!$J$8:$K$54,2, FALSE),IF(V932="N/A",IF(ABS(T932)&lt;10,"0"&amp;ABS(T932),ABS(T932)),CONCATENATE(LEFT(V932,1),RIGHT(V932,1))), G932, H932)</f>
        <v>MR80321080818N</v>
      </c>
      <c r="F932" s="84" t="str">
        <f t="shared" si="382"/>
        <v>MR80321080818N</v>
      </c>
      <c r="G932" s="83" t="s">
        <v>2095</v>
      </c>
      <c r="H932" s="83"/>
      <c r="I932" s="72" t="s">
        <v>7041</v>
      </c>
      <c r="J932" s="102">
        <v>45349.429861111108</v>
      </c>
      <c r="K932" s="78" t="s">
        <v>3713</v>
      </c>
      <c r="L932" s="328">
        <v>439</v>
      </c>
      <c r="M932" s="85" t="str">
        <f t="shared" si="346"/>
        <v/>
      </c>
      <c r="N932" s="630"/>
      <c r="O932" s="75">
        <v>20</v>
      </c>
      <c r="P932" s="8">
        <v>10</v>
      </c>
      <c r="Q932" s="92" t="str">
        <f t="shared" ref="Q932" si="404">CONCATENATE(R932,"x",S932)</f>
        <v>8x6.5</v>
      </c>
      <c r="R932" s="75">
        <v>8</v>
      </c>
      <c r="S932" s="75">
        <v>6.5</v>
      </c>
      <c r="T932" s="75">
        <v>-18</v>
      </c>
      <c r="U932" s="77">
        <v>4.75</v>
      </c>
      <c r="V932" s="95" t="s">
        <v>85</v>
      </c>
      <c r="W932" s="68">
        <v>121.3</v>
      </c>
      <c r="X932" s="39">
        <v>35.053499687395536</v>
      </c>
      <c r="Y932" s="47">
        <v>3640</v>
      </c>
      <c r="Z932" s="43" t="s">
        <v>7279</v>
      </c>
      <c r="AA932" s="72" t="s">
        <v>2850</v>
      </c>
      <c r="AB932" s="47" t="str">
        <f t="shared" si="384"/>
        <v>20x10, 8x6.5, -18 OS, 3640 lbs</v>
      </c>
      <c r="AC932" s="74" t="s">
        <v>7429</v>
      </c>
      <c r="AD932" s="46" t="str">
        <f>IF(AC932="N/A","None",VLOOKUP(AC932,ACCESSORIES!F:N,9,FALSE))</f>
        <v>Snap In</v>
      </c>
      <c r="AE932" s="82">
        <f>_xlfn.IFNA(VLOOKUP(AC932,ACCESSORIES!F:J,5,FALSE),"N/A")</f>
        <v>22</v>
      </c>
      <c r="AF932" s="14" t="s">
        <v>85</v>
      </c>
      <c r="AG932" s="9" t="str">
        <f>_xlfn.IFNA(VLOOKUP(AF932,ACCESSORIES!C:G,5,FALSE),"N/A")</f>
        <v>N/A</v>
      </c>
      <c r="AH932" s="9" t="str">
        <f>_xlfn.IFNA(VLOOKUP(AG932,ACCESSORIES!D:H,5,FALSE),"N/A")</f>
        <v>N/A</v>
      </c>
      <c r="AI932" s="14" t="s">
        <v>85</v>
      </c>
      <c r="AJ932" s="9" t="str">
        <f>_xlfn.IFNA(VLOOKUP(AI932,ACCESSORIES!F:J,5,FALSE),"N/A")</f>
        <v>N/A</v>
      </c>
      <c r="AK932" s="92" t="s">
        <v>236</v>
      </c>
      <c r="AL932" s="75" t="s">
        <v>85</v>
      </c>
      <c r="AM932" s="38" t="str">
        <f>_xlfn.IFNA(VLOOKUP(AL932,ACCESSORIES!F:J,5,FALSE),"N/A")</f>
        <v>N/A</v>
      </c>
      <c r="AN932" s="75" t="s">
        <v>85</v>
      </c>
      <c r="AO932" s="75">
        <v>16.2</v>
      </c>
      <c r="AP932" s="75">
        <v>60</v>
      </c>
      <c r="AQ932" s="75">
        <v>200</v>
      </c>
      <c r="AR932" s="34">
        <v>0</v>
      </c>
      <c r="AS932" s="34">
        <v>0</v>
      </c>
      <c r="AT932" s="25">
        <v>37.6</v>
      </c>
      <c r="AU932" s="34">
        <v>52.7</v>
      </c>
      <c r="AV932" s="25">
        <v>232.8</v>
      </c>
      <c r="AW932" s="67">
        <v>228.4</v>
      </c>
      <c r="AX932" s="68">
        <v>121.3</v>
      </c>
      <c r="AY932" s="49">
        <v>85</v>
      </c>
      <c r="AZ932" s="49">
        <v>85</v>
      </c>
      <c r="BA932" s="49">
        <v>78.099999999999994</v>
      </c>
      <c r="BB932" s="48">
        <f t="shared" si="398"/>
        <v>3.07</v>
      </c>
      <c r="BC932" s="13" t="s">
        <v>85</v>
      </c>
      <c r="BD932" s="412" t="str">
        <f>_xlfn.IFNA(VLOOKUP(BC932,ACCESSORIES!F:J,5,FALSE),"N/A")</f>
        <v>N/A</v>
      </c>
      <c r="BE932" s="13" t="s">
        <v>85</v>
      </c>
      <c r="BF932" s="412" t="str">
        <f>_xlfn.IFNA(VLOOKUP(BE932,ACCESSORIES!F:J,5,FALSE),"N/A")</f>
        <v>N/A</v>
      </c>
      <c r="BG932" s="70">
        <v>40</v>
      </c>
      <c r="BH932" s="50">
        <v>23.228346456692901</v>
      </c>
      <c r="BI932" s="50">
        <v>23.228346456692901</v>
      </c>
      <c r="BJ932" s="50">
        <v>12.9133858267717</v>
      </c>
      <c r="BK932" s="357">
        <f t="shared" si="370"/>
        <v>0.11417680000000027</v>
      </c>
      <c r="BL932" s="408">
        <v>20</v>
      </c>
      <c r="BM932" s="107" t="s">
        <v>3771</v>
      </c>
      <c r="BN932" s="46" t="s">
        <v>3891</v>
      </c>
      <c r="BO932" s="74" t="s">
        <v>3907</v>
      </c>
      <c r="BP932" s="74" t="s">
        <v>7492</v>
      </c>
      <c r="BQ932" s="74" t="s">
        <v>7489</v>
      </c>
      <c r="BR932" s="74" t="s">
        <v>7493</v>
      </c>
      <c r="BS932" s="74" t="s">
        <v>7490</v>
      </c>
      <c r="BT932" s="74" t="s">
        <v>3909</v>
      </c>
      <c r="BU932" s="74" t="s">
        <v>7491</v>
      </c>
      <c r="BV932" s="74"/>
      <c r="BW932" s="74"/>
      <c r="BX932" s="74"/>
      <c r="BY932" s="334" t="s">
        <v>8589</v>
      </c>
      <c r="BZ932" s="364" t="s">
        <v>8590</v>
      </c>
      <c r="CA932" s="337" t="s">
        <v>8591</v>
      </c>
      <c r="CB932" s="364" t="s">
        <v>8592</v>
      </c>
      <c r="CC932" s="86" t="str">
        <f t="shared" si="369"/>
        <v>CLOSEOUT - MR803, 20x10, -18mm Offset, 8x6.5, 121.3mm Centerbore, Gloss Titanium - Machined Lip</v>
      </c>
      <c r="CD932" s="74" t="s">
        <v>3719</v>
      </c>
      <c r="CE932" s="74" t="s">
        <v>3720</v>
      </c>
      <c r="CF932" s="74" t="str">
        <f t="shared" si="385"/>
        <v>RAISED (8XX)</v>
      </c>
    </row>
    <row r="933" spans="1:84" s="36" customFormat="1" ht="15" customHeight="1">
      <c r="A933" s="22">
        <f t="shared" ref="A933" si="405">ROW(B933)-2</f>
        <v>931</v>
      </c>
      <c r="B933" s="13" t="s">
        <v>84</v>
      </c>
      <c r="C933" s="97" t="s">
        <v>6891</v>
      </c>
      <c r="D933" s="75" t="s">
        <v>6888</v>
      </c>
      <c r="E933" s="84" t="str">
        <f>CONCATENATE(LEFT(D933,5),VLOOKUP(CONCATENATE(O933,"x",P933),'WHEEL PART NUMBER GUIDE'!$B$9:$C$51,2,FALSE),VLOOKUP(CONCATENATE(Q933, W933), 'WHEEL PART NUMBER GUIDE'!$Q$6:$R$98, 2, FALSE),VLOOKUP(Z933,'WHEEL PART NUMBER GUIDE'!$J$8:$K$54,2, FALSE),IF(V933="N/A",IF(ABS(T933)&lt;10,"0"&amp;ABS(T933),ABS(T933)),CONCATENATE(LEFT(V933,1),RIGHT(V933,1))), G933, H933)</f>
        <v>MR80321087818N</v>
      </c>
      <c r="F933" s="84" t="str">
        <f t="shared" si="382"/>
        <v>MR80321087818N</v>
      </c>
      <c r="G933" s="83" t="s">
        <v>2095</v>
      </c>
      <c r="H933" s="83"/>
      <c r="I933" s="72" t="s">
        <v>7043</v>
      </c>
      <c r="J933" s="102">
        <v>45349.429872685185</v>
      </c>
      <c r="K933" s="78" t="s">
        <v>3713</v>
      </c>
      <c r="L933" s="328">
        <v>439</v>
      </c>
      <c r="M933" s="85" t="str">
        <f t="shared" si="346"/>
        <v/>
      </c>
      <c r="N933" s="630"/>
      <c r="O933" s="75">
        <v>20</v>
      </c>
      <c r="P933" s="8">
        <v>10</v>
      </c>
      <c r="Q933" s="92" t="str">
        <f t="shared" ref="Q933" si="406">CONCATENATE(R933,"x",S933)</f>
        <v>8x170</v>
      </c>
      <c r="R933" s="75">
        <v>8</v>
      </c>
      <c r="S933" s="75">
        <v>170</v>
      </c>
      <c r="T933" s="75">
        <v>-18</v>
      </c>
      <c r="U933" s="77">
        <v>4.75</v>
      </c>
      <c r="V933" s="95" t="s">
        <v>85</v>
      </c>
      <c r="W933" s="68">
        <v>125</v>
      </c>
      <c r="X933" s="39">
        <v>35.053499687395536</v>
      </c>
      <c r="Y933" s="47">
        <v>3640</v>
      </c>
      <c r="Z933" s="43" t="s">
        <v>7279</v>
      </c>
      <c r="AA933" s="72" t="s">
        <v>2850</v>
      </c>
      <c r="AB933" s="47" t="str">
        <f t="shared" si="384"/>
        <v>20x10, 8x170, -18 OS, 3640 lbs</v>
      </c>
      <c r="AC933" s="74" t="s">
        <v>7511</v>
      </c>
      <c r="AD933" s="46" t="str">
        <f>IF(AC933="N/A","None",VLOOKUP(AC933,ACCESSORIES!F:N,9,FALSE))</f>
        <v>Snap In</v>
      </c>
      <c r="AE933" s="82">
        <f>_xlfn.IFNA(VLOOKUP(AC933,ACCESSORIES!F:J,5,FALSE),"N/A")</f>
        <v>22</v>
      </c>
      <c r="AF933" s="14" t="s">
        <v>85</v>
      </c>
      <c r="AG933" s="9" t="str">
        <f>_xlfn.IFNA(VLOOKUP(AF933,ACCESSORIES!C:G,5,FALSE),"N/A")</f>
        <v>N/A</v>
      </c>
      <c r="AH933" s="9" t="str">
        <f>_xlfn.IFNA(VLOOKUP(AG933,ACCESSORIES!D:H,5,FALSE),"N/A")</f>
        <v>N/A</v>
      </c>
      <c r="AI933" s="14" t="s">
        <v>85</v>
      </c>
      <c r="AJ933" s="9" t="str">
        <f>_xlfn.IFNA(VLOOKUP(AI933,ACCESSORIES!F:J,5,FALSE),"N/A")</f>
        <v>N/A</v>
      </c>
      <c r="AK933" s="92" t="s">
        <v>236</v>
      </c>
      <c r="AL933" s="75" t="s">
        <v>85</v>
      </c>
      <c r="AM933" s="38" t="str">
        <f>_xlfn.IFNA(VLOOKUP(AL933,ACCESSORIES!F:J,5,FALSE),"N/A")</f>
        <v>N/A</v>
      </c>
      <c r="AN933" s="75" t="s">
        <v>85</v>
      </c>
      <c r="AO933" s="75">
        <v>16.2</v>
      </c>
      <c r="AP933" s="75">
        <v>60</v>
      </c>
      <c r="AQ933" s="75">
        <v>200</v>
      </c>
      <c r="AR933" s="34">
        <v>0</v>
      </c>
      <c r="AS933" s="34">
        <v>0</v>
      </c>
      <c r="AT933" s="25">
        <v>37.6</v>
      </c>
      <c r="AU933" s="34">
        <v>52.7</v>
      </c>
      <c r="AV933" s="25">
        <v>232.8</v>
      </c>
      <c r="AW933" s="67">
        <v>228.4</v>
      </c>
      <c r="AX933" s="77">
        <v>125</v>
      </c>
      <c r="AY933" s="49">
        <v>85</v>
      </c>
      <c r="AZ933" s="49">
        <v>85</v>
      </c>
      <c r="BA933" s="49">
        <v>78.099999999999994</v>
      </c>
      <c r="BB933" s="48">
        <f t="shared" si="398"/>
        <v>3.07</v>
      </c>
      <c r="BC933" s="13" t="s">
        <v>85</v>
      </c>
      <c r="BD933" s="412" t="str">
        <f>_xlfn.IFNA(VLOOKUP(BC933,ACCESSORIES!F:J,5,FALSE),"N/A")</f>
        <v>N/A</v>
      </c>
      <c r="BE933" s="13" t="s">
        <v>85</v>
      </c>
      <c r="BF933" s="412" t="str">
        <f>_xlfn.IFNA(VLOOKUP(BE933,ACCESSORIES!F:J,5,FALSE),"N/A")</f>
        <v>N/A</v>
      </c>
      <c r="BG933" s="70">
        <v>40</v>
      </c>
      <c r="BH933" s="50">
        <v>23.228346456692901</v>
      </c>
      <c r="BI933" s="50">
        <v>23.228346456692901</v>
      </c>
      <c r="BJ933" s="50">
        <v>12.9133858267717</v>
      </c>
      <c r="BK933" s="357">
        <f t="shared" si="370"/>
        <v>0.11417680000000027</v>
      </c>
      <c r="BL933" s="408">
        <v>20</v>
      </c>
      <c r="BM933" s="107" t="s">
        <v>3771</v>
      </c>
      <c r="BN933" s="46" t="s">
        <v>3891</v>
      </c>
      <c r="BO933" s="74" t="s">
        <v>3907</v>
      </c>
      <c r="BP933" s="74" t="s">
        <v>7492</v>
      </c>
      <c r="BQ933" s="74" t="s">
        <v>7489</v>
      </c>
      <c r="BR933" s="74" t="s">
        <v>7493</v>
      </c>
      <c r="BS933" s="74" t="s">
        <v>7490</v>
      </c>
      <c r="BT933" s="74" t="s">
        <v>3909</v>
      </c>
      <c r="BU933" s="74" t="s">
        <v>7491</v>
      </c>
      <c r="BV933" s="74"/>
      <c r="BW933" s="74"/>
      <c r="BX933" s="74"/>
      <c r="BY933" s="334" t="s">
        <v>8589</v>
      </c>
      <c r="BZ933" s="364" t="s">
        <v>8590</v>
      </c>
      <c r="CA933" s="337" t="s">
        <v>8591</v>
      </c>
      <c r="CB933" s="364" t="s">
        <v>8592</v>
      </c>
      <c r="CC933" s="86" t="str">
        <f t="shared" si="369"/>
        <v>CLOSEOUT - MR803, 20x10, -18mm Offset, 8x170, 125mm Centerbore, Gloss Titanium - Machined Lip</v>
      </c>
      <c r="CD933" s="74" t="s">
        <v>3719</v>
      </c>
      <c r="CE933" s="74" t="s">
        <v>3720</v>
      </c>
      <c r="CF933" s="74" t="str">
        <f t="shared" si="385"/>
        <v>RAISED (8XX)</v>
      </c>
    </row>
    <row r="934" spans="1:84" s="36" customFormat="1" ht="15" customHeight="1">
      <c r="A934" s="22">
        <f t="shared" si="302"/>
        <v>932</v>
      </c>
      <c r="B934" s="13" t="s">
        <v>84</v>
      </c>
      <c r="C934" s="97" t="s">
        <v>6891</v>
      </c>
      <c r="D934" s="75" t="s">
        <v>6888</v>
      </c>
      <c r="E934" s="84" t="str">
        <f>CONCATENATE(LEFT(D934,5),VLOOKUP(CONCATENATE(O934,"x",P934),'WHEEL PART NUMBER GUIDE'!$B$9:$C$51,2,FALSE),VLOOKUP(CONCATENATE(Q934, W934), 'WHEEL PART NUMBER GUIDE'!$Q$6:$R$98, 2, FALSE),VLOOKUP(Z934,'WHEEL PART NUMBER GUIDE'!$J$8:$K$54,2, FALSE),IF(V934="N/A",IF(ABS(T934)&lt;10,"0"&amp;ABS(T934),ABS(T934)),CONCATENATE(LEFT(V934,1),RIGHT(V934,1))), G934, H934)</f>
        <v>MR803210881318N</v>
      </c>
      <c r="F934" s="84" t="str">
        <f t="shared" si="382"/>
        <v>MR803210881318N</v>
      </c>
      <c r="G934" s="83" t="s">
        <v>2095</v>
      </c>
      <c r="H934" s="83"/>
      <c r="I934" s="72" t="s">
        <v>7044</v>
      </c>
      <c r="J934" s="102">
        <v>45349.429872685185</v>
      </c>
      <c r="K934" s="78" t="s">
        <v>3713</v>
      </c>
      <c r="L934" s="328">
        <v>424</v>
      </c>
      <c r="M934" s="85" t="str">
        <f t="shared" si="346"/>
        <v/>
      </c>
      <c r="N934" s="630"/>
      <c r="O934" s="75">
        <v>20</v>
      </c>
      <c r="P934" s="8">
        <v>10</v>
      </c>
      <c r="Q934" s="92" t="str">
        <f t="shared" si="351"/>
        <v>8x180</v>
      </c>
      <c r="R934" s="75">
        <v>8</v>
      </c>
      <c r="S934" s="75">
        <v>180</v>
      </c>
      <c r="T934" s="75">
        <v>-18</v>
      </c>
      <c r="U934" s="77">
        <v>4.75</v>
      </c>
      <c r="V934" s="95" t="s">
        <v>85</v>
      </c>
      <c r="W934" s="68">
        <v>124.1</v>
      </c>
      <c r="X934" s="39">
        <v>35.494424211765292</v>
      </c>
      <c r="Y934" s="47">
        <v>3640</v>
      </c>
      <c r="Z934" s="43" t="s">
        <v>4122</v>
      </c>
      <c r="AA934" s="72" t="s">
        <v>2845</v>
      </c>
      <c r="AB934" s="47" t="str">
        <f t="shared" si="384"/>
        <v>20x10, 8x180, -18 OS, 3640 lbs</v>
      </c>
      <c r="AC934" s="74" t="s">
        <v>7421</v>
      </c>
      <c r="AD934" s="46" t="str">
        <f>IF(AC934="N/A","None",VLOOKUP(AC934,ACCESSORIES!F:N,9,FALSE))</f>
        <v>Snap In</v>
      </c>
      <c r="AE934" s="82">
        <f>_xlfn.IFNA(VLOOKUP(AC934,ACCESSORIES!F:J,5,FALSE),"N/A")</f>
        <v>22</v>
      </c>
      <c r="AF934" s="14" t="s">
        <v>85</v>
      </c>
      <c r="AG934" s="9" t="str">
        <f>_xlfn.IFNA(VLOOKUP(AF934,ACCESSORIES!C:G,5,FALSE),"N/A")</f>
        <v>N/A</v>
      </c>
      <c r="AH934" s="9" t="str">
        <f>_xlfn.IFNA(VLOOKUP(AG934,ACCESSORIES!D:H,5,FALSE),"N/A")</f>
        <v>N/A</v>
      </c>
      <c r="AI934" s="14" t="s">
        <v>85</v>
      </c>
      <c r="AJ934" s="9" t="str">
        <f>_xlfn.IFNA(VLOOKUP(AI934,ACCESSORIES!F:J,5,FALSE),"N/A")</f>
        <v>N/A</v>
      </c>
      <c r="AK934" s="92" t="s">
        <v>236</v>
      </c>
      <c r="AL934" s="75" t="s">
        <v>85</v>
      </c>
      <c r="AM934" s="38" t="str">
        <f>_xlfn.IFNA(VLOOKUP(AL934,ACCESSORIES!F:J,5,FALSE),"N/A")</f>
        <v>N/A</v>
      </c>
      <c r="AN934" s="75" t="s">
        <v>85</v>
      </c>
      <c r="AO934" s="75">
        <v>16.2</v>
      </c>
      <c r="AP934" s="75">
        <v>60</v>
      </c>
      <c r="AQ934" s="75">
        <v>210</v>
      </c>
      <c r="AR934" s="34">
        <v>0</v>
      </c>
      <c r="AS934" s="34">
        <v>0</v>
      </c>
      <c r="AT934" s="25">
        <v>35</v>
      </c>
      <c r="AU934" s="34">
        <v>52.7</v>
      </c>
      <c r="AV934" s="25">
        <v>232.8</v>
      </c>
      <c r="AW934" s="67">
        <v>228.4</v>
      </c>
      <c r="AX934" s="68">
        <v>124.1</v>
      </c>
      <c r="AY934" s="49">
        <v>85</v>
      </c>
      <c r="AZ934" s="49">
        <v>85</v>
      </c>
      <c r="BA934" s="49">
        <v>78.099999999999994</v>
      </c>
      <c r="BB934" s="48">
        <f t="shared" si="398"/>
        <v>3.07</v>
      </c>
      <c r="BC934" s="13" t="s">
        <v>85</v>
      </c>
      <c r="BD934" s="412" t="str">
        <f>_xlfn.IFNA(VLOOKUP(BC934,ACCESSORIES!F:J,5,FALSE),"N/A")</f>
        <v>N/A</v>
      </c>
      <c r="BE934" s="13" t="s">
        <v>85</v>
      </c>
      <c r="BF934" s="412" t="str">
        <f>_xlfn.IFNA(VLOOKUP(BE934,ACCESSORIES!F:J,5,FALSE),"N/A")</f>
        <v>N/A</v>
      </c>
      <c r="BG934" s="70">
        <v>40</v>
      </c>
      <c r="BH934" s="50">
        <v>23.228346456692901</v>
      </c>
      <c r="BI934" s="50">
        <v>23.228346456692901</v>
      </c>
      <c r="BJ934" s="50">
        <v>12.9133858267717</v>
      </c>
      <c r="BK934" s="357">
        <f t="shared" si="370"/>
        <v>0.11417680000000027</v>
      </c>
      <c r="BL934" s="408">
        <v>20</v>
      </c>
      <c r="BM934" s="107" t="s">
        <v>3771</v>
      </c>
      <c r="BN934" s="46" t="s">
        <v>3891</v>
      </c>
      <c r="BO934" s="74" t="s">
        <v>3907</v>
      </c>
      <c r="BP934" s="74" t="s">
        <v>7492</v>
      </c>
      <c r="BQ934" s="74" t="s">
        <v>7489</v>
      </c>
      <c r="BR934" s="74" t="s">
        <v>7493</v>
      </c>
      <c r="BS934" s="74" t="s">
        <v>7490</v>
      </c>
      <c r="BT934" s="74" t="s">
        <v>3909</v>
      </c>
      <c r="BU934" s="74" t="s">
        <v>7491</v>
      </c>
      <c r="BV934" s="74"/>
      <c r="BW934" s="74"/>
      <c r="BX934" s="74"/>
      <c r="BY934" s="334" t="s">
        <v>8585</v>
      </c>
      <c r="BZ934" s="364" t="s">
        <v>8586</v>
      </c>
      <c r="CA934" s="337" t="s">
        <v>8587</v>
      </c>
      <c r="CB934" s="364" t="s">
        <v>8588</v>
      </c>
      <c r="CC934" s="86" t="str">
        <f t="shared" si="369"/>
        <v>CLOSEOUT - MR803, 20x10, -18mm Offset, 8x180, 124.1mm Centerbore, Gloss Black</v>
      </c>
      <c r="CD934" s="74" t="s">
        <v>3719</v>
      </c>
      <c r="CE934" s="74" t="s">
        <v>3720</v>
      </c>
      <c r="CF934" s="74" t="str">
        <f t="shared" si="385"/>
        <v>RAISED (8XX)</v>
      </c>
    </row>
    <row r="935" spans="1:84" s="36" customFormat="1" ht="15" customHeight="1">
      <c r="A935" s="22">
        <f t="shared" ref="A935" si="407">ROW(B935)-2</f>
        <v>933</v>
      </c>
      <c r="B935" s="13" t="s">
        <v>84</v>
      </c>
      <c r="C935" s="97" t="s">
        <v>6891</v>
      </c>
      <c r="D935" s="75" t="s">
        <v>6888</v>
      </c>
      <c r="E935" s="84" t="str">
        <f>CONCATENATE(LEFT(D935,5),VLOOKUP(CONCATENATE(O935,"x",P935),'WHEEL PART NUMBER GUIDE'!$B$9:$C$51,2,FALSE),VLOOKUP(CONCATENATE(Q935, W935), 'WHEEL PART NUMBER GUIDE'!$Q$6:$R$98, 2, FALSE),VLOOKUP(Z935,'WHEEL PART NUMBER GUIDE'!$J$8:$K$54,2, FALSE),IF(V935="N/A",IF(ABS(T935)&lt;10,"0"&amp;ABS(T935),ABS(T935)),CONCATENATE(LEFT(V935,1),RIGHT(V935,1))), G935, H935)</f>
        <v>MR80321088818N</v>
      </c>
      <c r="F935" s="84" t="str">
        <f t="shared" si="382"/>
        <v>MR80321088818N</v>
      </c>
      <c r="G935" s="83" t="s">
        <v>2095</v>
      </c>
      <c r="H935" s="83"/>
      <c r="I935" s="72" t="s">
        <v>7045</v>
      </c>
      <c r="J935" s="102">
        <v>45349.429872685185</v>
      </c>
      <c r="K935" s="78" t="s">
        <v>3713</v>
      </c>
      <c r="L935" s="328">
        <v>439</v>
      </c>
      <c r="M935" s="85" t="str">
        <f t="shared" si="346"/>
        <v/>
      </c>
      <c r="N935" s="630"/>
      <c r="O935" s="75">
        <v>20</v>
      </c>
      <c r="P935" s="8">
        <v>10</v>
      </c>
      <c r="Q935" s="92" t="str">
        <f t="shared" ref="Q935" si="408">CONCATENATE(R935,"x",S935)</f>
        <v>8x180</v>
      </c>
      <c r="R935" s="75">
        <v>8</v>
      </c>
      <c r="S935" s="75">
        <v>180</v>
      </c>
      <c r="T935" s="75">
        <v>-18</v>
      </c>
      <c r="U935" s="77">
        <v>4.75</v>
      </c>
      <c r="V935" s="95" t="s">
        <v>85</v>
      </c>
      <c r="W935" s="68">
        <v>124.1</v>
      </c>
      <c r="X935" s="39">
        <v>35.494424211765292</v>
      </c>
      <c r="Y935" s="47">
        <v>3640</v>
      </c>
      <c r="Z935" s="43" t="s">
        <v>7279</v>
      </c>
      <c r="AA935" s="72" t="s">
        <v>2850</v>
      </c>
      <c r="AB935" s="47" t="str">
        <f t="shared" si="384"/>
        <v>20x10, 8x180, -18 OS, 3640 lbs</v>
      </c>
      <c r="AC935" s="74" t="s">
        <v>7429</v>
      </c>
      <c r="AD935" s="46" t="str">
        <f>IF(AC935="N/A","None",VLOOKUP(AC935,ACCESSORIES!F:N,9,FALSE))</f>
        <v>Snap In</v>
      </c>
      <c r="AE935" s="82">
        <f>_xlfn.IFNA(VLOOKUP(AC935,ACCESSORIES!F:J,5,FALSE),"N/A")</f>
        <v>22</v>
      </c>
      <c r="AF935" s="14" t="s">
        <v>85</v>
      </c>
      <c r="AG935" s="9" t="str">
        <f>_xlfn.IFNA(VLOOKUP(AF935,ACCESSORIES!C:G,5,FALSE),"N/A")</f>
        <v>N/A</v>
      </c>
      <c r="AH935" s="9" t="str">
        <f>_xlfn.IFNA(VLOOKUP(AG935,ACCESSORIES!D:H,5,FALSE),"N/A")</f>
        <v>N/A</v>
      </c>
      <c r="AI935" s="14" t="s">
        <v>85</v>
      </c>
      <c r="AJ935" s="9" t="str">
        <f>_xlfn.IFNA(VLOOKUP(AI935,ACCESSORIES!F:J,5,FALSE),"N/A")</f>
        <v>N/A</v>
      </c>
      <c r="AK935" s="92" t="s">
        <v>236</v>
      </c>
      <c r="AL935" s="75" t="s">
        <v>85</v>
      </c>
      <c r="AM935" s="38" t="str">
        <f>_xlfn.IFNA(VLOOKUP(AL935,ACCESSORIES!F:J,5,FALSE),"N/A")</f>
        <v>N/A</v>
      </c>
      <c r="AN935" s="75" t="s">
        <v>85</v>
      </c>
      <c r="AO935" s="75">
        <v>16.2</v>
      </c>
      <c r="AP935" s="75">
        <v>60</v>
      </c>
      <c r="AQ935" s="75">
        <v>210</v>
      </c>
      <c r="AR935" s="34">
        <v>0</v>
      </c>
      <c r="AS935" s="34">
        <v>0</v>
      </c>
      <c r="AT935" s="25">
        <v>35</v>
      </c>
      <c r="AU935" s="34">
        <v>52.7</v>
      </c>
      <c r="AV935" s="25">
        <v>232.8</v>
      </c>
      <c r="AW935" s="67">
        <v>228.4</v>
      </c>
      <c r="AX935" s="68">
        <v>124.1</v>
      </c>
      <c r="AY935" s="49">
        <v>85</v>
      </c>
      <c r="AZ935" s="49">
        <v>85</v>
      </c>
      <c r="BA935" s="49">
        <v>78.099999999999994</v>
      </c>
      <c r="BB935" s="48">
        <f t="shared" si="398"/>
        <v>3.07</v>
      </c>
      <c r="BC935" s="13" t="s">
        <v>85</v>
      </c>
      <c r="BD935" s="412" t="str">
        <f>_xlfn.IFNA(VLOOKUP(BC935,ACCESSORIES!F:J,5,FALSE),"N/A")</f>
        <v>N/A</v>
      </c>
      <c r="BE935" s="13" t="s">
        <v>85</v>
      </c>
      <c r="BF935" s="412" t="str">
        <f>_xlfn.IFNA(VLOOKUP(BE935,ACCESSORIES!F:J,5,FALSE),"N/A")</f>
        <v>N/A</v>
      </c>
      <c r="BG935" s="70">
        <v>40</v>
      </c>
      <c r="BH935" s="50">
        <v>23.228346456692901</v>
      </c>
      <c r="BI935" s="50">
        <v>23.228346456692901</v>
      </c>
      <c r="BJ935" s="50">
        <v>12.9133858267717</v>
      </c>
      <c r="BK935" s="357">
        <f t="shared" si="370"/>
        <v>0.11417680000000027</v>
      </c>
      <c r="BL935" s="408">
        <v>20</v>
      </c>
      <c r="BM935" s="107" t="s">
        <v>3771</v>
      </c>
      <c r="BN935" s="46" t="s">
        <v>3891</v>
      </c>
      <c r="BO935" s="74" t="s">
        <v>3907</v>
      </c>
      <c r="BP935" s="74" t="s">
        <v>7492</v>
      </c>
      <c r="BQ935" s="74" t="s">
        <v>7489</v>
      </c>
      <c r="BR935" s="74" t="s">
        <v>7493</v>
      </c>
      <c r="BS935" s="74" t="s">
        <v>7490</v>
      </c>
      <c r="BT935" s="74" t="s">
        <v>3909</v>
      </c>
      <c r="BU935" s="74" t="s">
        <v>7491</v>
      </c>
      <c r="BV935" s="74"/>
      <c r="BW935" s="74"/>
      <c r="BX935" s="74"/>
      <c r="BY935" s="334" t="s">
        <v>8589</v>
      </c>
      <c r="BZ935" s="364" t="s">
        <v>8590</v>
      </c>
      <c r="CA935" s="337" t="s">
        <v>8591</v>
      </c>
      <c r="CB935" s="364" t="s">
        <v>8592</v>
      </c>
      <c r="CC935" s="86" t="str">
        <f t="shared" si="369"/>
        <v>CLOSEOUT - MR803, 20x10, -18mm Offset, 8x180, 124.1mm Centerbore, Gloss Titanium - Machined Lip</v>
      </c>
      <c r="CD935" s="74" t="s">
        <v>3719</v>
      </c>
      <c r="CE935" s="74" t="s">
        <v>3720</v>
      </c>
      <c r="CF935" s="74" t="str">
        <f t="shared" si="385"/>
        <v>RAISED (8XX)</v>
      </c>
    </row>
    <row r="936" spans="1:84" s="36" customFormat="1" ht="15" customHeight="1">
      <c r="A936" s="22">
        <f t="shared" si="302"/>
        <v>934</v>
      </c>
      <c r="B936" s="13" t="s">
        <v>84</v>
      </c>
      <c r="C936" s="97" t="s">
        <v>6891</v>
      </c>
      <c r="D936" s="75" t="s">
        <v>6888</v>
      </c>
      <c r="E936" s="84" t="str">
        <f>CONCATENATE(LEFT(D936,5),VLOOKUP(CONCATENATE(O936,"x",P936),'WHEEL PART NUMBER GUIDE'!$B$9:$C$51,2,FALSE),VLOOKUP(CONCATENATE(Q936, W936), 'WHEEL PART NUMBER GUIDE'!$Q$6:$R$98, 2, FALSE),VLOOKUP(Z936,'WHEEL PART NUMBER GUIDE'!$J$8:$K$54,2, FALSE),IF(V936="N/A",IF(ABS(T936)&lt;10,"0"&amp;ABS(T936),ABS(T936)),CONCATENATE(LEFT(V936,1),RIGHT(V936,1))), G936, H936)</f>
        <v>MR803212161340N</v>
      </c>
      <c r="F936" s="84" t="str">
        <f t="shared" si="382"/>
        <v>MR803212161340N</v>
      </c>
      <c r="G936" s="83" t="s">
        <v>2095</v>
      </c>
      <c r="H936" s="83"/>
      <c r="I936" s="72" t="s">
        <v>7046</v>
      </c>
      <c r="J936" s="102">
        <v>45349.429872685185</v>
      </c>
      <c r="K936" s="78" t="s">
        <v>3713</v>
      </c>
      <c r="L936" s="328">
        <v>439</v>
      </c>
      <c r="M936" s="85" t="str">
        <f t="shared" si="346"/>
        <v/>
      </c>
      <c r="N936" s="630"/>
      <c r="O936" s="75">
        <v>20</v>
      </c>
      <c r="P936" s="8">
        <v>12</v>
      </c>
      <c r="Q936" s="92" t="str">
        <f t="shared" si="351"/>
        <v>6x135</v>
      </c>
      <c r="R936" s="75">
        <v>6</v>
      </c>
      <c r="S936" s="75">
        <v>135</v>
      </c>
      <c r="T936" s="75">
        <v>-40</v>
      </c>
      <c r="U936" s="77">
        <v>4.9000000000000004</v>
      </c>
      <c r="V936" s="95" t="s">
        <v>85</v>
      </c>
      <c r="W936" s="68">
        <v>87</v>
      </c>
      <c r="X936" s="39">
        <v>35.273961949580411</v>
      </c>
      <c r="Y936" s="47">
        <v>2650</v>
      </c>
      <c r="Z936" s="43" t="s">
        <v>4122</v>
      </c>
      <c r="AA936" s="72" t="s">
        <v>2845</v>
      </c>
      <c r="AB936" s="47" t="str">
        <f t="shared" si="384"/>
        <v>20x12, 6x135, -40 OS, 2650 lbs</v>
      </c>
      <c r="AC936" s="74" t="s">
        <v>7428</v>
      </c>
      <c r="AD936" s="46" t="str">
        <f>IF(AC936="N/A","None",VLOOKUP(AC936,ACCESSORIES!F:N,9,FALSE))</f>
        <v>Snap In</v>
      </c>
      <c r="AE936" s="82">
        <f>_xlfn.IFNA(VLOOKUP(AC936,ACCESSORIES!F:J,5,FALSE),"N/A")</f>
        <v>22</v>
      </c>
      <c r="AF936" s="14" t="s">
        <v>85</v>
      </c>
      <c r="AG936" s="9" t="str">
        <f>_xlfn.IFNA(VLOOKUP(AF936,ACCESSORIES!C:G,5,FALSE),"N/A")</f>
        <v>N/A</v>
      </c>
      <c r="AH936" s="9" t="str">
        <f>_xlfn.IFNA(VLOOKUP(AG936,ACCESSORIES!D:H,5,FALSE),"N/A")</f>
        <v>N/A</v>
      </c>
      <c r="AI936" s="14" t="s">
        <v>85</v>
      </c>
      <c r="AJ936" s="9" t="str">
        <f>_xlfn.IFNA(VLOOKUP(AI936,ACCESSORIES!F:J,5,FALSE),"N/A")</f>
        <v>N/A</v>
      </c>
      <c r="AK936" s="92" t="s">
        <v>236</v>
      </c>
      <c r="AL936" s="75" t="s">
        <v>85</v>
      </c>
      <c r="AM936" s="38" t="str">
        <f>_xlfn.IFNA(VLOOKUP(AL936,ACCESSORIES!F:J,5,FALSE),"N/A")</f>
        <v>N/A</v>
      </c>
      <c r="AN936" s="75" t="s">
        <v>85</v>
      </c>
      <c r="AO936" s="75">
        <v>16.2</v>
      </c>
      <c r="AP936" s="75">
        <v>60</v>
      </c>
      <c r="AQ936" s="75">
        <v>170</v>
      </c>
      <c r="AR936" s="34">
        <v>10.3</v>
      </c>
      <c r="AS936" s="34">
        <v>26.1</v>
      </c>
      <c r="AT936" s="25">
        <v>39.5</v>
      </c>
      <c r="AU936" s="34">
        <v>52.9</v>
      </c>
      <c r="AV936" s="25">
        <v>232.5</v>
      </c>
      <c r="AW936" s="67">
        <v>228.1</v>
      </c>
      <c r="AX936" s="77">
        <v>87</v>
      </c>
      <c r="AY936" s="49">
        <v>55.9</v>
      </c>
      <c r="AZ936" s="49">
        <v>55.9</v>
      </c>
      <c r="BA936" s="49">
        <v>126.5</v>
      </c>
      <c r="BB936" s="48">
        <f t="shared" si="398"/>
        <v>4.9800000000000004</v>
      </c>
      <c r="BC936" s="13" t="s">
        <v>85</v>
      </c>
      <c r="BD936" s="412" t="str">
        <f>_xlfn.IFNA(VLOOKUP(BC936,ACCESSORIES!F:J,5,FALSE),"N/A")</f>
        <v>N/A</v>
      </c>
      <c r="BE936" s="13" t="s">
        <v>85</v>
      </c>
      <c r="BF936" s="412" t="str">
        <f>_xlfn.IFNA(VLOOKUP(BE936,ACCESSORIES!F:J,5,FALSE),"N/A")</f>
        <v>N/A</v>
      </c>
      <c r="BG936" s="70">
        <v>40</v>
      </c>
      <c r="BH936" s="50">
        <v>23.228346456692901</v>
      </c>
      <c r="BI936" s="50">
        <v>23.228346456692901</v>
      </c>
      <c r="BJ936" s="50">
        <v>14.96</v>
      </c>
      <c r="BK936" s="357">
        <f t="shared" si="370"/>
        <v>0.13227243039999984</v>
      </c>
      <c r="BL936" s="408">
        <v>20</v>
      </c>
      <c r="BM936" s="107" t="s">
        <v>3771</v>
      </c>
      <c r="BN936" s="46" t="s">
        <v>3891</v>
      </c>
      <c r="BO936" s="74" t="s">
        <v>3907</v>
      </c>
      <c r="BP936" s="74" t="s">
        <v>7492</v>
      </c>
      <c r="BQ936" s="74" t="s">
        <v>7489</v>
      </c>
      <c r="BR936" s="74" t="s">
        <v>7493</v>
      </c>
      <c r="BS936" s="74" t="s">
        <v>7490</v>
      </c>
      <c r="BT936" s="74" t="s">
        <v>3909</v>
      </c>
      <c r="BU936" s="74" t="s">
        <v>7491</v>
      </c>
      <c r="BV936" s="74"/>
      <c r="BW936" s="74"/>
      <c r="BX936" s="74"/>
      <c r="BY936" s="334" t="s">
        <v>8593</v>
      </c>
      <c r="BZ936" s="364" t="s">
        <v>8594</v>
      </c>
      <c r="CA936" s="337" t="s">
        <v>8595</v>
      </c>
      <c r="CB936" s="364" t="s">
        <v>8596</v>
      </c>
      <c r="CC936" s="86" t="str">
        <f t="shared" si="369"/>
        <v>CLOSEOUT - MR803, 20x12, -40mm Offset, 6x135, 87mm Centerbore, Gloss Black</v>
      </c>
      <c r="CD936" s="74" t="s">
        <v>3719</v>
      </c>
      <c r="CE936" s="74" t="s">
        <v>3720</v>
      </c>
      <c r="CF936" s="74" t="str">
        <f t="shared" si="385"/>
        <v>RAISED (8XX)</v>
      </c>
    </row>
    <row r="937" spans="1:84" s="36" customFormat="1" ht="15" customHeight="1">
      <c r="A937" s="22">
        <f t="shared" ref="A937" si="409">ROW(B937)-2</f>
        <v>935</v>
      </c>
      <c r="B937" s="13" t="s">
        <v>84</v>
      </c>
      <c r="C937" s="97" t="s">
        <v>6891</v>
      </c>
      <c r="D937" s="75" t="s">
        <v>6888</v>
      </c>
      <c r="E937" s="84" t="str">
        <f>CONCATENATE(LEFT(D937,5),VLOOKUP(CONCATENATE(O937,"x",P937),'WHEEL PART NUMBER GUIDE'!$B$9:$C$51,2,FALSE),VLOOKUP(CONCATENATE(Q937, W937), 'WHEEL PART NUMBER GUIDE'!$Q$6:$R$98, 2, FALSE),VLOOKUP(Z937,'WHEEL PART NUMBER GUIDE'!$J$8:$K$54,2, FALSE),IF(V937="N/A",IF(ABS(T937)&lt;10,"0"&amp;ABS(T937),ABS(T937)),CONCATENATE(LEFT(V937,1),RIGHT(V937,1))), G937, H937)</f>
        <v>MR80321216840N</v>
      </c>
      <c r="F937" s="84" t="str">
        <f t="shared" si="382"/>
        <v>MR80321216840N</v>
      </c>
      <c r="G937" s="83" t="s">
        <v>2095</v>
      </c>
      <c r="H937" s="83"/>
      <c r="I937" s="72" t="s">
        <v>7047</v>
      </c>
      <c r="J937" s="102">
        <v>45349.429872685185</v>
      </c>
      <c r="K937" s="78" t="s">
        <v>3713</v>
      </c>
      <c r="L937" s="328">
        <v>449</v>
      </c>
      <c r="M937" s="85" t="str">
        <f t="shared" ref="M937:M983" si="410">IF(K937="Coming Soon",L937,IF(K937="Active",L937,""))</f>
        <v/>
      </c>
      <c r="N937" s="630"/>
      <c r="O937" s="75">
        <v>20</v>
      </c>
      <c r="P937" s="8">
        <v>12</v>
      </c>
      <c r="Q937" s="92" t="str">
        <f t="shared" ref="Q937" si="411">CONCATENATE(R937,"x",S937)</f>
        <v>6x135</v>
      </c>
      <c r="R937" s="75">
        <v>6</v>
      </c>
      <c r="S937" s="75">
        <v>135</v>
      </c>
      <c r="T937" s="75">
        <v>-40</v>
      </c>
      <c r="U937" s="77">
        <v>4.9000000000000004</v>
      </c>
      <c r="V937" s="95" t="s">
        <v>85</v>
      </c>
      <c r="W937" s="68">
        <v>87</v>
      </c>
      <c r="X937" s="39">
        <v>35.273961949580411</v>
      </c>
      <c r="Y937" s="47">
        <v>2650</v>
      </c>
      <c r="Z937" s="43" t="s">
        <v>7279</v>
      </c>
      <c r="AA937" s="72" t="s">
        <v>2850</v>
      </c>
      <c r="AB937" s="47" t="str">
        <f t="shared" si="384"/>
        <v>20x12, 6x135, -40 OS, 2650 lbs</v>
      </c>
      <c r="AC937" s="74" t="s">
        <v>7430</v>
      </c>
      <c r="AD937" s="46" t="str">
        <f>IF(AC937="N/A","None",VLOOKUP(AC937,ACCESSORIES!F:N,9,FALSE))</f>
        <v>Snap In</v>
      </c>
      <c r="AE937" s="82">
        <f>_xlfn.IFNA(VLOOKUP(AC937,ACCESSORIES!F:J,5,FALSE),"N/A")</f>
        <v>22</v>
      </c>
      <c r="AF937" s="14" t="s">
        <v>85</v>
      </c>
      <c r="AG937" s="9" t="str">
        <f>_xlfn.IFNA(VLOOKUP(AF937,ACCESSORIES!C:G,5,FALSE),"N/A")</f>
        <v>N/A</v>
      </c>
      <c r="AH937" s="9" t="str">
        <f>_xlfn.IFNA(VLOOKUP(AG937,ACCESSORIES!D:H,5,FALSE),"N/A")</f>
        <v>N/A</v>
      </c>
      <c r="AI937" s="14" t="s">
        <v>85</v>
      </c>
      <c r="AJ937" s="9" t="str">
        <f>_xlfn.IFNA(VLOOKUP(AI937,ACCESSORIES!F:J,5,FALSE),"N/A")</f>
        <v>N/A</v>
      </c>
      <c r="AK937" s="92" t="s">
        <v>236</v>
      </c>
      <c r="AL937" s="75" t="s">
        <v>85</v>
      </c>
      <c r="AM937" s="38" t="str">
        <f>_xlfn.IFNA(VLOOKUP(AL937,ACCESSORIES!F:J,5,FALSE),"N/A")</f>
        <v>N/A</v>
      </c>
      <c r="AN937" s="75" t="s">
        <v>85</v>
      </c>
      <c r="AO937" s="75">
        <v>16.2</v>
      </c>
      <c r="AP937" s="75">
        <v>60</v>
      </c>
      <c r="AQ937" s="75">
        <v>170</v>
      </c>
      <c r="AR937" s="34">
        <v>10.3</v>
      </c>
      <c r="AS937" s="34">
        <v>26.1</v>
      </c>
      <c r="AT937" s="25">
        <v>39.5</v>
      </c>
      <c r="AU937" s="34">
        <v>52.9</v>
      </c>
      <c r="AV937" s="25">
        <v>232.5</v>
      </c>
      <c r="AW937" s="67">
        <v>228.1</v>
      </c>
      <c r="AX937" s="77">
        <v>87</v>
      </c>
      <c r="AY937" s="49">
        <v>55.9</v>
      </c>
      <c r="AZ937" s="49">
        <v>55.9</v>
      </c>
      <c r="BA937" s="49">
        <v>126.5</v>
      </c>
      <c r="BB937" s="48">
        <f t="shared" si="398"/>
        <v>4.9800000000000004</v>
      </c>
      <c r="BC937" s="13" t="s">
        <v>85</v>
      </c>
      <c r="BD937" s="412" t="str">
        <f>_xlfn.IFNA(VLOOKUP(BC937,ACCESSORIES!F:J,5,FALSE),"N/A")</f>
        <v>N/A</v>
      </c>
      <c r="BE937" s="13" t="s">
        <v>85</v>
      </c>
      <c r="BF937" s="412" t="str">
        <f>_xlfn.IFNA(VLOOKUP(BE937,ACCESSORIES!F:J,5,FALSE),"N/A")</f>
        <v>N/A</v>
      </c>
      <c r="BG937" s="70">
        <v>40</v>
      </c>
      <c r="BH937" s="50">
        <v>23.228346456692901</v>
      </c>
      <c r="BI937" s="50">
        <v>23.228346456692901</v>
      </c>
      <c r="BJ937" s="50">
        <v>14.96</v>
      </c>
      <c r="BK937" s="357">
        <f t="shared" si="370"/>
        <v>0.13227243039999984</v>
      </c>
      <c r="BL937" s="408">
        <v>20</v>
      </c>
      <c r="BM937" s="107" t="s">
        <v>3771</v>
      </c>
      <c r="BN937" s="46" t="s">
        <v>3891</v>
      </c>
      <c r="BO937" s="74" t="s">
        <v>3907</v>
      </c>
      <c r="BP937" s="74" t="s">
        <v>7492</v>
      </c>
      <c r="BQ937" s="74" t="s">
        <v>7489</v>
      </c>
      <c r="BR937" s="74" t="s">
        <v>7493</v>
      </c>
      <c r="BS937" s="74" t="s">
        <v>7490</v>
      </c>
      <c r="BT937" s="74" t="s">
        <v>3909</v>
      </c>
      <c r="BU937" s="74" t="s">
        <v>7491</v>
      </c>
      <c r="BV937" s="74"/>
      <c r="BW937" s="74"/>
      <c r="BX937" s="74"/>
      <c r="BY937" s="334" t="s">
        <v>8597</v>
      </c>
      <c r="BZ937" s="364" t="s">
        <v>8598</v>
      </c>
      <c r="CA937" s="337" t="s">
        <v>8599</v>
      </c>
      <c r="CB937" s="364" t="s">
        <v>8600</v>
      </c>
      <c r="CC937" s="86" t="str">
        <f t="shared" si="369"/>
        <v>CLOSEOUT - MR803, 20x12, -40mm Offset, 6x135, 87mm Centerbore, Gloss Titanium - Machined Lip</v>
      </c>
      <c r="CD937" s="74" t="s">
        <v>3719</v>
      </c>
      <c r="CE937" s="74" t="s">
        <v>3720</v>
      </c>
      <c r="CF937" s="74" t="str">
        <f t="shared" si="385"/>
        <v>RAISED (8XX)</v>
      </c>
    </row>
    <row r="938" spans="1:84" s="36" customFormat="1" ht="15" customHeight="1">
      <c r="A938" s="22">
        <f t="shared" si="302"/>
        <v>936</v>
      </c>
      <c r="B938" s="13" t="s">
        <v>84</v>
      </c>
      <c r="C938" s="97" t="s">
        <v>6891</v>
      </c>
      <c r="D938" s="75" t="s">
        <v>6888</v>
      </c>
      <c r="E938" s="84" t="str">
        <f>CONCATENATE(LEFT(D938,5),VLOOKUP(CONCATENATE(O938,"x",P938),'WHEEL PART NUMBER GUIDE'!$B$9:$C$51,2,FALSE),VLOOKUP(CONCATENATE(Q938, W938), 'WHEEL PART NUMBER GUIDE'!$Q$6:$R$98, 2, FALSE),VLOOKUP(Z938,'WHEEL PART NUMBER GUIDE'!$J$8:$K$54,2, FALSE),IF(V938="N/A",IF(ABS(T938)&lt;10,"0"&amp;ABS(T938),ABS(T938)),CONCATENATE(LEFT(V938,1),RIGHT(V938,1))), G938, H938)</f>
        <v>MR803212601340N</v>
      </c>
      <c r="F938" s="84" t="str">
        <f t="shared" si="382"/>
        <v>MR803212601340N</v>
      </c>
      <c r="G938" s="83" t="s">
        <v>2095</v>
      </c>
      <c r="H938" s="83"/>
      <c r="I938" s="72" t="s">
        <v>7048</v>
      </c>
      <c r="J938" s="102">
        <v>45349.429872685185</v>
      </c>
      <c r="K938" s="78" t="s">
        <v>3713</v>
      </c>
      <c r="L938" s="328">
        <v>439</v>
      </c>
      <c r="M938" s="85" t="str">
        <f t="shared" si="410"/>
        <v/>
      </c>
      <c r="N938" s="630"/>
      <c r="O938" s="75">
        <v>20</v>
      </c>
      <c r="P938" s="8">
        <v>12</v>
      </c>
      <c r="Q938" s="92" t="str">
        <f t="shared" si="351"/>
        <v>6x5.5</v>
      </c>
      <c r="R938" s="75">
        <v>6</v>
      </c>
      <c r="S938" s="75">
        <v>5.5</v>
      </c>
      <c r="T938" s="75">
        <v>-40</v>
      </c>
      <c r="U938" s="77">
        <v>4.9000000000000004</v>
      </c>
      <c r="V938" s="95" t="s">
        <v>85</v>
      </c>
      <c r="W938" s="68">
        <v>106.25</v>
      </c>
      <c r="X938" s="39">
        <v>35.273961949580411</v>
      </c>
      <c r="Y938" s="47">
        <v>2650</v>
      </c>
      <c r="Z938" s="43" t="s">
        <v>4122</v>
      </c>
      <c r="AA938" s="72" t="s">
        <v>2845</v>
      </c>
      <c r="AB938" s="47" t="str">
        <f t="shared" si="384"/>
        <v>20x12, 6x5.5, -40 OS, 2650 lbs</v>
      </c>
      <c r="AC938" s="74" t="s">
        <v>7428</v>
      </c>
      <c r="AD938" s="46" t="str">
        <f>IF(AC938="N/A","None",VLOOKUP(AC938,ACCESSORIES!F:N,9,FALSE))</f>
        <v>Snap In</v>
      </c>
      <c r="AE938" s="82">
        <f>_xlfn.IFNA(VLOOKUP(AC938,ACCESSORIES!F:J,5,FALSE),"N/A")</f>
        <v>22</v>
      </c>
      <c r="AF938" s="14" t="s">
        <v>85</v>
      </c>
      <c r="AG938" s="9" t="str">
        <f>_xlfn.IFNA(VLOOKUP(AF938,ACCESSORIES!C:G,5,FALSE),"N/A")</f>
        <v>N/A</v>
      </c>
      <c r="AH938" s="9" t="str">
        <f>_xlfn.IFNA(VLOOKUP(AG938,ACCESSORIES!D:H,5,FALSE),"N/A")</f>
        <v>N/A</v>
      </c>
      <c r="AI938" s="14" t="s">
        <v>85</v>
      </c>
      <c r="AJ938" s="9" t="str">
        <f>_xlfn.IFNA(VLOOKUP(AI938,ACCESSORIES!F:J,5,FALSE),"N/A")</f>
        <v>N/A</v>
      </c>
      <c r="AK938" s="92" t="s">
        <v>236</v>
      </c>
      <c r="AL938" s="75" t="s">
        <v>1649</v>
      </c>
      <c r="AM938" s="38">
        <f>_xlfn.IFNA(VLOOKUP(AL938,ACCESSORIES!F:J,5,FALSE),"N/A")</f>
        <v>2.75</v>
      </c>
      <c r="AN938" s="3">
        <v>78.3</v>
      </c>
      <c r="AO938" s="75">
        <v>16.2</v>
      </c>
      <c r="AP938" s="75">
        <v>60</v>
      </c>
      <c r="AQ938" s="75">
        <v>170</v>
      </c>
      <c r="AR938" s="34">
        <v>10.3</v>
      </c>
      <c r="AS938" s="34">
        <v>26.1</v>
      </c>
      <c r="AT938" s="25">
        <v>39.5</v>
      </c>
      <c r="AU938" s="34">
        <v>52.9</v>
      </c>
      <c r="AV938" s="25">
        <v>232.5</v>
      </c>
      <c r="AW938" s="67">
        <v>228.1</v>
      </c>
      <c r="AX938" s="77">
        <v>94.8</v>
      </c>
      <c r="AY938" s="49">
        <v>41.2</v>
      </c>
      <c r="AZ938" s="49">
        <v>55.9</v>
      </c>
      <c r="BA938" s="49">
        <v>126.5</v>
      </c>
      <c r="BB938" s="48">
        <f t="shared" si="398"/>
        <v>4.9800000000000004</v>
      </c>
      <c r="BC938" s="13" t="s">
        <v>85</v>
      </c>
      <c r="BD938" s="412" t="str">
        <f>_xlfn.IFNA(VLOOKUP(BC938,ACCESSORIES!F:J,5,FALSE),"N/A")</f>
        <v>N/A</v>
      </c>
      <c r="BE938" s="13" t="s">
        <v>85</v>
      </c>
      <c r="BF938" s="412" t="str">
        <f>_xlfn.IFNA(VLOOKUP(BE938,ACCESSORIES!F:J,5,FALSE),"N/A")</f>
        <v>N/A</v>
      </c>
      <c r="BG938" s="70">
        <v>40</v>
      </c>
      <c r="BH938" s="50">
        <v>23.228346456692901</v>
      </c>
      <c r="BI938" s="50">
        <v>23.228346456692901</v>
      </c>
      <c r="BJ938" s="50">
        <v>14.96</v>
      </c>
      <c r="BK938" s="357">
        <f t="shared" si="370"/>
        <v>0.13227243039999984</v>
      </c>
      <c r="BL938" s="408">
        <v>20</v>
      </c>
      <c r="BM938" s="107" t="s">
        <v>3771</v>
      </c>
      <c r="BN938" s="46" t="s">
        <v>3891</v>
      </c>
      <c r="BO938" s="74" t="s">
        <v>3907</v>
      </c>
      <c r="BP938" s="74" t="s">
        <v>7492</v>
      </c>
      <c r="BQ938" s="74" t="s">
        <v>7489</v>
      </c>
      <c r="BR938" s="74" t="s">
        <v>7493</v>
      </c>
      <c r="BS938" s="74" t="s">
        <v>7490</v>
      </c>
      <c r="BT938" s="74" t="s">
        <v>3909</v>
      </c>
      <c r="BU938" s="74" t="s">
        <v>7491</v>
      </c>
      <c r="BV938" s="74"/>
      <c r="BW938" s="74"/>
      <c r="BX938" s="74"/>
      <c r="BY938" s="334" t="s">
        <v>8593</v>
      </c>
      <c r="BZ938" s="364" t="s">
        <v>8594</v>
      </c>
      <c r="CA938" s="337" t="s">
        <v>8595</v>
      </c>
      <c r="CB938" s="364" t="s">
        <v>8596</v>
      </c>
      <c r="CC938" s="86" t="str">
        <f t="shared" si="369"/>
        <v>CLOSEOUT - MR803, 20x12, -40mm Offset, 6x5.5, 106.25mm Centerbore, Gloss Black</v>
      </c>
      <c r="CD938" s="74" t="s">
        <v>3719</v>
      </c>
      <c r="CE938" s="74" t="s">
        <v>3720</v>
      </c>
      <c r="CF938" s="74" t="str">
        <f t="shared" si="385"/>
        <v>RAISED (8XX)</v>
      </c>
    </row>
    <row r="939" spans="1:84" s="36" customFormat="1" ht="15" customHeight="1">
      <c r="A939" s="22">
        <f t="shared" ref="A939" si="412">ROW(B939)-2</f>
        <v>937</v>
      </c>
      <c r="B939" s="13" t="s">
        <v>84</v>
      </c>
      <c r="C939" s="97" t="s">
        <v>6891</v>
      </c>
      <c r="D939" s="75" t="s">
        <v>6888</v>
      </c>
      <c r="E939" s="84" t="str">
        <f>CONCATENATE(LEFT(D939,5),VLOOKUP(CONCATENATE(O939,"x",P939),'WHEEL PART NUMBER GUIDE'!$B$9:$C$51,2,FALSE),VLOOKUP(CONCATENATE(Q939, W939), 'WHEEL PART NUMBER GUIDE'!$Q$6:$R$98, 2, FALSE),VLOOKUP(Z939,'WHEEL PART NUMBER GUIDE'!$J$8:$K$54,2, FALSE),IF(V939="N/A",IF(ABS(T939)&lt;10,"0"&amp;ABS(T939),ABS(T939)),CONCATENATE(LEFT(V939,1),RIGHT(V939,1))), G939, H939)</f>
        <v>MR80321260840N</v>
      </c>
      <c r="F939" s="84" t="str">
        <f t="shared" si="382"/>
        <v>MR80321260840N</v>
      </c>
      <c r="G939" s="83" t="s">
        <v>2095</v>
      </c>
      <c r="H939" s="83"/>
      <c r="I939" s="72" t="s">
        <v>7049</v>
      </c>
      <c r="J939" s="102">
        <v>45349.429872685185</v>
      </c>
      <c r="K939" s="78" t="s">
        <v>3713</v>
      </c>
      <c r="L939" s="328">
        <v>449</v>
      </c>
      <c r="M939" s="85" t="str">
        <f t="shared" si="410"/>
        <v/>
      </c>
      <c r="N939" s="630"/>
      <c r="O939" s="75">
        <v>20</v>
      </c>
      <c r="P939" s="8">
        <v>12</v>
      </c>
      <c r="Q939" s="92" t="str">
        <f t="shared" ref="Q939" si="413">CONCATENATE(R939,"x",S939)</f>
        <v>6x5.5</v>
      </c>
      <c r="R939" s="75">
        <v>6</v>
      </c>
      <c r="S939" s="75">
        <v>5.5</v>
      </c>
      <c r="T939" s="75">
        <v>-40</v>
      </c>
      <c r="U939" s="77">
        <v>4.9000000000000004</v>
      </c>
      <c r="V939" s="95" t="s">
        <v>85</v>
      </c>
      <c r="W939" s="68">
        <v>106.25</v>
      </c>
      <c r="X939" s="39">
        <v>35.273961949580411</v>
      </c>
      <c r="Y939" s="47">
        <v>2650</v>
      </c>
      <c r="Z939" s="43" t="s">
        <v>7279</v>
      </c>
      <c r="AA939" s="72" t="s">
        <v>2850</v>
      </c>
      <c r="AB939" s="47" t="str">
        <f t="shared" si="384"/>
        <v>20x12, 6x5.5, -40 OS, 2650 lbs</v>
      </c>
      <c r="AC939" s="74" t="s">
        <v>7430</v>
      </c>
      <c r="AD939" s="46" t="str">
        <f>IF(AC939="N/A","None",VLOOKUP(AC939,ACCESSORIES!F:N,9,FALSE))</f>
        <v>Snap In</v>
      </c>
      <c r="AE939" s="82">
        <f>_xlfn.IFNA(VLOOKUP(AC939,ACCESSORIES!F:J,5,FALSE),"N/A")</f>
        <v>22</v>
      </c>
      <c r="AF939" s="14" t="s">
        <v>85</v>
      </c>
      <c r="AG939" s="9" t="str">
        <f>_xlfn.IFNA(VLOOKUP(AF939,ACCESSORIES!C:G,5,FALSE),"N/A")</f>
        <v>N/A</v>
      </c>
      <c r="AH939" s="9" t="str">
        <f>_xlfn.IFNA(VLOOKUP(AG939,ACCESSORIES!D:H,5,FALSE),"N/A")</f>
        <v>N/A</v>
      </c>
      <c r="AI939" s="14" t="s">
        <v>85</v>
      </c>
      <c r="AJ939" s="9" t="str">
        <f>_xlfn.IFNA(VLOOKUP(AI939,ACCESSORIES!F:J,5,FALSE),"N/A")</f>
        <v>N/A</v>
      </c>
      <c r="AK939" s="92" t="s">
        <v>236</v>
      </c>
      <c r="AL939" s="75" t="s">
        <v>1649</v>
      </c>
      <c r="AM939" s="38">
        <f>_xlfn.IFNA(VLOOKUP(AL939,ACCESSORIES!F:J,5,FALSE),"N/A")</f>
        <v>2.75</v>
      </c>
      <c r="AN939" s="3">
        <v>78.3</v>
      </c>
      <c r="AO939" s="75">
        <v>16.2</v>
      </c>
      <c r="AP939" s="75">
        <v>60</v>
      </c>
      <c r="AQ939" s="75">
        <v>170</v>
      </c>
      <c r="AR939" s="34">
        <v>10.3</v>
      </c>
      <c r="AS939" s="34">
        <v>26.1</v>
      </c>
      <c r="AT939" s="25">
        <v>39.5</v>
      </c>
      <c r="AU939" s="34">
        <v>52.9</v>
      </c>
      <c r="AV939" s="25">
        <v>232.5</v>
      </c>
      <c r="AW939" s="67">
        <v>228.1</v>
      </c>
      <c r="AX939" s="77">
        <v>94.8</v>
      </c>
      <c r="AY939" s="49">
        <v>41.2</v>
      </c>
      <c r="AZ939" s="49">
        <v>55.9</v>
      </c>
      <c r="BA939" s="49">
        <v>126.5</v>
      </c>
      <c r="BB939" s="48">
        <f t="shared" si="398"/>
        <v>4.9800000000000004</v>
      </c>
      <c r="BC939" s="13" t="s">
        <v>85</v>
      </c>
      <c r="BD939" s="412" t="str">
        <f>_xlfn.IFNA(VLOOKUP(BC939,ACCESSORIES!F:J,5,FALSE),"N/A")</f>
        <v>N/A</v>
      </c>
      <c r="BE939" s="13" t="s">
        <v>85</v>
      </c>
      <c r="BF939" s="412" t="str">
        <f>_xlfn.IFNA(VLOOKUP(BE939,ACCESSORIES!F:J,5,FALSE),"N/A")</f>
        <v>N/A</v>
      </c>
      <c r="BG939" s="70">
        <v>40</v>
      </c>
      <c r="BH939" s="50">
        <v>23.228346456692901</v>
      </c>
      <c r="BI939" s="50">
        <v>23.228346456692901</v>
      </c>
      <c r="BJ939" s="50">
        <v>14.96</v>
      </c>
      <c r="BK939" s="357">
        <f t="shared" si="370"/>
        <v>0.13227243039999984</v>
      </c>
      <c r="BL939" s="408">
        <v>20</v>
      </c>
      <c r="BM939" s="107" t="s">
        <v>3771</v>
      </c>
      <c r="BN939" s="46" t="s">
        <v>3891</v>
      </c>
      <c r="BO939" s="74" t="s">
        <v>3907</v>
      </c>
      <c r="BP939" s="74" t="s">
        <v>7492</v>
      </c>
      <c r="BQ939" s="74" t="s">
        <v>7489</v>
      </c>
      <c r="BR939" s="74" t="s">
        <v>7493</v>
      </c>
      <c r="BS939" s="74" t="s">
        <v>7490</v>
      </c>
      <c r="BT939" s="74" t="s">
        <v>3909</v>
      </c>
      <c r="BU939" s="74" t="s">
        <v>7491</v>
      </c>
      <c r="BV939" s="74"/>
      <c r="BW939" s="74"/>
      <c r="BX939" s="74"/>
      <c r="BY939" s="334" t="s">
        <v>8597</v>
      </c>
      <c r="BZ939" s="364" t="s">
        <v>8598</v>
      </c>
      <c r="CA939" s="337" t="s">
        <v>8599</v>
      </c>
      <c r="CB939" s="364" t="s">
        <v>8600</v>
      </c>
      <c r="CC939" s="86" t="str">
        <f t="shared" si="369"/>
        <v>CLOSEOUT - MR803, 20x12, -40mm Offset, 6x5.5, 106.25mm Centerbore, Gloss Titanium - Machined Lip</v>
      </c>
      <c r="CD939" s="74" t="s">
        <v>3719</v>
      </c>
      <c r="CE939" s="74" t="s">
        <v>3720</v>
      </c>
      <c r="CF939" s="74" t="str">
        <f t="shared" si="385"/>
        <v>RAISED (8XX)</v>
      </c>
    </row>
    <row r="940" spans="1:84" s="36" customFormat="1" ht="15" customHeight="1">
      <c r="A940" s="22">
        <f t="shared" si="302"/>
        <v>938</v>
      </c>
      <c r="B940" s="13" t="s">
        <v>84</v>
      </c>
      <c r="C940" s="97" t="s">
        <v>6891</v>
      </c>
      <c r="D940" s="75" t="s">
        <v>6888</v>
      </c>
      <c r="E940" s="84" t="str">
        <f>CONCATENATE(LEFT(D940,5),VLOOKUP(CONCATENATE(O940,"x",P940),'WHEEL PART NUMBER GUIDE'!$B$9:$C$51,2,FALSE),VLOOKUP(CONCATENATE(Q940, W940), 'WHEEL PART NUMBER GUIDE'!$Q$6:$R$98, 2, FALSE),VLOOKUP(Z940,'WHEEL PART NUMBER GUIDE'!$J$8:$K$54,2, FALSE),IF(V940="N/A",IF(ABS(T940)&lt;10,"0"&amp;ABS(T940),ABS(T940)),CONCATENATE(LEFT(V940,1),RIGHT(V940,1))), G940, H940)</f>
        <v>MR803212801340N</v>
      </c>
      <c r="F940" s="84" t="str">
        <f t="shared" si="382"/>
        <v>MR803212801340N</v>
      </c>
      <c r="G940" s="83" t="s">
        <v>2095</v>
      </c>
      <c r="H940" s="83"/>
      <c r="I940" s="72" t="s">
        <v>7050</v>
      </c>
      <c r="J940" s="102">
        <v>45349.429872685185</v>
      </c>
      <c r="K940" s="78" t="s">
        <v>3713</v>
      </c>
      <c r="L940" s="328">
        <v>439</v>
      </c>
      <c r="M940" s="85" t="str">
        <f t="shared" si="410"/>
        <v/>
      </c>
      <c r="N940" s="630"/>
      <c r="O940" s="75">
        <v>20</v>
      </c>
      <c r="P940" s="8">
        <v>12</v>
      </c>
      <c r="Q940" s="92" t="str">
        <f t="shared" si="351"/>
        <v>8x6.5</v>
      </c>
      <c r="R940" s="75">
        <v>8</v>
      </c>
      <c r="S940" s="75">
        <v>6.5</v>
      </c>
      <c r="T940" s="75">
        <v>-40</v>
      </c>
      <c r="U940" s="77">
        <v>4.9000000000000004</v>
      </c>
      <c r="V940" s="95" t="s">
        <v>85</v>
      </c>
      <c r="W940" s="68">
        <v>121.3</v>
      </c>
      <c r="X940" s="39">
        <v>40.344593979832595</v>
      </c>
      <c r="Y940" s="47">
        <v>3640</v>
      </c>
      <c r="Z940" s="43" t="s">
        <v>4122</v>
      </c>
      <c r="AA940" s="72" t="s">
        <v>2845</v>
      </c>
      <c r="AB940" s="47" t="str">
        <f t="shared" si="384"/>
        <v>20x12, 8x6.5, -40 OS, 3640 lbs</v>
      </c>
      <c r="AC940" s="74" t="s">
        <v>7421</v>
      </c>
      <c r="AD940" s="46" t="str">
        <f>IF(AC940="N/A","None",VLOOKUP(AC940,ACCESSORIES!F:N,9,FALSE))</f>
        <v>Snap In</v>
      </c>
      <c r="AE940" s="82">
        <f>_xlfn.IFNA(VLOOKUP(AC940,ACCESSORIES!F:J,5,FALSE),"N/A")</f>
        <v>22</v>
      </c>
      <c r="AF940" s="14" t="s">
        <v>85</v>
      </c>
      <c r="AG940" s="9" t="str">
        <f>_xlfn.IFNA(VLOOKUP(AF940,ACCESSORIES!C:G,5,FALSE),"N/A")</f>
        <v>N/A</v>
      </c>
      <c r="AH940" s="9" t="str">
        <f>_xlfn.IFNA(VLOOKUP(AG940,ACCESSORIES!D:H,5,FALSE),"N/A")</f>
        <v>N/A</v>
      </c>
      <c r="AI940" s="14" t="s">
        <v>85</v>
      </c>
      <c r="AJ940" s="9" t="str">
        <f>_xlfn.IFNA(VLOOKUP(AI940,ACCESSORIES!F:J,5,FALSE),"N/A")</f>
        <v>N/A</v>
      </c>
      <c r="AK940" s="92" t="s">
        <v>236</v>
      </c>
      <c r="AL940" s="75" t="s">
        <v>85</v>
      </c>
      <c r="AM940" s="38" t="str">
        <f>_xlfn.IFNA(VLOOKUP(AL940,ACCESSORIES!F:J,5,FALSE),"N/A")</f>
        <v>N/A</v>
      </c>
      <c r="AN940" s="75" t="s">
        <v>85</v>
      </c>
      <c r="AO940" s="75">
        <v>16.2</v>
      </c>
      <c r="AP940" s="75">
        <v>60</v>
      </c>
      <c r="AQ940" s="75">
        <v>200</v>
      </c>
      <c r="AR940" s="34">
        <v>0</v>
      </c>
      <c r="AS940" s="34">
        <v>0</v>
      </c>
      <c r="AT940" s="25">
        <v>37.6</v>
      </c>
      <c r="AU940" s="34">
        <v>52.7</v>
      </c>
      <c r="AV940" s="25">
        <v>232.5</v>
      </c>
      <c r="AW940" s="67">
        <v>228.14</v>
      </c>
      <c r="AX940" s="68">
        <v>121.3</v>
      </c>
      <c r="AY940" s="49">
        <v>85</v>
      </c>
      <c r="AZ940" s="49">
        <v>85</v>
      </c>
      <c r="BA940" s="49">
        <v>126.9</v>
      </c>
      <c r="BB940" s="48">
        <f t="shared" si="398"/>
        <v>5</v>
      </c>
      <c r="BC940" s="13" t="s">
        <v>85</v>
      </c>
      <c r="BD940" s="412" t="str">
        <f>_xlfn.IFNA(VLOOKUP(BC940,ACCESSORIES!F:J,5,FALSE),"N/A")</f>
        <v>N/A</v>
      </c>
      <c r="BE940" s="13" t="s">
        <v>85</v>
      </c>
      <c r="BF940" s="412" t="str">
        <f>_xlfn.IFNA(VLOOKUP(BE940,ACCESSORIES!F:J,5,FALSE),"N/A")</f>
        <v>N/A</v>
      </c>
      <c r="BG940" s="70">
        <v>45</v>
      </c>
      <c r="BH940" s="50">
        <v>23.228346456692901</v>
      </c>
      <c r="BI940" s="50">
        <v>23.228346456692901</v>
      </c>
      <c r="BJ940" s="50">
        <v>14.96</v>
      </c>
      <c r="BK940" s="357">
        <f t="shared" si="370"/>
        <v>0.13227243039999984</v>
      </c>
      <c r="BL940" s="408">
        <v>20</v>
      </c>
      <c r="BM940" s="107" t="s">
        <v>3771</v>
      </c>
      <c r="BN940" s="46" t="s">
        <v>3891</v>
      </c>
      <c r="BO940" s="74" t="s">
        <v>3907</v>
      </c>
      <c r="BP940" s="74" t="s">
        <v>7492</v>
      </c>
      <c r="BQ940" s="74" t="s">
        <v>7489</v>
      </c>
      <c r="BR940" s="74" t="s">
        <v>7493</v>
      </c>
      <c r="BS940" s="74" t="s">
        <v>7490</v>
      </c>
      <c r="BT940" s="74" t="s">
        <v>3909</v>
      </c>
      <c r="BU940" s="74" t="s">
        <v>7491</v>
      </c>
      <c r="BV940" s="74"/>
      <c r="BW940" s="74"/>
      <c r="BX940" s="74"/>
      <c r="BY940" s="334" t="s">
        <v>8601</v>
      </c>
      <c r="BZ940" s="364" t="s">
        <v>8602</v>
      </c>
      <c r="CA940" s="337" t="s">
        <v>8603</v>
      </c>
      <c r="CB940" s="364" t="s">
        <v>8604</v>
      </c>
      <c r="CC940" s="86" t="str">
        <f t="shared" si="369"/>
        <v>CLOSEOUT - MR803, 20x12, -40mm Offset, 8x6.5, 121.3mm Centerbore, Gloss Black</v>
      </c>
      <c r="CD940" s="74" t="s">
        <v>3719</v>
      </c>
      <c r="CE940" s="74" t="s">
        <v>3720</v>
      </c>
      <c r="CF940" s="74" t="str">
        <f t="shared" si="385"/>
        <v>RAISED (8XX)</v>
      </c>
    </row>
    <row r="941" spans="1:84" s="36" customFormat="1" ht="15" customHeight="1">
      <c r="A941" s="22">
        <f t="shared" ref="A941" si="414">ROW(B941)-2</f>
        <v>939</v>
      </c>
      <c r="B941" s="13" t="s">
        <v>84</v>
      </c>
      <c r="C941" s="97" t="s">
        <v>6891</v>
      </c>
      <c r="D941" s="75" t="s">
        <v>6888</v>
      </c>
      <c r="E941" s="84" t="str">
        <f>CONCATENATE(LEFT(D941,5),VLOOKUP(CONCATENATE(O941,"x",P941),'WHEEL PART NUMBER GUIDE'!$B$9:$C$51,2,FALSE),VLOOKUP(CONCATENATE(Q941, W941), 'WHEEL PART NUMBER GUIDE'!$Q$6:$R$98, 2, FALSE),VLOOKUP(Z941,'WHEEL PART NUMBER GUIDE'!$J$8:$K$54,2, FALSE),IF(V941="N/A",IF(ABS(T941)&lt;10,"0"&amp;ABS(T941),ABS(T941)),CONCATENATE(LEFT(V941,1),RIGHT(V941,1))), G941, H941)</f>
        <v>MR80321280840N</v>
      </c>
      <c r="F941" s="84" t="str">
        <f t="shared" si="382"/>
        <v>MR80321280840N</v>
      </c>
      <c r="G941" s="83" t="s">
        <v>2095</v>
      </c>
      <c r="H941" s="83"/>
      <c r="I941" s="72" t="s">
        <v>7051</v>
      </c>
      <c r="J941" s="102">
        <v>45349.429872685185</v>
      </c>
      <c r="K941" s="78" t="s">
        <v>3713</v>
      </c>
      <c r="L941" s="328">
        <v>449</v>
      </c>
      <c r="M941" s="85" t="str">
        <f t="shared" si="410"/>
        <v/>
      </c>
      <c r="N941" s="630"/>
      <c r="O941" s="75">
        <v>20</v>
      </c>
      <c r="P941" s="8">
        <v>12</v>
      </c>
      <c r="Q941" s="92" t="str">
        <f t="shared" ref="Q941" si="415">CONCATENATE(R941,"x",S941)</f>
        <v>8x6.5</v>
      </c>
      <c r="R941" s="75">
        <v>8</v>
      </c>
      <c r="S941" s="75">
        <v>6.5</v>
      </c>
      <c r="T941" s="75">
        <v>-40</v>
      </c>
      <c r="U941" s="77">
        <v>4.9000000000000004</v>
      </c>
      <c r="V941" s="95" t="s">
        <v>85</v>
      </c>
      <c r="W941" s="68">
        <v>121.3</v>
      </c>
      <c r="X941" s="39">
        <v>40.344593979832595</v>
      </c>
      <c r="Y941" s="47">
        <v>3640</v>
      </c>
      <c r="Z941" s="43" t="s">
        <v>7279</v>
      </c>
      <c r="AA941" s="72" t="s">
        <v>2850</v>
      </c>
      <c r="AB941" s="47" t="str">
        <f t="shared" si="384"/>
        <v>20x12, 8x6.5, -40 OS, 3640 lbs</v>
      </c>
      <c r="AC941" s="74" t="s">
        <v>7429</v>
      </c>
      <c r="AD941" s="46" t="str">
        <f>IF(AC941="N/A","None",VLOOKUP(AC941,ACCESSORIES!F:N,9,FALSE))</f>
        <v>Snap In</v>
      </c>
      <c r="AE941" s="82">
        <f>_xlfn.IFNA(VLOOKUP(AC941,ACCESSORIES!F:J,5,FALSE),"N/A")</f>
        <v>22</v>
      </c>
      <c r="AF941" s="14" t="s">
        <v>85</v>
      </c>
      <c r="AG941" s="9" t="str">
        <f>_xlfn.IFNA(VLOOKUP(AF941,ACCESSORIES!C:G,5,FALSE),"N/A")</f>
        <v>N/A</v>
      </c>
      <c r="AH941" s="9" t="str">
        <f>_xlfn.IFNA(VLOOKUP(AG941,ACCESSORIES!D:H,5,FALSE),"N/A")</f>
        <v>N/A</v>
      </c>
      <c r="AI941" s="14" t="s">
        <v>85</v>
      </c>
      <c r="AJ941" s="9" t="str">
        <f>_xlfn.IFNA(VLOOKUP(AI941,ACCESSORIES!F:J,5,FALSE),"N/A")</f>
        <v>N/A</v>
      </c>
      <c r="AK941" s="92" t="s">
        <v>236</v>
      </c>
      <c r="AL941" s="75" t="s">
        <v>85</v>
      </c>
      <c r="AM941" s="38" t="str">
        <f>_xlfn.IFNA(VLOOKUP(AL941,ACCESSORIES!F:J,5,FALSE),"N/A")</f>
        <v>N/A</v>
      </c>
      <c r="AN941" s="75" t="s">
        <v>85</v>
      </c>
      <c r="AO941" s="75">
        <v>16.2</v>
      </c>
      <c r="AP941" s="75">
        <v>60</v>
      </c>
      <c r="AQ941" s="75">
        <v>200</v>
      </c>
      <c r="AR941" s="34">
        <v>0</v>
      </c>
      <c r="AS941" s="34">
        <v>0</v>
      </c>
      <c r="AT941" s="25">
        <v>37.6</v>
      </c>
      <c r="AU941" s="34">
        <v>52.7</v>
      </c>
      <c r="AV941" s="25">
        <v>232.5</v>
      </c>
      <c r="AW941" s="67">
        <v>228.14</v>
      </c>
      <c r="AX941" s="68">
        <v>121.3</v>
      </c>
      <c r="AY941" s="49">
        <v>85</v>
      </c>
      <c r="AZ941" s="49">
        <v>85</v>
      </c>
      <c r="BA941" s="49">
        <v>126.9</v>
      </c>
      <c r="BB941" s="48">
        <f t="shared" si="398"/>
        <v>5</v>
      </c>
      <c r="BC941" s="13" t="s">
        <v>85</v>
      </c>
      <c r="BD941" s="412" t="str">
        <f>_xlfn.IFNA(VLOOKUP(BC941,ACCESSORIES!F:J,5,FALSE),"N/A")</f>
        <v>N/A</v>
      </c>
      <c r="BE941" s="13" t="s">
        <v>85</v>
      </c>
      <c r="BF941" s="412" t="str">
        <f>_xlfn.IFNA(VLOOKUP(BE941,ACCESSORIES!F:J,5,FALSE),"N/A")</f>
        <v>N/A</v>
      </c>
      <c r="BG941" s="70">
        <v>45</v>
      </c>
      <c r="BH941" s="50">
        <v>23.228346456692901</v>
      </c>
      <c r="BI941" s="50">
        <v>23.228346456692901</v>
      </c>
      <c r="BJ941" s="50">
        <v>14.96</v>
      </c>
      <c r="BK941" s="357">
        <f t="shared" si="370"/>
        <v>0.13227243039999984</v>
      </c>
      <c r="BL941" s="408">
        <v>20</v>
      </c>
      <c r="BM941" s="107" t="s">
        <v>3771</v>
      </c>
      <c r="BN941" s="46" t="s">
        <v>3891</v>
      </c>
      <c r="BO941" s="74" t="s">
        <v>3907</v>
      </c>
      <c r="BP941" s="74" t="s">
        <v>7492</v>
      </c>
      <c r="BQ941" s="74" t="s">
        <v>7489</v>
      </c>
      <c r="BR941" s="74" t="s">
        <v>7493</v>
      </c>
      <c r="BS941" s="74" t="s">
        <v>7490</v>
      </c>
      <c r="BT941" s="74" t="s">
        <v>3909</v>
      </c>
      <c r="BU941" s="74" t="s">
        <v>7491</v>
      </c>
      <c r="BV941" s="74"/>
      <c r="BW941" s="74"/>
      <c r="BX941" s="74"/>
      <c r="BY941" s="334" t="s">
        <v>8605</v>
      </c>
      <c r="BZ941" s="364" t="s">
        <v>8606</v>
      </c>
      <c r="CA941" s="337" t="s">
        <v>8607</v>
      </c>
      <c r="CB941" s="364" t="s">
        <v>8608</v>
      </c>
      <c r="CC941" s="86" t="str">
        <f t="shared" si="369"/>
        <v>CLOSEOUT - MR803, 20x12, -40mm Offset, 8x6.5, 121.3mm Centerbore, Gloss Titanium - Machined Lip</v>
      </c>
      <c r="CD941" s="74" t="s">
        <v>3719</v>
      </c>
      <c r="CE941" s="74" t="s">
        <v>3720</v>
      </c>
      <c r="CF941" s="74" t="str">
        <f t="shared" si="385"/>
        <v>RAISED (8XX)</v>
      </c>
    </row>
    <row r="942" spans="1:84" s="36" customFormat="1" ht="15" customHeight="1">
      <c r="A942" s="22">
        <f t="shared" si="302"/>
        <v>940</v>
      </c>
      <c r="B942" s="13" t="s">
        <v>84</v>
      </c>
      <c r="C942" s="97" t="s">
        <v>6891</v>
      </c>
      <c r="D942" s="75" t="s">
        <v>6888</v>
      </c>
      <c r="E942" s="84" t="str">
        <f>CONCATENATE(LEFT(D942,5),VLOOKUP(CONCATENATE(O942,"x",P942),'WHEEL PART NUMBER GUIDE'!$B$9:$C$51,2,FALSE),VLOOKUP(CONCATENATE(Q942, W942), 'WHEEL PART NUMBER GUIDE'!$Q$6:$R$98, 2, FALSE),VLOOKUP(Z942,'WHEEL PART NUMBER GUIDE'!$J$8:$K$54,2, FALSE),IF(V942="N/A",IF(ABS(T942)&lt;10,"0"&amp;ABS(T942),ABS(T942)),CONCATENATE(LEFT(V942,1),RIGHT(V942,1))), G942, H942)</f>
        <v>MR803212871340N</v>
      </c>
      <c r="F942" s="84" t="str">
        <f t="shared" si="382"/>
        <v>MR803212871340N</v>
      </c>
      <c r="G942" s="83" t="s">
        <v>2095</v>
      </c>
      <c r="H942" s="83"/>
      <c r="I942" s="72" t="s">
        <v>7052</v>
      </c>
      <c r="J942" s="102">
        <v>45349.429872685185</v>
      </c>
      <c r="K942" s="78" t="s">
        <v>3713</v>
      </c>
      <c r="L942" s="328">
        <v>439</v>
      </c>
      <c r="M942" s="85" t="str">
        <f t="shared" si="410"/>
        <v/>
      </c>
      <c r="N942" s="630"/>
      <c r="O942" s="75">
        <v>20</v>
      </c>
      <c r="P942" s="8">
        <v>12</v>
      </c>
      <c r="Q942" s="92" t="str">
        <f t="shared" si="351"/>
        <v>8x170</v>
      </c>
      <c r="R942" s="75">
        <v>8</v>
      </c>
      <c r="S942" s="75">
        <v>170</v>
      </c>
      <c r="T942" s="75">
        <v>-40</v>
      </c>
      <c r="U942" s="77">
        <v>4.9000000000000004</v>
      </c>
      <c r="V942" s="95" t="s">
        <v>85</v>
      </c>
      <c r="W942" s="68">
        <v>125</v>
      </c>
      <c r="X942" s="39">
        <v>40.565056242017469</v>
      </c>
      <c r="Y942" s="47">
        <v>3640</v>
      </c>
      <c r="Z942" s="43" t="s">
        <v>4122</v>
      </c>
      <c r="AA942" s="72" t="s">
        <v>2845</v>
      </c>
      <c r="AB942" s="47" t="str">
        <f t="shared" si="384"/>
        <v>20x12, 8x170, -40 OS, 3640 lbs</v>
      </c>
      <c r="AC942" s="74" t="s">
        <v>7510</v>
      </c>
      <c r="AD942" s="46" t="str">
        <f>IF(AC942="N/A","None",VLOOKUP(AC942,ACCESSORIES!F:N,9,FALSE))</f>
        <v>Snap In</v>
      </c>
      <c r="AE942" s="82">
        <f>_xlfn.IFNA(VLOOKUP(AC942,ACCESSORIES!F:J,5,FALSE),"N/A")</f>
        <v>22</v>
      </c>
      <c r="AF942" s="14" t="s">
        <v>85</v>
      </c>
      <c r="AG942" s="9" t="str">
        <f>_xlfn.IFNA(VLOOKUP(AF942,ACCESSORIES!C:G,5,FALSE),"N/A")</f>
        <v>N/A</v>
      </c>
      <c r="AH942" s="9" t="str">
        <f>_xlfn.IFNA(VLOOKUP(AG942,ACCESSORIES!D:H,5,FALSE),"N/A")</f>
        <v>N/A</v>
      </c>
      <c r="AI942" s="14" t="s">
        <v>85</v>
      </c>
      <c r="AJ942" s="9" t="str">
        <f>_xlfn.IFNA(VLOOKUP(AI942,ACCESSORIES!F:J,5,FALSE),"N/A")</f>
        <v>N/A</v>
      </c>
      <c r="AK942" s="92" t="s">
        <v>236</v>
      </c>
      <c r="AL942" s="75" t="s">
        <v>85</v>
      </c>
      <c r="AM942" s="38" t="str">
        <f>_xlfn.IFNA(VLOOKUP(AL942,ACCESSORIES!F:J,5,FALSE),"N/A")</f>
        <v>N/A</v>
      </c>
      <c r="AN942" s="75" t="s">
        <v>85</v>
      </c>
      <c r="AO942" s="75">
        <v>16.2</v>
      </c>
      <c r="AP942" s="75">
        <v>60</v>
      </c>
      <c r="AQ942" s="75">
        <v>200</v>
      </c>
      <c r="AR942" s="34">
        <v>0</v>
      </c>
      <c r="AS942" s="34">
        <v>0</v>
      </c>
      <c r="AT942" s="25">
        <v>37.6</v>
      </c>
      <c r="AU942" s="34">
        <v>52.7</v>
      </c>
      <c r="AV942" s="25">
        <v>232.5</v>
      </c>
      <c r="AW942" s="67">
        <v>228.14</v>
      </c>
      <c r="AX942" s="77">
        <v>125</v>
      </c>
      <c r="AY942" s="49">
        <v>85</v>
      </c>
      <c r="AZ942" s="49">
        <v>85</v>
      </c>
      <c r="BA942" s="49">
        <v>126.9</v>
      </c>
      <c r="BB942" s="48">
        <f t="shared" si="398"/>
        <v>5</v>
      </c>
      <c r="BC942" s="13" t="s">
        <v>85</v>
      </c>
      <c r="BD942" s="412" t="str">
        <f>_xlfn.IFNA(VLOOKUP(BC942,ACCESSORIES!F:J,5,FALSE),"N/A")</f>
        <v>N/A</v>
      </c>
      <c r="BE942" s="13" t="s">
        <v>85</v>
      </c>
      <c r="BF942" s="412" t="str">
        <f>_xlfn.IFNA(VLOOKUP(BE942,ACCESSORIES!F:J,5,FALSE),"N/A")</f>
        <v>N/A</v>
      </c>
      <c r="BG942" s="70">
        <v>46</v>
      </c>
      <c r="BH942" s="50">
        <v>23.228346456692901</v>
      </c>
      <c r="BI942" s="50">
        <v>23.228346456692901</v>
      </c>
      <c r="BJ942" s="50">
        <v>14.96</v>
      </c>
      <c r="BK942" s="357">
        <f t="shared" si="370"/>
        <v>0.13227243039999984</v>
      </c>
      <c r="BL942" s="408">
        <v>20</v>
      </c>
      <c r="BM942" s="107" t="s">
        <v>3771</v>
      </c>
      <c r="BN942" s="46" t="s">
        <v>3891</v>
      </c>
      <c r="BO942" s="74" t="s">
        <v>3907</v>
      </c>
      <c r="BP942" s="74" t="s">
        <v>7492</v>
      </c>
      <c r="BQ942" s="74" t="s">
        <v>7489</v>
      </c>
      <c r="BR942" s="74" t="s">
        <v>7493</v>
      </c>
      <c r="BS942" s="74" t="s">
        <v>7490</v>
      </c>
      <c r="BT942" s="74" t="s">
        <v>3909</v>
      </c>
      <c r="BU942" s="74" t="s">
        <v>7491</v>
      </c>
      <c r="BV942" s="74"/>
      <c r="BW942" s="74"/>
      <c r="BX942" s="74"/>
      <c r="BY942" s="334" t="s">
        <v>8601</v>
      </c>
      <c r="BZ942" s="364" t="s">
        <v>8602</v>
      </c>
      <c r="CA942" s="337" t="s">
        <v>8603</v>
      </c>
      <c r="CB942" s="364" t="s">
        <v>8604</v>
      </c>
      <c r="CC942" s="86" t="str">
        <f t="shared" si="369"/>
        <v>CLOSEOUT - MR803, 20x12, -40mm Offset, 8x170, 125mm Centerbore, Gloss Black</v>
      </c>
      <c r="CD942" s="74" t="s">
        <v>3719</v>
      </c>
      <c r="CE942" s="74" t="s">
        <v>3720</v>
      </c>
      <c r="CF942" s="74" t="str">
        <f t="shared" si="385"/>
        <v>RAISED (8XX)</v>
      </c>
    </row>
    <row r="943" spans="1:84" s="36" customFormat="1" ht="15" customHeight="1">
      <c r="A943" s="22">
        <f t="shared" ref="A943" si="416">ROW(B943)-2</f>
        <v>941</v>
      </c>
      <c r="B943" s="13" t="s">
        <v>84</v>
      </c>
      <c r="C943" s="97" t="s">
        <v>6891</v>
      </c>
      <c r="D943" s="75" t="s">
        <v>6888</v>
      </c>
      <c r="E943" s="84" t="str">
        <f>CONCATENATE(LEFT(D943,5),VLOOKUP(CONCATENATE(O943,"x",P943),'WHEEL PART NUMBER GUIDE'!$B$9:$C$51,2,FALSE),VLOOKUP(CONCATENATE(Q943, W943), 'WHEEL PART NUMBER GUIDE'!$Q$6:$R$98, 2, FALSE),VLOOKUP(Z943,'WHEEL PART NUMBER GUIDE'!$J$8:$K$54,2, FALSE),IF(V943="N/A",IF(ABS(T943)&lt;10,"0"&amp;ABS(T943),ABS(T943)),CONCATENATE(LEFT(V943,1),RIGHT(V943,1))), G943, H943)</f>
        <v>MR80321287840N</v>
      </c>
      <c r="F943" s="84" t="str">
        <f t="shared" si="382"/>
        <v>MR80321287840N</v>
      </c>
      <c r="G943" s="83" t="s">
        <v>2095</v>
      </c>
      <c r="H943" s="83"/>
      <c r="I943" s="72" t="s">
        <v>7053</v>
      </c>
      <c r="J943" s="102">
        <v>45349.429872685185</v>
      </c>
      <c r="K943" s="78" t="s">
        <v>3713</v>
      </c>
      <c r="L943" s="328">
        <v>449</v>
      </c>
      <c r="M943" s="85" t="str">
        <f t="shared" si="410"/>
        <v/>
      </c>
      <c r="N943" s="630"/>
      <c r="O943" s="75">
        <v>20</v>
      </c>
      <c r="P943" s="8">
        <v>12</v>
      </c>
      <c r="Q943" s="92" t="str">
        <f t="shared" ref="Q943" si="417">CONCATENATE(R943,"x",S943)</f>
        <v>8x170</v>
      </c>
      <c r="R943" s="75">
        <v>8</v>
      </c>
      <c r="S943" s="75">
        <v>170</v>
      </c>
      <c r="T943" s="75">
        <v>-40</v>
      </c>
      <c r="U943" s="77">
        <v>4.9000000000000004</v>
      </c>
      <c r="V943" s="95" t="s">
        <v>85</v>
      </c>
      <c r="W943" s="68">
        <v>125</v>
      </c>
      <c r="X943" s="39">
        <v>40.565056242017469</v>
      </c>
      <c r="Y943" s="47">
        <v>3640</v>
      </c>
      <c r="Z943" s="43" t="s">
        <v>7279</v>
      </c>
      <c r="AA943" s="72" t="s">
        <v>2850</v>
      </c>
      <c r="AB943" s="47" t="str">
        <f t="shared" si="384"/>
        <v>20x12, 8x170, -40 OS, 3640 lbs</v>
      </c>
      <c r="AC943" s="74" t="s">
        <v>7511</v>
      </c>
      <c r="AD943" s="46" t="str">
        <f>IF(AC943="N/A","None",VLOOKUP(AC943,ACCESSORIES!F:N,9,FALSE))</f>
        <v>Snap In</v>
      </c>
      <c r="AE943" s="82">
        <f>_xlfn.IFNA(VLOOKUP(AC943,ACCESSORIES!F:J,5,FALSE),"N/A")</f>
        <v>22</v>
      </c>
      <c r="AF943" s="14" t="s">
        <v>85</v>
      </c>
      <c r="AG943" s="9" t="str">
        <f>_xlfn.IFNA(VLOOKUP(AF943,ACCESSORIES!C:G,5,FALSE),"N/A")</f>
        <v>N/A</v>
      </c>
      <c r="AH943" s="9" t="str">
        <f>_xlfn.IFNA(VLOOKUP(AG943,ACCESSORIES!D:H,5,FALSE),"N/A")</f>
        <v>N/A</v>
      </c>
      <c r="AI943" s="14" t="s">
        <v>85</v>
      </c>
      <c r="AJ943" s="9" t="str">
        <f>_xlfn.IFNA(VLOOKUP(AI943,ACCESSORIES!F:J,5,FALSE),"N/A")</f>
        <v>N/A</v>
      </c>
      <c r="AK943" s="92" t="s">
        <v>236</v>
      </c>
      <c r="AL943" s="75" t="s">
        <v>85</v>
      </c>
      <c r="AM943" s="38" t="str">
        <f>_xlfn.IFNA(VLOOKUP(AL943,ACCESSORIES!F:J,5,FALSE),"N/A")</f>
        <v>N/A</v>
      </c>
      <c r="AN943" s="75" t="s">
        <v>85</v>
      </c>
      <c r="AO943" s="75">
        <v>16.2</v>
      </c>
      <c r="AP943" s="75">
        <v>60</v>
      </c>
      <c r="AQ943" s="75">
        <v>200</v>
      </c>
      <c r="AR943" s="34">
        <v>0</v>
      </c>
      <c r="AS943" s="34">
        <v>0</v>
      </c>
      <c r="AT943" s="25">
        <v>37.6</v>
      </c>
      <c r="AU943" s="34">
        <v>52.7</v>
      </c>
      <c r="AV943" s="25">
        <v>232.5</v>
      </c>
      <c r="AW943" s="67">
        <v>228.14</v>
      </c>
      <c r="AX943" s="77">
        <v>125</v>
      </c>
      <c r="AY943" s="49">
        <v>85</v>
      </c>
      <c r="AZ943" s="49">
        <v>85</v>
      </c>
      <c r="BA943" s="49">
        <v>126.9</v>
      </c>
      <c r="BB943" s="48">
        <f t="shared" si="398"/>
        <v>5</v>
      </c>
      <c r="BC943" s="13" t="s">
        <v>85</v>
      </c>
      <c r="BD943" s="412" t="str">
        <f>_xlfn.IFNA(VLOOKUP(BC943,ACCESSORIES!F:J,5,FALSE),"N/A")</f>
        <v>N/A</v>
      </c>
      <c r="BE943" s="13" t="s">
        <v>85</v>
      </c>
      <c r="BF943" s="412" t="str">
        <f>_xlfn.IFNA(VLOOKUP(BE943,ACCESSORIES!F:J,5,FALSE),"N/A")</f>
        <v>N/A</v>
      </c>
      <c r="BG943" s="70">
        <v>46</v>
      </c>
      <c r="BH943" s="50">
        <v>23.228346456692901</v>
      </c>
      <c r="BI943" s="50">
        <v>23.228346456692901</v>
      </c>
      <c r="BJ943" s="50">
        <v>14.96</v>
      </c>
      <c r="BK943" s="357">
        <f t="shared" si="370"/>
        <v>0.13227243039999984</v>
      </c>
      <c r="BL943" s="408">
        <v>20</v>
      </c>
      <c r="BM943" s="107" t="s">
        <v>3771</v>
      </c>
      <c r="BN943" s="46" t="s">
        <v>3891</v>
      </c>
      <c r="BO943" s="74" t="s">
        <v>3907</v>
      </c>
      <c r="BP943" s="74" t="s">
        <v>7492</v>
      </c>
      <c r="BQ943" s="74" t="s">
        <v>7489</v>
      </c>
      <c r="BR943" s="74" t="s">
        <v>7493</v>
      </c>
      <c r="BS943" s="74" t="s">
        <v>7490</v>
      </c>
      <c r="BT943" s="74" t="s">
        <v>3909</v>
      </c>
      <c r="BU943" s="74" t="s">
        <v>7491</v>
      </c>
      <c r="BV943" s="74"/>
      <c r="BW943" s="74"/>
      <c r="BX943" s="74"/>
      <c r="BY943" s="334" t="s">
        <v>8605</v>
      </c>
      <c r="BZ943" s="364" t="s">
        <v>8606</v>
      </c>
      <c r="CA943" s="337" t="s">
        <v>8607</v>
      </c>
      <c r="CB943" s="364" t="s">
        <v>8608</v>
      </c>
      <c r="CC943" s="86" t="str">
        <f t="shared" si="369"/>
        <v>CLOSEOUT - MR803, 20x12, -40mm Offset, 8x170, 125mm Centerbore, Gloss Titanium - Machined Lip</v>
      </c>
      <c r="CD943" s="74" t="s">
        <v>3719</v>
      </c>
      <c r="CE943" s="74" t="s">
        <v>3720</v>
      </c>
      <c r="CF943" s="74" t="str">
        <f t="shared" si="385"/>
        <v>RAISED (8XX)</v>
      </c>
    </row>
    <row r="944" spans="1:84" s="36" customFormat="1" ht="15" customHeight="1">
      <c r="A944" s="22">
        <f t="shared" si="302"/>
        <v>942</v>
      </c>
      <c r="B944" s="13" t="s">
        <v>84</v>
      </c>
      <c r="C944" s="97" t="s">
        <v>6891</v>
      </c>
      <c r="D944" s="75" t="s">
        <v>6888</v>
      </c>
      <c r="E944" s="84" t="str">
        <f>CONCATENATE(LEFT(D944,5),VLOOKUP(CONCATENATE(O944,"x",P944),'WHEEL PART NUMBER GUIDE'!$B$9:$C$51,2,FALSE),VLOOKUP(CONCATENATE(Q944, W944), 'WHEEL PART NUMBER GUIDE'!$Q$6:$R$98, 2, FALSE),VLOOKUP(Z944,'WHEEL PART NUMBER GUIDE'!$J$8:$K$54,2, FALSE),IF(V944="N/A",IF(ABS(T944)&lt;10,"0"&amp;ABS(T944),ABS(T944)),CONCATENATE(LEFT(V944,1),RIGHT(V944,1))), G944, H944)</f>
        <v>MR803212881340N</v>
      </c>
      <c r="F944" s="84" t="str">
        <f t="shared" si="382"/>
        <v>MR803212881340N</v>
      </c>
      <c r="G944" s="83" t="s">
        <v>2095</v>
      </c>
      <c r="H944" s="83"/>
      <c r="I944" s="72" t="s">
        <v>7054</v>
      </c>
      <c r="J944" s="102">
        <v>45349.429872685185</v>
      </c>
      <c r="K944" s="78" t="s">
        <v>3713</v>
      </c>
      <c r="L944" s="328">
        <v>439</v>
      </c>
      <c r="M944" s="85" t="str">
        <f t="shared" si="410"/>
        <v/>
      </c>
      <c r="N944" s="630"/>
      <c r="O944" s="75">
        <v>20</v>
      </c>
      <c r="P944" s="8">
        <v>12</v>
      </c>
      <c r="Q944" s="92" t="str">
        <f t="shared" si="351"/>
        <v>8x180</v>
      </c>
      <c r="R944" s="75">
        <v>8</v>
      </c>
      <c r="S944" s="75">
        <v>180</v>
      </c>
      <c r="T944" s="75">
        <v>-40</v>
      </c>
      <c r="U944" s="77">
        <v>4.9000000000000004</v>
      </c>
      <c r="V944" s="95" t="s">
        <v>85</v>
      </c>
      <c r="W944" s="68">
        <v>124.1</v>
      </c>
      <c r="X944" s="39">
        <v>40.785518504202351</v>
      </c>
      <c r="Y944" s="47">
        <v>3640</v>
      </c>
      <c r="Z944" s="43" t="s">
        <v>4122</v>
      </c>
      <c r="AA944" s="72" t="s">
        <v>2845</v>
      </c>
      <c r="AB944" s="47" t="str">
        <f t="shared" si="384"/>
        <v>20x12, 8x180, -40 OS, 3640 lbs</v>
      </c>
      <c r="AC944" s="74" t="s">
        <v>7421</v>
      </c>
      <c r="AD944" s="46" t="str">
        <f>IF(AC944="N/A","None",VLOOKUP(AC944,ACCESSORIES!F:N,9,FALSE))</f>
        <v>Snap In</v>
      </c>
      <c r="AE944" s="82">
        <f>_xlfn.IFNA(VLOOKUP(AC944,ACCESSORIES!F:J,5,FALSE),"N/A")</f>
        <v>22</v>
      </c>
      <c r="AF944" s="14" t="s">
        <v>85</v>
      </c>
      <c r="AG944" s="9" t="str">
        <f>_xlfn.IFNA(VLOOKUP(AF944,ACCESSORIES!C:G,5,FALSE),"N/A")</f>
        <v>N/A</v>
      </c>
      <c r="AH944" s="9" t="str">
        <f>_xlfn.IFNA(VLOOKUP(AG944,ACCESSORIES!D:H,5,FALSE),"N/A")</f>
        <v>N/A</v>
      </c>
      <c r="AI944" s="14" t="s">
        <v>85</v>
      </c>
      <c r="AJ944" s="9" t="str">
        <f>_xlfn.IFNA(VLOOKUP(AI944,ACCESSORIES!F:J,5,FALSE),"N/A")</f>
        <v>N/A</v>
      </c>
      <c r="AK944" s="92" t="s">
        <v>236</v>
      </c>
      <c r="AL944" s="75" t="s">
        <v>85</v>
      </c>
      <c r="AM944" s="38" t="str">
        <f>_xlfn.IFNA(VLOOKUP(AL944,ACCESSORIES!F:J,5,FALSE),"N/A")</f>
        <v>N/A</v>
      </c>
      <c r="AN944" s="75" t="s">
        <v>85</v>
      </c>
      <c r="AO944" s="75">
        <v>16.2</v>
      </c>
      <c r="AP944" s="75">
        <v>60</v>
      </c>
      <c r="AQ944" s="75">
        <v>210</v>
      </c>
      <c r="AR944" s="34">
        <v>0</v>
      </c>
      <c r="AS944" s="34">
        <v>0</v>
      </c>
      <c r="AT944" s="25">
        <v>34.200000000000003</v>
      </c>
      <c r="AU944" s="34">
        <v>52.7</v>
      </c>
      <c r="AV944" s="25">
        <v>232.5</v>
      </c>
      <c r="AW944" s="67">
        <v>228.14</v>
      </c>
      <c r="AX944" s="68">
        <v>124.1</v>
      </c>
      <c r="AY944" s="49">
        <v>85</v>
      </c>
      <c r="AZ944" s="49">
        <v>85</v>
      </c>
      <c r="BA944" s="49">
        <v>126.9</v>
      </c>
      <c r="BB944" s="48">
        <f t="shared" si="398"/>
        <v>5</v>
      </c>
      <c r="BC944" s="13" t="s">
        <v>85</v>
      </c>
      <c r="BD944" s="412" t="str">
        <f>_xlfn.IFNA(VLOOKUP(BC944,ACCESSORIES!F:J,5,FALSE),"N/A")</f>
        <v>N/A</v>
      </c>
      <c r="BE944" s="13" t="s">
        <v>85</v>
      </c>
      <c r="BF944" s="412" t="str">
        <f>_xlfn.IFNA(VLOOKUP(BE944,ACCESSORIES!F:J,5,FALSE),"N/A")</f>
        <v>N/A</v>
      </c>
      <c r="BG944" s="70">
        <v>46</v>
      </c>
      <c r="BH944" s="50">
        <v>23.228346456692901</v>
      </c>
      <c r="BI944" s="50">
        <v>23.228346456692901</v>
      </c>
      <c r="BJ944" s="50">
        <v>14.96</v>
      </c>
      <c r="BK944" s="357">
        <f t="shared" si="370"/>
        <v>0.13227243039999984</v>
      </c>
      <c r="BL944" s="408">
        <v>20</v>
      </c>
      <c r="BM944" s="107" t="s">
        <v>3771</v>
      </c>
      <c r="BN944" s="46" t="s">
        <v>3891</v>
      </c>
      <c r="BO944" s="74" t="s">
        <v>3907</v>
      </c>
      <c r="BP944" s="74" t="s">
        <v>7492</v>
      </c>
      <c r="BQ944" s="74" t="s">
        <v>7489</v>
      </c>
      <c r="BR944" s="74" t="s">
        <v>7493</v>
      </c>
      <c r="BS944" s="74" t="s">
        <v>7490</v>
      </c>
      <c r="BT944" s="74" t="s">
        <v>3909</v>
      </c>
      <c r="BU944" s="74" t="s">
        <v>7491</v>
      </c>
      <c r="BV944" s="74"/>
      <c r="BW944" s="74"/>
      <c r="BX944" s="74"/>
      <c r="BY944" s="334" t="s">
        <v>8601</v>
      </c>
      <c r="BZ944" s="364" t="s">
        <v>8602</v>
      </c>
      <c r="CA944" s="337" t="s">
        <v>8603</v>
      </c>
      <c r="CB944" s="364" t="s">
        <v>8604</v>
      </c>
      <c r="CC944" s="86" t="str">
        <f t="shared" si="369"/>
        <v>CLOSEOUT - MR803, 20x12, -40mm Offset, 8x180, 124.1mm Centerbore, Gloss Black</v>
      </c>
      <c r="CD944" s="74" t="s">
        <v>3719</v>
      </c>
      <c r="CE944" s="74" t="s">
        <v>3720</v>
      </c>
      <c r="CF944" s="74" t="str">
        <f t="shared" si="385"/>
        <v>RAISED (8XX)</v>
      </c>
    </row>
    <row r="945" spans="1:84" s="36" customFormat="1" ht="15" customHeight="1">
      <c r="A945" s="22">
        <f t="shared" ref="A945" si="418">ROW(B945)-2</f>
        <v>943</v>
      </c>
      <c r="B945" s="13" t="s">
        <v>84</v>
      </c>
      <c r="C945" s="97" t="s">
        <v>6891</v>
      </c>
      <c r="D945" s="75" t="s">
        <v>6888</v>
      </c>
      <c r="E945" s="84" t="str">
        <f>CONCATENATE(LEFT(D945,5),VLOOKUP(CONCATENATE(O945,"x",P945),'WHEEL PART NUMBER GUIDE'!$B$9:$C$51,2,FALSE),VLOOKUP(CONCATENATE(Q945, W945), 'WHEEL PART NUMBER GUIDE'!$Q$6:$R$98, 2, FALSE),VLOOKUP(Z945,'WHEEL PART NUMBER GUIDE'!$J$8:$K$54,2, FALSE),IF(V945="N/A",IF(ABS(T945)&lt;10,"0"&amp;ABS(T945),ABS(T945)),CONCATENATE(LEFT(V945,1),RIGHT(V945,1))), G945, H945)</f>
        <v>MR80321288840N</v>
      </c>
      <c r="F945" s="84" t="str">
        <f t="shared" si="382"/>
        <v>MR80321288840N</v>
      </c>
      <c r="G945" s="83" t="s">
        <v>2095</v>
      </c>
      <c r="H945" s="83"/>
      <c r="I945" s="72" t="s">
        <v>7055</v>
      </c>
      <c r="J945" s="102">
        <v>45349.429872685185</v>
      </c>
      <c r="K945" s="78" t="s">
        <v>3713</v>
      </c>
      <c r="L945" s="328">
        <v>449</v>
      </c>
      <c r="M945" s="85" t="str">
        <f t="shared" si="410"/>
        <v/>
      </c>
      <c r="N945" s="630"/>
      <c r="O945" s="75">
        <v>20</v>
      </c>
      <c r="P945" s="8">
        <v>12</v>
      </c>
      <c r="Q945" s="92" t="str">
        <f t="shared" ref="Q945" si="419">CONCATENATE(R945,"x",S945)</f>
        <v>8x180</v>
      </c>
      <c r="R945" s="75">
        <v>8</v>
      </c>
      <c r="S945" s="75">
        <v>180</v>
      </c>
      <c r="T945" s="75">
        <v>-40</v>
      </c>
      <c r="U945" s="77">
        <v>4.9000000000000004</v>
      </c>
      <c r="V945" s="95" t="s">
        <v>85</v>
      </c>
      <c r="W945" s="68">
        <v>124.1</v>
      </c>
      <c r="X945" s="39">
        <v>40.785518504202351</v>
      </c>
      <c r="Y945" s="47">
        <v>3640</v>
      </c>
      <c r="Z945" s="43" t="s">
        <v>7279</v>
      </c>
      <c r="AA945" s="72" t="s">
        <v>2850</v>
      </c>
      <c r="AB945" s="47" t="str">
        <f t="shared" si="384"/>
        <v>20x12, 8x180, -40 OS, 3640 lbs</v>
      </c>
      <c r="AC945" s="74" t="s">
        <v>7429</v>
      </c>
      <c r="AD945" s="46" t="str">
        <f>IF(AC945="N/A","None",VLOOKUP(AC945,ACCESSORIES!F:N,9,FALSE))</f>
        <v>Snap In</v>
      </c>
      <c r="AE945" s="82">
        <f>_xlfn.IFNA(VLOOKUP(AC945,ACCESSORIES!F:J,5,FALSE),"N/A")</f>
        <v>22</v>
      </c>
      <c r="AF945" s="14" t="s">
        <v>85</v>
      </c>
      <c r="AG945" s="9" t="str">
        <f>_xlfn.IFNA(VLOOKUP(AF945,ACCESSORIES!C:G,5,FALSE),"N/A")</f>
        <v>N/A</v>
      </c>
      <c r="AH945" s="9" t="str">
        <f>_xlfn.IFNA(VLOOKUP(AG945,ACCESSORIES!D:H,5,FALSE),"N/A")</f>
        <v>N/A</v>
      </c>
      <c r="AI945" s="14" t="s">
        <v>85</v>
      </c>
      <c r="AJ945" s="9" t="str">
        <f>_xlfn.IFNA(VLOOKUP(AI945,ACCESSORIES!F:J,5,FALSE),"N/A")</f>
        <v>N/A</v>
      </c>
      <c r="AK945" s="92" t="s">
        <v>236</v>
      </c>
      <c r="AL945" s="75" t="s">
        <v>85</v>
      </c>
      <c r="AM945" s="38" t="str">
        <f>_xlfn.IFNA(VLOOKUP(AL945,ACCESSORIES!F:J,5,FALSE),"N/A")</f>
        <v>N/A</v>
      </c>
      <c r="AN945" s="75" t="s">
        <v>85</v>
      </c>
      <c r="AO945" s="75">
        <v>16.2</v>
      </c>
      <c r="AP945" s="75">
        <v>60</v>
      </c>
      <c r="AQ945" s="75">
        <v>210</v>
      </c>
      <c r="AR945" s="34">
        <v>0</v>
      </c>
      <c r="AS945" s="34">
        <v>0</v>
      </c>
      <c r="AT945" s="25">
        <v>34.200000000000003</v>
      </c>
      <c r="AU945" s="34">
        <v>52.7</v>
      </c>
      <c r="AV945" s="25">
        <v>232.5</v>
      </c>
      <c r="AW945" s="67">
        <v>228.14</v>
      </c>
      <c r="AX945" s="68">
        <v>124.1</v>
      </c>
      <c r="AY945" s="49">
        <v>85</v>
      </c>
      <c r="AZ945" s="49">
        <v>85</v>
      </c>
      <c r="BA945" s="49">
        <v>126.9</v>
      </c>
      <c r="BB945" s="48">
        <f t="shared" si="398"/>
        <v>5</v>
      </c>
      <c r="BC945" s="13" t="s">
        <v>85</v>
      </c>
      <c r="BD945" s="412" t="str">
        <f>_xlfn.IFNA(VLOOKUP(BC945,ACCESSORIES!F:J,5,FALSE),"N/A")</f>
        <v>N/A</v>
      </c>
      <c r="BE945" s="13" t="s">
        <v>85</v>
      </c>
      <c r="BF945" s="412" t="str">
        <f>_xlfn.IFNA(VLOOKUP(BE945,ACCESSORIES!F:J,5,FALSE),"N/A")</f>
        <v>N/A</v>
      </c>
      <c r="BG945" s="70">
        <v>46</v>
      </c>
      <c r="BH945" s="50">
        <v>23.228346456692901</v>
      </c>
      <c r="BI945" s="50">
        <v>23.228346456692901</v>
      </c>
      <c r="BJ945" s="50">
        <v>14.96</v>
      </c>
      <c r="BK945" s="357">
        <f t="shared" si="370"/>
        <v>0.13227243039999984</v>
      </c>
      <c r="BL945" s="408">
        <v>20</v>
      </c>
      <c r="BM945" s="107" t="s">
        <v>3771</v>
      </c>
      <c r="BN945" s="46" t="s">
        <v>3891</v>
      </c>
      <c r="BO945" s="74" t="s">
        <v>3907</v>
      </c>
      <c r="BP945" s="74" t="s">
        <v>7492</v>
      </c>
      <c r="BQ945" s="74" t="s">
        <v>7489</v>
      </c>
      <c r="BR945" s="74" t="s">
        <v>7493</v>
      </c>
      <c r="BS945" s="74" t="s">
        <v>7490</v>
      </c>
      <c r="BT945" s="74" t="s">
        <v>3909</v>
      </c>
      <c r="BU945" s="74" t="s">
        <v>7491</v>
      </c>
      <c r="BV945" s="74"/>
      <c r="BW945" s="74"/>
      <c r="BX945" s="74"/>
      <c r="BY945" s="334" t="s">
        <v>8605</v>
      </c>
      <c r="BZ945" s="364" t="s">
        <v>8606</v>
      </c>
      <c r="CA945" s="337" t="s">
        <v>8607</v>
      </c>
      <c r="CB945" s="364" t="s">
        <v>8608</v>
      </c>
      <c r="CC945" s="86" t="str">
        <f t="shared" si="369"/>
        <v>CLOSEOUT - MR803, 20x12, -40mm Offset, 8x180, 124.1mm Centerbore, Gloss Titanium - Machined Lip</v>
      </c>
      <c r="CD945" s="74" t="s">
        <v>3719</v>
      </c>
      <c r="CE945" s="74" t="s">
        <v>3720</v>
      </c>
      <c r="CF945" s="74" t="str">
        <f t="shared" si="385"/>
        <v>RAISED (8XX)</v>
      </c>
    </row>
    <row r="946" spans="1:84" s="36" customFormat="1" ht="15" customHeight="1">
      <c r="A946" s="22">
        <f t="shared" si="302"/>
        <v>944</v>
      </c>
      <c r="B946" s="13" t="s">
        <v>84</v>
      </c>
      <c r="C946" s="97" t="s">
        <v>6891</v>
      </c>
      <c r="D946" s="75" t="s">
        <v>6888</v>
      </c>
      <c r="E946" s="84" t="str">
        <f>CONCATENATE(LEFT(D946,5),VLOOKUP(CONCATENATE(O946,"x",P946),'WHEEL PART NUMBER GUIDE'!$B$9:$C$51,2,FALSE),VLOOKUP(CONCATENATE(Q946, W946), 'WHEEL PART NUMBER GUIDE'!$Q$6:$R$98, 2, FALSE),VLOOKUP(Z946,'WHEEL PART NUMBER GUIDE'!$J$8:$K$54,2, FALSE),IF(V946="N/A",IF(ABS(T946)&lt;10,"0"&amp;ABS(T946),ABS(T946)),CONCATENATE(LEFT(V946,1),RIGHT(V946,1))), G946, H946)</f>
        <v>MR803309161320</v>
      </c>
      <c r="F946" s="84" t="str">
        <f t="shared" si="382"/>
        <v>MR803309161320</v>
      </c>
      <c r="G946" s="83"/>
      <c r="H946" s="83"/>
      <c r="I946" s="72" t="s">
        <v>7056</v>
      </c>
      <c r="J946" s="102">
        <v>45349.429872685185</v>
      </c>
      <c r="K946" s="78" t="s">
        <v>3713</v>
      </c>
      <c r="L946" s="328">
        <v>449</v>
      </c>
      <c r="M946" s="85" t="str">
        <f t="shared" si="410"/>
        <v/>
      </c>
      <c r="N946" s="630"/>
      <c r="O946" s="75">
        <v>22</v>
      </c>
      <c r="P946" s="8">
        <v>9</v>
      </c>
      <c r="Q946" s="92" t="str">
        <f t="shared" si="351"/>
        <v>6x135</v>
      </c>
      <c r="R946" s="75">
        <v>6</v>
      </c>
      <c r="S946" s="75">
        <v>135</v>
      </c>
      <c r="T946" s="75">
        <v>20</v>
      </c>
      <c r="U946" s="77">
        <v>5.75</v>
      </c>
      <c r="V946" s="95" t="s">
        <v>85</v>
      </c>
      <c r="W946" s="68">
        <v>87</v>
      </c>
      <c r="X946" s="39">
        <v>40.565056242017469</v>
      </c>
      <c r="Y946" s="47">
        <v>2650</v>
      </c>
      <c r="Z946" s="43" t="s">
        <v>4122</v>
      </c>
      <c r="AA946" s="72" t="s">
        <v>2845</v>
      </c>
      <c r="AB946" s="47" t="str">
        <f t="shared" si="384"/>
        <v>22x9, 6x135, 20 OS, 2650 lbs</v>
      </c>
      <c r="AC946" s="74" t="s">
        <v>7428</v>
      </c>
      <c r="AD946" s="46" t="str">
        <f>IF(AC946="N/A","None",VLOOKUP(AC946,ACCESSORIES!F:N,9,FALSE))</f>
        <v>Snap In</v>
      </c>
      <c r="AE946" s="82">
        <f>_xlfn.IFNA(VLOOKUP(AC946,ACCESSORIES!F:J,5,FALSE),"N/A")</f>
        <v>22</v>
      </c>
      <c r="AF946" s="14" t="s">
        <v>85</v>
      </c>
      <c r="AG946" s="9" t="str">
        <f>_xlfn.IFNA(VLOOKUP(AF946,ACCESSORIES!C:G,5,FALSE),"N/A")</f>
        <v>N/A</v>
      </c>
      <c r="AH946" s="9" t="str">
        <f>_xlfn.IFNA(VLOOKUP(AG946,ACCESSORIES!D:H,5,FALSE),"N/A")</f>
        <v>N/A</v>
      </c>
      <c r="AI946" s="14" t="s">
        <v>85</v>
      </c>
      <c r="AJ946" s="9" t="str">
        <f>_xlfn.IFNA(VLOOKUP(AI946,ACCESSORIES!F:J,5,FALSE),"N/A")</f>
        <v>N/A</v>
      </c>
      <c r="AK946" s="92" t="s">
        <v>236</v>
      </c>
      <c r="AL946" s="75" t="s">
        <v>85</v>
      </c>
      <c r="AM946" s="38" t="str">
        <f>_xlfn.IFNA(VLOOKUP(AL946,ACCESSORIES!F:J,5,FALSE),"N/A")</f>
        <v>N/A</v>
      </c>
      <c r="AN946" s="75" t="s">
        <v>85</v>
      </c>
      <c r="AO946" s="75">
        <v>16.2</v>
      </c>
      <c r="AP946" s="75">
        <v>60</v>
      </c>
      <c r="AQ946" s="75">
        <v>170</v>
      </c>
      <c r="AR946" s="34">
        <v>10.3</v>
      </c>
      <c r="AS946" s="34">
        <v>25.6</v>
      </c>
      <c r="AT946" s="25">
        <v>40.200000000000003</v>
      </c>
      <c r="AU946" s="34">
        <v>45.1</v>
      </c>
      <c r="AV946" s="25">
        <v>256.5</v>
      </c>
      <c r="AW946" s="67">
        <v>252.1</v>
      </c>
      <c r="AX946" s="77">
        <v>87</v>
      </c>
      <c r="AY946" s="49">
        <v>55.9</v>
      </c>
      <c r="AZ946" s="49">
        <v>55.9</v>
      </c>
      <c r="BA946" s="49">
        <v>46.4</v>
      </c>
      <c r="BB946" s="48">
        <f t="shared" si="398"/>
        <v>1.83</v>
      </c>
      <c r="BC946" s="13" t="s">
        <v>85</v>
      </c>
      <c r="BD946" s="412" t="str">
        <f>_xlfn.IFNA(VLOOKUP(BC946,ACCESSORIES!F:J,5,FALSE),"N/A")</f>
        <v>N/A</v>
      </c>
      <c r="BE946" s="13" t="s">
        <v>85</v>
      </c>
      <c r="BF946" s="412" t="str">
        <f>_xlfn.IFNA(VLOOKUP(BE946,ACCESSORIES!F:J,5,FALSE),"N/A")</f>
        <v>N/A</v>
      </c>
      <c r="BG946" s="70">
        <v>46</v>
      </c>
      <c r="BH946" s="50">
        <v>24.803100000000001</v>
      </c>
      <c r="BI946" s="50">
        <v>24.803100000000001</v>
      </c>
      <c r="BJ946" s="50">
        <v>11.417299999999999</v>
      </c>
      <c r="BK946" s="357">
        <f t="shared" si="370"/>
        <v>0.1151003093953812</v>
      </c>
      <c r="BL946" s="14">
        <v>18</v>
      </c>
      <c r="BM946" s="107" t="s">
        <v>3771</v>
      </c>
      <c r="BN946" s="46" t="s">
        <v>3891</v>
      </c>
      <c r="BO946" s="74" t="s">
        <v>3907</v>
      </c>
      <c r="BP946" s="74" t="s">
        <v>7492</v>
      </c>
      <c r="BQ946" s="74" t="s">
        <v>7489</v>
      </c>
      <c r="BR946" s="74" t="s">
        <v>7493</v>
      </c>
      <c r="BS946" s="74" t="s">
        <v>7490</v>
      </c>
      <c r="BT946" s="74" t="s">
        <v>3909</v>
      </c>
      <c r="BU946" s="74" t="s">
        <v>7491</v>
      </c>
      <c r="BV946" s="74"/>
      <c r="BW946" s="74"/>
      <c r="BX946" s="74"/>
      <c r="BY946" s="334" t="s">
        <v>8577</v>
      </c>
      <c r="BZ946" s="364" t="s">
        <v>8578</v>
      </c>
      <c r="CA946" s="337" t="s">
        <v>8579</v>
      </c>
      <c r="CB946" s="364" t="s">
        <v>8580</v>
      </c>
      <c r="CC946" s="86" t="str">
        <f t="shared" si="369"/>
        <v>CLOSEOUT - MR803, 22x9, +20mm Offset, 6x135, 87mm Centerbore, Gloss Black</v>
      </c>
      <c r="CD946" s="74" t="s">
        <v>3719</v>
      </c>
      <c r="CE946" s="74" t="s">
        <v>3720</v>
      </c>
      <c r="CF946" s="74" t="str">
        <f t="shared" si="385"/>
        <v>RAISED (8XX)</v>
      </c>
    </row>
    <row r="947" spans="1:84" s="36" customFormat="1" ht="15" customHeight="1">
      <c r="A947" s="22">
        <f t="shared" ref="A947" si="420">ROW(B947)-2</f>
        <v>945</v>
      </c>
      <c r="B947" s="13" t="s">
        <v>84</v>
      </c>
      <c r="C947" s="97" t="s">
        <v>6891</v>
      </c>
      <c r="D947" s="75" t="s">
        <v>6888</v>
      </c>
      <c r="E947" s="84" t="str">
        <f>CONCATENATE(LEFT(D947,5),VLOOKUP(CONCATENATE(O947,"x",P947),'WHEEL PART NUMBER GUIDE'!$B$9:$C$51,2,FALSE),VLOOKUP(CONCATENATE(Q947, W947), 'WHEEL PART NUMBER GUIDE'!$Q$6:$R$98, 2, FALSE),VLOOKUP(Z947,'WHEEL PART NUMBER GUIDE'!$J$8:$K$54,2, FALSE),IF(V947="N/A",IF(ABS(T947)&lt;10,"0"&amp;ABS(T947),ABS(T947)),CONCATENATE(LEFT(V947,1),RIGHT(V947,1))), G947, H947)</f>
        <v>MR80330916820</v>
      </c>
      <c r="F947" s="84" t="str">
        <f t="shared" si="382"/>
        <v>MR80330916820</v>
      </c>
      <c r="G947" s="83"/>
      <c r="H947" s="83"/>
      <c r="I947" s="72" t="s">
        <v>7057</v>
      </c>
      <c r="J947" s="102">
        <v>45349.429872685185</v>
      </c>
      <c r="K947" s="78" t="s">
        <v>3713</v>
      </c>
      <c r="L947" s="328">
        <v>459</v>
      </c>
      <c r="M947" s="85" t="str">
        <f t="shared" si="410"/>
        <v/>
      </c>
      <c r="N947" s="630"/>
      <c r="O947" s="75">
        <v>22</v>
      </c>
      <c r="P947" s="8">
        <v>9</v>
      </c>
      <c r="Q947" s="92" t="str">
        <f t="shared" ref="Q947" si="421">CONCATENATE(R947,"x",S947)</f>
        <v>6x135</v>
      </c>
      <c r="R947" s="75">
        <v>6</v>
      </c>
      <c r="S947" s="75">
        <v>135</v>
      </c>
      <c r="T947" s="75">
        <v>20</v>
      </c>
      <c r="U947" s="77">
        <v>5.75</v>
      </c>
      <c r="V947" s="95" t="s">
        <v>85</v>
      </c>
      <c r="W947" s="68">
        <v>87</v>
      </c>
      <c r="X947" s="39">
        <v>40.565056242017469</v>
      </c>
      <c r="Y947" s="47">
        <v>2650</v>
      </c>
      <c r="Z947" s="43" t="s">
        <v>7279</v>
      </c>
      <c r="AA947" s="72" t="s">
        <v>2850</v>
      </c>
      <c r="AB947" s="47" t="str">
        <f t="shared" si="384"/>
        <v>22x9, 6x135, 20 OS, 2650 lbs</v>
      </c>
      <c r="AC947" s="74" t="s">
        <v>7430</v>
      </c>
      <c r="AD947" s="46" t="str">
        <f>IF(AC947="N/A","None",VLOOKUP(AC947,ACCESSORIES!F:N,9,FALSE))</f>
        <v>Snap In</v>
      </c>
      <c r="AE947" s="82">
        <f>_xlfn.IFNA(VLOOKUP(AC947,ACCESSORIES!F:J,5,FALSE),"N/A")</f>
        <v>22</v>
      </c>
      <c r="AF947" s="14" t="s">
        <v>85</v>
      </c>
      <c r="AG947" s="9" t="str">
        <f>_xlfn.IFNA(VLOOKUP(AF947,ACCESSORIES!C:G,5,FALSE),"N/A")</f>
        <v>N/A</v>
      </c>
      <c r="AH947" s="9" t="str">
        <f>_xlfn.IFNA(VLOOKUP(AG947,ACCESSORIES!D:H,5,FALSE),"N/A")</f>
        <v>N/A</v>
      </c>
      <c r="AI947" s="14" t="s">
        <v>85</v>
      </c>
      <c r="AJ947" s="9" t="str">
        <f>_xlfn.IFNA(VLOOKUP(AI947,ACCESSORIES!F:J,5,FALSE),"N/A")</f>
        <v>N/A</v>
      </c>
      <c r="AK947" s="92" t="s">
        <v>236</v>
      </c>
      <c r="AL947" s="75" t="s">
        <v>85</v>
      </c>
      <c r="AM947" s="38" t="str">
        <f>_xlfn.IFNA(VLOOKUP(AL947,ACCESSORIES!F:J,5,FALSE),"N/A")</f>
        <v>N/A</v>
      </c>
      <c r="AN947" s="75" t="s">
        <v>85</v>
      </c>
      <c r="AO947" s="75">
        <v>16.2</v>
      </c>
      <c r="AP947" s="75">
        <v>60</v>
      </c>
      <c r="AQ947" s="75">
        <v>170</v>
      </c>
      <c r="AR947" s="34">
        <v>10.3</v>
      </c>
      <c r="AS947" s="34">
        <v>25.6</v>
      </c>
      <c r="AT947" s="25">
        <v>40.200000000000003</v>
      </c>
      <c r="AU947" s="34">
        <v>45.1</v>
      </c>
      <c r="AV947" s="25">
        <v>256.5</v>
      </c>
      <c r="AW947" s="67">
        <v>252.1</v>
      </c>
      <c r="AX947" s="77">
        <v>87</v>
      </c>
      <c r="AY947" s="49">
        <v>55.9</v>
      </c>
      <c r="AZ947" s="49">
        <v>55.9</v>
      </c>
      <c r="BA947" s="49">
        <v>46.4</v>
      </c>
      <c r="BB947" s="48">
        <f t="shared" si="398"/>
        <v>1.83</v>
      </c>
      <c r="BC947" s="13" t="s">
        <v>85</v>
      </c>
      <c r="BD947" s="412" t="str">
        <f>_xlfn.IFNA(VLOOKUP(BC947,ACCESSORIES!F:J,5,FALSE),"N/A")</f>
        <v>N/A</v>
      </c>
      <c r="BE947" s="13" t="s">
        <v>85</v>
      </c>
      <c r="BF947" s="412" t="str">
        <f>_xlfn.IFNA(VLOOKUP(BE947,ACCESSORIES!F:J,5,FALSE),"N/A")</f>
        <v>N/A</v>
      </c>
      <c r="BG947" s="70">
        <v>46</v>
      </c>
      <c r="BH947" s="50">
        <v>24.803100000000001</v>
      </c>
      <c r="BI947" s="50">
        <v>24.803100000000001</v>
      </c>
      <c r="BJ947" s="50">
        <v>11.417299999999999</v>
      </c>
      <c r="BK947" s="357">
        <f t="shared" si="370"/>
        <v>0.1151003093953812</v>
      </c>
      <c r="BL947" s="14">
        <v>18</v>
      </c>
      <c r="BM947" s="107" t="s">
        <v>3771</v>
      </c>
      <c r="BN947" s="46" t="s">
        <v>3891</v>
      </c>
      <c r="BO947" s="74" t="s">
        <v>3907</v>
      </c>
      <c r="BP947" s="74" t="s">
        <v>7492</v>
      </c>
      <c r="BQ947" s="74" t="s">
        <v>7489</v>
      </c>
      <c r="BR947" s="74" t="s">
        <v>7493</v>
      </c>
      <c r="BS947" s="74" t="s">
        <v>7490</v>
      </c>
      <c r="BT947" s="74" t="s">
        <v>3909</v>
      </c>
      <c r="BU947" s="74" t="s">
        <v>7491</v>
      </c>
      <c r="BV947" s="74"/>
      <c r="BW947" s="74"/>
      <c r="BX947" s="74"/>
      <c r="BY947" s="334" t="s">
        <v>8581</v>
      </c>
      <c r="BZ947" s="364" t="s">
        <v>8582</v>
      </c>
      <c r="CA947" s="337" t="s">
        <v>8583</v>
      </c>
      <c r="CB947" s="364" t="s">
        <v>8584</v>
      </c>
      <c r="CC947" s="86" t="str">
        <f t="shared" si="369"/>
        <v>CLOSEOUT - MR803, 22x9, +20mm Offset, 6x135, 87mm Centerbore, Gloss Titanium - Machined Lip</v>
      </c>
      <c r="CD947" s="74" t="s">
        <v>3719</v>
      </c>
      <c r="CE947" s="74" t="s">
        <v>3720</v>
      </c>
      <c r="CF947" s="74" t="str">
        <f t="shared" si="385"/>
        <v>RAISED (8XX)</v>
      </c>
    </row>
    <row r="948" spans="1:84" s="36" customFormat="1" ht="15" customHeight="1">
      <c r="A948" s="22">
        <f t="shared" si="302"/>
        <v>946</v>
      </c>
      <c r="B948" s="13" t="s">
        <v>84</v>
      </c>
      <c r="C948" s="97" t="s">
        <v>6891</v>
      </c>
      <c r="D948" s="75" t="s">
        <v>6888</v>
      </c>
      <c r="E948" s="84" t="str">
        <f>CONCATENATE(LEFT(D948,5),VLOOKUP(CONCATENATE(O948,"x",P948),'WHEEL PART NUMBER GUIDE'!$B$9:$C$51,2,FALSE),VLOOKUP(CONCATENATE(Q948, W948), 'WHEEL PART NUMBER GUIDE'!$Q$6:$R$98, 2, FALSE),VLOOKUP(Z948,'WHEEL PART NUMBER GUIDE'!$J$8:$K$54,2, FALSE),IF(V948="N/A",IF(ABS(T948)&lt;10,"0"&amp;ABS(T948),ABS(T948)),CONCATENATE(LEFT(V948,1),RIGHT(V948,1))), G948, H948)</f>
        <v>MR803310161310</v>
      </c>
      <c r="F948" s="84" t="str">
        <f t="shared" si="382"/>
        <v>MR803310161310</v>
      </c>
      <c r="G948" s="83"/>
      <c r="H948" s="83"/>
      <c r="I948" s="72" t="s">
        <v>7060</v>
      </c>
      <c r="J948" s="102">
        <v>45349.429872685185</v>
      </c>
      <c r="K948" s="78" t="s">
        <v>3713</v>
      </c>
      <c r="L948" s="328">
        <v>489</v>
      </c>
      <c r="M948" s="85" t="str">
        <f t="shared" si="410"/>
        <v/>
      </c>
      <c r="N948" s="630"/>
      <c r="O948" s="75">
        <v>22</v>
      </c>
      <c r="P948" s="8">
        <v>10</v>
      </c>
      <c r="Q948" s="92" t="str">
        <f t="shared" si="351"/>
        <v>6x135</v>
      </c>
      <c r="R948" s="75">
        <v>6</v>
      </c>
      <c r="S948" s="75">
        <v>135</v>
      </c>
      <c r="T948" s="75">
        <v>10</v>
      </c>
      <c r="U948" s="77">
        <v>5.8500000000000005</v>
      </c>
      <c r="V948" s="95" t="s">
        <v>85</v>
      </c>
      <c r="W948" s="68">
        <v>87</v>
      </c>
      <c r="X948" s="39">
        <v>40.344593979832595</v>
      </c>
      <c r="Y948" s="47">
        <v>2650</v>
      </c>
      <c r="Z948" s="43" t="s">
        <v>4122</v>
      </c>
      <c r="AA948" s="72" t="s">
        <v>2845</v>
      </c>
      <c r="AB948" s="47" t="str">
        <f t="shared" si="384"/>
        <v>22x10, 6x135, 10 OS, 2650 lbs</v>
      </c>
      <c r="AC948" s="74" t="s">
        <v>7428</v>
      </c>
      <c r="AD948" s="46" t="str">
        <f>IF(AC948="N/A","None",VLOOKUP(AC948,ACCESSORIES!F:N,9,FALSE))</f>
        <v>Snap In</v>
      </c>
      <c r="AE948" s="82">
        <f>_xlfn.IFNA(VLOOKUP(AC948,ACCESSORIES!F:J,5,FALSE),"N/A")</f>
        <v>22</v>
      </c>
      <c r="AF948" s="14" t="s">
        <v>85</v>
      </c>
      <c r="AG948" s="9" t="str">
        <f>_xlfn.IFNA(VLOOKUP(AF948,ACCESSORIES!C:G,5,FALSE),"N/A")</f>
        <v>N/A</v>
      </c>
      <c r="AH948" s="9" t="str">
        <f>_xlfn.IFNA(VLOOKUP(AG948,ACCESSORIES!D:H,5,FALSE),"N/A")</f>
        <v>N/A</v>
      </c>
      <c r="AI948" s="14" t="s">
        <v>85</v>
      </c>
      <c r="AJ948" s="9" t="str">
        <f>_xlfn.IFNA(VLOOKUP(AI948,ACCESSORIES!F:J,5,FALSE),"N/A")</f>
        <v>N/A</v>
      </c>
      <c r="AK948" s="92" t="s">
        <v>236</v>
      </c>
      <c r="AL948" s="75" t="s">
        <v>85</v>
      </c>
      <c r="AM948" s="38" t="str">
        <f>_xlfn.IFNA(VLOOKUP(AL948,ACCESSORIES!F:J,5,FALSE),"N/A")</f>
        <v>N/A</v>
      </c>
      <c r="AN948" s="75" t="s">
        <v>85</v>
      </c>
      <c r="AO948" s="75">
        <v>16.2</v>
      </c>
      <c r="AP948" s="75">
        <v>60</v>
      </c>
      <c r="AQ948" s="75">
        <v>170</v>
      </c>
      <c r="AR948" s="34">
        <v>10.3</v>
      </c>
      <c r="AS948" s="34">
        <v>26.1</v>
      </c>
      <c r="AT948" s="25">
        <v>41.1</v>
      </c>
      <c r="AU948" s="34">
        <v>49.3</v>
      </c>
      <c r="AV948" s="25">
        <v>256.2</v>
      </c>
      <c r="AW948" s="67">
        <v>251.9</v>
      </c>
      <c r="AX948" s="77">
        <v>87</v>
      </c>
      <c r="AY948" s="49">
        <v>55.9</v>
      </c>
      <c r="AZ948" s="49">
        <v>55.9</v>
      </c>
      <c r="BA948" s="49">
        <v>56.4</v>
      </c>
      <c r="BB948" s="48">
        <f t="shared" si="398"/>
        <v>2.2200000000000002</v>
      </c>
      <c r="BC948" s="13" t="s">
        <v>85</v>
      </c>
      <c r="BD948" s="412" t="str">
        <f>_xlfn.IFNA(VLOOKUP(BC948,ACCESSORIES!F:J,5,FALSE),"N/A")</f>
        <v>N/A</v>
      </c>
      <c r="BE948" s="13" t="s">
        <v>85</v>
      </c>
      <c r="BF948" s="412" t="str">
        <f>_xlfn.IFNA(VLOOKUP(BE948,ACCESSORIES!F:J,5,FALSE),"N/A")</f>
        <v>N/A</v>
      </c>
      <c r="BG948" s="70">
        <v>45</v>
      </c>
      <c r="BH948" s="50">
        <v>24.803100000000001</v>
      </c>
      <c r="BI948" s="50">
        <v>24.803100000000001</v>
      </c>
      <c r="BJ948" s="50">
        <v>12.5984</v>
      </c>
      <c r="BK948" s="357">
        <f t="shared" si="370"/>
        <v>0.12700723795352409</v>
      </c>
      <c r="BL948" s="14">
        <v>18</v>
      </c>
      <c r="BM948" s="107" t="s">
        <v>3771</v>
      </c>
      <c r="BN948" s="46" t="s">
        <v>3891</v>
      </c>
      <c r="BO948" s="74" t="s">
        <v>3907</v>
      </c>
      <c r="BP948" s="74" t="s">
        <v>7492</v>
      </c>
      <c r="BQ948" s="74" t="s">
        <v>7489</v>
      </c>
      <c r="BR948" s="74" t="s">
        <v>7493</v>
      </c>
      <c r="BS948" s="74" t="s">
        <v>7490</v>
      </c>
      <c r="BT948" s="74" t="s">
        <v>3909</v>
      </c>
      <c r="BU948" s="74" t="s">
        <v>7491</v>
      </c>
      <c r="BV948" s="74"/>
      <c r="BW948" s="74"/>
      <c r="BX948" s="74"/>
      <c r="BY948" s="334" t="s">
        <v>8577</v>
      </c>
      <c r="BZ948" s="364" t="s">
        <v>8578</v>
      </c>
      <c r="CA948" s="337" t="s">
        <v>8579</v>
      </c>
      <c r="CB948" s="364" t="s">
        <v>8580</v>
      </c>
      <c r="CC948" s="86" t="str">
        <f t="shared" si="369"/>
        <v>CLOSEOUT - MR803, 22x10, +10mm Offset, 6x135, 87mm Centerbore, Gloss Black</v>
      </c>
      <c r="CD948" s="74" t="s">
        <v>3719</v>
      </c>
      <c r="CE948" s="74" t="s">
        <v>3720</v>
      </c>
      <c r="CF948" s="74" t="str">
        <f t="shared" si="385"/>
        <v>RAISED (8XX)</v>
      </c>
    </row>
    <row r="949" spans="1:84" s="36" customFormat="1" ht="15" customHeight="1">
      <c r="A949" s="22">
        <f t="shared" si="302"/>
        <v>947</v>
      </c>
      <c r="B949" s="13" t="s">
        <v>84</v>
      </c>
      <c r="C949" s="97" t="s">
        <v>6891</v>
      </c>
      <c r="D949" s="75" t="s">
        <v>6888</v>
      </c>
      <c r="E949" s="84" t="str">
        <f>CONCATENATE(LEFT(D949,5),VLOOKUP(CONCATENATE(O949,"x",P949),'WHEEL PART NUMBER GUIDE'!$B$9:$C$51,2,FALSE),VLOOKUP(CONCATENATE(Q949, W949), 'WHEEL PART NUMBER GUIDE'!$Q$6:$R$98, 2, FALSE),VLOOKUP(Z949,'WHEEL PART NUMBER GUIDE'!$J$8:$K$54,2, FALSE),IF(V949="N/A",IF(ABS(T949)&lt;10,"0"&amp;ABS(T949),ABS(T949)),CONCATENATE(LEFT(V949,1),RIGHT(V949,1))), G949, H949)</f>
        <v>MR803310161318N</v>
      </c>
      <c r="F949" s="84" t="str">
        <f t="shared" si="382"/>
        <v>MR803310161318N</v>
      </c>
      <c r="G949" s="83" t="s">
        <v>2095</v>
      </c>
      <c r="H949" s="83"/>
      <c r="I949" s="72" t="s">
        <v>7064</v>
      </c>
      <c r="J949" s="102">
        <v>45349.429872685185</v>
      </c>
      <c r="K949" s="78" t="s">
        <v>3713</v>
      </c>
      <c r="L949" s="328">
        <v>489</v>
      </c>
      <c r="M949" s="85" t="str">
        <f t="shared" si="410"/>
        <v/>
      </c>
      <c r="N949" s="630"/>
      <c r="O949" s="75">
        <v>22</v>
      </c>
      <c r="P949" s="8">
        <v>10</v>
      </c>
      <c r="Q949" s="92" t="str">
        <f t="shared" si="351"/>
        <v>6x135</v>
      </c>
      <c r="R949" s="75">
        <v>6</v>
      </c>
      <c r="S949" s="75">
        <v>135</v>
      </c>
      <c r="T949" s="75">
        <v>-18</v>
      </c>
      <c r="U949" s="77">
        <v>4.75</v>
      </c>
      <c r="V949" s="95" t="s">
        <v>85</v>
      </c>
      <c r="W949" s="68">
        <v>87</v>
      </c>
      <c r="X949" s="39">
        <v>43.210603388236009</v>
      </c>
      <c r="Y949" s="47">
        <v>2650</v>
      </c>
      <c r="Z949" s="43" t="s">
        <v>4122</v>
      </c>
      <c r="AA949" s="72" t="s">
        <v>2845</v>
      </c>
      <c r="AB949" s="47" t="str">
        <f t="shared" si="384"/>
        <v>22x10, 6x135, -18 OS, 2650 lbs</v>
      </c>
      <c r="AC949" s="74" t="s">
        <v>7428</v>
      </c>
      <c r="AD949" s="46" t="str">
        <f>IF(AC949="N/A","None",VLOOKUP(AC949,ACCESSORIES!F:N,9,FALSE))</f>
        <v>Snap In</v>
      </c>
      <c r="AE949" s="82">
        <f>_xlfn.IFNA(VLOOKUP(AC949,ACCESSORIES!F:J,5,FALSE),"N/A")</f>
        <v>22</v>
      </c>
      <c r="AF949" s="14" t="s">
        <v>85</v>
      </c>
      <c r="AG949" s="9" t="str">
        <f>_xlfn.IFNA(VLOOKUP(AF949,ACCESSORIES!C:G,5,FALSE),"N/A")</f>
        <v>N/A</v>
      </c>
      <c r="AH949" s="9" t="str">
        <f>_xlfn.IFNA(VLOOKUP(AG949,ACCESSORIES!D:H,5,FALSE),"N/A")</f>
        <v>N/A</v>
      </c>
      <c r="AI949" s="14" t="s">
        <v>85</v>
      </c>
      <c r="AJ949" s="9" t="str">
        <f>_xlfn.IFNA(VLOOKUP(AI949,ACCESSORIES!F:J,5,FALSE),"N/A")</f>
        <v>N/A</v>
      </c>
      <c r="AK949" s="92" t="s">
        <v>236</v>
      </c>
      <c r="AL949" s="75" t="s">
        <v>85</v>
      </c>
      <c r="AM949" s="38" t="str">
        <f>_xlfn.IFNA(VLOOKUP(AL949,ACCESSORIES!F:J,5,FALSE),"N/A")</f>
        <v>N/A</v>
      </c>
      <c r="AN949" s="75" t="s">
        <v>85</v>
      </c>
      <c r="AO949" s="75">
        <v>16.2</v>
      </c>
      <c r="AP949" s="75">
        <v>60</v>
      </c>
      <c r="AQ949" s="75">
        <v>170</v>
      </c>
      <c r="AR949" s="34">
        <v>17.8</v>
      </c>
      <c r="AS949" s="34">
        <v>48.6</v>
      </c>
      <c r="AT949" s="25">
        <v>68.5</v>
      </c>
      <c r="AU949" s="34">
        <v>59.3</v>
      </c>
      <c r="AV949" s="25">
        <v>258.7</v>
      </c>
      <c r="AW949" s="67">
        <v>254.3</v>
      </c>
      <c r="AX949" s="77">
        <v>87</v>
      </c>
      <c r="AY949" s="49">
        <v>83.9</v>
      </c>
      <c r="AZ949" s="49">
        <v>83.9</v>
      </c>
      <c r="BA949" s="49">
        <v>56.4</v>
      </c>
      <c r="BB949" s="48">
        <f t="shared" si="398"/>
        <v>2.2200000000000002</v>
      </c>
      <c r="BC949" s="13" t="s">
        <v>85</v>
      </c>
      <c r="BD949" s="412" t="str">
        <f>_xlfn.IFNA(VLOOKUP(BC949,ACCESSORIES!F:J,5,FALSE),"N/A")</f>
        <v>N/A</v>
      </c>
      <c r="BE949" s="13" t="s">
        <v>85</v>
      </c>
      <c r="BF949" s="412" t="str">
        <f>_xlfn.IFNA(VLOOKUP(BE949,ACCESSORIES!F:J,5,FALSE),"N/A")</f>
        <v>N/A</v>
      </c>
      <c r="BG949" s="70">
        <v>48</v>
      </c>
      <c r="BH949" s="50">
        <v>24.803100000000001</v>
      </c>
      <c r="BI949" s="50">
        <v>24.803100000000001</v>
      </c>
      <c r="BJ949" s="50">
        <v>12.5984</v>
      </c>
      <c r="BK949" s="357">
        <f t="shared" si="370"/>
        <v>0.12700723795352409</v>
      </c>
      <c r="BL949" s="14">
        <v>18</v>
      </c>
      <c r="BM949" s="107" t="s">
        <v>3771</v>
      </c>
      <c r="BN949" s="46" t="s">
        <v>3891</v>
      </c>
      <c r="BO949" s="74" t="s">
        <v>3907</v>
      </c>
      <c r="BP949" s="74" t="s">
        <v>7492</v>
      </c>
      <c r="BQ949" s="74" t="s">
        <v>7489</v>
      </c>
      <c r="BR949" s="74" t="s">
        <v>7493</v>
      </c>
      <c r="BS949" s="74" t="s">
        <v>7490</v>
      </c>
      <c r="BT949" s="74" t="s">
        <v>3909</v>
      </c>
      <c r="BU949" s="74" t="s">
        <v>7491</v>
      </c>
      <c r="BV949" s="74"/>
      <c r="BW949" s="74"/>
      <c r="BX949" s="74"/>
      <c r="BY949" s="334" t="s">
        <v>8577</v>
      </c>
      <c r="BZ949" s="364" t="s">
        <v>8578</v>
      </c>
      <c r="CA949" s="337" t="s">
        <v>8579</v>
      </c>
      <c r="CB949" s="364" t="s">
        <v>8580</v>
      </c>
      <c r="CC949" s="86" t="str">
        <f t="shared" si="369"/>
        <v>CLOSEOUT - MR803, 22x10, -18mm Offset, 6x135, 87mm Centerbore, Gloss Black</v>
      </c>
      <c r="CD949" s="74" t="s">
        <v>3719</v>
      </c>
      <c r="CE949" s="74" t="s">
        <v>3720</v>
      </c>
      <c r="CF949" s="74" t="str">
        <f t="shared" si="385"/>
        <v>RAISED (8XX)</v>
      </c>
    </row>
    <row r="950" spans="1:84" s="36" customFormat="1" ht="15" customHeight="1">
      <c r="A950" s="22">
        <f t="shared" ref="A950" si="422">ROW(B950)-2</f>
        <v>948</v>
      </c>
      <c r="B950" s="13" t="s">
        <v>84</v>
      </c>
      <c r="C950" s="97" t="s">
        <v>6891</v>
      </c>
      <c r="D950" s="75" t="s">
        <v>6888</v>
      </c>
      <c r="E950" s="84" t="str">
        <f>CONCATENATE(LEFT(D950,5),VLOOKUP(CONCATENATE(O950,"x",P950),'WHEEL PART NUMBER GUIDE'!$B$9:$C$51,2,FALSE),VLOOKUP(CONCATENATE(Q950, W950), 'WHEEL PART NUMBER GUIDE'!$Q$6:$R$98, 2, FALSE),VLOOKUP(Z950,'WHEEL PART NUMBER GUIDE'!$J$8:$K$54,2, FALSE),IF(V950="N/A",IF(ABS(T950)&lt;10,"0"&amp;ABS(T950),ABS(T950)),CONCATENATE(LEFT(V950,1),RIGHT(V950,1))), G950, H950)</f>
        <v>MR80331016818N</v>
      </c>
      <c r="F950" s="84" t="str">
        <f t="shared" si="382"/>
        <v>MR80331016818N</v>
      </c>
      <c r="G950" s="83" t="s">
        <v>2095</v>
      </c>
      <c r="H950" s="83"/>
      <c r="I950" s="72" t="s">
        <v>7065</v>
      </c>
      <c r="J950" s="102">
        <v>45349.429872685185</v>
      </c>
      <c r="K950" s="78" t="s">
        <v>3713</v>
      </c>
      <c r="L950" s="328">
        <v>499</v>
      </c>
      <c r="M950" s="85" t="str">
        <f t="shared" si="410"/>
        <v/>
      </c>
      <c r="N950" s="630"/>
      <c r="O950" s="75">
        <v>22</v>
      </c>
      <c r="P950" s="8">
        <v>10</v>
      </c>
      <c r="Q950" s="92" t="str">
        <f t="shared" ref="Q950" si="423">CONCATENATE(R950,"x",S950)</f>
        <v>6x135</v>
      </c>
      <c r="R950" s="75">
        <v>6</v>
      </c>
      <c r="S950" s="75">
        <v>135</v>
      </c>
      <c r="T950" s="75">
        <v>-18</v>
      </c>
      <c r="U950" s="77">
        <v>4.75</v>
      </c>
      <c r="V950" s="95" t="s">
        <v>85</v>
      </c>
      <c r="W950" s="68">
        <v>87</v>
      </c>
      <c r="X950" s="39">
        <v>43.210603388236009</v>
      </c>
      <c r="Y950" s="47">
        <v>2650</v>
      </c>
      <c r="Z950" s="43" t="s">
        <v>7279</v>
      </c>
      <c r="AA950" s="72" t="s">
        <v>2850</v>
      </c>
      <c r="AB950" s="47" t="str">
        <f t="shared" si="384"/>
        <v>22x10, 6x135, -18 OS, 2650 lbs</v>
      </c>
      <c r="AC950" s="74" t="s">
        <v>7430</v>
      </c>
      <c r="AD950" s="46" t="str">
        <f>IF(AC950="N/A","None",VLOOKUP(AC950,ACCESSORIES!F:N,9,FALSE))</f>
        <v>Snap In</v>
      </c>
      <c r="AE950" s="82">
        <f>_xlfn.IFNA(VLOOKUP(AC950,ACCESSORIES!F:J,5,FALSE),"N/A")</f>
        <v>22</v>
      </c>
      <c r="AF950" s="14" t="s">
        <v>85</v>
      </c>
      <c r="AG950" s="9" t="str">
        <f>_xlfn.IFNA(VLOOKUP(AF950,ACCESSORIES!C:G,5,FALSE),"N/A")</f>
        <v>N/A</v>
      </c>
      <c r="AH950" s="9" t="str">
        <f>_xlfn.IFNA(VLOOKUP(AG950,ACCESSORIES!D:H,5,FALSE),"N/A")</f>
        <v>N/A</v>
      </c>
      <c r="AI950" s="14" t="s">
        <v>85</v>
      </c>
      <c r="AJ950" s="9" t="str">
        <f>_xlfn.IFNA(VLOOKUP(AI950,ACCESSORIES!F:J,5,FALSE),"N/A")</f>
        <v>N/A</v>
      </c>
      <c r="AK950" s="92" t="s">
        <v>236</v>
      </c>
      <c r="AL950" s="75" t="s">
        <v>85</v>
      </c>
      <c r="AM950" s="38" t="str">
        <f>_xlfn.IFNA(VLOOKUP(AL950,ACCESSORIES!F:J,5,FALSE),"N/A")</f>
        <v>N/A</v>
      </c>
      <c r="AN950" s="75" t="s">
        <v>85</v>
      </c>
      <c r="AO950" s="75">
        <v>16.2</v>
      </c>
      <c r="AP950" s="75">
        <v>60</v>
      </c>
      <c r="AQ950" s="75">
        <v>170</v>
      </c>
      <c r="AR950" s="34">
        <v>17.8</v>
      </c>
      <c r="AS950" s="34">
        <v>48.6</v>
      </c>
      <c r="AT950" s="25">
        <v>68.5</v>
      </c>
      <c r="AU950" s="34">
        <v>59.3</v>
      </c>
      <c r="AV950" s="25">
        <v>258.7</v>
      </c>
      <c r="AW950" s="67">
        <v>254.3</v>
      </c>
      <c r="AX950" s="77">
        <v>87</v>
      </c>
      <c r="AY950" s="49">
        <v>83.9</v>
      </c>
      <c r="AZ950" s="49">
        <v>83.9</v>
      </c>
      <c r="BA950" s="49">
        <v>56.4</v>
      </c>
      <c r="BB950" s="48">
        <f t="shared" si="398"/>
        <v>2.2200000000000002</v>
      </c>
      <c r="BC950" s="13" t="s">
        <v>85</v>
      </c>
      <c r="BD950" s="412" t="str">
        <f>_xlfn.IFNA(VLOOKUP(BC950,ACCESSORIES!F:J,5,FALSE),"N/A")</f>
        <v>N/A</v>
      </c>
      <c r="BE950" s="13" t="s">
        <v>85</v>
      </c>
      <c r="BF950" s="412" t="str">
        <f>_xlfn.IFNA(VLOOKUP(BE950,ACCESSORIES!F:J,5,FALSE),"N/A")</f>
        <v>N/A</v>
      </c>
      <c r="BG950" s="70">
        <v>48</v>
      </c>
      <c r="BH950" s="50">
        <v>24.803100000000001</v>
      </c>
      <c r="BI950" s="50">
        <v>24.803100000000001</v>
      </c>
      <c r="BJ950" s="50">
        <v>12.5984</v>
      </c>
      <c r="BK950" s="357">
        <f t="shared" si="370"/>
        <v>0.12700723795352409</v>
      </c>
      <c r="BL950" s="14">
        <v>18</v>
      </c>
      <c r="BM950" s="107" t="s">
        <v>3771</v>
      </c>
      <c r="BN950" s="46" t="s">
        <v>3891</v>
      </c>
      <c r="BO950" s="74" t="s">
        <v>3907</v>
      </c>
      <c r="BP950" s="74" t="s">
        <v>7492</v>
      </c>
      <c r="BQ950" s="74" t="s">
        <v>7489</v>
      </c>
      <c r="BR950" s="74" t="s">
        <v>7493</v>
      </c>
      <c r="BS950" s="74" t="s">
        <v>7490</v>
      </c>
      <c r="BT950" s="74" t="s">
        <v>3909</v>
      </c>
      <c r="BU950" s="74" t="s">
        <v>7491</v>
      </c>
      <c r="BV950" s="74"/>
      <c r="BW950" s="74"/>
      <c r="BX950" s="74"/>
      <c r="BY950" s="334" t="s">
        <v>8581</v>
      </c>
      <c r="BZ950" s="364" t="s">
        <v>8582</v>
      </c>
      <c r="CA950" s="337" t="s">
        <v>8583</v>
      </c>
      <c r="CB950" s="364" t="s">
        <v>8584</v>
      </c>
      <c r="CC950" s="86" t="str">
        <f t="shared" si="369"/>
        <v>CLOSEOUT - MR803, 22x10, -18mm Offset, 6x135, 87mm Centerbore, Gloss Titanium - Machined Lip</v>
      </c>
      <c r="CD950" s="74" t="s">
        <v>3719</v>
      </c>
      <c r="CE950" s="74" t="s">
        <v>3720</v>
      </c>
      <c r="CF950" s="74" t="str">
        <f t="shared" si="385"/>
        <v>RAISED (8XX)</v>
      </c>
    </row>
    <row r="951" spans="1:84" s="36" customFormat="1" ht="15" customHeight="1">
      <c r="A951" s="22">
        <f t="shared" ref="A951" si="424">ROW(B951)-2</f>
        <v>949</v>
      </c>
      <c r="B951" s="13" t="s">
        <v>84</v>
      </c>
      <c r="C951" s="97" t="s">
        <v>6891</v>
      </c>
      <c r="D951" s="75" t="s">
        <v>6888</v>
      </c>
      <c r="E951" s="84" t="str">
        <f>CONCATENATE(LEFT(D951,5),VLOOKUP(CONCATENATE(O951,"x",P951),'WHEEL PART NUMBER GUIDE'!$B$9:$C$51,2,FALSE),VLOOKUP(CONCATENATE(Q951, W951), 'WHEEL PART NUMBER GUIDE'!$Q$6:$R$98, 2, FALSE),VLOOKUP(Z951,'WHEEL PART NUMBER GUIDE'!$J$8:$K$54,2, FALSE),IF(V951="N/A",IF(ABS(T951)&lt;10,"0"&amp;ABS(T951),ABS(T951)),CONCATENATE(LEFT(V951,1),RIGHT(V951,1))), G951, H951)</f>
        <v>MR80331060818N</v>
      </c>
      <c r="F951" s="84" t="str">
        <f t="shared" si="382"/>
        <v>MR80331060818N</v>
      </c>
      <c r="G951" s="83" t="s">
        <v>2095</v>
      </c>
      <c r="H951" s="83"/>
      <c r="I951" s="72" t="s">
        <v>7067</v>
      </c>
      <c r="J951" s="102">
        <v>45349.429872685185</v>
      </c>
      <c r="K951" s="78" t="s">
        <v>3713</v>
      </c>
      <c r="L951" s="328">
        <v>499</v>
      </c>
      <c r="M951" s="85" t="str">
        <f t="shared" si="410"/>
        <v/>
      </c>
      <c r="N951" s="630"/>
      <c r="O951" s="75">
        <v>22</v>
      </c>
      <c r="P951" s="8">
        <v>10</v>
      </c>
      <c r="Q951" s="92" t="str">
        <f t="shared" ref="Q951" si="425">CONCATENATE(R951,"x",S951)</f>
        <v>6x5.5</v>
      </c>
      <c r="R951" s="75">
        <v>6</v>
      </c>
      <c r="S951" s="75">
        <v>5.5</v>
      </c>
      <c r="T951" s="75">
        <v>-18</v>
      </c>
      <c r="U951" s="77">
        <v>4.75</v>
      </c>
      <c r="V951" s="95" t="s">
        <v>85</v>
      </c>
      <c r="W951" s="68">
        <v>106.25</v>
      </c>
      <c r="X951" s="39">
        <v>43.210603388236009</v>
      </c>
      <c r="Y951" s="47">
        <v>2650</v>
      </c>
      <c r="Z951" s="43" t="s">
        <v>7279</v>
      </c>
      <c r="AA951" s="72" t="s">
        <v>2850</v>
      </c>
      <c r="AB951" s="47" t="str">
        <f t="shared" si="384"/>
        <v>22x10, 6x5.5, -18 OS, 2650 lbs</v>
      </c>
      <c r="AC951" s="74" t="s">
        <v>7430</v>
      </c>
      <c r="AD951" s="46" t="str">
        <f>IF(AC951="N/A","None",VLOOKUP(AC951,ACCESSORIES!F:N,9,FALSE))</f>
        <v>Snap In</v>
      </c>
      <c r="AE951" s="82">
        <f>_xlfn.IFNA(VLOOKUP(AC951,ACCESSORIES!F:J,5,FALSE),"N/A")</f>
        <v>22</v>
      </c>
      <c r="AF951" s="14" t="s">
        <v>85</v>
      </c>
      <c r="AG951" s="9" t="str">
        <f>_xlfn.IFNA(VLOOKUP(AF951,ACCESSORIES!C:G,5,FALSE),"N/A")</f>
        <v>N/A</v>
      </c>
      <c r="AH951" s="9" t="str">
        <f>_xlfn.IFNA(VLOOKUP(AG951,ACCESSORIES!D:H,5,FALSE),"N/A")</f>
        <v>N/A</v>
      </c>
      <c r="AI951" s="14" t="s">
        <v>85</v>
      </c>
      <c r="AJ951" s="9" t="str">
        <f>_xlfn.IFNA(VLOOKUP(AI951,ACCESSORIES!F:J,5,FALSE),"N/A")</f>
        <v>N/A</v>
      </c>
      <c r="AK951" s="92" t="s">
        <v>236</v>
      </c>
      <c r="AL951" s="75" t="s">
        <v>1649</v>
      </c>
      <c r="AM951" s="38">
        <f>_xlfn.IFNA(VLOOKUP(AL951,ACCESSORIES!F:J,5,FALSE),"N/A")</f>
        <v>2.75</v>
      </c>
      <c r="AN951" s="3">
        <v>78.3</v>
      </c>
      <c r="AO951" s="75">
        <v>16.2</v>
      </c>
      <c r="AP951" s="75">
        <v>60</v>
      </c>
      <c r="AQ951" s="75">
        <v>170</v>
      </c>
      <c r="AR951" s="34">
        <v>17.8</v>
      </c>
      <c r="AS951" s="34">
        <v>48.6</v>
      </c>
      <c r="AT951" s="25">
        <v>68.5</v>
      </c>
      <c r="AU951" s="34">
        <v>59.3</v>
      </c>
      <c r="AV951" s="25">
        <v>258.7</v>
      </c>
      <c r="AW951" s="67">
        <v>254.3</v>
      </c>
      <c r="AX951" s="77">
        <v>94.8</v>
      </c>
      <c r="AY951" s="49">
        <v>69.2</v>
      </c>
      <c r="AZ951" s="49">
        <v>83.9</v>
      </c>
      <c r="BA951" s="49">
        <v>56.4</v>
      </c>
      <c r="BB951" s="48">
        <f t="shared" si="398"/>
        <v>2.2200000000000002</v>
      </c>
      <c r="BC951" s="13" t="s">
        <v>85</v>
      </c>
      <c r="BD951" s="412" t="str">
        <f>_xlfn.IFNA(VLOOKUP(BC951,ACCESSORIES!F:J,5,FALSE),"N/A")</f>
        <v>N/A</v>
      </c>
      <c r="BE951" s="13" t="s">
        <v>85</v>
      </c>
      <c r="BF951" s="412" t="str">
        <f>_xlfn.IFNA(VLOOKUP(BE951,ACCESSORIES!F:J,5,FALSE),"N/A")</f>
        <v>N/A</v>
      </c>
      <c r="BG951" s="70">
        <v>48</v>
      </c>
      <c r="BH951" s="50">
        <v>24.803100000000001</v>
      </c>
      <c r="BI951" s="50">
        <v>24.803100000000001</v>
      </c>
      <c r="BJ951" s="50">
        <v>12.5984</v>
      </c>
      <c r="BK951" s="357">
        <f t="shared" si="370"/>
        <v>0.12700723795352409</v>
      </c>
      <c r="BL951" s="14">
        <v>18</v>
      </c>
      <c r="BM951" s="107" t="s">
        <v>3771</v>
      </c>
      <c r="BN951" s="46" t="s">
        <v>3891</v>
      </c>
      <c r="BO951" s="74" t="s">
        <v>3907</v>
      </c>
      <c r="BP951" s="74" t="s">
        <v>7492</v>
      </c>
      <c r="BQ951" s="74" t="s">
        <v>7489</v>
      </c>
      <c r="BR951" s="74" t="s">
        <v>7493</v>
      </c>
      <c r="BS951" s="74" t="s">
        <v>7490</v>
      </c>
      <c r="BT951" s="74" t="s">
        <v>3909</v>
      </c>
      <c r="BU951" s="74" t="s">
        <v>7491</v>
      </c>
      <c r="BV951" s="74"/>
      <c r="BW951" s="74"/>
      <c r="BX951" s="74"/>
      <c r="BY951" s="334" t="s">
        <v>8581</v>
      </c>
      <c r="BZ951" s="364" t="s">
        <v>8582</v>
      </c>
      <c r="CA951" s="337" t="s">
        <v>8583</v>
      </c>
      <c r="CB951" s="364" t="s">
        <v>8584</v>
      </c>
      <c r="CC951" s="86" t="str">
        <f t="shared" si="369"/>
        <v>CLOSEOUT - MR803, 22x10, -18mm Offset, 6x5.5, 106.25mm Centerbore, Gloss Titanium - Machined Lip</v>
      </c>
      <c r="CD951" s="74" t="s">
        <v>3719</v>
      </c>
      <c r="CE951" s="74" t="s">
        <v>3720</v>
      </c>
      <c r="CF951" s="74" t="str">
        <f t="shared" si="385"/>
        <v>RAISED (8XX)</v>
      </c>
    </row>
    <row r="952" spans="1:84" s="36" customFormat="1" ht="15" customHeight="1">
      <c r="A952" s="22">
        <f t="shared" ref="A952" si="426">ROW(B952)-2</f>
        <v>950</v>
      </c>
      <c r="B952" s="13" t="s">
        <v>84</v>
      </c>
      <c r="C952" s="97" t="s">
        <v>6891</v>
      </c>
      <c r="D952" s="75" t="s">
        <v>6888</v>
      </c>
      <c r="E952" s="84" t="str">
        <f>CONCATENATE(LEFT(D952,5),VLOOKUP(CONCATENATE(O952,"x",P952),'WHEEL PART NUMBER GUIDE'!$B$9:$C$51,2,FALSE),VLOOKUP(CONCATENATE(Q952, W952), 'WHEEL PART NUMBER GUIDE'!$Q$6:$R$98, 2, FALSE),VLOOKUP(Z952,'WHEEL PART NUMBER GUIDE'!$J$8:$K$54,2, FALSE),IF(V952="N/A",IF(ABS(T952)&lt;10,"0"&amp;ABS(T952),ABS(T952)),CONCATENATE(LEFT(V952,1),RIGHT(V952,1))), G952, H952)</f>
        <v>MR80331080818N</v>
      </c>
      <c r="F952" s="84" t="str">
        <f t="shared" si="382"/>
        <v>MR80331080818N</v>
      </c>
      <c r="G952" s="83" t="s">
        <v>2095</v>
      </c>
      <c r="H952" s="83"/>
      <c r="I952" s="72" t="s">
        <v>7069</v>
      </c>
      <c r="J952" s="102">
        <v>45349.429872685185</v>
      </c>
      <c r="K952" s="78" t="s">
        <v>3713</v>
      </c>
      <c r="L952" s="328">
        <v>499</v>
      </c>
      <c r="M952" s="85" t="str">
        <f t="shared" si="410"/>
        <v/>
      </c>
      <c r="N952" s="630"/>
      <c r="O952" s="75">
        <v>22</v>
      </c>
      <c r="P952" s="8">
        <v>10</v>
      </c>
      <c r="Q952" s="92" t="str">
        <f t="shared" ref="Q952" si="427">CONCATENATE(R952,"x",S952)</f>
        <v>8x6.5</v>
      </c>
      <c r="R952" s="75">
        <v>8</v>
      </c>
      <c r="S952" s="75">
        <v>6.5</v>
      </c>
      <c r="T952" s="75">
        <v>-18</v>
      </c>
      <c r="U952" s="77">
        <v>4.75</v>
      </c>
      <c r="V952" s="95" t="s">
        <v>85</v>
      </c>
      <c r="W952" s="68">
        <v>121.3</v>
      </c>
      <c r="X952" s="39">
        <v>42.108292077311624</v>
      </c>
      <c r="Y952" s="47">
        <v>3640</v>
      </c>
      <c r="Z952" s="43" t="s">
        <v>7279</v>
      </c>
      <c r="AA952" s="72" t="s">
        <v>2850</v>
      </c>
      <c r="AB952" s="47" t="str">
        <f t="shared" si="384"/>
        <v>22x10, 8x6.5, -18 OS, 3640 lbs</v>
      </c>
      <c r="AC952" s="74" t="s">
        <v>7429</v>
      </c>
      <c r="AD952" s="46" t="str">
        <f>IF(AC952="N/A","None",VLOOKUP(AC952,ACCESSORIES!F:N,9,FALSE))</f>
        <v>Snap In</v>
      </c>
      <c r="AE952" s="82">
        <f>_xlfn.IFNA(VLOOKUP(AC952,ACCESSORIES!F:J,5,FALSE),"N/A")</f>
        <v>22</v>
      </c>
      <c r="AF952" s="14" t="s">
        <v>85</v>
      </c>
      <c r="AG952" s="9" t="str">
        <f>_xlfn.IFNA(VLOOKUP(AF952,ACCESSORIES!C:G,5,FALSE),"N/A")</f>
        <v>N/A</v>
      </c>
      <c r="AH952" s="9" t="str">
        <f>_xlfn.IFNA(VLOOKUP(AG952,ACCESSORIES!D:H,5,FALSE),"N/A")</f>
        <v>N/A</v>
      </c>
      <c r="AI952" s="14" t="s">
        <v>85</v>
      </c>
      <c r="AJ952" s="9" t="str">
        <f>_xlfn.IFNA(VLOOKUP(AI952,ACCESSORIES!F:J,5,FALSE),"N/A")</f>
        <v>N/A</v>
      </c>
      <c r="AK952" s="92" t="s">
        <v>236</v>
      </c>
      <c r="AL952" s="75" t="s">
        <v>85</v>
      </c>
      <c r="AM952" s="38" t="str">
        <f>_xlfn.IFNA(VLOOKUP(AL952,ACCESSORIES!F:J,5,FALSE),"N/A")</f>
        <v>N/A</v>
      </c>
      <c r="AN952" s="75" t="s">
        <v>85</v>
      </c>
      <c r="AO952" s="75">
        <v>16.2</v>
      </c>
      <c r="AP952" s="75">
        <v>60</v>
      </c>
      <c r="AQ952" s="75">
        <v>200</v>
      </c>
      <c r="AR952" s="34">
        <v>0</v>
      </c>
      <c r="AS952" s="34">
        <v>0</v>
      </c>
      <c r="AT952" s="25">
        <v>34.5</v>
      </c>
      <c r="AU952" s="34">
        <v>46.4</v>
      </c>
      <c r="AV952" s="25">
        <v>258.2</v>
      </c>
      <c r="AW952" s="67">
        <v>253.8</v>
      </c>
      <c r="AX952" s="68">
        <v>121.3</v>
      </c>
      <c r="AY952" s="49">
        <v>84</v>
      </c>
      <c r="AZ952" s="49">
        <v>84</v>
      </c>
      <c r="BA952" s="49">
        <v>84.4</v>
      </c>
      <c r="BB952" s="48">
        <f t="shared" si="398"/>
        <v>3.32</v>
      </c>
      <c r="BC952" s="13" t="s">
        <v>85</v>
      </c>
      <c r="BD952" s="412" t="str">
        <f>_xlfn.IFNA(VLOOKUP(BC952,ACCESSORIES!F:J,5,FALSE),"N/A")</f>
        <v>N/A</v>
      </c>
      <c r="BE952" s="13" t="s">
        <v>85</v>
      </c>
      <c r="BF952" s="412" t="str">
        <f>_xlfn.IFNA(VLOOKUP(BE952,ACCESSORIES!F:J,5,FALSE),"N/A")</f>
        <v>N/A</v>
      </c>
      <c r="BG952" s="70">
        <v>47</v>
      </c>
      <c r="BH952" s="50">
        <v>24.803100000000001</v>
      </c>
      <c r="BI952" s="50">
        <v>24.803100000000001</v>
      </c>
      <c r="BJ952" s="50">
        <v>12.5984</v>
      </c>
      <c r="BK952" s="357">
        <f t="shared" si="370"/>
        <v>0.12700723795352409</v>
      </c>
      <c r="BL952" s="14">
        <v>18</v>
      </c>
      <c r="BM952" s="107" t="s">
        <v>3771</v>
      </c>
      <c r="BN952" s="46" t="s">
        <v>3891</v>
      </c>
      <c r="BO952" s="74" t="s">
        <v>3907</v>
      </c>
      <c r="BP952" s="74" t="s">
        <v>7492</v>
      </c>
      <c r="BQ952" s="74" t="s">
        <v>7489</v>
      </c>
      <c r="BR952" s="74" t="s">
        <v>7493</v>
      </c>
      <c r="BS952" s="74" t="s">
        <v>7490</v>
      </c>
      <c r="BT952" s="74" t="s">
        <v>3909</v>
      </c>
      <c r="BU952" s="74" t="s">
        <v>7491</v>
      </c>
      <c r="BV952" s="74"/>
      <c r="BW952" s="74"/>
      <c r="BX952" s="74"/>
      <c r="BY952" s="334" t="s">
        <v>8589</v>
      </c>
      <c r="BZ952" s="364" t="s">
        <v>8590</v>
      </c>
      <c r="CA952" s="337" t="s">
        <v>8591</v>
      </c>
      <c r="CB952" s="364" t="s">
        <v>8592</v>
      </c>
      <c r="CC952" s="86" t="str">
        <f t="shared" si="369"/>
        <v>CLOSEOUT - MR803, 22x10, -18mm Offset, 8x6.5, 121.3mm Centerbore, Gloss Titanium - Machined Lip</v>
      </c>
      <c r="CD952" s="74" t="s">
        <v>3719</v>
      </c>
      <c r="CE952" s="74" t="s">
        <v>3720</v>
      </c>
      <c r="CF952" s="74" t="str">
        <f t="shared" si="385"/>
        <v>RAISED (8XX)</v>
      </c>
    </row>
    <row r="953" spans="1:84" s="36" customFormat="1" ht="15" customHeight="1">
      <c r="A953" s="22">
        <f t="shared" ref="A953" si="428">ROW(B953)-2</f>
        <v>951</v>
      </c>
      <c r="B953" s="13" t="s">
        <v>84</v>
      </c>
      <c r="C953" s="97" t="s">
        <v>6891</v>
      </c>
      <c r="D953" s="75" t="s">
        <v>6888</v>
      </c>
      <c r="E953" s="84" t="str">
        <f>CONCATENATE(LEFT(D953,5),VLOOKUP(CONCATENATE(O953,"x",P953),'WHEEL PART NUMBER GUIDE'!$B$9:$C$51,2,FALSE),VLOOKUP(CONCATENATE(Q953, W953), 'WHEEL PART NUMBER GUIDE'!$Q$6:$R$98, 2, FALSE),VLOOKUP(Z953,'WHEEL PART NUMBER GUIDE'!$J$8:$K$54,2, FALSE),IF(V953="N/A",IF(ABS(T953)&lt;10,"0"&amp;ABS(T953),ABS(T953)),CONCATENATE(LEFT(V953,1),RIGHT(V953,1))), G953, H953)</f>
        <v>MR80331087818N</v>
      </c>
      <c r="F953" s="84" t="str">
        <f t="shared" si="382"/>
        <v>MR80331087818N</v>
      </c>
      <c r="G953" s="83" t="s">
        <v>2095</v>
      </c>
      <c r="H953" s="83"/>
      <c r="I953" s="72" t="s">
        <v>7071</v>
      </c>
      <c r="J953" s="102">
        <v>45349.429872685185</v>
      </c>
      <c r="K953" s="78" t="s">
        <v>3713</v>
      </c>
      <c r="L953" s="328">
        <v>499</v>
      </c>
      <c r="M953" s="85" t="str">
        <f t="shared" si="410"/>
        <v/>
      </c>
      <c r="N953" s="630"/>
      <c r="O953" s="75">
        <v>22</v>
      </c>
      <c r="P953" s="8">
        <v>10</v>
      </c>
      <c r="Q953" s="92" t="str">
        <f t="shared" ref="Q953" si="429">CONCATENATE(R953,"x",S953)</f>
        <v>8x170</v>
      </c>
      <c r="R953" s="75">
        <v>8</v>
      </c>
      <c r="S953" s="75">
        <v>170</v>
      </c>
      <c r="T953" s="75">
        <v>-18</v>
      </c>
      <c r="U953" s="77">
        <v>4.75</v>
      </c>
      <c r="V953" s="95" t="s">
        <v>85</v>
      </c>
      <c r="W953" s="68">
        <v>125</v>
      </c>
      <c r="X953" s="39">
        <v>42.108292077311624</v>
      </c>
      <c r="Y953" s="47">
        <v>3640</v>
      </c>
      <c r="Z953" s="43" t="s">
        <v>7279</v>
      </c>
      <c r="AA953" s="72" t="s">
        <v>2850</v>
      </c>
      <c r="AB953" s="47" t="str">
        <f t="shared" si="384"/>
        <v>22x10, 8x170, -18 OS, 3640 lbs</v>
      </c>
      <c r="AC953" s="74" t="s">
        <v>7511</v>
      </c>
      <c r="AD953" s="46" t="str">
        <f>IF(AC953="N/A","None",VLOOKUP(AC953,ACCESSORIES!F:N,9,FALSE))</f>
        <v>Snap In</v>
      </c>
      <c r="AE953" s="82">
        <f>_xlfn.IFNA(VLOOKUP(AC953,ACCESSORIES!F:J,5,FALSE),"N/A")</f>
        <v>22</v>
      </c>
      <c r="AF953" s="14" t="s">
        <v>85</v>
      </c>
      <c r="AG953" s="9" t="str">
        <f>_xlfn.IFNA(VLOOKUP(AF953,ACCESSORIES!C:G,5,FALSE),"N/A")</f>
        <v>N/A</v>
      </c>
      <c r="AH953" s="9" t="str">
        <f>_xlfn.IFNA(VLOOKUP(AG953,ACCESSORIES!D:H,5,FALSE),"N/A")</f>
        <v>N/A</v>
      </c>
      <c r="AI953" s="14" t="s">
        <v>85</v>
      </c>
      <c r="AJ953" s="9" t="str">
        <f>_xlfn.IFNA(VLOOKUP(AI953,ACCESSORIES!F:J,5,FALSE),"N/A")</f>
        <v>N/A</v>
      </c>
      <c r="AK953" s="92" t="s">
        <v>236</v>
      </c>
      <c r="AL953" s="75" t="s">
        <v>85</v>
      </c>
      <c r="AM953" s="38" t="str">
        <f>_xlfn.IFNA(VLOOKUP(AL953,ACCESSORIES!F:J,5,FALSE),"N/A")</f>
        <v>N/A</v>
      </c>
      <c r="AN953" s="75" t="s">
        <v>85</v>
      </c>
      <c r="AO953" s="75">
        <v>16.2</v>
      </c>
      <c r="AP953" s="75">
        <v>60</v>
      </c>
      <c r="AQ953" s="75">
        <v>200</v>
      </c>
      <c r="AR953" s="34">
        <v>0</v>
      </c>
      <c r="AS953" s="34">
        <v>0</v>
      </c>
      <c r="AT953" s="25">
        <v>34.5</v>
      </c>
      <c r="AU953" s="34">
        <v>46.4</v>
      </c>
      <c r="AV953" s="25">
        <v>258.2</v>
      </c>
      <c r="AW953" s="67">
        <v>253.8</v>
      </c>
      <c r="AX953" s="77">
        <v>125</v>
      </c>
      <c r="AY953" s="49">
        <v>84</v>
      </c>
      <c r="AZ953" s="49">
        <v>84</v>
      </c>
      <c r="BA953" s="49">
        <v>84.4</v>
      </c>
      <c r="BB953" s="48">
        <f t="shared" si="398"/>
        <v>3.32</v>
      </c>
      <c r="BC953" s="13" t="s">
        <v>85</v>
      </c>
      <c r="BD953" s="412" t="str">
        <f>_xlfn.IFNA(VLOOKUP(BC953,ACCESSORIES!F:J,5,FALSE),"N/A")</f>
        <v>N/A</v>
      </c>
      <c r="BE953" s="13" t="s">
        <v>85</v>
      </c>
      <c r="BF953" s="412" t="str">
        <f>_xlfn.IFNA(VLOOKUP(BE953,ACCESSORIES!F:J,5,FALSE),"N/A")</f>
        <v>N/A</v>
      </c>
      <c r="BG953" s="70">
        <v>47</v>
      </c>
      <c r="BH953" s="50">
        <v>24.803100000000001</v>
      </c>
      <c r="BI953" s="50">
        <v>24.803100000000001</v>
      </c>
      <c r="BJ953" s="50">
        <v>12.5984</v>
      </c>
      <c r="BK953" s="357">
        <f t="shared" si="370"/>
        <v>0.12700723795352409</v>
      </c>
      <c r="BL953" s="14">
        <v>18</v>
      </c>
      <c r="BM953" s="107" t="s">
        <v>3771</v>
      </c>
      <c r="BN953" s="46" t="s">
        <v>3891</v>
      </c>
      <c r="BO953" s="74" t="s">
        <v>3907</v>
      </c>
      <c r="BP953" s="74" t="s">
        <v>7492</v>
      </c>
      <c r="BQ953" s="74" t="s">
        <v>7489</v>
      </c>
      <c r="BR953" s="74" t="s">
        <v>7493</v>
      </c>
      <c r="BS953" s="74" t="s">
        <v>7490</v>
      </c>
      <c r="BT953" s="74" t="s">
        <v>3909</v>
      </c>
      <c r="BU953" s="74" t="s">
        <v>7491</v>
      </c>
      <c r="BV953" s="74"/>
      <c r="BW953" s="74"/>
      <c r="BX953" s="74"/>
      <c r="BY953" s="334" t="s">
        <v>8589</v>
      </c>
      <c r="BZ953" s="364" t="s">
        <v>8590</v>
      </c>
      <c r="CA953" s="337" t="s">
        <v>8591</v>
      </c>
      <c r="CB953" s="364" t="s">
        <v>8592</v>
      </c>
      <c r="CC953" s="86" t="str">
        <f t="shared" ref="CC953:CC994" si="430">CONCATENATE(IF(K953="Closeout","CLOSEOUT - ",""),D953,", ",O953,"x",P953,", ",IF(V953="N/A","",CONCATENATE(V953,"/")),IF(T953&gt;0,CONCATENATE("+",T953),T953),"mm Offset, ",Q953,", ",W953,"mm Centerbore, ",PROPER(Z953),IF(H953="R",", Race Drilled",""),"",IF(BE953="N/A","",CONCATENATE(", w/ ",BE953)))</f>
        <v>CLOSEOUT - MR803, 22x10, -18mm Offset, 8x170, 125mm Centerbore, Gloss Titanium - Machined Lip</v>
      </c>
      <c r="CD953" s="74" t="s">
        <v>3719</v>
      </c>
      <c r="CE953" s="74" t="s">
        <v>3720</v>
      </c>
      <c r="CF953" s="74" t="str">
        <f t="shared" si="385"/>
        <v>RAISED (8XX)</v>
      </c>
    </row>
    <row r="954" spans="1:84" s="36" customFormat="1" ht="15" customHeight="1">
      <c r="A954" s="22">
        <f t="shared" ref="A954" si="431">ROW(B954)-2</f>
        <v>952</v>
      </c>
      <c r="B954" s="13" t="s">
        <v>84</v>
      </c>
      <c r="C954" s="97" t="s">
        <v>6891</v>
      </c>
      <c r="D954" s="75" t="s">
        <v>6888</v>
      </c>
      <c r="E954" s="84" t="str">
        <f>CONCATENATE(LEFT(D954,5),VLOOKUP(CONCATENATE(O954,"x",P954),'WHEEL PART NUMBER GUIDE'!$B$9:$C$51,2,FALSE),VLOOKUP(CONCATENATE(Q954, W954), 'WHEEL PART NUMBER GUIDE'!$Q$6:$R$98, 2, FALSE),VLOOKUP(Z954,'WHEEL PART NUMBER GUIDE'!$J$8:$K$54,2, FALSE),IF(V954="N/A",IF(ABS(T954)&lt;10,"0"&amp;ABS(T954),ABS(T954)),CONCATENATE(LEFT(V954,1),RIGHT(V954,1))), G954, H954)</f>
        <v>MR80331088818N</v>
      </c>
      <c r="F954" s="84" t="str">
        <f t="shared" si="382"/>
        <v>MR80331088818N</v>
      </c>
      <c r="G954" s="83" t="s">
        <v>2095</v>
      </c>
      <c r="H954" s="83"/>
      <c r="I954" s="72" t="s">
        <v>7073</v>
      </c>
      <c r="J954" s="102">
        <v>45349.429872685185</v>
      </c>
      <c r="K954" s="78" t="s">
        <v>3713</v>
      </c>
      <c r="L954" s="328">
        <v>499</v>
      </c>
      <c r="M954" s="85" t="str">
        <f t="shared" si="410"/>
        <v/>
      </c>
      <c r="N954" s="630"/>
      <c r="O954" s="75">
        <v>22</v>
      </c>
      <c r="P954" s="8">
        <v>10</v>
      </c>
      <c r="Q954" s="92" t="str">
        <f t="shared" ref="Q954" si="432">CONCATENATE(R954,"x",S954)</f>
        <v>8x180</v>
      </c>
      <c r="R954" s="75">
        <v>8</v>
      </c>
      <c r="S954" s="75">
        <v>180</v>
      </c>
      <c r="T954" s="75">
        <v>-18</v>
      </c>
      <c r="U954" s="77">
        <v>4.75</v>
      </c>
      <c r="V954" s="95" t="s">
        <v>85</v>
      </c>
      <c r="W954" s="68">
        <v>124.1</v>
      </c>
      <c r="X954" s="39">
        <v>42.769678863866247</v>
      </c>
      <c r="Y954" s="47">
        <v>3640</v>
      </c>
      <c r="Z954" s="43" t="s">
        <v>7279</v>
      </c>
      <c r="AA954" s="72" t="s">
        <v>2850</v>
      </c>
      <c r="AB954" s="47" t="str">
        <f t="shared" si="384"/>
        <v>22x10, 8x180, -18 OS, 3640 lbs</v>
      </c>
      <c r="AC954" s="74" t="s">
        <v>7429</v>
      </c>
      <c r="AD954" s="46" t="str">
        <f>IF(AC954="N/A","None",VLOOKUP(AC954,ACCESSORIES!F:N,9,FALSE))</f>
        <v>Snap In</v>
      </c>
      <c r="AE954" s="82">
        <f>_xlfn.IFNA(VLOOKUP(AC954,ACCESSORIES!F:J,5,FALSE),"N/A")</f>
        <v>22</v>
      </c>
      <c r="AF954" s="14" t="s">
        <v>85</v>
      </c>
      <c r="AG954" s="9" t="str">
        <f>_xlfn.IFNA(VLOOKUP(AF954,ACCESSORIES!C:G,5,FALSE),"N/A")</f>
        <v>N/A</v>
      </c>
      <c r="AH954" s="9" t="str">
        <f>_xlfn.IFNA(VLOOKUP(AG954,ACCESSORIES!D:H,5,FALSE),"N/A")</f>
        <v>N/A</v>
      </c>
      <c r="AI954" s="14" t="s">
        <v>85</v>
      </c>
      <c r="AJ954" s="9" t="str">
        <f>_xlfn.IFNA(VLOOKUP(AI954,ACCESSORIES!F:J,5,FALSE),"N/A")</f>
        <v>N/A</v>
      </c>
      <c r="AK954" s="92" t="s">
        <v>236</v>
      </c>
      <c r="AL954" s="75" t="s">
        <v>85</v>
      </c>
      <c r="AM954" s="38" t="str">
        <f>_xlfn.IFNA(VLOOKUP(AL954,ACCESSORIES!F:J,5,FALSE),"N/A")</f>
        <v>N/A</v>
      </c>
      <c r="AN954" s="75" t="s">
        <v>85</v>
      </c>
      <c r="AO954" s="75">
        <v>16.2</v>
      </c>
      <c r="AP954" s="75">
        <v>60</v>
      </c>
      <c r="AQ954" s="75">
        <v>210</v>
      </c>
      <c r="AR954" s="34">
        <v>0</v>
      </c>
      <c r="AS954" s="34">
        <v>0</v>
      </c>
      <c r="AT954" s="25">
        <v>31.3</v>
      </c>
      <c r="AU954" s="34">
        <v>46.4</v>
      </c>
      <c r="AV954" s="25">
        <v>258.2</v>
      </c>
      <c r="AW954" s="67">
        <v>253.8</v>
      </c>
      <c r="AX954" s="68">
        <v>124.1</v>
      </c>
      <c r="AY954" s="49">
        <v>84</v>
      </c>
      <c r="AZ954" s="49">
        <v>84</v>
      </c>
      <c r="BA954" s="49">
        <v>84.4</v>
      </c>
      <c r="BB954" s="48">
        <f t="shared" si="398"/>
        <v>3.32</v>
      </c>
      <c r="BC954" s="13" t="s">
        <v>85</v>
      </c>
      <c r="BD954" s="412" t="str">
        <f>_xlfn.IFNA(VLOOKUP(BC954,ACCESSORIES!F:J,5,FALSE),"N/A")</f>
        <v>N/A</v>
      </c>
      <c r="BE954" s="13" t="s">
        <v>85</v>
      </c>
      <c r="BF954" s="412" t="str">
        <f>_xlfn.IFNA(VLOOKUP(BE954,ACCESSORIES!F:J,5,FALSE),"N/A")</f>
        <v>N/A</v>
      </c>
      <c r="BG954" s="70">
        <v>48</v>
      </c>
      <c r="BH954" s="50">
        <v>24.803100000000001</v>
      </c>
      <c r="BI954" s="50">
        <v>24.803100000000001</v>
      </c>
      <c r="BJ954" s="50">
        <v>12.5984</v>
      </c>
      <c r="BK954" s="357">
        <f t="shared" ref="BK954:BK960" si="433">SUM(((BH954*25.4)*(BI954*25.4)*(BJ954*25.4))/1000000000)</f>
        <v>0.12700723795352409</v>
      </c>
      <c r="BL954" s="14">
        <v>18</v>
      </c>
      <c r="BM954" s="107" t="s">
        <v>3771</v>
      </c>
      <c r="BN954" s="46" t="s">
        <v>3891</v>
      </c>
      <c r="BO954" s="74" t="s">
        <v>3907</v>
      </c>
      <c r="BP954" s="74" t="s">
        <v>7492</v>
      </c>
      <c r="BQ954" s="74" t="s">
        <v>7489</v>
      </c>
      <c r="BR954" s="74" t="s">
        <v>7493</v>
      </c>
      <c r="BS954" s="74" t="s">
        <v>7490</v>
      </c>
      <c r="BT954" s="74" t="s">
        <v>3909</v>
      </c>
      <c r="BU954" s="74" t="s">
        <v>7491</v>
      </c>
      <c r="BV954" s="74"/>
      <c r="BW954" s="74"/>
      <c r="BX954" s="74"/>
      <c r="BY954" s="334" t="s">
        <v>8589</v>
      </c>
      <c r="BZ954" s="364" t="s">
        <v>8590</v>
      </c>
      <c r="CA954" s="337" t="s">
        <v>8591</v>
      </c>
      <c r="CB954" s="364" t="s">
        <v>8592</v>
      </c>
      <c r="CC954" s="86" t="str">
        <f t="shared" si="430"/>
        <v>CLOSEOUT - MR803, 22x10, -18mm Offset, 8x180, 124.1mm Centerbore, Gloss Titanium - Machined Lip</v>
      </c>
      <c r="CD954" s="74" t="s">
        <v>3719</v>
      </c>
      <c r="CE954" s="74" t="s">
        <v>3720</v>
      </c>
      <c r="CF954" s="74" t="str">
        <f t="shared" si="385"/>
        <v>RAISED (8XX)</v>
      </c>
    </row>
    <row r="955" spans="1:84" s="36" customFormat="1" ht="15" customHeight="1">
      <c r="A955" s="22">
        <f t="shared" si="302"/>
        <v>953</v>
      </c>
      <c r="B955" s="13" t="s">
        <v>84</v>
      </c>
      <c r="C955" s="97" t="s">
        <v>6891</v>
      </c>
      <c r="D955" s="75" t="s">
        <v>6888</v>
      </c>
      <c r="E955" s="84" t="str">
        <f>CONCATENATE(LEFT(D955,5),VLOOKUP(CONCATENATE(O955,"x",P955),'WHEEL PART NUMBER GUIDE'!$B$9:$C$51,2,FALSE),VLOOKUP(CONCATENATE(Q955, W955), 'WHEEL PART NUMBER GUIDE'!$Q$6:$R$98, 2, FALSE),VLOOKUP(Z955,'WHEEL PART NUMBER GUIDE'!$J$8:$K$54,2, FALSE),IF(V955="N/A",IF(ABS(T955)&lt;10,"0"&amp;ABS(T955),ABS(T955)),CONCATENATE(LEFT(V955,1),RIGHT(V955,1))), G955, H955)</f>
        <v>MR803312161340N</v>
      </c>
      <c r="F955" s="84" t="str">
        <f t="shared" si="382"/>
        <v>MR803312161340N</v>
      </c>
      <c r="G955" s="83" t="s">
        <v>2095</v>
      </c>
      <c r="H955" s="83"/>
      <c r="I955" s="72" t="s">
        <v>7074</v>
      </c>
      <c r="J955" s="102">
        <v>45349.429872685185</v>
      </c>
      <c r="K955" s="78" t="s">
        <v>3713</v>
      </c>
      <c r="L955" s="328">
        <v>549</v>
      </c>
      <c r="M955" s="85" t="str">
        <f t="shared" si="410"/>
        <v/>
      </c>
      <c r="N955" s="630"/>
      <c r="O955" s="75">
        <v>22</v>
      </c>
      <c r="P955" s="8">
        <v>12</v>
      </c>
      <c r="Q955" s="92" t="str">
        <f t="shared" si="351"/>
        <v>6x135</v>
      </c>
      <c r="R955" s="75">
        <v>6</v>
      </c>
      <c r="S955" s="75">
        <v>135</v>
      </c>
      <c r="T955" s="75">
        <v>-40</v>
      </c>
      <c r="U955" s="77">
        <v>4.9000000000000004</v>
      </c>
      <c r="V955" s="95" t="s">
        <v>85</v>
      </c>
      <c r="W955" s="68">
        <v>87</v>
      </c>
      <c r="X955" s="39">
        <v>39.462744931093084</v>
      </c>
      <c r="Y955" s="47">
        <v>2650</v>
      </c>
      <c r="Z955" s="43" t="s">
        <v>4122</v>
      </c>
      <c r="AA955" s="72" t="s">
        <v>2845</v>
      </c>
      <c r="AB955" s="47" t="str">
        <f t="shared" si="384"/>
        <v>22x12, 6x135, -40 OS, 2650 lbs</v>
      </c>
      <c r="AC955" s="74" t="s">
        <v>7428</v>
      </c>
      <c r="AD955" s="46" t="str">
        <f>IF(AC955="N/A","None",VLOOKUP(AC955,ACCESSORIES!F:N,9,FALSE))</f>
        <v>Snap In</v>
      </c>
      <c r="AE955" s="82">
        <f>_xlfn.IFNA(VLOOKUP(AC955,ACCESSORIES!F:J,5,FALSE),"N/A")</f>
        <v>22</v>
      </c>
      <c r="AF955" s="14" t="s">
        <v>85</v>
      </c>
      <c r="AG955" s="9" t="str">
        <f>_xlfn.IFNA(VLOOKUP(AF955,ACCESSORIES!C:G,5,FALSE),"N/A")</f>
        <v>N/A</v>
      </c>
      <c r="AH955" s="9" t="str">
        <f>_xlfn.IFNA(VLOOKUP(AG955,ACCESSORIES!D:H,5,FALSE),"N/A")</f>
        <v>N/A</v>
      </c>
      <c r="AI955" s="14" t="s">
        <v>85</v>
      </c>
      <c r="AJ955" s="9" t="str">
        <f>_xlfn.IFNA(VLOOKUP(AI955,ACCESSORIES!F:J,5,FALSE),"N/A")</f>
        <v>N/A</v>
      </c>
      <c r="AK955" s="92" t="s">
        <v>236</v>
      </c>
      <c r="AL955" s="75" t="s">
        <v>85</v>
      </c>
      <c r="AM955" s="38" t="str">
        <f>_xlfn.IFNA(VLOOKUP(AL955,ACCESSORIES!F:J,5,FALSE),"N/A")</f>
        <v>N/A</v>
      </c>
      <c r="AN955" s="75" t="s">
        <v>85</v>
      </c>
      <c r="AO955" s="75">
        <v>16.2</v>
      </c>
      <c r="AP955" s="75">
        <v>60</v>
      </c>
      <c r="AQ955" s="75">
        <v>170</v>
      </c>
      <c r="AR955" s="34">
        <v>10.3</v>
      </c>
      <c r="AS955" s="34">
        <v>26.3</v>
      </c>
      <c r="AT955" s="25">
        <v>36.6</v>
      </c>
      <c r="AU955" s="34">
        <v>52.4</v>
      </c>
      <c r="AV955" s="25">
        <v>258.39999999999998</v>
      </c>
      <c r="AW955" s="67">
        <v>254</v>
      </c>
      <c r="AX955" s="77">
        <v>87</v>
      </c>
      <c r="AY955" s="49">
        <v>55.9</v>
      </c>
      <c r="AZ955" s="49">
        <v>55.9</v>
      </c>
      <c r="BA955" s="49">
        <v>124</v>
      </c>
      <c r="BB955" s="48">
        <f t="shared" si="398"/>
        <v>4.88</v>
      </c>
      <c r="BC955" s="13" t="s">
        <v>85</v>
      </c>
      <c r="BD955" s="412" t="str">
        <f>_xlfn.IFNA(VLOOKUP(BC955,ACCESSORIES!F:J,5,FALSE),"N/A")</f>
        <v>N/A</v>
      </c>
      <c r="BE955" s="13" t="s">
        <v>85</v>
      </c>
      <c r="BF955" s="412" t="str">
        <f>_xlfn.IFNA(VLOOKUP(BE955,ACCESSORIES!F:J,5,FALSE),"N/A")</f>
        <v>N/A</v>
      </c>
      <c r="BG955" s="70">
        <v>44</v>
      </c>
      <c r="BH955" s="50">
        <v>24.803100000000001</v>
      </c>
      <c r="BI955" s="50">
        <v>24.803100000000001</v>
      </c>
      <c r="BJ955" s="50">
        <v>14.5669</v>
      </c>
      <c r="BK955" s="357">
        <f t="shared" si="433"/>
        <v>0.14685211888376223</v>
      </c>
      <c r="BL955" s="14">
        <v>18</v>
      </c>
      <c r="BM955" s="107" t="s">
        <v>3771</v>
      </c>
      <c r="BN955" s="46" t="s">
        <v>3891</v>
      </c>
      <c r="BO955" s="74" t="s">
        <v>3907</v>
      </c>
      <c r="BP955" s="74" t="s">
        <v>7492</v>
      </c>
      <c r="BQ955" s="74" t="s">
        <v>7489</v>
      </c>
      <c r="BR955" s="74" t="s">
        <v>7493</v>
      </c>
      <c r="BS955" s="74" t="s">
        <v>7490</v>
      </c>
      <c r="BT955" s="74" t="s">
        <v>3909</v>
      </c>
      <c r="BU955" s="74" t="s">
        <v>7491</v>
      </c>
      <c r="BV955" s="74"/>
      <c r="BW955" s="74"/>
      <c r="BX955" s="74"/>
      <c r="BY955" s="334" t="s">
        <v>8593</v>
      </c>
      <c r="BZ955" s="364" t="s">
        <v>8594</v>
      </c>
      <c r="CA955" s="337" t="s">
        <v>8595</v>
      </c>
      <c r="CB955" s="364" t="s">
        <v>8596</v>
      </c>
      <c r="CC955" s="86" t="str">
        <f t="shared" si="430"/>
        <v>CLOSEOUT - MR803, 22x12, -40mm Offset, 6x135, 87mm Centerbore, Gloss Black</v>
      </c>
      <c r="CD955" s="74" t="s">
        <v>3719</v>
      </c>
      <c r="CE955" s="74" t="s">
        <v>3720</v>
      </c>
      <c r="CF955" s="74" t="str">
        <f t="shared" si="385"/>
        <v>RAISED (8XX)</v>
      </c>
    </row>
    <row r="956" spans="1:84" s="36" customFormat="1" ht="15" customHeight="1">
      <c r="A956" s="22">
        <f t="shared" ref="A956" si="434">ROW(B956)-2</f>
        <v>954</v>
      </c>
      <c r="B956" s="13" t="s">
        <v>84</v>
      </c>
      <c r="C956" s="97" t="s">
        <v>6891</v>
      </c>
      <c r="D956" s="75" t="s">
        <v>6888</v>
      </c>
      <c r="E956" s="84" t="str">
        <f>CONCATENATE(LEFT(D956,5),VLOOKUP(CONCATENATE(O956,"x",P956),'WHEEL PART NUMBER GUIDE'!$B$9:$C$51,2,FALSE),VLOOKUP(CONCATENATE(Q956, W956), 'WHEEL PART NUMBER GUIDE'!$Q$6:$R$98, 2, FALSE),VLOOKUP(Z956,'WHEEL PART NUMBER GUIDE'!$J$8:$K$54,2, FALSE),IF(V956="N/A",IF(ABS(T956)&lt;10,"0"&amp;ABS(T956),ABS(T956)),CONCATENATE(LEFT(V956,1),RIGHT(V956,1))), G956, H956)</f>
        <v>MR80331260840N</v>
      </c>
      <c r="F956" s="84" t="str">
        <f t="shared" si="382"/>
        <v>MR80331260840N</v>
      </c>
      <c r="G956" s="83" t="s">
        <v>2095</v>
      </c>
      <c r="H956" s="83"/>
      <c r="I956" s="72" t="s">
        <v>7077</v>
      </c>
      <c r="J956" s="102">
        <v>45349.429872685185</v>
      </c>
      <c r="K956" s="78" t="s">
        <v>3713</v>
      </c>
      <c r="L956" s="328">
        <v>569</v>
      </c>
      <c r="M956" s="85" t="str">
        <f t="shared" si="410"/>
        <v/>
      </c>
      <c r="N956" s="630"/>
      <c r="O956" s="75">
        <v>22</v>
      </c>
      <c r="P956" s="8">
        <v>12</v>
      </c>
      <c r="Q956" s="92" t="str">
        <f t="shared" ref="Q956" si="435">CONCATENATE(R956,"x",S956)</f>
        <v>6x5.5</v>
      </c>
      <c r="R956" s="75">
        <v>6</v>
      </c>
      <c r="S956" s="75">
        <v>5.5</v>
      </c>
      <c r="T956" s="75">
        <v>-40</v>
      </c>
      <c r="U956" s="77">
        <v>4.9000000000000004</v>
      </c>
      <c r="V956" s="95" t="s">
        <v>85</v>
      </c>
      <c r="W956" s="68">
        <v>106.25</v>
      </c>
      <c r="X956" s="39">
        <v>39.462744931093084</v>
      </c>
      <c r="Y956" s="47">
        <v>2650</v>
      </c>
      <c r="Z956" s="43" t="s">
        <v>7279</v>
      </c>
      <c r="AA956" s="72" t="s">
        <v>2850</v>
      </c>
      <c r="AB956" s="47" t="str">
        <f t="shared" si="384"/>
        <v>22x12, 6x5.5, -40 OS, 2650 lbs</v>
      </c>
      <c r="AC956" s="74" t="s">
        <v>7430</v>
      </c>
      <c r="AD956" s="46" t="str">
        <f>IF(AC956="N/A","None",VLOOKUP(AC956,ACCESSORIES!F:N,9,FALSE))</f>
        <v>Snap In</v>
      </c>
      <c r="AE956" s="82">
        <f>_xlfn.IFNA(VLOOKUP(AC956,ACCESSORIES!F:J,5,FALSE),"N/A")</f>
        <v>22</v>
      </c>
      <c r="AF956" s="14" t="s">
        <v>85</v>
      </c>
      <c r="AG956" s="9" t="str">
        <f>_xlfn.IFNA(VLOOKUP(AF956,ACCESSORIES!C:G,5,FALSE),"N/A")</f>
        <v>N/A</v>
      </c>
      <c r="AH956" s="9" t="str">
        <f>_xlfn.IFNA(VLOOKUP(AG956,ACCESSORIES!D:H,5,FALSE),"N/A")</f>
        <v>N/A</v>
      </c>
      <c r="AI956" s="14" t="s">
        <v>85</v>
      </c>
      <c r="AJ956" s="9" t="str">
        <f>_xlfn.IFNA(VLOOKUP(AI956,ACCESSORIES!F:J,5,FALSE),"N/A")</f>
        <v>N/A</v>
      </c>
      <c r="AK956" s="92" t="s">
        <v>236</v>
      </c>
      <c r="AL956" s="75" t="s">
        <v>1649</v>
      </c>
      <c r="AM956" s="38">
        <f>_xlfn.IFNA(VLOOKUP(AL956,ACCESSORIES!F:J,5,FALSE),"N/A")</f>
        <v>2.75</v>
      </c>
      <c r="AN956" s="3">
        <v>78.3</v>
      </c>
      <c r="AO956" s="75">
        <v>16.2</v>
      </c>
      <c r="AP956" s="75">
        <v>60</v>
      </c>
      <c r="AQ956" s="75">
        <v>170</v>
      </c>
      <c r="AR956" s="34">
        <v>10.3</v>
      </c>
      <c r="AS956" s="34">
        <v>26.3</v>
      </c>
      <c r="AT956" s="25">
        <v>36.6</v>
      </c>
      <c r="AU956" s="34">
        <v>52.4</v>
      </c>
      <c r="AV956" s="25">
        <v>258.39999999999998</v>
      </c>
      <c r="AW956" s="67">
        <v>254</v>
      </c>
      <c r="AX956" s="77">
        <v>94.8</v>
      </c>
      <c r="AY956" s="49">
        <v>41.2</v>
      </c>
      <c r="AZ956" s="49">
        <v>55.9</v>
      </c>
      <c r="BA956" s="49">
        <v>124</v>
      </c>
      <c r="BB956" s="48">
        <f t="shared" si="398"/>
        <v>4.88</v>
      </c>
      <c r="BC956" s="13" t="s">
        <v>85</v>
      </c>
      <c r="BD956" s="412" t="str">
        <f>_xlfn.IFNA(VLOOKUP(BC956,ACCESSORIES!F:J,5,FALSE),"N/A")</f>
        <v>N/A</v>
      </c>
      <c r="BE956" s="13" t="s">
        <v>85</v>
      </c>
      <c r="BF956" s="412" t="str">
        <f>_xlfn.IFNA(VLOOKUP(BE956,ACCESSORIES!F:J,5,FALSE),"N/A")</f>
        <v>N/A</v>
      </c>
      <c r="BG956" s="70">
        <v>44</v>
      </c>
      <c r="BH956" s="50">
        <v>24.803100000000001</v>
      </c>
      <c r="BI956" s="50">
        <v>24.803100000000001</v>
      </c>
      <c r="BJ956" s="50">
        <v>14.5669</v>
      </c>
      <c r="BK956" s="357">
        <f t="shared" si="433"/>
        <v>0.14685211888376223</v>
      </c>
      <c r="BL956" s="14">
        <v>18</v>
      </c>
      <c r="BM956" s="107" t="s">
        <v>3771</v>
      </c>
      <c r="BN956" s="46" t="s">
        <v>3891</v>
      </c>
      <c r="BO956" s="74" t="s">
        <v>3907</v>
      </c>
      <c r="BP956" s="74" t="s">
        <v>7492</v>
      </c>
      <c r="BQ956" s="74" t="s">
        <v>7489</v>
      </c>
      <c r="BR956" s="74" t="s">
        <v>7493</v>
      </c>
      <c r="BS956" s="74" t="s">
        <v>7490</v>
      </c>
      <c r="BT956" s="74" t="s">
        <v>3909</v>
      </c>
      <c r="BU956" s="74" t="s">
        <v>7491</v>
      </c>
      <c r="BV956" s="74"/>
      <c r="BW956" s="74"/>
      <c r="BX956" s="74"/>
      <c r="BY956" s="334" t="s">
        <v>8597</v>
      </c>
      <c r="BZ956" s="364" t="s">
        <v>8598</v>
      </c>
      <c r="CA956" s="337" t="s">
        <v>8599</v>
      </c>
      <c r="CB956" s="364" t="s">
        <v>8600</v>
      </c>
      <c r="CC956" s="86" t="str">
        <f t="shared" si="430"/>
        <v>CLOSEOUT - MR803, 22x12, -40mm Offset, 6x5.5, 106.25mm Centerbore, Gloss Titanium - Machined Lip</v>
      </c>
      <c r="CD956" s="74" t="s">
        <v>3719</v>
      </c>
      <c r="CE956" s="74" t="s">
        <v>3720</v>
      </c>
      <c r="CF956" s="74" t="str">
        <f t="shared" si="385"/>
        <v>RAISED (8XX)</v>
      </c>
    </row>
    <row r="957" spans="1:84" s="36" customFormat="1" ht="15" customHeight="1">
      <c r="A957" s="22">
        <f t="shared" si="302"/>
        <v>955</v>
      </c>
      <c r="B957" s="13" t="s">
        <v>84</v>
      </c>
      <c r="C957" s="97" t="s">
        <v>6891</v>
      </c>
      <c r="D957" s="75" t="s">
        <v>6888</v>
      </c>
      <c r="E957" s="84" t="str">
        <f>CONCATENATE(LEFT(D957,5),VLOOKUP(CONCATENATE(O957,"x",P957),'WHEEL PART NUMBER GUIDE'!$B$9:$C$51,2,FALSE),VLOOKUP(CONCATENATE(Q957, W957), 'WHEEL PART NUMBER GUIDE'!$Q$6:$R$98, 2, FALSE),VLOOKUP(Z957,'WHEEL PART NUMBER GUIDE'!$J$8:$K$54,2, FALSE),IF(V957="N/A",IF(ABS(T957)&lt;10,"0"&amp;ABS(T957),ABS(T957)),CONCATENATE(LEFT(V957,1),RIGHT(V957,1))), G957, H957)</f>
        <v>MR803312801340N</v>
      </c>
      <c r="F957" s="84" t="str">
        <f t="shared" si="382"/>
        <v>MR803312801340N</v>
      </c>
      <c r="G957" s="83" t="s">
        <v>2095</v>
      </c>
      <c r="H957" s="83"/>
      <c r="I957" s="72" t="s">
        <v>7078</v>
      </c>
      <c r="J957" s="102">
        <v>45349.429872685185</v>
      </c>
      <c r="K957" s="78" t="s">
        <v>3713</v>
      </c>
      <c r="L957" s="328">
        <v>549</v>
      </c>
      <c r="M957" s="85" t="str">
        <f t="shared" si="410"/>
        <v/>
      </c>
      <c r="N957" s="630"/>
      <c r="O957" s="75">
        <v>22</v>
      </c>
      <c r="P957" s="8">
        <v>12</v>
      </c>
      <c r="Q957" s="92" t="str">
        <f t="shared" si="351"/>
        <v>8x6.5</v>
      </c>
      <c r="R957" s="75">
        <v>8</v>
      </c>
      <c r="S957" s="75">
        <v>6.5</v>
      </c>
      <c r="T957" s="75">
        <v>-40</v>
      </c>
      <c r="U957" s="77">
        <v>4.9000000000000004</v>
      </c>
      <c r="V957" s="95" t="s">
        <v>85</v>
      </c>
      <c r="W957" s="68">
        <v>121.3</v>
      </c>
      <c r="X957" s="39">
        <v>42.769678863866247</v>
      </c>
      <c r="Y957" s="47">
        <v>3640</v>
      </c>
      <c r="Z957" s="43" t="s">
        <v>4122</v>
      </c>
      <c r="AA957" s="72" t="s">
        <v>2845</v>
      </c>
      <c r="AB957" s="47" t="str">
        <f t="shared" si="384"/>
        <v>22x12, 8x6.5, -40 OS, 3640 lbs</v>
      </c>
      <c r="AC957" s="74" t="s">
        <v>7421</v>
      </c>
      <c r="AD957" s="46" t="str">
        <f>IF(AC957="N/A","None",VLOOKUP(AC957,ACCESSORIES!F:N,9,FALSE))</f>
        <v>Snap In</v>
      </c>
      <c r="AE957" s="82">
        <f>_xlfn.IFNA(VLOOKUP(AC957,ACCESSORIES!F:J,5,FALSE),"N/A")</f>
        <v>22</v>
      </c>
      <c r="AF957" s="14" t="s">
        <v>85</v>
      </c>
      <c r="AG957" s="9" t="str">
        <f>_xlfn.IFNA(VLOOKUP(AF957,ACCESSORIES!C:G,5,FALSE),"N/A")</f>
        <v>N/A</v>
      </c>
      <c r="AH957" s="9" t="str">
        <f>_xlfn.IFNA(VLOOKUP(AG957,ACCESSORIES!D:H,5,FALSE),"N/A")</f>
        <v>N/A</v>
      </c>
      <c r="AI957" s="14" t="s">
        <v>85</v>
      </c>
      <c r="AJ957" s="9" t="str">
        <f>_xlfn.IFNA(VLOOKUP(AI957,ACCESSORIES!F:J,5,FALSE),"N/A")</f>
        <v>N/A</v>
      </c>
      <c r="AK957" s="92" t="s">
        <v>236</v>
      </c>
      <c r="AL957" s="75" t="s">
        <v>85</v>
      </c>
      <c r="AM957" s="38" t="str">
        <f>_xlfn.IFNA(VLOOKUP(AL957,ACCESSORIES!F:J,5,FALSE),"N/A")</f>
        <v>N/A</v>
      </c>
      <c r="AN957" s="75" t="s">
        <v>85</v>
      </c>
      <c r="AO957" s="75">
        <v>16.2</v>
      </c>
      <c r="AP957" s="75">
        <v>60</v>
      </c>
      <c r="AQ957" s="75">
        <v>200</v>
      </c>
      <c r="AR957" s="34">
        <v>0</v>
      </c>
      <c r="AS957" s="34">
        <v>0</v>
      </c>
      <c r="AT957" s="25">
        <v>34.6</v>
      </c>
      <c r="AU957" s="34">
        <v>48.5</v>
      </c>
      <c r="AV957" s="25">
        <v>257.89999999999998</v>
      </c>
      <c r="AW957" s="67">
        <v>253.5</v>
      </c>
      <c r="AX957" s="68">
        <v>121.3</v>
      </c>
      <c r="AY957" s="49">
        <v>84</v>
      </c>
      <c r="AZ957" s="49">
        <v>84</v>
      </c>
      <c r="BA957" s="49">
        <v>126.9</v>
      </c>
      <c r="BB957" s="48">
        <f t="shared" si="398"/>
        <v>5</v>
      </c>
      <c r="BC957" s="13" t="s">
        <v>85</v>
      </c>
      <c r="BD957" s="412" t="str">
        <f>_xlfn.IFNA(VLOOKUP(BC957,ACCESSORIES!F:J,5,FALSE),"N/A")</f>
        <v>N/A</v>
      </c>
      <c r="BE957" s="13" t="s">
        <v>85</v>
      </c>
      <c r="BF957" s="412" t="str">
        <f>_xlfn.IFNA(VLOOKUP(BE957,ACCESSORIES!F:J,5,FALSE),"N/A")</f>
        <v>N/A</v>
      </c>
      <c r="BG957" s="70">
        <v>48</v>
      </c>
      <c r="BH957" s="50">
        <v>24.803100000000001</v>
      </c>
      <c r="BI957" s="50">
        <v>24.803100000000001</v>
      </c>
      <c r="BJ957" s="50">
        <v>14.5669</v>
      </c>
      <c r="BK957" s="357">
        <f t="shared" si="433"/>
        <v>0.14685211888376223</v>
      </c>
      <c r="BL957" s="14">
        <v>18</v>
      </c>
      <c r="BM957" s="107" t="s">
        <v>3771</v>
      </c>
      <c r="BN957" s="46" t="s">
        <v>3891</v>
      </c>
      <c r="BO957" s="74" t="s">
        <v>3907</v>
      </c>
      <c r="BP957" s="74" t="s">
        <v>7492</v>
      </c>
      <c r="BQ957" s="74" t="s">
        <v>7489</v>
      </c>
      <c r="BR957" s="74" t="s">
        <v>7493</v>
      </c>
      <c r="BS957" s="74" t="s">
        <v>7490</v>
      </c>
      <c r="BT957" s="74" t="s">
        <v>3909</v>
      </c>
      <c r="BU957" s="74" t="s">
        <v>7491</v>
      </c>
      <c r="BV957" s="74"/>
      <c r="BW957" s="74"/>
      <c r="BX957" s="74"/>
      <c r="BY957" s="334" t="s">
        <v>8601</v>
      </c>
      <c r="BZ957" s="364" t="s">
        <v>8602</v>
      </c>
      <c r="CA957" s="337" t="s">
        <v>8603</v>
      </c>
      <c r="CB957" s="364" t="s">
        <v>8604</v>
      </c>
      <c r="CC957" s="86" t="str">
        <f t="shared" si="430"/>
        <v>CLOSEOUT - MR803, 22x12, -40mm Offset, 8x6.5, 121.3mm Centerbore, Gloss Black</v>
      </c>
      <c r="CD957" s="74" t="s">
        <v>3719</v>
      </c>
      <c r="CE957" s="74" t="s">
        <v>3720</v>
      </c>
      <c r="CF957" s="74" t="str">
        <f t="shared" si="385"/>
        <v>RAISED (8XX)</v>
      </c>
    </row>
    <row r="958" spans="1:84" s="36" customFormat="1" ht="15" customHeight="1">
      <c r="A958" s="22">
        <f t="shared" ref="A958" si="436">ROW(B958)-2</f>
        <v>956</v>
      </c>
      <c r="B958" s="13" t="s">
        <v>84</v>
      </c>
      <c r="C958" s="97" t="s">
        <v>6891</v>
      </c>
      <c r="D958" s="75" t="s">
        <v>6888</v>
      </c>
      <c r="E958" s="84" t="str">
        <f>CONCATENATE(LEFT(D958,5),VLOOKUP(CONCATENATE(O958,"x",P958),'WHEEL PART NUMBER GUIDE'!$B$9:$C$51,2,FALSE),VLOOKUP(CONCATENATE(Q958, W958), 'WHEEL PART NUMBER GUIDE'!$Q$6:$R$98, 2, FALSE),VLOOKUP(Z958,'WHEEL PART NUMBER GUIDE'!$J$8:$K$54,2, FALSE),IF(V958="N/A",IF(ABS(T958)&lt;10,"0"&amp;ABS(T958),ABS(T958)),CONCATENATE(LEFT(V958,1),RIGHT(V958,1))), G958, H958)</f>
        <v>MR80331280840N</v>
      </c>
      <c r="F958" s="84" t="str">
        <f t="shared" si="382"/>
        <v>MR80331280840N</v>
      </c>
      <c r="G958" s="83" t="s">
        <v>2095</v>
      </c>
      <c r="H958" s="83"/>
      <c r="I958" s="72" t="s">
        <v>7079</v>
      </c>
      <c r="J958" s="102">
        <v>45349.429872685185</v>
      </c>
      <c r="K958" s="78" t="s">
        <v>3713</v>
      </c>
      <c r="L958" s="328">
        <v>569</v>
      </c>
      <c r="M958" s="85" t="str">
        <f t="shared" si="410"/>
        <v/>
      </c>
      <c r="N958" s="630"/>
      <c r="O958" s="75">
        <v>22</v>
      </c>
      <c r="P958" s="8">
        <v>12</v>
      </c>
      <c r="Q958" s="92" t="str">
        <f t="shared" ref="Q958" si="437">CONCATENATE(R958,"x",S958)</f>
        <v>8x6.5</v>
      </c>
      <c r="R958" s="75">
        <v>8</v>
      </c>
      <c r="S958" s="75">
        <v>6.5</v>
      </c>
      <c r="T958" s="75">
        <v>-40</v>
      </c>
      <c r="U958" s="77">
        <v>4.9000000000000004</v>
      </c>
      <c r="V958" s="95" t="s">
        <v>85</v>
      </c>
      <c r="W958" s="68">
        <v>121.3</v>
      </c>
      <c r="X958" s="39">
        <v>42.769678863866247</v>
      </c>
      <c r="Y958" s="47">
        <v>3640</v>
      </c>
      <c r="Z958" s="43" t="s">
        <v>7279</v>
      </c>
      <c r="AA958" s="72" t="s">
        <v>2850</v>
      </c>
      <c r="AB958" s="47" t="str">
        <f t="shared" si="384"/>
        <v>22x12, 8x6.5, -40 OS, 3640 lbs</v>
      </c>
      <c r="AC958" s="74" t="s">
        <v>7429</v>
      </c>
      <c r="AD958" s="46" t="str">
        <f>IF(AC958="N/A","None",VLOOKUP(AC958,ACCESSORIES!F:N,9,FALSE))</f>
        <v>Snap In</v>
      </c>
      <c r="AE958" s="82">
        <f>_xlfn.IFNA(VLOOKUP(AC958,ACCESSORIES!F:J,5,FALSE),"N/A")</f>
        <v>22</v>
      </c>
      <c r="AF958" s="14" t="s">
        <v>85</v>
      </c>
      <c r="AG958" s="9" t="str">
        <f>_xlfn.IFNA(VLOOKUP(AF958,ACCESSORIES!C:G,5,FALSE),"N/A")</f>
        <v>N/A</v>
      </c>
      <c r="AH958" s="9" t="str">
        <f>_xlfn.IFNA(VLOOKUP(AG958,ACCESSORIES!D:H,5,FALSE),"N/A")</f>
        <v>N/A</v>
      </c>
      <c r="AI958" s="14" t="s">
        <v>85</v>
      </c>
      <c r="AJ958" s="9" t="str">
        <f>_xlfn.IFNA(VLOOKUP(AI958,ACCESSORIES!F:J,5,FALSE),"N/A")</f>
        <v>N/A</v>
      </c>
      <c r="AK958" s="92" t="s">
        <v>236</v>
      </c>
      <c r="AL958" s="75" t="s">
        <v>85</v>
      </c>
      <c r="AM958" s="38" t="str">
        <f>_xlfn.IFNA(VLOOKUP(AL958,ACCESSORIES!F:J,5,FALSE),"N/A")</f>
        <v>N/A</v>
      </c>
      <c r="AN958" s="75" t="s">
        <v>85</v>
      </c>
      <c r="AO958" s="75">
        <v>16.2</v>
      </c>
      <c r="AP958" s="75">
        <v>60</v>
      </c>
      <c r="AQ958" s="75">
        <v>200</v>
      </c>
      <c r="AR958" s="34">
        <v>0</v>
      </c>
      <c r="AS958" s="34">
        <v>0</v>
      </c>
      <c r="AT958" s="25">
        <v>34.6</v>
      </c>
      <c r="AU958" s="34">
        <v>48.5</v>
      </c>
      <c r="AV958" s="25">
        <v>257.89999999999998</v>
      </c>
      <c r="AW958" s="67">
        <v>253.5</v>
      </c>
      <c r="AX958" s="68">
        <v>121.3</v>
      </c>
      <c r="AY958" s="49">
        <v>84</v>
      </c>
      <c r="AZ958" s="49">
        <v>84</v>
      </c>
      <c r="BA958" s="49">
        <v>126.9</v>
      </c>
      <c r="BB958" s="48">
        <f t="shared" si="398"/>
        <v>5</v>
      </c>
      <c r="BC958" s="13" t="s">
        <v>85</v>
      </c>
      <c r="BD958" s="412" t="str">
        <f>_xlfn.IFNA(VLOOKUP(BC958,ACCESSORIES!F:J,5,FALSE),"N/A")</f>
        <v>N/A</v>
      </c>
      <c r="BE958" s="13" t="s">
        <v>85</v>
      </c>
      <c r="BF958" s="412" t="str">
        <f>_xlfn.IFNA(VLOOKUP(BE958,ACCESSORIES!F:J,5,FALSE),"N/A")</f>
        <v>N/A</v>
      </c>
      <c r="BG958" s="70">
        <v>48</v>
      </c>
      <c r="BH958" s="50">
        <v>24.803100000000001</v>
      </c>
      <c r="BI958" s="50">
        <v>24.803100000000001</v>
      </c>
      <c r="BJ958" s="50">
        <v>14.5669</v>
      </c>
      <c r="BK958" s="357">
        <f t="shared" si="433"/>
        <v>0.14685211888376223</v>
      </c>
      <c r="BL958" s="14">
        <v>18</v>
      </c>
      <c r="BM958" s="107" t="s">
        <v>3771</v>
      </c>
      <c r="BN958" s="46" t="s">
        <v>3891</v>
      </c>
      <c r="BO958" s="74" t="s">
        <v>3907</v>
      </c>
      <c r="BP958" s="74" t="s">
        <v>7492</v>
      </c>
      <c r="BQ958" s="74" t="s">
        <v>7489</v>
      </c>
      <c r="BR958" s="74" t="s">
        <v>7493</v>
      </c>
      <c r="BS958" s="74" t="s">
        <v>7490</v>
      </c>
      <c r="BT958" s="74" t="s">
        <v>3909</v>
      </c>
      <c r="BU958" s="74" t="s">
        <v>7491</v>
      </c>
      <c r="BV958" s="74"/>
      <c r="BW958" s="74"/>
      <c r="BX958" s="74"/>
      <c r="BY958" s="334" t="s">
        <v>8605</v>
      </c>
      <c r="BZ958" s="364" t="s">
        <v>8606</v>
      </c>
      <c r="CA958" s="337" t="s">
        <v>8607</v>
      </c>
      <c r="CB958" s="364" t="s">
        <v>8608</v>
      </c>
      <c r="CC958" s="86" t="str">
        <f t="shared" si="430"/>
        <v>CLOSEOUT - MR803, 22x12, -40mm Offset, 8x6.5, 121.3mm Centerbore, Gloss Titanium - Machined Lip</v>
      </c>
      <c r="CD958" s="74" t="s">
        <v>3719</v>
      </c>
      <c r="CE958" s="74" t="s">
        <v>3720</v>
      </c>
      <c r="CF958" s="74" t="str">
        <f t="shared" si="385"/>
        <v>RAISED (8XX)</v>
      </c>
    </row>
    <row r="959" spans="1:84" s="36" customFormat="1" ht="15" customHeight="1">
      <c r="A959" s="22">
        <f t="shared" ref="A959" si="438">ROW(B959)-2</f>
        <v>957</v>
      </c>
      <c r="B959" s="13" t="s">
        <v>84</v>
      </c>
      <c r="C959" s="97" t="s">
        <v>6891</v>
      </c>
      <c r="D959" s="75" t="s">
        <v>6888</v>
      </c>
      <c r="E959" s="84" t="str">
        <f>CONCATENATE(LEFT(D959,5),VLOOKUP(CONCATENATE(O959,"x",P959),'WHEEL PART NUMBER GUIDE'!$B$9:$C$51,2,FALSE),VLOOKUP(CONCATENATE(Q959, W959), 'WHEEL PART NUMBER GUIDE'!$Q$6:$R$98, 2, FALSE),VLOOKUP(Z959,'WHEEL PART NUMBER GUIDE'!$J$8:$K$54,2, FALSE),IF(V959="N/A",IF(ABS(T959)&lt;10,"0"&amp;ABS(T959),ABS(T959)),CONCATENATE(LEFT(V959,1),RIGHT(V959,1))), G959, H959)</f>
        <v>MR80331287840N</v>
      </c>
      <c r="F959" s="84" t="str">
        <f t="shared" si="382"/>
        <v>MR80331287840N</v>
      </c>
      <c r="G959" s="83" t="s">
        <v>2095</v>
      </c>
      <c r="H959" s="83"/>
      <c r="I959" s="72" t="s">
        <v>7081</v>
      </c>
      <c r="J959" s="102">
        <v>45349.429872685185</v>
      </c>
      <c r="K959" s="78" t="s">
        <v>3713</v>
      </c>
      <c r="L959" s="328">
        <v>569</v>
      </c>
      <c r="M959" s="85" t="str">
        <f t="shared" si="410"/>
        <v/>
      </c>
      <c r="N959" s="630"/>
      <c r="O959" s="75">
        <v>22</v>
      </c>
      <c r="P959" s="8">
        <v>12</v>
      </c>
      <c r="Q959" s="92" t="str">
        <f t="shared" ref="Q959" si="439">CONCATENATE(R959,"x",S959)</f>
        <v>8x170</v>
      </c>
      <c r="R959" s="75">
        <v>8</v>
      </c>
      <c r="S959" s="75">
        <v>170</v>
      </c>
      <c r="T959" s="75">
        <v>-40</v>
      </c>
      <c r="U959" s="77">
        <v>4.9000000000000004</v>
      </c>
      <c r="V959" s="95" t="s">
        <v>85</v>
      </c>
      <c r="W959" s="68">
        <v>125</v>
      </c>
      <c r="X959" s="39">
        <v>42.769678863866247</v>
      </c>
      <c r="Y959" s="47">
        <v>3640</v>
      </c>
      <c r="Z959" s="43" t="s">
        <v>7279</v>
      </c>
      <c r="AA959" s="72" t="s">
        <v>2850</v>
      </c>
      <c r="AB959" s="47" t="str">
        <f t="shared" si="384"/>
        <v>22x12, 8x170, -40 OS, 3640 lbs</v>
      </c>
      <c r="AC959" s="74" t="s">
        <v>7511</v>
      </c>
      <c r="AD959" s="46" t="str">
        <f>IF(AC959="N/A","None",VLOOKUP(AC959,ACCESSORIES!F:N,9,FALSE))</f>
        <v>Snap In</v>
      </c>
      <c r="AE959" s="82">
        <f>_xlfn.IFNA(VLOOKUP(AC959,ACCESSORIES!F:J,5,FALSE),"N/A")</f>
        <v>22</v>
      </c>
      <c r="AF959" s="14" t="s">
        <v>85</v>
      </c>
      <c r="AG959" s="9" t="str">
        <f>_xlfn.IFNA(VLOOKUP(AF959,ACCESSORIES!C:G,5,FALSE),"N/A")</f>
        <v>N/A</v>
      </c>
      <c r="AH959" s="9" t="str">
        <f>_xlfn.IFNA(VLOOKUP(AG959,ACCESSORIES!D:H,5,FALSE),"N/A")</f>
        <v>N/A</v>
      </c>
      <c r="AI959" s="14" t="s">
        <v>85</v>
      </c>
      <c r="AJ959" s="9" t="str">
        <f>_xlfn.IFNA(VLOOKUP(AI959,ACCESSORIES!F:J,5,FALSE),"N/A")</f>
        <v>N/A</v>
      </c>
      <c r="AK959" s="92" t="s">
        <v>236</v>
      </c>
      <c r="AL959" s="75" t="s">
        <v>85</v>
      </c>
      <c r="AM959" s="38" t="str">
        <f>_xlfn.IFNA(VLOOKUP(AL959,ACCESSORIES!F:J,5,FALSE),"N/A")</f>
        <v>N/A</v>
      </c>
      <c r="AN959" s="75" t="s">
        <v>85</v>
      </c>
      <c r="AO959" s="75">
        <v>16.2</v>
      </c>
      <c r="AP959" s="75">
        <v>60</v>
      </c>
      <c r="AQ959" s="75">
        <v>200</v>
      </c>
      <c r="AR959" s="34">
        <v>0</v>
      </c>
      <c r="AS959" s="34">
        <v>0</v>
      </c>
      <c r="AT959" s="25">
        <v>34.6</v>
      </c>
      <c r="AU959" s="34">
        <v>48.5</v>
      </c>
      <c r="AV959" s="25">
        <v>257.89999999999998</v>
      </c>
      <c r="AW959" s="67">
        <v>253.5</v>
      </c>
      <c r="AX959" s="77">
        <v>125</v>
      </c>
      <c r="AY959" s="49">
        <v>84</v>
      </c>
      <c r="AZ959" s="49">
        <v>84</v>
      </c>
      <c r="BA959" s="49">
        <v>126.9</v>
      </c>
      <c r="BB959" s="48">
        <f t="shared" si="398"/>
        <v>5</v>
      </c>
      <c r="BC959" s="13" t="s">
        <v>85</v>
      </c>
      <c r="BD959" s="412" t="str">
        <f>_xlfn.IFNA(VLOOKUP(BC959,ACCESSORIES!F:J,5,FALSE),"N/A")</f>
        <v>N/A</v>
      </c>
      <c r="BE959" s="13" t="s">
        <v>85</v>
      </c>
      <c r="BF959" s="412" t="str">
        <f>_xlfn.IFNA(VLOOKUP(BE959,ACCESSORIES!F:J,5,FALSE),"N/A")</f>
        <v>N/A</v>
      </c>
      <c r="BG959" s="70">
        <v>48</v>
      </c>
      <c r="BH959" s="50">
        <v>24.803100000000001</v>
      </c>
      <c r="BI959" s="50">
        <v>24.803100000000001</v>
      </c>
      <c r="BJ959" s="50">
        <v>14.5669</v>
      </c>
      <c r="BK959" s="357">
        <f t="shared" si="433"/>
        <v>0.14685211888376223</v>
      </c>
      <c r="BL959" s="14">
        <v>18</v>
      </c>
      <c r="BM959" s="107" t="s">
        <v>3771</v>
      </c>
      <c r="BN959" s="46" t="s">
        <v>3891</v>
      </c>
      <c r="BO959" s="74" t="s">
        <v>3907</v>
      </c>
      <c r="BP959" s="74" t="s">
        <v>7492</v>
      </c>
      <c r="BQ959" s="74" t="s">
        <v>7489</v>
      </c>
      <c r="BR959" s="74" t="s">
        <v>7493</v>
      </c>
      <c r="BS959" s="74" t="s">
        <v>7490</v>
      </c>
      <c r="BT959" s="74" t="s">
        <v>3909</v>
      </c>
      <c r="BU959" s="74" t="s">
        <v>7491</v>
      </c>
      <c r="BV959" s="74"/>
      <c r="BW959" s="74"/>
      <c r="BX959" s="74"/>
      <c r="BY959" s="334" t="s">
        <v>8605</v>
      </c>
      <c r="BZ959" s="364" t="s">
        <v>8606</v>
      </c>
      <c r="CA959" s="337" t="s">
        <v>8607</v>
      </c>
      <c r="CB959" s="364" t="s">
        <v>8608</v>
      </c>
      <c r="CC959" s="86" t="str">
        <f t="shared" si="430"/>
        <v>CLOSEOUT - MR803, 22x12, -40mm Offset, 8x170, 125mm Centerbore, Gloss Titanium - Machined Lip</v>
      </c>
      <c r="CD959" s="74" t="s">
        <v>3719</v>
      </c>
      <c r="CE959" s="74" t="s">
        <v>3720</v>
      </c>
      <c r="CF959" s="74" t="str">
        <f t="shared" si="385"/>
        <v>RAISED (8XX)</v>
      </c>
    </row>
    <row r="960" spans="1:84" s="36" customFormat="1" ht="15" customHeight="1">
      <c r="A960" s="22">
        <f t="shared" ref="A960" si="440">ROW(B960)-2</f>
        <v>958</v>
      </c>
      <c r="B960" s="13" t="s">
        <v>84</v>
      </c>
      <c r="C960" s="97" t="s">
        <v>6891</v>
      </c>
      <c r="D960" s="75" t="s">
        <v>6888</v>
      </c>
      <c r="E960" s="84" t="str">
        <f>CONCATENATE(LEFT(D960,5),VLOOKUP(CONCATENATE(O960,"x",P960),'WHEEL PART NUMBER GUIDE'!$B$9:$C$51,2,FALSE),VLOOKUP(CONCATENATE(Q960, W960), 'WHEEL PART NUMBER GUIDE'!$Q$6:$R$98, 2, FALSE),VLOOKUP(Z960,'WHEEL PART NUMBER GUIDE'!$J$8:$K$54,2, FALSE),IF(V960="N/A",IF(ABS(T960)&lt;10,"0"&amp;ABS(T960),ABS(T960)),CONCATENATE(LEFT(V960,1),RIGHT(V960,1))), G960, H960)</f>
        <v>MR80331288840N</v>
      </c>
      <c r="F960" s="84" t="str">
        <f t="shared" si="382"/>
        <v>MR80331288840N</v>
      </c>
      <c r="G960" s="83" t="s">
        <v>2095</v>
      </c>
      <c r="H960" s="83"/>
      <c r="I960" s="72" t="s">
        <v>7083</v>
      </c>
      <c r="J960" s="102">
        <v>45349.429872685185</v>
      </c>
      <c r="K960" s="78" t="s">
        <v>3713</v>
      </c>
      <c r="L960" s="328">
        <v>569</v>
      </c>
      <c r="M960" s="85" t="str">
        <f t="shared" si="410"/>
        <v/>
      </c>
      <c r="N960" s="630"/>
      <c r="O960" s="75">
        <v>22</v>
      </c>
      <c r="P960" s="8">
        <v>12</v>
      </c>
      <c r="Q960" s="92" t="str">
        <f t="shared" ref="Q960" si="441">CONCATENATE(R960,"x",S960)</f>
        <v>8x180</v>
      </c>
      <c r="R960" s="75">
        <v>8</v>
      </c>
      <c r="S960" s="75">
        <v>180</v>
      </c>
      <c r="T960" s="75">
        <v>-40</v>
      </c>
      <c r="U960" s="77">
        <v>4.9000000000000004</v>
      </c>
      <c r="V960" s="95" t="s">
        <v>85</v>
      </c>
      <c r="W960" s="68">
        <v>124.1</v>
      </c>
      <c r="X960" s="39">
        <v>43.210603388236009</v>
      </c>
      <c r="Y960" s="47">
        <v>3640</v>
      </c>
      <c r="Z960" s="43" t="s">
        <v>7279</v>
      </c>
      <c r="AA960" s="72" t="s">
        <v>2850</v>
      </c>
      <c r="AB960" s="47" t="str">
        <f t="shared" si="384"/>
        <v>22x12, 8x180, -40 OS, 3640 lbs</v>
      </c>
      <c r="AC960" s="74" t="s">
        <v>7429</v>
      </c>
      <c r="AD960" s="46" t="str">
        <f>IF(AC960="N/A","None",VLOOKUP(AC960,ACCESSORIES!F:N,9,FALSE))</f>
        <v>Snap In</v>
      </c>
      <c r="AE960" s="82">
        <f>_xlfn.IFNA(VLOOKUP(AC960,ACCESSORIES!F:J,5,FALSE),"N/A")</f>
        <v>22</v>
      </c>
      <c r="AF960" s="14" t="s">
        <v>85</v>
      </c>
      <c r="AG960" s="9" t="str">
        <f>_xlfn.IFNA(VLOOKUP(AF960,ACCESSORIES!C:G,5,FALSE),"N/A")</f>
        <v>N/A</v>
      </c>
      <c r="AH960" s="9" t="str">
        <f>_xlfn.IFNA(VLOOKUP(AG960,ACCESSORIES!D:H,5,FALSE),"N/A")</f>
        <v>N/A</v>
      </c>
      <c r="AI960" s="14" t="s">
        <v>85</v>
      </c>
      <c r="AJ960" s="9" t="str">
        <f>_xlfn.IFNA(VLOOKUP(AI960,ACCESSORIES!F:J,5,FALSE),"N/A")</f>
        <v>N/A</v>
      </c>
      <c r="AK960" s="92" t="s">
        <v>236</v>
      </c>
      <c r="AL960" s="75" t="s">
        <v>85</v>
      </c>
      <c r="AM960" s="38" t="str">
        <f>_xlfn.IFNA(VLOOKUP(AL960,ACCESSORIES!F:J,5,FALSE),"N/A")</f>
        <v>N/A</v>
      </c>
      <c r="AN960" s="75" t="s">
        <v>85</v>
      </c>
      <c r="AO960" s="75">
        <v>16.2</v>
      </c>
      <c r="AP960" s="75">
        <v>60</v>
      </c>
      <c r="AQ960" s="75">
        <v>210</v>
      </c>
      <c r="AR960" s="34">
        <v>0</v>
      </c>
      <c r="AS960" s="34">
        <v>0</v>
      </c>
      <c r="AT960" s="25">
        <v>31.7</v>
      </c>
      <c r="AU960" s="34">
        <v>48.5</v>
      </c>
      <c r="AV960" s="25">
        <v>257.89999999999998</v>
      </c>
      <c r="AW960" s="67">
        <v>253.5</v>
      </c>
      <c r="AX960" s="68">
        <v>124.1</v>
      </c>
      <c r="AY960" s="49">
        <v>84</v>
      </c>
      <c r="AZ960" s="49">
        <v>84</v>
      </c>
      <c r="BA960" s="49">
        <v>126.9</v>
      </c>
      <c r="BB960" s="48">
        <f t="shared" si="398"/>
        <v>5</v>
      </c>
      <c r="BC960" s="13" t="s">
        <v>85</v>
      </c>
      <c r="BD960" s="412" t="str">
        <f>_xlfn.IFNA(VLOOKUP(BC960,ACCESSORIES!F:J,5,FALSE),"N/A")</f>
        <v>N/A</v>
      </c>
      <c r="BE960" s="13" t="s">
        <v>85</v>
      </c>
      <c r="BF960" s="412" t="str">
        <f>_xlfn.IFNA(VLOOKUP(BE960,ACCESSORIES!F:J,5,FALSE),"N/A")</f>
        <v>N/A</v>
      </c>
      <c r="BG960" s="70">
        <v>48</v>
      </c>
      <c r="BH960" s="50">
        <v>24.803100000000001</v>
      </c>
      <c r="BI960" s="50">
        <v>24.803100000000001</v>
      </c>
      <c r="BJ960" s="50">
        <v>14.5669</v>
      </c>
      <c r="BK960" s="357">
        <f t="shared" si="433"/>
        <v>0.14685211888376223</v>
      </c>
      <c r="BL960" s="14">
        <v>18</v>
      </c>
      <c r="BM960" s="107" t="s">
        <v>3771</v>
      </c>
      <c r="BN960" s="46" t="s">
        <v>3891</v>
      </c>
      <c r="BO960" s="74" t="s">
        <v>3907</v>
      </c>
      <c r="BP960" s="74" t="s">
        <v>7492</v>
      </c>
      <c r="BQ960" s="74" t="s">
        <v>7489</v>
      </c>
      <c r="BR960" s="74" t="s">
        <v>7493</v>
      </c>
      <c r="BS960" s="74" t="s">
        <v>7490</v>
      </c>
      <c r="BT960" s="74" t="s">
        <v>3909</v>
      </c>
      <c r="BU960" s="74" t="s">
        <v>7491</v>
      </c>
      <c r="BV960" s="74"/>
      <c r="BW960" s="74"/>
      <c r="BX960" s="74"/>
      <c r="BY960" s="334" t="s">
        <v>8605</v>
      </c>
      <c r="BZ960" s="364" t="s">
        <v>8606</v>
      </c>
      <c r="CA960" s="337" t="s">
        <v>8607</v>
      </c>
      <c r="CB960" s="364" t="s">
        <v>8608</v>
      </c>
      <c r="CC960" s="86" t="str">
        <f t="shared" si="430"/>
        <v>CLOSEOUT - MR803, 22x12, -40mm Offset, 8x180, 124.1mm Centerbore, Gloss Titanium - Machined Lip</v>
      </c>
      <c r="CD960" s="74" t="s">
        <v>3719</v>
      </c>
      <c r="CE960" s="74" t="s">
        <v>3720</v>
      </c>
      <c r="CF960" s="74" t="str">
        <f t="shared" si="385"/>
        <v>RAISED (8XX)</v>
      </c>
    </row>
    <row r="961" spans="1:84" s="36" customFormat="1" ht="15" customHeight="1">
      <c r="A961" s="22">
        <f t="shared" si="302"/>
        <v>959</v>
      </c>
      <c r="B961" s="13" t="s">
        <v>84</v>
      </c>
      <c r="C961" s="97" t="s">
        <v>6891</v>
      </c>
      <c r="D961" s="75" t="s">
        <v>6889</v>
      </c>
      <c r="E961" s="84" t="str">
        <f>CONCATENATE(LEFT(D961,5),VLOOKUP(CONCATENATE(O961,"x",P961),'WHEEL PART NUMBER GUIDE'!$B$9:$C$51,2,FALSE),VLOOKUP(CONCATENATE(Q961, W961), 'WHEEL PART NUMBER GUIDE'!$Q$6:$R$98, 2, FALSE),VLOOKUP(Z961,'WHEEL PART NUMBER GUIDE'!$J$8:$K$54,2, FALSE),IF(V961="N/A",IF(ABS(T961)&lt;10,"0"&amp;ABS(T961),ABS(T961)),CONCATENATE(LEFT(V961,1),RIGHT(V961,1))), G961, H961)</f>
        <v>MR804290161312N</v>
      </c>
      <c r="F961" s="84" t="str">
        <f t="shared" si="382"/>
        <v>MR804290161312N</v>
      </c>
      <c r="G961" s="83" t="s">
        <v>2095</v>
      </c>
      <c r="H961" s="83"/>
      <c r="I961" s="72" t="s">
        <v>7084</v>
      </c>
      <c r="J961" s="102">
        <v>45349.429872685185</v>
      </c>
      <c r="K961" s="78" t="s">
        <v>3713</v>
      </c>
      <c r="L961" s="328">
        <v>424</v>
      </c>
      <c r="M961" s="85" t="str">
        <f t="shared" si="410"/>
        <v/>
      </c>
      <c r="N961" s="630"/>
      <c r="O961" s="75">
        <v>20</v>
      </c>
      <c r="P961" s="8">
        <v>9</v>
      </c>
      <c r="Q961" s="92" t="str">
        <f t="shared" si="351"/>
        <v>6x135</v>
      </c>
      <c r="R961" s="92">
        <v>6</v>
      </c>
      <c r="S961" s="75">
        <v>135</v>
      </c>
      <c r="T961" s="75">
        <v>-12</v>
      </c>
      <c r="U961" s="77">
        <v>4.5</v>
      </c>
      <c r="V961" s="95" t="s">
        <v>85</v>
      </c>
      <c r="W961" s="68">
        <v>87</v>
      </c>
      <c r="X961" s="39">
        <v>42.990141126051121</v>
      </c>
      <c r="Y961" s="47">
        <v>2650</v>
      </c>
      <c r="Z961" s="43" t="s">
        <v>4122</v>
      </c>
      <c r="AA961" s="72" t="s">
        <v>2845</v>
      </c>
      <c r="AB961" s="47" t="str">
        <f t="shared" si="384"/>
        <v>20x9, 6x135, -12 OS, 2650 lbs</v>
      </c>
      <c r="AC961" s="74" t="s">
        <v>7428</v>
      </c>
      <c r="AD961" s="46" t="str">
        <f>IF(AC961="N/A","None",VLOOKUP(AC961,ACCESSORIES!F:N,9,FALSE))</f>
        <v>Snap In</v>
      </c>
      <c r="AE961" s="82">
        <f>_xlfn.IFNA(VLOOKUP(AC961,ACCESSORIES!F:J,5,FALSE),"N/A")</f>
        <v>22</v>
      </c>
      <c r="AF961" s="14" t="s">
        <v>85</v>
      </c>
      <c r="AG961" s="9" t="str">
        <f>_xlfn.IFNA(VLOOKUP(AF961,ACCESSORIES!C:G,5,FALSE),"N/A")</f>
        <v>N/A</v>
      </c>
      <c r="AH961" s="14" t="s">
        <v>85</v>
      </c>
      <c r="AI961" s="14" t="s">
        <v>85</v>
      </c>
      <c r="AJ961" s="9" t="str">
        <f>_xlfn.IFNA(VLOOKUP(AI961,ACCESSORIES!F:J,5,FALSE),"N/A")</f>
        <v>N/A</v>
      </c>
      <c r="AK961" s="92" t="s">
        <v>236</v>
      </c>
      <c r="AL961" s="75" t="s">
        <v>85</v>
      </c>
      <c r="AM961" s="38" t="str">
        <f>_xlfn.IFNA(VLOOKUP(AL961,ACCESSORIES!F:J,5,FALSE),"N/A")</f>
        <v>N/A</v>
      </c>
      <c r="AN961" s="75" t="s">
        <v>85</v>
      </c>
      <c r="AO961" s="75">
        <v>16.2</v>
      </c>
      <c r="AP961" s="75">
        <v>60</v>
      </c>
      <c r="AQ961" s="75">
        <v>175</v>
      </c>
      <c r="AR961" s="34">
        <v>6.8</v>
      </c>
      <c r="AS961" s="34">
        <v>34.299999999999997</v>
      </c>
      <c r="AT961" s="25">
        <v>60.9</v>
      </c>
      <c r="AU961" s="34">
        <v>71.400000000000006</v>
      </c>
      <c r="AV961" s="25">
        <v>247.4</v>
      </c>
      <c r="AW961" s="67">
        <v>242.6</v>
      </c>
      <c r="AX961" s="77">
        <v>87</v>
      </c>
      <c r="AY961" s="49">
        <v>55.9</v>
      </c>
      <c r="AZ961" s="49">
        <v>55.9</v>
      </c>
      <c r="BA961" s="49">
        <v>45</v>
      </c>
      <c r="BB961" s="48">
        <f t="shared" si="398"/>
        <v>1.77</v>
      </c>
      <c r="BC961" s="13" t="s">
        <v>85</v>
      </c>
      <c r="BD961" s="412" t="str">
        <f>_xlfn.IFNA(VLOOKUP(BC961,ACCESSORIES!F:J,5,FALSE),"N/A")</f>
        <v>N/A</v>
      </c>
      <c r="BE961" s="13" t="s">
        <v>85</v>
      </c>
      <c r="BF961" s="412" t="str">
        <f>_xlfn.IFNA(VLOOKUP(BE961,ACCESSORIES!F:J,5,FALSE),"N/A")</f>
        <v>N/A</v>
      </c>
      <c r="BG961" s="70">
        <v>48</v>
      </c>
      <c r="BH961" s="50">
        <v>23.228346456692901</v>
      </c>
      <c r="BI961" s="50">
        <v>23.228346456692901</v>
      </c>
      <c r="BJ961" s="50">
        <v>11.771653543307099</v>
      </c>
      <c r="BK961" s="357">
        <f t="shared" ref="BK961:BK1008" si="442">SUM(((BH961*25.4)*(BI961*25.4)*(BJ961*25.4))/1000000000)</f>
        <v>0.10408189999999996</v>
      </c>
      <c r="BL961" s="408">
        <v>20</v>
      </c>
      <c r="BM961" s="107" t="s">
        <v>3771</v>
      </c>
      <c r="BN961" s="46" t="s">
        <v>3891</v>
      </c>
      <c r="BO961" s="74" t="s">
        <v>3907</v>
      </c>
      <c r="BP961" s="74" t="s">
        <v>7494</v>
      </c>
      <c r="BQ961" s="74" t="s">
        <v>7489</v>
      </c>
      <c r="BR961" s="74" t="s">
        <v>7493</v>
      </c>
      <c r="BS961" s="74" t="s">
        <v>7490</v>
      </c>
      <c r="BT961" s="74" t="s">
        <v>3909</v>
      </c>
      <c r="BU961" s="74" t="s">
        <v>7491</v>
      </c>
      <c r="BV961" s="74"/>
      <c r="BW961" s="74"/>
      <c r="BX961" s="74"/>
      <c r="BY961" s="334" t="s">
        <v>8609</v>
      </c>
      <c r="BZ961" s="364" t="s">
        <v>8610</v>
      </c>
      <c r="CA961" s="337" t="s">
        <v>8611</v>
      </c>
      <c r="CB961" s="364" t="s">
        <v>8612</v>
      </c>
      <c r="CC961" s="86" t="str">
        <f t="shared" si="430"/>
        <v>CLOSEOUT - MR804, 20x9, -12mm Offset, 6x135, 87mm Centerbore, Gloss Black</v>
      </c>
      <c r="CD961" s="74" t="s">
        <v>3719</v>
      </c>
      <c r="CE961" s="74" t="s">
        <v>3720</v>
      </c>
      <c r="CF961" s="74" t="str">
        <f t="shared" ref="CF961:CF1006" si="443">C961</f>
        <v>RAISED (8XX)</v>
      </c>
    </row>
    <row r="962" spans="1:84" s="36" customFormat="1" ht="15" customHeight="1">
      <c r="A962" s="22">
        <f t="shared" si="302"/>
        <v>960</v>
      </c>
      <c r="B962" s="13" t="s">
        <v>84</v>
      </c>
      <c r="C962" s="97" t="s">
        <v>6891</v>
      </c>
      <c r="D962" s="75" t="s">
        <v>6889</v>
      </c>
      <c r="E962" s="84" t="str">
        <f>CONCATENATE(LEFT(D962,5),VLOOKUP(CONCATENATE(O962,"x",P962),'WHEEL PART NUMBER GUIDE'!$B$9:$C$51,2,FALSE),VLOOKUP(CONCATENATE(Q962, W962), 'WHEEL PART NUMBER GUIDE'!$Q$6:$R$98, 2, FALSE),VLOOKUP(Z962,'WHEEL PART NUMBER GUIDE'!$J$8:$K$54,2, FALSE),IF(V962="N/A",IF(ABS(T962)&lt;10,"0"&amp;ABS(T962),ABS(T962)),CONCATENATE(LEFT(V962,1),RIGHT(V962,1))), G962, H962)</f>
        <v>MR804290601312N</v>
      </c>
      <c r="F962" s="84" t="str">
        <f t="shared" ref="F962:F1007" si="444">E962</f>
        <v>MR804290601312N</v>
      </c>
      <c r="G962" s="83" t="s">
        <v>2095</v>
      </c>
      <c r="H962" s="83"/>
      <c r="I962" s="72" t="s">
        <v>7086</v>
      </c>
      <c r="J962" s="102">
        <v>45349.429872685185</v>
      </c>
      <c r="K962" s="78" t="s">
        <v>3713</v>
      </c>
      <c r="L962" s="328">
        <v>424</v>
      </c>
      <c r="M962" s="85" t="str">
        <f t="shared" si="410"/>
        <v/>
      </c>
      <c r="N962" s="630"/>
      <c r="O962" s="75">
        <v>20</v>
      </c>
      <c r="P962" s="8">
        <v>9</v>
      </c>
      <c r="Q962" s="92" t="str">
        <f t="shared" si="351"/>
        <v>6x5.5</v>
      </c>
      <c r="R962" s="92">
        <v>6</v>
      </c>
      <c r="S962" s="75">
        <v>5.5</v>
      </c>
      <c r="T962" s="75">
        <v>-12</v>
      </c>
      <c r="U962" s="77">
        <v>4.5</v>
      </c>
      <c r="V962" s="95" t="s">
        <v>85</v>
      </c>
      <c r="W962" s="68">
        <v>106.25</v>
      </c>
      <c r="X962" s="39">
        <v>42.990141126051121</v>
      </c>
      <c r="Y962" s="47">
        <v>2650</v>
      </c>
      <c r="Z962" s="43" t="s">
        <v>4122</v>
      </c>
      <c r="AA962" s="72" t="s">
        <v>2845</v>
      </c>
      <c r="AB962" s="47" t="str">
        <f t="shared" ref="AB962:AB1007" si="445">_xlfn.CONCAT(O962,"x",P962,","," ",Q962,","," ",T962," ","OS",","," ",Y962," lbs")</f>
        <v>20x9, 6x5.5, -12 OS, 2650 lbs</v>
      </c>
      <c r="AC962" s="74" t="s">
        <v>7428</v>
      </c>
      <c r="AD962" s="46" t="str">
        <f>IF(AC962="N/A","None",VLOOKUP(AC962,ACCESSORIES!F:N,9,FALSE))</f>
        <v>Snap In</v>
      </c>
      <c r="AE962" s="82">
        <f>_xlfn.IFNA(VLOOKUP(AC962,ACCESSORIES!F:J,5,FALSE),"N/A")</f>
        <v>22</v>
      </c>
      <c r="AF962" s="14" t="s">
        <v>85</v>
      </c>
      <c r="AG962" s="9" t="str">
        <f>_xlfn.IFNA(VLOOKUP(AF962,ACCESSORIES!C:G,5,FALSE),"N/A")</f>
        <v>N/A</v>
      </c>
      <c r="AH962" s="14" t="s">
        <v>85</v>
      </c>
      <c r="AI962" s="14" t="s">
        <v>85</v>
      </c>
      <c r="AJ962" s="9" t="str">
        <f>_xlfn.IFNA(VLOOKUP(AI962,ACCESSORIES!F:J,5,FALSE),"N/A")</f>
        <v>N/A</v>
      </c>
      <c r="AK962" s="92" t="s">
        <v>236</v>
      </c>
      <c r="AL962" s="75" t="s">
        <v>1649</v>
      </c>
      <c r="AM962" s="38">
        <f>_xlfn.IFNA(VLOOKUP(AL962,ACCESSORIES!F:J,5,FALSE),"N/A")</f>
        <v>2.75</v>
      </c>
      <c r="AN962" s="3">
        <v>78.3</v>
      </c>
      <c r="AO962" s="75">
        <v>16.2</v>
      </c>
      <c r="AP962" s="75">
        <v>60</v>
      </c>
      <c r="AQ962" s="75">
        <v>175</v>
      </c>
      <c r="AR962" s="34">
        <v>6.8</v>
      </c>
      <c r="AS962" s="34">
        <v>34.299999999999997</v>
      </c>
      <c r="AT962" s="25">
        <v>60.9</v>
      </c>
      <c r="AU962" s="34">
        <v>71.400000000000006</v>
      </c>
      <c r="AV962" s="25">
        <v>247.4</v>
      </c>
      <c r="AW962" s="67">
        <v>242.6</v>
      </c>
      <c r="AX962" s="77">
        <v>94.8</v>
      </c>
      <c r="AY962" s="49">
        <v>41.2</v>
      </c>
      <c r="AZ962" s="49">
        <v>55.9</v>
      </c>
      <c r="BA962" s="49">
        <v>45</v>
      </c>
      <c r="BB962" s="48">
        <f t="shared" si="398"/>
        <v>1.77</v>
      </c>
      <c r="BC962" s="13" t="s">
        <v>85</v>
      </c>
      <c r="BD962" s="412" t="str">
        <f>_xlfn.IFNA(VLOOKUP(BC962,ACCESSORIES!F:J,5,FALSE),"N/A")</f>
        <v>N/A</v>
      </c>
      <c r="BE962" s="13" t="s">
        <v>85</v>
      </c>
      <c r="BF962" s="412" t="str">
        <f>_xlfn.IFNA(VLOOKUP(BE962,ACCESSORIES!F:J,5,FALSE),"N/A")</f>
        <v>N/A</v>
      </c>
      <c r="BG962" s="70">
        <v>48</v>
      </c>
      <c r="BH962" s="50">
        <v>23.228346456692901</v>
      </c>
      <c r="BI962" s="50">
        <v>23.228346456692901</v>
      </c>
      <c r="BJ962" s="50">
        <v>11.771653543307099</v>
      </c>
      <c r="BK962" s="357">
        <f t="shared" si="442"/>
        <v>0.10408189999999996</v>
      </c>
      <c r="BL962" s="408">
        <v>20</v>
      </c>
      <c r="BM962" s="107" t="s">
        <v>3771</v>
      </c>
      <c r="BN962" s="46" t="s">
        <v>3891</v>
      </c>
      <c r="BO962" s="74" t="s">
        <v>3907</v>
      </c>
      <c r="BP962" s="74" t="s">
        <v>7494</v>
      </c>
      <c r="BQ962" s="74" t="s">
        <v>7489</v>
      </c>
      <c r="BR962" s="74" t="s">
        <v>7493</v>
      </c>
      <c r="BS962" s="74" t="s">
        <v>7490</v>
      </c>
      <c r="BT962" s="74" t="s">
        <v>3909</v>
      </c>
      <c r="BU962" s="74" t="s">
        <v>7491</v>
      </c>
      <c r="BV962" s="74"/>
      <c r="BW962" s="74"/>
      <c r="BX962" s="74"/>
      <c r="BY962" s="334" t="s">
        <v>8609</v>
      </c>
      <c r="BZ962" s="364" t="s">
        <v>8610</v>
      </c>
      <c r="CA962" s="337" t="s">
        <v>8611</v>
      </c>
      <c r="CB962" s="364" t="s">
        <v>8612</v>
      </c>
      <c r="CC962" s="86" t="str">
        <f t="shared" si="430"/>
        <v>CLOSEOUT - MR804, 20x9, -12mm Offset, 6x5.5, 106.25mm Centerbore, Gloss Black</v>
      </c>
      <c r="CD962" s="74" t="s">
        <v>3719</v>
      </c>
      <c r="CE962" s="74" t="s">
        <v>3720</v>
      </c>
      <c r="CF962" s="74" t="str">
        <f t="shared" si="443"/>
        <v>RAISED (8XX)</v>
      </c>
    </row>
    <row r="963" spans="1:84" s="36" customFormat="1" ht="15" customHeight="1">
      <c r="A963" s="22">
        <f t="shared" ref="A963" si="446">ROW(B963)-2</f>
        <v>961</v>
      </c>
      <c r="B963" s="13" t="s">
        <v>84</v>
      </c>
      <c r="C963" s="97" t="s">
        <v>6891</v>
      </c>
      <c r="D963" s="75" t="s">
        <v>6889</v>
      </c>
      <c r="E963" s="84" t="str">
        <f>CONCATENATE(LEFT(D963,5),VLOOKUP(CONCATENATE(O963,"x",P963),'WHEEL PART NUMBER GUIDE'!$B$9:$C$51,2,FALSE),VLOOKUP(CONCATENATE(Q963, W963), 'WHEEL PART NUMBER GUIDE'!$Q$6:$R$98, 2, FALSE),VLOOKUP(Z963,'WHEEL PART NUMBER GUIDE'!$J$8:$K$54,2, FALSE),IF(V963="N/A",IF(ABS(T963)&lt;10,"0"&amp;ABS(T963),ABS(T963)),CONCATENATE(LEFT(V963,1),RIGHT(V963,1))), G963, H963)</f>
        <v>MR80429060312N</v>
      </c>
      <c r="F963" s="84" t="str">
        <f t="shared" si="444"/>
        <v>MR80429060312N</v>
      </c>
      <c r="G963" s="83" t="s">
        <v>2095</v>
      </c>
      <c r="H963" s="83"/>
      <c r="I963" s="72" t="s">
        <v>7087</v>
      </c>
      <c r="J963" s="102">
        <v>45349.429872685185</v>
      </c>
      <c r="K963" s="78" t="s">
        <v>3713</v>
      </c>
      <c r="L963" s="328">
        <v>439</v>
      </c>
      <c r="M963" s="85" t="str">
        <f t="shared" si="410"/>
        <v/>
      </c>
      <c r="N963" s="630"/>
      <c r="O963" s="75">
        <v>20</v>
      </c>
      <c r="P963" s="8">
        <v>9</v>
      </c>
      <c r="Q963" s="92" t="str">
        <f t="shared" ref="Q963" si="447">CONCATENATE(R963,"x",S963)</f>
        <v>6x5.5</v>
      </c>
      <c r="R963" s="92">
        <v>6</v>
      </c>
      <c r="S963" s="75">
        <v>5.5</v>
      </c>
      <c r="T963" s="75">
        <v>-12</v>
      </c>
      <c r="U963" s="77">
        <v>4.5</v>
      </c>
      <c r="V963" s="95" t="s">
        <v>85</v>
      </c>
      <c r="W963" s="68">
        <v>106.25</v>
      </c>
      <c r="X963" s="39">
        <v>42.990141126051121</v>
      </c>
      <c r="Y963" s="47">
        <v>2650</v>
      </c>
      <c r="Z963" s="43" t="s">
        <v>5147</v>
      </c>
      <c r="AA963" s="72" t="s">
        <v>173</v>
      </c>
      <c r="AB963" s="47" t="str">
        <f t="shared" si="445"/>
        <v>20x9, 6x5.5, -12 OS, 2650 lbs</v>
      </c>
      <c r="AC963" s="74" t="s">
        <v>7425</v>
      </c>
      <c r="AD963" s="46" t="str">
        <f>IF(AC963="N/A","None",VLOOKUP(AC963,ACCESSORIES!F:N,9,FALSE))</f>
        <v>Snap In</v>
      </c>
      <c r="AE963" s="82">
        <f>_xlfn.IFNA(VLOOKUP(AC963,ACCESSORIES!F:J,5,FALSE),"N/A")</f>
        <v>22</v>
      </c>
      <c r="AF963" s="14" t="s">
        <v>85</v>
      </c>
      <c r="AG963" s="9" t="str">
        <f>_xlfn.IFNA(VLOOKUP(AF963,ACCESSORIES!C:G,5,FALSE),"N/A")</f>
        <v>N/A</v>
      </c>
      <c r="AH963" s="14" t="s">
        <v>85</v>
      </c>
      <c r="AI963" s="14" t="s">
        <v>85</v>
      </c>
      <c r="AJ963" s="9" t="str">
        <f>_xlfn.IFNA(VLOOKUP(AI963,ACCESSORIES!F:J,5,FALSE),"N/A")</f>
        <v>N/A</v>
      </c>
      <c r="AK963" s="92" t="s">
        <v>236</v>
      </c>
      <c r="AL963" s="75" t="s">
        <v>1649</v>
      </c>
      <c r="AM963" s="38">
        <f>_xlfn.IFNA(VLOOKUP(AL963,ACCESSORIES!F:J,5,FALSE),"N/A")</f>
        <v>2.75</v>
      </c>
      <c r="AN963" s="3">
        <v>78.3</v>
      </c>
      <c r="AO963" s="75">
        <v>16.2</v>
      </c>
      <c r="AP963" s="75">
        <v>60</v>
      </c>
      <c r="AQ963" s="75">
        <v>175</v>
      </c>
      <c r="AR963" s="34">
        <v>6.8</v>
      </c>
      <c r="AS963" s="34">
        <v>34.299999999999997</v>
      </c>
      <c r="AT963" s="25">
        <v>60.9</v>
      </c>
      <c r="AU963" s="34">
        <v>71.400000000000006</v>
      </c>
      <c r="AV963" s="25">
        <v>247.4</v>
      </c>
      <c r="AW963" s="67">
        <v>242.6</v>
      </c>
      <c r="AX963" s="77">
        <v>94.8</v>
      </c>
      <c r="AY963" s="49">
        <v>41.2</v>
      </c>
      <c r="AZ963" s="49">
        <v>55.9</v>
      </c>
      <c r="BA963" s="49">
        <v>45</v>
      </c>
      <c r="BB963" s="48">
        <f t="shared" si="398"/>
        <v>1.77</v>
      </c>
      <c r="BC963" s="13" t="s">
        <v>85</v>
      </c>
      <c r="BD963" s="412" t="str">
        <f>_xlfn.IFNA(VLOOKUP(BC963,ACCESSORIES!F:J,5,FALSE),"N/A")</f>
        <v>N/A</v>
      </c>
      <c r="BE963" s="13" t="s">
        <v>85</v>
      </c>
      <c r="BF963" s="412" t="str">
        <f>_xlfn.IFNA(VLOOKUP(BE963,ACCESSORIES!F:J,5,FALSE),"N/A")</f>
        <v>N/A</v>
      </c>
      <c r="BG963" s="70">
        <v>48</v>
      </c>
      <c r="BH963" s="50">
        <v>23.228346456692901</v>
      </c>
      <c r="BI963" s="50">
        <v>23.228346456692901</v>
      </c>
      <c r="BJ963" s="50">
        <v>11.771653543307099</v>
      </c>
      <c r="BK963" s="357">
        <f t="shared" si="442"/>
        <v>0.10408189999999996</v>
      </c>
      <c r="BL963" s="408">
        <v>20</v>
      </c>
      <c r="BM963" s="107" t="s">
        <v>3771</v>
      </c>
      <c r="BN963" s="46" t="s">
        <v>3891</v>
      </c>
      <c r="BO963" s="74" t="s">
        <v>3907</v>
      </c>
      <c r="BP963" s="74" t="s">
        <v>7494</v>
      </c>
      <c r="BQ963" s="74" t="s">
        <v>7489</v>
      </c>
      <c r="BR963" s="74" t="s">
        <v>7493</v>
      </c>
      <c r="BS963" s="74" t="s">
        <v>7490</v>
      </c>
      <c r="BT963" s="74" t="s">
        <v>3909</v>
      </c>
      <c r="BU963" s="74" t="s">
        <v>7491</v>
      </c>
      <c r="BV963" s="74"/>
      <c r="BW963" s="74"/>
      <c r="BX963" s="74"/>
      <c r="BY963" s="334" t="s">
        <v>8613</v>
      </c>
      <c r="BZ963" s="364" t="s">
        <v>8614</v>
      </c>
      <c r="CA963" s="337" t="s">
        <v>8615</v>
      </c>
      <c r="CB963" s="364" t="s">
        <v>8616</v>
      </c>
      <c r="CC963" s="86" t="str">
        <f t="shared" si="430"/>
        <v>CLOSEOUT - MR804, 20x9, -12mm Offset, 6x5.5, 106.25mm Centerbore, Machined - Clear Coat</v>
      </c>
      <c r="CD963" s="74" t="s">
        <v>3719</v>
      </c>
      <c r="CE963" s="74" t="s">
        <v>3720</v>
      </c>
      <c r="CF963" s="74" t="str">
        <f t="shared" si="443"/>
        <v>RAISED (8XX)</v>
      </c>
    </row>
    <row r="964" spans="1:84" s="36" customFormat="1" ht="15" customHeight="1">
      <c r="A964" s="22">
        <f t="shared" si="302"/>
        <v>962</v>
      </c>
      <c r="B964" s="13" t="s">
        <v>84</v>
      </c>
      <c r="C964" s="97" t="s">
        <v>6891</v>
      </c>
      <c r="D964" s="75" t="s">
        <v>6889</v>
      </c>
      <c r="E964" s="84" t="str">
        <f>CONCATENATE(LEFT(D964,5),VLOOKUP(CONCATENATE(O964,"x",P964),'WHEEL PART NUMBER GUIDE'!$B$9:$C$51,2,FALSE),VLOOKUP(CONCATENATE(Q964, W964), 'WHEEL PART NUMBER GUIDE'!$Q$6:$R$98, 2, FALSE),VLOOKUP(Z964,'WHEEL PART NUMBER GUIDE'!$J$8:$K$54,2, FALSE),IF(V964="N/A",IF(ABS(T964)&lt;10,"0"&amp;ABS(T964),ABS(T964)),CONCATENATE(LEFT(V964,1),RIGHT(V964,1))), G964, H964)</f>
        <v>MR804290161300</v>
      </c>
      <c r="F964" s="84" t="str">
        <f t="shared" si="444"/>
        <v>MR804290161300</v>
      </c>
      <c r="G964" s="83"/>
      <c r="H964" s="83"/>
      <c r="I964" s="72" t="s">
        <v>7088</v>
      </c>
      <c r="J964" s="102">
        <v>45349.429872685185</v>
      </c>
      <c r="K964" s="78" t="s">
        <v>3713</v>
      </c>
      <c r="L964" s="328">
        <v>424</v>
      </c>
      <c r="M964" s="85" t="str">
        <f t="shared" si="410"/>
        <v/>
      </c>
      <c r="N964" s="630"/>
      <c r="O964" s="75">
        <v>20</v>
      </c>
      <c r="P964" s="8">
        <v>9</v>
      </c>
      <c r="Q964" s="92" t="str">
        <f t="shared" si="351"/>
        <v>6x135</v>
      </c>
      <c r="R964" s="92">
        <v>6</v>
      </c>
      <c r="S964" s="75">
        <v>135</v>
      </c>
      <c r="T964" s="75">
        <v>0</v>
      </c>
      <c r="U964" s="77">
        <v>4.95</v>
      </c>
      <c r="V964" s="95" t="s">
        <v>85</v>
      </c>
      <c r="W964" s="68">
        <v>87</v>
      </c>
      <c r="X964" s="39">
        <v>41.446905290756987</v>
      </c>
      <c r="Y964" s="47">
        <v>2650</v>
      </c>
      <c r="Z964" s="43" t="s">
        <v>4122</v>
      </c>
      <c r="AA964" s="72" t="s">
        <v>2845</v>
      </c>
      <c r="AB964" s="47" t="str">
        <f t="shared" si="445"/>
        <v>20x9, 6x135, 0 OS, 2650 lbs</v>
      </c>
      <c r="AC964" s="74" t="s">
        <v>7428</v>
      </c>
      <c r="AD964" s="46" t="str">
        <f>IF(AC964="N/A","None",VLOOKUP(AC964,ACCESSORIES!F:N,9,FALSE))</f>
        <v>Snap In</v>
      </c>
      <c r="AE964" s="82">
        <f>_xlfn.IFNA(VLOOKUP(AC964,ACCESSORIES!F:J,5,FALSE),"N/A")</f>
        <v>22</v>
      </c>
      <c r="AF964" s="14" t="s">
        <v>85</v>
      </c>
      <c r="AG964" s="9" t="str">
        <f>_xlfn.IFNA(VLOOKUP(AF964,ACCESSORIES!C:G,5,FALSE),"N/A")</f>
        <v>N/A</v>
      </c>
      <c r="AH964" s="14" t="s">
        <v>85</v>
      </c>
      <c r="AI964" s="14" t="s">
        <v>85</v>
      </c>
      <c r="AJ964" s="9" t="str">
        <f>_xlfn.IFNA(VLOOKUP(AI964,ACCESSORIES!F:J,5,FALSE),"N/A")</f>
        <v>N/A</v>
      </c>
      <c r="AK964" s="92" t="s">
        <v>236</v>
      </c>
      <c r="AL964" s="75" t="s">
        <v>85</v>
      </c>
      <c r="AM964" s="38" t="str">
        <f>_xlfn.IFNA(VLOOKUP(AL964,ACCESSORIES!F:J,5,FALSE),"N/A")</f>
        <v>N/A</v>
      </c>
      <c r="AN964" s="75" t="s">
        <v>85</v>
      </c>
      <c r="AO964" s="75">
        <v>16.2</v>
      </c>
      <c r="AP964" s="75">
        <v>60</v>
      </c>
      <c r="AQ964" s="75">
        <v>175</v>
      </c>
      <c r="AR964" s="34">
        <v>5.3</v>
      </c>
      <c r="AS964" s="34">
        <v>26.8</v>
      </c>
      <c r="AT964" s="25">
        <v>49.7</v>
      </c>
      <c r="AU964" s="34">
        <v>59.4</v>
      </c>
      <c r="AV964" s="25">
        <v>246.4</v>
      </c>
      <c r="AW964" s="67">
        <v>242.6</v>
      </c>
      <c r="AX964" s="77">
        <v>87</v>
      </c>
      <c r="AY964" s="49">
        <v>55.9</v>
      </c>
      <c r="AZ964" s="49">
        <v>55.9</v>
      </c>
      <c r="BA964" s="49">
        <v>45</v>
      </c>
      <c r="BB964" s="48">
        <f t="shared" si="398"/>
        <v>1.77</v>
      </c>
      <c r="BC964" s="13" t="s">
        <v>85</v>
      </c>
      <c r="BD964" s="412" t="str">
        <f>_xlfn.IFNA(VLOOKUP(BC964,ACCESSORIES!F:J,5,FALSE),"N/A")</f>
        <v>N/A</v>
      </c>
      <c r="BE964" s="13" t="s">
        <v>85</v>
      </c>
      <c r="BF964" s="412" t="str">
        <f>_xlfn.IFNA(VLOOKUP(BE964,ACCESSORIES!F:J,5,FALSE),"N/A")</f>
        <v>N/A</v>
      </c>
      <c r="BG964" s="70">
        <v>46</v>
      </c>
      <c r="BH964" s="50">
        <v>23.228346456692901</v>
      </c>
      <c r="BI964" s="50">
        <v>23.228346456692901</v>
      </c>
      <c r="BJ964" s="50">
        <v>11.771653543307099</v>
      </c>
      <c r="BK964" s="357">
        <f t="shared" si="442"/>
        <v>0.10408189999999996</v>
      </c>
      <c r="BL964" s="408">
        <v>20</v>
      </c>
      <c r="BM964" s="107" t="s">
        <v>3771</v>
      </c>
      <c r="BN964" s="46" t="s">
        <v>3891</v>
      </c>
      <c r="BO964" s="74" t="s">
        <v>3907</v>
      </c>
      <c r="BP964" s="74" t="s">
        <v>7494</v>
      </c>
      <c r="BQ964" s="74" t="s">
        <v>7489</v>
      </c>
      <c r="BR964" s="74" t="s">
        <v>7493</v>
      </c>
      <c r="BS964" s="74" t="s">
        <v>7490</v>
      </c>
      <c r="BT964" s="74" t="s">
        <v>3909</v>
      </c>
      <c r="BU964" s="74" t="s">
        <v>7491</v>
      </c>
      <c r="BV964" s="74"/>
      <c r="BW964" s="74"/>
      <c r="BX964" s="74"/>
      <c r="BY964" s="334" t="s">
        <v>8609</v>
      </c>
      <c r="BZ964" s="364" t="s">
        <v>8610</v>
      </c>
      <c r="CA964" s="337" t="s">
        <v>8611</v>
      </c>
      <c r="CB964" s="364" t="s">
        <v>8612</v>
      </c>
      <c r="CC964" s="86" t="str">
        <f t="shared" si="430"/>
        <v>CLOSEOUT - MR804, 20x9, 0mm Offset, 6x135, 87mm Centerbore, Gloss Black</v>
      </c>
      <c r="CD964" s="74" t="s">
        <v>3719</v>
      </c>
      <c r="CE964" s="74" t="s">
        <v>3720</v>
      </c>
      <c r="CF964" s="74" t="str">
        <f t="shared" si="443"/>
        <v>RAISED (8XX)</v>
      </c>
    </row>
    <row r="965" spans="1:84" s="36" customFormat="1" ht="15" customHeight="1">
      <c r="A965" s="22">
        <f t="shared" ref="A965" si="448">ROW(B965)-2</f>
        <v>963</v>
      </c>
      <c r="B965" s="13" t="s">
        <v>84</v>
      </c>
      <c r="C965" s="97" t="s">
        <v>6891</v>
      </c>
      <c r="D965" s="75" t="s">
        <v>6889</v>
      </c>
      <c r="E965" s="84" t="str">
        <f>CONCATENATE(LEFT(D965,5),VLOOKUP(CONCATENATE(O965,"x",P965),'WHEEL PART NUMBER GUIDE'!$B$9:$C$51,2,FALSE),VLOOKUP(CONCATENATE(Q965, W965), 'WHEEL PART NUMBER GUIDE'!$Q$6:$R$98, 2, FALSE),VLOOKUP(Z965,'WHEEL PART NUMBER GUIDE'!$J$8:$K$54,2, FALSE),IF(V965="N/A",IF(ABS(T965)&lt;10,"0"&amp;ABS(T965),ABS(T965)),CONCATENATE(LEFT(V965,1),RIGHT(V965,1))), G965, H965)</f>
        <v>MR80429016300</v>
      </c>
      <c r="F965" s="84" t="str">
        <f t="shared" si="444"/>
        <v>MR80429016300</v>
      </c>
      <c r="G965" s="83"/>
      <c r="H965" s="83"/>
      <c r="I965" s="72" t="s">
        <v>7089</v>
      </c>
      <c r="J965" s="102">
        <v>45349.429872685185</v>
      </c>
      <c r="K965" s="78" t="s">
        <v>3713</v>
      </c>
      <c r="L965" s="328">
        <v>439</v>
      </c>
      <c r="M965" s="85" t="str">
        <f t="shared" si="410"/>
        <v/>
      </c>
      <c r="N965" s="630"/>
      <c r="O965" s="75">
        <v>20</v>
      </c>
      <c r="P965" s="8">
        <v>9</v>
      </c>
      <c r="Q965" s="92" t="str">
        <f t="shared" ref="Q965" si="449">CONCATENATE(R965,"x",S965)</f>
        <v>6x135</v>
      </c>
      <c r="R965" s="92">
        <v>6</v>
      </c>
      <c r="S965" s="75">
        <v>135</v>
      </c>
      <c r="T965" s="75">
        <v>0</v>
      </c>
      <c r="U965" s="77">
        <v>4.95</v>
      </c>
      <c r="V965" s="95" t="s">
        <v>85</v>
      </c>
      <c r="W965" s="68">
        <v>87</v>
      </c>
      <c r="X965" s="39">
        <v>41.446905290756987</v>
      </c>
      <c r="Y965" s="47">
        <v>2650</v>
      </c>
      <c r="Z965" s="43" t="s">
        <v>5147</v>
      </c>
      <c r="AA965" s="72" t="s">
        <v>173</v>
      </c>
      <c r="AB965" s="47" t="str">
        <f t="shared" si="445"/>
        <v>20x9, 6x135, 0 OS, 2650 lbs</v>
      </c>
      <c r="AC965" s="74" t="s">
        <v>7425</v>
      </c>
      <c r="AD965" s="46" t="str">
        <f>IF(AC965="N/A","None",VLOOKUP(AC965,ACCESSORIES!F:N,9,FALSE))</f>
        <v>Snap In</v>
      </c>
      <c r="AE965" s="82">
        <f>_xlfn.IFNA(VLOOKUP(AC965,ACCESSORIES!F:J,5,FALSE),"N/A")</f>
        <v>22</v>
      </c>
      <c r="AF965" s="14" t="s">
        <v>85</v>
      </c>
      <c r="AG965" s="9" t="str">
        <f>_xlfn.IFNA(VLOOKUP(AF965,ACCESSORIES!C:G,5,FALSE),"N/A")</f>
        <v>N/A</v>
      </c>
      <c r="AH965" s="14" t="s">
        <v>85</v>
      </c>
      <c r="AI965" s="14" t="s">
        <v>85</v>
      </c>
      <c r="AJ965" s="9" t="str">
        <f>_xlfn.IFNA(VLOOKUP(AI965,ACCESSORIES!F:J,5,FALSE),"N/A")</f>
        <v>N/A</v>
      </c>
      <c r="AK965" s="92" t="s">
        <v>236</v>
      </c>
      <c r="AL965" s="75" t="s">
        <v>85</v>
      </c>
      <c r="AM965" s="38" t="str">
        <f>_xlfn.IFNA(VLOOKUP(AL965,ACCESSORIES!F:J,5,FALSE),"N/A")</f>
        <v>N/A</v>
      </c>
      <c r="AN965" s="75" t="s">
        <v>85</v>
      </c>
      <c r="AO965" s="75">
        <v>16.2</v>
      </c>
      <c r="AP965" s="75">
        <v>60</v>
      </c>
      <c r="AQ965" s="75">
        <v>175</v>
      </c>
      <c r="AR965" s="34">
        <v>5.3</v>
      </c>
      <c r="AS965" s="34">
        <v>26.8</v>
      </c>
      <c r="AT965" s="25">
        <v>49.7</v>
      </c>
      <c r="AU965" s="34">
        <v>59.4</v>
      </c>
      <c r="AV965" s="25">
        <v>246.4</v>
      </c>
      <c r="AW965" s="67">
        <v>242.6</v>
      </c>
      <c r="AX965" s="77">
        <v>87</v>
      </c>
      <c r="AY965" s="49">
        <v>55.9</v>
      </c>
      <c r="AZ965" s="49">
        <v>55.9</v>
      </c>
      <c r="BA965" s="49">
        <v>45</v>
      </c>
      <c r="BB965" s="48">
        <f t="shared" si="398"/>
        <v>1.77</v>
      </c>
      <c r="BC965" s="13" t="s">
        <v>85</v>
      </c>
      <c r="BD965" s="412" t="str">
        <f>_xlfn.IFNA(VLOOKUP(BC965,ACCESSORIES!F:J,5,FALSE),"N/A")</f>
        <v>N/A</v>
      </c>
      <c r="BE965" s="13" t="s">
        <v>85</v>
      </c>
      <c r="BF965" s="412" t="str">
        <f>_xlfn.IFNA(VLOOKUP(BE965,ACCESSORIES!F:J,5,FALSE),"N/A")</f>
        <v>N/A</v>
      </c>
      <c r="BG965" s="70">
        <v>46</v>
      </c>
      <c r="BH965" s="50">
        <v>23.228346456692901</v>
      </c>
      <c r="BI965" s="50">
        <v>23.228346456692901</v>
      </c>
      <c r="BJ965" s="50">
        <v>11.771653543307099</v>
      </c>
      <c r="BK965" s="357">
        <f t="shared" si="442"/>
        <v>0.10408189999999996</v>
      </c>
      <c r="BL965" s="408">
        <v>20</v>
      </c>
      <c r="BM965" s="107" t="s">
        <v>3771</v>
      </c>
      <c r="BN965" s="46" t="s">
        <v>3891</v>
      </c>
      <c r="BO965" s="74" t="s">
        <v>3907</v>
      </c>
      <c r="BP965" s="74" t="s">
        <v>7494</v>
      </c>
      <c r="BQ965" s="74" t="s">
        <v>7489</v>
      </c>
      <c r="BR965" s="74" t="s">
        <v>7493</v>
      </c>
      <c r="BS965" s="74" t="s">
        <v>7490</v>
      </c>
      <c r="BT965" s="74" t="s">
        <v>3909</v>
      </c>
      <c r="BU965" s="74" t="s">
        <v>7491</v>
      </c>
      <c r="BV965" s="74"/>
      <c r="BW965" s="74"/>
      <c r="BX965" s="74"/>
      <c r="BY965" s="334" t="s">
        <v>8613</v>
      </c>
      <c r="BZ965" s="364" t="s">
        <v>8614</v>
      </c>
      <c r="CA965" s="337" t="s">
        <v>8615</v>
      </c>
      <c r="CB965" s="364" t="s">
        <v>8616</v>
      </c>
      <c r="CC965" s="86" t="str">
        <f t="shared" si="430"/>
        <v>CLOSEOUT - MR804, 20x9, 0mm Offset, 6x135, 87mm Centerbore, Machined - Clear Coat</v>
      </c>
      <c r="CD965" s="74" t="s">
        <v>3719</v>
      </c>
      <c r="CE965" s="74" t="s">
        <v>3720</v>
      </c>
      <c r="CF965" s="74" t="str">
        <f t="shared" si="443"/>
        <v>RAISED (8XX)</v>
      </c>
    </row>
    <row r="966" spans="1:84" s="36" customFormat="1" ht="15" customHeight="1">
      <c r="A966" s="22">
        <f t="shared" si="302"/>
        <v>964</v>
      </c>
      <c r="B966" s="13" t="s">
        <v>84</v>
      </c>
      <c r="C966" s="97" t="s">
        <v>6891</v>
      </c>
      <c r="D966" s="75" t="s">
        <v>6889</v>
      </c>
      <c r="E966" s="84" t="str">
        <f>CONCATENATE(LEFT(D966,5),VLOOKUP(CONCATENATE(O966,"x",P966),'WHEEL PART NUMBER GUIDE'!$B$9:$C$51,2,FALSE),VLOOKUP(CONCATENATE(Q966, W966), 'WHEEL PART NUMBER GUIDE'!$Q$6:$R$98, 2, FALSE),VLOOKUP(Z966,'WHEEL PART NUMBER GUIDE'!$J$8:$K$54,2, FALSE),IF(V966="N/A",IF(ABS(T966)&lt;10,"0"&amp;ABS(T966),ABS(T966)),CONCATENATE(LEFT(V966,1),RIGHT(V966,1))), G966, H966)</f>
        <v>MR804290601300</v>
      </c>
      <c r="F966" s="84" t="str">
        <f t="shared" si="444"/>
        <v>MR804290601300</v>
      </c>
      <c r="G966" s="83"/>
      <c r="H966" s="83"/>
      <c r="I966" s="72" t="s">
        <v>7090</v>
      </c>
      <c r="J966" s="102">
        <v>45349.429872685185</v>
      </c>
      <c r="K966" s="78" t="s">
        <v>3713</v>
      </c>
      <c r="L966" s="328">
        <v>424</v>
      </c>
      <c r="M966" s="85" t="str">
        <f t="shared" si="410"/>
        <v/>
      </c>
      <c r="N966" s="630"/>
      <c r="O966" s="75">
        <v>20</v>
      </c>
      <c r="P966" s="8">
        <v>9</v>
      </c>
      <c r="Q966" s="92" t="str">
        <f t="shared" si="351"/>
        <v>6x5.5</v>
      </c>
      <c r="R966" s="92">
        <v>6</v>
      </c>
      <c r="S966" s="75">
        <v>5.5</v>
      </c>
      <c r="T966" s="75">
        <v>0</v>
      </c>
      <c r="U966" s="77">
        <v>4.95</v>
      </c>
      <c r="V966" s="95" t="s">
        <v>85</v>
      </c>
      <c r="W966" s="68">
        <v>106.25</v>
      </c>
      <c r="X966" s="39">
        <v>41.446905290756987</v>
      </c>
      <c r="Y966" s="47">
        <v>2650</v>
      </c>
      <c r="Z966" s="43" t="s">
        <v>4122</v>
      </c>
      <c r="AA966" s="72" t="s">
        <v>2845</v>
      </c>
      <c r="AB966" s="47" t="str">
        <f t="shared" si="445"/>
        <v>20x9, 6x5.5, 0 OS, 2650 lbs</v>
      </c>
      <c r="AC966" s="74" t="s">
        <v>7428</v>
      </c>
      <c r="AD966" s="46" t="str">
        <f>IF(AC966="N/A","None",VLOOKUP(AC966,ACCESSORIES!F:N,9,FALSE))</f>
        <v>Snap In</v>
      </c>
      <c r="AE966" s="82">
        <f>_xlfn.IFNA(VLOOKUP(AC966,ACCESSORIES!F:J,5,FALSE),"N/A")</f>
        <v>22</v>
      </c>
      <c r="AF966" s="14" t="s">
        <v>85</v>
      </c>
      <c r="AG966" s="9" t="str">
        <f>_xlfn.IFNA(VLOOKUP(AF966,ACCESSORIES!C:G,5,FALSE),"N/A")</f>
        <v>N/A</v>
      </c>
      <c r="AH966" s="14" t="s">
        <v>85</v>
      </c>
      <c r="AI966" s="14" t="s">
        <v>85</v>
      </c>
      <c r="AJ966" s="9" t="str">
        <f>_xlfn.IFNA(VLOOKUP(AI966,ACCESSORIES!F:J,5,FALSE),"N/A")</f>
        <v>N/A</v>
      </c>
      <c r="AK966" s="92" t="s">
        <v>236</v>
      </c>
      <c r="AL966" s="75" t="s">
        <v>1649</v>
      </c>
      <c r="AM966" s="38">
        <f>_xlfn.IFNA(VLOOKUP(AL966,ACCESSORIES!F:J,5,FALSE),"N/A")</f>
        <v>2.75</v>
      </c>
      <c r="AN966" s="3">
        <v>78.3</v>
      </c>
      <c r="AO966" s="75">
        <v>16.2</v>
      </c>
      <c r="AP966" s="75">
        <v>60</v>
      </c>
      <c r="AQ966" s="75">
        <v>175</v>
      </c>
      <c r="AR966" s="34">
        <v>5.3</v>
      </c>
      <c r="AS966" s="34">
        <v>26.8</v>
      </c>
      <c r="AT966" s="25">
        <v>49.7</v>
      </c>
      <c r="AU966" s="34">
        <v>59.4</v>
      </c>
      <c r="AV966" s="25">
        <v>246.4</v>
      </c>
      <c r="AW966" s="67">
        <v>242.6</v>
      </c>
      <c r="AX966" s="77">
        <v>94.8</v>
      </c>
      <c r="AY966" s="49">
        <v>41.2</v>
      </c>
      <c r="AZ966" s="49">
        <v>55.9</v>
      </c>
      <c r="BA966" s="49">
        <v>45</v>
      </c>
      <c r="BB966" s="48">
        <f t="shared" si="398"/>
        <v>1.77</v>
      </c>
      <c r="BC966" s="13" t="s">
        <v>85</v>
      </c>
      <c r="BD966" s="412" t="str">
        <f>_xlfn.IFNA(VLOOKUP(BC966,ACCESSORIES!F:J,5,FALSE),"N/A")</f>
        <v>N/A</v>
      </c>
      <c r="BE966" s="13" t="s">
        <v>85</v>
      </c>
      <c r="BF966" s="412" t="str">
        <f>_xlfn.IFNA(VLOOKUP(BE966,ACCESSORIES!F:J,5,FALSE),"N/A")</f>
        <v>N/A</v>
      </c>
      <c r="BG966" s="70">
        <v>46</v>
      </c>
      <c r="BH966" s="50">
        <v>23.228346456692901</v>
      </c>
      <c r="BI966" s="50">
        <v>23.228346456692901</v>
      </c>
      <c r="BJ966" s="50">
        <v>11.771653543307099</v>
      </c>
      <c r="BK966" s="357">
        <f t="shared" si="442"/>
        <v>0.10408189999999996</v>
      </c>
      <c r="BL966" s="408">
        <v>20</v>
      </c>
      <c r="BM966" s="107" t="s">
        <v>3771</v>
      </c>
      <c r="BN966" s="46" t="s">
        <v>3891</v>
      </c>
      <c r="BO966" s="74" t="s">
        <v>3907</v>
      </c>
      <c r="BP966" s="74" t="s">
        <v>7494</v>
      </c>
      <c r="BQ966" s="74" t="s">
        <v>7489</v>
      </c>
      <c r="BR966" s="74" t="s">
        <v>7493</v>
      </c>
      <c r="BS966" s="74" t="s">
        <v>7490</v>
      </c>
      <c r="BT966" s="74" t="s">
        <v>3909</v>
      </c>
      <c r="BU966" s="74" t="s">
        <v>7491</v>
      </c>
      <c r="BV966" s="74"/>
      <c r="BW966" s="74"/>
      <c r="BX966" s="74"/>
      <c r="BY966" s="334" t="s">
        <v>8609</v>
      </c>
      <c r="BZ966" s="364" t="s">
        <v>8610</v>
      </c>
      <c r="CA966" s="337" t="s">
        <v>8611</v>
      </c>
      <c r="CB966" s="364" t="s">
        <v>8612</v>
      </c>
      <c r="CC966" s="86" t="str">
        <f t="shared" si="430"/>
        <v>CLOSEOUT - MR804, 20x9, 0mm Offset, 6x5.5, 106.25mm Centerbore, Gloss Black</v>
      </c>
      <c r="CD966" s="74" t="s">
        <v>3719</v>
      </c>
      <c r="CE966" s="74" t="s">
        <v>3720</v>
      </c>
      <c r="CF966" s="74" t="str">
        <f t="shared" si="443"/>
        <v>RAISED (8XX)</v>
      </c>
    </row>
    <row r="967" spans="1:84" s="36" customFormat="1" ht="15" customHeight="1">
      <c r="A967" s="22">
        <f t="shared" ref="A967" si="450">ROW(B967)-2</f>
        <v>965</v>
      </c>
      <c r="B967" s="13" t="s">
        <v>84</v>
      </c>
      <c r="C967" s="97" t="s">
        <v>6891</v>
      </c>
      <c r="D967" s="75" t="s">
        <v>6889</v>
      </c>
      <c r="E967" s="84" t="str">
        <f>CONCATENATE(LEFT(D967,5),VLOOKUP(CONCATENATE(O967,"x",P967),'WHEEL PART NUMBER GUIDE'!$B$9:$C$51,2,FALSE),VLOOKUP(CONCATENATE(Q967, W967), 'WHEEL PART NUMBER GUIDE'!$Q$6:$R$98, 2, FALSE),VLOOKUP(Z967,'WHEEL PART NUMBER GUIDE'!$J$8:$K$54,2, FALSE),IF(V967="N/A",IF(ABS(T967)&lt;10,"0"&amp;ABS(T967),ABS(T967)),CONCATENATE(LEFT(V967,1),RIGHT(V967,1))), G967, H967)</f>
        <v>MR80429016312</v>
      </c>
      <c r="F967" s="84" t="str">
        <f t="shared" si="444"/>
        <v>MR80429016312</v>
      </c>
      <c r="G967" s="83"/>
      <c r="H967" s="83"/>
      <c r="I967" s="72" t="s">
        <v>7093</v>
      </c>
      <c r="J967" s="102">
        <v>45349.429872685185</v>
      </c>
      <c r="K967" s="78" t="s">
        <v>3713</v>
      </c>
      <c r="L967" s="328">
        <v>439</v>
      </c>
      <c r="M967" s="85" t="str">
        <f t="shared" si="410"/>
        <v/>
      </c>
      <c r="N967" s="630"/>
      <c r="O967" s="75">
        <v>20</v>
      </c>
      <c r="P967" s="8">
        <v>9</v>
      </c>
      <c r="Q967" s="92" t="str">
        <f t="shared" ref="Q967" si="451">CONCATENATE(R967,"x",S967)</f>
        <v>6x135</v>
      </c>
      <c r="R967" s="92">
        <v>6</v>
      </c>
      <c r="S967" s="75">
        <v>135</v>
      </c>
      <c r="T967" s="75">
        <v>12</v>
      </c>
      <c r="U967" s="77">
        <v>5.4</v>
      </c>
      <c r="V967" s="95" t="s">
        <v>85</v>
      </c>
      <c r="W967" s="68">
        <v>87</v>
      </c>
      <c r="X967" s="39">
        <v>41.005980766387232</v>
      </c>
      <c r="Y967" s="47">
        <v>2650</v>
      </c>
      <c r="Z967" s="43" t="s">
        <v>5147</v>
      </c>
      <c r="AA967" s="72" t="s">
        <v>173</v>
      </c>
      <c r="AB967" s="47" t="str">
        <f t="shared" si="445"/>
        <v>20x9, 6x135, 12 OS, 2650 lbs</v>
      </c>
      <c r="AC967" s="74" t="s">
        <v>7425</v>
      </c>
      <c r="AD967" s="46" t="str">
        <f>IF(AC967="N/A","None",VLOOKUP(AC967,ACCESSORIES!F:N,9,FALSE))</f>
        <v>Snap In</v>
      </c>
      <c r="AE967" s="82">
        <f>_xlfn.IFNA(VLOOKUP(AC967,ACCESSORIES!F:J,5,FALSE),"N/A")</f>
        <v>22</v>
      </c>
      <c r="AF967" s="14" t="s">
        <v>85</v>
      </c>
      <c r="AG967" s="9" t="str">
        <f>_xlfn.IFNA(VLOOKUP(AF967,ACCESSORIES!C:G,5,FALSE),"N/A")</f>
        <v>N/A</v>
      </c>
      <c r="AH967" s="14" t="s">
        <v>85</v>
      </c>
      <c r="AI967" s="14" t="s">
        <v>85</v>
      </c>
      <c r="AJ967" s="9" t="str">
        <f>_xlfn.IFNA(VLOOKUP(AI967,ACCESSORIES!F:J,5,FALSE),"N/A")</f>
        <v>N/A</v>
      </c>
      <c r="AK967" s="92" t="s">
        <v>236</v>
      </c>
      <c r="AL967" s="75" t="s">
        <v>85</v>
      </c>
      <c r="AM967" s="38" t="str">
        <f>_xlfn.IFNA(VLOOKUP(AL967,ACCESSORIES!F:J,5,FALSE),"N/A")</f>
        <v>N/A</v>
      </c>
      <c r="AN967" s="75" t="s">
        <v>85</v>
      </c>
      <c r="AO967" s="75">
        <v>16.2</v>
      </c>
      <c r="AP967" s="75">
        <v>60</v>
      </c>
      <c r="AQ967" s="75">
        <v>175</v>
      </c>
      <c r="AR967" s="34">
        <v>5.3</v>
      </c>
      <c r="AS967" s="34">
        <v>25.2</v>
      </c>
      <c r="AT967" s="25">
        <v>38</v>
      </c>
      <c r="AU967" s="34">
        <v>47.4</v>
      </c>
      <c r="AV967" s="25">
        <v>245.5</v>
      </c>
      <c r="AW967" s="67">
        <v>241.7</v>
      </c>
      <c r="AX967" s="77">
        <v>87</v>
      </c>
      <c r="AY967" s="49">
        <v>55.9</v>
      </c>
      <c r="AZ967" s="49">
        <v>55.9</v>
      </c>
      <c r="BA967" s="49">
        <v>45</v>
      </c>
      <c r="BB967" s="48">
        <f t="shared" si="398"/>
        <v>1.77</v>
      </c>
      <c r="BC967" s="13" t="s">
        <v>85</v>
      </c>
      <c r="BD967" s="412" t="str">
        <f>_xlfn.IFNA(VLOOKUP(BC967,ACCESSORIES!F:J,5,FALSE),"N/A")</f>
        <v>N/A</v>
      </c>
      <c r="BE967" s="13" t="s">
        <v>85</v>
      </c>
      <c r="BF967" s="412" t="str">
        <f>_xlfn.IFNA(VLOOKUP(BE967,ACCESSORIES!F:J,5,FALSE),"N/A")</f>
        <v>N/A</v>
      </c>
      <c r="BG967" s="70">
        <v>46</v>
      </c>
      <c r="BH967" s="50">
        <v>23.228346456692901</v>
      </c>
      <c r="BI967" s="50">
        <v>23.228346456692901</v>
      </c>
      <c r="BJ967" s="50">
        <v>11.771653543307099</v>
      </c>
      <c r="BK967" s="357">
        <f t="shared" si="442"/>
        <v>0.10408189999999996</v>
      </c>
      <c r="BL967" s="408">
        <v>20</v>
      </c>
      <c r="BM967" s="107" t="s">
        <v>3771</v>
      </c>
      <c r="BN967" s="46" t="s">
        <v>3891</v>
      </c>
      <c r="BO967" s="74" t="s">
        <v>3907</v>
      </c>
      <c r="BP967" s="74" t="s">
        <v>7494</v>
      </c>
      <c r="BQ967" s="74" t="s">
        <v>7489</v>
      </c>
      <c r="BR967" s="74" t="s">
        <v>7493</v>
      </c>
      <c r="BS967" s="74" t="s">
        <v>7490</v>
      </c>
      <c r="BT967" s="74" t="s">
        <v>3909</v>
      </c>
      <c r="BU967" s="74" t="s">
        <v>7491</v>
      </c>
      <c r="BV967" s="74"/>
      <c r="BW967" s="74"/>
      <c r="BX967" s="74"/>
      <c r="BY967" s="334" t="s">
        <v>8613</v>
      </c>
      <c r="BZ967" s="364" t="s">
        <v>8614</v>
      </c>
      <c r="CA967" s="337" t="s">
        <v>8615</v>
      </c>
      <c r="CB967" s="364" t="s">
        <v>8616</v>
      </c>
      <c r="CC967" s="86" t="str">
        <f t="shared" si="430"/>
        <v>CLOSEOUT - MR804, 20x9, +12mm Offset, 6x135, 87mm Centerbore, Machined - Clear Coat</v>
      </c>
      <c r="CD967" s="74" t="s">
        <v>3719</v>
      </c>
      <c r="CE967" s="74" t="s">
        <v>3720</v>
      </c>
      <c r="CF967" s="74" t="str">
        <f t="shared" si="443"/>
        <v>RAISED (8XX)</v>
      </c>
    </row>
    <row r="968" spans="1:84" s="36" customFormat="1" ht="15" customHeight="1">
      <c r="A968" s="22">
        <f t="shared" ref="A968" si="452">ROW(B968)-2</f>
        <v>966</v>
      </c>
      <c r="B968" s="13" t="s">
        <v>84</v>
      </c>
      <c r="C968" s="97" t="s">
        <v>6891</v>
      </c>
      <c r="D968" s="75" t="s">
        <v>6889</v>
      </c>
      <c r="E968" s="84" t="str">
        <f>CONCATENATE(LEFT(D968,5),VLOOKUP(CONCATENATE(O968,"x",P968),'WHEEL PART NUMBER GUIDE'!$B$9:$C$51,2,FALSE),VLOOKUP(CONCATENATE(Q968, W968), 'WHEEL PART NUMBER GUIDE'!$Q$6:$R$98, 2, FALSE),VLOOKUP(Z968,'WHEEL PART NUMBER GUIDE'!$J$8:$K$54,2, FALSE),IF(V968="N/A",IF(ABS(T968)&lt;10,"0"&amp;ABS(T968),ABS(T968)),CONCATENATE(LEFT(V968,1),RIGHT(V968,1))), G968, H968)</f>
        <v>MR80429060312</v>
      </c>
      <c r="F968" s="84" t="str">
        <f t="shared" si="444"/>
        <v>MR80429060312</v>
      </c>
      <c r="G968" s="83"/>
      <c r="H968" s="83"/>
      <c r="I968" s="72" t="s">
        <v>7095</v>
      </c>
      <c r="J968" s="102">
        <v>45349.429872685185</v>
      </c>
      <c r="K968" s="78" t="s">
        <v>3713</v>
      </c>
      <c r="L968" s="328">
        <v>439</v>
      </c>
      <c r="M968" s="85" t="str">
        <f t="shared" si="410"/>
        <v/>
      </c>
      <c r="N968" s="630"/>
      <c r="O968" s="75">
        <v>20</v>
      </c>
      <c r="P968" s="8">
        <v>9</v>
      </c>
      <c r="Q968" s="92" t="str">
        <f t="shared" ref="Q968" si="453">CONCATENATE(R968,"x",S968)</f>
        <v>6x5.5</v>
      </c>
      <c r="R968" s="92">
        <v>6</v>
      </c>
      <c r="S968" s="75">
        <v>5.5</v>
      </c>
      <c r="T968" s="75">
        <v>12</v>
      </c>
      <c r="U968" s="77">
        <v>5.4</v>
      </c>
      <c r="V968" s="95" t="s">
        <v>85</v>
      </c>
      <c r="W968" s="68">
        <v>106.25</v>
      </c>
      <c r="X968" s="39">
        <v>41.005980766387232</v>
      </c>
      <c r="Y968" s="47">
        <v>2650</v>
      </c>
      <c r="Z968" s="43" t="s">
        <v>5147</v>
      </c>
      <c r="AA968" s="72" t="s">
        <v>173</v>
      </c>
      <c r="AB968" s="47" t="str">
        <f t="shared" si="445"/>
        <v>20x9, 6x5.5, 12 OS, 2650 lbs</v>
      </c>
      <c r="AC968" s="74" t="s">
        <v>7425</v>
      </c>
      <c r="AD968" s="46" t="str">
        <f>IF(AC968="N/A","None",VLOOKUP(AC968,ACCESSORIES!F:N,9,FALSE))</f>
        <v>Snap In</v>
      </c>
      <c r="AE968" s="82">
        <f>_xlfn.IFNA(VLOOKUP(AC968,ACCESSORIES!F:J,5,FALSE),"N/A")</f>
        <v>22</v>
      </c>
      <c r="AF968" s="14" t="s">
        <v>85</v>
      </c>
      <c r="AG968" s="9" t="str">
        <f>_xlfn.IFNA(VLOOKUP(AF968,ACCESSORIES!C:G,5,FALSE),"N/A")</f>
        <v>N/A</v>
      </c>
      <c r="AH968" s="14" t="s">
        <v>85</v>
      </c>
      <c r="AI968" s="14" t="s">
        <v>85</v>
      </c>
      <c r="AJ968" s="9" t="str">
        <f>_xlfn.IFNA(VLOOKUP(AI968,ACCESSORIES!F:J,5,FALSE),"N/A")</f>
        <v>N/A</v>
      </c>
      <c r="AK968" s="92" t="s">
        <v>236</v>
      </c>
      <c r="AL968" s="75" t="s">
        <v>1649</v>
      </c>
      <c r="AM968" s="38">
        <f>_xlfn.IFNA(VLOOKUP(AL968,ACCESSORIES!F:J,5,FALSE),"N/A")</f>
        <v>2.75</v>
      </c>
      <c r="AN968" s="3">
        <v>78.3</v>
      </c>
      <c r="AO968" s="75">
        <v>16.2</v>
      </c>
      <c r="AP968" s="75">
        <v>60</v>
      </c>
      <c r="AQ968" s="75">
        <v>175</v>
      </c>
      <c r="AR968" s="34">
        <v>5.3</v>
      </c>
      <c r="AS968" s="34">
        <v>25.2</v>
      </c>
      <c r="AT968" s="25">
        <v>38</v>
      </c>
      <c r="AU968" s="34">
        <v>47.4</v>
      </c>
      <c r="AV968" s="25">
        <v>245.5</v>
      </c>
      <c r="AW968" s="67">
        <v>241.7</v>
      </c>
      <c r="AX968" s="77">
        <v>94.8</v>
      </c>
      <c r="AY968" s="49">
        <v>41.2</v>
      </c>
      <c r="AZ968" s="49">
        <v>55.9</v>
      </c>
      <c r="BA968" s="49">
        <v>45</v>
      </c>
      <c r="BB968" s="48">
        <f t="shared" si="398"/>
        <v>1.77</v>
      </c>
      <c r="BC968" s="13" t="s">
        <v>85</v>
      </c>
      <c r="BD968" s="412" t="str">
        <f>_xlfn.IFNA(VLOOKUP(BC968,ACCESSORIES!F:J,5,FALSE),"N/A")</f>
        <v>N/A</v>
      </c>
      <c r="BE968" s="13" t="s">
        <v>85</v>
      </c>
      <c r="BF968" s="412" t="str">
        <f>_xlfn.IFNA(VLOOKUP(BE968,ACCESSORIES!F:J,5,FALSE),"N/A")</f>
        <v>N/A</v>
      </c>
      <c r="BG968" s="70">
        <v>46</v>
      </c>
      <c r="BH968" s="50">
        <v>23.228346456692901</v>
      </c>
      <c r="BI968" s="50">
        <v>23.228346456692901</v>
      </c>
      <c r="BJ968" s="50">
        <v>11.771653543307099</v>
      </c>
      <c r="BK968" s="357">
        <f t="shared" si="442"/>
        <v>0.10408189999999996</v>
      </c>
      <c r="BL968" s="408">
        <v>20</v>
      </c>
      <c r="BM968" s="107" t="s">
        <v>3771</v>
      </c>
      <c r="BN968" s="46" t="s">
        <v>3891</v>
      </c>
      <c r="BO968" s="74" t="s">
        <v>3907</v>
      </c>
      <c r="BP968" s="74" t="s">
        <v>7494</v>
      </c>
      <c r="BQ968" s="74" t="s">
        <v>7489</v>
      </c>
      <c r="BR968" s="74" t="s">
        <v>7493</v>
      </c>
      <c r="BS968" s="74" t="s">
        <v>7490</v>
      </c>
      <c r="BT968" s="74" t="s">
        <v>3909</v>
      </c>
      <c r="BU968" s="74" t="s">
        <v>7491</v>
      </c>
      <c r="BV968" s="74"/>
      <c r="BW968" s="74"/>
      <c r="BX968" s="74"/>
      <c r="BY968" s="334" t="s">
        <v>8613</v>
      </c>
      <c r="BZ968" s="364" t="s">
        <v>8614</v>
      </c>
      <c r="CA968" s="337" t="s">
        <v>8615</v>
      </c>
      <c r="CB968" s="364" t="s">
        <v>8616</v>
      </c>
      <c r="CC968" s="86" t="str">
        <f t="shared" si="430"/>
        <v>CLOSEOUT - MR804, 20x9, +12mm Offset, 6x5.5, 106.25mm Centerbore, Machined - Clear Coat</v>
      </c>
      <c r="CD968" s="74" t="s">
        <v>3719</v>
      </c>
      <c r="CE968" s="74" t="s">
        <v>3720</v>
      </c>
      <c r="CF968" s="74" t="str">
        <f t="shared" si="443"/>
        <v>RAISED (8XX)</v>
      </c>
    </row>
    <row r="969" spans="1:84" s="36" customFormat="1" ht="15" customHeight="1">
      <c r="A969" s="22">
        <f t="shared" si="302"/>
        <v>967</v>
      </c>
      <c r="B969" s="13" t="s">
        <v>84</v>
      </c>
      <c r="C969" s="97" t="s">
        <v>6891</v>
      </c>
      <c r="D969" s="75" t="s">
        <v>6889</v>
      </c>
      <c r="E969" s="84" t="str">
        <f>CONCATENATE(LEFT(D969,5),VLOOKUP(CONCATENATE(O969,"x",P969),'WHEEL PART NUMBER GUIDE'!$B$9:$C$51,2,FALSE),VLOOKUP(CONCATENATE(Q969, W969), 'WHEEL PART NUMBER GUIDE'!$Q$6:$R$98, 2, FALSE),VLOOKUP(Z969,'WHEEL PART NUMBER GUIDE'!$J$8:$K$54,2, FALSE),IF(V969="N/A",IF(ABS(T969)&lt;10,"0"&amp;ABS(T969),ABS(T969)),CONCATENATE(LEFT(V969,1),RIGHT(V969,1))), G969, H969)</f>
        <v>MR804290801312N</v>
      </c>
      <c r="F969" s="84" t="str">
        <f t="shared" si="444"/>
        <v>MR804290801312N</v>
      </c>
      <c r="G969" s="83" t="s">
        <v>2095</v>
      </c>
      <c r="H969" s="83"/>
      <c r="I969" s="72" t="s">
        <v>7096</v>
      </c>
      <c r="J969" s="102">
        <v>45349.429872685185</v>
      </c>
      <c r="K969" s="78" t="s">
        <v>3713</v>
      </c>
      <c r="L969" s="328">
        <v>424</v>
      </c>
      <c r="M969" s="85" t="str">
        <f t="shared" si="410"/>
        <v/>
      </c>
      <c r="N969" s="630"/>
      <c r="O969" s="75">
        <v>20</v>
      </c>
      <c r="P969" s="8">
        <v>9</v>
      </c>
      <c r="Q969" s="92" t="str">
        <f t="shared" si="351"/>
        <v>8x6.5</v>
      </c>
      <c r="R969" s="75">
        <v>8</v>
      </c>
      <c r="S969" s="75">
        <v>6.5</v>
      </c>
      <c r="T969" s="75">
        <v>-12</v>
      </c>
      <c r="U969" s="77">
        <v>4.5</v>
      </c>
      <c r="V969" s="95" t="s">
        <v>85</v>
      </c>
      <c r="W969" s="68">
        <v>121.3</v>
      </c>
      <c r="X969" s="39">
        <v>42.549216601681373</v>
      </c>
      <c r="Y969" s="47">
        <v>3640</v>
      </c>
      <c r="Z969" s="43" t="s">
        <v>4122</v>
      </c>
      <c r="AA969" s="72" t="s">
        <v>2845</v>
      </c>
      <c r="AB969" s="47" t="str">
        <f t="shared" si="445"/>
        <v>20x9, 8x6.5, -12 OS, 3640 lbs</v>
      </c>
      <c r="AC969" s="74" t="s">
        <v>7421</v>
      </c>
      <c r="AD969" s="46" t="str">
        <f>IF(AC969="N/A","None",VLOOKUP(AC969,ACCESSORIES!F:N,9,FALSE))</f>
        <v>Snap In</v>
      </c>
      <c r="AE969" s="82">
        <f>_xlfn.IFNA(VLOOKUP(AC969,ACCESSORIES!F:J,5,FALSE),"N/A")</f>
        <v>22</v>
      </c>
      <c r="AF969" s="14" t="s">
        <v>85</v>
      </c>
      <c r="AG969" s="9" t="str">
        <f>_xlfn.IFNA(VLOOKUP(AF969,ACCESSORIES!C:G,5,FALSE),"N/A")</f>
        <v>N/A</v>
      </c>
      <c r="AH969" s="9" t="str">
        <f>_xlfn.IFNA(VLOOKUP(AG969,ACCESSORIES!D:H,5,FALSE),"N/A")</f>
        <v>N/A</v>
      </c>
      <c r="AI969" s="14" t="s">
        <v>85</v>
      </c>
      <c r="AJ969" s="9" t="str">
        <f>_xlfn.IFNA(VLOOKUP(AI969,ACCESSORIES!F:J,5,FALSE),"N/A")</f>
        <v>N/A</v>
      </c>
      <c r="AK969" s="92" t="s">
        <v>236</v>
      </c>
      <c r="AL969" s="75" t="s">
        <v>85</v>
      </c>
      <c r="AM969" s="38" t="str">
        <f>_xlfn.IFNA(VLOOKUP(AL969,ACCESSORIES!F:J,5,FALSE),"N/A")</f>
        <v>N/A</v>
      </c>
      <c r="AN969" s="75" t="s">
        <v>85</v>
      </c>
      <c r="AO969" s="75">
        <v>16.2</v>
      </c>
      <c r="AP969" s="75">
        <v>60</v>
      </c>
      <c r="AQ969" s="75">
        <v>200</v>
      </c>
      <c r="AR969" s="34">
        <v>0</v>
      </c>
      <c r="AS969" s="34">
        <v>0</v>
      </c>
      <c r="AT969" s="25">
        <v>40.299999999999997</v>
      </c>
      <c r="AU969" s="34">
        <v>54.1</v>
      </c>
      <c r="AV969" s="25">
        <v>246.9</v>
      </c>
      <c r="AW969" s="67">
        <v>243</v>
      </c>
      <c r="AX969" s="77">
        <v>121.3</v>
      </c>
      <c r="AY969" s="49">
        <v>85</v>
      </c>
      <c r="AZ969" s="49">
        <v>85</v>
      </c>
      <c r="BA969" s="49">
        <v>58</v>
      </c>
      <c r="BB969" s="48">
        <f t="shared" si="398"/>
        <v>2.2799999999999998</v>
      </c>
      <c r="BC969" s="13" t="s">
        <v>85</v>
      </c>
      <c r="BD969" s="412" t="str">
        <f>_xlfn.IFNA(VLOOKUP(BC969,ACCESSORIES!F:J,5,FALSE),"N/A")</f>
        <v>N/A</v>
      </c>
      <c r="BE969" s="13" t="s">
        <v>85</v>
      </c>
      <c r="BF969" s="412" t="str">
        <f>_xlfn.IFNA(VLOOKUP(BE969,ACCESSORIES!F:J,5,FALSE),"N/A")</f>
        <v>N/A</v>
      </c>
      <c r="BG969" s="70">
        <v>48</v>
      </c>
      <c r="BH969" s="50">
        <v>23.228346456692901</v>
      </c>
      <c r="BI969" s="50">
        <v>23.228346456692901</v>
      </c>
      <c r="BJ969" s="50">
        <v>11.771653543307099</v>
      </c>
      <c r="BK969" s="357">
        <f t="shared" si="442"/>
        <v>0.10408189999999996</v>
      </c>
      <c r="BL969" s="408">
        <v>20</v>
      </c>
      <c r="BM969" s="107" t="s">
        <v>3771</v>
      </c>
      <c r="BN969" s="46" t="s">
        <v>3891</v>
      </c>
      <c r="BO969" s="74" t="s">
        <v>3907</v>
      </c>
      <c r="BP969" s="74" t="s">
        <v>7494</v>
      </c>
      <c r="BQ969" s="74" t="s">
        <v>7489</v>
      </c>
      <c r="BR969" s="74" t="s">
        <v>7493</v>
      </c>
      <c r="BS969" s="74" t="s">
        <v>7490</v>
      </c>
      <c r="BT969" s="74" t="s">
        <v>3909</v>
      </c>
      <c r="BU969" s="74" t="s">
        <v>7491</v>
      </c>
      <c r="BV969" s="74"/>
      <c r="BW969" s="74"/>
      <c r="BX969" s="74"/>
      <c r="BY969" s="334" t="s">
        <v>8617</v>
      </c>
      <c r="BZ969" s="364" t="s">
        <v>8618</v>
      </c>
      <c r="CA969" s="337" t="s">
        <v>8619</v>
      </c>
      <c r="CB969" s="364" t="s">
        <v>8620</v>
      </c>
      <c r="CC969" s="86" t="str">
        <f t="shared" si="430"/>
        <v>CLOSEOUT - MR804, 20x9, -12mm Offset, 8x6.5, 121.3mm Centerbore, Gloss Black</v>
      </c>
      <c r="CD969" s="74" t="s">
        <v>3719</v>
      </c>
      <c r="CE969" s="74" t="s">
        <v>3720</v>
      </c>
      <c r="CF969" s="74" t="str">
        <f t="shared" si="443"/>
        <v>RAISED (8XX)</v>
      </c>
    </row>
    <row r="970" spans="1:84" s="36" customFormat="1" ht="15" customHeight="1">
      <c r="A970" s="22">
        <f t="shared" ref="A970" si="454">ROW(B970)-2</f>
        <v>968</v>
      </c>
      <c r="B970" s="13" t="s">
        <v>84</v>
      </c>
      <c r="C970" s="97" t="s">
        <v>6891</v>
      </c>
      <c r="D970" s="75" t="s">
        <v>6889</v>
      </c>
      <c r="E970" s="84" t="str">
        <f>CONCATENATE(LEFT(D970,5),VLOOKUP(CONCATENATE(O970,"x",P970),'WHEEL PART NUMBER GUIDE'!$B$9:$C$51,2,FALSE),VLOOKUP(CONCATENATE(Q970, W970), 'WHEEL PART NUMBER GUIDE'!$Q$6:$R$98, 2, FALSE),VLOOKUP(Z970,'WHEEL PART NUMBER GUIDE'!$J$8:$K$54,2, FALSE),IF(V970="N/A",IF(ABS(T970)&lt;10,"0"&amp;ABS(T970),ABS(T970)),CONCATENATE(LEFT(V970,1),RIGHT(V970,1))), G970, H970)</f>
        <v>MR80429087312N</v>
      </c>
      <c r="F970" s="84" t="str">
        <f t="shared" si="444"/>
        <v>MR80429087312N</v>
      </c>
      <c r="G970" s="83" t="s">
        <v>2095</v>
      </c>
      <c r="H970" s="83"/>
      <c r="I970" s="72" t="s">
        <v>7099</v>
      </c>
      <c r="J970" s="102">
        <v>45349.429872685185</v>
      </c>
      <c r="K970" s="78" t="s">
        <v>3713</v>
      </c>
      <c r="L970" s="328">
        <v>439</v>
      </c>
      <c r="M970" s="85" t="str">
        <f t="shared" si="410"/>
        <v/>
      </c>
      <c r="N970" s="630"/>
      <c r="O970" s="75">
        <v>20</v>
      </c>
      <c r="P970" s="8">
        <v>9</v>
      </c>
      <c r="Q970" s="92" t="str">
        <f t="shared" ref="Q970" si="455">CONCATENATE(R970,"x",S970)</f>
        <v>8x170</v>
      </c>
      <c r="R970" s="75">
        <v>8</v>
      </c>
      <c r="S970" s="75">
        <v>170</v>
      </c>
      <c r="T970" s="75">
        <v>-12</v>
      </c>
      <c r="U970" s="77">
        <v>4.5</v>
      </c>
      <c r="V970" s="95" t="s">
        <v>85</v>
      </c>
      <c r="W970" s="68">
        <v>125</v>
      </c>
      <c r="X970" s="39">
        <v>42.549216601681373</v>
      </c>
      <c r="Y970" s="47">
        <v>3640</v>
      </c>
      <c r="Z970" s="43" t="s">
        <v>5147</v>
      </c>
      <c r="AA970" s="72" t="s">
        <v>173</v>
      </c>
      <c r="AB970" s="47" t="str">
        <f t="shared" si="445"/>
        <v>20x9, 8x170, -12 OS, 3640 lbs</v>
      </c>
      <c r="AC970" s="74" t="s">
        <v>7512</v>
      </c>
      <c r="AD970" s="46" t="str">
        <f>IF(AC970="N/A","None",VLOOKUP(AC970,ACCESSORIES!F:N,9,FALSE))</f>
        <v>Snap In</v>
      </c>
      <c r="AE970" s="82">
        <f>_xlfn.IFNA(VLOOKUP(AC970,ACCESSORIES!F:J,5,FALSE),"N/A")</f>
        <v>22</v>
      </c>
      <c r="AF970" s="14" t="s">
        <v>85</v>
      </c>
      <c r="AG970" s="9" t="str">
        <f>_xlfn.IFNA(VLOOKUP(AF970,ACCESSORIES!C:G,5,FALSE),"N/A")</f>
        <v>N/A</v>
      </c>
      <c r="AH970" s="9" t="str">
        <f>_xlfn.IFNA(VLOOKUP(AG970,ACCESSORIES!D:H,5,FALSE),"N/A")</f>
        <v>N/A</v>
      </c>
      <c r="AI970" s="14" t="s">
        <v>85</v>
      </c>
      <c r="AJ970" s="9" t="str">
        <f>_xlfn.IFNA(VLOOKUP(AI970,ACCESSORIES!F:J,5,FALSE),"N/A")</f>
        <v>N/A</v>
      </c>
      <c r="AK970" s="92" t="s">
        <v>236</v>
      </c>
      <c r="AL970" s="75" t="s">
        <v>85</v>
      </c>
      <c r="AM970" s="38" t="str">
        <f>_xlfn.IFNA(VLOOKUP(AL970,ACCESSORIES!F:J,5,FALSE),"N/A")</f>
        <v>N/A</v>
      </c>
      <c r="AN970" s="75" t="s">
        <v>85</v>
      </c>
      <c r="AO970" s="75">
        <v>16.2</v>
      </c>
      <c r="AP970" s="75">
        <v>60</v>
      </c>
      <c r="AQ970" s="75">
        <v>200</v>
      </c>
      <c r="AR970" s="34">
        <v>0</v>
      </c>
      <c r="AS970" s="34">
        <v>0</v>
      </c>
      <c r="AT970" s="25">
        <v>40.299999999999997</v>
      </c>
      <c r="AU970" s="34">
        <v>54.1</v>
      </c>
      <c r="AV970" s="25">
        <v>246.9</v>
      </c>
      <c r="AW970" s="67">
        <v>243</v>
      </c>
      <c r="AX970" s="77">
        <v>125</v>
      </c>
      <c r="AY970" s="49">
        <v>85</v>
      </c>
      <c r="AZ970" s="49">
        <v>85</v>
      </c>
      <c r="BA970" s="49">
        <v>58</v>
      </c>
      <c r="BB970" s="48">
        <f t="shared" si="398"/>
        <v>2.2799999999999998</v>
      </c>
      <c r="BC970" s="13" t="s">
        <v>85</v>
      </c>
      <c r="BD970" s="412" t="str">
        <f>_xlfn.IFNA(VLOOKUP(BC970,ACCESSORIES!F:J,5,FALSE),"N/A")</f>
        <v>N/A</v>
      </c>
      <c r="BE970" s="13" t="s">
        <v>85</v>
      </c>
      <c r="BF970" s="412" t="str">
        <f>_xlfn.IFNA(VLOOKUP(BE970,ACCESSORIES!F:J,5,FALSE),"N/A")</f>
        <v>N/A</v>
      </c>
      <c r="BG970" s="70">
        <v>48</v>
      </c>
      <c r="BH970" s="50">
        <v>23.228346456692901</v>
      </c>
      <c r="BI970" s="50">
        <v>23.228346456692901</v>
      </c>
      <c r="BJ970" s="50">
        <v>11.771653543307099</v>
      </c>
      <c r="BK970" s="357">
        <f t="shared" si="442"/>
        <v>0.10408189999999996</v>
      </c>
      <c r="BL970" s="408">
        <v>20</v>
      </c>
      <c r="BM970" s="107" t="s">
        <v>3771</v>
      </c>
      <c r="BN970" s="46" t="s">
        <v>3891</v>
      </c>
      <c r="BO970" s="74" t="s">
        <v>3907</v>
      </c>
      <c r="BP970" s="74" t="s">
        <v>7494</v>
      </c>
      <c r="BQ970" s="74" t="s">
        <v>7489</v>
      </c>
      <c r="BR970" s="74" t="s">
        <v>7493</v>
      </c>
      <c r="BS970" s="74" t="s">
        <v>7490</v>
      </c>
      <c r="BT970" s="74" t="s">
        <v>3909</v>
      </c>
      <c r="BU970" s="74" t="s">
        <v>7491</v>
      </c>
      <c r="BV970" s="74"/>
      <c r="BW970" s="74"/>
      <c r="BX970" s="74"/>
      <c r="BY970" s="334" t="s">
        <v>8621</v>
      </c>
      <c r="BZ970" s="364" t="s">
        <v>8622</v>
      </c>
      <c r="CA970" s="337" t="s">
        <v>8623</v>
      </c>
      <c r="CB970" s="364" t="s">
        <v>8624</v>
      </c>
      <c r="CC970" s="86" t="str">
        <f t="shared" si="430"/>
        <v>CLOSEOUT - MR804, 20x9, -12mm Offset, 8x170, 125mm Centerbore, Machined - Clear Coat</v>
      </c>
      <c r="CD970" s="74" t="s">
        <v>3719</v>
      </c>
      <c r="CE970" s="74" t="s">
        <v>3720</v>
      </c>
      <c r="CF970" s="74" t="str">
        <f t="shared" si="443"/>
        <v>RAISED (8XX)</v>
      </c>
    </row>
    <row r="971" spans="1:84" s="36" customFormat="1" ht="15" customHeight="1">
      <c r="A971" s="22">
        <f t="shared" si="302"/>
        <v>969</v>
      </c>
      <c r="B971" s="13" t="s">
        <v>84</v>
      </c>
      <c r="C971" s="97" t="s">
        <v>6891</v>
      </c>
      <c r="D971" s="75" t="s">
        <v>6889</v>
      </c>
      <c r="E971" s="84" t="str">
        <f>CONCATENATE(LEFT(D971,5),VLOOKUP(CONCATENATE(O971,"x",P971),'WHEEL PART NUMBER GUIDE'!$B$9:$C$51,2,FALSE),VLOOKUP(CONCATENATE(Q971, W971), 'WHEEL PART NUMBER GUIDE'!$Q$6:$R$98, 2, FALSE),VLOOKUP(Z971,'WHEEL PART NUMBER GUIDE'!$J$8:$K$54,2, FALSE),IF(V971="N/A",IF(ABS(T971)&lt;10,"0"&amp;ABS(T971),ABS(T971)),CONCATENATE(LEFT(V971,1),RIGHT(V971,1))), G971, H971)</f>
        <v>MR804290881312N</v>
      </c>
      <c r="F971" s="84" t="str">
        <f t="shared" si="444"/>
        <v>MR804290881312N</v>
      </c>
      <c r="G971" s="83" t="s">
        <v>2095</v>
      </c>
      <c r="H971" s="83"/>
      <c r="I971" s="72" t="s">
        <v>7100</v>
      </c>
      <c r="J971" s="102">
        <v>45349.429872685185</v>
      </c>
      <c r="K971" s="78" t="s">
        <v>3713</v>
      </c>
      <c r="L971" s="328">
        <v>424</v>
      </c>
      <c r="M971" s="85" t="str">
        <f t="shared" si="410"/>
        <v/>
      </c>
      <c r="N971" s="630"/>
      <c r="O971" s="75">
        <v>20</v>
      </c>
      <c r="P971" s="8">
        <v>9</v>
      </c>
      <c r="Q971" s="92" t="str">
        <f t="shared" si="351"/>
        <v>8x180</v>
      </c>
      <c r="R971" s="75">
        <v>8</v>
      </c>
      <c r="S971" s="75">
        <v>180</v>
      </c>
      <c r="T971" s="75">
        <v>-12</v>
      </c>
      <c r="U971" s="77">
        <v>4.5</v>
      </c>
      <c r="V971" s="95" t="s">
        <v>85</v>
      </c>
      <c r="W971" s="68">
        <v>124.1</v>
      </c>
      <c r="X971" s="39">
        <v>42.990141126051121</v>
      </c>
      <c r="Y971" s="47">
        <v>3640</v>
      </c>
      <c r="Z971" s="43" t="s">
        <v>4122</v>
      </c>
      <c r="AA971" s="72" t="s">
        <v>2845</v>
      </c>
      <c r="AB971" s="47" t="str">
        <f t="shared" si="445"/>
        <v>20x9, 8x180, -12 OS, 3640 lbs</v>
      </c>
      <c r="AC971" s="74" t="s">
        <v>7421</v>
      </c>
      <c r="AD971" s="46" t="str">
        <f>IF(AC971="N/A","None",VLOOKUP(AC971,ACCESSORIES!F:N,9,FALSE))</f>
        <v>Snap In</v>
      </c>
      <c r="AE971" s="82">
        <f>_xlfn.IFNA(VLOOKUP(AC971,ACCESSORIES!F:J,5,FALSE),"N/A")</f>
        <v>22</v>
      </c>
      <c r="AF971" s="14" t="s">
        <v>85</v>
      </c>
      <c r="AG971" s="9" t="str">
        <f>_xlfn.IFNA(VLOOKUP(AF971,ACCESSORIES!C:G,5,FALSE),"N/A")</f>
        <v>N/A</v>
      </c>
      <c r="AH971" s="9" t="str">
        <f>_xlfn.IFNA(VLOOKUP(AG971,ACCESSORIES!D:H,5,FALSE),"N/A")</f>
        <v>N/A</v>
      </c>
      <c r="AI971" s="14" t="s">
        <v>85</v>
      </c>
      <c r="AJ971" s="9" t="str">
        <f>_xlfn.IFNA(VLOOKUP(AI971,ACCESSORIES!F:J,5,FALSE),"N/A")</f>
        <v>N/A</v>
      </c>
      <c r="AK971" s="92" t="s">
        <v>236</v>
      </c>
      <c r="AL971" s="75" t="s">
        <v>85</v>
      </c>
      <c r="AM971" s="38" t="str">
        <f>_xlfn.IFNA(VLOOKUP(AL971,ACCESSORIES!F:J,5,FALSE),"N/A")</f>
        <v>N/A</v>
      </c>
      <c r="AN971" s="75" t="s">
        <v>85</v>
      </c>
      <c r="AO971" s="75">
        <v>16.2</v>
      </c>
      <c r="AP971" s="75">
        <v>60</v>
      </c>
      <c r="AQ971" s="75">
        <v>210</v>
      </c>
      <c r="AR971" s="34">
        <v>0</v>
      </c>
      <c r="AS971" s="34">
        <v>0</v>
      </c>
      <c r="AT971" s="25">
        <v>39.4</v>
      </c>
      <c r="AU971" s="34">
        <v>54.1</v>
      </c>
      <c r="AV971" s="25">
        <v>246.9</v>
      </c>
      <c r="AW971" s="67">
        <v>243</v>
      </c>
      <c r="AX971" s="77">
        <v>124.1</v>
      </c>
      <c r="AY971" s="49">
        <v>85</v>
      </c>
      <c r="AZ971" s="49">
        <v>85</v>
      </c>
      <c r="BA971" s="49">
        <v>58</v>
      </c>
      <c r="BB971" s="48">
        <f t="shared" ref="BB971:BB1020" si="456">ROUND(CONVERT(BA971,"mm","in"),2)</f>
        <v>2.2799999999999998</v>
      </c>
      <c r="BC971" s="13" t="s">
        <v>85</v>
      </c>
      <c r="BD971" s="412" t="str">
        <f>_xlfn.IFNA(VLOOKUP(BC971,ACCESSORIES!F:J,5,FALSE),"N/A")</f>
        <v>N/A</v>
      </c>
      <c r="BE971" s="13" t="s">
        <v>85</v>
      </c>
      <c r="BF971" s="412" t="str">
        <f>_xlfn.IFNA(VLOOKUP(BE971,ACCESSORIES!F:J,5,FALSE),"N/A")</f>
        <v>N/A</v>
      </c>
      <c r="BG971" s="70">
        <v>48</v>
      </c>
      <c r="BH971" s="50">
        <v>23.228346456692901</v>
      </c>
      <c r="BI971" s="50">
        <v>23.228346456692901</v>
      </c>
      <c r="BJ971" s="50">
        <v>11.771653543307099</v>
      </c>
      <c r="BK971" s="357">
        <f t="shared" si="442"/>
        <v>0.10408189999999996</v>
      </c>
      <c r="BL971" s="408">
        <v>20</v>
      </c>
      <c r="BM971" s="107" t="s">
        <v>3771</v>
      </c>
      <c r="BN971" s="46" t="s">
        <v>3891</v>
      </c>
      <c r="BO971" s="74" t="s">
        <v>3907</v>
      </c>
      <c r="BP971" s="74" t="s">
        <v>7494</v>
      </c>
      <c r="BQ971" s="74" t="s">
        <v>7489</v>
      </c>
      <c r="BR971" s="74" t="s">
        <v>7493</v>
      </c>
      <c r="BS971" s="74" t="s">
        <v>7490</v>
      </c>
      <c r="BT971" s="74" t="s">
        <v>3909</v>
      </c>
      <c r="BU971" s="74" t="s">
        <v>7491</v>
      </c>
      <c r="BV971" s="74"/>
      <c r="BW971" s="74"/>
      <c r="BX971" s="74"/>
      <c r="BY971" s="334" t="s">
        <v>8617</v>
      </c>
      <c r="BZ971" s="364" t="s">
        <v>8618</v>
      </c>
      <c r="CA971" s="337" t="s">
        <v>8619</v>
      </c>
      <c r="CB971" s="364" t="s">
        <v>8620</v>
      </c>
      <c r="CC971" s="86" t="str">
        <f t="shared" si="430"/>
        <v>CLOSEOUT - MR804, 20x9, -12mm Offset, 8x180, 124.1mm Centerbore, Gloss Black</v>
      </c>
      <c r="CD971" s="74" t="s">
        <v>3719</v>
      </c>
      <c r="CE971" s="74" t="s">
        <v>3720</v>
      </c>
      <c r="CF971" s="74" t="str">
        <f t="shared" si="443"/>
        <v>RAISED (8XX)</v>
      </c>
    </row>
    <row r="972" spans="1:84" s="36" customFormat="1" ht="15" customHeight="1">
      <c r="A972" s="22">
        <f t="shared" ref="A972" si="457">ROW(B972)-2</f>
        <v>970</v>
      </c>
      <c r="B972" s="13" t="s">
        <v>84</v>
      </c>
      <c r="C972" s="97" t="s">
        <v>6891</v>
      </c>
      <c r="D972" s="75" t="s">
        <v>6889</v>
      </c>
      <c r="E972" s="84" t="str">
        <f>CONCATENATE(LEFT(D972,5),VLOOKUP(CONCATENATE(O972,"x",P972),'WHEEL PART NUMBER GUIDE'!$B$9:$C$51,2,FALSE),VLOOKUP(CONCATENATE(Q972, W972), 'WHEEL PART NUMBER GUIDE'!$Q$6:$R$98, 2, FALSE),VLOOKUP(Z972,'WHEEL PART NUMBER GUIDE'!$J$8:$K$54,2, FALSE),IF(V972="N/A",IF(ABS(T972)&lt;10,"0"&amp;ABS(T972),ABS(T972)),CONCATENATE(LEFT(V972,1),RIGHT(V972,1))), G972, H972)</f>
        <v>MR80429087300</v>
      </c>
      <c r="F972" s="84" t="str">
        <f t="shared" si="444"/>
        <v>MR80429087300</v>
      </c>
      <c r="G972" s="83"/>
      <c r="H972" s="83"/>
      <c r="I972" s="72" t="s">
        <v>7105</v>
      </c>
      <c r="J972" s="102">
        <v>45349.429872685185</v>
      </c>
      <c r="K972" s="78" t="s">
        <v>3713</v>
      </c>
      <c r="L972" s="328">
        <v>439</v>
      </c>
      <c r="M972" s="85" t="str">
        <f t="shared" si="410"/>
        <v/>
      </c>
      <c r="N972" s="630"/>
      <c r="O972" s="75">
        <v>20</v>
      </c>
      <c r="P972" s="8">
        <v>9</v>
      </c>
      <c r="Q972" s="92" t="str">
        <f t="shared" ref="Q972" si="458">CONCATENATE(R972,"x",S972)</f>
        <v>8x170</v>
      </c>
      <c r="R972" s="75">
        <v>8</v>
      </c>
      <c r="S972" s="75">
        <v>170</v>
      </c>
      <c r="T972" s="75">
        <v>0</v>
      </c>
      <c r="U972" s="77">
        <v>4.95</v>
      </c>
      <c r="V972" s="95" t="s">
        <v>85</v>
      </c>
      <c r="W972" s="68">
        <v>125</v>
      </c>
      <c r="X972" s="39">
        <v>41.446905290756987</v>
      </c>
      <c r="Y972" s="47">
        <v>3640</v>
      </c>
      <c r="Z972" s="43" t="s">
        <v>5147</v>
      </c>
      <c r="AA972" s="72" t="s">
        <v>173</v>
      </c>
      <c r="AB972" s="47" t="str">
        <f t="shared" si="445"/>
        <v>20x9, 8x170, 0 OS, 3640 lbs</v>
      </c>
      <c r="AC972" s="74" t="s">
        <v>7512</v>
      </c>
      <c r="AD972" s="46" t="str">
        <f>IF(AC972="N/A","None",VLOOKUP(AC972,ACCESSORIES!F:N,9,FALSE))</f>
        <v>Snap In</v>
      </c>
      <c r="AE972" s="82">
        <f>_xlfn.IFNA(VLOOKUP(AC972,ACCESSORIES!F:J,5,FALSE),"N/A")</f>
        <v>22</v>
      </c>
      <c r="AF972" s="14" t="s">
        <v>85</v>
      </c>
      <c r="AG972" s="9" t="str">
        <f>_xlfn.IFNA(VLOOKUP(AF972,ACCESSORIES!C:G,5,FALSE),"N/A")</f>
        <v>N/A</v>
      </c>
      <c r="AH972" s="9" t="str">
        <f>_xlfn.IFNA(VLOOKUP(AG972,ACCESSORIES!D:H,5,FALSE),"N/A")</f>
        <v>N/A</v>
      </c>
      <c r="AI972" s="14" t="s">
        <v>85</v>
      </c>
      <c r="AJ972" s="9" t="str">
        <f>_xlfn.IFNA(VLOOKUP(AI972,ACCESSORIES!F:J,5,FALSE),"N/A")</f>
        <v>N/A</v>
      </c>
      <c r="AK972" s="92" t="s">
        <v>236</v>
      </c>
      <c r="AL972" s="75" t="s">
        <v>85</v>
      </c>
      <c r="AM972" s="38" t="str">
        <f>_xlfn.IFNA(VLOOKUP(AL972,ACCESSORIES!F:J,5,FALSE),"N/A")</f>
        <v>N/A</v>
      </c>
      <c r="AN972" s="75" t="s">
        <v>85</v>
      </c>
      <c r="AO972" s="75">
        <v>16.2</v>
      </c>
      <c r="AP972" s="75">
        <v>60</v>
      </c>
      <c r="AQ972" s="75">
        <v>200</v>
      </c>
      <c r="AR972" s="34">
        <v>0</v>
      </c>
      <c r="AS972" s="34">
        <v>0</v>
      </c>
      <c r="AT972" s="25">
        <v>28.3</v>
      </c>
      <c r="AU972" s="34">
        <v>42.1</v>
      </c>
      <c r="AV972" s="25">
        <v>245.9</v>
      </c>
      <c r="AW972" s="67">
        <v>242.1</v>
      </c>
      <c r="AX972" s="77">
        <v>125</v>
      </c>
      <c r="AY972" s="49">
        <v>85</v>
      </c>
      <c r="AZ972" s="49">
        <v>85</v>
      </c>
      <c r="BA972" s="49">
        <v>58</v>
      </c>
      <c r="BB972" s="48">
        <f t="shared" si="456"/>
        <v>2.2799999999999998</v>
      </c>
      <c r="BC972" s="13" t="s">
        <v>85</v>
      </c>
      <c r="BD972" s="412" t="str">
        <f>_xlfn.IFNA(VLOOKUP(BC972,ACCESSORIES!F:J,5,FALSE),"N/A")</f>
        <v>N/A</v>
      </c>
      <c r="BE972" s="13" t="s">
        <v>85</v>
      </c>
      <c r="BF972" s="412" t="str">
        <f>_xlfn.IFNA(VLOOKUP(BE972,ACCESSORIES!F:J,5,FALSE),"N/A")</f>
        <v>N/A</v>
      </c>
      <c r="BG972" s="70">
        <v>46</v>
      </c>
      <c r="BH972" s="50">
        <v>23.228346456692901</v>
      </c>
      <c r="BI972" s="50">
        <v>23.228346456692901</v>
      </c>
      <c r="BJ972" s="50">
        <v>11.771653543307099</v>
      </c>
      <c r="BK972" s="357">
        <f t="shared" si="442"/>
        <v>0.10408189999999996</v>
      </c>
      <c r="BL972" s="408">
        <v>20</v>
      </c>
      <c r="BM972" s="107" t="s">
        <v>3771</v>
      </c>
      <c r="BN972" s="46" t="s">
        <v>3891</v>
      </c>
      <c r="BO972" s="74" t="s">
        <v>3907</v>
      </c>
      <c r="BP972" s="74" t="s">
        <v>7494</v>
      </c>
      <c r="BQ972" s="74" t="s">
        <v>7489</v>
      </c>
      <c r="BR972" s="74" t="s">
        <v>7493</v>
      </c>
      <c r="BS972" s="74" t="s">
        <v>7490</v>
      </c>
      <c r="BT972" s="74" t="s">
        <v>3909</v>
      </c>
      <c r="BU972" s="74" t="s">
        <v>7491</v>
      </c>
      <c r="BV972" s="74"/>
      <c r="BW972" s="74"/>
      <c r="BX972" s="74"/>
      <c r="BY972" s="334" t="s">
        <v>8621</v>
      </c>
      <c r="BZ972" s="364" t="s">
        <v>8622</v>
      </c>
      <c r="CA972" s="337" t="s">
        <v>8623</v>
      </c>
      <c r="CB972" s="364" t="s">
        <v>8624</v>
      </c>
      <c r="CC972" s="86" t="str">
        <f t="shared" si="430"/>
        <v>CLOSEOUT - MR804, 20x9, 0mm Offset, 8x170, 125mm Centerbore, Machined - Clear Coat</v>
      </c>
      <c r="CD972" s="74" t="s">
        <v>3719</v>
      </c>
      <c r="CE972" s="74" t="s">
        <v>3720</v>
      </c>
      <c r="CF972" s="74" t="str">
        <f t="shared" si="443"/>
        <v>RAISED (8XX)</v>
      </c>
    </row>
    <row r="973" spans="1:84" s="36" customFormat="1" ht="15" customHeight="1">
      <c r="A973" s="22">
        <f t="shared" si="302"/>
        <v>971</v>
      </c>
      <c r="B973" s="13" t="s">
        <v>84</v>
      </c>
      <c r="C973" s="97" t="s">
        <v>6891</v>
      </c>
      <c r="D973" s="75" t="s">
        <v>6889</v>
      </c>
      <c r="E973" s="84" t="str">
        <f>CONCATENATE(LEFT(D973,5),VLOOKUP(CONCATENATE(O973,"x",P973),'WHEEL PART NUMBER GUIDE'!$B$9:$C$51,2,FALSE),VLOOKUP(CONCATENATE(Q973, W973), 'WHEEL PART NUMBER GUIDE'!$Q$6:$R$98, 2, FALSE),VLOOKUP(Z973,'WHEEL PART NUMBER GUIDE'!$J$8:$K$54,2, FALSE),IF(V973="N/A",IF(ABS(T973)&lt;10,"0"&amp;ABS(T973),ABS(T973)),CONCATENATE(LEFT(V973,1),RIGHT(V973,1))), G973, H973)</f>
        <v>MR804290881300</v>
      </c>
      <c r="F973" s="84" t="str">
        <f t="shared" si="444"/>
        <v>MR804290881300</v>
      </c>
      <c r="G973" s="83"/>
      <c r="H973" s="83"/>
      <c r="I973" s="72" t="s">
        <v>7106</v>
      </c>
      <c r="J973" s="102">
        <v>45349.429884259262</v>
      </c>
      <c r="K973" s="78" t="s">
        <v>3713</v>
      </c>
      <c r="L973" s="328">
        <v>424</v>
      </c>
      <c r="M973" s="85" t="str">
        <f t="shared" si="410"/>
        <v/>
      </c>
      <c r="N973" s="630"/>
      <c r="O973" s="75">
        <v>20</v>
      </c>
      <c r="P973" s="8">
        <v>9</v>
      </c>
      <c r="Q973" s="92" t="str">
        <f t="shared" ref="Q973:Q1019" si="459">CONCATENATE(R973,"x",S973)</f>
        <v>8x180</v>
      </c>
      <c r="R973" s="75">
        <v>8</v>
      </c>
      <c r="S973" s="75">
        <v>180</v>
      </c>
      <c r="T973" s="75">
        <v>0</v>
      </c>
      <c r="U973" s="77">
        <v>4.95</v>
      </c>
      <c r="V973" s="95" t="s">
        <v>85</v>
      </c>
      <c r="W973" s="68">
        <v>124.1</v>
      </c>
      <c r="X973" s="39">
        <v>41.887829815126736</v>
      </c>
      <c r="Y973" s="47">
        <v>3640</v>
      </c>
      <c r="Z973" s="43" t="s">
        <v>4122</v>
      </c>
      <c r="AA973" s="72" t="s">
        <v>2845</v>
      </c>
      <c r="AB973" s="47" t="str">
        <f t="shared" si="445"/>
        <v>20x9, 8x180, 0 OS, 3640 lbs</v>
      </c>
      <c r="AC973" s="74" t="s">
        <v>7421</v>
      </c>
      <c r="AD973" s="46" t="str">
        <f>IF(AC973="N/A","None",VLOOKUP(AC973,ACCESSORIES!F:N,9,FALSE))</f>
        <v>Snap In</v>
      </c>
      <c r="AE973" s="82">
        <f>_xlfn.IFNA(VLOOKUP(AC973,ACCESSORIES!F:J,5,FALSE),"N/A")</f>
        <v>22</v>
      </c>
      <c r="AF973" s="14" t="s">
        <v>85</v>
      </c>
      <c r="AG973" s="9" t="str">
        <f>_xlfn.IFNA(VLOOKUP(AF973,ACCESSORIES!C:G,5,FALSE),"N/A")</f>
        <v>N/A</v>
      </c>
      <c r="AH973" s="9" t="str">
        <f>_xlfn.IFNA(VLOOKUP(AG973,ACCESSORIES!D:H,5,FALSE),"N/A")</f>
        <v>N/A</v>
      </c>
      <c r="AI973" s="14" t="s">
        <v>85</v>
      </c>
      <c r="AJ973" s="9" t="str">
        <f>_xlfn.IFNA(VLOOKUP(AI973,ACCESSORIES!F:J,5,FALSE),"N/A")</f>
        <v>N/A</v>
      </c>
      <c r="AK973" s="92" t="s">
        <v>236</v>
      </c>
      <c r="AL973" s="75" t="s">
        <v>85</v>
      </c>
      <c r="AM973" s="38" t="str">
        <f>_xlfn.IFNA(VLOOKUP(AL973,ACCESSORIES!F:J,5,FALSE),"N/A")</f>
        <v>N/A</v>
      </c>
      <c r="AN973" s="75" t="s">
        <v>85</v>
      </c>
      <c r="AO973" s="75">
        <v>16.2</v>
      </c>
      <c r="AP973" s="75">
        <v>60</v>
      </c>
      <c r="AQ973" s="75">
        <v>210</v>
      </c>
      <c r="AR973" s="34">
        <v>0</v>
      </c>
      <c r="AS973" s="34">
        <v>0</v>
      </c>
      <c r="AT973" s="25">
        <v>28.3</v>
      </c>
      <c r="AU973" s="34">
        <v>42.1</v>
      </c>
      <c r="AV973" s="25">
        <v>245.9</v>
      </c>
      <c r="AW973" s="67">
        <v>242.1</v>
      </c>
      <c r="AX973" s="77">
        <v>124.1</v>
      </c>
      <c r="AY973" s="49">
        <v>85</v>
      </c>
      <c r="AZ973" s="49">
        <v>85</v>
      </c>
      <c r="BA973" s="49">
        <v>58</v>
      </c>
      <c r="BB973" s="48">
        <f t="shared" si="456"/>
        <v>2.2799999999999998</v>
      </c>
      <c r="BC973" s="13" t="s">
        <v>85</v>
      </c>
      <c r="BD973" s="412" t="str">
        <f>_xlfn.IFNA(VLOOKUP(BC973,ACCESSORIES!F:J,5,FALSE),"N/A")</f>
        <v>N/A</v>
      </c>
      <c r="BE973" s="13" t="s">
        <v>85</v>
      </c>
      <c r="BF973" s="412" t="str">
        <f>_xlfn.IFNA(VLOOKUP(BE973,ACCESSORIES!F:J,5,FALSE),"N/A")</f>
        <v>N/A</v>
      </c>
      <c r="BG973" s="70">
        <v>47</v>
      </c>
      <c r="BH973" s="50">
        <v>23.228346456692901</v>
      </c>
      <c r="BI973" s="50">
        <v>23.228346456692901</v>
      </c>
      <c r="BJ973" s="50">
        <v>11.771653543307099</v>
      </c>
      <c r="BK973" s="357">
        <f t="shared" si="442"/>
        <v>0.10408189999999996</v>
      </c>
      <c r="BL973" s="408">
        <v>20</v>
      </c>
      <c r="BM973" s="107" t="s">
        <v>3771</v>
      </c>
      <c r="BN973" s="46" t="s">
        <v>3891</v>
      </c>
      <c r="BO973" s="74" t="s">
        <v>3907</v>
      </c>
      <c r="BP973" s="74" t="s">
        <v>7494</v>
      </c>
      <c r="BQ973" s="74" t="s">
        <v>7489</v>
      </c>
      <c r="BR973" s="74" t="s">
        <v>7493</v>
      </c>
      <c r="BS973" s="74" t="s">
        <v>7490</v>
      </c>
      <c r="BT973" s="74" t="s">
        <v>3909</v>
      </c>
      <c r="BU973" s="74" t="s">
        <v>7491</v>
      </c>
      <c r="BV973" s="74"/>
      <c r="BW973" s="74"/>
      <c r="BX973" s="74"/>
      <c r="BY973" s="334" t="s">
        <v>8617</v>
      </c>
      <c r="BZ973" s="364" t="s">
        <v>8618</v>
      </c>
      <c r="CA973" s="337" t="s">
        <v>8619</v>
      </c>
      <c r="CB973" s="364" t="s">
        <v>8620</v>
      </c>
      <c r="CC973" s="86" t="str">
        <f t="shared" si="430"/>
        <v>CLOSEOUT - MR804, 20x9, 0mm Offset, 8x180, 124.1mm Centerbore, Gloss Black</v>
      </c>
      <c r="CD973" s="74" t="s">
        <v>3719</v>
      </c>
      <c r="CE973" s="74" t="s">
        <v>3720</v>
      </c>
      <c r="CF973" s="74" t="str">
        <f t="shared" si="443"/>
        <v>RAISED (8XX)</v>
      </c>
    </row>
    <row r="974" spans="1:84" s="36" customFormat="1" ht="15" customHeight="1">
      <c r="A974" s="22">
        <f t="shared" ref="A974" si="460">ROW(B974)-2</f>
        <v>972</v>
      </c>
      <c r="B974" s="13" t="s">
        <v>84</v>
      </c>
      <c r="C974" s="97" t="s">
        <v>6891</v>
      </c>
      <c r="D974" s="75" t="s">
        <v>6889</v>
      </c>
      <c r="E974" s="84" t="str">
        <f>CONCATENATE(LEFT(D974,5),VLOOKUP(CONCATENATE(O974,"x",P974),'WHEEL PART NUMBER GUIDE'!$B$9:$C$51,2,FALSE),VLOOKUP(CONCATENATE(Q974, W974), 'WHEEL PART NUMBER GUIDE'!$Q$6:$R$98, 2, FALSE),VLOOKUP(Z974,'WHEEL PART NUMBER GUIDE'!$J$8:$K$54,2, FALSE),IF(V974="N/A",IF(ABS(T974)&lt;10,"0"&amp;ABS(T974),ABS(T974)),CONCATENATE(LEFT(V974,1),RIGHT(V974,1))), G974, H974)</f>
        <v>MR80429088300</v>
      </c>
      <c r="F974" s="84" t="str">
        <f t="shared" si="444"/>
        <v>MR80429088300</v>
      </c>
      <c r="G974" s="83"/>
      <c r="H974" s="83"/>
      <c r="I974" s="72" t="s">
        <v>7107</v>
      </c>
      <c r="J974" s="102">
        <v>45349.429884259262</v>
      </c>
      <c r="K974" s="78" t="s">
        <v>3713</v>
      </c>
      <c r="L974" s="328">
        <v>439</v>
      </c>
      <c r="M974" s="85" t="str">
        <f t="shared" si="410"/>
        <v/>
      </c>
      <c r="N974" s="630"/>
      <c r="O974" s="75">
        <v>20</v>
      </c>
      <c r="P974" s="8">
        <v>9</v>
      </c>
      <c r="Q974" s="92" t="str">
        <f t="shared" ref="Q974" si="461">CONCATENATE(R974,"x",S974)</f>
        <v>8x180</v>
      </c>
      <c r="R974" s="75">
        <v>8</v>
      </c>
      <c r="S974" s="75">
        <v>180</v>
      </c>
      <c r="T974" s="75">
        <v>0</v>
      </c>
      <c r="U974" s="77">
        <v>4.95</v>
      </c>
      <c r="V974" s="95" t="s">
        <v>85</v>
      </c>
      <c r="W974" s="68">
        <v>124.1</v>
      </c>
      <c r="X974" s="39">
        <v>41.887829815126736</v>
      </c>
      <c r="Y974" s="47">
        <v>3640</v>
      </c>
      <c r="Z974" s="43" t="s">
        <v>5147</v>
      </c>
      <c r="AA974" s="72" t="s">
        <v>173</v>
      </c>
      <c r="AB974" s="47" t="str">
        <f t="shared" si="445"/>
        <v>20x9, 8x180, 0 OS, 3640 lbs</v>
      </c>
      <c r="AC974" s="74" t="s">
        <v>7426</v>
      </c>
      <c r="AD974" s="46" t="str">
        <f>IF(AC974="N/A","None",VLOOKUP(AC974,ACCESSORIES!F:N,9,FALSE))</f>
        <v>Snap In</v>
      </c>
      <c r="AE974" s="82">
        <f>_xlfn.IFNA(VLOOKUP(AC974,ACCESSORIES!F:J,5,FALSE),"N/A")</f>
        <v>22</v>
      </c>
      <c r="AF974" s="14" t="s">
        <v>85</v>
      </c>
      <c r="AG974" s="9" t="str">
        <f>_xlfn.IFNA(VLOOKUP(AF974,ACCESSORIES!C:G,5,FALSE),"N/A")</f>
        <v>N/A</v>
      </c>
      <c r="AH974" s="9" t="str">
        <f>_xlfn.IFNA(VLOOKUP(AG974,ACCESSORIES!D:H,5,FALSE),"N/A")</f>
        <v>N/A</v>
      </c>
      <c r="AI974" s="14" t="s">
        <v>85</v>
      </c>
      <c r="AJ974" s="9" t="str">
        <f>_xlfn.IFNA(VLOOKUP(AI974,ACCESSORIES!F:J,5,FALSE),"N/A")</f>
        <v>N/A</v>
      </c>
      <c r="AK974" s="92" t="s">
        <v>236</v>
      </c>
      <c r="AL974" s="75" t="s">
        <v>85</v>
      </c>
      <c r="AM974" s="38" t="str">
        <f>_xlfn.IFNA(VLOOKUP(AL974,ACCESSORIES!F:J,5,FALSE),"N/A")</f>
        <v>N/A</v>
      </c>
      <c r="AN974" s="75" t="s">
        <v>85</v>
      </c>
      <c r="AO974" s="75">
        <v>16.2</v>
      </c>
      <c r="AP974" s="75">
        <v>60</v>
      </c>
      <c r="AQ974" s="75">
        <v>210</v>
      </c>
      <c r="AR974" s="34">
        <v>0</v>
      </c>
      <c r="AS974" s="34">
        <v>0</v>
      </c>
      <c r="AT974" s="25">
        <v>28.3</v>
      </c>
      <c r="AU974" s="34">
        <v>42.1</v>
      </c>
      <c r="AV974" s="25">
        <v>245.9</v>
      </c>
      <c r="AW974" s="67">
        <v>242.1</v>
      </c>
      <c r="AX974" s="77">
        <v>124.1</v>
      </c>
      <c r="AY974" s="49">
        <v>85</v>
      </c>
      <c r="AZ974" s="49">
        <v>85</v>
      </c>
      <c r="BA974" s="49">
        <v>58</v>
      </c>
      <c r="BB974" s="48">
        <f t="shared" si="456"/>
        <v>2.2799999999999998</v>
      </c>
      <c r="BC974" s="13" t="s">
        <v>85</v>
      </c>
      <c r="BD974" s="412" t="str">
        <f>_xlfn.IFNA(VLOOKUP(BC974,ACCESSORIES!F:J,5,FALSE),"N/A")</f>
        <v>N/A</v>
      </c>
      <c r="BE974" s="13" t="s">
        <v>85</v>
      </c>
      <c r="BF974" s="412" t="str">
        <f>_xlfn.IFNA(VLOOKUP(BE974,ACCESSORIES!F:J,5,FALSE),"N/A")</f>
        <v>N/A</v>
      </c>
      <c r="BG974" s="70">
        <v>47</v>
      </c>
      <c r="BH974" s="50">
        <v>23.228346456692901</v>
      </c>
      <c r="BI974" s="50">
        <v>23.228346456692901</v>
      </c>
      <c r="BJ974" s="50">
        <v>11.771653543307099</v>
      </c>
      <c r="BK974" s="357">
        <f t="shared" si="442"/>
        <v>0.10408189999999996</v>
      </c>
      <c r="BL974" s="408">
        <v>20</v>
      </c>
      <c r="BM974" s="107" t="s">
        <v>3771</v>
      </c>
      <c r="BN974" s="46" t="s">
        <v>3891</v>
      </c>
      <c r="BO974" s="74" t="s">
        <v>3907</v>
      </c>
      <c r="BP974" s="74" t="s">
        <v>7494</v>
      </c>
      <c r="BQ974" s="74" t="s">
        <v>7489</v>
      </c>
      <c r="BR974" s="74" t="s">
        <v>7493</v>
      </c>
      <c r="BS974" s="74" t="s">
        <v>7490</v>
      </c>
      <c r="BT974" s="74" t="s">
        <v>3909</v>
      </c>
      <c r="BU974" s="74" t="s">
        <v>7491</v>
      </c>
      <c r="BV974" s="74"/>
      <c r="BW974" s="74"/>
      <c r="BX974" s="74"/>
      <c r="BY974" s="334" t="s">
        <v>8621</v>
      </c>
      <c r="BZ974" s="364" t="s">
        <v>8622</v>
      </c>
      <c r="CA974" s="337" t="s">
        <v>8623</v>
      </c>
      <c r="CB974" s="364" t="s">
        <v>8624</v>
      </c>
      <c r="CC974" s="86" t="str">
        <f t="shared" si="430"/>
        <v>CLOSEOUT - MR804, 20x9, 0mm Offset, 8x180, 124.1mm Centerbore, Machined - Clear Coat</v>
      </c>
      <c r="CD974" s="74" t="s">
        <v>3719</v>
      </c>
      <c r="CE974" s="74" t="s">
        <v>3720</v>
      </c>
      <c r="CF974" s="74" t="str">
        <f t="shared" si="443"/>
        <v>RAISED (8XX)</v>
      </c>
    </row>
    <row r="975" spans="1:84" s="36" customFormat="1" ht="15" customHeight="1">
      <c r="A975" s="22">
        <f t="shared" si="302"/>
        <v>973</v>
      </c>
      <c r="B975" s="13" t="s">
        <v>84</v>
      </c>
      <c r="C975" s="97" t="s">
        <v>6891</v>
      </c>
      <c r="D975" s="75" t="s">
        <v>6889</v>
      </c>
      <c r="E975" s="84" t="str">
        <f>CONCATENATE(LEFT(D975,5),VLOOKUP(CONCATENATE(O975,"x",P975),'WHEEL PART NUMBER GUIDE'!$B$9:$C$51,2,FALSE),VLOOKUP(CONCATENATE(Q975, W975), 'WHEEL PART NUMBER GUIDE'!$Q$6:$R$98, 2, FALSE),VLOOKUP(Z975,'WHEEL PART NUMBER GUIDE'!$J$8:$K$54,2, FALSE),IF(V975="N/A",IF(ABS(T975)&lt;10,"0"&amp;ABS(T975),ABS(T975)),CONCATENATE(LEFT(V975,1),RIGHT(V975,1))), G975, H975)</f>
        <v>MR804210161310</v>
      </c>
      <c r="F975" s="84" t="str">
        <f t="shared" si="444"/>
        <v>MR804210161310</v>
      </c>
      <c r="G975" s="83"/>
      <c r="H975" s="83"/>
      <c r="I975" s="72" t="s">
        <v>7108</v>
      </c>
      <c r="J975" s="102">
        <v>45349.429884259262</v>
      </c>
      <c r="K975" s="78" t="s">
        <v>3713</v>
      </c>
      <c r="L975" s="328">
        <v>439</v>
      </c>
      <c r="M975" s="85" t="str">
        <f t="shared" si="410"/>
        <v/>
      </c>
      <c r="N975" s="630"/>
      <c r="O975" s="75">
        <v>20</v>
      </c>
      <c r="P975" s="8">
        <v>10</v>
      </c>
      <c r="Q975" s="92" t="str">
        <f t="shared" si="459"/>
        <v>6x135</v>
      </c>
      <c r="R975" s="92">
        <v>6</v>
      </c>
      <c r="S975" s="75">
        <v>135</v>
      </c>
      <c r="T975" s="75">
        <v>10</v>
      </c>
      <c r="U975" s="77">
        <v>5.8500000000000005</v>
      </c>
      <c r="V975" s="95" t="s">
        <v>85</v>
      </c>
      <c r="W975" s="68">
        <v>87</v>
      </c>
      <c r="X975" s="39">
        <v>41.667367552941855</v>
      </c>
      <c r="Y975" s="47">
        <v>2650</v>
      </c>
      <c r="Z975" s="43" t="s">
        <v>4122</v>
      </c>
      <c r="AA975" s="72" t="s">
        <v>2845</v>
      </c>
      <c r="AB975" s="47" t="str">
        <f t="shared" si="445"/>
        <v>20x10, 6x135, 10 OS, 2650 lbs</v>
      </c>
      <c r="AC975" s="74" t="s">
        <v>7428</v>
      </c>
      <c r="AD975" s="46" t="str">
        <f>IF(AC975="N/A","None",VLOOKUP(AC975,ACCESSORIES!F:N,9,FALSE))</f>
        <v>Snap In</v>
      </c>
      <c r="AE975" s="82">
        <f>_xlfn.IFNA(VLOOKUP(AC975,ACCESSORIES!F:J,5,FALSE),"N/A")</f>
        <v>22</v>
      </c>
      <c r="AF975" s="14" t="s">
        <v>85</v>
      </c>
      <c r="AG975" s="9" t="str">
        <f>_xlfn.IFNA(VLOOKUP(AF975,ACCESSORIES!C:G,5,FALSE),"N/A")</f>
        <v>N/A</v>
      </c>
      <c r="AH975" s="14" t="s">
        <v>85</v>
      </c>
      <c r="AI975" s="14" t="s">
        <v>85</v>
      </c>
      <c r="AJ975" s="9" t="str">
        <f>_xlfn.IFNA(VLOOKUP(AI975,ACCESSORIES!F:J,5,FALSE),"N/A")</f>
        <v>N/A</v>
      </c>
      <c r="AK975" s="92" t="s">
        <v>236</v>
      </c>
      <c r="AL975" s="75" t="s">
        <v>85</v>
      </c>
      <c r="AM975" s="38" t="str">
        <f>_xlfn.IFNA(VLOOKUP(AL975,ACCESSORIES!F:J,5,FALSE),"N/A")</f>
        <v>N/A</v>
      </c>
      <c r="AN975" s="75" t="s">
        <v>85</v>
      </c>
      <c r="AO975" s="75">
        <v>16.2</v>
      </c>
      <c r="AP975" s="75">
        <v>60</v>
      </c>
      <c r="AQ975" s="75">
        <v>175</v>
      </c>
      <c r="AR975" s="34">
        <v>5.3</v>
      </c>
      <c r="AS975" s="34">
        <v>25.9</v>
      </c>
      <c r="AT975" s="25">
        <v>38.4</v>
      </c>
      <c r="AU975" s="34">
        <v>47.8</v>
      </c>
      <c r="AV975" s="25">
        <v>244.7</v>
      </c>
      <c r="AW975" s="67">
        <v>240.3</v>
      </c>
      <c r="AX975" s="77">
        <v>87</v>
      </c>
      <c r="AY975" s="49">
        <v>55.9</v>
      </c>
      <c r="AZ975" s="49">
        <v>55.9</v>
      </c>
      <c r="BA975" s="49">
        <v>60.3</v>
      </c>
      <c r="BB975" s="48">
        <f t="shared" si="456"/>
        <v>2.37</v>
      </c>
      <c r="BC975" s="13" t="s">
        <v>85</v>
      </c>
      <c r="BD975" s="412" t="str">
        <f>_xlfn.IFNA(VLOOKUP(BC975,ACCESSORIES!F:J,5,FALSE),"N/A")</f>
        <v>N/A</v>
      </c>
      <c r="BE975" s="13" t="s">
        <v>85</v>
      </c>
      <c r="BF975" s="412" t="str">
        <f>_xlfn.IFNA(VLOOKUP(BE975,ACCESSORIES!F:J,5,FALSE),"N/A")</f>
        <v>N/A</v>
      </c>
      <c r="BG975" s="70">
        <v>47</v>
      </c>
      <c r="BH975" s="50">
        <v>23.228346456692901</v>
      </c>
      <c r="BI975" s="50">
        <v>23.228346456692901</v>
      </c>
      <c r="BJ975" s="50">
        <v>12.9133858267717</v>
      </c>
      <c r="BK975" s="357">
        <f t="shared" si="442"/>
        <v>0.11417680000000027</v>
      </c>
      <c r="BL975" s="408">
        <v>20</v>
      </c>
      <c r="BM975" s="107" t="s">
        <v>3771</v>
      </c>
      <c r="BN975" s="46" t="s">
        <v>3891</v>
      </c>
      <c r="BO975" s="74" t="s">
        <v>3907</v>
      </c>
      <c r="BP975" s="74" t="s">
        <v>7494</v>
      </c>
      <c r="BQ975" s="74" t="s">
        <v>7489</v>
      </c>
      <c r="BR975" s="74" t="s">
        <v>7493</v>
      </c>
      <c r="BS975" s="74" t="s">
        <v>7490</v>
      </c>
      <c r="BT975" s="74" t="s">
        <v>3909</v>
      </c>
      <c r="BU975" s="74" t="s">
        <v>7491</v>
      </c>
      <c r="BV975" s="74"/>
      <c r="BW975" s="74"/>
      <c r="BX975" s="74"/>
      <c r="BY975" s="334" t="s">
        <v>8609</v>
      </c>
      <c r="BZ975" s="364" t="s">
        <v>8610</v>
      </c>
      <c r="CA975" s="337" t="s">
        <v>8611</v>
      </c>
      <c r="CB975" s="364" t="s">
        <v>8612</v>
      </c>
      <c r="CC975" s="86" t="str">
        <f t="shared" si="430"/>
        <v>CLOSEOUT - MR804, 20x10, +10mm Offset, 6x135, 87mm Centerbore, Gloss Black</v>
      </c>
      <c r="CD975" s="74" t="s">
        <v>3719</v>
      </c>
      <c r="CE975" s="74" t="s">
        <v>3720</v>
      </c>
      <c r="CF975" s="74" t="str">
        <f t="shared" si="443"/>
        <v>RAISED (8XX)</v>
      </c>
    </row>
    <row r="976" spans="1:84" s="36" customFormat="1" ht="15" customHeight="1">
      <c r="A976" s="22">
        <f t="shared" ref="A976" si="462">ROW(B976)-2</f>
        <v>974</v>
      </c>
      <c r="B976" s="13" t="s">
        <v>84</v>
      </c>
      <c r="C976" s="97" t="s">
        <v>6891</v>
      </c>
      <c r="D976" s="75" t="s">
        <v>6889</v>
      </c>
      <c r="E976" s="84" t="str">
        <f>CONCATENATE(LEFT(D976,5),VLOOKUP(CONCATENATE(O976,"x",P976),'WHEEL PART NUMBER GUIDE'!$B$9:$C$51,2,FALSE),VLOOKUP(CONCATENATE(Q976, W976), 'WHEEL PART NUMBER GUIDE'!$Q$6:$R$98, 2, FALSE),VLOOKUP(Z976,'WHEEL PART NUMBER GUIDE'!$J$8:$K$54,2, FALSE),IF(V976="N/A",IF(ABS(T976)&lt;10,"0"&amp;ABS(T976),ABS(T976)),CONCATENATE(LEFT(V976,1),RIGHT(V976,1))), G976, H976)</f>
        <v>MR80421016310</v>
      </c>
      <c r="F976" s="84" t="str">
        <f t="shared" si="444"/>
        <v>MR80421016310</v>
      </c>
      <c r="G976" s="83"/>
      <c r="H976" s="83"/>
      <c r="I976" s="72" t="s">
        <v>7109</v>
      </c>
      <c r="J976" s="102">
        <v>45349.429884259262</v>
      </c>
      <c r="K976" s="78" t="s">
        <v>3713</v>
      </c>
      <c r="L976" s="328">
        <v>449</v>
      </c>
      <c r="M976" s="85" t="str">
        <f t="shared" si="410"/>
        <v/>
      </c>
      <c r="N976" s="630"/>
      <c r="O976" s="75">
        <v>20</v>
      </c>
      <c r="P976" s="8">
        <v>10</v>
      </c>
      <c r="Q976" s="92" t="str">
        <f t="shared" ref="Q976" si="463">CONCATENATE(R976,"x",S976)</f>
        <v>6x135</v>
      </c>
      <c r="R976" s="92">
        <v>6</v>
      </c>
      <c r="S976" s="75">
        <v>135</v>
      </c>
      <c r="T976" s="75">
        <v>10</v>
      </c>
      <c r="U976" s="77">
        <v>5.8500000000000005</v>
      </c>
      <c r="V976" s="95" t="s">
        <v>85</v>
      </c>
      <c r="W976" s="68">
        <v>87</v>
      </c>
      <c r="X976" s="39">
        <v>41.667367552941855</v>
      </c>
      <c r="Y976" s="47">
        <v>2650</v>
      </c>
      <c r="Z976" s="43" t="s">
        <v>5147</v>
      </c>
      <c r="AA976" s="72" t="s">
        <v>173</v>
      </c>
      <c r="AB976" s="47" t="str">
        <f t="shared" si="445"/>
        <v>20x10, 6x135, 10 OS, 2650 lbs</v>
      </c>
      <c r="AC976" s="74" t="s">
        <v>7425</v>
      </c>
      <c r="AD976" s="46" t="str">
        <f>IF(AC976="N/A","None",VLOOKUP(AC976,ACCESSORIES!F:N,9,FALSE))</f>
        <v>Snap In</v>
      </c>
      <c r="AE976" s="82">
        <f>_xlfn.IFNA(VLOOKUP(AC976,ACCESSORIES!F:J,5,FALSE),"N/A")</f>
        <v>22</v>
      </c>
      <c r="AF976" s="14" t="s">
        <v>85</v>
      </c>
      <c r="AG976" s="9" t="str">
        <f>_xlfn.IFNA(VLOOKUP(AF976,ACCESSORIES!C:G,5,FALSE),"N/A")</f>
        <v>N/A</v>
      </c>
      <c r="AH976" s="14" t="s">
        <v>85</v>
      </c>
      <c r="AI976" s="14" t="s">
        <v>85</v>
      </c>
      <c r="AJ976" s="9" t="str">
        <f>_xlfn.IFNA(VLOOKUP(AI976,ACCESSORIES!F:J,5,FALSE),"N/A")</f>
        <v>N/A</v>
      </c>
      <c r="AK976" s="92" t="s">
        <v>236</v>
      </c>
      <c r="AL976" s="75" t="s">
        <v>85</v>
      </c>
      <c r="AM976" s="38" t="str">
        <f>_xlfn.IFNA(VLOOKUP(AL976,ACCESSORIES!F:J,5,FALSE),"N/A")</f>
        <v>N/A</v>
      </c>
      <c r="AN976" s="75" t="s">
        <v>85</v>
      </c>
      <c r="AO976" s="75">
        <v>16.2</v>
      </c>
      <c r="AP976" s="75">
        <v>60</v>
      </c>
      <c r="AQ976" s="75">
        <v>175</v>
      </c>
      <c r="AR976" s="34">
        <v>5.3</v>
      </c>
      <c r="AS976" s="34">
        <v>25.9</v>
      </c>
      <c r="AT976" s="25">
        <v>38.4</v>
      </c>
      <c r="AU976" s="34">
        <v>47.8</v>
      </c>
      <c r="AV976" s="25">
        <v>244.7</v>
      </c>
      <c r="AW976" s="67">
        <v>240.3</v>
      </c>
      <c r="AX976" s="77">
        <v>87</v>
      </c>
      <c r="AY976" s="49">
        <v>55.9</v>
      </c>
      <c r="AZ976" s="49">
        <v>55.9</v>
      </c>
      <c r="BA976" s="49">
        <v>60.3</v>
      </c>
      <c r="BB976" s="48">
        <f t="shared" si="456"/>
        <v>2.37</v>
      </c>
      <c r="BC976" s="13" t="s">
        <v>85</v>
      </c>
      <c r="BD976" s="412" t="str">
        <f>_xlfn.IFNA(VLOOKUP(BC976,ACCESSORIES!F:J,5,FALSE),"N/A")</f>
        <v>N/A</v>
      </c>
      <c r="BE976" s="13" t="s">
        <v>85</v>
      </c>
      <c r="BF976" s="412" t="str">
        <f>_xlfn.IFNA(VLOOKUP(BE976,ACCESSORIES!F:J,5,FALSE),"N/A")</f>
        <v>N/A</v>
      </c>
      <c r="BG976" s="70">
        <v>47</v>
      </c>
      <c r="BH976" s="50">
        <v>23.228346456692901</v>
      </c>
      <c r="BI976" s="50">
        <v>23.228346456692901</v>
      </c>
      <c r="BJ976" s="50">
        <v>12.9133858267717</v>
      </c>
      <c r="BK976" s="357">
        <f t="shared" si="442"/>
        <v>0.11417680000000027</v>
      </c>
      <c r="BL976" s="408">
        <v>20</v>
      </c>
      <c r="BM976" s="107" t="s">
        <v>3771</v>
      </c>
      <c r="BN976" s="46" t="s">
        <v>3891</v>
      </c>
      <c r="BO976" s="74" t="s">
        <v>3907</v>
      </c>
      <c r="BP976" s="74" t="s">
        <v>7494</v>
      </c>
      <c r="BQ976" s="74" t="s">
        <v>7489</v>
      </c>
      <c r="BR976" s="74" t="s">
        <v>7493</v>
      </c>
      <c r="BS976" s="74" t="s">
        <v>7490</v>
      </c>
      <c r="BT976" s="74" t="s">
        <v>3909</v>
      </c>
      <c r="BU976" s="74" t="s">
        <v>7491</v>
      </c>
      <c r="BV976" s="74"/>
      <c r="BW976" s="74"/>
      <c r="BX976" s="74"/>
      <c r="BY976" s="334" t="s">
        <v>8613</v>
      </c>
      <c r="BZ976" s="364" t="s">
        <v>8614</v>
      </c>
      <c r="CA976" s="337" t="s">
        <v>8615</v>
      </c>
      <c r="CB976" s="364" t="s">
        <v>8616</v>
      </c>
      <c r="CC976" s="86" t="str">
        <f t="shared" si="430"/>
        <v>CLOSEOUT - MR804, 20x10, +10mm Offset, 6x135, 87mm Centerbore, Machined - Clear Coat</v>
      </c>
      <c r="CD976" s="74" t="s">
        <v>3719</v>
      </c>
      <c r="CE976" s="74" t="s">
        <v>3720</v>
      </c>
      <c r="CF976" s="74" t="str">
        <f t="shared" si="443"/>
        <v>RAISED (8XX)</v>
      </c>
    </row>
    <row r="977" spans="1:84" s="36" customFormat="1" ht="15" customHeight="1">
      <c r="A977" s="22">
        <f t="shared" ref="A977" si="464">ROW(B977)-2</f>
        <v>975</v>
      </c>
      <c r="B977" s="13" t="s">
        <v>84</v>
      </c>
      <c r="C977" s="97" t="s">
        <v>6891</v>
      </c>
      <c r="D977" s="75" t="s">
        <v>6889</v>
      </c>
      <c r="E977" s="84" t="str">
        <f>CONCATENATE(LEFT(D977,5),VLOOKUP(CONCATENATE(O977,"x",P977),'WHEEL PART NUMBER GUIDE'!$B$9:$C$51,2,FALSE),VLOOKUP(CONCATENATE(Q977, W977), 'WHEEL PART NUMBER GUIDE'!$Q$6:$R$98, 2, FALSE),VLOOKUP(Z977,'WHEEL PART NUMBER GUIDE'!$J$8:$K$54,2, FALSE),IF(V977="N/A",IF(ABS(T977)&lt;10,"0"&amp;ABS(T977),ABS(T977)),CONCATENATE(LEFT(V977,1),RIGHT(V977,1))), G977, H977)</f>
        <v>MR80421060310</v>
      </c>
      <c r="F977" s="84" t="str">
        <f t="shared" si="444"/>
        <v>MR80421060310</v>
      </c>
      <c r="G977" s="83"/>
      <c r="H977" s="83"/>
      <c r="I977" s="72" t="s">
        <v>7111</v>
      </c>
      <c r="J977" s="102">
        <v>45349.429884259262</v>
      </c>
      <c r="K977" s="78" t="s">
        <v>3713</v>
      </c>
      <c r="L977" s="328">
        <v>449</v>
      </c>
      <c r="M977" s="85" t="str">
        <f t="shared" si="410"/>
        <v/>
      </c>
      <c r="N977" s="630"/>
      <c r="O977" s="75">
        <v>20</v>
      </c>
      <c r="P977" s="8">
        <v>10</v>
      </c>
      <c r="Q977" s="92" t="str">
        <f t="shared" ref="Q977" si="465">CONCATENATE(R977,"x",S977)</f>
        <v>6x5.5</v>
      </c>
      <c r="R977" s="92">
        <v>6</v>
      </c>
      <c r="S977" s="75">
        <v>5.5</v>
      </c>
      <c r="T977" s="75">
        <v>10</v>
      </c>
      <c r="U977" s="77">
        <v>5.8500000000000005</v>
      </c>
      <c r="V977" s="95" t="s">
        <v>85</v>
      </c>
      <c r="W977" s="68">
        <v>106.25</v>
      </c>
      <c r="X977" s="39">
        <v>41.667367552941855</v>
      </c>
      <c r="Y977" s="47">
        <v>2650</v>
      </c>
      <c r="Z977" s="43" t="s">
        <v>5147</v>
      </c>
      <c r="AA977" s="72" t="s">
        <v>173</v>
      </c>
      <c r="AB977" s="47" t="str">
        <f t="shared" si="445"/>
        <v>20x10, 6x5.5, 10 OS, 2650 lbs</v>
      </c>
      <c r="AC977" s="74" t="s">
        <v>7425</v>
      </c>
      <c r="AD977" s="46" t="str">
        <f>IF(AC977="N/A","None",VLOOKUP(AC977,ACCESSORIES!F:N,9,FALSE))</f>
        <v>Snap In</v>
      </c>
      <c r="AE977" s="82">
        <f>_xlfn.IFNA(VLOOKUP(AC977,ACCESSORIES!F:J,5,FALSE),"N/A")</f>
        <v>22</v>
      </c>
      <c r="AF977" s="14" t="s">
        <v>85</v>
      </c>
      <c r="AG977" s="9" t="str">
        <f>_xlfn.IFNA(VLOOKUP(AF977,ACCESSORIES!C:G,5,FALSE),"N/A")</f>
        <v>N/A</v>
      </c>
      <c r="AH977" s="14" t="s">
        <v>85</v>
      </c>
      <c r="AI977" s="14" t="s">
        <v>85</v>
      </c>
      <c r="AJ977" s="9" t="str">
        <f>_xlfn.IFNA(VLOOKUP(AI977,ACCESSORIES!F:J,5,FALSE),"N/A")</f>
        <v>N/A</v>
      </c>
      <c r="AK977" s="92" t="s">
        <v>236</v>
      </c>
      <c r="AL977" s="75" t="s">
        <v>1649</v>
      </c>
      <c r="AM977" s="38">
        <f>_xlfn.IFNA(VLOOKUP(AL977,ACCESSORIES!F:J,5,FALSE),"N/A")</f>
        <v>2.75</v>
      </c>
      <c r="AN977" s="3">
        <v>78.3</v>
      </c>
      <c r="AO977" s="75">
        <v>16.2</v>
      </c>
      <c r="AP977" s="75">
        <v>60</v>
      </c>
      <c r="AQ977" s="75">
        <v>175</v>
      </c>
      <c r="AR977" s="34">
        <v>5.3</v>
      </c>
      <c r="AS977" s="34">
        <v>25.9</v>
      </c>
      <c r="AT977" s="25">
        <v>38.4</v>
      </c>
      <c r="AU977" s="34">
        <v>47.8</v>
      </c>
      <c r="AV977" s="25">
        <v>244.7</v>
      </c>
      <c r="AW977" s="67">
        <v>240.3</v>
      </c>
      <c r="AX977" s="77">
        <v>94.8</v>
      </c>
      <c r="AY977" s="49">
        <v>41.2</v>
      </c>
      <c r="AZ977" s="49">
        <v>55.9</v>
      </c>
      <c r="BA977" s="49">
        <v>60.3</v>
      </c>
      <c r="BB977" s="48">
        <f t="shared" si="456"/>
        <v>2.37</v>
      </c>
      <c r="BC977" s="13" t="s">
        <v>85</v>
      </c>
      <c r="BD977" s="412" t="str">
        <f>_xlfn.IFNA(VLOOKUP(BC977,ACCESSORIES!F:J,5,FALSE),"N/A")</f>
        <v>N/A</v>
      </c>
      <c r="BE977" s="13" t="s">
        <v>85</v>
      </c>
      <c r="BF977" s="412" t="str">
        <f>_xlfn.IFNA(VLOOKUP(BE977,ACCESSORIES!F:J,5,FALSE),"N/A")</f>
        <v>N/A</v>
      </c>
      <c r="BG977" s="70">
        <v>47</v>
      </c>
      <c r="BH977" s="50">
        <v>23.228346456692901</v>
      </c>
      <c r="BI977" s="50">
        <v>23.228346456692901</v>
      </c>
      <c r="BJ977" s="50">
        <v>12.9133858267717</v>
      </c>
      <c r="BK977" s="357">
        <f t="shared" si="442"/>
        <v>0.11417680000000027</v>
      </c>
      <c r="BL977" s="408">
        <v>20</v>
      </c>
      <c r="BM977" s="107" t="s">
        <v>3771</v>
      </c>
      <c r="BN977" s="46" t="s">
        <v>3891</v>
      </c>
      <c r="BO977" s="74" t="s">
        <v>3907</v>
      </c>
      <c r="BP977" s="74" t="s">
        <v>7494</v>
      </c>
      <c r="BQ977" s="74" t="s">
        <v>7489</v>
      </c>
      <c r="BR977" s="74" t="s">
        <v>7493</v>
      </c>
      <c r="BS977" s="74" t="s">
        <v>7490</v>
      </c>
      <c r="BT977" s="74" t="s">
        <v>3909</v>
      </c>
      <c r="BU977" s="74" t="s">
        <v>7491</v>
      </c>
      <c r="BV977" s="74"/>
      <c r="BW977" s="74"/>
      <c r="BX977" s="74"/>
      <c r="BY977" s="334" t="s">
        <v>8613</v>
      </c>
      <c r="BZ977" s="364" t="s">
        <v>8614</v>
      </c>
      <c r="CA977" s="337" t="s">
        <v>8615</v>
      </c>
      <c r="CB977" s="364" t="s">
        <v>8616</v>
      </c>
      <c r="CC977" s="86" t="str">
        <f t="shared" si="430"/>
        <v>CLOSEOUT - MR804, 20x10, +10mm Offset, 6x5.5, 106.25mm Centerbore, Machined - Clear Coat</v>
      </c>
      <c r="CD977" s="74" t="s">
        <v>3719</v>
      </c>
      <c r="CE977" s="74" t="s">
        <v>3720</v>
      </c>
      <c r="CF977" s="74" t="str">
        <f t="shared" si="443"/>
        <v>RAISED (8XX)</v>
      </c>
    </row>
    <row r="978" spans="1:84" s="36" customFormat="1" ht="15" customHeight="1">
      <c r="A978" s="22">
        <f t="shared" si="302"/>
        <v>976</v>
      </c>
      <c r="B978" s="13" t="s">
        <v>84</v>
      </c>
      <c r="C978" s="97" t="s">
        <v>6891</v>
      </c>
      <c r="D978" s="75" t="s">
        <v>6889</v>
      </c>
      <c r="E978" s="84" t="str">
        <f>CONCATENATE(LEFT(D978,5),VLOOKUP(CONCATENATE(O978,"x",P978),'WHEEL PART NUMBER GUIDE'!$B$9:$C$51,2,FALSE),VLOOKUP(CONCATENATE(Q978, W978), 'WHEEL PART NUMBER GUIDE'!$Q$6:$R$98, 2, FALSE),VLOOKUP(Z978,'WHEEL PART NUMBER GUIDE'!$J$8:$K$54,2, FALSE),IF(V978="N/A",IF(ABS(T978)&lt;10,"0"&amp;ABS(T978),ABS(T978)),CONCATENATE(LEFT(V978,1),RIGHT(V978,1))), G978, H978)</f>
        <v>MR804210501318N</v>
      </c>
      <c r="F978" s="84" t="str">
        <f t="shared" si="444"/>
        <v>MR804210501318N</v>
      </c>
      <c r="G978" s="83" t="s">
        <v>2095</v>
      </c>
      <c r="H978" s="83"/>
      <c r="I978" s="72" t="s">
        <v>7112</v>
      </c>
      <c r="J978" s="102">
        <v>45349.429884259262</v>
      </c>
      <c r="K978" s="78" t="s">
        <v>3713</v>
      </c>
      <c r="L978" s="328">
        <v>439</v>
      </c>
      <c r="M978" s="85" t="str">
        <f t="shared" si="410"/>
        <v/>
      </c>
      <c r="N978" s="630"/>
      <c r="O978" s="75">
        <v>20</v>
      </c>
      <c r="P978" s="8">
        <v>10</v>
      </c>
      <c r="Q978" s="92" t="str">
        <f t="shared" si="459"/>
        <v>5x5</v>
      </c>
      <c r="R978" s="75">
        <v>5</v>
      </c>
      <c r="S978" s="75">
        <v>5</v>
      </c>
      <c r="T978" s="75">
        <v>-18</v>
      </c>
      <c r="U978" s="77">
        <v>4.75</v>
      </c>
      <c r="V978" s="95" t="s">
        <v>85</v>
      </c>
      <c r="W978" s="77">
        <v>78.25</v>
      </c>
      <c r="X978" s="39">
        <v>45.635688272269661</v>
      </c>
      <c r="Y978" s="47">
        <v>2650</v>
      </c>
      <c r="Z978" s="43" t="s">
        <v>4122</v>
      </c>
      <c r="AA978" s="72" t="s">
        <v>2845</v>
      </c>
      <c r="AB978" s="47" t="str">
        <f t="shared" si="445"/>
        <v>20x10, 5x5, -18 OS, 2650 lbs</v>
      </c>
      <c r="AC978" s="74" t="s">
        <v>7420</v>
      </c>
      <c r="AD978" s="46" t="str">
        <f>IF(AC978="N/A","None",VLOOKUP(AC978,ACCESSORIES!F:N,9,FALSE))</f>
        <v>Snap In</v>
      </c>
      <c r="AE978" s="82">
        <f>_xlfn.IFNA(VLOOKUP(AC978,ACCESSORIES!F:J,5,FALSE),"N/A")</f>
        <v>22</v>
      </c>
      <c r="AF978" s="14" t="s">
        <v>85</v>
      </c>
      <c r="AG978" s="9" t="str">
        <f>_xlfn.IFNA(VLOOKUP(AF978,ACCESSORIES!C:G,5,FALSE),"N/A")</f>
        <v>N/A</v>
      </c>
      <c r="AH978" s="14" t="s">
        <v>85</v>
      </c>
      <c r="AI978" s="14" t="s">
        <v>85</v>
      </c>
      <c r="AJ978" s="9" t="str">
        <f>_xlfn.IFNA(VLOOKUP(AI978,ACCESSORIES!F:J,5,FALSE),"N/A")</f>
        <v>N/A</v>
      </c>
      <c r="AK978" s="92" t="s">
        <v>236</v>
      </c>
      <c r="AL978" s="75" t="s">
        <v>7412</v>
      </c>
      <c r="AM978" s="38">
        <f>_xlfn.IFNA(VLOOKUP(AL978,ACCESSORIES!F:J,5,FALSE),"N/A")</f>
        <v>3</v>
      </c>
      <c r="AN978" s="75">
        <v>71.8</v>
      </c>
      <c r="AO978" s="75">
        <v>16.2</v>
      </c>
      <c r="AP978" s="75">
        <v>60</v>
      </c>
      <c r="AQ978" s="75">
        <v>170</v>
      </c>
      <c r="AR978" s="34">
        <v>11</v>
      </c>
      <c r="AS978" s="34">
        <v>32</v>
      </c>
      <c r="AT978" s="25">
        <v>65</v>
      </c>
      <c r="AU978" s="34">
        <v>75.8</v>
      </c>
      <c r="AV978" s="25">
        <v>246.8</v>
      </c>
      <c r="AW978" s="67">
        <v>243</v>
      </c>
      <c r="AX978" s="77">
        <v>71.5</v>
      </c>
      <c r="AY978" s="49">
        <v>63.9</v>
      </c>
      <c r="AZ978" s="49">
        <v>63.9</v>
      </c>
      <c r="BA978" s="49">
        <v>60</v>
      </c>
      <c r="BB978" s="48">
        <f t="shared" si="456"/>
        <v>2.36</v>
      </c>
      <c r="BC978" s="13" t="s">
        <v>85</v>
      </c>
      <c r="BD978" s="412" t="str">
        <f>_xlfn.IFNA(VLOOKUP(BC978,ACCESSORIES!F:J,5,FALSE),"N/A")</f>
        <v>N/A</v>
      </c>
      <c r="BE978" s="13" t="s">
        <v>85</v>
      </c>
      <c r="BF978" s="412" t="str">
        <f>_xlfn.IFNA(VLOOKUP(BE978,ACCESSORIES!F:J,5,FALSE),"N/A")</f>
        <v>N/A</v>
      </c>
      <c r="BG978" s="70">
        <v>51</v>
      </c>
      <c r="BH978" s="50">
        <v>23.228346456692901</v>
      </c>
      <c r="BI978" s="50">
        <v>23.228346456692901</v>
      </c>
      <c r="BJ978" s="50">
        <v>12.9133858267717</v>
      </c>
      <c r="BK978" s="357">
        <f t="shared" si="442"/>
        <v>0.11417680000000027</v>
      </c>
      <c r="BL978" s="408">
        <v>20</v>
      </c>
      <c r="BM978" s="107" t="s">
        <v>3771</v>
      </c>
      <c r="BN978" s="46" t="s">
        <v>3891</v>
      </c>
      <c r="BO978" s="74" t="s">
        <v>3907</v>
      </c>
      <c r="BP978" s="74" t="s">
        <v>7494</v>
      </c>
      <c r="BQ978" s="74" t="s">
        <v>7489</v>
      </c>
      <c r="BR978" s="74" t="s">
        <v>7493</v>
      </c>
      <c r="BS978" s="74" t="s">
        <v>7490</v>
      </c>
      <c r="BT978" s="74" t="s">
        <v>3909</v>
      </c>
      <c r="BU978" s="74" t="s">
        <v>7491</v>
      </c>
      <c r="BV978" s="74"/>
      <c r="BW978" s="74"/>
      <c r="BX978" s="74"/>
      <c r="BY978" s="334"/>
      <c r="BZ978" s="364"/>
      <c r="CA978" s="337"/>
      <c r="CB978" s="364"/>
      <c r="CC978" s="86" t="str">
        <f t="shared" si="430"/>
        <v>CLOSEOUT - MR804, 20x10, -18mm Offset, 5x5, 78.25mm Centerbore, Gloss Black</v>
      </c>
      <c r="CD978" s="74" t="s">
        <v>3719</v>
      </c>
      <c r="CE978" s="74" t="s">
        <v>3720</v>
      </c>
      <c r="CF978" s="74" t="str">
        <f t="shared" si="443"/>
        <v>RAISED (8XX)</v>
      </c>
    </row>
    <row r="979" spans="1:84" s="36" customFormat="1" ht="15" customHeight="1">
      <c r="A979" s="22">
        <f t="shared" ref="A979" si="466">ROW(B979)-2</f>
        <v>977</v>
      </c>
      <c r="B979" s="13" t="s">
        <v>84</v>
      </c>
      <c r="C979" s="97" t="s">
        <v>6891</v>
      </c>
      <c r="D979" s="75" t="s">
        <v>6889</v>
      </c>
      <c r="E979" s="84" t="str">
        <f>CONCATENATE(LEFT(D979,5),VLOOKUP(CONCATENATE(O979,"x",P979),'WHEEL PART NUMBER GUIDE'!$B$9:$C$51,2,FALSE),VLOOKUP(CONCATENATE(Q979, W979), 'WHEEL PART NUMBER GUIDE'!$Q$6:$R$98, 2, FALSE),VLOOKUP(Z979,'WHEEL PART NUMBER GUIDE'!$J$8:$K$54,2, FALSE),IF(V979="N/A",IF(ABS(T979)&lt;10,"0"&amp;ABS(T979),ABS(T979)),CONCATENATE(LEFT(V979,1),RIGHT(V979,1))), G979, H979)</f>
        <v>MR80421050318N</v>
      </c>
      <c r="F979" s="84" t="str">
        <f t="shared" si="444"/>
        <v>MR80421050318N</v>
      </c>
      <c r="G979" s="83" t="s">
        <v>2095</v>
      </c>
      <c r="H979" s="83"/>
      <c r="I979" s="72" t="s">
        <v>7113</v>
      </c>
      <c r="J979" s="102">
        <v>45349.429884259262</v>
      </c>
      <c r="K979" s="78" t="s">
        <v>3713</v>
      </c>
      <c r="L979" s="328">
        <v>449</v>
      </c>
      <c r="M979" s="85" t="str">
        <f t="shared" si="410"/>
        <v/>
      </c>
      <c r="N979" s="630"/>
      <c r="O979" s="75">
        <v>20</v>
      </c>
      <c r="P979" s="8">
        <v>10</v>
      </c>
      <c r="Q979" s="92" t="str">
        <f t="shared" ref="Q979" si="467">CONCATENATE(R979,"x",S979)</f>
        <v>5x5</v>
      </c>
      <c r="R979" s="75">
        <v>5</v>
      </c>
      <c r="S979" s="75">
        <v>5</v>
      </c>
      <c r="T979" s="75">
        <v>-18</v>
      </c>
      <c r="U979" s="77">
        <v>4.75</v>
      </c>
      <c r="V979" s="95" t="s">
        <v>85</v>
      </c>
      <c r="W979" s="77">
        <v>78.25</v>
      </c>
      <c r="X979" s="39">
        <v>45.635688272269661</v>
      </c>
      <c r="Y979" s="47">
        <v>2650</v>
      </c>
      <c r="Z979" s="43" t="s">
        <v>5147</v>
      </c>
      <c r="AA979" s="72" t="s">
        <v>173</v>
      </c>
      <c r="AB979" s="47" t="str">
        <f t="shared" si="445"/>
        <v>20x10, 5x5, -18 OS, 2650 lbs</v>
      </c>
      <c r="AC979" s="74" t="s">
        <v>7427</v>
      </c>
      <c r="AD979" s="46" t="str">
        <f>IF(AC979="N/A","None",VLOOKUP(AC979,ACCESSORIES!F:N,9,FALSE))</f>
        <v>Snap In</v>
      </c>
      <c r="AE979" s="82">
        <f>_xlfn.IFNA(VLOOKUP(AC979,ACCESSORIES!F:J,5,FALSE),"N/A")</f>
        <v>22</v>
      </c>
      <c r="AF979" s="14" t="s">
        <v>85</v>
      </c>
      <c r="AG979" s="9" t="str">
        <f>_xlfn.IFNA(VLOOKUP(AF979,ACCESSORIES!C:G,5,FALSE),"N/A")</f>
        <v>N/A</v>
      </c>
      <c r="AH979" s="14" t="s">
        <v>85</v>
      </c>
      <c r="AI979" s="14" t="s">
        <v>85</v>
      </c>
      <c r="AJ979" s="9" t="str">
        <f>_xlfn.IFNA(VLOOKUP(AI979,ACCESSORIES!F:J,5,FALSE),"N/A")</f>
        <v>N/A</v>
      </c>
      <c r="AK979" s="92" t="s">
        <v>236</v>
      </c>
      <c r="AL979" s="75" t="s">
        <v>7412</v>
      </c>
      <c r="AM979" s="38">
        <f>_xlfn.IFNA(VLOOKUP(AL979,ACCESSORIES!F:J,5,FALSE),"N/A")</f>
        <v>3</v>
      </c>
      <c r="AN979" s="75">
        <v>71.8</v>
      </c>
      <c r="AO979" s="75">
        <v>16.2</v>
      </c>
      <c r="AP979" s="75">
        <v>60</v>
      </c>
      <c r="AQ979" s="75">
        <v>170</v>
      </c>
      <c r="AR979" s="34">
        <v>11</v>
      </c>
      <c r="AS979" s="34">
        <v>32</v>
      </c>
      <c r="AT979" s="25">
        <v>65</v>
      </c>
      <c r="AU979" s="34">
        <v>75.8</v>
      </c>
      <c r="AV979" s="25">
        <v>246.8</v>
      </c>
      <c r="AW979" s="67">
        <v>243</v>
      </c>
      <c r="AX979" s="77">
        <v>71.5</v>
      </c>
      <c r="AY979" s="49">
        <v>63.9</v>
      </c>
      <c r="AZ979" s="49">
        <v>63.9</v>
      </c>
      <c r="BA979" s="49">
        <v>60</v>
      </c>
      <c r="BB979" s="48">
        <f t="shared" si="456"/>
        <v>2.36</v>
      </c>
      <c r="BC979" s="13" t="s">
        <v>85</v>
      </c>
      <c r="BD979" s="412" t="str">
        <f>_xlfn.IFNA(VLOOKUP(BC979,ACCESSORIES!F:J,5,FALSE),"N/A")</f>
        <v>N/A</v>
      </c>
      <c r="BE979" s="13" t="s">
        <v>85</v>
      </c>
      <c r="BF979" s="412" t="str">
        <f>_xlfn.IFNA(VLOOKUP(BE979,ACCESSORIES!F:J,5,FALSE),"N/A")</f>
        <v>N/A</v>
      </c>
      <c r="BG979" s="70">
        <v>51</v>
      </c>
      <c r="BH979" s="50">
        <v>23.228346456692901</v>
      </c>
      <c r="BI979" s="50">
        <v>23.228346456692901</v>
      </c>
      <c r="BJ979" s="50">
        <v>12.9133858267717</v>
      </c>
      <c r="BK979" s="357">
        <f t="shared" si="442"/>
        <v>0.11417680000000027</v>
      </c>
      <c r="BL979" s="408">
        <v>20</v>
      </c>
      <c r="BM979" s="107" t="s">
        <v>3771</v>
      </c>
      <c r="BN979" s="46" t="s">
        <v>3891</v>
      </c>
      <c r="BO979" s="74" t="s">
        <v>3907</v>
      </c>
      <c r="BP979" s="74" t="s">
        <v>7494</v>
      </c>
      <c r="BQ979" s="74" t="s">
        <v>7489</v>
      </c>
      <c r="BR979" s="74" t="s">
        <v>7493</v>
      </c>
      <c r="BS979" s="74" t="s">
        <v>7490</v>
      </c>
      <c r="BT979" s="74" t="s">
        <v>3909</v>
      </c>
      <c r="BU979" s="74" t="s">
        <v>7491</v>
      </c>
      <c r="BV979" s="74"/>
      <c r="BW979" s="74"/>
      <c r="BX979" s="74"/>
      <c r="BY979" s="334"/>
      <c r="BZ979" s="364"/>
      <c r="CA979" s="337"/>
      <c r="CB979" s="364"/>
      <c r="CC979" s="86" t="str">
        <f t="shared" si="430"/>
        <v>CLOSEOUT - MR804, 20x10, -18mm Offset, 5x5, 78.25mm Centerbore, Machined - Clear Coat</v>
      </c>
      <c r="CD979" s="74" t="s">
        <v>3719</v>
      </c>
      <c r="CE979" s="74" t="s">
        <v>3720</v>
      </c>
      <c r="CF979" s="74" t="str">
        <f t="shared" si="443"/>
        <v>RAISED (8XX)</v>
      </c>
    </row>
    <row r="980" spans="1:84" s="36" customFormat="1" ht="15" customHeight="1">
      <c r="A980" s="22">
        <f t="shared" si="302"/>
        <v>978</v>
      </c>
      <c r="B980" s="13" t="s">
        <v>84</v>
      </c>
      <c r="C980" s="97" t="s">
        <v>6891</v>
      </c>
      <c r="D980" s="75" t="s">
        <v>6889</v>
      </c>
      <c r="E980" s="84" t="str">
        <f>CONCATENATE(LEFT(D980,5),VLOOKUP(CONCATENATE(O980,"x",P980),'WHEEL PART NUMBER GUIDE'!$B$9:$C$51,2,FALSE),VLOOKUP(CONCATENATE(Q980, W980), 'WHEEL PART NUMBER GUIDE'!$Q$6:$R$98, 2, FALSE),VLOOKUP(Z980,'WHEEL PART NUMBER GUIDE'!$J$8:$K$54,2, FALSE),IF(V980="N/A",IF(ABS(T980)&lt;10,"0"&amp;ABS(T980),ABS(T980)),CONCATENATE(LEFT(V980,1),RIGHT(V980,1))), G980, H980)</f>
        <v>MR804210161318N</v>
      </c>
      <c r="F980" s="84" t="str">
        <f t="shared" si="444"/>
        <v>MR804210161318N</v>
      </c>
      <c r="G980" s="83" t="s">
        <v>2095</v>
      </c>
      <c r="H980" s="83"/>
      <c r="I980" s="72" t="s">
        <v>7114</v>
      </c>
      <c r="J980" s="102">
        <v>45349.429884259262</v>
      </c>
      <c r="K980" s="78" t="s">
        <v>3713</v>
      </c>
      <c r="L980" s="328">
        <v>439</v>
      </c>
      <c r="M980" s="85" t="str">
        <f t="shared" si="410"/>
        <v/>
      </c>
      <c r="N980" s="630"/>
      <c r="O980" s="75">
        <v>20</v>
      </c>
      <c r="P980" s="8">
        <v>10</v>
      </c>
      <c r="Q980" s="92" t="str">
        <f t="shared" si="459"/>
        <v>6x135</v>
      </c>
      <c r="R980" s="92">
        <v>6</v>
      </c>
      <c r="S980" s="75">
        <v>135</v>
      </c>
      <c r="T980" s="75">
        <v>-18</v>
      </c>
      <c r="U980" s="77">
        <v>4.75</v>
      </c>
      <c r="V980" s="95" t="s">
        <v>85</v>
      </c>
      <c r="W980" s="68">
        <v>87</v>
      </c>
      <c r="X980" s="39">
        <v>44.75383922353015</v>
      </c>
      <c r="Y980" s="47">
        <v>2650</v>
      </c>
      <c r="Z980" s="43" t="s">
        <v>4122</v>
      </c>
      <c r="AA980" s="72" t="s">
        <v>2845</v>
      </c>
      <c r="AB980" s="47" t="str">
        <f t="shared" si="445"/>
        <v>20x10, 6x135, -18 OS, 2650 lbs</v>
      </c>
      <c r="AC980" s="74" t="s">
        <v>7428</v>
      </c>
      <c r="AD980" s="46" t="str">
        <f>IF(AC980="N/A","None",VLOOKUP(AC980,ACCESSORIES!F:N,9,FALSE))</f>
        <v>Snap In</v>
      </c>
      <c r="AE980" s="82">
        <f>_xlfn.IFNA(VLOOKUP(AC980,ACCESSORIES!F:J,5,FALSE),"N/A")</f>
        <v>22</v>
      </c>
      <c r="AF980" s="14" t="s">
        <v>85</v>
      </c>
      <c r="AG980" s="9" t="str">
        <f>_xlfn.IFNA(VLOOKUP(AF980,ACCESSORIES!C:G,5,FALSE),"N/A")</f>
        <v>N/A</v>
      </c>
      <c r="AH980" s="14" t="s">
        <v>85</v>
      </c>
      <c r="AI980" s="14" t="s">
        <v>85</v>
      </c>
      <c r="AJ980" s="9" t="str">
        <f>_xlfn.IFNA(VLOOKUP(AI980,ACCESSORIES!F:J,5,FALSE),"N/A")</f>
        <v>N/A</v>
      </c>
      <c r="AK980" s="92" t="s">
        <v>236</v>
      </c>
      <c r="AL980" s="75" t="s">
        <v>85</v>
      </c>
      <c r="AM980" s="38" t="str">
        <f>_xlfn.IFNA(VLOOKUP(AL980,ACCESSORIES!F:J,5,FALSE),"N/A")</f>
        <v>N/A</v>
      </c>
      <c r="AN980" s="75" t="s">
        <v>85</v>
      </c>
      <c r="AO980" s="75">
        <v>16.2</v>
      </c>
      <c r="AP980" s="75">
        <v>60</v>
      </c>
      <c r="AQ980" s="75">
        <v>175</v>
      </c>
      <c r="AR980" s="34">
        <v>6.8</v>
      </c>
      <c r="AS980" s="34">
        <v>34.299999999999997</v>
      </c>
      <c r="AT980" s="25">
        <v>65.900000000000006</v>
      </c>
      <c r="AU980" s="34">
        <v>75.8</v>
      </c>
      <c r="AV980" s="25">
        <v>246.8</v>
      </c>
      <c r="AW980" s="67">
        <v>243</v>
      </c>
      <c r="AX980" s="77">
        <v>87</v>
      </c>
      <c r="AY980" s="49">
        <v>63.9</v>
      </c>
      <c r="AZ980" s="49">
        <v>63.9</v>
      </c>
      <c r="BA980" s="49">
        <v>60</v>
      </c>
      <c r="BB980" s="48">
        <f t="shared" si="456"/>
        <v>2.36</v>
      </c>
      <c r="BC980" s="13" t="s">
        <v>85</v>
      </c>
      <c r="BD980" s="412" t="str">
        <f>_xlfn.IFNA(VLOOKUP(BC980,ACCESSORIES!F:J,5,FALSE),"N/A")</f>
        <v>N/A</v>
      </c>
      <c r="BE980" s="13" t="s">
        <v>85</v>
      </c>
      <c r="BF980" s="412" t="str">
        <f>_xlfn.IFNA(VLOOKUP(BE980,ACCESSORIES!F:J,5,FALSE),"N/A")</f>
        <v>N/A</v>
      </c>
      <c r="BG980" s="70">
        <v>50</v>
      </c>
      <c r="BH980" s="50">
        <v>23.228346456692901</v>
      </c>
      <c r="BI980" s="50">
        <v>23.228346456692901</v>
      </c>
      <c r="BJ980" s="50">
        <v>12.9133858267717</v>
      </c>
      <c r="BK980" s="357">
        <f t="shared" si="442"/>
        <v>0.11417680000000027</v>
      </c>
      <c r="BL980" s="408">
        <v>20</v>
      </c>
      <c r="BM980" s="107" t="s">
        <v>3771</v>
      </c>
      <c r="BN980" s="46" t="s">
        <v>3891</v>
      </c>
      <c r="BO980" s="74" t="s">
        <v>3907</v>
      </c>
      <c r="BP980" s="74" t="s">
        <v>7494</v>
      </c>
      <c r="BQ980" s="74" t="s">
        <v>7489</v>
      </c>
      <c r="BR980" s="74" t="s">
        <v>7493</v>
      </c>
      <c r="BS980" s="74" t="s">
        <v>7490</v>
      </c>
      <c r="BT980" s="74" t="s">
        <v>3909</v>
      </c>
      <c r="BU980" s="74" t="s">
        <v>7491</v>
      </c>
      <c r="BV980" s="74"/>
      <c r="BW980" s="74"/>
      <c r="BX980" s="74"/>
      <c r="BY980" s="334" t="s">
        <v>8609</v>
      </c>
      <c r="BZ980" s="364" t="s">
        <v>8610</v>
      </c>
      <c r="CA980" s="337" t="s">
        <v>8611</v>
      </c>
      <c r="CB980" s="364" t="s">
        <v>8612</v>
      </c>
      <c r="CC980" s="86" t="str">
        <f t="shared" si="430"/>
        <v>CLOSEOUT - MR804, 20x10, -18mm Offset, 6x135, 87mm Centerbore, Gloss Black</v>
      </c>
      <c r="CD980" s="74" t="s">
        <v>3719</v>
      </c>
      <c r="CE980" s="74" t="s">
        <v>3720</v>
      </c>
      <c r="CF980" s="74" t="str">
        <f t="shared" si="443"/>
        <v>RAISED (8XX)</v>
      </c>
    </row>
    <row r="981" spans="1:84" s="36" customFormat="1" ht="15" customHeight="1">
      <c r="A981" s="22">
        <f t="shared" ref="A981" si="468">ROW(B981)-2</f>
        <v>979</v>
      </c>
      <c r="B981" s="13" t="s">
        <v>84</v>
      </c>
      <c r="C981" s="97" t="s">
        <v>6891</v>
      </c>
      <c r="D981" s="75" t="s">
        <v>6889</v>
      </c>
      <c r="E981" s="84" t="str">
        <f>CONCATENATE(LEFT(D981,5),VLOOKUP(CONCATENATE(O981,"x",P981),'WHEEL PART NUMBER GUIDE'!$B$9:$C$51,2,FALSE),VLOOKUP(CONCATENATE(Q981, W981), 'WHEEL PART NUMBER GUIDE'!$Q$6:$R$98, 2, FALSE),VLOOKUP(Z981,'WHEEL PART NUMBER GUIDE'!$J$8:$K$54,2, FALSE),IF(V981="N/A",IF(ABS(T981)&lt;10,"0"&amp;ABS(T981),ABS(T981)),CONCATENATE(LEFT(V981,1),RIGHT(V981,1))), G981, H981)</f>
        <v>MR80421016318N</v>
      </c>
      <c r="F981" s="84" t="str">
        <f t="shared" si="444"/>
        <v>MR80421016318N</v>
      </c>
      <c r="G981" s="83" t="s">
        <v>2095</v>
      </c>
      <c r="H981" s="83"/>
      <c r="I981" s="72" t="s">
        <v>7115</v>
      </c>
      <c r="J981" s="102">
        <v>45349.429884259262</v>
      </c>
      <c r="K981" s="78" t="s">
        <v>3713</v>
      </c>
      <c r="L981" s="328">
        <v>449</v>
      </c>
      <c r="M981" s="85" t="str">
        <f t="shared" si="410"/>
        <v/>
      </c>
      <c r="N981" s="630"/>
      <c r="O981" s="75">
        <v>20</v>
      </c>
      <c r="P981" s="8">
        <v>10</v>
      </c>
      <c r="Q981" s="92" t="str">
        <f t="shared" ref="Q981" si="469">CONCATENATE(R981,"x",S981)</f>
        <v>6x135</v>
      </c>
      <c r="R981" s="92">
        <v>6</v>
      </c>
      <c r="S981" s="75">
        <v>135</v>
      </c>
      <c r="T981" s="75">
        <v>-18</v>
      </c>
      <c r="U981" s="77">
        <v>4.75</v>
      </c>
      <c r="V981" s="95" t="s">
        <v>85</v>
      </c>
      <c r="W981" s="68">
        <v>87</v>
      </c>
      <c r="X981" s="39">
        <v>44.75383922353015</v>
      </c>
      <c r="Y981" s="47">
        <v>2650</v>
      </c>
      <c r="Z981" s="43" t="s">
        <v>5147</v>
      </c>
      <c r="AA981" s="72" t="s">
        <v>173</v>
      </c>
      <c r="AB981" s="47" t="str">
        <f t="shared" si="445"/>
        <v>20x10, 6x135, -18 OS, 2650 lbs</v>
      </c>
      <c r="AC981" s="74" t="s">
        <v>7425</v>
      </c>
      <c r="AD981" s="46" t="str">
        <f>IF(AC981="N/A","None",VLOOKUP(AC981,ACCESSORIES!F:N,9,FALSE))</f>
        <v>Snap In</v>
      </c>
      <c r="AE981" s="82">
        <f>_xlfn.IFNA(VLOOKUP(AC981,ACCESSORIES!F:J,5,FALSE),"N/A")</f>
        <v>22</v>
      </c>
      <c r="AF981" s="14" t="s">
        <v>85</v>
      </c>
      <c r="AG981" s="9" t="str">
        <f>_xlfn.IFNA(VLOOKUP(AF981,ACCESSORIES!C:G,5,FALSE),"N/A")</f>
        <v>N/A</v>
      </c>
      <c r="AH981" s="14" t="s">
        <v>85</v>
      </c>
      <c r="AI981" s="14" t="s">
        <v>85</v>
      </c>
      <c r="AJ981" s="9" t="str">
        <f>_xlfn.IFNA(VLOOKUP(AI981,ACCESSORIES!F:J,5,FALSE),"N/A")</f>
        <v>N/A</v>
      </c>
      <c r="AK981" s="92" t="s">
        <v>236</v>
      </c>
      <c r="AL981" s="75" t="s">
        <v>85</v>
      </c>
      <c r="AM981" s="38" t="str">
        <f>_xlfn.IFNA(VLOOKUP(AL981,ACCESSORIES!F:J,5,FALSE),"N/A")</f>
        <v>N/A</v>
      </c>
      <c r="AN981" s="75" t="s">
        <v>85</v>
      </c>
      <c r="AO981" s="75">
        <v>16.2</v>
      </c>
      <c r="AP981" s="75">
        <v>60</v>
      </c>
      <c r="AQ981" s="75">
        <v>175</v>
      </c>
      <c r="AR981" s="34">
        <v>6.8</v>
      </c>
      <c r="AS981" s="34">
        <v>34.299999999999997</v>
      </c>
      <c r="AT981" s="25">
        <v>65.900000000000006</v>
      </c>
      <c r="AU981" s="34">
        <v>75.8</v>
      </c>
      <c r="AV981" s="25">
        <v>246.8</v>
      </c>
      <c r="AW981" s="67">
        <v>243</v>
      </c>
      <c r="AX981" s="77">
        <v>87</v>
      </c>
      <c r="AY981" s="49">
        <v>63.9</v>
      </c>
      <c r="AZ981" s="49">
        <v>63.9</v>
      </c>
      <c r="BA981" s="49">
        <v>60</v>
      </c>
      <c r="BB981" s="48">
        <f t="shared" si="456"/>
        <v>2.36</v>
      </c>
      <c r="BC981" s="13" t="s">
        <v>85</v>
      </c>
      <c r="BD981" s="412" t="str">
        <f>_xlfn.IFNA(VLOOKUP(BC981,ACCESSORIES!F:J,5,FALSE),"N/A")</f>
        <v>N/A</v>
      </c>
      <c r="BE981" s="13" t="s">
        <v>85</v>
      </c>
      <c r="BF981" s="412" t="str">
        <f>_xlfn.IFNA(VLOOKUP(BE981,ACCESSORIES!F:J,5,FALSE),"N/A")</f>
        <v>N/A</v>
      </c>
      <c r="BG981" s="70">
        <v>50</v>
      </c>
      <c r="BH981" s="50">
        <v>23.228346456692901</v>
      </c>
      <c r="BI981" s="50">
        <v>23.228346456692901</v>
      </c>
      <c r="BJ981" s="50">
        <v>12.9133858267717</v>
      </c>
      <c r="BK981" s="357">
        <f t="shared" si="442"/>
        <v>0.11417680000000027</v>
      </c>
      <c r="BL981" s="408">
        <v>20</v>
      </c>
      <c r="BM981" s="107" t="s">
        <v>3771</v>
      </c>
      <c r="BN981" s="46" t="s">
        <v>3891</v>
      </c>
      <c r="BO981" s="74" t="s">
        <v>3907</v>
      </c>
      <c r="BP981" s="74" t="s">
        <v>7494</v>
      </c>
      <c r="BQ981" s="74" t="s">
        <v>7489</v>
      </c>
      <c r="BR981" s="74" t="s">
        <v>7493</v>
      </c>
      <c r="BS981" s="74" t="s">
        <v>7490</v>
      </c>
      <c r="BT981" s="74" t="s">
        <v>3909</v>
      </c>
      <c r="BU981" s="74" t="s">
        <v>7491</v>
      </c>
      <c r="BV981" s="74"/>
      <c r="BW981" s="74"/>
      <c r="BX981" s="74"/>
      <c r="BY981" s="334" t="s">
        <v>8613</v>
      </c>
      <c r="BZ981" s="364" t="s">
        <v>8614</v>
      </c>
      <c r="CA981" s="337" t="s">
        <v>8615</v>
      </c>
      <c r="CB981" s="364" t="s">
        <v>8616</v>
      </c>
      <c r="CC981" s="86" t="str">
        <f t="shared" si="430"/>
        <v>CLOSEOUT - MR804, 20x10, -18mm Offset, 6x135, 87mm Centerbore, Machined - Clear Coat</v>
      </c>
      <c r="CD981" s="74" t="s">
        <v>3719</v>
      </c>
      <c r="CE981" s="74" t="s">
        <v>3720</v>
      </c>
      <c r="CF981" s="74" t="str">
        <f t="shared" si="443"/>
        <v>RAISED (8XX)</v>
      </c>
    </row>
    <row r="982" spans="1:84" s="36" customFormat="1" ht="15" customHeight="1">
      <c r="A982" s="22">
        <f t="shared" si="302"/>
        <v>980</v>
      </c>
      <c r="B982" s="13" t="s">
        <v>84</v>
      </c>
      <c r="C982" s="97" t="s">
        <v>6891</v>
      </c>
      <c r="D982" s="75" t="s">
        <v>6889</v>
      </c>
      <c r="E982" s="84" t="str">
        <f>CONCATENATE(LEFT(D982,5),VLOOKUP(CONCATENATE(O982,"x",P982),'WHEEL PART NUMBER GUIDE'!$B$9:$C$51,2,FALSE),VLOOKUP(CONCATENATE(Q982, W982), 'WHEEL PART NUMBER GUIDE'!$Q$6:$R$98, 2, FALSE),VLOOKUP(Z982,'WHEEL PART NUMBER GUIDE'!$J$8:$K$54,2, FALSE),IF(V982="N/A",IF(ABS(T982)&lt;10,"0"&amp;ABS(T982),ABS(T982)),CONCATENATE(LEFT(V982,1),RIGHT(V982,1))), G982, H982)</f>
        <v>MR804210601318N</v>
      </c>
      <c r="F982" s="84" t="str">
        <f t="shared" si="444"/>
        <v>MR804210601318N</v>
      </c>
      <c r="G982" s="83" t="s">
        <v>2095</v>
      </c>
      <c r="H982" s="83"/>
      <c r="I982" s="72" t="s">
        <v>7116</v>
      </c>
      <c r="J982" s="102">
        <v>45349.429884259262</v>
      </c>
      <c r="K982" s="78" t="s">
        <v>3713</v>
      </c>
      <c r="L982" s="328">
        <v>439</v>
      </c>
      <c r="M982" s="85" t="str">
        <f t="shared" si="410"/>
        <v/>
      </c>
      <c r="N982" s="630"/>
      <c r="O982" s="75">
        <v>20</v>
      </c>
      <c r="P982" s="8">
        <v>10</v>
      </c>
      <c r="Q982" s="92" t="str">
        <f t="shared" si="459"/>
        <v>6x5.5</v>
      </c>
      <c r="R982" s="92">
        <v>6</v>
      </c>
      <c r="S982" s="75">
        <v>5.5</v>
      </c>
      <c r="T982" s="75">
        <v>-18</v>
      </c>
      <c r="U982" s="77">
        <v>4.75</v>
      </c>
      <c r="V982" s="95" t="s">
        <v>85</v>
      </c>
      <c r="W982" s="68">
        <v>106.25</v>
      </c>
      <c r="X982" s="39">
        <v>44.75383922353015</v>
      </c>
      <c r="Y982" s="47">
        <v>2650</v>
      </c>
      <c r="Z982" s="43" t="s">
        <v>4122</v>
      </c>
      <c r="AA982" s="72" t="s">
        <v>2845</v>
      </c>
      <c r="AB982" s="47" t="str">
        <f t="shared" si="445"/>
        <v>20x10, 6x5.5, -18 OS, 2650 lbs</v>
      </c>
      <c r="AC982" s="74" t="s">
        <v>7428</v>
      </c>
      <c r="AD982" s="46" t="str">
        <f>IF(AC982="N/A","None",VLOOKUP(AC982,ACCESSORIES!F:N,9,FALSE))</f>
        <v>Snap In</v>
      </c>
      <c r="AE982" s="82">
        <f>_xlfn.IFNA(VLOOKUP(AC982,ACCESSORIES!F:J,5,FALSE),"N/A")</f>
        <v>22</v>
      </c>
      <c r="AF982" s="14" t="s">
        <v>85</v>
      </c>
      <c r="AG982" s="9" t="str">
        <f>_xlfn.IFNA(VLOOKUP(AF982,ACCESSORIES!C:G,5,FALSE),"N/A")</f>
        <v>N/A</v>
      </c>
      <c r="AH982" s="14" t="s">
        <v>85</v>
      </c>
      <c r="AI982" s="14" t="s">
        <v>85</v>
      </c>
      <c r="AJ982" s="9" t="str">
        <f>_xlfn.IFNA(VLOOKUP(AI982,ACCESSORIES!F:J,5,FALSE),"N/A")</f>
        <v>N/A</v>
      </c>
      <c r="AK982" s="92" t="s">
        <v>236</v>
      </c>
      <c r="AL982" s="75" t="s">
        <v>1649</v>
      </c>
      <c r="AM982" s="38">
        <f>_xlfn.IFNA(VLOOKUP(AL982,ACCESSORIES!F:J,5,FALSE),"N/A")</f>
        <v>2.75</v>
      </c>
      <c r="AN982" s="3">
        <v>78.3</v>
      </c>
      <c r="AO982" s="75">
        <v>16.2</v>
      </c>
      <c r="AP982" s="75">
        <v>60</v>
      </c>
      <c r="AQ982" s="75">
        <v>175</v>
      </c>
      <c r="AR982" s="34">
        <v>6.8</v>
      </c>
      <c r="AS982" s="34">
        <v>34.299999999999997</v>
      </c>
      <c r="AT982" s="25">
        <v>65.900000000000006</v>
      </c>
      <c r="AU982" s="34">
        <v>75.8</v>
      </c>
      <c r="AV982" s="25">
        <v>246.8</v>
      </c>
      <c r="AW982" s="67">
        <v>243</v>
      </c>
      <c r="AX982" s="77">
        <v>94.8</v>
      </c>
      <c r="AY982" s="49">
        <v>49.2</v>
      </c>
      <c r="AZ982" s="49">
        <v>63.9</v>
      </c>
      <c r="BA982" s="49">
        <v>60</v>
      </c>
      <c r="BB982" s="48">
        <f t="shared" si="456"/>
        <v>2.36</v>
      </c>
      <c r="BC982" s="13" t="s">
        <v>85</v>
      </c>
      <c r="BD982" s="412" t="str">
        <f>_xlfn.IFNA(VLOOKUP(BC982,ACCESSORIES!F:J,5,FALSE),"N/A")</f>
        <v>N/A</v>
      </c>
      <c r="BE982" s="13" t="s">
        <v>85</v>
      </c>
      <c r="BF982" s="412" t="str">
        <f>_xlfn.IFNA(VLOOKUP(BE982,ACCESSORIES!F:J,5,FALSE),"N/A")</f>
        <v>N/A</v>
      </c>
      <c r="BG982" s="70">
        <v>50</v>
      </c>
      <c r="BH982" s="50">
        <v>23.228346456692901</v>
      </c>
      <c r="BI982" s="50">
        <v>23.228346456692901</v>
      </c>
      <c r="BJ982" s="50">
        <v>12.9133858267717</v>
      </c>
      <c r="BK982" s="357">
        <f t="shared" si="442"/>
        <v>0.11417680000000027</v>
      </c>
      <c r="BL982" s="408">
        <v>20</v>
      </c>
      <c r="BM982" s="107" t="s">
        <v>3771</v>
      </c>
      <c r="BN982" s="46" t="s">
        <v>3891</v>
      </c>
      <c r="BO982" s="74" t="s">
        <v>3907</v>
      </c>
      <c r="BP982" s="74" t="s">
        <v>7494</v>
      </c>
      <c r="BQ982" s="74" t="s">
        <v>7489</v>
      </c>
      <c r="BR982" s="74" t="s">
        <v>7493</v>
      </c>
      <c r="BS982" s="74" t="s">
        <v>7490</v>
      </c>
      <c r="BT982" s="74" t="s">
        <v>3909</v>
      </c>
      <c r="BU982" s="74" t="s">
        <v>7491</v>
      </c>
      <c r="BV982" s="74"/>
      <c r="BW982" s="74"/>
      <c r="BX982" s="74"/>
      <c r="BY982" s="334" t="s">
        <v>8609</v>
      </c>
      <c r="BZ982" s="364" t="s">
        <v>8610</v>
      </c>
      <c r="CA982" s="337" t="s">
        <v>8611</v>
      </c>
      <c r="CB982" s="364" t="s">
        <v>8612</v>
      </c>
      <c r="CC982" s="86" t="str">
        <f t="shared" si="430"/>
        <v>CLOSEOUT - MR804, 20x10, -18mm Offset, 6x5.5, 106.25mm Centerbore, Gloss Black</v>
      </c>
      <c r="CD982" s="74" t="s">
        <v>3719</v>
      </c>
      <c r="CE982" s="74" t="s">
        <v>3720</v>
      </c>
      <c r="CF982" s="74" t="str">
        <f t="shared" si="443"/>
        <v>RAISED (8XX)</v>
      </c>
    </row>
    <row r="983" spans="1:84" s="36" customFormat="1" ht="15" customHeight="1">
      <c r="A983" s="22">
        <f t="shared" ref="A983" si="470">ROW(B983)-2</f>
        <v>981</v>
      </c>
      <c r="B983" s="13" t="s">
        <v>84</v>
      </c>
      <c r="C983" s="97" t="s">
        <v>6891</v>
      </c>
      <c r="D983" s="75" t="s">
        <v>6889</v>
      </c>
      <c r="E983" s="84" t="str">
        <f>CONCATENATE(LEFT(D983,5),VLOOKUP(CONCATENATE(O983,"x",P983),'WHEEL PART NUMBER GUIDE'!$B$9:$C$51,2,FALSE),VLOOKUP(CONCATENATE(Q983, W983), 'WHEEL PART NUMBER GUIDE'!$Q$6:$R$98, 2, FALSE),VLOOKUP(Z983,'WHEEL PART NUMBER GUIDE'!$J$8:$K$54,2, FALSE),IF(V983="N/A",IF(ABS(T983)&lt;10,"0"&amp;ABS(T983),ABS(T983)),CONCATENATE(LEFT(V983,1),RIGHT(V983,1))), G983, H983)</f>
        <v>MR80421080318N</v>
      </c>
      <c r="F983" s="84" t="str">
        <f t="shared" si="444"/>
        <v>MR80421080318N</v>
      </c>
      <c r="G983" s="83" t="s">
        <v>2095</v>
      </c>
      <c r="H983" s="83"/>
      <c r="I983" s="72" t="s">
        <v>7119</v>
      </c>
      <c r="J983" s="102">
        <v>45349.429884259262</v>
      </c>
      <c r="K983" s="78" t="s">
        <v>3713</v>
      </c>
      <c r="L983" s="328">
        <v>449</v>
      </c>
      <c r="M983" s="85" t="str">
        <f t="shared" si="410"/>
        <v/>
      </c>
      <c r="N983" s="630"/>
      <c r="O983" s="75">
        <v>20</v>
      </c>
      <c r="P983" s="8">
        <v>10</v>
      </c>
      <c r="Q983" s="92" t="str">
        <f t="shared" ref="Q983" si="471">CONCATENATE(R983,"x",S983)</f>
        <v>8x6.5</v>
      </c>
      <c r="R983" s="75">
        <v>8</v>
      </c>
      <c r="S983" s="75">
        <v>6.5</v>
      </c>
      <c r="T983" s="75">
        <v>-18</v>
      </c>
      <c r="U983" s="77">
        <v>4.75</v>
      </c>
      <c r="V983" s="95" t="s">
        <v>85</v>
      </c>
      <c r="W983" s="68">
        <v>121.3</v>
      </c>
      <c r="X983" s="39">
        <v>43.210603388236009</v>
      </c>
      <c r="Y983" s="47">
        <v>3640</v>
      </c>
      <c r="Z983" s="43" t="s">
        <v>5147</v>
      </c>
      <c r="AA983" s="72" t="s">
        <v>173</v>
      </c>
      <c r="AB983" s="47" t="str">
        <f t="shared" si="445"/>
        <v>20x10, 8x6.5, -18 OS, 3640 lbs</v>
      </c>
      <c r="AC983" s="74" t="s">
        <v>7426</v>
      </c>
      <c r="AD983" s="46" t="str">
        <f>IF(AC983="N/A","None",VLOOKUP(AC983,ACCESSORIES!F:N,9,FALSE))</f>
        <v>Snap In</v>
      </c>
      <c r="AE983" s="82">
        <f>_xlfn.IFNA(VLOOKUP(AC983,ACCESSORIES!F:J,5,FALSE),"N/A")</f>
        <v>22</v>
      </c>
      <c r="AF983" s="14" t="s">
        <v>85</v>
      </c>
      <c r="AG983" s="9" t="str">
        <f>_xlfn.IFNA(VLOOKUP(AF983,ACCESSORIES!C:G,5,FALSE),"N/A")</f>
        <v>N/A</v>
      </c>
      <c r="AH983" s="9" t="str">
        <f>_xlfn.IFNA(VLOOKUP(AG983,ACCESSORIES!D:H,5,FALSE),"N/A")</f>
        <v>N/A</v>
      </c>
      <c r="AI983" s="14" t="s">
        <v>85</v>
      </c>
      <c r="AJ983" s="9" t="str">
        <f>_xlfn.IFNA(VLOOKUP(AI983,ACCESSORIES!F:J,5,FALSE),"N/A")</f>
        <v>N/A</v>
      </c>
      <c r="AK983" s="92" t="s">
        <v>236</v>
      </c>
      <c r="AL983" s="75" t="s">
        <v>85</v>
      </c>
      <c r="AM983" s="38" t="str">
        <f>_xlfn.IFNA(VLOOKUP(AL983,ACCESSORIES!F:J,5,FALSE),"N/A")</f>
        <v>N/A</v>
      </c>
      <c r="AN983" s="75" t="s">
        <v>85</v>
      </c>
      <c r="AO983" s="75">
        <v>16.2</v>
      </c>
      <c r="AP983" s="75">
        <v>60</v>
      </c>
      <c r="AQ983" s="75">
        <v>200</v>
      </c>
      <c r="AR983" s="34">
        <v>0</v>
      </c>
      <c r="AS983" s="34">
        <v>0</v>
      </c>
      <c r="AT983" s="25">
        <v>28.4</v>
      </c>
      <c r="AU983" s="34">
        <v>40.9</v>
      </c>
      <c r="AV983" s="25">
        <v>246.3</v>
      </c>
      <c r="AW983" s="67">
        <v>242.5</v>
      </c>
      <c r="AX983" s="68">
        <v>121.3</v>
      </c>
      <c r="AY983" s="49">
        <v>84</v>
      </c>
      <c r="AZ983" s="49">
        <v>84</v>
      </c>
      <c r="BA983" s="49">
        <v>91</v>
      </c>
      <c r="BB983" s="48">
        <f t="shared" si="456"/>
        <v>3.58</v>
      </c>
      <c r="BC983" s="13" t="s">
        <v>85</v>
      </c>
      <c r="BD983" s="412" t="str">
        <f>_xlfn.IFNA(VLOOKUP(BC983,ACCESSORIES!F:J,5,FALSE),"N/A")</f>
        <v>N/A</v>
      </c>
      <c r="BE983" s="13" t="s">
        <v>85</v>
      </c>
      <c r="BF983" s="412" t="str">
        <f>_xlfn.IFNA(VLOOKUP(BE983,ACCESSORIES!F:J,5,FALSE),"N/A")</f>
        <v>N/A</v>
      </c>
      <c r="BG983" s="70">
        <v>48</v>
      </c>
      <c r="BH983" s="50">
        <v>23.228346456692901</v>
      </c>
      <c r="BI983" s="50">
        <v>23.228346456692901</v>
      </c>
      <c r="BJ983" s="50">
        <v>12.9133858267717</v>
      </c>
      <c r="BK983" s="357">
        <f t="shared" si="442"/>
        <v>0.11417680000000027</v>
      </c>
      <c r="BL983" s="408">
        <v>20</v>
      </c>
      <c r="BM983" s="107" t="s">
        <v>3771</v>
      </c>
      <c r="BN983" s="46" t="s">
        <v>3891</v>
      </c>
      <c r="BO983" s="74" t="s">
        <v>3907</v>
      </c>
      <c r="BP983" s="74" t="s">
        <v>7494</v>
      </c>
      <c r="BQ983" s="74" t="s">
        <v>7489</v>
      </c>
      <c r="BR983" s="74" t="s">
        <v>7493</v>
      </c>
      <c r="BS983" s="74" t="s">
        <v>7490</v>
      </c>
      <c r="BT983" s="74" t="s">
        <v>3909</v>
      </c>
      <c r="BU983" s="74" t="s">
        <v>7491</v>
      </c>
      <c r="BV983" s="74"/>
      <c r="BW983" s="74"/>
      <c r="BX983" s="74"/>
      <c r="BY983" s="334" t="s">
        <v>8621</v>
      </c>
      <c r="BZ983" s="364" t="s">
        <v>8622</v>
      </c>
      <c r="CA983" s="337" t="s">
        <v>8623</v>
      </c>
      <c r="CB983" s="364" t="s">
        <v>8624</v>
      </c>
      <c r="CC983" s="86" t="str">
        <f t="shared" si="430"/>
        <v>CLOSEOUT - MR804, 20x10, -18mm Offset, 8x6.5, 121.3mm Centerbore, Machined - Clear Coat</v>
      </c>
      <c r="CD983" s="74" t="s">
        <v>3719</v>
      </c>
      <c r="CE983" s="74" t="s">
        <v>3720</v>
      </c>
      <c r="CF983" s="74" t="str">
        <f t="shared" si="443"/>
        <v>RAISED (8XX)</v>
      </c>
    </row>
    <row r="984" spans="1:84" s="36" customFormat="1" ht="15" customHeight="1">
      <c r="A984" s="22">
        <f t="shared" ref="A984" si="472">ROW(B984)-2</f>
        <v>982</v>
      </c>
      <c r="B984" s="13" t="s">
        <v>84</v>
      </c>
      <c r="C984" s="97" t="s">
        <v>6891</v>
      </c>
      <c r="D984" s="75" t="s">
        <v>6889</v>
      </c>
      <c r="E984" s="84" t="str">
        <f>CONCATENATE(LEFT(D984,5),VLOOKUP(CONCATENATE(O984,"x",P984),'WHEEL PART NUMBER GUIDE'!$B$9:$C$51,2,FALSE),VLOOKUP(CONCATENATE(Q984, W984), 'WHEEL PART NUMBER GUIDE'!$Q$6:$R$98, 2, FALSE),VLOOKUP(Z984,'WHEEL PART NUMBER GUIDE'!$J$8:$K$54,2, FALSE),IF(V984="N/A",IF(ABS(T984)&lt;10,"0"&amp;ABS(T984),ABS(T984)),CONCATENATE(LEFT(V984,1),RIGHT(V984,1))), G984, H984)</f>
        <v>MR80421087318N</v>
      </c>
      <c r="F984" s="84" t="str">
        <f t="shared" si="444"/>
        <v>MR80421087318N</v>
      </c>
      <c r="G984" s="83" t="s">
        <v>2095</v>
      </c>
      <c r="H984" s="83"/>
      <c r="I984" s="72" t="s">
        <v>7121</v>
      </c>
      <c r="J984" s="102">
        <v>45349.429884259262</v>
      </c>
      <c r="K984" s="78" t="s">
        <v>3713</v>
      </c>
      <c r="L984" s="328">
        <v>449</v>
      </c>
      <c r="M984" s="85" t="str">
        <f t="shared" ref="M984:M1039" si="473">IF(K984="Coming Soon",L984,IF(K984="Active",L984,""))</f>
        <v/>
      </c>
      <c r="N984" s="630"/>
      <c r="O984" s="75">
        <v>20</v>
      </c>
      <c r="P984" s="8">
        <v>10</v>
      </c>
      <c r="Q984" s="92" t="str">
        <f t="shared" ref="Q984" si="474">CONCATENATE(R984,"x",S984)</f>
        <v>8x170</v>
      </c>
      <c r="R984" s="75">
        <v>8</v>
      </c>
      <c r="S984" s="75">
        <v>170</v>
      </c>
      <c r="T984" s="75">
        <v>-18</v>
      </c>
      <c r="U984" s="77">
        <v>4.75</v>
      </c>
      <c r="V984" s="95" t="s">
        <v>85</v>
      </c>
      <c r="W984" s="68">
        <v>125</v>
      </c>
      <c r="X984" s="39">
        <v>43.210603388236009</v>
      </c>
      <c r="Y984" s="47">
        <v>3640</v>
      </c>
      <c r="Z984" s="43" t="s">
        <v>5147</v>
      </c>
      <c r="AA984" s="72" t="s">
        <v>173</v>
      </c>
      <c r="AB984" s="47" t="str">
        <f t="shared" si="445"/>
        <v>20x10, 8x170, -18 OS, 3640 lbs</v>
      </c>
      <c r="AC984" s="74" t="s">
        <v>7512</v>
      </c>
      <c r="AD984" s="46" t="str">
        <f>IF(AC984="N/A","None",VLOOKUP(AC984,ACCESSORIES!F:N,9,FALSE))</f>
        <v>Snap In</v>
      </c>
      <c r="AE984" s="82">
        <f>_xlfn.IFNA(VLOOKUP(AC984,ACCESSORIES!F:J,5,FALSE),"N/A")</f>
        <v>22</v>
      </c>
      <c r="AF984" s="14" t="s">
        <v>85</v>
      </c>
      <c r="AG984" s="9" t="str">
        <f>_xlfn.IFNA(VLOOKUP(AF984,ACCESSORIES!C:G,5,FALSE),"N/A")</f>
        <v>N/A</v>
      </c>
      <c r="AH984" s="9" t="str">
        <f>_xlfn.IFNA(VLOOKUP(AG984,ACCESSORIES!D:H,5,FALSE),"N/A")</f>
        <v>N/A</v>
      </c>
      <c r="AI984" s="14" t="s">
        <v>85</v>
      </c>
      <c r="AJ984" s="9" t="str">
        <f>_xlfn.IFNA(VLOOKUP(AI984,ACCESSORIES!F:J,5,FALSE),"N/A")</f>
        <v>N/A</v>
      </c>
      <c r="AK984" s="92" t="s">
        <v>236</v>
      </c>
      <c r="AL984" s="75" t="s">
        <v>85</v>
      </c>
      <c r="AM984" s="38" t="str">
        <f>_xlfn.IFNA(VLOOKUP(AL984,ACCESSORIES!F:J,5,FALSE),"N/A")</f>
        <v>N/A</v>
      </c>
      <c r="AN984" s="75" t="s">
        <v>85</v>
      </c>
      <c r="AO984" s="75">
        <v>16.2</v>
      </c>
      <c r="AP984" s="75">
        <v>60</v>
      </c>
      <c r="AQ984" s="75">
        <v>200</v>
      </c>
      <c r="AR984" s="34">
        <v>0</v>
      </c>
      <c r="AS984" s="34">
        <v>0</v>
      </c>
      <c r="AT984" s="25">
        <v>28.4</v>
      </c>
      <c r="AU984" s="34">
        <v>40.9</v>
      </c>
      <c r="AV984" s="25">
        <v>246.3</v>
      </c>
      <c r="AW984" s="67">
        <v>242.5</v>
      </c>
      <c r="AX984" s="77">
        <v>125</v>
      </c>
      <c r="AY984" s="49">
        <v>84</v>
      </c>
      <c r="AZ984" s="49">
        <v>84</v>
      </c>
      <c r="BA984" s="49">
        <v>91</v>
      </c>
      <c r="BB984" s="48">
        <f t="shared" si="456"/>
        <v>3.58</v>
      </c>
      <c r="BC984" s="13" t="s">
        <v>85</v>
      </c>
      <c r="BD984" s="412" t="str">
        <f>_xlfn.IFNA(VLOOKUP(BC984,ACCESSORIES!F:J,5,FALSE),"N/A")</f>
        <v>N/A</v>
      </c>
      <c r="BE984" s="13" t="s">
        <v>85</v>
      </c>
      <c r="BF984" s="412" t="str">
        <f>_xlfn.IFNA(VLOOKUP(BE984,ACCESSORIES!F:J,5,FALSE),"N/A")</f>
        <v>N/A</v>
      </c>
      <c r="BG984" s="70">
        <v>48</v>
      </c>
      <c r="BH984" s="50">
        <v>23.228346456692901</v>
      </c>
      <c r="BI984" s="50">
        <v>23.228346456692901</v>
      </c>
      <c r="BJ984" s="50">
        <v>12.9133858267717</v>
      </c>
      <c r="BK984" s="357">
        <f t="shared" si="442"/>
        <v>0.11417680000000027</v>
      </c>
      <c r="BL984" s="408">
        <v>20</v>
      </c>
      <c r="BM984" s="107" t="s">
        <v>3771</v>
      </c>
      <c r="BN984" s="46" t="s">
        <v>3891</v>
      </c>
      <c r="BO984" s="74" t="s">
        <v>3907</v>
      </c>
      <c r="BP984" s="74" t="s">
        <v>7494</v>
      </c>
      <c r="BQ984" s="74" t="s">
        <v>7489</v>
      </c>
      <c r="BR984" s="74" t="s">
        <v>7493</v>
      </c>
      <c r="BS984" s="74" t="s">
        <v>7490</v>
      </c>
      <c r="BT984" s="74" t="s">
        <v>3909</v>
      </c>
      <c r="BU984" s="74" t="s">
        <v>7491</v>
      </c>
      <c r="BV984" s="74"/>
      <c r="BW984" s="74"/>
      <c r="BX984" s="74"/>
      <c r="BY984" s="334" t="s">
        <v>8621</v>
      </c>
      <c r="BZ984" s="364" t="s">
        <v>8622</v>
      </c>
      <c r="CA984" s="337" t="s">
        <v>8623</v>
      </c>
      <c r="CB984" s="364" t="s">
        <v>8624</v>
      </c>
      <c r="CC984" s="86" t="str">
        <f t="shared" si="430"/>
        <v>CLOSEOUT - MR804, 20x10, -18mm Offset, 8x170, 125mm Centerbore, Machined - Clear Coat</v>
      </c>
      <c r="CD984" s="74" t="s">
        <v>3719</v>
      </c>
      <c r="CE984" s="74" t="s">
        <v>3720</v>
      </c>
      <c r="CF984" s="74" t="str">
        <f t="shared" si="443"/>
        <v>RAISED (8XX)</v>
      </c>
    </row>
    <row r="985" spans="1:84" s="36" customFormat="1" ht="15" customHeight="1">
      <c r="A985" s="22">
        <f t="shared" ref="A985:A987" si="475">ROW(B985)-2</f>
        <v>983</v>
      </c>
      <c r="B985" s="13" t="s">
        <v>84</v>
      </c>
      <c r="C985" s="97" t="s">
        <v>6891</v>
      </c>
      <c r="D985" s="75" t="s">
        <v>6889</v>
      </c>
      <c r="E985" s="84" t="str">
        <f>CONCATENATE(LEFT(D985,5),VLOOKUP(CONCATENATE(O985,"x",P985),'WHEEL PART NUMBER GUIDE'!$B$9:$C$51,2,FALSE),VLOOKUP(CONCATENATE(Q985, W985), 'WHEEL PART NUMBER GUIDE'!$Q$6:$R$98, 2, FALSE),VLOOKUP(Z985,'WHEEL PART NUMBER GUIDE'!$J$8:$K$54,2, FALSE),IF(V985="N/A",IF(ABS(T985)&lt;10,"0"&amp;ABS(T985),ABS(T985)),CONCATENATE(LEFT(V985,1),RIGHT(V985,1))), G985, H985)</f>
        <v>MR80421088318N</v>
      </c>
      <c r="F985" s="84" t="str">
        <f t="shared" si="444"/>
        <v>MR80421088318N</v>
      </c>
      <c r="G985" s="83" t="s">
        <v>2095</v>
      </c>
      <c r="H985" s="83"/>
      <c r="I985" s="72" t="s">
        <v>7123</v>
      </c>
      <c r="J985" s="102">
        <v>45349.429884259262</v>
      </c>
      <c r="K985" s="78" t="s">
        <v>3713</v>
      </c>
      <c r="L985" s="328">
        <v>449</v>
      </c>
      <c r="M985" s="85" t="str">
        <f t="shared" si="473"/>
        <v/>
      </c>
      <c r="N985" s="630"/>
      <c r="O985" s="75">
        <v>20</v>
      </c>
      <c r="P985" s="8">
        <v>10</v>
      </c>
      <c r="Q985" s="92" t="str">
        <f t="shared" ref="Q985" si="476">CONCATENATE(R985,"x",S985)</f>
        <v>8x180</v>
      </c>
      <c r="R985" s="75">
        <v>8</v>
      </c>
      <c r="S985" s="75">
        <v>180</v>
      </c>
      <c r="T985" s="75">
        <v>-18</v>
      </c>
      <c r="U985" s="77">
        <v>4.75</v>
      </c>
      <c r="V985" s="95" t="s">
        <v>85</v>
      </c>
      <c r="W985" s="68">
        <v>124.1</v>
      </c>
      <c r="X985" s="39">
        <v>43.431065650420884</v>
      </c>
      <c r="Y985" s="47">
        <v>3640</v>
      </c>
      <c r="Z985" s="43" t="s">
        <v>5147</v>
      </c>
      <c r="AA985" s="72" t="s">
        <v>173</v>
      </c>
      <c r="AB985" s="47" t="str">
        <f t="shared" si="445"/>
        <v>20x10, 8x180, -18 OS, 3640 lbs</v>
      </c>
      <c r="AC985" s="74" t="s">
        <v>7426</v>
      </c>
      <c r="AD985" s="46" t="str">
        <f>IF(AC985="N/A","None",VLOOKUP(AC985,ACCESSORIES!F:N,9,FALSE))</f>
        <v>Snap In</v>
      </c>
      <c r="AE985" s="82">
        <f>_xlfn.IFNA(VLOOKUP(AC985,ACCESSORIES!F:J,5,FALSE),"N/A")</f>
        <v>22</v>
      </c>
      <c r="AF985" s="14" t="s">
        <v>85</v>
      </c>
      <c r="AG985" s="9" t="str">
        <f>_xlfn.IFNA(VLOOKUP(AF985,ACCESSORIES!C:G,5,FALSE),"N/A")</f>
        <v>N/A</v>
      </c>
      <c r="AH985" s="9" t="str">
        <f>_xlfn.IFNA(VLOOKUP(AG985,ACCESSORIES!D:H,5,FALSE),"N/A")</f>
        <v>N/A</v>
      </c>
      <c r="AI985" s="14" t="s">
        <v>85</v>
      </c>
      <c r="AJ985" s="9" t="str">
        <f>_xlfn.IFNA(VLOOKUP(AI985,ACCESSORIES!F:J,5,FALSE),"N/A")</f>
        <v>N/A</v>
      </c>
      <c r="AK985" s="92" t="s">
        <v>236</v>
      </c>
      <c r="AL985" s="75" t="s">
        <v>85</v>
      </c>
      <c r="AM985" s="38" t="str">
        <f>_xlfn.IFNA(VLOOKUP(AL985,ACCESSORIES!F:J,5,FALSE),"N/A")</f>
        <v>N/A</v>
      </c>
      <c r="AN985" s="75" t="s">
        <v>85</v>
      </c>
      <c r="AO985" s="75">
        <v>16.2</v>
      </c>
      <c r="AP985" s="75">
        <v>60</v>
      </c>
      <c r="AQ985" s="75">
        <v>210</v>
      </c>
      <c r="AR985" s="34">
        <v>0</v>
      </c>
      <c r="AS985" s="34">
        <v>0</v>
      </c>
      <c r="AT985" s="25">
        <v>26.1</v>
      </c>
      <c r="AU985" s="34">
        <v>40.9</v>
      </c>
      <c r="AV985" s="25">
        <v>246.3</v>
      </c>
      <c r="AW985" s="67">
        <v>242.5</v>
      </c>
      <c r="AX985" s="68">
        <v>124.1</v>
      </c>
      <c r="AY985" s="49">
        <v>84</v>
      </c>
      <c r="AZ985" s="49">
        <v>84</v>
      </c>
      <c r="BA985" s="49">
        <v>91</v>
      </c>
      <c r="BB985" s="48">
        <f t="shared" si="456"/>
        <v>3.58</v>
      </c>
      <c r="BC985" s="13" t="s">
        <v>85</v>
      </c>
      <c r="BD985" s="412" t="str">
        <f>_xlfn.IFNA(VLOOKUP(BC985,ACCESSORIES!F:J,5,FALSE),"N/A")</f>
        <v>N/A</v>
      </c>
      <c r="BE985" s="13" t="s">
        <v>85</v>
      </c>
      <c r="BF985" s="412" t="str">
        <f>_xlfn.IFNA(VLOOKUP(BE985,ACCESSORIES!F:J,5,FALSE),"N/A")</f>
        <v>N/A</v>
      </c>
      <c r="BG985" s="70">
        <v>48</v>
      </c>
      <c r="BH985" s="50">
        <v>23.228346456692901</v>
      </c>
      <c r="BI985" s="50">
        <v>23.228346456692901</v>
      </c>
      <c r="BJ985" s="50">
        <v>12.9133858267717</v>
      </c>
      <c r="BK985" s="357">
        <f t="shared" si="442"/>
        <v>0.11417680000000027</v>
      </c>
      <c r="BL985" s="408">
        <v>20</v>
      </c>
      <c r="BM985" s="107" t="s">
        <v>3771</v>
      </c>
      <c r="BN985" s="46" t="s">
        <v>3891</v>
      </c>
      <c r="BO985" s="74" t="s">
        <v>3907</v>
      </c>
      <c r="BP985" s="74" t="s">
        <v>7494</v>
      </c>
      <c r="BQ985" s="74" t="s">
        <v>7489</v>
      </c>
      <c r="BR985" s="74" t="s">
        <v>7493</v>
      </c>
      <c r="BS985" s="74" t="s">
        <v>7490</v>
      </c>
      <c r="BT985" s="74" t="s">
        <v>3909</v>
      </c>
      <c r="BU985" s="74" t="s">
        <v>7491</v>
      </c>
      <c r="BV985" s="74"/>
      <c r="BW985" s="74"/>
      <c r="BX985" s="74"/>
      <c r="BY985" s="334" t="s">
        <v>8621</v>
      </c>
      <c r="BZ985" s="364" t="s">
        <v>8622</v>
      </c>
      <c r="CA985" s="337" t="s">
        <v>8623</v>
      </c>
      <c r="CB985" s="364" t="s">
        <v>8624</v>
      </c>
      <c r="CC985" s="86" t="str">
        <f t="shared" si="430"/>
        <v>CLOSEOUT - MR804, 20x10, -18mm Offset, 8x180, 124.1mm Centerbore, Machined - Clear Coat</v>
      </c>
      <c r="CD985" s="74" t="s">
        <v>3719</v>
      </c>
      <c r="CE985" s="74" t="s">
        <v>3720</v>
      </c>
      <c r="CF985" s="74" t="str">
        <f t="shared" si="443"/>
        <v>RAISED (8XX)</v>
      </c>
    </row>
    <row r="986" spans="1:84" s="36" customFormat="1" ht="15" customHeight="1">
      <c r="A986" s="22">
        <f t="shared" si="475"/>
        <v>984</v>
      </c>
      <c r="B986" s="13" t="s">
        <v>84</v>
      </c>
      <c r="C986" s="97" t="s">
        <v>6891</v>
      </c>
      <c r="D986" s="75" t="s">
        <v>6889</v>
      </c>
      <c r="E986" s="84" t="str">
        <f>CONCATENATE(LEFT(D986,5),VLOOKUP(CONCATENATE(O986,"x",P986),'WHEEL PART NUMBER GUIDE'!$B$9:$C$51,2,FALSE),VLOOKUP(CONCATENATE(Q986, W986), 'WHEEL PART NUMBER GUIDE'!$Q$6:$R$98, 2, FALSE),VLOOKUP(Z986,'WHEEL PART NUMBER GUIDE'!$J$8:$K$54,2, FALSE),IF(V986="N/A",IF(ABS(T986)&lt;10,"0"&amp;ABS(T986),ABS(T986)),CONCATENATE(LEFT(V986,1),RIGHT(V986,1))), G986, H986)</f>
        <v>MR804212501340N</v>
      </c>
      <c r="F986" s="84" t="str">
        <f t="shared" si="444"/>
        <v>MR804212501340N</v>
      </c>
      <c r="G986" s="83" t="s">
        <v>2095</v>
      </c>
      <c r="H986" s="83"/>
      <c r="I986" s="72" t="s">
        <v>7186</v>
      </c>
      <c r="J986" s="102">
        <v>45350.596701388888</v>
      </c>
      <c r="K986" s="78" t="s">
        <v>3713</v>
      </c>
      <c r="L986" s="328">
        <v>449</v>
      </c>
      <c r="M986" s="85" t="str">
        <f t="shared" si="473"/>
        <v/>
      </c>
      <c r="N986" s="630"/>
      <c r="O986" s="75">
        <v>20</v>
      </c>
      <c r="P986" s="8">
        <v>12</v>
      </c>
      <c r="Q986" s="92" t="str">
        <f t="shared" si="459"/>
        <v>5x5</v>
      </c>
      <c r="R986" s="75">
        <v>5</v>
      </c>
      <c r="S986" s="75">
        <v>5</v>
      </c>
      <c r="T986" s="75">
        <v>-40</v>
      </c>
      <c r="U986" s="77">
        <v>4.9000000000000004</v>
      </c>
      <c r="V986" s="95" t="s">
        <v>85</v>
      </c>
      <c r="W986" s="77">
        <v>78.25</v>
      </c>
      <c r="X986" s="39">
        <v>45.194763747899898</v>
      </c>
      <c r="Y986" s="47">
        <v>2650</v>
      </c>
      <c r="Z986" s="43" t="s">
        <v>4122</v>
      </c>
      <c r="AA986" s="72" t="s">
        <v>2845</v>
      </c>
      <c r="AB986" s="47" t="str">
        <f t="shared" si="445"/>
        <v>20x12, 5x5, -40 OS, 2650 lbs</v>
      </c>
      <c r="AC986" s="74" t="s">
        <v>7420</v>
      </c>
      <c r="AD986" s="46" t="str">
        <f>IF(AC986="N/A","None",VLOOKUP(AC986,ACCESSORIES!F:N,9,FALSE))</f>
        <v>Snap In</v>
      </c>
      <c r="AE986" s="82">
        <f>_xlfn.IFNA(VLOOKUP(AC986,ACCESSORIES!F:J,5,FALSE),"N/A")</f>
        <v>22</v>
      </c>
      <c r="AF986" s="14" t="s">
        <v>85</v>
      </c>
      <c r="AG986" s="9" t="str">
        <f>_xlfn.IFNA(VLOOKUP(AF986,ACCESSORIES!C:G,5,FALSE),"N/A")</f>
        <v>N/A</v>
      </c>
      <c r="AH986" s="14" t="s">
        <v>85</v>
      </c>
      <c r="AI986" s="14" t="s">
        <v>85</v>
      </c>
      <c r="AJ986" s="9" t="str">
        <f>_xlfn.IFNA(VLOOKUP(AI986,ACCESSORIES!F:J,5,FALSE),"N/A")</f>
        <v>N/A</v>
      </c>
      <c r="AK986" s="92" t="s">
        <v>236</v>
      </c>
      <c r="AL986" s="75" t="s">
        <v>7412</v>
      </c>
      <c r="AM986" s="38">
        <f>_xlfn.IFNA(VLOOKUP(AL986,ACCESSORIES!F:J,5,FALSE),"N/A")</f>
        <v>3</v>
      </c>
      <c r="AN986" s="75">
        <v>71.8</v>
      </c>
      <c r="AO986" s="75">
        <v>16.2</v>
      </c>
      <c r="AP986" s="75">
        <v>60</v>
      </c>
      <c r="AQ986" s="75">
        <v>170</v>
      </c>
      <c r="AR986" s="34">
        <v>10.7</v>
      </c>
      <c r="AS986" s="34">
        <v>28.7</v>
      </c>
      <c r="AT986" s="25">
        <v>38.5</v>
      </c>
      <c r="AU986" s="34">
        <v>47.8</v>
      </c>
      <c r="AV986" s="25">
        <v>246.6</v>
      </c>
      <c r="AW986" s="67">
        <v>242.8</v>
      </c>
      <c r="AX986" s="77">
        <v>71.5</v>
      </c>
      <c r="AY986" s="49">
        <v>55.9</v>
      </c>
      <c r="AZ986" s="49">
        <v>55.9</v>
      </c>
      <c r="BA986" s="49">
        <v>137.19999999999999</v>
      </c>
      <c r="BB986" s="48">
        <f t="shared" si="456"/>
        <v>5.4</v>
      </c>
      <c r="BC986" s="13" t="s">
        <v>85</v>
      </c>
      <c r="BD986" s="412" t="str">
        <f>_xlfn.IFNA(VLOOKUP(BC986,ACCESSORIES!F:J,5,FALSE),"N/A")</f>
        <v>N/A</v>
      </c>
      <c r="BE986" s="13" t="s">
        <v>85</v>
      </c>
      <c r="BF986" s="412" t="str">
        <f>_xlfn.IFNA(VLOOKUP(BE986,ACCESSORIES!F:J,5,FALSE),"N/A")</f>
        <v>N/A</v>
      </c>
      <c r="BG986" s="70">
        <v>50</v>
      </c>
      <c r="BH986" s="50">
        <v>23.228346456692901</v>
      </c>
      <c r="BI986" s="50">
        <v>23.228346456692901</v>
      </c>
      <c r="BJ986" s="50">
        <v>14.96</v>
      </c>
      <c r="BK986" s="357">
        <f t="shared" ref="BK986:BK987" si="477">SUM(((BH986*25.4)*(BI986*25.4)*(BJ986*25.4))/1000000000)</f>
        <v>0.13227243039999984</v>
      </c>
      <c r="BL986" s="408">
        <v>20</v>
      </c>
      <c r="BM986" s="107" t="s">
        <v>3771</v>
      </c>
      <c r="BN986" s="46" t="s">
        <v>3891</v>
      </c>
      <c r="BO986" s="74" t="s">
        <v>3907</v>
      </c>
      <c r="BP986" s="74" t="s">
        <v>7494</v>
      </c>
      <c r="BQ986" s="74" t="s">
        <v>7489</v>
      </c>
      <c r="BR986" s="74" t="s">
        <v>7493</v>
      </c>
      <c r="BS986" s="74" t="s">
        <v>7490</v>
      </c>
      <c r="BT986" s="74" t="s">
        <v>3909</v>
      </c>
      <c r="BU986" s="74" t="s">
        <v>7491</v>
      </c>
      <c r="BV986" s="74"/>
      <c r="BW986" s="74"/>
      <c r="BX986" s="74"/>
      <c r="BY986" s="334"/>
      <c r="BZ986" s="364"/>
      <c r="CA986" s="337"/>
      <c r="CB986" s="364"/>
      <c r="CC986" s="86" t="str">
        <f t="shared" si="430"/>
        <v>CLOSEOUT - MR804, 20x12, -40mm Offset, 5x5, 78.25mm Centerbore, Gloss Black</v>
      </c>
      <c r="CD986" s="74" t="s">
        <v>3719</v>
      </c>
      <c r="CE986" s="74" t="s">
        <v>3720</v>
      </c>
      <c r="CF986" s="74" t="str">
        <f t="shared" si="443"/>
        <v>RAISED (8XX)</v>
      </c>
    </row>
    <row r="987" spans="1:84" s="36" customFormat="1" ht="15" customHeight="1">
      <c r="A987" s="22">
        <f t="shared" si="475"/>
        <v>985</v>
      </c>
      <c r="B987" s="13" t="s">
        <v>84</v>
      </c>
      <c r="C987" s="97" t="s">
        <v>6891</v>
      </c>
      <c r="D987" s="75" t="s">
        <v>6889</v>
      </c>
      <c r="E987" s="84" t="str">
        <f>CONCATENATE(LEFT(D987,5),VLOOKUP(CONCATENATE(O987,"x",P987),'WHEEL PART NUMBER GUIDE'!$B$9:$C$51,2,FALSE),VLOOKUP(CONCATENATE(Q987, W987), 'WHEEL PART NUMBER GUIDE'!$Q$6:$R$98, 2, FALSE),VLOOKUP(Z987,'WHEEL PART NUMBER GUIDE'!$J$8:$K$54,2, FALSE),IF(V987="N/A",IF(ABS(T987)&lt;10,"0"&amp;ABS(T987),ABS(T987)),CONCATENATE(LEFT(V987,1),RIGHT(V987,1))), G987, H987)</f>
        <v>MR80421250340N</v>
      </c>
      <c r="F987" s="84" t="str">
        <f t="shared" si="444"/>
        <v>MR80421250340N</v>
      </c>
      <c r="G987" s="83" t="s">
        <v>2095</v>
      </c>
      <c r="H987" s="83"/>
      <c r="I987" s="72" t="s">
        <v>7187</v>
      </c>
      <c r="J987" s="102">
        <v>45350.596701388888</v>
      </c>
      <c r="K987" s="78" t="s">
        <v>3713</v>
      </c>
      <c r="L987" s="328">
        <v>459</v>
      </c>
      <c r="M987" s="85" t="str">
        <f t="shared" si="473"/>
        <v/>
      </c>
      <c r="N987" s="630"/>
      <c r="O987" s="75">
        <v>20</v>
      </c>
      <c r="P987" s="8">
        <v>12</v>
      </c>
      <c r="Q987" s="92" t="str">
        <f t="shared" si="459"/>
        <v>5x5</v>
      </c>
      <c r="R987" s="75">
        <v>5</v>
      </c>
      <c r="S987" s="75">
        <v>5</v>
      </c>
      <c r="T987" s="75">
        <v>-40</v>
      </c>
      <c r="U987" s="77">
        <v>4.9000000000000004</v>
      </c>
      <c r="V987" s="95" t="s">
        <v>85</v>
      </c>
      <c r="W987" s="77">
        <v>78.25</v>
      </c>
      <c r="X987" s="39">
        <v>45.194763747899898</v>
      </c>
      <c r="Y987" s="47">
        <v>2650</v>
      </c>
      <c r="Z987" s="43" t="s">
        <v>5147</v>
      </c>
      <c r="AA987" s="72" t="s">
        <v>173</v>
      </c>
      <c r="AB987" s="47" t="str">
        <f t="shared" si="445"/>
        <v>20x12, 5x5, -40 OS, 2650 lbs</v>
      </c>
      <c r="AC987" s="74" t="s">
        <v>7427</v>
      </c>
      <c r="AD987" s="46" t="str">
        <f>IF(AC987="N/A","None",VLOOKUP(AC987,ACCESSORIES!F:N,9,FALSE))</f>
        <v>Snap In</v>
      </c>
      <c r="AE987" s="82">
        <f>_xlfn.IFNA(VLOOKUP(AC987,ACCESSORIES!F:J,5,FALSE),"N/A")</f>
        <v>22</v>
      </c>
      <c r="AF987" s="14" t="s">
        <v>85</v>
      </c>
      <c r="AG987" s="9" t="str">
        <f>_xlfn.IFNA(VLOOKUP(AF987,ACCESSORIES!C:G,5,FALSE),"N/A")</f>
        <v>N/A</v>
      </c>
      <c r="AH987" s="14" t="s">
        <v>85</v>
      </c>
      <c r="AI987" s="14" t="s">
        <v>85</v>
      </c>
      <c r="AJ987" s="9" t="str">
        <f>_xlfn.IFNA(VLOOKUP(AI987,ACCESSORIES!F:J,5,FALSE),"N/A")</f>
        <v>N/A</v>
      </c>
      <c r="AK987" s="92" t="s">
        <v>236</v>
      </c>
      <c r="AL987" s="75" t="s">
        <v>7412</v>
      </c>
      <c r="AM987" s="38">
        <f>_xlfn.IFNA(VLOOKUP(AL987,ACCESSORIES!F:J,5,FALSE),"N/A")</f>
        <v>3</v>
      </c>
      <c r="AN987" s="75">
        <v>71.8</v>
      </c>
      <c r="AO987" s="75">
        <v>16.2</v>
      </c>
      <c r="AP987" s="75">
        <v>60</v>
      </c>
      <c r="AQ987" s="75">
        <v>170</v>
      </c>
      <c r="AR987" s="34">
        <v>10.7</v>
      </c>
      <c r="AS987" s="34">
        <v>28.7</v>
      </c>
      <c r="AT987" s="25">
        <v>38.5</v>
      </c>
      <c r="AU987" s="34">
        <v>47.8</v>
      </c>
      <c r="AV987" s="25">
        <v>246.6</v>
      </c>
      <c r="AW987" s="67">
        <v>242.8</v>
      </c>
      <c r="AX987" s="77">
        <v>71.5</v>
      </c>
      <c r="AY987" s="49">
        <v>55.9</v>
      </c>
      <c r="AZ987" s="49">
        <v>55.9</v>
      </c>
      <c r="BA987" s="49">
        <v>137.19999999999999</v>
      </c>
      <c r="BB987" s="48">
        <f t="shared" si="456"/>
        <v>5.4</v>
      </c>
      <c r="BC987" s="13" t="s">
        <v>85</v>
      </c>
      <c r="BD987" s="412" t="str">
        <f>_xlfn.IFNA(VLOOKUP(BC987,ACCESSORIES!F:J,5,FALSE),"N/A")</f>
        <v>N/A</v>
      </c>
      <c r="BE987" s="13" t="s">
        <v>85</v>
      </c>
      <c r="BF987" s="412" t="str">
        <f>_xlfn.IFNA(VLOOKUP(BE987,ACCESSORIES!F:J,5,FALSE),"N/A")</f>
        <v>N/A</v>
      </c>
      <c r="BG987" s="70">
        <v>50</v>
      </c>
      <c r="BH987" s="50">
        <v>23.228346456692901</v>
      </c>
      <c r="BI987" s="50">
        <v>23.228346456692901</v>
      </c>
      <c r="BJ987" s="50">
        <v>14.96</v>
      </c>
      <c r="BK987" s="357">
        <f t="shared" si="477"/>
        <v>0.13227243039999984</v>
      </c>
      <c r="BL987" s="408">
        <v>20</v>
      </c>
      <c r="BM987" s="107" t="s">
        <v>3771</v>
      </c>
      <c r="BN987" s="46" t="s">
        <v>3891</v>
      </c>
      <c r="BO987" s="74" t="s">
        <v>3907</v>
      </c>
      <c r="BP987" s="74" t="s">
        <v>7494</v>
      </c>
      <c r="BQ987" s="74" t="s">
        <v>7489</v>
      </c>
      <c r="BR987" s="74" t="s">
        <v>7493</v>
      </c>
      <c r="BS987" s="74" t="s">
        <v>7490</v>
      </c>
      <c r="BT987" s="74" t="s">
        <v>3909</v>
      </c>
      <c r="BU987" s="74" t="s">
        <v>7491</v>
      </c>
      <c r="BV987" s="74"/>
      <c r="BW987" s="74"/>
      <c r="BX987" s="74"/>
      <c r="BY987" s="334"/>
      <c r="BZ987" s="364"/>
      <c r="CA987" s="337"/>
      <c r="CB987" s="364"/>
      <c r="CC987" s="86" t="str">
        <f t="shared" si="430"/>
        <v>CLOSEOUT - MR804, 20x12, -40mm Offset, 5x5, 78.25mm Centerbore, Machined - Clear Coat</v>
      </c>
      <c r="CD987" s="74" t="s">
        <v>3719</v>
      </c>
      <c r="CE987" s="74" t="s">
        <v>3720</v>
      </c>
      <c r="CF987" s="74" t="str">
        <f t="shared" si="443"/>
        <v>RAISED (8XX)</v>
      </c>
    </row>
    <row r="988" spans="1:84" s="36" customFormat="1" ht="15" customHeight="1">
      <c r="A988" s="22">
        <f t="shared" si="302"/>
        <v>986</v>
      </c>
      <c r="B988" s="13" t="s">
        <v>84</v>
      </c>
      <c r="C988" s="97" t="s">
        <v>6891</v>
      </c>
      <c r="D988" s="75" t="s">
        <v>6889</v>
      </c>
      <c r="E988" s="84" t="str">
        <f>CONCATENATE(LEFT(D988,5),VLOOKUP(CONCATENATE(O988,"x",P988),'WHEEL PART NUMBER GUIDE'!$B$9:$C$51,2,FALSE),VLOOKUP(CONCATENATE(Q988, W988), 'WHEEL PART NUMBER GUIDE'!$Q$6:$R$98, 2, FALSE),VLOOKUP(Z988,'WHEEL PART NUMBER GUIDE'!$J$8:$K$54,2, FALSE),IF(V988="N/A",IF(ABS(T988)&lt;10,"0"&amp;ABS(T988),ABS(T988)),CONCATENATE(LEFT(V988,1),RIGHT(V988,1))), G988, H988)</f>
        <v>MR804212161340N</v>
      </c>
      <c r="F988" s="84" t="str">
        <f t="shared" si="444"/>
        <v>MR804212161340N</v>
      </c>
      <c r="G988" s="83" t="s">
        <v>2095</v>
      </c>
      <c r="H988" s="83"/>
      <c r="I988" s="72" t="s">
        <v>7124</v>
      </c>
      <c r="J988" s="102">
        <v>45349.429884259262</v>
      </c>
      <c r="K988" s="78" t="s">
        <v>3713</v>
      </c>
      <c r="L988" s="328">
        <v>449</v>
      </c>
      <c r="M988" s="85" t="str">
        <f t="shared" si="473"/>
        <v/>
      </c>
      <c r="N988" s="630"/>
      <c r="O988" s="75">
        <v>20</v>
      </c>
      <c r="P988" s="8">
        <v>12</v>
      </c>
      <c r="Q988" s="92" t="str">
        <f t="shared" si="459"/>
        <v>6x135</v>
      </c>
      <c r="R988" s="92">
        <v>6</v>
      </c>
      <c r="S988" s="75">
        <v>135</v>
      </c>
      <c r="T988" s="75">
        <v>-40</v>
      </c>
      <c r="U988" s="77">
        <v>4.9000000000000004</v>
      </c>
      <c r="V988" s="95" t="s">
        <v>85</v>
      </c>
      <c r="W988" s="68">
        <v>87</v>
      </c>
      <c r="X988" s="39">
        <v>43.651527912605765</v>
      </c>
      <c r="Y988" s="47">
        <v>2650</v>
      </c>
      <c r="Z988" s="43" t="s">
        <v>4122</v>
      </c>
      <c r="AA988" s="72" t="s">
        <v>2845</v>
      </c>
      <c r="AB988" s="47" t="str">
        <f t="shared" si="445"/>
        <v>20x12, 6x135, -40 OS, 2650 lbs</v>
      </c>
      <c r="AC988" s="74" t="s">
        <v>7428</v>
      </c>
      <c r="AD988" s="46" t="str">
        <f>IF(AC988="N/A","None",VLOOKUP(AC988,ACCESSORIES!F:N,9,FALSE))</f>
        <v>Snap In</v>
      </c>
      <c r="AE988" s="82">
        <f>_xlfn.IFNA(VLOOKUP(AC988,ACCESSORIES!F:J,5,FALSE),"N/A")</f>
        <v>22</v>
      </c>
      <c r="AF988" s="14" t="s">
        <v>85</v>
      </c>
      <c r="AG988" s="9" t="str">
        <f>_xlfn.IFNA(VLOOKUP(AF988,ACCESSORIES!C:G,5,FALSE),"N/A")</f>
        <v>N/A</v>
      </c>
      <c r="AH988" s="14" t="s">
        <v>85</v>
      </c>
      <c r="AI988" s="14" t="s">
        <v>85</v>
      </c>
      <c r="AJ988" s="9" t="str">
        <f>_xlfn.IFNA(VLOOKUP(AI988,ACCESSORIES!F:J,5,FALSE),"N/A")</f>
        <v>N/A</v>
      </c>
      <c r="AK988" s="92" t="s">
        <v>236</v>
      </c>
      <c r="AL988" s="75" t="s">
        <v>85</v>
      </c>
      <c r="AM988" s="38" t="str">
        <f>_xlfn.IFNA(VLOOKUP(AL988,ACCESSORIES!F:J,5,FALSE),"N/A")</f>
        <v>N/A</v>
      </c>
      <c r="AN988" s="75" t="s">
        <v>85</v>
      </c>
      <c r="AO988" s="75">
        <v>16.2</v>
      </c>
      <c r="AP988" s="75">
        <v>60</v>
      </c>
      <c r="AQ988" s="75">
        <v>175</v>
      </c>
      <c r="AR988" s="34">
        <v>5.3</v>
      </c>
      <c r="AS988" s="34">
        <v>25.9</v>
      </c>
      <c r="AT988" s="25">
        <v>38.5</v>
      </c>
      <c r="AU988" s="34">
        <v>47.8</v>
      </c>
      <c r="AV988" s="25">
        <v>246.6</v>
      </c>
      <c r="AW988" s="67">
        <v>242.8</v>
      </c>
      <c r="AX988" s="77">
        <v>87</v>
      </c>
      <c r="AY988" s="49">
        <v>55.9</v>
      </c>
      <c r="AZ988" s="49">
        <v>55.9</v>
      </c>
      <c r="BA988" s="49">
        <v>137.19999999999999</v>
      </c>
      <c r="BB988" s="48">
        <f t="shared" si="456"/>
        <v>5.4</v>
      </c>
      <c r="BC988" s="13" t="s">
        <v>85</v>
      </c>
      <c r="BD988" s="412" t="str">
        <f>_xlfn.IFNA(VLOOKUP(BC988,ACCESSORIES!F:J,5,FALSE),"N/A")</f>
        <v>N/A</v>
      </c>
      <c r="BE988" s="13" t="s">
        <v>85</v>
      </c>
      <c r="BF988" s="412" t="str">
        <f>_xlfn.IFNA(VLOOKUP(BE988,ACCESSORIES!F:J,5,FALSE),"N/A")</f>
        <v>N/A</v>
      </c>
      <c r="BG988" s="70">
        <v>49</v>
      </c>
      <c r="BH988" s="50">
        <v>23.228346456692901</v>
      </c>
      <c r="BI988" s="50">
        <v>23.228346456692901</v>
      </c>
      <c r="BJ988" s="50">
        <v>14.96</v>
      </c>
      <c r="BK988" s="357">
        <f t="shared" si="442"/>
        <v>0.13227243039999984</v>
      </c>
      <c r="BL988" s="408">
        <v>20</v>
      </c>
      <c r="BM988" s="107" t="s">
        <v>3771</v>
      </c>
      <c r="BN988" s="46" t="s">
        <v>3891</v>
      </c>
      <c r="BO988" s="74" t="s">
        <v>3907</v>
      </c>
      <c r="BP988" s="74" t="s">
        <v>7494</v>
      </c>
      <c r="BQ988" s="74" t="s">
        <v>7489</v>
      </c>
      <c r="BR988" s="74" t="s">
        <v>7493</v>
      </c>
      <c r="BS988" s="74" t="s">
        <v>7490</v>
      </c>
      <c r="BT988" s="74" t="s">
        <v>3909</v>
      </c>
      <c r="BU988" s="74" t="s">
        <v>7491</v>
      </c>
      <c r="BV988" s="74"/>
      <c r="BW988" s="74"/>
      <c r="BX988" s="74"/>
      <c r="BY988" s="334" t="s">
        <v>8625</v>
      </c>
      <c r="BZ988" s="364" t="s">
        <v>8626</v>
      </c>
      <c r="CA988" s="337" t="s">
        <v>8627</v>
      </c>
      <c r="CB988" s="364" t="s">
        <v>8628</v>
      </c>
      <c r="CC988" s="86" t="str">
        <f t="shared" si="430"/>
        <v>CLOSEOUT - MR804, 20x12, -40mm Offset, 6x135, 87mm Centerbore, Gloss Black</v>
      </c>
      <c r="CD988" s="74" t="s">
        <v>3719</v>
      </c>
      <c r="CE988" s="74" t="s">
        <v>3720</v>
      </c>
      <c r="CF988" s="74" t="str">
        <f t="shared" si="443"/>
        <v>RAISED (8XX)</v>
      </c>
    </row>
    <row r="989" spans="1:84" s="36" customFormat="1" ht="15" customHeight="1">
      <c r="A989" s="22">
        <f t="shared" ref="A989" si="478">ROW(B989)-2</f>
        <v>987</v>
      </c>
      <c r="B989" s="13" t="s">
        <v>84</v>
      </c>
      <c r="C989" s="97" t="s">
        <v>6891</v>
      </c>
      <c r="D989" s="75" t="s">
        <v>6889</v>
      </c>
      <c r="E989" s="84" t="str">
        <f>CONCATENATE(LEFT(D989,5),VLOOKUP(CONCATENATE(O989,"x",P989),'WHEEL PART NUMBER GUIDE'!$B$9:$C$51,2,FALSE),VLOOKUP(CONCATENATE(Q989, W989), 'WHEEL PART NUMBER GUIDE'!$Q$6:$R$98, 2, FALSE),VLOOKUP(Z989,'WHEEL PART NUMBER GUIDE'!$J$8:$K$54,2, FALSE),IF(V989="N/A",IF(ABS(T989)&lt;10,"0"&amp;ABS(T989),ABS(T989)),CONCATENATE(LEFT(V989,1),RIGHT(V989,1))), G989, H989)</f>
        <v>MR80421216340N</v>
      </c>
      <c r="F989" s="84" t="str">
        <f t="shared" si="444"/>
        <v>MR80421216340N</v>
      </c>
      <c r="G989" s="83" t="s">
        <v>2095</v>
      </c>
      <c r="H989" s="83"/>
      <c r="I989" s="72" t="s">
        <v>7125</v>
      </c>
      <c r="J989" s="102">
        <v>45349.429884259262</v>
      </c>
      <c r="K989" s="78" t="s">
        <v>3713</v>
      </c>
      <c r="L989" s="328">
        <v>459</v>
      </c>
      <c r="M989" s="85" t="str">
        <f t="shared" si="473"/>
        <v/>
      </c>
      <c r="N989" s="630"/>
      <c r="O989" s="75">
        <v>20</v>
      </c>
      <c r="P989" s="8">
        <v>12</v>
      </c>
      <c r="Q989" s="92" t="str">
        <f t="shared" ref="Q989" si="479">CONCATENATE(R989,"x",S989)</f>
        <v>6x135</v>
      </c>
      <c r="R989" s="92">
        <v>6</v>
      </c>
      <c r="S989" s="75">
        <v>135</v>
      </c>
      <c r="T989" s="75">
        <v>-40</v>
      </c>
      <c r="U989" s="77">
        <v>4.9000000000000004</v>
      </c>
      <c r="V989" s="95" t="s">
        <v>85</v>
      </c>
      <c r="W989" s="68">
        <v>87</v>
      </c>
      <c r="X989" s="39">
        <v>43.651527912605765</v>
      </c>
      <c r="Y989" s="47">
        <v>2650</v>
      </c>
      <c r="Z989" s="43" t="s">
        <v>5147</v>
      </c>
      <c r="AA989" s="72" t="s">
        <v>173</v>
      </c>
      <c r="AB989" s="47" t="str">
        <f t="shared" si="445"/>
        <v>20x12, 6x135, -40 OS, 2650 lbs</v>
      </c>
      <c r="AC989" s="74" t="s">
        <v>7425</v>
      </c>
      <c r="AD989" s="46" t="str">
        <f>IF(AC989="N/A","None",VLOOKUP(AC989,ACCESSORIES!F:N,9,FALSE))</f>
        <v>Snap In</v>
      </c>
      <c r="AE989" s="82">
        <f>_xlfn.IFNA(VLOOKUP(AC989,ACCESSORIES!F:J,5,FALSE),"N/A")</f>
        <v>22</v>
      </c>
      <c r="AF989" s="14" t="s">
        <v>85</v>
      </c>
      <c r="AG989" s="9" t="str">
        <f>_xlfn.IFNA(VLOOKUP(AF989,ACCESSORIES!C:G,5,FALSE),"N/A")</f>
        <v>N/A</v>
      </c>
      <c r="AH989" s="14" t="s">
        <v>85</v>
      </c>
      <c r="AI989" s="14" t="s">
        <v>85</v>
      </c>
      <c r="AJ989" s="9" t="str">
        <f>_xlfn.IFNA(VLOOKUP(AI989,ACCESSORIES!F:J,5,FALSE),"N/A")</f>
        <v>N/A</v>
      </c>
      <c r="AK989" s="92" t="s">
        <v>236</v>
      </c>
      <c r="AL989" s="75" t="s">
        <v>85</v>
      </c>
      <c r="AM989" s="38" t="str">
        <f>_xlfn.IFNA(VLOOKUP(AL989,ACCESSORIES!F:J,5,FALSE),"N/A")</f>
        <v>N/A</v>
      </c>
      <c r="AN989" s="75" t="s">
        <v>85</v>
      </c>
      <c r="AO989" s="75">
        <v>16.2</v>
      </c>
      <c r="AP989" s="75">
        <v>60</v>
      </c>
      <c r="AQ989" s="75">
        <v>175</v>
      </c>
      <c r="AR989" s="34">
        <v>5.3</v>
      </c>
      <c r="AS989" s="34">
        <v>25.9</v>
      </c>
      <c r="AT989" s="25">
        <v>38.5</v>
      </c>
      <c r="AU989" s="34">
        <v>47.8</v>
      </c>
      <c r="AV989" s="25">
        <v>246.6</v>
      </c>
      <c r="AW989" s="67">
        <v>242.8</v>
      </c>
      <c r="AX989" s="77">
        <v>87</v>
      </c>
      <c r="AY989" s="49">
        <v>55.9</v>
      </c>
      <c r="AZ989" s="49">
        <v>55.9</v>
      </c>
      <c r="BA989" s="49">
        <v>137.19999999999999</v>
      </c>
      <c r="BB989" s="48">
        <f t="shared" si="456"/>
        <v>5.4</v>
      </c>
      <c r="BC989" s="13" t="s">
        <v>85</v>
      </c>
      <c r="BD989" s="412" t="str">
        <f>_xlfn.IFNA(VLOOKUP(BC989,ACCESSORIES!F:J,5,FALSE),"N/A")</f>
        <v>N/A</v>
      </c>
      <c r="BE989" s="13" t="s">
        <v>85</v>
      </c>
      <c r="BF989" s="412" t="str">
        <f>_xlfn.IFNA(VLOOKUP(BE989,ACCESSORIES!F:J,5,FALSE),"N/A")</f>
        <v>N/A</v>
      </c>
      <c r="BG989" s="70">
        <v>49</v>
      </c>
      <c r="BH989" s="50">
        <v>23.228346456692901</v>
      </c>
      <c r="BI989" s="50">
        <v>23.228346456692901</v>
      </c>
      <c r="BJ989" s="50">
        <v>14.96</v>
      </c>
      <c r="BK989" s="357">
        <f t="shared" si="442"/>
        <v>0.13227243039999984</v>
      </c>
      <c r="BL989" s="408">
        <v>20</v>
      </c>
      <c r="BM989" s="107" t="s">
        <v>3771</v>
      </c>
      <c r="BN989" s="46" t="s">
        <v>3891</v>
      </c>
      <c r="BO989" s="74" t="s">
        <v>3907</v>
      </c>
      <c r="BP989" s="74" t="s">
        <v>7494</v>
      </c>
      <c r="BQ989" s="74" t="s">
        <v>7489</v>
      </c>
      <c r="BR989" s="74" t="s">
        <v>7493</v>
      </c>
      <c r="BS989" s="74" t="s">
        <v>7490</v>
      </c>
      <c r="BT989" s="74" t="s">
        <v>3909</v>
      </c>
      <c r="BU989" s="74" t="s">
        <v>7491</v>
      </c>
      <c r="BV989" s="74"/>
      <c r="BW989" s="74"/>
      <c r="BX989" s="74"/>
      <c r="BY989" s="334" t="s">
        <v>8629</v>
      </c>
      <c r="BZ989" s="364" t="s">
        <v>8630</v>
      </c>
      <c r="CA989" s="337" t="s">
        <v>8631</v>
      </c>
      <c r="CB989" s="364" t="s">
        <v>8632</v>
      </c>
      <c r="CC989" s="86" t="str">
        <f t="shared" si="430"/>
        <v>CLOSEOUT - MR804, 20x12, -40mm Offset, 6x135, 87mm Centerbore, Machined - Clear Coat</v>
      </c>
      <c r="CD989" s="74" t="s">
        <v>3719</v>
      </c>
      <c r="CE989" s="74" t="s">
        <v>3720</v>
      </c>
      <c r="CF989" s="74" t="str">
        <f t="shared" si="443"/>
        <v>RAISED (8XX)</v>
      </c>
    </row>
    <row r="990" spans="1:84" s="36" customFormat="1" ht="15" customHeight="1">
      <c r="A990" s="22">
        <f t="shared" si="302"/>
        <v>988</v>
      </c>
      <c r="B990" s="13" t="s">
        <v>84</v>
      </c>
      <c r="C990" s="97" t="s">
        <v>6891</v>
      </c>
      <c r="D990" s="75" t="s">
        <v>6889</v>
      </c>
      <c r="E990" s="84" t="str">
        <f>CONCATENATE(LEFT(D990,5),VLOOKUP(CONCATENATE(O990,"x",P990),'WHEEL PART NUMBER GUIDE'!$B$9:$C$51,2,FALSE),VLOOKUP(CONCATENATE(Q990, W990), 'WHEEL PART NUMBER GUIDE'!$Q$6:$R$98, 2, FALSE),VLOOKUP(Z990,'WHEEL PART NUMBER GUIDE'!$J$8:$K$54,2, FALSE),IF(V990="N/A",IF(ABS(T990)&lt;10,"0"&amp;ABS(T990),ABS(T990)),CONCATENATE(LEFT(V990,1),RIGHT(V990,1))), G990, H990)</f>
        <v>MR804212601340N</v>
      </c>
      <c r="F990" s="84" t="str">
        <f t="shared" si="444"/>
        <v>MR804212601340N</v>
      </c>
      <c r="G990" s="83" t="s">
        <v>2095</v>
      </c>
      <c r="H990" s="83"/>
      <c r="I990" s="72" t="s">
        <v>7126</v>
      </c>
      <c r="J990" s="102">
        <v>45349.429884259262</v>
      </c>
      <c r="K990" s="78" t="s">
        <v>3713</v>
      </c>
      <c r="L990" s="328">
        <v>449</v>
      </c>
      <c r="M990" s="85" t="str">
        <f t="shared" si="473"/>
        <v/>
      </c>
      <c r="N990" s="630"/>
      <c r="O990" s="75">
        <v>20</v>
      </c>
      <c r="P990" s="8">
        <v>12</v>
      </c>
      <c r="Q990" s="92" t="str">
        <f t="shared" si="459"/>
        <v>6x5.5</v>
      </c>
      <c r="R990" s="92">
        <v>6</v>
      </c>
      <c r="S990" s="75">
        <v>5.5</v>
      </c>
      <c r="T990" s="75">
        <v>-40</v>
      </c>
      <c r="U990" s="77">
        <v>4.9000000000000004</v>
      </c>
      <c r="V990" s="95" t="s">
        <v>85</v>
      </c>
      <c r="W990" s="68">
        <v>106.25</v>
      </c>
      <c r="X990" s="39">
        <v>43.651527912605765</v>
      </c>
      <c r="Y990" s="47">
        <v>2650</v>
      </c>
      <c r="Z990" s="43" t="s">
        <v>4122</v>
      </c>
      <c r="AA990" s="72" t="s">
        <v>2845</v>
      </c>
      <c r="AB990" s="47" t="str">
        <f t="shared" si="445"/>
        <v>20x12, 6x5.5, -40 OS, 2650 lbs</v>
      </c>
      <c r="AC990" s="74" t="s">
        <v>7428</v>
      </c>
      <c r="AD990" s="46" t="str">
        <f>IF(AC990="N/A","None",VLOOKUP(AC990,ACCESSORIES!F:N,9,FALSE))</f>
        <v>Snap In</v>
      </c>
      <c r="AE990" s="82">
        <f>_xlfn.IFNA(VLOOKUP(AC990,ACCESSORIES!F:J,5,FALSE),"N/A")</f>
        <v>22</v>
      </c>
      <c r="AF990" s="14" t="s">
        <v>85</v>
      </c>
      <c r="AG990" s="9" t="str">
        <f>_xlfn.IFNA(VLOOKUP(AF990,ACCESSORIES!C:G,5,FALSE),"N/A")</f>
        <v>N/A</v>
      </c>
      <c r="AH990" s="14" t="s">
        <v>85</v>
      </c>
      <c r="AI990" s="14" t="s">
        <v>85</v>
      </c>
      <c r="AJ990" s="9" t="str">
        <f>_xlfn.IFNA(VLOOKUP(AI990,ACCESSORIES!F:J,5,FALSE),"N/A")</f>
        <v>N/A</v>
      </c>
      <c r="AK990" s="92" t="s">
        <v>236</v>
      </c>
      <c r="AL990" s="75" t="s">
        <v>1649</v>
      </c>
      <c r="AM990" s="38">
        <f>_xlfn.IFNA(VLOOKUP(AL990,ACCESSORIES!F:J,5,FALSE),"N/A")</f>
        <v>2.75</v>
      </c>
      <c r="AN990" s="3">
        <v>78.3</v>
      </c>
      <c r="AO990" s="75">
        <v>16.2</v>
      </c>
      <c r="AP990" s="75">
        <v>60</v>
      </c>
      <c r="AQ990" s="75">
        <v>175</v>
      </c>
      <c r="AR990" s="34">
        <v>5.3</v>
      </c>
      <c r="AS990" s="34">
        <v>25.9</v>
      </c>
      <c r="AT990" s="25">
        <v>38.5</v>
      </c>
      <c r="AU990" s="34">
        <v>47.8</v>
      </c>
      <c r="AV990" s="25">
        <v>246.6</v>
      </c>
      <c r="AW990" s="67">
        <v>242.8</v>
      </c>
      <c r="AX990" s="77">
        <v>94.8</v>
      </c>
      <c r="AY990" s="49">
        <v>55.9</v>
      </c>
      <c r="AZ990" s="49">
        <v>55.9</v>
      </c>
      <c r="BA990" s="49">
        <v>137.19999999999999</v>
      </c>
      <c r="BB990" s="48">
        <f t="shared" si="456"/>
        <v>5.4</v>
      </c>
      <c r="BC990" s="13" t="s">
        <v>85</v>
      </c>
      <c r="BD990" s="412" t="str">
        <f>_xlfn.IFNA(VLOOKUP(BC990,ACCESSORIES!F:J,5,FALSE),"N/A")</f>
        <v>N/A</v>
      </c>
      <c r="BE990" s="13" t="s">
        <v>85</v>
      </c>
      <c r="BF990" s="412" t="str">
        <f>_xlfn.IFNA(VLOOKUP(BE990,ACCESSORIES!F:J,5,FALSE),"N/A")</f>
        <v>N/A</v>
      </c>
      <c r="BG990" s="70">
        <v>49</v>
      </c>
      <c r="BH990" s="50">
        <v>23.228346456692901</v>
      </c>
      <c r="BI990" s="50">
        <v>23.228346456692901</v>
      </c>
      <c r="BJ990" s="50">
        <v>14.96</v>
      </c>
      <c r="BK990" s="357">
        <f t="shared" si="442"/>
        <v>0.13227243039999984</v>
      </c>
      <c r="BL990" s="408">
        <v>20</v>
      </c>
      <c r="BM990" s="107" t="s">
        <v>3771</v>
      </c>
      <c r="BN990" s="46" t="s">
        <v>3891</v>
      </c>
      <c r="BO990" s="74" t="s">
        <v>3907</v>
      </c>
      <c r="BP990" s="74" t="s">
        <v>7494</v>
      </c>
      <c r="BQ990" s="74" t="s">
        <v>7489</v>
      </c>
      <c r="BR990" s="74" t="s">
        <v>7493</v>
      </c>
      <c r="BS990" s="74" t="s">
        <v>7490</v>
      </c>
      <c r="BT990" s="74" t="s">
        <v>3909</v>
      </c>
      <c r="BU990" s="74" t="s">
        <v>7491</v>
      </c>
      <c r="BV990" s="74"/>
      <c r="BW990" s="74"/>
      <c r="BX990" s="74"/>
      <c r="BY990" s="334" t="s">
        <v>8625</v>
      </c>
      <c r="BZ990" s="364" t="s">
        <v>8626</v>
      </c>
      <c r="CA990" s="337" t="s">
        <v>8627</v>
      </c>
      <c r="CB990" s="364" t="s">
        <v>8628</v>
      </c>
      <c r="CC990" s="86" t="str">
        <f t="shared" si="430"/>
        <v>CLOSEOUT - MR804, 20x12, -40mm Offset, 6x5.5, 106.25mm Centerbore, Gloss Black</v>
      </c>
      <c r="CD990" s="74" t="s">
        <v>3719</v>
      </c>
      <c r="CE990" s="74" t="s">
        <v>3720</v>
      </c>
      <c r="CF990" s="74" t="str">
        <f t="shared" si="443"/>
        <v>RAISED (8XX)</v>
      </c>
    </row>
    <row r="991" spans="1:84" s="36" customFormat="1" ht="15" customHeight="1">
      <c r="A991" s="22">
        <f t="shared" si="302"/>
        <v>989</v>
      </c>
      <c r="B991" s="13" t="s">
        <v>84</v>
      </c>
      <c r="C991" s="97" t="s">
        <v>6891</v>
      </c>
      <c r="D991" s="75" t="s">
        <v>6889</v>
      </c>
      <c r="E991" s="84" t="str">
        <f>CONCATENATE(LEFT(D991,5),VLOOKUP(CONCATENATE(O991,"x",P991),'WHEEL PART NUMBER GUIDE'!$B$9:$C$51,2,FALSE),VLOOKUP(CONCATENATE(Q991, W991), 'WHEEL PART NUMBER GUIDE'!$Q$6:$R$98, 2, FALSE),VLOOKUP(Z991,'WHEEL PART NUMBER GUIDE'!$J$8:$K$54,2, FALSE),IF(V991="N/A",IF(ABS(T991)&lt;10,"0"&amp;ABS(T991),ABS(T991)),CONCATENATE(LEFT(V991,1),RIGHT(V991,1))), G991, H991)</f>
        <v>MR804212801340N</v>
      </c>
      <c r="F991" s="84" t="str">
        <f t="shared" si="444"/>
        <v>MR804212801340N</v>
      </c>
      <c r="G991" s="83" t="s">
        <v>2095</v>
      </c>
      <c r="H991" s="83"/>
      <c r="I991" s="72" t="s">
        <v>7128</v>
      </c>
      <c r="J991" s="102">
        <v>45349.429884259262</v>
      </c>
      <c r="K991" s="78" t="s">
        <v>3713</v>
      </c>
      <c r="L991" s="328">
        <v>449</v>
      </c>
      <c r="M991" s="85" t="str">
        <f t="shared" si="473"/>
        <v/>
      </c>
      <c r="N991" s="630"/>
      <c r="O991" s="75">
        <v>20</v>
      </c>
      <c r="P991" s="8">
        <v>12</v>
      </c>
      <c r="Q991" s="92" t="str">
        <f t="shared" si="459"/>
        <v>8x6.5</v>
      </c>
      <c r="R991" s="75">
        <v>8</v>
      </c>
      <c r="S991" s="75">
        <v>6.5</v>
      </c>
      <c r="T991" s="75">
        <v>-40</v>
      </c>
      <c r="U991" s="77">
        <v>4.9000000000000004</v>
      </c>
      <c r="V991" s="95" t="s">
        <v>85</v>
      </c>
      <c r="W991" s="68">
        <v>121.3</v>
      </c>
      <c r="X991" s="39">
        <v>46.076612796639409</v>
      </c>
      <c r="Y991" s="47">
        <v>3640</v>
      </c>
      <c r="Z991" s="43" t="s">
        <v>4122</v>
      </c>
      <c r="AA991" s="72" t="s">
        <v>2845</v>
      </c>
      <c r="AB991" s="47" t="str">
        <f t="shared" si="445"/>
        <v>20x12, 8x6.5, -40 OS, 3640 lbs</v>
      </c>
      <c r="AC991" s="74" t="s">
        <v>7421</v>
      </c>
      <c r="AD991" s="46" t="str">
        <f>IF(AC991="N/A","None",VLOOKUP(AC991,ACCESSORIES!F:N,9,FALSE))</f>
        <v>Snap In</v>
      </c>
      <c r="AE991" s="82">
        <f>_xlfn.IFNA(VLOOKUP(AC991,ACCESSORIES!F:J,5,FALSE),"N/A")</f>
        <v>22</v>
      </c>
      <c r="AF991" s="14" t="s">
        <v>85</v>
      </c>
      <c r="AG991" s="9" t="str">
        <f>_xlfn.IFNA(VLOOKUP(AF991,ACCESSORIES!C:G,5,FALSE),"N/A")</f>
        <v>N/A</v>
      </c>
      <c r="AH991" s="9" t="str">
        <f>_xlfn.IFNA(VLOOKUP(AG991,ACCESSORIES!D:H,5,FALSE),"N/A")</f>
        <v>N/A</v>
      </c>
      <c r="AI991" s="14" t="s">
        <v>85</v>
      </c>
      <c r="AJ991" s="9" t="str">
        <f>_xlfn.IFNA(VLOOKUP(AI991,ACCESSORIES!F:J,5,FALSE),"N/A")</f>
        <v>N/A</v>
      </c>
      <c r="AK991" s="92" t="s">
        <v>236</v>
      </c>
      <c r="AL991" s="75" t="s">
        <v>85</v>
      </c>
      <c r="AM991" s="38" t="str">
        <f>_xlfn.IFNA(VLOOKUP(AL991,ACCESSORIES!F:J,5,FALSE),"N/A")</f>
        <v>N/A</v>
      </c>
      <c r="AN991" s="75" t="s">
        <v>85</v>
      </c>
      <c r="AO991" s="75">
        <v>16.2</v>
      </c>
      <c r="AP991" s="75">
        <v>60</v>
      </c>
      <c r="AQ991" s="75">
        <v>200</v>
      </c>
      <c r="AR991" s="34">
        <v>0</v>
      </c>
      <c r="AS991" s="34">
        <v>0</v>
      </c>
      <c r="AT991" s="25">
        <v>28.4</v>
      </c>
      <c r="AU991" s="34">
        <v>40.9</v>
      </c>
      <c r="AV991" s="25">
        <v>246.1</v>
      </c>
      <c r="AW991" s="67">
        <v>242.3</v>
      </c>
      <c r="AX991" s="68">
        <v>121.3</v>
      </c>
      <c r="AY991" s="49">
        <v>85</v>
      </c>
      <c r="AZ991" s="49">
        <v>85</v>
      </c>
      <c r="BA991" s="49">
        <v>140.5</v>
      </c>
      <c r="BB991" s="48">
        <f t="shared" si="456"/>
        <v>5.53</v>
      </c>
      <c r="BC991" s="13" t="s">
        <v>85</v>
      </c>
      <c r="BD991" s="412" t="str">
        <f>_xlfn.IFNA(VLOOKUP(BC991,ACCESSORIES!F:J,5,FALSE),"N/A")</f>
        <v>N/A</v>
      </c>
      <c r="BE991" s="13" t="s">
        <v>85</v>
      </c>
      <c r="BF991" s="412" t="str">
        <f>_xlfn.IFNA(VLOOKUP(BE991,ACCESSORIES!F:J,5,FALSE),"N/A")</f>
        <v>N/A</v>
      </c>
      <c r="BG991" s="70">
        <v>51</v>
      </c>
      <c r="BH991" s="50">
        <v>23.228346456692901</v>
      </c>
      <c r="BI991" s="50">
        <v>23.228346456692901</v>
      </c>
      <c r="BJ991" s="50">
        <v>14.96</v>
      </c>
      <c r="BK991" s="357">
        <f t="shared" si="442"/>
        <v>0.13227243039999984</v>
      </c>
      <c r="BL991" s="408">
        <v>20</v>
      </c>
      <c r="BM991" s="107" t="s">
        <v>3771</v>
      </c>
      <c r="BN991" s="46" t="s">
        <v>3891</v>
      </c>
      <c r="BO991" s="74" t="s">
        <v>3907</v>
      </c>
      <c r="BP991" s="74" t="s">
        <v>7494</v>
      </c>
      <c r="BQ991" s="74" t="s">
        <v>7489</v>
      </c>
      <c r="BR991" s="74" t="s">
        <v>7493</v>
      </c>
      <c r="BS991" s="74" t="s">
        <v>7490</v>
      </c>
      <c r="BT991" s="74" t="s">
        <v>3909</v>
      </c>
      <c r="BU991" s="74" t="s">
        <v>7491</v>
      </c>
      <c r="BV991" s="74"/>
      <c r="BW991" s="74"/>
      <c r="BX991" s="74"/>
      <c r="BY991" s="334" t="s">
        <v>8633</v>
      </c>
      <c r="BZ991" s="364" t="s">
        <v>8634</v>
      </c>
      <c r="CA991" s="337" t="s">
        <v>8635</v>
      </c>
      <c r="CB991" s="364" t="s">
        <v>8636</v>
      </c>
      <c r="CC991" s="86" t="str">
        <f t="shared" si="430"/>
        <v>CLOSEOUT - MR804, 20x12, -40mm Offset, 8x6.5, 121.3mm Centerbore, Gloss Black</v>
      </c>
      <c r="CD991" s="74" t="s">
        <v>3719</v>
      </c>
      <c r="CE991" s="74" t="s">
        <v>3720</v>
      </c>
      <c r="CF991" s="74" t="str">
        <f t="shared" si="443"/>
        <v>RAISED (8XX)</v>
      </c>
    </row>
    <row r="992" spans="1:84" s="36" customFormat="1" ht="15" customHeight="1">
      <c r="A992" s="22">
        <f t="shared" si="302"/>
        <v>990</v>
      </c>
      <c r="B992" s="13" t="s">
        <v>84</v>
      </c>
      <c r="C992" s="97" t="s">
        <v>6891</v>
      </c>
      <c r="D992" s="75" t="s">
        <v>6889</v>
      </c>
      <c r="E992" s="84" t="str">
        <f>CONCATENATE(LEFT(D992,5),VLOOKUP(CONCATENATE(O992,"x",P992),'WHEEL PART NUMBER GUIDE'!$B$9:$C$51,2,FALSE),VLOOKUP(CONCATENATE(Q992, W992), 'WHEEL PART NUMBER GUIDE'!$Q$6:$R$98, 2, FALSE),VLOOKUP(Z992,'WHEEL PART NUMBER GUIDE'!$J$8:$K$54,2, FALSE),IF(V992="N/A",IF(ABS(T992)&lt;10,"0"&amp;ABS(T992),ABS(T992)),CONCATENATE(LEFT(V992,1),RIGHT(V992,1))), G992, H992)</f>
        <v>MR804212871340N</v>
      </c>
      <c r="F992" s="84" t="str">
        <f t="shared" si="444"/>
        <v>MR804212871340N</v>
      </c>
      <c r="G992" s="83" t="s">
        <v>2095</v>
      </c>
      <c r="H992" s="83"/>
      <c r="I992" s="72" t="s">
        <v>7130</v>
      </c>
      <c r="J992" s="102">
        <v>45349.429884259262</v>
      </c>
      <c r="K992" s="78" t="s">
        <v>3713</v>
      </c>
      <c r="L992" s="328">
        <v>449</v>
      </c>
      <c r="M992" s="85" t="str">
        <f t="shared" si="473"/>
        <v/>
      </c>
      <c r="N992" s="630"/>
      <c r="O992" s="75">
        <v>20</v>
      </c>
      <c r="P992" s="8">
        <v>12</v>
      </c>
      <c r="Q992" s="92" t="str">
        <f t="shared" si="459"/>
        <v>8x170</v>
      </c>
      <c r="R992" s="75">
        <v>8</v>
      </c>
      <c r="S992" s="75">
        <v>170</v>
      </c>
      <c r="T992" s="75">
        <v>-40</v>
      </c>
      <c r="U992" s="77">
        <v>4.9000000000000004</v>
      </c>
      <c r="V992" s="95" t="s">
        <v>85</v>
      </c>
      <c r="W992" s="68">
        <v>125</v>
      </c>
      <c r="X992" s="39">
        <v>46.076612796639409</v>
      </c>
      <c r="Y992" s="47">
        <v>3640</v>
      </c>
      <c r="Z992" s="43" t="s">
        <v>4122</v>
      </c>
      <c r="AA992" s="72" t="s">
        <v>2845</v>
      </c>
      <c r="AB992" s="47" t="str">
        <f t="shared" si="445"/>
        <v>20x12, 8x170, -40 OS, 3640 lbs</v>
      </c>
      <c r="AC992" s="74" t="s">
        <v>7510</v>
      </c>
      <c r="AD992" s="46" t="str">
        <f>IF(AC992="N/A","None",VLOOKUP(AC992,ACCESSORIES!F:N,9,FALSE))</f>
        <v>Snap In</v>
      </c>
      <c r="AE992" s="82">
        <f>_xlfn.IFNA(VLOOKUP(AC992,ACCESSORIES!F:J,5,FALSE),"N/A")</f>
        <v>22</v>
      </c>
      <c r="AF992" s="14" t="s">
        <v>85</v>
      </c>
      <c r="AG992" s="9" t="str">
        <f>_xlfn.IFNA(VLOOKUP(AF992,ACCESSORIES!C:G,5,FALSE),"N/A")</f>
        <v>N/A</v>
      </c>
      <c r="AH992" s="9" t="str">
        <f>_xlfn.IFNA(VLOOKUP(AG992,ACCESSORIES!D:H,5,FALSE),"N/A")</f>
        <v>N/A</v>
      </c>
      <c r="AI992" s="14" t="s">
        <v>85</v>
      </c>
      <c r="AJ992" s="9" t="str">
        <f>_xlfn.IFNA(VLOOKUP(AI992,ACCESSORIES!F:J,5,FALSE),"N/A")</f>
        <v>N/A</v>
      </c>
      <c r="AK992" s="92" t="s">
        <v>236</v>
      </c>
      <c r="AL992" s="75" t="s">
        <v>85</v>
      </c>
      <c r="AM992" s="38" t="str">
        <f>_xlfn.IFNA(VLOOKUP(AL992,ACCESSORIES!F:J,5,FALSE),"N/A")</f>
        <v>N/A</v>
      </c>
      <c r="AN992" s="75" t="s">
        <v>85</v>
      </c>
      <c r="AO992" s="75">
        <v>16.2</v>
      </c>
      <c r="AP992" s="75">
        <v>60</v>
      </c>
      <c r="AQ992" s="75">
        <v>200</v>
      </c>
      <c r="AR992" s="34">
        <v>0</v>
      </c>
      <c r="AS992" s="34">
        <v>0</v>
      </c>
      <c r="AT992" s="25">
        <v>28.4</v>
      </c>
      <c r="AU992" s="34">
        <v>40.9</v>
      </c>
      <c r="AV992" s="25">
        <v>246.1</v>
      </c>
      <c r="AW992" s="67">
        <v>242.3</v>
      </c>
      <c r="AX992" s="77">
        <v>125</v>
      </c>
      <c r="AY992" s="49">
        <v>85</v>
      </c>
      <c r="AZ992" s="49">
        <v>85</v>
      </c>
      <c r="BA992" s="49">
        <v>140.5</v>
      </c>
      <c r="BB992" s="48">
        <f t="shared" si="456"/>
        <v>5.53</v>
      </c>
      <c r="BC992" s="13" t="s">
        <v>85</v>
      </c>
      <c r="BD992" s="412" t="str">
        <f>_xlfn.IFNA(VLOOKUP(BC992,ACCESSORIES!F:J,5,FALSE),"N/A")</f>
        <v>N/A</v>
      </c>
      <c r="BE992" s="13" t="s">
        <v>85</v>
      </c>
      <c r="BF992" s="412" t="str">
        <f>_xlfn.IFNA(VLOOKUP(BE992,ACCESSORIES!F:J,5,FALSE),"N/A")</f>
        <v>N/A</v>
      </c>
      <c r="BG992" s="70">
        <v>51</v>
      </c>
      <c r="BH992" s="50">
        <v>23.228346456692901</v>
      </c>
      <c r="BI992" s="50">
        <v>23.228346456692901</v>
      </c>
      <c r="BJ992" s="50">
        <v>14.96</v>
      </c>
      <c r="BK992" s="357">
        <f t="shared" si="442"/>
        <v>0.13227243039999984</v>
      </c>
      <c r="BL992" s="408">
        <v>20</v>
      </c>
      <c r="BM992" s="107" t="s">
        <v>3771</v>
      </c>
      <c r="BN992" s="46" t="s">
        <v>3891</v>
      </c>
      <c r="BO992" s="74" t="s">
        <v>3907</v>
      </c>
      <c r="BP992" s="74" t="s">
        <v>7494</v>
      </c>
      <c r="BQ992" s="74" t="s">
        <v>7489</v>
      </c>
      <c r="BR992" s="74" t="s">
        <v>7493</v>
      </c>
      <c r="BS992" s="74" t="s">
        <v>7490</v>
      </c>
      <c r="BT992" s="74" t="s">
        <v>3909</v>
      </c>
      <c r="BU992" s="74" t="s">
        <v>7491</v>
      </c>
      <c r="BV992" s="74"/>
      <c r="BW992" s="74"/>
      <c r="BX992" s="74"/>
      <c r="BY992" s="334" t="s">
        <v>8633</v>
      </c>
      <c r="BZ992" s="364" t="s">
        <v>8634</v>
      </c>
      <c r="CA992" s="337" t="s">
        <v>8635</v>
      </c>
      <c r="CB992" s="364" t="s">
        <v>8636</v>
      </c>
      <c r="CC992" s="86" t="str">
        <f t="shared" si="430"/>
        <v>CLOSEOUT - MR804, 20x12, -40mm Offset, 8x170, 125mm Centerbore, Gloss Black</v>
      </c>
      <c r="CD992" s="74" t="s">
        <v>3719</v>
      </c>
      <c r="CE992" s="74" t="s">
        <v>3720</v>
      </c>
      <c r="CF992" s="74" t="str">
        <f t="shared" si="443"/>
        <v>RAISED (8XX)</v>
      </c>
    </row>
    <row r="993" spans="1:84" s="36" customFormat="1" ht="15" customHeight="1">
      <c r="A993" s="22">
        <f t="shared" ref="A993" si="480">ROW(B993)-2</f>
        <v>991</v>
      </c>
      <c r="B993" s="13" t="s">
        <v>84</v>
      </c>
      <c r="C993" s="97" t="s">
        <v>6891</v>
      </c>
      <c r="D993" s="75" t="s">
        <v>6889</v>
      </c>
      <c r="E993" s="84" t="str">
        <f>CONCATENATE(LEFT(D993,5),VLOOKUP(CONCATENATE(O993,"x",P993),'WHEEL PART NUMBER GUIDE'!$B$9:$C$51,2,FALSE),VLOOKUP(CONCATENATE(Q993, W993), 'WHEEL PART NUMBER GUIDE'!$Q$6:$R$98, 2, FALSE),VLOOKUP(Z993,'WHEEL PART NUMBER GUIDE'!$J$8:$K$54,2, FALSE),IF(V993="N/A",IF(ABS(T993)&lt;10,"0"&amp;ABS(T993),ABS(T993)),CONCATENATE(LEFT(V993,1),RIGHT(V993,1))), G993, H993)</f>
        <v>MR80421287340N</v>
      </c>
      <c r="F993" s="84" t="str">
        <f t="shared" si="444"/>
        <v>MR80421287340N</v>
      </c>
      <c r="G993" s="83" t="s">
        <v>2095</v>
      </c>
      <c r="H993" s="83"/>
      <c r="I993" s="72" t="s">
        <v>7131</v>
      </c>
      <c r="J993" s="102">
        <v>45349.429884259262</v>
      </c>
      <c r="K993" s="78" t="s">
        <v>3713</v>
      </c>
      <c r="L993" s="328">
        <v>459</v>
      </c>
      <c r="M993" s="85" t="str">
        <f t="shared" si="473"/>
        <v/>
      </c>
      <c r="N993" s="630"/>
      <c r="O993" s="75">
        <v>20</v>
      </c>
      <c r="P993" s="8">
        <v>12</v>
      </c>
      <c r="Q993" s="92" t="str">
        <f t="shared" ref="Q993" si="481">CONCATENATE(R993,"x",S993)</f>
        <v>8x170</v>
      </c>
      <c r="R993" s="75">
        <v>8</v>
      </c>
      <c r="S993" s="75">
        <v>170</v>
      </c>
      <c r="T993" s="75">
        <v>-40</v>
      </c>
      <c r="U993" s="77">
        <v>4.9000000000000004</v>
      </c>
      <c r="V993" s="95" t="s">
        <v>85</v>
      </c>
      <c r="W993" s="68">
        <v>125</v>
      </c>
      <c r="X993" s="39">
        <v>46.076612796639409</v>
      </c>
      <c r="Y993" s="47">
        <v>3640</v>
      </c>
      <c r="Z993" s="43" t="s">
        <v>5147</v>
      </c>
      <c r="AA993" s="72" t="s">
        <v>173</v>
      </c>
      <c r="AB993" s="47" t="str">
        <f t="shared" si="445"/>
        <v>20x12, 8x170, -40 OS, 3640 lbs</v>
      </c>
      <c r="AC993" s="74" t="s">
        <v>7512</v>
      </c>
      <c r="AD993" s="46" t="str">
        <f>IF(AC993="N/A","None",VLOOKUP(AC993,ACCESSORIES!F:N,9,FALSE))</f>
        <v>Snap In</v>
      </c>
      <c r="AE993" s="82">
        <f>_xlfn.IFNA(VLOOKUP(AC993,ACCESSORIES!F:J,5,FALSE),"N/A")</f>
        <v>22</v>
      </c>
      <c r="AF993" s="14" t="s">
        <v>85</v>
      </c>
      <c r="AG993" s="9" t="str">
        <f>_xlfn.IFNA(VLOOKUP(AF993,ACCESSORIES!C:G,5,FALSE),"N/A")</f>
        <v>N/A</v>
      </c>
      <c r="AH993" s="9" t="str">
        <f>_xlfn.IFNA(VLOOKUP(AG993,ACCESSORIES!D:H,5,FALSE),"N/A")</f>
        <v>N/A</v>
      </c>
      <c r="AI993" s="14" t="s">
        <v>85</v>
      </c>
      <c r="AJ993" s="9" t="str">
        <f>_xlfn.IFNA(VLOOKUP(AI993,ACCESSORIES!F:J,5,FALSE),"N/A")</f>
        <v>N/A</v>
      </c>
      <c r="AK993" s="92" t="s">
        <v>236</v>
      </c>
      <c r="AL993" s="75" t="s">
        <v>85</v>
      </c>
      <c r="AM993" s="38" t="str">
        <f>_xlfn.IFNA(VLOOKUP(AL993,ACCESSORIES!F:J,5,FALSE),"N/A")</f>
        <v>N/A</v>
      </c>
      <c r="AN993" s="75" t="s">
        <v>85</v>
      </c>
      <c r="AO993" s="75">
        <v>16.2</v>
      </c>
      <c r="AP993" s="75">
        <v>60</v>
      </c>
      <c r="AQ993" s="75">
        <v>200</v>
      </c>
      <c r="AR993" s="34">
        <v>0</v>
      </c>
      <c r="AS993" s="34">
        <v>0</v>
      </c>
      <c r="AT993" s="25">
        <v>28.4</v>
      </c>
      <c r="AU993" s="34">
        <v>40.9</v>
      </c>
      <c r="AV993" s="25">
        <v>246.1</v>
      </c>
      <c r="AW993" s="67">
        <v>242.3</v>
      </c>
      <c r="AX993" s="77">
        <v>125</v>
      </c>
      <c r="AY993" s="49">
        <v>85</v>
      </c>
      <c r="AZ993" s="49">
        <v>85</v>
      </c>
      <c r="BA993" s="49">
        <v>140.5</v>
      </c>
      <c r="BB993" s="48">
        <f t="shared" si="456"/>
        <v>5.53</v>
      </c>
      <c r="BC993" s="13" t="s">
        <v>85</v>
      </c>
      <c r="BD993" s="412" t="str">
        <f>_xlfn.IFNA(VLOOKUP(BC993,ACCESSORIES!F:J,5,FALSE),"N/A")</f>
        <v>N/A</v>
      </c>
      <c r="BE993" s="13" t="s">
        <v>85</v>
      </c>
      <c r="BF993" s="412" t="str">
        <f>_xlfn.IFNA(VLOOKUP(BE993,ACCESSORIES!F:J,5,FALSE),"N/A")</f>
        <v>N/A</v>
      </c>
      <c r="BG993" s="70">
        <v>51</v>
      </c>
      <c r="BH993" s="50">
        <v>23.228346456692901</v>
      </c>
      <c r="BI993" s="50">
        <v>23.228346456692901</v>
      </c>
      <c r="BJ993" s="50">
        <v>14.96</v>
      </c>
      <c r="BK993" s="357">
        <f t="shared" si="442"/>
        <v>0.13227243039999984</v>
      </c>
      <c r="BL993" s="408">
        <v>20</v>
      </c>
      <c r="BM993" s="107" t="s">
        <v>3771</v>
      </c>
      <c r="BN993" s="46" t="s">
        <v>3891</v>
      </c>
      <c r="BO993" s="74" t="s">
        <v>3907</v>
      </c>
      <c r="BP993" s="74" t="s">
        <v>7494</v>
      </c>
      <c r="BQ993" s="74" t="s">
        <v>7489</v>
      </c>
      <c r="BR993" s="74" t="s">
        <v>7493</v>
      </c>
      <c r="BS993" s="74" t="s">
        <v>7490</v>
      </c>
      <c r="BT993" s="74" t="s">
        <v>3909</v>
      </c>
      <c r="BU993" s="74" t="s">
        <v>7491</v>
      </c>
      <c r="BV993" s="74"/>
      <c r="BW993" s="74"/>
      <c r="BX993" s="74"/>
      <c r="BY993" s="334" t="s">
        <v>8637</v>
      </c>
      <c r="BZ993" s="364" t="s">
        <v>8638</v>
      </c>
      <c r="CA993" s="337" t="s">
        <v>8639</v>
      </c>
      <c r="CB993" s="364" t="s">
        <v>8640</v>
      </c>
      <c r="CC993" s="86" t="str">
        <f t="shared" si="430"/>
        <v>CLOSEOUT - MR804, 20x12, -40mm Offset, 8x170, 125mm Centerbore, Machined - Clear Coat</v>
      </c>
      <c r="CD993" s="74" t="s">
        <v>3719</v>
      </c>
      <c r="CE993" s="74" t="s">
        <v>3720</v>
      </c>
      <c r="CF993" s="74" t="str">
        <f t="shared" si="443"/>
        <v>RAISED (8XX)</v>
      </c>
    </row>
    <row r="994" spans="1:84" s="36" customFormat="1" ht="15" customHeight="1">
      <c r="A994" s="22">
        <f t="shared" si="302"/>
        <v>992</v>
      </c>
      <c r="B994" s="13" t="s">
        <v>84</v>
      </c>
      <c r="C994" s="97" t="s">
        <v>6891</v>
      </c>
      <c r="D994" s="75" t="s">
        <v>6889</v>
      </c>
      <c r="E994" s="84" t="str">
        <f>CONCATENATE(LEFT(D994,5),VLOOKUP(CONCATENATE(O994,"x",P994),'WHEEL PART NUMBER GUIDE'!$B$9:$C$51,2,FALSE),VLOOKUP(CONCATENATE(Q994, W994), 'WHEEL PART NUMBER GUIDE'!$Q$6:$R$98, 2, FALSE),VLOOKUP(Z994,'WHEEL PART NUMBER GUIDE'!$J$8:$K$54,2, FALSE),IF(V994="N/A",IF(ABS(T994)&lt;10,"0"&amp;ABS(T994),ABS(T994)),CONCATENATE(LEFT(V994,1),RIGHT(V994,1))), G994, H994)</f>
        <v>MR804212881340N</v>
      </c>
      <c r="F994" s="84" t="str">
        <f t="shared" si="444"/>
        <v>MR804212881340N</v>
      </c>
      <c r="G994" s="83" t="s">
        <v>2095</v>
      </c>
      <c r="H994" s="83"/>
      <c r="I994" s="72" t="s">
        <v>7132</v>
      </c>
      <c r="J994" s="102">
        <v>45349.429884259262</v>
      </c>
      <c r="K994" s="78" t="s">
        <v>3713</v>
      </c>
      <c r="L994" s="328">
        <v>449</v>
      </c>
      <c r="M994" s="85" t="str">
        <f t="shared" si="473"/>
        <v/>
      </c>
      <c r="N994" s="630"/>
      <c r="O994" s="75">
        <v>20</v>
      </c>
      <c r="P994" s="8">
        <v>12</v>
      </c>
      <c r="Q994" s="92" t="str">
        <f t="shared" si="459"/>
        <v>8x180</v>
      </c>
      <c r="R994" s="75">
        <v>8</v>
      </c>
      <c r="S994" s="75">
        <v>180</v>
      </c>
      <c r="T994" s="75">
        <v>-40</v>
      </c>
      <c r="U994" s="77">
        <v>4.9000000000000004</v>
      </c>
      <c r="V994" s="95" t="s">
        <v>85</v>
      </c>
      <c r="W994" s="68">
        <v>124.1</v>
      </c>
      <c r="X994" s="39">
        <v>46.517537321009165</v>
      </c>
      <c r="Y994" s="47">
        <v>3640</v>
      </c>
      <c r="Z994" s="43" t="s">
        <v>4122</v>
      </c>
      <c r="AA994" s="72" t="s">
        <v>2845</v>
      </c>
      <c r="AB994" s="47" t="str">
        <f t="shared" si="445"/>
        <v>20x12, 8x180, -40 OS, 3640 lbs</v>
      </c>
      <c r="AC994" s="74" t="s">
        <v>7421</v>
      </c>
      <c r="AD994" s="46" t="str">
        <f>IF(AC994="N/A","None",VLOOKUP(AC994,ACCESSORIES!F:N,9,FALSE))</f>
        <v>Snap In</v>
      </c>
      <c r="AE994" s="82">
        <f>_xlfn.IFNA(VLOOKUP(AC994,ACCESSORIES!F:J,5,FALSE),"N/A")</f>
        <v>22</v>
      </c>
      <c r="AF994" s="14" t="s">
        <v>85</v>
      </c>
      <c r="AG994" s="9" t="str">
        <f>_xlfn.IFNA(VLOOKUP(AF994,ACCESSORIES!C:G,5,FALSE),"N/A")</f>
        <v>N/A</v>
      </c>
      <c r="AH994" s="9" t="str">
        <f>_xlfn.IFNA(VLOOKUP(AG994,ACCESSORIES!D:H,5,FALSE),"N/A")</f>
        <v>N/A</v>
      </c>
      <c r="AI994" s="14" t="s">
        <v>85</v>
      </c>
      <c r="AJ994" s="9" t="str">
        <f>_xlfn.IFNA(VLOOKUP(AI994,ACCESSORIES!F:J,5,FALSE),"N/A")</f>
        <v>N/A</v>
      </c>
      <c r="AK994" s="92" t="s">
        <v>236</v>
      </c>
      <c r="AL994" s="75" t="s">
        <v>85</v>
      </c>
      <c r="AM994" s="38" t="str">
        <f>_xlfn.IFNA(VLOOKUP(AL994,ACCESSORIES!F:J,5,FALSE),"N/A")</f>
        <v>N/A</v>
      </c>
      <c r="AN994" s="75" t="s">
        <v>85</v>
      </c>
      <c r="AO994" s="75">
        <v>16.2</v>
      </c>
      <c r="AP994" s="75">
        <v>60</v>
      </c>
      <c r="AQ994" s="75">
        <v>210</v>
      </c>
      <c r="AR994" s="34">
        <v>0</v>
      </c>
      <c r="AS994" s="34">
        <v>0</v>
      </c>
      <c r="AT994" s="25">
        <v>28.1</v>
      </c>
      <c r="AU994" s="34">
        <v>40.9</v>
      </c>
      <c r="AV994" s="25">
        <v>246.1</v>
      </c>
      <c r="AW994" s="67">
        <v>242.3</v>
      </c>
      <c r="AX994" s="68">
        <v>124.1</v>
      </c>
      <c r="AY994" s="49">
        <v>85</v>
      </c>
      <c r="AZ994" s="49">
        <v>85</v>
      </c>
      <c r="BA994" s="49">
        <v>140.5</v>
      </c>
      <c r="BB994" s="48">
        <f t="shared" si="456"/>
        <v>5.53</v>
      </c>
      <c r="BC994" s="13" t="s">
        <v>85</v>
      </c>
      <c r="BD994" s="412" t="str">
        <f>_xlfn.IFNA(VLOOKUP(BC994,ACCESSORIES!F:J,5,FALSE),"N/A")</f>
        <v>N/A</v>
      </c>
      <c r="BE994" s="13" t="s">
        <v>85</v>
      </c>
      <c r="BF994" s="412" t="str">
        <f>_xlfn.IFNA(VLOOKUP(BE994,ACCESSORIES!F:J,5,FALSE),"N/A")</f>
        <v>N/A</v>
      </c>
      <c r="BG994" s="70">
        <v>52</v>
      </c>
      <c r="BH994" s="50">
        <v>23.228346456692901</v>
      </c>
      <c r="BI994" s="50">
        <v>23.228346456692901</v>
      </c>
      <c r="BJ994" s="50">
        <v>14.96</v>
      </c>
      <c r="BK994" s="357">
        <f t="shared" si="442"/>
        <v>0.13227243039999984</v>
      </c>
      <c r="BL994" s="408">
        <v>20</v>
      </c>
      <c r="BM994" s="107" t="s">
        <v>3771</v>
      </c>
      <c r="BN994" s="46" t="s">
        <v>3891</v>
      </c>
      <c r="BO994" s="74" t="s">
        <v>3907</v>
      </c>
      <c r="BP994" s="74" t="s">
        <v>7494</v>
      </c>
      <c r="BQ994" s="74" t="s">
        <v>7489</v>
      </c>
      <c r="BR994" s="74" t="s">
        <v>7493</v>
      </c>
      <c r="BS994" s="74" t="s">
        <v>7490</v>
      </c>
      <c r="BT994" s="74" t="s">
        <v>3909</v>
      </c>
      <c r="BU994" s="74" t="s">
        <v>7491</v>
      </c>
      <c r="BV994" s="74"/>
      <c r="BW994" s="74"/>
      <c r="BX994" s="74"/>
      <c r="BY994" s="334" t="s">
        <v>8633</v>
      </c>
      <c r="BZ994" s="364" t="s">
        <v>8634</v>
      </c>
      <c r="CA994" s="337" t="s">
        <v>8635</v>
      </c>
      <c r="CB994" s="364" t="s">
        <v>8636</v>
      </c>
      <c r="CC994" s="86" t="str">
        <f t="shared" si="430"/>
        <v>CLOSEOUT - MR804, 20x12, -40mm Offset, 8x180, 124.1mm Centerbore, Gloss Black</v>
      </c>
      <c r="CD994" s="74" t="s">
        <v>3719</v>
      </c>
      <c r="CE994" s="74" t="s">
        <v>3720</v>
      </c>
      <c r="CF994" s="74" t="str">
        <f t="shared" si="443"/>
        <v>RAISED (8XX)</v>
      </c>
    </row>
    <row r="995" spans="1:84" s="36" customFormat="1" ht="15" customHeight="1">
      <c r="A995" s="22">
        <f t="shared" ref="A995" si="482">ROW(B995)-2</f>
        <v>993</v>
      </c>
      <c r="B995" s="13" t="s">
        <v>84</v>
      </c>
      <c r="C995" s="97" t="s">
        <v>6891</v>
      </c>
      <c r="D995" s="75" t="s">
        <v>6889</v>
      </c>
      <c r="E995" s="84" t="str">
        <f>CONCATENATE(LEFT(D995,5),VLOOKUP(CONCATENATE(O995,"x",P995),'WHEEL PART NUMBER GUIDE'!$B$9:$C$51,2,FALSE),VLOOKUP(CONCATENATE(Q995, W995), 'WHEEL PART NUMBER GUIDE'!$Q$6:$R$98, 2, FALSE),VLOOKUP(Z995,'WHEEL PART NUMBER GUIDE'!$J$8:$K$54,2, FALSE),IF(V995="N/A",IF(ABS(T995)&lt;10,"0"&amp;ABS(T995),ABS(T995)),CONCATENATE(LEFT(V995,1),RIGHT(V995,1))), G995, H995)</f>
        <v>MR80421288340N</v>
      </c>
      <c r="F995" s="84" t="str">
        <f t="shared" si="444"/>
        <v>MR80421288340N</v>
      </c>
      <c r="G995" s="83" t="s">
        <v>2095</v>
      </c>
      <c r="H995" s="83"/>
      <c r="I995" s="72" t="s">
        <v>7133</v>
      </c>
      <c r="J995" s="102">
        <v>45349.429884259262</v>
      </c>
      <c r="K995" s="78" t="s">
        <v>3713</v>
      </c>
      <c r="L995" s="328">
        <v>459</v>
      </c>
      <c r="M995" s="85" t="str">
        <f t="shared" si="473"/>
        <v/>
      </c>
      <c r="N995" s="630"/>
      <c r="O995" s="75">
        <v>20</v>
      </c>
      <c r="P995" s="8">
        <v>12</v>
      </c>
      <c r="Q995" s="92" t="str">
        <f t="shared" ref="Q995" si="483">CONCATENATE(R995,"x",S995)</f>
        <v>8x180</v>
      </c>
      <c r="R995" s="75">
        <v>8</v>
      </c>
      <c r="S995" s="75">
        <v>180</v>
      </c>
      <c r="T995" s="75">
        <v>-40</v>
      </c>
      <c r="U995" s="77">
        <v>4.9000000000000004</v>
      </c>
      <c r="V995" s="95" t="s">
        <v>85</v>
      </c>
      <c r="W995" s="68">
        <v>124.1</v>
      </c>
      <c r="X995" s="39">
        <v>46.517537321009165</v>
      </c>
      <c r="Y995" s="47">
        <v>3640</v>
      </c>
      <c r="Z995" s="43" t="s">
        <v>5147</v>
      </c>
      <c r="AA995" s="72" t="s">
        <v>173</v>
      </c>
      <c r="AB995" s="47" t="str">
        <f t="shared" si="445"/>
        <v>20x12, 8x180, -40 OS, 3640 lbs</v>
      </c>
      <c r="AC995" s="74" t="s">
        <v>7426</v>
      </c>
      <c r="AD995" s="46" t="str">
        <f>IF(AC995="N/A","None",VLOOKUP(AC995,ACCESSORIES!F:N,9,FALSE))</f>
        <v>Snap In</v>
      </c>
      <c r="AE995" s="82">
        <f>_xlfn.IFNA(VLOOKUP(AC995,ACCESSORIES!F:J,5,FALSE),"N/A")</f>
        <v>22</v>
      </c>
      <c r="AF995" s="14" t="s">
        <v>85</v>
      </c>
      <c r="AG995" s="9" t="str">
        <f>_xlfn.IFNA(VLOOKUP(AF995,ACCESSORIES!C:G,5,FALSE),"N/A")</f>
        <v>N/A</v>
      </c>
      <c r="AH995" s="9" t="str">
        <f>_xlfn.IFNA(VLOOKUP(AG995,ACCESSORIES!D:H,5,FALSE),"N/A")</f>
        <v>N/A</v>
      </c>
      <c r="AI995" s="14" t="s">
        <v>85</v>
      </c>
      <c r="AJ995" s="9" t="str">
        <f>_xlfn.IFNA(VLOOKUP(AI995,ACCESSORIES!F:J,5,FALSE),"N/A")</f>
        <v>N/A</v>
      </c>
      <c r="AK995" s="92" t="s">
        <v>236</v>
      </c>
      <c r="AL995" s="75" t="s">
        <v>85</v>
      </c>
      <c r="AM995" s="38" t="str">
        <f>_xlfn.IFNA(VLOOKUP(AL995,ACCESSORIES!F:J,5,FALSE),"N/A")</f>
        <v>N/A</v>
      </c>
      <c r="AN995" s="75" t="s">
        <v>85</v>
      </c>
      <c r="AO995" s="75">
        <v>16.2</v>
      </c>
      <c r="AP995" s="75">
        <v>60</v>
      </c>
      <c r="AQ995" s="75">
        <v>210</v>
      </c>
      <c r="AR995" s="34">
        <v>0</v>
      </c>
      <c r="AS995" s="34">
        <v>0</v>
      </c>
      <c r="AT995" s="25">
        <v>28.1</v>
      </c>
      <c r="AU995" s="34">
        <v>40.9</v>
      </c>
      <c r="AV995" s="25">
        <v>246.1</v>
      </c>
      <c r="AW995" s="67">
        <v>242.3</v>
      </c>
      <c r="AX995" s="68">
        <v>124.1</v>
      </c>
      <c r="AY995" s="49">
        <v>85</v>
      </c>
      <c r="AZ995" s="49">
        <v>85</v>
      </c>
      <c r="BA995" s="49">
        <v>140.5</v>
      </c>
      <c r="BB995" s="48">
        <f t="shared" si="456"/>
        <v>5.53</v>
      </c>
      <c r="BC995" s="13" t="s">
        <v>85</v>
      </c>
      <c r="BD995" s="412" t="str">
        <f>_xlfn.IFNA(VLOOKUP(BC995,ACCESSORIES!F:J,5,FALSE),"N/A")</f>
        <v>N/A</v>
      </c>
      <c r="BE995" s="13" t="s">
        <v>85</v>
      </c>
      <c r="BF995" s="412" t="str">
        <f>_xlfn.IFNA(VLOOKUP(BE995,ACCESSORIES!F:J,5,FALSE),"N/A")</f>
        <v>N/A</v>
      </c>
      <c r="BG995" s="70">
        <v>52</v>
      </c>
      <c r="BH995" s="50">
        <v>23.228346456692901</v>
      </c>
      <c r="BI995" s="50">
        <v>23.228346456692901</v>
      </c>
      <c r="BJ995" s="50">
        <v>14.96</v>
      </c>
      <c r="BK995" s="357">
        <f t="shared" si="442"/>
        <v>0.13227243039999984</v>
      </c>
      <c r="BL995" s="408">
        <v>20</v>
      </c>
      <c r="BM995" s="107" t="s">
        <v>3771</v>
      </c>
      <c r="BN995" s="46" t="s">
        <v>3891</v>
      </c>
      <c r="BO995" s="74" t="s">
        <v>3907</v>
      </c>
      <c r="BP995" s="74" t="s">
        <v>7494</v>
      </c>
      <c r="BQ995" s="74" t="s">
        <v>7489</v>
      </c>
      <c r="BR995" s="74" t="s">
        <v>7493</v>
      </c>
      <c r="BS995" s="74" t="s">
        <v>7490</v>
      </c>
      <c r="BT995" s="74" t="s">
        <v>3909</v>
      </c>
      <c r="BU995" s="74" t="s">
        <v>7491</v>
      </c>
      <c r="BV995" s="74"/>
      <c r="BW995" s="74"/>
      <c r="BX995" s="74"/>
      <c r="BY995" s="334" t="s">
        <v>8637</v>
      </c>
      <c r="BZ995" s="364" t="s">
        <v>8638</v>
      </c>
      <c r="CA995" s="337" t="s">
        <v>8639</v>
      </c>
      <c r="CB995" s="364" t="s">
        <v>8640</v>
      </c>
      <c r="CC995" s="86" t="str">
        <f t="shared" ref="CC995:CC1023" si="484">CONCATENATE(IF(K995="Closeout","CLOSEOUT - ",""),D995,", ",O995,"x",P995,", ",IF(V995="N/A","",CONCATENATE(V995,"/")),IF(T995&gt;0,CONCATENATE("+",T995),T995),"mm Offset, ",Q995,", ",W995,"mm Centerbore, ",PROPER(Z995),IF(H995="R",", Race Drilled",""),"",IF(BE995="N/A","",CONCATENATE(", w/ ",BE995)))</f>
        <v>CLOSEOUT - MR804, 20x12, -40mm Offset, 8x180, 124.1mm Centerbore, Machined - Clear Coat</v>
      </c>
      <c r="CD995" s="74" t="s">
        <v>3719</v>
      </c>
      <c r="CE995" s="74" t="s">
        <v>3720</v>
      </c>
      <c r="CF995" s="74" t="str">
        <f t="shared" si="443"/>
        <v>RAISED (8XX)</v>
      </c>
    </row>
    <row r="996" spans="1:84" s="36" customFormat="1" ht="15" customHeight="1">
      <c r="A996" s="22">
        <f t="shared" si="302"/>
        <v>994</v>
      </c>
      <c r="B996" s="13" t="s">
        <v>84</v>
      </c>
      <c r="C996" s="97" t="s">
        <v>6891</v>
      </c>
      <c r="D996" s="75" t="s">
        <v>6889</v>
      </c>
      <c r="E996" s="84" t="str">
        <f>CONCATENATE(LEFT(D996,5),VLOOKUP(CONCATENATE(O996,"x",P996),'WHEEL PART NUMBER GUIDE'!$B$9:$C$51,2,FALSE),VLOOKUP(CONCATENATE(Q996, W996), 'WHEEL PART NUMBER GUIDE'!$Q$6:$R$98, 2, FALSE),VLOOKUP(Z996,'WHEEL PART NUMBER GUIDE'!$J$8:$K$54,2, FALSE),IF(V996="N/A",IF(ABS(T996)&lt;10,"0"&amp;ABS(T996),ABS(T996)),CONCATENATE(LEFT(V996,1),RIGHT(V996,1))), G996, H996)</f>
        <v>MR804309161320</v>
      </c>
      <c r="F996" s="84" t="str">
        <f t="shared" si="444"/>
        <v>MR804309161320</v>
      </c>
      <c r="G996" s="83"/>
      <c r="H996" s="83"/>
      <c r="I996" s="72" t="s">
        <v>7134</v>
      </c>
      <c r="J996" s="102">
        <v>45349.429884259262</v>
      </c>
      <c r="K996" s="78" t="s">
        <v>3713</v>
      </c>
      <c r="L996" s="328">
        <v>449</v>
      </c>
      <c r="M996" s="85" t="str">
        <f t="shared" si="473"/>
        <v/>
      </c>
      <c r="N996" s="630"/>
      <c r="O996" s="75">
        <v>22</v>
      </c>
      <c r="P996" s="8">
        <v>9</v>
      </c>
      <c r="Q996" s="92" t="str">
        <f t="shared" si="459"/>
        <v>6x135</v>
      </c>
      <c r="R996" s="92">
        <v>6</v>
      </c>
      <c r="S996" s="75">
        <v>135</v>
      </c>
      <c r="T996" s="75">
        <v>20</v>
      </c>
      <c r="U996" s="77">
        <v>5.75</v>
      </c>
      <c r="V996" s="95" t="s">
        <v>85</v>
      </c>
      <c r="W996" s="68">
        <v>87</v>
      </c>
      <c r="X996" s="39">
        <v>47.619848631933557</v>
      </c>
      <c r="Y996" s="47">
        <v>2650</v>
      </c>
      <c r="Z996" s="43" t="s">
        <v>4122</v>
      </c>
      <c r="AA996" s="72" t="s">
        <v>2845</v>
      </c>
      <c r="AB996" s="47" t="str">
        <f t="shared" si="445"/>
        <v>22x9, 6x135, 20 OS, 2650 lbs</v>
      </c>
      <c r="AC996" s="74" t="s">
        <v>7428</v>
      </c>
      <c r="AD996" s="46" t="str">
        <f>IF(AC996="N/A","None",VLOOKUP(AC996,ACCESSORIES!F:N,9,FALSE))</f>
        <v>Snap In</v>
      </c>
      <c r="AE996" s="82">
        <f>_xlfn.IFNA(VLOOKUP(AC996,ACCESSORIES!F:J,5,FALSE),"N/A")</f>
        <v>22</v>
      </c>
      <c r="AF996" s="14" t="s">
        <v>85</v>
      </c>
      <c r="AG996" s="9" t="str">
        <f>_xlfn.IFNA(VLOOKUP(AF996,ACCESSORIES!C:G,5,FALSE),"N/A")</f>
        <v>N/A</v>
      </c>
      <c r="AH996" s="14" t="s">
        <v>85</v>
      </c>
      <c r="AI996" s="14" t="s">
        <v>85</v>
      </c>
      <c r="AJ996" s="9" t="str">
        <f>_xlfn.IFNA(VLOOKUP(AI996,ACCESSORIES!F:J,5,FALSE),"N/A")</f>
        <v>N/A</v>
      </c>
      <c r="AK996" s="92" t="s">
        <v>236</v>
      </c>
      <c r="AL996" s="75" t="s">
        <v>85</v>
      </c>
      <c r="AM996" s="38" t="str">
        <f>_xlfn.IFNA(VLOOKUP(AL996,ACCESSORIES!F:J,5,FALSE),"N/A")</f>
        <v>N/A</v>
      </c>
      <c r="AN996" s="75" t="s">
        <v>85</v>
      </c>
      <c r="AO996" s="75">
        <v>16.2</v>
      </c>
      <c r="AP996" s="75">
        <v>60</v>
      </c>
      <c r="AQ996" s="75">
        <v>175</v>
      </c>
      <c r="AR996" s="34">
        <v>5.3</v>
      </c>
      <c r="AS996" s="34">
        <v>25.1</v>
      </c>
      <c r="AT996" s="25">
        <v>39.200000000000003</v>
      </c>
      <c r="AU996" s="34">
        <v>45.1</v>
      </c>
      <c r="AV996" s="25">
        <v>270.3</v>
      </c>
      <c r="AW996" s="67">
        <v>266.5</v>
      </c>
      <c r="AX996" s="77">
        <v>87</v>
      </c>
      <c r="AY996" s="49">
        <v>60.9</v>
      </c>
      <c r="AZ996" s="49">
        <v>60.9</v>
      </c>
      <c r="BA996" s="49">
        <v>44</v>
      </c>
      <c r="BB996" s="48">
        <f t="shared" si="456"/>
        <v>1.73</v>
      </c>
      <c r="BC996" s="13" t="s">
        <v>85</v>
      </c>
      <c r="BD996" s="412" t="str">
        <f>_xlfn.IFNA(VLOOKUP(BC996,ACCESSORIES!F:J,5,FALSE),"N/A")</f>
        <v>N/A</v>
      </c>
      <c r="BE996" s="13" t="s">
        <v>85</v>
      </c>
      <c r="BF996" s="412" t="str">
        <f>_xlfn.IFNA(VLOOKUP(BE996,ACCESSORIES!F:J,5,FALSE),"N/A")</f>
        <v>N/A</v>
      </c>
      <c r="BG996" s="70">
        <v>53</v>
      </c>
      <c r="BH996" s="50">
        <v>24.803100000000001</v>
      </c>
      <c r="BI996" s="50">
        <v>24.803100000000001</v>
      </c>
      <c r="BJ996" s="50">
        <v>11.417299999999999</v>
      </c>
      <c r="BK996" s="357">
        <f t="shared" si="442"/>
        <v>0.1151003093953812</v>
      </c>
      <c r="BL996" s="14">
        <v>18</v>
      </c>
      <c r="BM996" s="107" t="s">
        <v>3771</v>
      </c>
      <c r="BN996" s="46" t="s">
        <v>3891</v>
      </c>
      <c r="BO996" s="74" t="s">
        <v>3907</v>
      </c>
      <c r="BP996" s="74" t="s">
        <v>7494</v>
      </c>
      <c r="BQ996" s="74" t="s">
        <v>7489</v>
      </c>
      <c r="BR996" s="74" t="s">
        <v>7493</v>
      </c>
      <c r="BS996" s="74" t="s">
        <v>7490</v>
      </c>
      <c r="BT996" s="74" t="s">
        <v>3909</v>
      </c>
      <c r="BU996" s="74" t="s">
        <v>7491</v>
      </c>
      <c r="BV996" s="74"/>
      <c r="BW996" s="74"/>
      <c r="BX996" s="74"/>
      <c r="BY996" s="334" t="s">
        <v>8609</v>
      </c>
      <c r="BZ996" s="364" t="s">
        <v>8610</v>
      </c>
      <c r="CA996" s="337" t="s">
        <v>8611</v>
      </c>
      <c r="CB996" s="364" t="s">
        <v>8612</v>
      </c>
      <c r="CC996" s="86" t="str">
        <f t="shared" si="484"/>
        <v>CLOSEOUT - MR804, 22x9, +20mm Offset, 6x135, 87mm Centerbore, Gloss Black</v>
      </c>
      <c r="CD996" s="74" t="s">
        <v>3719</v>
      </c>
      <c r="CE996" s="74" t="s">
        <v>3720</v>
      </c>
      <c r="CF996" s="74" t="str">
        <f t="shared" si="443"/>
        <v>RAISED (8XX)</v>
      </c>
    </row>
    <row r="997" spans="1:84" s="36" customFormat="1" ht="15" customHeight="1">
      <c r="A997" s="22">
        <f t="shared" ref="A997" si="485">ROW(B997)-2</f>
        <v>995</v>
      </c>
      <c r="B997" s="13" t="s">
        <v>84</v>
      </c>
      <c r="C997" s="97" t="s">
        <v>6891</v>
      </c>
      <c r="D997" s="75" t="s">
        <v>6889</v>
      </c>
      <c r="E997" s="84" t="str">
        <f>CONCATENATE(LEFT(D997,5),VLOOKUP(CONCATENATE(O997,"x",P997),'WHEEL PART NUMBER GUIDE'!$B$9:$C$51,2,FALSE),VLOOKUP(CONCATENATE(Q997, W997), 'WHEEL PART NUMBER GUIDE'!$Q$6:$R$98, 2, FALSE),VLOOKUP(Z997,'WHEEL PART NUMBER GUIDE'!$J$8:$K$54,2, FALSE),IF(V997="N/A",IF(ABS(T997)&lt;10,"0"&amp;ABS(T997),ABS(T997)),CONCATENATE(LEFT(V997,1),RIGHT(V997,1))), G997, H997)</f>
        <v>MR80430916320</v>
      </c>
      <c r="F997" s="84" t="str">
        <f t="shared" si="444"/>
        <v>MR80430916320</v>
      </c>
      <c r="G997" s="83"/>
      <c r="H997" s="83"/>
      <c r="I997" s="72" t="s">
        <v>7135</v>
      </c>
      <c r="J997" s="102">
        <v>45349.429884259262</v>
      </c>
      <c r="K997" s="78" t="s">
        <v>3713</v>
      </c>
      <c r="L997" s="328">
        <v>459</v>
      </c>
      <c r="M997" s="85" t="str">
        <f t="shared" si="473"/>
        <v/>
      </c>
      <c r="N997" s="630"/>
      <c r="O997" s="75">
        <v>22</v>
      </c>
      <c r="P997" s="8">
        <v>9</v>
      </c>
      <c r="Q997" s="92" t="str">
        <f t="shared" ref="Q997" si="486">CONCATENATE(R997,"x",S997)</f>
        <v>6x135</v>
      </c>
      <c r="R997" s="92">
        <v>6</v>
      </c>
      <c r="S997" s="75">
        <v>135</v>
      </c>
      <c r="T997" s="75">
        <v>20</v>
      </c>
      <c r="U997" s="77">
        <v>5.75</v>
      </c>
      <c r="V997" s="95" t="s">
        <v>85</v>
      </c>
      <c r="W997" s="68">
        <v>87</v>
      </c>
      <c r="X997" s="39">
        <v>47.619848631933557</v>
      </c>
      <c r="Y997" s="47">
        <v>2650</v>
      </c>
      <c r="Z997" s="43" t="s">
        <v>5147</v>
      </c>
      <c r="AA997" s="72" t="s">
        <v>173</v>
      </c>
      <c r="AB997" s="47" t="str">
        <f t="shared" si="445"/>
        <v>22x9, 6x135, 20 OS, 2650 lbs</v>
      </c>
      <c r="AC997" s="74" t="s">
        <v>7425</v>
      </c>
      <c r="AD997" s="46" t="str">
        <f>IF(AC997="N/A","None",VLOOKUP(AC997,ACCESSORIES!F:N,9,FALSE))</f>
        <v>Snap In</v>
      </c>
      <c r="AE997" s="82">
        <f>_xlfn.IFNA(VLOOKUP(AC997,ACCESSORIES!F:J,5,FALSE),"N/A")</f>
        <v>22</v>
      </c>
      <c r="AF997" s="14" t="s">
        <v>85</v>
      </c>
      <c r="AG997" s="9" t="str">
        <f>_xlfn.IFNA(VLOOKUP(AF997,ACCESSORIES!C:G,5,FALSE),"N/A")</f>
        <v>N/A</v>
      </c>
      <c r="AH997" s="14" t="s">
        <v>85</v>
      </c>
      <c r="AI997" s="14" t="s">
        <v>85</v>
      </c>
      <c r="AJ997" s="9" t="str">
        <f>_xlfn.IFNA(VLOOKUP(AI997,ACCESSORIES!F:J,5,FALSE),"N/A")</f>
        <v>N/A</v>
      </c>
      <c r="AK997" s="92" t="s">
        <v>236</v>
      </c>
      <c r="AL997" s="75" t="s">
        <v>85</v>
      </c>
      <c r="AM997" s="38" t="str">
        <f>_xlfn.IFNA(VLOOKUP(AL997,ACCESSORIES!F:J,5,FALSE),"N/A")</f>
        <v>N/A</v>
      </c>
      <c r="AN997" s="75" t="s">
        <v>85</v>
      </c>
      <c r="AO997" s="75">
        <v>16.2</v>
      </c>
      <c r="AP997" s="75">
        <v>60</v>
      </c>
      <c r="AQ997" s="75">
        <v>175</v>
      </c>
      <c r="AR997" s="34">
        <v>5.3</v>
      </c>
      <c r="AS997" s="34">
        <v>25.1</v>
      </c>
      <c r="AT997" s="25">
        <v>39.200000000000003</v>
      </c>
      <c r="AU997" s="34">
        <v>45.1</v>
      </c>
      <c r="AV997" s="25">
        <v>270.3</v>
      </c>
      <c r="AW997" s="67">
        <v>266.5</v>
      </c>
      <c r="AX997" s="77">
        <v>87</v>
      </c>
      <c r="AY997" s="49">
        <v>60.9</v>
      </c>
      <c r="AZ997" s="49">
        <v>60.9</v>
      </c>
      <c r="BA997" s="49">
        <v>44</v>
      </c>
      <c r="BB997" s="48">
        <f t="shared" si="456"/>
        <v>1.73</v>
      </c>
      <c r="BC997" s="13" t="s">
        <v>85</v>
      </c>
      <c r="BD997" s="412" t="str">
        <f>_xlfn.IFNA(VLOOKUP(BC997,ACCESSORIES!F:J,5,FALSE),"N/A")</f>
        <v>N/A</v>
      </c>
      <c r="BE997" s="13" t="s">
        <v>85</v>
      </c>
      <c r="BF997" s="412" t="str">
        <f>_xlfn.IFNA(VLOOKUP(BE997,ACCESSORIES!F:J,5,FALSE),"N/A")</f>
        <v>N/A</v>
      </c>
      <c r="BG997" s="70">
        <v>53</v>
      </c>
      <c r="BH997" s="50">
        <v>24.803100000000001</v>
      </c>
      <c r="BI997" s="50">
        <v>24.803100000000001</v>
      </c>
      <c r="BJ997" s="50">
        <v>11.417299999999999</v>
      </c>
      <c r="BK997" s="357">
        <f t="shared" si="442"/>
        <v>0.1151003093953812</v>
      </c>
      <c r="BL997" s="14">
        <v>18</v>
      </c>
      <c r="BM997" s="107" t="s">
        <v>3771</v>
      </c>
      <c r="BN997" s="46" t="s">
        <v>3891</v>
      </c>
      <c r="BO997" s="74" t="s">
        <v>3907</v>
      </c>
      <c r="BP997" s="74" t="s">
        <v>7494</v>
      </c>
      <c r="BQ997" s="74" t="s">
        <v>7489</v>
      </c>
      <c r="BR997" s="74" t="s">
        <v>7493</v>
      </c>
      <c r="BS997" s="74" t="s">
        <v>7490</v>
      </c>
      <c r="BT997" s="74" t="s">
        <v>3909</v>
      </c>
      <c r="BU997" s="74" t="s">
        <v>7491</v>
      </c>
      <c r="BV997" s="74"/>
      <c r="BW997" s="74"/>
      <c r="BX997" s="74"/>
      <c r="BY997" s="334" t="s">
        <v>8613</v>
      </c>
      <c r="BZ997" s="364" t="s">
        <v>8614</v>
      </c>
      <c r="CA997" s="337" t="s">
        <v>8615</v>
      </c>
      <c r="CB997" s="364" t="s">
        <v>8616</v>
      </c>
      <c r="CC997" s="86" t="str">
        <f t="shared" si="484"/>
        <v>CLOSEOUT - MR804, 22x9, +20mm Offset, 6x135, 87mm Centerbore, Machined - Clear Coat</v>
      </c>
      <c r="CD997" s="74" t="s">
        <v>3719</v>
      </c>
      <c r="CE997" s="74" t="s">
        <v>3720</v>
      </c>
      <c r="CF997" s="74" t="str">
        <f t="shared" si="443"/>
        <v>RAISED (8XX)</v>
      </c>
    </row>
    <row r="998" spans="1:84" s="36" customFormat="1" ht="15" customHeight="1">
      <c r="A998" s="22">
        <f t="shared" si="302"/>
        <v>996</v>
      </c>
      <c r="B998" s="13" t="s">
        <v>84</v>
      </c>
      <c r="C998" s="97" t="s">
        <v>6891</v>
      </c>
      <c r="D998" s="75" t="s">
        <v>6889</v>
      </c>
      <c r="E998" s="84" t="str">
        <f>CONCATENATE(LEFT(D998,5),VLOOKUP(CONCATENATE(O998,"x",P998),'WHEEL PART NUMBER GUIDE'!$B$9:$C$51,2,FALSE),VLOOKUP(CONCATENATE(Q998, W998), 'WHEEL PART NUMBER GUIDE'!$Q$6:$R$98, 2, FALSE),VLOOKUP(Z998,'WHEEL PART NUMBER GUIDE'!$J$8:$K$54,2, FALSE),IF(V998="N/A",IF(ABS(T998)&lt;10,"0"&amp;ABS(T998),ABS(T998)),CONCATENATE(LEFT(V998,1),RIGHT(V998,1))), G998, H998)</f>
        <v>MR804309601320</v>
      </c>
      <c r="F998" s="84" t="str">
        <f t="shared" si="444"/>
        <v>MR804309601320</v>
      </c>
      <c r="G998" s="83"/>
      <c r="H998" s="83"/>
      <c r="I998" s="72" t="s">
        <v>7136</v>
      </c>
      <c r="J998" s="102">
        <v>45349.429884259262</v>
      </c>
      <c r="K998" s="78" t="s">
        <v>3713</v>
      </c>
      <c r="L998" s="328">
        <v>449</v>
      </c>
      <c r="M998" s="85" t="str">
        <f t="shared" si="473"/>
        <v/>
      </c>
      <c r="N998" s="630"/>
      <c r="O998" s="75">
        <v>22</v>
      </c>
      <c r="P998" s="8">
        <v>9</v>
      </c>
      <c r="Q998" s="92" t="str">
        <f t="shared" si="459"/>
        <v>6x5.5</v>
      </c>
      <c r="R998" s="92">
        <v>6</v>
      </c>
      <c r="S998" s="75">
        <v>5.5</v>
      </c>
      <c r="T998" s="75">
        <v>20</v>
      </c>
      <c r="U998" s="77">
        <v>5.75</v>
      </c>
      <c r="V998" s="95" t="s">
        <v>85</v>
      </c>
      <c r="W998" s="68">
        <v>106.25</v>
      </c>
      <c r="X998" s="39">
        <v>47.619848631933557</v>
      </c>
      <c r="Y998" s="47">
        <v>2650</v>
      </c>
      <c r="Z998" s="43" t="s">
        <v>4122</v>
      </c>
      <c r="AA998" s="72" t="s">
        <v>2845</v>
      </c>
      <c r="AB998" s="47" t="str">
        <f t="shared" si="445"/>
        <v>22x9, 6x5.5, 20 OS, 2650 lbs</v>
      </c>
      <c r="AC998" s="74" t="s">
        <v>7428</v>
      </c>
      <c r="AD998" s="46" t="str">
        <f>IF(AC998="N/A","None",VLOOKUP(AC998,ACCESSORIES!F:N,9,FALSE))</f>
        <v>Snap In</v>
      </c>
      <c r="AE998" s="82">
        <f>_xlfn.IFNA(VLOOKUP(AC998,ACCESSORIES!F:J,5,FALSE),"N/A")</f>
        <v>22</v>
      </c>
      <c r="AF998" s="14" t="s">
        <v>85</v>
      </c>
      <c r="AG998" s="9" t="str">
        <f>_xlfn.IFNA(VLOOKUP(AF998,ACCESSORIES!C:G,5,FALSE),"N/A")</f>
        <v>N/A</v>
      </c>
      <c r="AH998" s="14" t="s">
        <v>85</v>
      </c>
      <c r="AI998" s="14" t="s">
        <v>85</v>
      </c>
      <c r="AJ998" s="9" t="str">
        <f>_xlfn.IFNA(VLOOKUP(AI998,ACCESSORIES!F:J,5,FALSE),"N/A")</f>
        <v>N/A</v>
      </c>
      <c r="AK998" s="92" t="s">
        <v>236</v>
      </c>
      <c r="AL998" s="75" t="s">
        <v>1649</v>
      </c>
      <c r="AM998" s="38">
        <f>_xlfn.IFNA(VLOOKUP(AL998,ACCESSORIES!F:J,5,FALSE),"N/A")</f>
        <v>2.75</v>
      </c>
      <c r="AN998" s="3">
        <v>78.3</v>
      </c>
      <c r="AO998" s="75">
        <v>16.2</v>
      </c>
      <c r="AP998" s="75">
        <v>60</v>
      </c>
      <c r="AQ998" s="75">
        <v>175</v>
      </c>
      <c r="AR998" s="34">
        <v>5.3</v>
      </c>
      <c r="AS998" s="34">
        <v>25.1</v>
      </c>
      <c r="AT998" s="25">
        <v>39.200000000000003</v>
      </c>
      <c r="AU998" s="34">
        <v>45.1</v>
      </c>
      <c r="AV998" s="25">
        <v>270.3</v>
      </c>
      <c r="AW998" s="67">
        <v>266.5</v>
      </c>
      <c r="AX998" s="77">
        <v>94.8</v>
      </c>
      <c r="AY998" s="49">
        <v>46.2</v>
      </c>
      <c r="AZ998" s="49">
        <v>60.9</v>
      </c>
      <c r="BA998" s="49">
        <v>44</v>
      </c>
      <c r="BB998" s="48">
        <f t="shared" si="456"/>
        <v>1.73</v>
      </c>
      <c r="BC998" s="13" t="s">
        <v>85</v>
      </c>
      <c r="BD998" s="412" t="str">
        <f>_xlfn.IFNA(VLOOKUP(BC998,ACCESSORIES!F:J,5,FALSE),"N/A")</f>
        <v>N/A</v>
      </c>
      <c r="BE998" s="13" t="s">
        <v>85</v>
      </c>
      <c r="BF998" s="412" t="str">
        <f>_xlfn.IFNA(VLOOKUP(BE998,ACCESSORIES!F:J,5,FALSE),"N/A")</f>
        <v>N/A</v>
      </c>
      <c r="BG998" s="70">
        <v>53</v>
      </c>
      <c r="BH998" s="50">
        <v>24.803100000000001</v>
      </c>
      <c r="BI998" s="50">
        <v>24.803100000000001</v>
      </c>
      <c r="BJ998" s="50">
        <v>11.417299999999999</v>
      </c>
      <c r="BK998" s="357">
        <f t="shared" si="442"/>
        <v>0.1151003093953812</v>
      </c>
      <c r="BL998" s="14">
        <v>18</v>
      </c>
      <c r="BM998" s="107" t="s">
        <v>3771</v>
      </c>
      <c r="BN998" s="46" t="s">
        <v>3891</v>
      </c>
      <c r="BO998" s="74" t="s">
        <v>3907</v>
      </c>
      <c r="BP998" s="74" t="s">
        <v>7494</v>
      </c>
      <c r="BQ998" s="74" t="s">
        <v>7489</v>
      </c>
      <c r="BR998" s="74" t="s">
        <v>7493</v>
      </c>
      <c r="BS998" s="74" t="s">
        <v>7490</v>
      </c>
      <c r="BT998" s="74" t="s">
        <v>3909</v>
      </c>
      <c r="BU998" s="74" t="s">
        <v>7491</v>
      </c>
      <c r="BV998" s="74"/>
      <c r="BW998" s="74"/>
      <c r="BX998" s="74"/>
      <c r="BY998" s="334" t="s">
        <v>8609</v>
      </c>
      <c r="BZ998" s="364" t="s">
        <v>8610</v>
      </c>
      <c r="CA998" s="337" t="s">
        <v>8611</v>
      </c>
      <c r="CB998" s="364" t="s">
        <v>8612</v>
      </c>
      <c r="CC998" s="86" t="str">
        <f t="shared" si="484"/>
        <v>CLOSEOUT - MR804, 22x9, +20mm Offset, 6x5.5, 106.25mm Centerbore, Gloss Black</v>
      </c>
      <c r="CD998" s="74" t="s">
        <v>3719</v>
      </c>
      <c r="CE998" s="74" t="s">
        <v>3720</v>
      </c>
      <c r="CF998" s="74" t="str">
        <f t="shared" si="443"/>
        <v>RAISED (8XX)</v>
      </c>
    </row>
    <row r="999" spans="1:84" s="36" customFormat="1" ht="15" customHeight="1">
      <c r="A999" s="22">
        <f t="shared" ref="A999" si="487">ROW(B999)-2</f>
        <v>997</v>
      </c>
      <c r="B999" s="13" t="s">
        <v>84</v>
      </c>
      <c r="C999" s="97" t="s">
        <v>6891</v>
      </c>
      <c r="D999" s="75" t="s">
        <v>6889</v>
      </c>
      <c r="E999" s="84" t="str">
        <f>CONCATENATE(LEFT(D999,5),VLOOKUP(CONCATENATE(O999,"x",P999),'WHEEL PART NUMBER GUIDE'!$B$9:$C$51,2,FALSE),VLOOKUP(CONCATENATE(Q999, W999), 'WHEEL PART NUMBER GUIDE'!$Q$6:$R$98, 2, FALSE),VLOOKUP(Z999,'WHEEL PART NUMBER GUIDE'!$J$8:$K$54,2, FALSE),IF(V999="N/A",IF(ABS(T999)&lt;10,"0"&amp;ABS(T999),ABS(T999)),CONCATENATE(LEFT(V999,1),RIGHT(V999,1))), G999, H999)</f>
        <v>MR80430960320</v>
      </c>
      <c r="F999" s="84" t="str">
        <f t="shared" si="444"/>
        <v>MR80430960320</v>
      </c>
      <c r="G999" s="83"/>
      <c r="H999" s="83"/>
      <c r="I999" s="72" t="s">
        <v>7137</v>
      </c>
      <c r="J999" s="102">
        <v>45349.429884259262</v>
      </c>
      <c r="K999" s="78" t="s">
        <v>3713</v>
      </c>
      <c r="L999" s="328">
        <v>459</v>
      </c>
      <c r="M999" s="85" t="str">
        <f t="shared" si="473"/>
        <v/>
      </c>
      <c r="N999" s="630"/>
      <c r="O999" s="75">
        <v>22</v>
      </c>
      <c r="P999" s="8">
        <v>9</v>
      </c>
      <c r="Q999" s="92" t="str">
        <f t="shared" ref="Q999" si="488">CONCATENATE(R999,"x",S999)</f>
        <v>6x5.5</v>
      </c>
      <c r="R999" s="92">
        <v>6</v>
      </c>
      <c r="S999" s="75">
        <v>5.5</v>
      </c>
      <c r="T999" s="75">
        <v>20</v>
      </c>
      <c r="U999" s="77">
        <v>5.75</v>
      </c>
      <c r="V999" s="95" t="s">
        <v>85</v>
      </c>
      <c r="W999" s="68">
        <v>106.25</v>
      </c>
      <c r="X999" s="39">
        <v>47.619848631933557</v>
      </c>
      <c r="Y999" s="47">
        <v>2650</v>
      </c>
      <c r="Z999" s="43" t="s">
        <v>5147</v>
      </c>
      <c r="AA999" s="72" t="s">
        <v>173</v>
      </c>
      <c r="AB999" s="47" t="str">
        <f t="shared" si="445"/>
        <v>22x9, 6x5.5, 20 OS, 2650 lbs</v>
      </c>
      <c r="AC999" s="74" t="s">
        <v>7425</v>
      </c>
      <c r="AD999" s="46" t="str">
        <f>IF(AC999="N/A","None",VLOOKUP(AC999,ACCESSORIES!F:N,9,FALSE))</f>
        <v>Snap In</v>
      </c>
      <c r="AE999" s="82">
        <f>_xlfn.IFNA(VLOOKUP(AC999,ACCESSORIES!F:J,5,FALSE),"N/A")</f>
        <v>22</v>
      </c>
      <c r="AF999" s="14" t="s">
        <v>85</v>
      </c>
      <c r="AG999" s="9" t="str">
        <f>_xlfn.IFNA(VLOOKUP(AF999,ACCESSORIES!C:G,5,FALSE),"N/A")</f>
        <v>N/A</v>
      </c>
      <c r="AH999" s="14" t="s">
        <v>85</v>
      </c>
      <c r="AI999" s="14" t="s">
        <v>85</v>
      </c>
      <c r="AJ999" s="9" t="str">
        <f>_xlfn.IFNA(VLOOKUP(AI999,ACCESSORIES!F:J,5,FALSE),"N/A")</f>
        <v>N/A</v>
      </c>
      <c r="AK999" s="92" t="s">
        <v>236</v>
      </c>
      <c r="AL999" s="75" t="s">
        <v>1649</v>
      </c>
      <c r="AM999" s="38">
        <f>_xlfn.IFNA(VLOOKUP(AL999,ACCESSORIES!F:J,5,FALSE),"N/A")</f>
        <v>2.75</v>
      </c>
      <c r="AN999" s="3">
        <v>78.3</v>
      </c>
      <c r="AO999" s="75">
        <v>16.2</v>
      </c>
      <c r="AP999" s="75">
        <v>60</v>
      </c>
      <c r="AQ999" s="75">
        <v>175</v>
      </c>
      <c r="AR999" s="34">
        <v>5.3</v>
      </c>
      <c r="AS999" s="34">
        <v>25.1</v>
      </c>
      <c r="AT999" s="25">
        <v>39.200000000000003</v>
      </c>
      <c r="AU999" s="34">
        <v>45.1</v>
      </c>
      <c r="AV999" s="25">
        <v>270.3</v>
      </c>
      <c r="AW999" s="67">
        <v>266.5</v>
      </c>
      <c r="AX999" s="77">
        <v>94.8</v>
      </c>
      <c r="AY999" s="49">
        <v>46.2</v>
      </c>
      <c r="AZ999" s="49">
        <v>60.9</v>
      </c>
      <c r="BA999" s="49">
        <v>44</v>
      </c>
      <c r="BB999" s="48">
        <f t="shared" si="456"/>
        <v>1.73</v>
      </c>
      <c r="BC999" s="13" t="s">
        <v>85</v>
      </c>
      <c r="BD999" s="412" t="str">
        <f>_xlfn.IFNA(VLOOKUP(BC999,ACCESSORIES!F:J,5,FALSE),"N/A")</f>
        <v>N/A</v>
      </c>
      <c r="BE999" s="13" t="s">
        <v>85</v>
      </c>
      <c r="BF999" s="412" t="str">
        <f>_xlfn.IFNA(VLOOKUP(BE999,ACCESSORIES!F:J,5,FALSE),"N/A")</f>
        <v>N/A</v>
      </c>
      <c r="BG999" s="70">
        <v>53</v>
      </c>
      <c r="BH999" s="50">
        <v>24.803100000000001</v>
      </c>
      <c r="BI999" s="50">
        <v>24.803100000000001</v>
      </c>
      <c r="BJ999" s="50">
        <v>11.417299999999999</v>
      </c>
      <c r="BK999" s="357">
        <f t="shared" si="442"/>
        <v>0.1151003093953812</v>
      </c>
      <c r="BL999" s="14">
        <v>18</v>
      </c>
      <c r="BM999" s="107" t="s">
        <v>3771</v>
      </c>
      <c r="BN999" s="46" t="s">
        <v>3891</v>
      </c>
      <c r="BO999" s="74" t="s">
        <v>3907</v>
      </c>
      <c r="BP999" s="74" t="s">
        <v>7494</v>
      </c>
      <c r="BQ999" s="74" t="s">
        <v>7489</v>
      </c>
      <c r="BR999" s="74" t="s">
        <v>7493</v>
      </c>
      <c r="BS999" s="74" t="s">
        <v>7490</v>
      </c>
      <c r="BT999" s="74" t="s">
        <v>3909</v>
      </c>
      <c r="BU999" s="74" t="s">
        <v>7491</v>
      </c>
      <c r="BV999" s="74"/>
      <c r="BW999" s="74"/>
      <c r="BX999" s="74"/>
      <c r="BY999" s="334" t="s">
        <v>8613</v>
      </c>
      <c r="BZ999" s="364" t="s">
        <v>8614</v>
      </c>
      <c r="CA999" s="337" t="s">
        <v>8615</v>
      </c>
      <c r="CB999" s="364" t="s">
        <v>8616</v>
      </c>
      <c r="CC999" s="86" t="str">
        <f t="shared" si="484"/>
        <v>CLOSEOUT - MR804, 22x9, +20mm Offset, 6x5.5, 106.25mm Centerbore, Machined - Clear Coat</v>
      </c>
      <c r="CD999" s="74" t="s">
        <v>3719</v>
      </c>
      <c r="CE999" s="74" t="s">
        <v>3720</v>
      </c>
      <c r="CF999" s="74" t="str">
        <f t="shared" si="443"/>
        <v>RAISED (8XX)</v>
      </c>
    </row>
    <row r="1000" spans="1:84" s="36" customFormat="1" ht="15" customHeight="1">
      <c r="A1000" s="22">
        <f t="shared" si="302"/>
        <v>998</v>
      </c>
      <c r="B1000" s="13" t="s">
        <v>84</v>
      </c>
      <c r="C1000" s="97" t="s">
        <v>6891</v>
      </c>
      <c r="D1000" s="75" t="s">
        <v>6889</v>
      </c>
      <c r="E1000" s="84" t="str">
        <f>CONCATENATE(LEFT(D1000,5),VLOOKUP(CONCATENATE(O1000,"x",P1000),'WHEEL PART NUMBER GUIDE'!$B$9:$C$51,2,FALSE),VLOOKUP(CONCATENATE(Q1000, W1000), 'WHEEL PART NUMBER GUIDE'!$Q$6:$R$98, 2, FALSE),VLOOKUP(Z1000,'WHEEL PART NUMBER GUIDE'!$J$8:$K$54,2, FALSE),IF(V1000="N/A",IF(ABS(T1000)&lt;10,"0"&amp;ABS(T1000),ABS(T1000)),CONCATENATE(LEFT(V1000,1),RIGHT(V1000,1))), G1000, H1000)</f>
        <v>MR804310161310</v>
      </c>
      <c r="F1000" s="84" t="str">
        <f t="shared" si="444"/>
        <v>MR804310161310</v>
      </c>
      <c r="G1000" s="83"/>
      <c r="H1000" s="83"/>
      <c r="I1000" s="72" t="s">
        <v>7138</v>
      </c>
      <c r="J1000" s="102">
        <v>45349.429884259262</v>
      </c>
      <c r="K1000" s="78" t="s">
        <v>3713</v>
      </c>
      <c r="L1000" s="328">
        <v>519</v>
      </c>
      <c r="M1000" s="85" t="str">
        <f t="shared" si="473"/>
        <v/>
      </c>
      <c r="N1000" s="630"/>
      <c r="O1000" s="75">
        <v>22</v>
      </c>
      <c r="P1000" s="8">
        <v>10</v>
      </c>
      <c r="Q1000" s="92" t="str">
        <f t="shared" si="459"/>
        <v>6x135</v>
      </c>
      <c r="R1000" s="92">
        <v>6</v>
      </c>
      <c r="S1000" s="75">
        <v>135</v>
      </c>
      <c r="T1000" s="75">
        <v>10</v>
      </c>
      <c r="U1000" s="77">
        <v>5.8500000000000005</v>
      </c>
      <c r="V1000" s="95" t="s">
        <v>85</v>
      </c>
      <c r="W1000" s="68">
        <v>87</v>
      </c>
      <c r="X1000" s="39">
        <v>46.297075058824291</v>
      </c>
      <c r="Y1000" s="47">
        <v>2650</v>
      </c>
      <c r="Z1000" s="43" t="s">
        <v>4122</v>
      </c>
      <c r="AA1000" s="72" t="s">
        <v>2845</v>
      </c>
      <c r="AB1000" s="47" t="str">
        <f t="shared" si="445"/>
        <v>22x10, 6x135, 10 OS, 2650 lbs</v>
      </c>
      <c r="AC1000" s="74" t="s">
        <v>7428</v>
      </c>
      <c r="AD1000" s="46" t="str">
        <f>IF(AC1000="N/A","None",VLOOKUP(AC1000,ACCESSORIES!F:N,9,FALSE))</f>
        <v>Snap In</v>
      </c>
      <c r="AE1000" s="82">
        <f>_xlfn.IFNA(VLOOKUP(AC1000,ACCESSORIES!F:J,5,FALSE),"N/A")</f>
        <v>22</v>
      </c>
      <c r="AF1000" s="14" t="s">
        <v>85</v>
      </c>
      <c r="AG1000" s="9" t="str">
        <f>_xlfn.IFNA(VLOOKUP(AF1000,ACCESSORIES!C:G,5,FALSE),"N/A")</f>
        <v>N/A</v>
      </c>
      <c r="AH1000" s="14" t="s">
        <v>85</v>
      </c>
      <c r="AI1000" s="14" t="s">
        <v>85</v>
      </c>
      <c r="AJ1000" s="9" t="str">
        <f>_xlfn.IFNA(VLOOKUP(AI1000,ACCESSORIES!F:J,5,FALSE),"N/A")</f>
        <v>N/A</v>
      </c>
      <c r="AK1000" s="92" t="s">
        <v>236</v>
      </c>
      <c r="AL1000" s="75" t="s">
        <v>85</v>
      </c>
      <c r="AM1000" s="38" t="str">
        <f>_xlfn.IFNA(VLOOKUP(AL1000,ACCESSORIES!F:J,5,FALSE),"N/A")</f>
        <v>N/A</v>
      </c>
      <c r="AN1000" s="75" t="s">
        <v>85</v>
      </c>
      <c r="AO1000" s="75">
        <v>16.2</v>
      </c>
      <c r="AP1000" s="75">
        <v>60</v>
      </c>
      <c r="AQ1000" s="75">
        <v>175</v>
      </c>
      <c r="AR1000" s="34">
        <v>5.3</v>
      </c>
      <c r="AS1000" s="34">
        <v>25.9</v>
      </c>
      <c r="AT1000" s="25">
        <v>38.5</v>
      </c>
      <c r="AU1000" s="34">
        <v>47.8</v>
      </c>
      <c r="AV1000" s="25">
        <v>270.10000000000002</v>
      </c>
      <c r="AW1000" s="67">
        <v>266.3</v>
      </c>
      <c r="AX1000" s="77">
        <v>87</v>
      </c>
      <c r="AY1000" s="49">
        <v>55.9</v>
      </c>
      <c r="AZ1000" s="49">
        <v>55.9</v>
      </c>
      <c r="BA1000" s="49">
        <v>56.1</v>
      </c>
      <c r="BB1000" s="48">
        <f t="shared" si="456"/>
        <v>2.21</v>
      </c>
      <c r="BC1000" s="13" t="s">
        <v>85</v>
      </c>
      <c r="BD1000" s="412" t="str">
        <f>_xlfn.IFNA(VLOOKUP(BC1000,ACCESSORIES!F:J,5,FALSE),"N/A")</f>
        <v>N/A</v>
      </c>
      <c r="BE1000" s="13" t="s">
        <v>85</v>
      </c>
      <c r="BF1000" s="412" t="str">
        <f>_xlfn.IFNA(VLOOKUP(BE1000,ACCESSORIES!F:J,5,FALSE),"N/A")</f>
        <v>N/A</v>
      </c>
      <c r="BG1000" s="70">
        <v>51</v>
      </c>
      <c r="BH1000" s="50">
        <v>24.803100000000001</v>
      </c>
      <c r="BI1000" s="50">
        <v>24.803100000000001</v>
      </c>
      <c r="BJ1000" s="50">
        <v>12.5984</v>
      </c>
      <c r="BK1000" s="357">
        <f t="shared" si="442"/>
        <v>0.12700723795352409</v>
      </c>
      <c r="BL1000" s="14">
        <v>18</v>
      </c>
      <c r="BM1000" s="107" t="s">
        <v>3771</v>
      </c>
      <c r="BN1000" s="46" t="s">
        <v>3891</v>
      </c>
      <c r="BO1000" s="74" t="s">
        <v>3907</v>
      </c>
      <c r="BP1000" s="74" t="s">
        <v>7494</v>
      </c>
      <c r="BQ1000" s="74" t="s">
        <v>7489</v>
      </c>
      <c r="BR1000" s="74" t="s">
        <v>7493</v>
      </c>
      <c r="BS1000" s="74" t="s">
        <v>7490</v>
      </c>
      <c r="BT1000" s="74" t="s">
        <v>3909</v>
      </c>
      <c r="BU1000" s="74" t="s">
        <v>7491</v>
      </c>
      <c r="BV1000" s="74"/>
      <c r="BW1000" s="74"/>
      <c r="BX1000" s="74"/>
      <c r="BY1000" s="334" t="s">
        <v>8609</v>
      </c>
      <c r="BZ1000" s="364" t="s">
        <v>8610</v>
      </c>
      <c r="CA1000" s="337" t="s">
        <v>8611</v>
      </c>
      <c r="CB1000" s="364" t="s">
        <v>8612</v>
      </c>
      <c r="CC1000" s="86" t="str">
        <f t="shared" si="484"/>
        <v>CLOSEOUT - MR804, 22x10, +10mm Offset, 6x135, 87mm Centerbore, Gloss Black</v>
      </c>
      <c r="CD1000" s="74" t="s">
        <v>3719</v>
      </c>
      <c r="CE1000" s="74" t="s">
        <v>3720</v>
      </c>
      <c r="CF1000" s="74" t="str">
        <f t="shared" si="443"/>
        <v>RAISED (8XX)</v>
      </c>
    </row>
    <row r="1001" spans="1:84" s="36" customFormat="1" ht="15" customHeight="1">
      <c r="A1001" s="22">
        <f t="shared" ref="A1001" si="489">ROW(B1001)-2</f>
        <v>999</v>
      </c>
      <c r="B1001" s="13" t="s">
        <v>84</v>
      </c>
      <c r="C1001" s="97" t="s">
        <v>6891</v>
      </c>
      <c r="D1001" s="75" t="s">
        <v>6889</v>
      </c>
      <c r="E1001" s="84" t="str">
        <f>CONCATENATE(LEFT(D1001,5),VLOOKUP(CONCATENATE(O1001,"x",P1001),'WHEEL PART NUMBER GUIDE'!$B$9:$C$51,2,FALSE),VLOOKUP(CONCATENATE(Q1001, W1001), 'WHEEL PART NUMBER GUIDE'!$Q$6:$R$98, 2, FALSE),VLOOKUP(Z1001,'WHEEL PART NUMBER GUIDE'!$J$8:$K$54,2, FALSE),IF(V1001="N/A",IF(ABS(T1001)&lt;10,"0"&amp;ABS(T1001),ABS(T1001)),CONCATENATE(LEFT(V1001,1),RIGHT(V1001,1))), G1001, H1001)</f>
        <v>MR80431016310</v>
      </c>
      <c r="F1001" s="84" t="str">
        <f t="shared" si="444"/>
        <v>MR80431016310</v>
      </c>
      <c r="G1001" s="83"/>
      <c r="H1001" s="83"/>
      <c r="I1001" s="72" t="s">
        <v>7139</v>
      </c>
      <c r="J1001" s="102">
        <v>45349.429884259262</v>
      </c>
      <c r="K1001" s="78" t="s">
        <v>3713</v>
      </c>
      <c r="L1001" s="328">
        <v>529</v>
      </c>
      <c r="M1001" s="85" t="str">
        <f t="shared" si="473"/>
        <v/>
      </c>
      <c r="N1001" s="630"/>
      <c r="O1001" s="75">
        <v>22</v>
      </c>
      <c r="P1001" s="8">
        <v>10</v>
      </c>
      <c r="Q1001" s="92" t="str">
        <f t="shared" ref="Q1001" si="490">CONCATENATE(R1001,"x",S1001)</f>
        <v>6x135</v>
      </c>
      <c r="R1001" s="92">
        <v>6</v>
      </c>
      <c r="S1001" s="75">
        <v>135</v>
      </c>
      <c r="T1001" s="75">
        <v>10</v>
      </c>
      <c r="U1001" s="77">
        <v>5.8500000000000005</v>
      </c>
      <c r="V1001" s="95" t="s">
        <v>85</v>
      </c>
      <c r="W1001" s="68">
        <v>87</v>
      </c>
      <c r="X1001" s="39">
        <v>46.297075058824291</v>
      </c>
      <c r="Y1001" s="47">
        <v>2650</v>
      </c>
      <c r="Z1001" s="43" t="s">
        <v>5147</v>
      </c>
      <c r="AA1001" s="72" t="s">
        <v>173</v>
      </c>
      <c r="AB1001" s="47" t="str">
        <f t="shared" si="445"/>
        <v>22x10, 6x135, 10 OS, 2650 lbs</v>
      </c>
      <c r="AC1001" s="74" t="s">
        <v>7425</v>
      </c>
      <c r="AD1001" s="46" t="str">
        <f>IF(AC1001="N/A","None",VLOOKUP(AC1001,ACCESSORIES!F:N,9,FALSE))</f>
        <v>Snap In</v>
      </c>
      <c r="AE1001" s="82">
        <f>_xlfn.IFNA(VLOOKUP(AC1001,ACCESSORIES!F:J,5,FALSE),"N/A")</f>
        <v>22</v>
      </c>
      <c r="AF1001" s="14" t="s">
        <v>85</v>
      </c>
      <c r="AG1001" s="9" t="str">
        <f>_xlfn.IFNA(VLOOKUP(AF1001,ACCESSORIES!C:G,5,FALSE),"N/A")</f>
        <v>N/A</v>
      </c>
      <c r="AH1001" s="14" t="s">
        <v>85</v>
      </c>
      <c r="AI1001" s="14" t="s">
        <v>85</v>
      </c>
      <c r="AJ1001" s="9" t="str">
        <f>_xlfn.IFNA(VLOOKUP(AI1001,ACCESSORIES!F:J,5,FALSE),"N/A")</f>
        <v>N/A</v>
      </c>
      <c r="AK1001" s="92" t="s">
        <v>236</v>
      </c>
      <c r="AL1001" s="75" t="s">
        <v>85</v>
      </c>
      <c r="AM1001" s="38" t="str">
        <f>_xlfn.IFNA(VLOOKUP(AL1001,ACCESSORIES!F:J,5,FALSE),"N/A")</f>
        <v>N/A</v>
      </c>
      <c r="AN1001" s="75" t="s">
        <v>85</v>
      </c>
      <c r="AO1001" s="75">
        <v>16.2</v>
      </c>
      <c r="AP1001" s="75">
        <v>60</v>
      </c>
      <c r="AQ1001" s="75">
        <v>175</v>
      </c>
      <c r="AR1001" s="34">
        <v>5.3</v>
      </c>
      <c r="AS1001" s="34">
        <v>25.9</v>
      </c>
      <c r="AT1001" s="25">
        <v>38.5</v>
      </c>
      <c r="AU1001" s="34">
        <v>47.8</v>
      </c>
      <c r="AV1001" s="25">
        <v>270.10000000000002</v>
      </c>
      <c r="AW1001" s="67">
        <v>266.3</v>
      </c>
      <c r="AX1001" s="77">
        <v>87</v>
      </c>
      <c r="AY1001" s="49">
        <v>55.9</v>
      </c>
      <c r="AZ1001" s="49">
        <v>55.9</v>
      </c>
      <c r="BA1001" s="49">
        <v>56.1</v>
      </c>
      <c r="BB1001" s="48">
        <f t="shared" si="456"/>
        <v>2.21</v>
      </c>
      <c r="BC1001" s="13" t="s">
        <v>85</v>
      </c>
      <c r="BD1001" s="412" t="str">
        <f>_xlfn.IFNA(VLOOKUP(BC1001,ACCESSORIES!F:J,5,FALSE),"N/A")</f>
        <v>N/A</v>
      </c>
      <c r="BE1001" s="13" t="s">
        <v>85</v>
      </c>
      <c r="BF1001" s="412" t="str">
        <f>_xlfn.IFNA(VLOOKUP(BE1001,ACCESSORIES!F:J,5,FALSE),"N/A")</f>
        <v>N/A</v>
      </c>
      <c r="BG1001" s="70">
        <v>51</v>
      </c>
      <c r="BH1001" s="50">
        <v>24.803100000000001</v>
      </c>
      <c r="BI1001" s="50">
        <v>24.803100000000001</v>
      </c>
      <c r="BJ1001" s="50">
        <v>12.5984</v>
      </c>
      <c r="BK1001" s="357">
        <f t="shared" si="442"/>
        <v>0.12700723795352409</v>
      </c>
      <c r="BL1001" s="14">
        <v>18</v>
      </c>
      <c r="BM1001" s="107" t="s">
        <v>3771</v>
      </c>
      <c r="BN1001" s="46" t="s">
        <v>3891</v>
      </c>
      <c r="BO1001" s="74" t="s">
        <v>3907</v>
      </c>
      <c r="BP1001" s="74" t="s">
        <v>7494</v>
      </c>
      <c r="BQ1001" s="74" t="s">
        <v>7489</v>
      </c>
      <c r="BR1001" s="74" t="s">
        <v>7493</v>
      </c>
      <c r="BS1001" s="74" t="s">
        <v>7490</v>
      </c>
      <c r="BT1001" s="74" t="s">
        <v>3909</v>
      </c>
      <c r="BU1001" s="74" t="s">
        <v>7491</v>
      </c>
      <c r="BV1001" s="74"/>
      <c r="BW1001" s="74"/>
      <c r="BX1001" s="74"/>
      <c r="BY1001" s="334" t="s">
        <v>8613</v>
      </c>
      <c r="BZ1001" s="364" t="s">
        <v>8614</v>
      </c>
      <c r="CA1001" s="337" t="s">
        <v>8615</v>
      </c>
      <c r="CB1001" s="364" t="s">
        <v>8616</v>
      </c>
      <c r="CC1001" s="86" t="str">
        <f t="shared" si="484"/>
        <v>CLOSEOUT - MR804, 22x10, +10mm Offset, 6x135, 87mm Centerbore, Machined - Clear Coat</v>
      </c>
      <c r="CD1001" s="74" t="s">
        <v>3719</v>
      </c>
      <c r="CE1001" s="74" t="s">
        <v>3720</v>
      </c>
      <c r="CF1001" s="74" t="str">
        <f t="shared" si="443"/>
        <v>RAISED (8XX)</v>
      </c>
    </row>
    <row r="1002" spans="1:84" s="36" customFormat="1" ht="15" customHeight="1">
      <c r="A1002" s="22">
        <f t="shared" si="302"/>
        <v>1000</v>
      </c>
      <c r="B1002" s="13" t="s">
        <v>84</v>
      </c>
      <c r="C1002" s="97" t="s">
        <v>6891</v>
      </c>
      <c r="D1002" s="75" t="s">
        <v>6889</v>
      </c>
      <c r="E1002" s="84" t="str">
        <f>CONCATENATE(LEFT(D1002,5),VLOOKUP(CONCATENATE(O1002,"x",P1002),'WHEEL PART NUMBER GUIDE'!$B$9:$C$51,2,FALSE),VLOOKUP(CONCATENATE(Q1002, W1002), 'WHEEL PART NUMBER GUIDE'!$Q$6:$R$98, 2, FALSE),VLOOKUP(Z1002,'WHEEL PART NUMBER GUIDE'!$J$8:$K$54,2, FALSE),IF(V1002="N/A",IF(ABS(T1002)&lt;10,"0"&amp;ABS(T1002),ABS(T1002)),CONCATENATE(LEFT(V1002,1),RIGHT(V1002,1))), G1002, H1002)</f>
        <v>MR804310601310</v>
      </c>
      <c r="F1002" s="84" t="str">
        <f t="shared" si="444"/>
        <v>MR804310601310</v>
      </c>
      <c r="G1002" s="83"/>
      <c r="H1002" s="83"/>
      <c r="I1002" s="72" t="s">
        <v>7140</v>
      </c>
      <c r="J1002" s="102">
        <v>45349.429884259262</v>
      </c>
      <c r="K1002" s="78" t="s">
        <v>3713</v>
      </c>
      <c r="L1002" s="328">
        <v>519</v>
      </c>
      <c r="M1002" s="85" t="str">
        <f t="shared" si="473"/>
        <v/>
      </c>
      <c r="N1002" s="630"/>
      <c r="O1002" s="75">
        <v>22</v>
      </c>
      <c r="P1002" s="8">
        <v>10</v>
      </c>
      <c r="Q1002" s="92" t="str">
        <f t="shared" si="459"/>
        <v>6x5.5</v>
      </c>
      <c r="R1002" s="92">
        <v>6</v>
      </c>
      <c r="S1002" s="75">
        <v>5.5</v>
      </c>
      <c r="T1002" s="75">
        <v>10</v>
      </c>
      <c r="U1002" s="77">
        <v>5.8500000000000005</v>
      </c>
      <c r="V1002" s="95" t="s">
        <v>85</v>
      </c>
      <c r="W1002" s="68">
        <v>106.25</v>
      </c>
      <c r="X1002" s="39">
        <v>46.297075058824291</v>
      </c>
      <c r="Y1002" s="47">
        <v>2650</v>
      </c>
      <c r="Z1002" s="43" t="s">
        <v>4122</v>
      </c>
      <c r="AA1002" s="72" t="s">
        <v>2845</v>
      </c>
      <c r="AB1002" s="47" t="str">
        <f t="shared" si="445"/>
        <v>22x10, 6x5.5, 10 OS, 2650 lbs</v>
      </c>
      <c r="AC1002" s="74" t="s">
        <v>7428</v>
      </c>
      <c r="AD1002" s="46" t="str">
        <f>IF(AC1002="N/A","None",VLOOKUP(AC1002,ACCESSORIES!F:N,9,FALSE))</f>
        <v>Snap In</v>
      </c>
      <c r="AE1002" s="82">
        <f>_xlfn.IFNA(VLOOKUP(AC1002,ACCESSORIES!F:J,5,FALSE),"N/A")</f>
        <v>22</v>
      </c>
      <c r="AF1002" s="14" t="s">
        <v>85</v>
      </c>
      <c r="AG1002" s="9" t="str">
        <f>_xlfn.IFNA(VLOOKUP(AF1002,ACCESSORIES!C:G,5,FALSE),"N/A")</f>
        <v>N/A</v>
      </c>
      <c r="AH1002" s="14" t="s">
        <v>85</v>
      </c>
      <c r="AI1002" s="14" t="s">
        <v>85</v>
      </c>
      <c r="AJ1002" s="9" t="str">
        <f>_xlfn.IFNA(VLOOKUP(AI1002,ACCESSORIES!F:J,5,FALSE),"N/A")</f>
        <v>N/A</v>
      </c>
      <c r="AK1002" s="92" t="s">
        <v>236</v>
      </c>
      <c r="AL1002" s="75" t="s">
        <v>1649</v>
      </c>
      <c r="AM1002" s="38">
        <f>_xlfn.IFNA(VLOOKUP(AL1002,ACCESSORIES!F:J,5,FALSE),"N/A")</f>
        <v>2.75</v>
      </c>
      <c r="AN1002" s="3">
        <v>78.3</v>
      </c>
      <c r="AO1002" s="75">
        <v>16.2</v>
      </c>
      <c r="AP1002" s="75">
        <v>60</v>
      </c>
      <c r="AQ1002" s="75">
        <v>175</v>
      </c>
      <c r="AR1002" s="34">
        <v>5.3</v>
      </c>
      <c r="AS1002" s="34">
        <v>25.9</v>
      </c>
      <c r="AT1002" s="25">
        <v>38.5</v>
      </c>
      <c r="AU1002" s="34">
        <v>47.8</v>
      </c>
      <c r="AV1002" s="25">
        <v>270.10000000000002</v>
      </c>
      <c r="AW1002" s="67">
        <v>266.3</v>
      </c>
      <c r="AX1002" s="77">
        <v>94.8</v>
      </c>
      <c r="AY1002" s="49">
        <v>41.2</v>
      </c>
      <c r="AZ1002" s="49">
        <v>55.9</v>
      </c>
      <c r="BA1002" s="49">
        <v>56.1</v>
      </c>
      <c r="BB1002" s="48">
        <f t="shared" si="456"/>
        <v>2.21</v>
      </c>
      <c r="BC1002" s="13" t="s">
        <v>85</v>
      </c>
      <c r="BD1002" s="412" t="str">
        <f>_xlfn.IFNA(VLOOKUP(BC1002,ACCESSORIES!F:J,5,FALSE),"N/A")</f>
        <v>N/A</v>
      </c>
      <c r="BE1002" s="13" t="s">
        <v>85</v>
      </c>
      <c r="BF1002" s="412" t="str">
        <f>_xlfn.IFNA(VLOOKUP(BE1002,ACCESSORIES!F:J,5,FALSE),"N/A")</f>
        <v>N/A</v>
      </c>
      <c r="BG1002" s="70">
        <v>51</v>
      </c>
      <c r="BH1002" s="50">
        <v>24.803100000000001</v>
      </c>
      <c r="BI1002" s="50">
        <v>24.803100000000001</v>
      </c>
      <c r="BJ1002" s="50">
        <v>12.5984</v>
      </c>
      <c r="BK1002" s="357">
        <f t="shared" si="442"/>
        <v>0.12700723795352409</v>
      </c>
      <c r="BL1002" s="14">
        <v>18</v>
      </c>
      <c r="BM1002" s="107" t="s">
        <v>3771</v>
      </c>
      <c r="BN1002" s="46" t="s">
        <v>3891</v>
      </c>
      <c r="BO1002" s="74" t="s">
        <v>3907</v>
      </c>
      <c r="BP1002" s="74" t="s">
        <v>7494</v>
      </c>
      <c r="BQ1002" s="74" t="s">
        <v>7489</v>
      </c>
      <c r="BR1002" s="74" t="s">
        <v>7493</v>
      </c>
      <c r="BS1002" s="74" t="s">
        <v>7490</v>
      </c>
      <c r="BT1002" s="74" t="s">
        <v>3909</v>
      </c>
      <c r="BU1002" s="74" t="s">
        <v>7491</v>
      </c>
      <c r="BV1002" s="74"/>
      <c r="BW1002" s="74"/>
      <c r="BX1002" s="74"/>
      <c r="BY1002" s="334" t="s">
        <v>8609</v>
      </c>
      <c r="BZ1002" s="364" t="s">
        <v>8610</v>
      </c>
      <c r="CA1002" s="337" t="s">
        <v>8611</v>
      </c>
      <c r="CB1002" s="364" t="s">
        <v>8612</v>
      </c>
      <c r="CC1002" s="86" t="str">
        <f t="shared" si="484"/>
        <v>CLOSEOUT - MR804, 22x10, +10mm Offset, 6x5.5, 106.25mm Centerbore, Gloss Black</v>
      </c>
      <c r="CD1002" s="74" t="s">
        <v>3719</v>
      </c>
      <c r="CE1002" s="74" t="s">
        <v>3720</v>
      </c>
      <c r="CF1002" s="74" t="str">
        <f t="shared" si="443"/>
        <v>RAISED (8XX)</v>
      </c>
    </row>
    <row r="1003" spans="1:84" s="36" customFormat="1" ht="15" customHeight="1">
      <c r="A1003" s="22">
        <f t="shared" ref="A1003" si="491">ROW(B1003)-2</f>
        <v>1001</v>
      </c>
      <c r="B1003" s="13" t="s">
        <v>84</v>
      </c>
      <c r="C1003" s="97" t="s">
        <v>6891</v>
      </c>
      <c r="D1003" s="75" t="s">
        <v>6889</v>
      </c>
      <c r="E1003" s="84" t="str">
        <f>CONCATENATE(LEFT(D1003,5),VLOOKUP(CONCATENATE(O1003,"x",P1003),'WHEEL PART NUMBER GUIDE'!$B$9:$C$51,2,FALSE),VLOOKUP(CONCATENATE(Q1003, W1003), 'WHEEL PART NUMBER GUIDE'!$Q$6:$R$98, 2, FALSE),VLOOKUP(Z1003,'WHEEL PART NUMBER GUIDE'!$J$8:$K$54,2, FALSE),IF(V1003="N/A",IF(ABS(T1003)&lt;10,"0"&amp;ABS(T1003),ABS(T1003)),CONCATENATE(LEFT(V1003,1),RIGHT(V1003,1))), G1003, H1003)</f>
        <v>MR80431060310</v>
      </c>
      <c r="F1003" s="84" t="str">
        <f t="shared" si="444"/>
        <v>MR80431060310</v>
      </c>
      <c r="G1003" s="83"/>
      <c r="H1003" s="83"/>
      <c r="I1003" s="72" t="s">
        <v>7141</v>
      </c>
      <c r="J1003" s="102">
        <v>45349.429884259262</v>
      </c>
      <c r="K1003" s="78" t="s">
        <v>3713</v>
      </c>
      <c r="L1003" s="328">
        <v>529</v>
      </c>
      <c r="M1003" s="85" t="str">
        <f t="shared" si="473"/>
        <v/>
      </c>
      <c r="N1003" s="630"/>
      <c r="O1003" s="75">
        <v>22</v>
      </c>
      <c r="P1003" s="8">
        <v>10</v>
      </c>
      <c r="Q1003" s="92" t="str">
        <f t="shared" ref="Q1003" si="492">CONCATENATE(R1003,"x",S1003)</f>
        <v>6x5.5</v>
      </c>
      <c r="R1003" s="92">
        <v>6</v>
      </c>
      <c r="S1003" s="75">
        <v>5.5</v>
      </c>
      <c r="T1003" s="75">
        <v>10</v>
      </c>
      <c r="U1003" s="77">
        <v>5.8500000000000005</v>
      </c>
      <c r="V1003" s="95" t="s">
        <v>85</v>
      </c>
      <c r="W1003" s="68">
        <v>106.25</v>
      </c>
      <c r="X1003" s="39">
        <v>46.297075058824291</v>
      </c>
      <c r="Y1003" s="47">
        <v>2650</v>
      </c>
      <c r="Z1003" s="43" t="s">
        <v>5147</v>
      </c>
      <c r="AA1003" s="72" t="s">
        <v>173</v>
      </c>
      <c r="AB1003" s="47" t="str">
        <f t="shared" si="445"/>
        <v>22x10, 6x5.5, 10 OS, 2650 lbs</v>
      </c>
      <c r="AC1003" s="74" t="s">
        <v>7425</v>
      </c>
      <c r="AD1003" s="46" t="str">
        <f>IF(AC1003="N/A","None",VLOOKUP(AC1003,ACCESSORIES!F:N,9,FALSE))</f>
        <v>Snap In</v>
      </c>
      <c r="AE1003" s="82">
        <f>_xlfn.IFNA(VLOOKUP(AC1003,ACCESSORIES!F:J,5,FALSE),"N/A")</f>
        <v>22</v>
      </c>
      <c r="AF1003" s="14" t="s">
        <v>85</v>
      </c>
      <c r="AG1003" s="9" t="str">
        <f>_xlfn.IFNA(VLOOKUP(AF1003,ACCESSORIES!C:G,5,FALSE),"N/A")</f>
        <v>N/A</v>
      </c>
      <c r="AH1003" s="14" t="s">
        <v>85</v>
      </c>
      <c r="AI1003" s="14" t="s">
        <v>85</v>
      </c>
      <c r="AJ1003" s="9" t="str">
        <f>_xlfn.IFNA(VLOOKUP(AI1003,ACCESSORIES!F:J,5,FALSE),"N/A")</f>
        <v>N/A</v>
      </c>
      <c r="AK1003" s="92" t="s">
        <v>236</v>
      </c>
      <c r="AL1003" s="75" t="s">
        <v>1649</v>
      </c>
      <c r="AM1003" s="38">
        <f>_xlfn.IFNA(VLOOKUP(AL1003,ACCESSORIES!F:J,5,FALSE),"N/A")</f>
        <v>2.75</v>
      </c>
      <c r="AN1003" s="3">
        <v>78.3</v>
      </c>
      <c r="AO1003" s="75">
        <v>16.2</v>
      </c>
      <c r="AP1003" s="75">
        <v>60</v>
      </c>
      <c r="AQ1003" s="75">
        <v>175</v>
      </c>
      <c r="AR1003" s="34">
        <v>5.3</v>
      </c>
      <c r="AS1003" s="34">
        <v>25.9</v>
      </c>
      <c r="AT1003" s="25">
        <v>38.5</v>
      </c>
      <c r="AU1003" s="34">
        <v>47.8</v>
      </c>
      <c r="AV1003" s="25">
        <v>270.10000000000002</v>
      </c>
      <c r="AW1003" s="67">
        <v>266.3</v>
      </c>
      <c r="AX1003" s="77">
        <v>94.8</v>
      </c>
      <c r="AY1003" s="49">
        <v>41.2</v>
      </c>
      <c r="AZ1003" s="49">
        <v>55.9</v>
      </c>
      <c r="BA1003" s="49">
        <v>56.1</v>
      </c>
      <c r="BB1003" s="48">
        <f t="shared" si="456"/>
        <v>2.21</v>
      </c>
      <c r="BC1003" s="13" t="s">
        <v>85</v>
      </c>
      <c r="BD1003" s="412" t="str">
        <f>_xlfn.IFNA(VLOOKUP(BC1003,ACCESSORIES!F:J,5,FALSE),"N/A")</f>
        <v>N/A</v>
      </c>
      <c r="BE1003" s="13" t="s">
        <v>85</v>
      </c>
      <c r="BF1003" s="412" t="str">
        <f>_xlfn.IFNA(VLOOKUP(BE1003,ACCESSORIES!F:J,5,FALSE),"N/A")</f>
        <v>N/A</v>
      </c>
      <c r="BG1003" s="70">
        <v>51</v>
      </c>
      <c r="BH1003" s="50">
        <v>24.803100000000001</v>
      </c>
      <c r="BI1003" s="50">
        <v>24.803100000000001</v>
      </c>
      <c r="BJ1003" s="50">
        <v>12.5984</v>
      </c>
      <c r="BK1003" s="357">
        <f t="shared" si="442"/>
        <v>0.12700723795352409</v>
      </c>
      <c r="BL1003" s="14">
        <v>18</v>
      </c>
      <c r="BM1003" s="107" t="s">
        <v>3771</v>
      </c>
      <c r="BN1003" s="46" t="s">
        <v>3891</v>
      </c>
      <c r="BO1003" s="74" t="s">
        <v>3907</v>
      </c>
      <c r="BP1003" s="74" t="s">
        <v>7494</v>
      </c>
      <c r="BQ1003" s="74" t="s">
        <v>7489</v>
      </c>
      <c r="BR1003" s="74" t="s">
        <v>7493</v>
      </c>
      <c r="BS1003" s="74" t="s">
        <v>7490</v>
      </c>
      <c r="BT1003" s="74" t="s">
        <v>3909</v>
      </c>
      <c r="BU1003" s="74" t="s">
        <v>7491</v>
      </c>
      <c r="BV1003" s="74"/>
      <c r="BW1003" s="74"/>
      <c r="BX1003" s="74"/>
      <c r="BY1003" s="334" t="s">
        <v>8613</v>
      </c>
      <c r="BZ1003" s="364" t="s">
        <v>8614</v>
      </c>
      <c r="CA1003" s="337" t="s">
        <v>8615</v>
      </c>
      <c r="CB1003" s="364" t="s">
        <v>8616</v>
      </c>
      <c r="CC1003" s="86" t="str">
        <f t="shared" si="484"/>
        <v>CLOSEOUT - MR804, 22x10, +10mm Offset, 6x5.5, 106.25mm Centerbore, Machined - Clear Coat</v>
      </c>
      <c r="CD1003" s="74" t="s">
        <v>3719</v>
      </c>
      <c r="CE1003" s="74" t="s">
        <v>3720</v>
      </c>
      <c r="CF1003" s="74" t="str">
        <f t="shared" si="443"/>
        <v>RAISED (8XX)</v>
      </c>
    </row>
    <row r="1004" spans="1:84" s="36" customFormat="1" ht="15" customHeight="1">
      <c r="A1004" s="22">
        <f t="shared" si="302"/>
        <v>1002</v>
      </c>
      <c r="B1004" s="13" t="s">
        <v>84</v>
      </c>
      <c r="C1004" s="97" t="s">
        <v>6891</v>
      </c>
      <c r="D1004" s="75" t="s">
        <v>6889</v>
      </c>
      <c r="E1004" s="84" t="str">
        <f>CONCATENATE(LEFT(D1004,5),VLOOKUP(CONCATENATE(O1004,"x",P1004),'WHEEL PART NUMBER GUIDE'!$B$9:$C$51,2,FALSE),VLOOKUP(CONCATENATE(Q1004, W1004), 'WHEEL PART NUMBER GUIDE'!$Q$6:$R$98, 2, FALSE),VLOOKUP(Z1004,'WHEEL PART NUMBER GUIDE'!$J$8:$K$54,2, FALSE),IF(V1004="N/A",IF(ABS(T1004)&lt;10,"0"&amp;ABS(T1004),ABS(T1004)),CONCATENATE(LEFT(V1004,1),RIGHT(V1004,1))), G1004, H1004)</f>
        <v>MR804310161318N</v>
      </c>
      <c r="F1004" s="84" t="str">
        <f t="shared" si="444"/>
        <v>MR804310161318N</v>
      </c>
      <c r="G1004" s="83" t="s">
        <v>2095</v>
      </c>
      <c r="H1004" s="83"/>
      <c r="I1004" s="72" t="s">
        <v>7142</v>
      </c>
      <c r="J1004" s="102">
        <v>45349.429884259262</v>
      </c>
      <c r="K1004" s="78" t="s">
        <v>3713</v>
      </c>
      <c r="L1004" s="328">
        <v>519</v>
      </c>
      <c r="M1004" s="85" t="str">
        <f t="shared" si="473"/>
        <v/>
      </c>
      <c r="N1004" s="630"/>
      <c r="O1004" s="75">
        <v>22</v>
      </c>
      <c r="P1004" s="8">
        <v>10</v>
      </c>
      <c r="Q1004" s="92" t="str">
        <f t="shared" si="459"/>
        <v>6x135</v>
      </c>
      <c r="R1004" s="92">
        <v>6</v>
      </c>
      <c r="S1004" s="75">
        <v>135</v>
      </c>
      <c r="T1004" s="75">
        <v>-18</v>
      </c>
      <c r="U1004" s="77">
        <v>4.75</v>
      </c>
      <c r="V1004" s="95" t="s">
        <v>85</v>
      </c>
      <c r="W1004" s="68">
        <v>87</v>
      </c>
      <c r="X1004" s="39">
        <v>50.044933515967209</v>
      </c>
      <c r="Y1004" s="47">
        <v>2650</v>
      </c>
      <c r="Z1004" s="43" t="s">
        <v>4122</v>
      </c>
      <c r="AA1004" s="72" t="s">
        <v>2845</v>
      </c>
      <c r="AB1004" s="47" t="str">
        <f t="shared" si="445"/>
        <v>22x10, 6x135, -18 OS, 2650 lbs</v>
      </c>
      <c r="AC1004" s="74" t="s">
        <v>7428</v>
      </c>
      <c r="AD1004" s="46" t="str">
        <f>IF(AC1004="N/A","None",VLOOKUP(AC1004,ACCESSORIES!F:N,9,FALSE))</f>
        <v>Snap In</v>
      </c>
      <c r="AE1004" s="82">
        <f>_xlfn.IFNA(VLOOKUP(AC1004,ACCESSORIES!F:J,5,FALSE),"N/A")</f>
        <v>22</v>
      </c>
      <c r="AF1004" s="14" t="s">
        <v>85</v>
      </c>
      <c r="AG1004" s="9" t="str">
        <f>_xlfn.IFNA(VLOOKUP(AF1004,ACCESSORIES!C:G,5,FALSE),"N/A")</f>
        <v>N/A</v>
      </c>
      <c r="AH1004" s="14" t="s">
        <v>85</v>
      </c>
      <c r="AI1004" s="14" t="s">
        <v>85</v>
      </c>
      <c r="AJ1004" s="9" t="str">
        <f>_xlfn.IFNA(VLOOKUP(AI1004,ACCESSORIES!F:J,5,FALSE),"N/A")</f>
        <v>N/A</v>
      </c>
      <c r="AK1004" s="92" t="s">
        <v>236</v>
      </c>
      <c r="AL1004" s="75" t="s">
        <v>85</v>
      </c>
      <c r="AM1004" s="38" t="str">
        <f>_xlfn.IFNA(VLOOKUP(AL1004,ACCESSORIES!F:J,5,FALSE),"N/A")</f>
        <v>N/A</v>
      </c>
      <c r="AN1004" s="75" t="s">
        <v>85</v>
      </c>
      <c r="AO1004" s="75">
        <v>16.2</v>
      </c>
      <c r="AP1004" s="75">
        <v>60</v>
      </c>
      <c r="AQ1004" s="75">
        <v>175</v>
      </c>
      <c r="AR1004" s="34">
        <v>6.8</v>
      </c>
      <c r="AS1004" s="34">
        <v>34.299999999999997</v>
      </c>
      <c r="AT1004" s="25">
        <v>65.7</v>
      </c>
      <c r="AU1004" s="34">
        <v>75.8</v>
      </c>
      <c r="AV1004" s="25">
        <v>272.2</v>
      </c>
      <c r="AW1004" s="67">
        <v>268.39999999999998</v>
      </c>
      <c r="AX1004" s="77">
        <v>87</v>
      </c>
      <c r="AY1004" s="49">
        <v>63.9</v>
      </c>
      <c r="AZ1004" s="49">
        <v>63.9</v>
      </c>
      <c r="BA1004" s="49">
        <v>56.1</v>
      </c>
      <c r="BB1004" s="48">
        <f t="shared" si="456"/>
        <v>2.21</v>
      </c>
      <c r="BC1004" s="13" t="s">
        <v>85</v>
      </c>
      <c r="BD1004" s="412" t="str">
        <f>_xlfn.IFNA(VLOOKUP(BC1004,ACCESSORIES!F:J,5,FALSE),"N/A")</f>
        <v>N/A</v>
      </c>
      <c r="BE1004" s="13" t="s">
        <v>85</v>
      </c>
      <c r="BF1004" s="412" t="str">
        <f>_xlfn.IFNA(VLOOKUP(BE1004,ACCESSORIES!F:J,5,FALSE),"N/A")</f>
        <v>N/A</v>
      </c>
      <c r="BG1004" s="70">
        <v>55</v>
      </c>
      <c r="BH1004" s="50">
        <v>24.803100000000001</v>
      </c>
      <c r="BI1004" s="50">
        <v>24.803100000000001</v>
      </c>
      <c r="BJ1004" s="50">
        <v>12.5984</v>
      </c>
      <c r="BK1004" s="357">
        <f t="shared" si="442"/>
        <v>0.12700723795352409</v>
      </c>
      <c r="BL1004" s="14">
        <v>18</v>
      </c>
      <c r="BM1004" s="107" t="s">
        <v>3771</v>
      </c>
      <c r="BN1004" s="46" t="s">
        <v>3891</v>
      </c>
      <c r="BO1004" s="74" t="s">
        <v>3907</v>
      </c>
      <c r="BP1004" s="74" t="s">
        <v>7494</v>
      </c>
      <c r="BQ1004" s="74" t="s">
        <v>7489</v>
      </c>
      <c r="BR1004" s="74" t="s">
        <v>7493</v>
      </c>
      <c r="BS1004" s="74" t="s">
        <v>7490</v>
      </c>
      <c r="BT1004" s="74" t="s">
        <v>3909</v>
      </c>
      <c r="BU1004" s="74" t="s">
        <v>7491</v>
      </c>
      <c r="BV1004" s="74"/>
      <c r="BW1004" s="74"/>
      <c r="BX1004" s="74"/>
      <c r="BY1004" s="334" t="s">
        <v>8609</v>
      </c>
      <c r="BZ1004" s="364" t="s">
        <v>8610</v>
      </c>
      <c r="CA1004" s="337" t="s">
        <v>8611</v>
      </c>
      <c r="CB1004" s="364" t="s">
        <v>8612</v>
      </c>
      <c r="CC1004" s="86" t="str">
        <f t="shared" si="484"/>
        <v>CLOSEOUT - MR804, 22x10, -18mm Offset, 6x135, 87mm Centerbore, Gloss Black</v>
      </c>
      <c r="CD1004" s="74" t="s">
        <v>3719</v>
      </c>
      <c r="CE1004" s="74" t="s">
        <v>3720</v>
      </c>
      <c r="CF1004" s="74" t="str">
        <f t="shared" si="443"/>
        <v>RAISED (8XX)</v>
      </c>
    </row>
    <row r="1005" spans="1:84" s="36" customFormat="1" ht="15" customHeight="1">
      <c r="A1005" s="22">
        <f t="shared" ref="A1005" si="493">ROW(B1005)-2</f>
        <v>1003</v>
      </c>
      <c r="B1005" s="13" t="s">
        <v>84</v>
      </c>
      <c r="C1005" s="97" t="s">
        <v>6891</v>
      </c>
      <c r="D1005" s="75" t="s">
        <v>6889</v>
      </c>
      <c r="E1005" s="84" t="str">
        <f>CONCATENATE(LEFT(D1005,5),VLOOKUP(CONCATENATE(O1005,"x",P1005),'WHEEL PART NUMBER GUIDE'!$B$9:$C$51,2,FALSE),VLOOKUP(CONCATENATE(Q1005, W1005), 'WHEEL PART NUMBER GUIDE'!$Q$6:$R$98, 2, FALSE),VLOOKUP(Z1005,'WHEEL PART NUMBER GUIDE'!$J$8:$K$54,2, FALSE),IF(V1005="N/A",IF(ABS(T1005)&lt;10,"0"&amp;ABS(T1005),ABS(T1005)),CONCATENATE(LEFT(V1005,1),RIGHT(V1005,1))), G1005, H1005)</f>
        <v>MR80431016318N</v>
      </c>
      <c r="F1005" s="84" t="str">
        <f t="shared" si="444"/>
        <v>MR80431016318N</v>
      </c>
      <c r="G1005" s="83" t="s">
        <v>2095</v>
      </c>
      <c r="H1005" s="83"/>
      <c r="I1005" s="72" t="s">
        <v>7143</v>
      </c>
      <c r="J1005" s="102">
        <v>45349.429884259262</v>
      </c>
      <c r="K1005" s="78" t="s">
        <v>3713</v>
      </c>
      <c r="L1005" s="328">
        <v>529</v>
      </c>
      <c r="M1005" s="85" t="str">
        <f t="shared" si="473"/>
        <v/>
      </c>
      <c r="N1005" s="630"/>
      <c r="O1005" s="75">
        <v>22</v>
      </c>
      <c r="P1005" s="8">
        <v>10</v>
      </c>
      <c r="Q1005" s="92" t="str">
        <f t="shared" ref="Q1005" si="494">CONCATENATE(R1005,"x",S1005)</f>
        <v>6x135</v>
      </c>
      <c r="R1005" s="92">
        <v>6</v>
      </c>
      <c r="S1005" s="75">
        <v>135</v>
      </c>
      <c r="T1005" s="75">
        <v>-18</v>
      </c>
      <c r="U1005" s="77">
        <v>4.75</v>
      </c>
      <c r="V1005" s="95" t="s">
        <v>85</v>
      </c>
      <c r="W1005" s="68">
        <v>87</v>
      </c>
      <c r="X1005" s="39">
        <v>50.044933515967209</v>
      </c>
      <c r="Y1005" s="47">
        <v>2650</v>
      </c>
      <c r="Z1005" s="43" t="s">
        <v>5147</v>
      </c>
      <c r="AA1005" s="72" t="s">
        <v>173</v>
      </c>
      <c r="AB1005" s="47" t="str">
        <f t="shared" si="445"/>
        <v>22x10, 6x135, -18 OS, 2650 lbs</v>
      </c>
      <c r="AC1005" s="74" t="s">
        <v>7425</v>
      </c>
      <c r="AD1005" s="46" t="str">
        <f>IF(AC1005="N/A","None",VLOOKUP(AC1005,ACCESSORIES!F:N,9,FALSE))</f>
        <v>Snap In</v>
      </c>
      <c r="AE1005" s="82">
        <f>_xlfn.IFNA(VLOOKUP(AC1005,ACCESSORIES!F:J,5,FALSE),"N/A")</f>
        <v>22</v>
      </c>
      <c r="AF1005" s="14" t="s">
        <v>85</v>
      </c>
      <c r="AG1005" s="9" t="str">
        <f>_xlfn.IFNA(VLOOKUP(AF1005,ACCESSORIES!C:G,5,FALSE),"N/A")</f>
        <v>N/A</v>
      </c>
      <c r="AH1005" s="14" t="s">
        <v>85</v>
      </c>
      <c r="AI1005" s="14" t="s">
        <v>85</v>
      </c>
      <c r="AJ1005" s="9" t="str">
        <f>_xlfn.IFNA(VLOOKUP(AI1005,ACCESSORIES!F:J,5,FALSE),"N/A")</f>
        <v>N/A</v>
      </c>
      <c r="AK1005" s="92" t="s">
        <v>236</v>
      </c>
      <c r="AL1005" s="75" t="s">
        <v>85</v>
      </c>
      <c r="AM1005" s="38" t="str">
        <f>_xlfn.IFNA(VLOOKUP(AL1005,ACCESSORIES!F:J,5,FALSE),"N/A")</f>
        <v>N/A</v>
      </c>
      <c r="AN1005" s="75" t="s">
        <v>85</v>
      </c>
      <c r="AO1005" s="75">
        <v>16.2</v>
      </c>
      <c r="AP1005" s="75">
        <v>60</v>
      </c>
      <c r="AQ1005" s="75">
        <v>175</v>
      </c>
      <c r="AR1005" s="34">
        <v>6.8</v>
      </c>
      <c r="AS1005" s="34">
        <v>34.299999999999997</v>
      </c>
      <c r="AT1005" s="25">
        <v>65.7</v>
      </c>
      <c r="AU1005" s="34">
        <v>75.8</v>
      </c>
      <c r="AV1005" s="25">
        <v>272.2</v>
      </c>
      <c r="AW1005" s="67">
        <v>268.39999999999998</v>
      </c>
      <c r="AX1005" s="77">
        <v>87</v>
      </c>
      <c r="AY1005" s="49">
        <v>63.9</v>
      </c>
      <c r="AZ1005" s="49">
        <v>63.9</v>
      </c>
      <c r="BA1005" s="49">
        <v>56.1</v>
      </c>
      <c r="BB1005" s="48">
        <f t="shared" si="456"/>
        <v>2.21</v>
      </c>
      <c r="BC1005" s="13" t="s">
        <v>85</v>
      </c>
      <c r="BD1005" s="412" t="str">
        <f>_xlfn.IFNA(VLOOKUP(BC1005,ACCESSORIES!F:J,5,FALSE),"N/A")</f>
        <v>N/A</v>
      </c>
      <c r="BE1005" s="13" t="s">
        <v>85</v>
      </c>
      <c r="BF1005" s="412" t="str">
        <f>_xlfn.IFNA(VLOOKUP(BE1005,ACCESSORIES!F:J,5,FALSE),"N/A")</f>
        <v>N/A</v>
      </c>
      <c r="BG1005" s="70">
        <v>55</v>
      </c>
      <c r="BH1005" s="50">
        <v>24.803100000000001</v>
      </c>
      <c r="BI1005" s="50">
        <v>24.803100000000001</v>
      </c>
      <c r="BJ1005" s="50">
        <v>12.5984</v>
      </c>
      <c r="BK1005" s="357">
        <f t="shared" si="442"/>
        <v>0.12700723795352409</v>
      </c>
      <c r="BL1005" s="14">
        <v>18</v>
      </c>
      <c r="BM1005" s="107" t="s">
        <v>3771</v>
      </c>
      <c r="BN1005" s="46" t="s">
        <v>3891</v>
      </c>
      <c r="BO1005" s="74" t="s">
        <v>3907</v>
      </c>
      <c r="BP1005" s="74" t="s">
        <v>7494</v>
      </c>
      <c r="BQ1005" s="74" t="s">
        <v>7489</v>
      </c>
      <c r="BR1005" s="74" t="s">
        <v>7493</v>
      </c>
      <c r="BS1005" s="74" t="s">
        <v>7490</v>
      </c>
      <c r="BT1005" s="74" t="s">
        <v>3909</v>
      </c>
      <c r="BU1005" s="74" t="s">
        <v>7491</v>
      </c>
      <c r="BV1005" s="74"/>
      <c r="BW1005" s="74"/>
      <c r="BX1005" s="74"/>
      <c r="BY1005" s="334" t="s">
        <v>8613</v>
      </c>
      <c r="BZ1005" s="364" t="s">
        <v>8614</v>
      </c>
      <c r="CA1005" s="337" t="s">
        <v>8615</v>
      </c>
      <c r="CB1005" s="364" t="s">
        <v>8616</v>
      </c>
      <c r="CC1005" s="86" t="str">
        <f t="shared" si="484"/>
        <v>CLOSEOUT - MR804, 22x10, -18mm Offset, 6x135, 87mm Centerbore, Machined - Clear Coat</v>
      </c>
      <c r="CD1005" s="74" t="s">
        <v>3719</v>
      </c>
      <c r="CE1005" s="74" t="s">
        <v>3720</v>
      </c>
      <c r="CF1005" s="74" t="str">
        <f t="shared" si="443"/>
        <v>RAISED (8XX)</v>
      </c>
    </row>
    <row r="1006" spans="1:84" s="36" customFormat="1" ht="15" customHeight="1">
      <c r="A1006" s="22">
        <f t="shared" ref="A1006" si="495">ROW(B1006)-2</f>
        <v>1004</v>
      </c>
      <c r="B1006" s="13" t="s">
        <v>84</v>
      </c>
      <c r="C1006" s="97" t="s">
        <v>6891</v>
      </c>
      <c r="D1006" s="75" t="s">
        <v>6889</v>
      </c>
      <c r="E1006" s="84" t="str">
        <f>CONCATENATE(LEFT(D1006,5),VLOOKUP(CONCATENATE(O1006,"x",P1006),'WHEEL PART NUMBER GUIDE'!$B$9:$C$51,2,FALSE),VLOOKUP(CONCATENATE(Q1006, W1006), 'WHEEL PART NUMBER GUIDE'!$Q$6:$R$98, 2, FALSE),VLOOKUP(Z1006,'WHEEL PART NUMBER GUIDE'!$J$8:$K$54,2, FALSE),IF(V1006="N/A",IF(ABS(T1006)&lt;10,"0"&amp;ABS(T1006),ABS(T1006)),CONCATENATE(LEFT(V1006,1),RIGHT(V1006,1))), G1006, H1006)</f>
        <v>MR80431060318N</v>
      </c>
      <c r="F1006" s="84" t="str">
        <f t="shared" si="444"/>
        <v>MR80431060318N</v>
      </c>
      <c r="G1006" s="83" t="s">
        <v>2095</v>
      </c>
      <c r="H1006" s="83"/>
      <c r="I1006" s="72" t="s">
        <v>7145</v>
      </c>
      <c r="J1006" s="102">
        <v>45349.429884259262</v>
      </c>
      <c r="K1006" s="78" t="s">
        <v>3713</v>
      </c>
      <c r="L1006" s="328">
        <v>529</v>
      </c>
      <c r="M1006" s="85" t="str">
        <f t="shared" si="473"/>
        <v/>
      </c>
      <c r="N1006" s="630"/>
      <c r="O1006" s="75">
        <v>22</v>
      </c>
      <c r="P1006" s="8">
        <v>10</v>
      </c>
      <c r="Q1006" s="92" t="str">
        <f t="shared" ref="Q1006" si="496">CONCATENATE(R1006,"x",S1006)</f>
        <v>6x5.5</v>
      </c>
      <c r="R1006" s="92">
        <v>6</v>
      </c>
      <c r="S1006" s="75">
        <v>5.5</v>
      </c>
      <c r="T1006" s="75">
        <v>-18</v>
      </c>
      <c r="U1006" s="77">
        <v>4.75</v>
      </c>
      <c r="V1006" s="95" t="s">
        <v>85</v>
      </c>
      <c r="W1006" s="68">
        <v>106.25</v>
      </c>
      <c r="X1006" s="39">
        <v>50.044933515967209</v>
      </c>
      <c r="Y1006" s="47">
        <v>2650</v>
      </c>
      <c r="Z1006" s="43" t="s">
        <v>5147</v>
      </c>
      <c r="AA1006" s="72" t="s">
        <v>173</v>
      </c>
      <c r="AB1006" s="47" t="str">
        <f t="shared" si="445"/>
        <v>22x10, 6x5.5, -18 OS, 2650 lbs</v>
      </c>
      <c r="AC1006" s="74" t="s">
        <v>7425</v>
      </c>
      <c r="AD1006" s="46" t="str">
        <f>IF(AC1006="N/A","None",VLOOKUP(AC1006,ACCESSORIES!F:N,9,FALSE))</f>
        <v>Snap In</v>
      </c>
      <c r="AE1006" s="82">
        <f>_xlfn.IFNA(VLOOKUP(AC1006,ACCESSORIES!F:J,5,FALSE),"N/A")</f>
        <v>22</v>
      </c>
      <c r="AF1006" s="14" t="s">
        <v>85</v>
      </c>
      <c r="AG1006" s="9" t="str">
        <f>_xlfn.IFNA(VLOOKUP(AF1006,ACCESSORIES!C:G,5,FALSE),"N/A")</f>
        <v>N/A</v>
      </c>
      <c r="AH1006" s="14" t="s">
        <v>85</v>
      </c>
      <c r="AI1006" s="14" t="s">
        <v>85</v>
      </c>
      <c r="AJ1006" s="9" t="str">
        <f>_xlfn.IFNA(VLOOKUP(AI1006,ACCESSORIES!F:J,5,FALSE),"N/A")</f>
        <v>N/A</v>
      </c>
      <c r="AK1006" s="92" t="s">
        <v>236</v>
      </c>
      <c r="AL1006" s="75" t="s">
        <v>1649</v>
      </c>
      <c r="AM1006" s="38">
        <f>_xlfn.IFNA(VLOOKUP(AL1006,ACCESSORIES!F:J,5,FALSE),"N/A")</f>
        <v>2.75</v>
      </c>
      <c r="AN1006" s="3">
        <v>78.3</v>
      </c>
      <c r="AO1006" s="75">
        <v>16.2</v>
      </c>
      <c r="AP1006" s="75">
        <v>60</v>
      </c>
      <c r="AQ1006" s="75">
        <v>175</v>
      </c>
      <c r="AR1006" s="34">
        <v>6.8</v>
      </c>
      <c r="AS1006" s="34">
        <v>34.299999999999997</v>
      </c>
      <c r="AT1006" s="25">
        <v>65.7</v>
      </c>
      <c r="AU1006" s="34">
        <v>75.8</v>
      </c>
      <c r="AV1006" s="25">
        <v>272.2</v>
      </c>
      <c r="AW1006" s="67">
        <v>268.39999999999998</v>
      </c>
      <c r="AX1006" s="77">
        <v>94.8</v>
      </c>
      <c r="AY1006" s="49">
        <v>49.2</v>
      </c>
      <c r="AZ1006" s="49">
        <v>63.9</v>
      </c>
      <c r="BA1006" s="49">
        <v>56.1</v>
      </c>
      <c r="BB1006" s="48">
        <f t="shared" si="456"/>
        <v>2.21</v>
      </c>
      <c r="BC1006" s="13" t="s">
        <v>85</v>
      </c>
      <c r="BD1006" s="412" t="str">
        <f>_xlfn.IFNA(VLOOKUP(BC1006,ACCESSORIES!F:J,5,FALSE),"N/A")</f>
        <v>N/A</v>
      </c>
      <c r="BE1006" s="13" t="s">
        <v>85</v>
      </c>
      <c r="BF1006" s="412" t="str">
        <f>_xlfn.IFNA(VLOOKUP(BE1006,ACCESSORIES!F:J,5,FALSE),"N/A")</f>
        <v>N/A</v>
      </c>
      <c r="BG1006" s="70">
        <v>55</v>
      </c>
      <c r="BH1006" s="50">
        <v>24.803100000000001</v>
      </c>
      <c r="BI1006" s="50">
        <v>24.803100000000001</v>
      </c>
      <c r="BJ1006" s="50">
        <v>12.5984</v>
      </c>
      <c r="BK1006" s="357">
        <f t="shared" si="442"/>
        <v>0.12700723795352409</v>
      </c>
      <c r="BL1006" s="14">
        <v>18</v>
      </c>
      <c r="BM1006" s="107" t="s">
        <v>3771</v>
      </c>
      <c r="BN1006" s="46" t="s">
        <v>3891</v>
      </c>
      <c r="BO1006" s="74" t="s">
        <v>3907</v>
      </c>
      <c r="BP1006" s="74" t="s">
        <v>7494</v>
      </c>
      <c r="BQ1006" s="74" t="s">
        <v>7489</v>
      </c>
      <c r="BR1006" s="74" t="s">
        <v>7493</v>
      </c>
      <c r="BS1006" s="74" t="s">
        <v>7490</v>
      </c>
      <c r="BT1006" s="74" t="s">
        <v>3909</v>
      </c>
      <c r="BU1006" s="74" t="s">
        <v>7491</v>
      </c>
      <c r="BV1006" s="74"/>
      <c r="BW1006" s="74"/>
      <c r="BX1006" s="74"/>
      <c r="BY1006" s="334" t="s">
        <v>8613</v>
      </c>
      <c r="BZ1006" s="364" t="s">
        <v>8614</v>
      </c>
      <c r="CA1006" s="337" t="s">
        <v>8615</v>
      </c>
      <c r="CB1006" s="364" t="s">
        <v>8616</v>
      </c>
      <c r="CC1006" s="86" t="str">
        <f t="shared" si="484"/>
        <v>CLOSEOUT - MR804, 22x10, -18mm Offset, 6x5.5, 106.25mm Centerbore, Machined - Clear Coat</v>
      </c>
      <c r="CD1006" s="74" t="s">
        <v>3719</v>
      </c>
      <c r="CE1006" s="74" t="s">
        <v>3720</v>
      </c>
      <c r="CF1006" s="74" t="str">
        <f t="shared" si="443"/>
        <v>RAISED (8XX)</v>
      </c>
    </row>
    <row r="1007" spans="1:84" s="36" customFormat="1" ht="15" customHeight="1">
      <c r="A1007" s="22">
        <f t="shared" si="302"/>
        <v>1005</v>
      </c>
      <c r="B1007" s="13" t="s">
        <v>84</v>
      </c>
      <c r="C1007" s="97" t="s">
        <v>6891</v>
      </c>
      <c r="D1007" s="75" t="s">
        <v>6889</v>
      </c>
      <c r="E1007" s="84" t="str">
        <f>CONCATENATE(LEFT(D1007,5),VLOOKUP(CONCATENATE(O1007,"x",P1007),'WHEEL PART NUMBER GUIDE'!$B$9:$C$51,2,FALSE),VLOOKUP(CONCATENATE(Q1007, W1007), 'WHEEL PART NUMBER GUIDE'!$Q$6:$R$98, 2, FALSE),VLOOKUP(Z1007,'WHEEL PART NUMBER GUIDE'!$J$8:$K$54,2, FALSE),IF(V1007="N/A",IF(ABS(T1007)&lt;10,"0"&amp;ABS(T1007),ABS(T1007)),CONCATENATE(LEFT(V1007,1),RIGHT(V1007,1))), G1007, H1007)</f>
        <v>MR804310801318N</v>
      </c>
      <c r="F1007" s="84" t="str">
        <f t="shared" si="444"/>
        <v>MR804310801318N</v>
      </c>
      <c r="G1007" s="83" t="s">
        <v>2095</v>
      </c>
      <c r="H1007" s="83"/>
      <c r="I1007" s="72" t="s">
        <v>7146</v>
      </c>
      <c r="J1007" s="102">
        <v>45349.429884259262</v>
      </c>
      <c r="K1007" s="78" t="s">
        <v>3713</v>
      </c>
      <c r="L1007" s="328">
        <v>519</v>
      </c>
      <c r="M1007" s="85" t="str">
        <f t="shared" si="473"/>
        <v/>
      </c>
      <c r="N1007" s="630"/>
      <c r="O1007" s="75">
        <v>22</v>
      </c>
      <c r="P1007" s="8">
        <v>10</v>
      </c>
      <c r="Q1007" s="92" t="str">
        <f t="shared" si="459"/>
        <v>8x6.5</v>
      </c>
      <c r="R1007" s="75">
        <v>8</v>
      </c>
      <c r="S1007" s="75">
        <v>6.5</v>
      </c>
      <c r="T1007" s="75">
        <v>-18</v>
      </c>
      <c r="U1007" s="77">
        <v>4.75</v>
      </c>
      <c r="V1007" s="95" t="s">
        <v>85</v>
      </c>
      <c r="W1007" s="68">
        <v>121.3</v>
      </c>
      <c r="X1007" s="39">
        <v>46.737999583194046</v>
      </c>
      <c r="Y1007" s="47">
        <v>3640</v>
      </c>
      <c r="Z1007" s="43" t="s">
        <v>4122</v>
      </c>
      <c r="AA1007" s="72" t="s">
        <v>2845</v>
      </c>
      <c r="AB1007" s="47" t="str">
        <f t="shared" si="445"/>
        <v>22x10, 8x6.5, -18 OS, 3640 lbs</v>
      </c>
      <c r="AC1007" s="74" t="s">
        <v>7421</v>
      </c>
      <c r="AD1007" s="46" t="str">
        <f>IF(AC1007="N/A","None",VLOOKUP(AC1007,ACCESSORIES!F:N,9,FALSE))</f>
        <v>Snap In</v>
      </c>
      <c r="AE1007" s="82">
        <f>_xlfn.IFNA(VLOOKUP(AC1007,ACCESSORIES!F:J,5,FALSE),"N/A")</f>
        <v>22</v>
      </c>
      <c r="AF1007" s="14" t="s">
        <v>85</v>
      </c>
      <c r="AG1007" s="9" t="str">
        <f>_xlfn.IFNA(VLOOKUP(AF1007,ACCESSORIES!C:G,5,FALSE),"N/A")</f>
        <v>N/A</v>
      </c>
      <c r="AH1007" s="9" t="str">
        <f>_xlfn.IFNA(VLOOKUP(AG1007,ACCESSORIES!D:H,5,FALSE),"N/A")</f>
        <v>N/A</v>
      </c>
      <c r="AI1007" s="14" t="s">
        <v>85</v>
      </c>
      <c r="AJ1007" s="9" t="str">
        <f>_xlfn.IFNA(VLOOKUP(AI1007,ACCESSORIES!F:J,5,FALSE),"N/A")</f>
        <v>N/A</v>
      </c>
      <c r="AK1007" s="92" t="s">
        <v>236</v>
      </c>
      <c r="AL1007" s="75" t="s">
        <v>85</v>
      </c>
      <c r="AM1007" s="38" t="str">
        <f>_xlfn.IFNA(VLOOKUP(AL1007,ACCESSORIES!F:J,5,FALSE),"N/A")</f>
        <v>N/A</v>
      </c>
      <c r="AN1007" s="75" t="s">
        <v>85</v>
      </c>
      <c r="AO1007" s="75">
        <v>16.2</v>
      </c>
      <c r="AP1007" s="75">
        <v>60</v>
      </c>
      <c r="AQ1007" s="75">
        <v>200</v>
      </c>
      <c r="AR1007" s="34">
        <v>0</v>
      </c>
      <c r="AS1007" s="34">
        <v>0</v>
      </c>
      <c r="AT1007" s="25">
        <v>28.4</v>
      </c>
      <c r="AU1007" s="34">
        <v>40.9</v>
      </c>
      <c r="AV1007" s="25">
        <v>271.89999999999998</v>
      </c>
      <c r="AW1007" s="67">
        <v>267.89999999999998</v>
      </c>
      <c r="AX1007" s="68">
        <v>121.3</v>
      </c>
      <c r="AY1007" s="49">
        <v>85</v>
      </c>
      <c r="AZ1007" s="49">
        <v>85</v>
      </c>
      <c r="BA1007" s="49">
        <v>86.6</v>
      </c>
      <c r="BB1007" s="48">
        <f t="shared" si="456"/>
        <v>3.41</v>
      </c>
      <c r="BC1007" s="13" t="s">
        <v>85</v>
      </c>
      <c r="BD1007" s="412" t="str">
        <f>_xlfn.IFNA(VLOOKUP(BC1007,ACCESSORIES!F:J,5,FALSE),"N/A")</f>
        <v>N/A</v>
      </c>
      <c r="BE1007" s="13" t="s">
        <v>85</v>
      </c>
      <c r="BF1007" s="412" t="str">
        <f>_xlfn.IFNA(VLOOKUP(BE1007,ACCESSORIES!F:J,5,FALSE),"N/A")</f>
        <v>N/A</v>
      </c>
      <c r="BG1007" s="70">
        <v>52</v>
      </c>
      <c r="BH1007" s="50">
        <v>24.803100000000001</v>
      </c>
      <c r="BI1007" s="50">
        <v>24.803100000000001</v>
      </c>
      <c r="BJ1007" s="50">
        <v>12.5984</v>
      </c>
      <c r="BK1007" s="357">
        <f t="shared" si="442"/>
        <v>0.12700723795352409</v>
      </c>
      <c r="BL1007" s="14">
        <v>18</v>
      </c>
      <c r="BM1007" s="107" t="s">
        <v>3771</v>
      </c>
      <c r="BN1007" s="46" t="s">
        <v>3891</v>
      </c>
      <c r="BO1007" s="74" t="s">
        <v>3907</v>
      </c>
      <c r="BP1007" s="74" t="s">
        <v>7494</v>
      </c>
      <c r="BQ1007" s="74" t="s">
        <v>7489</v>
      </c>
      <c r="BR1007" s="74" t="s">
        <v>7493</v>
      </c>
      <c r="BS1007" s="74" t="s">
        <v>7490</v>
      </c>
      <c r="BT1007" s="74" t="s">
        <v>3909</v>
      </c>
      <c r="BU1007" s="74" t="s">
        <v>7491</v>
      </c>
      <c r="BV1007" s="74"/>
      <c r="BW1007" s="74"/>
      <c r="BX1007" s="74"/>
      <c r="BY1007" s="334" t="s">
        <v>8617</v>
      </c>
      <c r="BZ1007" s="364" t="s">
        <v>8618</v>
      </c>
      <c r="CA1007" s="337" t="s">
        <v>8619</v>
      </c>
      <c r="CB1007" s="364" t="s">
        <v>8620</v>
      </c>
      <c r="CC1007" s="86" t="str">
        <f t="shared" si="484"/>
        <v>CLOSEOUT - MR804, 22x10, -18mm Offset, 8x6.5, 121.3mm Centerbore, Gloss Black</v>
      </c>
      <c r="CD1007" s="74" t="s">
        <v>3719</v>
      </c>
      <c r="CE1007" s="74" t="s">
        <v>3720</v>
      </c>
      <c r="CF1007" s="74" t="str">
        <f t="shared" ref="CF1007:CF1021" si="497">C1007</f>
        <v>RAISED (8XX)</v>
      </c>
    </row>
    <row r="1008" spans="1:84" s="36" customFormat="1" ht="15" customHeight="1">
      <c r="A1008" s="22">
        <f t="shared" ref="A1008" si="498">ROW(B1008)-2</f>
        <v>1006</v>
      </c>
      <c r="B1008" s="13" t="s">
        <v>84</v>
      </c>
      <c r="C1008" s="97" t="s">
        <v>6891</v>
      </c>
      <c r="D1008" s="75" t="s">
        <v>6889</v>
      </c>
      <c r="E1008" s="84" t="str">
        <f>CONCATENATE(LEFT(D1008,5),VLOOKUP(CONCATENATE(O1008,"x",P1008),'WHEEL PART NUMBER GUIDE'!$B$9:$C$51,2,FALSE),VLOOKUP(CONCATENATE(Q1008, W1008), 'WHEEL PART NUMBER GUIDE'!$Q$6:$R$98, 2, FALSE),VLOOKUP(Z1008,'WHEEL PART NUMBER GUIDE'!$J$8:$K$54,2, FALSE),IF(V1008="N/A",IF(ABS(T1008)&lt;10,"0"&amp;ABS(T1008),ABS(T1008)),CONCATENATE(LEFT(V1008,1),RIGHT(V1008,1))), G1008, H1008)</f>
        <v>MR80431080318N</v>
      </c>
      <c r="F1008" s="84" t="str">
        <f t="shared" ref="F1008:F1024" si="499">E1008</f>
        <v>MR80431080318N</v>
      </c>
      <c r="G1008" s="83" t="s">
        <v>2095</v>
      </c>
      <c r="H1008" s="83"/>
      <c r="I1008" s="72" t="s">
        <v>7147</v>
      </c>
      <c r="J1008" s="102">
        <v>45349.429884259262</v>
      </c>
      <c r="K1008" s="78" t="s">
        <v>3713</v>
      </c>
      <c r="L1008" s="328">
        <v>529</v>
      </c>
      <c r="M1008" s="85" t="str">
        <f t="shared" si="473"/>
        <v/>
      </c>
      <c r="N1008" s="630"/>
      <c r="O1008" s="75">
        <v>22</v>
      </c>
      <c r="P1008" s="8">
        <v>10</v>
      </c>
      <c r="Q1008" s="92" t="str">
        <f t="shared" ref="Q1008" si="500">CONCATENATE(R1008,"x",S1008)</f>
        <v>8x6.5</v>
      </c>
      <c r="R1008" s="75">
        <v>8</v>
      </c>
      <c r="S1008" s="75">
        <v>6.5</v>
      </c>
      <c r="T1008" s="75">
        <v>-18</v>
      </c>
      <c r="U1008" s="77">
        <v>4.75</v>
      </c>
      <c r="V1008" s="95" t="s">
        <v>85</v>
      </c>
      <c r="W1008" s="68">
        <v>121.3</v>
      </c>
      <c r="X1008" s="39">
        <v>46.737999583194046</v>
      </c>
      <c r="Y1008" s="47">
        <v>3640</v>
      </c>
      <c r="Z1008" s="43" t="s">
        <v>5147</v>
      </c>
      <c r="AA1008" s="72" t="s">
        <v>173</v>
      </c>
      <c r="AB1008" s="47" t="str">
        <f t="shared" ref="AB1008:AB1068" si="501">_xlfn.CONCAT(O1008,"x",P1008,","," ",Q1008,","," ",T1008," ","OS",","," ",Y1008," lbs")</f>
        <v>22x10, 8x6.5, -18 OS, 3640 lbs</v>
      </c>
      <c r="AC1008" s="74" t="s">
        <v>7426</v>
      </c>
      <c r="AD1008" s="46" t="str">
        <f>IF(AC1008="N/A","None",VLOOKUP(AC1008,ACCESSORIES!F:N,9,FALSE))</f>
        <v>Snap In</v>
      </c>
      <c r="AE1008" s="82">
        <f>_xlfn.IFNA(VLOOKUP(AC1008,ACCESSORIES!F:J,5,FALSE),"N/A")</f>
        <v>22</v>
      </c>
      <c r="AF1008" s="14" t="s">
        <v>85</v>
      </c>
      <c r="AG1008" s="9" t="str">
        <f>_xlfn.IFNA(VLOOKUP(AF1008,ACCESSORIES!C:G,5,FALSE),"N/A")</f>
        <v>N/A</v>
      </c>
      <c r="AH1008" s="9" t="str">
        <f>_xlfn.IFNA(VLOOKUP(AG1008,ACCESSORIES!D:H,5,FALSE),"N/A")</f>
        <v>N/A</v>
      </c>
      <c r="AI1008" s="14" t="s">
        <v>85</v>
      </c>
      <c r="AJ1008" s="9" t="str">
        <f>_xlfn.IFNA(VLOOKUP(AI1008,ACCESSORIES!F:J,5,FALSE),"N/A")</f>
        <v>N/A</v>
      </c>
      <c r="AK1008" s="92" t="s">
        <v>236</v>
      </c>
      <c r="AL1008" s="75" t="s">
        <v>85</v>
      </c>
      <c r="AM1008" s="38" t="str">
        <f>_xlfn.IFNA(VLOOKUP(AL1008,ACCESSORIES!F:J,5,FALSE),"N/A")</f>
        <v>N/A</v>
      </c>
      <c r="AN1008" s="75" t="s">
        <v>85</v>
      </c>
      <c r="AO1008" s="75">
        <v>16.2</v>
      </c>
      <c r="AP1008" s="75">
        <v>60</v>
      </c>
      <c r="AQ1008" s="75">
        <v>200</v>
      </c>
      <c r="AR1008" s="34">
        <v>0</v>
      </c>
      <c r="AS1008" s="34">
        <v>0</v>
      </c>
      <c r="AT1008" s="25">
        <v>28.4</v>
      </c>
      <c r="AU1008" s="34">
        <v>40.9</v>
      </c>
      <c r="AV1008" s="25">
        <v>271.89999999999998</v>
      </c>
      <c r="AW1008" s="67">
        <v>267.89999999999998</v>
      </c>
      <c r="AX1008" s="68">
        <v>121.3</v>
      </c>
      <c r="AY1008" s="49">
        <v>85</v>
      </c>
      <c r="AZ1008" s="49">
        <v>85</v>
      </c>
      <c r="BA1008" s="49">
        <v>86.6</v>
      </c>
      <c r="BB1008" s="48">
        <f t="shared" si="456"/>
        <v>3.41</v>
      </c>
      <c r="BC1008" s="13" t="s">
        <v>85</v>
      </c>
      <c r="BD1008" s="412" t="str">
        <f>_xlfn.IFNA(VLOOKUP(BC1008,ACCESSORIES!F:J,5,FALSE),"N/A")</f>
        <v>N/A</v>
      </c>
      <c r="BE1008" s="13" t="s">
        <v>85</v>
      </c>
      <c r="BF1008" s="412" t="str">
        <f>_xlfn.IFNA(VLOOKUP(BE1008,ACCESSORIES!F:J,5,FALSE),"N/A")</f>
        <v>N/A</v>
      </c>
      <c r="BG1008" s="70">
        <v>52</v>
      </c>
      <c r="BH1008" s="50">
        <v>24.803100000000001</v>
      </c>
      <c r="BI1008" s="50">
        <v>24.803100000000001</v>
      </c>
      <c r="BJ1008" s="50">
        <v>12.5984</v>
      </c>
      <c r="BK1008" s="357">
        <f t="shared" si="442"/>
        <v>0.12700723795352409</v>
      </c>
      <c r="BL1008" s="14">
        <v>18</v>
      </c>
      <c r="BM1008" s="107" t="s">
        <v>3771</v>
      </c>
      <c r="BN1008" s="46" t="s">
        <v>3891</v>
      </c>
      <c r="BO1008" s="74" t="s">
        <v>3907</v>
      </c>
      <c r="BP1008" s="74" t="s">
        <v>7494</v>
      </c>
      <c r="BQ1008" s="74" t="s">
        <v>7489</v>
      </c>
      <c r="BR1008" s="74" t="s">
        <v>7493</v>
      </c>
      <c r="BS1008" s="74" t="s">
        <v>7490</v>
      </c>
      <c r="BT1008" s="74" t="s">
        <v>3909</v>
      </c>
      <c r="BU1008" s="74" t="s">
        <v>7491</v>
      </c>
      <c r="BV1008" s="74"/>
      <c r="BW1008" s="74"/>
      <c r="BX1008" s="74"/>
      <c r="BY1008" s="334" t="s">
        <v>8621</v>
      </c>
      <c r="BZ1008" s="364" t="s">
        <v>8622</v>
      </c>
      <c r="CA1008" s="337" t="s">
        <v>8623</v>
      </c>
      <c r="CB1008" s="364" t="s">
        <v>8624</v>
      </c>
      <c r="CC1008" s="86" t="str">
        <f t="shared" si="484"/>
        <v>CLOSEOUT - MR804, 22x10, -18mm Offset, 8x6.5, 121.3mm Centerbore, Machined - Clear Coat</v>
      </c>
      <c r="CD1008" s="74" t="s">
        <v>3719</v>
      </c>
      <c r="CE1008" s="74" t="s">
        <v>3720</v>
      </c>
      <c r="CF1008" s="74" t="str">
        <f t="shared" si="497"/>
        <v>RAISED (8XX)</v>
      </c>
    </row>
    <row r="1009" spans="1:84" s="36" customFormat="1" ht="15" customHeight="1">
      <c r="A1009" s="22">
        <f t="shared" si="302"/>
        <v>1007</v>
      </c>
      <c r="B1009" s="13" t="s">
        <v>84</v>
      </c>
      <c r="C1009" s="97" t="s">
        <v>6891</v>
      </c>
      <c r="D1009" s="75" t="s">
        <v>6889</v>
      </c>
      <c r="E1009" s="84" t="str">
        <f>CONCATENATE(LEFT(D1009,5),VLOOKUP(CONCATENATE(O1009,"x",P1009),'WHEEL PART NUMBER GUIDE'!$B$9:$C$51,2,FALSE),VLOOKUP(CONCATENATE(Q1009, W1009), 'WHEEL PART NUMBER GUIDE'!$Q$6:$R$98, 2, FALSE),VLOOKUP(Z1009,'WHEEL PART NUMBER GUIDE'!$J$8:$K$54,2, FALSE),IF(V1009="N/A",IF(ABS(T1009)&lt;10,"0"&amp;ABS(T1009),ABS(T1009)),CONCATENATE(LEFT(V1009,1),RIGHT(V1009,1))), G1009, H1009)</f>
        <v>MR804310881318N</v>
      </c>
      <c r="F1009" s="84" t="str">
        <f t="shared" si="499"/>
        <v>MR804310881318N</v>
      </c>
      <c r="G1009" s="83" t="s">
        <v>2095</v>
      </c>
      <c r="H1009" s="83"/>
      <c r="I1009" s="72" t="s">
        <v>7150</v>
      </c>
      <c r="J1009" s="102">
        <v>45349.429884259262</v>
      </c>
      <c r="K1009" s="78" t="s">
        <v>3713</v>
      </c>
      <c r="L1009" s="328">
        <v>519</v>
      </c>
      <c r="M1009" s="85" t="str">
        <f t="shared" si="473"/>
        <v/>
      </c>
      <c r="N1009" s="630"/>
      <c r="O1009" s="75">
        <v>22</v>
      </c>
      <c r="P1009" s="8">
        <v>10</v>
      </c>
      <c r="Q1009" s="92" t="str">
        <f t="shared" si="459"/>
        <v>8x180</v>
      </c>
      <c r="R1009" s="75">
        <v>8</v>
      </c>
      <c r="S1009" s="75">
        <v>180</v>
      </c>
      <c r="T1009" s="75">
        <v>-18</v>
      </c>
      <c r="U1009" s="77">
        <v>4.75</v>
      </c>
      <c r="V1009" s="95" t="s">
        <v>85</v>
      </c>
      <c r="W1009" s="68">
        <v>124.1</v>
      </c>
      <c r="X1009" s="39">
        <v>47.178924107563795</v>
      </c>
      <c r="Y1009" s="47">
        <v>3640</v>
      </c>
      <c r="Z1009" s="43" t="s">
        <v>4122</v>
      </c>
      <c r="AA1009" s="72" t="s">
        <v>2845</v>
      </c>
      <c r="AB1009" s="47" t="str">
        <f t="shared" si="501"/>
        <v>22x10, 8x180, -18 OS, 3640 lbs</v>
      </c>
      <c r="AC1009" s="74" t="s">
        <v>7421</v>
      </c>
      <c r="AD1009" s="46" t="str">
        <f>IF(AC1009="N/A","None",VLOOKUP(AC1009,ACCESSORIES!F:N,9,FALSE))</f>
        <v>Snap In</v>
      </c>
      <c r="AE1009" s="82">
        <f>_xlfn.IFNA(VLOOKUP(AC1009,ACCESSORIES!F:J,5,FALSE),"N/A")</f>
        <v>22</v>
      </c>
      <c r="AF1009" s="14" t="s">
        <v>85</v>
      </c>
      <c r="AG1009" s="9" t="str">
        <f>_xlfn.IFNA(VLOOKUP(AF1009,ACCESSORIES!C:G,5,FALSE),"N/A")</f>
        <v>N/A</v>
      </c>
      <c r="AH1009" s="9" t="str">
        <f>_xlfn.IFNA(VLOOKUP(AG1009,ACCESSORIES!D:H,5,FALSE),"N/A")</f>
        <v>N/A</v>
      </c>
      <c r="AI1009" s="14" t="s">
        <v>85</v>
      </c>
      <c r="AJ1009" s="9" t="str">
        <f>_xlfn.IFNA(VLOOKUP(AI1009,ACCESSORIES!F:J,5,FALSE),"N/A")</f>
        <v>N/A</v>
      </c>
      <c r="AK1009" s="92" t="s">
        <v>236</v>
      </c>
      <c r="AL1009" s="75" t="s">
        <v>85</v>
      </c>
      <c r="AM1009" s="38" t="str">
        <f>_xlfn.IFNA(VLOOKUP(AL1009,ACCESSORIES!F:J,5,FALSE),"N/A")</f>
        <v>N/A</v>
      </c>
      <c r="AN1009" s="75" t="s">
        <v>85</v>
      </c>
      <c r="AO1009" s="75">
        <v>16.2</v>
      </c>
      <c r="AP1009" s="75">
        <v>60</v>
      </c>
      <c r="AQ1009" s="75">
        <v>210</v>
      </c>
      <c r="AR1009" s="34">
        <v>0</v>
      </c>
      <c r="AS1009" s="34">
        <v>0</v>
      </c>
      <c r="AT1009" s="25">
        <v>28.1</v>
      </c>
      <c r="AU1009" s="34">
        <v>40.9</v>
      </c>
      <c r="AV1009" s="25">
        <v>271.89999999999998</v>
      </c>
      <c r="AW1009" s="67">
        <v>267.89999999999998</v>
      </c>
      <c r="AX1009" s="68">
        <v>124.1</v>
      </c>
      <c r="AY1009" s="49">
        <v>85</v>
      </c>
      <c r="AZ1009" s="49">
        <v>85</v>
      </c>
      <c r="BA1009" s="49">
        <v>86.6</v>
      </c>
      <c r="BB1009" s="48">
        <f t="shared" si="456"/>
        <v>3.41</v>
      </c>
      <c r="BC1009" s="13" t="s">
        <v>85</v>
      </c>
      <c r="BD1009" s="412" t="str">
        <f>_xlfn.IFNA(VLOOKUP(BC1009,ACCESSORIES!F:J,5,FALSE),"N/A")</f>
        <v>N/A</v>
      </c>
      <c r="BE1009" s="13" t="s">
        <v>85</v>
      </c>
      <c r="BF1009" s="412" t="str">
        <f>_xlfn.IFNA(VLOOKUP(BE1009,ACCESSORIES!F:J,5,FALSE),"N/A")</f>
        <v>N/A</v>
      </c>
      <c r="BG1009" s="70">
        <v>52</v>
      </c>
      <c r="BH1009" s="50">
        <v>24.803100000000001</v>
      </c>
      <c r="BI1009" s="50">
        <v>24.803100000000001</v>
      </c>
      <c r="BJ1009" s="50">
        <v>12.5984</v>
      </c>
      <c r="BK1009" s="357">
        <f t="shared" ref="BK1009:BK1020" si="502">SUM(((BH1009*25.4)*(BI1009*25.4)*(BJ1009*25.4))/1000000000)</f>
        <v>0.12700723795352409</v>
      </c>
      <c r="BL1009" s="14">
        <v>18</v>
      </c>
      <c r="BM1009" s="107" t="s">
        <v>3771</v>
      </c>
      <c r="BN1009" s="46" t="s">
        <v>3891</v>
      </c>
      <c r="BO1009" s="74" t="s">
        <v>3907</v>
      </c>
      <c r="BP1009" s="74" t="s">
        <v>7494</v>
      </c>
      <c r="BQ1009" s="74" t="s">
        <v>7489</v>
      </c>
      <c r="BR1009" s="74" t="s">
        <v>7493</v>
      </c>
      <c r="BS1009" s="74" t="s">
        <v>7490</v>
      </c>
      <c r="BT1009" s="74" t="s">
        <v>3909</v>
      </c>
      <c r="BU1009" s="74" t="s">
        <v>7491</v>
      </c>
      <c r="BV1009" s="74"/>
      <c r="BW1009" s="74"/>
      <c r="BX1009" s="74"/>
      <c r="BY1009" s="334" t="s">
        <v>8617</v>
      </c>
      <c r="BZ1009" s="364" t="s">
        <v>8618</v>
      </c>
      <c r="CA1009" s="337" t="s">
        <v>8619</v>
      </c>
      <c r="CB1009" s="364" t="s">
        <v>8620</v>
      </c>
      <c r="CC1009" s="86" t="str">
        <f t="shared" si="484"/>
        <v>CLOSEOUT - MR804, 22x10, -18mm Offset, 8x180, 124.1mm Centerbore, Gloss Black</v>
      </c>
      <c r="CD1009" s="74" t="s">
        <v>3719</v>
      </c>
      <c r="CE1009" s="74" t="s">
        <v>3720</v>
      </c>
      <c r="CF1009" s="74" t="str">
        <f t="shared" si="497"/>
        <v>RAISED (8XX)</v>
      </c>
    </row>
    <row r="1010" spans="1:84" s="36" customFormat="1" ht="15" customHeight="1">
      <c r="A1010" s="22">
        <f t="shared" ref="A1010" si="503">ROW(B1010)-2</f>
        <v>1008</v>
      </c>
      <c r="B1010" s="13" t="s">
        <v>84</v>
      </c>
      <c r="C1010" s="97" t="s">
        <v>6891</v>
      </c>
      <c r="D1010" s="75" t="s">
        <v>6889</v>
      </c>
      <c r="E1010" s="84" t="str">
        <f>CONCATENATE(LEFT(D1010,5),VLOOKUP(CONCATENATE(O1010,"x",P1010),'WHEEL PART NUMBER GUIDE'!$B$9:$C$51,2,FALSE),VLOOKUP(CONCATENATE(Q1010, W1010), 'WHEEL PART NUMBER GUIDE'!$Q$6:$R$98, 2, FALSE),VLOOKUP(Z1010,'WHEEL PART NUMBER GUIDE'!$J$8:$K$54,2, FALSE),IF(V1010="N/A",IF(ABS(T1010)&lt;10,"0"&amp;ABS(T1010),ABS(T1010)),CONCATENATE(LEFT(V1010,1),RIGHT(V1010,1))), G1010, H1010)</f>
        <v>MR80431088318N</v>
      </c>
      <c r="F1010" s="84" t="str">
        <f t="shared" si="499"/>
        <v>MR80431088318N</v>
      </c>
      <c r="G1010" s="83" t="s">
        <v>2095</v>
      </c>
      <c r="H1010" s="83"/>
      <c r="I1010" s="72" t="s">
        <v>7151</v>
      </c>
      <c r="J1010" s="102">
        <v>45349.429884259262</v>
      </c>
      <c r="K1010" s="78" t="s">
        <v>3713</v>
      </c>
      <c r="L1010" s="328">
        <v>529</v>
      </c>
      <c r="M1010" s="85" t="str">
        <f t="shared" si="473"/>
        <v/>
      </c>
      <c r="N1010" s="630"/>
      <c r="O1010" s="75">
        <v>22</v>
      </c>
      <c r="P1010" s="8">
        <v>10</v>
      </c>
      <c r="Q1010" s="92" t="str">
        <f t="shared" ref="Q1010" si="504">CONCATENATE(R1010,"x",S1010)</f>
        <v>8x180</v>
      </c>
      <c r="R1010" s="75">
        <v>8</v>
      </c>
      <c r="S1010" s="75">
        <v>180</v>
      </c>
      <c r="T1010" s="75">
        <v>-18</v>
      </c>
      <c r="U1010" s="77">
        <v>4.75</v>
      </c>
      <c r="V1010" s="95" t="s">
        <v>85</v>
      </c>
      <c r="W1010" s="68">
        <v>124.1</v>
      </c>
      <c r="X1010" s="39">
        <v>47.178924107563795</v>
      </c>
      <c r="Y1010" s="47">
        <v>3640</v>
      </c>
      <c r="Z1010" s="43" t="s">
        <v>5147</v>
      </c>
      <c r="AA1010" s="72" t="s">
        <v>173</v>
      </c>
      <c r="AB1010" s="47" t="str">
        <f t="shared" si="501"/>
        <v>22x10, 8x180, -18 OS, 3640 lbs</v>
      </c>
      <c r="AC1010" s="74" t="s">
        <v>7426</v>
      </c>
      <c r="AD1010" s="46" t="str">
        <f>IF(AC1010="N/A","None",VLOOKUP(AC1010,ACCESSORIES!F:N,9,FALSE))</f>
        <v>Snap In</v>
      </c>
      <c r="AE1010" s="82">
        <f>_xlfn.IFNA(VLOOKUP(AC1010,ACCESSORIES!F:J,5,FALSE),"N/A")</f>
        <v>22</v>
      </c>
      <c r="AF1010" s="14" t="s">
        <v>85</v>
      </c>
      <c r="AG1010" s="9" t="str">
        <f>_xlfn.IFNA(VLOOKUP(AF1010,ACCESSORIES!C:G,5,FALSE),"N/A")</f>
        <v>N/A</v>
      </c>
      <c r="AH1010" s="9" t="str">
        <f>_xlfn.IFNA(VLOOKUP(AG1010,ACCESSORIES!D:H,5,FALSE),"N/A")</f>
        <v>N/A</v>
      </c>
      <c r="AI1010" s="14" t="s">
        <v>85</v>
      </c>
      <c r="AJ1010" s="9" t="str">
        <f>_xlfn.IFNA(VLOOKUP(AI1010,ACCESSORIES!F:J,5,FALSE),"N/A")</f>
        <v>N/A</v>
      </c>
      <c r="AK1010" s="92" t="s">
        <v>236</v>
      </c>
      <c r="AL1010" s="75" t="s">
        <v>85</v>
      </c>
      <c r="AM1010" s="38" t="str">
        <f>_xlfn.IFNA(VLOOKUP(AL1010,ACCESSORIES!F:J,5,FALSE),"N/A")</f>
        <v>N/A</v>
      </c>
      <c r="AN1010" s="75" t="s">
        <v>85</v>
      </c>
      <c r="AO1010" s="75">
        <v>16.2</v>
      </c>
      <c r="AP1010" s="75">
        <v>60</v>
      </c>
      <c r="AQ1010" s="75">
        <v>210</v>
      </c>
      <c r="AR1010" s="34">
        <v>0</v>
      </c>
      <c r="AS1010" s="34">
        <v>0</v>
      </c>
      <c r="AT1010" s="25">
        <v>28.1</v>
      </c>
      <c r="AU1010" s="34">
        <v>40.9</v>
      </c>
      <c r="AV1010" s="25">
        <v>271.89999999999998</v>
      </c>
      <c r="AW1010" s="67">
        <v>267.89999999999998</v>
      </c>
      <c r="AX1010" s="68">
        <v>124.1</v>
      </c>
      <c r="AY1010" s="49">
        <v>85</v>
      </c>
      <c r="AZ1010" s="49">
        <v>85</v>
      </c>
      <c r="BA1010" s="49">
        <v>86.6</v>
      </c>
      <c r="BB1010" s="48">
        <f t="shared" si="456"/>
        <v>3.41</v>
      </c>
      <c r="BC1010" s="13" t="s">
        <v>85</v>
      </c>
      <c r="BD1010" s="412" t="str">
        <f>_xlfn.IFNA(VLOOKUP(BC1010,ACCESSORIES!F:J,5,FALSE),"N/A")</f>
        <v>N/A</v>
      </c>
      <c r="BE1010" s="13" t="s">
        <v>85</v>
      </c>
      <c r="BF1010" s="412" t="str">
        <f>_xlfn.IFNA(VLOOKUP(BE1010,ACCESSORIES!F:J,5,FALSE),"N/A")</f>
        <v>N/A</v>
      </c>
      <c r="BG1010" s="70">
        <v>52</v>
      </c>
      <c r="BH1010" s="50">
        <v>24.803100000000001</v>
      </c>
      <c r="BI1010" s="50">
        <v>24.803100000000001</v>
      </c>
      <c r="BJ1010" s="50">
        <v>12.5984</v>
      </c>
      <c r="BK1010" s="357">
        <f t="shared" si="502"/>
        <v>0.12700723795352409</v>
      </c>
      <c r="BL1010" s="14">
        <v>18</v>
      </c>
      <c r="BM1010" s="107" t="s">
        <v>3771</v>
      </c>
      <c r="BN1010" s="46" t="s">
        <v>3891</v>
      </c>
      <c r="BO1010" s="74" t="s">
        <v>3907</v>
      </c>
      <c r="BP1010" s="74" t="s">
        <v>7494</v>
      </c>
      <c r="BQ1010" s="74" t="s">
        <v>7489</v>
      </c>
      <c r="BR1010" s="74" t="s">
        <v>7493</v>
      </c>
      <c r="BS1010" s="74" t="s">
        <v>7490</v>
      </c>
      <c r="BT1010" s="74" t="s">
        <v>3909</v>
      </c>
      <c r="BU1010" s="74" t="s">
        <v>7491</v>
      </c>
      <c r="BV1010" s="74"/>
      <c r="BW1010" s="74"/>
      <c r="BX1010" s="74"/>
      <c r="BY1010" s="334" t="s">
        <v>8621</v>
      </c>
      <c r="BZ1010" s="364" t="s">
        <v>8622</v>
      </c>
      <c r="CA1010" s="337" t="s">
        <v>8623</v>
      </c>
      <c r="CB1010" s="364" t="s">
        <v>8624</v>
      </c>
      <c r="CC1010" s="86" t="str">
        <f t="shared" si="484"/>
        <v>CLOSEOUT - MR804, 22x10, -18mm Offset, 8x180, 124.1mm Centerbore, Machined - Clear Coat</v>
      </c>
      <c r="CD1010" s="74" t="s">
        <v>3719</v>
      </c>
      <c r="CE1010" s="74" t="s">
        <v>3720</v>
      </c>
      <c r="CF1010" s="74" t="str">
        <f t="shared" si="497"/>
        <v>RAISED (8XX)</v>
      </c>
    </row>
    <row r="1011" spans="1:84" s="36" customFormat="1" ht="15" customHeight="1">
      <c r="A1011" s="22">
        <f t="shared" si="302"/>
        <v>1009</v>
      </c>
      <c r="B1011" s="13" t="s">
        <v>84</v>
      </c>
      <c r="C1011" s="97" t="s">
        <v>6891</v>
      </c>
      <c r="D1011" s="75" t="s">
        <v>6889</v>
      </c>
      <c r="E1011" s="84" t="str">
        <f>CONCATENATE(LEFT(D1011,5),VLOOKUP(CONCATENATE(O1011,"x",P1011),'WHEEL PART NUMBER GUIDE'!$B$9:$C$51,2,FALSE),VLOOKUP(CONCATENATE(Q1011, W1011), 'WHEEL PART NUMBER GUIDE'!$Q$6:$R$98, 2, FALSE),VLOOKUP(Z1011,'WHEEL PART NUMBER GUIDE'!$J$8:$K$54,2, FALSE),IF(V1011="N/A",IF(ABS(T1011)&lt;10,"0"&amp;ABS(T1011),ABS(T1011)),CONCATENATE(LEFT(V1011,1),RIGHT(V1011,1))), G1011, H1011)</f>
        <v>MR804312161340N</v>
      </c>
      <c r="F1011" s="84" t="str">
        <f t="shared" si="499"/>
        <v>MR804312161340N</v>
      </c>
      <c r="G1011" s="83" t="s">
        <v>2095</v>
      </c>
      <c r="H1011" s="83"/>
      <c r="I1011" s="72" t="s">
        <v>7152</v>
      </c>
      <c r="J1011" s="102">
        <v>45349.429884259262</v>
      </c>
      <c r="K1011" s="78" t="s">
        <v>3713</v>
      </c>
      <c r="L1011" s="328">
        <v>549</v>
      </c>
      <c r="M1011" s="85" t="str">
        <f t="shared" si="473"/>
        <v/>
      </c>
      <c r="N1011" s="630"/>
      <c r="O1011" s="75">
        <v>22</v>
      </c>
      <c r="P1011" s="8">
        <v>12</v>
      </c>
      <c r="Q1011" s="92" t="str">
        <f t="shared" si="459"/>
        <v>6x135</v>
      </c>
      <c r="R1011" s="92">
        <v>6</v>
      </c>
      <c r="S1011" s="75">
        <v>135</v>
      </c>
      <c r="T1011" s="75">
        <v>-40</v>
      </c>
      <c r="U1011" s="77">
        <v>4.9000000000000004</v>
      </c>
      <c r="V1011" s="95" t="s">
        <v>85</v>
      </c>
      <c r="W1011" s="68">
        <v>87</v>
      </c>
      <c r="X1011" s="39">
        <v>51.147244826891601</v>
      </c>
      <c r="Y1011" s="47">
        <v>2650</v>
      </c>
      <c r="Z1011" s="43" t="s">
        <v>4122</v>
      </c>
      <c r="AA1011" s="72" t="s">
        <v>2845</v>
      </c>
      <c r="AB1011" s="47" t="str">
        <f t="shared" si="501"/>
        <v>22x12, 6x135, -40 OS, 2650 lbs</v>
      </c>
      <c r="AC1011" s="74" t="s">
        <v>7428</v>
      </c>
      <c r="AD1011" s="46" t="str">
        <f>IF(AC1011="N/A","None",VLOOKUP(AC1011,ACCESSORIES!F:N,9,FALSE))</f>
        <v>Snap In</v>
      </c>
      <c r="AE1011" s="82">
        <f>_xlfn.IFNA(VLOOKUP(AC1011,ACCESSORIES!F:J,5,FALSE),"N/A")</f>
        <v>22</v>
      </c>
      <c r="AF1011" s="14" t="s">
        <v>85</v>
      </c>
      <c r="AG1011" s="9" t="str">
        <f>_xlfn.IFNA(VLOOKUP(AF1011,ACCESSORIES!C:G,5,FALSE),"N/A")</f>
        <v>N/A</v>
      </c>
      <c r="AH1011" s="14" t="s">
        <v>85</v>
      </c>
      <c r="AI1011" s="14" t="s">
        <v>85</v>
      </c>
      <c r="AJ1011" s="9" t="str">
        <f>_xlfn.IFNA(VLOOKUP(AI1011,ACCESSORIES!F:J,5,FALSE),"N/A")</f>
        <v>N/A</v>
      </c>
      <c r="AK1011" s="92" t="s">
        <v>236</v>
      </c>
      <c r="AL1011" s="75" t="s">
        <v>85</v>
      </c>
      <c r="AM1011" s="38" t="str">
        <f>_xlfn.IFNA(VLOOKUP(AL1011,ACCESSORIES!F:J,5,FALSE),"N/A")</f>
        <v>N/A</v>
      </c>
      <c r="AN1011" s="75" t="s">
        <v>85</v>
      </c>
      <c r="AO1011" s="75">
        <v>16.2</v>
      </c>
      <c r="AP1011" s="75">
        <v>60</v>
      </c>
      <c r="AQ1011" s="75">
        <v>175</v>
      </c>
      <c r="AR1011" s="34">
        <v>5.3</v>
      </c>
      <c r="AS1011" s="34">
        <v>26</v>
      </c>
      <c r="AT1011" s="25">
        <v>38.5</v>
      </c>
      <c r="AU1011" s="34">
        <v>47.8</v>
      </c>
      <c r="AV1011" s="25">
        <v>272</v>
      </c>
      <c r="AW1011" s="67">
        <v>268.2</v>
      </c>
      <c r="AX1011" s="77">
        <v>87</v>
      </c>
      <c r="AY1011" s="49">
        <v>55.9</v>
      </c>
      <c r="AZ1011" s="49">
        <v>55.9</v>
      </c>
      <c r="BA1011" s="49">
        <v>113.3</v>
      </c>
      <c r="BB1011" s="48">
        <f t="shared" si="456"/>
        <v>4.46</v>
      </c>
      <c r="BC1011" s="13" t="s">
        <v>85</v>
      </c>
      <c r="BD1011" s="412" t="str">
        <f>_xlfn.IFNA(VLOOKUP(BC1011,ACCESSORIES!F:J,5,FALSE),"N/A")</f>
        <v>N/A</v>
      </c>
      <c r="BE1011" s="13" t="s">
        <v>85</v>
      </c>
      <c r="BF1011" s="412" t="str">
        <f>_xlfn.IFNA(VLOOKUP(BE1011,ACCESSORIES!F:J,5,FALSE),"N/A")</f>
        <v>N/A</v>
      </c>
      <c r="BG1011" s="70">
        <v>56</v>
      </c>
      <c r="BH1011" s="50">
        <v>24.803100000000001</v>
      </c>
      <c r="BI1011" s="50">
        <v>24.803100000000001</v>
      </c>
      <c r="BJ1011" s="50">
        <v>14.5669</v>
      </c>
      <c r="BK1011" s="357">
        <f t="shared" si="502"/>
        <v>0.14685211888376223</v>
      </c>
      <c r="BL1011" s="14">
        <v>18</v>
      </c>
      <c r="BM1011" s="107" t="s">
        <v>3771</v>
      </c>
      <c r="BN1011" s="46" t="s">
        <v>3891</v>
      </c>
      <c r="BO1011" s="74" t="s">
        <v>3907</v>
      </c>
      <c r="BP1011" s="74" t="s">
        <v>7494</v>
      </c>
      <c r="BQ1011" s="74" t="s">
        <v>7489</v>
      </c>
      <c r="BR1011" s="74" t="s">
        <v>7493</v>
      </c>
      <c r="BS1011" s="74" t="s">
        <v>7490</v>
      </c>
      <c r="BT1011" s="74" t="s">
        <v>3909</v>
      </c>
      <c r="BU1011" s="74" t="s">
        <v>7491</v>
      </c>
      <c r="BV1011" s="74"/>
      <c r="BW1011" s="74"/>
      <c r="BX1011" s="74"/>
      <c r="BY1011" s="334" t="s">
        <v>8625</v>
      </c>
      <c r="BZ1011" s="364" t="s">
        <v>8626</v>
      </c>
      <c r="CA1011" s="337" t="s">
        <v>8627</v>
      </c>
      <c r="CB1011" s="364" t="s">
        <v>8628</v>
      </c>
      <c r="CC1011" s="86" t="str">
        <f t="shared" si="484"/>
        <v>CLOSEOUT - MR804, 22x12, -40mm Offset, 6x135, 87mm Centerbore, Gloss Black</v>
      </c>
      <c r="CD1011" s="74" t="s">
        <v>3719</v>
      </c>
      <c r="CE1011" s="74" t="s">
        <v>3720</v>
      </c>
      <c r="CF1011" s="74" t="str">
        <f t="shared" si="497"/>
        <v>RAISED (8XX)</v>
      </c>
    </row>
    <row r="1012" spans="1:84" s="36" customFormat="1" ht="15" customHeight="1">
      <c r="A1012" s="22">
        <f t="shared" ref="A1012" si="505">ROW(B1012)-2</f>
        <v>1010</v>
      </c>
      <c r="B1012" s="13" t="s">
        <v>84</v>
      </c>
      <c r="C1012" s="97" t="s">
        <v>6891</v>
      </c>
      <c r="D1012" s="75" t="s">
        <v>6889</v>
      </c>
      <c r="E1012" s="84" t="str">
        <f>CONCATENATE(LEFT(D1012,5),VLOOKUP(CONCATENATE(O1012,"x",P1012),'WHEEL PART NUMBER GUIDE'!$B$9:$C$51,2,FALSE),VLOOKUP(CONCATENATE(Q1012, W1012), 'WHEEL PART NUMBER GUIDE'!$Q$6:$R$98, 2, FALSE),VLOOKUP(Z1012,'WHEEL PART NUMBER GUIDE'!$J$8:$K$54,2, FALSE),IF(V1012="N/A",IF(ABS(T1012)&lt;10,"0"&amp;ABS(T1012),ABS(T1012)),CONCATENATE(LEFT(V1012,1),RIGHT(V1012,1))), G1012, H1012)</f>
        <v>MR80431216340N</v>
      </c>
      <c r="F1012" s="84" t="str">
        <f t="shared" si="499"/>
        <v>MR80431216340N</v>
      </c>
      <c r="G1012" s="83" t="s">
        <v>2095</v>
      </c>
      <c r="H1012" s="83"/>
      <c r="I1012" s="72" t="s">
        <v>7153</v>
      </c>
      <c r="J1012" s="102">
        <v>45349.429884259262</v>
      </c>
      <c r="K1012" s="78" t="s">
        <v>3713</v>
      </c>
      <c r="L1012" s="328">
        <v>569</v>
      </c>
      <c r="M1012" s="85" t="str">
        <f t="shared" si="473"/>
        <v/>
      </c>
      <c r="N1012" s="630"/>
      <c r="O1012" s="75">
        <v>22</v>
      </c>
      <c r="P1012" s="8">
        <v>12</v>
      </c>
      <c r="Q1012" s="92" t="str">
        <f t="shared" ref="Q1012" si="506">CONCATENATE(R1012,"x",S1012)</f>
        <v>6x135</v>
      </c>
      <c r="R1012" s="92">
        <v>6</v>
      </c>
      <c r="S1012" s="75">
        <v>135</v>
      </c>
      <c r="T1012" s="75">
        <v>-40</v>
      </c>
      <c r="U1012" s="77">
        <v>4.9000000000000004</v>
      </c>
      <c r="V1012" s="95" t="s">
        <v>85</v>
      </c>
      <c r="W1012" s="68">
        <v>87</v>
      </c>
      <c r="X1012" s="39">
        <v>51.147244826891601</v>
      </c>
      <c r="Y1012" s="47">
        <v>2650</v>
      </c>
      <c r="Z1012" s="43" t="s">
        <v>5147</v>
      </c>
      <c r="AA1012" s="72" t="s">
        <v>173</v>
      </c>
      <c r="AB1012" s="47" t="str">
        <f t="shared" si="501"/>
        <v>22x12, 6x135, -40 OS, 2650 lbs</v>
      </c>
      <c r="AC1012" s="74" t="s">
        <v>7425</v>
      </c>
      <c r="AD1012" s="46" t="str">
        <f>IF(AC1012="N/A","None",VLOOKUP(AC1012,ACCESSORIES!F:N,9,FALSE))</f>
        <v>Snap In</v>
      </c>
      <c r="AE1012" s="82">
        <f>_xlfn.IFNA(VLOOKUP(AC1012,ACCESSORIES!F:J,5,FALSE),"N/A")</f>
        <v>22</v>
      </c>
      <c r="AF1012" s="14" t="s">
        <v>85</v>
      </c>
      <c r="AG1012" s="9" t="str">
        <f>_xlfn.IFNA(VLOOKUP(AF1012,ACCESSORIES!C:G,5,FALSE),"N/A")</f>
        <v>N/A</v>
      </c>
      <c r="AH1012" s="14" t="s">
        <v>85</v>
      </c>
      <c r="AI1012" s="14" t="s">
        <v>85</v>
      </c>
      <c r="AJ1012" s="9" t="str">
        <f>_xlfn.IFNA(VLOOKUP(AI1012,ACCESSORIES!F:J,5,FALSE),"N/A")</f>
        <v>N/A</v>
      </c>
      <c r="AK1012" s="92" t="s">
        <v>236</v>
      </c>
      <c r="AL1012" s="75" t="s">
        <v>85</v>
      </c>
      <c r="AM1012" s="38" t="str">
        <f>_xlfn.IFNA(VLOOKUP(AL1012,ACCESSORIES!F:J,5,FALSE),"N/A")</f>
        <v>N/A</v>
      </c>
      <c r="AN1012" s="75" t="s">
        <v>85</v>
      </c>
      <c r="AO1012" s="75">
        <v>16.2</v>
      </c>
      <c r="AP1012" s="75">
        <v>60</v>
      </c>
      <c r="AQ1012" s="75">
        <v>175</v>
      </c>
      <c r="AR1012" s="34">
        <v>5.3</v>
      </c>
      <c r="AS1012" s="34">
        <v>26</v>
      </c>
      <c r="AT1012" s="25">
        <v>38.5</v>
      </c>
      <c r="AU1012" s="34">
        <v>47.8</v>
      </c>
      <c r="AV1012" s="25">
        <v>272</v>
      </c>
      <c r="AW1012" s="67">
        <v>268.2</v>
      </c>
      <c r="AX1012" s="77">
        <v>87</v>
      </c>
      <c r="AY1012" s="49">
        <v>55.9</v>
      </c>
      <c r="AZ1012" s="49">
        <v>55.9</v>
      </c>
      <c r="BA1012" s="49">
        <v>113.3</v>
      </c>
      <c r="BB1012" s="48">
        <f t="shared" si="456"/>
        <v>4.46</v>
      </c>
      <c r="BC1012" s="13" t="s">
        <v>85</v>
      </c>
      <c r="BD1012" s="412" t="str">
        <f>_xlfn.IFNA(VLOOKUP(BC1012,ACCESSORIES!F:J,5,FALSE),"N/A")</f>
        <v>N/A</v>
      </c>
      <c r="BE1012" s="13" t="s">
        <v>85</v>
      </c>
      <c r="BF1012" s="412" t="str">
        <f>_xlfn.IFNA(VLOOKUP(BE1012,ACCESSORIES!F:J,5,FALSE),"N/A")</f>
        <v>N/A</v>
      </c>
      <c r="BG1012" s="70">
        <v>56</v>
      </c>
      <c r="BH1012" s="50">
        <v>24.803100000000001</v>
      </c>
      <c r="BI1012" s="50">
        <v>24.803100000000001</v>
      </c>
      <c r="BJ1012" s="50">
        <v>14.5669</v>
      </c>
      <c r="BK1012" s="357">
        <f t="shared" si="502"/>
        <v>0.14685211888376223</v>
      </c>
      <c r="BL1012" s="14">
        <v>18</v>
      </c>
      <c r="BM1012" s="107" t="s">
        <v>3771</v>
      </c>
      <c r="BN1012" s="46" t="s">
        <v>3891</v>
      </c>
      <c r="BO1012" s="74" t="s">
        <v>3907</v>
      </c>
      <c r="BP1012" s="74" t="s">
        <v>7494</v>
      </c>
      <c r="BQ1012" s="74" t="s">
        <v>7489</v>
      </c>
      <c r="BR1012" s="74" t="s">
        <v>7493</v>
      </c>
      <c r="BS1012" s="74" t="s">
        <v>7490</v>
      </c>
      <c r="BT1012" s="74" t="s">
        <v>3909</v>
      </c>
      <c r="BU1012" s="74" t="s">
        <v>7491</v>
      </c>
      <c r="BV1012" s="74"/>
      <c r="BW1012" s="74"/>
      <c r="BX1012" s="74"/>
      <c r="BY1012" s="334" t="s">
        <v>8629</v>
      </c>
      <c r="BZ1012" s="364" t="s">
        <v>8630</v>
      </c>
      <c r="CA1012" s="337" t="s">
        <v>8631</v>
      </c>
      <c r="CB1012" s="364" t="s">
        <v>8632</v>
      </c>
      <c r="CC1012" s="86" t="str">
        <f t="shared" si="484"/>
        <v>CLOSEOUT - MR804, 22x12, -40mm Offset, 6x135, 87mm Centerbore, Machined - Clear Coat</v>
      </c>
      <c r="CD1012" s="74" t="s">
        <v>3719</v>
      </c>
      <c r="CE1012" s="74" t="s">
        <v>3720</v>
      </c>
      <c r="CF1012" s="74" t="str">
        <f t="shared" si="497"/>
        <v>RAISED (8XX)</v>
      </c>
    </row>
    <row r="1013" spans="1:84" s="36" customFormat="1" ht="15" customHeight="1">
      <c r="A1013" s="22">
        <f t="shared" si="302"/>
        <v>1011</v>
      </c>
      <c r="B1013" s="13" t="s">
        <v>84</v>
      </c>
      <c r="C1013" s="97" t="s">
        <v>6891</v>
      </c>
      <c r="D1013" s="75" t="s">
        <v>6889</v>
      </c>
      <c r="E1013" s="84" t="str">
        <f>CONCATENATE(LEFT(D1013,5),VLOOKUP(CONCATENATE(O1013,"x",P1013),'WHEEL PART NUMBER GUIDE'!$B$9:$C$51,2,FALSE),VLOOKUP(CONCATENATE(Q1013, W1013), 'WHEEL PART NUMBER GUIDE'!$Q$6:$R$98, 2, FALSE),VLOOKUP(Z1013,'WHEEL PART NUMBER GUIDE'!$J$8:$K$54,2, FALSE),IF(V1013="N/A",IF(ABS(T1013)&lt;10,"0"&amp;ABS(T1013),ABS(T1013)),CONCATENATE(LEFT(V1013,1),RIGHT(V1013,1))), G1013, H1013)</f>
        <v>MR804312601340N</v>
      </c>
      <c r="F1013" s="84" t="str">
        <f t="shared" si="499"/>
        <v>MR804312601340N</v>
      </c>
      <c r="G1013" s="83" t="s">
        <v>2095</v>
      </c>
      <c r="H1013" s="83"/>
      <c r="I1013" s="72" t="s">
        <v>7154</v>
      </c>
      <c r="J1013" s="102">
        <v>45349.429884259262</v>
      </c>
      <c r="K1013" s="78" t="s">
        <v>3713</v>
      </c>
      <c r="L1013" s="328">
        <v>549</v>
      </c>
      <c r="M1013" s="85" t="str">
        <f t="shared" si="473"/>
        <v/>
      </c>
      <c r="N1013" s="630"/>
      <c r="O1013" s="75">
        <v>22</v>
      </c>
      <c r="P1013" s="8">
        <v>12</v>
      </c>
      <c r="Q1013" s="92" t="str">
        <f t="shared" si="459"/>
        <v>6x5.5</v>
      </c>
      <c r="R1013" s="92">
        <v>6</v>
      </c>
      <c r="S1013" s="75">
        <v>5.5</v>
      </c>
      <c r="T1013" s="75">
        <v>-40</v>
      </c>
      <c r="U1013" s="77">
        <v>4.9000000000000004</v>
      </c>
      <c r="V1013" s="95" t="s">
        <v>85</v>
      </c>
      <c r="W1013" s="68">
        <v>106.25</v>
      </c>
      <c r="X1013" s="39">
        <v>51.147244826891601</v>
      </c>
      <c r="Y1013" s="47">
        <v>2650</v>
      </c>
      <c r="Z1013" s="43" t="s">
        <v>4122</v>
      </c>
      <c r="AA1013" s="72" t="s">
        <v>2845</v>
      </c>
      <c r="AB1013" s="47" t="str">
        <f t="shared" si="501"/>
        <v>22x12, 6x5.5, -40 OS, 2650 lbs</v>
      </c>
      <c r="AC1013" s="74" t="s">
        <v>7428</v>
      </c>
      <c r="AD1013" s="46" t="str">
        <f>IF(AC1013="N/A","None",VLOOKUP(AC1013,ACCESSORIES!F:N,9,FALSE))</f>
        <v>Snap In</v>
      </c>
      <c r="AE1013" s="82">
        <f>_xlfn.IFNA(VLOOKUP(AC1013,ACCESSORIES!F:J,5,FALSE),"N/A")</f>
        <v>22</v>
      </c>
      <c r="AF1013" s="14" t="s">
        <v>85</v>
      </c>
      <c r="AG1013" s="9" t="str">
        <f>_xlfn.IFNA(VLOOKUP(AF1013,ACCESSORIES!C:G,5,FALSE),"N/A")</f>
        <v>N/A</v>
      </c>
      <c r="AH1013" s="14" t="s">
        <v>85</v>
      </c>
      <c r="AI1013" s="14" t="s">
        <v>85</v>
      </c>
      <c r="AJ1013" s="9" t="str">
        <f>_xlfn.IFNA(VLOOKUP(AI1013,ACCESSORIES!F:J,5,FALSE),"N/A")</f>
        <v>N/A</v>
      </c>
      <c r="AK1013" s="92" t="s">
        <v>236</v>
      </c>
      <c r="AL1013" s="75" t="s">
        <v>1649</v>
      </c>
      <c r="AM1013" s="38">
        <f>_xlfn.IFNA(VLOOKUP(AL1013,ACCESSORIES!F:J,5,FALSE),"N/A")</f>
        <v>2.75</v>
      </c>
      <c r="AN1013" s="3">
        <v>78.3</v>
      </c>
      <c r="AO1013" s="75">
        <v>16.2</v>
      </c>
      <c r="AP1013" s="75">
        <v>60</v>
      </c>
      <c r="AQ1013" s="75">
        <v>175</v>
      </c>
      <c r="AR1013" s="34">
        <v>5.3</v>
      </c>
      <c r="AS1013" s="34">
        <v>26</v>
      </c>
      <c r="AT1013" s="25">
        <v>38.5</v>
      </c>
      <c r="AU1013" s="34">
        <v>47.8</v>
      </c>
      <c r="AV1013" s="25">
        <v>272</v>
      </c>
      <c r="AW1013" s="67">
        <v>268.2</v>
      </c>
      <c r="AX1013" s="77">
        <v>94.8</v>
      </c>
      <c r="AY1013" s="49">
        <v>41.2</v>
      </c>
      <c r="AZ1013" s="49">
        <v>55.9</v>
      </c>
      <c r="BA1013" s="49">
        <v>113.3</v>
      </c>
      <c r="BB1013" s="48">
        <f t="shared" si="456"/>
        <v>4.46</v>
      </c>
      <c r="BC1013" s="13" t="s">
        <v>85</v>
      </c>
      <c r="BD1013" s="412" t="str">
        <f>_xlfn.IFNA(VLOOKUP(BC1013,ACCESSORIES!F:J,5,FALSE),"N/A")</f>
        <v>N/A</v>
      </c>
      <c r="BE1013" s="13" t="s">
        <v>85</v>
      </c>
      <c r="BF1013" s="412" t="str">
        <f>_xlfn.IFNA(VLOOKUP(BE1013,ACCESSORIES!F:J,5,FALSE),"N/A")</f>
        <v>N/A</v>
      </c>
      <c r="BG1013" s="70">
        <v>56</v>
      </c>
      <c r="BH1013" s="50">
        <v>24.803100000000001</v>
      </c>
      <c r="BI1013" s="50">
        <v>24.803100000000001</v>
      </c>
      <c r="BJ1013" s="50">
        <v>14.5669</v>
      </c>
      <c r="BK1013" s="357">
        <f t="shared" si="502"/>
        <v>0.14685211888376223</v>
      </c>
      <c r="BL1013" s="14">
        <v>18</v>
      </c>
      <c r="BM1013" s="107" t="s">
        <v>3771</v>
      </c>
      <c r="BN1013" s="46" t="s">
        <v>3891</v>
      </c>
      <c r="BO1013" s="74" t="s">
        <v>3907</v>
      </c>
      <c r="BP1013" s="74" t="s">
        <v>7494</v>
      </c>
      <c r="BQ1013" s="74" t="s">
        <v>7489</v>
      </c>
      <c r="BR1013" s="74" t="s">
        <v>7493</v>
      </c>
      <c r="BS1013" s="74" t="s">
        <v>7490</v>
      </c>
      <c r="BT1013" s="74" t="s">
        <v>3909</v>
      </c>
      <c r="BU1013" s="74" t="s">
        <v>7491</v>
      </c>
      <c r="BV1013" s="74"/>
      <c r="BW1013" s="74"/>
      <c r="BX1013" s="74"/>
      <c r="BY1013" s="334" t="s">
        <v>8625</v>
      </c>
      <c r="BZ1013" s="364" t="s">
        <v>8626</v>
      </c>
      <c r="CA1013" s="337" t="s">
        <v>8627</v>
      </c>
      <c r="CB1013" s="364" t="s">
        <v>8628</v>
      </c>
      <c r="CC1013" s="86" t="str">
        <f t="shared" si="484"/>
        <v>CLOSEOUT - MR804, 22x12, -40mm Offset, 6x5.5, 106.25mm Centerbore, Gloss Black</v>
      </c>
      <c r="CD1013" s="74" t="s">
        <v>3719</v>
      </c>
      <c r="CE1013" s="74" t="s">
        <v>3720</v>
      </c>
      <c r="CF1013" s="74" t="str">
        <f t="shared" si="497"/>
        <v>RAISED (8XX)</v>
      </c>
    </row>
    <row r="1014" spans="1:84" s="36" customFormat="1" ht="15" customHeight="1">
      <c r="A1014" s="22">
        <f t="shared" ref="A1014" si="507">ROW(B1014)-2</f>
        <v>1012</v>
      </c>
      <c r="B1014" s="13" t="s">
        <v>84</v>
      </c>
      <c r="C1014" s="97" t="s">
        <v>6891</v>
      </c>
      <c r="D1014" s="75" t="s">
        <v>6889</v>
      </c>
      <c r="E1014" s="84" t="str">
        <f>CONCATENATE(LEFT(D1014,5),VLOOKUP(CONCATENATE(O1014,"x",P1014),'WHEEL PART NUMBER GUIDE'!$B$9:$C$51,2,FALSE),VLOOKUP(CONCATENATE(Q1014, W1014), 'WHEEL PART NUMBER GUIDE'!$Q$6:$R$98, 2, FALSE),VLOOKUP(Z1014,'WHEEL PART NUMBER GUIDE'!$J$8:$K$54,2, FALSE),IF(V1014="N/A",IF(ABS(T1014)&lt;10,"0"&amp;ABS(T1014),ABS(T1014)),CONCATENATE(LEFT(V1014,1),RIGHT(V1014,1))), G1014, H1014)</f>
        <v>MR80431260340N</v>
      </c>
      <c r="F1014" s="84" t="str">
        <f t="shared" si="499"/>
        <v>MR80431260340N</v>
      </c>
      <c r="G1014" s="83" t="s">
        <v>2095</v>
      </c>
      <c r="H1014" s="83"/>
      <c r="I1014" s="72" t="s">
        <v>7155</v>
      </c>
      <c r="J1014" s="102">
        <v>45349.429884259262</v>
      </c>
      <c r="K1014" s="78" t="s">
        <v>3713</v>
      </c>
      <c r="L1014" s="328">
        <v>569</v>
      </c>
      <c r="M1014" s="85" t="str">
        <f t="shared" si="473"/>
        <v/>
      </c>
      <c r="N1014" s="630"/>
      <c r="O1014" s="75">
        <v>22</v>
      </c>
      <c r="P1014" s="8">
        <v>12</v>
      </c>
      <c r="Q1014" s="92" t="str">
        <f t="shared" ref="Q1014" si="508">CONCATENATE(R1014,"x",S1014)</f>
        <v>6x5.5</v>
      </c>
      <c r="R1014" s="92">
        <v>6</v>
      </c>
      <c r="S1014" s="75">
        <v>5.5</v>
      </c>
      <c r="T1014" s="75">
        <v>-40</v>
      </c>
      <c r="U1014" s="77">
        <v>4.9000000000000004</v>
      </c>
      <c r="V1014" s="95" t="s">
        <v>85</v>
      </c>
      <c r="W1014" s="68">
        <v>106.25</v>
      </c>
      <c r="X1014" s="39">
        <v>51.147244826891601</v>
      </c>
      <c r="Y1014" s="47">
        <v>2650</v>
      </c>
      <c r="Z1014" s="43" t="s">
        <v>5147</v>
      </c>
      <c r="AA1014" s="72" t="s">
        <v>173</v>
      </c>
      <c r="AB1014" s="47" t="str">
        <f t="shared" si="501"/>
        <v>22x12, 6x5.5, -40 OS, 2650 lbs</v>
      </c>
      <c r="AC1014" s="74" t="s">
        <v>7425</v>
      </c>
      <c r="AD1014" s="46" t="str">
        <f>IF(AC1014="N/A","None",VLOOKUP(AC1014,ACCESSORIES!F:N,9,FALSE))</f>
        <v>Snap In</v>
      </c>
      <c r="AE1014" s="82">
        <f>_xlfn.IFNA(VLOOKUP(AC1014,ACCESSORIES!F:J,5,FALSE),"N/A")</f>
        <v>22</v>
      </c>
      <c r="AF1014" s="14" t="s">
        <v>85</v>
      </c>
      <c r="AG1014" s="9" t="str">
        <f>_xlfn.IFNA(VLOOKUP(AF1014,ACCESSORIES!C:G,5,FALSE),"N/A")</f>
        <v>N/A</v>
      </c>
      <c r="AH1014" s="14" t="s">
        <v>85</v>
      </c>
      <c r="AI1014" s="14" t="s">
        <v>85</v>
      </c>
      <c r="AJ1014" s="9" t="str">
        <f>_xlfn.IFNA(VLOOKUP(AI1014,ACCESSORIES!F:J,5,FALSE),"N/A")</f>
        <v>N/A</v>
      </c>
      <c r="AK1014" s="92" t="s">
        <v>236</v>
      </c>
      <c r="AL1014" s="75" t="s">
        <v>1649</v>
      </c>
      <c r="AM1014" s="38">
        <f>_xlfn.IFNA(VLOOKUP(AL1014,ACCESSORIES!F:J,5,FALSE),"N/A")</f>
        <v>2.75</v>
      </c>
      <c r="AN1014" s="3">
        <v>78.3</v>
      </c>
      <c r="AO1014" s="75">
        <v>16.2</v>
      </c>
      <c r="AP1014" s="75">
        <v>60</v>
      </c>
      <c r="AQ1014" s="75">
        <v>175</v>
      </c>
      <c r="AR1014" s="34">
        <v>5.3</v>
      </c>
      <c r="AS1014" s="34">
        <v>26</v>
      </c>
      <c r="AT1014" s="25">
        <v>38.5</v>
      </c>
      <c r="AU1014" s="34">
        <v>47.8</v>
      </c>
      <c r="AV1014" s="25">
        <v>272</v>
      </c>
      <c r="AW1014" s="67">
        <v>268.2</v>
      </c>
      <c r="AX1014" s="77">
        <v>94.8</v>
      </c>
      <c r="AY1014" s="49">
        <v>41.2</v>
      </c>
      <c r="AZ1014" s="49">
        <v>55.9</v>
      </c>
      <c r="BA1014" s="49">
        <v>113.3</v>
      </c>
      <c r="BB1014" s="48">
        <f t="shared" si="456"/>
        <v>4.46</v>
      </c>
      <c r="BC1014" s="13" t="s">
        <v>85</v>
      </c>
      <c r="BD1014" s="412" t="str">
        <f>_xlfn.IFNA(VLOOKUP(BC1014,ACCESSORIES!F:J,5,FALSE),"N/A")</f>
        <v>N/A</v>
      </c>
      <c r="BE1014" s="13" t="s">
        <v>85</v>
      </c>
      <c r="BF1014" s="412" t="str">
        <f>_xlfn.IFNA(VLOOKUP(BE1014,ACCESSORIES!F:J,5,FALSE),"N/A")</f>
        <v>N/A</v>
      </c>
      <c r="BG1014" s="70">
        <v>56</v>
      </c>
      <c r="BH1014" s="50">
        <v>24.803100000000001</v>
      </c>
      <c r="BI1014" s="50">
        <v>24.803100000000001</v>
      </c>
      <c r="BJ1014" s="50">
        <v>14.5669</v>
      </c>
      <c r="BK1014" s="357">
        <f t="shared" si="502"/>
        <v>0.14685211888376223</v>
      </c>
      <c r="BL1014" s="14">
        <v>18</v>
      </c>
      <c r="BM1014" s="107" t="s">
        <v>3771</v>
      </c>
      <c r="BN1014" s="46" t="s">
        <v>3891</v>
      </c>
      <c r="BO1014" s="74" t="s">
        <v>3907</v>
      </c>
      <c r="BP1014" s="74" t="s">
        <v>7494</v>
      </c>
      <c r="BQ1014" s="74" t="s">
        <v>7489</v>
      </c>
      <c r="BR1014" s="74" t="s">
        <v>7493</v>
      </c>
      <c r="BS1014" s="74" t="s">
        <v>7490</v>
      </c>
      <c r="BT1014" s="74" t="s">
        <v>3909</v>
      </c>
      <c r="BU1014" s="74" t="s">
        <v>7491</v>
      </c>
      <c r="BV1014" s="74"/>
      <c r="BW1014" s="74"/>
      <c r="BX1014" s="74"/>
      <c r="BY1014" s="334" t="s">
        <v>8629</v>
      </c>
      <c r="BZ1014" s="364" t="s">
        <v>8630</v>
      </c>
      <c r="CA1014" s="337" t="s">
        <v>8631</v>
      </c>
      <c r="CB1014" s="364" t="s">
        <v>8632</v>
      </c>
      <c r="CC1014" s="86" t="str">
        <f t="shared" si="484"/>
        <v>CLOSEOUT - MR804, 22x12, -40mm Offset, 6x5.5, 106.25mm Centerbore, Machined - Clear Coat</v>
      </c>
      <c r="CD1014" s="74" t="s">
        <v>3719</v>
      </c>
      <c r="CE1014" s="74" t="s">
        <v>3720</v>
      </c>
      <c r="CF1014" s="74" t="str">
        <f t="shared" si="497"/>
        <v>RAISED (8XX)</v>
      </c>
    </row>
    <row r="1015" spans="1:84" s="36" customFormat="1" ht="15" customHeight="1">
      <c r="A1015" s="22">
        <f t="shared" si="302"/>
        <v>1013</v>
      </c>
      <c r="B1015" s="13" t="s">
        <v>84</v>
      </c>
      <c r="C1015" s="97" t="s">
        <v>6891</v>
      </c>
      <c r="D1015" s="75" t="s">
        <v>6889</v>
      </c>
      <c r="E1015" s="84" t="str">
        <f>CONCATENATE(LEFT(D1015,5),VLOOKUP(CONCATENATE(O1015,"x",P1015),'WHEEL PART NUMBER GUIDE'!$B$9:$C$51,2,FALSE),VLOOKUP(CONCATENATE(Q1015, W1015), 'WHEEL PART NUMBER GUIDE'!$Q$6:$R$98, 2, FALSE),VLOOKUP(Z1015,'WHEEL PART NUMBER GUIDE'!$J$8:$K$54,2, FALSE),IF(V1015="N/A",IF(ABS(T1015)&lt;10,"0"&amp;ABS(T1015),ABS(T1015)),CONCATENATE(LEFT(V1015,1),RIGHT(V1015,1))), G1015, H1015)</f>
        <v>MR804312801340N</v>
      </c>
      <c r="F1015" s="84" t="str">
        <f t="shared" si="499"/>
        <v>MR804312801340N</v>
      </c>
      <c r="G1015" s="83" t="s">
        <v>2095</v>
      </c>
      <c r="H1015" s="83"/>
      <c r="I1015" s="72" t="s">
        <v>7156</v>
      </c>
      <c r="J1015" s="102">
        <v>45349.429895833331</v>
      </c>
      <c r="K1015" s="78" t="s">
        <v>3713</v>
      </c>
      <c r="L1015" s="328">
        <v>549</v>
      </c>
      <c r="M1015" s="85" t="str">
        <f t="shared" si="473"/>
        <v/>
      </c>
      <c r="N1015" s="630"/>
      <c r="O1015" s="75">
        <v>22</v>
      </c>
      <c r="P1015" s="8">
        <v>12</v>
      </c>
      <c r="Q1015" s="92" t="str">
        <f t="shared" si="459"/>
        <v>8x6.5</v>
      </c>
      <c r="R1015" s="75">
        <v>8</v>
      </c>
      <c r="S1015" s="75">
        <v>6.5</v>
      </c>
      <c r="T1015" s="75">
        <v>-40</v>
      </c>
      <c r="U1015" s="77">
        <v>4.9000000000000004</v>
      </c>
      <c r="V1015" s="95" t="s">
        <v>85</v>
      </c>
      <c r="W1015" s="68">
        <v>121.3</v>
      </c>
      <c r="X1015" s="39">
        <v>52.910942924370616</v>
      </c>
      <c r="Y1015" s="47">
        <v>3640</v>
      </c>
      <c r="Z1015" s="43" t="s">
        <v>4122</v>
      </c>
      <c r="AA1015" s="72" t="s">
        <v>2845</v>
      </c>
      <c r="AB1015" s="47" t="str">
        <f t="shared" si="501"/>
        <v>22x12, 8x6.5, -40 OS, 3640 lbs</v>
      </c>
      <c r="AC1015" s="74" t="s">
        <v>7421</v>
      </c>
      <c r="AD1015" s="46" t="str">
        <f>IF(AC1015="N/A","None",VLOOKUP(AC1015,ACCESSORIES!F:N,9,FALSE))</f>
        <v>Snap In</v>
      </c>
      <c r="AE1015" s="82">
        <f>_xlfn.IFNA(VLOOKUP(AC1015,ACCESSORIES!F:J,5,FALSE),"N/A")</f>
        <v>22</v>
      </c>
      <c r="AF1015" s="14" t="s">
        <v>85</v>
      </c>
      <c r="AG1015" s="9" t="str">
        <f>_xlfn.IFNA(VLOOKUP(AF1015,ACCESSORIES!C:G,5,FALSE),"N/A")</f>
        <v>N/A</v>
      </c>
      <c r="AH1015" s="9" t="str">
        <f>_xlfn.IFNA(VLOOKUP(AG1015,ACCESSORIES!D:H,5,FALSE),"N/A")</f>
        <v>N/A</v>
      </c>
      <c r="AI1015" s="14" t="s">
        <v>85</v>
      </c>
      <c r="AJ1015" s="9" t="str">
        <f>_xlfn.IFNA(VLOOKUP(AI1015,ACCESSORIES!F:J,5,FALSE),"N/A")</f>
        <v>N/A</v>
      </c>
      <c r="AK1015" s="92" t="s">
        <v>236</v>
      </c>
      <c r="AL1015" s="75" t="s">
        <v>85</v>
      </c>
      <c r="AM1015" s="38" t="str">
        <f>_xlfn.IFNA(VLOOKUP(AL1015,ACCESSORIES!F:J,5,FALSE),"N/A")</f>
        <v>N/A</v>
      </c>
      <c r="AN1015" s="75" t="s">
        <v>85</v>
      </c>
      <c r="AO1015" s="75">
        <v>16.2</v>
      </c>
      <c r="AP1015" s="75">
        <v>60</v>
      </c>
      <c r="AQ1015" s="75">
        <v>200</v>
      </c>
      <c r="AR1015" s="34">
        <v>0</v>
      </c>
      <c r="AS1015" s="34">
        <v>0</v>
      </c>
      <c r="AT1015" s="25">
        <v>28.5</v>
      </c>
      <c r="AU1015" s="34">
        <v>41.1</v>
      </c>
      <c r="AV1015" s="25">
        <v>271.5</v>
      </c>
      <c r="AW1015" s="67">
        <v>267.7</v>
      </c>
      <c r="AX1015" s="68">
        <v>121.3</v>
      </c>
      <c r="AY1015" s="49">
        <v>85</v>
      </c>
      <c r="AZ1015" s="49">
        <v>85</v>
      </c>
      <c r="BA1015" s="49">
        <v>134</v>
      </c>
      <c r="BB1015" s="48">
        <f t="shared" si="456"/>
        <v>5.28</v>
      </c>
      <c r="BC1015" s="13" t="s">
        <v>85</v>
      </c>
      <c r="BD1015" s="412" t="str">
        <f>_xlfn.IFNA(VLOOKUP(BC1015,ACCESSORIES!F:J,5,FALSE),"N/A")</f>
        <v>N/A</v>
      </c>
      <c r="BE1015" s="13" t="s">
        <v>85</v>
      </c>
      <c r="BF1015" s="412" t="str">
        <f>_xlfn.IFNA(VLOOKUP(BE1015,ACCESSORIES!F:J,5,FALSE),"N/A")</f>
        <v>N/A</v>
      </c>
      <c r="BG1015" s="70">
        <v>58</v>
      </c>
      <c r="BH1015" s="50">
        <v>24.803100000000001</v>
      </c>
      <c r="BI1015" s="50">
        <v>24.803100000000001</v>
      </c>
      <c r="BJ1015" s="50">
        <v>14.5669</v>
      </c>
      <c r="BK1015" s="357">
        <f t="shared" si="502"/>
        <v>0.14685211888376223</v>
      </c>
      <c r="BL1015" s="14">
        <v>18</v>
      </c>
      <c r="BM1015" s="107" t="s">
        <v>3771</v>
      </c>
      <c r="BN1015" s="46" t="s">
        <v>3891</v>
      </c>
      <c r="BO1015" s="74" t="s">
        <v>3907</v>
      </c>
      <c r="BP1015" s="74" t="s">
        <v>7494</v>
      </c>
      <c r="BQ1015" s="74" t="s">
        <v>7489</v>
      </c>
      <c r="BR1015" s="74" t="s">
        <v>7493</v>
      </c>
      <c r="BS1015" s="74" t="s">
        <v>7490</v>
      </c>
      <c r="BT1015" s="74" t="s">
        <v>3909</v>
      </c>
      <c r="BU1015" s="74" t="s">
        <v>7491</v>
      </c>
      <c r="BV1015" s="74"/>
      <c r="BW1015" s="74"/>
      <c r="BX1015" s="74"/>
      <c r="BY1015" s="334" t="s">
        <v>8633</v>
      </c>
      <c r="BZ1015" s="364" t="s">
        <v>8634</v>
      </c>
      <c r="CA1015" s="337" t="s">
        <v>8635</v>
      </c>
      <c r="CB1015" s="364" t="s">
        <v>8636</v>
      </c>
      <c r="CC1015" s="86" t="str">
        <f t="shared" si="484"/>
        <v>CLOSEOUT - MR804, 22x12, -40mm Offset, 8x6.5, 121.3mm Centerbore, Gloss Black</v>
      </c>
      <c r="CD1015" s="74" t="s">
        <v>3719</v>
      </c>
      <c r="CE1015" s="74" t="s">
        <v>3720</v>
      </c>
      <c r="CF1015" s="74" t="str">
        <f t="shared" si="497"/>
        <v>RAISED (8XX)</v>
      </c>
    </row>
    <row r="1016" spans="1:84" s="36" customFormat="1" ht="15" customHeight="1">
      <c r="A1016" s="22">
        <f t="shared" ref="A1016" si="509">ROW(B1016)-2</f>
        <v>1014</v>
      </c>
      <c r="B1016" s="13" t="s">
        <v>84</v>
      </c>
      <c r="C1016" s="97" t="s">
        <v>6891</v>
      </c>
      <c r="D1016" s="75" t="s">
        <v>6889</v>
      </c>
      <c r="E1016" s="84" t="str">
        <f>CONCATENATE(LEFT(D1016,5),VLOOKUP(CONCATENATE(O1016,"x",P1016),'WHEEL PART NUMBER GUIDE'!$B$9:$C$51,2,FALSE),VLOOKUP(CONCATENATE(Q1016, W1016), 'WHEEL PART NUMBER GUIDE'!$Q$6:$R$98, 2, FALSE),VLOOKUP(Z1016,'WHEEL PART NUMBER GUIDE'!$J$8:$K$54,2, FALSE),IF(V1016="N/A",IF(ABS(T1016)&lt;10,"0"&amp;ABS(T1016),ABS(T1016)),CONCATENATE(LEFT(V1016,1),RIGHT(V1016,1))), G1016, H1016)</f>
        <v>MR80431280340N</v>
      </c>
      <c r="F1016" s="84" t="str">
        <f t="shared" si="499"/>
        <v>MR80431280340N</v>
      </c>
      <c r="G1016" s="83" t="s">
        <v>2095</v>
      </c>
      <c r="H1016" s="83"/>
      <c r="I1016" s="72" t="s">
        <v>7157</v>
      </c>
      <c r="J1016" s="102">
        <v>45349.429895833331</v>
      </c>
      <c r="K1016" s="78" t="s">
        <v>3713</v>
      </c>
      <c r="L1016" s="328">
        <v>569</v>
      </c>
      <c r="M1016" s="85" t="str">
        <f t="shared" si="473"/>
        <v/>
      </c>
      <c r="N1016" s="630"/>
      <c r="O1016" s="75">
        <v>22</v>
      </c>
      <c r="P1016" s="8">
        <v>12</v>
      </c>
      <c r="Q1016" s="92" t="str">
        <f t="shared" ref="Q1016" si="510">CONCATENATE(R1016,"x",S1016)</f>
        <v>8x6.5</v>
      </c>
      <c r="R1016" s="75">
        <v>8</v>
      </c>
      <c r="S1016" s="75">
        <v>6.5</v>
      </c>
      <c r="T1016" s="75">
        <v>-40</v>
      </c>
      <c r="U1016" s="77">
        <v>4.9000000000000004</v>
      </c>
      <c r="V1016" s="95" t="s">
        <v>85</v>
      </c>
      <c r="W1016" s="68">
        <v>121.3</v>
      </c>
      <c r="X1016" s="39">
        <v>52.910942924370616</v>
      </c>
      <c r="Y1016" s="47">
        <v>3640</v>
      </c>
      <c r="Z1016" s="43" t="s">
        <v>5147</v>
      </c>
      <c r="AA1016" s="72" t="s">
        <v>173</v>
      </c>
      <c r="AB1016" s="47" t="str">
        <f t="shared" si="501"/>
        <v>22x12, 8x6.5, -40 OS, 3640 lbs</v>
      </c>
      <c r="AC1016" s="74" t="s">
        <v>7426</v>
      </c>
      <c r="AD1016" s="46" t="str">
        <f>IF(AC1016="N/A","None",VLOOKUP(AC1016,ACCESSORIES!F:N,9,FALSE))</f>
        <v>Snap In</v>
      </c>
      <c r="AE1016" s="82">
        <f>_xlfn.IFNA(VLOOKUP(AC1016,ACCESSORIES!F:J,5,FALSE),"N/A")</f>
        <v>22</v>
      </c>
      <c r="AF1016" s="14" t="s">
        <v>85</v>
      </c>
      <c r="AG1016" s="9" t="str">
        <f>_xlfn.IFNA(VLOOKUP(AF1016,ACCESSORIES!C:G,5,FALSE),"N/A")</f>
        <v>N/A</v>
      </c>
      <c r="AH1016" s="9" t="str">
        <f>_xlfn.IFNA(VLOOKUP(AG1016,ACCESSORIES!D:H,5,FALSE),"N/A")</f>
        <v>N/A</v>
      </c>
      <c r="AI1016" s="14" t="s">
        <v>85</v>
      </c>
      <c r="AJ1016" s="9" t="str">
        <f>_xlfn.IFNA(VLOOKUP(AI1016,ACCESSORIES!F:J,5,FALSE),"N/A")</f>
        <v>N/A</v>
      </c>
      <c r="AK1016" s="92" t="s">
        <v>236</v>
      </c>
      <c r="AL1016" s="75" t="s">
        <v>85</v>
      </c>
      <c r="AM1016" s="38" t="str">
        <f>_xlfn.IFNA(VLOOKUP(AL1016,ACCESSORIES!F:J,5,FALSE),"N/A")</f>
        <v>N/A</v>
      </c>
      <c r="AN1016" s="75" t="s">
        <v>85</v>
      </c>
      <c r="AO1016" s="75">
        <v>16.2</v>
      </c>
      <c r="AP1016" s="75">
        <v>60</v>
      </c>
      <c r="AQ1016" s="75">
        <v>200</v>
      </c>
      <c r="AR1016" s="34">
        <v>0</v>
      </c>
      <c r="AS1016" s="34">
        <v>0</v>
      </c>
      <c r="AT1016" s="25">
        <v>28.5</v>
      </c>
      <c r="AU1016" s="34">
        <v>41.1</v>
      </c>
      <c r="AV1016" s="25">
        <v>271.5</v>
      </c>
      <c r="AW1016" s="67">
        <v>267.7</v>
      </c>
      <c r="AX1016" s="68">
        <v>121.3</v>
      </c>
      <c r="AY1016" s="49">
        <v>85</v>
      </c>
      <c r="AZ1016" s="49">
        <v>85</v>
      </c>
      <c r="BA1016" s="49">
        <v>134</v>
      </c>
      <c r="BB1016" s="48">
        <f t="shared" si="456"/>
        <v>5.28</v>
      </c>
      <c r="BC1016" s="13" t="s">
        <v>85</v>
      </c>
      <c r="BD1016" s="412" t="str">
        <f>_xlfn.IFNA(VLOOKUP(BC1016,ACCESSORIES!F:J,5,FALSE),"N/A")</f>
        <v>N/A</v>
      </c>
      <c r="BE1016" s="13" t="s">
        <v>85</v>
      </c>
      <c r="BF1016" s="412" t="str">
        <f>_xlfn.IFNA(VLOOKUP(BE1016,ACCESSORIES!F:J,5,FALSE),"N/A")</f>
        <v>N/A</v>
      </c>
      <c r="BG1016" s="70">
        <v>58</v>
      </c>
      <c r="BH1016" s="50">
        <v>24.803100000000001</v>
      </c>
      <c r="BI1016" s="50">
        <v>24.803100000000001</v>
      </c>
      <c r="BJ1016" s="50">
        <v>14.5669</v>
      </c>
      <c r="BK1016" s="357">
        <f t="shared" si="502"/>
        <v>0.14685211888376223</v>
      </c>
      <c r="BL1016" s="14">
        <v>18</v>
      </c>
      <c r="BM1016" s="107" t="s">
        <v>3771</v>
      </c>
      <c r="BN1016" s="46" t="s">
        <v>3891</v>
      </c>
      <c r="BO1016" s="74" t="s">
        <v>3907</v>
      </c>
      <c r="BP1016" s="74" t="s">
        <v>7494</v>
      </c>
      <c r="BQ1016" s="74" t="s">
        <v>7489</v>
      </c>
      <c r="BR1016" s="74" t="s">
        <v>7493</v>
      </c>
      <c r="BS1016" s="74" t="s">
        <v>7490</v>
      </c>
      <c r="BT1016" s="74" t="s">
        <v>3909</v>
      </c>
      <c r="BU1016" s="74" t="s">
        <v>7491</v>
      </c>
      <c r="BV1016" s="74"/>
      <c r="BW1016" s="74"/>
      <c r="BX1016" s="74"/>
      <c r="BY1016" s="334" t="s">
        <v>8637</v>
      </c>
      <c r="BZ1016" s="364" t="s">
        <v>8638</v>
      </c>
      <c r="CA1016" s="337" t="s">
        <v>8639</v>
      </c>
      <c r="CB1016" s="364" t="s">
        <v>8640</v>
      </c>
      <c r="CC1016" s="86" t="str">
        <f t="shared" si="484"/>
        <v>CLOSEOUT - MR804, 22x12, -40mm Offset, 8x6.5, 121.3mm Centerbore, Machined - Clear Coat</v>
      </c>
      <c r="CD1016" s="74" t="s">
        <v>3719</v>
      </c>
      <c r="CE1016" s="74" t="s">
        <v>3720</v>
      </c>
      <c r="CF1016" s="74" t="str">
        <f t="shared" si="497"/>
        <v>RAISED (8XX)</v>
      </c>
    </row>
    <row r="1017" spans="1:84" s="36" customFormat="1" ht="15" customHeight="1">
      <c r="A1017" s="22">
        <f t="shared" si="302"/>
        <v>1015</v>
      </c>
      <c r="B1017" s="13" t="s">
        <v>84</v>
      </c>
      <c r="C1017" s="97" t="s">
        <v>6891</v>
      </c>
      <c r="D1017" s="75" t="s">
        <v>6889</v>
      </c>
      <c r="E1017" s="84" t="str">
        <f>CONCATENATE(LEFT(D1017,5),VLOOKUP(CONCATENATE(O1017,"x",P1017),'WHEEL PART NUMBER GUIDE'!$B$9:$C$51,2,FALSE),VLOOKUP(CONCATENATE(Q1017, W1017), 'WHEEL PART NUMBER GUIDE'!$Q$6:$R$98, 2, FALSE),VLOOKUP(Z1017,'WHEEL PART NUMBER GUIDE'!$J$8:$K$54,2, FALSE),IF(V1017="N/A",IF(ABS(T1017)&lt;10,"0"&amp;ABS(T1017),ABS(T1017)),CONCATENATE(LEFT(V1017,1),RIGHT(V1017,1))), G1017, H1017)</f>
        <v>MR804312871340N</v>
      </c>
      <c r="F1017" s="84" t="str">
        <f t="shared" si="499"/>
        <v>MR804312871340N</v>
      </c>
      <c r="G1017" s="83" t="s">
        <v>2095</v>
      </c>
      <c r="H1017" s="83"/>
      <c r="I1017" s="72" t="s">
        <v>7158</v>
      </c>
      <c r="J1017" s="102">
        <v>45349.429895833331</v>
      </c>
      <c r="K1017" s="78" t="s">
        <v>3713</v>
      </c>
      <c r="L1017" s="328">
        <v>549</v>
      </c>
      <c r="M1017" s="85" t="str">
        <f t="shared" si="473"/>
        <v/>
      </c>
      <c r="N1017" s="630"/>
      <c r="O1017" s="75">
        <v>22</v>
      </c>
      <c r="P1017" s="8">
        <v>12</v>
      </c>
      <c r="Q1017" s="92" t="str">
        <f t="shared" si="459"/>
        <v>8x170</v>
      </c>
      <c r="R1017" s="75">
        <v>8</v>
      </c>
      <c r="S1017" s="75">
        <v>170</v>
      </c>
      <c r="T1017" s="75">
        <v>-40</v>
      </c>
      <c r="U1017" s="77">
        <v>4.9000000000000004</v>
      </c>
      <c r="V1017" s="95" t="s">
        <v>85</v>
      </c>
      <c r="W1017" s="68">
        <v>125</v>
      </c>
      <c r="X1017" s="39">
        <v>52.910942924370616</v>
      </c>
      <c r="Y1017" s="47">
        <v>3640</v>
      </c>
      <c r="Z1017" s="43" t="s">
        <v>4122</v>
      </c>
      <c r="AA1017" s="72" t="s">
        <v>2845</v>
      </c>
      <c r="AB1017" s="47" t="str">
        <f t="shared" si="501"/>
        <v>22x12, 8x170, -40 OS, 3640 lbs</v>
      </c>
      <c r="AC1017" s="74" t="s">
        <v>7510</v>
      </c>
      <c r="AD1017" s="46" t="str">
        <f>IF(AC1017="N/A","None",VLOOKUP(AC1017,ACCESSORIES!F:N,9,FALSE))</f>
        <v>Snap In</v>
      </c>
      <c r="AE1017" s="82">
        <f>_xlfn.IFNA(VLOOKUP(AC1017,ACCESSORIES!F:J,5,FALSE),"N/A")</f>
        <v>22</v>
      </c>
      <c r="AF1017" s="14" t="s">
        <v>85</v>
      </c>
      <c r="AG1017" s="9" t="str">
        <f>_xlfn.IFNA(VLOOKUP(AF1017,ACCESSORIES!C:G,5,FALSE),"N/A")</f>
        <v>N/A</v>
      </c>
      <c r="AH1017" s="9" t="str">
        <f>_xlfn.IFNA(VLOOKUP(AG1017,ACCESSORIES!D:H,5,FALSE),"N/A")</f>
        <v>N/A</v>
      </c>
      <c r="AI1017" s="14" t="s">
        <v>85</v>
      </c>
      <c r="AJ1017" s="9" t="str">
        <f>_xlfn.IFNA(VLOOKUP(AI1017,ACCESSORIES!F:J,5,FALSE),"N/A")</f>
        <v>N/A</v>
      </c>
      <c r="AK1017" s="92" t="s">
        <v>236</v>
      </c>
      <c r="AL1017" s="75" t="s">
        <v>85</v>
      </c>
      <c r="AM1017" s="38" t="str">
        <f>_xlfn.IFNA(VLOOKUP(AL1017,ACCESSORIES!F:J,5,FALSE),"N/A")</f>
        <v>N/A</v>
      </c>
      <c r="AN1017" s="75" t="s">
        <v>85</v>
      </c>
      <c r="AO1017" s="75">
        <v>16.2</v>
      </c>
      <c r="AP1017" s="75">
        <v>60</v>
      </c>
      <c r="AQ1017" s="75">
        <v>200</v>
      </c>
      <c r="AR1017" s="34">
        <v>0</v>
      </c>
      <c r="AS1017" s="34">
        <v>0</v>
      </c>
      <c r="AT1017" s="25">
        <v>28.5</v>
      </c>
      <c r="AU1017" s="34">
        <v>41.1</v>
      </c>
      <c r="AV1017" s="25">
        <v>271.5</v>
      </c>
      <c r="AW1017" s="67">
        <v>267.7</v>
      </c>
      <c r="AX1017" s="77">
        <v>125</v>
      </c>
      <c r="AY1017" s="49">
        <v>85</v>
      </c>
      <c r="AZ1017" s="49">
        <v>85</v>
      </c>
      <c r="BA1017" s="49">
        <v>134</v>
      </c>
      <c r="BB1017" s="48">
        <f t="shared" si="456"/>
        <v>5.28</v>
      </c>
      <c r="BC1017" s="13" t="s">
        <v>85</v>
      </c>
      <c r="BD1017" s="412" t="str">
        <f>_xlfn.IFNA(VLOOKUP(BC1017,ACCESSORIES!F:J,5,FALSE),"N/A")</f>
        <v>N/A</v>
      </c>
      <c r="BE1017" s="13" t="s">
        <v>85</v>
      </c>
      <c r="BF1017" s="412" t="str">
        <f>_xlfn.IFNA(VLOOKUP(BE1017,ACCESSORIES!F:J,5,FALSE),"N/A")</f>
        <v>N/A</v>
      </c>
      <c r="BG1017" s="70">
        <v>58</v>
      </c>
      <c r="BH1017" s="50">
        <v>24.803100000000001</v>
      </c>
      <c r="BI1017" s="50">
        <v>24.803100000000001</v>
      </c>
      <c r="BJ1017" s="50">
        <v>14.5669</v>
      </c>
      <c r="BK1017" s="357">
        <f t="shared" si="502"/>
        <v>0.14685211888376223</v>
      </c>
      <c r="BL1017" s="14">
        <v>18</v>
      </c>
      <c r="BM1017" s="107" t="s">
        <v>3771</v>
      </c>
      <c r="BN1017" s="46" t="s">
        <v>3891</v>
      </c>
      <c r="BO1017" s="74" t="s">
        <v>3907</v>
      </c>
      <c r="BP1017" s="74" t="s">
        <v>7494</v>
      </c>
      <c r="BQ1017" s="74" t="s">
        <v>7489</v>
      </c>
      <c r="BR1017" s="74" t="s">
        <v>7493</v>
      </c>
      <c r="BS1017" s="74" t="s">
        <v>7490</v>
      </c>
      <c r="BT1017" s="74" t="s">
        <v>3909</v>
      </c>
      <c r="BU1017" s="74" t="s">
        <v>7491</v>
      </c>
      <c r="BV1017" s="74"/>
      <c r="BW1017" s="74"/>
      <c r="BX1017" s="74"/>
      <c r="BY1017" s="334" t="s">
        <v>8633</v>
      </c>
      <c r="BZ1017" s="364" t="s">
        <v>8634</v>
      </c>
      <c r="CA1017" s="337" t="s">
        <v>8635</v>
      </c>
      <c r="CB1017" s="364" t="s">
        <v>8636</v>
      </c>
      <c r="CC1017" s="86" t="str">
        <f t="shared" si="484"/>
        <v>CLOSEOUT - MR804, 22x12, -40mm Offset, 8x170, 125mm Centerbore, Gloss Black</v>
      </c>
      <c r="CD1017" s="74" t="s">
        <v>3719</v>
      </c>
      <c r="CE1017" s="74" t="s">
        <v>3720</v>
      </c>
      <c r="CF1017" s="74" t="str">
        <f t="shared" si="497"/>
        <v>RAISED (8XX)</v>
      </c>
    </row>
    <row r="1018" spans="1:84" s="36" customFormat="1" ht="15" customHeight="1">
      <c r="A1018" s="22">
        <f t="shared" ref="A1018" si="511">ROW(B1018)-2</f>
        <v>1016</v>
      </c>
      <c r="B1018" s="13" t="s">
        <v>84</v>
      </c>
      <c r="C1018" s="97" t="s">
        <v>6891</v>
      </c>
      <c r="D1018" s="75" t="s">
        <v>6889</v>
      </c>
      <c r="E1018" s="84" t="str">
        <f>CONCATENATE(LEFT(D1018,5),VLOOKUP(CONCATENATE(O1018,"x",P1018),'WHEEL PART NUMBER GUIDE'!$B$9:$C$51,2,FALSE),VLOOKUP(CONCATENATE(Q1018, W1018), 'WHEEL PART NUMBER GUIDE'!$Q$6:$R$98, 2, FALSE),VLOOKUP(Z1018,'WHEEL PART NUMBER GUIDE'!$J$8:$K$54,2, FALSE),IF(V1018="N/A",IF(ABS(T1018)&lt;10,"0"&amp;ABS(T1018),ABS(T1018)),CONCATENATE(LEFT(V1018,1),RIGHT(V1018,1))), G1018, H1018)</f>
        <v>MR80431287340N</v>
      </c>
      <c r="F1018" s="84" t="str">
        <f t="shared" si="499"/>
        <v>MR80431287340N</v>
      </c>
      <c r="G1018" s="83" t="s">
        <v>2095</v>
      </c>
      <c r="H1018" s="83"/>
      <c r="I1018" s="72" t="s">
        <v>7159</v>
      </c>
      <c r="J1018" s="102">
        <v>45349.429895833331</v>
      </c>
      <c r="K1018" s="78" t="s">
        <v>3713</v>
      </c>
      <c r="L1018" s="328">
        <v>569</v>
      </c>
      <c r="M1018" s="85" t="str">
        <f t="shared" si="473"/>
        <v/>
      </c>
      <c r="N1018" s="630"/>
      <c r="O1018" s="75">
        <v>22</v>
      </c>
      <c r="P1018" s="8">
        <v>12</v>
      </c>
      <c r="Q1018" s="92" t="str">
        <f t="shared" ref="Q1018" si="512">CONCATENATE(R1018,"x",S1018)</f>
        <v>8x170</v>
      </c>
      <c r="R1018" s="75">
        <v>8</v>
      </c>
      <c r="S1018" s="75">
        <v>170</v>
      </c>
      <c r="T1018" s="75">
        <v>-40</v>
      </c>
      <c r="U1018" s="77">
        <v>4.9000000000000004</v>
      </c>
      <c r="V1018" s="95" t="s">
        <v>85</v>
      </c>
      <c r="W1018" s="68">
        <v>125</v>
      </c>
      <c r="X1018" s="39">
        <v>52.910942924370616</v>
      </c>
      <c r="Y1018" s="47">
        <v>3640</v>
      </c>
      <c r="Z1018" s="43" t="s">
        <v>5147</v>
      </c>
      <c r="AA1018" s="72" t="s">
        <v>173</v>
      </c>
      <c r="AB1018" s="47" t="str">
        <f t="shared" si="501"/>
        <v>22x12, 8x170, -40 OS, 3640 lbs</v>
      </c>
      <c r="AC1018" s="74" t="s">
        <v>7512</v>
      </c>
      <c r="AD1018" s="46" t="str">
        <f>IF(AC1018="N/A","None",VLOOKUP(AC1018,ACCESSORIES!F:N,9,FALSE))</f>
        <v>Snap In</v>
      </c>
      <c r="AE1018" s="82">
        <f>_xlfn.IFNA(VLOOKUP(AC1018,ACCESSORIES!F:J,5,FALSE),"N/A")</f>
        <v>22</v>
      </c>
      <c r="AF1018" s="14" t="s">
        <v>85</v>
      </c>
      <c r="AG1018" s="9" t="str">
        <f>_xlfn.IFNA(VLOOKUP(AF1018,ACCESSORIES!C:G,5,FALSE),"N/A")</f>
        <v>N/A</v>
      </c>
      <c r="AH1018" s="9" t="str">
        <f>_xlfn.IFNA(VLOOKUP(AG1018,ACCESSORIES!D:H,5,FALSE),"N/A")</f>
        <v>N/A</v>
      </c>
      <c r="AI1018" s="14" t="s">
        <v>85</v>
      </c>
      <c r="AJ1018" s="9" t="str">
        <f>_xlfn.IFNA(VLOOKUP(AI1018,ACCESSORIES!F:J,5,FALSE),"N/A")</f>
        <v>N/A</v>
      </c>
      <c r="AK1018" s="92" t="s">
        <v>236</v>
      </c>
      <c r="AL1018" s="75" t="s">
        <v>85</v>
      </c>
      <c r="AM1018" s="38" t="str">
        <f>_xlfn.IFNA(VLOOKUP(AL1018,ACCESSORIES!F:J,5,FALSE),"N/A")</f>
        <v>N/A</v>
      </c>
      <c r="AN1018" s="75" t="s">
        <v>85</v>
      </c>
      <c r="AO1018" s="75">
        <v>16.2</v>
      </c>
      <c r="AP1018" s="75">
        <v>60</v>
      </c>
      <c r="AQ1018" s="75">
        <v>200</v>
      </c>
      <c r="AR1018" s="34">
        <v>0</v>
      </c>
      <c r="AS1018" s="34">
        <v>0</v>
      </c>
      <c r="AT1018" s="25">
        <v>28.5</v>
      </c>
      <c r="AU1018" s="34">
        <v>41.1</v>
      </c>
      <c r="AV1018" s="25">
        <v>271.5</v>
      </c>
      <c r="AW1018" s="67">
        <v>267.7</v>
      </c>
      <c r="AX1018" s="77">
        <v>125</v>
      </c>
      <c r="AY1018" s="49">
        <v>85</v>
      </c>
      <c r="AZ1018" s="49">
        <v>85</v>
      </c>
      <c r="BA1018" s="49">
        <v>134</v>
      </c>
      <c r="BB1018" s="48">
        <f t="shared" si="456"/>
        <v>5.28</v>
      </c>
      <c r="BC1018" s="13" t="s">
        <v>85</v>
      </c>
      <c r="BD1018" s="412" t="str">
        <f>_xlfn.IFNA(VLOOKUP(BC1018,ACCESSORIES!F:J,5,FALSE),"N/A")</f>
        <v>N/A</v>
      </c>
      <c r="BE1018" s="13" t="s">
        <v>85</v>
      </c>
      <c r="BF1018" s="412" t="str">
        <f>_xlfn.IFNA(VLOOKUP(BE1018,ACCESSORIES!F:J,5,FALSE),"N/A")</f>
        <v>N/A</v>
      </c>
      <c r="BG1018" s="70">
        <v>58</v>
      </c>
      <c r="BH1018" s="50">
        <v>24.803100000000001</v>
      </c>
      <c r="BI1018" s="50">
        <v>24.803100000000001</v>
      </c>
      <c r="BJ1018" s="50">
        <v>14.5669</v>
      </c>
      <c r="BK1018" s="357">
        <f t="shared" si="502"/>
        <v>0.14685211888376223</v>
      </c>
      <c r="BL1018" s="14">
        <v>18</v>
      </c>
      <c r="BM1018" s="107" t="s">
        <v>3771</v>
      </c>
      <c r="BN1018" s="46" t="s">
        <v>3891</v>
      </c>
      <c r="BO1018" s="74" t="s">
        <v>3907</v>
      </c>
      <c r="BP1018" s="74" t="s">
        <v>7494</v>
      </c>
      <c r="BQ1018" s="74" t="s">
        <v>7489</v>
      </c>
      <c r="BR1018" s="74" t="s">
        <v>7493</v>
      </c>
      <c r="BS1018" s="74" t="s">
        <v>7490</v>
      </c>
      <c r="BT1018" s="74" t="s">
        <v>3909</v>
      </c>
      <c r="BU1018" s="74" t="s">
        <v>7491</v>
      </c>
      <c r="BV1018" s="74"/>
      <c r="BW1018" s="74"/>
      <c r="BX1018" s="74"/>
      <c r="BY1018" s="334" t="s">
        <v>8637</v>
      </c>
      <c r="BZ1018" s="364" t="s">
        <v>8638</v>
      </c>
      <c r="CA1018" s="337" t="s">
        <v>8639</v>
      </c>
      <c r="CB1018" s="364" t="s">
        <v>8640</v>
      </c>
      <c r="CC1018" s="86" t="str">
        <f t="shared" si="484"/>
        <v>CLOSEOUT - MR804, 22x12, -40mm Offset, 8x170, 125mm Centerbore, Machined - Clear Coat</v>
      </c>
      <c r="CD1018" s="74" t="s">
        <v>3719</v>
      </c>
      <c r="CE1018" s="74" t="s">
        <v>3720</v>
      </c>
      <c r="CF1018" s="74" t="str">
        <f t="shared" si="497"/>
        <v>RAISED (8XX)</v>
      </c>
    </row>
    <row r="1019" spans="1:84" s="36" customFormat="1" ht="15" customHeight="1">
      <c r="A1019" s="22">
        <f t="shared" si="302"/>
        <v>1017</v>
      </c>
      <c r="B1019" s="13" t="s">
        <v>84</v>
      </c>
      <c r="C1019" s="97" t="s">
        <v>6891</v>
      </c>
      <c r="D1019" s="75" t="s">
        <v>6889</v>
      </c>
      <c r="E1019" s="84" t="str">
        <f>CONCATENATE(LEFT(D1019,5),VLOOKUP(CONCATENATE(O1019,"x",P1019),'WHEEL PART NUMBER GUIDE'!$B$9:$C$51,2,FALSE),VLOOKUP(CONCATENATE(Q1019, W1019), 'WHEEL PART NUMBER GUIDE'!$Q$6:$R$98, 2, FALSE),VLOOKUP(Z1019,'WHEEL PART NUMBER GUIDE'!$J$8:$K$54,2, FALSE),IF(V1019="N/A",IF(ABS(T1019)&lt;10,"0"&amp;ABS(T1019),ABS(T1019)),CONCATENATE(LEFT(V1019,1),RIGHT(V1019,1))), G1019, H1019)</f>
        <v>MR804312881340N</v>
      </c>
      <c r="F1019" s="84" t="str">
        <f t="shared" si="499"/>
        <v>MR804312881340N</v>
      </c>
      <c r="G1019" s="83" t="s">
        <v>2095</v>
      </c>
      <c r="H1019" s="83"/>
      <c r="I1019" s="72" t="s">
        <v>7160</v>
      </c>
      <c r="J1019" s="102">
        <v>45349.429895833331</v>
      </c>
      <c r="K1019" s="78" t="s">
        <v>3713</v>
      </c>
      <c r="L1019" s="328">
        <v>549</v>
      </c>
      <c r="M1019" s="85" t="str">
        <f t="shared" si="473"/>
        <v/>
      </c>
      <c r="N1019" s="630"/>
      <c r="O1019" s="75">
        <v>22</v>
      </c>
      <c r="P1019" s="8">
        <v>12</v>
      </c>
      <c r="Q1019" s="92" t="str">
        <f t="shared" si="459"/>
        <v>8x180</v>
      </c>
      <c r="R1019" s="75">
        <v>8</v>
      </c>
      <c r="S1019" s="75">
        <v>180</v>
      </c>
      <c r="T1019" s="75">
        <v>-40</v>
      </c>
      <c r="U1019" s="77">
        <v>4.9000000000000004</v>
      </c>
      <c r="V1019" s="95" t="s">
        <v>85</v>
      </c>
      <c r="W1019" s="68">
        <v>124.1</v>
      </c>
      <c r="X1019" s="39">
        <v>53.351867448740371</v>
      </c>
      <c r="Y1019" s="47">
        <v>3640</v>
      </c>
      <c r="Z1019" s="43" t="s">
        <v>4122</v>
      </c>
      <c r="AA1019" s="72" t="s">
        <v>2845</v>
      </c>
      <c r="AB1019" s="47" t="str">
        <f t="shared" si="501"/>
        <v>22x12, 8x180, -40 OS, 3640 lbs</v>
      </c>
      <c r="AC1019" s="74" t="s">
        <v>7421</v>
      </c>
      <c r="AD1019" s="46" t="str">
        <f>IF(AC1019="N/A","None",VLOOKUP(AC1019,ACCESSORIES!F:N,9,FALSE))</f>
        <v>Snap In</v>
      </c>
      <c r="AE1019" s="82">
        <f>_xlfn.IFNA(VLOOKUP(AC1019,ACCESSORIES!F:J,5,FALSE),"N/A")</f>
        <v>22</v>
      </c>
      <c r="AF1019" s="14" t="s">
        <v>85</v>
      </c>
      <c r="AG1019" s="9" t="str">
        <f>_xlfn.IFNA(VLOOKUP(AF1019,ACCESSORIES!C:G,5,FALSE),"N/A")</f>
        <v>N/A</v>
      </c>
      <c r="AH1019" s="9" t="str">
        <f>_xlfn.IFNA(VLOOKUP(AG1019,ACCESSORIES!D:H,5,FALSE),"N/A")</f>
        <v>N/A</v>
      </c>
      <c r="AI1019" s="14" t="s">
        <v>85</v>
      </c>
      <c r="AJ1019" s="9" t="str">
        <f>_xlfn.IFNA(VLOOKUP(AI1019,ACCESSORIES!F:J,5,FALSE),"N/A")</f>
        <v>N/A</v>
      </c>
      <c r="AK1019" s="92" t="s">
        <v>236</v>
      </c>
      <c r="AL1019" s="75" t="s">
        <v>85</v>
      </c>
      <c r="AM1019" s="38" t="str">
        <f>_xlfn.IFNA(VLOOKUP(AL1019,ACCESSORIES!F:J,5,FALSE),"N/A")</f>
        <v>N/A</v>
      </c>
      <c r="AN1019" s="75" t="s">
        <v>85</v>
      </c>
      <c r="AO1019" s="75">
        <v>16.2</v>
      </c>
      <c r="AP1019" s="75">
        <v>60</v>
      </c>
      <c r="AQ1019" s="75">
        <v>210</v>
      </c>
      <c r="AR1019" s="34">
        <v>0</v>
      </c>
      <c r="AS1019" s="34">
        <v>0</v>
      </c>
      <c r="AT1019" s="25">
        <v>28</v>
      </c>
      <c r="AU1019" s="34">
        <v>41.1</v>
      </c>
      <c r="AV1019" s="25">
        <v>271.5</v>
      </c>
      <c r="AW1019" s="67">
        <v>267.7</v>
      </c>
      <c r="AX1019" s="68">
        <v>124.1</v>
      </c>
      <c r="AY1019" s="49">
        <v>85</v>
      </c>
      <c r="AZ1019" s="49">
        <v>85</v>
      </c>
      <c r="BA1019" s="49">
        <v>134</v>
      </c>
      <c r="BB1019" s="48">
        <f t="shared" si="456"/>
        <v>5.28</v>
      </c>
      <c r="BC1019" s="13" t="s">
        <v>85</v>
      </c>
      <c r="BD1019" s="412" t="str">
        <f>_xlfn.IFNA(VLOOKUP(BC1019,ACCESSORIES!F:J,5,FALSE),"N/A")</f>
        <v>N/A</v>
      </c>
      <c r="BE1019" s="13" t="s">
        <v>85</v>
      </c>
      <c r="BF1019" s="412" t="str">
        <f>_xlfn.IFNA(VLOOKUP(BE1019,ACCESSORIES!F:J,5,FALSE),"N/A")</f>
        <v>N/A</v>
      </c>
      <c r="BG1019" s="70">
        <v>58</v>
      </c>
      <c r="BH1019" s="50">
        <v>24.803100000000001</v>
      </c>
      <c r="BI1019" s="50">
        <v>24.803100000000001</v>
      </c>
      <c r="BJ1019" s="50">
        <v>14.5669</v>
      </c>
      <c r="BK1019" s="357">
        <f t="shared" si="502"/>
        <v>0.14685211888376223</v>
      </c>
      <c r="BL1019" s="14">
        <v>18</v>
      </c>
      <c r="BM1019" s="107" t="s">
        <v>3771</v>
      </c>
      <c r="BN1019" s="46" t="s">
        <v>3891</v>
      </c>
      <c r="BO1019" s="74" t="s">
        <v>3907</v>
      </c>
      <c r="BP1019" s="74" t="s">
        <v>7494</v>
      </c>
      <c r="BQ1019" s="74" t="s">
        <v>7489</v>
      </c>
      <c r="BR1019" s="74" t="s">
        <v>7493</v>
      </c>
      <c r="BS1019" s="74" t="s">
        <v>7490</v>
      </c>
      <c r="BT1019" s="74" t="s">
        <v>3909</v>
      </c>
      <c r="BU1019" s="74" t="s">
        <v>7491</v>
      </c>
      <c r="BV1019" s="74"/>
      <c r="BW1019" s="74"/>
      <c r="BX1019" s="74"/>
      <c r="BY1019" s="334" t="s">
        <v>8633</v>
      </c>
      <c r="BZ1019" s="364" t="s">
        <v>8634</v>
      </c>
      <c r="CA1019" s="337" t="s">
        <v>8635</v>
      </c>
      <c r="CB1019" s="364" t="s">
        <v>8636</v>
      </c>
      <c r="CC1019" s="86" t="str">
        <f t="shared" si="484"/>
        <v>CLOSEOUT - MR804, 22x12, -40mm Offset, 8x180, 124.1mm Centerbore, Gloss Black</v>
      </c>
      <c r="CD1019" s="74" t="s">
        <v>3719</v>
      </c>
      <c r="CE1019" s="74" t="s">
        <v>3720</v>
      </c>
      <c r="CF1019" s="74" t="str">
        <f t="shared" si="497"/>
        <v>RAISED (8XX)</v>
      </c>
    </row>
    <row r="1020" spans="1:84" s="36" customFormat="1" ht="15" customHeight="1">
      <c r="A1020" s="22">
        <f t="shared" ref="A1020" si="513">ROW(B1020)-2</f>
        <v>1018</v>
      </c>
      <c r="B1020" s="13" t="s">
        <v>84</v>
      </c>
      <c r="C1020" s="97" t="s">
        <v>6891</v>
      </c>
      <c r="D1020" s="75" t="s">
        <v>6889</v>
      </c>
      <c r="E1020" s="84" t="str">
        <f>CONCATENATE(LEFT(D1020,5),VLOOKUP(CONCATENATE(O1020,"x",P1020),'WHEEL PART NUMBER GUIDE'!$B$9:$C$51,2,FALSE),VLOOKUP(CONCATENATE(Q1020, W1020), 'WHEEL PART NUMBER GUIDE'!$Q$6:$R$98, 2, FALSE),VLOOKUP(Z1020,'WHEEL PART NUMBER GUIDE'!$J$8:$K$54,2, FALSE),IF(V1020="N/A",IF(ABS(T1020)&lt;10,"0"&amp;ABS(T1020),ABS(T1020)),CONCATENATE(LEFT(V1020,1),RIGHT(V1020,1))), G1020, H1020)</f>
        <v>MR80431288340N</v>
      </c>
      <c r="F1020" s="84" t="str">
        <f t="shared" si="499"/>
        <v>MR80431288340N</v>
      </c>
      <c r="G1020" s="83" t="s">
        <v>2095</v>
      </c>
      <c r="H1020" s="83"/>
      <c r="I1020" s="72" t="s">
        <v>7161</v>
      </c>
      <c r="J1020" s="102">
        <v>45349.429895833331</v>
      </c>
      <c r="K1020" s="78" t="s">
        <v>3713</v>
      </c>
      <c r="L1020" s="328">
        <v>569</v>
      </c>
      <c r="M1020" s="85" t="str">
        <f t="shared" si="473"/>
        <v/>
      </c>
      <c r="N1020" s="630"/>
      <c r="O1020" s="75">
        <v>22</v>
      </c>
      <c r="P1020" s="8">
        <v>12</v>
      </c>
      <c r="Q1020" s="92" t="str">
        <f t="shared" ref="Q1020" si="514">CONCATENATE(R1020,"x",S1020)</f>
        <v>8x180</v>
      </c>
      <c r="R1020" s="75">
        <v>8</v>
      </c>
      <c r="S1020" s="75">
        <v>180</v>
      </c>
      <c r="T1020" s="75">
        <v>-40</v>
      </c>
      <c r="U1020" s="77">
        <v>4.9000000000000004</v>
      </c>
      <c r="V1020" s="95" t="s">
        <v>85</v>
      </c>
      <c r="W1020" s="68">
        <v>124.1</v>
      </c>
      <c r="X1020" s="39">
        <v>53.351867448740371</v>
      </c>
      <c r="Y1020" s="47">
        <v>3640</v>
      </c>
      <c r="Z1020" s="43" t="s">
        <v>5147</v>
      </c>
      <c r="AA1020" s="72" t="s">
        <v>173</v>
      </c>
      <c r="AB1020" s="47" t="str">
        <f t="shared" si="501"/>
        <v>22x12, 8x180, -40 OS, 3640 lbs</v>
      </c>
      <c r="AC1020" s="74" t="s">
        <v>7426</v>
      </c>
      <c r="AD1020" s="46" t="str">
        <f>IF(AC1020="N/A","None",VLOOKUP(AC1020,ACCESSORIES!F:N,9,FALSE))</f>
        <v>Snap In</v>
      </c>
      <c r="AE1020" s="82">
        <f>_xlfn.IFNA(VLOOKUP(AC1020,ACCESSORIES!F:J,5,FALSE),"N/A")</f>
        <v>22</v>
      </c>
      <c r="AF1020" s="14" t="s">
        <v>85</v>
      </c>
      <c r="AG1020" s="9" t="str">
        <f>_xlfn.IFNA(VLOOKUP(AF1020,ACCESSORIES!C:G,5,FALSE),"N/A")</f>
        <v>N/A</v>
      </c>
      <c r="AH1020" s="9" t="str">
        <f>_xlfn.IFNA(VLOOKUP(AG1020,ACCESSORIES!D:H,5,FALSE),"N/A")</f>
        <v>N/A</v>
      </c>
      <c r="AI1020" s="14" t="s">
        <v>85</v>
      </c>
      <c r="AJ1020" s="9" t="str">
        <f>_xlfn.IFNA(VLOOKUP(AI1020,ACCESSORIES!F:J,5,FALSE),"N/A")</f>
        <v>N/A</v>
      </c>
      <c r="AK1020" s="92" t="s">
        <v>236</v>
      </c>
      <c r="AL1020" s="75" t="s">
        <v>85</v>
      </c>
      <c r="AM1020" s="38" t="str">
        <f>_xlfn.IFNA(VLOOKUP(AL1020,ACCESSORIES!F:J,5,FALSE),"N/A")</f>
        <v>N/A</v>
      </c>
      <c r="AN1020" s="75" t="s">
        <v>85</v>
      </c>
      <c r="AO1020" s="75">
        <v>16.2</v>
      </c>
      <c r="AP1020" s="75">
        <v>60</v>
      </c>
      <c r="AQ1020" s="75">
        <v>210</v>
      </c>
      <c r="AR1020" s="34">
        <v>0</v>
      </c>
      <c r="AS1020" s="34">
        <v>0</v>
      </c>
      <c r="AT1020" s="25">
        <v>28</v>
      </c>
      <c r="AU1020" s="34">
        <v>41.1</v>
      </c>
      <c r="AV1020" s="25">
        <v>271.5</v>
      </c>
      <c r="AW1020" s="67">
        <v>267.7</v>
      </c>
      <c r="AX1020" s="68">
        <v>124.1</v>
      </c>
      <c r="AY1020" s="49">
        <v>85</v>
      </c>
      <c r="AZ1020" s="49">
        <v>85</v>
      </c>
      <c r="BA1020" s="49">
        <v>134</v>
      </c>
      <c r="BB1020" s="48">
        <f t="shared" si="456"/>
        <v>5.28</v>
      </c>
      <c r="BC1020" s="13" t="s">
        <v>85</v>
      </c>
      <c r="BD1020" s="412" t="str">
        <f>_xlfn.IFNA(VLOOKUP(BC1020,ACCESSORIES!F:J,5,FALSE),"N/A")</f>
        <v>N/A</v>
      </c>
      <c r="BE1020" s="13" t="s">
        <v>85</v>
      </c>
      <c r="BF1020" s="412" t="str">
        <f>_xlfn.IFNA(VLOOKUP(BE1020,ACCESSORIES!F:J,5,FALSE),"N/A")</f>
        <v>N/A</v>
      </c>
      <c r="BG1020" s="70">
        <v>58</v>
      </c>
      <c r="BH1020" s="50">
        <v>24.803100000000001</v>
      </c>
      <c r="BI1020" s="50">
        <v>24.803100000000001</v>
      </c>
      <c r="BJ1020" s="50">
        <v>14.5669</v>
      </c>
      <c r="BK1020" s="357">
        <f t="shared" si="502"/>
        <v>0.14685211888376223</v>
      </c>
      <c r="BL1020" s="14">
        <v>18</v>
      </c>
      <c r="BM1020" s="107" t="s">
        <v>3771</v>
      </c>
      <c r="BN1020" s="46" t="s">
        <v>3891</v>
      </c>
      <c r="BO1020" s="74" t="s">
        <v>3907</v>
      </c>
      <c r="BP1020" s="74" t="s">
        <v>7494</v>
      </c>
      <c r="BQ1020" s="74" t="s">
        <v>7489</v>
      </c>
      <c r="BR1020" s="74" t="s">
        <v>7493</v>
      </c>
      <c r="BS1020" s="74" t="s">
        <v>7490</v>
      </c>
      <c r="BT1020" s="74" t="s">
        <v>3909</v>
      </c>
      <c r="BU1020" s="74" t="s">
        <v>7491</v>
      </c>
      <c r="BV1020" s="74"/>
      <c r="BW1020" s="74"/>
      <c r="BX1020" s="74"/>
      <c r="BY1020" s="334" t="s">
        <v>8637</v>
      </c>
      <c r="BZ1020" s="364" t="s">
        <v>8638</v>
      </c>
      <c r="CA1020" s="337" t="s">
        <v>8639</v>
      </c>
      <c r="CB1020" s="364" t="s">
        <v>8640</v>
      </c>
      <c r="CC1020" s="86" t="str">
        <f t="shared" si="484"/>
        <v>CLOSEOUT - MR804, 22x12, -40mm Offset, 8x180, 124.1mm Centerbore, Machined - Clear Coat</v>
      </c>
      <c r="CD1020" s="74" t="s">
        <v>3719</v>
      </c>
      <c r="CE1020" s="74" t="s">
        <v>3720</v>
      </c>
      <c r="CF1020" s="74" t="str">
        <f t="shared" si="497"/>
        <v>RAISED (8XX)</v>
      </c>
    </row>
    <row r="1021" spans="1:84" s="36" customFormat="1" ht="15" customHeight="1">
      <c r="A1021" s="22">
        <f t="shared" ref="A1021:A1024" si="515">ROW(B1021)-2</f>
        <v>1019</v>
      </c>
      <c r="B1021" s="74" t="s">
        <v>2909</v>
      </c>
      <c r="C1021" s="92" t="s">
        <v>2893</v>
      </c>
      <c r="D1021" s="92" t="s">
        <v>2894</v>
      </c>
      <c r="E1021" s="84" t="str">
        <f>CONCATENATE(LEFT(D1021,5),VLOOKUP(CONCATENATE(O1021,"x",P1021),'WHEEL PART NUMBER GUIDE'!$B$9:$C$51,2,FALSE),VLOOKUP(CONCATENATE(Q1021, W1021), 'WHEEL PART NUMBER GUIDE'!$Q$6:$R$98, 2, FALSE),VLOOKUP(Z1021,'WHEEL PART NUMBER GUIDE'!$J$8:$K$54,2, FALSE),IF(V1021="N/A",IF(ABS(T1021)&lt;10,"0"&amp;ABS(T1021),ABS(T1021)),CONCATENATE(LEFT(V1021,1),RIGHT(V1021,1))), G1021, H1021)</f>
        <v>GZ80141047855B</v>
      </c>
      <c r="F1021" s="84" t="str">
        <f t="shared" si="499"/>
        <v>GZ80141047855B</v>
      </c>
      <c r="G1021" s="83" t="s">
        <v>1095</v>
      </c>
      <c r="H1021" s="83"/>
      <c r="I1021" s="11" t="s">
        <v>2974</v>
      </c>
      <c r="J1021" s="307">
        <v>43536.396990740737</v>
      </c>
      <c r="K1021" s="78" t="s">
        <v>3713</v>
      </c>
      <c r="L1021" s="328">
        <v>234.74</v>
      </c>
      <c r="M1021" s="85" t="str">
        <f t="shared" si="473"/>
        <v/>
      </c>
      <c r="N1021" s="630"/>
      <c r="O1021" s="92">
        <v>14</v>
      </c>
      <c r="P1021" s="23">
        <v>10</v>
      </c>
      <c r="Q1021" s="92" t="str">
        <f t="shared" ref="Q1021:Q1023" si="516">CONCATENATE(R1021,"x",S1021)</f>
        <v>4x136</v>
      </c>
      <c r="R1021" s="73">
        <v>4</v>
      </c>
      <c r="S1021" s="73">
        <v>136</v>
      </c>
      <c r="T1021" s="3">
        <v>0</v>
      </c>
      <c r="U1021" s="16">
        <v>5.4</v>
      </c>
      <c r="V1021" s="93" t="s">
        <v>2890</v>
      </c>
      <c r="W1021" s="16">
        <v>110</v>
      </c>
      <c r="X1021" s="8">
        <v>19.7</v>
      </c>
      <c r="Y1021" s="47">
        <v>1200</v>
      </c>
      <c r="Z1021" s="71" t="s">
        <v>5151</v>
      </c>
      <c r="AA1021" s="72" t="s">
        <v>2850</v>
      </c>
      <c r="AB1021" s="47" t="str">
        <f t="shared" si="501"/>
        <v>14x10, 4x136, 0 OS, 1200 lbs</v>
      </c>
      <c r="AC1021" s="73" t="s">
        <v>2903</v>
      </c>
      <c r="AD1021" s="46" t="str">
        <f>IF(AC1021="N/A","None",VLOOKUP(AC1021,ACCESSORIES!F:N,9,FALSE))</f>
        <v>Screw On</v>
      </c>
      <c r="AE1021" s="82">
        <f>_xlfn.IFNA(VLOOKUP(AC1021,ACCESSORIES!F:J,5,FALSE),"N/A")</f>
        <v>14.454000000000002</v>
      </c>
      <c r="AF1021" s="80" t="s">
        <v>85</v>
      </c>
      <c r="AG1021" s="80" t="s">
        <v>2905</v>
      </c>
      <c r="AH1021" s="73" t="s">
        <v>85</v>
      </c>
      <c r="AI1021" s="73" t="s">
        <v>85</v>
      </c>
      <c r="AJ1021" s="9" t="str">
        <f>_xlfn.IFNA(VLOOKUP(AI1021,ACCESSORIES!F:J,5,FALSE),"N/A")</f>
        <v>N/A</v>
      </c>
      <c r="AK1021" s="92" t="s">
        <v>237</v>
      </c>
      <c r="AL1021" s="75" t="s">
        <v>85</v>
      </c>
      <c r="AM1021" s="38" t="str">
        <f>_xlfn.IFNA(VLOOKUP(AL1021,ACCESSORIES!F:J,5,FALSE),"N/A")</f>
        <v>N/A</v>
      </c>
      <c r="AN1021" s="75" t="s">
        <v>85</v>
      </c>
      <c r="AO1021" s="92">
        <v>14.1</v>
      </c>
      <c r="AP1021" s="92">
        <v>60</v>
      </c>
      <c r="AQ1021" s="92">
        <v>165</v>
      </c>
      <c r="AR1021" s="25">
        <v>35</v>
      </c>
      <c r="AS1021" s="25">
        <v>50</v>
      </c>
      <c r="AT1021" s="25">
        <v>76</v>
      </c>
      <c r="AU1021" s="25" t="s">
        <v>2969</v>
      </c>
      <c r="AV1021" s="25">
        <v>170</v>
      </c>
      <c r="AW1021" s="94">
        <v>161</v>
      </c>
      <c r="AX1021" s="93">
        <v>80</v>
      </c>
      <c r="AY1021" s="49">
        <v>48</v>
      </c>
      <c r="AZ1021" s="49">
        <v>0</v>
      </c>
      <c r="BA1021" s="49">
        <v>0</v>
      </c>
      <c r="BB1021" s="48">
        <f t="shared" ref="BB1021:BB1078" si="517">ROUND(CONVERT(BA1021,"mm","in"),2)</f>
        <v>0</v>
      </c>
      <c r="BC1021" s="25" t="s">
        <v>2900</v>
      </c>
      <c r="BD1021" s="412" t="str">
        <f>_xlfn.IFNA(VLOOKUP(BC1021,ACCESSORIES!F:J,5,FALSE),"N/A")</f>
        <v>N/A</v>
      </c>
      <c r="BE1021" s="73" t="s">
        <v>2899</v>
      </c>
      <c r="BF1021" s="412" t="str">
        <f>_xlfn.IFNA(VLOOKUP(BE1021,ACCESSORIES!F:J,5,FALSE),"N/A")</f>
        <v>N/A</v>
      </c>
      <c r="BG1021" s="70">
        <v>24</v>
      </c>
      <c r="BH1021" s="50">
        <v>15</v>
      </c>
      <c r="BI1021" s="50">
        <v>15</v>
      </c>
      <c r="BJ1021" s="50">
        <v>11</v>
      </c>
      <c r="BK1021" s="357">
        <f t="shared" ref="BK1021:BK1078" si="518">SUM(((BH1021*25.4)*(BI1021*25.4)*(BJ1021*25.4))/1000000000)</f>
        <v>4.0557983399999997E-2</v>
      </c>
      <c r="BL1021" s="73">
        <v>57</v>
      </c>
      <c r="BM1021" s="107" t="s">
        <v>3771</v>
      </c>
      <c r="BN1021" s="46" t="s">
        <v>3891</v>
      </c>
      <c r="BO1021" s="74" t="s">
        <v>3898</v>
      </c>
      <c r="BP1021" s="74" t="s">
        <v>3904</v>
      </c>
      <c r="BQ1021" s="74" t="s">
        <v>3899</v>
      </c>
      <c r="BR1021" s="44" t="s">
        <v>3894</v>
      </c>
      <c r="BS1021" s="44"/>
      <c r="BT1021" s="44"/>
      <c r="BU1021" s="44"/>
      <c r="BV1021" s="44"/>
      <c r="BW1021" s="44"/>
      <c r="BX1021" s="44"/>
      <c r="BY1021" s="334"/>
      <c r="BZ1021" s="364"/>
      <c r="CA1021" s="337"/>
      <c r="CB1021" s="364"/>
      <c r="CC1021" s="86" t="str">
        <f t="shared" si="484"/>
        <v>CLOSEOUT - GZ801 LiteLoc, 14x10, 5+5/0mm Offset, 4x136, 110mm Centerbore, Gloss Titanium - Matte Black Ring, w/ BH-H2020M</v>
      </c>
      <c r="CD1021" s="74" t="s">
        <v>3719</v>
      </c>
      <c r="CE1021" s="74" t="s">
        <v>3720</v>
      </c>
      <c r="CF1021" s="74" t="str">
        <f t="shared" si="497"/>
        <v>GMZ (8XX)</v>
      </c>
    </row>
    <row r="1022" spans="1:84" s="36" customFormat="1" ht="15" customHeight="1">
      <c r="A1022" s="22">
        <f t="shared" si="515"/>
        <v>1020</v>
      </c>
      <c r="B1022" s="74" t="s">
        <v>84</v>
      </c>
      <c r="C1022" s="92" t="s">
        <v>3238</v>
      </c>
      <c r="D1022" s="74" t="s">
        <v>3239</v>
      </c>
      <c r="E1022" s="84" t="str">
        <f>CONCATENATE(LEFT(D1022,5),VLOOKUP(CONCATENATE(O1022,"x",P1022),'WHEEL PART NUMBER GUIDE'!$B$9:$C$51,2,FALSE),VLOOKUP(CONCATENATE(Q1022, W1022), 'WHEEL PART NUMBER GUIDE'!$Q$6:$R$98, 2, FALSE),VLOOKUP(Z1022,'WHEEL PART NUMBER GUIDE'!$J$8:$K$54,2, FALSE),IF(V1022="N/A",IF(ABS(T1022)&lt;10,"0"&amp;ABS(T1022),ABS(T1022)),CONCATENATE(LEFT(V1022,1),RIGHT(V1022,1))), G1022, H1022)</f>
        <v>MR901655925117</v>
      </c>
      <c r="F1022" s="84" t="str">
        <f t="shared" si="499"/>
        <v>MR901655925117</v>
      </c>
      <c r="G1022" s="83"/>
      <c r="H1022" s="83"/>
      <c r="I1022" s="81" t="s">
        <v>3260</v>
      </c>
      <c r="J1022" s="299">
        <v>43677</v>
      </c>
      <c r="K1022" s="418" t="s">
        <v>1230</v>
      </c>
      <c r="L1022" s="328">
        <v>387</v>
      </c>
      <c r="M1022" s="85">
        <f t="shared" si="473"/>
        <v>387</v>
      </c>
      <c r="N1022" s="630"/>
      <c r="O1022" s="74">
        <v>16</v>
      </c>
      <c r="P1022" s="76">
        <v>5.5</v>
      </c>
      <c r="Q1022" s="92" t="str">
        <f t="shared" si="516"/>
        <v>6x205</v>
      </c>
      <c r="R1022" s="73">
        <v>6</v>
      </c>
      <c r="S1022" s="74">
        <v>205</v>
      </c>
      <c r="T1022" s="74">
        <v>117</v>
      </c>
      <c r="U1022" s="77">
        <v>8</v>
      </c>
      <c r="V1022" s="74" t="s">
        <v>85</v>
      </c>
      <c r="W1022" s="77">
        <v>161.04</v>
      </c>
      <c r="X1022" s="76">
        <v>27.89</v>
      </c>
      <c r="Y1022" s="47">
        <v>3000</v>
      </c>
      <c r="Z1022" s="71" t="s">
        <v>2165</v>
      </c>
      <c r="AA1022" s="72" t="s">
        <v>2845</v>
      </c>
      <c r="AB1022" s="47" t="str">
        <f t="shared" si="501"/>
        <v>16x5.5, 6x205, 117 OS, 3000 lbs</v>
      </c>
      <c r="AC1022" s="74" t="s">
        <v>3269</v>
      </c>
      <c r="AD1022" s="46" t="str">
        <f>IF(AC1022="N/A","None",VLOOKUP(AC1022,ACCESSORIES!F:N,9,FALSE))</f>
        <v>Screw On</v>
      </c>
      <c r="AE1022" s="82">
        <f>_xlfn.IFNA(VLOOKUP(AC1022,ACCESSORIES!F:J,5,FALSE),"N/A")</f>
        <v>33</v>
      </c>
      <c r="AF1022" s="80" t="s">
        <v>85</v>
      </c>
      <c r="AG1022" s="79" t="s">
        <v>1787</v>
      </c>
      <c r="AH1022" s="73" t="s">
        <v>85</v>
      </c>
      <c r="AI1022" s="73" t="s">
        <v>85</v>
      </c>
      <c r="AJ1022" s="9" t="str">
        <f>_xlfn.IFNA(VLOOKUP(AI1022,ACCESSORIES!F:J,5,FALSE),"N/A")</f>
        <v>N/A</v>
      </c>
      <c r="AK1022" s="92" t="s">
        <v>236</v>
      </c>
      <c r="AL1022" s="92" t="s">
        <v>85</v>
      </c>
      <c r="AM1022" s="38" t="str">
        <f>_xlfn.IFNA(VLOOKUP(AL1022,ACCESSORIES!F:J,5,FALSE),"N/A")</f>
        <v>N/A</v>
      </c>
      <c r="AN1022" s="92" t="s">
        <v>85</v>
      </c>
      <c r="AO1022" s="74">
        <v>22</v>
      </c>
      <c r="AP1022" s="74">
        <v>0</v>
      </c>
      <c r="AQ1022" s="74">
        <v>250</v>
      </c>
      <c r="AR1022" s="25">
        <v>0</v>
      </c>
      <c r="AS1022" s="25">
        <v>0</v>
      </c>
      <c r="AT1022" s="25">
        <v>0</v>
      </c>
      <c r="AU1022" s="34">
        <v>0</v>
      </c>
      <c r="AV1022" s="25">
        <v>165</v>
      </c>
      <c r="AW1022" s="34">
        <v>125</v>
      </c>
      <c r="AX1022" s="77">
        <v>110</v>
      </c>
      <c r="AY1022" s="49">
        <v>34</v>
      </c>
      <c r="AZ1022" s="49">
        <v>34</v>
      </c>
      <c r="BA1022" s="49">
        <v>5</v>
      </c>
      <c r="BB1022" s="48">
        <f t="shared" si="517"/>
        <v>0.2</v>
      </c>
      <c r="BC1022" s="25" t="s">
        <v>85</v>
      </c>
      <c r="BD1022" s="412" t="str">
        <f>_xlfn.IFNA(VLOOKUP(BC1022,ACCESSORIES!F:J,5,FALSE),"N/A")</f>
        <v>N/A</v>
      </c>
      <c r="BE1022" s="25" t="s">
        <v>85</v>
      </c>
      <c r="BF1022" s="412" t="str">
        <f>_xlfn.IFNA(VLOOKUP(BE1022,ACCESSORIES!F:J,5,FALSE),"N/A")</f>
        <v>N/A</v>
      </c>
      <c r="BG1022" s="70">
        <v>33</v>
      </c>
      <c r="BH1022" s="50">
        <v>18.307086614173201</v>
      </c>
      <c r="BI1022" s="50">
        <v>18.307086614173201</v>
      </c>
      <c r="BJ1022" s="50">
        <v>10.8661417322835</v>
      </c>
      <c r="BK1022" s="357">
        <f t="shared" si="518"/>
        <v>5.9678100000000005E-2</v>
      </c>
      <c r="BL1022" s="73">
        <v>36</v>
      </c>
      <c r="BM1022" s="107" t="s">
        <v>3771</v>
      </c>
      <c r="BN1022" s="46" t="s">
        <v>3891</v>
      </c>
      <c r="BO1022" s="74" t="s">
        <v>3907</v>
      </c>
      <c r="BP1022" s="74" t="s">
        <v>3908</v>
      </c>
      <c r="BQ1022" s="74" t="s">
        <v>4150</v>
      </c>
      <c r="BR1022" s="74" t="s">
        <v>4151</v>
      </c>
      <c r="BS1022" s="74" t="s">
        <v>5241</v>
      </c>
      <c r="BT1022" s="74" t="s">
        <v>4152</v>
      </c>
      <c r="BU1022" s="74"/>
      <c r="BV1022" s="74"/>
      <c r="BW1022" s="74"/>
      <c r="BX1022" s="74"/>
      <c r="BY1022" s="300" t="s">
        <v>8074</v>
      </c>
      <c r="BZ1022" s="356" t="s">
        <v>8075</v>
      </c>
      <c r="CA1022" s="300" t="s">
        <v>8076</v>
      </c>
      <c r="CB1022" s="356" t="s">
        <v>8077</v>
      </c>
      <c r="CC1022" s="86" t="str">
        <f t="shared" si="484"/>
        <v>MR901 - FRONT, 16x5.5, +117mm Offset, 6x205, 161.04mm Centerbore, Matte Black</v>
      </c>
      <c r="CD1022" s="74" t="s">
        <v>3719</v>
      </c>
      <c r="CE1022" s="74" t="s">
        <v>3720</v>
      </c>
      <c r="CF1022" s="74" t="str">
        <f>C1022</f>
        <v>DUALLY (9XX)</v>
      </c>
    </row>
    <row r="1023" spans="1:84" s="36" customFormat="1" ht="15" customHeight="1">
      <c r="A1023" s="22">
        <f t="shared" si="515"/>
        <v>1021</v>
      </c>
      <c r="B1023" s="74" t="s">
        <v>84</v>
      </c>
      <c r="C1023" s="92" t="s">
        <v>3238</v>
      </c>
      <c r="D1023" s="74" t="s">
        <v>3240</v>
      </c>
      <c r="E1023" s="84" t="str">
        <f>CONCATENATE(LEFT(D1023,5),VLOOKUP(CONCATENATE(O1023,"x",P1023),'WHEEL PART NUMBER GUIDE'!$B$9:$C$51,2,FALSE),VLOOKUP(CONCATENATE(Q1023, W1023), 'WHEEL PART NUMBER GUIDE'!$Q$6:$R$98, 2, FALSE),VLOOKUP(Z1023,'WHEEL PART NUMBER GUIDE'!$J$8:$K$54,2, FALSE),IF(V1023="N/A",IF(ABS(T1023)&lt;10,"0"&amp;ABS(T1023),ABS(T1023)),CONCATENATE(LEFT(V1023,1),RIGHT(V1023,1))), G1023, H1023)</f>
        <v>MR901655925138N</v>
      </c>
      <c r="F1023" s="84" t="str">
        <f t="shared" si="499"/>
        <v>MR901655925138N</v>
      </c>
      <c r="G1023" s="83" t="s">
        <v>2095</v>
      </c>
      <c r="H1023" s="83"/>
      <c r="I1023" s="81" t="s">
        <v>3261</v>
      </c>
      <c r="J1023" s="299">
        <v>43677</v>
      </c>
      <c r="K1023" s="418" t="s">
        <v>1230</v>
      </c>
      <c r="L1023" s="328">
        <v>440</v>
      </c>
      <c r="M1023" s="85">
        <f t="shared" si="473"/>
        <v>440</v>
      </c>
      <c r="N1023" s="630"/>
      <c r="O1023" s="74">
        <v>16</v>
      </c>
      <c r="P1023" s="76">
        <v>5.5</v>
      </c>
      <c r="Q1023" s="92" t="str">
        <f t="shared" si="516"/>
        <v>6x205</v>
      </c>
      <c r="R1023" s="73">
        <v>6</v>
      </c>
      <c r="S1023" s="74">
        <v>205</v>
      </c>
      <c r="T1023" s="74">
        <v>-138</v>
      </c>
      <c r="U1023" s="77">
        <v>-2.16</v>
      </c>
      <c r="V1023" s="74" t="s">
        <v>85</v>
      </c>
      <c r="W1023" s="77">
        <v>161.04</v>
      </c>
      <c r="X1023" s="76">
        <v>30.94</v>
      </c>
      <c r="Y1023" s="47">
        <v>3000</v>
      </c>
      <c r="Z1023" s="71" t="s">
        <v>2165</v>
      </c>
      <c r="AA1023" s="72" t="s">
        <v>2845</v>
      </c>
      <c r="AB1023" s="47" t="str">
        <f t="shared" si="501"/>
        <v>16x5.5, 6x205, -138 OS, 3000 lbs</v>
      </c>
      <c r="AC1023" s="74" t="s">
        <v>3270</v>
      </c>
      <c r="AD1023" s="46" t="str">
        <f>IF(AC1023="N/A","None",VLOOKUP(AC1023,ACCESSORIES!F:N,9,FALSE))</f>
        <v>Push Thru</v>
      </c>
      <c r="AE1023" s="82">
        <f>_xlfn.IFNA(VLOOKUP(AC1023,ACCESSORIES!F:J,5,FALSE),"N/A")</f>
        <v>33</v>
      </c>
      <c r="AF1023" s="80" t="s">
        <v>85</v>
      </c>
      <c r="AG1023" s="74" t="s">
        <v>85</v>
      </c>
      <c r="AH1023" s="73" t="s">
        <v>2863</v>
      </c>
      <c r="AI1023" s="73" t="s">
        <v>85</v>
      </c>
      <c r="AJ1023" s="9" t="str">
        <f>_xlfn.IFNA(VLOOKUP(AI1023,ACCESSORIES!F:J,5,FALSE),"N/A")</f>
        <v>N/A</v>
      </c>
      <c r="AK1023" s="92" t="s">
        <v>236</v>
      </c>
      <c r="AL1023" s="92" t="s">
        <v>85</v>
      </c>
      <c r="AM1023" s="38" t="str">
        <f>_xlfn.IFNA(VLOOKUP(AL1023,ACCESSORIES!F:J,5,FALSE),"N/A")</f>
        <v>N/A</v>
      </c>
      <c r="AN1023" s="92" t="s">
        <v>85</v>
      </c>
      <c r="AO1023" s="74">
        <v>22</v>
      </c>
      <c r="AP1023" s="74">
        <v>0</v>
      </c>
      <c r="AQ1023" s="74">
        <v>240</v>
      </c>
      <c r="AR1023" s="25">
        <v>0</v>
      </c>
      <c r="AS1023" s="25">
        <v>0</v>
      </c>
      <c r="AT1023" s="25">
        <v>0</v>
      </c>
      <c r="AU1023" s="34">
        <v>45</v>
      </c>
      <c r="AV1023" s="34" t="s">
        <v>85</v>
      </c>
      <c r="AW1023" s="34" t="s">
        <v>85</v>
      </c>
      <c r="AX1023" s="77">
        <v>138</v>
      </c>
      <c r="AY1023" s="49">
        <v>81</v>
      </c>
      <c r="AZ1023" s="49">
        <v>81</v>
      </c>
      <c r="BA1023" s="49">
        <v>45</v>
      </c>
      <c r="BB1023" s="48">
        <f t="shared" si="517"/>
        <v>1.77</v>
      </c>
      <c r="BC1023" s="25" t="s">
        <v>85</v>
      </c>
      <c r="BD1023" s="412" t="str">
        <f>_xlfn.IFNA(VLOOKUP(BC1023,ACCESSORIES!F:J,5,FALSE),"N/A")</f>
        <v>N/A</v>
      </c>
      <c r="BE1023" s="25" t="s">
        <v>85</v>
      </c>
      <c r="BF1023" s="412" t="str">
        <f>_xlfn.IFNA(VLOOKUP(BE1023,ACCESSORIES!F:J,5,FALSE),"N/A")</f>
        <v>N/A</v>
      </c>
      <c r="BG1023" s="70">
        <v>36</v>
      </c>
      <c r="BH1023" s="50">
        <v>18.307086614173201</v>
      </c>
      <c r="BI1023" s="50">
        <v>18.307086614173201</v>
      </c>
      <c r="BJ1023" s="50">
        <v>10.8661417322835</v>
      </c>
      <c r="BK1023" s="357">
        <f t="shared" si="518"/>
        <v>5.9678100000000005E-2</v>
      </c>
      <c r="BL1023" s="73">
        <v>36</v>
      </c>
      <c r="BM1023" s="107" t="s">
        <v>3771</v>
      </c>
      <c r="BN1023" s="46" t="s">
        <v>3891</v>
      </c>
      <c r="BO1023" s="74" t="s">
        <v>3907</v>
      </c>
      <c r="BP1023" s="74" t="s">
        <v>3908</v>
      </c>
      <c r="BQ1023" s="74" t="s">
        <v>4150</v>
      </c>
      <c r="BR1023" s="74" t="s">
        <v>4151</v>
      </c>
      <c r="BS1023" s="74" t="s">
        <v>5241</v>
      </c>
      <c r="BT1023" s="74" t="s">
        <v>4152</v>
      </c>
      <c r="BU1023" s="74"/>
      <c r="BV1023" s="74"/>
      <c r="BW1023" s="74"/>
      <c r="BX1023" s="74"/>
      <c r="BY1023" s="300" t="s">
        <v>8084</v>
      </c>
      <c r="BZ1023" s="356" t="s">
        <v>8085</v>
      </c>
      <c r="CA1023" s="300" t="s">
        <v>8082</v>
      </c>
      <c r="CB1023" s="356" t="s">
        <v>8083</v>
      </c>
      <c r="CC1023" s="86" t="str">
        <f t="shared" si="484"/>
        <v>MR901 - REAR, 16x5.5, -138mm Offset, 6x205, 161.04mm Centerbore, Matte Black</v>
      </c>
      <c r="CD1023" s="74" t="s">
        <v>3719</v>
      </c>
      <c r="CE1023" s="74" t="s">
        <v>3720</v>
      </c>
      <c r="CF1023" s="74" t="str">
        <f>C1023</f>
        <v>DUALLY (9XX)</v>
      </c>
    </row>
    <row r="1024" spans="1:84" s="36" customFormat="1" ht="15" customHeight="1">
      <c r="A1024" s="22">
        <f t="shared" si="515"/>
        <v>1022</v>
      </c>
      <c r="B1024" s="74" t="s">
        <v>84</v>
      </c>
      <c r="C1024" s="74" t="s">
        <v>7532</v>
      </c>
      <c r="D1024" s="74" t="s">
        <v>7532</v>
      </c>
      <c r="E1024" s="84" t="s">
        <v>7533</v>
      </c>
      <c r="F1024" s="84" t="str">
        <f t="shared" si="499"/>
        <v>BLT10079060500</v>
      </c>
      <c r="G1024" s="599"/>
      <c r="H1024" s="599"/>
      <c r="I1024" s="81" t="s">
        <v>7534</v>
      </c>
      <c r="J1024" s="316">
        <v>45121</v>
      </c>
      <c r="K1024" s="418" t="s">
        <v>1230</v>
      </c>
      <c r="L1024" s="328">
        <v>999</v>
      </c>
      <c r="M1024" s="85">
        <f t="shared" si="473"/>
        <v>999</v>
      </c>
      <c r="N1024" s="630"/>
      <c r="O1024" s="74">
        <v>17</v>
      </c>
      <c r="P1024" s="76">
        <v>9</v>
      </c>
      <c r="Q1024" s="92" t="s">
        <v>1089</v>
      </c>
      <c r="R1024" s="73">
        <v>6</v>
      </c>
      <c r="S1024" s="74">
        <v>5.5</v>
      </c>
      <c r="T1024" s="74">
        <v>0</v>
      </c>
      <c r="U1024" s="77">
        <v>5</v>
      </c>
      <c r="V1024" s="74" t="s">
        <v>85</v>
      </c>
      <c r="W1024" s="77">
        <v>78.099999999999994</v>
      </c>
      <c r="X1024" s="76">
        <v>31.526</v>
      </c>
      <c r="Y1024" s="47">
        <v>2650</v>
      </c>
      <c r="Z1024" s="71" t="s">
        <v>2165</v>
      </c>
      <c r="AA1024" s="72" t="s">
        <v>2845</v>
      </c>
      <c r="AB1024" s="47" t="str">
        <f t="shared" si="501"/>
        <v>17x9, 6x5.5, 0 OS, 2650 lbs</v>
      </c>
      <c r="AC1024" s="74" t="s">
        <v>7535</v>
      </c>
      <c r="AD1024" s="46" t="str">
        <f>IF(AC1024="N/A","None",VLOOKUP(AC1024,ACCESSORIES!F:N,9,FALSE))</f>
        <v>Snap In</v>
      </c>
      <c r="AE1024" s="82">
        <f>_xlfn.IFNA(VLOOKUP(AC1024,ACCESSORIES!F:J,5,FALSE),"N/A")</f>
        <v>22</v>
      </c>
      <c r="AF1024" s="80" t="s">
        <v>85</v>
      </c>
      <c r="AG1024" s="80" t="s">
        <v>85</v>
      </c>
      <c r="AH1024" s="80" t="s">
        <v>85</v>
      </c>
      <c r="AI1024" s="80" t="s">
        <v>85</v>
      </c>
      <c r="AJ1024" s="9" t="str">
        <f>_xlfn.IFNA(VLOOKUP(AI1024,ACCESSORIES!F:J,5,FALSE),"N/A")</f>
        <v>N/A</v>
      </c>
      <c r="AK1024" s="92" t="s">
        <v>236</v>
      </c>
      <c r="AL1024" s="38" t="s">
        <v>85</v>
      </c>
      <c r="AM1024" s="38" t="str">
        <f>_xlfn.IFNA(VLOOKUP(AL1024,ACCESSORIES!F:J,5,FALSE),"N/A")</f>
        <v>N/A</v>
      </c>
      <c r="AN1024" s="92" t="s">
        <v>85</v>
      </c>
      <c r="AO1024" s="92">
        <v>16.2</v>
      </c>
      <c r="AP1024" s="92">
        <v>60</v>
      </c>
      <c r="AQ1024" s="92">
        <v>175</v>
      </c>
      <c r="AR1024" s="25">
        <v>9.6</v>
      </c>
      <c r="AS1024" s="25">
        <v>33</v>
      </c>
      <c r="AT1024" s="25">
        <v>42</v>
      </c>
      <c r="AU1024" s="25">
        <v>52</v>
      </c>
      <c r="AV1024" s="34">
        <v>209</v>
      </c>
      <c r="AW1024" s="34">
        <v>207</v>
      </c>
      <c r="AX1024" s="77">
        <v>78.099999999999994</v>
      </c>
      <c r="AY1024" s="49">
        <v>32</v>
      </c>
      <c r="AZ1024" s="49">
        <v>32</v>
      </c>
      <c r="BA1024" s="49">
        <v>31</v>
      </c>
      <c r="BB1024" s="48">
        <f t="shared" si="517"/>
        <v>1.22</v>
      </c>
      <c r="BC1024" s="25" t="s">
        <v>85</v>
      </c>
      <c r="BD1024" s="412" t="str">
        <f>_xlfn.IFNA(VLOOKUP(BC1024,ACCESSORIES!F:J,5,FALSE),"N/A")</f>
        <v>N/A</v>
      </c>
      <c r="BE1024" s="25" t="s">
        <v>85</v>
      </c>
      <c r="BF1024" s="412" t="str">
        <f>_xlfn.IFNA(VLOOKUP(BE1024,ACCESSORIES!F:J,5,FALSE),"N/A")</f>
        <v>N/A</v>
      </c>
      <c r="BG1024" s="70">
        <v>37</v>
      </c>
      <c r="BH1024" s="50">
        <v>20.236220472440898</v>
      </c>
      <c r="BI1024" s="50">
        <v>20.236220472440898</v>
      </c>
      <c r="BJ1024" s="50">
        <v>12.4409448818898</v>
      </c>
      <c r="BK1024" s="357">
        <f t="shared" si="518"/>
        <v>8.348593599999983E-2</v>
      </c>
      <c r="BL1024" s="73">
        <v>36</v>
      </c>
      <c r="BM1024" s="107" t="s">
        <v>3771</v>
      </c>
      <c r="BN1024" s="46" t="s">
        <v>3891</v>
      </c>
      <c r="BO1024" s="74"/>
      <c r="BP1024" s="74"/>
      <c r="BQ1024" s="74"/>
      <c r="BR1024" s="74"/>
      <c r="BS1024" s="74"/>
      <c r="BT1024" s="74"/>
      <c r="BU1024" s="74"/>
      <c r="BV1024" s="74"/>
      <c r="BW1024" s="74"/>
      <c r="BX1024" s="74"/>
      <c r="BY1024" s="300"/>
      <c r="BZ1024" s="356"/>
      <c r="CA1024" s="300"/>
      <c r="CB1024" s="356"/>
      <c r="CC1024" s="86" t="s">
        <v>7536</v>
      </c>
      <c r="CD1024" s="74" t="s">
        <v>3719</v>
      </c>
      <c r="CE1024" s="74" t="s">
        <v>3720</v>
      </c>
      <c r="CF1024" s="74" t="str">
        <f t="shared" ref="CF1024:CF1083" si="519">C1024</f>
        <v>BLT100</v>
      </c>
    </row>
    <row r="1025" spans="1:85" s="498" customFormat="1" ht="15" customHeight="1">
      <c r="A1025" s="22">
        <f t="shared" ref="A1025:A1084" si="520">ROW(B1025)-2</f>
        <v>1023</v>
      </c>
      <c r="B1025" s="416" t="s">
        <v>9247</v>
      </c>
      <c r="C1025" s="416" t="s">
        <v>9247</v>
      </c>
      <c r="D1025" s="416" t="s">
        <v>9249</v>
      </c>
      <c r="E1025" s="84" t="s">
        <v>9107</v>
      </c>
      <c r="F1025" s="416" t="s">
        <v>9177</v>
      </c>
      <c r="G1025" s="599"/>
      <c r="H1025" s="599"/>
      <c r="I1025" s="45" t="s">
        <v>9261</v>
      </c>
      <c r="J1025" s="316"/>
      <c r="K1025" s="418" t="s">
        <v>3713</v>
      </c>
      <c r="L1025" s="328">
        <v>540</v>
      </c>
      <c r="M1025" s="85" t="str">
        <f t="shared" si="473"/>
        <v/>
      </c>
      <c r="N1025" s="630"/>
      <c r="O1025" s="416">
        <v>20</v>
      </c>
      <c r="P1025" s="46">
        <v>9.5</v>
      </c>
      <c r="Q1025" s="408" t="s">
        <v>1756</v>
      </c>
      <c r="R1025" s="46">
        <v>5</v>
      </c>
      <c r="S1025" s="46">
        <v>4.5</v>
      </c>
      <c r="T1025" s="47">
        <v>33</v>
      </c>
      <c r="U1025" s="47">
        <v>6.55</v>
      </c>
      <c r="V1025" s="420" t="s">
        <v>85</v>
      </c>
      <c r="W1025" s="48" t="s">
        <v>9331</v>
      </c>
      <c r="X1025" s="421">
        <v>29.4</v>
      </c>
      <c r="Y1025" s="47" t="s">
        <v>9332</v>
      </c>
      <c r="Z1025" s="45" t="s">
        <v>4122</v>
      </c>
      <c r="AA1025" s="72" t="s">
        <v>2845</v>
      </c>
      <c r="AB1025" s="47" t="str">
        <f t="shared" si="501"/>
        <v>20x9.5, 5x4.5, 33 OS, 1580 lbs</v>
      </c>
      <c r="AC1025" s="46" t="s">
        <v>9343</v>
      </c>
      <c r="AD1025" s="46" t="str">
        <f>IF(AC1025="N/A","None",VLOOKUP(AC1025,ACCESSORIES!F:N,9,FALSE))</f>
        <v>Snap In</v>
      </c>
      <c r="AE1025" s="82">
        <f>_xlfn.IFNA(VLOOKUP(AC1025,ACCESSORIES!F:J,5,FALSE),"N/A")</f>
        <v>25.99</v>
      </c>
      <c r="AF1025" s="82" t="s">
        <v>85</v>
      </c>
      <c r="AG1025" s="82" t="s">
        <v>85</v>
      </c>
      <c r="AH1025" s="82" t="s">
        <v>85</v>
      </c>
      <c r="AI1025" s="82" t="s">
        <v>85</v>
      </c>
      <c r="AJ1025" s="82" t="s">
        <v>85</v>
      </c>
      <c r="AK1025" s="416" t="s">
        <v>9345</v>
      </c>
      <c r="AL1025" s="416" t="s">
        <v>85</v>
      </c>
      <c r="AM1025" s="416" t="s">
        <v>85</v>
      </c>
      <c r="AN1025" s="416" t="s">
        <v>85</v>
      </c>
      <c r="AO1025" s="408">
        <v>15</v>
      </c>
      <c r="AP1025" s="408">
        <v>60</v>
      </c>
      <c r="AQ1025" s="408">
        <v>155</v>
      </c>
      <c r="AR1025" s="25">
        <v>17</v>
      </c>
      <c r="AS1025" s="25">
        <v>24</v>
      </c>
      <c r="AT1025" s="25">
        <v>39</v>
      </c>
      <c r="AU1025" s="25">
        <v>62</v>
      </c>
      <c r="AV1025" s="25">
        <v>242</v>
      </c>
      <c r="AW1025" s="411">
        <v>232.8</v>
      </c>
      <c r="AX1025" s="420">
        <v>66.5</v>
      </c>
      <c r="AY1025" s="49">
        <v>36</v>
      </c>
      <c r="AZ1025" s="49">
        <v>38</v>
      </c>
      <c r="BA1025" s="49">
        <v>0</v>
      </c>
      <c r="BB1025" s="48">
        <f t="shared" si="517"/>
        <v>0</v>
      </c>
      <c r="BC1025" s="416" t="s">
        <v>85</v>
      </c>
      <c r="BD1025" s="412" t="str">
        <f>_xlfn.IFNA(VLOOKUP(BC1025,ACCESSORIES!F:J,5,FALSE),"N/A")</f>
        <v>N/A</v>
      </c>
      <c r="BE1025" s="416" t="s">
        <v>85</v>
      </c>
      <c r="BF1025" s="412" t="str">
        <f>_xlfn.IFNA(VLOOKUP(BE1025,ACCESSORIES!F:J,5,FALSE),"N/A")</f>
        <v>N/A</v>
      </c>
      <c r="BG1025" s="70">
        <v>37</v>
      </c>
      <c r="BH1025" s="50">
        <v>23.3</v>
      </c>
      <c r="BI1025" s="50">
        <v>23.3</v>
      </c>
      <c r="BJ1025" s="50">
        <v>12.5</v>
      </c>
      <c r="BK1025" s="357">
        <f t="shared" si="518"/>
        <v>0.11120466468699998</v>
      </c>
      <c r="BL1025" s="408">
        <v>20</v>
      </c>
      <c r="BM1025" s="107" t="s">
        <v>3771</v>
      </c>
      <c r="BN1025" s="46" t="s">
        <v>3891</v>
      </c>
      <c r="BO1025" s="74"/>
      <c r="BP1025" s="74"/>
      <c r="BQ1025" s="74"/>
      <c r="BR1025" s="74"/>
      <c r="BS1025" s="74"/>
      <c r="BT1025" s="74"/>
      <c r="BU1025" s="74"/>
      <c r="BV1025" s="74"/>
      <c r="BW1025" s="74"/>
      <c r="BX1025" s="74"/>
      <c r="BY1025" s="300" t="s">
        <v>10078</v>
      </c>
      <c r="BZ1025" s="356" t="s">
        <v>10079</v>
      </c>
      <c r="CA1025" s="300" t="s">
        <v>10080</v>
      </c>
      <c r="CB1025" s="356" t="s">
        <v>10081</v>
      </c>
      <c r="CC1025" s="86" t="str">
        <f t="shared" ref="CC1025:CC1084" si="521">CONCATENATE(IF(K1025="Closeout","CLOSEOUT - ",""),D1025,", ",O1025,"x",P1025,", ",IF(V1025="N/A","",CONCATENATE(V1025,"/")),IF(T1025&gt;0,CONCATENATE("+",T1025),T1025),"mm Offset, ",Q1025,", ",W1025,"mm Centerbore, ",PROPER(Z1025),IF(H1025="R",", Race Drilled",""),"",IF(BE1025="N/A","",CONCATENATE(", w/ ",BE1025)))</f>
        <v>CLOSEOUT - Tech Mesh, 20x9.5, +33mm Offset, 5x4.5, 70.5mm Centerbore, Gloss Black</v>
      </c>
      <c r="CD1025" s="74" t="s">
        <v>3719</v>
      </c>
      <c r="CE1025" s="74" t="s">
        <v>3720</v>
      </c>
      <c r="CF1025" s="74" t="str">
        <f t="shared" si="519"/>
        <v>RTR</v>
      </c>
      <c r="CG1025" s="36"/>
    </row>
    <row r="1026" spans="1:85" s="498" customFormat="1" ht="15" customHeight="1">
      <c r="A1026" s="22">
        <f t="shared" si="520"/>
        <v>1024</v>
      </c>
      <c r="B1026" s="416" t="s">
        <v>9247</v>
      </c>
      <c r="C1026" s="416" t="s">
        <v>9247</v>
      </c>
      <c r="D1026" s="416" t="s">
        <v>9249</v>
      </c>
      <c r="E1026" s="84" t="s">
        <v>9108</v>
      </c>
      <c r="F1026" s="416" t="s">
        <v>9178</v>
      </c>
      <c r="G1026" s="599"/>
      <c r="H1026" s="599"/>
      <c r="I1026" s="45" t="s">
        <v>9262</v>
      </c>
      <c r="J1026" s="316"/>
      <c r="K1026" s="418" t="s">
        <v>3713</v>
      </c>
      <c r="L1026" s="328">
        <v>550</v>
      </c>
      <c r="M1026" s="85" t="str">
        <f t="shared" si="473"/>
        <v/>
      </c>
      <c r="N1026" s="630"/>
      <c r="O1026" s="416">
        <v>20</v>
      </c>
      <c r="P1026" s="46">
        <v>10.5</v>
      </c>
      <c r="Q1026" s="408" t="s">
        <v>1756</v>
      </c>
      <c r="R1026" s="46">
        <v>5</v>
      </c>
      <c r="S1026" s="46">
        <v>4.5</v>
      </c>
      <c r="T1026" s="47">
        <v>45</v>
      </c>
      <c r="U1026" s="47">
        <v>7.52</v>
      </c>
      <c r="V1026" s="420" t="s">
        <v>85</v>
      </c>
      <c r="W1026" s="48" t="s">
        <v>9331</v>
      </c>
      <c r="X1026" s="421">
        <v>30.2</v>
      </c>
      <c r="Y1026" s="47" t="s">
        <v>9332</v>
      </c>
      <c r="Z1026" s="45" t="s">
        <v>4122</v>
      </c>
      <c r="AA1026" s="72" t="s">
        <v>2845</v>
      </c>
      <c r="AB1026" s="47" t="str">
        <f t="shared" si="501"/>
        <v>20x10.5, 5x4.5, 45 OS, 1580 lbs</v>
      </c>
      <c r="AC1026" s="46" t="s">
        <v>9343</v>
      </c>
      <c r="AD1026" s="46" t="str">
        <f>IF(AC1026="N/A","None",VLOOKUP(AC1026,ACCESSORIES!F:N,9,FALSE))</f>
        <v>Snap In</v>
      </c>
      <c r="AE1026" s="82">
        <f>_xlfn.IFNA(VLOOKUP(AC1026,ACCESSORIES!F:J,5,FALSE),"N/A")</f>
        <v>25.99</v>
      </c>
      <c r="AF1026" s="82" t="s">
        <v>85</v>
      </c>
      <c r="AG1026" s="82" t="s">
        <v>85</v>
      </c>
      <c r="AH1026" s="82" t="s">
        <v>85</v>
      </c>
      <c r="AI1026" s="82" t="s">
        <v>85</v>
      </c>
      <c r="AJ1026" s="82" t="s">
        <v>85</v>
      </c>
      <c r="AK1026" s="416" t="s">
        <v>9345</v>
      </c>
      <c r="AL1026" s="416" t="s">
        <v>85</v>
      </c>
      <c r="AM1026" s="416" t="s">
        <v>85</v>
      </c>
      <c r="AN1026" s="416" t="s">
        <v>85</v>
      </c>
      <c r="AO1026" s="408">
        <v>15</v>
      </c>
      <c r="AP1026" s="408">
        <v>60</v>
      </c>
      <c r="AQ1026" s="408">
        <v>155</v>
      </c>
      <c r="AR1026" s="25">
        <v>17</v>
      </c>
      <c r="AS1026" s="25">
        <v>24</v>
      </c>
      <c r="AT1026" s="25">
        <v>39</v>
      </c>
      <c r="AU1026" s="25">
        <v>62</v>
      </c>
      <c r="AV1026" s="25">
        <v>242</v>
      </c>
      <c r="AW1026" s="411">
        <v>232.8</v>
      </c>
      <c r="AX1026" s="410">
        <v>66.5</v>
      </c>
      <c r="AY1026" s="49">
        <v>36</v>
      </c>
      <c r="AZ1026" s="49">
        <v>38</v>
      </c>
      <c r="BA1026" s="49">
        <v>0</v>
      </c>
      <c r="BB1026" s="48">
        <f t="shared" si="517"/>
        <v>0</v>
      </c>
      <c r="BC1026" s="416" t="s">
        <v>85</v>
      </c>
      <c r="BD1026" s="412" t="str">
        <f>_xlfn.IFNA(VLOOKUP(BC1026,ACCESSORIES!F:J,5,FALSE),"N/A")</f>
        <v>N/A</v>
      </c>
      <c r="BE1026" s="416" t="s">
        <v>85</v>
      </c>
      <c r="BF1026" s="412" t="str">
        <f>_xlfn.IFNA(VLOOKUP(BE1026,ACCESSORIES!F:J,5,FALSE),"N/A")</f>
        <v>N/A</v>
      </c>
      <c r="BG1026" s="70">
        <v>39</v>
      </c>
      <c r="BH1026" s="50">
        <v>23.3</v>
      </c>
      <c r="BI1026" s="50">
        <v>23.3</v>
      </c>
      <c r="BJ1026" s="50">
        <v>13.4</v>
      </c>
      <c r="BK1026" s="357">
        <f t="shared" si="518"/>
        <v>0.11921140054446398</v>
      </c>
      <c r="BL1026" s="408">
        <v>20</v>
      </c>
      <c r="BM1026" s="107" t="s">
        <v>3771</v>
      </c>
      <c r="BN1026" s="46" t="s">
        <v>3891</v>
      </c>
      <c r="BO1026" s="74"/>
      <c r="BP1026" s="74"/>
      <c r="BQ1026" s="74"/>
      <c r="BR1026" s="74"/>
      <c r="BS1026" s="74"/>
      <c r="BT1026" s="74"/>
      <c r="BU1026" s="74"/>
      <c r="BV1026" s="74"/>
      <c r="BW1026" s="74"/>
      <c r="BX1026" s="74"/>
      <c r="BY1026" s="300" t="s">
        <v>10078</v>
      </c>
      <c r="BZ1026" s="356" t="s">
        <v>10079</v>
      </c>
      <c r="CA1026" s="300" t="s">
        <v>10080</v>
      </c>
      <c r="CB1026" s="356" t="s">
        <v>10081</v>
      </c>
      <c r="CC1026" s="86" t="str">
        <f t="shared" si="521"/>
        <v>CLOSEOUT - Tech Mesh, 20x10.5, +45mm Offset, 5x4.5, 70.5mm Centerbore, Gloss Black</v>
      </c>
      <c r="CD1026" s="74" t="s">
        <v>3719</v>
      </c>
      <c r="CE1026" s="74" t="s">
        <v>3720</v>
      </c>
      <c r="CF1026" s="74" t="str">
        <f t="shared" si="519"/>
        <v>RTR</v>
      </c>
      <c r="CG1026" s="36"/>
    </row>
    <row r="1027" spans="1:85" s="498" customFormat="1" ht="15" customHeight="1">
      <c r="A1027" s="22">
        <f t="shared" si="520"/>
        <v>1025</v>
      </c>
      <c r="B1027" s="416" t="s">
        <v>9247</v>
      </c>
      <c r="C1027" s="416" t="s">
        <v>9247</v>
      </c>
      <c r="D1027" s="416" t="s">
        <v>9249</v>
      </c>
      <c r="E1027" s="84" t="s">
        <v>9109</v>
      </c>
      <c r="F1027" s="416" t="s">
        <v>9179</v>
      </c>
      <c r="G1027" s="599"/>
      <c r="H1027" s="599"/>
      <c r="I1027" s="45" t="s">
        <v>9263</v>
      </c>
      <c r="J1027" s="316"/>
      <c r="K1027" s="418" t="s">
        <v>3713</v>
      </c>
      <c r="L1027" s="328">
        <v>520</v>
      </c>
      <c r="M1027" s="85" t="str">
        <f t="shared" si="473"/>
        <v/>
      </c>
      <c r="N1027" s="630"/>
      <c r="O1027" s="416">
        <v>19</v>
      </c>
      <c r="P1027" s="46">
        <v>10.5</v>
      </c>
      <c r="Q1027" s="408" t="s">
        <v>1756</v>
      </c>
      <c r="R1027" s="46">
        <v>5</v>
      </c>
      <c r="S1027" s="46">
        <v>4.5</v>
      </c>
      <c r="T1027" s="47">
        <v>45</v>
      </c>
      <c r="U1027" s="47">
        <v>7.52</v>
      </c>
      <c r="V1027" s="420" t="s">
        <v>85</v>
      </c>
      <c r="W1027" s="48" t="s">
        <v>9331</v>
      </c>
      <c r="X1027" s="421">
        <v>27</v>
      </c>
      <c r="Y1027" s="47" t="s">
        <v>9332</v>
      </c>
      <c r="Z1027" s="45" t="s">
        <v>4122</v>
      </c>
      <c r="AA1027" s="72" t="s">
        <v>2845</v>
      </c>
      <c r="AB1027" s="47" t="str">
        <f t="shared" si="501"/>
        <v>19x10.5, 5x4.5, 45 OS, 1580 lbs</v>
      </c>
      <c r="AC1027" s="46" t="s">
        <v>9343</v>
      </c>
      <c r="AD1027" s="46" t="str">
        <f>IF(AC1027="N/A","None",VLOOKUP(AC1027,ACCESSORIES!F:N,9,FALSE))</f>
        <v>Snap In</v>
      </c>
      <c r="AE1027" s="82">
        <f>_xlfn.IFNA(VLOOKUP(AC1027,ACCESSORIES!F:J,5,FALSE),"N/A")</f>
        <v>25.99</v>
      </c>
      <c r="AF1027" s="82" t="s">
        <v>85</v>
      </c>
      <c r="AG1027" s="82" t="s">
        <v>85</v>
      </c>
      <c r="AH1027" s="82" t="s">
        <v>85</v>
      </c>
      <c r="AI1027" s="82" t="s">
        <v>85</v>
      </c>
      <c r="AJ1027" s="82" t="s">
        <v>85</v>
      </c>
      <c r="AK1027" s="416" t="s">
        <v>9345</v>
      </c>
      <c r="AL1027" s="416" t="s">
        <v>85</v>
      </c>
      <c r="AM1027" s="416" t="s">
        <v>85</v>
      </c>
      <c r="AN1027" s="416" t="s">
        <v>85</v>
      </c>
      <c r="AO1027" s="408">
        <v>15</v>
      </c>
      <c r="AP1027" s="408">
        <v>60</v>
      </c>
      <c r="AQ1027" s="408">
        <v>155</v>
      </c>
      <c r="AR1027" s="25">
        <v>17</v>
      </c>
      <c r="AS1027" s="25">
        <v>24</v>
      </c>
      <c r="AT1027" s="25">
        <v>39</v>
      </c>
      <c r="AU1027" s="25">
        <v>63.7</v>
      </c>
      <c r="AV1027" s="25">
        <v>229.6</v>
      </c>
      <c r="AW1027" s="411">
        <v>222.8</v>
      </c>
      <c r="AX1027" s="410">
        <v>66.5</v>
      </c>
      <c r="AY1027" s="49">
        <v>36</v>
      </c>
      <c r="AZ1027" s="49">
        <v>38</v>
      </c>
      <c r="BA1027" s="49">
        <v>0</v>
      </c>
      <c r="BB1027" s="48">
        <f t="shared" si="517"/>
        <v>0</v>
      </c>
      <c r="BC1027" s="416" t="s">
        <v>85</v>
      </c>
      <c r="BD1027" s="412" t="str">
        <f>_xlfn.IFNA(VLOOKUP(BC1027,ACCESSORIES!F:J,5,FALSE),"N/A")</f>
        <v>N/A</v>
      </c>
      <c r="BE1027" s="416" t="s">
        <v>85</v>
      </c>
      <c r="BF1027" s="412" t="str">
        <f>_xlfn.IFNA(VLOOKUP(BE1027,ACCESSORIES!F:J,5,FALSE),"N/A")</f>
        <v>N/A</v>
      </c>
      <c r="BG1027" s="70">
        <v>35</v>
      </c>
      <c r="BH1027" s="50">
        <v>22.3</v>
      </c>
      <c r="BI1027" s="50">
        <v>22.3</v>
      </c>
      <c r="BJ1027" s="50">
        <v>13.4</v>
      </c>
      <c r="BK1027" s="357">
        <f t="shared" si="518"/>
        <v>0.10919824895790398</v>
      </c>
      <c r="BL1027" s="73">
        <v>20</v>
      </c>
      <c r="BM1027" s="107" t="s">
        <v>3771</v>
      </c>
      <c r="BN1027" s="46" t="s">
        <v>3891</v>
      </c>
      <c r="BO1027" s="74"/>
      <c r="BP1027" s="74"/>
      <c r="BQ1027" s="74"/>
      <c r="BR1027" s="74"/>
      <c r="BS1027" s="74"/>
      <c r="BT1027" s="74"/>
      <c r="BU1027" s="74"/>
      <c r="BV1027" s="74"/>
      <c r="BW1027" s="74"/>
      <c r="BX1027" s="74"/>
      <c r="BY1027" s="300" t="s">
        <v>10078</v>
      </c>
      <c r="BZ1027" s="356" t="s">
        <v>10079</v>
      </c>
      <c r="CA1027" s="300" t="s">
        <v>10080</v>
      </c>
      <c r="CB1027" s="356" t="s">
        <v>10081</v>
      </c>
      <c r="CC1027" s="86" t="str">
        <f t="shared" si="521"/>
        <v>CLOSEOUT - Tech Mesh, 19x10.5, +45mm Offset, 5x4.5, 70.5mm Centerbore, Gloss Black</v>
      </c>
      <c r="CD1027" s="74" t="s">
        <v>3719</v>
      </c>
      <c r="CE1027" s="74" t="s">
        <v>3720</v>
      </c>
      <c r="CF1027" s="74" t="str">
        <f t="shared" si="519"/>
        <v>RTR</v>
      </c>
      <c r="CG1027" s="36"/>
    </row>
    <row r="1028" spans="1:85" s="498" customFormat="1" ht="15" customHeight="1">
      <c r="A1028" s="22">
        <f t="shared" si="520"/>
        <v>1026</v>
      </c>
      <c r="B1028" s="416" t="s">
        <v>9247</v>
      </c>
      <c r="C1028" s="416" t="s">
        <v>9247</v>
      </c>
      <c r="D1028" s="416" t="s">
        <v>9249</v>
      </c>
      <c r="E1028" s="84" t="s">
        <v>9110</v>
      </c>
      <c r="F1028" s="416" t="s">
        <v>9180</v>
      </c>
      <c r="G1028" s="599"/>
      <c r="H1028" s="599"/>
      <c r="I1028" s="45" t="s">
        <v>9264</v>
      </c>
      <c r="J1028" s="316"/>
      <c r="K1028" s="418" t="s">
        <v>3713</v>
      </c>
      <c r="L1028" s="328">
        <v>500</v>
      </c>
      <c r="M1028" s="85" t="str">
        <f t="shared" si="473"/>
        <v/>
      </c>
      <c r="N1028" s="630"/>
      <c r="O1028" s="416">
        <v>19</v>
      </c>
      <c r="P1028" s="46">
        <v>9.5</v>
      </c>
      <c r="Q1028" s="408" t="s">
        <v>1756</v>
      </c>
      <c r="R1028" s="46">
        <v>5</v>
      </c>
      <c r="S1028" s="46">
        <v>4.5</v>
      </c>
      <c r="T1028" s="47">
        <v>33</v>
      </c>
      <c r="U1028" s="47">
        <v>6.55</v>
      </c>
      <c r="V1028" s="420" t="s">
        <v>85</v>
      </c>
      <c r="W1028" s="48" t="s">
        <v>9331</v>
      </c>
      <c r="X1028" s="421">
        <v>26.2</v>
      </c>
      <c r="Y1028" s="47" t="s">
        <v>9332</v>
      </c>
      <c r="Z1028" s="45" t="s">
        <v>4122</v>
      </c>
      <c r="AA1028" s="72" t="s">
        <v>2845</v>
      </c>
      <c r="AB1028" s="47" t="str">
        <f t="shared" si="501"/>
        <v>19x9.5, 5x4.5, 33 OS, 1580 lbs</v>
      </c>
      <c r="AC1028" s="46" t="s">
        <v>9343</v>
      </c>
      <c r="AD1028" s="46" t="str">
        <f>IF(AC1028="N/A","None",VLOOKUP(AC1028,ACCESSORIES!F:N,9,FALSE))</f>
        <v>Snap In</v>
      </c>
      <c r="AE1028" s="82">
        <f>_xlfn.IFNA(VLOOKUP(AC1028,ACCESSORIES!F:J,5,FALSE),"N/A")</f>
        <v>25.99</v>
      </c>
      <c r="AF1028" s="82" t="s">
        <v>85</v>
      </c>
      <c r="AG1028" s="82" t="s">
        <v>85</v>
      </c>
      <c r="AH1028" s="82" t="s">
        <v>85</v>
      </c>
      <c r="AI1028" s="82" t="s">
        <v>85</v>
      </c>
      <c r="AJ1028" s="82" t="s">
        <v>85</v>
      </c>
      <c r="AK1028" s="416" t="s">
        <v>9345</v>
      </c>
      <c r="AL1028" s="416" t="s">
        <v>85</v>
      </c>
      <c r="AM1028" s="416" t="s">
        <v>85</v>
      </c>
      <c r="AN1028" s="416" t="s">
        <v>85</v>
      </c>
      <c r="AO1028" s="408">
        <v>15</v>
      </c>
      <c r="AP1028" s="408">
        <v>60</v>
      </c>
      <c r="AQ1028" s="408">
        <v>155</v>
      </c>
      <c r="AR1028" s="25">
        <v>17</v>
      </c>
      <c r="AS1028" s="25">
        <v>24</v>
      </c>
      <c r="AT1028" s="25">
        <v>39</v>
      </c>
      <c r="AU1028" s="25">
        <v>63.7</v>
      </c>
      <c r="AV1028" s="25">
        <v>229.6</v>
      </c>
      <c r="AW1028" s="411">
        <v>222.8</v>
      </c>
      <c r="AX1028" s="410">
        <v>66.5</v>
      </c>
      <c r="AY1028" s="49">
        <v>36</v>
      </c>
      <c r="AZ1028" s="49">
        <v>38</v>
      </c>
      <c r="BA1028" s="49">
        <v>0</v>
      </c>
      <c r="BB1028" s="48">
        <f t="shared" si="517"/>
        <v>0</v>
      </c>
      <c r="BC1028" s="416" t="s">
        <v>85</v>
      </c>
      <c r="BD1028" s="412" t="str">
        <f>_xlfn.IFNA(VLOOKUP(BC1028,ACCESSORIES!F:J,5,FALSE),"N/A")</f>
        <v>N/A</v>
      </c>
      <c r="BE1028" s="416" t="s">
        <v>85</v>
      </c>
      <c r="BF1028" s="412" t="str">
        <f>_xlfn.IFNA(VLOOKUP(BE1028,ACCESSORIES!F:J,5,FALSE),"N/A")</f>
        <v>N/A</v>
      </c>
      <c r="BG1028" s="70">
        <v>34</v>
      </c>
      <c r="BH1028" s="50">
        <v>22.3</v>
      </c>
      <c r="BI1028" s="50">
        <v>22.3</v>
      </c>
      <c r="BJ1028" s="50">
        <v>12.5</v>
      </c>
      <c r="BK1028" s="357">
        <f t="shared" si="518"/>
        <v>0.10186403820699999</v>
      </c>
      <c r="BL1028" s="73">
        <v>20</v>
      </c>
      <c r="BM1028" s="107" t="s">
        <v>3771</v>
      </c>
      <c r="BN1028" s="46" t="s">
        <v>3891</v>
      </c>
      <c r="BO1028" s="74"/>
      <c r="BP1028" s="74"/>
      <c r="BQ1028" s="74"/>
      <c r="BR1028" s="74"/>
      <c r="BS1028" s="74"/>
      <c r="BT1028" s="74"/>
      <c r="BU1028" s="74"/>
      <c r="BV1028" s="74"/>
      <c r="BW1028" s="74"/>
      <c r="BX1028" s="74"/>
      <c r="BY1028" s="300" t="s">
        <v>10078</v>
      </c>
      <c r="BZ1028" s="356" t="s">
        <v>10079</v>
      </c>
      <c r="CA1028" s="300" t="s">
        <v>10080</v>
      </c>
      <c r="CB1028" s="356" t="s">
        <v>10081</v>
      </c>
      <c r="CC1028" s="86" t="str">
        <f t="shared" si="521"/>
        <v>CLOSEOUT - Tech Mesh, 19x9.5, +33mm Offset, 5x4.5, 70.5mm Centerbore, Gloss Black</v>
      </c>
      <c r="CD1028" s="74" t="s">
        <v>3719</v>
      </c>
      <c r="CE1028" s="74" t="s">
        <v>3720</v>
      </c>
      <c r="CF1028" s="74" t="str">
        <f t="shared" si="519"/>
        <v>RTR</v>
      </c>
      <c r="CG1028" s="36"/>
    </row>
    <row r="1029" spans="1:85" s="498" customFormat="1" ht="15" customHeight="1">
      <c r="A1029" s="22">
        <f t="shared" si="520"/>
        <v>1027</v>
      </c>
      <c r="B1029" s="416" t="s">
        <v>9247</v>
      </c>
      <c r="C1029" s="416" t="s">
        <v>9247</v>
      </c>
      <c r="D1029" s="416" t="s">
        <v>9249</v>
      </c>
      <c r="E1029" s="84" t="s">
        <v>9111</v>
      </c>
      <c r="F1029" s="416" t="s">
        <v>9181</v>
      </c>
      <c r="G1029" s="599"/>
      <c r="H1029" s="599"/>
      <c r="I1029" s="45" t="s">
        <v>9265</v>
      </c>
      <c r="J1029" s="316"/>
      <c r="K1029" s="418" t="s">
        <v>3713</v>
      </c>
      <c r="L1029" s="328">
        <v>540</v>
      </c>
      <c r="M1029" s="85" t="str">
        <f t="shared" si="473"/>
        <v/>
      </c>
      <c r="N1029" s="630"/>
      <c r="O1029" s="416">
        <v>20</v>
      </c>
      <c r="P1029" s="46">
        <v>9.5</v>
      </c>
      <c r="Q1029" s="408" t="s">
        <v>1756</v>
      </c>
      <c r="R1029" s="46">
        <v>5</v>
      </c>
      <c r="S1029" s="46">
        <v>4.5</v>
      </c>
      <c r="T1029" s="47">
        <v>33</v>
      </c>
      <c r="U1029" s="47">
        <v>6.55</v>
      </c>
      <c r="V1029" s="420" t="s">
        <v>85</v>
      </c>
      <c r="W1029" s="48" t="s">
        <v>9331</v>
      </c>
      <c r="X1029" s="421">
        <v>29.4</v>
      </c>
      <c r="Y1029" s="47" t="s">
        <v>9332</v>
      </c>
      <c r="Z1029" s="45" t="s">
        <v>9333</v>
      </c>
      <c r="AA1029" s="72" t="s">
        <v>9334</v>
      </c>
      <c r="AB1029" s="47" t="str">
        <f t="shared" si="501"/>
        <v>20x9.5, 5x4.5, 33 OS, 1580 lbs</v>
      </c>
      <c r="AC1029" s="46" t="s">
        <v>9343</v>
      </c>
      <c r="AD1029" s="46" t="str">
        <f>IF(AC1029="N/A","None",VLOOKUP(AC1029,ACCESSORIES!F:N,9,FALSE))</f>
        <v>Snap In</v>
      </c>
      <c r="AE1029" s="82">
        <f>_xlfn.IFNA(VLOOKUP(AC1029,ACCESSORIES!F:J,5,FALSE),"N/A")</f>
        <v>25.99</v>
      </c>
      <c r="AF1029" s="82" t="s">
        <v>85</v>
      </c>
      <c r="AG1029" s="82" t="s">
        <v>85</v>
      </c>
      <c r="AH1029" s="82" t="s">
        <v>85</v>
      </c>
      <c r="AI1029" s="82" t="s">
        <v>85</v>
      </c>
      <c r="AJ1029" s="82" t="s">
        <v>85</v>
      </c>
      <c r="AK1029" s="416" t="s">
        <v>9345</v>
      </c>
      <c r="AL1029" s="416" t="s">
        <v>85</v>
      </c>
      <c r="AM1029" s="416" t="s">
        <v>85</v>
      </c>
      <c r="AN1029" s="416" t="s">
        <v>85</v>
      </c>
      <c r="AO1029" s="408">
        <v>15</v>
      </c>
      <c r="AP1029" s="408">
        <v>60</v>
      </c>
      <c r="AQ1029" s="408">
        <v>155</v>
      </c>
      <c r="AR1029" s="25">
        <v>17</v>
      </c>
      <c r="AS1029" s="25">
        <v>24</v>
      </c>
      <c r="AT1029" s="25">
        <v>39</v>
      </c>
      <c r="AU1029" s="25">
        <v>62</v>
      </c>
      <c r="AV1029" s="25">
        <v>242</v>
      </c>
      <c r="AW1029" s="411">
        <v>232.8</v>
      </c>
      <c r="AX1029" s="410">
        <v>66.5</v>
      </c>
      <c r="AY1029" s="49">
        <v>36</v>
      </c>
      <c r="AZ1029" s="49">
        <v>38</v>
      </c>
      <c r="BA1029" s="49">
        <v>0</v>
      </c>
      <c r="BB1029" s="48">
        <f t="shared" si="517"/>
        <v>0</v>
      </c>
      <c r="BC1029" s="416" t="s">
        <v>85</v>
      </c>
      <c r="BD1029" s="412" t="str">
        <f>_xlfn.IFNA(VLOOKUP(BC1029,ACCESSORIES!F:J,5,FALSE),"N/A")</f>
        <v>N/A</v>
      </c>
      <c r="BE1029" s="416" t="s">
        <v>85</v>
      </c>
      <c r="BF1029" s="412" t="str">
        <f>_xlfn.IFNA(VLOOKUP(BE1029,ACCESSORIES!F:J,5,FALSE),"N/A")</f>
        <v>N/A</v>
      </c>
      <c r="BG1029" s="70">
        <v>37</v>
      </c>
      <c r="BH1029" s="50">
        <v>23.3</v>
      </c>
      <c r="BI1029" s="50">
        <v>23.3</v>
      </c>
      <c r="BJ1029" s="50">
        <v>12.5</v>
      </c>
      <c r="BK1029" s="357">
        <f t="shared" si="518"/>
        <v>0.11120466468699998</v>
      </c>
      <c r="BL1029" s="408">
        <v>20</v>
      </c>
      <c r="BM1029" s="107" t="s">
        <v>3771</v>
      </c>
      <c r="BN1029" s="46" t="s">
        <v>3891</v>
      </c>
      <c r="BO1029" s="74"/>
      <c r="BP1029" s="74"/>
      <c r="BQ1029" s="74"/>
      <c r="BR1029" s="74"/>
      <c r="BS1029" s="74"/>
      <c r="BT1029" s="74"/>
      <c r="BU1029" s="74"/>
      <c r="BV1029" s="74"/>
      <c r="BW1029" s="74"/>
      <c r="BX1029" s="74"/>
      <c r="BY1029" s="300" t="s">
        <v>10076</v>
      </c>
      <c r="BZ1029" s="356" t="s">
        <v>10077</v>
      </c>
      <c r="CA1029" s="300" t="s">
        <v>10074</v>
      </c>
      <c r="CB1029" s="356" t="s">
        <v>10075</v>
      </c>
      <c r="CC1029" s="86" t="str">
        <f t="shared" si="521"/>
        <v>CLOSEOUT - Tech Mesh, 20x9.5, +33mm Offset, 5x4.5, 70.5mm Centerbore, Satin Charcoal</v>
      </c>
      <c r="CD1029" s="74" t="s">
        <v>3719</v>
      </c>
      <c r="CE1029" s="74" t="s">
        <v>3720</v>
      </c>
      <c r="CF1029" s="74" t="str">
        <f t="shared" si="519"/>
        <v>RTR</v>
      </c>
      <c r="CG1029" s="36"/>
    </row>
    <row r="1030" spans="1:85" s="498" customFormat="1" ht="15" customHeight="1">
      <c r="A1030" s="22">
        <f t="shared" si="520"/>
        <v>1028</v>
      </c>
      <c r="B1030" s="416" t="s">
        <v>9247</v>
      </c>
      <c r="C1030" s="416" t="s">
        <v>9247</v>
      </c>
      <c r="D1030" s="416" t="s">
        <v>9249</v>
      </c>
      <c r="E1030" s="84" t="s">
        <v>9113</v>
      </c>
      <c r="F1030" s="416" t="s">
        <v>9183</v>
      </c>
      <c r="G1030" s="599"/>
      <c r="H1030" s="599"/>
      <c r="I1030" s="45" t="s">
        <v>9267</v>
      </c>
      <c r="J1030" s="316"/>
      <c r="K1030" s="418" t="s">
        <v>3713</v>
      </c>
      <c r="L1030" s="328">
        <v>500</v>
      </c>
      <c r="M1030" s="85" t="str">
        <f t="shared" si="473"/>
        <v/>
      </c>
      <c r="N1030" s="630"/>
      <c r="O1030" s="416">
        <v>19</v>
      </c>
      <c r="P1030" s="46">
        <v>9.5</v>
      </c>
      <c r="Q1030" s="408" t="s">
        <v>1756</v>
      </c>
      <c r="R1030" s="46">
        <v>5</v>
      </c>
      <c r="S1030" s="46">
        <v>4.5</v>
      </c>
      <c r="T1030" s="47">
        <v>33</v>
      </c>
      <c r="U1030" s="47">
        <v>6.55</v>
      </c>
      <c r="V1030" s="420" t="s">
        <v>85</v>
      </c>
      <c r="W1030" s="48" t="s">
        <v>9331</v>
      </c>
      <c r="X1030" s="421">
        <v>26.2</v>
      </c>
      <c r="Y1030" s="47" t="s">
        <v>9332</v>
      </c>
      <c r="Z1030" s="45" t="s">
        <v>9333</v>
      </c>
      <c r="AA1030" s="72" t="s">
        <v>9334</v>
      </c>
      <c r="AB1030" s="47" t="str">
        <f t="shared" si="501"/>
        <v>19x9.5, 5x4.5, 33 OS, 1580 lbs</v>
      </c>
      <c r="AC1030" s="46" t="s">
        <v>9343</v>
      </c>
      <c r="AD1030" s="46" t="str">
        <f>IF(AC1030="N/A","None",VLOOKUP(AC1030,ACCESSORIES!F:N,9,FALSE))</f>
        <v>Snap In</v>
      </c>
      <c r="AE1030" s="82">
        <f>_xlfn.IFNA(VLOOKUP(AC1030,ACCESSORIES!F:J,5,FALSE),"N/A")</f>
        <v>25.99</v>
      </c>
      <c r="AF1030" s="82" t="s">
        <v>85</v>
      </c>
      <c r="AG1030" s="82" t="s">
        <v>85</v>
      </c>
      <c r="AH1030" s="82" t="s">
        <v>85</v>
      </c>
      <c r="AI1030" s="82" t="s">
        <v>85</v>
      </c>
      <c r="AJ1030" s="82" t="s">
        <v>85</v>
      </c>
      <c r="AK1030" s="416" t="s">
        <v>9345</v>
      </c>
      <c r="AL1030" s="416" t="s">
        <v>85</v>
      </c>
      <c r="AM1030" s="416" t="s">
        <v>85</v>
      </c>
      <c r="AN1030" s="416" t="s">
        <v>85</v>
      </c>
      <c r="AO1030" s="408">
        <v>15</v>
      </c>
      <c r="AP1030" s="408">
        <v>60</v>
      </c>
      <c r="AQ1030" s="408">
        <v>155</v>
      </c>
      <c r="AR1030" s="25">
        <v>17</v>
      </c>
      <c r="AS1030" s="25">
        <v>24</v>
      </c>
      <c r="AT1030" s="25">
        <v>39</v>
      </c>
      <c r="AU1030" s="25">
        <v>63.7</v>
      </c>
      <c r="AV1030" s="25">
        <v>229.6</v>
      </c>
      <c r="AW1030" s="411">
        <v>222.8</v>
      </c>
      <c r="AX1030" s="410">
        <v>66.5</v>
      </c>
      <c r="AY1030" s="49">
        <v>36</v>
      </c>
      <c r="AZ1030" s="49">
        <v>38</v>
      </c>
      <c r="BA1030" s="49">
        <v>0</v>
      </c>
      <c r="BB1030" s="48">
        <f t="shared" si="517"/>
        <v>0</v>
      </c>
      <c r="BC1030" s="416" t="s">
        <v>85</v>
      </c>
      <c r="BD1030" s="412" t="str">
        <f>_xlfn.IFNA(VLOOKUP(BC1030,ACCESSORIES!F:J,5,FALSE),"N/A")</f>
        <v>N/A</v>
      </c>
      <c r="BE1030" s="416" t="s">
        <v>85</v>
      </c>
      <c r="BF1030" s="412" t="str">
        <f>_xlfn.IFNA(VLOOKUP(BE1030,ACCESSORIES!F:J,5,FALSE),"N/A")</f>
        <v>N/A</v>
      </c>
      <c r="BG1030" s="70">
        <v>34</v>
      </c>
      <c r="BH1030" s="50">
        <v>22.3</v>
      </c>
      <c r="BI1030" s="50">
        <v>22.3</v>
      </c>
      <c r="BJ1030" s="50">
        <v>12.5</v>
      </c>
      <c r="BK1030" s="357">
        <f t="shared" si="518"/>
        <v>0.10186403820699999</v>
      </c>
      <c r="BL1030" s="73">
        <v>20</v>
      </c>
      <c r="BM1030" s="107" t="s">
        <v>3771</v>
      </c>
      <c r="BN1030" s="46" t="s">
        <v>3891</v>
      </c>
      <c r="BO1030" s="74"/>
      <c r="BP1030" s="74"/>
      <c r="BQ1030" s="74"/>
      <c r="BR1030" s="74"/>
      <c r="BS1030" s="74"/>
      <c r="BT1030" s="74"/>
      <c r="BU1030" s="74"/>
      <c r="BV1030" s="74"/>
      <c r="BW1030" s="74"/>
      <c r="BX1030" s="74"/>
      <c r="BY1030" s="300" t="s">
        <v>10076</v>
      </c>
      <c r="BZ1030" s="356" t="s">
        <v>10077</v>
      </c>
      <c r="CA1030" s="300" t="s">
        <v>10074</v>
      </c>
      <c r="CB1030" s="356" t="s">
        <v>10075</v>
      </c>
      <c r="CC1030" s="86" t="str">
        <f t="shared" si="521"/>
        <v>CLOSEOUT - Tech Mesh, 19x9.5, +33mm Offset, 5x4.5, 70.5mm Centerbore, Satin Charcoal</v>
      </c>
      <c r="CD1030" s="74" t="s">
        <v>3719</v>
      </c>
      <c r="CE1030" s="74" t="s">
        <v>3720</v>
      </c>
      <c r="CF1030" s="74" t="str">
        <f t="shared" si="519"/>
        <v>RTR</v>
      </c>
      <c r="CG1030" s="36"/>
    </row>
    <row r="1031" spans="1:85" s="498" customFormat="1" ht="15" customHeight="1">
      <c r="A1031" s="22">
        <f t="shared" si="520"/>
        <v>1029</v>
      </c>
      <c r="B1031" s="416" t="s">
        <v>9247</v>
      </c>
      <c r="C1031" s="416" t="s">
        <v>9247</v>
      </c>
      <c r="D1031" s="416" t="s">
        <v>9250</v>
      </c>
      <c r="E1031" s="84" t="s">
        <v>9174</v>
      </c>
      <c r="F1031" s="416" t="s">
        <v>9184</v>
      </c>
      <c r="G1031" s="599"/>
      <c r="H1031" s="599"/>
      <c r="I1031" s="45" t="s">
        <v>9268</v>
      </c>
      <c r="J1031" s="316"/>
      <c r="K1031" s="418" t="s">
        <v>3713</v>
      </c>
      <c r="L1031" s="328">
        <v>540</v>
      </c>
      <c r="M1031" s="85" t="str">
        <f t="shared" si="473"/>
        <v/>
      </c>
      <c r="N1031" s="630"/>
      <c r="O1031" s="416">
        <v>20</v>
      </c>
      <c r="P1031" s="419">
        <v>9.5</v>
      </c>
      <c r="Q1031" s="408" t="s">
        <v>1756</v>
      </c>
      <c r="R1031" s="46">
        <v>5</v>
      </c>
      <c r="S1031" s="46">
        <v>4.5</v>
      </c>
      <c r="T1031" s="47">
        <v>33</v>
      </c>
      <c r="U1031" s="47">
        <v>6.55</v>
      </c>
      <c r="V1031" s="420" t="s">
        <v>85</v>
      </c>
      <c r="W1031" s="47">
        <v>70.5</v>
      </c>
      <c r="X1031" s="421">
        <v>28.4</v>
      </c>
      <c r="Y1031" s="47">
        <v>1580</v>
      </c>
      <c r="Z1031" s="45" t="s">
        <v>4274</v>
      </c>
      <c r="AA1031" s="72" t="s">
        <v>2846</v>
      </c>
      <c r="AB1031" s="47" t="str">
        <f t="shared" si="501"/>
        <v>20x9.5, 5x4.5, 33 OS, 1580 lbs</v>
      </c>
      <c r="AC1031" s="46" t="s">
        <v>9343</v>
      </c>
      <c r="AD1031" s="46" t="str">
        <f>IF(AC1031="N/A","None",VLOOKUP(AC1031,ACCESSORIES!F:N,9,FALSE))</f>
        <v>Snap In</v>
      </c>
      <c r="AE1031" s="82">
        <f>_xlfn.IFNA(VLOOKUP(AC1031,ACCESSORIES!F:J,5,FALSE),"N/A")</f>
        <v>25.99</v>
      </c>
      <c r="AF1031" s="82" t="s">
        <v>85</v>
      </c>
      <c r="AG1031" s="82" t="s">
        <v>85</v>
      </c>
      <c r="AH1031" s="82" t="s">
        <v>85</v>
      </c>
      <c r="AI1031" s="82" t="s">
        <v>85</v>
      </c>
      <c r="AJ1031" s="82" t="s">
        <v>85</v>
      </c>
      <c r="AK1031" s="416" t="s">
        <v>9345</v>
      </c>
      <c r="AL1031" s="416" t="s">
        <v>85</v>
      </c>
      <c r="AM1031" s="416" t="s">
        <v>85</v>
      </c>
      <c r="AN1031" s="416" t="s">
        <v>85</v>
      </c>
      <c r="AO1031" s="408">
        <v>15</v>
      </c>
      <c r="AP1031" s="408">
        <v>60</v>
      </c>
      <c r="AQ1031" s="408">
        <v>165</v>
      </c>
      <c r="AR1031" s="25">
        <v>9</v>
      </c>
      <c r="AS1031" s="25">
        <v>22</v>
      </c>
      <c r="AT1031" s="25">
        <v>47</v>
      </c>
      <c r="AU1031" s="25">
        <v>72</v>
      </c>
      <c r="AV1031" s="25">
        <v>241.7</v>
      </c>
      <c r="AW1031" s="411">
        <v>233</v>
      </c>
      <c r="AX1031" s="410">
        <v>62.5</v>
      </c>
      <c r="AY1031" s="49">
        <v>36</v>
      </c>
      <c r="AZ1031" s="49">
        <v>40</v>
      </c>
      <c r="BA1031" s="49">
        <v>0</v>
      </c>
      <c r="BB1031" s="48">
        <f t="shared" si="517"/>
        <v>0</v>
      </c>
      <c r="BC1031" s="416" t="s">
        <v>85</v>
      </c>
      <c r="BD1031" s="412" t="str">
        <f>_xlfn.IFNA(VLOOKUP(BC1031,ACCESSORIES!F:J,5,FALSE),"N/A")</f>
        <v>N/A</v>
      </c>
      <c r="BE1031" s="416" t="s">
        <v>85</v>
      </c>
      <c r="BF1031" s="412" t="str">
        <f>_xlfn.IFNA(VLOOKUP(BE1031,ACCESSORIES!F:J,5,FALSE),"N/A")</f>
        <v>N/A</v>
      </c>
      <c r="BG1031" s="70">
        <v>36</v>
      </c>
      <c r="BH1031" s="50">
        <v>23.3</v>
      </c>
      <c r="BI1031" s="50">
        <v>23.3</v>
      </c>
      <c r="BJ1031" s="50">
        <v>12.5</v>
      </c>
      <c r="BK1031" s="357">
        <f t="shared" si="518"/>
        <v>0.11120466468699998</v>
      </c>
      <c r="BL1031" s="408">
        <v>20</v>
      </c>
      <c r="BM1031" s="107" t="s">
        <v>3771</v>
      </c>
      <c r="BN1031" s="46" t="s">
        <v>3891</v>
      </c>
      <c r="BO1031" s="74"/>
      <c r="BP1031" s="74"/>
      <c r="BQ1031" s="74"/>
      <c r="BR1031" s="74"/>
      <c r="BS1031" s="74"/>
      <c r="BT1031" s="74"/>
      <c r="BU1031" s="74"/>
      <c r="BV1031" s="74"/>
      <c r="BW1031" s="74"/>
      <c r="BX1031" s="74"/>
      <c r="BY1031" s="300" t="s">
        <v>10082</v>
      </c>
      <c r="BZ1031" s="356" t="s">
        <v>10083</v>
      </c>
      <c r="CA1031" s="300" t="s">
        <v>10084</v>
      </c>
      <c r="CB1031" s="356" t="s">
        <v>10085</v>
      </c>
      <c r="CC1031" s="86" t="str">
        <f t="shared" si="521"/>
        <v>CLOSEOUT - Tech 5, 20x9.5, +33mm Offset, 5x4.5, 70.5mm Centerbore, Bronze</v>
      </c>
      <c r="CD1031" s="74" t="s">
        <v>3719</v>
      </c>
      <c r="CE1031" s="74" t="s">
        <v>3720</v>
      </c>
      <c r="CF1031" s="74" t="str">
        <f t="shared" si="519"/>
        <v>RTR</v>
      </c>
      <c r="CG1031" s="36"/>
    </row>
    <row r="1032" spans="1:85" s="498" customFormat="1" ht="15" customHeight="1">
      <c r="A1032" s="22">
        <f t="shared" si="520"/>
        <v>1030</v>
      </c>
      <c r="B1032" s="416" t="s">
        <v>9247</v>
      </c>
      <c r="C1032" s="416" t="s">
        <v>9247</v>
      </c>
      <c r="D1032" s="416" t="s">
        <v>9250</v>
      </c>
      <c r="E1032" s="84" t="s">
        <v>9175</v>
      </c>
      <c r="F1032" s="416" t="s">
        <v>9185</v>
      </c>
      <c r="G1032" s="599"/>
      <c r="H1032" s="599"/>
      <c r="I1032" s="45" t="s">
        <v>9269</v>
      </c>
      <c r="J1032" s="316"/>
      <c r="K1032" s="418" t="s">
        <v>3713</v>
      </c>
      <c r="L1032" s="328">
        <v>550</v>
      </c>
      <c r="M1032" s="85" t="str">
        <f t="shared" si="473"/>
        <v/>
      </c>
      <c r="N1032" s="630"/>
      <c r="O1032" s="416">
        <v>20</v>
      </c>
      <c r="P1032" s="419">
        <v>10.5</v>
      </c>
      <c r="Q1032" s="408" t="s">
        <v>1756</v>
      </c>
      <c r="R1032" s="46">
        <v>5</v>
      </c>
      <c r="S1032" s="46">
        <v>4.5</v>
      </c>
      <c r="T1032" s="47">
        <v>45</v>
      </c>
      <c r="U1032" s="47">
        <v>7.52</v>
      </c>
      <c r="V1032" s="420" t="s">
        <v>85</v>
      </c>
      <c r="W1032" s="48" t="s">
        <v>9331</v>
      </c>
      <c r="X1032" s="421">
        <v>29.2</v>
      </c>
      <c r="Y1032" s="47" t="s">
        <v>9332</v>
      </c>
      <c r="Z1032" s="45" t="s">
        <v>4274</v>
      </c>
      <c r="AA1032" s="72" t="s">
        <v>2846</v>
      </c>
      <c r="AB1032" s="47" t="str">
        <f t="shared" si="501"/>
        <v>20x10.5, 5x4.5, 45 OS, 1580 lbs</v>
      </c>
      <c r="AC1032" s="46" t="s">
        <v>9343</v>
      </c>
      <c r="AD1032" s="46" t="str">
        <f>IF(AC1032="N/A","None",VLOOKUP(AC1032,ACCESSORIES!F:N,9,FALSE))</f>
        <v>Snap In</v>
      </c>
      <c r="AE1032" s="82">
        <f>_xlfn.IFNA(VLOOKUP(AC1032,ACCESSORIES!F:J,5,FALSE),"N/A")</f>
        <v>25.99</v>
      </c>
      <c r="AF1032" s="82" t="s">
        <v>85</v>
      </c>
      <c r="AG1032" s="82" t="s">
        <v>85</v>
      </c>
      <c r="AH1032" s="82" t="s">
        <v>85</v>
      </c>
      <c r="AI1032" s="82" t="s">
        <v>85</v>
      </c>
      <c r="AJ1032" s="82" t="s">
        <v>85</v>
      </c>
      <c r="AK1032" s="416" t="s">
        <v>9345</v>
      </c>
      <c r="AL1032" s="416" t="s">
        <v>85</v>
      </c>
      <c r="AM1032" s="416" t="s">
        <v>85</v>
      </c>
      <c r="AN1032" s="416" t="s">
        <v>85</v>
      </c>
      <c r="AO1032" s="408">
        <v>15</v>
      </c>
      <c r="AP1032" s="408">
        <v>60</v>
      </c>
      <c r="AQ1032" s="408">
        <v>155</v>
      </c>
      <c r="AR1032" s="25">
        <v>11.9</v>
      </c>
      <c r="AS1032" s="25">
        <v>22.9</v>
      </c>
      <c r="AT1032" s="25">
        <v>47</v>
      </c>
      <c r="AU1032" s="25">
        <v>72</v>
      </c>
      <c r="AV1032" s="25">
        <v>241.7</v>
      </c>
      <c r="AW1032" s="411">
        <v>233</v>
      </c>
      <c r="AX1032" s="410">
        <v>62.5</v>
      </c>
      <c r="AY1032" s="49">
        <v>36.700000000000003</v>
      </c>
      <c r="AZ1032" s="49">
        <v>40.6</v>
      </c>
      <c r="BA1032" s="49">
        <v>0</v>
      </c>
      <c r="BB1032" s="48">
        <f t="shared" si="517"/>
        <v>0</v>
      </c>
      <c r="BC1032" s="416" t="s">
        <v>85</v>
      </c>
      <c r="BD1032" s="412" t="str">
        <f>_xlfn.IFNA(VLOOKUP(BC1032,ACCESSORIES!F:J,5,FALSE),"N/A")</f>
        <v>N/A</v>
      </c>
      <c r="BE1032" s="416" t="s">
        <v>85</v>
      </c>
      <c r="BF1032" s="412" t="str">
        <f>_xlfn.IFNA(VLOOKUP(BE1032,ACCESSORIES!F:J,5,FALSE),"N/A")</f>
        <v>N/A</v>
      </c>
      <c r="BG1032" s="70">
        <v>38</v>
      </c>
      <c r="BH1032" s="50">
        <v>23.3</v>
      </c>
      <c r="BI1032" s="50">
        <v>23.3</v>
      </c>
      <c r="BJ1032" s="50">
        <v>13.4</v>
      </c>
      <c r="BK1032" s="357">
        <f t="shared" si="518"/>
        <v>0.11921140054446398</v>
      </c>
      <c r="BL1032" s="408">
        <v>20</v>
      </c>
      <c r="BM1032" s="107" t="s">
        <v>3771</v>
      </c>
      <c r="BN1032" s="46" t="s">
        <v>3891</v>
      </c>
      <c r="BO1032" s="74"/>
      <c r="BP1032" s="74"/>
      <c r="BQ1032" s="74"/>
      <c r="BR1032" s="74"/>
      <c r="BS1032" s="74"/>
      <c r="BT1032" s="74"/>
      <c r="BU1032" s="74"/>
      <c r="BV1032" s="74"/>
      <c r="BW1032" s="74"/>
      <c r="BX1032" s="74"/>
      <c r="BY1032" s="300" t="s">
        <v>10082</v>
      </c>
      <c r="BZ1032" s="356" t="s">
        <v>10083</v>
      </c>
      <c r="CA1032" s="300" t="s">
        <v>10084</v>
      </c>
      <c r="CB1032" s="356" t="s">
        <v>10085</v>
      </c>
      <c r="CC1032" s="86" t="str">
        <f t="shared" si="521"/>
        <v>CLOSEOUT - Tech 5, 20x10.5, +45mm Offset, 5x4.5, 70.5mm Centerbore, Bronze</v>
      </c>
      <c r="CD1032" s="74" t="s">
        <v>3719</v>
      </c>
      <c r="CE1032" s="74" t="s">
        <v>3720</v>
      </c>
      <c r="CF1032" s="74" t="str">
        <f t="shared" si="519"/>
        <v>RTR</v>
      </c>
      <c r="CG1032" s="36"/>
    </row>
    <row r="1033" spans="1:85" s="498" customFormat="1" ht="15" customHeight="1">
      <c r="A1033" s="22">
        <f t="shared" si="520"/>
        <v>1031</v>
      </c>
      <c r="B1033" s="416" t="s">
        <v>9247</v>
      </c>
      <c r="C1033" s="416" t="s">
        <v>9247</v>
      </c>
      <c r="D1033" s="416" t="s">
        <v>9250</v>
      </c>
      <c r="E1033" s="84" t="s">
        <v>9116</v>
      </c>
      <c r="F1033" s="416" t="s">
        <v>9189</v>
      </c>
      <c r="G1033" s="599"/>
      <c r="H1033" s="599"/>
      <c r="I1033" s="45" t="s">
        <v>9273</v>
      </c>
      <c r="J1033" s="316"/>
      <c r="K1033" s="418" t="s">
        <v>3713</v>
      </c>
      <c r="L1033" s="328">
        <v>500</v>
      </c>
      <c r="M1033" s="85" t="str">
        <f t="shared" si="473"/>
        <v/>
      </c>
      <c r="N1033" s="630"/>
      <c r="O1033" s="416">
        <v>19</v>
      </c>
      <c r="P1033" s="46">
        <v>9.5</v>
      </c>
      <c r="Q1033" s="408" t="s">
        <v>1756</v>
      </c>
      <c r="R1033" s="46">
        <v>5</v>
      </c>
      <c r="S1033" s="46">
        <v>4.5</v>
      </c>
      <c r="T1033" s="47">
        <v>33</v>
      </c>
      <c r="U1033" s="47">
        <v>6.55</v>
      </c>
      <c r="V1033" s="420" t="s">
        <v>85</v>
      </c>
      <c r="W1033" s="48" t="s">
        <v>9331</v>
      </c>
      <c r="X1033" s="421">
        <v>26.2</v>
      </c>
      <c r="Y1033" s="47">
        <v>1580</v>
      </c>
      <c r="Z1033" s="45" t="s">
        <v>4122</v>
      </c>
      <c r="AA1033" s="72" t="s">
        <v>2845</v>
      </c>
      <c r="AB1033" s="47" t="str">
        <f t="shared" si="501"/>
        <v>19x9.5, 5x4.5, 33 OS, 1580 lbs</v>
      </c>
      <c r="AC1033" s="46" t="s">
        <v>9343</v>
      </c>
      <c r="AD1033" s="46" t="str">
        <f>IF(AC1033="N/A","None",VLOOKUP(AC1033,ACCESSORIES!F:N,9,FALSE))</f>
        <v>Snap In</v>
      </c>
      <c r="AE1033" s="82">
        <f>_xlfn.IFNA(VLOOKUP(AC1033,ACCESSORIES!F:J,5,FALSE),"N/A")</f>
        <v>25.99</v>
      </c>
      <c r="AF1033" s="82" t="s">
        <v>85</v>
      </c>
      <c r="AG1033" s="82" t="s">
        <v>85</v>
      </c>
      <c r="AH1033" s="82" t="s">
        <v>85</v>
      </c>
      <c r="AI1033" s="82" t="s">
        <v>85</v>
      </c>
      <c r="AJ1033" s="82" t="s">
        <v>85</v>
      </c>
      <c r="AK1033" s="416" t="s">
        <v>9345</v>
      </c>
      <c r="AL1033" s="416" t="s">
        <v>85</v>
      </c>
      <c r="AM1033" s="416" t="s">
        <v>85</v>
      </c>
      <c r="AN1033" s="416" t="s">
        <v>85</v>
      </c>
      <c r="AO1033" s="408">
        <v>15</v>
      </c>
      <c r="AP1033" s="408">
        <v>60</v>
      </c>
      <c r="AQ1033" s="408">
        <v>155</v>
      </c>
      <c r="AR1033" s="25">
        <v>13</v>
      </c>
      <c r="AS1033" s="25">
        <v>23.9</v>
      </c>
      <c r="AT1033" s="25">
        <v>47.7</v>
      </c>
      <c r="AU1033" s="25">
        <v>73</v>
      </c>
      <c r="AV1033" s="25">
        <v>227.4</v>
      </c>
      <c r="AW1033" s="411">
        <v>222.8</v>
      </c>
      <c r="AX1033" s="410">
        <v>62.5</v>
      </c>
      <c r="AY1033" s="49">
        <v>36.700000000000003</v>
      </c>
      <c r="AZ1033" s="49">
        <v>40</v>
      </c>
      <c r="BA1033" s="49">
        <v>0</v>
      </c>
      <c r="BB1033" s="48">
        <f t="shared" si="517"/>
        <v>0</v>
      </c>
      <c r="BC1033" s="416" t="s">
        <v>85</v>
      </c>
      <c r="BD1033" s="412" t="str">
        <f>_xlfn.IFNA(VLOOKUP(BC1033,ACCESSORIES!F:J,5,FALSE),"N/A")</f>
        <v>N/A</v>
      </c>
      <c r="BE1033" s="416" t="s">
        <v>85</v>
      </c>
      <c r="BF1033" s="412" t="str">
        <f>_xlfn.IFNA(VLOOKUP(BE1033,ACCESSORIES!F:J,5,FALSE),"N/A")</f>
        <v>N/A</v>
      </c>
      <c r="BG1033" s="70">
        <v>34</v>
      </c>
      <c r="BH1033" s="50">
        <v>22.3</v>
      </c>
      <c r="BI1033" s="50">
        <v>22.3</v>
      </c>
      <c r="BJ1033" s="50">
        <v>12.5</v>
      </c>
      <c r="BK1033" s="357">
        <f t="shared" si="518"/>
        <v>0.10186403820699999</v>
      </c>
      <c r="BL1033" s="73">
        <v>20</v>
      </c>
      <c r="BM1033" s="107" t="s">
        <v>3771</v>
      </c>
      <c r="BN1033" s="46" t="s">
        <v>3891</v>
      </c>
      <c r="BO1033" s="74"/>
      <c r="BP1033" s="74"/>
      <c r="BQ1033" s="74"/>
      <c r="BR1033" s="74"/>
      <c r="BS1033" s="74"/>
      <c r="BT1033" s="74"/>
      <c r="BU1033" s="74"/>
      <c r="BV1033" s="74"/>
      <c r="BW1033" s="74"/>
      <c r="BX1033" s="74"/>
      <c r="BY1033" s="300" t="s">
        <v>10091</v>
      </c>
      <c r="BZ1033" s="356" t="s">
        <v>10090</v>
      </c>
      <c r="CA1033" s="300" t="s">
        <v>10092</v>
      </c>
      <c r="CB1033" s="356" t="s">
        <v>10093</v>
      </c>
      <c r="CC1033" s="86" t="str">
        <f t="shared" si="521"/>
        <v>CLOSEOUT - Tech 5, 19x9.5, +33mm Offset, 5x4.5, 70.5mm Centerbore, Gloss Black</v>
      </c>
      <c r="CD1033" s="74" t="s">
        <v>3719</v>
      </c>
      <c r="CE1033" s="74" t="s">
        <v>3720</v>
      </c>
      <c r="CF1033" s="74" t="str">
        <f t="shared" si="519"/>
        <v>RTR</v>
      </c>
      <c r="CG1033" s="36"/>
    </row>
    <row r="1034" spans="1:85" s="498" customFormat="1" ht="15" customHeight="1">
      <c r="A1034" s="22">
        <f t="shared" si="520"/>
        <v>1032</v>
      </c>
      <c r="B1034" s="416" t="s">
        <v>9247</v>
      </c>
      <c r="C1034" s="416" t="s">
        <v>9247</v>
      </c>
      <c r="D1034" s="416" t="s">
        <v>9250</v>
      </c>
      <c r="E1034" s="84" t="s">
        <v>9117</v>
      </c>
      <c r="F1034" s="416" t="s">
        <v>9190</v>
      </c>
      <c r="G1034" s="599"/>
      <c r="H1034" s="599"/>
      <c r="I1034" s="45" t="s">
        <v>9274</v>
      </c>
      <c r="J1034" s="316"/>
      <c r="K1034" s="418" t="s">
        <v>3713</v>
      </c>
      <c r="L1034" s="328">
        <v>540</v>
      </c>
      <c r="M1034" s="85" t="str">
        <f t="shared" si="473"/>
        <v/>
      </c>
      <c r="N1034" s="630"/>
      <c r="O1034" s="416">
        <v>20</v>
      </c>
      <c r="P1034" s="46">
        <v>9.5</v>
      </c>
      <c r="Q1034" s="408" t="s">
        <v>1756</v>
      </c>
      <c r="R1034" s="46">
        <v>5</v>
      </c>
      <c r="S1034" s="46">
        <v>4.5</v>
      </c>
      <c r="T1034" s="47">
        <v>33</v>
      </c>
      <c r="U1034" s="47">
        <v>6.55</v>
      </c>
      <c r="V1034" s="420" t="s">
        <v>85</v>
      </c>
      <c r="W1034" s="48" t="s">
        <v>9331</v>
      </c>
      <c r="X1034" s="421">
        <v>28.4</v>
      </c>
      <c r="Y1034" s="47" t="s">
        <v>9332</v>
      </c>
      <c r="Z1034" s="45" t="s">
        <v>9333</v>
      </c>
      <c r="AA1034" s="72" t="s">
        <v>9334</v>
      </c>
      <c r="AB1034" s="47" t="str">
        <f t="shared" si="501"/>
        <v>20x9.5, 5x4.5, 33 OS, 1580 lbs</v>
      </c>
      <c r="AC1034" s="46" t="s">
        <v>9343</v>
      </c>
      <c r="AD1034" s="46" t="str">
        <f>IF(AC1034="N/A","None",VLOOKUP(AC1034,ACCESSORIES!F:N,9,FALSE))</f>
        <v>Snap In</v>
      </c>
      <c r="AE1034" s="82">
        <f>_xlfn.IFNA(VLOOKUP(AC1034,ACCESSORIES!F:J,5,FALSE),"N/A")</f>
        <v>25.99</v>
      </c>
      <c r="AF1034" s="82" t="s">
        <v>85</v>
      </c>
      <c r="AG1034" s="82" t="s">
        <v>85</v>
      </c>
      <c r="AH1034" s="82" t="s">
        <v>85</v>
      </c>
      <c r="AI1034" s="82" t="s">
        <v>85</v>
      </c>
      <c r="AJ1034" s="82" t="s">
        <v>85</v>
      </c>
      <c r="AK1034" s="416" t="s">
        <v>9345</v>
      </c>
      <c r="AL1034" s="416" t="s">
        <v>85</v>
      </c>
      <c r="AM1034" s="416" t="s">
        <v>85</v>
      </c>
      <c r="AN1034" s="416" t="s">
        <v>85</v>
      </c>
      <c r="AO1034" s="408">
        <v>15</v>
      </c>
      <c r="AP1034" s="408">
        <v>60</v>
      </c>
      <c r="AQ1034" s="408">
        <v>165</v>
      </c>
      <c r="AR1034" s="25">
        <v>9</v>
      </c>
      <c r="AS1034" s="25">
        <v>22</v>
      </c>
      <c r="AT1034" s="25">
        <v>47</v>
      </c>
      <c r="AU1034" s="25">
        <v>72</v>
      </c>
      <c r="AV1034" s="25">
        <v>241.7</v>
      </c>
      <c r="AW1034" s="411">
        <v>233</v>
      </c>
      <c r="AX1034" s="410">
        <v>62.5</v>
      </c>
      <c r="AY1034" s="49">
        <v>36</v>
      </c>
      <c r="AZ1034" s="49">
        <v>40</v>
      </c>
      <c r="BA1034" s="49">
        <v>0</v>
      </c>
      <c r="BB1034" s="48">
        <f t="shared" si="517"/>
        <v>0</v>
      </c>
      <c r="BC1034" s="416" t="s">
        <v>85</v>
      </c>
      <c r="BD1034" s="412" t="str">
        <f>_xlfn.IFNA(VLOOKUP(BC1034,ACCESSORIES!F:J,5,FALSE),"N/A")</f>
        <v>N/A</v>
      </c>
      <c r="BE1034" s="416" t="s">
        <v>85</v>
      </c>
      <c r="BF1034" s="412" t="str">
        <f>_xlfn.IFNA(VLOOKUP(BE1034,ACCESSORIES!F:J,5,FALSE),"N/A")</f>
        <v>N/A</v>
      </c>
      <c r="BG1034" s="70">
        <v>36</v>
      </c>
      <c r="BH1034" s="50">
        <v>23.3</v>
      </c>
      <c r="BI1034" s="50">
        <v>23.3</v>
      </c>
      <c r="BJ1034" s="50">
        <v>12.5</v>
      </c>
      <c r="BK1034" s="357">
        <f t="shared" si="518"/>
        <v>0.11120466468699998</v>
      </c>
      <c r="BL1034" s="408">
        <v>20</v>
      </c>
      <c r="BM1034" s="107" t="s">
        <v>3771</v>
      </c>
      <c r="BN1034" s="46" t="s">
        <v>3891</v>
      </c>
      <c r="BO1034" s="74"/>
      <c r="BP1034" s="74"/>
      <c r="BQ1034" s="74"/>
      <c r="BR1034" s="74"/>
      <c r="BS1034" s="74"/>
      <c r="BT1034" s="74"/>
      <c r="BU1034" s="74"/>
      <c r="BV1034" s="74"/>
      <c r="BW1034" s="74"/>
      <c r="BX1034" s="74"/>
      <c r="BY1034" s="300" t="s">
        <v>10086</v>
      </c>
      <c r="BZ1034" s="356" t="s">
        <v>10087</v>
      </c>
      <c r="CA1034" s="300" t="s">
        <v>10088</v>
      </c>
      <c r="CB1034" s="356" t="s">
        <v>10089</v>
      </c>
      <c r="CC1034" s="86" t="str">
        <f t="shared" si="521"/>
        <v>CLOSEOUT - Tech 5, 20x9.5, +33mm Offset, 5x4.5, 70.5mm Centerbore, Satin Charcoal</v>
      </c>
      <c r="CD1034" s="74" t="s">
        <v>3719</v>
      </c>
      <c r="CE1034" s="74" t="s">
        <v>3720</v>
      </c>
      <c r="CF1034" s="74" t="str">
        <f t="shared" si="519"/>
        <v>RTR</v>
      </c>
      <c r="CG1034" s="36"/>
    </row>
    <row r="1035" spans="1:85" s="498" customFormat="1" ht="15" customHeight="1">
      <c r="A1035" s="22">
        <f t="shared" si="520"/>
        <v>1033</v>
      </c>
      <c r="B1035" s="416" t="s">
        <v>9247</v>
      </c>
      <c r="C1035" s="416" t="s">
        <v>9247</v>
      </c>
      <c r="D1035" s="416" t="s">
        <v>9250</v>
      </c>
      <c r="E1035" s="84" t="s">
        <v>9118</v>
      </c>
      <c r="F1035" s="416" t="s">
        <v>9191</v>
      </c>
      <c r="G1035" s="599"/>
      <c r="H1035" s="599"/>
      <c r="I1035" s="45" t="s">
        <v>9275</v>
      </c>
      <c r="J1035" s="316"/>
      <c r="K1035" s="418" t="s">
        <v>3713</v>
      </c>
      <c r="L1035" s="328">
        <v>550</v>
      </c>
      <c r="M1035" s="85" t="str">
        <f t="shared" si="473"/>
        <v/>
      </c>
      <c r="N1035" s="630"/>
      <c r="O1035" s="416">
        <v>20</v>
      </c>
      <c r="P1035" s="46">
        <v>10.5</v>
      </c>
      <c r="Q1035" s="408" t="s">
        <v>1756</v>
      </c>
      <c r="R1035" s="46">
        <v>5</v>
      </c>
      <c r="S1035" s="46">
        <v>4.5</v>
      </c>
      <c r="T1035" s="47">
        <v>45</v>
      </c>
      <c r="U1035" s="47">
        <v>7.52</v>
      </c>
      <c r="V1035" s="420" t="s">
        <v>85</v>
      </c>
      <c r="W1035" s="48" t="s">
        <v>9331</v>
      </c>
      <c r="X1035" s="421">
        <v>29.2</v>
      </c>
      <c r="Y1035" s="47" t="s">
        <v>9332</v>
      </c>
      <c r="Z1035" s="45" t="s">
        <v>9333</v>
      </c>
      <c r="AA1035" s="72" t="s">
        <v>9334</v>
      </c>
      <c r="AB1035" s="47" t="str">
        <f t="shared" si="501"/>
        <v>20x10.5, 5x4.5, 45 OS, 1580 lbs</v>
      </c>
      <c r="AC1035" s="46" t="s">
        <v>9343</v>
      </c>
      <c r="AD1035" s="46" t="str">
        <f>IF(AC1035="N/A","None",VLOOKUP(AC1035,ACCESSORIES!F:N,9,FALSE))</f>
        <v>Snap In</v>
      </c>
      <c r="AE1035" s="82">
        <f>_xlfn.IFNA(VLOOKUP(AC1035,ACCESSORIES!F:J,5,FALSE),"N/A")</f>
        <v>25.99</v>
      </c>
      <c r="AF1035" s="82" t="s">
        <v>85</v>
      </c>
      <c r="AG1035" s="82" t="s">
        <v>85</v>
      </c>
      <c r="AH1035" s="82" t="s">
        <v>85</v>
      </c>
      <c r="AI1035" s="82" t="s">
        <v>85</v>
      </c>
      <c r="AJ1035" s="82" t="s">
        <v>85</v>
      </c>
      <c r="AK1035" s="416" t="s">
        <v>9345</v>
      </c>
      <c r="AL1035" s="416" t="s">
        <v>85</v>
      </c>
      <c r="AM1035" s="416" t="s">
        <v>85</v>
      </c>
      <c r="AN1035" s="416" t="s">
        <v>85</v>
      </c>
      <c r="AO1035" s="408">
        <v>15</v>
      </c>
      <c r="AP1035" s="408">
        <v>60</v>
      </c>
      <c r="AQ1035" s="408">
        <v>155</v>
      </c>
      <c r="AR1035" s="25">
        <v>11.9</v>
      </c>
      <c r="AS1035" s="25">
        <v>22.9</v>
      </c>
      <c r="AT1035" s="25">
        <v>47</v>
      </c>
      <c r="AU1035" s="25">
        <v>72</v>
      </c>
      <c r="AV1035" s="25">
        <v>241.7</v>
      </c>
      <c r="AW1035" s="411">
        <v>233</v>
      </c>
      <c r="AX1035" s="410">
        <v>62.5</v>
      </c>
      <c r="AY1035" s="49">
        <v>36.700000000000003</v>
      </c>
      <c r="AZ1035" s="49">
        <v>40.6</v>
      </c>
      <c r="BA1035" s="49">
        <v>0</v>
      </c>
      <c r="BB1035" s="48">
        <f t="shared" si="517"/>
        <v>0</v>
      </c>
      <c r="BC1035" s="416" t="s">
        <v>85</v>
      </c>
      <c r="BD1035" s="412" t="str">
        <f>_xlfn.IFNA(VLOOKUP(BC1035,ACCESSORIES!F:J,5,FALSE),"N/A")</f>
        <v>N/A</v>
      </c>
      <c r="BE1035" s="416" t="s">
        <v>85</v>
      </c>
      <c r="BF1035" s="412" t="str">
        <f>_xlfn.IFNA(VLOOKUP(BE1035,ACCESSORIES!F:J,5,FALSE),"N/A")</f>
        <v>N/A</v>
      </c>
      <c r="BG1035" s="70">
        <v>38</v>
      </c>
      <c r="BH1035" s="50">
        <v>23.3</v>
      </c>
      <c r="BI1035" s="50">
        <v>23.3</v>
      </c>
      <c r="BJ1035" s="50">
        <v>13.4</v>
      </c>
      <c r="BK1035" s="357">
        <f t="shared" si="518"/>
        <v>0.11921140054446398</v>
      </c>
      <c r="BL1035" s="408">
        <v>20</v>
      </c>
      <c r="BM1035" s="107" t="s">
        <v>3771</v>
      </c>
      <c r="BN1035" s="46" t="s">
        <v>3891</v>
      </c>
      <c r="BO1035" s="74"/>
      <c r="BP1035" s="74"/>
      <c r="BQ1035" s="74"/>
      <c r="BR1035" s="74"/>
      <c r="BS1035" s="74"/>
      <c r="BT1035" s="74"/>
      <c r="BU1035" s="74"/>
      <c r="BV1035" s="74"/>
      <c r="BW1035" s="74"/>
      <c r="BX1035" s="74"/>
      <c r="BY1035" s="300" t="s">
        <v>10086</v>
      </c>
      <c r="BZ1035" s="356" t="s">
        <v>10087</v>
      </c>
      <c r="CA1035" s="300" t="s">
        <v>10088</v>
      </c>
      <c r="CB1035" s="356" t="s">
        <v>10089</v>
      </c>
      <c r="CC1035" s="86" t="str">
        <f t="shared" si="521"/>
        <v>CLOSEOUT - Tech 5, 20x10.5, +45mm Offset, 5x4.5, 70.5mm Centerbore, Satin Charcoal</v>
      </c>
      <c r="CD1035" s="74" t="s">
        <v>3719</v>
      </c>
      <c r="CE1035" s="74" t="s">
        <v>3720</v>
      </c>
      <c r="CF1035" s="74" t="str">
        <f t="shared" si="519"/>
        <v>RTR</v>
      </c>
      <c r="CG1035" s="36"/>
    </row>
    <row r="1036" spans="1:85" s="498" customFormat="1" ht="15" customHeight="1">
      <c r="A1036" s="22">
        <f t="shared" si="520"/>
        <v>1034</v>
      </c>
      <c r="B1036" s="416" t="s">
        <v>9247</v>
      </c>
      <c r="C1036" s="416" t="s">
        <v>9247</v>
      </c>
      <c r="D1036" s="416" t="s">
        <v>9250</v>
      </c>
      <c r="E1036" s="84" t="s">
        <v>9119</v>
      </c>
      <c r="F1036" s="416" t="s">
        <v>9192</v>
      </c>
      <c r="G1036" s="599"/>
      <c r="H1036" s="599"/>
      <c r="I1036" s="45" t="s">
        <v>9276</v>
      </c>
      <c r="J1036" s="316"/>
      <c r="K1036" s="418" t="s">
        <v>3713</v>
      </c>
      <c r="L1036" s="328">
        <v>520</v>
      </c>
      <c r="M1036" s="85" t="str">
        <f t="shared" si="473"/>
        <v/>
      </c>
      <c r="N1036" s="630"/>
      <c r="O1036" s="416">
        <v>19</v>
      </c>
      <c r="P1036" s="46">
        <v>10.5</v>
      </c>
      <c r="Q1036" s="408" t="s">
        <v>1756</v>
      </c>
      <c r="R1036" s="46">
        <v>5</v>
      </c>
      <c r="S1036" s="46">
        <v>4.5</v>
      </c>
      <c r="T1036" s="47">
        <v>45</v>
      </c>
      <c r="U1036" s="47">
        <v>7.52</v>
      </c>
      <c r="V1036" s="420" t="s">
        <v>85</v>
      </c>
      <c r="W1036" s="48" t="s">
        <v>9331</v>
      </c>
      <c r="X1036" s="421">
        <v>27</v>
      </c>
      <c r="Y1036" s="47">
        <v>1580</v>
      </c>
      <c r="Z1036" s="45" t="s">
        <v>9333</v>
      </c>
      <c r="AA1036" s="72" t="s">
        <v>9334</v>
      </c>
      <c r="AB1036" s="47" t="str">
        <f t="shared" si="501"/>
        <v>19x10.5, 5x4.5, 45 OS, 1580 lbs</v>
      </c>
      <c r="AC1036" s="46" t="s">
        <v>9343</v>
      </c>
      <c r="AD1036" s="46" t="str">
        <f>IF(AC1036="N/A","None",VLOOKUP(AC1036,ACCESSORIES!F:N,9,FALSE))</f>
        <v>Snap In</v>
      </c>
      <c r="AE1036" s="82">
        <f>_xlfn.IFNA(VLOOKUP(AC1036,ACCESSORIES!F:J,5,FALSE),"N/A")</f>
        <v>25.99</v>
      </c>
      <c r="AF1036" s="82" t="s">
        <v>85</v>
      </c>
      <c r="AG1036" s="82" t="s">
        <v>85</v>
      </c>
      <c r="AH1036" s="82" t="s">
        <v>85</v>
      </c>
      <c r="AI1036" s="82" t="s">
        <v>85</v>
      </c>
      <c r="AJ1036" s="82" t="s">
        <v>85</v>
      </c>
      <c r="AK1036" s="416" t="s">
        <v>9345</v>
      </c>
      <c r="AL1036" s="416" t="s">
        <v>85</v>
      </c>
      <c r="AM1036" s="416" t="s">
        <v>85</v>
      </c>
      <c r="AN1036" s="416" t="s">
        <v>85</v>
      </c>
      <c r="AO1036" s="408">
        <v>15</v>
      </c>
      <c r="AP1036" s="408">
        <v>60</v>
      </c>
      <c r="AQ1036" s="408">
        <v>155</v>
      </c>
      <c r="AR1036" s="25">
        <v>13</v>
      </c>
      <c r="AS1036" s="25">
        <v>23.9</v>
      </c>
      <c r="AT1036" s="25">
        <v>47.7</v>
      </c>
      <c r="AU1036" s="25">
        <v>73</v>
      </c>
      <c r="AV1036" s="25">
        <v>227.4</v>
      </c>
      <c r="AW1036" s="411">
        <v>222.8</v>
      </c>
      <c r="AX1036" s="410">
        <v>62.5</v>
      </c>
      <c r="AY1036" s="49">
        <v>36.700000000000003</v>
      </c>
      <c r="AZ1036" s="49">
        <v>40</v>
      </c>
      <c r="BA1036" s="49">
        <v>0</v>
      </c>
      <c r="BB1036" s="48">
        <f t="shared" si="517"/>
        <v>0</v>
      </c>
      <c r="BC1036" s="416" t="s">
        <v>85</v>
      </c>
      <c r="BD1036" s="412" t="str">
        <f>_xlfn.IFNA(VLOOKUP(BC1036,ACCESSORIES!F:J,5,FALSE),"N/A")</f>
        <v>N/A</v>
      </c>
      <c r="BE1036" s="416" t="s">
        <v>85</v>
      </c>
      <c r="BF1036" s="412" t="str">
        <f>_xlfn.IFNA(VLOOKUP(BE1036,ACCESSORIES!F:J,5,FALSE),"N/A")</f>
        <v>N/A</v>
      </c>
      <c r="BG1036" s="70">
        <v>35</v>
      </c>
      <c r="BH1036" s="50">
        <v>22.3</v>
      </c>
      <c r="BI1036" s="50">
        <v>22.3</v>
      </c>
      <c r="BJ1036" s="50">
        <v>13.4</v>
      </c>
      <c r="BK1036" s="357">
        <f t="shared" si="518"/>
        <v>0.10919824895790398</v>
      </c>
      <c r="BL1036" s="73">
        <v>20</v>
      </c>
      <c r="BM1036" s="107" t="s">
        <v>3771</v>
      </c>
      <c r="BN1036" s="46" t="s">
        <v>3891</v>
      </c>
      <c r="BO1036" s="74"/>
      <c r="BP1036" s="74"/>
      <c r="BQ1036" s="74"/>
      <c r="BR1036" s="74"/>
      <c r="BS1036" s="74"/>
      <c r="BT1036" s="74"/>
      <c r="BU1036" s="74"/>
      <c r="BV1036" s="74"/>
      <c r="BW1036" s="74"/>
      <c r="BX1036" s="74"/>
      <c r="BY1036" s="300" t="s">
        <v>10086</v>
      </c>
      <c r="BZ1036" s="356" t="s">
        <v>10087</v>
      </c>
      <c r="CA1036" s="300" t="s">
        <v>10088</v>
      </c>
      <c r="CB1036" s="356" t="s">
        <v>10089</v>
      </c>
      <c r="CC1036" s="86" t="str">
        <f t="shared" si="521"/>
        <v>CLOSEOUT - Tech 5, 19x10.5, +45mm Offset, 5x4.5, 70.5mm Centerbore, Satin Charcoal</v>
      </c>
      <c r="CD1036" s="74" t="s">
        <v>3719</v>
      </c>
      <c r="CE1036" s="74" t="s">
        <v>3720</v>
      </c>
      <c r="CF1036" s="74" t="str">
        <f t="shared" si="519"/>
        <v>RTR</v>
      </c>
    </row>
    <row r="1037" spans="1:85" s="498" customFormat="1" ht="15" customHeight="1">
      <c r="A1037" s="22">
        <f t="shared" si="520"/>
        <v>1035</v>
      </c>
      <c r="B1037" s="416" t="s">
        <v>9247</v>
      </c>
      <c r="C1037" s="416" t="s">
        <v>9247</v>
      </c>
      <c r="D1037" s="416" t="s">
        <v>9250</v>
      </c>
      <c r="E1037" s="84" t="s">
        <v>9120</v>
      </c>
      <c r="F1037" s="416" t="s">
        <v>9193</v>
      </c>
      <c r="G1037" s="599"/>
      <c r="H1037" s="599"/>
      <c r="I1037" s="45" t="s">
        <v>9277</v>
      </c>
      <c r="J1037" s="316"/>
      <c r="K1037" s="418" t="s">
        <v>3713</v>
      </c>
      <c r="L1037" s="328">
        <v>500</v>
      </c>
      <c r="M1037" s="85" t="str">
        <f t="shared" si="473"/>
        <v/>
      </c>
      <c r="N1037" s="630"/>
      <c r="O1037" s="416">
        <v>19</v>
      </c>
      <c r="P1037" s="46">
        <v>9.5</v>
      </c>
      <c r="Q1037" s="408" t="s">
        <v>1756</v>
      </c>
      <c r="R1037" s="46">
        <v>5</v>
      </c>
      <c r="S1037" s="46">
        <v>4.5</v>
      </c>
      <c r="T1037" s="47">
        <v>33</v>
      </c>
      <c r="U1037" s="47">
        <v>6.55</v>
      </c>
      <c r="V1037" s="420" t="s">
        <v>85</v>
      </c>
      <c r="W1037" s="48" t="s">
        <v>9331</v>
      </c>
      <c r="X1037" s="421">
        <v>26.2</v>
      </c>
      <c r="Y1037" s="47" t="s">
        <v>9332</v>
      </c>
      <c r="Z1037" s="45" t="s">
        <v>9333</v>
      </c>
      <c r="AA1037" s="72" t="s">
        <v>9334</v>
      </c>
      <c r="AB1037" s="47" t="str">
        <f t="shared" si="501"/>
        <v>19x9.5, 5x4.5, 33 OS, 1580 lbs</v>
      </c>
      <c r="AC1037" s="46" t="s">
        <v>9343</v>
      </c>
      <c r="AD1037" s="46" t="str">
        <f>IF(AC1037="N/A","None",VLOOKUP(AC1037,ACCESSORIES!F:N,9,FALSE))</f>
        <v>Snap In</v>
      </c>
      <c r="AE1037" s="82">
        <f>_xlfn.IFNA(VLOOKUP(AC1037,ACCESSORIES!F:J,5,FALSE),"N/A")</f>
        <v>25.99</v>
      </c>
      <c r="AF1037" s="82" t="s">
        <v>85</v>
      </c>
      <c r="AG1037" s="82" t="s">
        <v>85</v>
      </c>
      <c r="AH1037" s="82" t="s">
        <v>85</v>
      </c>
      <c r="AI1037" s="82" t="s">
        <v>85</v>
      </c>
      <c r="AJ1037" s="82" t="s">
        <v>85</v>
      </c>
      <c r="AK1037" s="416" t="s">
        <v>9345</v>
      </c>
      <c r="AL1037" s="416" t="s">
        <v>85</v>
      </c>
      <c r="AM1037" s="416" t="s">
        <v>85</v>
      </c>
      <c r="AN1037" s="416" t="s">
        <v>85</v>
      </c>
      <c r="AO1037" s="408">
        <v>15</v>
      </c>
      <c r="AP1037" s="408">
        <v>60</v>
      </c>
      <c r="AQ1037" s="408">
        <v>155</v>
      </c>
      <c r="AR1037" s="25">
        <v>13</v>
      </c>
      <c r="AS1037" s="25">
        <v>23.9</v>
      </c>
      <c r="AT1037" s="25">
        <v>47.7</v>
      </c>
      <c r="AU1037" s="25">
        <v>73</v>
      </c>
      <c r="AV1037" s="25">
        <v>227.4</v>
      </c>
      <c r="AW1037" s="411">
        <v>222.8</v>
      </c>
      <c r="AX1037" s="410">
        <v>62.5</v>
      </c>
      <c r="AY1037" s="49">
        <v>36.700000000000003</v>
      </c>
      <c r="AZ1037" s="49">
        <v>40</v>
      </c>
      <c r="BA1037" s="49">
        <v>0</v>
      </c>
      <c r="BB1037" s="48">
        <f t="shared" si="517"/>
        <v>0</v>
      </c>
      <c r="BC1037" s="416" t="s">
        <v>85</v>
      </c>
      <c r="BD1037" s="412" t="str">
        <f>_xlfn.IFNA(VLOOKUP(BC1037,ACCESSORIES!F:J,5,FALSE),"N/A")</f>
        <v>N/A</v>
      </c>
      <c r="BE1037" s="416" t="s">
        <v>85</v>
      </c>
      <c r="BF1037" s="412" t="str">
        <f>_xlfn.IFNA(VLOOKUP(BE1037,ACCESSORIES!F:J,5,FALSE),"N/A")</f>
        <v>N/A</v>
      </c>
      <c r="BG1037" s="70">
        <v>34</v>
      </c>
      <c r="BH1037" s="50">
        <v>22.3</v>
      </c>
      <c r="BI1037" s="50">
        <v>22.3</v>
      </c>
      <c r="BJ1037" s="50">
        <v>12.5</v>
      </c>
      <c r="BK1037" s="357">
        <f t="shared" si="518"/>
        <v>0.10186403820699999</v>
      </c>
      <c r="BL1037" s="73">
        <v>20</v>
      </c>
      <c r="BM1037" s="107" t="s">
        <v>3771</v>
      </c>
      <c r="BN1037" s="46" t="s">
        <v>3891</v>
      </c>
      <c r="BO1037" s="74"/>
      <c r="BP1037" s="74"/>
      <c r="BQ1037" s="74"/>
      <c r="BR1037" s="74"/>
      <c r="BS1037" s="74"/>
      <c r="BT1037" s="74"/>
      <c r="BU1037" s="74"/>
      <c r="BV1037" s="74"/>
      <c r="BW1037" s="74"/>
      <c r="BX1037" s="74"/>
      <c r="BY1037" s="300" t="s">
        <v>10086</v>
      </c>
      <c r="BZ1037" s="356" t="s">
        <v>10087</v>
      </c>
      <c r="CA1037" s="300" t="s">
        <v>10088</v>
      </c>
      <c r="CB1037" s="356" t="s">
        <v>10089</v>
      </c>
      <c r="CC1037" s="86" t="str">
        <f t="shared" si="521"/>
        <v>CLOSEOUT - Tech 5, 19x9.5, +33mm Offset, 5x4.5, 70.5mm Centerbore, Satin Charcoal</v>
      </c>
      <c r="CD1037" s="74" t="s">
        <v>3719</v>
      </c>
      <c r="CE1037" s="74" t="s">
        <v>3720</v>
      </c>
      <c r="CF1037" s="74" t="str">
        <f t="shared" si="519"/>
        <v>RTR</v>
      </c>
    </row>
    <row r="1038" spans="1:85" s="498" customFormat="1" ht="15" customHeight="1">
      <c r="A1038" s="22">
        <f t="shared" ref="A1038:A1047" si="522">ROW(B1038)-2</f>
        <v>1036</v>
      </c>
      <c r="B1038" s="416" t="s">
        <v>9247</v>
      </c>
      <c r="C1038" s="416" t="s">
        <v>9247</v>
      </c>
      <c r="D1038" s="416" t="s">
        <v>10687</v>
      </c>
      <c r="E1038" s="84" t="s">
        <v>10688</v>
      </c>
      <c r="F1038" s="416" t="str">
        <f>E1038</f>
        <v>RTRT5E295121533</v>
      </c>
      <c r="G1038" s="599"/>
      <c r="H1038" s="599"/>
      <c r="I1038" s="45" t="s">
        <v>10719</v>
      </c>
      <c r="J1038" s="102">
        <v>46086</v>
      </c>
      <c r="K1038" s="418" t="s">
        <v>1231</v>
      </c>
      <c r="L1038" s="328">
        <v>439</v>
      </c>
      <c r="M1038" s="85">
        <f t="shared" si="473"/>
        <v>439</v>
      </c>
      <c r="N1038" s="630"/>
      <c r="O1038" s="416">
        <v>20</v>
      </c>
      <c r="P1038" s="46">
        <v>9.5</v>
      </c>
      <c r="Q1038" s="408" t="s">
        <v>1756</v>
      </c>
      <c r="R1038" s="46">
        <v>5</v>
      </c>
      <c r="S1038" s="46">
        <v>4.5</v>
      </c>
      <c r="T1038" s="47">
        <v>33</v>
      </c>
      <c r="U1038" s="47"/>
      <c r="V1038" s="420" t="s">
        <v>85</v>
      </c>
      <c r="W1038" s="637">
        <v>70.599999999999994</v>
      </c>
      <c r="X1038" s="421"/>
      <c r="Y1038" s="47">
        <v>1800</v>
      </c>
      <c r="Z1038" s="45" t="s">
        <v>6749</v>
      </c>
      <c r="AA1038" s="72" t="s">
        <v>2846</v>
      </c>
      <c r="AB1038" s="47" t="str">
        <f t="shared" si="501"/>
        <v>20x9.5, 5x4.5, 33 OS, 1800 lbs</v>
      </c>
      <c r="AC1038" s="46" t="s">
        <v>10692</v>
      </c>
      <c r="AD1038" s="46" t="str">
        <f>IF(AC1038="N/A","None",VLOOKUP(AC1038,ACCESSORIES!F:N,9,FALSE))</f>
        <v>Snap In</v>
      </c>
      <c r="AE1038" s="82">
        <f>_xlfn.IFNA(VLOOKUP(AC1038,ACCESSORIES!F:J,5,FALSE),"N/A")</f>
        <v>0</v>
      </c>
      <c r="AF1038" s="82" t="s">
        <v>85</v>
      </c>
      <c r="AG1038" s="82" t="s">
        <v>85</v>
      </c>
      <c r="AH1038" s="82" t="s">
        <v>85</v>
      </c>
      <c r="AI1038" s="82" t="s">
        <v>85</v>
      </c>
      <c r="AJ1038" s="82" t="s">
        <v>85</v>
      </c>
      <c r="AK1038" s="416" t="s">
        <v>9345</v>
      </c>
      <c r="AL1038" s="416" t="s">
        <v>85</v>
      </c>
      <c r="AM1038" s="416" t="s">
        <v>85</v>
      </c>
      <c r="AN1038" s="416" t="s">
        <v>85</v>
      </c>
      <c r="AO1038" s="408"/>
      <c r="AP1038" s="408">
        <v>60</v>
      </c>
      <c r="AQ1038" s="408"/>
      <c r="AR1038" s="25"/>
      <c r="AS1038" s="25"/>
      <c r="AT1038" s="25"/>
      <c r="AU1038" s="25"/>
      <c r="AV1038" s="25"/>
      <c r="AW1038" s="411"/>
      <c r="AX1038" s="410"/>
      <c r="AY1038" s="49"/>
      <c r="AZ1038" s="49"/>
      <c r="BA1038" s="49"/>
      <c r="BB1038" s="48"/>
      <c r="BC1038" s="416" t="s">
        <v>85</v>
      </c>
      <c r="BD1038" s="412" t="str">
        <f>_xlfn.IFNA(VLOOKUP(BC1038,ACCESSORIES!F:J,5,FALSE),"N/A")</f>
        <v>N/A</v>
      </c>
      <c r="BE1038" s="416" t="s">
        <v>85</v>
      </c>
      <c r="BF1038" s="412" t="str">
        <f>_xlfn.IFNA(VLOOKUP(BE1038,ACCESSORIES!F:J,5,FALSE),"N/A")</f>
        <v>N/A</v>
      </c>
      <c r="BG1038" s="70">
        <v>0</v>
      </c>
      <c r="BH1038" s="50">
        <v>23.3</v>
      </c>
      <c r="BI1038" s="50">
        <v>23.3</v>
      </c>
      <c r="BJ1038" s="50">
        <v>12.5</v>
      </c>
      <c r="BK1038" s="357">
        <f t="shared" si="518"/>
        <v>0.11120466468699998</v>
      </c>
      <c r="BL1038" s="73">
        <v>20</v>
      </c>
      <c r="BM1038" s="107" t="s">
        <v>3771</v>
      </c>
      <c r="BN1038" s="46" t="s">
        <v>3891</v>
      </c>
      <c r="BO1038" s="74"/>
      <c r="BP1038" s="74"/>
      <c r="BQ1038" s="74"/>
      <c r="BR1038" s="74"/>
      <c r="BS1038" s="74"/>
      <c r="BT1038" s="74"/>
      <c r="BU1038" s="74"/>
      <c r="BV1038" s="74"/>
      <c r="BW1038" s="74"/>
      <c r="BX1038" s="74"/>
      <c r="BY1038" s="300"/>
      <c r="BZ1038" s="356"/>
      <c r="CA1038" s="300"/>
      <c r="CB1038" s="356"/>
      <c r="CC1038" s="86" t="str">
        <f t="shared" ref="CC1038:CC1047" si="523">CONCATENATE(IF(K1038="Closeout","CLOSEOUT - ",""),D1038,", ",O1038,"x",P1038,", ",IF(V1038="N/A","",CONCATENATE(V1038,"/")),IF(T1038&gt;0,CONCATENATE("+",T1038),T1038),"mm Offset, ",Q1038,", ",W1038,"mm Centerbore, ",PROPER(Z1038),IF(H1038="R",", Race Drilled",""),"",IF(BE1038="N/A","",CONCATENATE(", w/ ",BE1038)))</f>
        <v>Tech 5 Evo, 20x9.5, +33mm Offset, 5x4.5, 70.6mm Centerbore, Gloss Bronze</v>
      </c>
      <c r="CD1038" s="74" t="s">
        <v>3719</v>
      </c>
      <c r="CE1038" s="74" t="s">
        <v>3720</v>
      </c>
      <c r="CF1038" s="74" t="str">
        <f t="shared" ref="CF1038:CF1047" si="524">C1038</f>
        <v>RTR</v>
      </c>
    </row>
    <row r="1039" spans="1:85" s="498" customFormat="1" ht="15" customHeight="1">
      <c r="A1039" s="22">
        <f t="shared" si="522"/>
        <v>1037</v>
      </c>
      <c r="B1039" s="416" t="s">
        <v>9247</v>
      </c>
      <c r="C1039" s="416" t="s">
        <v>9247</v>
      </c>
      <c r="D1039" s="416" t="s">
        <v>10687</v>
      </c>
      <c r="E1039" s="84" t="s">
        <v>10896</v>
      </c>
      <c r="F1039" s="416" t="str">
        <f t="shared" ref="F1039:F1047" si="525">E1039</f>
        <v>RTRT5E295121333</v>
      </c>
      <c r="G1039" s="599"/>
      <c r="H1039" s="599"/>
      <c r="I1039" s="45" t="s">
        <v>10720</v>
      </c>
      <c r="J1039" s="102">
        <v>46086</v>
      </c>
      <c r="K1039" s="418" t="s">
        <v>1231</v>
      </c>
      <c r="L1039" s="328">
        <v>439</v>
      </c>
      <c r="M1039" s="85">
        <f t="shared" si="473"/>
        <v>439</v>
      </c>
      <c r="N1039" s="630"/>
      <c r="O1039" s="416">
        <v>20</v>
      </c>
      <c r="P1039" s="46">
        <v>9.5</v>
      </c>
      <c r="Q1039" s="408" t="s">
        <v>1756</v>
      </c>
      <c r="R1039" s="46">
        <v>5</v>
      </c>
      <c r="S1039" s="46">
        <v>4.5</v>
      </c>
      <c r="T1039" s="47">
        <v>33</v>
      </c>
      <c r="U1039" s="47"/>
      <c r="V1039" s="420" t="s">
        <v>85</v>
      </c>
      <c r="W1039" s="637">
        <v>70.599999999999994</v>
      </c>
      <c r="X1039" s="421"/>
      <c r="Y1039" s="47">
        <v>1800</v>
      </c>
      <c r="Z1039" s="45" t="s">
        <v>4122</v>
      </c>
      <c r="AA1039" s="72" t="s">
        <v>2845</v>
      </c>
      <c r="AB1039" s="47" t="str">
        <f t="shared" si="501"/>
        <v>20x9.5, 5x4.5, 33 OS, 1800 lbs</v>
      </c>
      <c r="AC1039" s="46" t="s">
        <v>11082</v>
      </c>
      <c r="AD1039" s="46" t="str">
        <f>IF(AC1039="N/A","None",VLOOKUP(AC1039,ACCESSORIES!F:N,9,FALSE))</f>
        <v>Snap In</v>
      </c>
      <c r="AE1039" s="82">
        <f>_xlfn.IFNA(VLOOKUP(AC1039,ACCESSORIES!F:J,5,FALSE),"N/A")</f>
        <v>0</v>
      </c>
      <c r="AF1039" s="82" t="s">
        <v>85</v>
      </c>
      <c r="AG1039" s="82" t="s">
        <v>85</v>
      </c>
      <c r="AH1039" s="82" t="s">
        <v>85</v>
      </c>
      <c r="AI1039" s="82" t="s">
        <v>85</v>
      </c>
      <c r="AJ1039" s="82" t="s">
        <v>85</v>
      </c>
      <c r="AK1039" s="416" t="s">
        <v>9345</v>
      </c>
      <c r="AL1039" s="416" t="s">
        <v>85</v>
      </c>
      <c r="AM1039" s="416" t="s">
        <v>85</v>
      </c>
      <c r="AN1039" s="416" t="s">
        <v>85</v>
      </c>
      <c r="AO1039" s="408"/>
      <c r="AP1039" s="408">
        <v>60</v>
      </c>
      <c r="AQ1039" s="408"/>
      <c r="AR1039" s="25"/>
      <c r="AS1039" s="25"/>
      <c r="AT1039" s="25"/>
      <c r="AU1039" s="25"/>
      <c r="AV1039" s="25"/>
      <c r="AW1039" s="411"/>
      <c r="AX1039" s="410"/>
      <c r="AY1039" s="49"/>
      <c r="AZ1039" s="49"/>
      <c r="BA1039" s="49"/>
      <c r="BB1039" s="48"/>
      <c r="BC1039" s="416" t="s">
        <v>85</v>
      </c>
      <c r="BD1039" s="412" t="str">
        <f>_xlfn.IFNA(VLOOKUP(BC1039,ACCESSORIES!F:J,5,FALSE),"N/A")</f>
        <v>N/A</v>
      </c>
      <c r="BE1039" s="416" t="s">
        <v>85</v>
      </c>
      <c r="BF1039" s="412" t="str">
        <f>_xlfn.IFNA(VLOOKUP(BE1039,ACCESSORIES!F:J,5,FALSE),"N/A")</f>
        <v>N/A</v>
      </c>
      <c r="BG1039" s="70">
        <v>0</v>
      </c>
      <c r="BH1039" s="50">
        <v>23.3</v>
      </c>
      <c r="BI1039" s="50">
        <v>23.3</v>
      </c>
      <c r="BJ1039" s="50">
        <v>12.5</v>
      </c>
      <c r="BK1039" s="357">
        <f t="shared" si="518"/>
        <v>0.11120466468699998</v>
      </c>
      <c r="BL1039" s="73">
        <v>20</v>
      </c>
      <c r="BM1039" s="107" t="s">
        <v>3771</v>
      </c>
      <c r="BN1039" s="46" t="s">
        <v>3891</v>
      </c>
      <c r="BO1039" s="74"/>
      <c r="BP1039" s="74"/>
      <c r="BQ1039" s="74"/>
      <c r="BR1039" s="74"/>
      <c r="BS1039" s="74"/>
      <c r="BT1039" s="74"/>
      <c r="BU1039" s="74"/>
      <c r="BV1039" s="74"/>
      <c r="BW1039" s="74"/>
      <c r="BX1039" s="74"/>
      <c r="BY1039" s="300"/>
      <c r="BZ1039" s="356"/>
      <c r="CA1039" s="300"/>
      <c r="CB1039" s="356"/>
      <c r="CC1039" s="86" t="str">
        <f t="shared" si="523"/>
        <v>Tech 5 Evo, 20x9.5, +33mm Offset, 5x4.5, 70.6mm Centerbore, Gloss Black</v>
      </c>
      <c r="CD1039" s="74" t="s">
        <v>3719</v>
      </c>
      <c r="CE1039" s="74" t="s">
        <v>3720</v>
      </c>
      <c r="CF1039" s="74" t="str">
        <f t="shared" si="524"/>
        <v>RTR</v>
      </c>
    </row>
    <row r="1040" spans="1:85" s="642" customFormat="1" ht="15" customHeight="1">
      <c r="A1040" s="539">
        <f t="shared" ref="A1040" si="526">ROW(B1040)-2</f>
        <v>1038</v>
      </c>
      <c r="B1040" s="641" t="s">
        <v>9247</v>
      </c>
      <c r="C1040" s="641" t="s">
        <v>9247</v>
      </c>
      <c r="D1040" s="641" t="s">
        <v>10687</v>
      </c>
      <c r="E1040" s="540" t="s">
        <v>11057</v>
      </c>
      <c r="F1040" s="641" t="str">
        <f t="shared" ref="F1040" si="527">E1040</f>
        <v>RTRT5E29512833</v>
      </c>
      <c r="G1040" s="599"/>
      <c r="H1040" s="599"/>
      <c r="I1040" s="643" t="s">
        <v>11056</v>
      </c>
      <c r="J1040" s="542">
        <v>46211</v>
      </c>
      <c r="K1040" s="644" t="s">
        <v>1231</v>
      </c>
      <c r="L1040" s="543">
        <v>439</v>
      </c>
      <c r="M1040" s="544">
        <f t="shared" ref="M1040" si="528">IF(K1040="Coming Soon",L1040,IF(K1040="Active",L1040,""))</f>
        <v>439</v>
      </c>
      <c r="N1040" s="630"/>
      <c r="O1040" s="641">
        <v>20</v>
      </c>
      <c r="P1040" s="549">
        <v>9.5</v>
      </c>
      <c r="Q1040" s="545" t="s">
        <v>1756</v>
      </c>
      <c r="R1040" s="549">
        <v>5</v>
      </c>
      <c r="S1040" s="549">
        <v>4.5</v>
      </c>
      <c r="T1040" s="547">
        <v>33</v>
      </c>
      <c r="U1040" s="547"/>
      <c r="V1040" s="645" t="s">
        <v>85</v>
      </c>
      <c r="W1040" s="647">
        <v>70.599999999999994</v>
      </c>
      <c r="X1040" s="647"/>
      <c r="Y1040" s="547">
        <v>1800</v>
      </c>
      <c r="Z1040" s="643" t="s">
        <v>10542</v>
      </c>
      <c r="AA1040" s="541" t="s">
        <v>9334</v>
      </c>
      <c r="AB1040" s="547" t="str">
        <f t="shared" ref="AB1040" si="529">_xlfn.CONCAT(O1040,"x",P1040,","," ",Q1040,","," ",T1040," ","OS",","," ",Y1040," lbs")</f>
        <v>20x9.5, 5x4.5, 33 OS, 1800 lbs</v>
      </c>
      <c r="AC1040" s="549" t="s">
        <v>10990</v>
      </c>
      <c r="AD1040" s="549" t="str">
        <f>IF(AC1040="N/A","None",VLOOKUP(AC1040,ACCESSORIES!F:N,9,FALSE))</f>
        <v>Snap In</v>
      </c>
      <c r="AE1040" s="550">
        <f>_xlfn.IFNA(VLOOKUP(AC1040,ACCESSORIES!F:J,5,FALSE),"N/A")</f>
        <v>0</v>
      </c>
      <c r="AF1040" s="550" t="s">
        <v>85</v>
      </c>
      <c r="AG1040" s="550" t="s">
        <v>85</v>
      </c>
      <c r="AH1040" s="550" t="s">
        <v>85</v>
      </c>
      <c r="AI1040" s="550" t="s">
        <v>85</v>
      </c>
      <c r="AJ1040" s="550" t="s">
        <v>85</v>
      </c>
      <c r="AK1040" s="641" t="s">
        <v>9345</v>
      </c>
      <c r="AL1040" s="641" t="s">
        <v>85</v>
      </c>
      <c r="AM1040" s="641" t="s">
        <v>85</v>
      </c>
      <c r="AN1040" s="641" t="s">
        <v>85</v>
      </c>
      <c r="AO1040" s="545"/>
      <c r="AP1040" s="545">
        <v>60</v>
      </c>
      <c r="AQ1040" s="545"/>
      <c r="AR1040" s="551"/>
      <c r="AS1040" s="551"/>
      <c r="AT1040" s="551"/>
      <c r="AU1040" s="551"/>
      <c r="AV1040" s="551"/>
      <c r="AW1040" s="648"/>
      <c r="AX1040" s="626"/>
      <c r="AY1040" s="627"/>
      <c r="AZ1040" s="627"/>
      <c r="BA1040" s="627"/>
      <c r="BB1040" s="646"/>
      <c r="BC1040" s="641" t="s">
        <v>85</v>
      </c>
      <c r="BD1040" s="552" t="str">
        <f>_xlfn.IFNA(VLOOKUP(BC1040,ACCESSORIES!F:J,5,FALSE),"N/A")</f>
        <v>N/A</v>
      </c>
      <c r="BE1040" s="641" t="s">
        <v>85</v>
      </c>
      <c r="BF1040" s="552" t="str">
        <f>_xlfn.IFNA(VLOOKUP(BE1040,ACCESSORIES!F:J,5,FALSE),"N/A")</f>
        <v>N/A</v>
      </c>
      <c r="BG1040" s="553">
        <v>0</v>
      </c>
      <c r="BH1040" s="554">
        <v>23.3</v>
      </c>
      <c r="BI1040" s="554">
        <v>23.3</v>
      </c>
      <c r="BJ1040" s="554">
        <v>12.5</v>
      </c>
      <c r="BK1040" s="555">
        <f t="shared" ref="BK1040" si="530">SUM(((BH1040*25.4)*(BI1040*25.4)*(BJ1040*25.4))/1000000000)</f>
        <v>0.11120466468699998</v>
      </c>
      <c r="BL1040" s="649">
        <v>20</v>
      </c>
      <c r="BM1040" s="556" t="s">
        <v>3771</v>
      </c>
      <c r="BN1040" s="549" t="s">
        <v>3891</v>
      </c>
      <c r="BO1040" s="548"/>
      <c r="BP1040" s="548"/>
      <c r="BQ1040" s="548"/>
      <c r="BR1040" s="548"/>
      <c r="BS1040" s="548"/>
      <c r="BT1040" s="548"/>
      <c r="BU1040" s="548"/>
      <c r="BV1040" s="548"/>
      <c r="BW1040" s="548"/>
      <c r="BX1040" s="548"/>
      <c r="BY1040" s="650"/>
      <c r="BZ1040" s="651"/>
      <c r="CA1040" s="650"/>
      <c r="CB1040" s="651"/>
      <c r="CC1040" s="557" t="str">
        <f t="shared" ref="CC1040" si="531">CONCATENATE(IF(K1040="Closeout","CLOSEOUT - ",""),D1040,", ",O1040,"x",P1040,", ",IF(V1040="N/A","",CONCATENATE(V1040,"/")),IF(T1040&gt;0,CONCATENATE("+",T1040),T1040),"mm Offset, ",Q1040,", ",W1040,"mm Centerbore, ",PROPER(Z1040),IF(H1040="R",", Race Drilled",""),"",IF(BE1040="N/A","",CONCATENATE(", w/ ",BE1040)))</f>
        <v>Tech 5 Evo, 20x9.5, +33mm Offset, 5x4.5, 70.6mm Centerbore, Forged Charcoal</v>
      </c>
      <c r="CD1040" s="548" t="s">
        <v>3719</v>
      </c>
      <c r="CE1040" s="548" t="s">
        <v>3720</v>
      </c>
      <c r="CF1040" s="548" t="str">
        <f t="shared" ref="CF1040" si="532">C1040</f>
        <v>RTR</v>
      </c>
    </row>
    <row r="1041" spans="1:85" s="498" customFormat="1" ht="15" customHeight="1">
      <c r="A1041" s="22">
        <f t="shared" si="522"/>
        <v>1039</v>
      </c>
      <c r="B1041" s="416" t="s">
        <v>9247</v>
      </c>
      <c r="C1041" s="416" t="s">
        <v>9247</v>
      </c>
      <c r="D1041" s="416" t="s">
        <v>10687</v>
      </c>
      <c r="E1041" s="84" t="s">
        <v>10689</v>
      </c>
      <c r="F1041" s="416" t="str">
        <f t="shared" si="525"/>
        <v>RTRT5E205121545</v>
      </c>
      <c r="G1041" s="599"/>
      <c r="H1041" s="599"/>
      <c r="I1041" s="45" t="s">
        <v>10721</v>
      </c>
      <c r="J1041" s="102">
        <v>46086</v>
      </c>
      <c r="K1041" s="418" t="s">
        <v>1231</v>
      </c>
      <c r="L1041" s="328">
        <v>459</v>
      </c>
      <c r="M1041" s="85">
        <f t="shared" ref="M1041:M1089" si="533">IF(K1041="Coming Soon",L1041,IF(K1041="Active",L1041,""))</f>
        <v>459</v>
      </c>
      <c r="N1041" s="630"/>
      <c r="O1041" s="416">
        <v>20</v>
      </c>
      <c r="P1041" s="46">
        <v>10.5</v>
      </c>
      <c r="Q1041" s="408" t="s">
        <v>1756</v>
      </c>
      <c r="R1041" s="46">
        <v>5</v>
      </c>
      <c r="S1041" s="46">
        <v>4.5</v>
      </c>
      <c r="T1041" s="47">
        <v>45</v>
      </c>
      <c r="U1041" s="47"/>
      <c r="V1041" s="420" t="s">
        <v>85</v>
      </c>
      <c r="W1041" s="637">
        <v>70.599999999999994</v>
      </c>
      <c r="X1041" s="421"/>
      <c r="Y1041" s="47">
        <v>1800</v>
      </c>
      <c r="Z1041" s="45" t="s">
        <v>6749</v>
      </c>
      <c r="AA1041" s="72" t="s">
        <v>2846</v>
      </c>
      <c r="AB1041" s="47" t="str">
        <f t="shared" si="501"/>
        <v>20x10.5, 5x4.5, 45 OS, 1800 lbs</v>
      </c>
      <c r="AC1041" s="46" t="s">
        <v>10692</v>
      </c>
      <c r="AD1041" s="46" t="str">
        <f>IF(AC1041="N/A","None",VLOOKUP(AC1041,ACCESSORIES!F:N,9,FALSE))</f>
        <v>Snap In</v>
      </c>
      <c r="AE1041" s="82">
        <f>_xlfn.IFNA(VLOOKUP(AC1041,ACCESSORIES!F:J,5,FALSE),"N/A")</f>
        <v>0</v>
      </c>
      <c r="AF1041" s="82" t="s">
        <v>85</v>
      </c>
      <c r="AG1041" s="82" t="s">
        <v>85</v>
      </c>
      <c r="AH1041" s="82" t="s">
        <v>85</v>
      </c>
      <c r="AI1041" s="82" t="s">
        <v>85</v>
      </c>
      <c r="AJ1041" s="82" t="s">
        <v>85</v>
      </c>
      <c r="AK1041" s="416" t="s">
        <v>9345</v>
      </c>
      <c r="AL1041" s="416" t="s">
        <v>85</v>
      </c>
      <c r="AM1041" s="416" t="s">
        <v>85</v>
      </c>
      <c r="AN1041" s="416" t="s">
        <v>85</v>
      </c>
      <c r="AO1041" s="408"/>
      <c r="AP1041" s="408">
        <v>60</v>
      </c>
      <c r="AQ1041" s="408"/>
      <c r="AR1041" s="25"/>
      <c r="AS1041" s="25"/>
      <c r="AT1041" s="25"/>
      <c r="AU1041" s="25"/>
      <c r="AV1041" s="25"/>
      <c r="AW1041" s="411"/>
      <c r="AX1041" s="410"/>
      <c r="AY1041" s="49"/>
      <c r="AZ1041" s="49"/>
      <c r="BA1041" s="49"/>
      <c r="BB1041" s="48"/>
      <c r="BC1041" s="416" t="s">
        <v>85</v>
      </c>
      <c r="BD1041" s="412" t="str">
        <f>_xlfn.IFNA(VLOOKUP(BC1041,ACCESSORIES!F:J,5,FALSE),"N/A")</f>
        <v>N/A</v>
      </c>
      <c r="BE1041" s="416" t="s">
        <v>85</v>
      </c>
      <c r="BF1041" s="412" t="str">
        <f>_xlfn.IFNA(VLOOKUP(BE1041,ACCESSORIES!F:J,5,FALSE),"N/A")</f>
        <v>N/A</v>
      </c>
      <c r="BG1041" s="70">
        <v>0</v>
      </c>
      <c r="BH1041" s="50">
        <v>23.3</v>
      </c>
      <c r="BI1041" s="50">
        <v>23.3</v>
      </c>
      <c r="BJ1041" s="50">
        <v>13.4</v>
      </c>
      <c r="BK1041" s="357">
        <f t="shared" si="518"/>
        <v>0.11921140054446398</v>
      </c>
      <c r="BL1041" s="73">
        <v>20</v>
      </c>
      <c r="BM1041" s="107" t="s">
        <v>3771</v>
      </c>
      <c r="BN1041" s="46" t="s">
        <v>3891</v>
      </c>
      <c r="BO1041" s="74"/>
      <c r="BP1041" s="74"/>
      <c r="BQ1041" s="74"/>
      <c r="BR1041" s="74"/>
      <c r="BS1041" s="74"/>
      <c r="BT1041" s="74"/>
      <c r="BU1041" s="74"/>
      <c r="BV1041" s="74"/>
      <c r="BW1041" s="74"/>
      <c r="BX1041" s="74"/>
      <c r="BY1041" s="300"/>
      <c r="BZ1041" s="356"/>
      <c r="CA1041" s="300"/>
      <c r="CB1041" s="356"/>
      <c r="CC1041" s="86" t="str">
        <f t="shared" si="523"/>
        <v>Tech 5 Evo, 20x10.5, +45mm Offset, 5x4.5, 70.6mm Centerbore, Gloss Bronze</v>
      </c>
      <c r="CD1041" s="74" t="s">
        <v>3719</v>
      </c>
      <c r="CE1041" s="74" t="s">
        <v>3720</v>
      </c>
      <c r="CF1041" s="74" t="str">
        <f t="shared" si="524"/>
        <v>RTR</v>
      </c>
    </row>
    <row r="1042" spans="1:85" s="498" customFormat="1" ht="15" customHeight="1">
      <c r="A1042" s="22">
        <f t="shared" si="522"/>
        <v>1040</v>
      </c>
      <c r="B1042" s="416" t="s">
        <v>9247</v>
      </c>
      <c r="C1042" s="416" t="s">
        <v>9247</v>
      </c>
      <c r="D1042" s="416" t="s">
        <v>10687</v>
      </c>
      <c r="E1042" s="84" t="s">
        <v>10897</v>
      </c>
      <c r="F1042" s="416" t="str">
        <f t="shared" si="525"/>
        <v>RTRT5E205121345</v>
      </c>
      <c r="G1042" s="599"/>
      <c r="H1042" s="599"/>
      <c r="I1042" s="45" t="s">
        <v>10722</v>
      </c>
      <c r="J1042" s="102">
        <v>46086</v>
      </c>
      <c r="K1042" s="418" t="s">
        <v>1231</v>
      </c>
      <c r="L1042" s="328">
        <v>459</v>
      </c>
      <c r="M1042" s="85">
        <f t="shared" si="533"/>
        <v>459</v>
      </c>
      <c r="N1042" s="630"/>
      <c r="O1042" s="416">
        <v>20</v>
      </c>
      <c r="P1042" s="46">
        <v>10.5</v>
      </c>
      <c r="Q1042" s="408" t="s">
        <v>1756</v>
      </c>
      <c r="R1042" s="46">
        <v>5</v>
      </c>
      <c r="S1042" s="46">
        <v>4.5</v>
      </c>
      <c r="T1042" s="47">
        <v>45</v>
      </c>
      <c r="U1042" s="47"/>
      <c r="V1042" s="420" t="s">
        <v>85</v>
      </c>
      <c r="W1042" s="637">
        <v>70.599999999999994</v>
      </c>
      <c r="X1042" s="421"/>
      <c r="Y1042" s="47">
        <v>1800</v>
      </c>
      <c r="Z1042" s="45" t="s">
        <v>4122</v>
      </c>
      <c r="AA1042" s="72" t="s">
        <v>2845</v>
      </c>
      <c r="AB1042" s="47" t="str">
        <f t="shared" si="501"/>
        <v>20x10.5, 5x4.5, 45 OS, 1800 lbs</v>
      </c>
      <c r="AC1042" s="581" t="s">
        <v>11082</v>
      </c>
      <c r="AD1042" s="46" t="str">
        <f>IF(AC1042="N/A","None",VLOOKUP(AC1042,ACCESSORIES!F:N,9,FALSE))</f>
        <v>Snap In</v>
      </c>
      <c r="AE1042" s="82">
        <f>_xlfn.IFNA(VLOOKUP(AC1042,ACCESSORIES!F:J,5,FALSE),"N/A")</f>
        <v>0</v>
      </c>
      <c r="AF1042" s="82" t="s">
        <v>85</v>
      </c>
      <c r="AG1042" s="82" t="s">
        <v>85</v>
      </c>
      <c r="AH1042" s="82" t="s">
        <v>85</v>
      </c>
      <c r="AI1042" s="82" t="s">
        <v>85</v>
      </c>
      <c r="AJ1042" s="82" t="s">
        <v>85</v>
      </c>
      <c r="AK1042" s="416" t="s">
        <v>9345</v>
      </c>
      <c r="AL1042" s="416" t="s">
        <v>85</v>
      </c>
      <c r="AM1042" s="416" t="s">
        <v>85</v>
      </c>
      <c r="AN1042" s="416" t="s">
        <v>85</v>
      </c>
      <c r="AO1042" s="408"/>
      <c r="AP1042" s="408">
        <v>60</v>
      </c>
      <c r="AQ1042" s="408"/>
      <c r="AR1042" s="25"/>
      <c r="AS1042" s="25"/>
      <c r="AT1042" s="25"/>
      <c r="AU1042" s="25"/>
      <c r="AV1042" s="25"/>
      <c r="AW1042" s="411"/>
      <c r="AX1042" s="410"/>
      <c r="AY1042" s="49"/>
      <c r="AZ1042" s="49"/>
      <c r="BA1042" s="49"/>
      <c r="BB1042" s="48"/>
      <c r="BC1042" s="416" t="s">
        <v>85</v>
      </c>
      <c r="BD1042" s="412" t="str">
        <f>_xlfn.IFNA(VLOOKUP(BC1042,ACCESSORIES!F:J,5,FALSE),"N/A")</f>
        <v>N/A</v>
      </c>
      <c r="BE1042" s="416" t="s">
        <v>85</v>
      </c>
      <c r="BF1042" s="412" t="str">
        <f>_xlfn.IFNA(VLOOKUP(BE1042,ACCESSORIES!F:J,5,FALSE),"N/A")</f>
        <v>N/A</v>
      </c>
      <c r="BG1042" s="70">
        <v>0</v>
      </c>
      <c r="BH1042" s="50">
        <v>23.3</v>
      </c>
      <c r="BI1042" s="50">
        <v>23.3</v>
      </c>
      <c r="BJ1042" s="50">
        <v>13.4</v>
      </c>
      <c r="BK1042" s="357">
        <f t="shared" si="518"/>
        <v>0.11921140054446398</v>
      </c>
      <c r="BL1042" s="73">
        <v>20</v>
      </c>
      <c r="BM1042" s="107" t="s">
        <v>3771</v>
      </c>
      <c r="BN1042" s="46" t="s">
        <v>3891</v>
      </c>
      <c r="BO1042" s="74"/>
      <c r="BP1042" s="74"/>
      <c r="BQ1042" s="74"/>
      <c r="BR1042" s="74"/>
      <c r="BS1042" s="74"/>
      <c r="BT1042" s="74"/>
      <c r="BU1042" s="74"/>
      <c r="BV1042" s="74"/>
      <c r="BW1042" s="74"/>
      <c r="BX1042" s="74"/>
      <c r="BY1042" s="300"/>
      <c r="BZ1042" s="356"/>
      <c r="CA1042" s="300"/>
      <c r="CB1042" s="356"/>
      <c r="CC1042" s="86" t="str">
        <f t="shared" si="523"/>
        <v>Tech 5 Evo, 20x10.5, +45mm Offset, 5x4.5, 70.6mm Centerbore, Gloss Black</v>
      </c>
      <c r="CD1042" s="74" t="s">
        <v>3719</v>
      </c>
      <c r="CE1042" s="74" t="s">
        <v>3720</v>
      </c>
      <c r="CF1042" s="74" t="str">
        <f t="shared" si="524"/>
        <v>RTR</v>
      </c>
    </row>
    <row r="1043" spans="1:85" s="642" customFormat="1" ht="15" customHeight="1">
      <c r="A1043" s="539">
        <f t="shared" ref="A1043" si="534">ROW(B1043)-2</f>
        <v>1041</v>
      </c>
      <c r="B1043" s="641" t="s">
        <v>9247</v>
      </c>
      <c r="C1043" s="641" t="s">
        <v>9247</v>
      </c>
      <c r="D1043" s="641" t="s">
        <v>10687</v>
      </c>
      <c r="E1043" s="540" t="s">
        <v>11058</v>
      </c>
      <c r="F1043" s="641" t="str">
        <f t="shared" ref="F1043" si="535">E1043</f>
        <v>RTRT5E20512845</v>
      </c>
      <c r="G1043" s="599"/>
      <c r="H1043" s="599"/>
      <c r="I1043" s="643" t="s">
        <v>11055</v>
      </c>
      <c r="J1043" s="542">
        <v>46211</v>
      </c>
      <c r="K1043" s="644" t="s">
        <v>1231</v>
      </c>
      <c r="L1043" s="543">
        <v>459</v>
      </c>
      <c r="M1043" s="544">
        <f t="shared" ref="M1043" si="536">IF(K1043="Coming Soon",L1043,IF(K1043="Active",L1043,""))</f>
        <v>459</v>
      </c>
      <c r="N1043" s="630"/>
      <c r="O1043" s="641">
        <v>20</v>
      </c>
      <c r="P1043" s="549">
        <v>10.5</v>
      </c>
      <c r="Q1043" s="545" t="s">
        <v>1756</v>
      </c>
      <c r="R1043" s="549">
        <v>5</v>
      </c>
      <c r="S1043" s="549">
        <v>4.5</v>
      </c>
      <c r="T1043" s="547">
        <v>45</v>
      </c>
      <c r="U1043" s="547"/>
      <c r="V1043" s="645" t="s">
        <v>85</v>
      </c>
      <c r="W1043" s="647">
        <v>70.599999999999994</v>
      </c>
      <c r="X1043" s="647"/>
      <c r="Y1043" s="547">
        <v>1800</v>
      </c>
      <c r="Z1043" s="643" t="s">
        <v>10542</v>
      </c>
      <c r="AA1043" s="541" t="s">
        <v>9334</v>
      </c>
      <c r="AB1043" s="547" t="str">
        <f t="shared" ref="AB1043" si="537">_xlfn.CONCAT(O1043,"x",P1043,","," ",Q1043,","," ",T1043," ","OS",","," ",Y1043," lbs")</f>
        <v>20x10.5, 5x4.5, 45 OS, 1800 lbs</v>
      </c>
      <c r="AC1043" s="549" t="s">
        <v>10990</v>
      </c>
      <c r="AD1043" s="549" t="str">
        <f>IF(AC1043="N/A","None",VLOOKUP(AC1043,ACCESSORIES!F:N,9,FALSE))</f>
        <v>Snap In</v>
      </c>
      <c r="AE1043" s="550">
        <f>_xlfn.IFNA(VLOOKUP(AC1043,ACCESSORIES!F:J,5,FALSE),"N/A")</f>
        <v>0</v>
      </c>
      <c r="AF1043" s="550" t="s">
        <v>85</v>
      </c>
      <c r="AG1043" s="550" t="s">
        <v>85</v>
      </c>
      <c r="AH1043" s="550" t="s">
        <v>85</v>
      </c>
      <c r="AI1043" s="550" t="s">
        <v>85</v>
      </c>
      <c r="AJ1043" s="550" t="s">
        <v>85</v>
      </c>
      <c r="AK1043" s="641" t="s">
        <v>9345</v>
      </c>
      <c r="AL1043" s="641" t="s">
        <v>85</v>
      </c>
      <c r="AM1043" s="641" t="s">
        <v>85</v>
      </c>
      <c r="AN1043" s="641" t="s">
        <v>85</v>
      </c>
      <c r="AO1043" s="545"/>
      <c r="AP1043" s="545">
        <v>60</v>
      </c>
      <c r="AQ1043" s="545"/>
      <c r="AR1043" s="551"/>
      <c r="AS1043" s="551"/>
      <c r="AT1043" s="551"/>
      <c r="AU1043" s="551"/>
      <c r="AV1043" s="551"/>
      <c r="AW1043" s="648"/>
      <c r="AX1043" s="626"/>
      <c r="AY1043" s="627"/>
      <c r="AZ1043" s="627"/>
      <c r="BA1043" s="627"/>
      <c r="BB1043" s="646"/>
      <c r="BC1043" s="641" t="s">
        <v>85</v>
      </c>
      <c r="BD1043" s="552" t="str">
        <f>_xlfn.IFNA(VLOOKUP(BC1043,ACCESSORIES!F:J,5,FALSE),"N/A")</f>
        <v>N/A</v>
      </c>
      <c r="BE1043" s="641" t="s">
        <v>85</v>
      </c>
      <c r="BF1043" s="552" t="str">
        <f>_xlfn.IFNA(VLOOKUP(BE1043,ACCESSORIES!F:J,5,FALSE),"N/A")</f>
        <v>N/A</v>
      </c>
      <c r="BG1043" s="553">
        <v>0</v>
      </c>
      <c r="BH1043" s="554">
        <v>23.3</v>
      </c>
      <c r="BI1043" s="554">
        <v>23.3</v>
      </c>
      <c r="BJ1043" s="554">
        <v>13.4</v>
      </c>
      <c r="BK1043" s="555">
        <f t="shared" ref="BK1043" si="538">SUM(((BH1043*25.4)*(BI1043*25.4)*(BJ1043*25.4))/1000000000)</f>
        <v>0.11921140054446398</v>
      </c>
      <c r="BL1043" s="649">
        <v>20</v>
      </c>
      <c r="BM1043" s="556" t="s">
        <v>3771</v>
      </c>
      <c r="BN1043" s="549" t="s">
        <v>3891</v>
      </c>
      <c r="BO1043" s="548"/>
      <c r="BP1043" s="548"/>
      <c r="BQ1043" s="548"/>
      <c r="BR1043" s="548"/>
      <c r="BS1043" s="548"/>
      <c r="BT1043" s="548"/>
      <c r="BU1043" s="548"/>
      <c r="BV1043" s="548"/>
      <c r="BW1043" s="548"/>
      <c r="BX1043" s="548"/>
      <c r="BY1043" s="650"/>
      <c r="BZ1043" s="651"/>
      <c r="CA1043" s="650"/>
      <c r="CB1043" s="651"/>
      <c r="CC1043" s="557" t="str">
        <f t="shared" ref="CC1043" si="539">CONCATENATE(IF(K1043="Closeout","CLOSEOUT - ",""),D1043,", ",O1043,"x",P1043,", ",IF(V1043="N/A","",CONCATENATE(V1043,"/")),IF(T1043&gt;0,CONCATENATE("+",T1043),T1043),"mm Offset, ",Q1043,", ",W1043,"mm Centerbore, ",PROPER(Z1043),IF(H1043="R",", Race Drilled",""),"",IF(BE1043="N/A","",CONCATENATE(", w/ ",BE1043)))</f>
        <v>Tech 5 Evo, 20x10.5, +45mm Offset, 5x4.5, 70.6mm Centerbore, Forged Charcoal</v>
      </c>
      <c r="CD1043" s="548" t="s">
        <v>3719</v>
      </c>
      <c r="CE1043" s="548" t="s">
        <v>3720</v>
      </c>
      <c r="CF1043" s="548" t="str">
        <f t="shared" ref="CF1043" si="540">C1043</f>
        <v>RTR</v>
      </c>
    </row>
    <row r="1044" spans="1:85" s="498" customFormat="1" ht="15" customHeight="1">
      <c r="A1044" s="22">
        <f t="shared" si="522"/>
        <v>1042</v>
      </c>
      <c r="B1044" s="416" t="s">
        <v>9247</v>
      </c>
      <c r="C1044" s="416" t="s">
        <v>9247</v>
      </c>
      <c r="D1044" s="416" t="s">
        <v>10687</v>
      </c>
      <c r="E1044" s="84" t="s">
        <v>10690</v>
      </c>
      <c r="F1044" s="416" t="str">
        <f t="shared" si="525"/>
        <v>RTRT5E995121533</v>
      </c>
      <c r="G1044" s="599"/>
      <c r="H1044" s="599"/>
      <c r="I1044" s="45" t="s">
        <v>10723</v>
      </c>
      <c r="J1044" s="102">
        <v>46086</v>
      </c>
      <c r="K1044" s="418" t="s">
        <v>1231</v>
      </c>
      <c r="L1044" s="328">
        <v>429</v>
      </c>
      <c r="M1044" s="85">
        <f t="shared" si="533"/>
        <v>429</v>
      </c>
      <c r="N1044" s="630"/>
      <c r="O1044" s="416">
        <v>19</v>
      </c>
      <c r="P1044" s="46">
        <v>9.5</v>
      </c>
      <c r="Q1044" s="408" t="s">
        <v>1756</v>
      </c>
      <c r="R1044" s="46">
        <v>5</v>
      </c>
      <c r="S1044" s="46">
        <v>4.5</v>
      </c>
      <c r="T1044" s="47">
        <v>33</v>
      </c>
      <c r="U1044" s="47"/>
      <c r="V1044" s="420" t="s">
        <v>85</v>
      </c>
      <c r="W1044" s="637">
        <v>70.599999999999994</v>
      </c>
      <c r="X1044" s="421"/>
      <c r="Y1044" s="47">
        <v>1800</v>
      </c>
      <c r="Z1044" s="45" t="s">
        <v>6749</v>
      </c>
      <c r="AA1044" s="72" t="s">
        <v>2846</v>
      </c>
      <c r="AB1044" s="47" t="str">
        <f t="shared" si="501"/>
        <v>19x9.5, 5x4.5, 33 OS, 1800 lbs</v>
      </c>
      <c r="AC1044" s="46" t="s">
        <v>10692</v>
      </c>
      <c r="AD1044" s="46" t="str">
        <f>IF(AC1044="N/A","None",VLOOKUP(AC1044,ACCESSORIES!F:N,9,FALSE))</f>
        <v>Snap In</v>
      </c>
      <c r="AE1044" s="82">
        <f>_xlfn.IFNA(VLOOKUP(AC1044,ACCESSORIES!F:J,5,FALSE),"N/A")</f>
        <v>0</v>
      </c>
      <c r="AF1044" s="82" t="s">
        <v>85</v>
      </c>
      <c r="AG1044" s="82" t="s">
        <v>85</v>
      </c>
      <c r="AH1044" s="82" t="s">
        <v>85</v>
      </c>
      <c r="AI1044" s="82" t="s">
        <v>85</v>
      </c>
      <c r="AJ1044" s="82" t="s">
        <v>85</v>
      </c>
      <c r="AK1044" s="416" t="s">
        <v>9345</v>
      </c>
      <c r="AL1044" s="416" t="s">
        <v>85</v>
      </c>
      <c r="AM1044" s="416" t="s">
        <v>85</v>
      </c>
      <c r="AN1044" s="416" t="s">
        <v>85</v>
      </c>
      <c r="AO1044" s="408"/>
      <c r="AP1044" s="408">
        <v>60</v>
      </c>
      <c r="AQ1044" s="408"/>
      <c r="AR1044" s="25"/>
      <c r="AS1044" s="25"/>
      <c r="AT1044" s="25"/>
      <c r="AU1044" s="25"/>
      <c r="AV1044" s="25"/>
      <c r="AW1044" s="411"/>
      <c r="AX1044" s="410"/>
      <c r="AY1044" s="49"/>
      <c r="AZ1044" s="49"/>
      <c r="BA1044" s="49"/>
      <c r="BB1044" s="48"/>
      <c r="BC1044" s="416" t="s">
        <v>85</v>
      </c>
      <c r="BD1044" s="412" t="str">
        <f>_xlfn.IFNA(VLOOKUP(BC1044,ACCESSORIES!F:J,5,FALSE),"N/A")</f>
        <v>N/A</v>
      </c>
      <c r="BE1044" s="416" t="s">
        <v>85</v>
      </c>
      <c r="BF1044" s="412" t="str">
        <f>_xlfn.IFNA(VLOOKUP(BE1044,ACCESSORIES!F:J,5,FALSE),"N/A")</f>
        <v>N/A</v>
      </c>
      <c r="BG1044" s="70">
        <v>0</v>
      </c>
      <c r="BH1044" s="50">
        <v>22.3</v>
      </c>
      <c r="BI1044" s="50">
        <v>22.3</v>
      </c>
      <c r="BJ1044" s="50">
        <v>12.5</v>
      </c>
      <c r="BK1044" s="357">
        <f t="shared" si="518"/>
        <v>0.10186403820699999</v>
      </c>
      <c r="BL1044" s="73">
        <v>20</v>
      </c>
      <c r="BM1044" s="107" t="s">
        <v>3771</v>
      </c>
      <c r="BN1044" s="46" t="s">
        <v>3891</v>
      </c>
      <c r="BO1044" s="74"/>
      <c r="BP1044" s="74"/>
      <c r="BQ1044" s="74"/>
      <c r="BR1044" s="74"/>
      <c r="BS1044" s="74"/>
      <c r="BT1044" s="74"/>
      <c r="BU1044" s="74"/>
      <c r="BV1044" s="74"/>
      <c r="BW1044" s="74"/>
      <c r="BX1044" s="74"/>
      <c r="BY1044" s="300"/>
      <c r="BZ1044" s="356"/>
      <c r="CA1044" s="300"/>
      <c r="CB1044" s="356"/>
      <c r="CC1044" s="86" t="str">
        <f t="shared" si="523"/>
        <v>Tech 5 Evo, 19x9.5, +33mm Offset, 5x4.5, 70.6mm Centerbore, Gloss Bronze</v>
      </c>
      <c r="CD1044" s="74" t="s">
        <v>3719</v>
      </c>
      <c r="CE1044" s="74" t="s">
        <v>3720</v>
      </c>
      <c r="CF1044" s="74" t="str">
        <f t="shared" si="524"/>
        <v>RTR</v>
      </c>
    </row>
    <row r="1045" spans="1:85" s="498" customFormat="1" ht="15" customHeight="1">
      <c r="A1045" s="22">
        <f t="shared" si="522"/>
        <v>1043</v>
      </c>
      <c r="B1045" s="416" t="s">
        <v>9247</v>
      </c>
      <c r="C1045" s="416" t="s">
        <v>9247</v>
      </c>
      <c r="D1045" s="416" t="s">
        <v>10687</v>
      </c>
      <c r="E1045" s="84" t="s">
        <v>10898</v>
      </c>
      <c r="F1045" s="416" t="str">
        <f t="shared" si="525"/>
        <v>RTRT5E995121333</v>
      </c>
      <c r="G1045" s="599"/>
      <c r="H1045" s="599"/>
      <c r="I1045" s="45" t="s">
        <v>10724</v>
      </c>
      <c r="J1045" s="102">
        <v>46086</v>
      </c>
      <c r="K1045" s="418" t="s">
        <v>1231</v>
      </c>
      <c r="L1045" s="328">
        <v>429</v>
      </c>
      <c r="M1045" s="85">
        <f t="shared" si="533"/>
        <v>429</v>
      </c>
      <c r="N1045" s="630"/>
      <c r="O1045" s="416">
        <v>19</v>
      </c>
      <c r="P1045" s="46">
        <v>9.5</v>
      </c>
      <c r="Q1045" s="408" t="s">
        <v>1756</v>
      </c>
      <c r="R1045" s="46">
        <v>5</v>
      </c>
      <c r="S1045" s="46">
        <v>4.5</v>
      </c>
      <c r="T1045" s="47">
        <v>33</v>
      </c>
      <c r="U1045" s="47"/>
      <c r="V1045" s="420" t="s">
        <v>85</v>
      </c>
      <c r="W1045" s="637">
        <v>70.599999999999994</v>
      </c>
      <c r="X1045" s="421"/>
      <c r="Y1045" s="47">
        <v>1800</v>
      </c>
      <c r="Z1045" s="45" t="s">
        <v>4122</v>
      </c>
      <c r="AA1045" s="72" t="s">
        <v>2845</v>
      </c>
      <c r="AB1045" s="47" t="str">
        <f t="shared" si="501"/>
        <v>19x9.5, 5x4.5, 33 OS, 1800 lbs</v>
      </c>
      <c r="AC1045" s="581" t="s">
        <v>11082</v>
      </c>
      <c r="AD1045" s="46" t="str">
        <f>IF(AC1045="N/A","None",VLOOKUP(AC1045,ACCESSORIES!F:N,9,FALSE))</f>
        <v>Snap In</v>
      </c>
      <c r="AE1045" s="82">
        <f>_xlfn.IFNA(VLOOKUP(AC1045,ACCESSORIES!F:J,5,FALSE),"N/A")</f>
        <v>0</v>
      </c>
      <c r="AF1045" s="82" t="s">
        <v>85</v>
      </c>
      <c r="AG1045" s="82" t="s">
        <v>85</v>
      </c>
      <c r="AH1045" s="82" t="s">
        <v>85</v>
      </c>
      <c r="AI1045" s="82" t="s">
        <v>85</v>
      </c>
      <c r="AJ1045" s="82" t="s">
        <v>85</v>
      </c>
      <c r="AK1045" s="416" t="s">
        <v>9345</v>
      </c>
      <c r="AL1045" s="416" t="s">
        <v>85</v>
      </c>
      <c r="AM1045" s="416" t="s">
        <v>85</v>
      </c>
      <c r="AN1045" s="416" t="s">
        <v>85</v>
      </c>
      <c r="AO1045" s="408"/>
      <c r="AP1045" s="408">
        <v>60</v>
      </c>
      <c r="AQ1045" s="408"/>
      <c r="AR1045" s="25"/>
      <c r="AS1045" s="25"/>
      <c r="AT1045" s="25"/>
      <c r="AU1045" s="25"/>
      <c r="AV1045" s="25"/>
      <c r="AW1045" s="411"/>
      <c r="AX1045" s="410"/>
      <c r="AY1045" s="49"/>
      <c r="AZ1045" s="49"/>
      <c r="BA1045" s="49"/>
      <c r="BB1045" s="48"/>
      <c r="BC1045" s="416" t="s">
        <v>85</v>
      </c>
      <c r="BD1045" s="412" t="str">
        <f>_xlfn.IFNA(VLOOKUP(BC1045,ACCESSORIES!F:J,5,FALSE),"N/A")</f>
        <v>N/A</v>
      </c>
      <c r="BE1045" s="416" t="s">
        <v>85</v>
      </c>
      <c r="BF1045" s="412" t="str">
        <f>_xlfn.IFNA(VLOOKUP(BE1045,ACCESSORIES!F:J,5,FALSE),"N/A")</f>
        <v>N/A</v>
      </c>
      <c r="BG1045" s="70">
        <v>0</v>
      </c>
      <c r="BH1045" s="50">
        <v>22.3</v>
      </c>
      <c r="BI1045" s="50">
        <v>22.3</v>
      </c>
      <c r="BJ1045" s="50">
        <v>12.5</v>
      </c>
      <c r="BK1045" s="357">
        <f t="shared" si="518"/>
        <v>0.10186403820699999</v>
      </c>
      <c r="BL1045" s="73">
        <v>20</v>
      </c>
      <c r="BM1045" s="107" t="s">
        <v>3771</v>
      </c>
      <c r="BN1045" s="46" t="s">
        <v>3891</v>
      </c>
      <c r="BO1045" s="74"/>
      <c r="BP1045" s="74"/>
      <c r="BQ1045" s="74"/>
      <c r="BR1045" s="74"/>
      <c r="BS1045" s="74"/>
      <c r="BT1045" s="74"/>
      <c r="BU1045" s="74"/>
      <c r="BV1045" s="74"/>
      <c r="BW1045" s="74"/>
      <c r="BX1045" s="74"/>
      <c r="BY1045" s="300"/>
      <c r="BZ1045" s="356"/>
      <c r="CA1045" s="300"/>
      <c r="CB1045" s="356"/>
      <c r="CC1045" s="86" t="str">
        <f t="shared" si="523"/>
        <v>Tech 5 Evo, 19x9.5, +33mm Offset, 5x4.5, 70.6mm Centerbore, Gloss Black</v>
      </c>
      <c r="CD1045" s="74" t="s">
        <v>3719</v>
      </c>
      <c r="CE1045" s="74" t="s">
        <v>3720</v>
      </c>
      <c r="CF1045" s="74" t="str">
        <f t="shared" si="524"/>
        <v>RTR</v>
      </c>
    </row>
    <row r="1046" spans="1:85" s="498" customFormat="1" ht="15" customHeight="1">
      <c r="A1046" s="22">
        <f t="shared" si="522"/>
        <v>1044</v>
      </c>
      <c r="B1046" s="416" t="s">
        <v>9247</v>
      </c>
      <c r="C1046" s="416" t="s">
        <v>9247</v>
      </c>
      <c r="D1046" s="416" t="s">
        <v>10687</v>
      </c>
      <c r="E1046" s="84" t="s">
        <v>10691</v>
      </c>
      <c r="F1046" s="416" t="str">
        <f t="shared" si="525"/>
        <v>RTRT5E905121545</v>
      </c>
      <c r="G1046" s="599"/>
      <c r="H1046" s="599"/>
      <c r="I1046" s="45" t="s">
        <v>10725</v>
      </c>
      <c r="J1046" s="102">
        <v>46086</v>
      </c>
      <c r="K1046" s="418" t="s">
        <v>1231</v>
      </c>
      <c r="L1046" s="328">
        <v>439</v>
      </c>
      <c r="M1046" s="85">
        <f t="shared" si="533"/>
        <v>439</v>
      </c>
      <c r="N1046" s="630"/>
      <c r="O1046" s="416">
        <v>19</v>
      </c>
      <c r="P1046" s="46">
        <v>10.5</v>
      </c>
      <c r="Q1046" s="408" t="s">
        <v>1756</v>
      </c>
      <c r="R1046" s="46">
        <v>5</v>
      </c>
      <c r="S1046" s="46">
        <v>4.5</v>
      </c>
      <c r="T1046" s="47">
        <v>45</v>
      </c>
      <c r="U1046" s="47"/>
      <c r="V1046" s="420" t="s">
        <v>85</v>
      </c>
      <c r="W1046" s="637">
        <v>70.599999999999994</v>
      </c>
      <c r="X1046" s="421"/>
      <c r="Y1046" s="47">
        <v>1800</v>
      </c>
      <c r="Z1046" s="45" t="s">
        <v>6749</v>
      </c>
      <c r="AA1046" s="72" t="s">
        <v>2846</v>
      </c>
      <c r="AB1046" s="47" t="str">
        <f t="shared" si="501"/>
        <v>19x10.5, 5x4.5, 45 OS, 1800 lbs</v>
      </c>
      <c r="AC1046" s="46" t="s">
        <v>10692</v>
      </c>
      <c r="AD1046" s="46" t="str">
        <f>IF(AC1046="N/A","None",VLOOKUP(AC1046,ACCESSORIES!F:N,9,FALSE))</f>
        <v>Snap In</v>
      </c>
      <c r="AE1046" s="82">
        <f>_xlfn.IFNA(VLOOKUP(AC1046,ACCESSORIES!F:J,5,FALSE),"N/A")</f>
        <v>0</v>
      </c>
      <c r="AF1046" s="82" t="s">
        <v>85</v>
      </c>
      <c r="AG1046" s="82" t="s">
        <v>85</v>
      </c>
      <c r="AH1046" s="82" t="s">
        <v>85</v>
      </c>
      <c r="AI1046" s="82" t="s">
        <v>85</v>
      </c>
      <c r="AJ1046" s="82" t="s">
        <v>85</v>
      </c>
      <c r="AK1046" s="416" t="s">
        <v>9345</v>
      </c>
      <c r="AL1046" s="416" t="s">
        <v>85</v>
      </c>
      <c r="AM1046" s="416" t="s">
        <v>85</v>
      </c>
      <c r="AN1046" s="416" t="s">
        <v>85</v>
      </c>
      <c r="AO1046" s="408"/>
      <c r="AP1046" s="408">
        <v>60</v>
      </c>
      <c r="AQ1046" s="408"/>
      <c r="AR1046" s="25"/>
      <c r="AS1046" s="25"/>
      <c r="AT1046" s="25"/>
      <c r="AU1046" s="25"/>
      <c r="AV1046" s="25"/>
      <c r="AW1046" s="411"/>
      <c r="AX1046" s="410"/>
      <c r="AY1046" s="49"/>
      <c r="AZ1046" s="49"/>
      <c r="BA1046" s="49"/>
      <c r="BB1046" s="48"/>
      <c r="BC1046" s="416" t="s">
        <v>85</v>
      </c>
      <c r="BD1046" s="412" t="str">
        <f>_xlfn.IFNA(VLOOKUP(BC1046,ACCESSORIES!F:J,5,FALSE),"N/A")</f>
        <v>N/A</v>
      </c>
      <c r="BE1046" s="416" t="s">
        <v>85</v>
      </c>
      <c r="BF1046" s="412" t="str">
        <f>_xlfn.IFNA(VLOOKUP(BE1046,ACCESSORIES!F:J,5,FALSE),"N/A")</f>
        <v>N/A</v>
      </c>
      <c r="BG1046" s="70">
        <v>0</v>
      </c>
      <c r="BH1046" s="50">
        <v>22.3</v>
      </c>
      <c r="BI1046" s="50">
        <v>22.3</v>
      </c>
      <c r="BJ1046" s="50">
        <v>13.4</v>
      </c>
      <c r="BK1046" s="357">
        <f t="shared" si="518"/>
        <v>0.10919824895790398</v>
      </c>
      <c r="BL1046" s="73">
        <v>20</v>
      </c>
      <c r="BM1046" s="107" t="s">
        <v>3771</v>
      </c>
      <c r="BN1046" s="46" t="s">
        <v>3891</v>
      </c>
      <c r="BO1046" s="74"/>
      <c r="BP1046" s="74"/>
      <c r="BQ1046" s="74"/>
      <c r="BR1046" s="74"/>
      <c r="BS1046" s="74"/>
      <c r="BT1046" s="74"/>
      <c r="BU1046" s="74"/>
      <c r="BV1046" s="74"/>
      <c r="BW1046" s="74"/>
      <c r="BX1046" s="74"/>
      <c r="BY1046" s="300"/>
      <c r="BZ1046" s="356"/>
      <c r="CA1046" s="300"/>
      <c r="CB1046" s="356"/>
      <c r="CC1046" s="86" t="str">
        <f t="shared" si="523"/>
        <v>Tech 5 Evo, 19x10.5, +45mm Offset, 5x4.5, 70.6mm Centerbore, Gloss Bronze</v>
      </c>
      <c r="CD1046" s="74" t="s">
        <v>3719</v>
      </c>
      <c r="CE1046" s="74" t="s">
        <v>3720</v>
      </c>
      <c r="CF1046" s="74" t="str">
        <f t="shared" si="524"/>
        <v>RTR</v>
      </c>
    </row>
    <row r="1047" spans="1:85" s="498" customFormat="1" ht="15" customHeight="1">
      <c r="A1047" s="22">
        <f t="shared" si="522"/>
        <v>1045</v>
      </c>
      <c r="B1047" s="416" t="s">
        <v>9247</v>
      </c>
      <c r="C1047" s="416" t="s">
        <v>9247</v>
      </c>
      <c r="D1047" s="416" t="s">
        <v>10687</v>
      </c>
      <c r="E1047" s="84" t="s">
        <v>10899</v>
      </c>
      <c r="F1047" s="416" t="str">
        <f t="shared" si="525"/>
        <v>RTRT5E905121345</v>
      </c>
      <c r="G1047" s="599"/>
      <c r="H1047" s="599"/>
      <c r="I1047" s="45" t="s">
        <v>10726</v>
      </c>
      <c r="J1047" s="102">
        <v>46086</v>
      </c>
      <c r="K1047" s="418" t="s">
        <v>1231</v>
      </c>
      <c r="L1047" s="328">
        <v>439</v>
      </c>
      <c r="M1047" s="85">
        <f t="shared" si="533"/>
        <v>439</v>
      </c>
      <c r="N1047" s="630"/>
      <c r="O1047" s="416">
        <v>19</v>
      </c>
      <c r="P1047" s="46">
        <v>10.5</v>
      </c>
      <c r="Q1047" s="408" t="s">
        <v>1756</v>
      </c>
      <c r="R1047" s="46">
        <v>5</v>
      </c>
      <c r="S1047" s="46">
        <v>4.5</v>
      </c>
      <c r="T1047" s="47">
        <v>45</v>
      </c>
      <c r="U1047" s="47"/>
      <c r="V1047" s="420" t="s">
        <v>85</v>
      </c>
      <c r="W1047" s="637">
        <v>70.599999999999994</v>
      </c>
      <c r="X1047" s="421"/>
      <c r="Y1047" s="47">
        <v>1800</v>
      </c>
      <c r="Z1047" s="45" t="s">
        <v>4122</v>
      </c>
      <c r="AA1047" s="72" t="s">
        <v>2845</v>
      </c>
      <c r="AB1047" s="47" t="str">
        <f t="shared" si="501"/>
        <v>19x10.5, 5x4.5, 45 OS, 1800 lbs</v>
      </c>
      <c r="AC1047" s="581" t="s">
        <v>11082</v>
      </c>
      <c r="AD1047" s="46" t="str">
        <f>IF(AC1047="N/A","None",VLOOKUP(AC1047,ACCESSORIES!F:N,9,FALSE))</f>
        <v>Snap In</v>
      </c>
      <c r="AE1047" s="82">
        <f>_xlfn.IFNA(VLOOKUP(AC1047,ACCESSORIES!F:J,5,FALSE),"N/A")</f>
        <v>0</v>
      </c>
      <c r="AF1047" s="82" t="s">
        <v>85</v>
      </c>
      <c r="AG1047" s="82" t="s">
        <v>85</v>
      </c>
      <c r="AH1047" s="82" t="s">
        <v>85</v>
      </c>
      <c r="AI1047" s="82" t="s">
        <v>85</v>
      </c>
      <c r="AJ1047" s="82" t="s">
        <v>85</v>
      </c>
      <c r="AK1047" s="416" t="s">
        <v>9345</v>
      </c>
      <c r="AL1047" s="416" t="s">
        <v>85</v>
      </c>
      <c r="AM1047" s="416" t="s">
        <v>85</v>
      </c>
      <c r="AN1047" s="416" t="s">
        <v>85</v>
      </c>
      <c r="AO1047" s="408"/>
      <c r="AP1047" s="408">
        <v>60</v>
      </c>
      <c r="AQ1047" s="408"/>
      <c r="AR1047" s="25"/>
      <c r="AS1047" s="25"/>
      <c r="AT1047" s="25"/>
      <c r="AU1047" s="25"/>
      <c r="AV1047" s="25"/>
      <c r="AW1047" s="411"/>
      <c r="AX1047" s="410"/>
      <c r="AY1047" s="49"/>
      <c r="AZ1047" s="49"/>
      <c r="BA1047" s="49"/>
      <c r="BB1047" s="48"/>
      <c r="BC1047" s="416" t="s">
        <v>85</v>
      </c>
      <c r="BD1047" s="412" t="str">
        <f>_xlfn.IFNA(VLOOKUP(BC1047,ACCESSORIES!F:J,5,FALSE),"N/A")</f>
        <v>N/A</v>
      </c>
      <c r="BE1047" s="416" t="s">
        <v>85</v>
      </c>
      <c r="BF1047" s="412" t="str">
        <f>_xlfn.IFNA(VLOOKUP(BE1047,ACCESSORIES!F:J,5,FALSE),"N/A")</f>
        <v>N/A</v>
      </c>
      <c r="BG1047" s="70">
        <v>0</v>
      </c>
      <c r="BH1047" s="50">
        <v>22.3</v>
      </c>
      <c r="BI1047" s="50">
        <v>22.3</v>
      </c>
      <c r="BJ1047" s="50">
        <v>13.4</v>
      </c>
      <c r="BK1047" s="357">
        <f t="shared" si="518"/>
        <v>0.10919824895790398</v>
      </c>
      <c r="BL1047" s="73">
        <v>20</v>
      </c>
      <c r="BM1047" s="107" t="s">
        <v>3771</v>
      </c>
      <c r="BN1047" s="46" t="s">
        <v>3891</v>
      </c>
      <c r="BO1047" s="74"/>
      <c r="BP1047" s="74"/>
      <c r="BQ1047" s="74"/>
      <c r="BR1047" s="74"/>
      <c r="BS1047" s="74"/>
      <c r="BT1047" s="74"/>
      <c r="BU1047" s="74"/>
      <c r="BV1047" s="74"/>
      <c r="BW1047" s="74"/>
      <c r="BX1047" s="74"/>
      <c r="BY1047" s="300"/>
      <c r="BZ1047" s="356"/>
      <c r="CA1047" s="300"/>
      <c r="CB1047" s="356"/>
      <c r="CC1047" s="86" t="str">
        <f t="shared" si="523"/>
        <v>Tech 5 Evo, 19x10.5, +45mm Offset, 5x4.5, 70.6mm Centerbore, Gloss Black</v>
      </c>
      <c r="CD1047" s="74" t="s">
        <v>3719</v>
      </c>
      <c r="CE1047" s="74" t="s">
        <v>3720</v>
      </c>
      <c r="CF1047" s="74" t="str">
        <f t="shared" si="524"/>
        <v>RTR</v>
      </c>
    </row>
    <row r="1048" spans="1:85" s="498" customFormat="1" ht="15" customHeight="1">
      <c r="A1048" s="22">
        <f t="shared" si="520"/>
        <v>1046</v>
      </c>
      <c r="B1048" s="416" t="s">
        <v>9247</v>
      </c>
      <c r="C1048" s="416" t="s">
        <v>9247</v>
      </c>
      <c r="D1048" s="416" t="s">
        <v>9251</v>
      </c>
      <c r="E1048" s="84" t="s">
        <v>9121</v>
      </c>
      <c r="F1048" s="416" t="s">
        <v>9194</v>
      </c>
      <c r="G1048" s="599"/>
      <c r="H1048" s="599"/>
      <c r="I1048" s="45" t="s">
        <v>9278</v>
      </c>
      <c r="J1048" s="316"/>
      <c r="K1048" s="418" t="s">
        <v>1230</v>
      </c>
      <c r="L1048" s="328">
        <v>540</v>
      </c>
      <c r="M1048" s="85">
        <f t="shared" si="533"/>
        <v>540</v>
      </c>
      <c r="N1048" s="630"/>
      <c r="O1048" s="416">
        <v>20</v>
      </c>
      <c r="P1048" s="46">
        <v>9.5</v>
      </c>
      <c r="Q1048" s="408" t="s">
        <v>1756</v>
      </c>
      <c r="R1048" s="46">
        <v>5</v>
      </c>
      <c r="S1048" s="46">
        <v>4.5</v>
      </c>
      <c r="T1048" s="47">
        <v>33</v>
      </c>
      <c r="U1048" s="47">
        <v>6.55</v>
      </c>
      <c r="V1048" s="420" t="s">
        <v>85</v>
      </c>
      <c r="W1048" s="48" t="s">
        <v>9331</v>
      </c>
      <c r="X1048" s="421">
        <v>29.8</v>
      </c>
      <c r="Y1048" s="47" t="s">
        <v>9332</v>
      </c>
      <c r="Z1048" s="45" t="s">
        <v>4122</v>
      </c>
      <c r="AA1048" s="72" t="s">
        <v>2845</v>
      </c>
      <c r="AB1048" s="47" t="str">
        <f t="shared" si="501"/>
        <v>20x9.5, 5x4.5, 33 OS, 1580 lbs</v>
      </c>
      <c r="AC1048" s="46" t="s">
        <v>9343</v>
      </c>
      <c r="AD1048" s="46" t="str">
        <f>IF(AC1048="N/A","None",VLOOKUP(AC1048,ACCESSORIES!F:N,9,FALSE))</f>
        <v>Snap In</v>
      </c>
      <c r="AE1048" s="82">
        <f>_xlfn.IFNA(VLOOKUP(AC1048,ACCESSORIES!F:J,5,FALSE),"N/A")</f>
        <v>25.99</v>
      </c>
      <c r="AF1048" s="82" t="s">
        <v>85</v>
      </c>
      <c r="AG1048" s="82" t="s">
        <v>85</v>
      </c>
      <c r="AH1048" s="82" t="s">
        <v>85</v>
      </c>
      <c r="AI1048" s="82" t="s">
        <v>85</v>
      </c>
      <c r="AJ1048" s="82" t="s">
        <v>85</v>
      </c>
      <c r="AK1048" s="416" t="s">
        <v>9345</v>
      </c>
      <c r="AL1048" s="416" t="s">
        <v>85</v>
      </c>
      <c r="AM1048" s="416" t="s">
        <v>85</v>
      </c>
      <c r="AN1048" s="416" t="s">
        <v>85</v>
      </c>
      <c r="AO1048" s="408">
        <v>15</v>
      </c>
      <c r="AP1048" s="408">
        <v>60</v>
      </c>
      <c r="AQ1048" s="408"/>
      <c r="AR1048" s="25"/>
      <c r="AS1048" s="25"/>
      <c r="AT1048" s="25"/>
      <c r="AU1048" s="25"/>
      <c r="AV1048" s="25"/>
      <c r="AW1048" s="411"/>
      <c r="AX1048" s="410"/>
      <c r="AY1048" s="49"/>
      <c r="AZ1048" s="49"/>
      <c r="BA1048" s="49">
        <v>0</v>
      </c>
      <c r="BB1048" s="48">
        <f t="shared" si="517"/>
        <v>0</v>
      </c>
      <c r="BC1048" s="416" t="s">
        <v>85</v>
      </c>
      <c r="BD1048" s="412" t="str">
        <f>_xlfn.IFNA(VLOOKUP(BC1048,ACCESSORIES!F:J,5,FALSE),"N/A")</f>
        <v>N/A</v>
      </c>
      <c r="BE1048" s="416" t="s">
        <v>85</v>
      </c>
      <c r="BF1048" s="412" t="str">
        <f>_xlfn.IFNA(VLOOKUP(BE1048,ACCESSORIES!F:J,5,FALSE),"N/A")</f>
        <v>N/A</v>
      </c>
      <c r="BG1048" s="70">
        <v>38</v>
      </c>
      <c r="BH1048" s="50">
        <v>23.3</v>
      </c>
      <c r="BI1048" s="50">
        <v>23.3</v>
      </c>
      <c r="BJ1048" s="50">
        <v>12.5</v>
      </c>
      <c r="BK1048" s="357">
        <f t="shared" si="518"/>
        <v>0.11120466468699998</v>
      </c>
      <c r="BL1048" s="73">
        <v>20</v>
      </c>
      <c r="BM1048" s="107" t="s">
        <v>3771</v>
      </c>
      <c r="BN1048" s="46" t="s">
        <v>3891</v>
      </c>
      <c r="BO1048" s="74"/>
      <c r="BP1048" s="74"/>
      <c r="BQ1048" s="74"/>
      <c r="BR1048" s="74"/>
      <c r="BS1048" s="74"/>
      <c r="BT1048" s="74"/>
      <c r="BU1048" s="74"/>
      <c r="BV1048" s="74"/>
      <c r="BW1048" s="74"/>
      <c r="BX1048" s="74"/>
      <c r="BY1048" s="300"/>
      <c r="BZ1048" s="413"/>
      <c r="CA1048" s="300"/>
      <c r="CB1048" s="413"/>
      <c r="CC1048" s="86" t="str">
        <f t="shared" si="521"/>
        <v>Tech 7, 20x9.5, +33mm Offset, 5x4.5, 70.5mm Centerbore, Gloss Black</v>
      </c>
      <c r="CD1048" s="74" t="s">
        <v>3719</v>
      </c>
      <c r="CE1048" s="74" t="s">
        <v>3720</v>
      </c>
      <c r="CF1048" s="74" t="str">
        <f t="shared" si="519"/>
        <v>RTR</v>
      </c>
    </row>
    <row r="1049" spans="1:85" s="498" customFormat="1" ht="15" customHeight="1">
      <c r="A1049" s="22">
        <f t="shared" si="520"/>
        <v>1047</v>
      </c>
      <c r="B1049" s="416" t="s">
        <v>9247</v>
      </c>
      <c r="C1049" s="416" t="s">
        <v>9247</v>
      </c>
      <c r="D1049" s="416" t="s">
        <v>9251</v>
      </c>
      <c r="E1049" s="84" t="s">
        <v>9122</v>
      </c>
      <c r="F1049" s="416" t="s">
        <v>9195</v>
      </c>
      <c r="G1049" s="599"/>
      <c r="H1049" s="599"/>
      <c r="I1049" s="45" t="s">
        <v>9279</v>
      </c>
      <c r="J1049" s="316"/>
      <c r="K1049" s="418" t="s">
        <v>1230</v>
      </c>
      <c r="L1049" s="328">
        <v>550</v>
      </c>
      <c r="M1049" s="85">
        <f t="shared" si="533"/>
        <v>550</v>
      </c>
      <c r="N1049" s="630"/>
      <c r="O1049" s="416">
        <v>20</v>
      </c>
      <c r="P1049" s="46">
        <v>10.5</v>
      </c>
      <c r="Q1049" s="408" t="s">
        <v>1756</v>
      </c>
      <c r="R1049" s="46">
        <v>5</v>
      </c>
      <c r="S1049" s="46">
        <v>4.5</v>
      </c>
      <c r="T1049" s="47">
        <v>45</v>
      </c>
      <c r="U1049" s="47">
        <v>7.52</v>
      </c>
      <c r="V1049" s="420" t="s">
        <v>85</v>
      </c>
      <c r="W1049" s="48" t="s">
        <v>9331</v>
      </c>
      <c r="X1049" s="421">
        <v>30.6</v>
      </c>
      <c r="Y1049" s="47">
        <v>1580</v>
      </c>
      <c r="Z1049" s="45" t="s">
        <v>4122</v>
      </c>
      <c r="AA1049" s="72" t="s">
        <v>2845</v>
      </c>
      <c r="AB1049" s="47" t="str">
        <f t="shared" si="501"/>
        <v>20x10.5, 5x4.5, 45 OS, 1580 lbs</v>
      </c>
      <c r="AC1049" s="46" t="s">
        <v>9343</v>
      </c>
      <c r="AD1049" s="46" t="str">
        <f>IF(AC1049="N/A","None",VLOOKUP(AC1049,ACCESSORIES!F:N,9,FALSE))</f>
        <v>Snap In</v>
      </c>
      <c r="AE1049" s="82">
        <f>_xlfn.IFNA(VLOOKUP(AC1049,ACCESSORIES!F:J,5,FALSE),"N/A")</f>
        <v>25.99</v>
      </c>
      <c r="AF1049" s="82" t="s">
        <v>85</v>
      </c>
      <c r="AG1049" s="82" t="s">
        <v>85</v>
      </c>
      <c r="AH1049" s="82" t="s">
        <v>85</v>
      </c>
      <c r="AI1049" s="82" t="s">
        <v>85</v>
      </c>
      <c r="AJ1049" s="82" t="s">
        <v>85</v>
      </c>
      <c r="AK1049" s="416" t="s">
        <v>9345</v>
      </c>
      <c r="AL1049" s="416" t="s">
        <v>85</v>
      </c>
      <c r="AM1049" s="416" t="s">
        <v>85</v>
      </c>
      <c r="AN1049" s="416" t="s">
        <v>85</v>
      </c>
      <c r="AO1049" s="408">
        <v>15</v>
      </c>
      <c r="AP1049" s="408">
        <v>60</v>
      </c>
      <c r="AQ1049" s="408"/>
      <c r="AR1049" s="25"/>
      <c r="AS1049" s="25"/>
      <c r="AT1049" s="25"/>
      <c r="AU1049" s="25"/>
      <c r="AV1049" s="25"/>
      <c r="AW1049" s="411"/>
      <c r="AX1049" s="420"/>
      <c r="AY1049" s="49"/>
      <c r="AZ1049" s="49"/>
      <c r="BA1049" s="49">
        <v>0</v>
      </c>
      <c r="BB1049" s="48">
        <f t="shared" si="517"/>
        <v>0</v>
      </c>
      <c r="BC1049" s="416" t="s">
        <v>85</v>
      </c>
      <c r="BD1049" s="412" t="str">
        <f>_xlfn.IFNA(VLOOKUP(BC1049,ACCESSORIES!F:J,5,FALSE),"N/A")</f>
        <v>N/A</v>
      </c>
      <c r="BE1049" s="416" t="s">
        <v>85</v>
      </c>
      <c r="BF1049" s="412" t="str">
        <f>_xlfn.IFNA(VLOOKUP(BE1049,ACCESSORIES!F:J,5,FALSE),"N/A")</f>
        <v>N/A</v>
      </c>
      <c r="BG1049" s="70">
        <v>39</v>
      </c>
      <c r="BH1049" s="50">
        <v>23.3</v>
      </c>
      <c r="BI1049" s="50">
        <v>23.3</v>
      </c>
      <c r="BJ1049" s="50">
        <v>13.4</v>
      </c>
      <c r="BK1049" s="357">
        <f t="shared" si="518"/>
        <v>0.11921140054446398</v>
      </c>
      <c r="BL1049" s="408">
        <v>20</v>
      </c>
      <c r="BM1049" s="107" t="s">
        <v>3771</v>
      </c>
      <c r="BN1049" s="46" t="s">
        <v>3891</v>
      </c>
      <c r="BO1049" s="74"/>
      <c r="BP1049" s="74"/>
      <c r="BQ1049" s="74"/>
      <c r="BR1049" s="74"/>
      <c r="BS1049" s="74"/>
      <c r="BT1049" s="74"/>
      <c r="BU1049" s="74"/>
      <c r="BV1049" s="74"/>
      <c r="BW1049" s="74"/>
      <c r="BX1049" s="74"/>
      <c r="BY1049" s="300"/>
      <c r="BZ1049" s="413"/>
      <c r="CA1049" s="300"/>
      <c r="CB1049" s="413"/>
      <c r="CC1049" s="86" t="str">
        <f t="shared" si="521"/>
        <v>Tech 7, 20x10.5, +45mm Offset, 5x4.5, 70.5mm Centerbore, Gloss Black</v>
      </c>
      <c r="CD1049" s="74" t="s">
        <v>3719</v>
      </c>
      <c r="CE1049" s="74" t="s">
        <v>3720</v>
      </c>
      <c r="CF1049" s="74" t="str">
        <f t="shared" si="519"/>
        <v>RTR</v>
      </c>
    </row>
    <row r="1050" spans="1:85" ht="13.5" customHeight="1">
      <c r="A1050" s="22">
        <f t="shared" si="520"/>
        <v>1048</v>
      </c>
      <c r="B1050" s="90" t="s">
        <v>9247</v>
      </c>
      <c r="C1050" s="416" t="s">
        <v>9247</v>
      </c>
      <c r="D1050" s="90" t="s">
        <v>9251</v>
      </c>
      <c r="E1050" s="84" t="s">
        <v>9124</v>
      </c>
      <c r="F1050" s="90" t="s">
        <v>9197</v>
      </c>
      <c r="G1050" s="599"/>
      <c r="H1050" s="599"/>
      <c r="I1050" s="45" t="s">
        <v>9281</v>
      </c>
      <c r="J1050" s="316"/>
      <c r="K1050" s="418" t="s">
        <v>3713</v>
      </c>
      <c r="L1050" s="328">
        <v>500</v>
      </c>
      <c r="M1050" s="85" t="str">
        <f t="shared" si="533"/>
        <v/>
      </c>
      <c r="N1050" s="630"/>
      <c r="O1050" s="90">
        <v>19</v>
      </c>
      <c r="P1050" s="46">
        <v>9.5</v>
      </c>
      <c r="Q1050" s="92" t="s">
        <v>1756</v>
      </c>
      <c r="R1050" s="46">
        <v>5</v>
      </c>
      <c r="S1050" s="46">
        <v>4.5</v>
      </c>
      <c r="T1050" s="47">
        <v>33</v>
      </c>
      <c r="U1050" s="47">
        <v>6.55</v>
      </c>
      <c r="V1050" s="486" t="s">
        <v>85</v>
      </c>
      <c r="W1050" s="48" t="s">
        <v>9331</v>
      </c>
      <c r="X1050" s="421">
        <v>27.4</v>
      </c>
      <c r="Y1050" s="47" t="s">
        <v>9332</v>
      </c>
      <c r="Z1050" s="45" t="s">
        <v>4122</v>
      </c>
      <c r="AA1050" s="72" t="s">
        <v>2845</v>
      </c>
      <c r="AB1050" s="47" t="str">
        <f t="shared" si="501"/>
        <v>19x9.5, 5x4.5, 33 OS, 1580 lbs</v>
      </c>
      <c r="AC1050" s="46" t="s">
        <v>9343</v>
      </c>
      <c r="AD1050" s="46" t="str">
        <f>IF(AC1050="N/A","None",VLOOKUP(AC1050,ACCESSORIES!F:N,9,FALSE))</f>
        <v>Snap In</v>
      </c>
      <c r="AE1050" s="82">
        <f>_xlfn.IFNA(VLOOKUP(AC1050,ACCESSORIES!F:J,5,FALSE),"N/A")</f>
        <v>25.99</v>
      </c>
      <c r="AF1050" s="82" t="s">
        <v>85</v>
      </c>
      <c r="AG1050" s="82" t="s">
        <v>85</v>
      </c>
      <c r="AH1050" s="82" t="s">
        <v>85</v>
      </c>
      <c r="AI1050" s="82" t="s">
        <v>85</v>
      </c>
      <c r="AJ1050" s="82" t="s">
        <v>85</v>
      </c>
      <c r="AK1050" s="90" t="s">
        <v>9345</v>
      </c>
      <c r="AL1050" s="90" t="s">
        <v>85</v>
      </c>
      <c r="AM1050" s="90" t="s">
        <v>85</v>
      </c>
      <c r="AN1050" s="90" t="s">
        <v>85</v>
      </c>
      <c r="AO1050" s="92">
        <v>15</v>
      </c>
      <c r="AP1050" s="92">
        <v>60</v>
      </c>
      <c r="AQ1050" s="92"/>
      <c r="AR1050" s="25"/>
      <c r="AS1050" s="25"/>
      <c r="AT1050" s="25"/>
      <c r="AU1050" s="25"/>
      <c r="AV1050" s="25"/>
      <c r="AW1050" s="94"/>
      <c r="AX1050" s="93"/>
      <c r="AY1050" s="49"/>
      <c r="AZ1050" s="49"/>
      <c r="BA1050" s="49">
        <v>0</v>
      </c>
      <c r="BB1050" s="48">
        <f t="shared" si="517"/>
        <v>0</v>
      </c>
      <c r="BC1050" s="90" t="s">
        <v>85</v>
      </c>
      <c r="BD1050" s="412" t="str">
        <f>_xlfn.IFNA(VLOOKUP(BC1050,ACCESSORIES!F:J,5,FALSE),"N/A")</f>
        <v>N/A</v>
      </c>
      <c r="BE1050" s="90" t="s">
        <v>85</v>
      </c>
      <c r="BF1050" s="412" t="str">
        <f>_xlfn.IFNA(VLOOKUP(BE1050,ACCESSORIES!F:J,5,FALSE),"N/A")</f>
        <v>N/A</v>
      </c>
      <c r="BG1050" s="70">
        <v>35</v>
      </c>
      <c r="BH1050" s="50">
        <v>22.3</v>
      </c>
      <c r="BI1050" s="50">
        <v>22.3</v>
      </c>
      <c r="BJ1050" s="50">
        <v>12.5</v>
      </c>
      <c r="BK1050" s="357">
        <f t="shared" si="518"/>
        <v>0.10186403820699999</v>
      </c>
      <c r="BL1050" s="73">
        <v>20</v>
      </c>
      <c r="BM1050" s="107" t="s">
        <v>3771</v>
      </c>
      <c r="BN1050" s="46" t="s">
        <v>3891</v>
      </c>
      <c r="BO1050" s="74"/>
      <c r="BP1050" s="74"/>
      <c r="BQ1050" s="74"/>
      <c r="BR1050" s="74"/>
      <c r="BS1050" s="74"/>
      <c r="BT1050" s="74"/>
      <c r="BU1050" s="74"/>
      <c r="BV1050" s="74"/>
      <c r="BW1050" s="74"/>
      <c r="BX1050" s="74"/>
      <c r="BY1050" s="300"/>
      <c r="BZ1050" s="356"/>
      <c r="CA1050" s="300"/>
      <c r="CB1050" s="356"/>
      <c r="CC1050" s="86" t="str">
        <f t="shared" si="521"/>
        <v>CLOSEOUT - Tech 7, 19x9.5, +33mm Offset, 5x4.5, 70.5mm Centerbore, Gloss Black</v>
      </c>
      <c r="CD1050" s="74" t="s">
        <v>3719</v>
      </c>
      <c r="CE1050" s="74" t="s">
        <v>3720</v>
      </c>
      <c r="CF1050" s="74" t="str">
        <f t="shared" si="519"/>
        <v>RTR</v>
      </c>
      <c r="CG1050"/>
    </row>
    <row r="1051" spans="1:85" s="498" customFormat="1" ht="15" customHeight="1">
      <c r="A1051" s="22">
        <f t="shared" si="520"/>
        <v>1049</v>
      </c>
      <c r="B1051" s="416" t="s">
        <v>9247</v>
      </c>
      <c r="C1051" s="416" t="s">
        <v>9247</v>
      </c>
      <c r="D1051" s="416" t="s">
        <v>9251</v>
      </c>
      <c r="E1051" s="84" t="s">
        <v>9125</v>
      </c>
      <c r="F1051" s="416" t="s">
        <v>9198</v>
      </c>
      <c r="G1051" s="599"/>
      <c r="H1051" s="599"/>
      <c r="I1051" s="45" t="s">
        <v>9282</v>
      </c>
      <c r="J1051" s="316"/>
      <c r="K1051" s="418" t="s">
        <v>3713</v>
      </c>
      <c r="L1051" s="328">
        <v>540</v>
      </c>
      <c r="M1051" s="85" t="str">
        <f t="shared" si="533"/>
        <v/>
      </c>
      <c r="N1051" s="630"/>
      <c r="O1051" s="416">
        <v>20</v>
      </c>
      <c r="P1051" s="46">
        <v>9.5</v>
      </c>
      <c r="Q1051" s="408" t="s">
        <v>1756</v>
      </c>
      <c r="R1051" s="46">
        <v>5</v>
      </c>
      <c r="S1051" s="46">
        <v>4.5</v>
      </c>
      <c r="T1051" s="47">
        <v>33</v>
      </c>
      <c r="U1051" s="47">
        <v>6.55</v>
      </c>
      <c r="V1051" s="420" t="s">
        <v>85</v>
      </c>
      <c r="W1051" s="48" t="s">
        <v>9331</v>
      </c>
      <c r="X1051" s="421">
        <v>29.8</v>
      </c>
      <c r="Y1051" s="47">
        <v>1580</v>
      </c>
      <c r="Z1051" s="45" t="s">
        <v>9333</v>
      </c>
      <c r="AA1051" s="72" t="s">
        <v>9334</v>
      </c>
      <c r="AB1051" s="47" t="str">
        <f t="shared" si="501"/>
        <v>20x9.5, 5x4.5, 33 OS, 1580 lbs</v>
      </c>
      <c r="AC1051" s="46" t="s">
        <v>9343</v>
      </c>
      <c r="AD1051" s="46" t="str">
        <f>IF(AC1051="N/A","None",VLOOKUP(AC1051,ACCESSORIES!F:N,9,FALSE))</f>
        <v>Snap In</v>
      </c>
      <c r="AE1051" s="82">
        <f>_xlfn.IFNA(VLOOKUP(AC1051,ACCESSORIES!F:J,5,FALSE),"N/A")</f>
        <v>25.99</v>
      </c>
      <c r="AF1051" s="82" t="s">
        <v>85</v>
      </c>
      <c r="AG1051" s="82" t="s">
        <v>85</v>
      </c>
      <c r="AH1051" s="82" t="s">
        <v>85</v>
      </c>
      <c r="AI1051" s="82" t="s">
        <v>85</v>
      </c>
      <c r="AJ1051" s="82" t="s">
        <v>85</v>
      </c>
      <c r="AK1051" s="416" t="s">
        <v>9345</v>
      </c>
      <c r="AL1051" s="416" t="s">
        <v>85</v>
      </c>
      <c r="AM1051" s="416" t="s">
        <v>85</v>
      </c>
      <c r="AN1051" s="416" t="s">
        <v>85</v>
      </c>
      <c r="AO1051" s="408">
        <v>15</v>
      </c>
      <c r="AP1051" s="408">
        <v>60</v>
      </c>
      <c r="AQ1051" s="408"/>
      <c r="AR1051" s="25"/>
      <c r="AS1051" s="25"/>
      <c r="AT1051" s="25"/>
      <c r="AU1051" s="25"/>
      <c r="AV1051" s="25"/>
      <c r="AW1051" s="411"/>
      <c r="AX1051" s="410"/>
      <c r="AY1051" s="49"/>
      <c r="AZ1051" s="49"/>
      <c r="BA1051" s="49">
        <v>0</v>
      </c>
      <c r="BB1051" s="48">
        <f t="shared" si="517"/>
        <v>0</v>
      </c>
      <c r="BC1051" s="416" t="s">
        <v>85</v>
      </c>
      <c r="BD1051" s="412" t="str">
        <f>_xlfn.IFNA(VLOOKUP(BC1051,ACCESSORIES!F:J,5,FALSE),"N/A")</f>
        <v>N/A</v>
      </c>
      <c r="BE1051" s="416" t="s">
        <v>85</v>
      </c>
      <c r="BF1051" s="412" t="str">
        <f>_xlfn.IFNA(VLOOKUP(BE1051,ACCESSORIES!F:J,5,FALSE),"N/A")</f>
        <v>N/A</v>
      </c>
      <c r="BG1051" s="70">
        <v>38</v>
      </c>
      <c r="BH1051" s="50">
        <v>23.3</v>
      </c>
      <c r="BI1051" s="50">
        <v>23.3</v>
      </c>
      <c r="BJ1051" s="50">
        <v>12.5</v>
      </c>
      <c r="BK1051" s="357">
        <f t="shared" si="518"/>
        <v>0.11120466468699998</v>
      </c>
      <c r="BL1051" s="408">
        <v>20</v>
      </c>
      <c r="BM1051" s="107" t="s">
        <v>3771</v>
      </c>
      <c r="BN1051" s="46" t="s">
        <v>3891</v>
      </c>
      <c r="BO1051" s="74"/>
      <c r="BP1051" s="74"/>
      <c r="BQ1051" s="74"/>
      <c r="BR1051" s="74"/>
      <c r="BS1051" s="74"/>
      <c r="BT1051" s="74"/>
      <c r="BU1051" s="74"/>
      <c r="BV1051" s="74"/>
      <c r="BW1051" s="74"/>
      <c r="BX1051" s="74"/>
      <c r="BY1051" s="300"/>
      <c r="BZ1051" s="413"/>
      <c r="CA1051" s="300"/>
      <c r="CB1051" s="413"/>
      <c r="CC1051" s="86" t="str">
        <f t="shared" si="521"/>
        <v>CLOSEOUT - Tech 7, 20x9.5, +33mm Offset, 5x4.5, 70.5mm Centerbore, Satin Charcoal</v>
      </c>
      <c r="CD1051" s="74" t="s">
        <v>3719</v>
      </c>
      <c r="CE1051" s="74" t="s">
        <v>3720</v>
      </c>
      <c r="CF1051" s="74" t="str">
        <f t="shared" si="519"/>
        <v>RTR</v>
      </c>
    </row>
    <row r="1052" spans="1:85" s="498" customFormat="1" ht="15" customHeight="1">
      <c r="A1052" s="22">
        <f t="shared" si="520"/>
        <v>1050</v>
      </c>
      <c r="B1052" s="416" t="s">
        <v>9247</v>
      </c>
      <c r="C1052" s="416" t="s">
        <v>9247</v>
      </c>
      <c r="D1052" s="416" t="s">
        <v>9251</v>
      </c>
      <c r="E1052" s="84" t="s">
        <v>9126</v>
      </c>
      <c r="F1052" s="416" t="s">
        <v>9199</v>
      </c>
      <c r="G1052" s="599"/>
      <c r="H1052" s="599"/>
      <c r="I1052" s="45" t="s">
        <v>9283</v>
      </c>
      <c r="J1052" s="316"/>
      <c r="K1052" s="418" t="s">
        <v>3713</v>
      </c>
      <c r="L1052" s="328">
        <v>550</v>
      </c>
      <c r="M1052" s="85" t="str">
        <f t="shared" si="533"/>
        <v/>
      </c>
      <c r="N1052" s="630"/>
      <c r="O1052" s="416">
        <v>20</v>
      </c>
      <c r="P1052" s="46">
        <v>10.5</v>
      </c>
      <c r="Q1052" s="408" t="s">
        <v>1756</v>
      </c>
      <c r="R1052" s="46">
        <v>5</v>
      </c>
      <c r="S1052" s="46">
        <v>4.5</v>
      </c>
      <c r="T1052" s="47">
        <v>45</v>
      </c>
      <c r="U1052" s="47">
        <v>7.52</v>
      </c>
      <c r="V1052" s="420" t="s">
        <v>85</v>
      </c>
      <c r="W1052" s="48" t="s">
        <v>9331</v>
      </c>
      <c r="X1052" s="421">
        <v>30.6</v>
      </c>
      <c r="Y1052" s="47" t="s">
        <v>9332</v>
      </c>
      <c r="Z1052" s="45" t="s">
        <v>9333</v>
      </c>
      <c r="AA1052" s="72" t="s">
        <v>9334</v>
      </c>
      <c r="AB1052" s="47" t="str">
        <f t="shared" si="501"/>
        <v>20x10.5, 5x4.5, 45 OS, 1580 lbs</v>
      </c>
      <c r="AC1052" s="46" t="s">
        <v>9343</v>
      </c>
      <c r="AD1052" s="46" t="str">
        <f>IF(AC1052="N/A","None",VLOOKUP(AC1052,ACCESSORIES!F:N,9,FALSE))</f>
        <v>Snap In</v>
      </c>
      <c r="AE1052" s="82">
        <f>_xlfn.IFNA(VLOOKUP(AC1052,ACCESSORIES!F:J,5,FALSE),"N/A")</f>
        <v>25.99</v>
      </c>
      <c r="AF1052" s="82" t="s">
        <v>85</v>
      </c>
      <c r="AG1052" s="82" t="s">
        <v>85</v>
      </c>
      <c r="AH1052" s="82" t="s">
        <v>85</v>
      </c>
      <c r="AI1052" s="82" t="s">
        <v>85</v>
      </c>
      <c r="AJ1052" s="82" t="s">
        <v>85</v>
      </c>
      <c r="AK1052" s="416" t="s">
        <v>9345</v>
      </c>
      <c r="AL1052" s="416" t="s">
        <v>85</v>
      </c>
      <c r="AM1052" s="416" t="s">
        <v>85</v>
      </c>
      <c r="AN1052" s="416" t="s">
        <v>85</v>
      </c>
      <c r="AO1052" s="408">
        <v>15</v>
      </c>
      <c r="AP1052" s="408">
        <v>60</v>
      </c>
      <c r="AQ1052" s="408"/>
      <c r="AR1052" s="25"/>
      <c r="AS1052" s="25"/>
      <c r="AT1052" s="25"/>
      <c r="AU1052" s="25"/>
      <c r="AV1052" s="25"/>
      <c r="AW1052" s="411"/>
      <c r="AX1052" s="410"/>
      <c r="AY1052" s="49"/>
      <c r="AZ1052" s="49"/>
      <c r="BA1052" s="49">
        <v>0</v>
      </c>
      <c r="BB1052" s="48">
        <f t="shared" si="517"/>
        <v>0</v>
      </c>
      <c r="BC1052" s="416" t="s">
        <v>85</v>
      </c>
      <c r="BD1052" s="412" t="str">
        <f>_xlfn.IFNA(VLOOKUP(BC1052,ACCESSORIES!F:J,5,FALSE),"N/A")</f>
        <v>N/A</v>
      </c>
      <c r="BE1052" s="416" t="s">
        <v>85</v>
      </c>
      <c r="BF1052" s="412" t="str">
        <f>_xlfn.IFNA(VLOOKUP(BE1052,ACCESSORIES!F:J,5,FALSE),"N/A")</f>
        <v>N/A</v>
      </c>
      <c r="BG1052" s="70">
        <v>39</v>
      </c>
      <c r="BH1052" s="50">
        <v>23.3</v>
      </c>
      <c r="BI1052" s="50">
        <v>23.3</v>
      </c>
      <c r="BJ1052" s="50">
        <v>13.4</v>
      </c>
      <c r="BK1052" s="357">
        <f t="shared" si="518"/>
        <v>0.11921140054446398</v>
      </c>
      <c r="BL1052" s="408">
        <v>20</v>
      </c>
      <c r="BM1052" s="107" t="s">
        <v>3771</v>
      </c>
      <c r="BN1052" s="46" t="s">
        <v>3891</v>
      </c>
      <c r="BO1052" s="74"/>
      <c r="BP1052" s="74"/>
      <c r="BQ1052" s="74"/>
      <c r="BR1052" s="74"/>
      <c r="BS1052" s="74"/>
      <c r="BT1052" s="74"/>
      <c r="BU1052" s="74"/>
      <c r="BV1052" s="74"/>
      <c r="BW1052" s="74"/>
      <c r="BX1052" s="74"/>
      <c r="BY1052" s="300"/>
      <c r="BZ1052" s="413"/>
      <c r="CA1052" s="300"/>
      <c r="CB1052" s="413"/>
      <c r="CC1052" s="86" t="str">
        <f t="shared" si="521"/>
        <v>CLOSEOUT - Tech 7, 20x10.5, +45mm Offset, 5x4.5, 70.5mm Centerbore, Satin Charcoal</v>
      </c>
      <c r="CD1052" s="74" t="s">
        <v>3719</v>
      </c>
      <c r="CE1052" s="74" t="s">
        <v>3720</v>
      </c>
      <c r="CF1052" s="74" t="str">
        <f t="shared" si="519"/>
        <v>RTR</v>
      </c>
    </row>
    <row r="1053" spans="1:85" ht="15" customHeight="1">
      <c r="A1053" s="22">
        <f t="shared" si="520"/>
        <v>1051</v>
      </c>
      <c r="B1053" s="90" t="s">
        <v>9247</v>
      </c>
      <c r="C1053" s="416" t="s">
        <v>9247</v>
      </c>
      <c r="D1053" s="90" t="s">
        <v>9251</v>
      </c>
      <c r="E1053" s="84" t="s">
        <v>9128</v>
      </c>
      <c r="F1053" s="90" t="s">
        <v>9201</v>
      </c>
      <c r="G1053" s="599"/>
      <c r="H1053" s="599"/>
      <c r="I1053" s="45" t="s">
        <v>9285</v>
      </c>
      <c r="J1053" s="316"/>
      <c r="K1053" s="418" t="s">
        <v>3713</v>
      </c>
      <c r="L1053" s="328">
        <v>500</v>
      </c>
      <c r="M1053" s="85" t="str">
        <f t="shared" si="533"/>
        <v/>
      </c>
      <c r="N1053" s="630"/>
      <c r="O1053" s="90">
        <v>19</v>
      </c>
      <c r="P1053" s="46">
        <v>9.5</v>
      </c>
      <c r="Q1053" s="92" t="s">
        <v>1756</v>
      </c>
      <c r="R1053" s="46">
        <v>5</v>
      </c>
      <c r="S1053" s="46">
        <v>4.5</v>
      </c>
      <c r="T1053" s="47">
        <v>33</v>
      </c>
      <c r="U1053" s="47">
        <v>6.55</v>
      </c>
      <c r="V1053" s="486" t="s">
        <v>85</v>
      </c>
      <c r="W1053" s="48" t="s">
        <v>9331</v>
      </c>
      <c r="X1053" s="421">
        <v>27.4</v>
      </c>
      <c r="Y1053" s="47">
        <v>1580</v>
      </c>
      <c r="Z1053" s="45" t="s">
        <v>9333</v>
      </c>
      <c r="AA1053" s="72" t="s">
        <v>9334</v>
      </c>
      <c r="AB1053" s="47" t="str">
        <f t="shared" si="501"/>
        <v>19x9.5, 5x4.5, 33 OS, 1580 lbs</v>
      </c>
      <c r="AC1053" s="46" t="s">
        <v>9343</v>
      </c>
      <c r="AD1053" s="46" t="str">
        <f>IF(AC1053="N/A","None",VLOOKUP(AC1053,ACCESSORIES!F:N,9,FALSE))</f>
        <v>Snap In</v>
      </c>
      <c r="AE1053" s="82">
        <f>_xlfn.IFNA(VLOOKUP(AC1053,ACCESSORIES!F:J,5,FALSE),"N/A")</f>
        <v>25.99</v>
      </c>
      <c r="AF1053" s="82" t="s">
        <v>85</v>
      </c>
      <c r="AG1053" s="82" t="s">
        <v>85</v>
      </c>
      <c r="AH1053" s="82" t="s">
        <v>85</v>
      </c>
      <c r="AI1053" s="82" t="s">
        <v>85</v>
      </c>
      <c r="AJ1053" s="82" t="s">
        <v>85</v>
      </c>
      <c r="AK1053" s="90" t="s">
        <v>9345</v>
      </c>
      <c r="AL1053" s="90" t="s">
        <v>85</v>
      </c>
      <c r="AM1053" s="90" t="s">
        <v>85</v>
      </c>
      <c r="AN1053" s="90" t="s">
        <v>85</v>
      </c>
      <c r="AO1053" s="92">
        <v>15</v>
      </c>
      <c r="AP1053" s="92">
        <v>60</v>
      </c>
      <c r="AQ1053" s="92"/>
      <c r="AR1053" s="25"/>
      <c r="AS1053" s="25"/>
      <c r="AT1053" s="25"/>
      <c r="AU1053" s="25"/>
      <c r="AV1053" s="25"/>
      <c r="AW1053" s="94"/>
      <c r="AX1053" s="93"/>
      <c r="AY1053" s="49"/>
      <c r="AZ1053" s="49"/>
      <c r="BA1053" s="49">
        <v>0</v>
      </c>
      <c r="BB1053" s="48">
        <f t="shared" si="517"/>
        <v>0</v>
      </c>
      <c r="BC1053" s="90" t="s">
        <v>85</v>
      </c>
      <c r="BD1053" s="412" t="str">
        <f>_xlfn.IFNA(VLOOKUP(BC1053,ACCESSORIES!F:J,5,FALSE),"N/A")</f>
        <v>N/A</v>
      </c>
      <c r="BE1053" s="90" t="s">
        <v>85</v>
      </c>
      <c r="BF1053" s="412" t="str">
        <f>_xlfn.IFNA(VLOOKUP(BE1053,ACCESSORIES!F:J,5,FALSE),"N/A")</f>
        <v>N/A</v>
      </c>
      <c r="BG1053" s="70">
        <v>35</v>
      </c>
      <c r="BH1053" s="50">
        <v>22.3</v>
      </c>
      <c r="BI1053" s="50">
        <v>22.3</v>
      </c>
      <c r="BJ1053" s="50">
        <v>12.5</v>
      </c>
      <c r="BK1053" s="357">
        <f t="shared" si="518"/>
        <v>0.10186403820699999</v>
      </c>
      <c r="BL1053" s="73">
        <v>20</v>
      </c>
      <c r="BM1053" s="107" t="s">
        <v>3771</v>
      </c>
      <c r="BN1053" s="46" t="s">
        <v>3891</v>
      </c>
      <c r="BO1053" s="74"/>
      <c r="BP1053" s="74"/>
      <c r="BQ1053" s="74"/>
      <c r="BR1053" s="74"/>
      <c r="BS1053" s="74"/>
      <c r="BT1053" s="74"/>
      <c r="BU1053" s="74"/>
      <c r="BV1053" s="74"/>
      <c r="BW1053" s="74"/>
      <c r="BX1053" s="74"/>
      <c r="BY1053" s="300"/>
      <c r="BZ1053" s="356"/>
      <c r="CA1053" s="300"/>
      <c r="CB1053" s="356"/>
      <c r="CC1053" s="86" t="str">
        <f t="shared" si="521"/>
        <v>CLOSEOUT - Tech 7, 19x9.5, +33mm Offset, 5x4.5, 70.5mm Centerbore, Satin Charcoal</v>
      </c>
      <c r="CD1053" s="74" t="s">
        <v>3719</v>
      </c>
      <c r="CE1053" s="74" t="s">
        <v>3720</v>
      </c>
      <c r="CF1053" s="74" t="str">
        <f t="shared" si="519"/>
        <v>RTR</v>
      </c>
      <c r="CG1053"/>
    </row>
    <row r="1054" spans="1:85" ht="15" customHeight="1">
      <c r="A1054" s="22">
        <f t="shared" si="520"/>
        <v>1052</v>
      </c>
      <c r="B1054" s="90" t="s">
        <v>9247</v>
      </c>
      <c r="C1054" s="416" t="s">
        <v>9247</v>
      </c>
      <c r="D1054" s="90" t="s">
        <v>9253</v>
      </c>
      <c r="E1054" s="84" t="s">
        <v>9129</v>
      </c>
      <c r="F1054" s="90" t="s">
        <v>9202</v>
      </c>
      <c r="G1054" s="599"/>
      <c r="H1054" s="599"/>
      <c r="I1054" s="45" t="s">
        <v>9286</v>
      </c>
      <c r="J1054" s="316"/>
      <c r="K1054" s="418" t="s">
        <v>3713</v>
      </c>
      <c r="L1054" s="328">
        <v>560</v>
      </c>
      <c r="M1054" s="85" t="str">
        <f t="shared" si="533"/>
        <v/>
      </c>
      <c r="N1054" s="630"/>
      <c r="O1054" s="90">
        <v>20</v>
      </c>
      <c r="P1054" s="46">
        <v>10.5</v>
      </c>
      <c r="Q1054" s="92" t="s">
        <v>1756</v>
      </c>
      <c r="R1054" s="46">
        <v>5</v>
      </c>
      <c r="S1054" s="46">
        <v>4.5</v>
      </c>
      <c r="T1054" s="47">
        <v>45</v>
      </c>
      <c r="U1054" s="47">
        <v>7.52</v>
      </c>
      <c r="V1054" s="486" t="s">
        <v>85</v>
      </c>
      <c r="W1054" s="48" t="s">
        <v>9331</v>
      </c>
      <c r="X1054" s="421">
        <v>31.2</v>
      </c>
      <c r="Y1054" s="47" t="s">
        <v>9332</v>
      </c>
      <c r="Z1054" s="45" t="s">
        <v>9335</v>
      </c>
      <c r="AA1054" s="72" t="s">
        <v>2845</v>
      </c>
      <c r="AB1054" s="47" t="str">
        <f t="shared" si="501"/>
        <v>20x10.5, 5x4.5, 45 OS, 1580 lbs</v>
      </c>
      <c r="AC1054" s="46" t="s">
        <v>9343</v>
      </c>
      <c r="AD1054" s="46" t="str">
        <f>IF(AC1054="N/A","None",VLOOKUP(AC1054,ACCESSORIES!F:N,9,FALSE))</f>
        <v>Snap In</v>
      </c>
      <c r="AE1054" s="82">
        <f>_xlfn.IFNA(VLOOKUP(AC1054,ACCESSORIES!F:J,5,FALSE),"N/A")</f>
        <v>25.99</v>
      </c>
      <c r="AF1054" s="82" t="s">
        <v>85</v>
      </c>
      <c r="AG1054" s="82" t="s">
        <v>85</v>
      </c>
      <c r="AH1054" s="82" t="s">
        <v>85</v>
      </c>
      <c r="AI1054" s="82" t="s">
        <v>85</v>
      </c>
      <c r="AJ1054" s="82" t="s">
        <v>85</v>
      </c>
      <c r="AK1054" s="90" t="s">
        <v>9345</v>
      </c>
      <c r="AL1054" s="90" t="s">
        <v>85</v>
      </c>
      <c r="AM1054" s="90" t="s">
        <v>85</v>
      </c>
      <c r="AN1054" s="90" t="s">
        <v>85</v>
      </c>
      <c r="AO1054" s="92">
        <v>16</v>
      </c>
      <c r="AP1054" s="92">
        <v>60</v>
      </c>
      <c r="AQ1054" s="92">
        <v>149</v>
      </c>
      <c r="AR1054" s="25"/>
      <c r="AS1054" s="25"/>
      <c r="AT1054" s="25"/>
      <c r="AU1054" s="25"/>
      <c r="AV1054" s="25"/>
      <c r="AW1054" s="94"/>
      <c r="AX1054" s="93"/>
      <c r="AY1054" s="49"/>
      <c r="AZ1054" s="49"/>
      <c r="BA1054" s="49">
        <v>3</v>
      </c>
      <c r="BB1054" s="48">
        <f t="shared" si="517"/>
        <v>0.12</v>
      </c>
      <c r="BC1054" s="90" t="s">
        <v>85</v>
      </c>
      <c r="BD1054" s="412" t="str">
        <f>_xlfn.IFNA(VLOOKUP(BC1054,ACCESSORIES!F:J,5,FALSE),"N/A")</f>
        <v>N/A</v>
      </c>
      <c r="BE1054" s="90" t="s">
        <v>85</v>
      </c>
      <c r="BF1054" s="412" t="str">
        <f>_xlfn.IFNA(VLOOKUP(BE1054,ACCESSORIES!F:J,5,FALSE),"N/A")</f>
        <v>N/A</v>
      </c>
      <c r="BG1054" s="70">
        <v>40</v>
      </c>
      <c r="BH1054" s="50">
        <v>23.3</v>
      </c>
      <c r="BI1054" s="50">
        <v>23.3</v>
      </c>
      <c r="BJ1054" s="50">
        <v>13.4</v>
      </c>
      <c r="BK1054" s="357">
        <f t="shared" si="518"/>
        <v>0.11921140054446398</v>
      </c>
      <c r="BL1054" s="408">
        <v>20</v>
      </c>
      <c r="BM1054" s="107" t="s">
        <v>3771</v>
      </c>
      <c r="BN1054" s="46" t="s">
        <v>3891</v>
      </c>
      <c r="BO1054" s="74"/>
      <c r="BP1054" s="74"/>
      <c r="BQ1054" s="74"/>
      <c r="BR1054" s="74"/>
      <c r="BS1054" s="74"/>
      <c r="BT1054" s="74"/>
      <c r="BU1054" s="74"/>
      <c r="BV1054" s="74"/>
      <c r="BW1054" s="74"/>
      <c r="BX1054" s="74"/>
      <c r="BY1054" s="300"/>
      <c r="BZ1054" s="356"/>
      <c r="CA1054" s="300"/>
      <c r="CB1054" s="356"/>
      <c r="CC1054" s="86" t="str">
        <f t="shared" si="521"/>
        <v>CLOSEOUT - Aero 7, 20x10.5, +45mm Offset, 5x4.5, 70.5mm Centerbore, Satin Black</v>
      </c>
      <c r="CD1054" s="74" t="s">
        <v>3719</v>
      </c>
      <c r="CE1054" s="74" t="s">
        <v>3720</v>
      </c>
      <c r="CF1054" s="74" t="str">
        <f t="shared" si="519"/>
        <v>RTR</v>
      </c>
    </row>
    <row r="1055" spans="1:85" ht="15" customHeight="1">
      <c r="A1055" s="22">
        <f t="shared" si="520"/>
        <v>1053</v>
      </c>
      <c r="B1055" s="90" t="s">
        <v>9247</v>
      </c>
      <c r="C1055" s="416" t="s">
        <v>9247</v>
      </c>
      <c r="D1055" s="90" t="s">
        <v>9253</v>
      </c>
      <c r="E1055" s="84" t="s">
        <v>9130</v>
      </c>
      <c r="F1055" s="90" t="s">
        <v>9203</v>
      </c>
      <c r="G1055" s="599"/>
      <c r="H1055" s="599"/>
      <c r="I1055" s="45" t="s">
        <v>9287</v>
      </c>
      <c r="J1055" s="316"/>
      <c r="K1055" s="418" t="s">
        <v>3713</v>
      </c>
      <c r="L1055" s="328">
        <v>560</v>
      </c>
      <c r="M1055" s="85" t="str">
        <f t="shared" si="533"/>
        <v/>
      </c>
      <c r="N1055" s="630"/>
      <c r="O1055" s="90">
        <v>20</v>
      </c>
      <c r="P1055" s="46">
        <v>10.5</v>
      </c>
      <c r="Q1055" s="92" t="s">
        <v>1756</v>
      </c>
      <c r="R1055" s="46">
        <v>5</v>
      </c>
      <c r="S1055" s="46">
        <v>4.5</v>
      </c>
      <c r="T1055" s="47">
        <v>45</v>
      </c>
      <c r="U1055" s="47">
        <v>7.52</v>
      </c>
      <c r="V1055" s="486" t="s">
        <v>85</v>
      </c>
      <c r="W1055" s="48" t="s">
        <v>9331</v>
      </c>
      <c r="X1055" s="421">
        <v>31.2</v>
      </c>
      <c r="Y1055" s="47" t="s">
        <v>9332</v>
      </c>
      <c r="Z1055" s="45" t="s">
        <v>9333</v>
      </c>
      <c r="AA1055" s="72" t="s">
        <v>9334</v>
      </c>
      <c r="AB1055" s="47" t="str">
        <f t="shared" si="501"/>
        <v>20x10.5, 5x4.5, 45 OS, 1580 lbs</v>
      </c>
      <c r="AC1055" s="46" t="s">
        <v>9343</v>
      </c>
      <c r="AD1055" s="46" t="str">
        <f>IF(AC1055="N/A","None",VLOOKUP(AC1055,ACCESSORIES!F:N,9,FALSE))</f>
        <v>Snap In</v>
      </c>
      <c r="AE1055" s="82">
        <f>_xlfn.IFNA(VLOOKUP(AC1055,ACCESSORIES!F:J,5,FALSE),"N/A")</f>
        <v>25.99</v>
      </c>
      <c r="AF1055" s="82" t="s">
        <v>85</v>
      </c>
      <c r="AG1055" s="82" t="s">
        <v>85</v>
      </c>
      <c r="AH1055" s="82" t="s">
        <v>85</v>
      </c>
      <c r="AI1055" s="82" t="s">
        <v>85</v>
      </c>
      <c r="AJ1055" s="82" t="s">
        <v>85</v>
      </c>
      <c r="AK1055" s="90" t="s">
        <v>9345</v>
      </c>
      <c r="AL1055" s="90" t="s">
        <v>85</v>
      </c>
      <c r="AM1055" s="90" t="s">
        <v>85</v>
      </c>
      <c r="AN1055" s="90" t="s">
        <v>85</v>
      </c>
      <c r="AO1055" s="92">
        <v>16</v>
      </c>
      <c r="AP1055" s="92">
        <v>60</v>
      </c>
      <c r="AQ1055" s="92">
        <v>149</v>
      </c>
      <c r="AR1055" s="25"/>
      <c r="AS1055" s="25"/>
      <c r="AT1055" s="25"/>
      <c r="AU1055" s="25"/>
      <c r="AV1055" s="25"/>
      <c r="AW1055" s="94"/>
      <c r="AX1055" s="93"/>
      <c r="AY1055" s="49"/>
      <c r="AZ1055" s="49"/>
      <c r="BA1055" s="49">
        <v>3</v>
      </c>
      <c r="BB1055" s="48">
        <f t="shared" si="517"/>
        <v>0.12</v>
      </c>
      <c r="BC1055" s="90" t="s">
        <v>85</v>
      </c>
      <c r="BD1055" s="412" t="str">
        <f>_xlfn.IFNA(VLOOKUP(BC1055,ACCESSORIES!F:J,5,FALSE),"N/A")</f>
        <v>N/A</v>
      </c>
      <c r="BE1055" s="90" t="s">
        <v>85</v>
      </c>
      <c r="BF1055" s="412" t="str">
        <f>_xlfn.IFNA(VLOOKUP(BE1055,ACCESSORIES!F:J,5,FALSE),"N/A")</f>
        <v>N/A</v>
      </c>
      <c r="BG1055" s="70">
        <v>40</v>
      </c>
      <c r="BH1055" s="50">
        <v>23.3</v>
      </c>
      <c r="BI1055" s="50">
        <v>23.3</v>
      </c>
      <c r="BJ1055" s="50">
        <v>13.4</v>
      </c>
      <c r="BK1055" s="357">
        <f t="shared" si="518"/>
        <v>0.11921140054446398</v>
      </c>
      <c r="BL1055" s="408">
        <v>20</v>
      </c>
      <c r="BM1055" s="107" t="s">
        <v>3771</v>
      </c>
      <c r="BN1055" s="46" t="s">
        <v>3891</v>
      </c>
      <c r="BO1055" s="74"/>
      <c r="BP1055" s="74"/>
      <c r="BQ1055" s="74"/>
      <c r="BR1055" s="74"/>
      <c r="BS1055" s="74"/>
      <c r="BT1055" s="74"/>
      <c r="BU1055" s="74"/>
      <c r="BV1055" s="74"/>
      <c r="BW1055" s="74"/>
      <c r="BX1055" s="74"/>
      <c r="BY1055" s="300"/>
      <c r="BZ1055" s="356"/>
      <c r="CA1055" s="300"/>
      <c r="CB1055" s="356"/>
      <c r="CC1055" s="86" t="str">
        <f t="shared" si="521"/>
        <v>CLOSEOUT - Aero 7, 20x10.5, +45mm Offset, 5x4.5, 70.5mm Centerbore, Satin Charcoal</v>
      </c>
      <c r="CD1055" s="74" t="s">
        <v>3719</v>
      </c>
      <c r="CE1055" s="74" t="s">
        <v>3720</v>
      </c>
      <c r="CF1055" s="74" t="str">
        <f t="shared" si="519"/>
        <v>RTR</v>
      </c>
    </row>
    <row r="1056" spans="1:85" ht="15" customHeight="1">
      <c r="A1056" s="22">
        <f t="shared" si="520"/>
        <v>1054</v>
      </c>
      <c r="B1056" s="90" t="s">
        <v>9247</v>
      </c>
      <c r="C1056" s="416" t="s">
        <v>9247</v>
      </c>
      <c r="D1056" s="90" t="s">
        <v>10244</v>
      </c>
      <c r="E1056" s="84" t="s">
        <v>9131</v>
      </c>
      <c r="F1056" s="90" t="s">
        <v>9204</v>
      </c>
      <c r="G1056" s="599"/>
      <c r="H1056" s="599"/>
      <c r="I1056" s="45" t="s">
        <v>9288</v>
      </c>
      <c r="J1056" s="316"/>
      <c r="K1056" s="418" t="s">
        <v>1230</v>
      </c>
      <c r="L1056" s="328">
        <v>580</v>
      </c>
      <c r="M1056" s="85">
        <f t="shared" si="533"/>
        <v>580</v>
      </c>
      <c r="N1056" s="630"/>
      <c r="O1056" s="90">
        <v>20</v>
      </c>
      <c r="P1056" s="419">
        <v>10.5</v>
      </c>
      <c r="Q1056" s="92" t="s">
        <v>1756</v>
      </c>
      <c r="R1056" s="46">
        <v>5</v>
      </c>
      <c r="S1056" s="46">
        <v>4.5</v>
      </c>
      <c r="T1056" s="47">
        <v>45</v>
      </c>
      <c r="U1056" s="48">
        <v>7.4939999999999998</v>
      </c>
      <c r="V1056" s="486" t="s">
        <v>85</v>
      </c>
      <c r="W1056" s="48" t="s">
        <v>9331</v>
      </c>
      <c r="X1056" s="421">
        <v>28.4</v>
      </c>
      <c r="Y1056" s="47" t="s">
        <v>9336</v>
      </c>
      <c r="Z1056" s="45" t="s">
        <v>4274</v>
      </c>
      <c r="AA1056" s="72" t="s">
        <v>2846</v>
      </c>
      <c r="AB1056" s="47" t="str">
        <f t="shared" si="501"/>
        <v>20x10.5, 5x4.5, 45 OS, 1800 lbs</v>
      </c>
      <c r="AC1056" s="46" t="s">
        <v>9343</v>
      </c>
      <c r="AD1056" s="46" t="str">
        <f>IF(AC1056="N/A","None",VLOOKUP(AC1056,ACCESSORIES!F:N,9,FALSE))</f>
        <v>Snap In</v>
      </c>
      <c r="AE1056" s="82">
        <f>_xlfn.IFNA(VLOOKUP(AC1056,ACCESSORIES!F:J,5,FALSE),"N/A")</f>
        <v>25.99</v>
      </c>
      <c r="AF1056" s="82" t="s">
        <v>85</v>
      </c>
      <c r="AG1056" s="82" t="s">
        <v>85</v>
      </c>
      <c r="AH1056" s="82" t="s">
        <v>85</v>
      </c>
      <c r="AI1056" s="82" t="s">
        <v>85</v>
      </c>
      <c r="AJ1056" s="82" t="s">
        <v>85</v>
      </c>
      <c r="AK1056" s="90" t="s">
        <v>9345</v>
      </c>
      <c r="AL1056" s="90" t="s">
        <v>85</v>
      </c>
      <c r="AM1056" s="90" t="s">
        <v>85</v>
      </c>
      <c r="AN1056" s="90" t="s">
        <v>85</v>
      </c>
      <c r="AO1056" s="92">
        <v>16</v>
      </c>
      <c r="AP1056" s="92">
        <v>60</v>
      </c>
      <c r="AQ1056" s="92">
        <v>140</v>
      </c>
      <c r="AR1056" s="25"/>
      <c r="AS1056" s="25"/>
      <c r="AT1056" s="25"/>
      <c r="AU1056" s="25"/>
      <c r="AV1056" s="25"/>
      <c r="AW1056" s="94"/>
      <c r="AX1056" s="93"/>
      <c r="AY1056" s="49"/>
      <c r="AZ1056" s="49"/>
      <c r="BA1056" s="49">
        <v>0</v>
      </c>
      <c r="BB1056" s="48">
        <f t="shared" si="517"/>
        <v>0</v>
      </c>
      <c r="BC1056" s="90" t="s">
        <v>85</v>
      </c>
      <c r="BD1056" s="412" t="str">
        <f>_xlfn.IFNA(VLOOKUP(BC1056,ACCESSORIES!F:J,5,FALSE),"N/A")</f>
        <v>N/A</v>
      </c>
      <c r="BE1056" s="90" t="s">
        <v>85</v>
      </c>
      <c r="BF1056" s="412" t="str">
        <f>_xlfn.IFNA(VLOOKUP(BE1056,ACCESSORIES!F:J,5,FALSE),"N/A")</f>
        <v>N/A</v>
      </c>
      <c r="BG1056" s="70">
        <v>37</v>
      </c>
      <c r="BH1056" s="50">
        <v>23.3</v>
      </c>
      <c r="BI1056" s="50">
        <v>23.3</v>
      </c>
      <c r="BJ1056" s="50">
        <v>13.4</v>
      </c>
      <c r="BK1056" s="357">
        <f t="shared" si="518"/>
        <v>0.11921140054446398</v>
      </c>
      <c r="BL1056" s="408">
        <v>20</v>
      </c>
      <c r="BM1056" s="107" t="s">
        <v>10337</v>
      </c>
      <c r="BN1056" s="46" t="s">
        <v>3891</v>
      </c>
      <c r="BO1056" s="74"/>
      <c r="BP1056" s="74"/>
      <c r="BQ1056" s="74"/>
      <c r="BR1056" s="74"/>
      <c r="BS1056" s="74"/>
      <c r="BT1056" s="74"/>
      <c r="BU1056" s="74"/>
      <c r="BV1056" s="74"/>
      <c r="BW1056" s="74"/>
      <c r="BX1056" s="74"/>
      <c r="BY1056" s="300"/>
      <c r="BZ1056" s="356"/>
      <c r="CA1056" s="300"/>
      <c r="CB1056" s="356"/>
      <c r="CC1056" s="86" t="str">
        <f t="shared" si="521"/>
        <v>Aero 5, 20x10.5, +45mm Offset, 5x4.5, 70.5mm Centerbore, Bronze</v>
      </c>
      <c r="CD1056" s="74" t="s">
        <v>3719</v>
      </c>
      <c r="CE1056" s="74" t="s">
        <v>3720</v>
      </c>
      <c r="CF1056" s="74" t="str">
        <f t="shared" si="519"/>
        <v>RTR</v>
      </c>
      <c r="CG1056"/>
    </row>
    <row r="1057" spans="1:85" ht="15" customHeight="1">
      <c r="A1057" s="22">
        <f t="shared" si="520"/>
        <v>1055</v>
      </c>
      <c r="B1057" s="90" t="s">
        <v>9247</v>
      </c>
      <c r="C1057" s="416" t="s">
        <v>9247</v>
      </c>
      <c r="D1057" s="90" t="s">
        <v>10244</v>
      </c>
      <c r="E1057" s="84" t="s">
        <v>9132</v>
      </c>
      <c r="F1057" s="90" t="s">
        <v>9205</v>
      </c>
      <c r="G1057" s="599"/>
      <c r="H1057" s="599"/>
      <c r="I1057" s="45" t="s">
        <v>9289</v>
      </c>
      <c r="J1057" s="316"/>
      <c r="K1057" s="418" t="s">
        <v>1230</v>
      </c>
      <c r="L1057" s="328">
        <v>560</v>
      </c>
      <c r="M1057" s="85">
        <f t="shared" si="533"/>
        <v>560</v>
      </c>
      <c r="N1057" s="630"/>
      <c r="O1057" s="90">
        <v>20</v>
      </c>
      <c r="P1057" s="419">
        <v>9.5</v>
      </c>
      <c r="Q1057" s="92" t="s">
        <v>1756</v>
      </c>
      <c r="R1057" s="46">
        <v>5</v>
      </c>
      <c r="S1057" s="46">
        <v>4.5</v>
      </c>
      <c r="T1057" s="47">
        <v>33</v>
      </c>
      <c r="U1057" s="48">
        <v>6.55</v>
      </c>
      <c r="V1057" s="486" t="s">
        <v>85</v>
      </c>
      <c r="W1057" s="48" t="s">
        <v>9331</v>
      </c>
      <c r="X1057" s="421">
        <v>27.2</v>
      </c>
      <c r="Y1057" s="47" t="s">
        <v>9336</v>
      </c>
      <c r="Z1057" s="45" t="s">
        <v>4274</v>
      </c>
      <c r="AA1057" s="72" t="s">
        <v>2846</v>
      </c>
      <c r="AB1057" s="47" t="str">
        <f t="shared" si="501"/>
        <v>20x9.5, 5x4.5, 33 OS, 1800 lbs</v>
      </c>
      <c r="AC1057" s="46" t="s">
        <v>9343</v>
      </c>
      <c r="AD1057" s="46" t="str">
        <f>IF(AC1057="N/A","None",VLOOKUP(AC1057,ACCESSORIES!F:N,9,FALSE))</f>
        <v>Snap In</v>
      </c>
      <c r="AE1057" s="82">
        <f>_xlfn.IFNA(VLOOKUP(AC1057,ACCESSORIES!F:J,5,FALSE),"N/A")</f>
        <v>25.99</v>
      </c>
      <c r="AF1057" s="82" t="s">
        <v>85</v>
      </c>
      <c r="AG1057" s="82" t="s">
        <v>85</v>
      </c>
      <c r="AH1057" s="82" t="s">
        <v>85</v>
      </c>
      <c r="AI1057" s="82" t="s">
        <v>85</v>
      </c>
      <c r="AJ1057" s="82" t="s">
        <v>85</v>
      </c>
      <c r="AK1057" s="90" t="s">
        <v>9345</v>
      </c>
      <c r="AL1057" s="90" t="s">
        <v>85</v>
      </c>
      <c r="AM1057" s="90" t="s">
        <v>85</v>
      </c>
      <c r="AN1057" s="90" t="s">
        <v>85</v>
      </c>
      <c r="AO1057" s="92">
        <v>16</v>
      </c>
      <c r="AP1057" s="92">
        <v>60</v>
      </c>
      <c r="AQ1057" s="92">
        <v>140</v>
      </c>
      <c r="AR1057" s="25"/>
      <c r="AS1057" s="25"/>
      <c r="AT1057" s="25"/>
      <c r="AU1057" s="25"/>
      <c r="AV1057" s="25"/>
      <c r="AW1057" s="94"/>
      <c r="AX1057" s="93"/>
      <c r="AY1057" s="49"/>
      <c r="AZ1057" s="49"/>
      <c r="BA1057" s="49">
        <v>0</v>
      </c>
      <c r="BB1057" s="48">
        <f t="shared" si="517"/>
        <v>0</v>
      </c>
      <c r="BC1057" s="90" t="s">
        <v>85</v>
      </c>
      <c r="BD1057" s="412" t="str">
        <f>_xlfn.IFNA(VLOOKUP(BC1057,ACCESSORIES!F:J,5,FALSE),"N/A")</f>
        <v>N/A</v>
      </c>
      <c r="BE1057" s="90" t="s">
        <v>85</v>
      </c>
      <c r="BF1057" s="412" t="str">
        <f>_xlfn.IFNA(VLOOKUP(BE1057,ACCESSORIES!F:J,5,FALSE),"N/A")</f>
        <v>N/A</v>
      </c>
      <c r="BG1057" s="70">
        <v>35</v>
      </c>
      <c r="BH1057" s="50">
        <v>23.3</v>
      </c>
      <c r="BI1057" s="50">
        <v>23.3</v>
      </c>
      <c r="BJ1057" s="50">
        <v>12.5</v>
      </c>
      <c r="BK1057" s="357">
        <f t="shared" si="518"/>
        <v>0.11120466468699998</v>
      </c>
      <c r="BL1057" s="408">
        <v>20</v>
      </c>
      <c r="BM1057" s="107" t="s">
        <v>10337</v>
      </c>
      <c r="BN1057" s="46" t="s">
        <v>3891</v>
      </c>
      <c r="BO1057" s="74"/>
      <c r="BP1057" s="74"/>
      <c r="BQ1057" s="74"/>
      <c r="BR1057" s="74"/>
      <c r="BS1057" s="74"/>
      <c r="BT1057" s="74"/>
      <c r="BU1057" s="74"/>
      <c r="BV1057" s="74"/>
      <c r="BW1057" s="74"/>
      <c r="BX1057" s="74"/>
      <c r="BY1057" s="300"/>
      <c r="BZ1057" s="356"/>
      <c r="CA1057" s="300"/>
      <c r="CB1057" s="356"/>
      <c r="CC1057" s="86" t="str">
        <f t="shared" si="521"/>
        <v>Aero 5, 20x9.5, +33mm Offset, 5x4.5, 70.5mm Centerbore, Bronze</v>
      </c>
      <c r="CD1057" s="74" t="s">
        <v>3719</v>
      </c>
      <c r="CE1057" s="74" t="s">
        <v>3720</v>
      </c>
      <c r="CF1057" s="74" t="str">
        <f t="shared" si="519"/>
        <v>RTR</v>
      </c>
      <c r="CG1057"/>
    </row>
    <row r="1058" spans="1:85" ht="15" customHeight="1">
      <c r="A1058" s="22">
        <f t="shared" si="520"/>
        <v>1056</v>
      </c>
      <c r="B1058" s="90" t="s">
        <v>9247</v>
      </c>
      <c r="C1058" s="416" t="s">
        <v>9247</v>
      </c>
      <c r="D1058" s="90" t="s">
        <v>10244</v>
      </c>
      <c r="E1058" s="84" t="s">
        <v>9133</v>
      </c>
      <c r="F1058" s="90" t="s">
        <v>9206</v>
      </c>
      <c r="G1058" s="599"/>
      <c r="H1058" s="599"/>
      <c r="I1058" s="45" t="s">
        <v>9290</v>
      </c>
      <c r="J1058" s="316"/>
      <c r="K1058" s="418" t="s">
        <v>3713</v>
      </c>
      <c r="L1058" s="328">
        <v>580</v>
      </c>
      <c r="M1058" s="85" t="str">
        <f t="shared" si="533"/>
        <v/>
      </c>
      <c r="N1058" s="630"/>
      <c r="O1058" s="90">
        <v>20</v>
      </c>
      <c r="P1058" s="419">
        <v>10.5</v>
      </c>
      <c r="Q1058" s="92" t="s">
        <v>1756</v>
      </c>
      <c r="R1058" s="46">
        <v>5</v>
      </c>
      <c r="S1058" s="46">
        <v>4.5</v>
      </c>
      <c r="T1058" s="47">
        <v>45</v>
      </c>
      <c r="U1058" s="48">
        <v>7.4939999999999998</v>
      </c>
      <c r="V1058" s="486" t="s">
        <v>85</v>
      </c>
      <c r="W1058" s="48" t="s">
        <v>9331</v>
      </c>
      <c r="X1058" s="421">
        <v>28.4</v>
      </c>
      <c r="Y1058" s="47">
        <v>1800</v>
      </c>
      <c r="Z1058" s="45" t="s">
        <v>9337</v>
      </c>
      <c r="AA1058" s="72" t="s">
        <v>9334</v>
      </c>
      <c r="AB1058" s="47" t="str">
        <f t="shared" si="501"/>
        <v>20x10.5, 5x4.5, 45 OS, 1800 lbs</v>
      </c>
      <c r="AC1058" s="46" t="s">
        <v>9343</v>
      </c>
      <c r="AD1058" s="46" t="str">
        <f>IF(AC1058="N/A","None",VLOOKUP(AC1058,ACCESSORIES!F:N,9,FALSE))</f>
        <v>Snap In</v>
      </c>
      <c r="AE1058" s="82">
        <f>_xlfn.IFNA(VLOOKUP(AC1058,ACCESSORIES!F:J,5,FALSE),"N/A")</f>
        <v>25.99</v>
      </c>
      <c r="AF1058" s="82" t="s">
        <v>85</v>
      </c>
      <c r="AG1058" s="82" t="s">
        <v>85</v>
      </c>
      <c r="AH1058" s="82" t="s">
        <v>85</v>
      </c>
      <c r="AI1058" s="82" t="s">
        <v>85</v>
      </c>
      <c r="AJ1058" s="82" t="s">
        <v>85</v>
      </c>
      <c r="AK1058" s="90" t="s">
        <v>9345</v>
      </c>
      <c r="AL1058" s="90" t="s">
        <v>85</v>
      </c>
      <c r="AM1058" s="90" t="s">
        <v>85</v>
      </c>
      <c r="AN1058" s="90" t="s">
        <v>85</v>
      </c>
      <c r="AO1058" s="92">
        <v>16</v>
      </c>
      <c r="AP1058" s="92">
        <v>60</v>
      </c>
      <c r="AQ1058" s="92">
        <v>140</v>
      </c>
      <c r="AR1058" s="25"/>
      <c r="AS1058" s="25"/>
      <c r="AT1058" s="25"/>
      <c r="AU1058" s="25"/>
      <c r="AV1058" s="25"/>
      <c r="AW1058" s="94"/>
      <c r="AX1058" s="93"/>
      <c r="AY1058" s="49"/>
      <c r="AZ1058" s="49"/>
      <c r="BA1058" s="49">
        <v>0</v>
      </c>
      <c r="BB1058" s="48">
        <f t="shared" si="517"/>
        <v>0</v>
      </c>
      <c r="BC1058" s="90" t="s">
        <v>85</v>
      </c>
      <c r="BD1058" s="412" t="str">
        <f>_xlfn.IFNA(VLOOKUP(BC1058,ACCESSORIES!F:J,5,FALSE),"N/A")</f>
        <v>N/A</v>
      </c>
      <c r="BE1058" s="90" t="s">
        <v>85</v>
      </c>
      <c r="BF1058" s="412" t="str">
        <f>_xlfn.IFNA(VLOOKUP(BE1058,ACCESSORIES!F:J,5,FALSE),"N/A")</f>
        <v>N/A</v>
      </c>
      <c r="BG1058" s="70">
        <v>37</v>
      </c>
      <c r="BH1058" s="50">
        <v>23.3</v>
      </c>
      <c r="BI1058" s="50">
        <v>23.3</v>
      </c>
      <c r="BJ1058" s="50">
        <v>13.4</v>
      </c>
      <c r="BK1058" s="357">
        <f t="shared" si="518"/>
        <v>0.11921140054446398</v>
      </c>
      <c r="BL1058" s="408">
        <v>20</v>
      </c>
      <c r="BM1058" s="107" t="s">
        <v>10337</v>
      </c>
      <c r="BN1058" s="46" t="s">
        <v>3891</v>
      </c>
      <c r="BO1058" s="74"/>
      <c r="BP1058" s="74"/>
      <c r="BQ1058" s="74"/>
      <c r="BR1058" s="74"/>
      <c r="BS1058" s="74"/>
      <c r="BT1058" s="74"/>
      <c r="BU1058" s="74"/>
      <c r="BV1058" s="74"/>
      <c r="BW1058" s="74"/>
      <c r="BX1058" s="74"/>
      <c r="BY1058" s="300"/>
      <c r="BZ1058" s="356"/>
      <c r="CA1058" s="300"/>
      <c r="CB1058" s="356"/>
      <c r="CC1058" s="86" t="str">
        <f t="shared" si="521"/>
        <v>CLOSEOUT - Aero 5, 20x10.5, +45mm Offset, 5x4.5, 70.5mm Centerbore, Liquid Charcoal</v>
      </c>
      <c r="CD1058" s="74" t="s">
        <v>3719</v>
      </c>
      <c r="CE1058" s="74" t="s">
        <v>3720</v>
      </c>
      <c r="CF1058" s="74" t="str">
        <f t="shared" si="519"/>
        <v>RTR</v>
      </c>
      <c r="CG1058"/>
    </row>
    <row r="1059" spans="1:85" ht="15" customHeight="1">
      <c r="A1059" s="22">
        <f t="shared" si="520"/>
        <v>1057</v>
      </c>
      <c r="B1059" s="90" t="s">
        <v>9247</v>
      </c>
      <c r="C1059" s="416" t="s">
        <v>9247</v>
      </c>
      <c r="D1059" s="90" t="s">
        <v>10244</v>
      </c>
      <c r="E1059" s="84" t="s">
        <v>9134</v>
      </c>
      <c r="F1059" s="90" t="s">
        <v>9207</v>
      </c>
      <c r="G1059" s="599"/>
      <c r="H1059" s="599"/>
      <c r="I1059" s="45" t="s">
        <v>9291</v>
      </c>
      <c r="J1059" s="316"/>
      <c r="K1059" s="418" t="s">
        <v>3713</v>
      </c>
      <c r="L1059" s="328">
        <v>560</v>
      </c>
      <c r="M1059" s="85" t="str">
        <f t="shared" si="533"/>
        <v/>
      </c>
      <c r="N1059" s="630"/>
      <c r="O1059" s="90">
        <v>20</v>
      </c>
      <c r="P1059" s="419">
        <v>9.5</v>
      </c>
      <c r="Q1059" s="92" t="s">
        <v>1756</v>
      </c>
      <c r="R1059" s="46">
        <v>5</v>
      </c>
      <c r="S1059" s="46">
        <v>4.5</v>
      </c>
      <c r="T1059" s="47">
        <v>33</v>
      </c>
      <c r="U1059" s="48">
        <v>6.8247999999999998</v>
      </c>
      <c r="V1059" s="486" t="s">
        <v>85</v>
      </c>
      <c r="W1059" s="48" t="s">
        <v>9331</v>
      </c>
      <c r="X1059" s="421">
        <v>27.2</v>
      </c>
      <c r="Y1059" s="47">
        <v>1800</v>
      </c>
      <c r="Z1059" s="45" t="s">
        <v>9337</v>
      </c>
      <c r="AA1059" s="72" t="s">
        <v>9334</v>
      </c>
      <c r="AB1059" s="47" t="str">
        <f t="shared" si="501"/>
        <v>20x9.5, 5x4.5, 33 OS, 1800 lbs</v>
      </c>
      <c r="AC1059" s="46" t="s">
        <v>9343</v>
      </c>
      <c r="AD1059" s="46" t="str">
        <f>IF(AC1059="N/A","None",VLOOKUP(AC1059,ACCESSORIES!F:N,9,FALSE))</f>
        <v>Snap In</v>
      </c>
      <c r="AE1059" s="82">
        <f>_xlfn.IFNA(VLOOKUP(AC1059,ACCESSORIES!F:J,5,FALSE),"N/A")</f>
        <v>25.99</v>
      </c>
      <c r="AF1059" s="82" t="s">
        <v>85</v>
      </c>
      <c r="AG1059" s="82" t="s">
        <v>85</v>
      </c>
      <c r="AH1059" s="82" t="s">
        <v>85</v>
      </c>
      <c r="AI1059" s="82" t="s">
        <v>85</v>
      </c>
      <c r="AJ1059" s="82" t="s">
        <v>85</v>
      </c>
      <c r="AK1059" s="92" t="s">
        <v>9345</v>
      </c>
      <c r="AL1059" s="92" t="s">
        <v>85</v>
      </c>
      <c r="AM1059" s="90" t="s">
        <v>85</v>
      </c>
      <c r="AN1059" s="92" t="s">
        <v>85</v>
      </c>
      <c r="AO1059" s="92">
        <v>16</v>
      </c>
      <c r="AP1059" s="92">
        <v>60</v>
      </c>
      <c r="AQ1059" s="92">
        <v>140</v>
      </c>
      <c r="AR1059" s="25"/>
      <c r="AS1059" s="25"/>
      <c r="AT1059" s="25"/>
      <c r="AU1059" s="25"/>
      <c r="AV1059" s="25"/>
      <c r="AW1059" s="94"/>
      <c r="AX1059" s="93"/>
      <c r="AY1059" s="49"/>
      <c r="AZ1059" s="49"/>
      <c r="BA1059" s="49">
        <v>0</v>
      </c>
      <c r="BB1059" s="48">
        <f t="shared" si="517"/>
        <v>0</v>
      </c>
      <c r="BC1059" s="92" t="s">
        <v>85</v>
      </c>
      <c r="BD1059" s="412" t="str">
        <f>_xlfn.IFNA(VLOOKUP(BC1059,ACCESSORIES!F:J,5,FALSE),"N/A")</f>
        <v>N/A</v>
      </c>
      <c r="BE1059" s="92" t="s">
        <v>85</v>
      </c>
      <c r="BF1059" s="412" t="str">
        <f>_xlfn.IFNA(VLOOKUP(BE1059,ACCESSORIES!F:J,5,FALSE),"N/A")</f>
        <v>N/A</v>
      </c>
      <c r="BG1059" s="70">
        <v>35</v>
      </c>
      <c r="BH1059" s="50">
        <v>23.3</v>
      </c>
      <c r="BI1059" s="50">
        <v>23.3</v>
      </c>
      <c r="BJ1059" s="50">
        <v>12.5</v>
      </c>
      <c r="BK1059" s="357">
        <f t="shared" si="518"/>
        <v>0.11120466468699998</v>
      </c>
      <c r="BL1059" s="408">
        <v>20</v>
      </c>
      <c r="BM1059" s="107" t="s">
        <v>10337</v>
      </c>
      <c r="BN1059" s="46" t="s">
        <v>3891</v>
      </c>
      <c r="BO1059" s="74"/>
      <c r="BP1059" s="74"/>
      <c r="BQ1059" s="74"/>
      <c r="BR1059" s="74"/>
      <c r="BS1059" s="74"/>
      <c r="BT1059" s="74"/>
      <c r="BU1059" s="74"/>
      <c r="BV1059" s="74"/>
      <c r="BW1059" s="74"/>
      <c r="BX1059" s="74"/>
      <c r="BY1059" s="300"/>
      <c r="BZ1059" s="356"/>
      <c r="CA1059" s="300"/>
      <c r="CB1059" s="356"/>
      <c r="CC1059" s="86" t="str">
        <f t="shared" si="521"/>
        <v>CLOSEOUT - Aero 5, 20x9.5, +33mm Offset, 5x4.5, 70.5mm Centerbore, Liquid Charcoal</v>
      </c>
      <c r="CD1059" s="74" t="s">
        <v>3719</v>
      </c>
      <c r="CE1059" s="74" t="s">
        <v>3720</v>
      </c>
      <c r="CF1059" s="74" t="str">
        <f t="shared" si="519"/>
        <v>RTR</v>
      </c>
      <c r="CG1059"/>
    </row>
    <row r="1060" spans="1:85" ht="15" customHeight="1">
      <c r="A1060" s="22">
        <f t="shared" si="520"/>
        <v>1058</v>
      </c>
      <c r="B1060" s="90" t="s">
        <v>9247</v>
      </c>
      <c r="C1060" s="416" t="s">
        <v>9247</v>
      </c>
      <c r="D1060" s="90" t="s">
        <v>10244</v>
      </c>
      <c r="E1060" s="84" t="s">
        <v>9135</v>
      </c>
      <c r="F1060" s="90" t="s">
        <v>9208</v>
      </c>
      <c r="G1060" s="599"/>
      <c r="H1060" s="599"/>
      <c r="I1060" s="45" t="s">
        <v>9292</v>
      </c>
      <c r="J1060" s="316"/>
      <c r="K1060" s="418" t="s">
        <v>1230</v>
      </c>
      <c r="L1060" s="328">
        <v>580</v>
      </c>
      <c r="M1060" s="85">
        <f t="shared" si="533"/>
        <v>580</v>
      </c>
      <c r="N1060" s="630"/>
      <c r="O1060" s="90">
        <v>20</v>
      </c>
      <c r="P1060" s="419">
        <v>10.5</v>
      </c>
      <c r="Q1060" s="92" t="s">
        <v>1756</v>
      </c>
      <c r="R1060" s="46">
        <v>5</v>
      </c>
      <c r="S1060" s="46">
        <v>4.5</v>
      </c>
      <c r="T1060" s="47">
        <v>45</v>
      </c>
      <c r="U1060" s="48">
        <v>8.0215999999999994</v>
      </c>
      <c r="V1060" s="486" t="s">
        <v>85</v>
      </c>
      <c r="W1060" s="48" t="s">
        <v>9331</v>
      </c>
      <c r="X1060" s="421">
        <v>28.4</v>
      </c>
      <c r="Y1060" s="47">
        <v>1800</v>
      </c>
      <c r="Z1060" s="45" t="s">
        <v>9335</v>
      </c>
      <c r="AA1060" s="72" t="s">
        <v>2845</v>
      </c>
      <c r="AB1060" s="47" t="str">
        <f t="shared" si="501"/>
        <v>20x10.5, 5x4.5, 45 OS, 1800 lbs</v>
      </c>
      <c r="AC1060" s="46" t="s">
        <v>9343</v>
      </c>
      <c r="AD1060" s="46" t="str">
        <f>IF(AC1060="N/A","None",VLOOKUP(AC1060,ACCESSORIES!F:N,9,FALSE))</f>
        <v>Snap In</v>
      </c>
      <c r="AE1060" s="82">
        <f>_xlfn.IFNA(VLOOKUP(AC1060,ACCESSORIES!F:J,5,FALSE),"N/A")</f>
        <v>25.99</v>
      </c>
      <c r="AF1060" s="82" t="s">
        <v>85</v>
      </c>
      <c r="AG1060" s="82" t="s">
        <v>85</v>
      </c>
      <c r="AH1060" s="82" t="s">
        <v>85</v>
      </c>
      <c r="AI1060" s="82" t="s">
        <v>85</v>
      </c>
      <c r="AJ1060" s="82" t="s">
        <v>85</v>
      </c>
      <c r="AK1060" s="92" t="s">
        <v>9345</v>
      </c>
      <c r="AL1060" s="92" t="s">
        <v>85</v>
      </c>
      <c r="AM1060" s="90" t="s">
        <v>85</v>
      </c>
      <c r="AN1060" s="92" t="s">
        <v>85</v>
      </c>
      <c r="AO1060" s="92">
        <v>16</v>
      </c>
      <c r="AP1060" s="92">
        <v>60</v>
      </c>
      <c r="AQ1060" s="92">
        <v>140</v>
      </c>
      <c r="AR1060" s="25"/>
      <c r="AS1060" s="25"/>
      <c r="AT1060" s="25"/>
      <c r="AU1060" s="25"/>
      <c r="AV1060" s="25"/>
      <c r="AW1060" s="94"/>
      <c r="AX1060" s="93"/>
      <c r="AY1060" s="49"/>
      <c r="AZ1060" s="49"/>
      <c r="BA1060" s="49">
        <v>0</v>
      </c>
      <c r="BB1060" s="48">
        <f t="shared" si="517"/>
        <v>0</v>
      </c>
      <c r="BC1060" s="92" t="s">
        <v>85</v>
      </c>
      <c r="BD1060" s="412" t="str">
        <f>_xlfn.IFNA(VLOOKUP(BC1060,ACCESSORIES!F:J,5,FALSE),"N/A")</f>
        <v>N/A</v>
      </c>
      <c r="BE1060" s="92" t="s">
        <v>85</v>
      </c>
      <c r="BF1060" s="412" t="str">
        <f>_xlfn.IFNA(VLOOKUP(BE1060,ACCESSORIES!F:J,5,FALSE),"N/A")</f>
        <v>N/A</v>
      </c>
      <c r="BG1060" s="70">
        <v>37</v>
      </c>
      <c r="BH1060" s="50">
        <v>23.3</v>
      </c>
      <c r="BI1060" s="50">
        <v>23.3</v>
      </c>
      <c r="BJ1060" s="50">
        <v>13.4</v>
      </c>
      <c r="BK1060" s="357">
        <f t="shared" si="518"/>
        <v>0.11921140054446398</v>
      </c>
      <c r="BL1060" s="408">
        <v>20</v>
      </c>
      <c r="BM1060" s="107" t="s">
        <v>10337</v>
      </c>
      <c r="BN1060" s="46" t="s">
        <v>3891</v>
      </c>
      <c r="BO1060" s="74"/>
      <c r="BP1060" s="74"/>
      <c r="BQ1060" s="74"/>
      <c r="BR1060" s="74"/>
      <c r="BS1060" s="74"/>
      <c r="BT1060" s="74"/>
      <c r="BU1060" s="74"/>
      <c r="BV1060" s="74"/>
      <c r="BW1060" s="74"/>
      <c r="BX1060" s="74"/>
      <c r="BY1060" s="300"/>
      <c r="BZ1060" s="356"/>
      <c r="CA1060" s="300"/>
      <c r="CB1060" s="356"/>
      <c r="CC1060" s="86" t="str">
        <f t="shared" si="521"/>
        <v>Aero 5, 20x10.5, +45mm Offset, 5x4.5, 70.5mm Centerbore, Satin Black</v>
      </c>
      <c r="CD1060" s="74" t="s">
        <v>3719</v>
      </c>
      <c r="CE1060" s="74" t="s">
        <v>3720</v>
      </c>
      <c r="CF1060" s="74" t="str">
        <f t="shared" si="519"/>
        <v>RTR</v>
      </c>
      <c r="CG1060"/>
    </row>
    <row r="1061" spans="1:85" ht="15" customHeight="1">
      <c r="A1061" s="22">
        <f t="shared" si="520"/>
        <v>1059</v>
      </c>
      <c r="B1061" s="90" t="s">
        <v>9247</v>
      </c>
      <c r="C1061" s="416" t="s">
        <v>9247</v>
      </c>
      <c r="D1061" s="90" t="s">
        <v>10244</v>
      </c>
      <c r="E1061" s="84" t="s">
        <v>9136</v>
      </c>
      <c r="F1061" s="90" t="s">
        <v>9209</v>
      </c>
      <c r="G1061" s="599"/>
      <c r="H1061" s="599"/>
      <c r="I1061" s="45" t="s">
        <v>9293</v>
      </c>
      <c r="J1061" s="316"/>
      <c r="K1061" s="418" t="s">
        <v>3713</v>
      </c>
      <c r="L1061" s="328">
        <v>520</v>
      </c>
      <c r="M1061" s="85" t="str">
        <f t="shared" si="533"/>
        <v/>
      </c>
      <c r="N1061" s="630"/>
      <c r="O1061" s="90">
        <v>20</v>
      </c>
      <c r="P1061" s="419">
        <v>8.5</v>
      </c>
      <c r="Q1061" s="92" t="s">
        <v>1685</v>
      </c>
      <c r="R1061" s="46">
        <v>5</v>
      </c>
      <c r="S1061" s="46">
        <v>108</v>
      </c>
      <c r="T1061" s="47">
        <v>31</v>
      </c>
      <c r="U1061" s="48">
        <v>5.97</v>
      </c>
      <c r="V1061" s="486" t="s">
        <v>85</v>
      </c>
      <c r="W1061" s="48">
        <v>63.4</v>
      </c>
      <c r="X1061" s="421">
        <v>28.6</v>
      </c>
      <c r="Y1061" s="47">
        <v>1800</v>
      </c>
      <c r="Z1061" s="45" t="s">
        <v>9335</v>
      </c>
      <c r="AA1061" s="72" t="s">
        <v>2845</v>
      </c>
      <c r="AB1061" s="47" t="str">
        <f t="shared" si="501"/>
        <v>20x8.5, 5x108, 31 OS, 1800 lbs</v>
      </c>
      <c r="AC1061" s="46" t="s">
        <v>9343</v>
      </c>
      <c r="AD1061" s="46" t="str">
        <f>IF(AC1061="N/A","None",VLOOKUP(AC1061,ACCESSORIES!F:N,9,FALSE))</f>
        <v>Snap In</v>
      </c>
      <c r="AE1061" s="82">
        <f>_xlfn.IFNA(VLOOKUP(AC1061,ACCESSORIES!F:J,5,FALSE),"N/A")</f>
        <v>25.99</v>
      </c>
      <c r="AF1061" s="82" t="s">
        <v>85</v>
      </c>
      <c r="AG1061" s="82" t="s">
        <v>85</v>
      </c>
      <c r="AH1061" s="82" t="s">
        <v>85</v>
      </c>
      <c r="AI1061" s="82" t="s">
        <v>85</v>
      </c>
      <c r="AJ1061" s="82" t="s">
        <v>85</v>
      </c>
      <c r="AK1061" s="92" t="s">
        <v>9345</v>
      </c>
      <c r="AL1061" s="92" t="s">
        <v>85</v>
      </c>
      <c r="AM1061" s="90" t="s">
        <v>85</v>
      </c>
      <c r="AN1061" s="92" t="s">
        <v>85</v>
      </c>
      <c r="AO1061" s="92">
        <v>16</v>
      </c>
      <c r="AP1061" s="92">
        <v>60</v>
      </c>
      <c r="AQ1061" s="92">
        <v>140</v>
      </c>
      <c r="AR1061" s="25"/>
      <c r="AS1061" s="25"/>
      <c r="AT1061" s="25"/>
      <c r="AU1061" s="25"/>
      <c r="AV1061" s="25"/>
      <c r="AW1061" s="94"/>
      <c r="AX1061" s="93"/>
      <c r="AY1061" s="49"/>
      <c r="AZ1061" s="49"/>
      <c r="BA1061" s="49">
        <v>0</v>
      </c>
      <c r="BB1061" s="48">
        <f t="shared" si="517"/>
        <v>0</v>
      </c>
      <c r="BC1061" s="92" t="s">
        <v>85</v>
      </c>
      <c r="BD1061" s="412" t="str">
        <f>_xlfn.IFNA(VLOOKUP(BC1061,ACCESSORIES!F:J,5,FALSE),"N/A")</f>
        <v>N/A</v>
      </c>
      <c r="BE1061" s="92" t="s">
        <v>85</v>
      </c>
      <c r="BF1061" s="412" t="str">
        <f>_xlfn.IFNA(VLOOKUP(BE1061,ACCESSORIES!F:J,5,FALSE),"N/A")</f>
        <v>N/A</v>
      </c>
      <c r="BG1061" s="70">
        <v>35</v>
      </c>
      <c r="BH1061" s="50">
        <v>23.3</v>
      </c>
      <c r="BI1061" s="50">
        <v>23.3</v>
      </c>
      <c r="BJ1061" s="50">
        <v>11.5</v>
      </c>
      <c r="BK1061" s="357">
        <f t="shared" si="518"/>
        <v>0.10230829151203996</v>
      </c>
      <c r="BL1061" s="408">
        <v>20</v>
      </c>
      <c r="BM1061" s="107" t="s">
        <v>3771</v>
      </c>
      <c r="BN1061" s="46" t="s">
        <v>3891</v>
      </c>
      <c r="BO1061" s="74"/>
      <c r="BP1061" s="74"/>
      <c r="BQ1061" s="74"/>
      <c r="BR1061" s="74"/>
      <c r="BS1061" s="74"/>
      <c r="BT1061" s="74"/>
      <c r="BU1061" s="74"/>
      <c r="BV1061" s="74"/>
      <c r="BW1061" s="74"/>
      <c r="BX1061" s="74"/>
      <c r="BY1061" s="300"/>
      <c r="BZ1061" s="356"/>
      <c r="CA1061" s="300"/>
      <c r="CB1061" s="356"/>
      <c r="CC1061" s="86" t="str">
        <f t="shared" si="521"/>
        <v>CLOSEOUT - Aero 5, 20x8.5, +31mm Offset, 5x108, 63.4mm Centerbore, Satin Black</v>
      </c>
      <c r="CD1061" s="74" t="s">
        <v>3719</v>
      </c>
      <c r="CE1061" s="74" t="s">
        <v>3720</v>
      </c>
      <c r="CF1061" s="74" t="str">
        <f t="shared" si="519"/>
        <v>RTR</v>
      </c>
      <c r="CG1061"/>
    </row>
    <row r="1062" spans="1:85" ht="15" customHeight="1">
      <c r="A1062" s="22">
        <f t="shared" si="520"/>
        <v>1060</v>
      </c>
      <c r="B1062" s="90" t="s">
        <v>9247</v>
      </c>
      <c r="C1062" s="416" t="s">
        <v>9247</v>
      </c>
      <c r="D1062" s="90" t="s">
        <v>10244</v>
      </c>
      <c r="E1062" s="84" t="s">
        <v>9137</v>
      </c>
      <c r="F1062" s="90" t="s">
        <v>9210</v>
      </c>
      <c r="G1062" s="599"/>
      <c r="H1062" s="599"/>
      <c r="I1062" s="45" t="s">
        <v>9294</v>
      </c>
      <c r="J1062" s="316"/>
      <c r="K1062" s="418" t="s">
        <v>1230</v>
      </c>
      <c r="L1062" s="328">
        <v>560</v>
      </c>
      <c r="M1062" s="85">
        <f t="shared" si="533"/>
        <v>560</v>
      </c>
      <c r="N1062" s="630"/>
      <c r="O1062" s="90">
        <v>20</v>
      </c>
      <c r="P1062" s="419">
        <v>9.5</v>
      </c>
      <c r="Q1062" s="92" t="s">
        <v>1756</v>
      </c>
      <c r="R1062" s="46">
        <v>5</v>
      </c>
      <c r="S1062" s="46">
        <v>4.5</v>
      </c>
      <c r="T1062" s="47">
        <v>33</v>
      </c>
      <c r="U1062" s="48">
        <v>6.55</v>
      </c>
      <c r="V1062" s="486" t="s">
        <v>85</v>
      </c>
      <c r="W1062" s="48" t="s">
        <v>9331</v>
      </c>
      <c r="X1062" s="421">
        <v>27.2</v>
      </c>
      <c r="Y1062" s="47">
        <v>1800</v>
      </c>
      <c r="Z1062" s="45" t="s">
        <v>9335</v>
      </c>
      <c r="AA1062" s="72" t="s">
        <v>2845</v>
      </c>
      <c r="AB1062" s="47" t="str">
        <f t="shared" si="501"/>
        <v>20x9.5, 5x4.5, 33 OS, 1800 lbs</v>
      </c>
      <c r="AC1062" s="46" t="s">
        <v>9343</v>
      </c>
      <c r="AD1062" s="46" t="str">
        <f>IF(AC1062="N/A","None",VLOOKUP(AC1062,ACCESSORIES!F:N,9,FALSE))</f>
        <v>Snap In</v>
      </c>
      <c r="AE1062" s="82">
        <f>_xlfn.IFNA(VLOOKUP(AC1062,ACCESSORIES!F:J,5,FALSE),"N/A")</f>
        <v>25.99</v>
      </c>
      <c r="AF1062" s="82" t="s">
        <v>85</v>
      </c>
      <c r="AG1062" s="82" t="s">
        <v>85</v>
      </c>
      <c r="AH1062" s="82" t="s">
        <v>85</v>
      </c>
      <c r="AI1062" s="82" t="s">
        <v>85</v>
      </c>
      <c r="AJ1062" s="82" t="s">
        <v>85</v>
      </c>
      <c r="AK1062" s="92" t="s">
        <v>9345</v>
      </c>
      <c r="AL1062" s="92" t="s">
        <v>85</v>
      </c>
      <c r="AM1062" s="90" t="s">
        <v>85</v>
      </c>
      <c r="AN1062" s="92" t="s">
        <v>85</v>
      </c>
      <c r="AO1062" s="92">
        <v>16</v>
      </c>
      <c r="AP1062" s="92">
        <v>60</v>
      </c>
      <c r="AQ1062" s="92">
        <v>140</v>
      </c>
      <c r="AR1062" s="25"/>
      <c r="AS1062" s="25"/>
      <c r="AT1062" s="25"/>
      <c r="AU1062" s="25"/>
      <c r="AV1062" s="25"/>
      <c r="AW1062" s="94"/>
      <c r="AX1062" s="93"/>
      <c r="AY1062" s="49"/>
      <c r="AZ1062" s="49"/>
      <c r="BA1062" s="49">
        <v>0</v>
      </c>
      <c r="BB1062" s="48">
        <f t="shared" si="517"/>
        <v>0</v>
      </c>
      <c r="BC1062" s="92" t="s">
        <v>85</v>
      </c>
      <c r="BD1062" s="412" t="str">
        <f>_xlfn.IFNA(VLOOKUP(BC1062,ACCESSORIES!F:J,5,FALSE),"N/A")</f>
        <v>N/A</v>
      </c>
      <c r="BE1062" s="92" t="s">
        <v>85</v>
      </c>
      <c r="BF1062" s="412" t="str">
        <f>_xlfn.IFNA(VLOOKUP(BE1062,ACCESSORIES!F:J,5,FALSE),"N/A")</f>
        <v>N/A</v>
      </c>
      <c r="BG1062" s="70">
        <v>35</v>
      </c>
      <c r="BH1062" s="50">
        <v>23.3</v>
      </c>
      <c r="BI1062" s="50">
        <v>23.3</v>
      </c>
      <c r="BJ1062" s="50">
        <v>12.5</v>
      </c>
      <c r="BK1062" s="357">
        <f t="shared" si="518"/>
        <v>0.11120466468699998</v>
      </c>
      <c r="BL1062" s="408">
        <v>20</v>
      </c>
      <c r="BM1062" s="107" t="s">
        <v>10337</v>
      </c>
      <c r="BN1062" s="46" t="s">
        <v>3891</v>
      </c>
      <c r="BO1062" s="74"/>
      <c r="BP1062" s="74"/>
      <c r="BQ1062" s="74"/>
      <c r="BR1062" s="74"/>
      <c r="BS1062" s="74"/>
      <c r="BT1062" s="74"/>
      <c r="BU1062" s="74"/>
      <c r="BV1062" s="74"/>
      <c r="BW1062" s="74"/>
      <c r="BX1062" s="74"/>
      <c r="BY1062" s="300"/>
      <c r="BZ1062" s="356"/>
      <c r="CA1062" s="300"/>
      <c r="CB1062" s="356"/>
      <c r="CC1062" s="86" t="str">
        <f t="shared" si="521"/>
        <v>Aero 5, 20x9.5, +33mm Offset, 5x4.5, 70.5mm Centerbore, Satin Black</v>
      </c>
      <c r="CD1062" s="74" t="s">
        <v>3719</v>
      </c>
      <c r="CE1062" s="74" t="s">
        <v>3720</v>
      </c>
      <c r="CF1062" s="74" t="str">
        <f t="shared" si="519"/>
        <v>RTR</v>
      </c>
      <c r="CG1062"/>
    </row>
    <row r="1063" spans="1:85" ht="15" customHeight="1">
      <c r="A1063" s="22">
        <f t="shared" si="520"/>
        <v>1061</v>
      </c>
      <c r="B1063" s="90" t="s">
        <v>9247</v>
      </c>
      <c r="C1063" s="416" t="s">
        <v>9247</v>
      </c>
      <c r="D1063" s="90" t="s">
        <v>10244</v>
      </c>
      <c r="E1063" s="84" t="s">
        <v>9138</v>
      </c>
      <c r="F1063" s="90" t="s">
        <v>9211</v>
      </c>
      <c r="G1063" s="599"/>
      <c r="H1063" s="599"/>
      <c r="I1063" s="45" t="s">
        <v>9295</v>
      </c>
      <c r="J1063" s="316"/>
      <c r="K1063" s="418" t="s">
        <v>3713</v>
      </c>
      <c r="L1063" s="328">
        <v>520</v>
      </c>
      <c r="M1063" s="85" t="str">
        <f t="shared" si="533"/>
        <v/>
      </c>
      <c r="N1063" s="630"/>
      <c r="O1063" s="90">
        <v>20</v>
      </c>
      <c r="P1063" s="419">
        <v>8.5</v>
      </c>
      <c r="Q1063" s="92" t="s">
        <v>1685</v>
      </c>
      <c r="R1063" s="46">
        <v>5</v>
      </c>
      <c r="S1063" s="46">
        <v>108</v>
      </c>
      <c r="T1063" s="47">
        <v>31</v>
      </c>
      <c r="U1063" s="48">
        <v>5.97</v>
      </c>
      <c r="V1063" s="486" t="s">
        <v>85</v>
      </c>
      <c r="W1063" s="48">
        <v>63.4</v>
      </c>
      <c r="X1063" s="421">
        <v>28.6</v>
      </c>
      <c r="Y1063" s="47">
        <v>1800</v>
      </c>
      <c r="Z1063" s="45" t="s">
        <v>9333</v>
      </c>
      <c r="AA1063" s="72" t="s">
        <v>9334</v>
      </c>
      <c r="AB1063" s="47" t="str">
        <f t="shared" si="501"/>
        <v>20x8.5, 5x108, 31 OS, 1800 lbs</v>
      </c>
      <c r="AC1063" s="46" t="s">
        <v>9343</v>
      </c>
      <c r="AD1063" s="46" t="str">
        <f>IF(AC1063="N/A","None",VLOOKUP(AC1063,ACCESSORIES!F:N,9,FALSE))</f>
        <v>Snap In</v>
      </c>
      <c r="AE1063" s="82">
        <f>_xlfn.IFNA(VLOOKUP(AC1063,ACCESSORIES!F:J,5,FALSE),"N/A")</f>
        <v>25.99</v>
      </c>
      <c r="AF1063" s="82" t="s">
        <v>85</v>
      </c>
      <c r="AG1063" s="82" t="s">
        <v>85</v>
      </c>
      <c r="AH1063" s="82" t="s">
        <v>85</v>
      </c>
      <c r="AI1063" s="82" t="s">
        <v>85</v>
      </c>
      <c r="AJ1063" s="82" t="s">
        <v>85</v>
      </c>
      <c r="AK1063" s="92" t="s">
        <v>9345</v>
      </c>
      <c r="AL1063" s="92" t="s">
        <v>85</v>
      </c>
      <c r="AM1063" s="90" t="s">
        <v>85</v>
      </c>
      <c r="AN1063" s="92" t="s">
        <v>85</v>
      </c>
      <c r="AO1063" s="92">
        <v>16</v>
      </c>
      <c r="AP1063" s="92">
        <v>60</v>
      </c>
      <c r="AQ1063" s="92">
        <v>140</v>
      </c>
      <c r="AR1063" s="25"/>
      <c r="AS1063" s="25"/>
      <c r="AT1063" s="25"/>
      <c r="AU1063" s="25"/>
      <c r="AV1063" s="25"/>
      <c r="AW1063" s="94"/>
      <c r="AX1063" s="93"/>
      <c r="AY1063" s="49"/>
      <c r="AZ1063" s="49"/>
      <c r="BA1063" s="49">
        <v>0</v>
      </c>
      <c r="BB1063" s="48">
        <f t="shared" si="517"/>
        <v>0</v>
      </c>
      <c r="BC1063" s="92" t="s">
        <v>85</v>
      </c>
      <c r="BD1063" s="412" t="str">
        <f>_xlfn.IFNA(VLOOKUP(BC1063,ACCESSORIES!F:J,5,FALSE),"N/A")</f>
        <v>N/A</v>
      </c>
      <c r="BE1063" s="92" t="s">
        <v>85</v>
      </c>
      <c r="BF1063" s="412" t="str">
        <f>_xlfn.IFNA(VLOOKUP(BE1063,ACCESSORIES!F:J,5,FALSE),"N/A")</f>
        <v>N/A</v>
      </c>
      <c r="BG1063" s="70">
        <v>35</v>
      </c>
      <c r="BH1063" s="50">
        <v>23.3</v>
      </c>
      <c r="BI1063" s="50">
        <v>23.3</v>
      </c>
      <c r="BJ1063" s="50">
        <v>11.5</v>
      </c>
      <c r="BK1063" s="357">
        <f t="shared" si="518"/>
        <v>0.10230829151203996</v>
      </c>
      <c r="BL1063" s="408">
        <v>20</v>
      </c>
      <c r="BM1063" s="107" t="s">
        <v>3771</v>
      </c>
      <c r="BN1063" s="46" t="s">
        <v>3891</v>
      </c>
      <c r="BO1063" s="74"/>
      <c r="BP1063" s="74"/>
      <c r="BQ1063" s="74"/>
      <c r="BR1063" s="74"/>
      <c r="BS1063" s="74"/>
      <c r="BT1063" s="74"/>
      <c r="BU1063" s="74"/>
      <c r="BV1063" s="74"/>
      <c r="BW1063" s="74"/>
      <c r="BX1063" s="74"/>
      <c r="BY1063" s="300"/>
      <c r="BZ1063" s="356"/>
      <c r="CA1063" s="300"/>
      <c r="CB1063" s="356"/>
      <c r="CC1063" s="86" t="str">
        <f t="shared" si="521"/>
        <v>CLOSEOUT - Aero 5, 20x8.5, +31mm Offset, 5x108, 63.4mm Centerbore, Satin Charcoal</v>
      </c>
      <c r="CD1063" s="74" t="s">
        <v>3719</v>
      </c>
      <c r="CE1063" s="74" t="s">
        <v>3720</v>
      </c>
      <c r="CF1063" s="74" t="str">
        <f t="shared" si="519"/>
        <v>RTR</v>
      </c>
      <c r="CG1063"/>
    </row>
    <row r="1064" spans="1:85" ht="15" customHeight="1">
      <c r="A1064" s="22">
        <f t="shared" si="520"/>
        <v>1062</v>
      </c>
      <c r="B1064" s="90" t="s">
        <v>9247</v>
      </c>
      <c r="C1064" s="416" t="s">
        <v>9247</v>
      </c>
      <c r="D1064" s="90" t="s">
        <v>10245</v>
      </c>
      <c r="E1064" s="84" t="s">
        <v>9139</v>
      </c>
      <c r="F1064" s="90" t="s">
        <v>9212</v>
      </c>
      <c r="G1064" s="599"/>
      <c r="H1064" s="599"/>
      <c r="I1064" s="45" t="s">
        <v>9296</v>
      </c>
      <c r="J1064" s="316"/>
      <c r="K1064" s="418" t="s">
        <v>3713</v>
      </c>
      <c r="L1064" s="328">
        <v>550</v>
      </c>
      <c r="M1064" s="85" t="str">
        <f t="shared" si="533"/>
        <v/>
      </c>
      <c r="N1064" s="630"/>
      <c r="O1064" s="90">
        <v>20</v>
      </c>
      <c r="P1064" s="46">
        <v>9</v>
      </c>
      <c r="Q1064" s="92" t="s">
        <v>1697</v>
      </c>
      <c r="R1064" s="46">
        <v>6</v>
      </c>
      <c r="S1064" s="46">
        <v>135</v>
      </c>
      <c r="T1064" s="47">
        <v>0</v>
      </c>
      <c r="U1064" s="48">
        <v>5.0095999999999998</v>
      </c>
      <c r="V1064" s="486" t="s">
        <v>85</v>
      </c>
      <c r="W1064" s="48" t="s">
        <v>9338</v>
      </c>
      <c r="X1064" s="421">
        <v>34.4</v>
      </c>
      <c r="Y1064" s="47" t="s">
        <v>9339</v>
      </c>
      <c r="Z1064" s="45" t="s">
        <v>9335</v>
      </c>
      <c r="AA1064" s="72" t="s">
        <v>2845</v>
      </c>
      <c r="AB1064" s="47" t="str">
        <f t="shared" si="501"/>
        <v>20x9, 6x135, 0 OS, 2500 lbs</v>
      </c>
      <c r="AC1064" s="46" t="s">
        <v>9344</v>
      </c>
      <c r="AD1064" s="46" t="str">
        <f>IF(AC1064="N/A","None",VLOOKUP(AC1064,ACCESSORIES!F:N,9,FALSE))</f>
        <v>Snap In</v>
      </c>
      <c r="AE1064" s="82">
        <f>_xlfn.IFNA(VLOOKUP(AC1064,ACCESSORIES!F:J,5,FALSE),"N/A")</f>
        <v>26.99</v>
      </c>
      <c r="AF1064" s="82" t="s">
        <v>85</v>
      </c>
      <c r="AG1064" s="82" t="s">
        <v>85</v>
      </c>
      <c r="AH1064" s="82" t="s">
        <v>85</v>
      </c>
      <c r="AI1064" s="82" t="s">
        <v>85</v>
      </c>
      <c r="AJ1064" s="82" t="s">
        <v>85</v>
      </c>
      <c r="AK1064" s="92" t="s">
        <v>9345</v>
      </c>
      <c r="AL1064" s="92" t="s">
        <v>85</v>
      </c>
      <c r="AM1064" s="90" t="s">
        <v>85</v>
      </c>
      <c r="AN1064" s="38" t="s">
        <v>85</v>
      </c>
      <c r="AO1064" s="92">
        <v>16</v>
      </c>
      <c r="AP1064" s="92">
        <v>60</v>
      </c>
      <c r="AQ1064" s="92">
        <v>173</v>
      </c>
      <c r="AR1064" s="25"/>
      <c r="AS1064" s="25"/>
      <c r="AT1064" s="25"/>
      <c r="AU1064" s="25"/>
      <c r="AV1064" s="25"/>
      <c r="AW1064" s="94"/>
      <c r="AX1064" s="93"/>
      <c r="AY1064" s="49"/>
      <c r="AZ1064" s="49"/>
      <c r="BA1064" s="49">
        <v>0</v>
      </c>
      <c r="BB1064" s="48">
        <f t="shared" si="517"/>
        <v>0</v>
      </c>
      <c r="BC1064" s="92" t="s">
        <v>85</v>
      </c>
      <c r="BD1064" s="412" t="str">
        <f>_xlfn.IFNA(VLOOKUP(BC1064,ACCESSORIES!F:J,5,FALSE),"N/A")</f>
        <v>N/A</v>
      </c>
      <c r="BE1064" s="92" t="s">
        <v>85</v>
      </c>
      <c r="BF1064" s="412" t="str">
        <f>_xlfn.IFNA(VLOOKUP(BE1064,ACCESSORIES!F:J,5,FALSE),"N/A")</f>
        <v>N/A</v>
      </c>
      <c r="BG1064" s="70">
        <v>41</v>
      </c>
      <c r="BH1064" s="50">
        <v>23.3</v>
      </c>
      <c r="BI1064" s="50">
        <v>23.3</v>
      </c>
      <c r="BJ1064" s="50">
        <v>12.3</v>
      </c>
      <c r="BK1064" s="357">
        <f t="shared" si="518"/>
        <v>0.10942539005200798</v>
      </c>
      <c r="BL1064" s="408">
        <v>20</v>
      </c>
      <c r="BM1064" s="107" t="s">
        <v>3771</v>
      </c>
      <c r="BN1064" s="46" t="s">
        <v>3891</v>
      </c>
      <c r="BO1064" s="74"/>
      <c r="BP1064" s="74"/>
      <c r="BQ1064" s="74"/>
      <c r="BR1064" s="74"/>
      <c r="BS1064" s="74"/>
      <c r="BT1064" s="74"/>
      <c r="BU1064" s="74"/>
      <c r="BV1064" s="74"/>
      <c r="BW1064" s="74"/>
      <c r="BX1064" s="74"/>
      <c r="BY1064" s="300"/>
      <c r="BZ1064" s="356"/>
      <c r="CA1064" s="300"/>
      <c r="CB1064" s="356"/>
      <c r="CC1064" s="86" t="str">
        <f t="shared" si="521"/>
        <v>CLOSEOUT - Tech 6, 20x9, 0mm Offset, 6x135, 87.1mm Centerbore, Satin Black</v>
      </c>
      <c r="CD1064" s="74" t="s">
        <v>3719</v>
      </c>
      <c r="CE1064" s="74" t="s">
        <v>3720</v>
      </c>
      <c r="CF1064" s="74" t="str">
        <f t="shared" si="519"/>
        <v>RTR</v>
      </c>
      <c r="CG1064"/>
    </row>
    <row r="1065" spans="1:85" ht="15" customHeight="1">
      <c r="A1065" s="22">
        <f t="shared" si="520"/>
        <v>1063</v>
      </c>
      <c r="B1065" s="90" t="s">
        <v>9247</v>
      </c>
      <c r="C1065" s="416" t="s">
        <v>9247</v>
      </c>
      <c r="D1065" s="90" t="s">
        <v>10245</v>
      </c>
      <c r="E1065" s="84" t="s">
        <v>9140</v>
      </c>
      <c r="F1065" s="90" t="s">
        <v>9213</v>
      </c>
      <c r="G1065" s="599"/>
      <c r="H1065" s="599"/>
      <c r="I1065" s="45" t="s">
        <v>9297</v>
      </c>
      <c r="J1065" s="316"/>
      <c r="K1065" s="418" t="s">
        <v>3713</v>
      </c>
      <c r="L1065" s="328">
        <v>550</v>
      </c>
      <c r="M1065" s="85" t="str">
        <f t="shared" si="533"/>
        <v/>
      </c>
      <c r="N1065" s="630"/>
      <c r="O1065" s="90">
        <v>20</v>
      </c>
      <c r="P1065" s="46">
        <v>9</v>
      </c>
      <c r="Q1065" s="92" t="s">
        <v>1697</v>
      </c>
      <c r="R1065" s="46">
        <v>6</v>
      </c>
      <c r="S1065" s="46">
        <v>135</v>
      </c>
      <c r="T1065" s="47">
        <v>18</v>
      </c>
      <c r="U1065" s="48">
        <v>5.7182614173228341</v>
      </c>
      <c r="V1065" s="486" t="s">
        <v>85</v>
      </c>
      <c r="W1065" s="48" t="s">
        <v>9338</v>
      </c>
      <c r="X1065" s="421">
        <v>33.6</v>
      </c>
      <c r="Y1065" s="47" t="s">
        <v>9339</v>
      </c>
      <c r="Z1065" s="45" t="s">
        <v>9335</v>
      </c>
      <c r="AA1065" s="72" t="s">
        <v>2845</v>
      </c>
      <c r="AB1065" s="47" t="str">
        <f t="shared" si="501"/>
        <v>20x9, 6x135, 18 OS, 2500 lbs</v>
      </c>
      <c r="AC1065" s="46" t="s">
        <v>9344</v>
      </c>
      <c r="AD1065" s="46" t="str">
        <f>IF(AC1065="N/A","None",VLOOKUP(AC1065,ACCESSORIES!F:N,9,FALSE))</f>
        <v>Snap In</v>
      </c>
      <c r="AE1065" s="82">
        <f>_xlfn.IFNA(VLOOKUP(AC1065,ACCESSORIES!F:J,5,FALSE),"N/A")</f>
        <v>26.99</v>
      </c>
      <c r="AF1065" s="82" t="s">
        <v>85</v>
      </c>
      <c r="AG1065" s="82" t="s">
        <v>85</v>
      </c>
      <c r="AH1065" s="82" t="s">
        <v>85</v>
      </c>
      <c r="AI1065" s="82" t="s">
        <v>85</v>
      </c>
      <c r="AJ1065" s="82" t="s">
        <v>85</v>
      </c>
      <c r="AK1065" s="92" t="s">
        <v>9345</v>
      </c>
      <c r="AL1065" s="92" t="s">
        <v>85</v>
      </c>
      <c r="AM1065" s="90" t="s">
        <v>85</v>
      </c>
      <c r="AN1065" s="38" t="s">
        <v>85</v>
      </c>
      <c r="AO1065" s="92">
        <v>16</v>
      </c>
      <c r="AP1065" s="92">
        <v>60</v>
      </c>
      <c r="AQ1065" s="94">
        <v>172.91220000000001</v>
      </c>
      <c r="AR1065" s="25"/>
      <c r="AS1065" s="25"/>
      <c r="AT1065" s="25"/>
      <c r="AU1065" s="25"/>
      <c r="AV1065" s="25"/>
      <c r="AW1065" s="94"/>
      <c r="AX1065" s="93"/>
      <c r="AY1065" s="49"/>
      <c r="AZ1065" s="49"/>
      <c r="BA1065" s="49">
        <v>0</v>
      </c>
      <c r="BB1065" s="48">
        <f t="shared" si="517"/>
        <v>0</v>
      </c>
      <c r="BC1065" s="92" t="s">
        <v>85</v>
      </c>
      <c r="BD1065" s="412" t="str">
        <f>_xlfn.IFNA(VLOOKUP(BC1065,ACCESSORIES!F:J,5,FALSE),"N/A")</f>
        <v>N/A</v>
      </c>
      <c r="BE1065" s="92" t="s">
        <v>85</v>
      </c>
      <c r="BF1065" s="412" t="str">
        <f>_xlfn.IFNA(VLOOKUP(BE1065,ACCESSORIES!F:J,5,FALSE),"N/A")</f>
        <v>N/A</v>
      </c>
      <c r="BG1065" s="70">
        <v>40</v>
      </c>
      <c r="BH1065" s="50">
        <v>23.3</v>
      </c>
      <c r="BI1065" s="50">
        <v>23.3</v>
      </c>
      <c r="BJ1065" s="50">
        <v>12.3</v>
      </c>
      <c r="BK1065" s="357">
        <f t="shared" si="518"/>
        <v>0.10942539005200798</v>
      </c>
      <c r="BL1065" s="408">
        <v>20</v>
      </c>
      <c r="BM1065" s="107" t="s">
        <v>3771</v>
      </c>
      <c r="BN1065" s="46" t="s">
        <v>3891</v>
      </c>
      <c r="BO1065" s="74"/>
      <c r="BP1065" s="74"/>
      <c r="BQ1065" s="74"/>
      <c r="BR1065" s="74"/>
      <c r="BS1065" s="74"/>
      <c r="BT1065" s="74"/>
      <c r="BU1065" s="74"/>
      <c r="BV1065" s="74"/>
      <c r="BW1065" s="74"/>
      <c r="BX1065" s="74"/>
      <c r="BY1065" s="300"/>
      <c r="BZ1065" s="356"/>
      <c r="CA1065" s="300"/>
      <c r="CB1065" s="356"/>
      <c r="CC1065" s="86" t="str">
        <f t="shared" si="521"/>
        <v>CLOSEOUT - Tech 6, 20x9, +18mm Offset, 6x135, 87.1mm Centerbore, Satin Black</v>
      </c>
      <c r="CD1065" s="74" t="s">
        <v>3719</v>
      </c>
      <c r="CE1065" s="74" t="s">
        <v>3720</v>
      </c>
      <c r="CF1065" s="74" t="str">
        <f t="shared" si="519"/>
        <v>RTR</v>
      </c>
      <c r="CG1065"/>
    </row>
    <row r="1066" spans="1:85" ht="15" customHeight="1">
      <c r="A1066" s="22">
        <f t="shared" si="520"/>
        <v>1064</v>
      </c>
      <c r="B1066" s="90" t="s">
        <v>9247</v>
      </c>
      <c r="C1066" s="416" t="s">
        <v>9247</v>
      </c>
      <c r="D1066" s="90" t="s">
        <v>10245</v>
      </c>
      <c r="E1066" s="84" t="s">
        <v>9142</v>
      </c>
      <c r="F1066" s="90" t="s">
        <v>9215</v>
      </c>
      <c r="G1066" s="599"/>
      <c r="H1066" s="599"/>
      <c r="I1066" s="45" t="s">
        <v>9299</v>
      </c>
      <c r="J1066" s="316"/>
      <c r="K1066" s="418" t="s">
        <v>1230</v>
      </c>
      <c r="L1066" s="328">
        <v>360</v>
      </c>
      <c r="M1066" s="85">
        <f t="shared" si="533"/>
        <v>360</v>
      </c>
      <c r="N1066" s="630"/>
      <c r="O1066" s="90">
        <v>17</v>
      </c>
      <c r="P1066" s="46">
        <v>9</v>
      </c>
      <c r="Q1066" s="92" t="s">
        <v>1697</v>
      </c>
      <c r="R1066" s="46">
        <v>6</v>
      </c>
      <c r="S1066" s="46">
        <v>135</v>
      </c>
      <c r="T1066" s="47">
        <v>0</v>
      </c>
      <c r="U1066" s="48">
        <v>5.0095999999999998</v>
      </c>
      <c r="V1066" s="486" t="s">
        <v>85</v>
      </c>
      <c r="W1066" s="48" t="s">
        <v>9338</v>
      </c>
      <c r="X1066" s="421">
        <v>27.2</v>
      </c>
      <c r="Y1066" s="47" t="s">
        <v>9339</v>
      </c>
      <c r="Z1066" s="45" t="s">
        <v>9335</v>
      </c>
      <c r="AA1066" s="72" t="s">
        <v>2845</v>
      </c>
      <c r="AB1066" s="47" t="str">
        <f t="shared" si="501"/>
        <v>17x9, 6x135, 0 OS, 2500 lbs</v>
      </c>
      <c r="AC1066" s="46" t="s">
        <v>9344</v>
      </c>
      <c r="AD1066" s="46" t="str">
        <f>IF(AC1066="N/A","None",VLOOKUP(AC1066,ACCESSORIES!F:N,9,FALSE))</f>
        <v>Snap In</v>
      </c>
      <c r="AE1066" s="82">
        <f>_xlfn.IFNA(VLOOKUP(AC1066,ACCESSORIES!F:J,5,FALSE),"N/A")</f>
        <v>26.99</v>
      </c>
      <c r="AF1066" s="82" t="s">
        <v>85</v>
      </c>
      <c r="AG1066" s="82" t="s">
        <v>85</v>
      </c>
      <c r="AH1066" s="82" t="s">
        <v>85</v>
      </c>
      <c r="AI1066" s="82" t="s">
        <v>85</v>
      </c>
      <c r="AJ1066" s="82" t="s">
        <v>85</v>
      </c>
      <c r="AK1066" s="92" t="s">
        <v>9345</v>
      </c>
      <c r="AL1066" s="92" t="s">
        <v>85</v>
      </c>
      <c r="AM1066" s="90" t="s">
        <v>85</v>
      </c>
      <c r="AN1066" s="38" t="s">
        <v>85</v>
      </c>
      <c r="AO1066" s="92">
        <v>16</v>
      </c>
      <c r="AP1066" s="92">
        <v>60</v>
      </c>
      <c r="AQ1066" s="92">
        <v>172</v>
      </c>
      <c r="AR1066" s="25"/>
      <c r="AS1066" s="25"/>
      <c r="AT1066" s="25"/>
      <c r="AU1066" s="25"/>
      <c r="AV1066" s="25"/>
      <c r="AW1066" s="94"/>
      <c r="AX1066" s="93"/>
      <c r="AY1066" s="49"/>
      <c r="AZ1066" s="49"/>
      <c r="BA1066" s="49">
        <v>0</v>
      </c>
      <c r="BB1066" s="48">
        <f t="shared" si="517"/>
        <v>0</v>
      </c>
      <c r="BC1066" s="92" t="s">
        <v>85</v>
      </c>
      <c r="BD1066" s="412" t="str">
        <f>_xlfn.IFNA(VLOOKUP(BC1066,ACCESSORIES!F:J,5,FALSE),"N/A")</f>
        <v>N/A</v>
      </c>
      <c r="BE1066" s="92" t="s">
        <v>85</v>
      </c>
      <c r="BF1066" s="412" t="str">
        <f>_xlfn.IFNA(VLOOKUP(BE1066,ACCESSORIES!F:J,5,FALSE),"N/A")</f>
        <v>N/A</v>
      </c>
      <c r="BG1066" s="70">
        <v>33</v>
      </c>
      <c r="BH1066" s="50">
        <v>20</v>
      </c>
      <c r="BI1066" s="50">
        <v>20</v>
      </c>
      <c r="BJ1066" s="50">
        <v>12.3</v>
      </c>
      <c r="BK1066" s="357">
        <f t="shared" si="518"/>
        <v>8.0624354880000013E-2</v>
      </c>
      <c r="BL1066" s="73">
        <v>36</v>
      </c>
      <c r="BM1066" s="107" t="s">
        <v>3771</v>
      </c>
      <c r="BN1066" s="46" t="s">
        <v>3891</v>
      </c>
      <c r="BO1066" s="74"/>
      <c r="BP1066" s="74"/>
      <c r="BQ1066" s="74"/>
      <c r="BR1066" s="74"/>
      <c r="BS1066" s="74"/>
      <c r="BT1066" s="74"/>
      <c r="BU1066" s="74"/>
      <c r="BV1066" s="74"/>
      <c r="BW1066" s="74"/>
      <c r="BX1066" s="74"/>
      <c r="BY1066" s="300"/>
      <c r="BZ1066" s="356"/>
      <c r="CA1066" s="300"/>
      <c r="CB1066" s="356"/>
      <c r="CC1066" s="86" t="str">
        <f t="shared" si="521"/>
        <v>Tech 6, 17x9, 0mm Offset, 6x135, 87.1mm Centerbore, Satin Black</v>
      </c>
      <c r="CD1066" s="74" t="s">
        <v>3719</v>
      </c>
      <c r="CE1066" s="74" t="s">
        <v>3720</v>
      </c>
      <c r="CF1066" s="74" t="str">
        <f t="shared" si="519"/>
        <v>RTR</v>
      </c>
      <c r="CG1066"/>
    </row>
    <row r="1067" spans="1:85" ht="15" customHeight="1">
      <c r="A1067" s="22">
        <f t="shared" si="520"/>
        <v>1065</v>
      </c>
      <c r="B1067" s="90" t="s">
        <v>9247</v>
      </c>
      <c r="C1067" s="416" t="s">
        <v>9247</v>
      </c>
      <c r="D1067" s="90" t="s">
        <v>10245</v>
      </c>
      <c r="E1067" s="84" t="s">
        <v>9143</v>
      </c>
      <c r="F1067" s="90" t="s">
        <v>9216</v>
      </c>
      <c r="G1067" s="599"/>
      <c r="H1067" s="599"/>
      <c r="I1067" s="45" t="s">
        <v>9300</v>
      </c>
      <c r="J1067" s="316"/>
      <c r="K1067" s="418" t="s">
        <v>1230</v>
      </c>
      <c r="L1067" s="328">
        <v>360</v>
      </c>
      <c r="M1067" s="85">
        <f t="shared" si="533"/>
        <v>360</v>
      </c>
      <c r="N1067" s="630"/>
      <c r="O1067" s="90">
        <v>17</v>
      </c>
      <c r="P1067" s="46">
        <v>9</v>
      </c>
      <c r="Q1067" s="92" t="s">
        <v>1697</v>
      </c>
      <c r="R1067" s="46">
        <v>6</v>
      </c>
      <c r="S1067" s="46">
        <v>135</v>
      </c>
      <c r="T1067" s="47">
        <v>18</v>
      </c>
      <c r="U1067" s="48">
        <v>5.7182614173228341</v>
      </c>
      <c r="V1067" s="486" t="s">
        <v>85</v>
      </c>
      <c r="W1067" s="48" t="s">
        <v>9338</v>
      </c>
      <c r="X1067" s="421">
        <v>26.4</v>
      </c>
      <c r="Y1067" s="47" t="s">
        <v>9339</v>
      </c>
      <c r="Z1067" s="45" t="s">
        <v>9335</v>
      </c>
      <c r="AA1067" s="72" t="s">
        <v>2845</v>
      </c>
      <c r="AB1067" s="47" t="str">
        <f t="shared" si="501"/>
        <v>17x9, 6x135, 18 OS, 2500 lbs</v>
      </c>
      <c r="AC1067" s="46" t="s">
        <v>9344</v>
      </c>
      <c r="AD1067" s="46" t="str">
        <f>IF(AC1067="N/A","None",VLOOKUP(AC1067,ACCESSORIES!F:N,9,FALSE))</f>
        <v>Snap In</v>
      </c>
      <c r="AE1067" s="82">
        <f>_xlfn.IFNA(VLOOKUP(AC1067,ACCESSORIES!F:J,5,FALSE),"N/A")</f>
        <v>26.99</v>
      </c>
      <c r="AF1067" s="82" t="s">
        <v>85</v>
      </c>
      <c r="AG1067" s="82" t="s">
        <v>85</v>
      </c>
      <c r="AH1067" s="82" t="s">
        <v>85</v>
      </c>
      <c r="AI1067" s="82" t="s">
        <v>85</v>
      </c>
      <c r="AJ1067" s="82" t="s">
        <v>85</v>
      </c>
      <c r="AK1067" s="92" t="s">
        <v>9345</v>
      </c>
      <c r="AL1067" s="92" t="s">
        <v>85</v>
      </c>
      <c r="AM1067" s="90" t="s">
        <v>85</v>
      </c>
      <c r="AN1067" s="38" t="s">
        <v>85</v>
      </c>
      <c r="AO1067" s="92">
        <v>16</v>
      </c>
      <c r="AP1067" s="92">
        <v>60</v>
      </c>
      <c r="AQ1067" s="92">
        <v>172</v>
      </c>
      <c r="AR1067" s="25"/>
      <c r="AS1067" s="25"/>
      <c r="AT1067" s="25"/>
      <c r="AU1067" s="25"/>
      <c r="AV1067" s="25"/>
      <c r="AW1067" s="94"/>
      <c r="AX1067" s="93"/>
      <c r="AY1067" s="49"/>
      <c r="AZ1067" s="49"/>
      <c r="BA1067" s="49">
        <v>0</v>
      </c>
      <c r="BB1067" s="48">
        <f t="shared" si="517"/>
        <v>0</v>
      </c>
      <c r="BC1067" s="92" t="s">
        <v>85</v>
      </c>
      <c r="BD1067" s="412" t="str">
        <f>_xlfn.IFNA(VLOOKUP(BC1067,ACCESSORIES!F:J,5,FALSE),"N/A")</f>
        <v>N/A</v>
      </c>
      <c r="BE1067" s="92" t="s">
        <v>85</v>
      </c>
      <c r="BF1067" s="412" t="str">
        <f>_xlfn.IFNA(VLOOKUP(BE1067,ACCESSORIES!F:J,5,FALSE),"N/A")</f>
        <v>N/A</v>
      </c>
      <c r="BG1067" s="70">
        <v>32</v>
      </c>
      <c r="BH1067" s="50">
        <v>20</v>
      </c>
      <c r="BI1067" s="50">
        <v>20</v>
      </c>
      <c r="BJ1067" s="50">
        <v>12.3</v>
      </c>
      <c r="BK1067" s="357">
        <f t="shared" si="518"/>
        <v>8.0624354880000013E-2</v>
      </c>
      <c r="BL1067" s="73">
        <v>36</v>
      </c>
      <c r="BM1067" s="107" t="s">
        <v>3771</v>
      </c>
      <c r="BN1067" s="46" t="s">
        <v>3891</v>
      </c>
      <c r="BO1067" s="74"/>
      <c r="BP1067" s="74"/>
      <c r="BQ1067" s="74"/>
      <c r="BR1067" s="74"/>
      <c r="BS1067" s="74"/>
      <c r="BT1067" s="74"/>
      <c r="BU1067" s="74"/>
      <c r="BV1067" s="74"/>
      <c r="BW1067" s="74"/>
      <c r="BX1067" s="74"/>
      <c r="BY1067" s="300"/>
      <c r="BZ1067" s="356"/>
      <c r="CA1067" s="300"/>
      <c r="CB1067" s="356"/>
      <c r="CC1067" s="86" t="str">
        <f t="shared" si="521"/>
        <v>Tech 6, 17x9, +18mm Offset, 6x135, 87.1mm Centerbore, Satin Black</v>
      </c>
      <c r="CD1067" s="74" t="s">
        <v>3719</v>
      </c>
      <c r="CE1067" s="74" t="s">
        <v>3720</v>
      </c>
      <c r="CF1067" s="74" t="str">
        <f t="shared" si="519"/>
        <v>RTR</v>
      </c>
      <c r="CG1067"/>
    </row>
    <row r="1068" spans="1:85" ht="15" customHeight="1">
      <c r="A1068" s="22">
        <f t="shared" si="520"/>
        <v>1066</v>
      </c>
      <c r="B1068" s="90" t="s">
        <v>9247</v>
      </c>
      <c r="C1068" s="416" t="s">
        <v>9247</v>
      </c>
      <c r="D1068" s="90" t="s">
        <v>10245</v>
      </c>
      <c r="E1068" s="84" t="s">
        <v>9144</v>
      </c>
      <c r="F1068" s="90" t="s">
        <v>9217</v>
      </c>
      <c r="G1068" s="599"/>
      <c r="H1068" s="599"/>
      <c r="I1068" s="45" t="s">
        <v>9301</v>
      </c>
      <c r="J1068" s="316"/>
      <c r="K1068" s="418" t="s">
        <v>1230</v>
      </c>
      <c r="L1068" s="328">
        <v>360</v>
      </c>
      <c r="M1068" s="85">
        <f t="shared" si="533"/>
        <v>360</v>
      </c>
      <c r="N1068" s="630"/>
      <c r="O1068" s="90">
        <v>17</v>
      </c>
      <c r="P1068" s="46">
        <v>9</v>
      </c>
      <c r="Q1068" s="92" t="s">
        <v>1089</v>
      </c>
      <c r="R1068" s="46">
        <v>6</v>
      </c>
      <c r="S1068" s="46">
        <v>5.5</v>
      </c>
      <c r="T1068" s="47">
        <v>0</v>
      </c>
      <c r="U1068" s="48">
        <v>5.01</v>
      </c>
      <c r="V1068" s="486" t="s">
        <v>85</v>
      </c>
      <c r="W1068" s="48" t="s">
        <v>9341</v>
      </c>
      <c r="X1068" s="421">
        <v>27.4</v>
      </c>
      <c r="Y1068" s="47" t="s">
        <v>9339</v>
      </c>
      <c r="Z1068" s="45" t="s">
        <v>9335</v>
      </c>
      <c r="AA1068" s="72" t="s">
        <v>2845</v>
      </c>
      <c r="AB1068" s="47" t="str">
        <f t="shared" si="501"/>
        <v>17x9, 6x5.5, 0 OS, 2500 lbs</v>
      </c>
      <c r="AC1068" s="46" t="s">
        <v>9344</v>
      </c>
      <c r="AD1068" s="46" t="str">
        <f>IF(AC1068="N/A","None",VLOOKUP(AC1068,ACCESSORIES!F:N,9,FALSE))</f>
        <v>Snap In</v>
      </c>
      <c r="AE1068" s="82">
        <f>_xlfn.IFNA(VLOOKUP(AC1068,ACCESSORIES!F:J,5,FALSE),"N/A")</f>
        <v>26.99</v>
      </c>
      <c r="AF1068" s="82" t="s">
        <v>85</v>
      </c>
      <c r="AG1068" s="82" t="s">
        <v>85</v>
      </c>
      <c r="AH1068" s="82" t="s">
        <v>85</v>
      </c>
      <c r="AI1068" s="82" t="s">
        <v>85</v>
      </c>
      <c r="AJ1068" s="82" t="s">
        <v>85</v>
      </c>
      <c r="AK1068" s="92" t="s">
        <v>9345</v>
      </c>
      <c r="AL1068" s="92" t="s">
        <v>85</v>
      </c>
      <c r="AM1068" s="90" t="s">
        <v>85</v>
      </c>
      <c r="AN1068" s="38" t="s">
        <v>85</v>
      </c>
      <c r="AO1068" s="92">
        <v>16</v>
      </c>
      <c r="AP1068" s="92">
        <v>60</v>
      </c>
      <c r="AQ1068" s="92">
        <v>165</v>
      </c>
      <c r="AR1068" s="25"/>
      <c r="AS1068" s="25"/>
      <c r="AT1068" s="25"/>
      <c r="AU1068" s="25"/>
      <c r="AV1068" s="25"/>
      <c r="AW1068" s="94"/>
      <c r="AX1068" s="93"/>
      <c r="AY1068" s="49"/>
      <c r="AZ1068" s="49"/>
      <c r="BA1068" s="49">
        <v>0</v>
      </c>
      <c r="BB1068" s="48">
        <f t="shared" si="517"/>
        <v>0</v>
      </c>
      <c r="BC1068" s="92" t="s">
        <v>85</v>
      </c>
      <c r="BD1068" s="412" t="str">
        <f>_xlfn.IFNA(VLOOKUP(BC1068,ACCESSORIES!F:J,5,FALSE),"N/A")</f>
        <v>N/A</v>
      </c>
      <c r="BE1068" s="92" t="s">
        <v>85</v>
      </c>
      <c r="BF1068" s="412" t="str">
        <f>_xlfn.IFNA(VLOOKUP(BE1068,ACCESSORIES!F:J,5,FALSE),"N/A")</f>
        <v>N/A</v>
      </c>
      <c r="BG1068" s="70">
        <v>33</v>
      </c>
      <c r="BH1068" s="50">
        <v>20</v>
      </c>
      <c r="BI1068" s="50">
        <v>20</v>
      </c>
      <c r="BJ1068" s="50">
        <v>12.3</v>
      </c>
      <c r="BK1068" s="357">
        <f t="shared" si="518"/>
        <v>8.0624354880000013E-2</v>
      </c>
      <c r="BL1068" s="73">
        <v>36</v>
      </c>
      <c r="BM1068" s="107" t="s">
        <v>3771</v>
      </c>
      <c r="BN1068" s="46" t="s">
        <v>3891</v>
      </c>
      <c r="BO1068" s="74"/>
      <c r="BP1068" s="74"/>
      <c r="BQ1068" s="74"/>
      <c r="BR1068" s="74"/>
      <c r="BS1068" s="74"/>
      <c r="BT1068" s="74"/>
      <c r="BU1068" s="74"/>
      <c r="BV1068" s="74"/>
      <c r="BW1068" s="74"/>
      <c r="BX1068" s="74"/>
      <c r="BY1068" s="300"/>
      <c r="BZ1068" s="356"/>
      <c r="CA1068" s="300"/>
      <c r="CB1068" s="356"/>
      <c r="CC1068" s="86" t="str">
        <f t="shared" si="521"/>
        <v>Tech 6, 17x9, 0mm Offset, 6x5.5, 93.1mm Centerbore, Satin Black</v>
      </c>
      <c r="CD1068" s="74" t="s">
        <v>3719</v>
      </c>
      <c r="CE1068" s="74" t="s">
        <v>3720</v>
      </c>
      <c r="CF1068" s="74" t="str">
        <f t="shared" si="519"/>
        <v>RTR</v>
      </c>
      <c r="CG1068"/>
    </row>
    <row r="1069" spans="1:85" ht="15" customHeight="1">
      <c r="A1069" s="22">
        <f t="shared" si="520"/>
        <v>1067</v>
      </c>
      <c r="B1069" s="90" t="s">
        <v>9247</v>
      </c>
      <c r="C1069" s="416" t="s">
        <v>9247</v>
      </c>
      <c r="D1069" s="90" t="s">
        <v>10245</v>
      </c>
      <c r="E1069" s="84" t="s">
        <v>9148</v>
      </c>
      <c r="F1069" s="90" t="s">
        <v>9221</v>
      </c>
      <c r="G1069" s="599"/>
      <c r="H1069" s="599"/>
      <c r="I1069" s="45" t="s">
        <v>9305</v>
      </c>
      <c r="J1069" s="316"/>
      <c r="K1069" s="418" t="s">
        <v>3713</v>
      </c>
      <c r="L1069" s="328">
        <v>550</v>
      </c>
      <c r="M1069" s="85" t="str">
        <f t="shared" si="533"/>
        <v/>
      </c>
      <c r="N1069" s="630"/>
      <c r="O1069" s="90">
        <v>20</v>
      </c>
      <c r="P1069" s="46">
        <v>9</v>
      </c>
      <c r="Q1069" s="92" t="s">
        <v>1697</v>
      </c>
      <c r="R1069" s="46">
        <v>6</v>
      </c>
      <c r="S1069" s="46">
        <v>135</v>
      </c>
      <c r="T1069" s="47">
        <v>0</v>
      </c>
      <c r="U1069" s="48">
        <v>5.0095999999999998</v>
      </c>
      <c r="V1069" s="486" t="s">
        <v>85</v>
      </c>
      <c r="W1069" s="48" t="s">
        <v>9338</v>
      </c>
      <c r="X1069" s="421">
        <v>34.4</v>
      </c>
      <c r="Y1069" s="47" t="s">
        <v>9339</v>
      </c>
      <c r="Z1069" s="45" t="s">
        <v>9333</v>
      </c>
      <c r="AA1069" s="72" t="s">
        <v>9334</v>
      </c>
      <c r="AB1069" s="47" t="str">
        <f t="shared" ref="AB1069:AB1089" si="541">_xlfn.CONCAT(O1069,"x",P1069,","," ",Q1069,","," ",T1069," ","OS",","," ",Y1069," lbs")</f>
        <v>20x9, 6x135, 0 OS, 2500 lbs</v>
      </c>
      <c r="AC1069" s="46" t="s">
        <v>9344</v>
      </c>
      <c r="AD1069" s="46" t="str">
        <f>IF(AC1069="N/A","None",VLOOKUP(AC1069,ACCESSORIES!F:N,9,FALSE))</f>
        <v>Snap In</v>
      </c>
      <c r="AE1069" s="82">
        <f>_xlfn.IFNA(VLOOKUP(AC1069,ACCESSORIES!F:J,5,FALSE),"N/A")</f>
        <v>26.99</v>
      </c>
      <c r="AF1069" s="82" t="s">
        <v>85</v>
      </c>
      <c r="AG1069" s="82" t="s">
        <v>85</v>
      </c>
      <c r="AH1069" s="82" t="s">
        <v>85</v>
      </c>
      <c r="AI1069" s="82" t="s">
        <v>85</v>
      </c>
      <c r="AJ1069" s="82" t="s">
        <v>85</v>
      </c>
      <c r="AK1069" s="92" t="s">
        <v>9345</v>
      </c>
      <c r="AL1069" s="92" t="s">
        <v>85</v>
      </c>
      <c r="AM1069" s="90" t="s">
        <v>85</v>
      </c>
      <c r="AN1069" s="38" t="s">
        <v>85</v>
      </c>
      <c r="AO1069" s="92">
        <v>16</v>
      </c>
      <c r="AP1069" s="92">
        <v>60</v>
      </c>
      <c r="AQ1069" s="92">
        <v>173</v>
      </c>
      <c r="AR1069" s="25"/>
      <c r="AS1069" s="25"/>
      <c r="AT1069" s="25"/>
      <c r="AU1069" s="25"/>
      <c r="AV1069" s="25"/>
      <c r="AW1069" s="94"/>
      <c r="AX1069" s="93"/>
      <c r="AY1069" s="49"/>
      <c r="AZ1069" s="49"/>
      <c r="BA1069" s="49">
        <v>0</v>
      </c>
      <c r="BB1069" s="48">
        <f t="shared" si="517"/>
        <v>0</v>
      </c>
      <c r="BC1069" s="92" t="s">
        <v>85</v>
      </c>
      <c r="BD1069" s="412" t="str">
        <f>_xlfn.IFNA(VLOOKUP(BC1069,ACCESSORIES!F:J,5,FALSE),"N/A")</f>
        <v>N/A</v>
      </c>
      <c r="BE1069" s="92" t="s">
        <v>85</v>
      </c>
      <c r="BF1069" s="412" t="str">
        <f>_xlfn.IFNA(VLOOKUP(BE1069,ACCESSORIES!F:J,5,FALSE),"N/A")</f>
        <v>N/A</v>
      </c>
      <c r="BG1069" s="70">
        <v>41</v>
      </c>
      <c r="BH1069" s="50">
        <v>23.3</v>
      </c>
      <c r="BI1069" s="50">
        <v>23.3</v>
      </c>
      <c r="BJ1069" s="50">
        <v>12.3</v>
      </c>
      <c r="BK1069" s="357">
        <f t="shared" si="518"/>
        <v>0.10942539005200798</v>
      </c>
      <c r="BL1069" s="408">
        <v>20</v>
      </c>
      <c r="BM1069" s="107" t="s">
        <v>3771</v>
      </c>
      <c r="BN1069" s="46" t="s">
        <v>3891</v>
      </c>
      <c r="BO1069" s="74"/>
      <c r="BP1069" s="74"/>
      <c r="BQ1069" s="74"/>
      <c r="BR1069" s="74"/>
      <c r="BS1069" s="74"/>
      <c r="BT1069" s="74"/>
      <c r="BU1069" s="74"/>
      <c r="BV1069" s="74"/>
      <c r="BW1069" s="74"/>
      <c r="BX1069" s="74"/>
      <c r="BY1069" s="300"/>
      <c r="BZ1069" s="356"/>
      <c r="CA1069" s="300"/>
      <c r="CB1069" s="356"/>
      <c r="CC1069" s="86" t="str">
        <f t="shared" si="521"/>
        <v>CLOSEOUT - Tech 6, 20x9, 0mm Offset, 6x135, 87.1mm Centerbore, Satin Charcoal</v>
      </c>
      <c r="CD1069" s="74" t="s">
        <v>3719</v>
      </c>
      <c r="CE1069" s="74" t="s">
        <v>3720</v>
      </c>
      <c r="CF1069" s="74" t="str">
        <f t="shared" si="519"/>
        <v>RTR</v>
      </c>
      <c r="CG1069"/>
    </row>
    <row r="1070" spans="1:85" ht="15" customHeight="1">
      <c r="A1070" s="22">
        <f t="shared" si="520"/>
        <v>1068</v>
      </c>
      <c r="B1070" s="90" t="s">
        <v>9247</v>
      </c>
      <c r="C1070" s="416" t="s">
        <v>9247</v>
      </c>
      <c r="D1070" s="90" t="s">
        <v>10245</v>
      </c>
      <c r="E1070" s="84" t="s">
        <v>9149</v>
      </c>
      <c r="F1070" s="90" t="s">
        <v>9222</v>
      </c>
      <c r="G1070" s="599"/>
      <c r="H1070" s="599"/>
      <c r="I1070" s="45" t="s">
        <v>9306</v>
      </c>
      <c r="J1070" s="316"/>
      <c r="K1070" s="418" t="s">
        <v>3713</v>
      </c>
      <c r="L1070" s="328">
        <v>360</v>
      </c>
      <c r="M1070" s="85" t="str">
        <f t="shared" si="533"/>
        <v/>
      </c>
      <c r="N1070" s="630"/>
      <c r="O1070" s="90">
        <v>17</v>
      </c>
      <c r="P1070" s="46">
        <v>9</v>
      </c>
      <c r="Q1070" s="92" t="s">
        <v>1697</v>
      </c>
      <c r="R1070" s="46">
        <v>6</v>
      </c>
      <c r="S1070" s="46">
        <v>135</v>
      </c>
      <c r="T1070" s="47">
        <v>0</v>
      </c>
      <c r="U1070" s="48">
        <v>5.0095999999999998</v>
      </c>
      <c r="V1070" s="486" t="s">
        <v>85</v>
      </c>
      <c r="W1070" s="48" t="s">
        <v>9338</v>
      </c>
      <c r="X1070" s="421">
        <v>27.2</v>
      </c>
      <c r="Y1070" s="47" t="s">
        <v>9339</v>
      </c>
      <c r="Z1070" s="45" t="s">
        <v>9333</v>
      </c>
      <c r="AA1070" s="72" t="s">
        <v>9334</v>
      </c>
      <c r="AB1070" s="47" t="str">
        <f t="shared" si="541"/>
        <v>17x9, 6x135, 0 OS, 2500 lbs</v>
      </c>
      <c r="AC1070" s="46" t="s">
        <v>9344</v>
      </c>
      <c r="AD1070" s="46" t="str">
        <f>IF(AC1070="N/A","None",VLOOKUP(AC1070,ACCESSORIES!F:N,9,FALSE))</f>
        <v>Snap In</v>
      </c>
      <c r="AE1070" s="82">
        <f>_xlfn.IFNA(VLOOKUP(AC1070,ACCESSORIES!F:J,5,FALSE),"N/A")</f>
        <v>26.99</v>
      </c>
      <c r="AF1070" s="82" t="s">
        <v>85</v>
      </c>
      <c r="AG1070" s="82" t="s">
        <v>85</v>
      </c>
      <c r="AH1070" s="82" t="s">
        <v>85</v>
      </c>
      <c r="AI1070" s="82" t="s">
        <v>85</v>
      </c>
      <c r="AJ1070" s="82" t="s">
        <v>85</v>
      </c>
      <c r="AK1070" s="92" t="s">
        <v>9345</v>
      </c>
      <c r="AL1070" s="92" t="s">
        <v>85</v>
      </c>
      <c r="AM1070" s="90" t="s">
        <v>85</v>
      </c>
      <c r="AN1070" s="38" t="s">
        <v>85</v>
      </c>
      <c r="AO1070" s="92">
        <v>16</v>
      </c>
      <c r="AP1070" s="92">
        <v>60</v>
      </c>
      <c r="AQ1070" s="92">
        <v>172</v>
      </c>
      <c r="AR1070" s="25"/>
      <c r="AS1070" s="25"/>
      <c r="AT1070" s="25"/>
      <c r="AU1070" s="25"/>
      <c r="AV1070" s="25"/>
      <c r="AW1070" s="94"/>
      <c r="AX1070" s="93"/>
      <c r="AY1070" s="49"/>
      <c r="AZ1070" s="49"/>
      <c r="BA1070" s="49">
        <v>0</v>
      </c>
      <c r="BB1070" s="48">
        <f t="shared" si="517"/>
        <v>0</v>
      </c>
      <c r="BC1070" s="92" t="s">
        <v>85</v>
      </c>
      <c r="BD1070" s="412" t="str">
        <f>_xlfn.IFNA(VLOOKUP(BC1070,ACCESSORIES!F:J,5,FALSE),"N/A")</f>
        <v>N/A</v>
      </c>
      <c r="BE1070" s="92" t="s">
        <v>85</v>
      </c>
      <c r="BF1070" s="412" t="str">
        <f>_xlfn.IFNA(VLOOKUP(BE1070,ACCESSORIES!F:J,5,FALSE),"N/A")</f>
        <v>N/A</v>
      </c>
      <c r="BG1070" s="70">
        <v>33</v>
      </c>
      <c r="BH1070" s="50">
        <v>20</v>
      </c>
      <c r="BI1070" s="50">
        <v>20</v>
      </c>
      <c r="BJ1070" s="50">
        <v>12.3</v>
      </c>
      <c r="BK1070" s="357">
        <f t="shared" si="518"/>
        <v>8.0624354880000013E-2</v>
      </c>
      <c r="BL1070" s="73">
        <v>36</v>
      </c>
      <c r="BM1070" s="107" t="s">
        <v>3771</v>
      </c>
      <c r="BN1070" s="46" t="s">
        <v>3891</v>
      </c>
      <c r="BO1070" s="74"/>
      <c r="BP1070" s="74"/>
      <c r="BQ1070" s="74"/>
      <c r="BR1070" s="74"/>
      <c r="BS1070" s="74"/>
      <c r="BT1070" s="74"/>
      <c r="BU1070" s="74"/>
      <c r="BV1070" s="74"/>
      <c r="BW1070" s="74"/>
      <c r="BX1070" s="74"/>
      <c r="BY1070" s="300"/>
      <c r="BZ1070" s="356"/>
      <c r="CA1070" s="300"/>
      <c r="CB1070" s="356"/>
      <c r="CC1070" s="86" t="str">
        <f t="shared" si="521"/>
        <v>CLOSEOUT - Tech 6, 17x9, 0mm Offset, 6x135, 87.1mm Centerbore, Satin Charcoal</v>
      </c>
      <c r="CD1070" s="74" t="s">
        <v>3719</v>
      </c>
      <c r="CE1070" s="74" t="s">
        <v>3720</v>
      </c>
      <c r="CF1070" s="74" t="str">
        <f t="shared" si="519"/>
        <v>RTR</v>
      </c>
      <c r="CG1070"/>
    </row>
    <row r="1071" spans="1:85" ht="15" customHeight="1">
      <c r="A1071" s="22">
        <f t="shared" si="520"/>
        <v>1069</v>
      </c>
      <c r="B1071" s="90" t="s">
        <v>9247</v>
      </c>
      <c r="C1071" s="416" t="s">
        <v>9247</v>
      </c>
      <c r="D1071" s="90" t="s">
        <v>10245</v>
      </c>
      <c r="E1071" s="84" t="s">
        <v>9150</v>
      </c>
      <c r="F1071" s="90" t="s">
        <v>9223</v>
      </c>
      <c r="G1071" s="599"/>
      <c r="H1071" s="599"/>
      <c r="I1071" s="45" t="s">
        <v>9307</v>
      </c>
      <c r="J1071" s="316"/>
      <c r="K1071" s="418" t="s">
        <v>3713</v>
      </c>
      <c r="L1071" s="328">
        <v>360</v>
      </c>
      <c r="M1071" s="85" t="str">
        <f t="shared" si="533"/>
        <v/>
      </c>
      <c r="N1071" s="630"/>
      <c r="O1071" s="90">
        <v>17</v>
      </c>
      <c r="P1071" s="46">
        <v>9</v>
      </c>
      <c r="Q1071" s="92" t="s">
        <v>1697</v>
      </c>
      <c r="R1071" s="46">
        <v>6</v>
      </c>
      <c r="S1071" s="46">
        <v>135</v>
      </c>
      <c r="T1071" s="47">
        <v>18</v>
      </c>
      <c r="U1071" s="48">
        <v>5.7182614173228341</v>
      </c>
      <c r="V1071" s="486" t="s">
        <v>85</v>
      </c>
      <c r="W1071" s="48" t="s">
        <v>9338</v>
      </c>
      <c r="X1071" s="421">
        <v>26.4</v>
      </c>
      <c r="Y1071" s="47" t="s">
        <v>9339</v>
      </c>
      <c r="Z1071" s="45" t="s">
        <v>9333</v>
      </c>
      <c r="AA1071" s="72" t="s">
        <v>9334</v>
      </c>
      <c r="AB1071" s="47" t="str">
        <f t="shared" si="541"/>
        <v>17x9, 6x135, 18 OS, 2500 lbs</v>
      </c>
      <c r="AC1071" s="46" t="s">
        <v>9344</v>
      </c>
      <c r="AD1071" s="46" t="str">
        <f>IF(AC1071="N/A","None",VLOOKUP(AC1071,ACCESSORIES!F:N,9,FALSE))</f>
        <v>Snap In</v>
      </c>
      <c r="AE1071" s="82">
        <f>_xlfn.IFNA(VLOOKUP(AC1071,ACCESSORIES!F:J,5,FALSE),"N/A")</f>
        <v>26.99</v>
      </c>
      <c r="AF1071" s="82" t="s">
        <v>85</v>
      </c>
      <c r="AG1071" s="82" t="s">
        <v>85</v>
      </c>
      <c r="AH1071" s="82" t="s">
        <v>85</v>
      </c>
      <c r="AI1071" s="82" t="s">
        <v>85</v>
      </c>
      <c r="AJ1071" s="82" t="s">
        <v>85</v>
      </c>
      <c r="AK1071" s="92" t="s">
        <v>9345</v>
      </c>
      <c r="AL1071" s="92" t="s">
        <v>85</v>
      </c>
      <c r="AM1071" s="90" t="s">
        <v>85</v>
      </c>
      <c r="AN1071" s="38" t="s">
        <v>85</v>
      </c>
      <c r="AO1071" s="92">
        <v>16</v>
      </c>
      <c r="AP1071" s="92">
        <v>60</v>
      </c>
      <c r="AQ1071" s="92">
        <v>172</v>
      </c>
      <c r="AR1071" s="25"/>
      <c r="AS1071" s="25"/>
      <c r="AT1071" s="25"/>
      <c r="AU1071" s="25"/>
      <c r="AV1071" s="25"/>
      <c r="AW1071" s="94"/>
      <c r="AX1071" s="93"/>
      <c r="AY1071" s="49"/>
      <c r="AZ1071" s="49"/>
      <c r="BA1071" s="49">
        <v>0</v>
      </c>
      <c r="BB1071" s="48">
        <f t="shared" si="517"/>
        <v>0</v>
      </c>
      <c r="BC1071" s="92" t="s">
        <v>85</v>
      </c>
      <c r="BD1071" s="412" t="str">
        <f>_xlfn.IFNA(VLOOKUP(BC1071,ACCESSORIES!F:J,5,FALSE),"N/A")</f>
        <v>N/A</v>
      </c>
      <c r="BE1071" s="92" t="s">
        <v>85</v>
      </c>
      <c r="BF1071" s="412" t="str">
        <f>_xlfn.IFNA(VLOOKUP(BE1071,ACCESSORIES!F:J,5,FALSE),"N/A")</f>
        <v>N/A</v>
      </c>
      <c r="BG1071" s="70">
        <v>32</v>
      </c>
      <c r="BH1071" s="50">
        <v>20</v>
      </c>
      <c r="BI1071" s="50">
        <v>20</v>
      </c>
      <c r="BJ1071" s="50">
        <v>12.3</v>
      </c>
      <c r="BK1071" s="357">
        <f t="shared" si="518"/>
        <v>8.0624354880000013E-2</v>
      </c>
      <c r="BL1071" s="73">
        <v>36</v>
      </c>
      <c r="BM1071" s="107" t="s">
        <v>3771</v>
      </c>
      <c r="BN1071" s="46" t="s">
        <v>3891</v>
      </c>
      <c r="BO1071" s="74"/>
      <c r="BP1071" s="74"/>
      <c r="BQ1071" s="74"/>
      <c r="BR1071" s="74"/>
      <c r="BS1071" s="74"/>
      <c r="BT1071" s="74"/>
      <c r="BU1071" s="74"/>
      <c r="BV1071" s="74"/>
      <c r="BW1071" s="74"/>
      <c r="BX1071" s="74"/>
      <c r="BY1071" s="300"/>
      <c r="BZ1071" s="356"/>
      <c r="CA1071" s="300"/>
      <c r="CB1071" s="356"/>
      <c r="CC1071" s="86" t="str">
        <f t="shared" si="521"/>
        <v>CLOSEOUT - Tech 6, 17x9, +18mm Offset, 6x135, 87.1mm Centerbore, Satin Charcoal</v>
      </c>
      <c r="CD1071" s="74" t="s">
        <v>3719</v>
      </c>
      <c r="CE1071" s="74" t="s">
        <v>3720</v>
      </c>
      <c r="CF1071" s="74" t="str">
        <f t="shared" si="519"/>
        <v>RTR</v>
      </c>
      <c r="CG1071"/>
    </row>
    <row r="1072" spans="1:85" ht="15" customHeight="1">
      <c r="A1072" s="22">
        <f t="shared" si="520"/>
        <v>1070</v>
      </c>
      <c r="B1072" s="90" t="s">
        <v>9247</v>
      </c>
      <c r="C1072" s="416" t="s">
        <v>9247</v>
      </c>
      <c r="D1072" s="90" t="s">
        <v>10245</v>
      </c>
      <c r="E1072" s="84" t="s">
        <v>9154</v>
      </c>
      <c r="F1072" s="90" t="s">
        <v>9227</v>
      </c>
      <c r="G1072" s="599"/>
      <c r="H1072" s="599"/>
      <c r="I1072" s="45" t="s">
        <v>9311</v>
      </c>
      <c r="J1072" s="316"/>
      <c r="K1072" s="418" t="s">
        <v>3713</v>
      </c>
      <c r="L1072" s="328">
        <v>410</v>
      </c>
      <c r="M1072" s="85" t="str">
        <f t="shared" si="533"/>
        <v/>
      </c>
      <c r="N1072" s="630"/>
      <c r="O1072" s="90">
        <v>18</v>
      </c>
      <c r="P1072" s="46">
        <v>9</v>
      </c>
      <c r="Q1072" s="92" t="s">
        <v>1089</v>
      </c>
      <c r="R1072" s="46">
        <v>6</v>
      </c>
      <c r="S1072" s="46">
        <v>5.5</v>
      </c>
      <c r="T1072" s="47">
        <v>0</v>
      </c>
      <c r="U1072" s="48">
        <v>5.0095999999999998</v>
      </c>
      <c r="V1072" s="486" t="s">
        <v>85</v>
      </c>
      <c r="W1072" s="48" t="s">
        <v>9341</v>
      </c>
      <c r="X1072" s="421">
        <v>28.4</v>
      </c>
      <c r="Y1072" s="47" t="s">
        <v>9339</v>
      </c>
      <c r="Z1072" s="45" t="s">
        <v>9333</v>
      </c>
      <c r="AA1072" s="72" t="s">
        <v>9334</v>
      </c>
      <c r="AB1072" s="47" t="str">
        <f t="shared" si="541"/>
        <v>18x9, 6x5.5, 0 OS, 2500 lbs</v>
      </c>
      <c r="AC1072" s="46" t="s">
        <v>9344</v>
      </c>
      <c r="AD1072" s="46" t="str">
        <f>IF(AC1072="N/A","None",VLOOKUP(AC1072,ACCESSORIES!F:N,9,FALSE))</f>
        <v>Snap In</v>
      </c>
      <c r="AE1072" s="82">
        <f>_xlfn.IFNA(VLOOKUP(AC1072,ACCESSORIES!F:J,5,FALSE),"N/A")</f>
        <v>26.99</v>
      </c>
      <c r="AF1072" s="82" t="s">
        <v>85</v>
      </c>
      <c r="AG1072" s="82" t="s">
        <v>85</v>
      </c>
      <c r="AH1072" s="82" t="s">
        <v>85</v>
      </c>
      <c r="AI1072" s="82" t="s">
        <v>85</v>
      </c>
      <c r="AJ1072" s="82" t="s">
        <v>85</v>
      </c>
      <c r="AK1072" s="92" t="s">
        <v>9345</v>
      </c>
      <c r="AL1072" s="92" t="s">
        <v>85</v>
      </c>
      <c r="AM1072" s="90" t="s">
        <v>85</v>
      </c>
      <c r="AN1072" s="38" t="s">
        <v>85</v>
      </c>
      <c r="AO1072" s="92">
        <v>16</v>
      </c>
      <c r="AP1072" s="92">
        <v>60</v>
      </c>
      <c r="AQ1072" s="92">
        <v>165</v>
      </c>
      <c r="AR1072" s="25"/>
      <c r="AS1072" s="25"/>
      <c r="AT1072" s="25"/>
      <c r="AU1072" s="25"/>
      <c r="AV1072" s="25"/>
      <c r="AW1072" s="94"/>
      <c r="AX1072" s="93"/>
      <c r="AY1072" s="49"/>
      <c r="AZ1072" s="49"/>
      <c r="BA1072" s="49">
        <v>0</v>
      </c>
      <c r="BB1072" s="48">
        <f t="shared" si="517"/>
        <v>0</v>
      </c>
      <c r="BC1072" s="92" t="s">
        <v>85</v>
      </c>
      <c r="BD1072" s="412" t="str">
        <f>_xlfn.IFNA(VLOOKUP(BC1072,ACCESSORIES!F:J,5,FALSE),"N/A")</f>
        <v>N/A</v>
      </c>
      <c r="BE1072" s="92" t="s">
        <v>85</v>
      </c>
      <c r="BF1072" s="412" t="str">
        <f>_xlfn.IFNA(VLOOKUP(BE1072,ACCESSORIES!F:J,5,FALSE),"N/A")</f>
        <v>N/A</v>
      </c>
      <c r="BG1072" s="70">
        <v>34</v>
      </c>
      <c r="BH1072" s="50">
        <v>21</v>
      </c>
      <c r="BI1072" s="50">
        <v>21</v>
      </c>
      <c r="BJ1072" s="50">
        <v>12.3</v>
      </c>
      <c r="BK1072" s="357">
        <f t="shared" si="518"/>
        <v>8.8888351255200004E-2</v>
      </c>
      <c r="BL1072" s="14">
        <v>36</v>
      </c>
      <c r="BM1072" s="107" t="s">
        <v>3771</v>
      </c>
      <c r="BN1072" s="46" t="s">
        <v>3891</v>
      </c>
      <c r="BO1072" s="74"/>
      <c r="BP1072" s="74"/>
      <c r="BQ1072" s="74"/>
      <c r="BR1072" s="74"/>
      <c r="BS1072" s="74"/>
      <c r="BT1072" s="74"/>
      <c r="BU1072" s="74"/>
      <c r="BV1072" s="74"/>
      <c r="BW1072" s="74"/>
      <c r="BX1072" s="74"/>
      <c r="BY1072" s="300" t="s">
        <v>10512</v>
      </c>
      <c r="BZ1072" s="356" t="s">
        <v>10513</v>
      </c>
      <c r="CA1072" s="300" t="s">
        <v>10510</v>
      </c>
      <c r="CB1072" s="356" t="s">
        <v>10511</v>
      </c>
      <c r="CC1072" s="86" t="str">
        <f t="shared" si="521"/>
        <v>CLOSEOUT - Tech 6, 18x9, 0mm Offset, 6x5.5, 93.1mm Centerbore, Satin Charcoal</v>
      </c>
      <c r="CD1072" s="74" t="s">
        <v>3719</v>
      </c>
      <c r="CE1072" s="74" t="s">
        <v>3720</v>
      </c>
      <c r="CF1072" s="74" t="str">
        <f t="shared" si="519"/>
        <v>RTR</v>
      </c>
      <c r="CG1072"/>
    </row>
    <row r="1073" spans="1:85" ht="15" customHeight="1">
      <c r="A1073" s="22">
        <f t="shared" si="520"/>
        <v>1071</v>
      </c>
      <c r="B1073" s="90" t="s">
        <v>9247</v>
      </c>
      <c r="C1073" s="416" t="s">
        <v>9247</v>
      </c>
      <c r="D1073" s="90" t="s">
        <v>10246</v>
      </c>
      <c r="E1073" s="84" t="s">
        <v>9155</v>
      </c>
      <c r="F1073" s="90" t="s">
        <v>9228</v>
      </c>
      <c r="G1073" s="599"/>
      <c r="H1073" s="599"/>
      <c r="I1073" s="45" t="s">
        <v>9312</v>
      </c>
      <c r="J1073" s="316"/>
      <c r="K1073" s="418" t="s">
        <v>1230</v>
      </c>
      <c r="L1073" s="328">
        <v>360</v>
      </c>
      <c r="M1073" s="85">
        <f t="shared" si="533"/>
        <v>360</v>
      </c>
      <c r="N1073" s="630"/>
      <c r="O1073" s="90">
        <v>17</v>
      </c>
      <c r="P1073" s="46">
        <v>9</v>
      </c>
      <c r="Q1073" s="92" t="s">
        <v>1697</v>
      </c>
      <c r="R1073" s="46">
        <v>6</v>
      </c>
      <c r="S1073" s="46">
        <v>135</v>
      </c>
      <c r="T1073" s="47">
        <v>18</v>
      </c>
      <c r="U1073" s="47">
        <v>5.71</v>
      </c>
      <c r="V1073" s="486" t="s">
        <v>85</v>
      </c>
      <c r="W1073" s="48" t="s">
        <v>9338</v>
      </c>
      <c r="X1073" s="421">
        <v>23.2</v>
      </c>
      <c r="Y1073" s="47">
        <v>2500</v>
      </c>
      <c r="Z1073" s="45" t="s">
        <v>9342</v>
      </c>
      <c r="AA1073" s="72" t="s">
        <v>2846</v>
      </c>
      <c r="AB1073" s="47" t="str">
        <f t="shared" si="541"/>
        <v>17x9, 6x135, 18 OS, 2500 lbs</v>
      </c>
      <c r="AC1073" s="46" t="s">
        <v>9344</v>
      </c>
      <c r="AD1073" s="46" t="str">
        <f>IF(AC1073="N/A","None",VLOOKUP(AC1073,ACCESSORIES!F:N,9,FALSE))</f>
        <v>Snap In</v>
      </c>
      <c r="AE1073" s="82">
        <f>_xlfn.IFNA(VLOOKUP(AC1073,ACCESSORIES!F:J,5,FALSE),"N/A")</f>
        <v>26.99</v>
      </c>
      <c r="AF1073" s="82" t="s">
        <v>85</v>
      </c>
      <c r="AG1073" s="82" t="s">
        <v>85</v>
      </c>
      <c r="AH1073" s="82" t="s">
        <v>85</v>
      </c>
      <c r="AI1073" s="82" t="s">
        <v>85</v>
      </c>
      <c r="AJ1073" s="82" t="s">
        <v>85</v>
      </c>
      <c r="AK1073" s="92" t="s">
        <v>9345</v>
      </c>
      <c r="AL1073" s="92" t="s">
        <v>85</v>
      </c>
      <c r="AM1073" s="90" t="s">
        <v>85</v>
      </c>
      <c r="AN1073" s="38" t="s">
        <v>85</v>
      </c>
      <c r="AO1073" s="92">
        <v>16</v>
      </c>
      <c r="AP1073" s="92">
        <v>60</v>
      </c>
      <c r="AQ1073" s="92">
        <v>170</v>
      </c>
      <c r="AR1073" s="25"/>
      <c r="AS1073" s="25"/>
      <c r="AT1073" s="25"/>
      <c r="AU1073" s="25"/>
      <c r="AV1073" s="25"/>
      <c r="AW1073" s="94"/>
      <c r="AX1073" s="93"/>
      <c r="AY1073" s="49"/>
      <c r="AZ1073" s="49"/>
      <c r="BA1073" s="49">
        <v>0</v>
      </c>
      <c r="BB1073" s="48">
        <f t="shared" si="517"/>
        <v>0</v>
      </c>
      <c r="BC1073" s="92" t="s">
        <v>85</v>
      </c>
      <c r="BD1073" s="412" t="str">
        <f>_xlfn.IFNA(VLOOKUP(BC1073,ACCESSORIES!F:J,5,FALSE),"N/A")</f>
        <v>N/A</v>
      </c>
      <c r="BE1073" s="92" t="s">
        <v>85</v>
      </c>
      <c r="BF1073" s="412" t="str">
        <f>_xlfn.IFNA(VLOOKUP(BE1073,ACCESSORIES!F:J,5,FALSE),"N/A")</f>
        <v>N/A</v>
      </c>
      <c r="BG1073" s="70">
        <v>29</v>
      </c>
      <c r="BH1073" s="50">
        <v>20</v>
      </c>
      <c r="BI1073" s="50">
        <v>20</v>
      </c>
      <c r="BJ1073" s="50">
        <v>12.3</v>
      </c>
      <c r="BK1073" s="357">
        <f t="shared" si="518"/>
        <v>8.0624354880000013E-2</v>
      </c>
      <c r="BL1073" s="73">
        <v>36</v>
      </c>
      <c r="BM1073" s="107" t="s">
        <v>10337</v>
      </c>
      <c r="BN1073" s="46" t="s">
        <v>3891</v>
      </c>
      <c r="BO1073" s="74"/>
      <c r="BP1073" s="74"/>
      <c r="BQ1073" s="74"/>
      <c r="BR1073" s="74"/>
      <c r="BS1073" s="74"/>
      <c r="BT1073" s="74"/>
      <c r="BU1073" s="74"/>
      <c r="BV1073" s="74"/>
      <c r="BW1073" s="74"/>
      <c r="BX1073" s="74"/>
      <c r="BY1073" s="300"/>
      <c r="BZ1073" s="356"/>
      <c r="CA1073" s="300"/>
      <c r="CB1073" s="356"/>
      <c r="CC1073" s="86" t="str">
        <f t="shared" si="521"/>
        <v>EVO 6, 17x9, +18mm Offset, 6x135, 87.1mm Centerbore, Liquid Bronze</v>
      </c>
      <c r="CD1073" s="74" t="s">
        <v>3719</v>
      </c>
      <c r="CE1073" s="74" t="s">
        <v>3720</v>
      </c>
      <c r="CF1073" s="74" t="str">
        <f t="shared" si="519"/>
        <v>RTR</v>
      </c>
      <c r="CG1073"/>
    </row>
    <row r="1074" spans="1:85" ht="15" customHeight="1">
      <c r="A1074" s="22">
        <f t="shared" si="520"/>
        <v>1072</v>
      </c>
      <c r="B1074" s="90" t="s">
        <v>9247</v>
      </c>
      <c r="C1074" s="416" t="s">
        <v>9247</v>
      </c>
      <c r="D1074" s="90" t="s">
        <v>10246</v>
      </c>
      <c r="E1074" s="84" t="s">
        <v>9156</v>
      </c>
      <c r="F1074" s="90" t="s">
        <v>9229</v>
      </c>
      <c r="G1074" s="599"/>
      <c r="H1074" s="599"/>
      <c r="I1074" s="45" t="s">
        <v>9313</v>
      </c>
      <c r="J1074" s="316"/>
      <c r="K1074" s="418" t="s">
        <v>1230</v>
      </c>
      <c r="L1074" s="328">
        <v>360</v>
      </c>
      <c r="M1074" s="85">
        <f t="shared" si="533"/>
        <v>360</v>
      </c>
      <c r="N1074" s="630"/>
      <c r="O1074" s="90">
        <v>17</v>
      </c>
      <c r="P1074" s="46">
        <v>9</v>
      </c>
      <c r="Q1074" s="92" t="s">
        <v>1089</v>
      </c>
      <c r="R1074" s="46">
        <v>6</v>
      </c>
      <c r="S1074" s="46">
        <v>5.5</v>
      </c>
      <c r="T1074" s="47">
        <v>0</v>
      </c>
      <c r="U1074" s="47">
        <v>5</v>
      </c>
      <c r="V1074" s="486" t="s">
        <v>85</v>
      </c>
      <c r="W1074" s="48" t="s">
        <v>9341</v>
      </c>
      <c r="X1074" s="421">
        <v>24.4</v>
      </c>
      <c r="Y1074" s="47">
        <v>2500</v>
      </c>
      <c r="Z1074" s="45" t="s">
        <v>9342</v>
      </c>
      <c r="AA1074" s="72" t="s">
        <v>2846</v>
      </c>
      <c r="AB1074" s="47" t="str">
        <f t="shared" si="541"/>
        <v>17x9, 6x5.5, 0 OS, 2500 lbs</v>
      </c>
      <c r="AC1074" s="46" t="s">
        <v>9344</v>
      </c>
      <c r="AD1074" s="46" t="str">
        <f>IF(AC1074="N/A","None",VLOOKUP(AC1074,ACCESSORIES!F:N,9,FALSE))</f>
        <v>Snap In</v>
      </c>
      <c r="AE1074" s="82">
        <f>_xlfn.IFNA(VLOOKUP(AC1074,ACCESSORIES!F:J,5,FALSE),"N/A")</f>
        <v>26.99</v>
      </c>
      <c r="AF1074" s="82" t="s">
        <v>85</v>
      </c>
      <c r="AG1074" s="82" t="s">
        <v>85</v>
      </c>
      <c r="AH1074" s="82" t="s">
        <v>85</v>
      </c>
      <c r="AI1074" s="82" t="s">
        <v>85</v>
      </c>
      <c r="AJ1074" s="82" t="s">
        <v>85</v>
      </c>
      <c r="AK1074" s="92" t="s">
        <v>9345</v>
      </c>
      <c r="AL1074" s="92" t="s">
        <v>85</v>
      </c>
      <c r="AM1074" s="90" t="s">
        <v>85</v>
      </c>
      <c r="AN1074" s="38" t="s">
        <v>85</v>
      </c>
      <c r="AO1074" s="92">
        <v>16</v>
      </c>
      <c r="AP1074" s="92">
        <v>60</v>
      </c>
      <c r="AQ1074" s="92">
        <v>170</v>
      </c>
      <c r="AR1074" s="25"/>
      <c r="AS1074" s="25"/>
      <c r="AT1074" s="25"/>
      <c r="AU1074" s="25"/>
      <c r="AV1074" s="25"/>
      <c r="AW1074" s="94"/>
      <c r="AX1074" s="93"/>
      <c r="AY1074" s="49"/>
      <c r="AZ1074" s="49"/>
      <c r="BA1074" s="49">
        <v>0</v>
      </c>
      <c r="BB1074" s="48">
        <f t="shared" si="517"/>
        <v>0</v>
      </c>
      <c r="BC1074" s="92" t="s">
        <v>85</v>
      </c>
      <c r="BD1074" s="412" t="str">
        <f>_xlfn.IFNA(VLOOKUP(BC1074,ACCESSORIES!F:J,5,FALSE),"N/A")</f>
        <v>N/A</v>
      </c>
      <c r="BE1074" s="92" t="s">
        <v>85</v>
      </c>
      <c r="BF1074" s="412" t="str">
        <f>_xlfn.IFNA(VLOOKUP(BE1074,ACCESSORIES!F:J,5,FALSE),"N/A")</f>
        <v>N/A</v>
      </c>
      <c r="BG1074" s="70">
        <v>30</v>
      </c>
      <c r="BH1074" s="50">
        <v>20</v>
      </c>
      <c r="BI1074" s="50">
        <v>20</v>
      </c>
      <c r="BJ1074" s="50">
        <v>12.3</v>
      </c>
      <c r="BK1074" s="357">
        <f t="shared" si="518"/>
        <v>8.0624354880000013E-2</v>
      </c>
      <c r="BL1074" s="73">
        <v>36</v>
      </c>
      <c r="BM1074" s="107" t="s">
        <v>10337</v>
      </c>
      <c r="BN1074" s="46" t="s">
        <v>3891</v>
      </c>
      <c r="BO1074" s="74"/>
      <c r="BP1074" s="74"/>
      <c r="BQ1074" s="74"/>
      <c r="BR1074" s="74"/>
      <c r="BS1074" s="74"/>
      <c r="BT1074" s="74"/>
      <c r="BU1074" s="74"/>
      <c r="BV1074" s="74"/>
      <c r="BW1074" s="74"/>
      <c r="BX1074" s="74"/>
      <c r="BY1074" s="300"/>
      <c r="BZ1074" s="356"/>
      <c r="CA1074" s="300"/>
      <c r="CB1074" s="356"/>
      <c r="CC1074" s="86" t="str">
        <f t="shared" si="521"/>
        <v>EVO 6, 17x9, 0mm Offset, 6x5.5, 93.1mm Centerbore, Liquid Bronze</v>
      </c>
      <c r="CD1074" s="74" t="s">
        <v>3719</v>
      </c>
      <c r="CE1074" s="74" t="s">
        <v>3720</v>
      </c>
      <c r="CF1074" s="74" t="str">
        <f t="shared" si="519"/>
        <v>RTR</v>
      </c>
      <c r="CG1074"/>
    </row>
    <row r="1075" spans="1:85" ht="15" customHeight="1">
      <c r="A1075" s="22">
        <f t="shared" si="520"/>
        <v>1073</v>
      </c>
      <c r="B1075" s="90" t="s">
        <v>9247</v>
      </c>
      <c r="C1075" s="416" t="s">
        <v>9247</v>
      </c>
      <c r="D1075" s="90" t="s">
        <v>10246</v>
      </c>
      <c r="E1075" s="84" t="s">
        <v>9157</v>
      </c>
      <c r="F1075" s="90" t="s">
        <v>9230</v>
      </c>
      <c r="G1075" s="599"/>
      <c r="H1075" s="599"/>
      <c r="I1075" s="45" t="s">
        <v>9314</v>
      </c>
      <c r="J1075" s="316"/>
      <c r="K1075" s="418" t="s">
        <v>1230</v>
      </c>
      <c r="L1075" s="328">
        <v>360</v>
      </c>
      <c r="M1075" s="85">
        <f t="shared" si="533"/>
        <v>360</v>
      </c>
      <c r="N1075" s="630"/>
      <c r="O1075" s="90">
        <v>17</v>
      </c>
      <c r="P1075" s="46">
        <v>9</v>
      </c>
      <c r="Q1075" s="92" t="s">
        <v>1089</v>
      </c>
      <c r="R1075" s="46">
        <v>6</v>
      </c>
      <c r="S1075" s="46">
        <v>5.5</v>
      </c>
      <c r="T1075" s="47">
        <v>30</v>
      </c>
      <c r="U1075" s="47">
        <v>6.18</v>
      </c>
      <c r="V1075" s="486" t="s">
        <v>85</v>
      </c>
      <c r="W1075" s="48" t="s">
        <v>9341</v>
      </c>
      <c r="X1075" s="421">
        <v>22.6</v>
      </c>
      <c r="Y1075" s="47">
        <v>2500</v>
      </c>
      <c r="Z1075" s="45" t="s">
        <v>9342</v>
      </c>
      <c r="AA1075" s="72" t="s">
        <v>2846</v>
      </c>
      <c r="AB1075" s="47" t="str">
        <f t="shared" si="541"/>
        <v>17x9, 6x5.5, 30 OS, 2500 lbs</v>
      </c>
      <c r="AC1075" s="46" t="s">
        <v>9344</v>
      </c>
      <c r="AD1075" s="46" t="str">
        <f>IF(AC1075="N/A","None",VLOOKUP(AC1075,ACCESSORIES!F:N,9,FALSE))</f>
        <v>Snap In</v>
      </c>
      <c r="AE1075" s="82">
        <f>_xlfn.IFNA(VLOOKUP(AC1075,ACCESSORIES!F:J,5,FALSE),"N/A")</f>
        <v>26.99</v>
      </c>
      <c r="AF1075" s="82" t="s">
        <v>85</v>
      </c>
      <c r="AG1075" s="82" t="s">
        <v>85</v>
      </c>
      <c r="AH1075" s="82" t="s">
        <v>85</v>
      </c>
      <c r="AI1075" s="82" t="s">
        <v>85</v>
      </c>
      <c r="AJ1075" s="82" t="s">
        <v>85</v>
      </c>
      <c r="AK1075" s="92" t="s">
        <v>9345</v>
      </c>
      <c r="AL1075" s="92" t="s">
        <v>85</v>
      </c>
      <c r="AM1075" s="90" t="s">
        <v>85</v>
      </c>
      <c r="AN1075" s="38" t="s">
        <v>85</v>
      </c>
      <c r="AO1075" s="92">
        <v>16</v>
      </c>
      <c r="AP1075" s="92">
        <v>60</v>
      </c>
      <c r="AQ1075" s="92">
        <v>170</v>
      </c>
      <c r="AR1075" s="25"/>
      <c r="AS1075" s="25"/>
      <c r="AT1075" s="25"/>
      <c r="AU1075" s="25"/>
      <c r="AV1075" s="25"/>
      <c r="AW1075" s="94"/>
      <c r="AX1075" s="93"/>
      <c r="AY1075" s="49"/>
      <c r="AZ1075" s="49"/>
      <c r="BA1075" s="49">
        <v>0</v>
      </c>
      <c r="BB1075" s="48">
        <f t="shared" si="517"/>
        <v>0</v>
      </c>
      <c r="BC1075" s="92" t="s">
        <v>85</v>
      </c>
      <c r="BD1075" s="412" t="str">
        <f>_xlfn.IFNA(VLOOKUP(BC1075,ACCESSORIES!F:J,5,FALSE),"N/A")</f>
        <v>N/A</v>
      </c>
      <c r="BE1075" s="92" t="s">
        <v>85</v>
      </c>
      <c r="BF1075" s="412" t="str">
        <f>_xlfn.IFNA(VLOOKUP(BE1075,ACCESSORIES!F:J,5,FALSE),"N/A")</f>
        <v>N/A</v>
      </c>
      <c r="BG1075" s="70">
        <v>29</v>
      </c>
      <c r="BH1075" s="50">
        <v>20</v>
      </c>
      <c r="BI1075" s="50">
        <v>20</v>
      </c>
      <c r="BJ1075" s="50">
        <v>12.3</v>
      </c>
      <c r="BK1075" s="357">
        <f t="shared" si="518"/>
        <v>8.0624354880000013E-2</v>
      </c>
      <c r="BL1075" s="73">
        <v>36</v>
      </c>
      <c r="BM1075" s="107" t="s">
        <v>10337</v>
      </c>
      <c r="BN1075" s="46" t="s">
        <v>3891</v>
      </c>
      <c r="BO1075" s="74"/>
      <c r="BP1075" s="74"/>
      <c r="BQ1075" s="74"/>
      <c r="BR1075" s="74"/>
      <c r="BS1075" s="74"/>
      <c r="BT1075" s="74"/>
      <c r="BU1075" s="74"/>
      <c r="BV1075" s="74"/>
      <c r="BW1075" s="74"/>
      <c r="BX1075" s="74"/>
      <c r="BY1075" s="300"/>
      <c r="BZ1075" s="356"/>
      <c r="CA1075" s="300"/>
      <c r="CB1075" s="356"/>
      <c r="CC1075" s="86" t="str">
        <f t="shared" si="521"/>
        <v>EVO 6, 17x9, +30mm Offset, 6x5.5, 93.1mm Centerbore, Liquid Bronze</v>
      </c>
      <c r="CD1075" s="74" t="s">
        <v>3719</v>
      </c>
      <c r="CE1075" s="74" t="s">
        <v>3720</v>
      </c>
      <c r="CF1075" s="74" t="str">
        <f t="shared" si="519"/>
        <v>RTR</v>
      </c>
      <c r="CG1075"/>
    </row>
    <row r="1076" spans="1:85" ht="15" customHeight="1">
      <c r="A1076" s="22">
        <f t="shared" si="520"/>
        <v>1074</v>
      </c>
      <c r="B1076" s="90" t="s">
        <v>9247</v>
      </c>
      <c r="C1076" s="416" t="s">
        <v>9247</v>
      </c>
      <c r="D1076" s="90" t="s">
        <v>10246</v>
      </c>
      <c r="E1076" s="84" t="s">
        <v>9158</v>
      </c>
      <c r="F1076" s="90" t="s">
        <v>9231</v>
      </c>
      <c r="G1076" s="599"/>
      <c r="H1076" s="599"/>
      <c r="I1076" s="45" t="s">
        <v>9315</v>
      </c>
      <c r="J1076" s="316"/>
      <c r="K1076" s="418" t="s">
        <v>3713</v>
      </c>
      <c r="L1076" s="328">
        <v>550</v>
      </c>
      <c r="M1076" s="85" t="str">
        <f t="shared" si="533"/>
        <v/>
      </c>
      <c r="N1076" s="630"/>
      <c r="O1076" s="90">
        <v>20</v>
      </c>
      <c r="P1076" s="46">
        <v>9</v>
      </c>
      <c r="Q1076" s="92" t="s">
        <v>1697</v>
      </c>
      <c r="R1076" s="46">
        <v>6</v>
      </c>
      <c r="S1076" s="46">
        <v>135</v>
      </c>
      <c r="T1076" s="47">
        <v>0</v>
      </c>
      <c r="U1076" s="47">
        <v>5</v>
      </c>
      <c r="V1076" s="486" t="s">
        <v>85</v>
      </c>
      <c r="W1076" s="48" t="s">
        <v>9338</v>
      </c>
      <c r="X1076" s="421">
        <v>31.6</v>
      </c>
      <c r="Y1076" s="47">
        <v>2500</v>
      </c>
      <c r="Z1076" s="45" t="s">
        <v>9335</v>
      </c>
      <c r="AA1076" s="72" t="s">
        <v>2845</v>
      </c>
      <c r="AB1076" s="47" t="str">
        <f t="shared" si="541"/>
        <v>20x9, 6x135, 0 OS, 2500 lbs</v>
      </c>
      <c r="AC1076" s="46" t="s">
        <v>9344</v>
      </c>
      <c r="AD1076" s="46" t="str">
        <f>IF(AC1076="N/A","None",VLOOKUP(AC1076,ACCESSORIES!F:N,9,FALSE))</f>
        <v>Snap In</v>
      </c>
      <c r="AE1076" s="82">
        <f>_xlfn.IFNA(VLOOKUP(AC1076,ACCESSORIES!F:J,5,FALSE),"N/A")</f>
        <v>26.99</v>
      </c>
      <c r="AF1076" s="82" t="s">
        <v>85</v>
      </c>
      <c r="AG1076" s="82" t="s">
        <v>85</v>
      </c>
      <c r="AH1076" s="82" t="s">
        <v>85</v>
      </c>
      <c r="AI1076" s="82" t="s">
        <v>85</v>
      </c>
      <c r="AJ1076" s="82" t="s">
        <v>85</v>
      </c>
      <c r="AK1076" s="92" t="s">
        <v>9345</v>
      </c>
      <c r="AL1076" s="92" t="s">
        <v>85</v>
      </c>
      <c r="AM1076" s="90" t="s">
        <v>85</v>
      </c>
      <c r="AN1076" s="38" t="s">
        <v>85</v>
      </c>
      <c r="AO1076" s="92">
        <v>16</v>
      </c>
      <c r="AP1076" s="92">
        <v>60</v>
      </c>
      <c r="AQ1076" s="92">
        <v>170</v>
      </c>
      <c r="AR1076" s="25"/>
      <c r="AS1076" s="25"/>
      <c r="AT1076" s="25"/>
      <c r="AU1076" s="25"/>
      <c r="AV1076" s="25"/>
      <c r="AW1076" s="94"/>
      <c r="AX1076" s="93"/>
      <c r="AY1076" s="49"/>
      <c r="AZ1076" s="49"/>
      <c r="BA1076" s="49">
        <v>0</v>
      </c>
      <c r="BB1076" s="48">
        <f t="shared" si="517"/>
        <v>0</v>
      </c>
      <c r="BC1076" s="92" t="s">
        <v>85</v>
      </c>
      <c r="BD1076" s="412" t="str">
        <f>_xlfn.IFNA(VLOOKUP(BC1076,ACCESSORIES!F:J,5,FALSE),"N/A")</f>
        <v>N/A</v>
      </c>
      <c r="BE1076" s="92" t="s">
        <v>85</v>
      </c>
      <c r="BF1076" s="412" t="str">
        <f>_xlfn.IFNA(VLOOKUP(BE1076,ACCESSORIES!F:J,5,FALSE),"N/A")</f>
        <v>N/A</v>
      </c>
      <c r="BG1076" s="70">
        <v>38</v>
      </c>
      <c r="BH1076" s="50">
        <v>23.3</v>
      </c>
      <c r="BI1076" s="50">
        <v>23.3</v>
      </c>
      <c r="BJ1076" s="50">
        <v>12.3</v>
      </c>
      <c r="BK1076" s="357">
        <f t="shared" si="518"/>
        <v>0.10942539005200798</v>
      </c>
      <c r="BL1076" s="408">
        <v>20</v>
      </c>
      <c r="BM1076" s="107" t="s">
        <v>3771</v>
      </c>
      <c r="BN1076" s="46" t="s">
        <v>3891</v>
      </c>
      <c r="BO1076" s="74"/>
      <c r="BP1076" s="74"/>
      <c r="BQ1076" s="74"/>
      <c r="BR1076" s="74"/>
      <c r="BS1076" s="74"/>
      <c r="BT1076" s="74"/>
      <c r="BU1076" s="74"/>
      <c r="BV1076" s="74"/>
      <c r="BW1076" s="74"/>
      <c r="BX1076" s="74"/>
      <c r="BY1076" s="300"/>
      <c r="BZ1076" s="356"/>
      <c r="CA1076" s="300"/>
      <c r="CB1076" s="356"/>
      <c r="CC1076" s="86" t="str">
        <f t="shared" si="521"/>
        <v>CLOSEOUT - EVO 6, 20x9, 0mm Offset, 6x135, 87.1mm Centerbore, Satin Black</v>
      </c>
      <c r="CD1076" s="74" t="s">
        <v>3719</v>
      </c>
      <c r="CE1076" s="74" t="s">
        <v>3720</v>
      </c>
      <c r="CF1076" s="74" t="str">
        <f t="shared" si="519"/>
        <v>RTR</v>
      </c>
      <c r="CG1076"/>
    </row>
    <row r="1077" spans="1:85" ht="15" customHeight="1">
      <c r="A1077" s="22">
        <f t="shared" si="520"/>
        <v>1075</v>
      </c>
      <c r="B1077" s="90" t="s">
        <v>9247</v>
      </c>
      <c r="C1077" s="416" t="s">
        <v>9247</v>
      </c>
      <c r="D1077" s="90" t="s">
        <v>10246</v>
      </c>
      <c r="E1077" s="84" t="s">
        <v>9159</v>
      </c>
      <c r="F1077" s="90" t="s">
        <v>9232</v>
      </c>
      <c r="G1077" s="599"/>
      <c r="H1077" s="599"/>
      <c r="I1077" s="45" t="s">
        <v>9316</v>
      </c>
      <c r="J1077" s="316"/>
      <c r="K1077" s="418" t="s">
        <v>3713</v>
      </c>
      <c r="L1077" s="328">
        <v>550</v>
      </c>
      <c r="M1077" s="85" t="str">
        <f t="shared" si="533"/>
        <v/>
      </c>
      <c r="N1077" s="630"/>
      <c r="O1077" s="90">
        <v>20</v>
      </c>
      <c r="P1077" s="46">
        <v>9</v>
      </c>
      <c r="Q1077" s="92" t="s">
        <v>1697</v>
      </c>
      <c r="R1077" s="46">
        <v>6</v>
      </c>
      <c r="S1077" s="46">
        <v>135</v>
      </c>
      <c r="T1077" s="47">
        <v>18</v>
      </c>
      <c r="U1077" s="47">
        <v>5</v>
      </c>
      <c r="V1077" s="486" t="s">
        <v>85</v>
      </c>
      <c r="W1077" s="48" t="s">
        <v>9338</v>
      </c>
      <c r="X1077" s="421">
        <v>30.4</v>
      </c>
      <c r="Y1077" s="47">
        <v>2500</v>
      </c>
      <c r="Z1077" s="45" t="s">
        <v>9342</v>
      </c>
      <c r="AA1077" s="72" t="s">
        <v>2846</v>
      </c>
      <c r="AB1077" s="47" t="str">
        <f t="shared" si="541"/>
        <v>20x9, 6x135, 18 OS, 2500 lbs</v>
      </c>
      <c r="AC1077" s="46" t="s">
        <v>9344</v>
      </c>
      <c r="AD1077" s="46" t="str">
        <f>IF(AC1077="N/A","None",VLOOKUP(AC1077,ACCESSORIES!F:N,9,FALSE))</f>
        <v>Snap In</v>
      </c>
      <c r="AE1077" s="82">
        <f>_xlfn.IFNA(VLOOKUP(AC1077,ACCESSORIES!F:J,5,FALSE),"N/A")</f>
        <v>26.99</v>
      </c>
      <c r="AF1077" s="82" t="s">
        <v>85</v>
      </c>
      <c r="AG1077" s="82" t="s">
        <v>85</v>
      </c>
      <c r="AH1077" s="82" t="s">
        <v>85</v>
      </c>
      <c r="AI1077" s="82" t="s">
        <v>85</v>
      </c>
      <c r="AJ1077" s="82" t="s">
        <v>85</v>
      </c>
      <c r="AK1077" s="92" t="s">
        <v>9345</v>
      </c>
      <c r="AL1077" s="92" t="s">
        <v>85</v>
      </c>
      <c r="AM1077" s="90" t="s">
        <v>85</v>
      </c>
      <c r="AN1077" s="38" t="s">
        <v>85</v>
      </c>
      <c r="AO1077" s="92">
        <v>16</v>
      </c>
      <c r="AP1077" s="92">
        <v>60</v>
      </c>
      <c r="AQ1077" s="92">
        <v>170</v>
      </c>
      <c r="AR1077" s="25"/>
      <c r="AS1077" s="25"/>
      <c r="AT1077" s="25"/>
      <c r="AU1077" s="25"/>
      <c r="AV1077" s="25"/>
      <c r="AW1077" s="94"/>
      <c r="AX1077" s="93"/>
      <c r="AY1077" s="49"/>
      <c r="AZ1077" s="49"/>
      <c r="BA1077" s="49">
        <v>0</v>
      </c>
      <c r="BB1077" s="48">
        <f t="shared" si="517"/>
        <v>0</v>
      </c>
      <c r="BC1077" s="92" t="s">
        <v>85</v>
      </c>
      <c r="BD1077" s="412" t="str">
        <f>_xlfn.IFNA(VLOOKUP(BC1077,ACCESSORIES!F:J,5,FALSE),"N/A")</f>
        <v>N/A</v>
      </c>
      <c r="BE1077" s="92" t="s">
        <v>85</v>
      </c>
      <c r="BF1077" s="412" t="str">
        <f>_xlfn.IFNA(VLOOKUP(BE1077,ACCESSORIES!F:J,5,FALSE),"N/A")</f>
        <v>N/A</v>
      </c>
      <c r="BG1077" s="70">
        <v>37</v>
      </c>
      <c r="BH1077" s="50">
        <v>23.3</v>
      </c>
      <c r="BI1077" s="50">
        <v>23.3</v>
      </c>
      <c r="BJ1077" s="50">
        <v>12.3</v>
      </c>
      <c r="BK1077" s="357">
        <f t="shared" si="518"/>
        <v>0.10942539005200798</v>
      </c>
      <c r="BL1077" s="408">
        <v>20</v>
      </c>
      <c r="BM1077" s="107" t="s">
        <v>3771</v>
      </c>
      <c r="BN1077" s="46" t="s">
        <v>3891</v>
      </c>
      <c r="BO1077" s="74"/>
      <c r="BP1077" s="74"/>
      <c r="BQ1077" s="74"/>
      <c r="BR1077" s="74"/>
      <c r="BS1077" s="74"/>
      <c r="BT1077" s="74"/>
      <c r="BU1077" s="74"/>
      <c r="BV1077" s="74"/>
      <c r="BW1077" s="74"/>
      <c r="BX1077" s="74"/>
      <c r="BY1077" s="300"/>
      <c r="BZ1077" s="356"/>
      <c r="CA1077" s="300"/>
      <c r="CB1077" s="356"/>
      <c r="CC1077" s="86" t="str">
        <f t="shared" si="521"/>
        <v>CLOSEOUT - EVO 6, 20x9, +18mm Offset, 6x135, 87.1mm Centerbore, Liquid Bronze</v>
      </c>
      <c r="CD1077" s="74" t="s">
        <v>3719</v>
      </c>
      <c r="CE1077" s="74" t="s">
        <v>3720</v>
      </c>
      <c r="CF1077" s="74" t="str">
        <f t="shared" si="519"/>
        <v>RTR</v>
      </c>
      <c r="CG1077"/>
    </row>
    <row r="1078" spans="1:85" ht="15" customHeight="1">
      <c r="A1078" s="22">
        <f t="shared" si="520"/>
        <v>1076</v>
      </c>
      <c r="B1078" s="90" t="s">
        <v>9247</v>
      </c>
      <c r="C1078" s="416" t="s">
        <v>9247</v>
      </c>
      <c r="D1078" s="90" t="s">
        <v>10246</v>
      </c>
      <c r="E1078" s="84" t="s">
        <v>9160</v>
      </c>
      <c r="F1078" s="90" t="s">
        <v>9233</v>
      </c>
      <c r="G1078" s="599"/>
      <c r="H1078" s="599"/>
      <c r="I1078" s="45" t="s">
        <v>9317</v>
      </c>
      <c r="J1078" s="316"/>
      <c r="K1078" s="418" t="s">
        <v>3713</v>
      </c>
      <c r="L1078" s="328">
        <v>550</v>
      </c>
      <c r="M1078" s="85" t="str">
        <f t="shared" si="533"/>
        <v/>
      </c>
      <c r="N1078" s="630"/>
      <c r="O1078" s="90">
        <v>20</v>
      </c>
      <c r="P1078" s="46">
        <v>9</v>
      </c>
      <c r="Q1078" s="92" t="s">
        <v>1697</v>
      </c>
      <c r="R1078" s="46">
        <v>6</v>
      </c>
      <c r="S1078" s="46">
        <v>135</v>
      </c>
      <c r="T1078" s="47">
        <v>18</v>
      </c>
      <c r="U1078" s="47">
        <v>5</v>
      </c>
      <c r="V1078" s="486" t="s">
        <v>85</v>
      </c>
      <c r="W1078" s="48" t="s">
        <v>9338</v>
      </c>
      <c r="X1078" s="421">
        <v>30.4</v>
      </c>
      <c r="Y1078" s="47">
        <v>2500</v>
      </c>
      <c r="Z1078" s="45" t="s">
        <v>9335</v>
      </c>
      <c r="AA1078" s="72" t="s">
        <v>2845</v>
      </c>
      <c r="AB1078" s="47" t="str">
        <f t="shared" si="541"/>
        <v>20x9, 6x135, 18 OS, 2500 lbs</v>
      </c>
      <c r="AC1078" s="46" t="s">
        <v>9344</v>
      </c>
      <c r="AD1078" s="46" t="str">
        <f>IF(AC1078="N/A","None",VLOOKUP(AC1078,ACCESSORIES!F:N,9,FALSE))</f>
        <v>Snap In</v>
      </c>
      <c r="AE1078" s="82">
        <f>_xlfn.IFNA(VLOOKUP(AC1078,ACCESSORIES!F:J,5,FALSE),"N/A")</f>
        <v>26.99</v>
      </c>
      <c r="AF1078" s="82" t="s">
        <v>85</v>
      </c>
      <c r="AG1078" s="82" t="s">
        <v>85</v>
      </c>
      <c r="AH1078" s="82" t="s">
        <v>85</v>
      </c>
      <c r="AI1078" s="82" t="s">
        <v>85</v>
      </c>
      <c r="AJ1078" s="82" t="s">
        <v>85</v>
      </c>
      <c r="AK1078" s="92" t="s">
        <v>9345</v>
      </c>
      <c r="AL1078" s="92" t="s">
        <v>85</v>
      </c>
      <c r="AM1078" s="90" t="s">
        <v>85</v>
      </c>
      <c r="AN1078" s="38" t="s">
        <v>85</v>
      </c>
      <c r="AO1078" s="92">
        <v>16</v>
      </c>
      <c r="AP1078" s="92">
        <v>60</v>
      </c>
      <c r="AQ1078" s="92">
        <v>170</v>
      </c>
      <c r="AR1078" s="25"/>
      <c r="AS1078" s="25"/>
      <c r="AT1078" s="25"/>
      <c r="AU1078" s="25"/>
      <c r="AV1078" s="25"/>
      <c r="AW1078" s="94"/>
      <c r="AX1078" s="93"/>
      <c r="AY1078" s="49"/>
      <c r="AZ1078" s="49"/>
      <c r="BA1078" s="49">
        <v>0</v>
      </c>
      <c r="BB1078" s="48">
        <f t="shared" si="517"/>
        <v>0</v>
      </c>
      <c r="BC1078" s="92" t="s">
        <v>85</v>
      </c>
      <c r="BD1078" s="412" t="str">
        <f>_xlfn.IFNA(VLOOKUP(BC1078,ACCESSORIES!F:J,5,FALSE),"N/A")</f>
        <v>N/A</v>
      </c>
      <c r="BE1078" s="92" t="s">
        <v>85</v>
      </c>
      <c r="BF1078" s="412" t="str">
        <f>_xlfn.IFNA(VLOOKUP(BE1078,ACCESSORIES!F:J,5,FALSE),"N/A")</f>
        <v>N/A</v>
      </c>
      <c r="BG1078" s="70">
        <v>37</v>
      </c>
      <c r="BH1078" s="50">
        <v>23.3</v>
      </c>
      <c r="BI1078" s="50">
        <v>23.3</v>
      </c>
      <c r="BJ1078" s="50">
        <v>12.3</v>
      </c>
      <c r="BK1078" s="357">
        <f t="shared" si="518"/>
        <v>0.10942539005200798</v>
      </c>
      <c r="BL1078" s="408">
        <v>20</v>
      </c>
      <c r="BM1078" s="107" t="s">
        <v>3771</v>
      </c>
      <c r="BN1078" s="46" t="s">
        <v>3891</v>
      </c>
      <c r="BO1078" s="74"/>
      <c r="BP1078" s="74"/>
      <c r="BQ1078" s="74"/>
      <c r="BR1078" s="74"/>
      <c r="BS1078" s="74"/>
      <c r="BT1078" s="74"/>
      <c r="BU1078" s="74"/>
      <c r="BV1078" s="74"/>
      <c r="BW1078" s="74"/>
      <c r="BX1078" s="74"/>
      <c r="BY1078" s="300"/>
      <c r="BZ1078" s="356"/>
      <c r="CA1078" s="300"/>
      <c r="CB1078" s="356"/>
      <c r="CC1078" s="86" t="str">
        <f t="shared" si="521"/>
        <v>CLOSEOUT - EVO 6, 20x9, +18mm Offset, 6x135, 87.1mm Centerbore, Satin Black</v>
      </c>
      <c r="CD1078" s="74" t="s">
        <v>3719</v>
      </c>
      <c r="CE1078" s="74" t="s">
        <v>3720</v>
      </c>
      <c r="CF1078" s="74" t="str">
        <f t="shared" si="519"/>
        <v>RTR</v>
      </c>
      <c r="CG1078"/>
    </row>
    <row r="1079" spans="1:85" ht="15" customHeight="1">
      <c r="A1079" s="22">
        <f t="shared" si="520"/>
        <v>1077</v>
      </c>
      <c r="B1079" s="90" t="s">
        <v>9247</v>
      </c>
      <c r="C1079" s="416" t="s">
        <v>9247</v>
      </c>
      <c r="D1079" s="90" t="s">
        <v>10246</v>
      </c>
      <c r="E1079" s="84" t="s">
        <v>9161</v>
      </c>
      <c r="F1079" s="90" t="s">
        <v>9234</v>
      </c>
      <c r="G1079" s="599"/>
      <c r="H1079" s="599"/>
      <c r="I1079" s="45" t="s">
        <v>9318</v>
      </c>
      <c r="J1079" s="316"/>
      <c r="K1079" s="418" t="s">
        <v>1230</v>
      </c>
      <c r="L1079" s="328">
        <v>360</v>
      </c>
      <c r="M1079" s="85">
        <f t="shared" si="533"/>
        <v>360</v>
      </c>
      <c r="N1079" s="630"/>
      <c r="O1079" s="90">
        <v>17</v>
      </c>
      <c r="P1079" s="46">
        <v>9</v>
      </c>
      <c r="Q1079" s="92" t="s">
        <v>1697</v>
      </c>
      <c r="R1079" s="46">
        <v>6</v>
      </c>
      <c r="S1079" s="46">
        <v>135</v>
      </c>
      <c r="T1079" s="47">
        <v>0</v>
      </c>
      <c r="U1079" s="47">
        <v>5</v>
      </c>
      <c r="V1079" s="486" t="s">
        <v>85</v>
      </c>
      <c r="W1079" s="48" t="s">
        <v>9338</v>
      </c>
      <c r="X1079" s="421">
        <v>24.4</v>
      </c>
      <c r="Y1079" s="47">
        <v>2500</v>
      </c>
      <c r="Z1079" s="45" t="s">
        <v>9335</v>
      </c>
      <c r="AA1079" s="72" t="s">
        <v>2845</v>
      </c>
      <c r="AB1079" s="47" t="str">
        <f t="shared" si="541"/>
        <v>17x9, 6x135, 0 OS, 2500 lbs</v>
      </c>
      <c r="AC1079" s="46" t="s">
        <v>9344</v>
      </c>
      <c r="AD1079" s="46" t="str">
        <f>IF(AC1079="N/A","None",VLOOKUP(AC1079,ACCESSORIES!F:N,9,FALSE))</f>
        <v>Snap In</v>
      </c>
      <c r="AE1079" s="82">
        <f>_xlfn.IFNA(VLOOKUP(AC1079,ACCESSORIES!F:J,5,FALSE),"N/A")</f>
        <v>26.99</v>
      </c>
      <c r="AF1079" s="82" t="s">
        <v>85</v>
      </c>
      <c r="AG1079" s="82" t="s">
        <v>85</v>
      </c>
      <c r="AH1079" s="82" t="s">
        <v>85</v>
      </c>
      <c r="AI1079" s="82" t="s">
        <v>85</v>
      </c>
      <c r="AJ1079" s="82" t="s">
        <v>85</v>
      </c>
      <c r="AK1079" s="92" t="s">
        <v>9345</v>
      </c>
      <c r="AL1079" s="92" t="s">
        <v>85</v>
      </c>
      <c r="AM1079" s="90" t="s">
        <v>85</v>
      </c>
      <c r="AN1079" s="38" t="s">
        <v>85</v>
      </c>
      <c r="AO1079" s="92">
        <v>16</v>
      </c>
      <c r="AP1079" s="92">
        <v>60</v>
      </c>
      <c r="AQ1079" s="92">
        <v>170</v>
      </c>
      <c r="AR1079" s="25"/>
      <c r="AS1079" s="25"/>
      <c r="AT1079" s="25"/>
      <c r="AU1079" s="25"/>
      <c r="AV1079" s="25"/>
      <c r="AW1079" s="94"/>
      <c r="AX1079" s="93"/>
      <c r="AY1079" s="49"/>
      <c r="AZ1079" s="49"/>
      <c r="BA1079" s="49">
        <v>0</v>
      </c>
      <c r="BB1079" s="48">
        <f t="shared" ref="BB1079:BB1089" si="542">ROUND(CONVERT(BA1079,"mm","in"),2)</f>
        <v>0</v>
      </c>
      <c r="BC1079" s="92" t="s">
        <v>85</v>
      </c>
      <c r="BD1079" s="412" t="str">
        <f>_xlfn.IFNA(VLOOKUP(BC1079,ACCESSORIES!F:J,5,FALSE),"N/A")</f>
        <v>N/A</v>
      </c>
      <c r="BE1079" s="92" t="s">
        <v>85</v>
      </c>
      <c r="BF1079" s="412" t="str">
        <f>_xlfn.IFNA(VLOOKUP(BE1079,ACCESSORIES!F:J,5,FALSE),"N/A")</f>
        <v>N/A</v>
      </c>
      <c r="BG1079" s="70">
        <v>30</v>
      </c>
      <c r="BH1079" s="50">
        <v>20</v>
      </c>
      <c r="BI1079" s="50">
        <v>20</v>
      </c>
      <c r="BJ1079" s="50">
        <v>12.3</v>
      </c>
      <c r="BK1079" s="357">
        <f t="shared" ref="BK1079:BK1089" si="543">SUM(((BH1079*25.4)*(BI1079*25.4)*(BJ1079*25.4))/1000000000)</f>
        <v>8.0624354880000013E-2</v>
      </c>
      <c r="BL1079" s="73">
        <v>36</v>
      </c>
      <c r="BM1079" s="107" t="s">
        <v>10337</v>
      </c>
      <c r="BN1079" s="46" t="s">
        <v>3891</v>
      </c>
      <c r="BO1079" s="74"/>
      <c r="BP1079" s="74"/>
      <c r="BQ1079" s="74"/>
      <c r="BR1079" s="74"/>
      <c r="BS1079" s="74"/>
      <c r="BT1079" s="74"/>
      <c r="BU1079" s="74"/>
      <c r="BV1079" s="74"/>
      <c r="BW1079" s="74"/>
      <c r="BX1079" s="74"/>
      <c r="BY1079" s="300"/>
      <c r="BZ1079" s="356"/>
      <c r="CA1079" s="300"/>
      <c r="CB1079" s="356"/>
      <c r="CC1079" s="86" t="str">
        <f t="shared" si="521"/>
        <v>EVO 6, 17x9, 0mm Offset, 6x135, 87.1mm Centerbore, Satin Black</v>
      </c>
      <c r="CD1079" s="74" t="s">
        <v>3719</v>
      </c>
      <c r="CE1079" s="74" t="s">
        <v>3720</v>
      </c>
      <c r="CF1079" s="74" t="str">
        <f t="shared" si="519"/>
        <v>RTR</v>
      </c>
      <c r="CG1079"/>
    </row>
    <row r="1080" spans="1:85" ht="15" customHeight="1">
      <c r="A1080" s="22">
        <f t="shared" si="520"/>
        <v>1078</v>
      </c>
      <c r="B1080" s="90" t="s">
        <v>9247</v>
      </c>
      <c r="C1080" s="416" t="s">
        <v>9247</v>
      </c>
      <c r="D1080" s="90" t="s">
        <v>10246</v>
      </c>
      <c r="E1080" s="84" t="s">
        <v>9162</v>
      </c>
      <c r="F1080" s="90" t="s">
        <v>9235</v>
      </c>
      <c r="G1080" s="599"/>
      <c r="H1080" s="599"/>
      <c r="I1080" s="45" t="s">
        <v>9319</v>
      </c>
      <c r="J1080" s="316"/>
      <c r="K1080" s="418" t="s">
        <v>1230</v>
      </c>
      <c r="L1080" s="328">
        <v>360</v>
      </c>
      <c r="M1080" s="85">
        <f t="shared" si="533"/>
        <v>360</v>
      </c>
      <c r="N1080" s="630"/>
      <c r="O1080" s="90">
        <v>17</v>
      </c>
      <c r="P1080" s="46">
        <v>9</v>
      </c>
      <c r="Q1080" s="92" t="s">
        <v>1697</v>
      </c>
      <c r="R1080" s="46">
        <v>6</v>
      </c>
      <c r="S1080" s="46">
        <v>135</v>
      </c>
      <c r="T1080" s="47">
        <v>18</v>
      </c>
      <c r="U1080" s="47">
        <v>5.71</v>
      </c>
      <c r="V1080" s="486" t="s">
        <v>85</v>
      </c>
      <c r="W1080" s="48" t="s">
        <v>9338</v>
      </c>
      <c r="X1080" s="421">
        <v>23.2</v>
      </c>
      <c r="Y1080" s="47">
        <v>2500</v>
      </c>
      <c r="Z1080" s="45" t="s">
        <v>9335</v>
      </c>
      <c r="AA1080" s="72" t="s">
        <v>2845</v>
      </c>
      <c r="AB1080" s="47" t="str">
        <f t="shared" si="541"/>
        <v>17x9, 6x135, 18 OS, 2500 lbs</v>
      </c>
      <c r="AC1080" s="46" t="s">
        <v>9344</v>
      </c>
      <c r="AD1080" s="46" t="str">
        <f>IF(AC1080="N/A","None",VLOOKUP(AC1080,ACCESSORIES!F:N,9,FALSE))</f>
        <v>Snap In</v>
      </c>
      <c r="AE1080" s="82">
        <f>_xlfn.IFNA(VLOOKUP(AC1080,ACCESSORIES!F:J,5,FALSE),"N/A")</f>
        <v>26.99</v>
      </c>
      <c r="AF1080" s="82" t="s">
        <v>85</v>
      </c>
      <c r="AG1080" s="82" t="s">
        <v>85</v>
      </c>
      <c r="AH1080" s="82" t="s">
        <v>85</v>
      </c>
      <c r="AI1080" s="82" t="s">
        <v>85</v>
      </c>
      <c r="AJ1080" s="82" t="s">
        <v>85</v>
      </c>
      <c r="AK1080" s="92" t="s">
        <v>9345</v>
      </c>
      <c r="AL1080" s="92" t="s">
        <v>85</v>
      </c>
      <c r="AM1080" s="90" t="s">
        <v>85</v>
      </c>
      <c r="AN1080" s="38" t="s">
        <v>85</v>
      </c>
      <c r="AO1080" s="92">
        <v>16</v>
      </c>
      <c r="AP1080" s="92">
        <v>60</v>
      </c>
      <c r="AQ1080" s="92">
        <v>170</v>
      </c>
      <c r="AR1080" s="25"/>
      <c r="AS1080" s="25"/>
      <c r="AT1080" s="25"/>
      <c r="AU1080" s="25"/>
      <c r="AV1080" s="25"/>
      <c r="AW1080" s="94"/>
      <c r="AX1080" s="93"/>
      <c r="AY1080" s="49"/>
      <c r="AZ1080" s="49"/>
      <c r="BA1080" s="49">
        <v>0</v>
      </c>
      <c r="BB1080" s="48">
        <f t="shared" si="542"/>
        <v>0</v>
      </c>
      <c r="BC1080" s="92" t="s">
        <v>85</v>
      </c>
      <c r="BD1080" s="412" t="str">
        <f>_xlfn.IFNA(VLOOKUP(BC1080,ACCESSORIES!F:J,5,FALSE),"N/A")</f>
        <v>N/A</v>
      </c>
      <c r="BE1080" s="92" t="s">
        <v>85</v>
      </c>
      <c r="BF1080" s="412" t="str">
        <f>_xlfn.IFNA(VLOOKUP(BE1080,ACCESSORIES!F:J,5,FALSE),"N/A")</f>
        <v>N/A</v>
      </c>
      <c r="BG1080" s="70">
        <v>29</v>
      </c>
      <c r="BH1080" s="50">
        <v>20</v>
      </c>
      <c r="BI1080" s="50">
        <v>20</v>
      </c>
      <c r="BJ1080" s="50">
        <v>12.3</v>
      </c>
      <c r="BK1080" s="357">
        <f t="shared" si="543"/>
        <v>8.0624354880000013E-2</v>
      </c>
      <c r="BL1080" s="73">
        <v>36</v>
      </c>
      <c r="BM1080" s="107" t="s">
        <v>10337</v>
      </c>
      <c r="BN1080" s="46" t="s">
        <v>3891</v>
      </c>
      <c r="BO1080" s="74"/>
      <c r="BP1080" s="74"/>
      <c r="BQ1080" s="74"/>
      <c r="BR1080" s="74"/>
      <c r="BS1080" s="74"/>
      <c r="BT1080" s="74"/>
      <c r="BU1080" s="74"/>
      <c r="BV1080" s="74"/>
      <c r="BW1080" s="74"/>
      <c r="BX1080" s="74"/>
      <c r="BY1080" s="300"/>
      <c r="BZ1080" s="356"/>
      <c r="CA1080" s="300"/>
      <c r="CB1080" s="356"/>
      <c r="CC1080" s="86" t="str">
        <f t="shared" si="521"/>
        <v>EVO 6, 17x9, +18mm Offset, 6x135, 87.1mm Centerbore, Satin Black</v>
      </c>
      <c r="CD1080" s="74" t="s">
        <v>3719</v>
      </c>
      <c r="CE1080" s="74" t="s">
        <v>3720</v>
      </c>
      <c r="CF1080" s="74" t="str">
        <f t="shared" si="519"/>
        <v>RTR</v>
      </c>
      <c r="CG1080"/>
    </row>
    <row r="1081" spans="1:85" ht="15" customHeight="1">
      <c r="A1081" s="22">
        <f t="shared" si="520"/>
        <v>1079</v>
      </c>
      <c r="B1081" s="90" t="s">
        <v>9247</v>
      </c>
      <c r="C1081" s="416" t="s">
        <v>9247</v>
      </c>
      <c r="D1081" s="90" t="s">
        <v>10246</v>
      </c>
      <c r="E1081" s="84" t="s">
        <v>9163</v>
      </c>
      <c r="F1081" s="90" t="s">
        <v>9236</v>
      </c>
      <c r="G1081" s="599"/>
      <c r="H1081" s="599"/>
      <c r="I1081" s="45" t="s">
        <v>9320</v>
      </c>
      <c r="J1081" s="316"/>
      <c r="K1081" s="418" t="s">
        <v>1230</v>
      </c>
      <c r="L1081" s="328">
        <v>360</v>
      </c>
      <c r="M1081" s="85">
        <f t="shared" si="533"/>
        <v>360</v>
      </c>
      <c r="N1081" s="630"/>
      <c r="O1081" s="90">
        <v>17</v>
      </c>
      <c r="P1081" s="46">
        <v>9</v>
      </c>
      <c r="Q1081" s="92" t="s">
        <v>1089</v>
      </c>
      <c r="R1081" s="46">
        <v>6</v>
      </c>
      <c r="S1081" s="46">
        <v>5.5</v>
      </c>
      <c r="T1081" s="47">
        <v>0</v>
      </c>
      <c r="U1081" s="47">
        <v>5</v>
      </c>
      <c r="V1081" s="486" t="s">
        <v>85</v>
      </c>
      <c r="W1081" s="48" t="s">
        <v>9341</v>
      </c>
      <c r="X1081" s="421">
        <v>24.4</v>
      </c>
      <c r="Y1081" s="47">
        <v>2500</v>
      </c>
      <c r="Z1081" s="45" t="s">
        <v>9335</v>
      </c>
      <c r="AA1081" s="72" t="s">
        <v>2845</v>
      </c>
      <c r="AB1081" s="47" t="str">
        <f t="shared" si="541"/>
        <v>17x9, 6x5.5, 0 OS, 2500 lbs</v>
      </c>
      <c r="AC1081" s="46" t="s">
        <v>9344</v>
      </c>
      <c r="AD1081" s="46" t="str">
        <f>IF(AC1081="N/A","None",VLOOKUP(AC1081,ACCESSORIES!F:N,9,FALSE))</f>
        <v>Snap In</v>
      </c>
      <c r="AE1081" s="82">
        <f>_xlfn.IFNA(VLOOKUP(AC1081,ACCESSORIES!F:J,5,FALSE),"N/A")</f>
        <v>26.99</v>
      </c>
      <c r="AF1081" s="82" t="s">
        <v>85</v>
      </c>
      <c r="AG1081" s="82" t="s">
        <v>85</v>
      </c>
      <c r="AH1081" s="82" t="s">
        <v>85</v>
      </c>
      <c r="AI1081" s="82" t="s">
        <v>85</v>
      </c>
      <c r="AJ1081" s="82" t="s">
        <v>85</v>
      </c>
      <c r="AK1081" s="92" t="s">
        <v>9345</v>
      </c>
      <c r="AL1081" s="92" t="s">
        <v>85</v>
      </c>
      <c r="AM1081" s="90" t="s">
        <v>85</v>
      </c>
      <c r="AN1081" s="38" t="s">
        <v>85</v>
      </c>
      <c r="AO1081" s="92">
        <v>16</v>
      </c>
      <c r="AP1081" s="92">
        <v>60</v>
      </c>
      <c r="AQ1081" s="92">
        <v>170</v>
      </c>
      <c r="AR1081" s="25"/>
      <c r="AS1081" s="25"/>
      <c r="AT1081" s="25"/>
      <c r="AU1081" s="25"/>
      <c r="AV1081" s="25"/>
      <c r="AW1081" s="94"/>
      <c r="AX1081" s="93"/>
      <c r="AY1081" s="49"/>
      <c r="AZ1081" s="49"/>
      <c r="BA1081" s="49">
        <v>0</v>
      </c>
      <c r="BB1081" s="48">
        <f t="shared" si="542"/>
        <v>0</v>
      </c>
      <c r="BC1081" s="92" t="s">
        <v>85</v>
      </c>
      <c r="BD1081" s="412" t="str">
        <f>_xlfn.IFNA(VLOOKUP(BC1081,ACCESSORIES!F:J,5,FALSE),"N/A")</f>
        <v>N/A</v>
      </c>
      <c r="BE1081" s="92" t="s">
        <v>85</v>
      </c>
      <c r="BF1081" s="412" t="str">
        <f>_xlfn.IFNA(VLOOKUP(BE1081,ACCESSORIES!F:J,5,FALSE),"N/A")</f>
        <v>N/A</v>
      </c>
      <c r="BG1081" s="70">
        <v>30</v>
      </c>
      <c r="BH1081" s="50">
        <v>20</v>
      </c>
      <c r="BI1081" s="50">
        <v>20</v>
      </c>
      <c r="BJ1081" s="50">
        <v>12.3</v>
      </c>
      <c r="BK1081" s="357">
        <f t="shared" si="543"/>
        <v>8.0624354880000013E-2</v>
      </c>
      <c r="BL1081" s="73">
        <v>36</v>
      </c>
      <c r="BM1081" s="107" t="s">
        <v>10337</v>
      </c>
      <c r="BN1081" s="46" t="s">
        <v>3891</v>
      </c>
      <c r="BO1081" s="74"/>
      <c r="BP1081" s="74"/>
      <c r="BQ1081" s="74"/>
      <c r="BR1081" s="74"/>
      <c r="BS1081" s="74"/>
      <c r="BT1081" s="74"/>
      <c r="BU1081" s="74"/>
      <c r="BV1081" s="74"/>
      <c r="BW1081" s="74"/>
      <c r="BX1081" s="74"/>
      <c r="BY1081" s="300"/>
      <c r="BZ1081" s="356"/>
      <c r="CA1081" s="300"/>
      <c r="CB1081" s="356"/>
      <c r="CC1081" s="86" t="str">
        <f t="shared" si="521"/>
        <v>EVO 6, 17x9, 0mm Offset, 6x5.5, 93.1mm Centerbore, Satin Black</v>
      </c>
      <c r="CD1081" s="74" t="s">
        <v>3719</v>
      </c>
      <c r="CE1081" s="74" t="s">
        <v>3720</v>
      </c>
      <c r="CF1081" s="74" t="str">
        <f t="shared" si="519"/>
        <v>RTR</v>
      </c>
      <c r="CG1081"/>
    </row>
    <row r="1082" spans="1:85" ht="15" customHeight="1">
      <c r="A1082" s="22">
        <f t="shared" si="520"/>
        <v>1080</v>
      </c>
      <c r="B1082" s="90" t="s">
        <v>9247</v>
      </c>
      <c r="C1082" s="416" t="s">
        <v>9247</v>
      </c>
      <c r="D1082" s="90" t="s">
        <v>10246</v>
      </c>
      <c r="E1082" s="84" t="s">
        <v>9164</v>
      </c>
      <c r="F1082" s="90" t="s">
        <v>9237</v>
      </c>
      <c r="G1082" s="599"/>
      <c r="H1082" s="599"/>
      <c r="I1082" s="45" t="s">
        <v>9321</v>
      </c>
      <c r="J1082" s="316"/>
      <c r="K1082" s="418" t="s">
        <v>1230</v>
      </c>
      <c r="L1082" s="328">
        <v>360</v>
      </c>
      <c r="M1082" s="85">
        <f t="shared" si="533"/>
        <v>360</v>
      </c>
      <c r="N1082" s="630"/>
      <c r="O1082" s="90">
        <v>17</v>
      </c>
      <c r="P1082" s="46">
        <v>9</v>
      </c>
      <c r="Q1082" s="92" t="s">
        <v>1089</v>
      </c>
      <c r="R1082" s="46">
        <v>6</v>
      </c>
      <c r="S1082" s="46">
        <v>5.5</v>
      </c>
      <c r="T1082" s="47">
        <v>30</v>
      </c>
      <c r="U1082" s="47">
        <v>6.18</v>
      </c>
      <c r="V1082" s="486" t="s">
        <v>85</v>
      </c>
      <c r="W1082" s="48" t="s">
        <v>9341</v>
      </c>
      <c r="X1082" s="421">
        <v>22.6</v>
      </c>
      <c r="Y1082" s="47">
        <v>2500</v>
      </c>
      <c r="Z1082" s="45" t="s">
        <v>9335</v>
      </c>
      <c r="AA1082" s="72" t="s">
        <v>2845</v>
      </c>
      <c r="AB1082" s="47" t="str">
        <f t="shared" si="541"/>
        <v>17x9, 6x5.5, 30 OS, 2500 lbs</v>
      </c>
      <c r="AC1082" s="46" t="s">
        <v>9344</v>
      </c>
      <c r="AD1082" s="46" t="str">
        <f>IF(AC1082="N/A","None",VLOOKUP(AC1082,ACCESSORIES!F:N,9,FALSE))</f>
        <v>Snap In</v>
      </c>
      <c r="AE1082" s="82">
        <f>_xlfn.IFNA(VLOOKUP(AC1082,ACCESSORIES!F:J,5,FALSE),"N/A")</f>
        <v>26.99</v>
      </c>
      <c r="AF1082" s="82" t="s">
        <v>85</v>
      </c>
      <c r="AG1082" s="82" t="s">
        <v>85</v>
      </c>
      <c r="AH1082" s="82" t="s">
        <v>85</v>
      </c>
      <c r="AI1082" s="82" t="s">
        <v>85</v>
      </c>
      <c r="AJ1082" s="82" t="s">
        <v>85</v>
      </c>
      <c r="AK1082" s="92" t="s">
        <v>9345</v>
      </c>
      <c r="AL1082" s="92" t="s">
        <v>85</v>
      </c>
      <c r="AM1082" s="90" t="s">
        <v>85</v>
      </c>
      <c r="AN1082" s="38" t="s">
        <v>85</v>
      </c>
      <c r="AO1082" s="92">
        <v>16</v>
      </c>
      <c r="AP1082" s="92">
        <v>60</v>
      </c>
      <c r="AQ1082" s="92">
        <v>170</v>
      </c>
      <c r="AR1082" s="25"/>
      <c r="AS1082" s="25"/>
      <c r="AT1082" s="25"/>
      <c r="AU1082" s="25"/>
      <c r="AV1082" s="25"/>
      <c r="AW1082" s="94"/>
      <c r="AX1082" s="93"/>
      <c r="AY1082" s="49"/>
      <c r="AZ1082" s="49"/>
      <c r="BA1082" s="49">
        <v>0</v>
      </c>
      <c r="BB1082" s="48">
        <f t="shared" si="542"/>
        <v>0</v>
      </c>
      <c r="BC1082" s="92" t="s">
        <v>85</v>
      </c>
      <c r="BD1082" s="412" t="str">
        <f>_xlfn.IFNA(VLOOKUP(BC1082,ACCESSORIES!F:J,5,FALSE),"N/A")</f>
        <v>N/A</v>
      </c>
      <c r="BE1082" s="92" t="s">
        <v>85</v>
      </c>
      <c r="BF1082" s="412" t="str">
        <f>_xlfn.IFNA(VLOOKUP(BE1082,ACCESSORIES!F:J,5,FALSE),"N/A")</f>
        <v>N/A</v>
      </c>
      <c r="BG1082" s="70">
        <v>29</v>
      </c>
      <c r="BH1082" s="50">
        <v>20</v>
      </c>
      <c r="BI1082" s="50">
        <v>20</v>
      </c>
      <c r="BJ1082" s="50">
        <v>12.3</v>
      </c>
      <c r="BK1082" s="357">
        <f t="shared" si="543"/>
        <v>8.0624354880000013E-2</v>
      </c>
      <c r="BL1082" s="73">
        <v>36</v>
      </c>
      <c r="BM1082" s="107" t="s">
        <v>10337</v>
      </c>
      <c r="BN1082" s="46" t="s">
        <v>3891</v>
      </c>
      <c r="BO1082" s="74"/>
      <c r="BP1082" s="74"/>
      <c r="BQ1082" s="74"/>
      <c r="BR1082" s="74"/>
      <c r="BS1082" s="74"/>
      <c r="BT1082" s="74"/>
      <c r="BU1082" s="74"/>
      <c r="BV1082" s="74"/>
      <c r="BW1082" s="74"/>
      <c r="BX1082" s="74"/>
      <c r="BY1082" s="300"/>
      <c r="BZ1082" s="356"/>
      <c r="CA1082" s="300"/>
      <c r="CB1082" s="356"/>
      <c r="CC1082" s="86" t="str">
        <f t="shared" si="521"/>
        <v>EVO 6, 17x9, +30mm Offset, 6x5.5, 93.1mm Centerbore, Satin Black</v>
      </c>
      <c r="CD1082" s="74" t="s">
        <v>3719</v>
      </c>
      <c r="CE1082" s="74" t="s">
        <v>3720</v>
      </c>
      <c r="CF1082" s="74" t="str">
        <f t="shared" si="519"/>
        <v>RTR</v>
      </c>
      <c r="CG1082"/>
    </row>
    <row r="1083" spans="1:85" ht="15" customHeight="1">
      <c r="A1083" s="22">
        <f t="shared" si="520"/>
        <v>1081</v>
      </c>
      <c r="B1083" s="90" t="s">
        <v>9247</v>
      </c>
      <c r="C1083" s="416" t="s">
        <v>9247</v>
      </c>
      <c r="D1083" s="90" t="s">
        <v>10246</v>
      </c>
      <c r="E1083" s="84" t="s">
        <v>9166</v>
      </c>
      <c r="F1083" s="90" t="s">
        <v>9239</v>
      </c>
      <c r="G1083" s="599"/>
      <c r="H1083" s="599"/>
      <c r="I1083" s="45" t="s">
        <v>9323</v>
      </c>
      <c r="J1083" s="316"/>
      <c r="K1083" s="418" t="s">
        <v>3713</v>
      </c>
      <c r="L1083" s="328">
        <v>420</v>
      </c>
      <c r="M1083" s="85" t="str">
        <f t="shared" si="533"/>
        <v/>
      </c>
      <c r="N1083" s="630"/>
      <c r="O1083" s="90">
        <v>18</v>
      </c>
      <c r="P1083" s="46">
        <v>9</v>
      </c>
      <c r="Q1083" s="92" t="s">
        <v>1089</v>
      </c>
      <c r="R1083" s="46">
        <v>6</v>
      </c>
      <c r="S1083" s="46">
        <v>5.5</v>
      </c>
      <c r="T1083" s="47">
        <v>0</v>
      </c>
      <c r="U1083" s="47">
        <v>5</v>
      </c>
      <c r="V1083" s="486" t="s">
        <v>85</v>
      </c>
      <c r="W1083" s="48" t="s">
        <v>9341</v>
      </c>
      <c r="X1083" s="421">
        <v>26.6</v>
      </c>
      <c r="Y1083" s="47">
        <v>2500</v>
      </c>
      <c r="Z1083" s="45" t="s">
        <v>9335</v>
      </c>
      <c r="AA1083" s="72" t="s">
        <v>2845</v>
      </c>
      <c r="AB1083" s="47" t="str">
        <f t="shared" si="541"/>
        <v>18x9, 6x5.5, 0 OS, 2500 lbs</v>
      </c>
      <c r="AC1083" s="46" t="s">
        <v>9344</v>
      </c>
      <c r="AD1083" s="46" t="str">
        <f>IF(AC1083="N/A","None",VLOOKUP(AC1083,ACCESSORIES!F:N,9,FALSE))</f>
        <v>Snap In</v>
      </c>
      <c r="AE1083" s="82">
        <f>_xlfn.IFNA(VLOOKUP(AC1083,ACCESSORIES!F:J,5,FALSE),"N/A")</f>
        <v>26.99</v>
      </c>
      <c r="AF1083" s="82" t="s">
        <v>85</v>
      </c>
      <c r="AG1083" s="82" t="s">
        <v>85</v>
      </c>
      <c r="AH1083" s="82" t="s">
        <v>85</v>
      </c>
      <c r="AI1083" s="82" t="s">
        <v>85</v>
      </c>
      <c r="AJ1083" s="82" t="s">
        <v>85</v>
      </c>
      <c r="AK1083" s="92" t="s">
        <v>9345</v>
      </c>
      <c r="AL1083" s="92" t="s">
        <v>85</v>
      </c>
      <c r="AM1083" s="90" t="s">
        <v>85</v>
      </c>
      <c r="AN1083" s="38" t="s">
        <v>85</v>
      </c>
      <c r="AO1083" s="92">
        <v>16</v>
      </c>
      <c r="AP1083" s="92">
        <v>60</v>
      </c>
      <c r="AQ1083" s="92">
        <v>170</v>
      </c>
      <c r="AR1083" s="25"/>
      <c r="AS1083" s="25"/>
      <c r="AT1083" s="25"/>
      <c r="AU1083" s="25"/>
      <c r="AV1083" s="25"/>
      <c r="AW1083" s="94"/>
      <c r="AX1083" s="93"/>
      <c r="AY1083" s="49"/>
      <c r="AZ1083" s="49"/>
      <c r="BA1083" s="49">
        <v>0</v>
      </c>
      <c r="BB1083" s="48">
        <f t="shared" si="542"/>
        <v>0</v>
      </c>
      <c r="BC1083" s="92" t="s">
        <v>85</v>
      </c>
      <c r="BD1083" s="412" t="str">
        <f>_xlfn.IFNA(VLOOKUP(BC1083,ACCESSORIES!F:J,5,FALSE),"N/A")</f>
        <v>N/A</v>
      </c>
      <c r="BE1083" s="92" t="s">
        <v>85</v>
      </c>
      <c r="BF1083" s="412" t="str">
        <f>_xlfn.IFNA(VLOOKUP(BE1083,ACCESSORIES!F:J,5,FALSE),"N/A")</f>
        <v>N/A</v>
      </c>
      <c r="BG1083" s="70">
        <v>33</v>
      </c>
      <c r="BH1083" s="50">
        <v>21</v>
      </c>
      <c r="BI1083" s="50">
        <v>21</v>
      </c>
      <c r="BJ1083" s="50">
        <v>12.3</v>
      </c>
      <c r="BK1083" s="357">
        <f t="shared" si="543"/>
        <v>8.8888351255200004E-2</v>
      </c>
      <c r="BL1083" s="14">
        <v>36</v>
      </c>
      <c r="BM1083" s="107" t="s">
        <v>3771</v>
      </c>
      <c r="BN1083" s="46" t="s">
        <v>3891</v>
      </c>
      <c r="BO1083" s="74"/>
      <c r="BP1083" s="74"/>
      <c r="BQ1083" s="74"/>
      <c r="BR1083" s="74"/>
      <c r="BS1083" s="74"/>
      <c r="BT1083" s="74"/>
      <c r="BU1083" s="74"/>
      <c r="BV1083" s="74"/>
      <c r="BW1083" s="74"/>
      <c r="BX1083" s="74"/>
      <c r="BY1083" s="300"/>
      <c r="BZ1083" s="356"/>
      <c r="CA1083" s="300"/>
      <c r="CB1083" s="356"/>
      <c r="CC1083" s="86" t="str">
        <f t="shared" si="521"/>
        <v>CLOSEOUT - EVO 6, 18x9, 0mm Offset, 6x5.5, 93.1mm Centerbore, Satin Black</v>
      </c>
      <c r="CD1083" s="74" t="s">
        <v>3719</v>
      </c>
      <c r="CE1083" s="74" t="s">
        <v>3720</v>
      </c>
      <c r="CF1083" s="74" t="str">
        <f t="shared" si="519"/>
        <v>RTR</v>
      </c>
      <c r="CG1083"/>
    </row>
    <row r="1084" spans="1:85" ht="15" customHeight="1">
      <c r="A1084" s="22">
        <f t="shared" si="520"/>
        <v>1082</v>
      </c>
      <c r="B1084" s="90" t="s">
        <v>9247</v>
      </c>
      <c r="C1084" s="416" t="s">
        <v>9247</v>
      </c>
      <c r="D1084" s="90" t="s">
        <v>10246</v>
      </c>
      <c r="E1084" s="84" t="s">
        <v>9167</v>
      </c>
      <c r="F1084" s="90" t="s">
        <v>9240</v>
      </c>
      <c r="G1084" s="599"/>
      <c r="H1084" s="599"/>
      <c r="I1084" s="45" t="s">
        <v>9324</v>
      </c>
      <c r="J1084" s="316"/>
      <c r="K1084" s="418" t="s">
        <v>3713</v>
      </c>
      <c r="L1084" s="328">
        <v>550</v>
      </c>
      <c r="M1084" s="85" t="str">
        <f t="shared" si="533"/>
        <v/>
      </c>
      <c r="N1084" s="630"/>
      <c r="O1084" s="90">
        <v>20</v>
      </c>
      <c r="P1084" s="46">
        <v>9</v>
      </c>
      <c r="Q1084" s="92" t="s">
        <v>1697</v>
      </c>
      <c r="R1084" s="46">
        <v>6</v>
      </c>
      <c r="S1084" s="46">
        <v>135</v>
      </c>
      <c r="T1084" s="47">
        <v>18</v>
      </c>
      <c r="U1084" s="47">
        <v>5</v>
      </c>
      <c r="V1084" s="486" t="s">
        <v>85</v>
      </c>
      <c r="W1084" s="48" t="s">
        <v>9338</v>
      </c>
      <c r="X1084" s="421">
        <v>30.4</v>
      </c>
      <c r="Y1084" s="47">
        <v>2500</v>
      </c>
      <c r="Z1084" s="45" t="s">
        <v>9333</v>
      </c>
      <c r="AA1084" s="72" t="s">
        <v>9334</v>
      </c>
      <c r="AB1084" s="47" t="str">
        <f t="shared" si="541"/>
        <v>20x9, 6x135, 18 OS, 2500 lbs</v>
      </c>
      <c r="AC1084" s="46" t="s">
        <v>9344</v>
      </c>
      <c r="AD1084" s="46" t="str">
        <f>IF(AC1084="N/A","None",VLOOKUP(AC1084,ACCESSORIES!F:N,9,FALSE))</f>
        <v>Snap In</v>
      </c>
      <c r="AE1084" s="82">
        <f>_xlfn.IFNA(VLOOKUP(AC1084,ACCESSORIES!F:J,5,FALSE),"N/A")</f>
        <v>26.99</v>
      </c>
      <c r="AF1084" s="82" t="s">
        <v>85</v>
      </c>
      <c r="AG1084" s="82" t="s">
        <v>85</v>
      </c>
      <c r="AH1084" s="82" t="s">
        <v>85</v>
      </c>
      <c r="AI1084" s="82" t="s">
        <v>85</v>
      </c>
      <c r="AJ1084" s="82" t="s">
        <v>85</v>
      </c>
      <c r="AK1084" s="92" t="s">
        <v>9345</v>
      </c>
      <c r="AL1084" s="92" t="s">
        <v>85</v>
      </c>
      <c r="AM1084" s="90" t="s">
        <v>85</v>
      </c>
      <c r="AN1084" s="38" t="s">
        <v>85</v>
      </c>
      <c r="AO1084" s="92">
        <v>16</v>
      </c>
      <c r="AP1084" s="92">
        <v>60</v>
      </c>
      <c r="AQ1084" s="92">
        <v>170</v>
      </c>
      <c r="AR1084" s="25"/>
      <c r="AS1084" s="25"/>
      <c r="AT1084" s="25"/>
      <c r="AU1084" s="25"/>
      <c r="AV1084" s="25"/>
      <c r="AW1084" s="94"/>
      <c r="AX1084" s="93"/>
      <c r="AY1084" s="49"/>
      <c r="AZ1084" s="49"/>
      <c r="BA1084" s="49">
        <v>0</v>
      </c>
      <c r="BB1084" s="48">
        <f t="shared" si="542"/>
        <v>0</v>
      </c>
      <c r="BC1084" s="92" t="s">
        <v>85</v>
      </c>
      <c r="BD1084" s="412" t="str">
        <f>_xlfn.IFNA(VLOOKUP(BC1084,ACCESSORIES!F:J,5,FALSE),"N/A")</f>
        <v>N/A</v>
      </c>
      <c r="BE1084" s="92" t="s">
        <v>85</v>
      </c>
      <c r="BF1084" s="412" t="str">
        <f>_xlfn.IFNA(VLOOKUP(BE1084,ACCESSORIES!F:J,5,FALSE),"N/A")</f>
        <v>N/A</v>
      </c>
      <c r="BG1084" s="70">
        <v>37</v>
      </c>
      <c r="BH1084" s="50">
        <v>23.3</v>
      </c>
      <c r="BI1084" s="50">
        <v>23.3</v>
      </c>
      <c r="BJ1084" s="50">
        <v>12.3</v>
      </c>
      <c r="BK1084" s="357">
        <f t="shared" si="543"/>
        <v>0.10942539005200798</v>
      </c>
      <c r="BL1084" s="408">
        <v>20</v>
      </c>
      <c r="BM1084" s="107" t="s">
        <v>3771</v>
      </c>
      <c r="BN1084" s="46" t="s">
        <v>3891</v>
      </c>
      <c r="BO1084" s="74"/>
      <c r="BP1084" s="74"/>
      <c r="BQ1084" s="74"/>
      <c r="BR1084" s="74"/>
      <c r="BS1084" s="74"/>
      <c r="BT1084" s="74"/>
      <c r="BU1084" s="74"/>
      <c r="BV1084" s="74"/>
      <c r="BW1084" s="74"/>
      <c r="BX1084" s="74"/>
      <c r="BY1084" s="300"/>
      <c r="BZ1084" s="356"/>
      <c r="CA1084" s="300"/>
      <c r="CB1084" s="356"/>
      <c r="CC1084" s="86" t="str">
        <f t="shared" si="521"/>
        <v>CLOSEOUT - EVO 6, 20x9, +18mm Offset, 6x135, 87.1mm Centerbore, Satin Charcoal</v>
      </c>
      <c r="CD1084" s="74" t="s">
        <v>3719</v>
      </c>
      <c r="CE1084" s="74" t="s">
        <v>3720</v>
      </c>
      <c r="CF1084" s="74" t="str">
        <f t="shared" ref="CF1084:CF1089" si="544">C1084</f>
        <v>RTR</v>
      </c>
      <c r="CG1084"/>
    </row>
    <row r="1085" spans="1:85" ht="15" customHeight="1">
      <c r="A1085" s="22">
        <f t="shared" ref="A1085:A1089" si="545">ROW(B1085)-2</f>
        <v>1083</v>
      </c>
      <c r="B1085" s="90" t="s">
        <v>9247</v>
      </c>
      <c r="C1085" s="416" t="s">
        <v>9247</v>
      </c>
      <c r="D1085" s="90" t="s">
        <v>10246</v>
      </c>
      <c r="E1085" s="84" t="s">
        <v>9168</v>
      </c>
      <c r="F1085" s="90" t="s">
        <v>9241</v>
      </c>
      <c r="G1085" s="599"/>
      <c r="H1085" s="599"/>
      <c r="I1085" s="45" t="s">
        <v>9325</v>
      </c>
      <c r="J1085" s="316"/>
      <c r="K1085" s="418" t="s">
        <v>3713</v>
      </c>
      <c r="L1085" s="328">
        <v>360</v>
      </c>
      <c r="M1085" s="85" t="str">
        <f t="shared" si="533"/>
        <v/>
      </c>
      <c r="N1085" s="630"/>
      <c r="O1085" s="90">
        <v>17</v>
      </c>
      <c r="P1085" s="46">
        <v>9</v>
      </c>
      <c r="Q1085" s="92" t="s">
        <v>1697</v>
      </c>
      <c r="R1085" s="46">
        <v>6</v>
      </c>
      <c r="S1085" s="46">
        <v>135</v>
      </c>
      <c r="T1085" s="47">
        <v>0</v>
      </c>
      <c r="U1085" s="47">
        <v>5</v>
      </c>
      <c r="V1085" s="486" t="s">
        <v>85</v>
      </c>
      <c r="W1085" s="48" t="s">
        <v>9338</v>
      </c>
      <c r="X1085" s="421">
        <v>24.4</v>
      </c>
      <c r="Y1085" s="47">
        <v>2500</v>
      </c>
      <c r="Z1085" s="45" t="s">
        <v>9333</v>
      </c>
      <c r="AA1085" s="72" t="s">
        <v>9334</v>
      </c>
      <c r="AB1085" s="47" t="str">
        <f t="shared" si="541"/>
        <v>17x9, 6x135, 0 OS, 2500 lbs</v>
      </c>
      <c r="AC1085" s="46" t="s">
        <v>9344</v>
      </c>
      <c r="AD1085" s="46" t="str">
        <f>IF(AC1085="N/A","None",VLOOKUP(AC1085,ACCESSORIES!F:N,9,FALSE))</f>
        <v>Snap In</v>
      </c>
      <c r="AE1085" s="82">
        <f>_xlfn.IFNA(VLOOKUP(AC1085,ACCESSORIES!F:J,5,FALSE),"N/A")</f>
        <v>26.99</v>
      </c>
      <c r="AF1085" s="82" t="s">
        <v>85</v>
      </c>
      <c r="AG1085" s="82" t="s">
        <v>85</v>
      </c>
      <c r="AH1085" s="82" t="s">
        <v>85</v>
      </c>
      <c r="AI1085" s="82" t="s">
        <v>85</v>
      </c>
      <c r="AJ1085" s="82" t="s">
        <v>85</v>
      </c>
      <c r="AK1085" s="92" t="s">
        <v>9345</v>
      </c>
      <c r="AL1085" s="92" t="s">
        <v>85</v>
      </c>
      <c r="AM1085" s="90" t="s">
        <v>85</v>
      </c>
      <c r="AN1085" s="38" t="s">
        <v>85</v>
      </c>
      <c r="AO1085" s="92">
        <v>16</v>
      </c>
      <c r="AP1085" s="92">
        <v>60</v>
      </c>
      <c r="AQ1085" s="92">
        <v>170</v>
      </c>
      <c r="AR1085" s="25"/>
      <c r="AS1085" s="25"/>
      <c r="AT1085" s="25"/>
      <c r="AU1085" s="25"/>
      <c r="AV1085" s="25"/>
      <c r="AW1085" s="94"/>
      <c r="AX1085" s="93"/>
      <c r="AY1085" s="49"/>
      <c r="AZ1085" s="49"/>
      <c r="BA1085" s="49">
        <v>0</v>
      </c>
      <c r="BB1085" s="48">
        <f t="shared" si="542"/>
        <v>0</v>
      </c>
      <c r="BC1085" s="92" t="s">
        <v>85</v>
      </c>
      <c r="BD1085" s="412" t="str">
        <f>_xlfn.IFNA(VLOOKUP(BC1085,ACCESSORIES!F:J,5,FALSE),"N/A")</f>
        <v>N/A</v>
      </c>
      <c r="BE1085" s="92" t="s">
        <v>85</v>
      </c>
      <c r="BF1085" s="412" t="str">
        <f>_xlfn.IFNA(VLOOKUP(BE1085,ACCESSORIES!F:J,5,FALSE),"N/A")</f>
        <v>N/A</v>
      </c>
      <c r="BG1085" s="70">
        <v>30</v>
      </c>
      <c r="BH1085" s="50">
        <v>20</v>
      </c>
      <c r="BI1085" s="50">
        <v>20</v>
      </c>
      <c r="BJ1085" s="50">
        <v>12.3</v>
      </c>
      <c r="BK1085" s="357">
        <f t="shared" si="543"/>
        <v>8.0624354880000013E-2</v>
      </c>
      <c r="BL1085" s="73">
        <v>36</v>
      </c>
      <c r="BM1085" s="107" t="s">
        <v>10337</v>
      </c>
      <c r="BN1085" s="46" t="s">
        <v>3891</v>
      </c>
      <c r="BO1085" s="74"/>
      <c r="BP1085" s="74"/>
      <c r="BQ1085" s="74"/>
      <c r="BR1085" s="74"/>
      <c r="BS1085" s="74"/>
      <c r="BT1085" s="74"/>
      <c r="BU1085" s="74"/>
      <c r="BV1085" s="74"/>
      <c r="BW1085" s="74"/>
      <c r="BX1085" s="74"/>
      <c r="BY1085" s="300"/>
      <c r="BZ1085" s="356"/>
      <c r="CA1085" s="300"/>
      <c r="CB1085" s="356"/>
      <c r="CC1085" s="86" t="str">
        <f t="shared" ref="CC1085:CC1089" si="546">CONCATENATE(IF(K1085="Closeout","CLOSEOUT - ",""),D1085,", ",O1085,"x",P1085,", ",IF(V1085="N/A","",CONCATENATE(V1085,"/")),IF(T1085&gt;0,CONCATENATE("+",T1085),T1085),"mm Offset, ",Q1085,", ",W1085,"mm Centerbore, ",PROPER(Z1085),IF(H1085="R",", Race Drilled",""),"",IF(BE1085="N/A","",CONCATENATE(", w/ ",BE1085)))</f>
        <v>CLOSEOUT - EVO 6, 17x9, 0mm Offset, 6x135, 87.1mm Centerbore, Satin Charcoal</v>
      </c>
      <c r="CD1085" s="74" t="s">
        <v>3719</v>
      </c>
      <c r="CE1085" s="74" t="s">
        <v>3720</v>
      </c>
      <c r="CF1085" s="74" t="str">
        <f t="shared" si="544"/>
        <v>RTR</v>
      </c>
      <c r="CG1085"/>
    </row>
    <row r="1086" spans="1:85" ht="15" customHeight="1">
      <c r="A1086" s="22">
        <f t="shared" si="545"/>
        <v>1084</v>
      </c>
      <c r="B1086" s="90" t="s">
        <v>9247</v>
      </c>
      <c r="C1086" s="416" t="s">
        <v>9247</v>
      </c>
      <c r="D1086" s="90" t="s">
        <v>10246</v>
      </c>
      <c r="E1086" s="84" t="s">
        <v>9169</v>
      </c>
      <c r="F1086" s="90" t="s">
        <v>9242</v>
      </c>
      <c r="G1086" s="599"/>
      <c r="H1086" s="599"/>
      <c r="I1086" s="45" t="s">
        <v>9326</v>
      </c>
      <c r="J1086" s="316"/>
      <c r="K1086" s="418" t="s">
        <v>3713</v>
      </c>
      <c r="L1086" s="328">
        <v>360</v>
      </c>
      <c r="M1086" s="85" t="str">
        <f t="shared" si="533"/>
        <v/>
      </c>
      <c r="N1086" s="630"/>
      <c r="O1086" s="90">
        <v>17</v>
      </c>
      <c r="P1086" s="46">
        <v>9</v>
      </c>
      <c r="Q1086" s="92" t="s">
        <v>1697</v>
      </c>
      <c r="R1086" s="46">
        <v>6</v>
      </c>
      <c r="S1086" s="46">
        <v>135</v>
      </c>
      <c r="T1086" s="47">
        <v>18</v>
      </c>
      <c r="U1086" s="47">
        <v>5.71</v>
      </c>
      <c r="V1086" s="486" t="s">
        <v>85</v>
      </c>
      <c r="W1086" s="48" t="s">
        <v>9338</v>
      </c>
      <c r="X1086" s="421">
        <v>23.2</v>
      </c>
      <c r="Y1086" s="47">
        <v>2500</v>
      </c>
      <c r="Z1086" s="45" t="s">
        <v>9333</v>
      </c>
      <c r="AA1086" s="72" t="s">
        <v>9334</v>
      </c>
      <c r="AB1086" s="47" t="str">
        <f t="shared" si="541"/>
        <v>17x9, 6x135, 18 OS, 2500 lbs</v>
      </c>
      <c r="AC1086" s="46" t="s">
        <v>9344</v>
      </c>
      <c r="AD1086" s="46" t="str">
        <f>IF(AC1086="N/A","None",VLOOKUP(AC1086,ACCESSORIES!F:N,9,FALSE))</f>
        <v>Snap In</v>
      </c>
      <c r="AE1086" s="82">
        <f>_xlfn.IFNA(VLOOKUP(AC1086,ACCESSORIES!F:J,5,FALSE),"N/A")</f>
        <v>26.99</v>
      </c>
      <c r="AF1086" s="82" t="s">
        <v>85</v>
      </c>
      <c r="AG1086" s="82" t="s">
        <v>85</v>
      </c>
      <c r="AH1086" s="82" t="s">
        <v>85</v>
      </c>
      <c r="AI1086" s="82" t="s">
        <v>85</v>
      </c>
      <c r="AJ1086" s="82" t="s">
        <v>85</v>
      </c>
      <c r="AK1086" s="92" t="s">
        <v>9345</v>
      </c>
      <c r="AL1086" s="92" t="s">
        <v>85</v>
      </c>
      <c r="AM1086" s="90" t="s">
        <v>85</v>
      </c>
      <c r="AN1086" s="38" t="s">
        <v>85</v>
      </c>
      <c r="AO1086" s="92">
        <v>16</v>
      </c>
      <c r="AP1086" s="92">
        <v>60</v>
      </c>
      <c r="AQ1086" s="92">
        <v>170</v>
      </c>
      <c r="AR1086" s="25"/>
      <c r="AS1086" s="25"/>
      <c r="AT1086" s="25"/>
      <c r="AU1086" s="25"/>
      <c r="AV1086" s="25"/>
      <c r="AW1086" s="94"/>
      <c r="AX1086" s="93"/>
      <c r="AY1086" s="49"/>
      <c r="AZ1086" s="49"/>
      <c r="BA1086" s="49">
        <v>0</v>
      </c>
      <c r="BB1086" s="48">
        <f t="shared" si="542"/>
        <v>0</v>
      </c>
      <c r="BC1086" s="92" t="s">
        <v>85</v>
      </c>
      <c r="BD1086" s="412" t="str">
        <f>_xlfn.IFNA(VLOOKUP(BC1086,ACCESSORIES!F:J,5,FALSE),"N/A")</f>
        <v>N/A</v>
      </c>
      <c r="BE1086" s="92" t="s">
        <v>85</v>
      </c>
      <c r="BF1086" s="412" t="str">
        <f>_xlfn.IFNA(VLOOKUP(BE1086,ACCESSORIES!F:J,5,FALSE),"N/A")</f>
        <v>N/A</v>
      </c>
      <c r="BG1086" s="70">
        <v>29</v>
      </c>
      <c r="BH1086" s="50">
        <v>20</v>
      </c>
      <c r="BI1086" s="50">
        <v>20</v>
      </c>
      <c r="BJ1086" s="50">
        <v>12.3</v>
      </c>
      <c r="BK1086" s="357">
        <f t="shared" si="543"/>
        <v>8.0624354880000013E-2</v>
      </c>
      <c r="BL1086" s="73">
        <v>36</v>
      </c>
      <c r="BM1086" s="107" t="s">
        <v>10337</v>
      </c>
      <c r="BN1086" s="46" t="s">
        <v>3891</v>
      </c>
      <c r="BO1086" s="74"/>
      <c r="BP1086" s="74"/>
      <c r="BQ1086" s="74"/>
      <c r="BR1086" s="74"/>
      <c r="BS1086" s="74"/>
      <c r="BT1086" s="74"/>
      <c r="BU1086" s="74"/>
      <c r="BV1086" s="74"/>
      <c r="BW1086" s="74"/>
      <c r="BX1086" s="74"/>
      <c r="BY1086" s="300"/>
      <c r="BZ1086" s="356"/>
      <c r="CA1086" s="300"/>
      <c r="CB1086" s="356"/>
      <c r="CC1086" s="86" t="str">
        <f t="shared" si="546"/>
        <v>CLOSEOUT - EVO 6, 17x9, +18mm Offset, 6x135, 87.1mm Centerbore, Satin Charcoal</v>
      </c>
      <c r="CD1086" s="74" t="s">
        <v>3719</v>
      </c>
      <c r="CE1086" s="74" t="s">
        <v>3720</v>
      </c>
      <c r="CF1086" s="74" t="str">
        <f t="shared" si="544"/>
        <v>RTR</v>
      </c>
      <c r="CG1086"/>
    </row>
    <row r="1087" spans="1:85" ht="15" customHeight="1">
      <c r="A1087" s="22">
        <f t="shared" si="545"/>
        <v>1085</v>
      </c>
      <c r="B1087" s="90" t="s">
        <v>9247</v>
      </c>
      <c r="C1087" s="416" t="s">
        <v>9247</v>
      </c>
      <c r="D1087" s="90" t="s">
        <v>10246</v>
      </c>
      <c r="E1087" s="84" t="s">
        <v>9171</v>
      </c>
      <c r="F1087" s="90" t="s">
        <v>9244</v>
      </c>
      <c r="G1087" s="599"/>
      <c r="H1087" s="599"/>
      <c r="I1087" s="45" t="s">
        <v>9328</v>
      </c>
      <c r="J1087" s="316"/>
      <c r="K1087" s="418" t="s">
        <v>3713</v>
      </c>
      <c r="L1087" s="328">
        <v>420</v>
      </c>
      <c r="M1087" s="85" t="str">
        <f t="shared" si="533"/>
        <v/>
      </c>
      <c r="N1087" s="630"/>
      <c r="O1087" s="90">
        <v>18</v>
      </c>
      <c r="P1087" s="46">
        <v>9</v>
      </c>
      <c r="Q1087" s="92" t="s">
        <v>1697</v>
      </c>
      <c r="R1087" s="46">
        <v>6</v>
      </c>
      <c r="S1087" s="46">
        <v>135</v>
      </c>
      <c r="T1087" s="47">
        <v>18</v>
      </c>
      <c r="U1087" s="47">
        <v>5.71</v>
      </c>
      <c r="V1087" s="486" t="s">
        <v>85</v>
      </c>
      <c r="W1087" s="48" t="s">
        <v>9338</v>
      </c>
      <c r="X1087" s="421">
        <v>25.7</v>
      </c>
      <c r="Y1087" s="47">
        <v>2500</v>
      </c>
      <c r="Z1087" s="45" t="s">
        <v>9333</v>
      </c>
      <c r="AA1087" s="72" t="s">
        <v>9334</v>
      </c>
      <c r="AB1087" s="47" t="str">
        <f t="shared" si="541"/>
        <v>18x9, 6x135, 18 OS, 2500 lbs</v>
      </c>
      <c r="AC1087" s="46" t="s">
        <v>9344</v>
      </c>
      <c r="AD1087" s="46" t="str">
        <f>IF(AC1087="N/A","None",VLOOKUP(AC1087,ACCESSORIES!F:N,9,FALSE))</f>
        <v>Snap In</v>
      </c>
      <c r="AE1087" s="82">
        <f>_xlfn.IFNA(VLOOKUP(AC1087,ACCESSORIES!F:J,5,FALSE),"N/A")</f>
        <v>26.99</v>
      </c>
      <c r="AF1087" s="82" t="s">
        <v>85</v>
      </c>
      <c r="AG1087" s="82" t="s">
        <v>85</v>
      </c>
      <c r="AH1087" s="82" t="s">
        <v>85</v>
      </c>
      <c r="AI1087" s="82" t="s">
        <v>85</v>
      </c>
      <c r="AJ1087" s="82" t="s">
        <v>85</v>
      </c>
      <c r="AK1087" s="90" t="s">
        <v>9345</v>
      </c>
      <c r="AL1087" s="92" t="s">
        <v>85</v>
      </c>
      <c r="AM1087" s="92" t="s">
        <v>85</v>
      </c>
      <c r="AN1087" s="38" t="s">
        <v>85</v>
      </c>
      <c r="AO1087" s="90">
        <v>16</v>
      </c>
      <c r="AP1087" s="92">
        <v>60</v>
      </c>
      <c r="AQ1087" s="90">
        <v>170</v>
      </c>
      <c r="AR1087" s="49"/>
      <c r="AS1087" s="49"/>
      <c r="AT1087" s="25"/>
      <c r="AU1087" s="49"/>
      <c r="AV1087" s="25"/>
      <c r="AW1087" s="94"/>
      <c r="AX1087" s="486"/>
      <c r="AY1087" s="49"/>
      <c r="AZ1087" s="49"/>
      <c r="BA1087" s="49">
        <v>0</v>
      </c>
      <c r="BB1087" s="48">
        <f t="shared" si="542"/>
        <v>0</v>
      </c>
      <c r="BC1087" s="92" t="s">
        <v>85</v>
      </c>
      <c r="BD1087" s="412" t="str">
        <f>_xlfn.IFNA(VLOOKUP(BC1087,ACCESSORIES!F:J,5,FALSE),"N/A")</f>
        <v>N/A</v>
      </c>
      <c r="BE1087" s="92" t="s">
        <v>85</v>
      </c>
      <c r="BF1087" s="412" t="str">
        <f>_xlfn.IFNA(VLOOKUP(BE1087,ACCESSORIES!F:J,5,FALSE),"N/A")</f>
        <v>N/A</v>
      </c>
      <c r="BG1087" s="70">
        <v>32</v>
      </c>
      <c r="BH1087" s="50">
        <v>21</v>
      </c>
      <c r="BI1087" s="50">
        <v>21</v>
      </c>
      <c r="BJ1087" s="50">
        <v>12.3</v>
      </c>
      <c r="BK1087" s="357">
        <f t="shared" si="543"/>
        <v>8.8888351255200004E-2</v>
      </c>
      <c r="BL1087" s="14">
        <v>36</v>
      </c>
      <c r="BM1087" s="107" t="s">
        <v>3771</v>
      </c>
      <c r="BN1087" s="46" t="s">
        <v>3891</v>
      </c>
      <c r="BO1087" s="74"/>
      <c r="BP1087" s="74"/>
      <c r="BQ1087" s="74"/>
      <c r="BR1087" s="74"/>
      <c r="BS1087" s="74"/>
      <c r="BT1087" s="74"/>
      <c r="BU1087" s="74"/>
      <c r="BV1087" s="74"/>
      <c r="BW1087" s="74"/>
      <c r="BX1087" s="74"/>
      <c r="BY1087" s="300" t="s">
        <v>10515</v>
      </c>
      <c r="BZ1087" s="356" t="s">
        <v>10516</v>
      </c>
      <c r="CA1087" s="300" t="s">
        <v>10514</v>
      </c>
      <c r="CB1087" s="356" t="s">
        <v>9477</v>
      </c>
      <c r="CC1087" s="86" t="str">
        <f t="shared" si="546"/>
        <v>CLOSEOUT - EVO 6, 18x9, +18mm Offset, 6x135, 87.1mm Centerbore, Satin Charcoal</v>
      </c>
      <c r="CD1087" s="74" t="s">
        <v>3719</v>
      </c>
      <c r="CE1087" s="74" t="s">
        <v>3720</v>
      </c>
      <c r="CF1087" s="74" t="str">
        <f t="shared" si="544"/>
        <v>RTR</v>
      </c>
      <c r="CG1087"/>
    </row>
    <row r="1088" spans="1:85" ht="15" customHeight="1">
      <c r="A1088" s="22">
        <f t="shared" si="545"/>
        <v>1086</v>
      </c>
      <c r="B1088" s="90" t="s">
        <v>9247</v>
      </c>
      <c r="C1088" s="416" t="s">
        <v>9247</v>
      </c>
      <c r="D1088" s="90" t="s">
        <v>10246</v>
      </c>
      <c r="E1088" s="84" t="s">
        <v>9172</v>
      </c>
      <c r="F1088" s="90" t="s">
        <v>9245</v>
      </c>
      <c r="G1088" s="599"/>
      <c r="H1088" s="599"/>
      <c r="I1088" s="45" t="s">
        <v>9329</v>
      </c>
      <c r="J1088" s="316"/>
      <c r="K1088" s="418" t="s">
        <v>3713</v>
      </c>
      <c r="L1088" s="328">
        <v>420</v>
      </c>
      <c r="M1088" s="85" t="str">
        <f t="shared" si="533"/>
        <v/>
      </c>
      <c r="N1088" s="630"/>
      <c r="O1088" s="90">
        <v>18</v>
      </c>
      <c r="P1088" s="46">
        <v>9</v>
      </c>
      <c r="Q1088" s="92" t="s">
        <v>1089</v>
      </c>
      <c r="R1088" s="46">
        <v>6</v>
      </c>
      <c r="S1088" s="46">
        <v>5.5</v>
      </c>
      <c r="T1088" s="47">
        <v>0</v>
      </c>
      <c r="U1088" s="47">
        <v>5</v>
      </c>
      <c r="V1088" s="486" t="s">
        <v>85</v>
      </c>
      <c r="W1088" s="48" t="s">
        <v>9341</v>
      </c>
      <c r="X1088" s="421">
        <v>26.6</v>
      </c>
      <c r="Y1088" s="47">
        <v>2500</v>
      </c>
      <c r="Z1088" s="45" t="s">
        <v>9333</v>
      </c>
      <c r="AA1088" s="72" t="s">
        <v>9334</v>
      </c>
      <c r="AB1088" s="47" t="str">
        <f t="shared" si="541"/>
        <v>18x9, 6x5.5, 0 OS, 2500 lbs</v>
      </c>
      <c r="AC1088" s="46" t="s">
        <v>9344</v>
      </c>
      <c r="AD1088" s="46" t="str">
        <f>IF(AC1088="N/A","None",VLOOKUP(AC1088,ACCESSORIES!F:N,9,FALSE))</f>
        <v>Snap In</v>
      </c>
      <c r="AE1088" s="82">
        <f>_xlfn.IFNA(VLOOKUP(AC1088,ACCESSORIES!F:J,5,FALSE),"N/A")</f>
        <v>26.99</v>
      </c>
      <c r="AF1088" s="82" t="s">
        <v>85</v>
      </c>
      <c r="AG1088" s="82" t="s">
        <v>85</v>
      </c>
      <c r="AH1088" s="82" t="s">
        <v>85</v>
      </c>
      <c r="AI1088" s="82" t="s">
        <v>85</v>
      </c>
      <c r="AJ1088" s="82" t="s">
        <v>85</v>
      </c>
      <c r="AK1088" s="90" t="s">
        <v>9345</v>
      </c>
      <c r="AL1088" s="92" t="s">
        <v>85</v>
      </c>
      <c r="AM1088" s="92" t="s">
        <v>85</v>
      </c>
      <c r="AN1088" s="38" t="s">
        <v>85</v>
      </c>
      <c r="AO1088" s="90">
        <v>16</v>
      </c>
      <c r="AP1088" s="92">
        <v>60</v>
      </c>
      <c r="AQ1088" s="90">
        <v>170</v>
      </c>
      <c r="AR1088" s="49"/>
      <c r="AS1088" s="49"/>
      <c r="AT1088" s="25"/>
      <c r="AU1088" s="49"/>
      <c r="AV1088" s="25"/>
      <c r="AW1088" s="94"/>
      <c r="AX1088" s="486"/>
      <c r="AY1088" s="49"/>
      <c r="AZ1088" s="49"/>
      <c r="BA1088" s="49">
        <v>0</v>
      </c>
      <c r="BB1088" s="48">
        <f t="shared" si="542"/>
        <v>0</v>
      </c>
      <c r="BC1088" s="92" t="s">
        <v>85</v>
      </c>
      <c r="BD1088" s="412" t="str">
        <f>_xlfn.IFNA(VLOOKUP(BC1088,ACCESSORIES!F:J,5,FALSE),"N/A")</f>
        <v>N/A</v>
      </c>
      <c r="BE1088" s="92" t="s">
        <v>85</v>
      </c>
      <c r="BF1088" s="412" t="str">
        <f>_xlfn.IFNA(VLOOKUP(BE1088,ACCESSORIES!F:J,5,FALSE),"N/A")</f>
        <v>N/A</v>
      </c>
      <c r="BG1088" s="70">
        <v>33</v>
      </c>
      <c r="BH1088" s="50">
        <v>21</v>
      </c>
      <c r="BI1088" s="50">
        <v>21</v>
      </c>
      <c r="BJ1088" s="50">
        <v>12.3</v>
      </c>
      <c r="BK1088" s="357">
        <f t="shared" si="543"/>
        <v>8.8888351255200004E-2</v>
      </c>
      <c r="BL1088" s="14">
        <v>36</v>
      </c>
      <c r="BM1088" s="107" t="s">
        <v>3771</v>
      </c>
      <c r="BN1088" s="46" t="s">
        <v>3891</v>
      </c>
      <c r="BO1088" s="74"/>
      <c r="BP1088" s="74"/>
      <c r="BQ1088" s="74"/>
      <c r="BR1088" s="74"/>
      <c r="BS1088" s="74"/>
      <c r="BT1088" s="74"/>
      <c r="BU1088" s="74"/>
      <c r="BV1088" s="74"/>
      <c r="BW1088" s="74"/>
      <c r="BX1088" s="74"/>
      <c r="BY1088" s="300"/>
      <c r="BZ1088" s="356"/>
      <c r="CA1088" s="300"/>
      <c r="CB1088" s="356"/>
      <c r="CC1088" s="86" t="str">
        <f t="shared" si="546"/>
        <v>CLOSEOUT - EVO 6, 18x9, 0mm Offset, 6x5.5, 93.1mm Centerbore, Satin Charcoal</v>
      </c>
      <c r="CD1088" s="74" t="s">
        <v>3719</v>
      </c>
      <c r="CE1088" s="74" t="s">
        <v>3720</v>
      </c>
      <c r="CF1088" s="74" t="str">
        <f t="shared" si="544"/>
        <v>RTR</v>
      </c>
      <c r="CG1088"/>
    </row>
    <row r="1089" spans="1:85" ht="15" customHeight="1">
      <c r="A1089" s="22">
        <f t="shared" si="545"/>
        <v>1087</v>
      </c>
      <c r="B1089" s="90" t="s">
        <v>9247</v>
      </c>
      <c r="C1089" s="416" t="s">
        <v>9247</v>
      </c>
      <c r="D1089" s="90" t="s">
        <v>10246</v>
      </c>
      <c r="E1089" s="84" t="s">
        <v>9173</v>
      </c>
      <c r="F1089" s="90" t="s">
        <v>9246</v>
      </c>
      <c r="G1089" s="599"/>
      <c r="H1089" s="599"/>
      <c r="I1089" s="45" t="s">
        <v>9330</v>
      </c>
      <c r="J1089" s="316"/>
      <c r="K1089" s="418" t="s">
        <v>3713</v>
      </c>
      <c r="L1089" s="328">
        <v>420</v>
      </c>
      <c r="M1089" s="85" t="str">
        <f t="shared" si="533"/>
        <v/>
      </c>
      <c r="N1089" s="630"/>
      <c r="O1089" s="90">
        <v>18</v>
      </c>
      <c r="P1089" s="46">
        <v>9</v>
      </c>
      <c r="Q1089" s="92" t="s">
        <v>1089</v>
      </c>
      <c r="R1089" s="46">
        <v>6</v>
      </c>
      <c r="S1089" s="46">
        <v>5.5</v>
      </c>
      <c r="T1089" s="47">
        <v>30</v>
      </c>
      <c r="U1089" s="47">
        <v>6.18</v>
      </c>
      <c r="V1089" s="486" t="s">
        <v>85</v>
      </c>
      <c r="W1089" s="48" t="s">
        <v>9341</v>
      </c>
      <c r="X1089" s="421">
        <v>24.6</v>
      </c>
      <c r="Y1089" s="47">
        <v>2500</v>
      </c>
      <c r="Z1089" s="45" t="s">
        <v>9333</v>
      </c>
      <c r="AA1089" s="72" t="s">
        <v>9334</v>
      </c>
      <c r="AB1089" s="47" t="str">
        <f t="shared" si="541"/>
        <v>18x9, 6x5.5, 30 OS, 2500 lbs</v>
      </c>
      <c r="AC1089" s="46" t="s">
        <v>9344</v>
      </c>
      <c r="AD1089" s="46" t="str">
        <f>IF(AC1089="N/A","None",VLOOKUP(AC1089,ACCESSORIES!F:N,9,FALSE))</f>
        <v>Snap In</v>
      </c>
      <c r="AE1089" s="82">
        <f>_xlfn.IFNA(VLOOKUP(AC1089,ACCESSORIES!F:J,5,FALSE),"N/A")</f>
        <v>26.99</v>
      </c>
      <c r="AF1089" s="82" t="s">
        <v>85</v>
      </c>
      <c r="AG1089" s="82" t="s">
        <v>85</v>
      </c>
      <c r="AH1089" s="82" t="s">
        <v>85</v>
      </c>
      <c r="AI1089" s="82" t="s">
        <v>85</v>
      </c>
      <c r="AJ1089" s="82" t="s">
        <v>85</v>
      </c>
      <c r="AK1089" s="90" t="s">
        <v>9345</v>
      </c>
      <c r="AL1089" s="92" t="s">
        <v>85</v>
      </c>
      <c r="AM1089" s="92" t="s">
        <v>85</v>
      </c>
      <c r="AN1089" s="38" t="s">
        <v>85</v>
      </c>
      <c r="AO1089" s="90">
        <v>16</v>
      </c>
      <c r="AP1089" s="92">
        <v>60</v>
      </c>
      <c r="AQ1089" s="90">
        <v>170</v>
      </c>
      <c r="AR1089" s="49"/>
      <c r="AS1089" s="49"/>
      <c r="AT1089" s="25"/>
      <c r="AU1089" s="49"/>
      <c r="AV1089" s="25"/>
      <c r="AW1089" s="94"/>
      <c r="AX1089" s="486"/>
      <c r="AY1089" s="49"/>
      <c r="AZ1089" s="49"/>
      <c r="BA1089" s="49">
        <v>0</v>
      </c>
      <c r="BB1089" s="48">
        <f t="shared" si="542"/>
        <v>0</v>
      </c>
      <c r="BC1089" s="92" t="s">
        <v>85</v>
      </c>
      <c r="BD1089" s="412" t="str">
        <f>_xlfn.IFNA(VLOOKUP(BC1089,ACCESSORIES!F:J,5,FALSE),"N/A")</f>
        <v>N/A</v>
      </c>
      <c r="BE1089" s="92" t="s">
        <v>85</v>
      </c>
      <c r="BF1089" s="412" t="str">
        <f>_xlfn.IFNA(VLOOKUP(BE1089,ACCESSORIES!F:J,5,FALSE),"N/A")</f>
        <v>N/A</v>
      </c>
      <c r="BG1089" s="70">
        <v>31</v>
      </c>
      <c r="BH1089" s="50">
        <v>21</v>
      </c>
      <c r="BI1089" s="50">
        <v>21</v>
      </c>
      <c r="BJ1089" s="50">
        <v>12.3</v>
      </c>
      <c r="BK1089" s="357">
        <f t="shared" si="543"/>
        <v>8.8888351255200004E-2</v>
      </c>
      <c r="BL1089" s="14">
        <v>36</v>
      </c>
      <c r="BM1089" s="107" t="s">
        <v>3771</v>
      </c>
      <c r="BN1089" s="46" t="s">
        <v>3891</v>
      </c>
      <c r="BO1089" s="74"/>
      <c r="BP1089" s="74"/>
      <c r="BQ1089" s="74"/>
      <c r="BR1089" s="74"/>
      <c r="BS1089" s="74"/>
      <c r="BT1089" s="74"/>
      <c r="BU1089" s="74"/>
      <c r="BV1089" s="74"/>
      <c r="BW1089" s="74"/>
      <c r="BX1089" s="74"/>
      <c r="BY1089" s="300" t="s">
        <v>10515</v>
      </c>
      <c r="BZ1089" s="356" t="s">
        <v>10516</v>
      </c>
      <c r="CA1089" s="300" t="s">
        <v>10514</v>
      </c>
      <c r="CB1089" s="356" t="s">
        <v>9477</v>
      </c>
      <c r="CC1089" s="86" t="str">
        <f t="shared" si="546"/>
        <v>CLOSEOUT - EVO 6, 18x9, +30mm Offset, 6x5.5, 93.1mm Centerbore, Satin Charcoal</v>
      </c>
      <c r="CD1089" s="74" t="s">
        <v>3719</v>
      </c>
      <c r="CE1089" s="74" t="s">
        <v>3720</v>
      </c>
      <c r="CF1089" s="74" t="str">
        <f t="shared" si="544"/>
        <v>RTR</v>
      </c>
      <c r="CG1089"/>
    </row>
  </sheetData>
  <sheetProtection algorithmName="SHA-512" hashValue="MlhNGbwKTFMSJnt6ATtt1EMw/yo+r1t693QON+gw9MXCSBPtqvAouZAugH1oyqwVSYkQJLbaIanZv1mBEeLnBw==" saltValue="PSQpTJS9g1URWIwm2ryv1A==" spinCount="100000" sheet="1" formatColumns="0" sort="0" autoFilter="0"/>
  <autoFilter ref="A2:CG1089" xr:uid="{83406119-30BE-4750-8EAF-0902A40E5F67}"/>
  <phoneticPr fontId="20" type="noConversion"/>
  <conditionalFormatting sqref="A1:A2 A1025:A1048576">
    <cfRule type="expression" dxfId="7534" priority="4812">
      <formula>C1= "DISCO (6XX)"</formula>
    </cfRule>
  </conditionalFormatting>
  <conditionalFormatting sqref="A1:A1048576">
    <cfRule type="expression" dxfId="7533" priority="989">
      <formula>C1= "RAISED (8XX)"</formula>
    </cfRule>
    <cfRule type="expression" dxfId="7532" priority="4807">
      <formula>C1= "STREET (3XX)"</formula>
    </cfRule>
    <cfRule type="expression" dxfId="7531" priority="4808">
      <formula>C1="UTV (4XX)"</formula>
    </cfRule>
    <cfRule type="expression" dxfId="7530" priority="4809">
      <formula>C1= "RACE (1XX)"</formula>
    </cfRule>
    <cfRule type="expression" dxfId="7529" priority="4810">
      <formula>C1= "FORGED (2XX)"</formula>
    </cfRule>
    <cfRule type="expression" dxfId="7528" priority="4811">
      <formula>C1= "RALLY (5XX)"</formula>
    </cfRule>
    <cfRule type="expression" dxfId="7527" priority="4813">
      <formula>C1= "TRAIL (7XX)"</formula>
    </cfRule>
    <cfRule type="expression" dxfId="7526" priority="4814">
      <formula>C1= "GMZ (8XX)"</formula>
    </cfRule>
    <cfRule type="expression" dxfId="7525" priority="4815">
      <formula>C1= "DUALLY (9XX)"</formula>
    </cfRule>
  </conditionalFormatting>
  <conditionalFormatting sqref="E1:E1048576">
    <cfRule type="duplicateValues" dxfId="7524" priority="16315"/>
  </conditionalFormatting>
  <conditionalFormatting sqref="F499:F513">
    <cfRule type="duplicateValues" dxfId="7523" priority="164"/>
  </conditionalFormatting>
  <conditionalFormatting sqref="F514:F1048576 F1:F498">
    <cfRule type="duplicateValues" dxfId="7522" priority="27657"/>
  </conditionalFormatting>
  <conditionalFormatting sqref="I57">
    <cfRule type="duplicateValues" dxfId="7521" priority="1509"/>
  </conditionalFormatting>
  <conditionalFormatting sqref="I296 I292:I293">
    <cfRule type="duplicateValues" dxfId="7520" priority="30214"/>
  </conditionalFormatting>
  <conditionalFormatting sqref="I297:I374 I294:I295">
    <cfRule type="duplicateValues" dxfId="7519" priority="34553"/>
  </conditionalFormatting>
  <conditionalFormatting sqref="I437 I431">
    <cfRule type="duplicateValues" dxfId="7518" priority="20020"/>
  </conditionalFormatting>
  <conditionalFormatting sqref="I454:I693 E1:F1 L1:L81 M2:M81 M3:CF15 AE17:AE100 AQ28:BK29 AO28:AP123 AQ30:CF30 AD30:AD100 BH30:BK124 BL31:CF82 CD31:CF124 Q31:Q132 Y31:Y132 M36:N43 AX36:AX45 O38:AN41 AQ39:AX41 AY39:AY61 AZ39:AZ73 M47:N56 AX47:AX58 AQ54:AX54 O54:AN56 X57:AN62 AQ59:AX61 AR59:AW62 M61:N100 AF62:AG80 O63:AN64 AQ63:AY73 BA63:BK77 AR74:AW80 O93:P131 AR96:AW100 AQ101:BX110 BY101:CF114 BL121:CF138 Q124:BK127 AR127:AW131 Q129:AN130 AO129:BK131 O141:BK141 AO150:CF173 M150:AN174 BL173:BL211 BN174:CF211 M175:BK209 M210:AN227 AO212:CF290 L228:M257 O228:AN331 L258:L267 M261:N267 L268:N291 CC279:CF291 AO291:AP374 AQ292:BL292 BN292:CF292 L292:L394 AQ293:CF301 AQ302:BL314 BN302:CF314 AQ315:CF327 AQ328:BL329 BN328:CF329 BO328:BV333 AQ330:CF332 O337:AN337 N338:AN344 BO346:CF374 V349:V356 V352:AN354 M352:U356 AQ352:BK356 BH354:BJ371 BG354:BG374 BK357:BN363 AQ357:BG371 M357:AN374 BK364:BK371 BL364:BN374 AQ372:BK374 M375:CF393 N394:CF394 BK414:CF418 AR418 L418:M419 Q420:Q424 Y420:Y424 AR420:AR424 BK420:CF424 CD420:CF494 AE420:AE513 AD420:AD515 O422:P424 O438:CF453 M439 M440:N444 O454:AZ498 BN468:CF487 BA468:BL501 J471:J478 Y480:Y528 BM488:CF488 BN490:CF501 M495:N496 BD498:BD516 BF498:BF516 O499:AC515 AE512:AW515 AY514:CF520 Q514:Q528 O516:AW517 AD516:AE617 O518:AX520 O521:AY527 AZ521:AZ531 BA521:CF555 AQ525:AQ528 AY532:AZ555 AP535:AP588 AE552:AO552 AQ552:AX552 O552:AC571 AQ554:AX555 AE554:AP561 BB554:BB617 BD554:BD617 BF554:BF617 AQ556:BL583 BN556:CF583 AE562:AN571 AO562:AO588 O572:AN592 AQ584:CF592 AE593:BK593 L593:M597 BM593:CF597 AE594:AZ594 U601:U617 AO619:AP643 BK644:CF655 O656:AN667 BN656:CF667 V656:V668 AF656:AG668 AI656:AJ668 AO656:AP668 BN656:BN668 Y656:Y670 AE656:AE670 BK656:BK670 CC656:CF670 AL660:AN668 O668:AC675 AE671:AN675 BN671:CF676 BN677:BN682 AE694:BL702 BN694:CF702 L694:M704 AE703:CF703 BY703:CB704 O704:CF705 O706:AC708 AE706:CF708 BH706:BK713 AB706:AB714 AD706:AE714 AO706:AP736 BB706:BB736 BD706:BD736 BF706:BF736 AM706:AM770 Q706:Q1021 AJ706:AJ1024 BM706:BM1040 CC708:CF728 BC711:BF714 BL711:BL728 AI711:AJ731 BN712:CF726 AK712:BK728 AH712:AH736 O712:AG739 BO715:BX796 BF728:BG736 AK729:CF730 BN737:BN738 BC737:BC739 BE737:BE739 BG738:BG739 BN738:CF746 BB740:BK746 AB740:AG748 O740:AB764 AH747:CF758 BC749:BC796 BE749:BE796 AC749:AG820 BG749:BG907 BD749:BD1029 BF749:BF1029 AB749:AB1042 AH759:BK760 AH761:AW762 AH763:AK764 Y765:AB820 AO770:AP821 BC770:BF821 V770:V822 BN771:BN778 AI771:AN821 BO771:CF821 AD778:AE1042 W779:W820 BA782:BB820 AR783:AS820 AV789:AW808 BN789:BN821 BL789:BL840 BK794:BK822 BB794:BB1042 BH795:BJ814 AY797:BK798 O797:V804 CC797:CF1021 AM797:AM1024 AH799:BK800 AY801:BK804 AS805:AT805 AR806:AT806 AH821:AO829 BP821:BQ843 BO821:BO853 BR821:BV853 AO821:AO907 O821:AG1020 AP821:AP1020 BH821:BK1024 AQ822:BK840 BM822:BX840 BY822:CB1021 AH825:AH873 AI830:AO830 AI831:AL831 AN831:AO831 AI832:AO832 AI833:AL833 AN833:AO833 AI837:AO837 AI841:AO841 AQ841:BX852 AI842:AL842 AN842:AO842 AH846:AO848 AQ853:BK904 BL853:BX1020 AH900:AO905 AH907:AO913 AQ907:BK1020 AH920:AO926 AH940:AO950 AH951:AL951 AN951:AO951 AH952:AO955 AH956:AL956 AN956:AO956 AH957:AO961 AH967:AO967 AH968:AL968 AN968:AO968 AH969:AO976 AH977:AL977 AN977:AO977 AH991:AO997 AH1006:AL1006 AN1006:AO1006 AH1007:AO1012 I1021:I1023 BM1022:CF1023 BL1022:BL1026 BK1024:BK1042 BO1024:CB1042 BM1025:BN1026 O1025:AA1037 AC1025:AC1042 AF1025:BA1042 BC1025:BJ1042 CC1025:CF1042 B1025:B1089 BL1027:BN1042 I1038:I1047 BO1044:CF1086 BM1044:BM1089 I1048:J1089 O1048:BK1089 BL1054:BL1089 N514:N1089 I1:I259 AD101:AE418 N3:N498 BM7:BM633 BB17:BB479 BD17:BD479 BF17:BF479 AB17:AB617 AJ17:AJ617 AM17:AM617 M83:M421 M134:N141 L134:L227 BC139:CF140 O139:BA140 BO139:BU141">
    <cfRule type="containsBlanks" dxfId="7517" priority="16314">
      <formula>LEN(TRIM(B1))=0</formula>
    </cfRule>
  </conditionalFormatting>
  <conditionalFormatting sqref="I470">
    <cfRule type="duplicateValues" dxfId="7516" priority="3702"/>
  </conditionalFormatting>
  <conditionalFormatting sqref="I528">
    <cfRule type="duplicateValues" dxfId="7515" priority="1414"/>
  </conditionalFormatting>
  <conditionalFormatting sqref="I682:I693">
    <cfRule type="duplicateValues" dxfId="7514" priority="31387"/>
  </conditionalFormatting>
  <conditionalFormatting sqref="I1021:I1024 I375:I423 I454:I469 I1:I56 I471:I527 I529:I681 I58:I259">
    <cfRule type="duplicateValues" dxfId="7513" priority="29280"/>
  </conditionalFormatting>
  <conditionalFormatting sqref="I1025:I1089">
    <cfRule type="duplicateValues" dxfId="7512" priority="34597"/>
  </conditionalFormatting>
  <conditionalFormatting sqref="K1:K1048576">
    <cfRule type="containsText" dxfId="7511" priority="235" operator="containsText" text="Discontinued">
      <formula>NOT(ISERROR(SEARCH("Discontinued",K1)))</formula>
    </cfRule>
    <cfRule type="containsText" dxfId="7510" priority="236" operator="containsText" text="Closeout">
      <formula>NOT(ISERROR(SEARCH("Closeout",K1)))</formula>
    </cfRule>
    <cfRule type="containsText" dxfId="7509" priority="237" operator="containsText" text="COMING SOON">
      <formula>NOT(ISERROR(SEARCH("COMING SOON",K1)))</formula>
    </cfRule>
    <cfRule type="containsText" dxfId="7508" priority="238" operator="containsText" text="ACTIVE">
      <formula>NOT(ISERROR(SEARCH("ACTIVE",K1)))</formula>
    </cfRule>
  </conditionalFormatting>
  <conditionalFormatting sqref="L644:M667 L635:L693">
    <cfRule type="containsBlanks" dxfId="7507" priority="48">
      <formula>LEN(TRIM(L635))=0</formula>
    </cfRule>
  </conditionalFormatting>
  <conditionalFormatting sqref="L705:L770 L795:L1086">
    <cfRule type="containsBlanks" dxfId="7506" priority="2">
      <formula>LEN(TRIM(L705))=0</formula>
    </cfRule>
  </conditionalFormatting>
  <conditionalFormatting sqref="L82:M82 L83:L100 W355:AN356 L395:CF398 O402:AC403 Q402:Q404 H497 J497 H517 O528:AX551 AO589:AP592 L590:L592 L634:M634 AQ634:CF643 BB644:BB703 Q656:Q693 AB656:AB693 CD656:CF693 AJ656:AJ703 AM656:AM703 BD656:BD703 BF656:BF703 BM656:BM703 AD671:AE676 BA671:BL689 AQ671:AZ693 AO671:AP703 BH671:BK703 BQ673:BS681 BO673:BP693 O676:AN693 BQ678:BX693 BN683:CF689 O694:AE703 CC737:CF738 BB749:BB778 AH914:AL914 AN914:AO914 AH915:AO915 AH916:AL916 AN916:AO916 AH932:AO937 BM1054:BN1065 BM1072:BN1072 BN1073:BN1075 BM1076:BN1078 BN1079:BN1082 BM1083:BN1084 BN1085:BN1086">
    <cfRule type="containsBlanks" dxfId="7505" priority="685">
      <formula>LEN(TRIM(H82))=0</formula>
    </cfRule>
  </conditionalFormatting>
  <conditionalFormatting sqref="L1087:M1089">
    <cfRule type="containsBlanks" dxfId="7504" priority="131">
      <formula>LEN(TRIM(L1087))=0</formula>
    </cfRule>
  </conditionalFormatting>
  <conditionalFormatting sqref="L101:N133 L420:P421">
    <cfRule type="containsBlanks" dxfId="7503" priority="196">
      <formula>LEN(TRIM(L101))=0</formula>
    </cfRule>
  </conditionalFormatting>
  <conditionalFormatting sqref="L440:N513 L514:M589 M590:M633 M635:M1089">
    <cfRule type="containsBlanks" dxfId="7502" priority="6">
      <formula>LEN(TRIM(L440))=0</formula>
    </cfRule>
  </conditionalFormatting>
  <conditionalFormatting sqref="M329:N344 N332:AN336 BM333:CF344 AQ333:BK349 BL333:BL356 M345:AN351 BG345:BJ351 BJ346:BJ352 BN346:BN356 I375:I423 L399:AC401 AE399:CF413 L402:N417 Y402:Y418 BH403:BK418 CD403:CF418 O405:AC413 O414:BG418 BH420:BK477 L422:M439 M425:AC437 AF425:CF437 BA454:CF467 O593:AD614 BH593:BJ615 CD593:CF617 BL593:BL633 BA594:BG604 BK594:BK615 AQ595:AZ604 AP595:AP618 BN598:CF603 AE598:AN614 Q598:Q615 Y598:Y615 AO598:AO618 L598:L633 BN615:CF633 O615:AN643 AQ616:BK633 BH728:BK739 BH737:CF737 AH737:BG746 AH882:AO887 AH931:AL931 AN931:AO931 AH983:AO989 C1024:D1024 I1024:J1037 O1038:W1047 X1043:CF1043 BL1044:BN1053 BN1066:BN1068 BM1069:BN1069 BN1070:BN1071">
    <cfRule type="containsBlanks" dxfId="7501" priority="588">
      <formula>LEN(TRIM(C329))=0</formula>
    </cfRule>
  </conditionalFormatting>
  <conditionalFormatting sqref="M57:W60">
    <cfRule type="containsBlanks" dxfId="7500" priority="1489">
      <formula>LEN(TRIM(M57))=0</formula>
    </cfRule>
  </conditionalFormatting>
  <conditionalFormatting sqref="M28:AN34 O47:AN48 AQ47:AW53">
    <cfRule type="containsBlanks" dxfId="7499" priority="4176">
      <formula>LEN(TRIM(M28))=0</formula>
    </cfRule>
  </conditionalFormatting>
  <conditionalFormatting sqref="M16:BK27 BL16:BL29 BN16:CF29 AO174:BK174 AO210:BK211 I431 I437">
    <cfRule type="containsBlanks" dxfId="7498" priority="1105">
      <formula>LEN(TRIM(I16))=0</formula>
    </cfRule>
  </conditionalFormatting>
  <conditionalFormatting sqref="M142:BK143 M144:CF149">
    <cfRule type="containsBlanks" dxfId="7497" priority="169">
      <formula>LEN(TRIM(M142))=0</formula>
    </cfRule>
  </conditionalFormatting>
  <conditionalFormatting sqref="N404:AC404">
    <cfRule type="containsBlanks" dxfId="7496" priority="892">
      <formula>LEN(TRIM(N404))=0</formula>
    </cfRule>
  </conditionalFormatting>
  <conditionalFormatting sqref="O775:W776">
    <cfRule type="containsBlanks" dxfId="7495" priority="76">
      <formula>LEN(TRIM(O775))=0</formula>
    </cfRule>
  </conditionalFormatting>
  <conditionalFormatting sqref="O773:X774 O777:X778">
    <cfRule type="containsBlanks" dxfId="7494" priority="281">
      <formula>LEN(TRIM(O773))=0</formula>
    </cfRule>
  </conditionalFormatting>
  <conditionalFormatting sqref="O92:AA92">
    <cfRule type="containsBlanks" dxfId="7493" priority="541">
      <formula>LEN(TRIM(O92))=0</formula>
    </cfRule>
  </conditionalFormatting>
  <conditionalFormatting sqref="O79:AN91">
    <cfRule type="containsBlanks" dxfId="7492" priority="35">
      <formula>LEN(TRIM(O79))=0</formula>
    </cfRule>
  </conditionalFormatting>
  <conditionalFormatting sqref="O644:BF655">
    <cfRule type="containsBlanks" dxfId="7491" priority="39">
      <formula>LEN(TRIM(O644))=0</formula>
    </cfRule>
  </conditionalFormatting>
  <conditionalFormatting sqref="O132:BK138">
    <cfRule type="containsBlanks" dxfId="7490" priority="19">
      <formula>LEN(TRIM(O132))=0</formula>
    </cfRule>
  </conditionalFormatting>
  <conditionalFormatting sqref="O1021:BX1021 O1022:BK1024 BN1024:CF1024">
    <cfRule type="containsBlanks" dxfId="7489" priority="580">
      <formula>LEN(TRIM(O1021))=0</formula>
    </cfRule>
  </conditionalFormatting>
  <conditionalFormatting sqref="O709:CB711">
    <cfRule type="containsBlanks" dxfId="7488" priority="838">
      <formula>LEN(TRIM(O709))=0</formula>
    </cfRule>
  </conditionalFormatting>
  <conditionalFormatting sqref="O1:CF2">
    <cfRule type="containsBlanks" dxfId="7487" priority="279">
      <formula>LEN(TRIM(O1))=0</formula>
    </cfRule>
  </conditionalFormatting>
  <conditionalFormatting sqref="O419:CF419">
    <cfRule type="containsBlanks" dxfId="7486" priority="95">
      <formula>LEN(TRIM(O419))=0</formula>
    </cfRule>
  </conditionalFormatting>
  <conditionalFormatting sqref="Q988:R989">
    <cfRule type="containsBlanks" dxfId="7485" priority="998">
      <formula>LEN(TRIM(Q988))=0</formula>
    </cfRule>
  </conditionalFormatting>
  <conditionalFormatting sqref="Q113:Y114">
    <cfRule type="containsBlanks" dxfId="7484" priority="1868">
      <formula>LEN(TRIM(Q113))=0</formula>
    </cfRule>
  </conditionalFormatting>
  <conditionalFormatting sqref="Q117:AA117">
    <cfRule type="containsBlanks" dxfId="7483" priority="532">
      <formula>LEN(TRIM(Q117))=0</formula>
    </cfRule>
  </conditionalFormatting>
  <conditionalFormatting sqref="Q123:AA123">
    <cfRule type="containsBlanks" dxfId="7482" priority="545">
      <formula>LEN(TRIM(Q123))=0</formula>
    </cfRule>
  </conditionalFormatting>
  <conditionalFormatting sqref="Q128:AA128">
    <cfRule type="containsBlanks" dxfId="7481" priority="544">
      <formula>LEN(TRIM(Q128))=0</formula>
    </cfRule>
  </conditionalFormatting>
  <conditionalFormatting sqref="Q131:AA131">
    <cfRule type="containsBlanks" dxfId="7480" priority="543">
      <formula>LEN(TRIM(Q131))=0</formula>
    </cfRule>
  </conditionalFormatting>
  <conditionalFormatting sqref="Q101:AN104">
    <cfRule type="containsBlanks" dxfId="7479" priority="1842">
      <formula>LEN(TRIM(Q101))=0</formula>
    </cfRule>
  </conditionalFormatting>
  <conditionalFormatting sqref="Q106:AN109">
    <cfRule type="containsBlanks" dxfId="7478" priority="1840">
      <formula>LEN(TRIM(Q106))=0</formula>
    </cfRule>
  </conditionalFormatting>
  <conditionalFormatting sqref="R980:R982">
    <cfRule type="containsBlanks" dxfId="7477" priority="995">
      <formula>LEN(TRIM(R980))=0</formula>
    </cfRule>
  </conditionalFormatting>
  <conditionalFormatting sqref="R990">
    <cfRule type="containsBlanks" dxfId="7476" priority="997">
      <formula>LEN(TRIM(R990))=0</formula>
    </cfRule>
  </conditionalFormatting>
  <conditionalFormatting sqref="R1011:R1014">
    <cfRule type="containsBlanks" dxfId="7475" priority="992">
      <formula>LEN(TRIM(R1011))=0</formula>
    </cfRule>
  </conditionalFormatting>
  <conditionalFormatting sqref="U747:U820 X752:X820 O765:V767 O768:X770 O771:V772 O779:V782 O783:X796 O801:X806 O807:V808 O809:X820">
    <cfRule type="containsBlanks" dxfId="7474" priority="566">
      <formula>LEN(TRIM(O747))=0</formula>
    </cfRule>
  </conditionalFormatting>
  <conditionalFormatting sqref="V344:V345 BN345:CF345 BK350:BK351 H514:H515">
    <cfRule type="containsBlanks" dxfId="7473" priority="686">
      <formula>LEN(TRIM(H344))=0</formula>
    </cfRule>
  </conditionalFormatting>
  <conditionalFormatting sqref="W765:W772">
    <cfRule type="containsBlanks" dxfId="7472" priority="74">
      <formula>LEN(TRIM(W765))=0</formula>
    </cfRule>
  </conditionalFormatting>
  <conditionalFormatting sqref="X1038:AA1042">
    <cfRule type="containsBlanks" dxfId="7471" priority="7">
      <formula>LEN(TRIM(X1038))=0</formula>
    </cfRule>
  </conditionalFormatting>
  <conditionalFormatting sqref="X1044:BK1047">
    <cfRule type="containsBlanks" dxfId="7470" priority="4">
      <formula>LEN(TRIM(X1044))=0</formula>
    </cfRule>
  </conditionalFormatting>
  <conditionalFormatting sqref="Y42:AN45 AQ42:AW45">
    <cfRule type="containsBlanks" dxfId="7469" priority="1858">
      <formula>LEN(TRIM(Y42))=0</formula>
    </cfRule>
  </conditionalFormatting>
  <conditionalFormatting sqref="Y49:AN52">
    <cfRule type="containsBlanks" dxfId="7468" priority="1856">
      <formula>LEN(TRIM(Y49))=0</formula>
    </cfRule>
  </conditionalFormatting>
  <conditionalFormatting sqref="Z113:AN113">
    <cfRule type="containsBlanks" dxfId="7467" priority="795">
      <formula>LEN(TRIM(Z113))=0</formula>
    </cfRule>
  </conditionalFormatting>
  <conditionalFormatting sqref="AC117:AD117">
    <cfRule type="duplicateValues" dxfId="7466" priority="531"/>
  </conditionalFormatting>
  <conditionalFormatting sqref="AC131:AD131">
    <cfRule type="duplicateValues" dxfId="7465" priority="535"/>
  </conditionalFormatting>
  <conditionalFormatting sqref="AC92:AN92">
    <cfRule type="containsBlanks" dxfId="7464" priority="537">
      <formula>LEN(TRIM(AC92))=0</formula>
    </cfRule>
  </conditionalFormatting>
  <conditionalFormatting sqref="AC123:AN123">
    <cfRule type="containsBlanks" dxfId="7463" priority="538">
      <formula>LEN(TRIM(AC123))=0</formula>
    </cfRule>
  </conditionalFormatting>
  <conditionalFormatting sqref="AC128:BK128">
    <cfRule type="containsBlanks" dxfId="7462" priority="523">
      <formula>LEN(TRIM(AC128))=0</formula>
    </cfRule>
  </conditionalFormatting>
  <conditionalFormatting sqref="AD668:CF670">
    <cfRule type="containsBlanks" dxfId="7461" priority="204">
      <formula>LEN(TRIM(AD668))=0</formula>
    </cfRule>
  </conditionalFormatting>
  <conditionalFormatting sqref="AE595:AO597">
    <cfRule type="containsBlanks" dxfId="7460" priority="604">
      <formula>LEN(TRIM(AE595))=0</formula>
    </cfRule>
  </conditionalFormatting>
  <conditionalFormatting sqref="AE499:AW510 AE511:AI511 AK511:AW511">
    <cfRule type="containsBlanks" dxfId="7459" priority="162">
      <formula>LEN(TRIM(AE499))=0</formula>
    </cfRule>
  </conditionalFormatting>
  <conditionalFormatting sqref="AE553:AX553">
    <cfRule type="containsBlanks" dxfId="7458" priority="605">
      <formula>LEN(TRIM(AE553))=0</formula>
    </cfRule>
  </conditionalFormatting>
  <conditionalFormatting sqref="AH834:AO836">
    <cfRule type="containsBlanks" dxfId="7457" priority="676">
      <formula>LEN(TRIM(AH834))=0</formula>
    </cfRule>
  </conditionalFormatting>
  <conditionalFormatting sqref="AH838:AO840">
    <cfRule type="containsBlanks" dxfId="7456" priority="877">
      <formula>LEN(TRIM(AH838))=0</formula>
    </cfRule>
  </conditionalFormatting>
  <conditionalFormatting sqref="AH843:AO844 AH845:AL845 AH849:AL849 AH850:AO852 AI853:AO854 AI855:AL856 AI857:AO858 AI859:AL860 AI861:AO873 AH874:AO875 AH876:AL877 AH878:AO880 AH881:AL881 AH888:AL888 AH889:AO895 AH896:AL896 AH897:AO898 AH899:AL899 AH906:AL906 AH917:AO918 AH919:AL919 AH927:AL928 AH929:AO930 AH938:AL939 AH962:AL963 AH964:AO965 AH966:AL966 AH978:AO981 AH982:AL982 AH990:AL990 AH998:AL999 AH1000:AO1001 AH1002:AL1003 AH1004:AO1005 AH1013:AL1014 AH1015:AO1020">
    <cfRule type="containsBlanks" dxfId="7455" priority="792">
      <formula>LEN(TRIM(AH843))=0</formula>
    </cfRule>
  </conditionalFormatting>
  <conditionalFormatting sqref="AH765:BK770 AH771:AJ780 AY777:BK778 AY779:BA780 AV779:AW782 BB779:BG782 AH781:BA782 AH783:BG783 AX784:BG786 AH784:AW789 BA787:BG788 AX787:AZ789 BA789:BK790 AH790:AZ790 AH791:BK794 AY795:BG796 AH795:AW798 AY801:BG814 AH801:AW820 BA805:BA815 AV810:AX814 AX815 AY815:BJ820 AV816:AX820">
    <cfRule type="containsBlanks" dxfId="7454" priority="250">
      <formula>LEN(TRIM(AH765))=0</formula>
    </cfRule>
  </conditionalFormatting>
  <conditionalFormatting sqref="AI731:CF736">
    <cfRule type="containsBlanks" dxfId="7453" priority="1212">
      <formula>LEN(TRIM(AI731))=0</formula>
    </cfRule>
  </conditionalFormatting>
  <conditionalFormatting sqref="AK668:AN668 AL669:AM670">
    <cfRule type="containsBlanks" dxfId="7452" priority="215">
      <formula>LEN(TRIM(AK668))=0</formula>
    </cfRule>
  </conditionalFormatting>
  <conditionalFormatting sqref="AL81:AN82 AZ93:BX97 Q115:AN116 AE117:AN117 Q118:AN122 AE131:AN131">
    <cfRule type="containsBlanks" dxfId="7451" priority="734">
      <formula>LEN(TRIM(Q81))=0</formula>
    </cfRule>
  </conditionalFormatting>
  <conditionalFormatting sqref="AL445:AN454 BK445:BK454">
    <cfRule type="containsBlanks" dxfId="7450" priority="376">
      <formula>LEN(TRIM(AL445))=0</formula>
    </cfRule>
  </conditionalFormatting>
  <conditionalFormatting sqref="AL763:AN770">
    <cfRule type="containsBlanks" dxfId="7449" priority="283">
      <formula>LEN(TRIM(AL763))=0</formula>
    </cfRule>
  </conditionalFormatting>
  <conditionalFormatting sqref="AN855:AO856">
    <cfRule type="containsBlanks" dxfId="7448" priority="656">
      <formula>LEN(TRIM(AN855))=0</formula>
    </cfRule>
  </conditionalFormatting>
  <conditionalFormatting sqref="AN859:AO860">
    <cfRule type="containsBlanks" dxfId="7447" priority="655">
      <formula>LEN(TRIM(AN859))=0</formula>
    </cfRule>
  </conditionalFormatting>
  <conditionalFormatting sqref="AN881:AO881">
    <cfRule type="containsBlanks" dxfId="7446" priority="652">
      <formula>LEN(TRIM(AN881))=0</formula>
    </cfRule>
  </conditionalFormatting>
  <conditionalFormatting sqref="AN888:AO888">
    <cfRule type="containsBlanks" dxfId="7445" priority="648">
      <formula>LEN(TRIM(AN888))=0</formula>
    </cfRule>
  </conditionalFormatting>
  <conditionalFormatting sqref="AN896:AO896">
    <cfRule type="containsBlanks" dxfId="7444" priority="650">
      <formula>LEN(TRIM(AN896))=0</formula>
    </cfRule>
  </conditionalFormatting>
  <conditionalFormatting sqref="AN899:AO899">
    <cfRule type="containsBlanks" dxfId="7443" priority="649">
      <formula>LEN(TRIM(AN899))=0</formula>
    </cfRule>
  </conditionalFormatting>
  <conditionalFormatting sqref="AN938:AO939">
    <cfRule type="containsBlanks" dxfId="7442" priority="629">
      <formula>LEN(TRIM(AN938))=0</formula>
    </cfRule>
  </conditionalFormatting>
  <conditionalFormatting sqref="AN962:AO963">
    <cfRule type="containsBlanks" dxfId="7441" priority="615">
      <formula>LEN(TRIM(AN962))=0</formula>
    </cfRule>
  </conditionalFormatting>
  <conditionalFormatting sqref="AN966:AO966">
    <cfRule type="containsBlanks" dxfId="7440" priority="614">
      <formula>LEN(TRIM(AN966))=0</formula>
    </cfRule>
  </conditionalFormatting>
  <conditionalFormatting sqref="AN982:AO982">
    <cfRule type="containsBlanks" dxfId="7439" priority="611">
      <formula>LEN(TRIM(AN982))=0</formula>
    </cfRule>
  </conditionalFormatting>
  <conditionalFormatting sqref="AN990:AO990">
    <cfRule type="containsBlanks" dxfId="7438" priority="607">
      <formula>LEN(TRIM(AN990))=0</formula>
    </cfRule>
  </conditionalFormatting>
  <conditionalFormatting sqref="AN998:AO999">
    <cfRule type="containsBlanks" dxfId="7437" priority="610">
      <formula>LEN(TRIM(AN998))=0</formula>
    </cfRule>
  </conditionalFormatting>
  <conditionalFormatting sqref="AN1002:AO1003">
    <cfRule type="containsBlanks" dxfId="7436" priority="609">
      <formula>LEN(TRIM(AN1002))=0</formula>
    </cfRule>
  </conditionalFormatting>
  <conditionalFormatting sqref="AN1013:AO1014">
    <cfRule type="containsBlanks" dxfId="7435" priority="606">
      <formula>LEN(TRIM(AN1013))=0</formula>
    </cfRule>
  </conditionalFormatting>
  <conditionalFormatting sqref="AO771:BK776 AO777:AX780">
    <cfRule type="containsBlanks" dxfId="7434" priority="33">
      <formula>LEN(TRIM(AO771))=0</formula>
    </cfRule>
  </conditionalFormatting>
  <conditionalFormatting sqref="AQ111:AU111 Q111:AN112">
    <cfRule type="containsBlanks" dxfId="7433" priority="1275">
      <formula>LEN(TRIM(Q111))=0</formula>
    </cfRule>
  </conditionalFormatting>
  <conditionalFormatting sqref="AQ90:AX94 AY93:AY94 Q93:AN99">
    <cfRule type="containsBlanks" dxfId="7432" priority="1844">
      <formula>LEN(TRIM(Q90))=0</formula>
    </cfRule>
  </conditionalFormatting>
  <conditionalFormatting sqref="AQ95:AY100">
    <cfRule type="containsBlanks" dxfId="7431" priority="1280">
      <formula>LEN(TRIM(AQ95))=0</formula>
    </cfRule>
  </conditionalFormatting>
  <conditionalFormatting sqref="AQ74:AZ77 N76:AN76">
    <cfRule type="containsBlanks" dxfId="7430" priority="1848">
      <formula>LEN(TRIM(N74))=0</formula>
    </cfRule>
  </conditionalFormatting>
  <conditionalFormatting sqref="AQ656:BF667 BH656:BL667">
    <cfRule type="containsBlanks" dxfId="7429" priority="57">
      <formula>LEN(TRIM(AQ656))=0</formula>
    </cfRule>
  </conditionalFormatting>
  <conditionalFormatting sqref="AQ350:BG351">
    <cfRule type="containsBlanks" dxfId="7428" priority="687">
      <formula>LEN(TRIM(AQ350))=0</formula>
    </cfRule>
  </conditionalFormatting>
  <conditionalFormatting sqref="AQ605:BG615 AN845:AO845 AN849:AO849 AQ905:AW906 AN906:AO906 AN919:AO919 AN927:AO928">
    <cfRule type="containsBlanks" dxfId="7427" priority="696">
      <formula>LEN(TRIM(AN605))=0</formula>
    </cfRule>
  </conditionalFormatting>
  <conditionalFormatting sqref="AQ55:BK58">
    <cfRule type="containsBlanks" dxfId="7426" priority="183">
      <formula>LEN(TRIM(AQ55))=0</formula>
    </cfRule>
  </conditionalFormatting>
  <conditionalFormatting sqref="AQ62:BK62">
    <cfRule type="containsBlanks" dxfId="7425" priority="1209">
      <formula>LEN(TRIM(AQ62))=0</formula>
    </cfRule>
  </conditionalFormatting>
  <conditionalFormatting sqref="AQ78:BK82 AQ83:CF89">
    <cfRule type="containsBlanks" dxfId="7424" priority="177">
      <formula>LEN(TRIM(AQ78))=0</formula>
    </cfRule>
  </conditionalFormatting>
  <conditionalFormatting sqref="AQ113:BX114 AQ121:BK123">
    <cfRule type="containsBlanks" dxfId="7423" priority="176">
      <formula>LEN(TRIM(AQ113))=0</formula>
    </cfRule>
  </conditionalFormatting>
  <conditionalFormatting sqref="AQ291:CB291">
    <cfRule type="containsBlanks" dxfId="7422" priority="112">
      <formula>LEN(TRIM(AQ291))=0</formula>
    </cfRule>
  </conditionalFormatting>
  <conditionalFormatting sqref="AQ115:CF120">
    <cfRule type="containsBlanks" dxfId="7421" priority="105">
      <formula>LEN(TRIM(AQ115))=0</formula>
    </cfRule>
  </conditionalFormatting>
  <conditionalFormatting sqref="AR25:AU29 AQ31:AY32 BA31:BB38 AR33:AU37 O36:AN36 O37:Y37 AA37:AN37 O42:W43 X42:X46 AR42:AW46 N44:W44 M45:W46 AA46:AN46 AQ46:AX46 O49:W50 X49:X53 N51:W51 O52:W53 AA53:AN53 O61:W62 O65:W66 X65:X69 AQ65:AW69 N67:W67 O68:W69 AA69:AN69 O70:AN72 N73:Y73 AA73:AD73 AF73:AN74 O74:AD74 O75:AN75 O77:AN77 O78:Y78 AA78:AN78 AQ90:AW92 AF93:AG115 Q100:Y100 AA100:AN100 Q105:Y105 AA105:AN105 AQ106:AW110 Q110:Y110 AA110:AN110 AQ112:AW112 AR112:AS119 AA114:AN114 R420:BF421 R422:BG424 BN489:BR489 BT489:CF489 BG601:BG604 BQ677:CF677 BY678:CF681">
    <cfRule type="containsBlanks" dxfId="7420" priority="4727">
      <formula>LEN(TRIM(M25))=0</formula>
    </cfRule>
  </conditionalFormatting>
  <conditionalFormatting sqref="AR1074:AU1074">
    <cfRule type="containsBlanks" dxfId="7419" priority="229">
      <formula>LEN(TRIM(AR1074))=0</formula>
    </cfRule>
  </conditionalFormatting>
  <conditionalFormatting sqref="AV111:AW119">
    <cfRule type="containsBlanks" dxfId="7418" priority="1832">
      <formula>LEN(TRIM(AV111))=0</formula>
    </cfRule>
  </conditionalFormatting>
  <conditionalFormatting sqref="AV1080:AW1080">
    <cfRule type="containsBlanks" dxfId="7417" priority="227">
      <formula>LEN(TRIM(AV1080))=0</formula>
    </cfRule>
  </conditionalFormatting>
  <conditionalFormatting sqref="AX514:AX517">
    <cfRule type="containsBlanks" dxfId="7416" priority="1162">
      <formula>LEN(TRIM(AX514))=0</formula>
    </cfRule>
  </conditionalFormatting>
  <conditionalFormatting sqref="AX795:AX809">
    <cfRule type="containsBlanks" dxfId="7415" priority="10">
      <formula>LEN(TRIM(AX795))=0</formula>
    </cfRule>
  </conditionalFormatting>
  <conditionalFormatting sqref="AX904:AX906">
    <cfRule type="containsBlanks" dxfId="7414" priority="946">
      <formula>LEN(TRIM(AX904))=0</formula>
    </cfRule>
  </conditionalFormatting>
  <conditionalFormatting sqref="AX33:AY35 AQ33:AW38 N35:AN35">
    <cfRule type="containsBlanks" dxfId="7413" priority="1860">
      <formula>LEN(TRIM(N33))=0</formula>
    </cfRule>
  </conditionalFormatting>
  <conditionalFormatting sqref="AX499:AZ513">
    <cfRule type="containsBlanks" dxfId="7412" priority="161">
      <formula>LEN(TRIM(AX499))=0</formula>
    </cfRule>
  </conditionalFormatting>
  <conditionalFormatting sqref="AX761:BK764">
    <cfRule type="containsBlanks" dxfId="7411" priority="32">
      <formula>LEN(TRIM(AX761))=0</formula>
    </cfRule>
  </conditionalFormatting>
  <conditionalFormatting sqref="AX111:BX112">
    <cfRule type="containsBlanks" dxfId="7410" priority="778">
      <formula>LEN(TRIM(AX111))=0</formula>
    </cfRule>
  </conditionalFormatting>
  <conditionalFormatting sqref="AY36:AY37 Y65:AN68">
    <cfRule type="containsBlanks" dxfId="7409" priority="1821">
      <formula>LEN(TRIM(Y36))=0</formula>
    </cfRule>
  </conditionalFormatting>
  <conditionalFormatting sqref="AY528:AY531">
    <cfRule type="containsBlanks" dxfId="7408" priority="4288">
      <formula>LEN(TRIM(AY528))=0</formula>
    </cfRule>
  </conditionalFormatting>
  <conditionalFormatting sqref="AY38:AZ38">
    <cfRule type="containsBlanks" dxfId="7407" priority="1278">
      <formula>LEN(TRIM(AY38))=0</formula>
    </cfRule>
  </conditionalFormatting>
  <conditionalFormatting sqref="AY905:BK906">
    <cfRule type="containsBlanks" dxfId="7406" priority="646">
      <formula>LEN(TRIM(AY905))=0</formula>
    </cfRule>
  </conditionalFormatting>
  <conditionalFormatting sqref="AY90:BX92">
    <cfRule type="containsBlanks" dxfId="7405" priority="527">
      <formula>LEN(TRIM(AY90))=0</formula>
    </cfRule>
  </conditionalFormatting>
  <conditionalFormatting sqref="AZ31:AZ37">
    <cfRule type="containsBlanks" dxfId="7404" priority="1491">
      <formula>LEN(TRIM(AZ31))=0</formula>
    </cfRule>
  </conditionalFormatting>
  <conditionalFormatting sqref="AZ59:BK61">
    <cfRule type="containsBlanks" dxfId="7403" priority="182">
      <formula>LEN(TRIM(AZ59))=0</formula>
    </cfRule>
  </conditionalFormatting>
  <conditionalFormatting sqref="AZ98:CF100">
    <cfRule type="containsBlanks" dxfId="7402" priority="179">
      <formula>LEN(TRIM(AZ98))=0</formula>
    </cfRule>
  </conditionalFormatting>
  <conditionalFormatting sqref="BA31:BK54">
    <cfRule type="containsBlanks" dxfId="7401" priority="184">
      <formula>LEN(TRIM(BA31))=0</formula>
    </cfRule>
  </conditionalFormatting>
  <conditionalFormatting sqref="BA502:CB503">
    <cfRule type="containsBlanks" dxfId="7400" priority="121">
      <formula>LEN(TRIM(BA502))=0</formula>
    </cfRule>
  </conditionalFormatting>
  <conditionalFormatting sqref="BA690:CF693">
    <cfRule type="containsBlanks" dxfId="7399" priority="242">
      <formula>LEN(TRIM(BA690))=0</formula>
    </cfRule>
  </conditionalFormatting>
  <conditionalFormatting sqref="BG387:BG388">
    <cfRule type="containsBlanks" dxfId="7398" priority="897">
      <formula>LEN(TRIM(BG387))=0</formula>
    </cfRule>
  </conditionalFormatting>
  <conditionalFormatting sqref="BG398">
    <cfRule type="containsBlanks" dxfId="7397" priority="895">
      <formula>LEN(TRIM(BG398))=0</formula>
    </cfRule>
  </conditionalFormatting>
  <conditionalFormatting sqref="BG401">
    <cfRule type="containsBlanks" dxfId="7396" priority="894">
      <formula>LEN(TRIM(BG401))=0</formula>
    </cfRule>
  </conditionalFormatting>
  <conditionalFormatting sqref="BG644:BJ667">
    <cfRule type="containsBlanks" dxfId="7395" priority="37">
      <formula>LEN(TRIM(BG644))=0</formula>
    </cfRule>
  </conditionalFormatting>
  <conditionalFormatting sqref="BH759:BJ770 AO763:AW764 AO821:BK821 AN876:AO877">
    <cfRule type="containsBlanks" dxfId="7394" priority="653">
      <formula>LEN(TRIM(AN759))=0</formula>
    </cfRule>
  </conditionalFormatting>
  <conditionalFormatting sqref="BH779:BN788">
    <cfRule type="containsBlanks" dxfId="7393" priority="65">
      <formula>LEN(TRIM(BH779))=0</formula>
    </cfRule>
  </conditionalFormatting>
  <conditionalFormatting sqref="BL759:BL778">
    <cfRule type="containsBlanks" dxfId="7392" priority="64">
      <formula>LEN(TRIM(BL759))=0</formula>
    </cfRule>
  </conditionalFormatting>
  <conditionalFormatting sqref="BM1089:BN1089">
    <cfRule type="containsBlanks" dxfId="7391" priority="166">
      <formula>LEN(TRIM(BM1089))=0</formula>
    </cfRule>
  </conditionalFormatting>
  <conditionalFormatting sqref="BM759:CF770">
    <cfRule type="containsBlanks" dxfId="7390" priority="142">
      <formula>LEN(TRIM(BM759))=0</formula>
    </cfRule>
  </conditionalFormatting>
  <conditionalFormatting sqref="BM1087:CF1089">
    <cfRule type="containsBlanks" dxfId="7389" priority="150">
      <formula>LEN(TRIM(BM1087))=0</formula>
    </cfRule>
  </conditionalFormatting>
  <conditionalFormatting sqref="BN712">
    <cfRule type="containsBlanks" dxfId="7388" priority="1273">
      <formula>LEN(TRIM(BN712))=0</formula>
    </cfRule>
  </conditionalFormatting>
  <conditionalFormatting sqref="BN611:CB614">
    <cfRule type="containsBlanks" dxfId="7387" priority="308">
      <formula>LEN(TRIM(BN611))=0</formula>
    </cfRule>
  </conditionalFormatting>
  <conditionalFormatting sqref="BN727:CB728">
    <cfRule type="containsBlanks" dxfId="7386" priority="297">
      <formula>LEN(TRIM(BN727))=0</formula>
    </cfRule>
  </conditionalFormatting>
  <conditionalFormatting sqref="BN604:CC604">
    <cfRule type="containsBlanks" dxfId="7385" priority="1171">
      <formula>LEN(TRIM(BN604))=0</formula>
    </cfRule>
  </conditionalFormatting>
  <conditionalFormatting sqref="BN610:CC610">
    <cfRule type="containsBlanks" dxfId="7384" priority="1170">
      <formula>LEN(TRIM(BN610))=0</formula>
    </cfRule>
  </conditionalFormatting>
  <conditionalFormatting sqref="BN605:CF609">
    <cfRule type="containsBlanks" dxfId="7383" priority="317">
      <formula>LEN(TRIM(BN605))=0</formula>
    </cfRule>
  </conditionalFormatting>
  <conditionalFormatting sqref="BL141:BL143 BN141:CF143 CC498:CF513 BA504:CF506 BA507:BL508 BN507:CF508 BA509:CF513 BL738:BL746">
    <cfRule type="containsBlanks" dxfId="7382" priority="145">
      <formula>LEN(TRIM(BA141))=0</formula>
    </cfRule>
  </conditionalFormatting>
  <conditionalFormatting sqref="BS682:CF682">
    <cfRule type="containsBlanks" dxfId="7381" priority="731">
      <formula>LEN(TRIM(BS682))=0</formula>
    </cfRule>
  </conditionalFormatting>
  <conditionalFormatting sqref="BT677:BU681">
    <cfRule type="containsBlanks" dxfId="7380" priority="2943">
      <formula>LEN(TRIM(BT677))=0</formula>
    </cfRule>
  </conditionalFormatting>
  <conditionalFormatting sqref="BY90:CF97">
    <cfRule type="containsBlanks" dxfId="7379" priority="192">
      <formula>LEN(TRIM(BY90))=0</formula>
    </cfRule>
  </conditionalFormatting>
  <conditionalFormatting sqref="CC614">
    <cfRule type="containsBlanks" dxfId="7378" priority="1169">
      <formula>LEN(TRIM(CC614))=0</formula>
    </cfRule>
  </conditionalFormatting>
  <conditionalFormatting sqref="CC611:CF613">
    <cfRule type="containsBlanks" dxfId="7377" priority="789">
      <formula>LEN(TRIM(CC611))=0</formula>
    </cfRule>
  </conditionalFormatting>
  <conditionalFormatting sqref="L771:L794">
    <cfRule type="containsBlanks" dxfId="7376" priority="1">
      <formula>LEN(TRIM(L771))=0</formula>
    </cfRule>
  </conditionalFormatting>
  <dataValidations count="2">
    <dataValidation type="textLength" operator="lessThanOrEqual" allowBlank="1" showInputMessage="1" showErrorMessage="1" sqref="BG421:BG1021 BG1025:BG1086 BG3:BG417" xr:uid="{00000000-0002-0000-0100-000000000000}">
      <formula1>25</formula1>
    </dataValidation>
    <dataValidation type="textLength" operator="lessThanOrEqual" allowBlank="1" showInputMessage="1" showErrorMessage="1" sqref="I1025:I1089" xr:uid="{00000000-0002-0000-0100-000001000000}">
      <formula1>35</formula1>
    </dataValidation>
  </dataValidations>
  <hyperlinks>
    <hyperlink ref="BZ6" r:id="rId1" xr:uid="{102218A9-1971-4EE1-9C88-03B1A72AF3E3}"/>
    <hyperlink ref="CB6" r:id="rId2" xr:uid="{B13B4E3D-1026-44DD-B67C-A902C75AE770}"/>
    <hyperlink ref="CB3" r:id="rId3" xr:uid="{EE7F28E2-16D8-45A2-9544-3E7DEE2E12A4}"/>
    <hyperlink ref="BZ3" r:id="rId4" xr:uid="{7ABEA972-7C7A-4F1E-B8F5-03BC5CFC123D}"/>
    <hyperlink ref="CB4" r:id="rId5" xr:uid="{D82B1212-C807-45D4-8D1A-8047325B1CD3}"/>
    <hyperlink ref="BZ4" r:id="rId6" xr:uid="{E18F4DD3-0DF5-445F-8271-2B172A6081F8}"/>
    <hyperlink ref="BZ5" r:id="rId7" xr:uid="{E693B454-2640-4299-BE55-9CDA3542600F}"/>
    <hyperlink ref="CB5" r:id="rId8" xr:uid="{6719BC60-52D7-44B9-A577-FCC17FBEDDBC}"/>
    <hyperlink ref="BZ7" r:id="rId9" display="https://customwheelhousellc.box.com/shared/static/2oxjdawg1qzam8g6hk20jongom1e9p9f.png" xr:uid="{D63F107F-6E6C-4240-A2CF-7A7B60E7FE8F}"/>
    <hyperlink ref="CB7" r:id="rId10" display="https://customwheelhousellc.box.com/shared/static/q5mvc67xabwctoi0qwvdd1fjdwgyzyw4.png" xr:uid="{85B88364-A86A-4020-B897-A3697F8AFFCB}"/>
    <hyperlink ref="BZ8" r:id="rId11" xr:uid="{A8496867-8BDF-4ADC-A41E-23BA6949200F}"/>
    <hyperlink ref="CB8" r:id="rId12" xr:uid="{4FD9C956-9B7A-437B-B194-9588F2DB8134}"/>
    <hyperlink ref="BZ10" r:id="rId13" xr:uid="{2AA84E79-EFCE-4245-A1FD-18647136E5A8}"/>
    <hyperlink ref="CB10" r:id="rId14" xr:uid="{4C1B0A7B-C20E-4EC9-BC0B-20286C890213}"/>
    <hyperlink ref="BZ12" r:id="rId15" xr:uid="{F8E25E66-40EB-4A1F-A69F-FA51AF63300D}"/>
    <hyperlink ref="CB12" r:id="rId16" xr:uid="{96104870-70DB-4AF8-A99F-EA21EFEC1EFB}"/>
    <hyperlink ref="BZ18" r:id="rId17" xr:uid="{0C9E4CFA-F083-4EE6-8FDC-4F5E9AF16BE4}"/>
    <hyperlink ref="CB18" r:id="rId18" xr:uid="{7C3DC722-3AB7-436F-A7AE-EB09849A13CC}"/>
    <hyperlink ref="BZ30" r:id="rId19" xr:uid="{8D7ABBE0-FD16-45F0-8E75-E32264B6B7AE}"/>
    <hyperlink ref="CB30" r:id="rId20" xr:uid="{B13B51FB-8456-4746-9AC4-63B0DC37926A}"/>
    <hyperlink ref="BZ28" r:id="rId21" xr:uid="{5EFA7C28-E0F8-439C-8D4A-D14583A00192}"/>
    <hyperlink ref="CB28" r:id="rId22" xr:uid="{A296F460-0E86-4B00-8B2E-4D6DADF53AE6}"/>
    <hyperlink ref="BZ25" r:id="rId23" xr:uid="{C6D0766E-95DB-4D80-8FBC-1782A9DFB4E0}"/>
    <hyperlink ref="CB25" r:id="rId24" xr:uid="{B22AB88C-69AE-4581-A330-7A0B4DBA0779}"/>
    <hyperlink ref="BZ9" r:id="rId25" xr:uid="{7CF33148-6FF1-4DF5-9C2D-D12D07BDB2C4}"/>
    <hyperlink ref="CB9" r:id="rId26" xr:uid="{19470BA1-E6E4-45F1-BE88-2EF1F60679A8}"/>
    <hyperlink ref="BZ13" r:id="rId27" xr:uid="{A9BB4363-21D6-481B-9329-F68D1C63BE34}"/>
    <hyperlink ref="CB13" r:id="rId28" xr:uid="{4279616F-4F3A-4BBE-8402-02601BC615B1}"/>
    <hyperlink ref="BZ14" r:id="rId29" xr:uid="{B19143C4-52F5-4840-8B5B-1EBC7DC8BED0}"/>
    <hyperlink ref="CB14" r:id="rId30" xr:uid="{E540A0A5-284E-4E3E-8A2F-805A928048ED}"/>
    <hyperlink ref="BZ16" r:id="rId31" xr:uid="{DAD33F5E-8183-42B4-9ECA-31644697044E}"/>
    <hyperlink ref="CB16" r:id="rId32" xr:uid="{F3BB7B63-44B6-45AB-BC7A-119753428F5D}"/>
    <hyperlink ref="BZ24" r:id="rId33" xr:uid="{9F4B5AA0-DACD-4E2C-B6B2-BB213E720288}"/>
    <hyperlink ref="CB24" r:id="rId34" xr:uid="{BC54E3F4-F19A-42BE-ACE9-CB12E08B5F20}"/>
    <hyperlink ref="BZ15" r:id="rId35" xr:uid="{EFE01A09-0B3F-4F39-AC55-0D9AB432174C}"/>
    <hyperlink ref="CB15" r:id="rId36" xr:uid="{5774BD4F-DC16-4F91-A5D9-B3BA244AEE80}"/>
    <hyperlink ref="BZ17" r:id="rId37" xr:uid="{FF9FB1E2-AE88-4CE5-86D8-70A3FFA9519C}"/>
    <hyperlink ref="CB17" r:id="rId38" xr:uid="{AA13BF48-B893-4762-8450-B92F8959F9EC}"/>
    <hyperlink ref="BZ22" r:id="rId39" xr:uid="{D6F4D369-2846-4C54-A29F-EDE918C085DF}"/>
    <hyperlink ref="CB22" r:id="rId40" xr:uid="{B9773297-9A1D-4676-8068-F61AC3A57D19}"/>
    <hyperlink ref="BZ20" r:id="rId41" xr:uid="{05453C86-1D24-4C8F-833F-E99560A9F173}"/>
    <hyperlink ref="CB20" r:id="rId42" xr:uid="{64CC8726-1E0D-44BC-B1F0-96EFAEF455D7}"/>
    <hyperlink ref="BZ21" r:id="rId43" xr:uid="{8B8F1B7B-F450-4EB8-8F53-0668BEF01050}"/>
    <hyperlink ref="CB21" r:id="rId44" xr:uid="{40773C1F-B2E6-43CF-ABC6-6E09E37EE12A}"/>
    <hyperlink ref="BZ29" r:id="rId45" xr:uid="{1084BC9A-E1AE-4948-9A05-ED066206F0E2}"/>
    <hyperlink ref="CB29" r:id="rId46" xr:uid="{8648A569-0C41-461C-863D-ED2680AD0812}"/>
    <hyperlink ref="BZ26" r:id="rId47" xr:uid="{3686A9D5-3C20-4497-9465-9F1DBA817649}"/>
    <hyperlink ref="CB26" r:id="rId48" xr:uid="{1ACCC78A-04E7-46E8-9820-55F99EA12B39}"/>
    <hyperlink ref="BZ11" r:id="rId49" xr:uid="{C60006D4-EFBC-406B-B20C-A136146EFD38}"/>
    <hyperlink ref="CB11" r:id="rId50" xr:uid="{CA7AB056-8171-423A-8778-B4462731183F}"/>
    <hyperlink ref="BZ19" r:id="rId51" xr:uid="{CE3952A6-A177-4CA1-B7F1-CC7A8E458F0F}"/>
    <hyperlink ref="CB19" r:id="rId52" xr:uid="{979EFFB1-C123-4EFF-B600-E794B382BF07}"/>
    <hyperlink ref="BZ23" r:id="rId53" xr:uid="{05942F45-E640-4D88-9D05-94E9A39021FF}"/>
    <hyperlink ref="CB23" r:id="rId54" xr:uid="{1858C537-3CD5-432E-8A4D-225D34EBEAC3}"/>
    <hyperlink ref="CB27" r:id="rId55" xr:uid="{29861847-6518-4667-A62F-17DDD75A87A4}"/>
    <hyperlink ref="BZ27" r:id="rId56" xr:uid="{B8DFDF5A-1855-476A-A369-1CE874E43D45}"/>
    <hyperlink ref="BZ146" r:id="rId57" xr:uid="{4F245B97-97E4-4A2F-AEC1-C96642267664}"/>
    <hyperlink ref="CB146" r:id="rId58" xr:uid="{80CB75DA-6FBC-46CB-92F4-6C9EA48C731D}"/>
    <hyperlink ref="BZ145" r:id="rId59" xr:uid="{7F944189-AA0F-4194-AAAE-236DF1CFCD4D}"/>
    <hyperlink ref="CB145" r:id="rId60" xr:uid="{9BD17BDB-EFA0-4BFB-A640-0A672CE5979F}"/>
    <hyperlink ref="BZ144" r:id="rId61" xr:uid="{93B374F8-6737-4D48-81FA-9D664BDFEB75}"/>
    <hyperlink ref="CB144" r:id="rId62" xr:uid="{9250DC43-5D5D-423A-ADED-6D9DF2296509}"/>
    <hyperlink ref="BZ143" r:id="rId63" xr:uid="{B12A213B-723E-4093-901F-FB19E9E26A31}"/>
    <hyperlink ref="CB143" r:id="rId64" xr:uid="{4137E9DA-5EC5-402A-AFD7-C1629671625B}"/>
    <hyperlink ref="BZ142" r:id="rId65" xr:uid="{E1A27A42-472A-46F8-93FA-1833261B9B82}"/>
    <hyperlink ref="CB142" r:id="rId66" xr:uid="{F0CF3072-D91A-4FB8-8330-FE126E890C1C}"/>
    <hyperlink ref="BZ141" r:id="rId67" xr:uid="{7249FE6D-5A2E-4F61-A038-92FE214140BB}"/>
    <hyperlink ref="CB141" r:id="rId68" xr:uid="{D0910048-39A8-472A-8B75-7E49D3E72771}"/>
    <hyperlink ref="BZ138" r:id="rId69" xr:uid="{B3B96440-A63B-41E2-841A-03D7D786A6B6}"/>
    <hyperlink ref="CB138" r:id="rId70" xr:uid="{C06CDF15-BB4A-4B7C-82F7-6522510486BC}"/>
    <hyperlink ref="BZ136" r:id="rId71" xr:uid="{DE4E27F4-9FB9-4C4A-8589-190DAFA7D297}"/>
    <hyperlink ref="CB136" r:id="rId72" xr:uid="{907FD41C-9ABA-4D9A-8B6B-068847613221}"/>
    <hyperlink ref="BZ135" r:id="rId73" xr:uid="{FFC4D785-46DE-4BB3-B899-BDD8B7B92246}"/>
    <hyperlink ref="CB135" r:id="rId74" xr:uid="{AECC20EC-2789-4005-9DA7-D08D1D493F32}"/>
    <hyperlink ref="BZ130" r:id="rId75" xr:uid="{3E12F94B-489B-4A77-80D6-86DA64F5931F}"/>
    <hyperlink ref="CB130" r:id="rId76" xr:uid="{80F5127E-45D2-4440-8528-F41EEDCD2CD6}"/>
    <hyperlink ref="BZ127" r:id="rId77" xr:uid="{4C6B6F7D-5216-4E9C-8042-3FA9C044C0AA}"/>
    <hyperlink ref="CB127" r:id="rId78" xr:uid="{2C370F77-114C-4039-A2C3-900461AABA97}"/>
    <hyperlink ref="BZ120" r:id="rId79" xr:uid="{003D2690-CD01-4B10-8A74-77EDB3AD774A}"/>
    <hyperlink ref="CB120" r:id="rId80" xr:uid="{20A87C8A-34C4-4DFD-97C9-9A3847ABE627}"/>
    <hyperlink ref="BZ116" r:id="rId81" xr:uid="{B29B955C-E272-4A64-9E93-7569E49E58C8}"/>
    <hyperlink ref="CB116" r:id="rId82" xr:uid="{B8C8C8BA-792F-4F07-8548-DE002249C2EC}"/>
    <hyperlink ref="BZ112" r:id="rId83" xr:uid="{45F25E5E-A54C-47AE-8C1F-859EA28595B2}"/>
    <hyperlink ref="CB112" r:id="rId84" xr:uid="{F72BD00C-E45D-4A8E-A3D5-0A0A7CB34599}"/>
    <hyperlink ref="BZ111" r:id="rId85" xr:uid="{20E6EF18-A7C5-4CA1-890A-BDF6BDC4D1F4}"/>
    <hyperlink ref="CB111" r:id="rId86" xr:uid="{AE23B5F8-6250-44CF-B5D8-5C07CDE8757D}"/>
    <hyperlink ref="BZ38" r:id="rId87" xr:uid="{4AD19851-915C-4C2D-A2A3-D9A1B23063B2}"/>
    <hyperlink ref="CB38" r:id="rId88" xr:uid="{9F002835-DB3C-4398-B3FC-C51A220C4E34}"/>
    <hyperlink ref="BZ75" r:id="rId89" xr:uid="{27664345-54BE-4254-857E-DFD953A8BE29}"/>
    <hyperlink ref="CB75" r:id="rId90" xr:uid="{58F264F3-9B0F-4D54-B91F-0912C5D9A6C0}"/>
    <hyperlink ref="BZ80" r:id="rId91" xr:uid="{1C39EFDB-12FB-4CF5-953C-C2CE228D8C73}"/>
    <hyperlink ref="CB80" r:id="rId92" xr:uid="{12876174-B774-45B0-B0D0-B11DF6CE8B20}"/>
    <hyperlink ref="CB32" r:id="rId93" xr:uid="{BA831F15-54EE-441E-8DBB-269C85133382}"/>
    <hyperlink ref="BZ32" r:id="rId94" xr:uid="{8BD785C3-F80C-4156-B448-99FA1C68A43C}"/>
    <hyperlink ref="CB39" r:id="rId95" xr:uid="{E586E941-BFB7-409F-BFC9-65E9EE17D042}"/>
    <hyperlink ref="BZ39" r:id="rId96" xr:uid="{0DA0BF33-370B-4090-9035-6781523E97D6}"/>
    <hyperlink ref="CB50" r:id="rId97" xr:uid="{14FA0FEE-B7F1-43A8-B821-8728103B5C97}"/>
    <hyperlink ref="BZ50" r:id="rId98" xr:uid="{98311FA4-35D2-4DA6-A992-8C895AF4DAA5}"/>
    <hyperlink ref="CB54" r:id="rId99" xr:uid="{AB25F8E2-3BDC-4368-A082-91C81067D660}"/>
    <hyperlink ref="BZ54" r:id="rId100" xr:uid="{CA063974-B1AC-4E7C-A59D-5BFD9F372437}"/>
    <hyperlink ref="CB56" r:id="rId101" xr:uid="{4B65CE38-52B3-432D-8909-5814038FEAB6}"/>
    <hyperlink ref="BZ56" r:id="rId102" xr:uid="{260A4D1B-AE51-4990-8E5D-B5817682A2C7}"/>
    <hyperlink ref="CB60" r:id="rId103" xr:uid="{0B808425-B2BC-46C7-9DBE-216215A33D70}"/>
    <hyperlink ref="BZ60" r:id="rId104" xr:uid="{00FD9A78-7260-43F6-89E5-AD8DC99DA900}"/>
    <hyperlink ref="CB63" r:id="rId105" xr:uid="{7A15FE1D-E28A-4C03-B116-498245FA3AF5}"/>
    <hyperlink ref="BZ63" r:id="rId106" xr:uid="{A4D6C960-884E-4A1A-8460-BFE7C20AB8FD}"/>
    <hyperlink ref="CB83" r:id="rId107" xr:uid="{3EB2263B-C59E-4567-B333-88725BF5333F}"/>
    <hyperlink ref="BZ83" r:id="rId108" xr:uid="{7FBFF645-F8E5-4034-A06B-5735B384BC1D}"/>
    <hyperlink ref="CB95" r:id="rId109" xr:uid="{E32F0F84-1865-4A8E-AEDE-C6B86B5D7364}"/>
    <hyperlink ref="BZ95" r:id="rId110" xr:uid="{431057E7-1565-4197-9629-B5879E4F0D08}"/>
    <hyperlink ref="CB97" r:id="rId111" xr:uid="{A5BFCDA7-1851-4E30-9714-18CC12232178}"/>
    <hyperlink ref="BZ97" r:id="rId112" xr:uid="{58A25E5A-7DDB-4A79-8991-A03EB10C916D}"/>
    <hyperlink ref="CB121" r:id="rId113" xr:uid="{03A67C34-68EC-4E0B-BCDC-B8CA0C03F1FD}"/>
    <hyperlink ref="BZ121" r:id="rId114" xr:uid="{F1179039-6661-484A-AE7D-22F87EDBD0D1}"/>
    <hyperlink ref="CB124" r:id="rId115" xr:uid="{099604BE-D21E-4F71-97CB-EFA05DD88DF8}"/>
    <hyperlink ref="BZ124" r:id="rId116" xr:uid="{E61A96E5-2E35-4126-A278-E412F143D56D}"/>
    <hyperlink ref="CB132" r:id="rId117" xr:uid="{F2224595-F2D5-434F-9825-537789CCD046}"/>
    <hyperlink ref="BZ132" r:id="rId118" xr:uid="{28445F7B-AC22-4918-8023-83A46994A655}"/>
    <hyperlink ref="BZ34" r:id="rId119" xr:uid="{5C13FA5E-34C6-4230-94EF-C66DE5C2F331}"/>
    <hyperlink ref="CB34" r:id="rId120" xr:uid="{0123C5E1-15C7-423A-A54B-BBAC46770728}"/>
    <hyperlink ref="BZ40" r:id="rId121" xr:uid="{33A94F95-7698-45A6-A38A-0F2122371248}"/>
    <hyperlink ref="CB40" r:id="rId122" xr:uid="{4B4572E6-6B65-4C37-BCF1-587701D8ED5A}"/>
    <hyperlink ref="BZ43" r:id="rId123" xr:uid="{DE3B996C-7CE6-4D15-8D9B-50A90FD6D1A6}"/>
    <hyperlink ref="CB43" r:id="rId124" xr:uid="{B75D77E2-C2D2-4DA1-A345-91C42214FAF3}"/>
    <hyperlink ref="BZ47" r:id="rId125" xr:uid="{0E54D71B-B213-4641-BB71-107A4E9C22E5}"/>
    <hyperlink ref="CB47" r:id="rId126" xr:uid="{D3DC9CA4-19D9-42D8-8FB4-03D17D617F02}"/>
    <hyperlink ref="BZ66" r:id="rId127" xr:uid="{DEA5E249-47BF-4322-AEEF-3F3CAE3B927C}"/>
    <hyperlink ref="CB66" r:id="rId128" xr:uid="{0C2B6A7B-FA7E-46A3-82CF-7B2FAE09724A}"/>
    <hyperlink ref="BZ71" r:id="rId129" xr:uid="{29957ACD-239C-45C4-9DB2-F61E3D763D31}"/>
    <hyperlink ref="CB71" r:id="rId130" xr:uid="{8405E3FD-BDEE-4947-8C53-C33B906EFEAC}"/>
    <hyperlink ref="BZ85" r:id="rId131" xr:uid="{F053B9DB-BCBC-4059-B85D-48916BD10A7F}"/>
    <hyperlink ref="CB85" r:id="rId132" xr:uid="{1C2FBCCC-6481-4BF5-AD82-6CFCC0BFDC08}"/>
    <hyperlink ref="BZ87" r:id="rId133" xr:uid="{01FDFA86-55B9-48DF-83E8-C53DF02E75B3}"/>
    <hyperlink ref="CB87" r:id="rId134" xr:uid="{F3B8AA90-323B-4E25-B68C-AC3D84574BEE}"/>
    <hyperlink ref="BZ91" r:id="rId135" xr:uid="{15E0E811-9781-4C4F-90EA-7478C8E17639}"/>
    <hyperlink ref="CB91" r:id="rId136" xr:uid="{6F1E2F07-FE43-404C-902F-918ABD4AA995}"/>
    <hyperlink ref="BZ102" r:id="rId137" xr:uid="{9094BF4C-9847-459F-98E9-0453617082FC}"/>
    <hyperlink ref="CB102" r:id="rId138" xr:uid="{D448C4F2-9FDE-48CB-8591-62F85CC4FFCE}"/>
    <hyperlink ref="BZ107" r:id="rId139" xr:uid="{CB97BCA8-D02F-4911-9C87-2BD2D8B4878A}"/>
    <hyperlink ref="CB107" r:id="rId140" xr:uid="{0844A627-F725-41C9-ABAC-0C09D891EBE6}"/>
    <hyperlink ref="BZ122" r:id="rId141" xr:uid="{C0D3453E-CFF6-40C2-8784-3A633C19A490}"/>
    <hyperlink ref="CB122" r:id="rId142" xr:uid="{8F485B9A-CBF9-4263-8C6C-03521811BD5B}"/>
    <hyperlink ref="BZ125" r:id="rId143" xr:uid="{84B6C4FC-1920-42AB-A5E8-29D303A3A91A}"/>
    <hyperlink ref="CB125" r:id="rId144" xr:uid="{B6954481-628A-4587-947E-294E4E5CFDB8}"/>
    <hyperlink ref="BZ133" r:id="rId145" xr:uid="{3C7FFE90-2016-462B-8596-C2FFED15FECC}"/>
    <hyperlink ref="CB133" r:id="rId146" xr:uid="{38C7B34A-0386-47AF-B820-71ED858265D7}"/>
    <hyperlink ref="BZ134" r:id="rId147" xr:uid="{F720F8C0-3389-4799-8A46-270C7D958639}"/>
    <hyperlink ref="CB134" r:id="rId148" xr:uid="{AB065D8A-F512-4F73-8D38-EDAA56BB443F}"/>
    <hyperlink ref="BZ35" r:id="rId149" xr:uid="{E9ECEEE9-750B-4312-B046-ACCE498BCD7D}"/>
    <hyperlink ref="CB35" r:id="rId150" xr:uid="{58820E7E-4C20-4820-9BCA-3AC37AB412D8}"/>
    <hyperlink ref="BZ108" r:id="rId151" xr:uid="{0A8C042A-86AB-4318-9DE5-B67F7A951255}"/>
    <hyperlink ref="CB108" r:id="rId152" xr:uid="{8D3B4AD8-7719-46CA-8747-DFC05626575F}"/>
    <hyperlink ref="BZ103" r:id="rId153" xr:uid="{64B28B8E-6ED5-488B-B973-5A4CE70F5B10}"/>
    <hyperlink ref="CB103" r:id="rId154" xr:uid="{58CCD77C-C4F5-4F6C-ACD4-177B79DDE5F8}"/>
    <hyperlink ref="BZ93" r:id="rId155" xr:uid="{5B1759EA-FF1E-4F85-BBEF-8FCEDB374CC5}"/>
    <hyperlink ref="CB93" r:id="rId156" xr:uid="{B7C75DB6-42C1-412B-88E0-4D83DD2D05AB}"/>
    <hyperlink ref="BZ67" r:id="rId157" xr:uid="{3BC317B9-900E-4E98-84F5-B403837AF1D2}"/>
    <hyperlink ref="CB67" r:id="rId158" xr:uid="{36650C77-17A5-4A1D-8EF4-E41301009D11}"/>
    <hyperlink ref="BZ44" r:id="rId159" xr:uid="{D87702AD-3FEF-492D-8EFB-3E575538503C}"/>
    <hyperlink ref="CB44" r:id="rId160" xr:uid="{B23769F7-0ED1-423A-82AF-69CA16AC6E9C}"/>
    <hyperlink ref="CB118" r:id="rId161" xr:uid="{943A9E0A-6B37-43F4-AC07-338FE5BEBCF4}"/>
    <hyperlink ref="BZ118" r:id="rId162" xr:uid="{80D879B6-1013-429C-9517-AF7FEBD05FBC}"/>
    <hyperlink ref="CB113" r:id="rId163" xr:uid="{1543F50C-CA7E-4736-9B24-925FEA42F1FB}"/>
    <hyperlink ref="BZ113" r:id="rId164" xr:uid="{B5DCF606-523E-47F5-9742-C3AE0609D38A}"/>
    <hyperlink ref="CB76" r:id="rId165" xr:uid="{A58110B6-B2D5-4B30-90A5-70B145ABBF45}"/>
    <hyperlink ref="BZ76" r:id="rId166" xr:uid="{174CD25B-271F-4329-9189-4237B088F9FF}"/>
    <hyperlink ref="BZ46" r:id="rId167" xr:uid="{2CF3303A-6370-42C9-94D7-EDF678F97EB9}"/>
    <hyperlink ref="CB46" r:id="rId168" xr:uid="{6484E9D6-667B-4A48-9F86-7D86EBA70D1E}"/>
    <hyperlink ref="BZ37" r:id="rId169" xr:uid="{A4A02D09-D0A6-4E18-A3D1-888C14A63B9C}"/>
    <hyperlink ref="CB37" r:id="rId170" xr:uid="{72D4F131-D4BC-496E-BF66-F3EF3F7728FF}"/>
    <hyperlink ref="BZ69" r:id="rId171" xr:uid="{2202C624-A725-4337-BC03-B0CF1E26457C}"/>
    <hyperlink ref="CB69" r:id="rId172" xr:uid="{7812E0B9-21E1-491B-AE84-CE5A2100DDBC}"/>
    <hyperlink ref="BZ73" r:id="rId173" xr:uid="{6FB8D1A3-4280-47BA-9385-5A2257A76705}"/>
    <hyperlink ref="CB73" r:id="rId174" xr:uid="{F8FA7510-2470-43E1-853B-499EF965440E}"/>
    <hyperlink ref="BZ92" r:id="rId175" xr:uid="{8D6A6065-5F45-4107-8401-8981D654CA04}"/>
    <hyperlink ref="CB92" r:id="rId176" xr:uid="{D16B612B-4D72-413A-98DA-213AB9C076BB}"/>
    <hyperlink ref="BZ105" r:id="rId177" xr:uid="{BF5923FF-DF0E-41D3-BC42-1E978EE41F77}"/>
    <hyperlink ref="CB105" r:id="rId178" xr:uid="{1E197998-8557-41C6-AC5C-2D66EF7E6C7F}"/>
    <hyperlink ref="BZ110" r:id="rId179" xr:uid="{7805AD77-A8D4-41CD-962D-98C2B7B9770F}"/>
    <hyperlink ref="CB110" r:id="rId180" xr:uid="{4FCCAD76-60A9-4570-ADAB-F9FD647B0318}"/>
    <hyperlink ref="BZ123" r:id="rId181" xr:uid="{A4FD8620-7CB8-4081-8FB2-60DEE4324234}"/>
    <hyperlink ref="CB123" r:id="rId182" xr:uid="{35AF712B-51F6-4335-A3DF-4FFBCA3487A0}"/>
    <hyperlink ref="BZ31" r:id="rId183" xr:uid="{194FAA1F-7663-41BB-A002-E19C87A80326}"/>
    <hyperlink ref="CB31" r:id="rId184" xr:uid="{7F1AE749-1172-43B2-AEAA-6DCE1FDBC70B}"/>
    <hyperlink ref="BZ49" r:id="rId185" xr:uid="{F9732D13-101E-4C99-ACAB-1E36F63B8B18}"/>
    <hyperlink ref="CB49" r:id="rId186" xr:uid="{F72239CA-0A1B-4B61-B50E-B67D96205AA5}"/>
    <hyperlink ref="BZ55" r:id="rId187" xr:uid="{81562387-3C87-44B5-A842-790F5D711C6E}"/>
    <hyperlink ref="CB55" r:id="rId188" xr:uid="{2006E6D4-AFCF-4856-80E4-FF237D538E27}"/>
    <hyperlink ref="BZ59" r:id="rId189" xr:uid="{7352B06D-DE9D-4D6C-BD79-00842888A124}"/>
    <hyperlink ref="CB59" r:id="rId190" xr:uid="{CAEF5A11-0DE3-4D64-A3A1-A52998F51484}"/>
    <hyperlink ref="BZ96" r:id="rId191" xr:uid="{1149FFEE-3F5A-4610-A826-BC96838D1127}"/>
    <hyperlink ref="CB96" r:id="rId192" xr:uid="{BF6ED9A4-5E24-4BF5-B738-E3B17C3306F0}"/>
    <hyperlink ref="CB33" r:id="rId193" xr:uid="{077BBD66-3D4E-44F7-8E8B-DA00875A7292}"/>
    <hyperlink ref="BZ33" r:id="rId194" xr:uid="{8B76D066-40C6-4217-A332-946E1D98CC6C}"/>
    <hyperlink ref="CB42" r:id="rId195" xr:uid="{57E15B8D-E366-4D42-BAB0-AA7701756517}"/>
    <hyperlink ref="BZ42" r:id="rId196" xr:uid="{100AABFC-9E4A-4080-91C2-A2F81D4FE331}"/>
    <hyperlink ref="CB65" r:id="rId197" xr:uid="{0ABECC12-BDC7-4E0F-A5C2-9F348C6EDECA}"/>
    <hyperlink ref="BZ65" r:id="rId198" xr:uid="{69E1001D-CD0C-4927-AFE0-B1388136D4D5}"/>
    <hyperlink ref="CB70" r:id="rId199" xr:uid="{A46373AF-FFA1-4377-AA98-3E48EF65F793}"/>
    <hyperlink ref="BZ70" r:id="rId200" xr:uid="{E65CD06D-F913-4CED-B6C4-6ED78633CE26}"/>
    <hyperlink ref="CB88" r:id="rId201" xr:uid="{ADBCC62A-1088-4D01-89F9-B845196230E1}"/>
    <hyperlink ref="BZ88" r:id="rId202" xr:uid="{9977B410-F809-4347-9531-E6787AE0F2F4}"/>
    <hyperlink ref="CB90" r:id="rId203" xr:uid="{BD380881-800D-44DB-831A-76B44229D6C7}"/>
    <hyperlink ref="BZ90" r:id="rId204" xr:uid="{84996A1F-5567-4A3D-A5FF-9BACD5A7466C}"/>
    <hyperlink ref="CB101" r:id="rId205" xr:uid="{F1BE5B95-CEFC-46B6-BA75-3D17E64F2302}"/>
    <hyperlink ref="BZ101" r:id="rId206" xr:uid="{4BB86ED9-1EF5-4040-AAE9-1EF744074DDE}"/>
    <hyperlink ref="CB106" r:id="rId207" xr:uid="{60E33489-32BC-4956-BD3C-7B81D617EF0B}"/>
    <hyperlink ref="BZ106" r:id="rId208" xr:uid="{03599629-6232-42A5-BB46-837E7EF48EA3}"/>
    <hyperlink ref="CB79" r:id="rId209" xr:uid="{252331E7-85A3-4FEB-9374-6BA43F0A1122}"/>
    <hyperlink ref="BZ79" r:id="rId210" xr:uid="{F80CFBDF-FDE1-458D-9529-5BB9A2ACF3F4}"/>
    <hyperlink ref="CB74" r:id="rId211" xr:uid="{5CA1EE05-53F6-43F2-A8A3-0FDC10D68E28}"/>
    <hyperlink ref="BZ74" r:id="rId212" xr:uid="{6D93DC05-606A-43A9-8EEE-986C5C6F1FAA}"/>
    <hyperlink ref="CB115" r:id="rId213" xr:uid="{3C725C4D-0C45-40B0-96C7-067D0BBBF0CD}"/>
    <hyperlink ref="BZ115" r:id="rId214" xr:uid="{B491F802-A417-43B4-91BE-43D670C51B46}"/>
    <hyperlink ref="BZ150" r:id="rId215" xr:uid="{4E34B271-C3D7-4795-846A-921FCAC67813}"/>
    <hyperlink ref="CB150" r:id="rId216" xr:uid="{22F9B32D-FCFE-4FD9-91C7-E18EE4BCC869}"/>
    <hyperlink ref="BZ151" r:id="rId217" xr:uid="{2235643D-984F-4B23-889A-FE53A81DB2E3}"/>
    <hyperlink ref="CB151" r:id="rId218" xr:uid="{F095E18E-F6E0-475B-905F-FAAA15C8922F}"/>
    <hyperlink ref="BZ154" r:id="rId219" xr:uid="{DA2664E1-E648-47BA-B0F8-D1B0F3021CCE}"/>
    <hyperlink ref="CB154" r:id="rId220" xr:uid="{62EA153B-4FCB-457D-BEAE-3B3D1EEA9DCC}"/>
    <hyperlink ref="BZ158" r:id="rId221" xr:uid="{4A858FEA-BF25-43BC-B63F-6A2DF9B3304B}"/>
    <hyperlink ref="CB158" r:id="rId222" xr:uid="{14F9397D-C7B8-4984-B53D-62ED4C5E36EE}"/>
    <hyperlink ref="BZ152" r:id="rId223" xr:uid="{308FED1D-A42F-431F-80E0-33CB90670B72}"/>
    <hyperlink ref="CB152" r:id="rId224" xr:uid="{656508DF-A279-4699-802E-2A7A48802A2B}"/>
    <hyperlink ref="BZ156" r:id="rId225" xr:uid="{07F1321A-D111-433D-AA7F-C1709EDD0986}"/>
    <hyperlink ref="CB156" r:id="rId226" xr:uid="{60014BBA-7AF9-4CFC-8525-CC79D55A2C35}"/>
    <hyperlink ref="BZ160" r:id="rId227" xr:uid="{525DEA32-6941-4396-9339-C8EC3669275C}"/>
    <hyperlink ref="CB160" r:id="rId228" xr:uid="{8742BB38-D196-424A-BBE1-8562D4860FC9}"/>
    <hyperlink ref="BZ155" r:id="rId229" xr:uid="{2633011F-7B2D-409D-A5CE-7E80D460329C}"/>
    <hyperlink ref="CB155" r:id="rId230" xr:uid="{3AB7770B-D122-4406-A01E-93F8B40D2C30}"/>
    <hyperlink ref="BZ159" r:id="rId231" xr:uid="{86CE0630-ABFB-4675-959D-9303C46075CF}"/>
    <hyperlink ref="CB159" r:id="rId232" xr:uid="{436642F3-4C1D-48E1-8FAF-703062A903E8}"/>
    <hyperlink ref="CB161" r:id="rId233" xr:uid="{BC3933DF-76A7-4AA9-AB03-6C982F278500}"/>
    <hyperlink ref="BZ161" r:id="rId234" xr:uid="{1D6D7219-F82C-4C9B-8163-03247113AFF0}"/>
    <hyperlink ref="CB157" r:id="rId235" xr:uid="{165BEBDB-A95D-4C8D-8FC0-1AE293C46FA8}"/>
    <hyperlink ref="BZ157" r:id="rId236" xr:uid="{4DC95371-B3BD-4AC9-AD77-ABB5EAF9C3C8}"/>
    <hyperlink ref="CB153" r:id="rId237" xr:uid="{249AAAED-2638-4962-81E4-ED0398CDBCB2}"/>
    <hyperlink ref="BZ153" r:id="rId238" xr:uid="{82CFAA3E-7CB0-47F2-9085-3FFA5B80761B}"/>
    <hyperlink ref="CB162" r:id="rId239" xr:uid="{D27AB884-347D-44C0-B8A7-2B3258CEDEAB}"/>
    <hyperlink ref="BZ162" r:id="rId240" xr:uid="{ED0A7501-2E28-4EE0-B6D7-A45AA1AB056E}"/>
    <hyperlink ref="CB163" r:id="rId241" xr:uid="{D54BF240-055F-4817-804B-DF37B86161DF}"/>
    <hyperlink ref="BZ163" r:id="rId242" xr:uid="{2FBE1D66-518E-478C-BAEF-90CA19E9A689}"/>
    <hyperlink ref="CB165" r:id="rId243" xr:uid="{ECF28F38-4FE9-4BBA-94E2-7EB7110ACDCD}"/>
    <hyperlink ref="BZ165" r:id="rId244" xr:uid="{E70E0E24-3296-4DAD-9934-3451AE08AEE2}"/>
    <hyperlink ref="CB168" r:id="rId245" xr:uid="{6B067735-F688-424E-A2EA-2CE78E2FE423}"/>
    <hyperlink ref="BZ168" r:id="rId246" xr:uid="{B8A3069B-E9FE-4536-9643-54AD7D249393}"/>
    <hyperlink ref="CB169" r:id="rId247" xr:uid="{98AF373A-CD73-4525-B449-EFA85585B4A7}"/>
    <hyperlink ref="BZ169" r:id="rId248" xr:uid="{44B1C830-1D29-4311-95A6-A1FA43D07D2A}"/>
    <hyperlink ref="CB171" r:id="rId249" xr:uid="{7088C54E-7DD4-4FE8-81AB-838EF65032D6}"/>
    <hyperlink ref="BZ171" r:id="rId250" xr:uid="{D146C8AE-D295-4AC9-945A-5BBFC721A251}"/>
    <hyperlink ref="CB170" r:id="rId251" xr:uid="{CBB9E8C0-809B-4971-A40B-EFC25F3BA909}"/>
    <hyperlink ref="BZ170" r:id="rId252" xr:uid="{0D0CB3D5-F578-4293-B9B8-DAEC828DA4EB}"/>
    <hyperlink ref="CB166" r:id="rId253" xr:uid="{22C39E90-C84F-4344-ABEC-595D23AE1069}"/>
    <hyperlink ref="BZ166" r:id="rId254" xr:uid="{7247D1D1-6298-4CC8-81D3-E747AFC6BE71}"/>
    <hyperlink ref="CB164" r:id="rId255" xr:uid="{7D5E5474-D00E-4629-8034-6129B4549E9A}"/>
    <hyperlink ref="BZ164" r:id="rId256" xr:uid="{BABAA539-D536-4262-82A6-4A6B646C7E41}"/>
    <hyperlink ref="CB172" r:id="rId257" xr:uid="{102152CC-6F86-4470-A5E1-C86310382979}"/>
    <hyperlink ref="BZ172" r:id="rId258" xr:uid="{5DC9B749-FB62-4078-A167-F3EAF1EC9F3B}"/>
    <hyperlink ref="CB167" r:id="rId259" xr:uid="{BED5FE21-D2D3-4D2F-B19B-88A6F4ACD97B}"/>
    <hyperlink ref="BZ167" r:id="rId260" xr:uid="{B08FF9AE-F7F7-4366-A72F-BDC8CAD06020}"/>
    <hyperlink ref="CB232" r:id="rId261" xr:uid="{D41B6B29-A417-4A05-BFE3-095F008A3999}"/>
    <hyperlink ref="BZ232" r:id="rId262" xr:uid="{11EFA8F5-D462-49F4-95F9-9820D6CB52A0}"/>
    <hyperlink ref="CB225" r:id="rId263" xr:uid="{37A14785-135A-45DF-9B7A-A18371D2B6BA}"/>
    <hyperlink ref="BZ225" r:id="rId264" xr:uid="{EFF091EA-8D8C-4243-942E-A7A9749FC5AC}"/>
    <hyperlink ref="CB221" r:id="rId265" xr:uid="{3AD56DC4-789F-463B-8D83-F2FE872A7A41}"/>
    <hyperlink ref="BZ221" r:id="rId266" xr:uid="{545C796A-554E-405D-B0A1-493BA6387BCD}"/>
    <hyperlink ref="CB218" r:id="rId267" xr:uid="{1BDCA6C9-4F94-4D7E-A5D4-287CB8EA1EDA}"/>
    <hyperlink ref="BZ218" r:id="rId268" xr:uid="{0BB2BD2F-F116-4B8E-B087-C0F361A1209C}"/>
    <hyperlink ref="CB210" r:id="rId269" xr:uid="{52584F44-0E53-4B1A-9278-C84CEBA4EB2E}"/>
    <hyperlink ref="BZ210" r:id="rId270" xr:uid="{D7E5B6C8-5D46-4640-A4C1-D731FF536467}"/>
    <hyperlink ref="CB207" r:id="rId271" xr:uid="{03F2F423-5F99-4DF1-8CE8-4D3E2C51FDD5}"/>
    <hyperlink ref="BZ207" r:id="rId272" xr:uid="{5449FFE4-D4D7-415A-92F6-9A616A3819AE}"/>
    <hyperlink ref="CB196" r:id="rId273" xr:uid="{EF3D8243-003F-4736-9C13-0BF45EF4D2D7}"/>
    <hyperlink ref="BZ196" r:id="rId274" xr:uid="{44FB764E-B0C3-43A2-99FF-0EC3830A1F39}"/>
    <hyperlink ref="CB194" r:id="rId275" xr:uid="{07224FD9-6424-4510-9FE4-09C3839AE224}"/>
    <hyperlink ref="BZ194" r:id="rId276" xr:uid="{64A7B880-0555-4D8D-81FA-941DF207CF9A}"/>
    <hyperlink ref="CB191" r:id="rId277" xr:uid="{09C8B973-F406-45E3-867B-6AC02415CDF4}"/>
    <hyperlink ref="BZ191" r:id="rId278" xr:uid="{1955225F-0C62-4B36-9B7E-8908F3C0917E}"/>
    <hyperlink ref="CB188" r:id="rId279" xr:uid="{354AE1E9-FF26-491E-87F9-632B3EBCB755}"/>
    <hyperlink ref="BZ188" r:id="rId280" xr:uid="{CB0636B7-5F54-45A8-BBC4-6E1E0CF2D459}"/>
    <hyperlink ref="CB173" r:id="rId281" xr:uid="{F787B77C-34F2-4B4F-9AF7-FD7680714125}"/>
    <hyperlink ref="BZ173" r:id="rId282" xr:uid="{BA6B4486-947E-4FEF-812C-D5D632D92440}"/>
    <hyperlink ref="CB178" r:id="rId283" xr:uid="{69CEF00B-8570-4854-AED9-1F829FDB43F2}"/>
    <hyperlink ref="BZ178" r:id="rId284" xr:uid="{46E1A3B8-9726-40A3-B131-E25402F3418E}"/>
    <hyperlink ref="CB183" r:id="rId285" xr:uid="{E5AACF0D-D107-4BE3-91EE-7C3897254BC4}"/>
    <hyperlink ref="BZ183" r:id="rId286" xr:uid="{4FA9C2CA-0C2F-4B0A-AD0C-E1A58A26BDFD}"/>
    <hyperlink ref="CB204" r:id="rId287" xr:uid="{7B6B164A-505B-4EB1-ACFD-8F9970E3C542}"/>
    <hyperlink ref="BZ204" r:id="rId288" xr:uid="{1432E0DB-FBD6-4D9F-8160-F4A5C4CA131A}"/>
    <hyperlink ref="CB215" r:id="rId289" xr:uid="{B99E8722-ACD6-499F-9F2B-E2F4F2573D7B}"/>
    <hyperlink ref="BZ215" r:id="rId290" xr:uid="{13D60A0E-6ADF-4AAA-932E-FD09CBC7C2D8}"/>
    <hyperlink ref="BZ176" r:id="rId291" xr:uid="{493770CF-2798-4157-9941-9C1939A23598}"/>
    <hyperlink ref="CB176" r:id="rId292" xr:uid="{92C2E8C1-EB67-4045-AA77-82D75434A83E}"/>
    <hyperlink ref="BZ201" r:id="rId293" xr:uid="{5A6B8972-BDC3-4E06-AE05-15FD9645193F}"/>
    <hyperlink ref="CB201" r:id="rId294" xr:uid="{0679819F-4B23-43D2-8B37-93CFA59CEE73}"/>
    <hyperlink ref="CB228" r:id="rId295" xr:uid="{BCF1D282-EAF2-4F3A-AB47-9DCA711774B7}"/>
    <hyperlink ref="BZ228" r:id="rId296" xr:uid="{91DB8051-461A-4208-9703-FA1969122A2D}"/>
    <hyperlink ref="CB230" r:id="rId297" xr:uid="{0E7C2BE9-0824-495D-B146-215F138D74A2}"/>
    <hyperlink ref="BZ230" r:id="rId298" xr:uid="{88C88ABD-0A0C-46CB-AB7E-001E8F7AD002}"/>
    <hyperlink ref="CB234" r:id="rId299" xr:uid="{D57E6940-B6B2-4E03-8C32-D75F1A679136}"/>
    <hyperlink ref="BZ234" r:id="rId300" xr:uid="{EC58BD56-5E19-4582-A5D6-E0196905BB53}"/>
    <hyperlink ref="BZ179" r:id="rId301" xr:uid="{E2F641B9-BFE5-4CAB-80FA-D5FA3462E25C}"/>
    <hyperlink ref="CB179" r:id="rId302" xr:uid="{759A4877-119B-45D0-A3BE-A23438DA2D9B}"/>
    <hyperlink ref="BZ205" r:id="rId303" xr:uid="{E881B77D-D898-4745-9C7D-32A1478A4A38}"/>
    <hyperlink ref="CB205" r:id="rId304" xr:uid="{53EE5C13-DAA5-483B-9DCA-06DFE650A39D}"/>
    <hyperlink ref="BZ184" r:id="rId305" xr:uid="{C113AB47-DECD-4C03-B69D-3A63852CA6EA}"/>
    <hyperlink ref="CB184" r:id="rId306" xr:uid="{4E093B55-C6C1-4E00-A22A-B9E66F73EB05}"/>
    <hyperlink ref="BZ229" r:id="rId307" xr:uid="{9228AB09-9591-4587-A6FA-8AC06585B14C}"/>
    <hyperlink ref="CB229" r:id="rId308" xr:uid="{46D3BE86-2C01-4D3C-8C73-3A4D3A938CE5}"/>
    <hyperlink ref="BZ202" r:id="rId309" xr:uid="{153E6F05-70A5-4F0F-92D2-740CCB4FCFC3}"/>
    <hyperlink ref="CB202" r:id="rId310" xr:uid="{BCBC440F-303A-44E7-BA70-E5201753383C}"/>
    <hyperlink ref="BZ177" r:id="rId311" xr:uid="{F55F2177-3D74-48C0-96D0-ACB49B59DB28}"/>
    <hyperlink ref="CB177" r:id="rId312" xr:uid="{C405FBE8-81FC-4939-A11E-6220EBD0D093}"/>
    <hyperlink ref="BZ174" r:id="rId313" xr:uid="{6C87DDB8-C50D-40EF-B3DA-5747FF763A52}"/>
    <hyperlink ref="CB174" r:id="rId314" xr:uid="{A00FDD97-4009-40B1-B5AA-9B0EF9A29432}"/>
    <hyperlink ref="BZ233" r:id="rId315" xr:uid="{009CD8A9-8986-4C9E-B2D3-F58EEE1EC5F1}"/>
    <hyperlink ref="CB233" r:id="rId316" xr:uid="{4AF6AE13-08D2-4578-ACB0-895EB54D14D8}"/>
    <hyperlink ref="BZ231" r:id="rId317" xr:uid="{E9E03486-7928-4C21-B748-733BD5998CF6}"/>
    <hyperlink ref="CB231" r:id="rId318" xr:uid="{DEB9019D-9B22-4940-9096-A9F7B1D8B2FF}"/>
    <hyperlink ref="BZ226" r:id="rId319" xr:uid="{3A516192-594C-4BD0-8577-3794A403B591}"/>
    <hyperlink ref="CB226" r:id="rId320" xr:uid="{752D9E25-6F2E-4C5A-AD18-820C1CB81882}"/>
    <hyperlink ref="BZ222" r:id="rId321" xr:uid="{C37FE092-CDBA-4925-8AB8-182CF460435E}"/>
    <hyperlink ref="CB222" r:id="rId322" xr:uid="{3D099632-2FC3-4C04-9FCC-79CA4174D1B6}"/>
    <hyperlink ref="BZ219" r:id="rId323" xr:uid="{F809A688-4043-4BB6-9742-B00E63658210}"/>
    <hyperlink ref="CB219" r:id="rId324" xr:uid="{D723DACB-576B-495B-BC22-448CDD4C9284}"/>
    <hyperlink ref="BZ216" r:id="rId325" xr:uid="{28D5B9C6-6D36-425A-AE9C-F65AA6E17696}"/>
    <hyperlink ref="CB216" r:id="rId326" xr:uid="{3EFC5D1A-A0D5-4FDA-9B52-EC074CAB9F4A}"/>
    <hyperlink ref="BZ213" r:id="rId327" xr:uid="{764827AC-4CA0-4486-83A4-C234FE8784B0}"/>
    <hyperlink ref="CB213" r:id="rId328" xr:uid="{94431F21-B39B-4F7E-B12E-5DC6B7B98685}"/>
    <hyperlink ref="BZ212" r:id="rId329" xr:uid="{ADA2BB02-3E80-4CD8-BBF4-DA89C95D0558}"/>
    <hyperlink ref="CB212" r:id="rId330" xr:uid="{6720451D-D6CA-42E0-A951-6D8935499B36}"/>
    <hyperlink ref="BZ211" r:id="rId331" xr:uid="{EAC1E066-3CFA-4D7D-9217-C9469544B3C4}"/>
    <hyperlink ref="CB211" r:id="rId332" xr:uid="{10BED5BF-E88C-43CB-9E91-088399231F64}"/>
    <hyperlink ref="BZ208" r:id="rId333" xr:uid="{68B00641-DC08-4ACD-A394-569DB7F67660}"/>
    <hyperlink ref="CB208" r:id="rId334" xr:uid="{19043023-EA42-4393-9949-9A485EEE22C5}"/>
    <hyperlink ref="BZ197" r:id="rId335" xr:uid="{ADE95E69-01CD-41AE-83EC-2347F378B3E4}"/>
    <hyperlink ref="CB197" r:id="rId336" xr:uid="{788FB9D9-BCCA-472F-AEC5-666A6EBAAC92}"/>
    <hyperlink ref="BZ195" r:id="rId337" xr:uid="{0234D9BD-2098-4100-BA63-8B06CEDEBE85}"/>
    <hyperlink ref="CB195" r:id="rId338" xr:uid="{71F3496C-5EC4-4712-B317-08664652CAB7}"/>
    <hyperlink ref="BZ192" r:id="rId339" xr:uid="{73DE0AC3-3B79-4AA4-BCC4-71B91ECE50B5}"/>
    <hyperlink ref="CB192" r:id="rId340" xr:uid="{5051F69C-5A78-450D-9798-26483F58999A}"/>
    <hyperlink ref="BZ189" r:id="rId341" xr:uid="{532E80C4-FB7B-44FA-B28F-08813817850E}"/>
    <hyperlink ref="CB189" r:id="rId342" xr:uid="{B687867A-E0D7-4CF1-B2EA-54A541C9CEE7}"/>
    <hyperlink ref="CB187" r:id="rId343" xr:uid="{4B5338D7-0D7D-46EF-AEED-D0E8F99E4783}"/>
    <hyperlink ref="BZ187" r:id="rId344" xr:uid="{DD3D2AE9-09C1-4395-BB0F-B81EE99F63A9}"/>
    <hyperlink ref="CB182" r:id="rId345" xr:uid="{B2E3F69D-F97B-4CC2-A033-7E0CF8B5CAC1}"/>
    <hyperlink ref="BZ182" r:id="rId346" xr:uid="{8F2CCB2C-2D55-4216-A2DE-F37AF835A50F}"/>
    <hyperlink ref="BZ254" r:id="rId347" xr:uid="{5848130F-15C8-4A82-8121-25711580FEA4}"/>
    <hyperlink ref="CB254" r:id="rId348" xr:uid="{474C72B1-D0EC-4E69-830F-B64FA704AD22}"/>
    <hyperlink ref="CB237" r:id="rId349" xr:uid="{D0117291-21D7-4B23-8BFE-B1D0E23FF60B}"/>
    <hyperlink ref="BZ237" r:id="rId350" xr:uid="{4A64FC78-30E3-4793-953E-ED377AD552AF}"/>
    <hyperlink ref="CB249" r:id="rId351" xr:uid="{64095370-ED9F-4B83-8796-72840DA44716}"/>
    <hyperlink ref="BZ249" r:id="rId352" xr:uid="{F86841FC-696C-421C-9D01-A10C1D780634}"/>
    <hyperlink ref="BZ240" r:id="rId353" xr:uid="{58F8FE7A-1AFA-4E0E-80E3-CEE20F1E5D75}"/>
    <hyperlink ref="CB240" r:id="rId354" xr:uid="{54E9D89B-F53E-4B99-8198-C8C1753B7C77}"/>
    <hyperlink ref="BZ245" r:id="rId355" xr:uid="{8BECEC94-9C76-4CBB-86AB-CEECD867AC1B}"/>
    <hyperlink ref="CB245" r:id="rId356" xr:uid="{10FFF4F2-15E6-4B87-A0C1-73A25683CE5E}"/>
    <hyperlink ref="BZ247" r:id="rId357" xr:uid="{FDB8C98D-6B6E-482D-92AC-C57C4E3E0849}"/>
    <hyperlink ref="CB247" r:id="rId358" xr:uid="{10993815-6389-441E-8034-077B96D7012D}"/>
    <hyperlink ref="BZ253" r:id="rId359" xr:uid="{B78C8DAE-9E3D-4B86-A6E2-AEB6643692DA}"/>
    <hyperlink ref="CB253" r:id="rId360" xr:uid="{408724A7-29F1-4146-9AE4-E60B0DDD5E29}"/>
    <hyperlink ref="BZ251" r:id="rId361" xr:uid="{8E25C5A1-B28E-47B3-8FC9-315C81E5DE3D}"/>
    <hyperlink ref="CB251" r:id="rId362" xr:uid="{F3BE608E-AD80-46B4-B56A-F1EF7854225C}"/>
    <hyperlink ref="BZ252" r:id="rId363" xr:uid="{4AC7CB04-2A46-4417-8825-4362991E753C}"/>
    <hyperlink ref="CB252" r:id="rId364" xr:uid="{8AFD0401-B2EC-4280-80F3-6E0EDFF7A459}"/>
    <hyperlink ref="BZ250" r:id="rId365" xr:uid="{3B60C2D5-7819-42E0-AB90-3D94098E8BC3}"/>
    <hyperlink ref="CB250" r:id="rId366" xr:uid="{91E1B5F3-93E9-4AC9-A07C-8C01D80A7FCD}"/>
    <hyperlink ref="BZ246" r:id="rId367" xr:uid="{2116F78D-77D4-4E2F-9162-A344080AA380}"/>
    <hyperlink ref="CB246" r:id="rId368" xr:uid="{BAFE3C64-E13D-4395-808B-0F5A688B4F11}"/>
    <hyperlink ref="BZ244" r:id="rId369" xr:uid="{31259000-A89B-48B5-9593-9065CE16E849}"/>
    <hyperlink ref="CB244" r:id="rId370" xr:uid="{60036BC5-6ADD-492E-8E55-13C567DBCF47}"/>
    <hyperlink ref="BZ243" r:id="rId371" xr:uid="{5B5B55DA-177A-47ED-9545-68457DD82C66}"/>
    <hyperlink ref="CB243" r:id="rId372" xr:uid="{0E0A69C0-165A-467B-9BB9-1F753F9EFAEE}"/>
    <hyperlink ref="BZ239" r:id="rId373" xr:uid="{6CEAC6FE-AB12-4C1A-BDD2-69AC7673114C}"/>
    <hyperlink ref="CB239" r:id="rId374" xr:uid="{B294CC61-4ED4-4394-BFA8-57BDE84F18EC}"/>
    <hyperlink ref="BZ238" r:id="rId375" xr:uid="{7A4181C9-FECB-4295-9FEB-1FA7FED4020B}"/>
    <hyperlink ref="CB238" r:id="rId376" xr:uid="{A8B14A5F-3FFA-4448-8B4D-4E7F5C438122}"/>
    <hyperlink ref="BZ248" r:id="rId377" xr:uid="{ABE5A48C-E0D4-42E7-95DC-00055BA21809}"/>
    <hyperlink ref="CB248" r:id="rId378" xr:uid="{5A76901C-B91C-4087-9107-0CAE8DAAC3DE}"/>
    <hyperlink ref="BZ242" r:id="rId379" xr:uid="{7E280A02-E75E-44E7-8895-2198296B2EB6}"/>
    <hyperlink ref="CB242" r:id="rId380" xr:uid="{981070F8-57DC-4036-873B-9AB30303BFF0}"/>
    <hyperlink ref="BZ241" r:id="rId381" xr:uid="{C229ADA2-0572-470F-8A5D-92ED07B50FC2}"/>
    <hyperlink ref="CB241" r:id="rId382" xr:uid="{F077DBF7-68EF-4C3E-8D72-62B1C077769B}"/>
    <hyperlink ref="BZ236" r:id="rId383" xr:uid="{3CE552D2-5524-4056-B426-586415ACB2D4}"/>
    <hyperlink ref="CB236" r:id="rId384" xr:uid="{FF43AFAB-C52C-4561-85B3-E526D8E0907A}"/>
    <hyperlink ref="BZ235" r:id="rId385" xr:uid="{A7F1C4F6-5D5C-46DC-8229-D68312F87C2D}"/>
    <hyperlink ref="CB235" r:id="rId386" xr:uid="{8EB0FCA2-167D-475E-80A3-A238A16F7654}"/>
    <hyperlink ref="CB257" r:id="rId387" xr:uid="{9455DD08-868D-4CC2-ABDB-F75D75E765D0}"/>
    <hyperlink ref="BZ257" r:id="rId388" xr:uid="{8AB0FFAB-1A04-4053-928B-89285C99F6BB}"/>
    <hyperlink ref="CB256" r:id="rId389" xr:uid="{4E8AE1BD-DD9A-48DE-9802-C492805DFAB8}"/>
    <hyperlink ref="BZ256" r:id="rId390" xr:uid="{56A4FFD2-5CA2-4434-BB3B-E550914E598A}"/>
    <hyperlink ref="BZ259" r:id="rId391" xr:uid="{C364DAC2-4BC0-4CD6-A22E-91885C5783AC}"/>
    <hyperlink ref="CB259" r:id="rId392" xr:uid="{FCA06A4C-E239-4E6E-B304-63DB664715B4}"/>
    <hyperlink ref="BZ255" r:id="rId393" xr:uid="{D06B2707-8316-46B5-BC1B-0CB9A260435E}"/>
    <hyperlink ref="CB255" r:id="rId394" xr:uid="{8DA8590A-25C8-4647-8C0F-1257D6D31125}"/>
    <hyperlink ref="CB258" r:id="rId395" xr:uid="{FB200034-2911-47F7-B0DB-99E51DE661FE}"/>
    <hyperlink ref="BZ258" r:id="rId396" xr:uid="{0D25F70A-9566-4AC8-8571-9DB3226F3A2F}"/>
    <hyperlink ref="BZ260" r:id="rId397" xr:uid="{B6DBA9BE-0089-491C-9965-243EDB907FDE}"/>
    <hyperlink ref="CB260" r:id="rId398" xr:uid="{53303AA5-1FB9-4F35-A0B7-E35F4CF7DB60}"/>
    <hyperlink ref="BZ272" r:id="rId399" xr:uid="{6C48678B-BB12-49B7-A851-B5D7E89DC9F4}"/>
    <hyperlink ref="CB272" r:id="rId400" xr:uid="{817DB1D6-8499-4D58-929D-315970B9C218}"/>
    <hyperlink ref="BZ281" r:id="rId401" xr:uid="{8B0E27CA-4461-4FB3-AEE7-9699C309D18E}"/>
    <hyperlink ref="CB281" r:id="rId402" xr:uid="{196918A8-E34A-40F0-8D44-9550039E8513}"/>
    <hyperlink ref="BZ262" r:id="rId403" xr:uid="{039A2F4E-C375-4711-9517-D2BA0FCCAE61}"/>
    <hyperlink ref="CB262" r:id="rId404" xr:uid="{0C8907A0-2817-4DD0-84BE-347516DEAE64}"/>
    <hyperlink ref="BZ265" r:id="rId405" xr:uid="{93202DE4-FDF6-47D3-92C1-E6F005B4867D}"/>
    <hyperlink ref="CB265" r:id="rId406" xr:uid="{71AF9113-1560-4FBF-BA54-5532F6CF6055}"/>
    <hyperlink ref="BZ268" r:id="rId407" xr:uid="{37092751-F046-4FDA-9365-85CBF1C7E0F1}"/>
    <hyperlink ref="CB268" r:id="rId408" xr:uid="{A865D65C-756C-41C5-821F-7746421C7B33}"/>
    <hyperlink ref="BZ269" r:id="rId409" xr:uid="{2AE66AC5-1503-4741-9662-90D463DC1058}"/>
    <hyperlink ref="CB269" r:id="rId410" xr:uid="{0076F44B-975D-4FEC-918D-7B29629C38DE}"/>
    <hyperlink ref="BZ274" r:id="rId411" xr:uid="{42038FE8-BE0E-4395-80AF-7AA45F6576C0}"/>
    <hyperlink ref="CB274" r:id="rId412" xr:uid="{F84CAA24-8F8F-4DDE-B3FB-17C2D01E4CD9}"/>
    <hyperlink ref="BZ276" r:id="rId413" xr:uid="{3C5C7478-DA68-4A79-AB98-11CD65709EFF}"/>
    <hyperlink ref="CB276" r:id="rId414" xr:uid="{962C7CA0-A4AB-40A3-9684-17B6DB6EB355}"/>
    <hyperlink ref="BZ279" r:id="rId415" xr:uid="{2201E1C1-F659-4B5E-88C6-652DF8B8C89D}"/>
    <hyperlink ref="CB279" r:id="rId416" xr:uid="{5CC5AE21-9670-48BA-8835-6ADAE02004B2}"/>
    <hyperlink ref="BZ283" r:id="rId417" xr:uid="{0ADC727A-1624-4A12-A389-6BD5EA23D120}"/>
    <hyperlink ref="CB283" r:id="rId418" xr:uid="{2C36011F-1725-404F-8C46-3142403322A0}"/>
    <hyperlink ref="BZ284" r:id="rId419" xr:uid="{548400B1-CB73-4CE7-B392-A7BA9065CBA4}"/>
    <hyperlink ref="CB284" r:id="rId420" xr:uid="{4B8F71F0-E867-42C8-A0C8-B07BB099F2D0}"/>
    <hyperlink ref="BZ290" r:id="rId421" xr:uid="{040E1BCB-4E84-4807-94AF-9425D54F5AEB}"/>
    <hyperlink ref="CB290" r:id="rId422" xr:uid="{DEED3821-1755-4969-A73D-20EDE01878AF}"/>
    <hyperlink ref="BZ288" r:id="rId423" xr:uid="{D6099C91-51D4-4D77-9D06-349F1BF6943F}"/>
    <hyperlink ref="CB288" r:id="rId424" xr:uid="{6958DF9F-39A2-41B4-ACEA-F8A283D07E67}"/>
    <hyperlink ref="BZ287" r:id="rId425" xr:uid="{6355D87A-0668-453C-B15D-8A20F4FF0ABA}"/>
    <hyperlink ref="CB287" r:id="rId426" xr:uid="{D0BA3B86-D7BC-420E-BDCC-1B8A7130FE4D}"/>
    <hyperlink ref="CB273" r:id="rId427" xr:uid="{966DAF00-89A9-4A9F-9634-18CEDA3045CD}"/>
    <hyperlink ref="BZ273" r:id="rId428" xr:uid="{1C39D0C6-E446-4AF1-84A6-1BC0E9F63661}"/>
    <hyperlink ref="CB282" r:id="rId429" xr:uid="{96489121-8E82-430A-9FCD-E5C89CCC29CC}"/>
    <hyperlink ref="BZ282" r:id="rId430" xr:uid="{D3DB0C61-5D11-46CB-A341-501AC7BAEF09}"/>
    <hyperlink ref="CB263" r:id="rId431" xr:uid="{8B7B5432-006D-47E1-9769-FE440AD305E4}"/>
    <hyperlink ref="BZ263" r:id="rId432" xr:uid="{2D1CA077-CF3C-40EE-825E-6EBB818DB379}"/>
    <hyperlink ref="CB266" r:id="rId433" xr:uid="{BD6B5CF3-AAD4-4FCE-8DB2-EE02C5A7040D}"/>
    <hyperlink ref="BZ266" r:id="rId434" xr:uid="{5605374B-19EB-4840-9633-C0C2E8D56C66}"/>
    <hyperlink ref="CB270" r:id="rId435" xr:uid="{FCBE64E6-E611-499C-A015-CB88B71B242D}"/>
    <hyperlink ref="BZ270" r:id="rId436" xr:uid="{A9DAACE8-910E-40EE-801B-D063EE7EEF27}"/>
    <hyperlink ref="CB275" r:id="rId437" xr:uid="{7225D24E-4AB3-4F37-A56B-15B91FF04B86}"/>
    <hyperlink ref="BZ275" r:id="rId438" xr:uid="{00AB9C8E-72EA-4E97-A5B4-8178663A60B7}"/>
    <hyperlink ref="CB277" r:id="rId439" xr:uid="{0C15A9F9-0BB5-45EE-AEE4-17951C2FFE88}"/>
    <hyperlink ref="BZ277" r:id="rId440" xr:uid="{37776BD2-B39F-45C2-AED6-DBFCB6B0EAA2}"/>
    <hyperlink ref="CB280" r:id="rId441" xr:uid="{14D10140-942A-4605-BB7F-AEE4AB192B07}"/>
    <hyperlink ref="BZ280" r:id="rId442" xr:uid="{F9DFB3C8-E441-49FB-9063-283BC1F5750B}"/>
    <hyperlink ref="CB285" r:id="rId443" xr:uid="{90DB91EB-2C4A-485F-9409-BD42CC0F0FD9}"/>
    <hyperlink ref="BZ285" r:id="rId444" xr:uid="{5CE93905-72D5-4F42-8A18-159F10024A98}"/>
    <hyperlink ref="BZ293" r:id="rId445" xr:uid="{FF491A64-0472-4454-8BC0-E0EEC27DDDEF}"/>
    <hyperlink ref="CB293" r:id="rId446" xr:uid="{4CB92176-35A6-47DB-A1C5-1527994A35F6}"/>
    <hyperlink ref="BZ296" r:id="rId447" xr:uid="{6DEC5937-A7EA-4A8D-9532-BB3A011F31C8}"/>
    <hyperlink ref="CB296" r:id="rId448" xr:uid="{8E1CCD66-0FC3-4595-8368-66E1B5AD644D}"/>
    <hyperlink ref="BZ292" r:id="rId449" xr:uid="{00E5CCF8-035F-4D3C-A82C-194867291D6A}"/>
    <hyperlink ref="CB292" r:id="rId450" xr:uid="{DC59980D-C8E0-4D94-AF75-F286BF3DB6B2}"/>
    <hyperlink ref="BZ294" r:id="rId451" xr:uid="{19087FD0-4AD4-4B6B-A195-B65E00CB0F04}"/>
    <hyperlink ref="CB294" r:id="rId452" xr:uid="{C66207EC-B79E-47FA-903F-091A27A590CF}"/>
    <hyperlink ref="BZ295" r:id="rId453" xr:uid="{265C6B39-1D9A-4910-935F-2340F519105F}"/>
    <hyperlink ref="CB295" r:id="rId454" xr:uid="{350C04C2-1CE0-4D51-BDEE-5CC39CCBC912}"/>
    <hyperlink ref="BZ298" r:id="rId455" xr:uid="{B5C3CDB6-6104-4617-BD6B-4600687457CF}"/>
    <hyperlink ref="CB298" r:id="rId456" xr:uid="{30FE5638-F691-416E-B37A-6452D0D83B22}"/>
    <hyperlink ref="CB301" r:id="rId457" xr:uid="{E2199276-AD2F-46FB-954C-ACA6EF3AA04F}"/>
    <hyperlink ref="BZ301" r:id="rId458" xr:uid="{F8B3A600-C87A-4295-AC93-C2D27EED8FFA}"/>
    <hyperlink ref="CB300" r:id="rId459" xr:uid="{8B70888D-C9E0-4CE0-8506-6E6840A3226C}"/>
    <hyperlink ref="BZ300" r:id="rId460" xr:uid="{BAF684A3-ED40-483E-8D4F-7829EC5BD7A7}"/>
    <hyperlink ref="CB299" r:id="rId461" xr:uid="{FC51CA6C-F9D4-42B7-AB10-41651251A654}"/>
    <hyperlink ref="BZ299" r:id="rId462" xr:uid="{151F5FF7-A7F7-42E0-B151-2CF301A861F3}"/>
    <hyperlink ref="CB297" r:id="rId463" xr:uid="{8E3F030C-3123-45DB-A427-9D46E25DF9BA}"/>
    <hyperlink ref="BZ297" r:id="rId464" xr:uid="{278B4D35-67FA-4351-A931-0255F55A9A99}"/>
    <hyperlink ref="BZ302" r:id="rId465" xr:uid="{6B4D58F7-C541-4891-999B-12904006849F}"/>
    <hyperlink ref="CB302" r:id="rId466" xr:uid="{2AB735DF-3D8B-4C12-B5A7-CE81D50154B4}"/>
    <hyperlink ref="BZ304" r:id="rId467" xr:uid="{0DF145D8-3ECC-4BA4-A89C-4F58C31933A5}"/>
    <hyperlink ref="CB304" r:id="rId468" xr:uid="{B06E198B-2C5D-40AA-868A-6D6C09459A00}"/>
    <hyperlink ref="BZ315" r:id="rId469" xr:uid="{B29B79FC-BE15-400B-9848-E5E81312B74C}"/>
    <hyperlink ref="CB315" r:id="rId470" xr:uid="{3A6702A8-C2C1-45DC-82D7-6ACB175755D5}"/>
    <hyperlink ref="BZ326" r:id="rId471" xr:uid="{C7D6A84E-38DC-48FC-9AB8-D617E2B9A1D5}"/>
    <hyperlink ref="CB326" r:id="rId472" xr:uid="{098288D3-CEF3-4628-82F2-0790621B98E3}"/>
    <hyperlink ref="CB323" r:id="rId473" xr:uid="{308A4553-9095-482C-887E-826334D2BAA5}"/>
    <hyperlink ref="BZ323" r:id="rId474" xr:uid="{63FD4C8A-69B8-47F2-9F53-315B4CF5D1BD}"/>
    <hyperlink ref="CB321" r:id="rId475" xr:uid="{76C78487-30D6-4F51-A2C0-7C33F2B6D470}"/>
    <hyperlink ref="BZ321" r:id="rId476" xr:uid="{CE99E9F5-B3A9-4A6C-B7D5-39F73721D7FF}"/>
    <hyperlink ref="CB319" r:id="rId477" xr:uid="{E07D1E33-FF4A-41E4-A00B-84D2408B8AA3}"/>
    <hyperlink ref="BZ319" r:id="rId478" xr:uid="{23A087F8-E8B8-4905-9335-5E24843973D3}"/>
    <hyperlink ref="BZ325" r:id="rId479" xr:uid="{65891C5F-6253-4BC3-B6A9-74D3B01EC682}"/>
    <hyperlink ref="CB325" r:id="rId480" xr:uid="{DE9ED78A-2079-4DF6-85BF-AAFC0FE566E9}"/>
    <hyperlink ref="BZ324" r:id="rId481" xr:uid="{A8EC20C5-F6D1-4F1A-BDF2-5672B1F12B02}"/>
    <hyperlink ref="CB324" r:id="rId482" xr:uid="{AB07327D-9469-411C-8F94-361CF8DF5B9C}"/>
    <hyperlink ref="CB317" r:id="rId483" xr:uid="{C99CDFCA-CF2C-43F8-8738-8FADBB129D2C}"/>
    <hyperlink ref="BZ317" r:id="rId484" xr:uid="{CBF4A50A-B8A1-4B32-A3B0-60D4391677F4}"/>
    <hyperlink ref="CB316" r:id="rId485" xr:uid="{102F892A-2712-4B2D-B73E-6D86E6D13E01}"/>
    <hyperlink ref="BZ316" r:id="rId486" xr:uid="{AAAFC0BC-4B17-47EE-A655-773B98A2539E}"/>
    <hyperlink ref="CB313" r:id="rId487" xr:uid="{F0E2CB25-3C7D-4FEB-B96E-8362BC6E6E85}"/>
    <hyperlink ref="BZ313" r:id="rId488" xr:uid="{09C788A0-9CC6-4B5F-82EB-DF7BF13B42D0}"/>
    <hyperlink ref="CB311" r:id="rId489" xr:uid="{E338968E-7487-443D-98CB-3ABB6D0FE919}"/>
    <hyperlink ref="BZ311" r:id="rId490" xr:uid="{996077DC-206C-4EAF-AB30-AB795AA1F196}"/>
    <hyperlink ref="CB309" r:id="rId491" xr:uid="{B247FC6B-F034-4658-BE5E-BAA2303D0C73}"/>
    <hyperlink ref="BZ309" r:id="rId492" xr:uid="{C162B4E1-0FC1-4272-A575-D43A962F2002}"/>
    <hyperlink ref="CB307" r:id="rId493" xr:uid="{5ED24CBA-BDA8-409F-A4E3-B5FAA3B7342B}"/>
    <hyperlink ref="BZ307" r:id="rId494" xr:uid="{7AD4BB7D-28B7-41C2-9887-0E7C69950B99}"/>
    <hyperlink ref="BZ303" r:id="rId495" xr:uid="{4EC8191A-002A-4E4A-861C-1EB6DE892B69}"/>
    <hyperlink ref="CB303" r:id="rId496" xr:uid="{E7B9D121-E599-436A-941D-09A84A846271}"/>
    <hyperlink ref="BZ305" r:id="rId497" xr:uid="{47632D0E-4163-485A-87D2-36A34724F8B6}"/>
    <hyperlink ref="CB305" r:id="rId498" xr:uid="{14376B7A-0DD6-4349-8A34-B951DF35455E}"/>
    <hyperlink ref="BZ306" r:id="rId499" xr:uid="{EC1B8E82-42A7-450F-8317-6468A3A53FEE}"/>
    <hyperlink ref="CB306" r:id="rId500" xr:uid="{7EAE6F9C-893A-457E-9F91-5E9B0F140E41}"/>
    <hyperlink ref="BZ308" r:id="rId501" xr:uid="{AA3A3C9D-1847-4CD7-B510-5AF47549E91B}"/>
    <hyperlink ref="CB308" r:id="rId502" xr:uid="{00F3870A-6A60-42C0-8EEF-066F1EB06816}"/>
    <hyperlink ref="BZ310" r:id="rId503" xr:uid="{837C97EA-8D7F-4038-BB7D-26AE51A82344}"/>
    <hyperlink ref="CB310" r:id="rId504" xr:uid="{9CED7298-FA8E-48B4-AB88-0B7FD5C9ECB0}"/>
    <hyperlink ref="BZ312" r:id="rId505" xr:uid="{DE987D60-1485-4455-9EBA-AB159E9332A9}"/>
    <hyperlink ref="CB312" r:id="rId506" xr:uid="{9C43E0DB-FCD2-4DE1-8F02-097F9E71A9D1}"/>
    <hyperlink ref="BZ314" r:id="rId507" xr:uid="{0690F242-4FF8-4A7A-9A2F-D004CFF90088}"/>
    <hyperlink ref="CB314" r:id="rId508" xr:uid="{3D3D4319-ABF7-4489-9AD1-5889CBAA27AD}"/>
    <hyperlink ref="BZ318" r:id="rId509" xr:uid="{B3158914-C49D-4221-933C-4BB9D2AD01F3}"/>
    <hyperlink ref="CB318" r:id="rId510" xr:uid="{B69D01CF-C526-4FEF-8E96-4AE7C92DC8DD}"/>
    <hyperlink ref="CB327" r:id="rId511" xr:uid="{3EA94765-3F9F-4F83-9EBD-9C8B5D7128DA}"/>
    <hyperlink ref="BZ327" r:id="rId512" xr:uid="{530234A6-9868-48BE-95C6-0D70EC31F62B}"/>
    <hyperlink ref="BZ320" r:id="rId513" xr:uid="{FADEE428-CB43-40B9-BB6A-85A0C9599D88}"/>
    <hyperlink ref="CB320" r:id="rId514" xr:uid="{6B3D3114-D72A-4B25-91F5-1B6CED09B335}"/>
    <hyperlink ref="BZ322" r:id="rId515" xr:uid="{2D538BA3-DF5D-433F-B315-C210961500C9}"/>
    <hyperlink ref="CB322" r:id="rId516" xr:uid="{86B56BA7-D476-43CE-8A0F-E570994F1708}"/>
    <hyperlink ref="CB340" r:id="rId517" xr:uid="{788C8DF1-F8F0-45B2-836C-6C56CBC5C929}"/>
    <hyperlink ref="BZ340" r:id="rId518" xr:uid="{1ACFADE5-0DFB-4F01-85E3-F7C0B85D862E}"/>
    <hyperlink ref="CB338" r:id="rId519" xr:uid="{FD084328-154C-4A53-B93A-7C4E0D4778BB}"/>
    <hyperlink ref="BZ338" r:id="rId520" xr:uid="{0582C550-5015-4F76-9BF5-4705420254C5}"/>
    <hyperlink ref="BZ331" r:id="rId521" xr:uid="{6ABC9617-D621-4FFF-A13D-0C485AD4D003}"/>
    <hyperlink ref="CB331" r:id="rId522" xr:uid="{2C8AE620-9CA1-41CF-8125-7D8F59228C69}"/>
    <hyperlink ref="BZ328" r:id="rId523" xr:uid="{FFD3E053-0D6E-41C1-B505-23B390733956}"/>
    <hyperlink ref="CB328" r:id="rId524" xr:uid="{08F5FFEE-1352-42E0-8968-4A6743B6F43A}"/>
    <hyperlink ref="BZ344" r:id="rId525" xr:uid="{E3191971-D022-43E2-83AE-423A800398E7}"/>
    <hyperlink ref="CB344" r:id="rId526" xr:uid="{778DC0D1-D15F-4C27-9CF5-71E4A49E62A3}"/>
    <hyperlink ref="BZ341" r:id="rId527" xr:uid="{95B82D86-1102-4979-9BDD-BFC7E0E81170}"/>
    <hyperlink ref="CB341" r:id="rId528" xr:uid="{A4156FC4-1148-4957-A943-4BF180D1C229}"/>
    <hyperlink ref="BZ336" r:id="rId529" xr:uid="{996378A3-25DE-4FBC-B5F5-C4E37AE613A0}"/>
    <hyperlink ref="CB336" r:id="rId530" xr:uid="{D58D2AEB-7584-4206-9125-FF96C8D37509}"/>
    <hyperlink ref="BZ335" r:id="rId531" xr:uid="{1BB79AF1-B832-4E38-AEE5-0A3CE4869592}"/>
    <hyperlink ref="CB335" r:id="rId532" xr:uid="{03D3FCDB-2222-4EF5-A8BD-FA4903C75D1B}"/>
    <hyperlink ref="BZ332" r:id="rId533" xr:uid="{5953A5E8-4C1F-4ECC-8A93-246F07802F56}"/>
    <hyperlink ref="CB332" r:id="rId534" xr:uid="{1493B354-C1DE-4CA0-8CF3-ED1847545C29}"/>
    <hyperlink ref="CB343" r:id="rId535" xr:uid="{9FD5A730-3C9D-433F-8065-C15F5CB96261}"/>
    <hyperlink ref="BZ343" r:id="rId536" xr:uid="{A8BCA2A3-7884-4CC8-B03D-1024F412E7C9}"/>
    <hyperlink ref="CB342" r:id="rId537" xr:uid="{AFCC1B83-FF0E-4BCC-A9A6-4060728A3F82}"/>
    <hyperlink ref="BZ342" r:id="rId538" xr:uid="{74ACCF1C-BC18-490B-8C03-79A8395C8ED4}"/>
    <hyperlink ref="BZ333" r:id="rId539" xr:uid="{89F59181-EA7F-4A12-9267-1D1A4D3A7FE8}"/>
    <hyperlink ref="CB333" r:id="rId540" xr:uid="{424D2177-AF07-48F0-9650-21E07B1CD391}"/>
    <hyperlink ref="BZ334" r:id="rId541" xr:uid="{9C782F89-9E74-4D93-BA5B-5518EC60FF66}"/>
    <hyperlink ref="CB334" r:id="rId542" xr:uid="{9E69B02B-3F1F-4E04-9403-11A1D3B9029C}"/>
    <hyperlink ref="BZ337" r:id="rId543" xr:uid="{92D4749D-C934-4133-B212-0E865FE0922A}"/>
    <hyperlink ref="CB337" r:id="rId544" xr:uid="{5848ED6F-CB67-4DD2-AF28-6D851AA5B97D}"/>
    <hyperlink ref="BZ339" r:id="rId545" xr:uid="{AC52F3B8-3F38-4AD2-82EF-D7D8E16D9AC0}"/>
    <hyperlink ref="CB339" r:id="rId546" xr:uid="{6C9D74F3-1F78-4E54-970F-BA6C7FF348FD}"/>
    <hyperlink ref="BZ329" r:id="rId547" xr:uid="{C8F19EB9-42C4-4DF4-8789-98F6EDFDFF56}"/>
    <hyperlink ref="CB329" r:id="rId548" xr:uid="{8E6A9634-7794-4C1A-B7E4-1F8B754D50E2}"/>
    <hyperlink ref="BZ330" r:id="rId549" xr:uid="{D1F5B0D1-6AE9-4F8F-B6EA-5292B4D9DBC4}"/>
    <hyperlink ref="CB330" r:id="rId550" xr:uid="{748C5F70-58FD-4314-A26A-C7930104CD82}"/>
    <hyperlink ref="BZ345" r:id="rId551" xr:uid="{7C390A26-285C-40FB-B584-164B4F61B3B1}"/>
    <hyperlink ref="CB345" r:id="rId552" xr:uid="{AAC2548B-C788-4A8D-865C-0DA07EF6BCAE}"/>
    <hyperlink ref="BZ355" r:id="rId553" xr:uid="{C706EDFB-1F1D-4EFC-9F72-7EED5DD203E9}"/>
    <hyperlink ref="CB355" r:id="rId554" xr:uid="{505B4BF9-416E-409A-B925-D508219A1DF4}"/>
    <hyperlink ref="BZ374" r:id="rId555" xr:uid="{90CD2339-5C7B-4AA6-BEBC-57EC238B8BD0}"/>
    <hyperlink ref="CB374" r:id="rId556" xr:uid="{26278B2E-4E32-4564-91D0-FF316DCC7781}"/>
    <hyperlink ref="BZ372" r:id="rId557" xr:uid="{45C390CC-D506-459C-A17A-8167B5E35366}"/>
    <hyperlink ref="CB372" r:id="rId558" xr:uid="{2FA139CA-EA5B-49FF-8770-BB4777A4F455}"/>
    <hyperlink ref="BZ365" r:id="rId559" xr:uid="{9CF5A95F-A9ED-4B8B-B27A-BC25FD31FF32}"/>
    <hyperlink ref="CB365" r:id="rId560" xr:uid="{C1176D86-F064-4B0B-B876-C267F8BB65DB}"/>
    <hyperlink ref="BZ364" r:id="rId561" xr:uid="{3CE2DA73-88BA-4505-A02C-7CEFCBCE377E}"/>
    <hyperlink ref="CB364" r:id="rId562" xr:uid="{D0171CC0-CBDD-4ABE-9DDC-9AB50B06F8CD}"/>
    <hyperlink ref="CB346" r:id="rId563" xr:uid="{1EBB8F38-BCB6-4552-9C48-75C4DA19BF03}"/>
    <hyperlink ref="BZ346" r:id="rId564" xr:uid="{CAAA5D10-E87C-4E49-8600-57ACF784F177}"/>
    <hyperlink ref="CB348" r:id="rId565" xr:uid="{89F3CDAF-1E6E-492A-BDD3-36A271A1C43E}"/>
    <hyperlink ref="BZ348" r:id="rId566" xr:uid="{9D78BFD9-02AF-4A4F-B28E-E9196E1CC582}"/>
    <hyperlink ref="CB350" r:id="rId567" xr:uid="{C3355868-63C4-4BF9-A5D6-5413E165F348}"/>
    <hyperlink ref="BZ350" r:id="rId568" xr:uid="{80E827CE-3A89-4140-BEB4-0CCF4F3C479D}"/>
    <hyperlink ref="CB357" r:id="rId569" xr:uid="{10363380-4C3B-4CF8-AB2B-C684A5719BD5}"/>
    <hyperlink ref="BZ357" r:id="rId570" xr:uid="{B2CF4645-8150-4372-8E17-F7A4EF20C429}"/>
    <hyperlink ref="CB359" r:id="rId571" xr:uid="{CB67B205-DF30-4F7C-810A-84B4991CF189}"/>
    <hyperlink ref="BZ359" r:id="rId572" xr:uid="{353EC2B1-9393-41E5-BCC3-7ADF558F3B57}"/>
    <hyperlink ref="CB370" r:id="rId573" xr:uid="{65C16BA1-0BF5-44E5-BB63-B824B4611D99}"/>
    <hyperlink ref="BZ370" r:id="rId574" xr:uid="{90A7FD4A-1B89-46AF-A2CA-E0611F78F8EC}"/>
    <hyperlink ref="CB369" r:id="rId575" xr:uid="{708C3E32-0B18-41BC-BFB6-EAFF12C203AE}"/>
    <hyperlink ref="BZ369" r:id="rId576" xr:uid="{7B08866B-BBA8-4F27-9243-F8A7DA61065B}"/>
    <hyperlink ref="CB367" r:id="rId577" xr:uid="{C609C2EA-9ED0-4A43-BD23-115CEC1F2AFE}"/>
    <hyperlink ref="BZ367" r:id="rId578" xr:uid="{C932AD93-6E29-4BF6-9984-D8E420E7B6FD}"/>
    <hyperlink ref="CB363" r:id="rId579" xr:uid="{3F5D493D-28CE-427E-9F21-B081AA3E340C}"/>
    <hyperlink ref="BZ363" r:id="rId580" xr:uid="{2980B85B-1018-44BF-9AC5-CDF752B59A95}"/>
    <hyperlink ref="CB362" r:id="rId581" xr:uid="{2BFB2989-4D3C-4FDC-A22E-C449D4780BB5}"/>
    <hyperlink ref="BZ362" r:id="rId582" xr:uid="{CD977BCA-3D08-48D5-8CE9-E5E1E3E76A96}"/>
    <hyperlink ref="CB361" r:id="rId583" xr:uid="{AC286DD0-B98C-4D25-94D0-295D61E68BE5}"/>
    <hyperlink ref="BZ361" r:id="rId584" xr:uid="{DC9F02DC-9FF0-41EC-A5E5-65885664DA46}"/>
    <hyperlink ref="CB354" r:id="rId585" xr:uid="{EC2EC04D-6452-42CA-B9DA-F88FA55875F0}"/>
    <hyperlink ref="BZ354" r:id="rId586" xr:uid="{4226FE27-41D2-4FA9-832B-E0F4055AFB50}"/>
    <hyperlink ref="CB353" r:id="rId587" xr:uid="{00E63BF9-7111-40B6-AE4A-EC70F4B850D8}"/>
    <hyperlink ref="BZ353" r:id="rId588" xr:uid="{1B6E28EE-3448-4B12-8009-EFD98F64D939}"/>
    <hyperlink ref="CB352" r:id="rId589" xr:uid="{93C6EE13-8576-4ABF-B177-931D1738073E}"/>
    <hyperlink ref="BZ352" r:id="rId590" xr:uid="{A7022AAC-8A21-480E-B9CF-9A81CDAE05AE}"/>
    <hyperlink ref="BZ356" r:id="rId591" xr:uid="{84045F2B-01AB-477A-A01F-CAED2D900907}"/>
    <hyperlink ref="CB356" r:id="rId592" xr:uid="{8492C145-7C04-4554-A6A6-7F47B0322434}"/>
    <hyperlink ref="BZ347" r:id="rId593" xr:uid="{66133C79-F76E-4E6F-A33D-39EED137ECB5}"/>
    <hyperlink ref="CB347" r:id="rId594" xr:uid="{DA510F3D-53F3-4AB9-970A-618B6FA45B94}"/>
    <hyperlink ref="BZ349" r:id="rId595" xr:uid="{F71AD9EC-E236-45C8-873D-F2F65D7BB414}"/>
    <hyperlink ref="CB349" r:id="rId596" xr:uid="{07CC6120-B7CD-4DC2-AE94-5282E4483945}"/>
    <hyperlink ref="BZ351" r:id="rId597" xr:uid="{AE731272-5745-43B8-9ACC-3A11C9AE3D62}"/>
    <hyperlink ref="CB351" r:id="rId598" xr:uid="{C41E3A4E-2D66-41BB-8213-6FC7FB7F03B8}"/>
    <hyperlink ref="BZ360" r:id="rId599" xr:uid="{4F88BFD6-C4F3-4768-8101-72C1B8FC3426}"/>
    <hyperlink ref="CB360" r:id="rId600" xr:uid="{25FC9B21-C04C-4125-A7F6-AC0B612F7EF2}"/>
    <hyperlink ref="BZ358" r:id="rId601" xr:uid="{FD235CC1-FE8E-4EBB-BB02-26AF07EE011A}"/>
    <hyperlink ref="CB358" r:id="rId602" xr:uid="{1AE24F52-3981-4EEC-9B70-045F8433DA48}"/>
    <hyperlink ref="CB373" r:id="rId603" xr:uid="{E9B80A82-0A86-42A6-A7B2-DC8EF6ADDC46}"/>
    <hyperlink ref="BZ373" r:id="rId604" xr:uid="{6633F03D-4D82-4B25-BB6D-B3A5D3CBC29C}"/>
    <hyperlink ref="CB366" r:id="rId605" xr:uid="{81BEC6C0-66F0-47CF-9596-FD33380D5797}"/>
    <hyperlink ref="BZ366" r:id="rId606" xr:uid="{45063F1F-C0F4-4D7A-8130-C5FFC46ADF2C}"/>
    <hyperlink ref="BZ371" r:id="rId607" xr:uid="{8365FBC4-D547-4224-9480-475848D4DC6F}"/>
    <hyperlink ref="CB371" r:id="rId608" xr:uid="{EEDC7A21-7AE5-4552-AAE7-E2A11ABC162F}"/>
    <hyperlink ref="BZ368" r:id="rId609" xr:uid="{5B8FC2D2-D01E-4580-9EE2-B68E52472C57}"/>
    <hyperlink ref="CB368" r:id="rId610" xr:uid="{BA3DCD5A-2284-400B-9C04-034A84B22DB1}"/>
    <hyperlink ref="BZ522" r:id="rId611" xr:uid="{E671DD49-0270-4820-B666-1578D7B02829}"/>
    <hyperlink ref="CB522" r:id="rId612" xr:uid="{AE5C368A-0742-4436-BE80-44880D67AFD0}"/>
    <hyperlink ref="BZ526" r:id="rId613" xr:uid="{3B303858-C23F-441E-9AC7-4B3063994583}"/>
    <hyperlink ref="CB526" r:id="rId614" xr:uid="{72EE7295-274D-4F39-A8F8-13364001E8F3}"/>
    <hyperlink ref="BZ527" r:id="rId615" xr:uid="{0FD73F8D-B8D1-41DD-90B6-FCA4A0BEA36D}"/>
    <hyperlink ref="CB527" r:id="rId616" xr:uid="{E86EBE75-67C3-4AFC-B850-4D097B69B5B7}"/>
    <hyperlink ref="BZ528" r:id="rId617" xr:uid="{724F9649-9763-4DE4-A660-926438B8BE36}"/>
    <hyperlink ref="CB528" r:id="rId618" xr:uid="{D8ACA0C0-18DA-4879-928F-A35390F4724E}"/>
    <hyperlink ref="BZ523" r:id="rId619" xr:uid="{DA83ED43-940F-4531-8160-788E2D99DD5A}"/>
    <hyperlink ref="CB523" r:id="rId620" xr:uid="{AAE9DC14-CECD-4671-9D59-7E70AEC30330}"/>
    <hyperlink ref="BZ525" r:id="rId621" xr:uid="{9ED985C1-6D00-4488-952E-3F5F555F89DA}"/>
    <hyperlink ref="CB525" r:id="rId622" xr:uid="{CB9B1A23-F43B-447E-AA81-E4738F70F48F}"/>
    <hyperlink ref="CB521" r:id="rId623" xr:uid="{93B3A9D4-AE16-404F-BBD5-004837CFB7C7}"/>
    <hyperlink ref="BZ521" r:id="rId624" xr:uid="{8757C935-3BD1-4FF5-8B90-35E59658CB68}"/>
    <hyperlink ref="CB524" r:id="rId625" xr:uid="{215BC68B-0C07-4F4D-A80E-32AA63F27425}"/>
    <hyperlink ref="BZ524" r:id="rId626" xr:uid="{D26F38B6-B0FF-482D-9DD3-19CE527AE698}"/>
    <hyperlink ref="BZ518" r:id="rId627" xr:uid="{20A5F9DC-006F-4AC3-8765-9032662F18B0}"/>
    <hyperlink ref="CB518" r:id="rId628" xr:uid="{135DDA61-1169-4173-8540-A053B418B836}"/>
    <hyperlink ref="BZ520" r:id="rId629" xr:uid="{2B375807-4071-409A-BC10-B77D8894D425}"/>
    <hyperlink ref="CB520" r:id="rId630" xr:uid="{B4EEFD6B-CC29-4193-AB7B-DE649CABE07E}"/>
    <hyperlink ref="BZ519" r:id="rId631" xr:uid="{74A17693-4D41-4CC9-A926-61FE74606E86}"/>
    <hyperlink ref="CB519" r:id="rId632" xr:uid="{5ECAB940-224A-4E32-9FA8-322F60019C10}"/>
    <hyperlink ref="BZ1022" r:id="rId633" xr:uid="{54917E2A-6C9A-4F17-9CCF-20B3396D331C}"/>
    <hyperlink ref="CB1022" r:id="rId634" xr:uid="{12058882-9030-4EDF-B8A8-79F4185E1506}"/>
    <hyperlink ref="CB1023" r:id="rId635" xr:uid="{D0744D74-CAAF-46C5-A34F-896830304A1A}"/>
    <hyperlink ref="BZ1023" r:id="rId636" xr:uid="{877036F8-DE34-4DD8-973B-13CBCAC6B909}"/>
    <hyperlink ref="CB529" r:id="rId637" xr:uid="{475C4E05-FBEF-4FE7-834F-D89F5932AAB6}"/>
    <hyperlink ref="BZ529" r:id="rId638" xr:uid="{A69E3CA4-0D50-47B9-8A2C-219684523D70}"/>
    <hyperlink ref="CB535" r:id="rId639" xr:uid="{715ED8BE-84D0-4541-9A05-6E83667AD2DC}"/>
    <hyperlink ref="BZ535" r:id="rId640" xr:uid="{EE67B43D-14FD-4B86-B00C-EAFF003681AB}"/>
    <hyperlink ref="CB538" r:id="rId641" xr:uid="{4691A282-A6DB-44B6-AFBD-B7F7F0B4DE7A}"/>
    <hyperlink ref="BZ538" r:id="rId642" xr:uid="{A37927C1-4B14-4811-BC44-340944870685}"/>
    <hyperlink ref="BZ530" r:id="rId643" xr:uid="{065B89AC-5FA7-4672-B1D3-A61C68557AD7}"/>
    <hyperlink ref="CB530" r:id="rId644" xr:uid="{11196C0A-32D7-434D-82B3-CCCE4AFD735C}"/>
    <hyperlink ref="BZ531" r:id="rId645" xr:uid="{A4CCBBA7-C86A-4602-9BB1-7467AE7EFB75}"/>
    <hyperlink ref="CB531" r:id="rId646" xr:uid="{BDF7D615-1727-471C-9B94-F4695629441A}"/>
    <hyperlink ref="BZ537" r:id="rId647" xr:uid="{4EC70750-60F6-475B-8F70-14AC333442D6}"/>
    <hyperlink ref="CB537" r:id="rId648" xr:uid="{B9D04C06-A312-45D4-B58A-1DA52B200A52}"/>
    <hyperlink ref="BZ541" r:id="rId649" xr:uid="{BB453292-982F-4719-A1C4-33FEB42CFFC5}"/>
    <hyperlink ref="CB541" r:id="rId650" xr:uid="{00AD522F-686C-4821-8770-7DB135A2A92F}"/>
    <hyperlink ref="BZ551" r:id="rId651" xr:uid="{1BA4ADF5-D2C8-4DD0-8DD5-9F054300234A}"/>
    <hyperlink ref="CB551" r:id="rId652" xr:uid="{4D3A258D-362E-47FF-85A6-21001D234BD4}"/>
    <hyperlink ref="BZ549" r:id="rId653" xr:uid="{55EA2BCF-038E-4B99-8DAA-015C095FBF25}"/>
    <hyperlink ref="CB549" r:id="rId654" xr:uid="{DF83EF11-671B-4DD9-A41D-7B60ABB9FA66}"/>
    <hyperlink ref="BZ545" r:id="rId655" xr:uid="{53699E8F-BA93-43FE-B993-A1F6A754BD04}"/>
    <hyperlink ref="CB545" r:id="rId656" xr:uid="{B2183EEB-B3E1-4782-B03B-4D2BD65DF1EE}"/>
    <hyperlink ref="BZ534" r:id="rId657" xr:uid="{5C2DB3EC-B3F1-47D8-AE92-AA7846D39673}"/>
    <hyperlink ref="CB534" r:id="rId658" xr:uid="{8AB5D7BE-B16A-4F99-BA8F-8DEE7311A4D1}"/>
    <hyperlink ref="BZ533" r:id="rId659" xr:uid="{F2FC369E-0775-4D18-BD30-300AB0705164}"/>
    <hyperlink ref="CB533" r:id="rId660" xr:uid="{6E8ED0AE-10DD-4330-B8A4-A13E9672E168}"/>
    <hyperlink ref="BZ532" r:id="rId661" xr:uid="{7D8E208E-21D5-4CDF-86C9-493AD704F051}"/>
    <hyperlink ref="CB532" r:id="rId662" xr:uid="{B7B5BC20-F01E-492F-B463-16D488032A12}"/>
    <hyperlink ref="BZ546" r:id="rId663" xr:uid="{03E92600-F1CC-4CB3-BB62-FB638BD8B32B}"/>
    <hyperlink ref="CB546" r:id="rId664" xr:uid="{C5522B93-8B8B-4342-B8EE-1E36E320D958}"/>
    <hyperlink ref="BZ542" r:id="rId665" xr:uid="{9E8A568D-B2FE-4D16-A402-1CFC0BBD7E50}"/>
    <hyperlink ref="CB542" r:id="rId666" xr:uid="{5DD7ADE8-FD1B-4C73-9C70-E40BAC23F7E4}"/>
    <hyperlink ref="BZ539" r:id="rId667" xr:uid="{DADA2654-EB3E-4CC4-9798-37B151BFD6EF}"/>
    <hyperlink ref="CB539" r:id="rId668" xr:uid="{D0CE522F-DBB2-427D-BE88-A7D310F75959}"/>
    <hyperlink ref="CB547" r:id="rId669" xr:uid="{7AB677FB-0E94-4624-9166-0C0003DF64B6}"/>
    <hyperlink ref="BZ547" r:id="rId670" xr:uid="{A3A1283C-25AC-48CC-881A-9894340FAEFB}"/>
    <hyperlink ref="CB543" r:id="rId671" xr:uid="{704870D6-ED54-4B2A-90ED-577E936B65BC}"/>
    <hyperlink ref="BZ543" r:id="rId672" xr:uid="{DECE413E-5CF2-4BAD-A52C-06CD92AB2BFE}"/>
    <hyperlink ref="BZ536" r:id="rId673" xr:uid="{DE06570B-FBFE-472A-8F0A-53AD2ABA12E5}"/>
    <hyperlink ref="CB536" r:id="rId674" xr:uid="{C00D1936-93A1-4F45-A60E-F3DDE7956515}"/>
    <hyperlink ref="BZ540" r:id="rId675" xr:uid="{0E88053B-AA4C-4224-A290-E377AFE8F896}"/>
    <hyperlink ref="CB540" r:id="rId676" xr:uid="{C5A24430-064E-490E-8B20-8576378066E5}"/>
    <hyperlink ref="BZ550" r:id="rId677" xr:uid="{3CD99E8B-F682-4932-A398-DEE32192D384}"/>
    <hyperlink ref="CB550" r:id="rId678" xr:uid="{84E1CB14-7AD6-4079-8D92-AB8DD27DBA07}"/>
    <hyperlink ref="BZ548" r:id="rId679" xr:uid="{1CD7DC0D-0FAA-4A07-B4FC-26AA33335903}"/>
    <hyperlink ref="CB548" r:id="rId680" xr:uid="{60C2F508-694D-420A-B12F-C1CEBE66DB66}"/>
    <hyperlink ref="BZ544" r:id="rId681" xr:uid="{3CBEBE1A-1FA1-4B24-A4A7-4B0DEB4459A9}"/>
    <hyperlink ref="CB544" r:id="rId682" xr:uid="{6971DF5F-636B-42B0-BC2B-CB6A26DEE37E}"/>
    <hyperlink ref="BZ395" r:id="rId683" xr:uid="{021039B2-22E3-4AFC-818F-4EC808374019}"/>
    <hyperlink ref="CB395" r:id="rId684" xr:uid="{3F0B172B-2154-405F-AAB1-2937EA0234FB}"/>
    <hyperlink ref="BZ396" r:id="rId685" xr:uid="{5EDEEF3C-FD24-4AD1-A975-CD9FE6B13D10}"/>
    <hyperlink ref="CB396" r:id="rId686" xr:uid="{237CC28D-D520-499C-A72E-D4BBA94CDD9B}"/>
    <hyperlink ref="BZ397" r:id="rId687" xr:uid="{237BFA1B-052B-4FFF-BDC8-FF2D19E86431}"/>
    <hyperlink ref="CB397" r:id="rId688" xr:uid="{713913D2-A677-4FBD-991E-0D8E95A3442F}"/>
    <hyperlink ref="BZ398" r:id="rId689" xr:uid="{33719468-7053-47D7-91ED-1C54B99A909E}"/>
    <hyperlink ref="CB398" r:id="rId690" xr:uid="{6A726C1D-7CF3-44E1-BDDF-2AD66D06C8FF}"/>
    <hyperlink ref="BZ399" r:id="rId691" xr:uid="{B7FCB150-943B-4153-A2AB-67B534576A64}"/>
    <hyperlink ref="CB399" r:id="rId692" xr:uid="{29499AF0-1B57-4E3E-97AB-6D72B25FDDB5}"/>
    <hyperlink ref="BZ400" r:id="rId693" xr:uid="{4A9BCDCD-62EC-4D4D-90A9-FD7358862CC1}"/>
    <hyperlink ref="CB400" r:id="rId694" xr:uid="{8729165C-A5B3-4735-9C52-E511F9306965}"/>
    <hyperlink ref="BZ402" r:id="rId695" xr:uid="{12321E33-A746-4236-9ECB-8C9CE812A244}"/>
    <hyperlink ref="CB402" r:id="rId696" xr:uid="{2454AA2B-8F40-4816-977C-B76318E4534E}"/>
    <hyperlink ref="BZ403" r:id="rId697" xr:uid="{67A9D185-C077-47CF-A15A-BE9978328BE0}"/>
    <hyperlink ref="CB403" r:id="rId698" xr:uid="{48892EEB-C494-4195-AE2B-8D191BFC6ED0}"/>
    <hyperlink ref="BZ401" r:id="rId699" xr:uid="{9118F0F2-A045-4571-85CA-DCEB2D12C9C3}"/>
    <hyperlink ref="CB401" r:id="rId700" xr:uid="{4C7DEE11-94A0-42E2-A270-70D781ACC3F8}"/>
    <hyperlink ref="BZ404" r:id="rId701" xr:uid="{63FACB0B-E998-4C3A-9760-A63C42F545DC}"/>
    <hyperlink ref="CB404" r:id="rId702" xr:uid="{FA1C8B97-30D7-41AF-84FB-CF626A83FA9B}"/>
    <hyperlink ref="BZ407" r:id="rId703" xr:uid="{8811AA22-1234-4827-8B2A-197391B90177}"/>
    <hyperlink ref="CB407" r:id="rId704" xr:uid="{ED0D53E0-BBB4-4965-987D-65C91E5251B3}"/>
    <hyperlink ref="BZ409" r:id="rId705" xr:uid="{CD3B3098-325E-4934-9EE5-1242A94E69CD}"/>
    <hyperlink ref="CB409" r:id="rId706" xr:uid="{629B24A9-1DDF-4CCF-B42E-FDD008FCFD72}"/>
    <hyperlink ref="BZ411" r:id="rId707" xr:uid="{A8155B32-48B4-41A1-B777-89E7DBCCE2B3}"/>
    <hyperlink ref="CB411" r:id="rId708" xr:uid="{884D33F4-2993-4FED-AEE9-93C90419D4A9}"/>
    <hyperlink ref="BZ405" r:id="rId709" xr:uid="{43BD43FF-258B-48AA-9681-CCECA155656F}"/>
    <hyperlink ref="CB405" r:id="rId710" xr:uid="{1B00719A-792C-4481-89E4-38C9A3C05A8F}"/>
    <hyperlink ref="BZ406" r:id="rId711" xr:uid="{5D68D90E-49FD-452D-8CE9-DECC5E2B1A6D}"/>
    <hyperlink ref="CB406" r:id="rId712" xr:uid="{3F8901AD-62D1-4738-AEE1-DF95493B25F9}"/>
    <hyperlink ref="BZ408" r:id="rId713" xr:uid="{627C0ED7-86F7-42C3-A345-DE2BDF8E93A7}"/>
    <hyperlink ref="CB408" r:id="rId714" xr:uid="{2C6223DB-10B2-4B4F-8411-A0A97BFA8B13}"/>
    <hyperlink ref="BZ410" r:id="rId715" xr:uid="{FACD654B-8367-41E7-B375-20DD6FBF602E}"/>
    <hyperlink ref="CB410" r:id="rId716" xr:uid="{50BD0A9D-5797-4C51-9D7D-39589552DFCF}"/>
    <hyperlink ref="BZ413" r:id="rId717" xr:uid="{3DDE63A8-B31F-4B89-B9AD-6AC21AA4D8B0}"/>
    <hyperlink ref="CB413" r:id="rId718" xr:uid="{00FEFF7C-991F-4E9F-B4C6-54BBC3D1D3F6}"/>
    <hyperlink ref="BZ417" r:id="rId719" xr:uid="{9F11850D-6C26-4CE8-98A4-A2C5980854F3}"/>
    <hyperlink ref="CB417" r:id="rId720" xr:uid="{DBD2E727-886A-499B-AE5C-C3D105CCDD24}"/>
    <hyperlink ref="CB434" r:id="rId721" xr:uid="{EF0BAF1B-9BA4-4B79-9F4D-9037D4C77E42}"/>
    <hyperlink ref="BZ434" r:id="rId722" xr:uid="{50E0B61F-BEB2-4E55-8472-7CD860529FE5}"/>
    <hyperlink ref="BZ427" r:id="rId723" xr:uid="{C0E9BABC-9D8E-4D25-92C6-8604BDCB429D}"/>
    <hyperlink ref="CB427" r:id="rId724" xr:uid="{270CDD16-E602-49CE-8010-2404E44EA6C0}"/>
    <hyperlink ref="BZ430" r:id="rId725" xr:uid="{E8F47EB2-CB9A-4B03-BEB3-3697AD1088FF}"/>
    <hyperlink ref="CB430" r:id="rId726" xr:uid="{D4A100A8-95A8-4941-9362-DB4FD9DC96D3}"/>
    <hyperlink ref="BZ436" r:id="rId727" xr:uid="{EFC4AF3C-47CF-4622-93EB-34BC1659888D}"/>
    <hyperlink ref="CB436" r:id="rId728" xr:uid="{C0D77B52-7B76-4C5D-9358-04BE2E432F88}"/>
    <hyperlink ref="BZ425" r:id="rId729" xr:uid="{07DB065E-B1F1-4809-BB99-4E07FEC5BD56}"/>
    <hyperlink ref="CB425" r:id="rId730" xr:uid="{A2E5A53B-6C5A-4C6B-B39E-82BDB6628744}"/>
    <hyperlink ref="BZ428" r:id="rId731" xr:uid="{60AF6F8C-5632-4E01-AA4F-45CB21286328}"/>
    <hyperlink ref="CB428" r:id="rId732" xr:uid="{36C31EF5-E0B3-4243-9D29-A315BE1A5F1A}"/>
    <hyperlink ref="BZ432" r:id="rId733" xr:uid="{F96F9721-2B4F-473A-BEF0-C6F4144C74C0}"/>
    <hyperlink ref="CB432" r:id="rId734" xr:uid="{DD713352-6F1B-40BF-B399-6577639BED89}"/>
    <hyperlink ref="BZ433" r:id="rId735" xr:uid="{483C3939-6117-4455-960B-5246733EE473}"/>
    <hyperlink ref="CB433" r:id="rId736" xr:uid="{78493DFB-3158-4A04-B2F2-39C2BD3ECF34}"/>
    <hyperlink ref="BZ426" r:id="rId737" xr:uid="{0E1D1637-9702-45A6-A32C-0009A2785AD0}"/>
    <hyperlink ref="CB426" r:id="rId738" xr:uid="{4658068C-25BE-47AE-A9E1-2CB2F04C8498}"/>
    <hyperlink ref="BZ429" r:id="rId739" xr:uid="{E29CC12A-4C72-4AAF-B531-6A7FDD58EC27}"/>
    <hyperlink ref="CB429" r:id="rId740" xr:uid="{22678946-A685-424D-84EC-C2635E3DF588}"/>
    <hyperlink ref="BZ435" r:id="rId741" xr:uid="{EEC1AA73-9C5F-468B-A3EF-DBED077DB18F}"/>
    <hyperlink ref="CB435" r:id="rId742" xr:uid="{F7B8E981-E22B-48F9-A7F4-06A1CAE308F8}"/>
    <hyperlink ref="BZ431" r:id="rId743" xr:uid="{979C34E6-B035-4A9E-A867-C279ABA3E206}"/>
    <hyperlink ref="CB431" r:id="rId744" xr:uid="{4057AB97-D4DA-46CB-BC6F-67DDBD765EB7}"/>
    <hyperlink ref="CB437" r:id="rId745" xr:uid="{19F6F347-7569-4567-BD9F-C73FC0B3E0FC}"/>
    <hyperlink ref="BZ437" r:id="rId746" xr:uid="{1EFCF062-8452-4FA2-8FBA-D7469055220E}"/>
    <hyperlink ref="BZ414" r:id="rId747" xr:uid="{7EB0F058-3C21-4A4A-9644-984630B4EECA}"/>
    <hyperlink ref="CB414" r:id="rId748" xr:uid="{06E4FC01-B8A0-4BC7-A030-1F4F8EA90626}"/>
    <hyperlink ref="CB416" r:id="rId749" xr:uid="{96E7403C-E76E-4868-AFE8-647C30C4758F}"/>
    <hyperlink ref="BZ416" r:id="rId750" xr:uid="{1AE70623-C482-44C0-8C9C-CF15CEF69066}"/>
    <hyperlink ref="BZ420" r:id="rId751" xr:uid="{323ACAD1-CC00-49F2-BC8E-A9CAD351BE5A}"/>
    <hyperlink ref="CB420" r:id="rId752" xr:uid="{57B9BEB5-1088-464B-91B1-B0DA5D8CCD5A}"/>
    <hyperlink ref="BZ421" r:id="rId753" xr:uid="{A463CBC1-4F2F-4D95-BA48-34DC05246E8F}"/>
    <hyperlink ref="CB421" r:id="rId754" xr:uid="{7750C42F-8E80-46D3-BAB4-7B8A53A9B55A}"/>
    <hyperlink ref="BZ422" r:id="rId755" xr:uid="{2975773D-FCBD-4D6B-BA10-9539F6E74BB9}"/>
    <hyperlink ref="CB422" r:id="rId756" xr:uid="{55B25F14-EBCA-4E55-B787-4A37D00D6D0D}"/>
    <hyperlink ref="BZ423" r:id="rId757" xr:uid="{9D95E72C-4277-46AC-94F0-4585A590C7F2}"/>
    <hyperlink ref="CB423" r:id="rId758" xr:uid="{63BC976B-F2B5-42B9-8415-D60C0D8972AE}"/>
    <hyperlink ref="BZ443" r:id="rId759" xr:uid="{CB367755-5793-4323-950E-6BB82B92E1FD}"/>
    <hyperlink ref="CB443" r:id="rId760" xr:uid="{8DE90E55-3F57-4747-92C5-67E67F1CE9F3}"/>
    <hyperlink ref="BZ439" r:id="rId761" xr:uid="{2B9D7A15-CE84-4130-AEFD-4FF91634B1DA}"/>
    <hyperlink ref="CB439" r:id="rId762" xr:uid="{EE54FD2D-1C4C-4B05-9705-7AB3CB8AF0BB}"/>
    <hyperlink ref="BZ445" r:id="rId763" xr:uid="{860D7FD9-572F-492A-B517-BAACC100E0C3}"/>
    <hyperlink ref="CB445" r:id="rId764" xr:uid="{C022B380-3DEF-4B9E-99F1-F28AB320C136}"/>
    <hyperlink ref="CB444" r:id="rId765" xr:uid="{BCAE7B6B-EF9B-4026-A24D-27C2EE3133E4}"/>
    <hyperlink ref="BZ444" r:id="rId766" xr:uid="{5F3963C6-9E02-44BB-8F93-6116A93B805F}"/>
    <hyperlink ref="CB441" r:id="rId767" xr:uid="{27268988-8EFA-4A9B-A0D0-636D99B81222}"/>
    <hyperlink ref="BZ441" r:id="rId768" xr:uid="{A4831DEC-28FC-4708-A78C-C3C4FEE89810}"/>
    <hyperlink ref="CB440" r:id="rId769" xr:uid="{4562B7D9-24C1-457B-8F0B-C6F6E143D0B7}"/>
    <hyperlink ref="BZ440" r:id="rId770" xr:uid="{FBC2E36B-6260-46ED-AB63-A1AD7BBD887A}"/>
    <hyperlink ref="CB442" r:id="rId771" xr:uid="{15B1CB9B-3FB9-445C-8FFF-EA58294021A6}"/>
    <hyperlink ref="BZ442" r:id="rId772" xr:uid="{29CE0CDD-C592-4B80-BF41-2D36D164E3BE}"/>
    <hyperlink ref="BZ438" r:id="rId773" xr:uid="{B2F786B4-7E80-4E2A-810D-32734F81BEA0}"/>
    <hyperlink ref="CB438" r:id="rId774" xr:uid="{7266D0EF-57F8-424B-AAFC-2C639291A0FF}"/>
    <hyperlink ref="BZ394" r:id="rId775" xr:uid="{02FFAA7B-D21B-4CB7-9A60-62BBBC03DE5B}"/>
    <hyperlink ref="CB394" r:id="rId776" xr:uid="{6E92CAB0-905B-42E9-AB22-80F69887939F}"/>
    <hyperlink ref="BZ393" r:id="rId777" xr:uid="{FAA59AEB-B9A4-468F-9312-FFEF52BB7C72}"/>
    <hyperlink ref="CB393" r:id="rId778" xr:uid="{47C5C421-A0D0-41D6-BD81-A8E5AFBBF29A}"/>
    <hyperlink ref="BZ391" r:id="rId779" xr:uid="{791D76AF-A92F-49C0-BC87-4CFC21514EB5}"/>
    <hyperlink ref="CB391" r:id="rId780" xr:uid="{F345D11B-1050-4A96-B3E1-7C40CAD4111A}"/>
    <hyperlink ref="BZ392" r:id="rId781" xr:uid="{6276DC06-4F2A-46A2-817C-C24BC2E8C346}"/>
    <hyperlink ref="CB392" r:id="rId782" xr:uid="{BF4E5648-1D8F-4C73-8EA8-FAB4C3F330FB}"/>
    <hyperlink ref="CB377" r:id="rId783" xr:uid="{95B4FD6C-C362-4485-9EFC-ADD08BCFEA8A}"/>
    <hyperlink ref="BZ377" r:id="rId784" xr:uid="{0EBAE290-DDE0-423D-9FDC-E9223B6DCB17}"/>
    <hyperlink ref="BZ384" r:id="rId785" xr:uid="{AF0FA982-5857-42A8-84CD-44D4425388B6}"/>
    <hyperlink ref="CB384" r:id="rId786" xr:uid="{49A65412-7098-4FC1-85BB-805F7A6CCE86}"/>
    <hyperlink ref="BZ389" r:id="rId787" xr:uid="{666C61AD-304D-4352-AFFB-D7A222516254}"/>
    <hyperlink ref="CB389" r:id="rId788" xr:uid="{520CC2FD-29FD-4D21-BC05-D92DFBB35A6A}"/>
    <hyperlink ref="BZ390" r:id="rId789" xr:uid="{A84E99C8-820D-485D-AC14-4BF5FB62A652}"/>
    <hyperlink ref="CB390" r:id="rId790" xr:uid="{1B93A045-3FD7-4966-B5BB-91A074ED84F6}"/>
    <hyperlink ref="BZ379" r:id="rId791" xr:uid="{5D4AB03A-026C-4F94-A591-2B0E702B196C}"/>
    <hyperlink ref="CB379" r:id="rId792" xr:uid="{06998613-D64D-4ACD-B46D-CD14B407482B}"/>
    <hyperlink ref="BZ381" r:id="rId793" xr:uid="{9AA057E6-D2AC-40B7-A6CC-9719B6A477F0}"/>
    <hyperlink ref="CB381" r:id="rId794" xr:uid="{70C77AF4-7B23-489D-8A8C-6407B07090BB}"/>
    <hyperlink ref="BZ382" r:id="rId795" xr:uid="{3238B3A9-A63D-4725-A1B8-EE84D01CBE7A}"/>
    <hyperlink ref="CB382" r:id="rId796" xr:uid="{7422FA73-4E64-4008-A8C6-6490B26876C1}"/>
    <hyperlink ref="BZ383" r:id="rId797" xr:uid="{2E956BF9-83EE-4176-8277-7CE14AA4BF36}"/>
    <hyperlink ref="CB383" r:id="rId798" xr:uid="{A134F078-E7E5-4744-B059-8067E74277FB}"/>
    <hyperlink ref="BZ375" r:id="rId799" xr:uid="{8F7220F7-7D73-4245-89B3-7BBB7BA4495B}"/>
    <hyperlink ref="CB375" r:id="rId800" xr:uid="{F808A65E-C087-427E-8C06-B4FDB644C22E}"/>
    <hyperlink ref="BZ387" r:id="rId801" xr:uid="{35A55CC5-A53C-4502-B83D-1B8C2ABBD1D0}"/>
    <hyperlink ref="CB387" r:id="rId802" xr:uid="{01B6AD61-6B45-4B63-95A1-2528ABCA6EE3}"/>
    <hyperlink ref="BZ376" r:id="rId803" xr:uid="{3BF0A724-E4D8-46BB-A9B0-7295ECDF1C65}"/>
    <hyperlink ref="CB376" r:id="rId804" xr:uid="{0ACD032F-0F16-4138-8C50-134C6A93DAEB}"/>
    <hyperlink ref="BZ378" r:id="rId805" xr:uid="{900813E8-5689-41BE-B5CF-BF444FCDC946}"/>
    <hyperlink ref="BZ385" r:id="rId806" xr:uid="{CF071E1B-1CE8-4B2C-89DA-70519BDE0A9F}"/>
    <hyperlink ref="CB380" r:id="rId807" xr:uid="{CB5F6FAC-4AD7-438D-9782-C08502F4C62E}"/>
    <hyperlink ref="BZ380" r:id="rId808" xr:uid="{9B7F60FD-9747-44D5-AE38-A847EDC2D875}"/>
    <hyperlink ref="BZ386" r:id="rId809" xr:uid="{6DFE0FD5-1048-468E-BC2C-3147666ADB8C}"/>
    <hyperlink ref="BZ388" r:id="rId810" xr:uid="{3DDBECA9-5814-4888-8AE4-E795DC22CB76}"/>
    <hyperlink ref="CB388" r:id="rId811" xr:uid="{75B16AA3-3FB7-427C-9C18-B615EEDC66FD}"/>
    <hyperlink ref="BZ552" r:id="rId812" xr:uid="{2B552034-AA70-4390-B3A9-60B9953E788B}"/>
    <hyperlink ref="CB552" r:id="rId813" xr:uid="{DFC2588B-3E50-4602-89CC-FBE292406045}"/>
    <hyperlink ref="BZ554" r:id="rId814" xr:uid="{40377A96-5080-4180-B577-C279FAB2D000}"/>
    <hyperlink ref="CB554" r:id="rId815" xr:uid="{54E7A42E-2FBE-443C-9091-D82A7C333430}"/>
    <hyperlink ref="BZ561" r:id="rId816" xr:uid="{A2A54C4B-152F-43E4-A702-DCDF24059C71}"/>
    <hyperlink ref="CB561" r:id="rId817" xr:uid="{7C02255C-E86D-4530-9EBB-9A8F98EB6D09}"/>
    <hyperlink ref="BZ567" r:id="rId818" xr:uid="{908F201D-D043-4774-84E4-81F805303C41}"/>
    <hyperlink ref="CB567" r:id="rId819" xr:uid="{55897555-A8E0-4B88-895E-0F9A5D7D96C4}"/>
    <hyperlink ref="BZ569" r:id="rId820" xr:uid="{1C536F3F-2304-4175-9218-970967679962}"/>
    <hyperlink ref="CB569" r:id="rId821" xr:uid="{11FF9029-3646-4817-8E5D-2F6FABCB3851}"/>
    <hyperlink ref="BZ579" r:id="rId822" xr:uid="{DDEC31C9-CA66-4418-B804-F72816B613BE}"/>
    <hyperlink ref="CB579" r:id="rId823" xr:uid="{92B684E2-B54A-4403-83E5-10E1B5A0C022}"/>
    <hyperlink ref="BZ586" r:id="rId824" xr:uid="{AFBA04F0-BB5C-447A-88B7-4FC5EC81580A}"/>
    <hyperlink ref="CB586" r:id="rId825" xr:uid="{713E49C7-631E-46EA-861A-03860019F4A8}"/>
    <hyperlink ref="BZ587" r:id="rId826" xr:uid="{5A8CF446-4D72-4CB6-99C5-8F7E8AB19019}"/>
    <hyperlink ref="CB587" r:id="rId827" xr:uid="{BED14D85-D201-4F0A-93AD-176332026DF1}"/>
    <hyperlink ref="BZ583" r:id="rId828" xr:uid="{059E7E21-B2B9-42D1-B4FA-D8197707034F}"/>
    <hyperlink ref="CB583" r:id="rId829" xr:uid="{A4719357-3FD1-48D4-B3BB-17CF71D9F0EC}"/>
    <hyperlink ref="BZ582" r:id="rId830" xr:uid="{76DAAB0A-005E-4A47-BC1D-A64889069A5D}"/>
    <hyperlink ref="CB582" r:id="rId831" xr:uid="{E0FAC648-BA51-4516-9F55-B46DB48EE90A}"/>
    <hyperlink ref="BZ574" r:id="rId832" xr:uid="{736F6C23-6B85-4107-9264-8A65D79A5C80}"/>
    <hyperlink ref="CB574" r:id="rId833" xr:uid="{E4BE6A78-AB55-4912-AC6F-72AD90921F0E}"/>
    <hyperlink ref="BZ573" r:id="rId834" xr:uid="{B2EB03B2-5B3A-4ADB-980A-F7CFA49F3655}"/>
    <hyperlink ref="CB573" r:id="rId835" xr:uid="{1CE93123-7D15-4020-BC9B-E932045B1EE7}"/>
    <hyperlink ref="BZ553" r:id="rId836" xr:uid="{90502A08-D656-4996-A2B7-E396515C25B0}"/>
    <hyperlink ref="CB553" r:id="rId837" xr:uid="{F6065F29-8132-463A-8F52-1531877A9AA7}"/>
    <hyperlink ref="BZ556" r:id="rId838" xr:uid="{447C3332-646D-498F-A3B2-8A434AE18B3B}"/>
    <hyperlink ref="CB556" r:id="rId839" xr:uid="{4F6D075E-FC4D-472B-B774-6EA76DFD4E7B}"/>
    <hyperlink ref="BZ557" r:id="rId840" xr:uid="{BAC8072A-7E8D-48E6-9303-01547DE84D12}"/>
    <hyperlink ref="CB557" r:id="rId841" xr:uid="{A6123A11-0468-48D9-B27C-8352A71549A2}"/>
    <hyperlink ref="BZ562" r:id="rId842" xr:uid="{AAB5D6E7-40AB-49B8-B3BF-93EEB4059D8B}"/>
    <hyperlink ref="CB562" r:id="rId843" xr:uid="{20FEAB97-1DC0-47DF-8DB6-4ECE8D5CEE7D}"/>
    <hyperlink ref="BZ564" r:id="rId844" xr:uid="{1E8F63C1-6BFA-449B-BC86-C288DEE0F6DC}"/>
    <hyperlink ref="CB564" r:id="rId845" xr:uid="{466A6545-5CD8-4280-A0ED-D9745D5AB516}"/>
    <hyperlink ref="BZ565" r:id="rId846" xr:uid="{D0636057-EB06-4288-8AA8-C6C5F7BB9E6E}"/>
    <hyperlink ref="CB565" r:id="rId847" xr:uid="{6D791C12-D5E4-4C6D-86F6-EC3CA46EDAEA}"/>
    <hyperlink ref="BZ575" r:id="rId848" xr:uid="{3A7A7228-0C4B-46F5-B9C7-6B0F46ABC3D2}"/>
    <hyperlink ref="CB575" r:id="rId849" xr:uid="{7F0CB6DF-446A-42ED-86F9-D54C10029F18}"/>
    <hyperlink ref="BZ578" r:id="rId850" xr:uid="{953619C5-0162-4649-980D-58B99470C12F}"/>
    <hyperlink ref="CB578" r:id="rId851" xr:uid="{7F21E812-0BD2-491B-9586-9C93622DA3AF}"/>
    <hyperlink ref="BZ584" r:id="rId852" xr:uid="{7F13FC01-0578-4D92-BB51-7EE32ACCBDAD}"/>
    <hyperlink ref="CB584" r:id="rId853" xr:uid="{20ED42C0-3B46-43FA-BE62-DCE007184ED9}"/>
    <hyperlink ref="BZ592" r:id="rId854" xr:uid="{183FC3A7-8B4A-420B-9FA5-28821F10E475}"/>
    <hyperlink ref="CB592" r:id="rId855" xr:uid="{CD2A9497-F103-4869-AF31-9ACEB929ECE7}"/>
    <hyperlink ref="BZ591" r:id="rId856" xr:uid="{FEB27E21-5A90-4B35-9964-5D58A982DE20}"/>
    <hyperlink ref="CB591" r:id="rId857" xr:uid="{C7E757BB-46EF-47C3-9CFD-7D48FC59BDAB}"/>
    <hyperlink ref="BZ590" r:id="rId858" xr:uid="{B7222804-57AD-415C-A752-2427D6D8DE17}"/>
    <hyperlink ref="CB590" r:id="rId859" xr:uid="{595ABFF2-985D-447D-A1AF-28BC58DE2C8C}"/>
    <hyperlink ref="BZ558" r:id="rId860" xr:uid="{E02BBF7E-1420-4463-A258-E823A83CE19F}"/>
    <hyperlink ref="CB558" r:id="rId861" xr:uid="{7AD4D7C3-8452-4201-A04E-BA02454DD000}"/>
    <hyperlink ref="BZ566" r:id="rId862" xr:uid="{4038A51C-A0DE-4753-BF41-407EA99D87F8}"/>
    <hyperlink ref="CB566" r:id="rId863" xr:uid="{D6BF8040-8ECA-4B68-AEFA-F58EACB58984}"/>
    <hyperlink ref="BZ576" r:id="rId864" xr:uid="{1FEE0C23-9F83-4CB5-993B-8994A857881C}"/>
    <hyperlink ref="CB576" r:id="rId865" xr:uid="{F38596F5-54E9-42C6-9740-7131660E8F8E}"/>
    <hyperlink ref="BZ585" r:id="rId866" xr:uid="{26F7740D-6E10-4D8C-BE5E-3133C25F7665}"/>
    <hyperlink ref="CB585" r:id="rId867" xr:uid="{376B8960-388D-4482-A2B9-C821A95A8207}"/>
    <hyperlink ref="CB555" r:id="rId868" xr:uid="{44F4F1D1-F2A0-4EBC-B2FA-A057C91637FB}"/>
    <hyperlink ref="BZ555" r:id="rId869" xr:uid="{5202B18E-2D85-40C7-9151-4B1CF6EDFDA1}"/>
    <hyperlink ref="CB570" r:id="rId870" xr:uid="{5965E5C0-4FDE-4977-9E7F-902ABB1E3192}"/>
    <hyperlink ref="BZ570" r:id="rId871" xr:uid="{2DF43229-D1CC-4B75-8A26-654B47D28DCE}"/>
    <hyperlink ref="CB580" r:id="rId872" xr:uid="{A393A0DA-C99D-48AE-8E65-7BE2F837366D}"/>
    <hyperlink ref="BZ580" r:id="rId873" xr:uid="{C1C7B73E-442B-4889-A3BA-0BE69409E217}"/>
    <hyperlink ref="CB588" r:id="rId874" xr:uid="{2A9F072A-8777-4E31-BCFA-BD6B49B3FDC1}"/>
    <hyperlink ref="BZ588" r:id="rId875" xr:uid="{C988082C-2FC6-430E-9AE4-5A18EC9F7B67}"/>
    <hyperlink ref="BZ568" r:id="rId876" xr:uid="{A26353F3-EE7D-4234-9784-64F25D4C3888}"/>
    <hyperlink ref="CB568" r:id="rId877" xr:uid="{E3251AE2-3310-488A-90A2-E8CA50E0C383}"/>
    <hyperlink ref="BZ571" r:id="rId878" xr:uid="{BD8573EC-B88B-458C-9906-F500CA0E64F8}"/>
    <hyperlink ref="CB571" r:id="rId879" xr:uid="{A408750E-F1EE-4510-A864-DE3810A0C004}"/>
    <hyperlink ref="BZ581" r:id="rId880" xr:uid="{5BC89649-1707-4A80-A3F6-35E438076144}"/>
    <hyperlink ref="CB581" r:id="rId881" xr:uid="{28EFD726-F1DD-4CB9-B9EB-0218C8553FBD}"/>
    <hyperlink ref="BZ577" r:id="rId882" xr:uid="{3F21FA05-4C94-4E67-8F36-30D3C5D0AB6B}"/>
    <hyperlink ref="CB577" r:id="rId883" xr:uid="{5B96E6B6-57D4-409F-B3C6-534D50F3DD91}"/>
    <hyperlink ref="BZ595" r:id="rId884" xr:uid="{7BC26235-EAB1-4D0E-A367-EC43BD642704}"/>
    <hyperlink ref="CB595" r:id="rId885" xr:uid="{485906C0-901E-4336-B2DD-745B45A55DF9}"/>
    <hyperlink ref="BZ599" r:id="rId886" xr:uid="{9DF61638-A79C-4FDA-8D49-14FF30C0A5BF}"/>
    <hyperlink ref="CB599" r:id="rId887" xr:uid="{99E695F4-CEEE-43A6-ABF4-795677FE6D1E}"/>
    <hyperlink ref="BZ607" r:id="rId888" xr:uid="{C6B86B3B-F288-46E3-A80A-EA3B812F9345}"/>
    <hyperlink ref="CB607" r:id="rId889" xr:uid="{01DEEDC9-866A-48AD-82DD-C701A4AB0A73}"/>
    <hyperlink ref="BZ611" r:id="rId890" xr:uid="{834773A8-1081-48ED-AD7B-79FA98D889D7}"/>
    <hyperlink ref="CB611" r:id="rId891" xr:uid="{FBC3D67B-092C-4B70-B11A-00EF3A7A911D}"/>
    <hyperlink ref="BZ624" r:id="rId892" xr:uid="{039E7238-EA99-4B0F-A4C1-50E61FBC6407}"/>
    <hyperlink ref="CB624" r:id="rId893" xr:uid="{56501CB5-17F5-4D7D-9D4A-2723A3C5B629}"/>
    <hyperlink ref="BZ627" r:id="rId894" xr:uid="{161CF71A-E841-4D00-A92C-ABEAEA51C5F7}"/>
    <hyperlink ref="CB627" r:id="rId895" xr:uid="{95E71825-DCAD-41FD-8423-E97543DD98FF}"/>
    <hyperlink ref="BZ639" r:id="rId896" xr:uid="{44966FCC-E907-40C4-B47D-CDAD2A0AAACB}"/>
    <hyperlink ref="CB639" r:id="rId897" xr:uid="{CE756410-42BA-4DF8-A6F2-4F19CEC1EE1A}"/>
    <hyperlink ref="BZ594" r:id="rId898" xr:uid="{A944FE28-4BF8-462E-A5EC-383185A8B72D}"/>
    <hyperlink ref="CB594" r:id="rId899" xr:uid="{E39DC241-F1E7-4B02-8D1D-1256B4709FB3}"/>
    <hyperlink ref="BZ593" r:id="rId900" xr:uid="{F220DCF0-DAF6-4254-A40B-58535FE21514}"/>
    <hyperlink ref="CB593" r:id="rId901" xr:uid="{5C532C8E-302C-4650-9FA7-8B84C6FA542F}"/>
    <hyperlink ref="BZ598" r:id="rId902" xr:uid="{EC1AA60D-9FE7-459D-97CC-A041DE9AEE9D}"/>
    <hyperlink ref="CB598" r:id="rId903" xr:uid="{C77E9373-7545-424B-AD0F-16962A835A2A}"/>
    <hyperlink ref="BZ601" r:id="rId904" xr:uid="{93C345E6-B117-46E5-9F69-0C23F3F20A48}"/>
    <hyperlink ref="CB601" r:id="rId905" xr:uid="{9B4A612F-6B4B-4CFC-8F24-442E37AFDF20}"/>
    <hyperlink ref="BZ605" r:id="rId906" xr:uid="{B0749673-FF53-4EC1-8325-509D805EEC4E}"/>
    <hyperlink ref="CB605" r:id="rId907" xr:uid="{B0F966DD-00C3-49AA-9171-C6E0BF0CED16}"/>
    <hyperlink ref="BZ620" r:id="rId908" xr:uid="{FB401A42-57F9-4DF5-B0FF-CF85C12213FF}"/>
    <hyperlink ref="CB620" r:id="rId909" xr:uid="{9B5A6740-A1AB-418E-BBD8-010F535D0710}"/>
    <hyperlink ref="BZ632" r:id="rId910" xr:uid="{4E50D159-C041-4BE4-89E8-DFCFB44A64B2}"/>
    <hyperlink ref="CB632" r:id="rId911" xr:uid="{01FF552E-8D56-431D-ADDE-E7430B3CECBB}"/>
    <hyperlink ref="BZ636" r:id="rId912" xr:uid="{3F6CFEE9-19D8-4FA2-997D-2EFA7BFD26AD}"/>
    <hyperlink ref="CB636" r:id="rId913" xr:uid="{84826AA0-B5E4-4715-95E5-EAE6D9059FE7}"/>
    <hyperlink ref="BZ615" r:id="rId914" xr:uid="{EC544C1C-6F39-4C37-A9B4-0F6D434437B5}"/>
    <hyperlink ref="CB615" r:id="rId915" xr:uid="{7C983872-74CE-4EE0-B74D-54725C236FE6}"/>
    <hyperlink ref="CB618" r:id="rId916" xr:uid="{AA52221E-B9F3-4407-A1C0-953EC47F597A}"/>
    <hyperlink ref="BZ618" r:id="rId917" xr:uid="{985786F6-3497-46FA-A955-B1800F25580C}"/>
    <hyperlink ref="BZ617" r:id="rId918" xr:uid="{E8A54009-0D5F-4546-90A3-3C740E52400A}"/>
    <hyperlink ref="CB617" r:id="rId919" xr:uid="{4C7D4FBE-C6B1-439F-AE5A-DE70E9DCD49B}"/>
    <hyperlink ref="BZ642" r:id="rId920" xr:uid="{4F20212F-8FC0-4D89-B6F1-4DFE0875DB54}"/>
    <hyperlink ref="CB642" r:id="rId921" xr:uid="{6E96A723-0A78-43DD-97BC-3B4B65599F1F}"/>
    <hyperlink ref="BZ602" r:id="rId922" xr:uid="{E3E457E1-A781-40B0-8E88-5F4831C7BD5A}"/>
    <hyperlink ref="CB602" r:id="rId923" xr:uid="{F5353F38-5770-47ED-8940-731B6DB23DB4}"/>
    <hyperlink ref="BZ606" r:id="rId924" xr:uid="{AB0ECD3E-E809-4727-B16F-E5A10BD4F117}"/>
    <hyperlink ref="CB606" r:id="rId925" xr:uid="{E60B2C46-2CE2-4D39-A8CB-901F0B2C4CC1}"/>
    <hyperlink ref="BZ621" r:id="rId926" xr:uid="{FD55127F-3238-4835-AE4D-0119C9C62DB4}"/>
    <hyperlink ref="CB621" r:id="rId927" xr:uid="{FB1563DE-F9A1-4DAB-A7FD-C55A5FAEDD30}"/>
    <hyperlink ref="BZ633" r:id="rId928" xr:uid="{F987969F-D87F-4196-9400-921CF808A3F9}"/>
    <hyperlink ref="CB633" r:id="rId929" xr:uid="{C72E5688-5B94-4F0D-B499-DDB9979D988F}"/>
    <hyperlink ref="BZ637" r:id="rId930" xr:uid="{3825A28B-870F-4C60-8220-6DB380197972}"/>
    <hyperlink ref="CB637" r:id="rId931" xr:uid="{23925C7B-8EB3-4D6D-A057-835A5F60E2CE}"/>
    <hyperlink ref="BZ596" r:id="rId932" xr:uid="{B5D3E20D-1D16-485B-9FC4-14CB7968C414}"/>
    <hyperlink ref="CB596" r:id="rId933" xr:uid="{A988B7AB-8DC5-4F74-835C-F9C563B8E2D4}"/>
    <hyperlink ref="BZ600" r:id="rId934" xr:uid="{1A2CA3E1-FA3F-48A9-A7E8-1428FD28B848}"/>
    <hyperlink ref="CB600" r:id="rId935" xr:uid="{91D77D24-556B-41BE-AE94-68DEA88A8C83}"/>
    <hyperlink ref="BZ608" r:id="rId936" xr:uid="{1A53B77E-BE23-447C-882E-86FEBA6CFEAA}"/>
    <hyperlink ref="CB608" r:id="rId937" xr:uid="{D4371110-C64D-4B0F-B1AA-3B19673E6090}"/>
    <hyperlink ref="BZ612" r:id="rId938" xr:uid="{48439638-04A7-49C0-AD2A-5F1EAE8EF053}"/>
    <hyperlink ref="CB612" r:id="rId939" xr:uid="{FF980140-1AE8-45FB-A853-1051B4072CAB}"/>
    <hyperlink ref="BZ625" r:id="rId940" xr:uid="{2AC48F5E-88AF-47B3-AB1D-DF13E45AF943}"/>
    <hyperlink ref="CB625" r:id="rId941" xr:uid="{1EA154A2-2EF4-4699-B3F8-32F1A83A7F8E}"/>
    <hyperlink ref="BZ628" r:id="rId942" xr:uid="{1E828264-55AA-4935-B7E1-861F34104AD9}"/>
    <hyperlink ref="CB628" r:id="rId943" xr:uid="{F40C166E-4535-494C-87C7-EB157828D5AF}"/>
    <hyperlink ref="BZ643" r:id="rId944" xr:uid="{DD6EA011-2F33-4EED-AAD5-2CE13105BC06}"/>
    <hyperlink ref="CB643" r:id="rId945" xr:uid="{93E366FC-23F2-492B-8FD5-0124DA113499}"/>
    <hyperlink ref="CB597" r:id="rId946" xr:uid="{4DC893CF-059E-4CC5-A134-86A8DC8BDA5D}"/>
    <hyperlink ref="BZ597" r:id="rId947" xr:uid="{EB755599-6215-40AD-AA0C-EB88B2ECAB23}"/>
    <hyperlink ref="CB609" r:id="rId948" xr:uid="{444E878F-FD86-4F21-9438-AC5164CAEF97}"/>
    <hyperlink ref="BZ609" r:id="rId949" xr:uid="{BEF340D8-6CDB-45EB-B04A-517CE0C261CE}"/>
    <hyperlink ref="CB613" r:id="rId950" xr:uid="{38299E23-9D55-4C0B-82B3-895CF014EEDE}"/>
    <hyperlink ref="BZ613" r:id="rId951" xr:uid="{3D9A7CDF-E1E5-453B-88F1-ED16F93C5BFD}"/>
    <hyperlink ref="CB629" r:id="rId952" xr:uid="{70AA4510-535E-4DA1-AFDD-00AFC1821DA0}"/>
    <hyperlink ref="BZ629" r:id="rId953" xr:uid="{37B9F493-2879-4108-A055-A6C813D3736C}"/>
    <hyperlink ref="CB638" r:id="rId954" xr:uid="{B2FF12C2-F96C-478F-809D-7CDD11A85031}"/>
    <hyperlink ref="BZ638" r:id="rId955" xr:uid="{B10B1C84-F778-4782-96EF-B8E464CF6F68}"/>
    <hyperlink ref="BZ603" r:id="rId956" xr:uid="{9080257B-81F5-4FE4-A513-23056C9F3060}"/>
    <hyperlink ref="CB603" r:id="rId957" xr:uid="{7D1B7CD5-FFBD-44D8-A40A-C50BB3ABFEDE}"/>
    <hyperlink ref="BZ622" r:id="rId958" xr:uid="{CDE00CD2-E030-4499-991A-C803C2949B1B}"/>
    <hyperlink ref="CB622" r:id="rId959" xr:uid="{1ABCA0CA-C6B1-4DB4-8408-06559256381F}"/>
    <hyperlink ref="BZ631" r:id="rId960" xr:uid="{29B351B5-ED05-4CCF-9394-3C637EEFBB28}"/>
    <hyperlink ref="CB631" r:id="rId961" xr:uid="{D0CC86AD-9D60-4784-A8B3-7B2F13496030}"/>
    <hyperlink ref="BZ635" r:id="rId962" xr:uid="{EBB753CE-907C-4446-99FC-6490662D5AE5}"/>
    <hyperlink ref="CB635" r:id="rId963" xr:uid="{18204743-B357-4918-B224-A15E375C26B4}"/>
    <hyperlink ref="BZ604" r:id="rId964" xr:uid="{6978A3CA-6F12-4F46-B3C5-48752C366995}"/>
    <hyperlink ref="CB604" r:id="rId965" xr:uid="{B049A138-FB47-4169-B4DB-65A7E4D906D7}"/>
    <hyperlink ref="BZ619" r:id="rId966" xr:uid="{C9964BEC-5045-44D9-9CBA-FFD10033AC95}"/>
    <hyperlink ref="CB619" r:id="rId967" xr:uid="{082A690F-C5FF-4741-80FA-089DCA09E5B0}"/>
    <hyperlink ref="BZ623" r:id="rId968" xr:uid="{1EA6C922-A919-4EC9-BCCF-FE1E0F2286B7}"/>
    <hyperlink ref="CB623" r:id="rId969" xr:uid="{6E17B6B2-1889-4845-9E20-E20A88F48A27}"/>
    <hyperlink ref="BZ610" r:id="rId970" xr:uid="{742EBD02-55F8-4E9C-B608-ACC56B43A050}"/>
    <hyperlink ref="CB610" r:id="rId971" xr:uid="{2DC8D4B9-84EB-4F62-88FB-21348A7AAF1D}"/>
    <hyperlink ref="BZ614" r:id="rId972" xr:uid="{409BEA64-2220-472C-BD2B-ADCD9145A57F}"/>
    <hyperlink ref="CB614" r:id="rId973" xr:uid="{E63C4D21-EC6B-44CB-BC36-62E13A110B5D}"/>
    <hyperlink ref="BZ626" r:id="rId974" xr:uid="{333B5634-9E6A-4ABC-AD14-D641B0B2B3F7}"/>
    <hyperlink ref="CB626" r:id="rId975" xr:uid="{C810679C-8A46-4AEE-900F-91104976C1C6}"/>
    <hyperlink ref="BZ630" r:id="rId976" xr:uid="{101C2361-3DDB-4B66-8B0B-E2D95C79B9A5}"/>
    <hyperlink ref="CB630" r:id="rId977" xr:uid="{646EE619-21FF-4932-9531-D8E85BD4A726}"/>
    <hyperlink ref="CB616" r:id="rId978" xr:uid="{B5C20231-7351-4752-BC2A-E4A430156103}"/>
    <hyperlink ref="BZ679" r:id="rId979" xr:uid="{D94E7BFB-B25F-4FAC-A076-D773F32B12B6}"/>
    <hyperlink ref="CB679" r:id="rId980" xr:uid="{F8704BF6-6513-430C-897D-A0F0DE8EDAB9}"/>
    <hyperlink ref="BZ681" r:id="rId981" xr:uid="{4F01D469-BD0B-4CDF-B9D0-A17D88331735}"/>
    <hyperlink ref="CB681" r:id="rId982" xr:uid="{E27B9EA6-8DF7-45E4-96EA-FECA498822A9}"/>
    <hyperlink ref="CB671" r:id="rId983" xr:uid="{AC32A1FE-134D-447D-9BC0-AD67431050E5}"/>
    <hyperlink ref="BZ671" r:id="rId984" xr:uid="{EB82B194-6B1C-4BBB-AAFD-937B478B6EE0}"/>
    <hyperlink ref="CB672" r:id="rId985" xr:uid="{84A1CD8D-D5C8-4809-A4F0-F9ACD3902496}"/>
    <hyperlink ref="BZ672" r:id="rId986" xr:uid="{4A6AD406-280A-4FE7-82FF-33A6201C3E6D}"/>
    <hyperlink ref="CB673" r:id="rId987" xr:uid="{07E72F07-0A76-4442-AD83-6ADAFA6AAA31}"/>
    <hyperlink ref="BZ673" r:id="rId988" xr:uid="{8E0A464D-2C06-41B3-AA13-4D3AA7168441}"/>
    <hyperlink ref="CB674" r:id="rId989" xr:uid="{1A52E7F6-38F1-4089-BB0B-FBF98EB2B4AF}"/>
    <hyperlink ref="BZ674" r:id="rId990" xr:uid="{E0AFACB6-5F6D-453A-8F84-40AE750226A6}"/>
    <hyperlink ref="CB677" r:id="rId991" xr:uid="{2769AB2E-3AC8-4176-9F76-13ED57A87651}"/>
    <hyperlink ref="BZ677" r:id="rId992" xr:uid="{35FC8ED6-C3BF-4082-A3D2-EB13A6157823}"/>
    <hyperlink ref="BZ676" r:id="rId993" xr:uid="{3D8C0712-1F9B-4980-B44D-B5BAA1D90AC6}"/>
    <hyperlink ref="CB676" r:id="rId994" xr:uid="{964FA65B-B552-4246-A64F-1E4A5DC26B52}"/>
    <hyperlink ref="BZ678" r:id="rId995" xr:uid="{364510EA-795C-468B-9822-65C80366D5AC}"/>
    <hyperlink ref="CB678" r:id="rId996" xr:uid="{879D43E0-48A2-468A-8EBE-2ED43E874830}"/>
    <hyperlink ref="BZ680" r:id="rId997" xr:uid="{7E553ED5-A502-43A3-AC3C-B5BC4EFC5F8D}"/>
    <hyperlink ref="CB680" r:id="rId998" xr:uid="{622324A5-E7A7-4989-8BB5-DFC4F731D52D}"/>
    <hyperlink ref="BZ675" r:id="rId999" xr:uid="{61D555C1-B1BB-477B-A933-B63B1DE88313}"/>
    <hyperlink ref="CB675" r:id="rId1000" xr:uid="{9D98F76D-3E2A-4157-8E75-26790E4C29DD}"/>
    <hyperlink ref="BZ683" r:id="rId1001" xr:uid="{14914000-EE49-4FB7-9ED6-2DFAD4B7816C}"/>
    <hyperlink ref="CB683" r:id="rId1002" xr:uid="{AB86FC19-A7F3-4BCA-A26B-1C9B31DDDFD2}"/>
    <hyperlink ref="BZ685" r:id="rId1003" xr:uid="{0AD2A279-CFEA-47E5-9775-C5EDC7F23231}"/>
    <hyperlink ref="CB685" r:id="rId1004" xr:uid="{36A35560-EF22-43F6-98F8-42FD36FBD31A}"/>
    <hyperlink ref="BZ691" r:id="rId1005" xr:uid="{FAE2FFC4-D10E-4D83-A5EE-9B4DB658FFD3}"/>
    <hyperlink ref="CB691" r:id="rId1006" xr:uid="{487942E7-9297-4A46-A1EA-F4F0E552CB5B}"/>
    <hyperlink ref="BZ687" r:id="rId1007" xr:uid="{1FB00B47-DD92-4162-B944-4F1CBDED9C70}"/>
    <hyperlink ref="CB687" r:id="rId1008" xr:uid="{0B6C9B46-20AD-4648-A36B-948E6B538A17}"/>
    <hyperlink ref="BZ689" r:id="rId1009" xr:uid="{747F13D4-20A5-4A8B-8453-B5B587ED77A2}"/>
    <hyperlink ref="CB689" r:id="rId1010" xr:uid="{2E5835E7-4545-45AA-A04A-A1D451735329}"/>
    <hyperlink ref="BZ686" r:id="rId1011" xr:uid="{69DBDBBC-5DA2-4DE2-A7FD-9FD104C9564A}"/>
    <hyperlink ref="CB686" r:id="rId1012" xr:uid="{8C3F40F4-8472-4AAB-8D4D-54FE32B6251F}"/>
    <hyperlink ref="BZ688" r:id="rId1013" xr:uid="{CB3BA0AE-F02A-4940-A58D-6AFD4C6073EF}"/>
    <hyperlink ref="CB688" r:id="rId1014" xr:uid="{4863AB8B-3EF3-4C67-9BAD-776024C9F737}"/>
    <hyperlink ref="BZ692" r:id="rId1015" xr:uid="{F91C9E91-3B24-4F85-B2BD-9D53B45CD134}"/>
    <hyperlink ref="CB692" r:id="rId1016" xr:uid="{84ACCFB3-9A53-4DE6-BE56-40BC0AABD68C}"/>
    <hyperlink ref="BZ693" r:id="rId1017" xr:uid="{7871D94F-BD20-42E4-A426-04FDFDF83F8A}"/>
    <hyperlink ref="CB693" r:id="rId1018" xr:uid="{AA02D5A4-A456-4BAE-944C-742A8277453A}"/>
    <hyperlink ref="BZ682" r:id="rId1019" xr:uid="{16CE4FB9-F082-4E7F-B244-CE8083919FC9}"/>
    <hyperlink ref="CB682" r:id="rId1020" xr:uid="{A87E3866-DE4E-4D50-B3E6-B7D71CF7EAAB}"/>
    <hyperlink ref="BZ684" r:id="rId1021" xr:uid="{039D10CF-B553-4AEF-ADF1-4B69E8FF4A35}"/>
    <hyperlink ref="CB684" r:id="rId1022" xr:uid="{4A23AFE5-3948-4B34-B93B-0F7567652A62}"/>
    <hyperlink ref="BZ690" r:id="rId1023" xr:uid="{2749A0F9-7D0B-4278-9B03-E4D9B5352D56}"/>
    <hyperlink ref="CB690" r:id="rId1024" xr:uid="{41D14ECB-BF70-43B4-B1B9-3FD868270ECD}"/>
    <hyperlink ref="BZ711" r:id="rId1025" xr:uid="{B0B58284-C5D4-46E7-8708-B321F2CA7194}"/>
    <hyperlink ref="CB711" r:id="rId1026" xr:uid="{E9637683-6154-4A89-9F4F-EC6F8479EDE7}"/>
    <hyperlink ref="BZ710" r:id="rId1027" xr:uid="{21E82C42-D265-4F69-A44F-B0672764696C}"/>
    <hyperlink ref="CB710" r:id="rId1028" xr:uid="{8E03C005-2F79-4515-A020-21AF71E7A21F}"/>
    <hyperlink ref="BZ709" r:id="rId1029" xr:uid="{2F90E62E-AC9E-4C31-9D20-D24E63D1FFAC}"/>
    <hyperlink ref="CB709" r:id="rId1030" xr:uid="{B885F82B-72B7-450D-B9A6-2F9198014284}"/>
    <hyperlink ref="BZ708" r:id="rId1031" xr:uid="{47DE20F1-89F6-44E9-86C5-1A0BE0423468}"/>
    <hyperlink ref="CB708" r:id="rId1032" xr:uid="{6BE8346A-8933-4177-86D2-E3A0F141D73A}"/>
    <hyperlink ref="BZ707" r:id="rId1033" xr:uid="{68C14189-504E-4701-AFDC-9F330C885C9D}"/>
    <hyperlink ref="CB707" r:id="rId1034" xr:uid="{4E252F83-B203-4488-B7F4-B9967544F473}"/>
    <hyperlink ref="BZ706" r:id="rId1035" xr:uid="{16E2C690-06BD-45DE-AE3F-5960206EEC80}"/>
    <hyperlink ref="CB706" r:id="rId1036" xr:uid="{135C952C-CEF2-4B23-BA83-D447B6DFEEA4}"/>
    <hyperlink ref="BZ702" r:id="rId1037" xr:uid="{68B959B7-BC2A-497F-BC1C-6B48F47DD293}"/>
    <hyperlink ref="CB702" r:id="rId1038" xr:uid="{DBA6385F-9BA8-418B-9BAD-69ED7252217F}"/>
    <hyperlink ref="BZ700" r:id="rId1039" xr:uid="{0570D3F4-0FB3-48CD-AD51-19E0A70A6CA7}"/>
    <hyperlink ref="CB700" r:id="rId1040" xr:uid="{693BCF9E-1B53-4229-A306-2223F03EEFFF}"/>
    <hyperlink ref="BZ694" r:id="rId1041" xr:uid="{F8B9B1E1-2835-4929-ADAA-B22CABB7EF9C}"/>
    <hyperlink ref="CB694" r:id="rId1042" xr:uid="{82BFE55A-D050-4D25-BBC5-5975A9F0D4E0}"/>
    <hyperlink ref="BZ699" r:id="rId1043" xr:uid="{5334AF5E-0EEA-4068-97F9-2CAF6195ED38}"/>
    <hyperlink ref="CB699" r:id="rId1044" xr:uid="{0D9CAE79-F858-447F-A4E5-46107253711D}"/>
    <hyperlink ref="BZ695" r:id="rId1045" xr:uid="{E0609F4F-609B-4700-BAA8-0FDB76199D33}"/>
    <hyperlink ref="CB695" r:id="rId1046" xr:uid="{B07D1DB9-5FEE-4BCE-B208-EE1FD431CA42}"/>
    <hyperlink ref="BZ696" r:id="rId1047" xr:uid="{3F7C313C-4E6E-415E-8B92-D46420D0CC0F}"/>
    <hyperlink ref="CB696" r:id="rId1048" xr:uid="{BB6BEFFA-5DCD-426B-A3E1-E1BF7080CE26}"/>
    <hyperlink ref="BZ697" r:id="rId1049" xr:uid="{DE123F27-060A-4DD2-903A-1C9C33101F67}"/>
    <hyperlink ref="CB697" r:id="rId1050" xr:uid="{C3E170D2-82F7-4A11-8D26-EC56414EEC82}"/>
    <hyperlink ref="BZ698" r:id="rId1051" xr:uid="{4AE019A6-14ED-4529-B84F-D0B72166C612}"/>
    <hyperlink ref="CB698" r:id="rId1052" xr:uid="{3CFB01B2-4B95-40DF-904B-91E88A5D51CD}"/>
    <hyperlink ref="BZ701" r:id="rId1053" xr:uid="{43F4E4BF-F27A-4914-90C1-32391A00D742}"/>
    <hyperlink ref="CB701" r:id="rId1054" xr:uid="{5797213B-5E96-4B86-BD25-304369A05FA4}"/>
    <hyperlink ref="BZ725" r:id="rId1055" xr:uid="{9FF3E9A4-62F2-48E3-9F82-14E088279BA1}"/>
    <hyperlink ref="CB725" r:id="rId1056" xr:uid="{E3F2FCC6-1102-432F-8691-CED9BDF5B8DC}"/>
    <hyperlink ref="BZ723" r:id="rId1057" xr:uid="{3CE8BC7E-96A0-4FAC-B84C-9400C160B6FB}"/>
    <hyperlink ref="CB723" r:id="rId1058" xr:uid="{DFEAD029-B082-41CE-A6CC-09588BA6ECAC}"/>
    <hyperlink ref="BZ726" r:id="rId1059" xr:uid="{1AAED325-3B50-4A0C-8859-CE0C30492BD4}"/>
    <hyperlink ref="CB726" r:id="rId1060" xr:uid="{47D3A153-2A8B-4DA9-BA13-3B271B564B9F}"/>
    <hyperlink ref="BZ714" r:id="rId1061" xr:uid="{D401C043-BC87-4AB6-8BF4-3599BB6C8652}"/>
    <hyperlink ref="CB714" r:id="rId1062" xr:uid="{C5569559-DC20-487E-9674-FA6DD82F7D9A}"/>
    <hyperlink ref="BZ715" r:id="rId1063" xr:uid="{DF1895A2-EC89-4234-943D-2277DF86A75F}"/>
    <hyperlink ref="CB715" r:id="rId1064" xr:uid="{E05EF97F-BDB4-4C75-9127-74F564EDCB7C}"/>
    <hyperlink ref="BZ717" r:id="rId1065" xr:uid="{27DC4AAB-7431-42D3-A653-68034FBD64A3}"/>
    <hyperlink ref="CB717" r:id="rId1066" xr:uid="{B0629091-83A8-4F43-B602-7CC1BEFE6BCC}"/>
    <hyperlink ref="BZ729" r:id="rId1067" xr:uid="{EA7F2168-E7F4-423F-A199-CBD76E624D64}"/>
    <hyperlink ref="CB729" r:id="rId1068" xr:uid="{6469D86F-91F5-459E-B299-4305E3025985}"/>
    <hyperlink ref="BZ712" r:id="rId1069" xr:uid="{86C2DFB3-9F51-43F4-BE9A-365F586BD115}"/>
    <hyperlink ref="CB712" r:id="rId1070" xr:uid="{50B6D652-E446-40CD-9597-DE5D0A9C9CA9}"/>
    <hyperlink ref="BZ719" r:id="rId1071" xr:uid="{BF7EDC55-59B6-4B0A-8241-0EC1DCD8CAF8}"/>
    <hyperlink ref="CB719" r:id="rId1072" xr:uid="{C3934574-59FD-4B87-8F13-2CAC0ECAE3D6}"/>
    <hyperlink ref="BZ721" r:id="rId1073" xr:uid="{85FA8A3B-A364-48E6-BCBF-140A70BF548F}"/>
    <hyperlink ref="CB721" r:id="rId1074" xr:uid="{EA3885E6-E79A-446E-8F48-B23346AA726E}"/>
    <hyperlink ref="BZ732" r:id="rId1075" xr:uid="{D0F693E5-27B6-4C8F-B7FB-6355E5CFB13B}"/>
    <hyperlink ref="CB732" r:id="rId1076" xr:uid="{229AAB8B-A518-4D54-B05E-A0759D9DFC9A}"/>
    <hyperlink ref="CB731" r:id="rId1077" xr:uid="{469735F2-13A8-41E3-ACE8-ED9D89BF56E8}"/>
    <hyperlink ref="BZ731" r:id="rId1078" xr:uid="{C5D22DE7-DA7D-420D-B6FA-E38C80716900}"/>
    <hyperlink ref="CB713" r:id="rId1079" xr:uid="{9C2C8BAC-3EB5-4296-9337-B298DF6A17D7}"/>
    <hyperlink ref="BZ713" r:id="rId1080" xr:uid="{0686FF48-DFE1-4922-A431-A9B1BAD3F066}"/>
    <hyperlink ref="CB720" r:id="rId1081" xr:uid="{1D726769-EEDF-4204-8153-70A3071D99A2}"/>
    <hyperlink ref="BZ720" r:id="rId1082" xr:uid="{E2C5DF8C-C3CF-43AD-BF81-1A2B3AB6DCFC}"/>
    <hyperlink ref="CB722" r:id="rId1083" xr:uid="{7A4B4BD4-958E-43FB-AD67-A093EA1B03B7}"/>
    <hyperlink ref="BZ722" r:id="rId1084" xr:uid="{8951D43F-DE9B-46AE-8D9B-E89538D4C2E0}"/>
    <hyperlink ref="CB716" r:id="rId1085" xr:uid="{18142E61-6E0A-4602-8405-46758836E2B5}"/>
    <hyperlink ref="BZ716" r:id="rId1086" xr:uid="{1CAA9B66-CE06-4A70-BE82-A57B43703D27}"/>
    <hyperlink ref="CB718" r:id="rId1087" xr:uid="{447FD05C-E407-478D-83AE-B98B381F5C0E}"/>
    <hyperlink ref="BZ718" r:id="rId1088" xr:uid="{21175960-F1A0-40FE-9A8A-FA923118BC1C}"/>
    <hyperlink ref="CB730" r:id="rId1089" xr:uid="{460CF6D0-5154-4034-B7CE-9E5F996D1545}"/>
    <hyperlink ref="BZ730" r:id="rId1090" xr:uid="{35976E51-69FF-4FF2-815A-385C75CB5D10}"/>
    <hyperlink ref="BZ724" r:id="rId1091" xr:uid="{76DC965A-C83A-4D54-AD73-A3060F2DF06F}"/>
    <hyperlink ref="CB724" r:id="rId1092" xr:uid="{D6780B1C-9921-4CFE-B920-3A52F3BD8A9C}"/>
    <hyperlink ref="BZ737" r:id="rId1093" xr:uid="{FF1F6441-BBCD-4C98-A9A2-853B08643F82}"/>
    <hyperlink ref="CB737" r:id="rId1094" xr:uid="{C8930DB4-A25A-4D72-A1EB-F5E46985BB7A}"/>
    <hyperlink ref="BZ728" r:id="rId1095" xr:uid="{7B0DF4B0-B90B-49D3-BA8B-23F78E52EAE0}"/>
    <hyperlink ref="CB728" r:id="rId1096" xr:uid="{C6F07239-3614-4B07-84D2-19FA7151977E}"/>
    <hyperlink ref="BZ727" r:id="rId1097" xr:uid="{7BED96DB-8EC3-49F3-8537-6AE0847C4D9F}"/>
    <hyperlink ref="CB727" r:id="rId1098" xr:uid="{3289AC65-3F4E-4431-996A-A2B9F64D62CE}"/>
    <hyperlink ref="BZ514" r:id="rId1099" xr:uid="{F2860B1E-12D6-4316-879C-1FB89F11932F}"/>
    <hyperlink ref="CB514" r:id="rId1100" xr:uid="{98FB3D36-2C02-4C6B-B7A3-E359A18349AA}"/>
    <hyperlink ref="BZ515" r:id="rId1101" xr:uid="{D22BBD22-A461-455E-99B9-D53AAE000620}"/>
    <hyperlink ref="CB515" r:id="rId1102" xr:uid="{5AD8635A-1094-4483-8F53-8442C39202FA}"/>
    <hyperlink ref="BZ516" r:id="rId1103" xr:uid="{64E18333-C060-4643-830A-74F91C467E12}"/>
    <hyperlink ref="CB516" r:id="rId1104" xr:uid="{6FA08CA5-4ABB-40BC-BB5F-D67CC4F5F01B}"/>
    <hyperlink ref="BZ517" r:id="rId1105" xr:uid="{8BECE88A-3B69-4138-AE6C-CC9862FFBAAC}"/>
    <hyperlink ref="CB517" r:id="rId1106" xr:uid="{0221A90E-EC97-4103-A326-1FB073C21424}"/>
    <hyperlink ref="BZ488" r:id="rId1107" xr:uid="{B98A0496-E163-4217-85D8-E4D1BF9CE483}"/>
    <hyperlink ref="CB488" r:id="rId1108" xr:uid="{2C193127-381B-42DC-B054-670DFB0D22A7}"/>
    <hyperlink ref="BZ126" r:id="rId1109" xr:uid="{BC00FC1E-E720-4991-8999-B682BA243D05}"/>
    <hyperlink ref="CB126" r:id="rId1110" xr:uid="{9067D63A-2423-4A8A-BFA1-C2C6933A7908}"/>
    <hyperlink ref="BZ89" r:id="rId1111" xr:uid="{86B0C1DF-E336-4B18-8889-886169022068}"/>
    <hyperlink ref="CB89" r:id="rId1112" xr:uid="{C0ECD420-E07C-4F25-9696-1838CBA24591}"/>
    <hyperlink ref="BZ94" r:id="rId1113" xr:uid="{75E5FE69-1662-4F54-9A11-61020D85A3C5}"/>
    <hyperlink ref="CB94" r:id="rId1114" xr:uid="{59F8D9B1-DD27-4C54-AAF9-3BF249970BE0}"/>
    <hyperlink ref="BZ104" r:id="rId1115" xr:uid="{37EAC554-EAAD-4741-A278-66DEED3146A3}"/>
    <hyperlink ref="CB104" r:id="rId1116" xr:uid="{5EC624B8-67CF-45F6-AA9C-655092D41A6A}"/>
    <hyperlink ref="BZ109" r:id="rId1117" xr:uid="{F7DA37A6-4613-4BF1-91BA-984C9B33FCF3}"/>
    <hyperlink ref="CB109" r:id="rId1118" xr:uid="{15672313-B3DF-4CB8-B5F6-F55353DDA95D}"/>
    <hyperlink ref="BZ72" r:id="rId1119" xr:uid="{8464156A-00F7-4D7A-AC6C-613D3A76E593}"/>
    <hyperlink ref="CB72" r:id="rId1120" xr:uid="{CB6A1F1E-DF1A-46C9-AFA5-A7541F41C410}"/>
    <hyperlink ref="BZ68" r:id="rId1121" xr:uid="{6443F556-F784-4E2B-8915-276FB849D765}"/>
    <hyperlink ref="CB68" r:id="rId1122" xr:uid="{61B81CAE-ED89-4741-97AA-F481C7CDBC41}"/>
    <hyperlink ref="BZ48" r:id="rId1123" xr:uid="{052638D8-01EB-44D3-A322-528979552CA5}"/>
    <hyperlink ref="CB48" r:id="rId1124" xr:uid="{F1FC626A-5432-4559-9719-E086FEF7C2EE}"/>
    <hyperlink ref="BZ45" r:id="rId1125" xr:uid="{FD5C7465-F375-4402-9B78-3429CDB7112A}"/>
    <hyperlink ref="CB45" r:id="rId1126" xr:uid="{8A16955A-8FA2-4FB0-8D57-E58347522DD5}"/>
    <hyperlink ref="BZ41" r:id="rId1127" xr:uid="{D4E95B6B-762C-47D9-BB0C-CC326C7D04F7}"/>
    <hyperlink ref="CB41" r:id="rId1128" xr:uid="{90D0DB94-2EEF-4F9E-B683-71077B854D3D}"/>
    <hyperlink ref="BZ36" r:id="rId1129" xr:uid="{18D1F2E9-7116-410E-AF01-D3743F4A1D1D}"/>
    <hyperlink ref="CB36" r:id="rId1130" xr:uid="{9DDBB8F1-C602-440F-BB06-5E8E8E29DA77}"/>
    <hyperlink ref="BZ52" r:id="rId1131" xr:uid="{9A44168F-22EC-4E55-BFD3-DAF6320800D7}"/>
    <hyperlink ref="CB52" r:id="rId1132" xr:uid="{8A65889C-AD47-4AB6-AB31-10EED0ECD7AC}"/>
    <hyperlink ref="BZ58" r:id="rId1133" xr:uid="{4ED00E0B-3456-4B4D-9C1B-B38A714AA081}"/>
    <hyperlink ref="CB58" r:id="rId1134" xr:uid="{95AC56A2-3057-48B9-87C8-C80AFCCF0BE7}"/>
    <hyperlink ref="BZ61" r:id="rId1135" xr:uid="{33CA1E7E-5D43-4DB6-922D-BC191B8A30BD}"/>
    <hyperlink ref="CB61" r:id="rId1136" xr:uid="{A59E2DAD-4CC3-4F4D-8DE0-F24483891BB4}"/>
    <hyperlink ref="BZ64" r:id="rId1137" xr:uid="{5ADE01FE-B408-4BBF-84E7-A0846D51336B}"/>
    <hyperlink ref="CB64" r:id="rId1138" xr:uid="{6BD4B55F-4E81-42BA-A22A-3A59D0C99CDE}"/>
    <hyperlink ref="BZ84" r:id="rId1139" xr:uid="{3FA92C91-5693-4D99-B679-48DD13855014}"/>
    <hyperlink ref="CB84" r:id="rId1140" xr:uid="{54E32B78-8A02-407C-8462-F30C4EC0FCC4}"/>
    <hyperlink ref="BZ86" r:id="rId1141" xr:uid="{45DD56A0-AD69-4ED0-B5C8-2AE3D8B6B1D2}"/>
    <hyperlink ref="CB86" r:id="rId1142" xr:uid="{D58B3891-E2A2-49E1-9143-F53E121142CE}"/>
    <hyperlink ref="BZ99" r:id="rId1143" xr:uid="{16D281F0-1BA1-45EF-AB2E-E586B045AF36}"/>
    <hyperlink ref="CB99" r:id="rId1144" xr:uid="{FD11BC07-45CE-4EAB-AD73-A18C3EED4805}"/>
    <hyperlink ref="BZ77" r:id="rId1145" xr:uid="{68AC58A4-3F77-422B-8926-7C5DB403B6BE}"/>
    <hyperlink ref="CB77" r:id="rId1146" xr:uid="{0F12CA51-F59C-4696-AD30-2C3F6BA6A596}"/>
    <hyperlink ref="BZ81" r:id="rId1147" xr:uid="{7329DA15-1492-495A-910A-075B4FD6D264}"/>
    <hyperlink ref="CB81" r:id="rId1148" xr:uid="{7DC9D3AC-39DE-4750-8B28-CCF03843D900}"/>
    <hyperlink ref="BZ119" r:id="rId1149" xr:uid="{4425773C-10C5-4407-9095-BD253BAB0886}"/>
    <hyperlink ref="CB119" r:id="rId1150" xr:uid="{BA3E4C8E-89B8-4C0B-ADB4-90E55FB4CB90}"/>
    <hyperlink ref="BZ129" r:id="rId1151" xr:uid="{4740D97B-3AF9-4313-9E68-8814DE0AA885}"/>
    <hyperlink ref="CB129" r:id="rId1152" xr:uid="{E121A6D4-7FB5-4CAE-B8D7-A7A89154F97F}"/>
    <hyperlink ref="BZ137" r:id="rId1153" xr:uid="{5980F951-0510-41E9-84D3-C43ED51B2EEF}"/>
    <hyperlink ref="CB137" r:id="rId1154" xr:uid="{112BCD80-DCEC-40CC-930D-4D932B856E49}"/>
    <hyperlink ref="BZ147" r:id="rId1155" xr:uid="{14B68D13-5D7A-4E04-AFF1-21601C0D3E33}"/>
    <hyperlink ref="CB147" r:id="rId1156" xr:uid="{529F4024-DDDF-49E7-8F1A-158FE12369C1}"/>
    <hyperlink ref="BZ148" r:id="rId1157" xr:uid="{9A852C8A-51BD-4A4E-A153-3E7403C0E58F}"/>
    <hyperlink ref="CB148" r:id="rId1158" xr:uid="{5E516D86-FF50-4685-B87D-02834B030F0F}"/>
    <hyperlink ref="BZ149" r:id="rId1159" xr:uid="{6974C1BB-F367-4C7A-8AD8-3433C745851D}"/>
    <hyperlink ref="CB149" r:id="rId1160" xr:uid="{69FFEFD4-A077-4233-8506-1731A10D3CB4}"/>
    <hyperlink ref="CB1029" r:id="rId1161" xr:uid="{B4ADACFD-7D4E-4963-8326-1A0314917D29}"/>
    <hyperlink ref="BZ1029" r:id="rId1162" xr:uid="{EBD5473F-77BF-4987-9355-BEF3CEDEB5CF}"/>
    <hyperlink ref="CB1030" r:id="rId1163" xr:uid="{419403C7-7FE1-4AD4-8DB1-3199C14E453B}"/>
    <hyperlink ref="BZ1030" r:id="rId1164" xr:uid="{696517C3-0279-4E5A-A542-1C50E3D4A566}"/>
    <hyperlink ref="BZ1028" r:id="rId1165" xr:uid="{773758BC-E27C-41F2-A50E-AE27786E68E9}"/>
    <hyperlink ref="CB1028" r:id="rId1166" xr:uid="{2EC455AB-F641-4E8E-83C3-38EBCB7E65AF}"/>
    <hyperlink ref="BZ1027" r:id="rId1167" xr:uid="{D00A0ED9-761B-47C3-B122-659C68E39FF9}"/>
    <hyperlink ref="CB1027" r:id="rId1168" xr:uid="{0AA25769-4CFE-4BD4-85F3-CD6DDC959E06}"/>
    <hyperlink ref="BZ1026" r:id="rId1169" xr:uid="{941DF941-7688-4D63-B111-9305217B3CB4}"/>
    <hyperlink ref="CB1026" r:id="rId1170" xr:uid="{3A83412F-F41D-4025-B3A8-B406A2ECFF03}"/>
    <hyperlink ref="BZ1025" r:id="rId1171" xr:uid="{02CF62EB-1F20-4641-A7ED-0C98C5B32D17}"/>
    <hyperlink ref="CB1025" r:id="rId1172" xr:uid="{797274A2-A6A6-4849-8F3F-CAC3F08DC23D}"/>
    <hyperlink ref="BZ1031" r:id="rId1173" xr:uid="{7224EB2A-0E7E-4C63-BF90-E0941D27CACB}"/>
    <hyperlink ref="CB1031" r:id="rId1174" xr:uid="{84AA798C-A7B8-45A4-BD90-00FEBBC1480E}"/>
    <hyperlink ref="BZ1032" r:id="rId1175" xr:uid="{E2B1F00B-D2E3-49E3-B2C6-C3808BD41A9B}"/>
    <hyperlink ref="CB1032" r:id="rId1176" xr:uid="{8B85FFC6-1852-471E-B481-D0897B9DBB35}"/>
    <hyperlink ref="BZ1037" r:id="rId1177" xr:uid="{ECCFA356-E6A1-4353-BDD4-D40D285BD194}"/>
    <hyperlink ref="CB1037" r:id="rId1178" xr:uid="{EB334DA4-F4FE-4CF6-8EBC-B423FFBC1E98}"/>
    <hyperlink ref="BZ1034" r:id="rId1179" xr:uid="{4D70D17E-8C6C-49DB-9AF8-F65D7EFB5965}"/>
    <hyperlink ref="CB1034" r:id="rId1180" xr:uid="{03576B84-A2E0-4E70-B44A-8A2F3ED99AFD}"/>
    <hyperlink ref="BZ1035" r:id="rId1181" xr:uid="{5C149ACD-2E6E-481A-A1BE-4EA836850B85}"/>
    <hyperlink ref="CB1035" r:id="rId1182" xr:uid="{DD7EAADF-34B0-40BA-93C4-17A161E3395D}"/>
    <hyperlink ref="BZ1036" r:id="rId1183" xr:uid="{D5FC0A49-BCE9-4932-B396-4842C2851B77}"/>
    <hyperlink ref="CB1036" r:id="rId1184" xr:uid="{B669ADFA-72C5-452D-81BB-57E9315FBAF3}"/>
    <hyperlink ref="BZ1033" r:id="rId1185" xr:uid="{0FF78E3E-A6B0-4926-98D2-93E0483C60ED}"/>
    <hyperlink ref="CB1033" r:id="rId1186" xr:uid="{B258BD4C-67B1-495C-A339-AF5B2295035A}"/>
    <hyperlink ref="BZ738" r:id="rId1187" xr:uid="{BF060356-FD4B-4B03-BCD5-D578583E6338}"/>
    <hyperlink ref="CB738" r:id="rId1188" xr:uid="{0AE74AE6-E7E7-4BF8-B90C-7BE32A381CE7}"/>
    <hyperlink ref="BZ759" r:id="rId1189" xr:uid="{3DDC2BF5-4CD6-441B-BB78-8DBD2178075F}"/>
    <hyperlink ref="CB759" r:id="rId1190" xr:uid="{03E060BC-71B2-45B7-9AA9-CAE035A327B9}"/>
    <hyperlink ref="BZ739" r:id="rId1191" xr:uid="{E3B534DB-9D3C-4F8F-A6BD-41751BE0190B}"/>
    <hyperlink ref="CB739" r:id="rId1192" xr:uid="{064682C2-DC9D-4EF6-8B64-1086039D431B}"/>
    <hyperlink ref="BZ747" r:id="rId1193" xr:uid="{79B2638D-FCA4-4BCD-8FF2-571A788F6D94}"/>
    <hyperlink ref="CB747" r:id="rId1194" xr:uid="{98D384CD-4C50-4FBF-A217-B46ECFD9F47D}"/>
    <hyperlink ref="BZ760" r:id="rId1195" xr:uid="{F3CBED01-8257-471F-BDE4-04E84304D170}"/>
    <hyperlink ref="CB760" r:id="rId1196" xr:uid="{C323BF8C-C18F-4C7D-B1FE-2DB6B65465A3}"/>
    <hyperlink ref="BZ741" r:id="rId1197" xr:uid="{7E32BADA-5CBD-47D1-ABEA-554C3E533EF9}"/>
    <hyperlink ref="CB741" r:id="rId1198" xr:uid="{78D9CCC5-6519-4C48-8EA4-2006FCCD03A7}"/>
    <hyperlink ref="BZ743" r:id="rId1199" xr:uid="{D354D020-2D32-442A-A4BA-D23A9786DA01}"/>
    <hyperlink ref="CB743" r:id="rId1200" xr:uid="{9E92EC79-CA30-4576-A9AD-3FDDEFEBA62D}"/>
    <hyperlink ref="BZ749" r:id="rId1201" xr:uid="{2154D691-3D5E-4BB2-B916-CEB5770D6C9A}"/>
    <hyperlink ref="CB749" r:id="rId1202" xr:uid="{AD7E2D0C-8449-4139-8021-567E90A70C09}"/>
    <hyperlink ref="BZ751" r:id="rId1203" xr:uid="{B50F7296-0EA8-4256-BC1A-E0EC3A35A0AC}"/>
    <hyperlink ref="CB751" r:id="rId1204" xr:uid="{731B44E0-D7E6-4DFA-9195-937A08ED3286}"/>
    <hyperlink ref="BZ761" r:id="rId1205" xr:uid="{49EBE03E-812F-4511-94F3-F84EF57C7ECC}"/>
    <hyperlink ref="CB761" r:id="rId1206" xr:uid="{923FC055-C81C-4C7D-B8CE-2C91C9304757}"/>
    <hyperlink ref="BZ763" r:id="rId1207" xr:uid="{6C21F69A-CF8A-4CE3-B48E-C06F56C828B5}"/>
    <hyperlink ref="CB763" r:id="rId1208" xr:uid="{B930ADD7-720E-4D0E-B187-520FDC821B1E}"/>
    <hyperlink ref="BZ742" r:id="rId1209" xr:uid="{55CC05FA-EA1F-4350-8F3F-95A08C99D893}"/>
    <hyperlink ref="CB742" r:id="rId1210" xr:uid="{16B3529A-F320-474F-96E6-92D2FC211DD0}"/>
    <hyperlink ref="BZ744" r:id="rId1211" xr:uid="{36A53A1F-6727-4F3D-A933-ADC938C6B518}"/>
    <hyperlink ref="CB744" r:id="rId1212" xr:uid="{D73DC22D-6F76-4D6B-9B73-144BDF0CEC99}"/>
    <hyperlink ref="BZ745" r:id="rId1213" xr:uid="{EBB30EA9-D1FB-4065-8B80-0282F237F7F4}"/>
    <hyperlink ref="CB745" r:id="rId1214" xr:uid="{BDF04151-640F-48DB-8E0D-1E9C863C9E44}"/>
    <hyperlink ref="BZ746" r:id="rId1215" xr:uid="{E11B4F94-E948-42B8-A275-176287CB6876}"/>
    <hyperlink ref="CB746" r:id="rId1216" xr:uid="{EE142FD4-BB89-445C-8CFD-4ECA2E9F5C87}"/>
    <hyperlink ref="BZ750" r:id="rId1217" xr:uid="{F911F321-AF07-44F0-B727-16F01D52BE02}"/>
    <hyperlink ref="CB750" r:id="rId1218" xr:uid="{B33756C8-0A44-4598-AED4-6ECAE8AA1A13}"/>
    <hyperlink ref="BZ752" r:id="rId1219" xr:uid="{1BA1809C-BFBA-4C75-B8FA-7EA54841A2E6}"/>
    <hyperlink ref="CB752" r:id="rId1220" xr:uid="{89B4CE01-A18A-4C9F-A7CD-E1B397CA7BB5}"/>
    <hyperlink ref="BZ762" r:id="rId1221" xr:uid="{B1ED3B20-6140-48A3-8114-7FC5555A8A55}"/>
    <hyperlink ref="CB762" r:id="rId1222" xr:uid="{B479D02B-CD72-4185-9D04-0F6AD0D14EA6}"/>
    <hyperlink ref="BZ764" r:id="rId1223" xr:uid="{D6F92CAF-BC19-4F93-9502-35CD0DE64C06}"/>
    <hyperlink ref="CB764" r:id="rId1224" xr:uid="{F86A709E-E769-47F1-A311-04CFF61B2879}"/>
    <hyperlink ref="BZ754" r:id="rId1225" xr:uid="{BA10C2AD-B69A-4330-9666-EF4BF3AFCE84}"/>
    <hyperlink ref="CB754" r:id="rId1226" xr:uid="{738C6C2D-1ABB-461A-8348-581EA78484F0}"/>
    <hyperlink ref="BZ756" r:id="rId1227" xr:uid="{C48D8E74-46E8-40B6-BC2A-0EDA2A82F249}"/>
    <hyperlink ref="CB756" r:id="rId1228" xr:uid="{45EF66EC-E6B4-434B-9CC1-3B6D2D86F1C3}"/>
    <hyperlink ref="BZ758" r:id="rId1229" xr:uid="{2E71E0F8-2FE3-48BE-B456-CD77A08E1E82}"/>
    <hyperlink ref="CB758" r:id="rId1230" xr:uid="{CCF9EB9C-989E-4AAC-AE85-42E9F583B29D}"/>
    <hyperlink ref="BZ766" r:id="rId1231" xr:uid="{04D3BADC-AF97-484F-A63C-07CECB6C6247}"/>
    <hyperlink ref="CB766" r:id="rId1232" xr:uid="{66E6CFC7-4C85-489B-B579-261B92B438A6}"/>
    <hyperlink ref="BZ768" r:id="rId1233" xr:uid="{F9D222A9-C4DC-49CC-BD15-E4D33B400DCF}"/>
    <hyperlink ref="CB768" r:id="rId1234" xr:uid="{ACC6F2AD-8747-4672-8F6F-570444DD3579}"/>
    <hyperlink ref="BZ770" r:id="rId1235" xr:uid="{8027B597-B1A0-4C93-8FFB-981013444F33}"/>
    <hyperlink ref="CB770" r:id="rId1236" xr:uid="{848609D2-E951-4BB0-AADA-53324157C767}"/>
    <hyperlink ref="BZ753" r:id="rId1237" xr:uid="{346FC8CE-A92E-4E4C-898E-8AB4B0B793DE}"/>
    <hyperlink ref="CB753" r:id="rId1238" xr:uid="{A491F885-F554-45B2-A940-99D073755181}"/>
    <hyperlink ref="BZ755" r:id="rId1239" xr:uid="{622A0A84-AB07-43AF-8A87-69F8275E9BFF}"/>
    <hyperlink ref="CB755" r:id="rId1240" xr:uid="{1D88752B-7B9C-4AD7-AA2F-7F08BAB81B86}"/>
    <hyperlink ref="BZ757" r:id="rId1241" xr:uid="{14890A80-0617-4D5F-BFAB-7AC8BB9BE768}"/>
    <hyperlink ref="CB757" r:id="rId1242" xr:uid="{BB97FE3A-5291-4009-BA55-32CE5CF58274}"/>
    <hyperlink ref="BZ765" r:id="rId1243" xr:uid="{D0133787-B69D-4357-9B87-F928CEE6E832}"/>
    <hyperlink ref="CB765" r:id="rId1244" xr:uid="{A67D5929-A214-4229-B813-C0A84BBEEAAC}"/>
    <hyperlink ref="BZ767" r:id="rId1245" xr:uid="{FC93544A-26ED-41F7-A5D8-1F05BC4836B6}"/>
    <hyperlink ref="CB767" r:id="rId1246" xr:uid="{369EC2F4-D73D-466D-8171-4CF387ED4059}"/>
    <hyperlink ref="BZ769" r:id="rId1247" xr:uid="{3EB1A314-BF9B-4487-950A-339B9357A24D}"/>
    <hyperlink ref="CB769" r:id="rId1248" xr:uid="{0BFA8CE3-57A3-495A-9450-D10839242CF7}"/>
    <hyperlink ref="BZ748" r:id="rId1249" xr:uid="{26F97C35-D96F-479E-AA97-0272762039C6}"/>
    <hyperlink ref="CB748" r:id="rId1250" xr:uid="{60BA47BB-B902-497B-98C5-822D6734D61A}"/>
    <hyperlink ref="BZ740" r:id="rId1251" xr:uid="{DFFD4BA9-3591-4CC3-94CB-19B7C2F7AB50}"/>
    <hyperlink ref="CB740" r:id="rId1252" xr:uid="{C6678041-CD97-4690-80E2-855BFD2DF948}"/>
    <hyperlink ref="BZ501" r:id="rId1253" xr:uid="{EAF3B744-F3D4-4FDE-A0B2-38DD271124E5}"/>
    <hyperlink ref="CB501" r:id="rId1254" xr:uid="{1D2D3FBD-A253-489E-A3C7-160144168593}"/>
    <hyperlink ref="BZ500" r:id="rId1255" xr:uid="{2A172D45-B4C8-4851-ADD0-2C92043867BA}"/>
    <hyperlink ref="CB500" r:id="rId1256" xr:uid="{FF357F40-D707-4C9F-91C0-DC822B92E0DC}"/>
    <hyperlink ref="BZ499" r:id="rId1257" xr:uid="{85EE8ABD-1393-41C1-B7C2-70183F261EFB}"/>
    <hyperlink ref="CB499" r:id="rId1258" xr:uid="{2F5930AB-04FD-4D5B-B5FB-4C412E32BA7A}"/>
    <hyperlink ref="BZ502" r:id="rId1259" xr:uid="{C4BBAF24-63F1-4A8C-B30F-77D2CDE7E7B1}"/>
    <hyperlink ref="CB502" r:id="rId1260" xr:uid="{0928FE7B-989D-43D9-BC39-DA333F3F4676}"/>
    <hyperlink ref="BZ503" r:id="rId1261" xr:uid="{B254E3C9-3DB7-4EF4-8BFE-E567E7AEC5CC}"/>
    <hyperlink ref="CB503" r:id="rId1262" xr:uid="{F365C861-0172-45E7-B80B-497387410910}"/>
    <hyperlink ref="CB504" r:id="rId1263" xr:uid="{7250706B-E002-46F7-B0FB-5644813A935B}"/>
    <hyperlink ref="BZ504" r:id="rId1264" xr:uid="{ED264E52-3F9D-4512-800C-152E2EFF38ED}"/>
    <hyperlink ref="CB505" r:id="rId1265" xr:uid="{B5802848-FE15-4048-8291-1EAD9210D7A7}"/>
    <hyperlink ref="BZ505" r:id="rId1266" xr:uid="{1FC1E5EF-8D4E-4713-A687-EE56DB6500B2}"/>
    <hyperlink ref="CB506" r:id="rId1267" xr:uid="{AD840DCE-0184-4F92-8F8E-DBDC74E2233C}"/>
    <hyperlink ref="BZ506" r:id="rId1268" xr:uid="{C6FEEA01-EB49-417E-B97F-DFBD2F9B5F5C}"/>
    <hyperlink ref="BZ669" r:id="rId1269" xr:uid="{54D17BF7-D6DF-47B8-88C3-F2AD6A3C5CB2}"/>
    <hyperlink ref="CB669" r:id="rId1270" xr:uid="{457FFDFD-D4BB-4F98-AF47-4518DC884F9B}"/>
    <hyperlink ref="BZ668" r:id="rId1271" xr:uid="{AACEBFC9-5BDC-412A-922F-29D0DD85E22C}"/>
    <hyperlink ref="CB668" r:id="rId1272" xr:uid="{7367535A-2D94-400E-AEEF-F80548891319}"/>
    <hyperlink ref="BZ670" r:id="rId1273" xr:uid="{DD4A7891-A5C2-448A-B05C-78FD117A434B}"/>
    <hyperlink ref="CB670" r:id="rId1274" xr:uid="{74BBE521-613C-4C37-91EB-17E1787F729D}"/>
    <hyperlink ref="AJ511" r:id="rId1275" display="https://cwh.etoolpim.com/site/?mode=designerMode&amp;page=productGetPage&amp;loadAction=%23WyJtb2R1bGU6bWVudTpzZWxlY3QiLCJsb2NhdGlvbkxpc3RCYXNlIl0%3D" xr:uid="{50F4A9D6-93CE-4AC0-A43E-5A62BA32F34E}"/>
    <hyperlink ref="BZ264" r:id="rId1276" xr:uid="{4C8BF10F-CE2C-41E3-A6FF-F0B1F1313178}"/>
    <hyperlink ref="CB264" r:id="rId1277" xr:uid="{7540ABEA-88CB-4FD4-B97A-36B6BC14F2AA}"/>
    <hyperlink ref="BZ267" r:id="rId1278" xr:uid="{060C513D-58C5-481F-A4CB-0F9E7CA447D0}"/>
    <hyperlink ref="CB267" r:id="rId1279" xr:uid="{02038B6D-3C93-416B-96B3-4556302C365B}"/>
    <hyperlink ref="BZ271" r:id="rId1280" xr:uid="{ECA0AF11-33B1-423A-9585-CCEB0C63FA5B}"/>
    <hyperlink ref="CB271" r:id="rId1281" xr:uid="{BFF57E9F-7CD1-4A68-9C4F-D95C84B60DEE}"/>
    <hyperlink ref="BZ278" r:id="rId1282" xr:uid="{7AA1BC2E-5DF9-4E80-9364-B2AD70CF3CD1}"/>
    <hyperlink ref="CB278" r:id="rId1283" xr:uid="{5A042503-4E8E-410C-8533-0F7F3F57D330}"/>
    <hyperlink ref="BZ286" r:id="rId1284" xr:uid="{9203F04B-1A27-4298-A344-B076016B0C94}"/>
    <hyperlink ref="CB286" r:id="rId1285" xr:uid="{5B842E57-8A9D-4A5B-8DA9-A445E93275D5}"/>
    <hyperlink ref="BZ261" r:id="rId1286" xr:uid="{508F8B26-2CFA-4B8C-B834-B13D63D2AF10}"/>
    <hyperlink ref="CB261" r:id="rId1287" xr:uid="{2FED51D8-2C2F-4630-841A-9F5493463020}"/>
    <hyperlink ref="BZ289" r:id="rId1288" xr:uid="{3C8D81DF-266D-440E-8D3F-91ECED7B49AA}"/>
    <hyperlink ref="CB289" r:id="rId1289" xr:uid="{0EFF3E23-C8ED-43D8-894C-CE1E29B38A41}"/>
    <hyperlink ref="BZ291" r:id="rId1290" xr:uid="{A5407D6F-9228-44DE-BE16-61D29F0ACAED}"/>
    <hyperlink ref="CB291" r:id="rId1291" xr:uid="{93380B44-6D15-4128-AF27-C6D3581EE867}"/>
    <hyperlink ref="BZ224" r:id="rId1292" xr:uid="{D886AE0C-5515-4266-88BA-12E4B11CDB34}"/>
    <hyperlink ref="CB224" r:id="rId1293" xr:uid="{B0D4721D-0182-481F-AF1E-BCCF561A49CF}"/>
    <hyperlink ref="BZ199" r:id="rId1294" xr:uid="{41206DD7-8CEB-4AD5-AD27-3BDDBF9EF331}"/>
    <hyperlink ref="CB199" r:id="rId1295" xr:uid="{B35B0183-6112-4544-B938-B999E79A51A0}"/>
    <hyperlink ref="BZ186" r:id="rId1296" xr:uid="{F8598E58-677D-4CB3-9E1F-98C65FE476EF}"/>
    <hyperlink ref="CB186" r:id="rId1297" xr:uid="{FC444CAD-9D23-496E-9291-4B51D2EAC32A}"/>
    <hyperlink ref="BZ181" r:id="rId1298" xr:uid="{D6EF4E8A-9690-4B1B-BFE3-F266B4500EA4}"/>
    <hyperlink ref="CB181" r:id="rId1299" xr:uid="{87779000-5A0F-42A1-A4A8-786CD8250688}"/>
    <hyperlink ref="BZ175" r:id="rId1300" xr:uid="{B5036DE8-B296-4330-BF81-C3DF509AA539}"/>
    <hyperlink ref="CB175" r:id="rId1301" xr:uid="{143FFAAC-3874-44F3-8D0A-9C51EBC5E7B0}"/>
    <hyperlink ref="BZ203" r:id="rId1302" xr:uid="{78A9D12E-C3C8-4C35-9349-AD10930E424C}"/>
    <hyperlink ref="CB203" r:id="rId1303" xr:uid="{BA6C8EE5-CDB8-481B-A81A-9E66B01E435F}"/>
    <hyperlink ref="BZ180" r:id="rId1304" xr:uid="{9215A56F-E20F-4249-BBC5-CF916FDEF0C6}"/>
    <hyperlink ref="CB180" r:id="rId1305" xr:uid="{BF434B5B-8074-4521-89B8-31A9E0F8FCF2}"/>
    <hyperlink ref="BZ185" r:id="rId1306" xr:uid="{EAF25FEC-D397-40D3-96C4-A3DDB2BE7DA2}"/>
    <hyperlink ref="CB185" r:id="rId1307" xr:uid="{CCA66349-9676-49F3-A488-6F7A128C7B60}"/>
    <hyperlink ref="BZ206" r:id="rId1308" xr:uid="{5CC450F6-8EA7-4C94-B095-7CA0C8D9C845}"/>
    <hyperlink ref="CB206" r:id="rId1309" xr:uid="{9576D8E8-3761-4DFB-AC2C-147E01D19822}"/>
    <hyperlink ref="BZ214" r:id="rId1310" xr:uid="{2AFC2E52-1C83-4936-BF8E-488B6385EAA0}"/>
    <hyperlink ref="CB214" r:id="rId1311" xr:uid="{9FFE3972-AE96-4255-A5C3-035318D21C80}"/>
    <hyperlink ref="BZ217" r:id="rId1312" xr:uid="{E5753136-B3D6-4EA7-9386-5D9050CBF7E2}"/>
    <hyperlink ref="CB217" r:id="rId1313" xr:uid="{00186AF4-7497-4C03-9241-C68D37D447C7}"/>
    <hyperlink ref="BZ190" r:id="rId1314" xr:uid="{0C7474EC-3914-4484-A877-64E0407A073F}"/>
    <hyperlink ref="CB190" r:id="rId1315" xr:uid="{C160553D-4D57-4E6E-9A37-C25D060043E6}"/>
    <hyperlink ref="BZ193" r:id="rId1316" xr:uid="{8A3E8AC0-939E-4476-A2C2-89627E8D2375}"/>
    <hyperlink ref="CB193" r:id="rId1317" xr:uid="{1ED5D002-94E2-489B-B0F4-9A414FE12AB8}"/>
    <hyperlink ref="BZ198" r:id="rId1318" xr:uid="{4E5F823D-648D-4E5D-B60F-926E6A37E914}"/>
    <hyperlink ref="CB198" r:id="rId1319" xr:uid="{AB0E1D84-68ED-4BFF-BC6A-95E05529F2B1}"/>
    <hyperlink ref="BZ200" r:id="rId1320" xr:uid="{97EB4143-E210-441E-817F-5791947CBB75}"/>
    <hyperlink ref="CB200" r:id="rId1321" xr:uid="{C013EF07-6B21-443C-96EC-ECDEF99A4B2C}"/>
    <hyperlink ref="BZ209" r:id="rId1322" xr:uid="{4EAFB1EF-3235-4753-89BB-3500FC9C63B1}"/>
    <hyperlink ref="CB209" r:id="rId1323" xr:uid="{B241039E-0AA0-4750-9579-8699E582B00A}"/>
    <hyperlink ref="BZ220" r:id="rId1324" xr:uid="{43910AD2-5D17-4A27-9FDA-46DA3900990D}"/>
    <hyperlink ref="CB220" r:id="rId1325" xr:uid="{91BA1223-D2B6-47A7-BCB7-359FEB31DB8A}"/>
    <hyperlink ref="BZ223" r:id="rId1326" xr:uid="{F0F60A66-AB5C-4066-A2D6-AAAF3ABF0EEE}"/>
    <hyperlink ref="CB223" r:id="rId1327" xr:uid="{1F4C40E5-9B93-47C7-A52A-2B2133C07AC5}"/>
    <hyperlink ref="BZ227" r:id="rId1328" xr:uid="{24D5926A-E7FB-47B3-85D8-D7A84DF7F2DF}"/>
    <hyperlink ref="CB227" r:id="rId1329" xr:uid="{45FA1816-02B7-49B3-90C1-9F8488697BD9}"/>
    <hyperlink ref="BZ128" r:id="rId1330" xr:uid="{653BF1B6-F09E-4F63-8A18-3228EBDFA417}"/>
    <hyperlink ref="CB128" r:id="rId1331" xr:uid="{6A081F68-123B-4D92-8838-AB4C03D9C44C}"/>
    <hyperlink ref="BZ131" r:id="rId1332" xr:uid="{3857369F-1509-4E08-B5AD-00C0C569A1D8}"/>
    <hyperlink ref="CB131" r:id="rId1333" xr:uid="{882ABD40-CF9F-4291-96B3-415E810B6CD2}"/>
    <hyperlink ref="BZ117" r:id="rId1334" xr:uid="{8A2B903E-B264-443F-A2BA-750BCA33B003}"/>
    <hyperlink ref="CB117" r:id="rId1335" xr:uid="{91017E56-CFCB-4FD1-95FE-A163B6AE7727}"/>
    <hyperlink ref="BZ114" r:id="rId1336" xr:uid="{62CF3AD5-1D5D-4DD7-A59F-5B975F84B978}"/>
    <hyperlink ref="CB114" r:id="rId1337" xr:uid="{19A4AADD-0014-473C-A893-D327042D8FAC}"/>
    <hyperlink ref="BZ78" r:id="rId1338" xr:uid="{2B2DA218-9063-4215-B11E-43304C8CD8FD}"/>
    <hyperlink ref="CB78" r:id="rId1339" xr:uid="{6BE8D743-54CC-40D9-911A-092E13B14EA0}"/>
    <hyperlink ref="BZ705" r:id="rId1340" xr:uid="{BB7C47A7-2936-45C8-ABFB-3AF29394297E}"/>
    <hyperlink ref="CB705" r:id="rId1341" xr:uid="{7C36D94D-34BA-467A-A8B9-12F838089481}"/>
    <hyperlink ref="BZ703" r:id="rId1342" display="https://customwheelhousellc.box.com/shared/static/0n7nhpvsgd6thui7lmra4dxupzotlvlb.png" xr:uid="{917D3E69-0240-45EA-A69D-9ACE8AA61CDF}"/>
    <hyperlink ref="BZ704" r:id="rId1343" display="https://customwheelhousellc.box.com/shared/static/0n7nhpvsgd6thui7lmra4dxupzotlvlb.png" xr:uid="{9463A7B3-00EA-4F93-9272-D9B44DE9A628}"/>
    <hyperlink ref="CB703" r:id="rId1344" display="https://customwheelhousellc.box.com/shared/static/dqrh2tyh54fi5gjs2g2kk3m00801y98u.png" xr:uid="{DC05B837-2942-4EB9-BB4B-B3DF7D7118AD}"/>
    <hyperlink ref="CB704" r:id="rId1345" display="https://customwheelhousellc.box.com/shared/static/dqrh2tyh54fi5gjs2g2kk3m00801y98u.png" xr:uid="{2081A235-636D-4966-A4C9-9ADE6D548194}"/>
    <hyperlink ref="CB1072" r:id="rId1346" xr:uid="{AB340863-6F3C-4D38-94F4-C8E4AC3F6F92}"/>
    <hyperlink ref="BZ1072" r:id="rId1347" xr:uid="{DA03F7AC-6AA2-462C-B07A-AD2EF5EE342E}"/>
    <hyperlink ref="CB1087" r:id="rId1348" xr:uid="{DF9C8192-8A9F-4D6D-A27F-5C144A1AEB20}"/>
    <hyperlink ref="BZ1087" r:id="rId1349" xr:uid="{DFB16CEE-B6B9-4C3F-BC15-AE5FA546C7EB}"/>
    <hyperlink ref="CB1089" r:id="rId1350" xr:uid="{43D97350-5406-4A5F-A775-47E876B7A773}"/>
    <hyperlink ref="BZ1089" r:id="rId1351" xr:uid="{153BBBA8-ACA8-4D51-B18F-EEFF6B7DDB5B}"/>
    <hyperlink ref="BZ640" r:id="rId1352" display="https://customwheelhousellc.box.com/shared/static/5727mnb4w6xiae2aj79ox2nxis9pskhy.png" xr:uid="{5D350D87-8709-4EE3-9A4E-0A0A204067F8}"/>
    <hyperlink ref="BZ641" r:id="rId1353" display="https://customwheelhousellc.box.com/shared/static/5727mnb4w6xiae2aj79ox2nxis9pskhy.png" xr:uid="{FD3DA48D-4B86-4CE3-ADFA-651D8123D8B8}"/>
    <hyperlink ref="CB640" r:id="rId1354" display="https://customwheelhousellc.box.com/shared/static/sxvymtyvcjveapk8vo47z0f2o36i2cmq.png" xr:uid="{F39965A8-6190-4DB6-B7E7-7405BCE969E4}"/>
    <hyperlink ref="CB641" r:id="rId1355" display="https://customwheelhousellc.box.com/shared/static/sxvymtyvcjveapk8vo47z0f2o36i2cmq.png" xr:uid="{3F370808-E3C3-467A-A397-EA1132029D34}"/>
    <hyperlink ref="BZ140" r:id="rId1356" xr:uid="{5B194154-39DC-46F1-9548-09B4C7DA2F20}"/>
  </hyperlinks>
  <pageMargins left="0.7" right="0.7" top="0.75" bottom="0.75" header="0.3" footer="0.3"/>
  <pageSetup orientation="portrait" r:id="rId1357"/>
  <ignoredErrors>
    <ignoredError sqref="A292:M297 I635:I639 O292:XFD297 I561:I588 I83:I138 I1:I81 I140:I234 I298 I590:I633 I642:I714 I1044:I1071 I821:I823 I1041:I1042 I235:I253 I256:I259 I254:I255 I260:I291 I299:I363 I364:I479 I480:I556 I557:I558 I715:I718 I719:I794 I824:I862 I863:I881 I882:I919 I920:I967 I968:I971 I972:I976 I977:I982 I983:I1038 I1072:I1048576" numberStoredAsText="1"/>
  </ignoredError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2000000}">
          <x14:formula1>
            <xm:f>'INSTRUCTIONS FOR USE'!$S$8:$S$14</xm:f>
          </x14:formula1>
          <xm:sqref>C398:C520 C527:C592 C3:C374</xm:sqref>
        </x14:dataValidation>
        <x14:dataValidation type="list" allowBlank="1" showInputMessage="1" showErrorMessage="1" xr:uid="{00000000-0002-0000-0100-000008000000}">
          <x14:formula1>
            <xm:f>'INSTRUCTIONS FOR USE'!$S$8:$S$17</xm:f>
          </x14:formula1>
          <xm:sqref>C1019:C1021</xm:sqref>
        </x14:dataValidation>
        <x14:dataValidation type="list" allowBlank="1" showInputMessage="1" showErrorMessage="1" xr:uid="{00000000-0002-0000-0100-000006000000}">
          <x14:formula1>
            <xm:f>'WHEEL PART NUMBER GUIDE'!$K$58:$K$70</xm:f>
          </x14:formula1>
          <xm:sqref>G398:H1021 G1024:H1089 G3:H374</xm:sqref>
        </x14:dataValidation>
        <x14:dataValidation type="list" allowBlank="1" showInputMessage="1" showErrorMessage="1" xr:uid="{00000000-0002-0000-0100-000005000000}">
          <x14:formula1>
            <xm:f>'INSTRUCTIONS FOR USE'!#REF!</xm:f>
          </x14:formula1>
          <xm:sqref>C375:C397</xm:sqref>
        </x14:dataValidation>
        <x14:dataValidation type="list" allowBlank="1" showInputMessage="1" showErrorMessage="1" xr:uid="{00000000-0002-0000-0100-000007000000}">
          <x14:formula1>
            <xm:f>'INSTRUCTIONS FOR USE'!$S$8:$S$16</xm:f>
          </x14:formula1>
          <xm:sqref>C591:C1018</xm:sqref>
        </x14:dataValidation>
        <x14:dataValidation type="list" allowBlank="1" showInputMessage="1" showErrorMessage="1" xr:uid="{E45603E7-BF7C-4970-8866-8D85B81688A8}">
          <x14:formula1>
            <xm:f>'INSTRUCTIONS FOR USE'!$R$8:$R$12</xm:f>
          </x14:formula1>
          <xm:sqref>K3:K1089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59999389629810485"/>
  </sheetPr>
  <dimension ref="A2:CI1888"/>
  <sheetViews>
    <sheetView zoomScale="85" zoomScaleNormal="85" workbookViewId="0">
      <pane xSplit="8" ySplit="3" topLeftCell="I4" activePane="bottomRight" state="frozen"/>
      <selection activeCell="H3" sqref="H3"/>
      <selection pane="topRight" activeCell="H3" sqref="H3"/>
      <selection pane="bottomLeft" activeCell="H3" sqref="H3"/>
      <selection pane="bottomRight"/>
    </sheetView>
  </sheetViews>
  <sheetFormatPr defaultColWidth="9.140625" defaultRowHeight="14.25"/>
  <cols>
    <col min="1" max="1" width="5.5703125" style="100" bestFit="1" customWidth="1"/>
    <col min="2" max="2" width="26.7109375" style="100" customWidth="1"/>
    <col min="3" max="3" width="19.140625" style="100" bestFit="1" customWidth="1"/>
    <col min="4" max="4" width="27.140625" style="100" bestFit="1" customWidth="1"/>
    <col min="5" max="6" width="26.28515625" style="100" customWidth="1"/>
    <col min="7" max="8" width="36.42578125" style="100" hidden="1" customWidth="1"/>
    <col min="9" max="9" width="16.85546875" style="100" bestFit="1" customWidth="1"/>
    <col min="10" max="10" width="20.5703125" style="140" customWidth="1"/>
    <col min="11" max="11" width="20" style="437" bestFit="1" customWidth="1"/>
    <col min="12" max="12" width="15.85546875" style="100" bestFit="1" customWidth="1"/>
    <col min="13" max="13" width="13.5703125" style="100" bestFit="1" customWidth="1"/>
    <col min="14" max="14" width="17" style="100" bestFit="1" customWidth="1"/>
    <col min="15" max="15" width="22.140625" style="100" bestFit="1" customWidth="1"/>
    <col min="16" max="16" width="27.7109375" style="100" bestFit="1" customWidth="1"/>
    <col min="17" max="17" width="23.85546875" style="100" bestFit="1" customWidth="1"/>
    <col min="18" max="18" width="21.5703125" style="100" bestFit="1" customWidth="1"/>
    <col min="19" max="19" width="18.140625" style="100" bestFit="1" customWidth="1"/>
    <col min="20" max="20" width="23" style="100" bestFit="1" customWidth="1"/>
    <col min="21" max="21" width="20.28515625" style="118" bestFit="1" customWidth="1"/>
    <col min="22" max="22" width="29.85546875" style="100" bestFit="1" customWidth="1"/>
    <col min="23" max="23" width="22.85546875" style="100" bestFit="1" customWidth="1"/>
    <col min="24" max="24" width="22.42578125" style="100" bestFit="1" customWidth="1"/>
    <col min="25" max="25" width="27.28515625" style="100" bestFit="1" customWidth="1"/>
    <col min="26" max="26" width="23.7109375" style="100" bestFit="1" customWidth="1"/>
    <col min="27" max="27" width="47.85546875" style="100" bestFit="1" customWidth="1"/>
    <col min="28" max="28" width="34.42578125" style="100" bestFit="1" customWidth="1"/>
    <col min="29" max="29" width="34.42578125" style="100" customWidth="1"/>
    <col min="30" max="30" width="22.85546875" style="100" bestFit="1" customWidth="1"/>
    <col min="31" max="31" width="22.85546875" style="100" customWidth="1"/>
    <col min="32" max="32" width="17.140625" style="100" bestFit="1" customWidth="1"/>
    <col min="33" max="33" width="35.140625" style="100" bestFit="1" customWidth="1"/>
    <col min="34" max="34" width="18.85546875" style="100" bestFit="1" customWidth="1"/>
    <col min="35" max="35" width="33.5703125" style="100" bestFit="1" customWidth="1"/>
    <col min="36" max="36" width="27.85546875" style="100" bestFit="1" customWidth="1"/>
    <col min="37" max="37" width="18.140625" style="100" bestFit="1" customWidth="1"/>
    <col min="38" max="38" width="27.7109375" style="100" bestFit="1" customWidth="1"/>
    <col min="39" max="39" width="29.140625" style="100" bestFit="1" customWidth="1"/>
    <col min="40" max="40" width="23.42578125" style="100" bestFit="1" customWidth="1"/>
    <col min="41" max="41" width="27.140625" style="100" bestFit="1" customWidth="1"/>
    <col min="42" max="42" width="32.7109375" style="490" bestFit="1" customWidth="1"/>
    <col min="43" max="43" width="32.7109375" style="100" customWidth="1"/>
    <col min="44" max="44" width="34.85546875" style="100" bestFit="1" customWidth="1"/>
    <col min="45" max="45" width="33.42578125" style="100" bestFit="1" customWidth="1"/>
    <col min="46" max="46" width="34.85546875" style="100" bestFit="1" customWidth="1"/>
    <col min="47" max="47" width="34.85546875" style="100" customWidth="1"/>
    <col min="48" max="48" width="35" style="100" bestFit="1" customWidth="1"/>
    <col min="49" max="49" width="35" style="100" customWidth="1"/>
    <col min="50" max="50" width="31" style="100" bestFit="1" customWidth="1"/>
    <col min="51" max="51" width="25.5703125" style="100" bestFit="1" customWidth="1"/>
    <col min="52" max="52" width="39.42578125" style="100" bestFit="1" customWidth="1"/>
    <col min="53" max="53" width="39.42578125" style="100" customWidth="1"/>
    <col min="54" max="54" width="14.5703125" style="100" bestFit="1" customWidth="1"/>
    <col min="55" max="55" width="14.5703125" style="100" customWidth="1"/>
    <col min="56" max="56" width="25.7109375" style="100" bestFit="1" customWidth="1"/>
    <col min="57" max="57" width="28.85546875" style="100" bestFit="1" customWidth="1"/>
    <col min="58" max="58" width="24.5703125" style="100" bestFit="1" customWidth="1"/>
    <col min="59" max="59" width="27.7109375" style="100" bestFit="1" customWidth="1"/>
    <col min="60" max="60" width="28.85546875" style="100" bestFit="1" customWidth="1"/>
    <col min="61" max="61" width="16.42578125" style="100" bestFit="1" customWidth="1"/>
    <col min="62" max="62" width="17" style="100" bestFit="1" customWidth="1"/>
    <col min="63" max="63" width="16.42578125" style="100" bestFit="1" customWidth="1"/>
    <col min="64" max="64" width="13.5703125" style="100" customWidth="1"/>
    <col min="65" max="65" width="19.5703125" style="100" bestFit="1" customWidth="1"/>
    <col min="66" max="66" width="17.5703125" style="100" customWidth="1"/>
    <col min="67" max="67" width="15.5703125" style="100" bestFit="1" customWidth="1"/>
    <col min="68" max="68" width="92.28515625" style="100" bestFit="1" customWidth="1"/>
    <col min="69" max="69" width="120.5703125" style="100" bestFit="1" customWidth="1"/>
    <col min="70" max="70" width="104.5703125" style="100" bestFit="1" customWidth="1"/>
    <col min="71" max="71" width="86.42578125" style="100" bestFit="1" customWidth="1"/>
    <col min="72" max="72" width="72" style="100" bestFit="1" customWidth="1"/>
    <col min="73" max="73" width="20" style="100" bestFit="1" customWidth="1"/>
    <col min="74" max="74" width="62.28515625" style="100" bestFit="1" customWidth="1"/>
    <col min="75" max="77" width="62.28515625" style="100" customWidth="1"/>
    <col min="78" max="78" width="57.85546875" style="100" bestFit="1" customWidth="1"/>
    <col min="79" max="79" width="116.28515625" style="100" bestFit="1" customWidth="1"/>
    <col min="80" max="80" width="75.28515625" style="100" bestFit="1" customWidth="1"/>
    <col min="81" max="81" width="128.7109375" style="100" bestFit="1" customWidth="1"/>
    <col min="82" max="82" width="132.85546875" style="495" bestFit="1" customWidth="1"/>
    <col min="83" max="83" width="22" style="495" bestFit="1" customWidth="1"/>
    <col min="84" max="84" width="23" style="495" bestFit="1" customWidth="1"/>
    <col min="85" max="85" width="21.7109375" style="495" bestFit="1" customWidth="1"/>
    <col min="86" max="16384" width="9.140625" style="100"/>
  </cols>
  <sheetData>
    <row r="2" spans="1:85" ht="15" customHeight="1" thickBot="1">
      <c r="B2" s="254" t="s">
        <v>1396</v>
      </c>
      <c r="C2" s="255"/>
      <c r="D2" s="255"/>
      <c r="E2" s="255"/>
      <c r="F2" s="255"/>
      <c r="G2" s="255"/>
      <c r="H2" s="255"/>
      <c r="I2" s="255"/>
      <c r="J2" s="320"/>
      <c r="L2" s="255"/>
      <c r="M2" s="255"/>
      <c r="N2" s="255"/>
      <c r="O2" s="255"/>
      <c r="P2" s="255"/>
      <c r="Q2" s="255"/>
      <c r="R2" s="255"/>
      <c r="S2" s="255"/>
      <c r="T2" s="255"/>
    </row>
    <row r="3" spans="1:85" s="35" customFormat="1" ht="49.5" customHeight="1" thickBot="1">
      <c r="A3" s="128"/>
      <c r="B3" s="121" t="s">
        <v>1039</v>
      </c>
      <c r="C3" s="123" t="s">
        <v>1018</v>
      </c>
      <c r="D3" s="122" t="s">
        <v>1040</v>
      </c>
      <c r="E3" s="123" t="s">
        <v>1041</v>
      </c>
      <c r="F3" s="122" t="s">
        <v>9106</v>
      </c>
      <c r="G3" s="21" t="s">
        <v>2231</v>
      </c>
      <c r="H3" s="21" t="s">
        <v>2232</v>
      </c>
      <c r="I3" s="124" t="s">
        <v>1042</v>
      </c>
      <c r="J3" s="321" t="s">
        <v>4500</v>
      </c>
      <c r="K3" s="321" t="s">
        <v>3801</v>
      </c>
      <c r="L3" s="120" t="s">
        <v>1477</v>
      </c>
      <c r="M3" s="123" t="s">
        <v>1043</v>
      </c>
      <c r="N3" s="120" t="s">
        <v>3108</v>
      </c>
      <c r="O3" s="120" t="s">
        <v>2801</v>
      </c>
      <c r="P3" s="122" t="s">
        <v>1068</v>
      </c>
      <c r="Q3" s="123" t="s">
        <v>1069</v>
      </c>
      <c r="R3" s="122" t="s">
        <v>1019</v>
      </c>
      <c r="S3" s="123" t="s">
        <v>1044</v>
      </c>
      <c r="T3" s="122" t="s">
        <v>1045</v>
      </c>
      <c r="U3" s="123" t="s">
        <v>1046</v>
      </c>
      <c r="V3" s="122" t="s">
        <v>1047</v>
      </c>
      <c r="W3" s="123" t="s">
        <v>1020</v>
      </c>
      <c r="X3" s="122" t="s">
        <v>1065</v>
      </c>
      <c r="Y3" s="123" t="s">
        <v>1066</v>
      </c>
      <c r="Z3" s="123" t="s">
        <v>1067</v>
      </c>
      <c r="AA3" s="122" t="s">
        <v>1048</v>
      </c>
      <c r="AB3" s="123" t="s">
        <v>2843</v>
      </c>
      <c r="AC3" s="123" t="s">
        <v>4257</v>
      </c>
      <c r="AD3" s="123" t="s">
        <v>1049</v>
      </c>
      <c r="AE3" s="122" t="s">
        <v>8496</v>
      </c>
      <c r="AF3" s="123" t="s">
        <v>1021</v>
      </c>
      <c r="AG3" s="123" t="s">
        <v>1966</v>
      </c>
      <c r="AH3" s="123" t="s">
        <v>1050</v>
      </c>
      <c r="AI3" s="122" t="s">
        <v>2934</v>
      </c>
      <c r="AJ3" s="123" t="s">
        <v>1057</v>
      </c>
      <c r="AK3" s="123" t="s">
        <v>1022</v>
      </c>
      <c r="AL3" s="122" t="s">
        <v>1051</v>
      </c>
      <c r="AM3" s="123" t="s">
        <v>1052</v>
      </c>
      <c r="AN3" s="119" t="s">
        <v>1023</v>
      </c>
      <c r="AO3" s="123" t="s">
        <v>1053</v>
      </c>
      <c r="AP3" s="491" t="s">
        <v>1655</v>
      </c>
      <c r="AQ3" s="123" t="s">
        <v>7500</v>
      </c>
      <c r="AR3" s="123" t="s">
        <v>3167</v>
      </c>
      <c r="AS3" s="123" t="s">
        <v>1102</v>
      </c>
      <c r="AT3" s="122" t="s">
        <v>1103</v>
      </c>
      <c r="AU3" s="20" t="s">
        <v>4382</v>
      </c>
      <c r="AV3" s="20" t="s">
        <v>1104</v>
      </c>
      <c r="AW3" s="21" t="s">
        <v>4383</v>
      </c>
      <c r="AX3" s="122" t="s">
        <v>1105</v>
      </c>
      <c r="AY3" s="123" t="s">
        <v>1106</v>
      </c>
      <c r="AZ3" s="20" t="s">
        <v>5556</v>
      </c>
      <c r="BA3" s="20" t="s">
        <v>5557</v>
      </c>
      <c r="BB3" s="20" t="s">
        <v>5936</v>
      </c>
      <c r="BC3" s="20" t="s">
        <v>8773</v>
      </c>
      <c r="BD3" s="123" t="s">
        <v>1024</v>
      </c>
      <c r="BE3" s="122" t="s">
        <v>1025</v>
      </c>
      <c r="BF3" s="123" t="s">
        <v>1026</v>
      </c>
      <c r="BG3" s="122" t="s">
        <v>1027</v>
      </c>
      <c r="BH3" s="123" t="s">
        <v>1070</v>
      </c>
      <c r="BI3" s="122" t="s">
        <v>1028</v>
      </c>
      <c r="BJ3" s="123" t="s">
        <v>1029</v>
      </c>
      <c r="BK3" s="122" t="s">
        <v>1030</v>
      </c>
      <c r="BL3" s="123" t="s">
        <v>6471</v>
      </c>
      <c r="BM3" s="20" t="s">
        <v>1054</v>
      </c>
      <c r="BN3" s="51" t="s">
        <v>3373</v>
      </c>
      <c r="BO3" s="121" t="s">
        <v>3165</v>
      </c>
      <c r="BP3" s="125" t="s">
        <v>1031</v>
      </c>
      <c r="BQ3" s="126" t="s">
        <v>1032</v>
      </c>
      <c r="BR3" s="127" t="s">
        <v>1033</v>
      </c>
      <c r="BS3" s="126" t="s">
        <v>1034</v>
      </c>
      <c r="BT3" s="127" t="s">
        <v>1035</v>
      </c>
      <c r="BU3" s="127" t="s">
        <v>2678</v>
      </c>
      <c r="BV3" s="127" t="s">
        <v>2679</v>
      </c>
      <c r="BW3" s="127" t="s">
        <v>5128</v>
      </c>
      <c r="BX3" s="127" t="s">
        <v>5129</v>
      </c>
      <c r="BY3" s="127" t="s">
        <v>5184</v>
      </c>
      <c r="BZ3" s="126" t="s">
        <v>1036</v>
      </c>
      <c r="CA3" s="125" t="s">
        <v>3380</v>
      </c>
      <c r="CB3" s="126" t="s">
        <v>1037</v>
      </c>
      <c r="CC3" s="127" t="s">
        <v>3381</v>
      </c>
      <c r="CD3" s="126" t="s">
        <v>1</v>
      </c>
      <c r="CE3" s="125" t="s">
        <v>3716</v>
      </c>
      <c r="CF3" s="125" t="s">
        <v>3717</v>
      </c>
      <c r="CG3" s="126" t="s">
        <v>3718</v>
      </c>
    </row>
    <row r="4" spans="1:85" s="289" customFormat="1" ht="15.75" customHeight="1">
      <c r="A4" s="22">
        <f t="shared" ref="A4:A67" si="0">ROW(B4)-3</f>
        <v>1</v>
      </c>
      <c r="B4" s="90" t="s">
        <v>84</v>
      </c>
      <c r="C4" s="129" t="s">
        <v>1038</v>
      </c>
      <c r="D4" s="290" t="s">
        <v>1080</v>
      </c>
      <c r="E4" s="281" t="s">
        <v>1255</v>
      </c>
      <c r="F4" s="281" t="str">
        <f>E4</f>
        <v>MR30121060324N</v>
      </c>
      <c r="G4" s="281"/>
      <c r="H4" s="281"/>
      <c r="I4" s="281"/>
      <c r="J4" s="322">
        <v>40544</v>
      </c>
      <c r="K4" s="322"/>
      <c r="L4" s="282" t="s">
        <v>1239</v>
      </c>
      <c r="M4" s="283" t="s">
        <v>3849</v>
      </c>
      <c r="N4" s="85"/>
      <c r="O4" s="409"/>
      <c r="P4" s="280">
        <v>20</v>
      </c>
      <c r="Q4" s="8">
        <v>10</v>
      </c>
      <c r="R4" s="129" t="s">
        <v>1089</v>
      </c>
      <c r="S4" s="280">
        <v>6</v>
      </c>
      <c r="T4" s="280">
        <v>5.5</v>
      </c>
      <c r="U4" s="284">
        <v>-24</v>
      </c>
      <c r="V4" s="317">
        <v>4.5</v>
      </c>
      <c r="W4" s="280" t="s">
        <v>85</v>
      </c>
      <c r="X4" s="317">
        <v>108</v>
      </c>
      <c r="Y4" s="285">
        <v>34.1</v>
      </c>
      <c r="Z4" s="284">
        <v>2500</v>
      </c>
      <c r="AA4" s="284" t="s">
        <v>5147</v>
      </c>
      <c r="AB4" s="284"/>
      <c r="AC4" s="284" t="s">
        <v>9550</v>
      </c>
      <c r="AD4" s="280" t="s">
        <v>1536</v>
      </c>
      <c r="AE4" s="280"/>
      <c r="AF4" s="286">
        <v>33</v>
      </c>
      <c r="AG4" s="280" t="s">
        <v>85</v>
      </c>
      <c r="AH4" s="287"/>
      <c r="AI4" s="280"/>
      <c r="AJ4" s="280" t="s">
        <v>86</v>
      </c>
      <c r="AK4" s="287" t="s">
        <v>85</v>
      </c>
      <c r="AL4" s="287"/>
      <c r="AM4" s="287"/>
      <c r="AN4" s="38" t="s">
        <v>85</v>
      </c>
      <c r="AO4" s="287"/>
      <c r="AP4" s="492"/>
      <c r="AQ4" s="287"/>
      <c r="AR4" s="287"/>
      <c r="AS4" s="287"/>
      <c r="AT4" s="287"/>
      <c r="AU4" s="287"/>
      <c r="AV4" s="287"/>
      <c r="AW4" s="287"/>
      <c r="AX4" s="287"/>
      <c r="AY4" s="287"/>
      <c r="AZ4" s="287"/>
      <c r="BA4" s="74"/>
      <c r="BB4" s="287"/>
      <c r="BC4" s="49"/>
      <c r="BD4" s="288"/>
      <c r="BE4" s="91" t="s">
        <v>85</v>
      </c>
      <c r="BF4" s="92" t="s">
        <v>85</v>
      </c>
      <c r="BG4" s="91" t="s">
        <v>85</v>
      </c>
      <c r="BH4" s="288">
        <v>40</v>
      </c>
      <c r="BI4" s="287"/>
      <c r="BJ4" s="287"/>
      <c r="BK4" s="287"/>
      <c r="BL4" s="358">
        <v>0</v>
      </c>
      <c r="BM4" s="280">
        <v>24</v>
      </c>
      <c r="BN4" s="287" t="s">
        <v>3771</v>
      </c>
      <c r="BO4" s="73" t="s">
        <v>3891</v>
      </c>
      <c r="BP4" s="287"/>
      <c r="BQ4" s="287"/>
      <c r="BR4" s="287"/>
      <c r="BS4" s="287"/>
      <c r="BT4" s="287"/>
      <c r="BU4" s="287"/>
      <c r="BV4" s="287"/>
      <c r="BW4" s="287"/>
      <c r="BX4" s="287"/>
      <c r="BY4" s="287"/>
      <c r="BZ4" s="287"/>
      <c r="CA4" s="287"/>
      <c r="CB4" s="287"/>
      <c r="CC4" s="287"/>
      <c r="CD4" s="311" t="str">
        <f t="shared" ref="CD4:CD67" si="1">CONCATENATE("DISCONTINUED"," ","-"," ",D4,", ",P4,"x",Q4,", ",IF(W4="N/A", "", CONCATENATE(W4, "/")),IF(U4&gt;0, CONCATENATE("+",U4), U4),"mm Offset, ",R4,", ",X4,"mm Centerbore, ",PROPER(AA4), "", IF(BF4="N/A", "", CONCATENATE(", w/ ", BF4)))</f>
        <v>DISCONTINUED - MR301 The Standard, 20x10, -24mm Offset, 6x5.5, 108mm Centerbore, Machined - Clear Coat</v>
      </c>
      <c r="CE4" s="311" t="s">
        <v>3721</v>
      </c>
      <c r="CF4" s="311" t="s">
        <v>3720</v>
      </c>
      <c r="CG4" s="300" t="str">
        <f t="shared" ref="CG4" si="2">C4</f>
        <v>STREET (3XX)</v>
      </c>
    </row>
    <row r="5" spans="1:85" s="289" customFormat="1" ht="15.75" customHeight="1">
      <c r="A5" s="571">
        <f t="shared" si="0"/>
        <v>2</v>
      </c>
      <c r="B5" s="92" t="s">
        <v>84</v>
      </c>
      <c r="C5" s="29" t="s">
        <v>1038</v>
      </c>
      <c r="D5" s="290" t="s">
        <v>1080</v>
      </c>
      <c r="E5" s="291" t="s">
        <v>1256</v>
      </c>
      <c r="F5" s="281" t="str">
        <f t="shared" ref="F5:F68" si="3">E5</f>
        <v>MR30121060524N</v>
      </c>
      <c r="G5" s="291"/>
      <c r="H5" s="291"/>
      <c r="I5" s="291"/>
      <c r="J5" s="322">
        <v>40544</v>
      </c>
      <c r="K5" s="438"/>
      <c r="L5" s="282" t="s">
        <v>1239</v>
      </c>
      <c r="M5" s="292">
        <v>257.5</v>
      </c>
      <c r="N5" s="85"/>
      <c r="O5" s="409"/>
      <c r="P5" s="290">
        <v>20</v>
      </c>
      <c r="Q5" s="8">
        <v>10</v>
      </c>
      <c r="R5" s="29" t="s">
        <v>1089</v>
      </c>
      <c r="S5" s="290">
        <v>6</v>
      </c>
      <c r="T5" s="290">
        <v>5.5</v>
      </c>
      <c r="U5" s="293">
        <v>-24</v>
      </c>
      <c r="V5" s="317">
        <v>4.5</v>
      </c>
      <c r="W5" s="290" t="s">
        <v>85</v>
      </c>
      <c r="X5" s="298">
        <v>108</v>
      </c>
      <c r="Y5" s="294">
        <v>34.1</v>
      </c>
      <c r="Z5" s="293">
        <v>2500</v>
      </c>
      <c r="AA5" s="293" t="s">
        <v>87</v>
      </c>
      <c r="AB5" s="293"/>
      <c r="AC5" s="284" t="s">
        <v>9550</v>
      </c>
      <c r="AD5" s="295" t="s">
        <v>1538</v>
      </c>
      <c r="AE5" s="432"/>
      <c r="AF5" s="286">
        <v>33</v>
      </c>
      <c r="AG5" s="295" t="s">
        <v>85</v>
      </c>
      <c r="AH5" s="296"/>
      <c r="AI5" s="295"/>
      <c r="AJ5" s="295" t="s">
        <v>86</v>
      </c>
      <c r="AK5" s="287" t="s">
        <v>85</v>
      </c>
      <c r="AL5" s="296"/>
      <c r="AM5" s="296"/>
      <c r="AN5" s="38" t="s">
        <v>85</v>
      </c>
      <c r="AO5" s="296"/>
      <c r="AP5" s="493"/>
      <c r="AQ5" s="296"/>
      <c r="AR5" s="296"/>
      <c r="AS5" s="296"/>
      <c r="AT5" s="296"/>
      <c r="AU5" s="296"/>
      <c r="AV5" s="296"/>
      <c r="AW5" s="296"/>
      <c r="AX5" s="296"/>
      <c r="AY5" s="296"/>
      <c r="AZ5" s="296"/>
      <c r="BA5" s="74"/>
      <c r="BB5" s="296"/>
      <c r="BC5" s="49"/>
      <c r="BD5" s="297"/>
      <c r="BE5" s="91" t="s">
        <v>85</v>
      </c>
      <c r="BF5" s="92" t="s">
        <v>85</v>
      </c>
      <c r="BG5" s="91" t="s">
        <v>85</v>
      </c>
      <c r="BH5" s="297">
        <v>40</v>
      </c>
      <c r="BI5" s="296"/>
      <c r="BJ5" s="296"/>
      <c r="BK5" s="296"/>
      <c r="BL5" s="358">
        <v>0</v>
      </c>
      <c r="BM5" s="290">
        <v>24</v>
      </c>
      <c r="BN5" s="296" t="s">
        <v>3771</v>
      </c>
      <c r="BO5" s="73" t="s">
        <v>3891</v>
      </c>
      <c r="BP5" s="296"/>
      <c r="BQ5" s="296"/>
      <c r="BR5" s="296"/>
      <c r="BS5" s="296"/>
      <c r="BT5" s="296"/>
      <c r="BU5" s="296"/>
      <c r="BV5" s="296"/>
      <c r="BW5" s="296"/>
      <c r="BX5" s="296"/>
      <c r="BY5" s="296"/>
      <c r="BZ5" s="296"/>
      <c r="CA5" s="296"/>
      <c r="CB5" s="296"/>
      <c r="CC5" s="296"/>
      <c r="CD5" s="311" t="str">
        <f t="shared" si="1"/>
        <v>DISCONTINUED - MR301 The Standard, 20x10, -24mm Offset, 6x5.5, 108mm Centerbore, Matte Black</v>
      </c>
      <c r="CE5" s="311" t="s">
        <v>3721</v>
      </c>
      <c r="CF5" s="311" t="s">
        <v>3720</v>
      </c>
      <c r="CG5" s="300" t="str">
        <f t="shared" ref="CG5:CG68" si="4">C5</f>
        <v>STREET (3XX)</v>
      </c>
    </row>
    <row r="6" spans="1:85" s="289" customFormat="1" ht="15.75" customHeight="1">
      <c r="A6" s="571">
        <f t="shared" si="0"/>
        <v>3</v>
      </c>
      <c r="B6" s="92" t="s">
        <v>84</v>
      </c>
      <c r="C6" s="29" t="s">
        <v>1038</v>
      </c>
      <c r="D6" s="290" t="s">
        <v>1080</v>
      </c>
      <c r="E6" s="291" t="s">
        <v>1257</v>
      </c>
      <c r="F6" s="281" t="str">
        <f t="shared" si="3"/>
        <v>MR30121080324N</v>
      </c>
      <c r="G6" s="291"/>
      <c r="H6" s="291"/>
      <c r="I6" s="291"/>
      <c r="J6" s="322">
        <v>40544</v>
      </c>
      <c r="K6" s="438"/>
      <c r="L6" s="282" t="s">
        <v>1239</v>
      </c>
      <c r="M6" s="292">
        <v>257.5</v>
      </c>
      <c r="N6" s="85"/>
      <c r="O6" s="409"/>
      <c r="P6" s="290">
        <v>20</v>
      </c>
      <c r="Q6" s="8">
        <v>10</v>
      </c>
      <c r="R6" s="29" t="s">
        <v>1699</v>
      </c>
      <c r="S6" s="290">
        <v>8</v>
      </c>
      <c r="T6" s="290">
        <v>6.5</v>
      </c>
      <c r="U6" s="293">
        <v>-24</v>
      </c>
      <c r="V6" s="317">
        <v>4.5</v>
      </c>
      <c r="W6" s="290" t="s">
        <v>85</v>
      </c>
      <c r="X6" s="298">
        <v>131</v>
      </c>
      <c r="Y6" s="294">
        <v>35.700000000000003</v>
      </c>
      <c r="Z6" s="293">
        <v>3600</v>
      </c>
      <c r="AA6" s="293" t="s">
        <v>5147</v>
      </c>
      <c r="AB6" s="293"/>
      <c r="AC6" s="284" t="s">
        <v>9551</v>
      </c>
      <c r="AD6" s="295" t="s">
        <v>1664</v>
      </c>
      <c r="AE6" s="432"/>
      <c r="AF6" s="286" t="s">
        <v>85</v>
      </c>
      <c r="AG6" s="295" t="s">
        <v>85</v>
      </c>
      <c r="AH6" s="296"/>
      <c r="AI6" s="295"/>
      <c r="AJ6" s="295" t="s">
        <v>86</v>
      </c>
      <c r="AK6" s="287" t="s">
        <v>85</v>
      </c>
      <c r="AL6" s="296"/>
      <c r="AM6" s="296"/>
      <c r="AN6" s="38" t="s">
        <v>85</v>
      </c>
      <c r="AO6" s="296"/>
      <c r="AP6" s="493"/>
      <c r="AQ6" s="296"/>
      <c r="AR6" s="296"/>
      <c r="AS6" s="296"/>
      <c r="AT6" s="296"/>
      <c r="AU6" s="296"/>
      <c r="AV6" s="296"/>
      <c r="AW6" s="296"/>
      <c r="AX6" s="296"/>
      <c r="AY6" s="296"/>
      <c r="AZ6" s="296"/>
      <c r="BA6" s="74"/>
      <c r="BB6" s="296"/>
      <c r="BC6" s="49"/>
      <c r="BD6" s="297"/>
      <c r="BE6" s="91" t="s">
        <v>85</v>
      </c>
      <c r="BF6" s="92" t="s">
        <v>85</v>
      </c>
      <c r="BG6" s="91" t="s">
        <v>85</v>
      </c>
      <c r="BH6" s="297">
        <v>41.6</v>
      </c>
      <c r="BI6" s="296"/>
      <c r="BJ6" s="296"/>
      <c r="BK6" s="296"/>
      <c r="BL6" s="358">
        <v>0</v>
      </c>
      <c r="BM6" s="290">
        <v>24</v>
      </c>
      <c r="BN6" s="296" t="s">
        <v>3771</v>
      </c>
      <c r="BO6" s="73" t="s">
        <v>3891</v>
      </c>
      <c r="BP6" s="296"/>
      <c r="BQ6" s="296"/>
      <c r="BR6" s="296"/>
      <c r="BS6" s="296"/>
      <c r="BT6" s="296"/>
      <c r="BU6" s="296"/>
      <c r="BV6" s="296"/>
      <c r="BW6" s="296"/>
      <c r="BX6" s="296"/>
      <c r="BY6" s="296"/>
      <c r="BZ6" s="296"/>
      <c r="CA6" s="296"/>
      <c r="CB6" s="296"/>
      <c r="CC6" s="296"/>
      <c r="CD6" s="311" t="str">
        <f t="shared" si="1"/>
        <v>DISCONTINUED - MR301 The Standard, 20x10, -24mm Offset, 8x6.5, 131mm Centerbore, Machined - Clear Coat</v>
      </c>
      <c r="CE6" s="311" t="s">
        <v>3721</v>
      </c>
      <c r="CF6" s="311" t="s">
        <v>3720</v>
      </c>
      <c r="CG6" s="300" t="str">
        <f t="shared" si="4"/>
        <v>STREET (3XX)</v>
      </c>
    </row>
    <row r="7" spans="1:85" s="289" customFormat="1" ht="15.75" customHeight="1">
      <c r="A7" s="571">
        <f t="shared" si="0"/>
        <v>4</v>
      </c>
      <c r="B7" s="92" t="s">
        <v>84</v>
      </c>
      <c r="C7" s="29" t="s">
        <v>1038</v>
      </c>
      <c r="D7" s="290" t="s">
        <v>1080</v>
      </c>
      <c r="E7" s="291" t="s">
        <v>1258</v>
      </c>
      <c r="F7" s="281" t="str">
        <f t="shared" si="3"/>
        <v>MR30121080524N</v>
      </c>
      <c r="G7" s="291"/>
      <c r="H7" s="291"/>
      <c r="I7" s="291" t="s">
        <v>1258</v>
      </c>
      <c r="J7" s="322">
        <v>40544</v>
      </c>
      <c r="K7" s="438"/>
      <c r="L7" s="282" t="s">
        <v>1239</v>
      </c>
      <c r="M7" s="292">
        <v>257.5</v>
      </c>
      <c r="N7" s="85"/>
      <c r="O7" s="409"/>
      <c r="P7" s="290">
        <v>20</v>
      </c>
      <c r="Q7" s="8">
        <v>10</v>
      </c>
      <c r="R7" s="29" t="s">
        <v>1699</v>
      </c>
      <c r="S7" s="290">
        <v>8</v>
      </c>
      <c r="T7" s="290">
        <v>6.5</v>
      </c>
      <c r="U7" s="293">
        <v>-24</v>
      </c>
      <c r="V7" s="317">
        <v>4.5</v>
      </c>
      <c r="W7" s="290" t="s">
        <v>85</v>
      </c>
      <c r="X7" s="298">
        <v>131</v>
      </c>
      <c r="Y7" s="294">
        <v>35.700000000000003</v>
      </c>
      <c r="Z7" s="293">
        <v>3600</v>
      </c>
      <c r="AA7" s="293" t="s">
        <v>87</v>
      </c>
      <c r="AB7" s="293"/>
      <c r="AC7" s="284" t="s">
        <v>9551</v>
      </c>
      <c r="AD7" s="295" t="s">
        <v>3772</v>
      </c>
      <c r="AE7" s="432"/>
      <c r="AF7" s="286" t="s">
        <v>85</v>
      </c>
      <c r="AG7" s="295" t="s">
        <v>85</v>
      </c>
      <c r="AH7" s="296"/>
      <c r="AI7" s="295"/>
      <c r="AJ7" s="295" t="s">
        <v>86</v>
      </c>
      <c r="AK7" s="287" t="s">
        <v>85</v>
      </c>
      <c r="AL7" s="296"/>
      <c r="AM7" s="296"/>
      <c r="AN7" s="38" t="s">
        <v>85</v>
      </c>
      <c r="AO7" s="296"/>
      <c r="AP7" s="493"/>
      <c r="AQ7" s="296"/>
      <c r="AR7" s="296"/>
      <c r="AS7" s="296"/>
      <c r="AT7" s="296"/>
      <c r="AU7" s="296"/>
      <c r="AV7" s="296"/>
      <c r="AW7" s="296"/>
      <c r="AX7" s="296"/>
      <c r="AY7" s="296"/>
      <c r="AZ7" s="296"/>
      <c r="BA7" s="74"/>
      <c r="BB7" s="296"/>
      <c r="BC7" s="49"/>
      <c r="BD7" s="297"/>
      <c r="BE7" s="91" t="s">
        <v>85</v>
      </c>
      <c r="BF7" s="92" t="s">
        <v>85</v>
      </c>
      <c r="BG7" s="91" t="s">
        <v>85</v>
      </c>
      <c r="BH7" s="297">
        <v>41.6</v>
      </c>
      <c r="BI7" s="296"/>
      <c r="BJ7" s="296"/>
      <c r="BK7" s="296"/>
      <c r="BL7" s="358">
        <v>0</v>
      </c>
      <c r="BM7" s="290">
        <v>24</v>
      </c>
      <c r="BN7" s="296" t="s">
        <v>3771</v>
      </c>
      <c r="BO7" s="73" t="s">
        <v>3891</v>
      </c>
      <c r="BP7" s="296"/>
      <c r="BQ7" s="296"/>
      <c r="BR7" s="296"/>
      <c r="BS7" s="296"/>
      <c r="BT7" s="296"/>
      <c r="BU7" s="296"/>
      <c r="BV7" s="296"/>
      <c r="BW7" s="296"/>
      <c r="BX7" s="296"/>
      <c r="BY7" s="296"/>
      <c r="BZ7" s="296"/>
      <c r="CA7" s="296"/>
      <c r="CB7" s="296"/>
      <c r="CC7" s="296"/>
      <c r="CD7" s="311" t="str">
        <f t="shared" si="1"/>
        <v>DISCONTINUED - MR301 The Standard, 20x10, -24mm Offset, 8x6.5, 131mm Centerbore, Matte Black</v>
      </c>
      <c r="CE7" s="311" t="s">
        <v>3721</v>
      </c>
      <c r="CF7" s="311" t="s">
        <v>3720</v>
      </c>
      <c r="CG7" s="300" t="str">
        <f t="shared" si="4"/>
        <v>STREET (3XX)</v>
      </c>
    </row>
    <row r="8" spans="1:85" s="289" customFormat="1" ht="15.75" customHeight="1">
      <c r="A8" s="571">
        <f t="shared" si="0"/>
        <v>5</v>
      </c>
      <c r="B8" s="92" t="s">
        <v>84</v>
      </c>
      <c r="C8" s="29" t="s">
        <v>1038</v>
      </c>
      <c r="D8" s="290" t="s">
        <v>1080</v>
      </c>
      <c r="E8" s="291" t="s">
        <v>1259</v>
      </c>
      <c r="F8" s="281" t="str">
        <f t="shared" si="3"/>
        <v>MR30121087324N</v>
      </c>
      <c r="G8" s="291"/>
      <c r="H8" s="291"/>
      <c r="I8" s="291" t="s">
        <v>1259</v>
      </c>
      <c r="J8" s="322">
        <v>40544</v>
      </c>
      <c r="K8" s="438"/>
      <c r="L8" s="282" t="s">
        <v>1239</v>
      </c>
      <c r="M8" s="292">
        <v>257.5</v>
      </c>
      <c r="N8" s="85"/>
      <c r="O8" s="409"/>
      <c r="P8" s="290">
        <v>20</v>
      </c>
      <c r="Q8" s="8">
        <v>10</v>
      </c>
      <c r="R8" s="29" t="s">
        <v>1700</v>
      </c>
      <c r="S8" s="290">
        <v>8</v>
      </c>
      <c r="T8" s="290">
        <v>170</v>
      </c>
      <c r="U8" s="293">
        <v>-24</v>
      </c>
      <c r="V8" s="317">
        <v>4.5</v>
      </c>
      <c r="W8" s="290" t="s">
        <v>85</v>
      </c>
      <c r="X8" s="298">
        <v>131</v>
      </c>
      <c r="Y8" s="294">
        <v>35.700000000000003</v>
      </c>
      <c r="Z8" s="293">
        <v>3600</v>
      </c>
      <c r="AA8" s="293" t="s">
        <v>5147</v>
      </c>
      <c r="AB8" s="293"/>
      <c r="AC8" s="284" t="s">
        <v>9552</v>
      </c>
      <c r="AD8" s="295" t="s">
        <v>1664</v>
      </c>
      <c r="AE8" s="432"/>
      <c r="AF8" s="286" t="s">
        <v>85</v>
      </c>
      <c r="AG8" s="295" t="s">
        <v>85</v>
      </c>
      <c r="AH8" s="296"/>
      <c r="AI8" s="295"/>
      <c r="AJ8" s="295" t="s">
        <v>86</v>
      </c>
      <c r="AK8" s="287" t="s">
        <v>85</v>
      </c>
      <c r="AL8" s="296"/>
      <c r="AM8" s="296"/>
      <c r="AN8" s="38" t="s">
        <v>85</v>
      </c>
      <c r="AO8" s="296"/>
      <c r="AP8" s="493"/>
      <c r="AQ8" s="296"/>
      <c r="AR8" s="296"/>
      <c r="AS8" s="296"/>
      <c r="AT8" s="296"/>
      <c r="AU8" s="296"/>
      <c r="AV8" s="296"/>
      <c r="AW8" s="296"/>
      <c r="AX8" s="296"/>
      <c r="AY8" s="296"/>
      <c r="AZ8" s="296"/>
      <c r="BA8" s="74"/>
      <c r="BB8" s="296"/>
      <c r="BC8" s="49"/>
      <c r="BD8" s="297"/>
      <c r="BE8" s="91" t="s">
        <v>85</v>
      </c>
      <c r="BF8" s="92" t="s">
        <v>85</v>
      </c>
      <c r="BG8" s="91" t="s">
        <v>85</v>
      </c>
      <c r="BH8" s="297">
        <v>41.6</v>
      </c>
      <c r="BI8" s="296"/>
      <c r="BJ8" s="296"/>
      <c r="BK8" s="296"/>
      <c r="BL8" s="358">
        <v>0</v>
      </c>
      <c r="BM8" s="290">
        <v>24</v>
      </c>
      <c r="BN8" s="296" t="s">
        <v>3771</v>
      </c>
      <c r="BO8" s="73" t="s">
        <v>3891</v>
      </c>
      <c r="BP8" s="296"/>
      <c r="BQ8" s="296"/>
      <c r="BR8" s="296"/>
      <c r="BS8" s="296"/>
      <c r="BT8" s="296"/>
      <c r="BU8" s="296"/>
      <c r="BV8" s="296"/>
      <c r="BW8" s="296"/>
      <c r="BX8" s="296"/>
      <c r="BY8" s="296"/>
      <c r="BZ8" s="296"/>
      <c r="CA8" s="296"/>
      <c r="CB8" s="296"/>
      <c r="CC8" s="296"/>
      <c r="CD8" s="311" t="str">
        <f t="shared" si="1"/>
        <v>DISCONTINUED - MR301 The Standard, 20x10, -24mm Offset, 8x170, 131mm Centerbore, Machined - Clear Coat</v>
      </c>
      <c r="CE8" s="311" t="s">
        <v>3721</v>
      </c>
      <c r="CF8" s="311" t="s">
        <v>3720</v>
      </c>
      <c r="CG8" s="300" t="str">
        <f t="shared" si="4"/>
        <v>STREET (3XX)</v>
      </c>
    </row>
    <row r="9" spans="1:85" s="289" customFormat="1" ht="15.75" customHeight="1">
      <c r="A9" s="571">
        <f t="shared" si="0"/>
        <v>6</v>
      </c>
      <c r="B9" s="92" t="s">
        <v>84</v>
      </c>
      <c r="C9" s="29" t="s">
        <v>1038</v>
      </c>
      <c r="D9" s="290" t="s">
        <v>1080</v>
      </c>
      <c r="E9" s="291" t="s">
        <v>1260</v>
      </c>
      <c r="F9" s="281" t="str">
        <f t="shared" si="3"/>
        <v>MR30121087524N</v>
      </c>
      <c r="G9" s="291"/>
      <c r="H9" s="291"/>
      <c r="I9" s="291" t="s">
        <v>1260</v>
      </c>
      <c r="J9" s="322">
        <v>40544</v>
      </c>
      <c r="K9" s="438"/>
      <c r="L9" s="282" t="s">
        <v>1239</v>
      </c>
      <c r="M9" s="292">
        <v>257.5</v>
      </c>
      <c r="N9" s="85"/>
      <c r="O9" s="409"/>
      <c r="P9" s="290">
        <v>20</v>
      </c>
      <c r="Q9" s="8">
        <v>10</v>
      </c>
      <c r="R9" s="29" t="s">
        <v>1700</v>
      </c>
      <c r="S9" s="290">
        <v>8</v>
      </c>
      <c r="T9" s="290">
        <v>170</v>
      </c>
      <c r="U9" s="293">
        <v>-24</v>
      </c>
      <c r="V9" s="317">
        <v>4.5</v>
      </c>
      <c r="W9" s="290" t="s">
        <v>85</v>
      </c>
      <c r="X9" s="298">
        <v>131</v>
      </c>
      <c r="Y9" s="294">
        <v>35.700000000000003</v>
      </c>
      <c r="Z9" s="293">
        <v>3600</v>
      </c>
      <c r="AA9" s="293" t="s">
        <v>87</v>
      </c>
      <c r="AB9" s="293"/>
      <c r="AC9" s="284" t="s">
        <v>9552</v>
      </c>
      <c r="AD9" s="295" t="s">
        <v>3772</v>
      </c>
      <c r="AE9" s="432"/>
      <c r="AF9" s="286" t="s">
        <v>85</v>
      </c>
      <c r="AG9" s="295" t="s">
        <v>85</v>
      </c>
      <c r="AH9" s="296"/>
      <c r="AI9" s="295"/>
      <c r="AJ9" s="295" t="s">
        <v>86</v>
      </c>
      <c r="AK9" s="287" t="s">
        <v>85</v>
      </c>
      <c r="AL9" s="296"/>
      <c r="AM9" s="296"/>
      <c r="AN9" s="38" t="s">
        <v>85</v>
      </c>
      <c r="AO9" s="296"/>
      <c r="AP9" s="493"/>
      <c r="AQ9" s="296"/>
      <c r="AR9" s="296"/>
      <c r="AS9" s="296"/>
      <c r="AT9" s="296"/>
      <c r="AU9" s="296"/>
      <c r="AV9" s="296"/>
      <c r="AW9" s="296"/>
      <c r="AX9" s="296"/>
      <c r="AY9" s="296"/>
      <c r="AZ9" s="296"/>
      <c r="BA9" s="74"/>
      <c r="BB9" s="296"/>
      <c r="BC9" s="49"/>
      <c r="BD9" s="297"/>
      <c r="BE9" s="91" t="s">
        <v>85</v>
      </c>
      <c r="BF9" s="92" t="s">
        <v>85</v>
      </c>
      <c r="BG9" s="91" t="s">
        <v>85</v>
      </c>
      <c r="BH9" s="297">
        <v>41.6</v>
      </c>
      <c r="BI9" s="296"/>
      <c r="BJ9" s="296"/>
      <c r="BK9" s="296"/>
      <c r="BL9" s="358">
        <v>0</v>
      </c>
      <c r="BM9" s="290">
        <v>24</v>
      </c>
      <c r="BN9" s="296" t="s">
        <v>3771</v>
      </c>
      <c r="BO9" s="73" t="s">
        <v>3891</v>
      </c>
      <c r="BP9" s="296"/>
      <c r="BQ9" s="296"/>
      <c r="BR9" s="296"/>
      <c r="BS9" s="296"/>
      <c r="BT9" s="296"/>
      <c r="BU9" s="296"/>
      <c r="BV9" s="296"/>
      <c r="BW9" s="296"/>
      <c r="BX9" s="296"/>
      <c r="BY9" s="296"/>
      <c r="BZ9" s="296"/>
      <c r="CA9" s="296"/>
      <c r="CB9" s="296"/>
      <c r="CC9" s="296"/>
      <c r="CD9" s="311" t="str">
        <f t="shared" si="1"/>
        <v>DISCONTINUED - MR301 The Standard, 20x10, -24mm Offset, 8x170, 131mm Centerbore, Matte Black</v>
      </c>
      <c r="CE9" s="311" t="s">
        <v>3721</v>
      </c>
      <c r="CF9" s="311" t="s">
        <v>3720</v>
      </c>
      <c r="CG9" s="300" t="str">
        <f t="shared" si="4"/>
        <v>STREET (3XX)</v>
      </c>
    </row>
    <row r="10" spans="1:85" s="289" customFormat="1" ht="15.75" customHeight="1">
      <c r="A10" s="571">
        <f t="shared" si="0"/>
        <v>7</v>
      </c>
      <c r="B10" s="92" t="s">
        <v>84</v>
      </c>
      <c r="C10" s="29" t="s">
        <v>1038</v>
      </c>
      <c r="D10" s="290" t="s">
        <v>1080</v>
      </c>
      <c r="E10" s="291" t="s">
        <v>1261</v>
      </c>
      <c r="F10" s="281" t="str">
        <f t="shared" si="3"/>
        <v>MR30189050518</v>
      </c>
      <c r="G10" s="291"/>
      <c r="H10" s="291"/>
      <c r="I10" s="291" t="s">
        <v>1261</v>
      </c>
      <c r="J10" s="322">
        <v>40544</v>
      </c>
      <c r="K10" s="438"/>
      <c r="L10" s="282" t="s">
        <v>1239</v>
      </c>
      <c r="M10" s="292">
        <v>231.5</v>
      </c>
      <c r="N10" s="85"/>
      <c r="O10" s="409"/>
      <c r="P10" s="290">
        <v>18</v>
      </c>
      <c r="Q10" s="8">
        <v>9</v>
      </c>
      <c r="R10" s="29" t="s">
        <v>1692</v>
      </c>
      <c r="S10" s="290">
        <v>5</v>
      </c>
      <c r="T10" s="290">
        <v>5</v>
      </c>
      <c r="U10" s="293">
        <v>18</v>
      </c>
      <c r="V10" s="317">
        <v>5.75</v>
      </c>
      <c r="W10" s="290" t="s">
        <v>85</v>
      </c>
      <c r="X10" s="298">
        <v>94</v>
      </c>
      <c r="Y10" s="294">
        <v>28.199999999999996</v>
      </c>
      <c r="Z10" s="293">
        <v>2500</v>
      </c>
      <c r="AA10" s="293" t="s">
        <v>87</v>
      </c>
      <c r="AB10" s="293"/>
      <c r="AC10" s="284" t="s">
        <v>9553</v>
      </c>
      <c r="AD10" s="295" t="s">
        <v>1662</v>
      </c>
      <c r="AE10" s="432"/>
      <c r="AF10" s="286">
        <v>33</v>
      </c>
      <c r="AG10" s="295" t="s">
        <v>85</v>
      </c>
      <c r="AH10" s="296"/>
      <c r="AI10" s="295"/>
      <c r="AJ10" s="295" t="s">
        <v>86</v>
      </c>
      <c r="AK10" s="287" t="s">
        <v>85</v>
      </c>
      <c r="AL10" s="296"/>
      <c r="AM10" s="296"/>
      <c r="AN10" s="38" t="s">
        <v>85</v>
      </c>
      <c r="AO10" s="296"/>
      <c r="AP10" s="493"/>
      <c r="AQ10" s="296"/>
      <c r="AR10" s="296"/>
      <c r="AS10" s="296"/>
      <c r="AT10" s="296"/>
      <c r="AU10" s="296"/>
      <c r="AV10" s="296"/>
      <c r="AW10" s="296"/>
      <c r="AX10" s="296"/>
      <c r="AY10" s="296"/>
      <c r="AZ10" s="296"/>
      <c r="BA10" s="74"/>
      <c r="BB10" s="296"/>
      <c r="BC10" s="49"/>
      <c r="BD10" s="297"/>
      <c r="BE10" s="91" t="s">
        <v>85</v>
      </c>
      <c r="BF10" s="92" t="s">
        <v>85</v>
      </c>
      <c r="BG10" s="91" t="s">
        <v>85</v>
      </c>
      <c r="BH10" s="297">
        <v>33.299999999999997</v>
      </c>
      <c r="BI10" s="296"/>
      <c r="BJ10" s="296"/>
      <c r="BK10" s="296"/>
      <c r="BL10" s="358">
        <v>0</v>
      </c>
      <c r="BM10" s="290">
        <v>36</v>
      </c>
      <c r="BN10" s="296" t="s">
        <v>3771</v>
      </c>
      <c r="BO10" s="73" t="s">
        <v>3891</v>
      </c>
      <c r="BP10" s="296"/>
      <c r="BQ10" s="296"/>
      <c r="BR10" s="296"/>
      <c r="BS10" s="296"/>
      <c r="BT10" s="296"/>
      <c r="BU10" s="296"/>
      <c r="BV10" s="296"/>
      <c r="BW10" s="296"/>
      <c r="BX10" s="296"/>
      <c r="BY10" s="296"/>
      <c r="BZ10" s="296"/>
      <c r="CA10" s="296"/>
      <c r="CB10" s="296"/>
      <c r="CC10" s="296"/>
      <c r="CD10" s="311" t="str">
        <f t="shared" si="1"/>
        <v>DISCONTINUED - MR301 The Standard, 18x9, +18mm Offset, 5x5, 94mm Centerbore, Matte Black</v>
      </c>
      <c r="CE10" s="311" t="s">
        <v>3721</v>
      </c>
      <c r="CF10" s="311" t="s">
        <v>3720</v>
      </c>
      <c r="CG10" s="300" t="str">
        <f t="shared" si="4"/>
        <v>STREET (3XX)</v>
      </c>
    </row>
    <row r="11" spans="1:85" s="289" customFormat="1" ht="15.75" customHeight="1">
      <c r="A11" s="571">
        <f t="shared" si="0"/>
        <v>8</v>
      </c>
      <c r="B11" s="92" t="s">
        <v>84</v>
      </c>
      <c r="C11" s="29" t="s">
        <v>1038</v>
      </c>
      <c r="D11" s="290" t="s">
        <v>1080</v>
      </c>
      <c r="E11" s="291" t="s">
        <v>94</v>
      </c>
      <c r="F11" s="281" t="str">
        <f t="shared" si="3"/>
        <v>MR30177556550</v>
      </c>
      <c r="G11" s="291"/>
      <c r="H11" s="291"/>
      <c r="I11" s="291" t="s">
        <v>94</v>
      </c>
      <c r="J11" s="322">
        <v>40544</v>
      </c>
      <c r="K11" s="438"/>
      <c r="L11" s="282" t="s">
        <v>1239</v>
      </c>
      <c r="M11" s="292">
        <v>203.5</v>
      </c>
      <c r="N11" s="85"/>
      <c r="O11" s="409"/>
      <c r="P11" s="290">
        <v>17</v>
      </c>
      <c r="Q11" s="8">
        <v>7.5</v>
      </c>
      <c r="R11" s="29" t="s">
        <v>1689</v>
      </c>
      <c r="S11" s="290">
        <v>5</v>
      </c>
      <c r="T11" s="290">
        <v>160</v>
      </c>
      <c r="U11" s="293">
        <v>50</v>
      </c>
      <c r="V11" s="317">
        <v>6.2</v>
      </c>
      <c r="W11" s="290" t="s">
        <v>85</v>
      </c>
      <c r="X11" s="298">
        <v>90</v>
      </c>
      <c r="Y11" s="294">
        <v>27.3</v>
      </c>
      <c r="Z11" s="293">
        <v>3000</v>
      </c>
      <c r="AA11" s="293" t="s">
        <v>87</v>
      </c>
      <c r="AB11" s="293"/>
      <c r="AC11" s="284" t="s">
        <v>9554</v>
      </c>
      <c r="AD11" s="295" t="s">
        <v>1547</v>
      </c>
      <c r="AE11" s="432"/>
      <c r="AF11" s="286">
        <v>33</v>
      </c>
      <c r="AG11" s="295" t="s">
        <v>85</v>
      </c>
      <c r="AH11" s="296"/>
      <c r="AI11" s="295"/>
      <c r="AJ11" s="295" t="s">
        <v>86</v>
      </c>
      <c r="AK11" s="287" t="s">
        <v>85</v>
      </c>
      <c r="AL11" s="296"/>
      <c r="AM11" s="296"/>
      <c r="AN11" s="38" t="s">
        <v>85</v>
      </c>
      <c r="AO11" s="296"/>
      <c r="AP11" s="493"/>
      <c r="AQ11" s="296"/>
      <c r="AR11" s="296"/>
      <c r="AS11" s="296"/>
      <c r="AT11" s="296"/>
      <c r="AU11" s="296"/>
      <c r="AV11" s="296"/>
      <c r="AW11" s="296"/>
      <c r="AX11" s="296"/>
      <c r="AY11" s="296"/>
      <c r="AZ11" s="296"/>
      <c r="BA11" s="74"/>
      <c r="BB11" s="296"/>
      <c r="BC11" s="49"/>
      <c r="BD11" s="297"/>
      <c r="BE11" s="91" t="s">
        <v>85</v>
      </c>
      <c r="BF11" s="92" t="s">
        <v>85</v>
      </c>
      <c r="BG11" s="91" t="s">
        <v>85</v>
      </c>
      <c r="BH11" s="297">
        <v>31.8</v>
      </c>
      <c r="BI11" s="296"/>
      <c r="BJ11" s="296"/>
      <c r="BK11" s="296"/>
      <c r="BL11" s="358">
        <v>0</v>
      </c>
      <c r="BM11" s="290">
        <v>36</v>
      </c>
      <c r="BN11" s="296" t="s">
        <v>3771</v>
      </c>
      <c r="BO11" s="73" t="s">
        <v>3891</v>
      </c>
      <c r="BP11" s="296"/>
      <c r="BQ11" s="296"/>
      <c r="BR11" s="296"/>
      <c r="BS11" s="296"/>
      <c r="BT11" s="296"/>
      <c r="BU11" s="296"/>
      <c r="BV11" s="296"/>
      <c r="BW11" s="296"/>
      <c r="BX11" s="296"/>
      <c r="BY11" s="296"/>
      <c r="BZ11" s="296"/>
      <c r="CA11" s="296"/>
      <c r="CB11" s="296"/>
      <c r="CC11" s="296"/>
      <c r="CD11" s="311" t="str">
        <f t="shared" si="1"/>
        <v>DISCONTINUED - MR301 The Standard, 17x7.5, +50mm Offset, 5x160, 90mm Centerbore, Matte Black</v>
      </c>
      <c r="CE11" s="311" t="s">
        <v>3721</v>
      </c>
      <c r="CF11" s="311" t="s">
        <v>3720</v>
      </c>
      <c r="CG11" s="300" t="str">
        <f t="shared" si="4"/>
        <v>STREET (3XX)</v>
      </c>
    </row>
    <row r="12" spans="1:85" s="289" customFormat="1" ht="15.75" customHeight="1">
      <c r="A12" s="571">
        <f t="shared" si="0"/>
        <v>9</v>
      </c>
      <c r="B12" s="92" t="s">
        <v>84</v>
      </c>
      <c r="C12" s="29" t="s">
        <v>1038</v>
      </c>
      <c r="D12" s="290" t="s">
        <v>1080</v>
      </c>
      <c r="E12" s="291" t="s">
        <v>1262</v>
      </c>
      <c r="F12" s="281" t="str">
        <f t="shared" si="3"/>
        <v>MR30177556300</v>
      </c>
      <c r="G12" s="291"/>
      <c r="H12" s="291"/>
      <c r="I12" s="291" t="s">
        <v>1262</v>
      </c>
      <c r="J12" s="322">
        <v>40544</v>
      </c>
      <c r="K12" s="438"/>
      <c r="L12" s="282" t="s">
        <v>1239</v>
      </c>
      <c r="M12" s="292">
        <v>203.5</v>
      </c>
      <c r="N12" s="85"/>
      <c r="O12" s="409"/>
      <c r="P12" s="290">
        <v>17</v>
      </c>
      <c r="Q12" s="8">
        <v>7.5</v>
      </c>
      <c r="R12" s="29" t="s">
        <v>1689</v>
      </c>
      <c r="S12" s="290">
        <v>5</v>
      </c>
      <c r="T12" s="290">
        <v>160</v>
      </c>
      <c r="U12" s="293">
        <v>50</v>
      </c>
      <c r="V12" s="317">
        <v>6.2</v>
      </c>
      <c r="W12" s="290" t="s">
        <v>85</v>
      </c>
      <c r="X12" s="298">
        <v>90</v>
      </c>
      <c r="Y12" s="294">
        <v>27.3</v>
      </c>
      <c r="Z12" s="293">
        <v>3000</v>
      </c>
      <c r="AA12" s="293" t="s">
        <v>5147</v>
      </c>
      <c r="AB12" s="293"/>
      <c r="AC12" s="284" t="s">
        <v>9554</v>
      </c>
      <c r="AD12" s="295" t="s">
        <v>1545</v>
      </c>
      <c r="AE12" s="432"/>
      <c r="AF12" s="286">
        <v>33</v>
      </c>
      <c r="AG12" s="295" t="s">
        <v>85</v>
      </c>
      <c r="AH12" s="296"/>
      <c r="AI12" s="295"/>
      <c r="AJ12" s="295" t="s">
        <v>86</v>
      </c>
      <c r="AK12" s="287" t="s">
        <v>85</v>
      </c>
      <c r="AL12" s="296"/>
      <c r="AM12" s="296"/>
      <c r="AN12" s="38" t="s">
        <v>85</v>
      </c>
      <c r="AO12" s="296"/>
      <c r="AP12" s="493"/>
      <c r="AQ12" s="296"/>
      <c r="AR12" s="296"/>
      <c r="AS12" s="296"/>
      <c r="AT12" s="296"/>
      <c r="AU12" s="296"/>
      <c r="AV12" s="296"/>
      <c r="AW12" s="296"/>
      <c r="AX12" s="296"/>
      <c r="AY12" s="296"/>
      <c r="AZ12" s="296"/>
      <c r="BA12" s="74"/>
      <c r="BB12" s="296"/>
      <c r="BC12" s="49"/>
      <c r="BD12" s="297"/>
      <c r="BE12" s="91" t="s">
        <v>85</v>
      </c>
      <c r="BF12" s="92" t="s">
        <v>85</v>
      </c>
      <c r="BG12" s="91" t="s">
        <v>85</v>
      </c>
      <c r="BH12" s="297">
        <v>31.8</v>
      </c>
      <c r="BI12" s="296"/>
      <c r="BJ12" s="296"/>
      <c r="BK12" s="296"/>
      <c r="BL12" s="358">
        <v>0</v>
      </c>
      <c r="BM12" s="290">
        <v>36</v>
      </c>
      <c r="BN12" s="296" t="s">
        <v>3771</v>
      </c>
      <c r="BO12" s="73" t="s">
        <v>3891</v>
      </c>
      <c r="BP12" s="296"/>
      <c r="BQ12" s="296"/>
      <c r="BR12" s="296"/>
      <c r="BS12" s="296"/>
      <c r="BT12" s="296"/>
      <c r="BU12" s="296"/>
      <c r="BV12" s="296"/>
      <c r="BW12" s="296"/>
      <c r="BX12" s="296"/>
      <c r="BY12" s="296"/>
      <c r="BZ12" s="296"/>
      <c r="CA12" s="296"/>
      <c r="CB12" s="296"/>
      <c r="CC12" s="296"/>
      <c r="CD12" s="311" t="str">
        <f t="shared" si="1"/>
        <v>DISCONTINUED - MR301 The Standard, 17x7.5, +50mm Offset, 5x160, 90mm Centerbore, Machined - Clear Coat</v>
      </c>
      <c r="CE12" s="311" t="s">
        <v>3721</v>
      </c>
      <c r="CF12" s="311" t="s">
        <v>3720</v>
      </c>
      <c r="CG12" s="300" t="str">
        <f t="shared" si="4"/>
        <v>STREET (3XX)</v>
      </c>
    </row>
    <row r="13" spans="1:85" s="289" customFormat="1" ht="15.75" customHeight="1">
      <c r="A13" s="571">
        <f t="shared" si="0"/>
        <v>10</v>
      </c>
      <c r="B13" s="92" t="s">
        <v>84</v>
      </c>
      <c r="C13" s="29" t="s">
        <v>1038</v>
      </c>
      <c r="D13" s="290" t="s">
        <v>1081</v>
      </c>
      <c r="E13" s="291" t="s">
        <v>1263</v>
      </c>
      <c r="F13" s="281" t="str">
        <f t="shared" si="3"/>
        <v>MR30229058518</v>
      </c>
      <c r="G13" s="291"/>
      <c r="H13" s="291"/>
      <c r="I13" s="291" t="s">
        <v>1263</v>
      </c>
      <c r="J13" s="322">
        <v>40909</v>
      </c>
      <c r="K13" s="438"/>
      <c r="L13" s="282" t="s">
        <v>1239</v>
      </c>
      <c r="M13" s="292">
        <v>249.5</v>
      </c>
      <c r="N13" s="85"/>
      <c r="O13" s="409"/>
      <c r="P13" s="290">
        <v>20</v>
      </c>
      <c r="Q13" s="8">
        <v>9</v>
      </c>
      <c r="R13" s="29" t="s">
        <v>1688</v>
      </c>
      <c r="S13" s="290">
        <v>5</v>
      </c>
      <c r="T13" s="290">
        <v>150</v>
      </c>
      <c r="U13" s="293">
        <v>18</v>
      </c>
      <c r="V13" s="317">
        <v>5.75</v>
      </c>
      <c r="W13" s="290" t="s">
        <v>85</v>
      </c>
      <c r="X13" s="298">
        <v>116.5</v>
      </c>
      <c r="Y13" s="294">
        <v>35.5</v>
      </c>
      <c r="Z13" s="293">
        <v>2500</v>
      </c>
      <c r="AA13" s="293" t="s">
        <v>87</v>
      </c>
      <c r="AB13" s="293"/>
      <c r="AC13" s="284" t="s">
        <v>9555</v>
      </c>
      <c r="AD13" s="295" t="s">
        <v>1559</v>
      </c>
      <c r="AE13" s="432"/>
      <c r="AF13" s="286">
        <v>33</v>
      </c>
      <c r="AG13" s="295" t="s">
        <v>85</v>
      </c>
      <c r="AH13" s="296"/>
      <c r="AI13" s="295"/>
      <c r="AJ13" s="295" t="s">
        <v>85</v>
      </c>
      <c r="AK13" s="287" t="s">
        <v>85</v>
      </c>
      <c r="AL13" s="296"/>
      <c r="AM13" s="296"/>
      <c r="AN13" s="38" t="s">
        <v>85</v>
      </c>
      <c r="AO13" s="296"/>
      <c r="AP13" s="493"/>
      <c r="AQ13" s="296"/>
      <c r="AR13" s="296"/>
      <c r="AS13" s="296"/>
      <c r="AT13" s="296"/>
      <c r="AU13" s="296"/>
      <c r="AV13" s="296"/>
      <c r="AW13" s="296"/>
      <c r="AX13" s="296"/>
      <c r="AY13" s="296"/>
      <c r="AZ13" s="296"/>
      <c r="BA13" s="74"/>
      <c r="BB13" s="296"/>
      <c r="BC13" s="49"/>
      <c r="BD13" s="297"/>
      <c r="BE13" s="91" t="s">
        <v>85</v>
      </c>
      <c r="BF13" s="92" t="s">
        <v>85</v>
      </c>
      <c r="BG13" s="91" t="s">
        <v>85</v>
      </c>
      <c r="BH13" s="297">
        <v>40.4</v>
      </c>
      <c r="BI13" s="296"/>
      <c r="BJ13" s="296"/>
      <c r="BK13" s="296"/>
      <c r="BL13" s="358">
        <v>0</v>
      </c>
      <c r="BM13" s="290">
        <v>24</v>
      </c>
      <c r="BN13" s="296" t="s">
        <v>3771</v>
      </c>
      <c r="BO13" s="73" t="s">
        <v>3891</v>
      </c>
      <c r="BP13" s="296"/>
      <c r="BQ13" s="296"/>
      <c r="BR13" s="296"/>
      <c r="BS13" s="296"/>
      <c r="BT13" s="296"/>
      <c r="BU13" s="296"/>
      <c r="BV13" s="296"/>
      <c r="BW13" s="296"/>
      <c r="BX13" s="296"/>
      <c r="BY13" s="296"/>
      <c r="BZ13" s="296"/>
      <c r="CA13" s="296"/>
      <c r="CB13" s="296"/>
      <c r="CC13" s="296"/>
      <c r="CD13" s="311" t="str">
        <f t="shared" si="1"/>
        <v>DISCONTINUED - MR302 Fat Five, 20x9, +18mm Offset, 5x150, 116.5mm Centerbore, Matte Black</v>
      </c>
      <c r="CE13" s="311" t="s">
        <v>3721</v>
      </c>
      <c r="CF13" s="311" t="s">
        <v>3720</v>
      </c>
      <c r="CG13" s="300" t="str">
        <f t="shared" si="4"/>
        <v>STREET (3XX)</v>
      </c>
    </row>
    <row r="14" spans="1:85" s="289" customFormat="1" ht="15.75" customHeight="1">
      <c r="A14" s="571">
        <f t="shared" si="0"/>
        <v>11</v>
      </c>
      <c r="B14" s="92" t="s">
        <v>84</v>
      </c>
      <c r="C14" s="29" t="s">
        <v>1038</v>
      </c>
      <c r="D14" s="290" t="s">
        <v>1081</v>
      </c>
      <c r="E14" s="291" t="s">
        <v>1264</v>
      </c>
      <c r="F14" s="281" t="str">
        <f t="shared" si="3"/>
        <v>MR30229060518</v>
      </c>
      <c r="G14" s="291"/>
      <c r="H14" s="291"/>
      <c r="I14" s="291" t="s">
        <v>1264</v>
      </c>
      <c r="J14" s="322">
        <v>40909</v>
      </c>
      <c r="K14" s="438"/>
      <c r="L14" s="282" t="s">
        <v>1239</v>
      </c>
      <c r="M14" s="292">
        <v>249.5</v>
      </c>
      <c r="N14" s="85"/>
      <c r="O14" s="409"/>
      <c r="P14" s="290">
        <v>20</v>
      </c>
      <c r="Q14" s="8">
        <v>9</v>
      </c>
      <c r="R14" s="29" t="s">
        <v>1089</v>
      </c>
      <c r="S14" s="290">
        <v>6</v>
      </c>
      <c r="T14" s="290">
        <v>5.5</v>
      </c>
      <c r="U14" s="293">
        <v>18</v>
      </c>
      <c r="V14" s="317">
        <v>5.75</v>
      </c>
      <c r="W14" s="290" t="s">
        <v>85</v>
      </c>
      <c r="X14" s="298">
        <v>108</v>
      </c>
      <c r="Y14" s="294">
        <v>35.5</v>
      </c>
      <c r="Z14" s="293">
        <v>2500</v>
      </c>
      <c r="AA14" s="293" t="s">
        <v>87</v>
      </c>
      <c r="AB14" s="293"/>
      <c r="AC14" s="284" t="s">
        <v>9556</v>
      </c>
      <c r="AD14" s="295" t="s">
        <v>1556</v>
      </c>
      <c r="AE14" s="432"/>
      <c r="AF14" s="286">
        <v>33</v>
      </c>
      <c r="AG14" s="295" t="s">
        <v>85</v>
      </c>
      <c r="AH14" s="296"/>
      <c r="AI14" s="295"/>
      <c r="AJ14" s="295" t="s">
        <v>85</v>
      </c>
      <c r="AK14" s="287" t="s">
        <v>85</v>
      </c>
      <c r="AL14" s="296"/>
      <c r="AM14" s="296"/>
      <c r="AN14" s="38" t="s">
        <v>85</v>
      </c>
      <c r="AO14" s="296"/>
      <c r="AP14" s="493"/>
      <c r="AQ14" s="296"/>
      <c r="AR14" s="296"/>
      <c r="AS14" s="296"/>
      <c r="AT14" s="296"/>
      <c r="AU14" s="296"/>
      <c r="AV14" s="296"/>
      <c r="AW14" s="296"/>
      <c r="AX14" s="296"/>
      <c r="AY14" s="296"/>
      <c r="AZ14" s="296"/>
      <c r="BA14" s="74"/>
      <c r="BB14" s="296"/>
      <c r="BC14" s="49"/>
      <c r="BD14" s="297"/>
      <c r="BE14" s="91" t="s">
        <v>85</v>
      </c>
      <c r="BF14" s="92" t="s">
        <v>85</v>
      </c>
      <c r="BG14" s="91" t="s">
        <v>85</v>
      </c>
      <c r="BH14" s="297">
        <v>40.4</v>
      </c>
      <c r="BI14" s="296"/>
      <c r="BJ14" s="296"/>
      <c r="BK14" s="296"/>
      <c r="BL14" s="358">
        <v>0</v>
      </c>
      <c r="BM14" s="290">
        <v>24</v>
      </c>
      <c r="BN14" s="296" t="s">
        <v>3771</v>
      </c>
      <c r="BO14" s="73" t="s">
        <v>3891</v>
      </c>
      <c r="BP14" s="296"/>
      <c r="BQ14" s="296"/>
      <c r="BR14" s="296"/>
      <c r="BS14" s="296"/>
      <c r="BT14" s="296"/>
      <c r="BU14" s="296"/>
      <c r="BV14" s="296"/>
      <c r="BW14" s="296"/>
      <c r="BX14" s="296"/>
      <c r="BY14" s="296"/>
      <c r="BZ14" s="296"/>
      <c r="CA14" s="296"/>
      <c r="CB14" s="296"/>
      <c r="CC14" s="296"/>
      <c r="CD14" s="311" t="str">
        <f t="shared" si="1"/>
        <v>DISCONTINUED - MR302 Fat Five, 20x9, +18mm Offset, 6x5.5, 108mm Centerbore, Matte Black</v>
      </c>
      <c r="CE14" s="311" t="s">
        <v>3721</v>
      </c>
      <c r="CF14" s="311" t="s">
        <v>3720</v>
      </c>
      <c r="CG14" s="300" t="str">
        <f t="shared" si="4"/>
        <v>STREET (3XX)</v>
      </c>
    </row>
    <row r="15" spans="1:85" s="289" customFormat="1" ht="15.75" customHeight="1">
      <c r="A15" s="571">
        <f t="shared" si="0"/>
        <v>12</v>
      </c>
      <c r="B15" s="92" t="s">
        <v>84</v>
      </c>
      <c r="C15" s="29" t="s">
        <v>1038</v>
      </c>
      <c r="D15" s="290" t="s">
        <v>1081</v>
      </c>
      <c r="E15" s="291" t="s">
        <v>1265</v>
      </c>
      <c r="F15" s="281" t="str">
        <f t="shared" si="3"/>
        <v>MR30229016518</v>
      </c>
      <c r="G15" s="291"/>
      <c r="H15" s="291"/>
      <c r="I15" s="291" t="s">
        <v>1265</v>
      </c>
      <c r="J15" s="322">
        <v>40909</v>
      </c>
      <c r="K15" s="438"/>
      <c r="L15" s="282" t="s">
        <v>1239</v>
      </c>
      <c r="M15" s="292">
        <v>249.5</v>
      </c>
      <c r="N15" s="85"/>
      <c r="O15" s="409"/>
      <c r="P15" s="290">
        <v>20</v>
      </c>
      <c r="Q15" s="8">
        <v>9</v>
      </c>
      <c r="R15" s="29" t="s">
        <v>1697</v>
      </c>
      <c r="S15" s="290">
        <v>6</v>
      </c>
      <c r="T15" s="290">
        <v>135</v>
      </c>
      <c r="U15" s="293">
        <v>18</v>
      </c>
      <c r="V15" s="317">
        <v>5.75</v>
      </c>
      <c r="W15" s="290" t="s">
        <v>85</v>
      </c>
      <c r="X15" s="298">
        <v>94</v>
      </c>
      <c r="Y15" s="294">
        <v>35.5</v>
      </c>
      <c r="Z15" s="293">
        <v>2500</v>
      </c>
      <c r="AA15" s="293" t="s">
        <v>87</v>
      </c>
      <c r="AB15" s="293"/>
      <c r="AC15" s="284" t="s">
        <v>9557</v>
      </c>
      <c r="AD15" s="295" t="s">
        <v>1552</v>
      </c>
      <c r="AE15" s="432"/>
      <c r="AF15" s="286">
        <v>33</v>
      </c>
      <c r="AG15" s="295" t="s">
        <v>85</v>
      </c>
      <c r="AH15" s="296"/>
      <c r="AI15" s="295"/>
      <c r="AJ15" s="295" t="s">
        <v>85</v>
      </c>
      <c r="AK15" s="287" t="s">
        <v>85</v>
      </c>
      <c r="AL15" s="296"/>
      <c r="AM15" s="296"/>
      <c r="AN15" s="38" t="s">
        <v>85</v>
      </c>
      <c r="AO15" s="296"/>
      <c r="AP15" s="493"/>
      <c r="AQ15" s="296"/>
      <c r="AR15" s="296"/>
      <c r="AS15" s="296"/>
      <c r="AT15" s="296"/>
      <c r="AU15" s="296"/>
      <c r="AV15" s="296"/>
      <c r="AW15" s="296"/>
      <c r="AX15" s="296"/>
      <c r="AY15" s="296"/>
      <c r="AZ15" s="296"/>
      <c r="BA15" s="74"/>
      <c r="BB15" s="296"/>
      <c r="BC15" s="49"/>
      <c r="BD15" s="297"/>
      <c r="BE15" s="91" t="s">
        <v>85</v>
      </c>
      <c r="BF15" s="92" t="s">
        <v>85</v>
      </c>
      <c r="BG15" s="91" t="s">
        <v>85</v>
      </c>
      <c r="BH15" s="297">
        <v>40.4</v>
      </c>
      <c r="BI15" s="296"/>
      <c r="BJ15" s="296"/>
      <c r="BK15" s="296"/>
      <c r="BL15" s="358">
        <v>0</v>
      </c>
      <c r="BM15" s="290">
        <v>24</v>
      </c>
      <c r="BN15" s="296" t="s">
        <v>3771</v>
      </c>
      <c r="BO15" s="73" t="s">
        <v>3891</v>
      </c>
      <c r="BP15" s="296"/>
      <c r="BQ15" s="296"/>
      <c r="BR15" s="296"/>
      <c r="BS15" s="296"/>
      <c r="BT15" s="296"/>
      <c r="BU15" s="296"/>
      <c r="BV15" s="296"/>
      <c r="BW15" s="296"/>
      <c r="BX15" s="296"/>
      <c r="BY15" s="296"/>
      <c r="BZ15" s="296"/>
      <c r="CA15" s="296"/>
      <c r="CB15" s="296"/>
      <c r="CC15" s="296"/>
      <c r="CD15" s="311" t="str">
        <f t="shared" si="1"/>
        <v>DISCONTINUED - MR302 Fat Five, 20x9, +18mm Offset, 6x135, 94mm Centerbore, Matte Black</v>
      </c>
      <c r="CE15" s="311" t="s">
        <v>3721</v>
      </c>
      <c r="CF15" s="311" t="s">
        <v>3720</v>
      </c>
      <c r="CG15" s="300" t="str">
        <f t="shared" si="4"/>
        <v>STREET (3XX)</v>
      </c>
    </row>
    <row r="16" spans="1:85" s="289" customFormat="1" ht="15.75" customHeight="1">
      <c r="A16" s="571">
        <f t="shared" si="0"/>
        <v>13</v>
      </c>
      <c r="B16" s="92" t="s">
        <v>84</v>
      </c>
      <c r="C16" s="29" t="s">
        <v>1038</v>
      </c>
      <c r="D16" s="290" t="s">
        <v>1081</v>
      </c>
      <c r="E16" s="291" t="s">
        <v>1266</v>
      </c>
      <c r="F16" s="281" t="str">
        <f t="shared" si="3"/>
        <v>MR30229080518</v>
      </c>
      <c r="G16" s="291"/>
      <c r="H16" s="291"/>
      <c r="I16" s="291" t="s">
        <v>1266</v>
      </c>
      <c r="J16" s="322">
        <v>40909</v>
      </c>
      <c r="K16" s="438"/>
      <c r="L16" s="282" t="s">
        <v>1239</v>
      </c>
      <c r="M16" s="292">
        <v>249.5</v>
      </c>
      <c r="N16" s="85"/>
      <c r="O16" s="409"/>
      <c r="P16" s="290">
        <v>20</v>
      </c>
      <c r="Q16" s="8">
        <v>9</v>
      </c>
      <c r="R16" s="29" t="s">
        <v>1699</v>
      </c>
      <c r="S16" s="290">
        <v>8</v>
      </c>
      <c r="T16" s="290">
        <v>6.5</v>
      </c>
      <c r="U16" s="293">
        <v>18</v>
      </c>
      <c r="V16" s="317">
        <v>5.75</v>
      </c>
      <c r="W16" s="290" t="s">
        <v>85</v>
      </c>
      <c r="X16" s="298">
        <v>131</v>
      </c>
      <c r="Y16" s="294">
        <v>35.5</v>
      </c>
      <c r="Z16" s="293">
        <v>3600</v>
      </c>
      <c r="AA16" s="293" t="s">
        <v>87</v>
      </c>
      <c r="AB16" s="293"/>
      <c r="AC16" s="284" t="s">
        <v>9558</v>
      </c>
      <c r="AD16" s="295" t="s">
        <v>1562</v>
      </c>
      <c r="AE16" s="432"/>
      <c r="AF16" s="286">
        <v>33</v>
      </c>
      <c r="AG16" s="295" t="s">
        <v>85</v>
      </c>
      <c r="AH16" s="296"/>
      <c r="AI16" s="295"/>
      <c r="AJ16" s="295" t="s">
        <v>85</v>
      </c>
      <c r="AK16" s="287" t="s">
        <v>85</v>
      </c>
      <c r="AL16" s="296"/>
      <c r="AM16" s="296"/>
      <c r="AN16" s="38" t="s">
        <v>85</v>
      </c>
      <c r="AO16" s="296"/>
      <c r="AP16" s="493"/>
      <c r="AQ16" s="296"/>
      <c r="AR16" s="296"/>
      <c r="AS16" s="296"/>
      <c r="AT16" s="296"/>
      <c r="AU16" s="296"/>
      <c r="AV16" s="296"/>
      <c r="AW16" s="296"/>
      <c r="AX16" s="296"/>
      <c r="AY16" s="296"/>
      <c r="AZ16" s="296"/>
      <c r="BA16" s="74"/>
      <c r="BB16" s="296"/>
      <c r="BC16" s="49"/>
      <c r="BD16" s="297"/>
      <c r="BE16" s="91" t="s">
        <v>85</v>
      </c>
      <c r="BF16" s="92" t="s">
        <v>85</v>
      </c>
      <c r="BG16" s="91" t="s">
        <v>85</v>
      </c>
      <c r="BH16" s="297">
        <v>40.4</v>
      </c>
      <c r="BI16" s="296"/>
      <c r="BJ16" s="296"/>
      <c r="BK16" s="296"/>
      <c r="BL16" s="358">
        <v>0</v>
      </c>
      <c r="BM16" s="290">
        <v>24</v>
      </c>
      <c r="BN16" s="296" t="s">
        <v>3771</v>
      </c>
      <c r="BO16" s="73" t="s">
        <v>3891</v>
      </c>
      <c r="BP16" s="296"/>
      <c r="BQ16" s="296"/>
      <c r="BR16" s="296"/>
      <c r="BS16" s="296"/>
      <c r="BT16" s="296"/>
      <c r="BU16" s="296"/>
      <c r="BV16" s="296"/>
      <c r="BW16" s="296"/>
      <c r="BX16" s="296"/>
      <c r="BY16" s="296"/>
      <c r="BZ16" s="296"/>
      <c r="CA16" s="296"/>
      <c r="CB16" s="296"/>
      <c r="CC16" s="296"/>
      <c r="CD16" s="311" t="str">
        <f t="shared" si="1"/>
        <v>DISCONTINUED - MR302 Fat Five, 20x9, +18mm Offset, 8x6.5, 131mm Centerbore, Matte Black</v>
      </c>
      <c r="CE16" s="311" t="s">
        <v>3721</v>
      </c>
      <c r="CF16" s="311" t="s">
        <v>3720</v>
      </c>
      <c r="CG16" s="300" t="str">
        <f t="shared" si="4"/>
        <v>STREET (3XX)</v>
      </c>
    </row>
    <row r="17" spans="1:85" s="289" customFormat="1" ht="15.75" customHeight="1">
      <c r="A17" s="571">
        <f t="shared" si="0"/>
        <v>14</v>
      </c>
      <c r="B17" s="92" t="s">
        <v>84</v>
      </c>
      <c r="C17" s="29" t="s">
        <v>1038</v>
      </c>
      <c r="D17" s="290" t="s">
        <v>1081</v>
      </c>
      <c r="E17" s="291" t="s">
        <v>1267</v>
      </c>
      <c r="F17" s="281" t="str">
        <f t="shared" si="3"/>
        <v>MR30229087518</v>
      </c>
      <c r="G17" s="291"/>
      <c r="H17" s="291"/>
      <c r="I17" s="291" t="s">
        <v>1267</v>
      </c>
      <c r="J17" s="322">
        <v>40909</v>
      </c>
      <c r="K17" s="438"/>
      <c r="L17" s="282" t="s">
        <v>1239</v>
      </c>
      <c r="M17" s="292">
        <v>249.5</v>
      </c>
      <c r="N17" s="85"/>
      <c r="O17" s="409"/>
      <c r="P17" s="290">
        <v>20</v>
      </c>
      <c r="Q17" s="8">
        <v>9</v>
      </c>
      <c r="R17" s="29" t="s">
        <v>1700</v>
      </c>
      <c r="S17" s="290">
        <v>8</v>
      </c>
      <c r="T17" s="290">
        <v>170</v>
      </c>
      <c r="U17" s="293">
        <v>18</v>
      </c>
      <c r="V17" s="317">
        <v>5.75</v>
      </c>
      <c r="W17" s="290" t="s">
        <v>85</v>
      </c>
      <c r="X17" s="298">
        <v>131</v>
      </c>
      <c r="Y17" s="294">
        <v>35.5</v>
      </c>
      <c r="Z17" s="293">
        <v>3600</v>
      </c>
      <c r="AA17" s="293" t="s">
        <v>87</v>
      </c>
      <c r="AB17" s="293"/>
      <c r="AC17" s="284" t="s">
        <v>9559</v>
      </c>
      <c r="AD17" s="295" t="s">
        <v>1562</v>
      </c>
      <c r="AE17" s="432"/>
      <c r="AF17" s="286">
        <v>33</v>
      </c>
      <c r="AG17" s="295" t="s">
        <v>85</v>
      </c>
      <c r="AH17" s="296"/>
      <c r="AI17" s="295"/>
      <c r="AJ17" s="295" t="s">
        <v>85</v>
      </c>
      <c r="AK17" s="287" t="s">
        <v>85</v>
      </c>
      <c r="AL17" s="296"/>
      <c r="AM17" s="296"/>
      <c r="AN17" s="38" t="s">
        <v>85</v>
      </c>
      <c r="AO17" s="296"/>
      <c r="AP17" s="493"/>
      <c r="AQ17" s="296"/>
      <c r="AR17" s="296"/>
      <c r="AS17" s="296"/>
      <c r="AT17" s="296"/>
      <c r="AU17" s="296"/>
      <c r="AV17" s="296"/>
      <c r="AW17" s="296"/>
      <c r="AX17" s="296"/>
      <c r="AY17" s="296"/>
      <c r="AZ17" s="296"/>
      <c r="BA17" s="74"/>
      <c r="BB17" s="296"/>
      <c r="BC17" s="49"/>
      <c r="BD17" s="297"/>
      <c r="BE17" s="91" t="s">
        <v>85</v>
      </c>
      <c r="BF17" s="92" t="s">
        <v>85</v>
      </c>
      <c r="BG17" s="91" t="s">
        <v>85</v>
      </c>
      <c r="BH17" s="297">
        <v>40.4</v>
      </c>
      <c r="BI17" s="296"/>
      <c r="BJ17" s="296"/>
      <c r="BK17" s="296"/>
      <c r="BL17" s="358">
        <v>0</v>
      </c>
      <c r="BM17" s="290">
        <v>24</v>
      </c>
      <c r="BN17" s="296" t="s">
        <v>3771</v>
      </c>
      <c r="BO17" s="73" t="s">
        <v>3891</v>
      </c>
      <c r="BP17" s="296"/>
      <c r="BQ17" s="296"/>
      <c r="BR17" s="296"/>
      <c r="BS17" s="296"/>
      <c r="BT17" s="296"/>
      <c r="BU17" s="296"/>
      <c r="BV17" s="296"/>
      <c r="BW17" s="296"/>
      <c r="BX17" s="296"/>
      <c r="BY17" s="296"/>
      <c r="BZ17" s="296"/>
      <c r="CA17" s="296"/>
      <c r="CB17" s="296"/>
      <c r="CC17" s="296"/>
      <c r="CD17" s="311" t="str">
        <f t="shared" si="1"/>
        <v>DISCONTINUED - MR302 Fat Five, 20x9, +18mm Offset, 8x170, 131mm Centerbore, Matte Black</v>
      </c>
      <c r="CE17" s="311" t="s">
        <v>3721</v>
      </c>
      <c r="CF17" s="311" t="s">
        <v>3720</v>
      </c>
      <c r="CG17" s="300" t="str">
        <f t="shared" si="4"/>
        <v>STREET (3XX)</v>
      </c>
    </row>
    <row r="18" spans="1:85" s="289" customFormat="1" ht="15.75" customHeight="1">
      <c r="A18" s="571">
        <f t="shared" si="0"/>
        <v>15</v>
      </c>
      <c r="B18" s="92" t="s">
        <v>84</v>
      </c>
      <c r="C18" s="29" t="s">
        <v>1038</v>
      </c>
      <c r="D18" s="290" t="s">
        <v>1081</v>
      </c>
      <c r="E18" s="291" t="s">
        <v>1268</v>
      </c>
      <c r="F18" s="281" t="str">
        <f t="shared" si="3"/>
        <v>MR30289016518</v>
      </c>
      <c r="G18" s="291"/>
      <c r="H18" s="291"/>
      <c r="I18" s="291" t="s">
        <v>1268</v>
      </c>
      <c r="J18" s="322">
        <v>40909</v>
      </c>
      <c r="K18" s="438"/>
      <c r="L18" s="282" t="s">
        <v>1239</v>
      </c>
      <c r="M18" s="292">
        <v>231.5</v>
      </c>
      <c r="N18" s="85"/>
      <c r="O18" s="409"/>
      <c r="P18" s="290">
        <v>18</v>
      </c>
      <c r="Q18" s="8">
        <v>9</v>
      </c>
      <c r="R18" s="29" t="s">
        <v>1697</v>
      </c>
      <c r="S18" s="290">
        <v>6</v>
      </c>
      <c r="T18" s="290">
        <v>135</v>
      </c>
      <c r="U18" s="293">
        <v>18</v>
      </c>
      <c r="V18" s="317">
        <v>5.75</v>
      </c>
      <c r="W18" s="290" t="s">
        <v>85</v>
      </c>
      <c r="X18" s="298">
        <v>94</v>
      </c>
      <c r="Y18" s="294">
        <v>32.9</v>
      </c>
      <c r="Z18" s="293">
        <v>2500</v>
      </c>
      <c r="AA18" s="293" t="s">
        <v>87</v>
      </c>
      <c r="AB18" s="293"/>
      <c r="AC18" s="284" t="s">
        <v>9560</v>
      </c>
      <c r="AD18" s="295" t="s">
        <v>1552</v>
      </c>
      <c r="AE18" s="432"/>
      <c r="AF18" s="286">
        <v>33</v>
      </c>
      <c r="AG18" s="295" t="s">
        <v>85</v>
      </c>
      <c r="AH18" s="296"/>
      <c r="AI18" s="295"/>
      <c r="AJ18" s="295" t="s">
        <v>85</v>
      </c>
      <c r="AK18" s="287" t="s">
        <v>85</v>
      </c>
      <c r="AL18" s="296"/>
      <c r="AM18" s="296"/>
      <c r="AN18" s="38" t="s">
        <v>85</v>
      </c>
      <c r="AO18" s="296"/>
      <c r="AP18" s="493"/>
      <c r="AQ18" s="296"/>
      <c r="AR18" s="296"/>
      <c r="AS18" s="296"/>
      <c r="AT18" s="296"/>
      <c r="AU18" s="296"/>
      <c r="AV18" s="296"/>
      <c r="AW18" s="296"/>
      <c r="AX18" s="296"/>
      <c r="AY18" s="296"/>
      <c r="AZ18" s="296"/>
      <c r="BA18" s="74"/>
      <c r="BB18" s="296"/>
      <c r="BC18" s="49"/>
      <c r="BD18" s="297"/>
      <c r="BE18" s="91" t="s">
        <v>85</v>
      </c>
      <c r="BF18" s="92" t="s">
        <v>85</v>
      </c>
      <c r="BG18" s="91" t="s">
        <v>85</v>
      </c>
      <c r="BH18" s="297">
        <v>36.4</v>
      </c>
      <c r="BI18" s="296"/>
      <c r="BJ18" s="296"/>
      <c r="BK18" s="296"/>
      <c r="BL18" s="358">
        <v>0</v>
      </c>
      <c r="BM18" s="290">
        <v>36</v>
      </c>
      <c r="BN18" s="296" t="s">
        <v>3771</v>
      </c>
      <c r="BO18" s="73" t="s">
        <v>3891</v>
      </c>
      <c r="BP18" s="296"/>
      <c r="BQ18" s="296"/>
      <c r="BR18" s="296"/>
      <c r="BS18" s="296"/>
      <c r="BT18" s="296"/>
      <c r="BU18" s="296"/>
      <c r="BV18" s="296"/>
      <c r="BW18" s="296"/>
      <c r="BX18" s="296"/>
      <c r="BY18" s="296"/>
      <c r="BZ18" s="296"/>
      <c r="CA18" s="296"/>
      <c r="CB18" s="296"/>
      <c r="CC18" s="296"/>
      <c r="CD18" s="311" t="str">
        <f t="shared" si="1"/>
        <v>DISCONTINUED - MR302 Fat Five, 18x9, +18mm Offset, 6x135, 94mm Centerbore, Matte Black</v>
      </c>
      <c r="CE18" s="311" t="s">
        <v>3721</v>
      </c>
      <c r="CF18" s="311" t="s">
        <v>3720</v>
      </c>
      <c r="CG18" s="300" t="str">
        <f t="shared" si="4"/>
        <v>STREET (3XX)</v>
      </c>
    </row>
    <row r="19" spans="1:85" s="289" customFormat="1" ht="15.75" customHeight="1">
      <c r="A19" s="571">
        <f t="shared" si="0"/>
        <v>16</v>
      </c>
      <c r="B19" s="92" t="s">
        <v>84</v>
      </c>
      <c r="C19" s="29" t="s">
        <v>1038</v>
      </c>
      <c r="D19" s="290" t="s">
        <v>1081</v>
      </c>
      <c r="E19" s="291" t="s">
        <v>1269</v>
      </c>
      <c r="F19" s="281" t="str">
        <f t="shared" si="3"/>
        <v>MR30289050512N</v>
      </c>
      <c r="G19" s="291"/>
      <c r="H19" s="291"/>
      <c r="I19" s="291" t="s">
        <v>1269</v>
      </c>
      <c r="J19" s="322">
        <v>40909</v>
      </c>
      <c r="K19" s="438"/>
      <c r="L19" s="282" t="s">
        <v>1239</v>
      </c>
      <c r="M19" s="292">
        <v>231.5</v>
      </c>
      <c r="N19" s="85"/>
      <c r="O19" s="409"/>
      <c r="P19" s="290">
        <v>18</v>
      </c>
      <c r="Q19" s="8">
        <v>9</v>
      </c>
      <c r="R19" s="29" t="s">
        <v>1692</v>
      </c>
      <c r="S19" s="290">
        <v>5</v>
      </c>
      <c r="T19" s="290">
        <v>5</v>
      </c>
      <c r="U19" s="293">
        <v>-12</v>
      </c>
      <c r="V19" s="317">
        <v>4.5</v>
      </c>
      <c r="W19" s="290" t="s">
        <v>85</v>
      </c>
      <c r="X19" s="298">
        <v>94</v>
      </c>
      <c r="Y19" s="294">
        <v>32.9</v>
      </c>
      <c r="Z19" s="293">
        <v>2500</v>
      </c>
      <c r="AA19" s="293" t="s">
        <v>87</v>
      </c>
      <c r="AB19" s="293"/>
      <c r="AC19" s="284" t="s">
        <v>9561</v>
      </c>
      <c r="AD19" s="295" t="s">
        <v>1552</v>
      </c>
      <c r="AE19" s="432"/>
      <c r="AF19" s="286">
        <v>33</v>
      </c>
      <c r="AG19" s="295" t="s">
        <v>85</v>
      </c>
      <c r="AH19" s="296"/>
      <c r="AI19" s="295"/>
      <c r="AJ19" s="295" t="s">
        <v>85</v>
      </c>
      <c r="AK19" s="287" t="s">
        <v>85</v>
      </c>
      <c r="AL19" s="296"/>
      <c r="AM19" s="296"/>
      <c r="AN19" s="38" t="s">
        <v>85</v>
      </c>
      <c r="AO19" s="296"/>
      <c r="AP19" s="493"/>
      <c r="AQ19" s="296"/>
      <c r="AR19" s="296"/>
      <c r="AS19" s="296"/>
      <c r="AT19" s="296"/>
      <c r="AU19" s="296"/>
      <c r="AV19" s="296"/>
      <c r="AW19" s="296"/>
      <c r="AX19" s="296"/>
      <c r="AY19" s="296"/>
      <c r="AZ19" s="296"/>
      <c r="BA19" s="74"/>
      <c r="BB19" s="296"/>
      <c r="BC19" s="49"/>
      <c r="BD19" s="297"/>
      <c r="BE19" s="91" t="s">
        <v>85</v>
      </c>
      <c r="BF19" s="92" t="s">
        <v>85</v>
      </c>
      <c r="BG19" s="91" t="s">
        <v>85</v>
      </c>
      <c r="BH19" s="297">
        <v>36.4</v>
      </c>
      <c r="BI19" s="296"/>
      <c r="BJ19" s="296"/>
      <c r="BK19" s="296"/>
      <c r="BL19" s="358">
        <v>0</v>
      </c>
      <c r="BM19" s="290">
        <v>36</v>
      </c>
      <c r="BN19" s="296" t="s">
        <v>3771</v>
      </c>
      <c r="BO19" s="73" t="s">
        <v>3891</v>
      </c>
      <c r="BP19" s="296"/>
      <c r="BQ19" s="296"/>
      <c r="BR19" s="296"/>
      <c r="BS19" s="296"/>
      <c r="BT19" s="296"/>
      <c r="BU19" s="296"/>
      <c r="BV19" s="296"/>
      <c r="BW19" s="296"/>
      <c r="BX19" s="296"/>
      <c r="BY19" s="296"/>
      <c r="BZ19" s="296"/>
      <c r="CA19" s="296"/>
      <c r="CB19" s="296"/>
      <c r="CC19" s="296"/>
      <c r="CD19" s="311" t="str">
        <f t="shared" si="1"/>
        <v>DISCONTINUED - MR302 Fat Five, 18x9, -12mm Offset, 5x5, 94mm Centerbore, Matte Black</v>
      </c>
      <c r="CE19" s="311" t="s">
        <v>3721</v>
      </c>
      <c r="CF19" s="311" t="s">
        <v>3720</v>
      </c>
      <c r="CG19" s="300" t="str">
        <f t="shared" si="4"/>
        <v>STREET (3XX)</v>
      </c>
    </row>
    <row r="20" spans="1:85" s="289" customFormat="1" ht="15.75" customHeight="1">
      <c r="A20" s="571">
        <f t="shared" si="0"/>
        <v>17</v>
      </c>
      <c r="B20" s="92" t="s">
        <v>84</v>
      </c>
      <c r="C20" s="29" t="s">
        <v>1038</v>
      </c>
      <c r="D20" s="290" t="s">
        <v>1081</v>
      </c>
      <c r="E20" s="291" t="s">
        <v>1270</v>
      </c>
      <c r="F20" s="281" t="str">
        <f t="shared" si="3"/>
        <v>MR30289050518</v>
      </c>
      <c r="G20" s="291"/>
      <c r="H20" s="291"/>
      <c r="I20" s="291" t="s">
        <v>1270</v>
      </c>
      <c r="J20" s="322">
        <v>40909</v>
      </c>
      <c r="K20" s="438"/>
      <c r="L20" s="282" t="s">
        <v>1239</v>
      </c>
      <c r="M20" s="292">
        <v>231.5</v>
      </c>
      <c r="N20" s="85"/>
      <c r="O20" s="409"/>
      <c r="P20" s="290">
        <v>18</v>
      </c>
      <c r="Q20" s="8">
        <v>9</v>
      </c>
      <c r="R20" s="29" t="s">
        <v>1692</v>
      </c>
      <c r="S20" s="290">
        <v>5</v>
      </c>
      <c r="T20" s="290">
        <v>5</v>
      </c>
      <c r="U20" s="293">
        <v>18</v>
      </c>
      <c r="V20" s="317">
        <v>5.75</v>
      </c>
      <c r="W20" s="290" t="s">
        <v>85</v>
      </c>
      <c r="X20" s="298">
        <v>94</v>
      </c>
      <c r="Y20" s="294">
        <v>32.9</v>
      </c>
      <c r="Z20" s="293">
        <v>2500</v>
      </c>
      <c r="AA20" s="293" t="s">
        <v>87</v>
      </c>
      <c r="AB20" s="293"/>
      <c r="AC20" s="284" t="s">
        <v>9553</v>
      </c>
      <c r="AD20" s="295" t="s">
        <v>1552</v>
      </c>
      <c r="AE20" s="432"/>
      <c r="AF20" s="286">
        <v>33</v>
      </c>
      <c r="AG20" s="295" t="s">
        <v>85</v>
      </c>
      <c r="AH20" s="296"/>
      <c r="AI20" s="295"/>
      <c r="AJ20" s="295" t="s">
        <v>85</v>
      </c>
      <c r="AK20" s="287" t="s">
        <v>85</v>
      </c>
      <c r="AL20" s="296"/>
      <c r="AM20" s="296"/>
      <c r="AN20" s="38" t="s">
        <v>85</v>
      </c>
      <c r="AO20" s="296"/>
      <c r="AP20" s="493"/>
      <c r="AQ20" s="296"/>
      <c r="AR20" s="296"/>
      <c r="AS20" s="296"/>
      <c r="AT20" s="296"/>
      <c r="AU20" s="296"/>
      <c r="AV20" s="296"/>
      <c r="AW20" s="296"/>
      <c r="AX20" s="296"/>
      <c r="AY20" s="296"/>
      <c r="AZ20" s="296"/>
      <c r="BA20" s="74"/>
      <c r="BB20" s="296"/>
      <c r="BC20" s="49"/>
      <c r="BD20" s="297"/>
      <c r="BE20" s="91" t="s">
        <v>85</v>
      </c>
      <c r="BF20" s="92" t="s">
        <v>85</v>
      </c>
      <c r="BG20" s="91" t="s">
        <v>85</v>
      </c>
      <c r="BH20" s="297">
        <v>36.4</v>
      </c>
      <c r="BI20" s="296"/>
      <c r="BJ20" s="296"/>
      <c r="BK20" s="296"/>
      <c r="BL20" s="358">
        <v>0</v>
      </c>
      <c r="BM20" s="290">
        <v>36</v>
      </c>
      <c r="BN20" s="296" t="s">
        <v>3771</v>
      </c>
      <c r="BO20" s="73" t="s">
        <v>3891</v>
      </c>
      <c r="BP20" s="296"/>
      <c r="BQ20" s="296"/>
      <c r="BR20" s="296"/>
      <c r="BS20" s="296"/>
      <c r="BT20" s="296"/>
      <c r="BU20" s="296"/>
      <c r="BV20" s="296"/>
      <c r="BW20" s="296"/>
      <c r="BX20" s="296"/>
      <c r="BY20" s="296"/>
      <c r="BZ20" s="296"/>
      <c r="CA20" s="296"/>
      <c r="CB20" s="296"/>
      <c r="CC20" s="296"/>
      <c r="CD20" s="311" t="str">
        <f t="shared" si="1"/>
        <v>DISCONTINUED - MR302 Fat Five, 18x9, +18mm Offset, 5x5, 94mm Centerbore, Matte Black</v>
      </c>
      <c r="CE20" s="311" t="s">
        <v>3721</v>
      </c>
      <c r="CF20" s="311" t="s">
        <v>3720</v>
      </c>
      <c r="CG20" s="300" t="str">
        <f t="shared" si="4"/>
        <v>STREET (3XX)</v>
      </c>
    </row>
    <row r="21" spans="1:85" s="289" customFormat="1" ht="15.75" customHeight="1">
      <c r="A21" s="571">
        <f t="shared" si="0"/>
        <v>18</v>
      </c>
      <c r="B21" s="92" t="s">
        <v>84</v>
      </c>
      <c r="C21" s="29" t="s">
        <v>1038</v>
      </c>
      <c r="D21" s="290" t="s">
        <v>1081</v>
      </c>
      <c r="E21" s="291" t="s">
        <v>1271</v>
      </c>
      <c r="F21" s="281" t="str">
        <f t="shared" si="3"/>
        <v>MR30289055512N</v>
      </c>
      <c r="G21" s="291"/>
      <c r="H21" s="291"/>
      <c r="I21" s="291" t="s">
        <v>1271</v>
      </c>
      <c r="J21" s="322">
        <v>40909</v>
      </c>
      <c r="K21" s="438"/>
      <c r="L21" s="282" t="s">
        <v>1239</v>
      </c>
      <c r="M21" s="292">
        <v>231.5</v>
      </c>
      <c r="N21" s="85"/>
      <c r="O21" s="409"/>
      <c r="P21" s="290">
        <v>18</v>
      </c>
      <c r="Q21" s="8">
        <v>9</v>
      </c>
      <c r="R21" s="29" t="s">
        <v>1693</v>
      </c>
      <c r="S21" s="290">
        <v>5</v>
      </c>
      <c r="T21" s="290">
        <v>5.5</v>
      </c>
      <c r="U21" s="293">
        <v>-12</v>
      </c>
      <c r="V21" s="317">
        <v>4.5</v>
      </c>
      <c r="W21" s="290" t="s">
        <v>85</v>
      </c>
      <c r="X21" s="298">
        <v>108</v>
      </c>
      <c r="Y21" s="294">
        <v>32.9</v>
      </c>
      <c r="Z21" s="293">
        <v>2500</v>
      </c>
      <c r="AA21" s="293" t="s">
        <v>87</v>
      </c>
      <c r="AB21" s="293"/>
      <c r="AC21" s="284" t="s">
        <v>9562</v>
      </c>
      <c r="AD21" s="295" t="s">
        <v>1556</v>
      </c>
      <c r="AE21" s="432"/>
      <c r="AF21" s="286">
        <v>33</v>
      </c>
      <c r="AG21" s="295" t="s">
        <v>85</v>
      </c>
      <c r="AH21" s="296"/>
      <c r="AI21" s="295"/>
      <c r="AJ21" s="295" t="s">
        <v>85</v>
      </c>
      <c r="AK21" s="287" t="s">
        <v>85</v>
      </c>
      <c r="AL21" s="296"/>
      <c r="AM21" s="296"/>
      <c r="AN21" s="38" t="s">
        <v>85</v>
      </c>
      <c r="AO21" s="296"/>
      <c r="AP21" s="493"/>
      <c r="AQ21" s="296"/>
      <c r="AR21" s="296"/>
      <c r="AS21" s="296"/>
      <c r="AT21" s="296"/>
      <c r="AU21" s="296"/>
      <c r="AV21" s="296"/>
      <c r="AW21" s="296"/>
      <c r="AX21" s="296"/>
      <c r="AY21" s="296"/>
      <c r="AZ21" s="296"/>
      <c r="BA21" s="74"/>
      <c r="BB21" s="296"/>
      <c r="BC21" s="49"/>
      <c r="BD21" s="297"/>
      <c r="BE21" s="91" t="s">
        <v>85</v>
      </c>
      <c r="BF21" s="92" t="s">
        <v>85</v>
      </c>
      <c r="BG21" s="91" t="s">
        <v>85</v>
      </c>
      <c r="BH21" s="297">
        <v>36.4</v>
      </c>
      <c r="BI21" s="296"/>
      <c r="BJ21" s="296"/>
      <c r="BK21" s="296"/>
      <c r="BL21" s="358">
        <v>0</v>
      </c>
      <c r="BM21" s="290">
        <v>36</v>
      </c>
      <c r="BN21" s="296" t="s">
        <v>3771</v>
      </c>
      <c r="BO21" s="73" t="s">
        <v>3891</v>
      </c>
      <c r="BP21" s="296"/>
      <c r="BQ21" s="296"/>
      <c r="BR21" s="296"/>
      <c r="BS21" s="296"/>
      <c r="BT21" s="296"/>
      <c r="BU21" s="296"/>
      <c r="BV21" s="296"/>
      <c r="BW21" s="296"/>
      <c r="BX21" s="296"/>
      <c r="BY21" s="296"/>
      <c r="BZ21" s="296"/>
      <c r="CA21" s="296"/>
      <c r="CB21" s="296"/>
      <c r="CC21" s="296"/>
      <c r="CD21" s="311" t="str">
        <f t="shared" si="1"/>
        <v>DISCONTINUED - MR302 Fat Five, 18x9, -12mm Offset, 5x5.5, 108mm Centerbore, Matte Black</v>
      </c>
      <c r="CE21" s="311" t="s">
        <v>3721</v>
      </c>
      <c r="CF21" s="311" t="s">
        <v>3720</v>
      </c>
      <c r="CG21" s="300" t="str">
        <f t="shared" si="4"/>
        <v>STREET (3XX)</v>
      </c>
    </row>
    <row r="22" spans="1:85" s="289" customFormat="1" ht="15.75" customHeight="1">
      <c r="A22" s="571">
        <f t="shared" si="0"/>
        <v>19</v>
      </c>
      <c r="B22" s="92" t="s">
        <v>84</v>
      </c>
      <c r="C22" s="29" t="s">
        <v>1038</v>
      </c>
      <c r="D22" s="290" t="s">
        <v>1081</v>
      </c>
      <c r="E22" s="291" t="s">
        <v>1272</v>
      </c>
      <c r="F22" s="281" t="str">
        <f t="shared" si="3"/>
        <v>MR30289058518</v>
      </c>
      <c r="G22" s="291"/>
      <c r="H22" s="291"/>
      <c r="I22" s="291" t="s">
        <v>1272</v>
      </c>
      <c r="J22" s="322">
        <v>40909</v>
      </c>
      <c r="K22" s="438"/>
      <c r="L22" s="282" t="s">
        <v>1239</v>
      </c>
      <c r="M22" s="292">
        <v>231.5</v>
      </c>
      <c r="N22" s="85"/>
      <c r="O22" s="409"/>
      <c r="P22" s="290">
        <v>18</v>
      </c>
      <c r="Q22" s="8">
        <v>9</v>
      </c>
      <c r="R22" s="29" t="s">
        <v>1688</v>
      </c>
      <c r="S22" s="290">
        <v>5</v>
      </c>
      <c r="T22" s="290">
        <v>150</v>
      </c>
      <c r="U22" s="293">
        <v>18</v>
      </c>
      <c r="V22" s="317">
        <v>5.75</v>
      </c>
      <c r="W22" s="290" t="s">
        <v>85</v>
      </c>
      <c r="X22" s="298">
        <v>116.5</v>
      </c>
      <c r="Y22" s="294">
        <v>32.9</v>
      </c>
      <c r="Z22" s="293">
        <v>2500</v>
      </c>
      <c r="AA22" s="293" t="s">
        <v>87</v>
      </c>
      <c r="AB22" s="293"/>
      <c r="AC22" s="284" t="s">
        <v>9563</v>
      </c>
      <c r="AD22" s="295" t="s">
        <v>1559</v>
      </c>
      <c r="AE22" s="432"/>
      <c r="AF22" s="286">
        <v>33</v>
      </c>
      <c r="AG22" s="295" t="s">
        <v>85</v>
      </c>
      <c r="AH22" s="296"/>
      <c r="AI22" s="295"/>
      <c r="AJ22" s="295" t="s">
        <v>85</v>
      </c>
      <c r="AK22" s="287" t="s">
        <v>85</v>
      </c>
      <c r="AL22" s="296"/>
      <c r="AM22" s="296"/>
      <c r="AN22" s="38" t="s">
        <v>85</v>
      </c>
      <c r="AO22" s="296"/>
      <c r="AP22" s="493"/>
      <c r="AQ22" s="296"/>
      <c r="AR22" s="296"/>
      <c r="AS22" s="296"/>
      <c r="AT22" s="296"/>
      <c r="AU22" s="296"/>
      <c r="AV22" s="296"/>
      <c r="AW22" s="296"/>
      <c r="AX22" s="296"/>
      <c r="AY22" s="296"/>
      <c r="AZ22" s="296"/>
      <c r="BA22" s="74"/>
      <c r="BB22" s="296"/>
      <c r="BC22" s="49"/>
      <c r="BD22" s="297"/>
      <c r="BE22" s="91" t="s">
        <v>85</v>
      </c>
      <c r="BF22" s="92" t="s">
        <v>85</v>
      </c>
      <c r="BG22" s="91" t="s">
        <v>85</v>
      </c>
      <c r="BH22" s="297">
        <v>36.4</v>
      </c>
      <c r="BI22" s="296"/>
      <c r="BJ22" s="296"/>
      <c r="BK22" s="296"/>
      <c r="BL22" s="358">
        <v>0</v>
      </c>
      <c r="BM22" s="290">
        <v>36</v>
      </c>
      <c r="BN22" s="296" t="s">
        <v>3771</v>
      </c>
      <c r="BO22" s="73" t="s">
        <v>3891</v>
      </c>
      <c r="BP22" s="296"/>
      <c r="BQ22" s="296"/>
      <c r="BR22" s="296"/>
      <c r="BS22" s="296"/>
      <c r="BT22" s="296"/>
      <c r="BU22" s="296"/>
      <c r="BV22" s="296"/>
      <c r="BW22" s="296"/>
      <c r="BX22" s="296"/>
      <c r="BY22" s="296"/>
      <c r="BZ22" s="296"/>
      <c r="CA22" s="296"/>
      <c r="CB22" s="296"/>
      <c r="CC22" s="296"/>
      <c r="CD22" s="311" t="str">
        <f t="shared" si="1"/>
        <v>DISCONTINUED - MR302 Fat Five, 18x9, +18mm Offset, 5x150, 116.5mm Centerbore, Matte Black</v>
      </c>
      <c r="CE22" s="311" t="s">
        <v>3721</v>
      </c>
      <c r="CF22" s="311" t="s">
        <v>3720</v>
      </c>
      <c r="CG22" s="300" t="str">
        <f t="shared" si="4"/>
        <v>STREET (3XX)</v>
      </c>
    </row>
    <row r="23" spans="1:85" s="289" customFormat="1" ht="15.75" customHeight="1">
      <c r="A23" s="571">
        <f t="shared" si="0"/>
        <v>20</v>
      </c>
      <c r="B23" s="92" t="s">
        <v>84</v>
      </c>
      <c r="C23" s="29" t="s">
        <v>1038</v>
      </c>
      <c r="D23" s="290" t="s">
        <v>1081</v>
      </c>
      <c r="E23" s="291" t="s">
        <v>1273</v>
      </c>
      <c r="F23" s="281" t="str">
        <f t="shared" si="3"/>
        <v>MR30289060512N</v>
      </c>
      <c r="G23" s="291"/>
      <c r="H23" s="291"/>
      <c r="I23" s="291" t="s">
        <v>1273</v>
      </c>
      <c r="J23" s="322">
        <v>40909</v>
      </c>
      <c r="K23" s="438"/>
      <c r="L23" s="282" t="s">
        <v>1239</v>
      </c>
      <c r="M23" s="292">
        <v>231.5</v>
      </c>
      <c r="N23" s="85"/>
      <c r="O23" s="409"/>
      <c r="P23" s="290">
        <v>18</v>
      </c>
      <c r="Q23" s="8">
        <v>9</v>
      </c>
      <c r="R23" s="29" t="s">
        <v>1089</v>
      </c>
      <c r="S23" s="290">
        <v>6</v>
      </c>
      <c r="T23" s="290">
        <v>5.5</v>
      </c>
      <c r="U23" s="293">
        <v>-12</v>
      </c>
      <c r="V23" s="317">
        <v>4.5</v>
      </c>
      <c r="W23" s="290" t="s">
        <v>85</v>
      </c>
      <c r="X23" s="298">
        <v>108</v>
      </c>
      <c r="Y23" s="294">
        <v>32.9</v>
      </c>
      <c r="Z23" s="293">
        <v>2500</v>
      </c>
      <c r="AA23" s="293" t="s">
        <v>87</v>
      </c>
      <c r="AB23" s="293"/>
      <c r="AC23" s="284" t="s">
        <v>9564</v>
      </c>
      <c r="AD23" s="295" t="s">
        <v>1556</v>
      </c>
      <c r="AE23" s="432"/>
      <c r="AF23" s="286">
        <v>33</v>
      </c>
      <c r="AG23" s="295" t="s">
        <v>85</v>
      </c>
      <c r="AH23" s="296"/>
      <c r="AI23" s="295"/>
      <c r="AJ23" s="295" t="s">
        <v>85</v>
      </c>
      <c r="AK23" s="287" t="s">
        <v>85</v>
      </c>
      <c r="AL23" s="296"/>
      <c r="AM23" s="296"/>
      <c r="AN23" s="38" t="s">
        <v>85</v>
      </c>
      <c r="AO23" s="296"/>
      <c r="AP23" s="493"/>
      <c r="AQ23" s="296"/>
      <c r="AR23" s="296"/>
      <c r="AS23" s="296"/>
      <c r="AT23" s="296"/>
      <c r="AU23" s="296"/>
      <c r="AV23" s="296"/>
      <c r="AW23" s="296"/>
      <c r="AX23" s="296"/>
      <c r="AY23" s="296"/>
      <c r="AZ23" s="296"/>
      <c r="BA23" s="74"/>
      <c r="BB23" s="296"/>
      <c r="BC23" s="49"/>
      <c r="BD23" s="297"/>
      <c r="BE23" s="91" t="s">
        <v>85</v>
      </c>
      <c r="BF23" s="92" t="s">
        <v>85</v>
      </c>
      <c r="BG23" s="91" t="s">
        <v>85</v>
      </c>
      <c r="BH23" s="297">
        <v>36.4</v>
      </c>
      <c r="BI23" s="296"/>
      <c r="BJ23" s="296"/>
      <c r="BK23" s="296"/>
      <c r="BL23" s="358">
        <v>0</v>
      </c>
      <c r="BM23" s="290">
        <v>36</v>
      </c>
      <c r="BN23" s="296" t="s">
        <v>3771</v>
      </c>
      <c r="BO23" s="73" t="s">
        <v>3891</v>
      </c>
      <c r="BP23" s="296"/>
      <c r="BQ23" s="296"/>
      <c r="BR23" s="296"/>
      <c r="BS23" s="296"/>
      <c r="BT23" s="296"/>
      <c r="BU23" s="296"/>
      <c r="BV23" s="296"/>
      <c r="BW23" s="296"/>
      <c r="BX23" s="296"/>
      <c r="BY23" s="296"/>
      <c r="BZ23" s="296"/>
      <c r="CA23" s="296"/>
      <c r="CB23" s="296"/>
      <c r="CC23" s="296"/>
      <c r="CD23" s="311" t="str">
        <f t="shared" si="1"/>
        <v>DISCONTINUED - MR302 Fat Five, 18x9, -12mm Offset, 6x5.5, 108mm Centerbore, Matte Black</v>
      </c>
      <c r="CE23" s="311" t="s">
        <v>3721</v>
      </c>
      <c r="CF23" s="311" t="s">
        <v>3720</v>
      </c>
      <c r="CG23" s="300" t="str">
        <f t="shared" si="4"/>
        <v>STREET (3XX)</v>
      </c>
    </row>
    <row r="24" spans="1:85" s="289" customFormat="1" ht="15.75" customHeight="1">
      <c r="A24" s="571">
        <f t="shared" si="0"/>
        <v>21</v>
      </c>
      <c r="B24" s="92" t="s">
        <v>84</v>
      </c>
      <c r="C24" s="29" t="s">
        <v>1038</v>
      </c>
      <c r="D24" s="290" t="s">
        <v>1081</v>
      </c>
      <c r="E24" s="291" t="s">
        <v>1274</v>
      </c>
      <c r="F24" s="281" t="str">
        <f t="shared" si="3"/>
        <v>MR30289060518</v>
      </c>
      <c r="G24" s="291"/>
      <c r="H24" s="291"/>
      <c r="I24" s="291" t="s">
        <v>1274</v>
      </c>
      <c r="J24" s="322">
        <v>40909</v>
      </c>
      <c r="K24" s="438"/>
      <c r="L24" s="282" t="s">
        <v>1239</v>
      </c>
      <c r="M24" s="292">
        <v>231.5</v>
      </c>
      <c r="N24" s="85"/>
      <c r="O24" s="409"/>
      <c r="P24" s="290">
        <v>18</v>
      </c>
      <c r="Q24" s="8">
        <v>9</v>
      </c>
      <c r="R24" s="29" t="s">
        <v>1089</v>
      </c>
      <c r="S24" s="290">
        <v>6</v>
      </c>
      <c r="T24" s="290">
        <v>5.5</v>
      </c>
      <c r="U24" s="293">
        <v>18</v>
      </c>
      <c r="V24" s="317">
        <v>5.75</v>
      </c>
      <c r="W24" s="290" t="s">
        <v>85</v>
      </c>
      <c r="X24" s="298">
        <v>108</v>
      </c>
      <c r="Y24" s="294">
        <v>32.9</v>
      </c>
      <c r="Z24" s="293">
        <v>2500</v>
      </c>
      <c r="AA24" s="293" t="s">
        <v>87</v>
      </c>
      <c r="AB24" s="293"/>
      <c r="AC24" s="284" t="s">
        <v>9565</v>
      </c>
      <c r="AD24" s="295" t="s">
        <v>1556</v>
      </c>
      <c r="AE24" s="432"/>
      <c r="AF24" s="286">
        <v>33</v>
      </c>
      <c r="AG24" s="295" t="s">
        <v>85</v>
      </c>
      <c r="AH24" s="296"/>
      <c r="AI24" s="295"/>
      <c r="AJ24" s="295" t="s">
        <v>85</v>
      </c>
      <c r="AK24" s="287" t="s">
        <v>85</v>
      </c>
      <c r="AL24" s="296"/>
      <c r="AM24" s="296"/>
      <c r="AN24" s="38" t="s">
        <v>85</v>
      </c>
      <c r="AO24" s="296"/>
      <c r="AP24" s="493"/>
      <c r="AQ24" s="296"/>
      <c r="AR24" s="296"/>
      <c r="AS24" s="296"/>
      <c r="AT24" s="296"/>
      <c r="AU24" s="296"/>
      <c r="AV24" s="296"/>
      <c r="AW24" s="296"/>
      <c r="AX24" s="296"/>
      <c r="AY24" s="296"/>
      <c r="AZ24" s="296"/>
      <c r="BA24" s="74"/>
      <c r="BB24" s="296"/>
      <c r="BC24" s="49"/>
      <c r="BD24" s="297"/>
      <c r="BE24" s="91" t="s">
        <v>85</v>
      </c>
      <c r="BF24" s="92" t="s">
        <v>85</v>
      </c>
      <c r="BG24" s="91" t="s">
        <v>85</v>
      </c>
      <c r="BH24" s="297">
        <v>36.4</v>
      </c>
      <c r="BI24" s="296"/>
      <c r="BJ24" s="296"/>
      <c r="BK24" s="296"/>
      <c r="BL24" s="358">
        <v>0</v>
      </c>
      <c r="BM24" s="290">
        <v>36</v>
      </c>
      <c r="BN24" s="296" t="s">
        <v>3771</v>
      </c>
      <c r="BO24" s="73" t="s">
        <v>3891</v>
      </c>
      <c r="BP24" s="296"/>
      <c r="BQ24" s="296"/>
      <c r="BR24" s="296"/>
      <c r="BS24" s="296"/>
      <c r="BT24" s="296"/>
      <c r="BU24" s="296"/>
      <c r="BV24" s="296"/>
      <c r="BW24" s="296"/>
      <c r="BX24" s="296"/>
      <c r="BY24" s="296"/>
      <c r="BZ24" s="296"/>
      <c r="CA24" s="296"/>
      <c r="CB24" s="296"/>
      <c r="CC24" s="296"/>
      <c r="CD24" s="311" t="str">
        <f t="shared" si="1"/>
        <v>DISCONTINUED - MR302 Fat Five, 18x9, +18mm Offset, 6x5.5, 108mm Centerbore, Matte Black</v>
      </c>
      <c r="CE24" s="311" t="s">
        <v>3721</v>
      </c>
      <c r="CF24" s="311" t="s">
        <v>3720</v>
      </c>
      <c r="CG24" s="300" t="str">
        <f t="shared" si="4"/>
        <v>STREET (3XX)</v>
      </c>
    </row>
    <row r="25" spans="1:85" s="289" customFormat="1" ht="15.75" customHeight="1">
      <c r="A25" s="571">
        <f t="shared" si="0"/>
        <v>22</v>
      </c>
      <c r="B25" s="92" t="s">
        <v>84</v>
      </c>
      <c r="C25" s="29" t="s">
        <v>1038</v>
      </c>
      <c r="D25" s="290" t="s">
        <v>1081</v>
      </c>
      <c r="E25" s="291" t="s">
        <v>1275</v>
      </c>
      <c r="F25" s="281" t="str">
        <f t="shared" si="3"/>
        <v>MR30289080512N</v>
      </c>
      <c r="G25" s="291"/>
      <c r="H25" s="291"/>
      <c r="I25" s="291" t="s">
        <v>1275</v>
      </c>
      <c r="J25" s="322">
        <v>40909</v>
      </c>
      <c r="K25" s="438"/>
      <c r="L25" s="282" t="s">
        <v>1239</v>
      </c>
      <c r="M25" s="292">
        <v>231.5</v>
      </c>
      <c r="N25" s="85"/>
      <c r="O25" s="409"/>
      <c r="P25" s="290">
        <v>18</v>
      </c>
      <c r="Q25" s="8">
        <v>9</v>
      </c>
      <c r="R25" s="29" t="s">
        <v>1699</v>
      </c>
      <c r="S25" s="290">
        <v>8</v>
      </c>
      <c r="T25" s="290">
        <v>6.5</v>
      </c>
      <c r="U25" s="293">
        <v>-12</v>
      </c>
      <c r="V25" s="317">
        <v>4.5</v>
      </c>
      <c r="W25" s="290" t="s">
        <v>85</v>
      </c>
      <c r="X25" s="298">
        <v>131</v>
      </c>
      <c r="Y25" s="294">
        <v>37.1</v>
      </c>
      <c r="Z25" s="293">
        <v>3600</v>
      </c>
      <c r="AA25" s="293" t="s">
        <v>87</v>
      </c>
      <c r="AB25" s="293"/>
      <c r="AC25" s="284" t="s">
        <v>9566</v>
      </c>
      <c r="AD25" s="295" t="s">
        <v>1562</v>
      </c>
      <c r="AE25" s="432"/>
      <c r="AF25" s="286">
        <v>33</v>
      </c>
      <c r="AG25" s="295" t="s">
        <v>85</v>
      </c>
      <c r="AH25" s="296"/>
      <c r="AI25" s="295"/>
      <c r="AJ25" s="295" t="s">
        <v>85</v>
      </c>
      <c r="AK25" s="287" t="s">
        <v>85</v>
      </c>
      <c r="AL25" s="296"/>
      <c r="AM25" s="296"/>
      <c r="AN25" s="38" t="s">
        <v>85</v>
      </c>
      <c r="AO25" s="296"/>
      <c r="AP25" s="493"/>
      <c r="AQ25" s="296"/>
      <c r="AR25" s="296"/>
      <c r="AS25" s="296"/>
      <c r="AT25" s="296"/>
      <c r="AU25" s="296"/>
      <c r="AV25" s="296"/>
      <c r="AW25" s="296"/>
      <c r="AX25" s="296"/>
      <c r="AY25" s="296"/>
      <c r="AZ25" s="296"/>
      <c r="BA25" s="74"/>
      <c r="BB25" s="296"/>
      <c r="BC25" s="49"/>
      <c r="BD25" s="297"/>
      <c r="BE25" s="91" t="s">
        <v>85</v>
      </c>
      <c r="BF25" s="92" t="s">
        <v>85</v>
      </c>
      <c r="BG25" s="91" t="s">
        <v>85</v>
      </c>
      <c r="BH25" s="297">
        <v>40.6</v>
      </c>
      <c r="BI25" s="296"/>
      <c r="BJ25" s="296"/>
      <c r="BK25" s="296"/>
      <c r="BL25" s="358">
        <v>0</v>
      </c>
      <c r="BM25" s="290">
        <v>36</v>
      </c>
      <c r="BN25" s="296" t="s">
        <v>3771</v>
      </c>
      <c r="BO25" s="73" t="s">
        <v>3891</v>
      </c>
      <c r="BP25" s="296"/>
      <c r="BQ25" s="296"/>
      <c r="BR25" s="296"/>
      <c r="BS25" s="296"/>
      <c r="BT25" s="296"/>
      <c r="BU25" s="296"/>
      <c r="BV25" s="296"/>
      <c r="BW25" s="296"/>
      <c r="BX25" s="296"/>
      <c r="BY25" s="296"/>
      <c r="BZ25" s="296"/>
      <c r="CA25" s="296"/>
      <c r="CB25" s="296"/>
      <c r="CC25" s="296"/>
      <c r="CD25" s="311" t="str">
        <f t="shared" si="1"/>
        <v>DISCONTINUED - MR302 Fat Five, 18x9, -12mm Offset, 8x6.5, 131mm Centerbore, Matte Black</v>
      </c>
      <c r="CE25" s="311" t="s">
        <v>3721</v>
      </c>
      <c r="CF25" s="311" t="s">
        <v>3720</v>
      </c>
      <c r="CG25" s="300" t="str">
        <f t="shared" si="4"/>
        <v>STREET (3XX)</v>
      </c>
    </row>
    <row r="26" spans="1:85" s="289" customFormat="1" ht="15.75" customHeight="1">
      <c r="A26" s="571">
        <f t="shared" si="0"/>
        <v>23</v>
      </c>
      <c r="B26" s="92" t="s">
        <v>84</v>
      </c>
      <c r="C26" s="29" t="s">
        <v>1038</v>
      </c>
      <c r="D26" s="290" t="s">
        <v>1081</v>
      </c>
      <c r="E26" s="291" t="s">
        <v>1276</v>
      </c>
      <c r="F26" s="281" t="str">
        <f t="shared" si="3"/>
        <v>MR30289080518</v>
      </c>
      <c r="G26" s="291"/>
      <c r="H26" s="291"/>
      <c r="I26" s="291" t="s">
        <v>1276</v>
      </c>
      <c r="J26" s="322">
        <v>40909</v>
      </c>
      <c r="K26" s="438"/>
      <c r="L26" s="282" t="s">
        <v>1239</v>
      </c>
      <c r="M26" s="292">
        <v>231.5</v>
      </c>
      <c r="N26" s="85"/>
      <c r="O26" s="409"/>
      <c r="P26" s="290">
        <v>18</v>
      </c>
      <c r="Q26" s="8">
        <v>9</v>
      </c>
      <c r="R26" s="29" t="s">
        <v>1699</v>
      </c>
      <c r="S26" s="290">
        <v>8</v>
      </c>
      <c r="T26" s="290">
        <v>6.5</v>
      </c>
      <c r="U26" s="293">
        <v>18</v>
      </c>
      <c r="V26" s="317">
        <v>5.75</v>
      </c>
      <c r="W26" s="290" t="s">
        <v>85</v>
      </c>
      <c r="X26" s="298">
        <v>131</v>
      </c>
      <c r="Y26" s="294">
        <v>37.1</v>
      </c>
      <c r="Z26" s="293">
        <v>3600</v>
      </c>
      <c r="AA26" s="293" t="s">
        <v>87</v>
      </c>
      <c r="AB26" s="293"/>
      <c r="AC26" s="284" t="s">
        <v>9567</v>
      </c>
      <c r="AD26" s="295" t="s">
        <v>1562</v>
      </c>
      <c r="AE26" s="432"/>
      <c r="AF26" s="286">
        <v>33</v>
      </c>
      <c r="AG26" s="295" t="s">
        <v>85</v>
      </c>
      <c r="AH26" s="296"/>
      <c r="AI26" s="295"/>
      <c r="AJ26" s="295" t="s">
        <v>85</v>
      </c>
      <c r="AK26" s="287" t="s">
        <v>85</v>
      </c>
      <c r="AL26" s="296"/>
      <c r="AM26" s="296"/>
      <c r="AN26" s="38" t="s">
        <v>85</v>
      </c>
      <c r="AO26" s="296"/>
      <c r="AP26" s="493"/>
      <c r="AQ26" s="296"/>
      <c r="AR26" s="296"/>
      <c r="AS26" s="296"/>
      <c r="AT26" s="296"/>
      <c r="AU26" s="296"/>
      <c r="AV26" s="296"/>
      <c r="AW26" s="296"/>
      <c r="AX26" s="296"/>
      <c r="AY26" s="296"/>
      <c r="AZ26" s="296"/>
      <c r="BA26" s="74"/>
      <c r="BB26" s="296"/>
      <c r="BC26" s="49"/>
      <c r="BD26" s="297"/>
      <c r="BE26" s="91" t="s">
        <v>85</v>
      </c>
      <c r="BF26" s="92" t="s">
        <v>85</v>
      </c>
      <c r="BG26" s="91" t="s">
        <v>85</v>
      </c>
      <c r="BH26" s="297">
        <v>40.6</v>
      </c>
      <c r="BI26" s="296"/>
      <c r="BJ26" s="296"/>
      <c r="BK26" s="296"/>
      <c r="BL26" s="358">
        <v>0</v>
      </c>
      <c r="BM26" s="290">
        <v>36</v>
      </c>
      <c r="BN26" s="296" t="s">
        <v>3771</v>
      </c>
      <c r="BO26" s="73" t="s">
        <v>3891</v>
      </c>
      <c r="BP26" s="296"/>
      <c r="BQ26" s="296"/>
      <c r="BR26" s="296"/>
      <c r="BS26" s="296"/>
      <c r="BT26" s="296"/>
      <c r="BU26" s="296"/>
      <c r="BV26" s="296"/>
      <c r="BW26" s="296"/>
      <c r="BX26" s="296"/>
      <c r="BY26" s="296"/>
      <c r="BZ26" s="296"/>
      <c r="CA26" s="296"/>
      <c r="CB26" s="296"/>
      <c r="CC26" s="296"/>
      <c r="CD26" s="311" t="str">
        <f t="shared" si="1"/>
        <v>DISCONTINUED - MR302 Fat Five, 18x9, +18mm Offset, 8x6.5, 131mm Centerbore, Matte Black</v>
      </c>
      <c r="CE26" s="311" t="s">
        <v>3721</v>
      </c>
      <c r="CF26" s="311" t="s">
        <v>3720</v>
      </c>
      <c r="CG26" s="300" t="str">
        <f t="shared" si="4"/>
        <v>STREET (3XX)</v>
      </c>
    </row>
    <row r="27" spans="1:85" s="289" customFormat="1" ht="15.75" customHeight="1">
      <c r="A27" s="571">
        <f t="shared" si="0"/>
        <v>24</v>
      </c>
      <c r="B27" s="92" t="s">
        <v>84</v>
      </c>
      <c r="C27" s="29" t="s">
        <v>1038</v>
      </c>
      <c r="D27" s="290" t="s">
        <v>1081</v>
      </c>
      <c r="E27" s="291" t="s">
        <v>1277</v>
      </c>
      <c r="F27" s="281" t="str">
        <f t="shared" si="3"/>
        <v>MR30289087512N</v>
      </c>
      <c r="G27" s="291"/>
      <c r="H27" s="291"/>
      <c r="I27" s="291" t="s">
        <v>1277</v>
      </c>
      <c r="J27" s="322">
        <v>40909</v>
      </c>
      <c r="K27" s="438"/>
      <c r="L27" s="282" t="s">
        <v>1239</v>
      </c>
      <c r="M27" s="292">
        <v>231.5</v>
      </c>
      <c r="N27" s="85"/>
      <c r="O27" s="409"/>
      <c r="P27" s="290">
        <v>18</v>
      </c>
      <c r="Q27" s="8">
        <v>9</v>
      </c>
      <c r="R27" s="29" t="s">
        <v>1700</v>
      </c>
      <c r="S27" s="290">
        <v>8</v>
      </c>
      <c r="T27" s="290">
        <v>170</v>
      </c>
      <c r="U27" s="293">
        <v>-12</v>
      </c>
      <c r="V27" s="317">
        <v>4.5</v>
      </c>
      <c r="W27" s="290" t="s">
        <v>85</v>
      </c>
      <c r="X27" s="298">
        <v>131</v>
      </c>
      <c r="Y27" s="294">
        <v>37.1</v>
      </c>
      <c r="Z27" s="293">
        <v>3600</v>
      </c>
      <c r="AA27" s="293" t="s">
        <v>87</v>
      </c>
      <c r="AB27" s="293"/>
      <c r="AC27" s="284" t="s">
        <v>9568</v>
      </c>
      <c r="AD27" s="295" t="s">
        <v>1562</v>
      </c>
      <c r="AE27" s="432"/>
      <c r="AF27" s="286">
        <v>33</v>
      </c>
      <c r="AG27" s="295" t="s">
        <v>85</v>
      </c>
      <c r="AH27" s="296"/>
      <c r="AI27" s="295"/>
      <c r="AJ27" s="295" t="s">
        <v>85</v>
      </c>
      <c r="AK27" s="287" t="s">
        <v>85</v>
      </c>
      <c r="AL27" s="296"/>
      <c r="AM27" s="296"/>
      <c r="AN27" s="38" t="s">
        <v>85</v>
      </c>
      <c r="AO27" s="296"/>
      <c r="AP27" s="493"/>
      <c r="AQ27" s="296"/>
      <c r="AR27" s="296"/>
      <c r="AS27" s="296"/>
      <c r="AT27" s="296"/>
      <c r="AU27" s="296"/>
      <c r="AV27" s="296"/>
      <c r="AW27" s="296"/>
      <c r="AX27" s="296"/>
      <c r="AY27" s="296"/>
      <c r="AZ27" s="296"/>
      <c r="BA27" s="74"/>
      <c r="BB27" s="296"/>
      <c r="BC27" s="49"/>
      <c r="BD27" s="297"/>
      <c r="BE27" s="91" t="s">
        <v>85</v>
      </c>
      <c r="BF27" s="92" t="s">
        <v>85</v>
      </c>
      <c r="BG27" s="91" t="s">
        <v>85</v>
      </c>
      <c r="BH27" s="297">
        <v>40.6</v>
      </c>
      <c r="BI27" s="296"/>
      <c r="BJ27" s="296"/>
      <c r="BK27" s="296"/>
      <c r="BL27" s="358">
        <v>0</v>
      </c>
      <c r="BM27" s="290">
        <v>36</v>
      </c>
      <c r="BN27" s="296" t="s">
        <v>3771</v>
      </c>
      <c r="BO27" s="73" t="s">
        <v>3891</v>
      </c>
      <c r="BP27" s="296"/>
      <c r="BQ27" s="296"/>
      <c r="BR27" s="296"/>
      <c r="BS27" s="296"/>
      <c r="BT27" s="296"/>
      <c r="BU27" s="296"/>
      <c r="BV27" s="296"/>
      <c r="BW27" s="296"/>
      <c r="BX27" s="296"/>
      <c r="BY27" s="296"/>
      <c r="BZ27" s="296"/>
      <c r="CA27" s="296"/>
      <c r="CB27" s="296"/>
      <c r="CC27" s="296"/>
      <c r="CD27" s="311" t="str">
        <f t="shared" si="1"/>
        <v>DISCONTINUED - MR302 Fat Five, 18x9, -12mm Offset, 8x170, 131mm Centerbore, Matte Black</v>
      </c>
      <c r="CE27" s="311" t="s">
        <v>3721</v>
      </c>
      <c r="CF27" s="311" t="s">
        <v>3720</v>
      </c>
      <c r="CG27" s="300" t="str">
        <f t="shared" si="4"/>
        <v>STREET (3XX)</v>
      </c>
    </row>
    <row r="28" spans="1:85" s="289" customFormat="1" ht="15.75" customHeight="1">
      <c r="A28" s="571">
        <f t="shared" si="0"/>
        <v>25</v>
      </c>
      <c r="B28" s="92" t="s">
        <v>84</v>
      </c>
      <c r="C28" s="29" t="s">
        <v>1038</v>
      </c>
      <c r="D28" s="290" t="s">
        <v>1081</v>
      </c>
      <c r="E28" s="291" t="s">
        <v>1278</v>
      </c>
      <c r="F28" s="281" t="str">
        <f t="shared" si="3"/>
        <v>MR30289087518</v>
      </c>
      <c r="G28" s="291"/>
      <c r="H28" s="291"/>
      <c r="I28" s="291" t="s">
        <v>1278</v>
      </c>
      <c r="J28" s="322">
        <v>40909</v>
      </c>
      <c r="K28" s="438"/>
      <c r="L28" s="282" t="s">
        <v>1239</v>
      </c>
      <c r="M28" s="292">
        <v>231.5</v>
      </c>
      <c r="N28" s="85"/>
      <c r="O28" s="409"/>
      <c r="P28" s="290">
        <v>18</v>
      </c>
      <c r="Q28" s="8">
        <v>9</v>
      </c>
      <c r="R28" s="29" t="s">
        <v>1700</v>
      </c>
      <c r="S28" s="290">
        <v>8</v>
      </c>
      <c r="T28" s="290">
        <v>170</v>
      </c>
      <c r="U28" s="293">
        <v>-24</v>
      </c>
      <c r="V28" s="317">
        <v>4.5</v>
      </c>
      <c r="W28" s="290" t="s">
        <v>85</v>
      </c>
      <c r="X28" s="298">
        <v>131</v>
      </c>
      <c r="Y28" s="294">
        <v>40.299999999999997</v>
      </c>
      <c r="Z28" s="293">
        <v>3600</v>
      </c>
      <c r="AA28" s="293" t="s">
        <v>87</v>
      </c>
      <c r="AB28" s="293"/>
      <c r="AC28" s="284" t="s">
        <v>9569</v>
      </c>
      <c r="AD28" s="295" t="s">
        <v>1562</v>
      </c>
      <c r="AE28" s="432"/>
      <c r="AF28" s="286">
        <v>33</v>
      </c>
      <c r="AG28" s="295" t="s">
        <v>85</v>
      </c>
      <c r="AH28" s="296"/>
      <c r="AI28" s="295"/>
      <c r="AJ28" s="295" t="s">
        <v>85</v>
      </c>
      <c r="AK28" s="287" t="s">
        <v>85</v>
      </c>
      <c r="AL28" s="296"/>
      <c r="AM28" s="296"/>
      <c r="AN28" s="38" t="s">
        <v>85</v>
      </c>
      <c r="AO28" s="296"/>
      <c r="AP28" s="493"/>
      <c r="AQ28" s="296"/>
      <c r="AR28" s="296"/>
      <c r="AS28" s="296"/>
      <c r="AT28" s="296"/>
      <c r="AU28" s="296"/>
      <c r="AV28" s="296"/>
      <c r="AW28" s="296"/>
      <c r="AX28" s="296"/>
      <c r="AY28" s="296"/>
      <c r="AZ28" s="296"/>
      <c r="BA28" s="74"/>
      <c r="BB28" s="296"/>
      <c r="BC28" s="49"/>
      <c r="BD28" s="297"/>
      <c r="BE28" s="91" t="s">
        <v>85</v>
      </c>
      <c r="BF28" s="92" t="s">
        <v>85</v>
      </c>
      <c r="BG28" s="91" t="s">
        <v>85</v>
      </c>
      <c r="BH28" s="297">
        <v>43.8</v>
      </c>
      <c r="BI28" s="296"/>
      <c r="BJ28" s="296"/>
      <c r="BK28" s="296"/>
      <c r="BL28" s="358">
        <v>0</v>
      </c>
      <c r="BM28" s="290">
        <v>36</v>
      </c>
      <c r="BN28" s="296" t="s">
        <v>3771</v>
      </c>
      <c r="BO28" s="73" t="s">
        <v>3891</v>
      </c>
      <c r="BP28" s="296"/>
      <c r="BQ28" s="296"/>
      <c r="BR28" s="296"/>
      <c r="BS28" s="296"/>
      <c r="BT28" s="296"/>
      <c r="BU28" s="296"/>
      <c r="BV28" s="296"/>
      <c r="BW28" s="296"/>
      <c r="BX28" s="296"/>
      <c r="BY28" s="296"/>
      <c r="BZ28" s="296"/>
      <c r="CA28" s="296"/>
      <c r="CB28" s="296"/>
      <c r="CC28" s="296"/>
      <c r="CD28" s="311" t="str">
        <f t="shared" si="1"/>
        <v>DISCONTINUED - MR302 Fat Five, 18x9, -24mm Offset, 8x170, 131mm Centerbore, Matte Black</v>
      </c>
      <c r="CE28" s="311" t="s">
        <v>3721</v>
      </c>
      <c r="CF28" s="311" t="s">
        <v>3720</v>
      </c>
      <c r="CG28" s="300" t="str">
        <f t="shared" si="4"/>
        <v>STREET (3XX)</v>
      </c>
    </row>
    <row r="29" spans="1:85" s="289" customFormat="1" ht="15.75" customHeight="1">
      <c r="A29" s="571">
        <f t="shared" si="0"/>
        <v>26</v>
      </c>
      <c r="B29" s="92" t="s">
        <v>84</v>
      </c>
      <c r="C29" s="29" t="s">
        <v>1038</v>
      </c>
      <c r="D29" s="290" t="s">
        <v>1082</v>
      </c>
      <c r="E29" s="291" t="s">
        <v>1279</v>
      </c>
      <c r="F29" s="281" t="str">
        <f t="shared" si="3"/>
        <v>MR30478564500</v>
      </c>
      <c r="G29" s="291"/>
      <c r="H29" s="291"/>
      <c r="I29" s="291" t="s">
        <v>1279</v>
      </c>
      <c r="J29" s="322">
        <v>40909</v>
      </c>
      <c r="K29" s="438"/>
      <c r="L29" s="282" t="s">
        <v>1239</v>
      </c>
      <c r="M29" s="292">
        <v>195.5</v>
      </c>
      <c r="N29" s="85"/>
      <c r="O29" s="409"/>
      <c r="P29" s="290">
        <v>17</v>
      </c>
      <c r="Q29" s="8">
        <v>8.5</v>
      </c>
      <c r="R29" s="29" t="s">
        <v>1698</v>
      </c>
      <c r="S29" s="290">
        <v>6</v>
      </c>
      <c r="T29" s="290">
        <v>4.5</v>
      </c>
      <c r="U29" s="293">
        <v>0</v>
      </c>
      <c r="V29" s="317">
        <v>4.75</v>
      </c>
      <c r="W29" s="290" t="s">
        <v>85</v>
      </c>
      <c r="X29" s="298">
        <v>83</v>
      </c>
      <c r="Y29" s="294">
        <v>23.7</v>
      </c>
      <c r="Z29" s="293">
        <v>2500</v>
      </c>
      <c r="AA29" s="293" t="s">
        <v>96</v>
      </c>
      <c r="AB29" s="293"/>
      <c r="AC29" s="284" t="s">
        <v>9570</v>
      </c>
      <c r="AD29" s="295" t="s">
        <v>1565</v>
      </c>
      <c r="AE29" s="432"/>
      <c r="AF29" s="286">
        <v>33</v>
      </c>
      <c r="AG29" s="295" t="s">
        <v>85</v>
      </c>
      <c r="AH29" s="296"/>
      <c r="AI29" s="295"/>
      <c r="AJ29" s="295" t="s">
        <v>106</v>
      </c>
      <c r="AK29" s="287" t="s">
        <v>85</v>
      </c>
      <c r="AL29" s="296"/>
      <c r="AM29" s="296"/>
      <c r="AN29" s="38" t="s">
        <v>85</v>
      </c>
      <c r="AO29" s="296"/>
      <c r="AP29" s="493"/>
      <c r="AQ29" s="296"/>
      <c r="AR29" s="296"/>
      <c r="AS29" s="296"/>
      <c r="AT29" s="296"/>
      <c r="AU29" s="296"/>
      <c r="AV29" s="296"/>
      <c r="AW29" s="296"/>
      <c r="AX29" s="296"/>
      <c r="AY29" s="296"/>
      <c r="AZ29" s="296"/>
      <c r="BA29" s="74"/>
      <c r="BB29" s="296"/>
      <c r="BC29" s="49"/>
      <c r="BD29" s="297"/>
      <c r="BE29" s="91" t="s">
        <v>85</v>
      </c>
      <c r="BF29" s="92" t="s">
        <v>85</v>
      </c>
      <c r="BG29" s="91" t="s">
        <v>85</v>
      </c>
      <c r="BH29" s="297">
        <v>31.4</v>
      </c>
      <c r="BI29" s="296"/>
      <c r="BJ29" s="296"/>
      <c r="BK29" s="296"/>
      <c r="BL29" s="358">
        <v>0</v>
      </c>
      <c r="BM29" s="290">
        <v>36</v>
      </c>
      <c r="BN29" s="296" t="s">
        <v>3771</v>
      </c>
      <c r="BO29" s="73" t="s">
        <v>3891</v>
      </c>
      <c r="BP29" s="296"/>
      <c r="BQ29" s="296"/>
      <c r="BR29" s="296"/>
      <c r="BS29" s="296"/>
      <c r="BT29" s="296"/>
      <c r="BU29" s="296"/>
      <c r="BV29" s="296"/>
      <c r="BW29" s="296"/>
      <c r="BX29" s="296"/>
      <c r="BY29" s="296"/>
      <c r="BZ29" s="296"/>
      <c r="CA29" s="296"/>
      <c r="CB29" s="296"/>
      <c r="CC29" s="296"/>
      <c r="CD29" s="311" t="str">
        <f t="shared" si="1"/>
        <v xml:space="preserve">DISCONTINUED - MR304 Double Standard, 17x8.5, 0mm Offset, 6x4.5, 83mm Centerbore, Matte Black </v>
      </c>
      <c r="CE29" s="311" t="s">
        <v>3721</v>
      </c>
      <c r="CF29" s="311" t="s">
        <v>3720</v>
      </c>
      <c r="CG29" s="300" t="str">
        <f t="shared" si="4"/>
        <v>STREET (3XX)</v>
      </c>
    </row>
    <row r="30" spans="1:85" s="289" customFormat="1" ht="15.75" customHeight="1">
      <c r="A30" s="571">
        <f t="shared" si="0"/>
        <v>27</v>
      </c>
      <c r="B30" s="92" t="s">
        <v>84</v>
      </c>
      <c r="C30" s="29" t="s">
        <v>1038</v>
      </c>
      <c r="D30" s="290" t="s">
        <v>4342</v>
      </c>
      <c r="E30" s="291" t="s">
        <v>1280</v>
      </c>
      <c r="F30" s="281" t="str">
        <f t="shared" si="3"/>
        <v>MR30629016318</v>
      </c>
      <c r="G30" s="291"/>
      <c r="H30" s="291"/>
      <c r="I30" s="291" t="s">
        <v>1280</v>
      </c>
      <c r="J30" s="322">
        <v>41640</v>
      </c>
      <c r="K30" s="438"/>
      <c r="L30" s="282" t="s">
        <v>1239</v>
      </c>
      <c r="M30" s="292">
        <v>260.5</v>
      </c>
      <c r="N30" s="85"/>
      <c r="O30" s="409"/>
      <c r="P30" s="290">
        <v>20</v>
      </c>
      <c r="Q30" s="8">
        <v>9</v>
      </c>
      <c r="R30" s="29" t="s">
        <v>1697</v>
      </c>
      <c r="S30" s="290">
        <v>6</v>
      </c>
      <c r="T30" s="290">
        <v>135</v>
      </c>
      <c r="U30" s="293">
        <v>18</v>
      </c>
      <c r="V30" s="317">
        <v>5.75</v>
      </c>
      <c r="W30" s="290" t="s">
        <v>85</v>
      </c>
      <c r="X30" s="298">
        <v>94</v>
      </c>
      <c r="Y30" s="294">
        <v>37</v>
      </c>
      <c r="Z30" s="293">
        <v>2500</v>
      </c>
      <c r="AA30" s="293" t="s">
        <v>186</v>
      </c>
      <c r="AB30" s="293"/>
      <c r="AC30" s="284" t="s">
        <v>9557</v>
      </c>
      <c r="AD30" s="295" t="s">
        <v>1567</v>
      </c>
      <c r="AE30" s="432"/>
      <c r="AF30" s="286">
        <v>33</v>
      </c>
      <c r="AG30" s="295" t="s">
        <v>85</v>
      </c>
      <c r="AH30" s="296"/>
      <c r="AI30" s="295"/>
      <c r="AJ30" s="295" t="s">
        <v>86</v>
      </c>
      <c r="AK30" s="287" t="s">
        <v>85</v>
      </c>
      <c r="AL30" s="296"/>
      <c r="AM30" s="296"/>
      <c r="AN30" s="38" t="s">
        <v>85</v>
      </c>
      <c r="AO30" s="296"/>
      <c r="AP30" s="493"/>
      <c r="AQ30" s="296"/>
      <c r="AR30" s="296"/>
      <c r="AS30" s="296"/>
      <c r="AT30" s="296"/>
      <c r="AU30" s="296"/>
      <c r="AV30" s="296"/>
      <c r="AW30" s="296"/>
      <c r="AX30" s="296"/>
      <c r="AY30" s="296"/>
      <c r="AZ30" s="296"/>
      <c r="BA30" s="74"/>
      <c r="BB30" s="296"/>
      <c r="BC30" s="49"/>
      <c r="BD30" s="297"/>
      <c r="BE30" s="91" t="s">
        <v>85</v>
      </c>
      <c r="BF30" s="92" t="s">
        <v>85</v>
      </c>
      <c r="BG30" s="91" t="s">
        <v>85</v>
      </c>
      <c r="BH30" s="297">
        <v>40</v>
      </c>
      <c r="BI30" s="296"/>
      <c r="BJ30" s="296"/>
      <c r="BK30" s="296"/>
      <c r="BL30" s="358">
        <v>0</v>
      </c>
      <c r="BM30" s="290">
        <v>24</v>
      </c>
      <c r="BN30" s="296" t="s">
        <v>3771</v>
      </c>
      <c r="BO30" s="73" t="s">
        <v>3891</v>
      </c>
      <c r="BP30" s="296"/>
      <c r="BQ30" s="296"/>
      <c r="BR30" s="296"/>
      <c r="BS30" s="296"/>
      <c r="BT30" s="296"/>
      <c r="BU30" s="296"/>
      <c r="BV30" s="296"/>
      <c r="BW30" s="296"/>
      <c r="BX30" s="296"/>
      <c r="BY30" s="296"/>
      <c r="BZ30" s="296"/>
      <c r="CA30" s="296"/>
      <c r="CB30" s="296"/>
      <c r="CC30" s="296"/>
      <c r="CD30" s="311" t="str">
        <f t="shared" si="1"/>
        <v>DISCONTINUED - MR306 Mesh, 20x9, +18mm Offset, 6x135, 94mm Centerbore, Machined/Black</v>
      </c>
      <c r="CE30" s="311" t="s">
        <v>3721</v>
      </c>
      <c r="CF30" s="311" t="s">
        <v>3720</v>
      </c>
      <c r="CG30" s="300" t="str">
        <f t="shared" si="4"/>
        <v>STREET (3XX)</v>
      </c>
    </row>
    <row r="31" spans="1:85" s="289" customFormat="1" ht="15.75" customHeight="1">
      <c r="A31" s="571">
        <f t="shared" si="0"/>
        <v>28</v>
      </c>
      <c r="B31" s="92" t="s">
        <v>84</v>
      </c>
      <c r="C31" s="29" t="s">
        <v>1038</v>
      </c>
      <c r="D31" s="290" t="s">
        <v>4342</v>
      </c>
      <c r="E31" s="291" t="s">
        <v>1281</v>
      </c>
      <c r="F31" s="281" t="str">
        <f t="shared" si="3"/>
        <v>MR30629058318</v>
      </c>
      <c r="G31" s="291"/>
      <c r="H31" s="291"/>
      <c r="I31" s="291" t="s">
        <v>1281</v>
      </c>
      <c r="J31" s="322">
        <v>41640</v>
      </c>
      <c r="K31" s="438"/>
      <c r="L31" s="282" t="s">
        <v>1239</v>
      </c>
      <c r="M31" s="292">
        <v>260.5</v>
      </c>
      <c r="N31" s="85"/>
      <c r="O31" s="409"/>
      <c r="P31" s="290">
        <v>20</v>
      </c>
      <c r="Q31" s="8">
        <v>9</v>
      </c>
      <c r="R31" s="29" t="s">
        <v>1688</v>
      </c>
      <c r="S31" s="290">
        <v>5</v>
      </c>
      <c r="T31" s="290">
        <v>150</v>
      </c>
      <c r="U31" s="293">
        <v>18</v>
      </c>
      <c r="V31" s="317">
        <v>5.75</v>
      </c>
      <c r="W31" s="290" t="s">
        <v>85</v>
      </c>
      <c r="X31" s="298">
        <v>110</v>
      </c>
      <c r="Y31" s="294">
        <v>37</v>
      </c>
      <c r="Z31" s="293">
        <v>2500</v>
      </c>
      <c r="AA31" s="293" t="s">
        <v>186</v>
      </c>
      <c r="AB31" s="293"/>
      <c r="AC31" s="284" t="s">
        <v>9555</v>
      </c>
      <c r="AD31" s="295" t="s">
        <v>1571</v>
      </c>
      <c r="AE31" s="432"/>
      <c r="AF31" s="286">
        <v>33</v>
      </c>
      <c r="AG31" s="295" t="s">
        <v>85</v>
      </c>
      <c r="AH31" s="296"/>
      <c r="AI31" s="295"/>
      <c r="AJ31" s="295" t="s">
        <v>86</v>
      </c>
      <c r="AK31" s="287" t="s">
        <v>85</v>
      </c>
      <c r="AL31" s="296"/>
      <c r="AM31" s="296"/>
      <c r="AN31" s="38" t="s">
        <v>85</v>
      </c>
      <c r="AO31" s="296"/>
      <c r="AP31" s="493"/>
      <c r="AQ31" s="296"/>
      <c r="AR31" s="296"/>
      <c r="AS31" s="296"/>
      <c r="AT31" s="296"/>
      <c r="AU31" s="296"/>
      <c r="AV31" s="296"/>
      <c r="AW31" s="296"/>
      <c r="AX31" s="296"/>
      <c r="AY31" s="296"/>
      <c r="AZ31" s="296"/>
      <c r="BA31" s="74"/>
      <c r="BB31" s="296"/>
      <c r="BC31" s="49"/>
      <c r="BD31" s="297"/>
      <c r="BE31" s="91" t="s">
        <v>85</v>
      </c>
      <c r="BF31" s="92" t="s">
        <v>85</v>
      </c>
      <c r="BG31" s="91" t="s">
        <v>85</v>
      </c>
      <c r="BH31" s="297">
        <v>40</v>
      </c>
      <c r="BI31" s="296"/>
      <c r="BJ31" s="296"/>
      <c r="BK31" s="296"/>
      <c r="BL31" s="358">
        <v>0</v>
      </c>
      <c r="BM31" s="290">
        <v>24</v>
      </c>
      <c r="BN31" s="296" t="s">
        <v>3771</v>
      </c>
      <c r="BO31" s="73" t="s">
        <v>3891</v>
      </c>
      <c r="BP31" s="296"/>
      <c r="BQ31" s="296"/>
      <c r="BR31" s="296"/>
      <c r="BS31" s="296"/>
      <c r="BT31" s="296"/>
      <c r="BU31" s="296"/>
      <c r="BV31" s="296"/>
      <c r="BW31" s="296"/>
      <c r="BX31" s="296"/>
      <c r="BY31" s="296"/>
      <c r="BZ31" s="296"/>
      <c r="CA31" s="296"/>
      <c r="CB31" s="296"/>
      <c r="CC31" s="296"/>
      <c r="CD31" s="311" t="str">
        <f t="shared" si="1"/>
        <v>DISCONTINUED - MR306 Mesh, 20x9, +18mm Offset, 5x150, 110mm Centerbore, Machined/Black</v>
      </c>
      <c r="CE31" s="311" t="s">
        <v>3721</v>
      </c>
      <c r="CF31" s="311" t="s">
        <v>3720</v>
      </c>
      <c r="CG31" s="300" t="str">
        <f t="shared" si="4"/>
        <v>STREET (3XX)</v>
      </c>
    </row>
    <row r="32" spans="1:85" s="289" customFormat="1" ht="15.75" customHeight="1">
      <c r="A32" s="571">
        <f t="shared" si="0"/>
        <v>29</v>
      </c>
      <c r="B32" s="92" t="s">
        <v>84</v>
      </c>
      <c r="C32" s="29" t="s">
        <v>1038</v>
      </c>
      <c r="D32" s="290" t="s">
        <v>4342</v>
      </c>
      <c r="E32" s="291" t="s">
        <v>1282</v>
      </c>
      <c r="F32" s="281" t="str">
        <f t="shared" si="3"/>
        <v>MR30629060318</v>
      </c>
      <c r="G32" s="291"/>
      <c r="H32" s="291"/>
      <c r="I32" s="291" t="s">
        <v>1282</v>
      </c>
      <c r="J32" s="322">
        <v>41640</v>
      </c>
      <c r="K32" s="438"/>
      <c r="L32" s="282" t="s">
        <v>1239</v>
      </c>
      <c r="M32" s="292">
        <v>260.5</v>
      </c>
      <c r="N32" s="85"/>
      <c r="O32" s="409"/>
      <c r="P32" s="290">
        <v>20</v>
      </c>
      <c r="Q32" s="8">
        <v>9</v>
      </c>
      <c r="R32" s="29" t="s">
        <v>1089</v>
      </c>
      <c r="S32" s="290">
        <v>6</v>
      </c>
      <c r="T32" s="290">
        <v>5.5</v>
      </c>
      <c r="U32" s="293">
        <v>18</v>
      </c>
      <c r="V32" s="317">
        <v>5.75</v>
      </c>
      <c r="W32" s="290" t="s">
        <v>85</v>
      </c>
      <c r="X32" s="298">
        <v>108</v>
      </c>
      <c r="Y32" s="294">
        <v>37</v>
      </c>
      <c r="Z32" s="293">
        <v>2500</v>
      </c>
      <c r="AA32" s="293" t="s">
        <v>186</v>
      </c>
      <c r="AB32" s="293"/>
      <c r="AC32" s="284" t="s">
        <v>9556</v>
      </c>
      <c r="AD32" s="295" t="s">
        <v>1569</v>
      </c>
      <c r="AE32" s="432"/>
      <c r="AF32" s="286">
        <v>33</v>
      </c>
      <c r="AG32" s="295" t="s">
        <v>85</v>
      </c>
      <c r="AH32" s="296"/>
      <c r="AI32" s="295"/>
      <c r="AJ32" s="295" t="s">
        <v>86</v>
      </c>
      <c r="AK32" s="287" t="s">
        <v>85</v>
      </c>
      <c r="AL32" s="296"/>
      <c r="AM32" s="296"/>
      <c r="AN32" s="38" t="s">
        <v>85</v>
      </c>
      <c r="AO32" s="296"/>
      <c r="AP32" s="493"/>
      <c r="AQ32" s="296"/>
      <c r="AR32" s="296"/>
      <c r="AS32" s="296"/>
      <c r="AT32" s="296"/>
      <c r="AU32" s="296"/>
      <c r="AV32" s="296"/>
      <c r="AW32" s="296"/>
      <c r="AX32" s="296"/>
      <c r="AY32" s="296"/>
      <c r="AZ32" s="296"/>
      <c r="BA32" s="74"/>
      <c r="BB32" s="296"/>
      <c r="BC32" s="49"/>
      <c r="BD32" s="297"/>
      <c r="BE32" s="91" t="s">
        <v>85</v>
      </c>
      <c r="BF32" s="92" t="s">
        <v>85</v>
      </c>
      <c r="BG32" s="91" t="s">
        <v>85</v>
      </c>
      <c r="BH32" s="297">
        <v>40</v>
      </c>
      <c r="BI32" s="296"/>
      <c r="BJ32" s="296"/>
      <c r="BK32" s="296"/>
      <c r="BL32" s="358">
        <v>0</v>
      </c>
      <c r="BM32" s="290">
        <v>24</v>
      </c>
      <c r="BN32" s="296" t="s">
        <v>3771</v>
      </c>
      <c r="BO32" s="73" t="s">
        <v>3891</v>
      </c>
      <c r="BP32" s="296"/>
      <c r="BQ32" s="296"/>
      <c r="BR32" s="296"/>
      <c r="BS32" s="296"/>
      <c r="BT32" s="296"/>
      <c r="BU32" s="296"/>
      <c r="BV32" s="296"/>
      <c r="BW32" s="296"/>
      <c r="BX32" s="296"/>
      <c r="BY32" s="296"/>
      <c r="BZ32" s="296"/>
      <c r="CA32" s="296"/>
      <c r="CB32" s="296"/>
      <c r="CC32" s="296"/>
      <c r="CD32" s="311" t="str">
        <f t="shared" si="1"/>
        <v>DISCONTINUED - MR306 Mesh, 20x9, +18mm Offset, 6x5.5, 108mm Centerbore, Machined/Black</v>
      </c>
      <c r="CE32" s="311" t="s">
        <v>3721</v>
      </c>
      <c r="CF32" s="311" t="s">
        <v>3720</v>
      </c>
      <c r="CG32" s="300" t="str">
        <f t="shared" si="4"/>
        <v>STREET (3XX)</v>
      </c>
    </row>
    <row r="33" spans="1:85" s="289" customFormat="1" ht="15.75" customHeight="1">
      <c r="A33" s="571">
        <f t="shared" si="0"/>
        <v>30</v>
      </c>
      <c r="B33" s="92" t="s">
        <v>84</v>
      </c>
      <c r="C33" s="29" t="s">
        <v>1038</v>
      </c>
      <c r="D33" s="290" t="s">
        <v>4342</v>
      </c>
      <c r="E33" s="291" t="s">
        <v>1283</v>
      </c>
      <c r="F33" s="281" t="str">
        <f t="shared" si="3"/>
        <v>MR30629080318</v>
      </c>
      <c r="G33" s="291"/>
      <c r="H33" s="291"/>
      <c r="I33" s="291" t="s">
        <v>1283</v>
      </c>
      <c r="J33" s="322">
        <v>41640</v>
      </c>
      <c r="K33" s="438"/>
      <c r="L33" s="282" t="s">
        <v>1239</v>
      </c>
      <c r="M33" s="292">
        <v>260.5</v>
      </c>
      <c r="N33" s="85"/>
      <c r="O33" s="409"/>
      <c r="P33" s="290">
        <v>20</v>
      </c>
      <c r="Q33" s="8">
        <v>9</v>
      </c>
      <c r="R33" s="29" t="s">
        <v>1699</v>
      </c>
      <c r="S33" s="290">
        <v>8</v>
      </c>
      <c r="T33" s="290">
        <v>6.5</v>
      </c>
      <c r="U33" s="293">
        <v>18</v>
      </c>
      <c r="V33" s="317">
        <v>5.75</v>
      </c>
      <c r="W33" s="290" t="s">
        <v>85</v>
      </c>
      <c r="X33" s="298">
        <v>131</v>
      </c>
      <c r="Y33" s="294">
        <v>37</v>
      </c>
      <c r="Z33" s="293">
        <v>3600</v>
      </c>
      <c r="AA33" s="293" t="s">
        <v>186</v>
      </c>
      <c r="AB33" s="293"/>
      <c r="AC33" s="284" t="s">
        <v>9558</v>
      </c>
      <c r="AD33" s="295" t="s">
        <v>1573</v>
      </c>
      <c r="AE33" s="432"/>
      <c r="AF33" s="286">
        <v>33</v>
      </c>
      <c r="AG33" s="295" t="s">
        <v>85</v>
      </c>
      <c r="AH33" s="296"/>
      <c r="AI33" s="295"/>
      <c r="AJ33" s="295" t="s">
        <v>86</v>
      </c>
      <c r="AK33" s="287" t="s">
        <v>85</v>
      </c>
      <c r="AL33" s="296"/>
      <c r="AM33" s="296"/>
      <c r="AN33" s="38" t="s">
        <v>85</v>
      </c>
      <c r="AO33" s="296"/>
      <c r="AP33" s="493"/>
      <c r="AQ33" s="296"/>
      <c r="AR33" s="296"/>
      <c r="AS33" s="296"/>
      <c r="AT33" s="296"/>
      <c r="AU33" s="296"/>
      <c r="AV33" s="296"/>
      <c r="AW33" s="296"/>
      <c r="AX33" s="296"/>
      <c r="AY33" s="296"/>
      <c r="AZ33" s="296"/>
      <c r="BA33" s="74"/>
      <c r="BB33" s="296"/>
      <c r="BC33" s="49"/>
      <c r="BD33" s="297"/>
      <c r="BE33" s="91" t="s">
        <v>85</v>
      </c>
      <c r="BF33" s="92" t="s">
        <v>85</v>
      </c>
      <c r="BG33" s="91" t="s">
        <v>85</v>
      </c>
      <c r="BH33" s="297">
        <v>40</v>
      </c>
      <c r="BI33" s="296"/>
      <c r="BJ33" s="296"/>
      <c r="BK33" s="296"/>
      <c r="BL33" s="358">
        <v>0</v>
      </c>
      <c r="BM33" s="290">
        <v>24</v>
      </c>
      <c r="BN33" s="296" t="s">
        <v>3771</v>
      </c>
      <c r="BO33" s="73" t="s">
        <v>3891</v>
      </c>
      <c r="BP33" s="296"/>
      <c r="BQ33" s="296"/>
      <c r="BR33" s="296"/>
      <c r="BS33" s="296"/>
      <c r="BT33" s="296"/>
      <c r="BU33" s="296"/>
      <c r="BV33" s="296"/>
      <c r="BW33" s="296"/>
      <c r="BX33" s="296"/>
      <c r="BY33" s="296"/>
      <c r="BZ33" s="296"/>
      <c r="CA33" s="296"/>
      <c r="CB33" s="296"/>
      <c r="CC33" s="296"/>
      <c r="CD33" s="311" t="str">
        <f t="shared" si="1"/>
        <v>DISCONTINUED - MR306 Mesh, 20x9, +18mm Offset, 8x6.5, 131mm Centerbore, Machined/Black</v>
      </c>
      <c r="CE33" s="311" t="s">
        <v>3721</v>
      </c>
      <c r="CF33" s="311" t="s">
        <v>3720</v>
      </c>
      <c r="CG33" s="300" t="str">
        <f t="shared" si="4"/>
        <v>STREET (3XX)</v>
      </c>
    </row>
    <row r="34" spans="1:85" s="289" customFormat="1" ht="15.75" customHeight="1">
      <c r="A34" s="571">
        <f t="shared" si="0"/>
        <v>31</v>
      </c>
      <c r="B34" s="92" t="s">
        <v>84</v>
      </c>
      <c r="C34" s="29" t="s">
        <v>1038</v>
      </c>
      <c r="D34" s="290" t="s">
        <v>4342</v>
      </c>
      <c r="E34" s="291" t="s">
        <v>1284</v>
      </c>
      <c r="F34" s="281" t="str">
        <f t="shared" si="3"/>
        <v>MR30629087318</v>
      </c>
      <c r="G34" s="291"/>
      <c r="H34" s="291"/>
      <c r="I34" s="291" t="s">
        <v>1284</v>
      </c>
      <c r="J34" s="322">
        <v>41640</v>
      </c>
      <c r="K34" s="438"/>
      <c r="L34" s="282" t="s">
        <v>1239</v>
      </c>
      <c r="M34" s="292">
        <v>260.5</v>
      </c>
      <c r="N34" s="85"/>
      <c r="O34" s="409"/>
      <c r="P34" s="290">
        <v>20</v>
      </c>
      <c r="Q34" s="8">
        <v>9</v>
      </c>
      <c r="R34" s="29" t="s">
        <v>1700</v>
      </c>
      <c r="S34" s="290">
        <v>8</v>
      </c>
      <c r="T34" s="290">
        <v>170</v>
      </c>
      <c r="U34" s="293">
        <v>18</v>
      </c>
      <c r="V34" s="317">
        <v>5.75</v>
      </c>
      <c r="W34" s="290" t="s">
        <v>85</v>
      </c>
      <c r="X34" s="298">
        <v>131</v>
      </c>
      <c r="Y34" s="294">
        <v>37</v>
      </c>
      <c r="Z34" s="293">
        <v>3600</v>
      </c>
      <c r="AA34" s="293" t="s">
        <v>186</v>
      </c>
      <c r="AB34" s="293"/>
      <c r="AC34" s="284" t="s">
        <v>9559</v>
      </c>
      <c r="AD34" s="295" t="s">
        <v>1573</v>
      </c>
      <c r="AE34" s="432"/>
      <c r="AF34" s="286">
        <v>33</v>
      </c>
      <c r="AG34" s="295" t="s">
        <v>85</v>
      </c>
      <c r="AH34" s="296"/>
      <c r="AI34" s="295"/>
      <c r="AJ34" s="295" t="s">
        <v>86</v>
      </c>
      <c r="AK34" s="287" t="s">
        <v>85</v>
      </c>
      <c r="AL34" s="296"/>
      <c r="AM34" s="296"/>
      <c r="AN34" s="38" t="s">
        <v>85</v>
      </c>
      <c r="AO34" s="296"/>
      <c r="AP34" s="493"/>
      <c r="AQ34" s="296"/>
      <c r="AR34" s="296"/>
      <c r="AS34" s="296"/>
      <c r="AT34" s="296"/>
      <c r="AU34" s="296"/>
      <c r="AV34" s="296"/>
      <c r="AW34" s="296"/>
      <c r="AX34" s="296"/>
      <c r="AY34" s="296"/>
      <c r="AZ34" s="296"/>
      <c r="BA34" s="74"/>
      <c r="BB34" s="296"/>
      <c r="BC34" s="49"/>
      <c r="BD34" s="297"/>
      <c r="BE34" s="91" t="s">
        <v>85</v>
      </c>
      <c r="BF34" s="92" t="s">
        <v>85</v>
      </c>
      <c r="BG34" s="91" t="s">
        <v>85</v>
      </c>
      <c r="BH34" s="297">
        <v>40</v>
      </c>
      <c r="BI34" s="296"/>
      <c r="BJ34" s="296"/>
      <c r="BK34" s="296"/>
      <c r="BL34" s="358">
        <v>0</v>
      </c>
      <c r="BM34" s="290">
        <v>24</v>
      </c>
      <c r="BN34" s="296" t="s">
        <v>3771</v>
      </c>
      <c r="BO34" s="73" t="s">
        <v>3891</v>
      </c>
      <c r="BP34" s="296"/>
      <c r="BQ34" s="296"/>
      <c r="BR34" s="296"/>
      <c r="BS34" s="296"/>
      <c r="BT34" s="296"/>
      <c r="BU34" s="296"/>
      <c r="BV34" s="296"/>
      <c r="BW34" s="296"/>
      <c r="BX34" s="296"/>
      <c r="BY34" s="296"/>
      <c r="BZ34" s="296"/>
      <c r="CA34" s="296"/>
      <c r="CB34" s="296"/>
      <c r="CC34" s="296"/>
      <c r="CD34" s="311" t="str">
        <f t="shared" si="1"/>
        <v>DISCONTINUED - MR306 Mesh, 20x9, +18mm Offset, 8x170, 131mm Centerbore, Machined/Black</v>
      </c>
      <c r="CE34" s="311" t="s">
        <v>3721</v>
      </c>
      <c r="CF34" s="311" t="s">
        <v>3720</v>
      </c>
      <c r="CG34" s="300" t="str">
        <f t="shared" si="4"/>
        <v>STREET (3XX)</v>
      </c>
    </row>
    <row r="35" spans="1:85" s="289" customFormat="1" ht="15.75" customHeight="1">
      <c r="A35" s="571">
        <f t="shared" si="0"/>
        <v>32</v>
      </c>
      <c r="B35" s="92" t="s">
        <v>84</v>
      </c>
      <c r="C35" s="29" t="s">
        <v>1038</v>
      </c>
      <c r="D35" s="290" t="s">
        <v>4342</v>
      </c>
      <c r="E35" s="291" t="s">
        <v>1285</v>
      </c>
      <c r="F35" s="281" t="str">
        <f t="shared" si="3"/>
        <v>MR30668012300</v>
      </c>
      <c r="G35" s="291"/>
      <c r="H35" s="291"/>
      <c r="I35" s="291" t="s">
        <v>1285</v>
      </c>
      <c r="J35" s="322">
        <v>41640</v>
      </c>
      <c r="K35" s="438"/>
      <c r="L35" s="282" t="s">
        <v>1239</v>
      </c>
      <c r="M35" s="292">
        <v>183.5</v>
      </c>
      <c r="N35" s="85"/>
      <c r="O35" s="409"/>
      <c r="P35" s="290">
        <v>16</v>
      </c>
      <c r="Q35" s="8">
        <v>8</v>
      </c>
      <c r="R35" s="29" t="s">
        <v>1756</v>
      </c>
      <c r="S35" s="290">
        <v>5</v>
      </c>
      <c r="T35" s="290">
        <v>4.5</v>
      </c>
      <c r="U35" s="293">
        <v>0</v>
      </c>
      <c r="V35" s="317">
        <v>4.5</v>
      </c>
      <c r="W35" s="290" t="s">
        <v>85</v>
      </c>
      <c r="X35" s="298">
        <v>83</v>
      </c>
      <c r="Y35" s="294">
        <v>24</v>
      </c>
      <c r="Z35" s="293">
        <v>2500</v>
      </c>
      <c r="AA35" s="293" t="s">
        <v>186</v>
      </c>
      <c r="AB35" s="293"/>
      <c r="AC35" s="284" t="s">
        <v>9571</v>
      </c>
      <c r="AD35" s="295" t="s">
        <v>1575</v>
      </c>
      <c r="AE35" s="432"/>
      <c r="AF35" s="286">
        <v>33</v>
      </c>
      <c r="AG35" s="295" t="s">
        <v>85</v>
      </c>
      <c r="AH35" s="296"/>
      <c r="AI35" s="295"/>
      <c r="AJ35" s="295" t="s">
        <v>86</v>
      </c>
      <c r="AK35" s="287" t="s">
        <v>85</v>
      </c>
      <c r="AL35" s="296"/>
      <c r="AM35" s="296"/>
      <c r="AN35" s="38" t="s">
        <v>85</v>
      </c>
      <c r="AO35" s="296"/>
      <c r="AP35" s="493"/>
      <c r="AQ35" s="296"/>
      <c r="AR35" s="296"/>
      <c r="AS35" s="296"/>
      <c r="AT35" s="296"/>
      <c r="AU35" s="296"/>
      <c r="AV35" s="296"/>
      <c r="AW35" s="296"/>
      <c r="AX35" s="296"/>
      <c r="AY35" s="296"/>
      <c r="AZ35" s="296"/>
      <c r="BA35" s="74"/>
      <c r="BB35" s="296"/>
      <c r="BC35" s="49"/>
      <c r="BD35" s="297"/>
      <c r="BE35" s="91" t="s">
        <v>85</v>
      </c>
      <c r="BF35" s="92" t="s">
        <v>85</v>
      </c>
      <c r="BG35" s="91" t="s">
        <v>85</v>
      </c>
      <c r="BH35" s="297">
        <v>27</v>
      </c>
      <c r="BI35" s="296"/>
      <c r="BJ35" s="296"/>
      <c r="BK35" s="296"/>
      <c r="BL35" s="358">
        <v>0</v>
      </c>
      <c r="BM35" s="290">
        <v>36</v>
      </c>
      <c r="BN35" s="296" t="s">
        <v>3771</v>
      </c>
      <c r="BO35" s="73" t="s">
        <v>3891</v>
      </c>
      <c r="BP35" s="296"/>
      <c r="BQ35" s="296"/>
      <c r="BR35" s="296"/>
      <c r="BS35" s="296"/>
      <c r="BT35" s="296"/>
      <c r="BU35" s="296"/>
      <c r="BV35" s="296"/>
      <c r="BW35" s="296"/>
      <c r="BX35" s="296"/>
      <c r="BY35" s="296"/>
      <c r="BZ35" s="296"/>
      <c r="CA35" s="296"/>
      <c r="CB35" s="296"/>
      <c r="CC35" s="296"/>
      <c r="CD35" s="311" t="str">
        <f t="shared" si="1"/>
        <v>DISCONTINUED - MR306 Mesh, 16x8, 0mm Offset, 5x4.5, 83mm Centerbore, Machined/Black</v>
      </c>
      <c r="CE35" s="311" t="s">
        <v>3721</v>
      </c>
      <c r="CF35" s="311" t="s">
        <v>3720</v>
      </c>
      <c r="CG35" s="300" t="str">
        <f t="shared" si="4"/>
        <v>STREET (3XX)</v>
      </c>
    </row>
    <row r="36" spans="1:85" s="289" customFormat="1" ht="15.75" customHeight="1">
      <c r="A36" s="571">
        <f t="shared" si="0"/>
        <v>33</v>
      </c>
      <c r="B36" s="92" t="s">
        <v>84</v>
      </c>
      <c r="C36" s="29" t="s">
        <v>1038</v>
      </c>
      <c r="D36" s="290" t="s">
        <v>4342</v>
      </c>
      <c r="E36" s="291" t="s">
        <v>1286</v>
      </c>
      <c r="F36" s="281" t="str">
        <f t="shared" si="3"/>
        <v>MR30668050300</v>
      </c>
      <c r="G36" s="291"/>
      <c r="H36" s="291"/>
      <c r="I36" s="291" t="s">
        <v>1286</v>
      </c>
      <c r="J36" s="322">
        <v>41640</v>
      </c>
      <c r="K36" s="438"/>
      <c r="L36" s="282" t="s">
        <v>1239</v>
      </c>
      <c r="M36" s="292">
        <v>183.5</v>
      </c>
      <c r="N36" s="85"/>
      <c r="O36" s="409"/>
      <c r="P36" s="290">
        <v>16</v>
      </c>
      <c r="Q36" s="8">
        <v>8</v>
      </c>
      <c r="R36" s="29" t="s">
        <v>1692</v>
      </c>
      <c r="S36" s="290">
        <v>5</v>
      </c>
      <c r="T36" s="290">
        <v>5</v>
      </c>
      <c r="U36" s="293">
        <v>0</v>
      </c>
      <c r="V36" s="317">
        <v>4.5</v>
      </c>
      <c r="W36" s="290" t="s">
        <v>85</v>
      </c>
      <c r="X36" s="298">
        <v>94</v>
      </c>
      <c r="Y36" s="294">
        <v>24</v>
      </c>
      <c r="Z36" s="293">
        <v>2500</v>
      </c>
      <c r="AA36" s="293" t="s">
        <v>186</v>
      </c>
      <c r="AB36" s="293"/>
      <c r="AC36" s="284" t="s">
        <v>9572</v>
      </c>
      <c r="AD36" s="295" t="s">
        <v>1567</v>
      </c>
      <c r="AE36" s="432"/>
      <c r="AF36" s="286">
        <v>33</v>
      </c>
      <c r="AG36" s="295" t="s">
        <v>85</v>
      </c>
      <c r="AH36" s="296"/>
      <c r="AI36" s="295"/>
      <c r="AJ36" s="295" t="s">
        <v>86</v>
      </c>
      <c r="AK36" s="287" t="s">
        <v>85</v>
      </c>
      <c r="AL36" s="296"/>
      <c r="AM36" s="296"/>
      <c r="AN36" s="38" t="s">
        <v>85</v>
      </c>
      <c r="AO36" s="296"/>
      <c r="AP36" s="493"/>
      <c r="AQ36" s="296"/>
      <c r="AR36" s="296"/>
      <c r="AS36" s="296"/>
      <c r="AT36" s="296"/>
      <c r="AU36" s="296"/>
      <c r="AV36" s="296"/>
      <c r="AW36" s="296"/>
      <c r="AX36" s="296"/>
      <c r="AY36" s="296"/>
      <c r="AZ36" s="296"/>
      <c r="BA36" s="74"/>
      <c r="BB36" s="296"/>
      <c r="BC36" s="49"/>
      <c r="BD36" s="297"/>
      <c r="BE36" s="91" t="s">
        <v>85</v>
      </c>
      <c r="BF36" s="92" t="s">
        <v>85</v>
      </c>
      <c r="BG36" s="91" t="s">
        <v>85</v>
      </c>
      <c r="BH36" s="297">
        <v>27</v>
      </c>
      <c r="BI36" s="296"/>
      <c r="BJ36" s="296"/>
      <c r="BK36" s="296"/>
      <c r="BL36" s="358">
        <v>0</v>
      </c>
      <c r="BM36" s="290">
        <v>36</v>
      </c>
      <c r="BN36" s="296" t="s">
        <v>3771</v>
      </c>
      <c r="BO36" s="73" t="s">
        <v>3891</v>
      </c>
      <c r="BP36" s="296"/>
      <c r="BQ36" s="296"/>
      <c r="BR36" s="296"/>
      <c r="BS36" s="296"/>
      <c r="BT36" s="296"/>
      <c r="BU36" s="296"/>
      <c r="BV36" s="296"/>
      <c r="BW36" s="296"/>
      <c r="BX36" s="296"/>
      <c r="BY36" s="296"/>
      <c r="BZ36" s="296"/>
      <c r="CA36" s="296"/>
      <c r="CB36" s="296"/>
      <c r="CC36" s="296"/>
      <c r="CD36" s="311" t="str">
        <f t="shared" si="1"/>
        <v>DISCONTINUED - MR306 Mesh, 16x8, 0mm Offset, 5x5, 94mm Centerbore, Machined/Black</v>
      </c>
      <c r="CE36" s="311" t="s">
        <v>3721</v>
      </c>
      <c r="CF36" s="311" t="s">
        <v>3720</v>
      </c>
      <c r="CG36" s="300" t="str">
        <f t="shared" si="4"/>
        <v>STREET (3XX)</v>
      </c>
    </row>
    <row r="37" spans="1:85" s="289" customFormat="1" ht="15.75" customHeight="1">
      <c r="A37" s="571">
        <f t="shared" si="0"/>
        <v>34</v>
      </c>
      <c r="B37" s="92" t="s">
        <v>84</v>
      </c>
      <c r="C37" s="29" t="s">
        <v>1038</v>
      </c>
      <c r="D37" s="290" t="s">
        <v>4342</v>
      </c>
      <c r="E37" s="291" t="s">
        <v>1287</v>
      </c>
      <c r="F37" s="281" t="str">
        <f t="shared" si="3"/>
        <v>MR30668060300</v>
      </c>
      <c r="G37" s="291"/>
      <c r="H37" s="291"/>
      <c r="I37" s="291" t="s">
        <v>1287</v>
      </c>
      <c r="J37" s="322">
        <v>41640</v>
      </c>
      <c r="K37" s="438"/>
      <c r="L37" s="282" t="s">
        <v>1239</v>
      </c>
      <c r="M37" s="292">
        <v>183.5</v>
      </c>
      <c r="N37" s="85"/>
      <c r="O37" s="409"/>
      <c r="P37" s="290">
        <v>16</v>
      </c>
      <c r="Q37" s="8">
        <v>8</v>
      </c>
      <c r="R37" s="29" t="s">
        <v>1089</v>
      </c>
      <c r="S37" s="290">
        <v>6</v>
      </c>
      <c r="T37" s="290">
        <v>5.5</v>
      </c>
      <c r="U37" s="293">
        <v>0</v>
      </c>
      <c r="V37" s="317">
        <v>4.5</v>
      </c>
      <c r="W37" s="290" t="s">
        <v>85</v>
      </c>
      <c r="X37" s="298">
        <v>108</v>
      </c>
      <c r="Y37" s="294">
        <v>24</v>
      </c>
      <c r="Z37" s="293">
        <v>2500</v>
      </c>
      <c r="AA37" s="293" t="s">
        <v>186</v>
      </c>
      <c r="AB37" s="293"/>
      <c r="AC37" s="284" t="s">
        <v>9573</v>
      </c>
      <c r="AD37" s="295" t="s">
        <v>1569</v>
      </c>
      <c r="AE37" s="432"/>
      <c r="AF37" s="286">
        <v>33</v>
      </c>
      <c r="AG37" s="295" t="s">
        <v>85</v>
      </c>
      <c r="AH37" s="296"/>
      <c r="AI37" s="295"/>
      <c r="AJ37" s="295" t="s">
        <v>86</v>
      </c>
      <c r="AK37" s="287" t="s">
        <v>85</v>
      </c>
      <c r="AL37" s="296"/>
      <c r="AM37" s="296"/>
      <c r="AN37" s="38" t="s">
        <v>85</v>
      </c>
      <c r="AO37" s="296"/>
      <c r="AP37" s="493"/>
      <c r="AQ37" s="296"/>
      <c r="AR37" s="296"/>
      <c r="AS37" s="296"/>
      <c r="AT37" s="296"/>
      <c r="AU37" s="296"/>
      <c r="AV37" s="296"/>
      <c r="AW37" s="296"/>
      <c r="AX37" s="296"/>
      <c r="AY37" s="296"/>
      <c r="AZ37" s="296"/>
      <c r="BA37" s="74"/>
      <c r="BB37" s="296"/>
      <c r="BC37" s="49"/>
      <c r="BD37" s="297"/>
      <c r="BE37" s="91" t="s">
        <v>85</v>
      </c>
      <c r="BF37" s="92" t="s">
        <v>85</v>
      </c>
      <c r="BG37" s="91" t="s">
        <v>85</v>
      </c>
      <c r="BH37" s="297">
        <v>27</v>
      </c>
      <c r="BI37" s="296"/>
      <c r="BJ37" s="296"/>
      <c r="BK37" s="296"/>
      <c r="BL37" s="358">
        <v>0</v>
      </c>
      <c r="BM37" s="290">
        <v>36</v>
      </c>
      <c r="BN37" s="296" t="s">
        <v>3771</v>
      </c>
      <c r="BO37" s="73" t="s">
        <v>3891</v>
      </c>
      <c r="BP37" s="296"/>
      <c r="BQ37" s="296"/>
      <c r="BR37" s="296"/>
      <c r="BS37" s="296"/>
      <c r="BT37" s="296"/>
      <c r="BU37" s="296"/>
      <c r="BV37" s="296"/>
      <c r="BW37" s="296"/>
      <c r="BX37" s="296"/>
      <c r="BY37" s="296"/>
      <c r="BZ37" s="296"/>
      <c r="CA37" s="296"/>
      <c r="CB37" s="296"/>
      <c r="CC37" s="296"/>
      <c r="CD37" s="311" t="str">
        <f t="shared" si="1"/>
        <v>DISCONTINUED - MR306 Mesh, 16x8, 0mm Offset, 6x5.5, 108mm Centerbore, Machined/Black</v>
      </c>
      <c r="CE37" s="311" t="s">
        <v>3721</v>
      </c>
      <c r="CF37" s="311" t="s">
        <v>3720</v>
      </c>
      <c r="CG37" s="300" t="str">
        <f t="shared" si="4"/>
        <v>STREET (3XX)</v>
      </c>
    </row>
    <row r="38" spans="1:85" s="289" customFormat="1" ht="15.75" customHeight="1">
      <c r="A38" s="571">
        <f t="shared" si="0"/>
        <v>35</v>
      </c>
      <c r="B38" s="92" t="s">
        <v>84</v>
      </c>
      <c r="C38" s="29" t="s">
        <v>1038</v>
      </c>
      <c r="D38" s="290" t="s">
        <v>4342</v>
      </c>
      <c r="E38" s="291" t="s">
        <v>1288</v>
      </c>
      <c r="F38" s="281" t="str">
        <f t="shared" si="3"/>
        <v>MR30668080300</v>
      </c>
      <c r="G38" s="291"/>
      <c r="H38" s="291"/>
      <c r="I38" s="291" t="s">
        <v>1288</v>
      </c>
      <c r="J38" s="322">
        <v>41640</v>
      </c>
      <c r="K38" s="438"/>
      <c r="L38" s="282" t="s">
        <v>1239</v>
      </c>
      <c r="M38" s="292">
        <v>183.5</v>
      </c>
      <c r="N38" s="85"/>
      <c r="O38" s="409"/>
      <c r="P38" s="290">
        <v>16</v>
      </c>
      <c r="Q38" s="8">
        <v>8</v>
      </c>
      <c r="R38" s="29" t="s">
        <v>1699</v>
      </c>
      <c r="S38" s="290">
        <v>8</v>
      </c>
      <c r="T38" s="290">
        <v>6.5</v>
      </c>
      <c r="U38" s="293">
        <v>0</v>
      </c>
      <c r="V38" s="317">
        <v>4.5</v>
      </c>
      <c r="W38" s="290" t="s">
        <v>85</v>
      </c>
      <c r="X38" s="298">
        <v>131</v>
      </c>
      <c r="Y38" s="294">
        <v>24</v>
      </c>
      <c r="Z38" s="293">
        <v>3600</v>
      </c>
      <c r="AA38" s="293" t="s">
        <v>186</v>
      </c>
      <c r="AB38" s="293"/>
      <c r="AC38" s="284" t="s">
        <v>9574</v>
      </c>
      <c r="AD38" s="295" t="s">
        <v>1573</v>
      </c>
      <c r="AE38" s="432"/>
      <c r="AF38" s="286">
        <v>33</v>
      </c>
      <c r="AG38" s="295" t="s">
        <v>85</v>
      </c>
      <c r="AH38" s="296"/>
      <c r="AI38" s="295"/>
      <c r="AJ38" s="295" t="s">
        <v>86</v>
      </c>
      <c r="AK38" s="287" t="s">
        <v>85</v>
      </c>
      <c r="AL38" s="296"/>
      <c r="AM38" s="296"/>
      <c r="AN38" s="38" t="s">
        <v>85</v>
      </c>
      <c r="AO38" s="296"/>
      <c r="AP38" s="493"/>
      <c r="AQ38" s="296"/>
      <c r="AR38" s="296"/>
      <c r="AS38" s="296"/>
      <c r="AT38" s="296"/>
      <c r="AU38" s="296"/>
      <c r="AV38" s="296"/>
      <c r="AW38" s="296"/>
      <c r="AX38" s="296"/>
      <c r="AY38" s="296"/>
      <c r="AZ38" s="296"/>
      <c r="BA38" s="74"/>
      <c r="BB38" s="296"/>
      <c r="BC38" s="49"/>
      <c r="BD38" s="297"/>
      <c r="BE38" s="91" t="s">
        <v>85</v>
      </c>
      <c r="BF38" s="92" t="s">
        <v>85</v>
      </c>
      <c r="BG38" s="91" t="s">
        <v>85</v>
      </c>
      <c r="BH38" s="297">
        <v>27</v>
      </c>
      <c r="BI38" s="296"/>
      <c r="BJ38" s="296"/>
      <c r="BK38" s="296"/>
      <c r="BL38" s="358">
        <v>0</v>
      </c>
      <c r="BM38" s="290">
        <v>36</v>
      </c>
      <c r="BN38" s="296" t="s">
        <v>3771</v>
      </c>
      <c r="BO38" s="73" t="s">
        <v>3891</v>
      </c>
      <c r="BP38" s="296"/>
      <c r="BQ38" s="296"/>
      <c r="BR38" s="296"/>
      <c r="BS38" s="296"/>
      <c r="BT38" s="296"/>
      <c r="BU38" s="296"/>
      <c r="BV38" s="296"/>
      <c r="BW38" s="296"/>
      <c r="BX38" s="296"/>
      <c r="BY38" s="296"/>
      <c r="BZ38" s="296"/>
      <c r="CA38" s="296"/>
      <c r="CB38" s="296"/>
      <c r="CC38" s="296"/>
      <c r="CD38" s="311" t="str">
        <f t="shared" si="1"/>
        <v>DISCONTINUED - MR306 Mesh, 16x8, 0mm Offset, 8x6.5, 131mm Centerbore, Machined/Black</v>
      </c>
      <c r="CE38" s="311" t="s">
        <v>3721</v>
      </c>
      <c r="CF38" s="311" t="s">
        <v>3720</v>
      </c>
      <c r="CG38" s="300" t="str">
        <f t="shared" si="4"/>
        <v>STREET (3XX)</v>
      </c>
    </row>
    <row r="39" spans="1:85" s="289" customFormat="1" ht="15.75" customHeight="1">
      <c r="A39" s="571">
        <f t="shared" si="0"/>
        <v>36</v>
      </c>
      <c r="B39" s="92" t="s">
        <v>84</v>
      </c>
      <c r="C39" s="29" t="s">
        <v>1038</v>
      </c>
      <c r="D39" s="290" t="s">
        <v>4342</v>
      </c>
      <c r="E39" s="291" t="s">
        <v>1289</v>
      </c>
      <c r="F39" s="281" t="str">
        <f t="shared" si="3"/>
        <v>MR30668087300</v>
      </c>
      <c r="G39" s="291"/>
      <c r="H39" s="291"/>
      <c r="I39" s="291" t="s">
        <v>1289</v>
      </c>
      <c r="J39" s="322">
        <v>41640</v>
      </c>
      <c r="K39" s="438"/>
      <c r="L39" s="282" t="s">
        <v>1239</v>
      </c>
      <c r="M39" s="292">
        <v>183.5</v>
      </c>
      <c r="N39" s="85"/>
      <c r="O39" s="409"/>
      <c r="P39" s="290">
        <v>16</v>
      </c>
      <c r="Q39" s="8">
        <v>8</v>
      </c>
      <c r="R39" s="29" t="s">
        <v>1700</v>
      </c>
      <c r="S39" s="290">
        <v>8</v>
      </c>
      <c r="T39" s="290">
        <v>170</v>
      </c>
      <c r="U39" s="293">
        <v>0</v>
      </c>
      <c r="V39" s="317">
        <v>4.5</v>
      </c>
      <c r="W39" s="290" t="s">
        <v>85</v>
      </c>
      <c r="X39" s="298">
        <v>131</v>
      </c>
      <c r="Y39" s="294">
        <v>24</v>
      </c>
      <c r="Z39" s="293">
        <v>3600</v>
      </c>
      <c r="AA39" s="293" t="s">
        <v>186</v>
      </c>
      <c r="AB39" s="293"/>
      <c r="AC39" s="284" t="s">
        <v>9575</v>
      </c>
      <c r="AD39" s="295" t="s">
        <v>1573</v>
      </c>
      <c r="AE39" s="432"/>
      <c r="AF39" s="286">
        <v>33</v>
      </c>
      <c r="AG39" s="295" t="s">
        <v>85</v>
      </c>
      <c r="AH39" s="296"/>
      <c r="AI39" s="295"/>
      <c r="AJ39" s="295" t="s">
        <v>86</v>
      </c>
      <c r="AK39" s="287" t="s">
        <v>85</v>
      </c>
      <c r="AL39" s="296"/>
      <c r="AM39" s="296"/>
      <c r="AN39" s="38" t="s">
        <v>85</v>
      </c>
      <c r="AO39" s="296"/>
      <c r="AP39" s="493"/>
      <c r="AQ39" s="296"/>
      <c r="AR39" s="296"/>
      <c r="AS39" s="296"/>
      <c r="AT39" s="296"/>
      <c r="AU39" s="296"/>
      <c r="AV39" s="296"/>
      <c r="AW39" s="296"/>
      <c r="AX39" s="296"/>
      <c r="AY39" s="296"/>
      <c r="AZ39" s="296"/>
      <c r="BA39" s="74"/>
      <c r="BB39" s="296"/>
      <c r="BC39" s="49"/>
      <c r="BD39" s="297"/>
      <c r="BE39" s="91" t="s">
        <v>85</v>
      </c>
      <c r="BF39" s="92" t="s">
        <v>85</v>
      </c>
      <c r="BG39" s="91" t="s">
        <v>85</v>
      </c>
      <c r="BH39" s="297">
        <v>27</v>
      </c>
      <c r="BI39" s="296"/>
      <c r="BJ39" s="296"/>
      <c r="BK39" s="296"/>
      <c r="BL39" s="358">
        <v>0</v>
      </c>
      <c r="BM39" s="290">
        <v>36</v>
      </c>
      <c r="BN39" s="296" t="s">
        <v>3771</v>
      </c>
      <c r="BO39" s="73" t="s">
        <v>3891</v>
      </c>
      <c r="BP39" s="296"/>
      <c r="BQ39" s="296"/>
      <c r="BR39" s="296"/>
      <c r="BS39" s="296"/>
      <c r="BT39" s="296"/>
      <c r="BU39" s="296"/>
      <c r="BV39" s="296"/>
      <c r="BW39" s="296"/>
      <c r="BX39" s="296"/>
      <c r="BY39" s="296"/>
      <c r="BZ39" s="296"/>
      <c r="CA39" s="296"/>
      <c r="CB39" s="296"/>
      <c r="CC39" s="296"/>
      <c r="CD39" s="311" t="str">
        <f t="shared" si="1"/>
        <v>DISCONTINUED - MR306 Mesh, 16x8, 0mm Offset, 8x170, 131mm Centerbore, Machined/Black</v>
      </c>
      <c r="CE39" s="311" t="s">
        <v>3721</v>
      </c>
      <c r="CF39" s="311" t="s">
        <v>3720</v>
      </c>
      <c r="CG39" s="300" t="str">
        <f t="shared" si="4"/>
        <v>STREET (3XX)</v>
      </c>
    </row>
    <row r="40" spans="1:85" s="289" customFormat="1" ht="15.75" customHeight="1">
      <c r="A40" s="571">
        <f t="shared" si="0"/>
        <v>37</v>
      </c>
      <c r="B40" s="92" t="s">
        <v>84</v>
      </c>
      <c r="C40" s="29" t="s">
        <v>1038</v>
      </c>
      <c r="D40" s="290" t="s">
        <v>4342</v>
      </c>
      <c r="E40" s="291" t="s">
        <v>1290</v>
      </c>
      <c r="F40" s="281" t="str">
        <f t="shared" si="3"/>
        <v>MR30678516300</v>
      </c>
      <c r="G40" s="291"/>
      <c r="H40" s="291"/>
      <c r="I40" s="291" t="s">
        <v>1290</v>
      </c>
      <c r="J40" s="322">
        <v>41640</v>
      </c>
      <c r="K40" s="438"/>
      <c r="L40" s="282" t="s">
        <v>1239</v>
      </c>
      <c r="M40" s="292">
        <v>200.5</v>
      </c>
      <c r="N40" s="85"/>
      <c r="O40" s="409"/>
      <c r="P40" s="290">
        <v>17</v>
      </c>
      <c r="Q40" s="8">
        <v>8.5</v>
      </c>
      <c r="R40" s="29" t="s">
        <v>1697</v>
      </c>
      <c r="S40" s="290">
        <v>6</v>
      </c>
      <c r="T40" s="290">
        <v>135</v>
      </c>
      <c r="U40" s="293">
        <v>0</v>
      </c>
      <c r="V40" s="317">
        <v>4.75</v>
      </c>
      <c r="W40" s="290" t="s">
        <v>85</v>
      </c>
      <c r="X40" s="298">
        <v>94</v>
      </c>
      <c r="Y40" s="294">
        <v>27.1</v>
      </c>
      <c r="Z40" s="293">
        <v>2500</v>
      </c>
      <c r="AA40" s="293" t="s">
        <v>186</v>
      </c>
      <c r="AB40" s="293"/>
      <c r="AC40" s="284" t="s">
        <v>9576</v>
      </c>
      <c r="AD40" s="295" t="s">
        <v>1567</v>
      </c>
      <c r="AE40" s="432"/>
      <c r="AF40" s="286">
        <v>33</v>
      </c>
      <c r="AG40" s="295" t="s">
        <v>85</v>
      </c>
      <c r="AH40" s="296"/>
      <c r="AI40" s="295"/>
      <c r="AJ40" s="295" t="s">
        <v>86</v>
      </c>
      <c r="AK40" s="287" t="s">
        <v>85</v>
      </c>
      <c r="AL40" s="296"/>
      <c r="AM40" s="296"/>
      <c r="AN40" s="38" t="s">
        <v>85</v>
      </c>
      <c r="AO40" s="296"/>
      <c r="AP40" s="493"/>
      <c r="AQ40" s="296"/>
      <c r="AR40" s="296"/>
      <c r="AS40" s="296"/>
      <c r="AT40" s="296"/>
      <c r="AU40" s="296"/>
      <c r="AV40" s="296"/>
      <c r="AW40" s="296"/>
      <c r="AX40" s="296"/>
      <c r="AY40" s="296"/>
      <c r="AZ40" s="296"/>
      <c r="BA40" s="74"/>
      <c r="BB40" s="296"/>
      <c r="BC40" s="49"/>
      <c r="BD40" s="297"/>
      <c r="BE40" s="91" t="s">
        <v>85</v>
      </c>
      <c r="BF40" s="92" t="s">
        <v>85</v>
      </c>
      <c r="BG40" s="91" t="s">
        <v>85</v>
      </c>
      <c r="BH40" s="297">
        <v>31</v>
      </c>
      <c r="BI40" s="296"/>
      <c r="BJ40" s="296"/>
      <c r="BK40" s="296"/>
      <c r="BL40" s="358">
        <v>0</v>
      </c>
      <c r="BM40" s="290">
        <v>36</v>
      </c>
      <c r="BN40" s="296" t="s">
        <v>3771</v>
      </c>
      <c r="BO40" s="73" t="s">
        <v>3891</v>
      </c>
      <c r="BP40" s="296"/>
      <c r="BQ40" s="296"/>
      <c r="BR40" s="296"/>
      <c r="BS40" s="296"/>
      <c r="BT40" s="296"/>
      <c r="BU40" s="296"/>
      <c r="BV40" s="296"/>
      <c r="BW40" s="296"/>
      <c r="BX40" s="296"/>
      <c r="BY40" s="296"/>
      <c r="BZ40" s="296"/>
      <c r="CA40" s="296"/>
      <c r="CB40" s="296"/>
      <c r="CC40" s="296"/>
      <c r="CD40" s="311" t="str">
        <f t="shared" si="1"/>
        <v>DISCONTINUED - MR306 Mesh, 17x8.5, 0mm Offset, 6x135, 94mm Centerbore, Machined/Black</v>
      </c>
      <c r="CE40" s="311" t="s">
        <v>3721</v>
      </c>
      <c r="CF40" s="311" t="s">
        <v>3720</v>
      </c>
      <c r="CG40" s="300" t="str">
        <f t="shared" si="4"/>
        <v>STREET (3XX)</v>
      </c>
    </row>
    <row r="41" spans="1:85" s="289" customFormat="1" ht="15.75" customHeight="1">
      <c r="A41" s="571">
        <f t="shared" si="0"/>
        <v>38</v>
      </c>
      <c r="B41" s="92" t="s">
        <v>84</v>
      </c>
      <c r="C41" s="29" t="s">
        <v>1038</v>
      </c>
      <c r="D41" s="290" t="s">
        <v>4342</v>
      </c>
      <c r="E41" s="291" t="s">
        <v>1291</v>
      </c>
      <c r="F41" s="281" t="str">
        <f t="shared" si="3"/>
        <v>MR30678550300</v>
      </c>
      <c r="G41" s="291"/>
      <c r="H41" s="291"/>
      <c r="I41" s="291" t="s">
        <v>1291</v>
      </c>
      <c r="J41" s="322">
        <v>41640</v>
      </c>
      <c r="K41" s="438"/>
      <c r="L41" s="282" t="s">
        <v>1239</v>
      </c>
      <c r="M41" s="292">
        <v>200.5</v>
      </c>
      <c r="N41" s="85"/>
      <c r="O41" s="409"/>
      <c r="P41" s="290">
        <v>17</v>
      </c>
      <c r="Q41" s="8">
        <v>8.5</v>
      </c>
      <c r="R41" s="29" t="s">
        <v>1692</v>
      </c>
      <c r="S41" s="290">
        <v>5</v>
      </c>
      <c r="T41" s="290">
        <v>5</v>
      </c>
      <c r="U41" s="293">
        <v>0</v>
      </c>
      <c r="V41" s="317">
        <v>4.75</v>
      </c>
      <c r="W41" s="290" t="s">
        <v>85</v>
      </c>
      <c r="X41" s="298">
        <v>94</v>
      </c>
      <c r="Y41" s="294">
        <v>27.1</v>
      </c>
      <c r="Z41" s="293">
        <v>2500</v>
      </c>
      <c r="AA41" s="293" t="s">
        <v>186</v>
      </c>
      <c r="AB41" s="293"/>
      <c r="AC41" s="284" t="s">
        <v>9577</v>
      </c>
      <c r="AD41" s="295" t="s">
        <v>1567</v>
      </c>
      <c r="AE41" s="432"/>
      <c r="AF41" s="286">
        <v>33</v>
      </c>
      <c r="AG41" s="295" t="s">
        <v>85</v>
      </c>
      <c r="AH41" s="296"/>
      <c r="AI41" s="295"/>
      <c r="AJ41" s="295" t="s">
        <v>86</v>
      </c>
      <c r="AK41" s="287" t="s">
        <v>85</v>
      </c>
      <c r="AL41" s="296"/>
      <c r="AM41" s="296"/>
      <c r="AN41" s="38" t="s">
        <v>85</v>
      </c>
      <c r="AO41" s="296"/>
      <c r="AP41" s="493"/>
      <c r="AQ41" s="296"/>
      <c r="AR41" s="296"/>
      <c r="AS41" s="296"/>
      <c r="AT41" s="296"/>
      <c r="AU41" s="296"/>
      <c r="AV41" s="296"/>
      <c r="AW41" s="296"/>
      <c r="AX41" s="296"/>
      <c r="AY41" s="296"/>
      <c r="AZ41" s="296"/>
      <c r="BA41" s="74"/>
      <c r="BB41" s="296"/>
      <c r="BC41" s="49"/>
      <c r="BD41" s="297"/>
      <c r="BE41" s="91" t="s">
        <v>85</v>
      </c>
      <c r="BF41" s="92" t="s">
        <v>85</v>
      </c>
      <c r="BG41" s="91" t="s">
        <v>85</v>
      </c>
      <c r="BH41" s="297">
        <v>31</v>
      </c>
      <c r="BI41" s="296"/>
      <c r="BJ41" s="296"/>
      <c r="BK41" s="296"/>
      <c r="BL41" s="358">
        <v>0</v>
      </c>
      <c r="BM41" s="290">
        <v>36</v>
      </c>
      <c r="BN41" s="296" t="s">
        <v>3771</v>
      </c>
      <c r="BO41" s="73" t="s">
        <v>3891</v>
      </c>
      <c r="BP41" s="296"/>
      <c r="BQ41" s="296"/>
      <c r="BR41" s="296"/>
      <c r="BS41" s="296"/>
      <c r="BT41" s="296"/>
      <c r="BU41" s="296"/>
      <c r="BV41" s="296"/>
      <c r="BW41" s="296"/>
      <c r="BX41" s="296"/>
      <c r="BY41" s="296"/>
      <c r="BZ41" s="296"/>
      <c r="CA41" s="296"/>
      <c r="CB41" s="296"/>
      <c r="CC41" s="296"/>
      <c r="CD41" s="311" t="str">
        <f t="shared" si="1"/>
        <v>DISCONTINUED - MR306 Mesh, 17x8.5, 0mm Offset, 5x5, 94mm Centerbore, Machined/Black</v>
      </c>
      <c r="CE41" s="311" t="s">
        <v>3721</v>
      </c>
      <c r="CF41" s="311" t="s">
        <v>3720</v>
      </c>
      <c r="CG41" s="300" t="str">
        <f t="shared" si="4"/>
        <v>STREET (3XX)</v>
      </c>
    </row>
    <row r="42" spans="1:85" s="289" customFormat="1" ht="15.75" customHeight="1">
      <c r="A42" s="571">
        <f t="shared" si="0"/>
        <v>39</v>
      </c>
      <c r="B42" s="92" t="s">
        <v>84</v>
      </c>
      <c r="C42" s="29" t="s">
        <v>1038</v>
      </c>
      <c r="D42" s="290" t="s">
        <v>4342</v>
      </c>
      <c r="E42" s="291" t="s">
        <v>1292</v>
      </c>
      <c r="F42" s="281" t="str">
        <f t="shared" si="3"/>
        <v>MR30678555300</v>
      </c>
      <c r="G42" s="291"/>
      <c r="H42" s="291"/>
      <c r="I42" s="291" t="s">
        <v>1292</v>
      </c>
      <c r="J42" s="322">
        <v>41640</v>
      </c>
      <c r="K42" s="438"/>
      <c r="L42" s="282" t="s">
        <v>1239</v>
      </c>
      <c r="M42" s="292">
        <v>200.5</v>
      </c>
      <c r="N42" s="85"/>
      <c r="O42" s="409"/>
      <c r="P42" s="290">
        <v>17</v>
      </c>
      <c r="Q42" s="8">
        <v>8.5</v>
      </c>
      <c r="R42" s="29" t="s">
        <v>1693</v>
      </c>
      <c r="S42" s="290">
        <v>5</v>
      </c>
      <c r="T42" s="290">
        <v>5.5</v>
      </c>
      <c r="U42" s="293">
        <v>0</v>
      </c>
      <c r="V42" s="317">
        <v>4.75</v>
      </c>
      <c r="W42" s="290" t="s">
        <v>85</v>
      </c>
      <c r="X42" s="298">
        <v>108</v>
      </c>
      <c r="Y42" s="294">
        <v>27.1</v>
      </c>
      <c r="Z42" s="293">
        <v>2500</v>
      </c>
      <c r="AA42" s="293" t="s">
        <v>186</v>
      </c>
      <c r="AB42" s="293"/>
      <c r="AC42" s="284" t="s">
        <v>9578</v>
      </c>
      <c r="AD42" s="295" t="s">
        <v>1569</v>
      </c>
      <c r="AE42" s="432"/>
      <c r="AF42" s="286">
        <v>33</v>
      </c>
      <c r="AG42" s="295" t="s">
        <v>85</v>
      </c>
      <c r="AH42" s="296"/>
      <c r="AI42" s="295"/>
      <c r="AJ42" s="295" t="s">
        <v>86</v>
      </c>
      <c r="AK42" s="287" t="s">
        <v>85</v>
      </c>
      <c r="AL42" s="296"/>
      <c r="AM42" s="296"/>
      <c r="AN42" s="38" t="s">
        <v>85</v>
      </c>
      <c r="AO42" s="296"/>
      <c r="AP42" s="493"/>
      <c r="AQ42" s="296"/>
      <c r="AR42" s="296"/>
      <c r="AS42" s="296"/>
      <c r="AT42" s="296"/>
      <c r="AU42" s="296"/>
      <c r="AV42" s="296"/>
      <c r="AW42" s="296"/>
      <c r="AX42" s="296"/>
      <c r="AY42" s="296"/>
      <c r="AZ42" s="296"/>
      <c r="BA42" s="74"/>
      <c r="BB42" s="296"/>
      <c r="BC42" s="49"/>
      <c r="BD42" s="297"/>
      <c r="BE42" s="91" t="s">
        <v>85</v>
      </c>
      <c r="BF42" s="92" t="s">
        <v>85</v>
      </c>
      <c r="BG42" s="91" t="s">
        <v>85</v>
      </c>
      <c r="BH42" s="297">
        <v>31</v>
      </c>
      <c r="BI42" s="296"/>
      <c r="BJ42" s="296"/>
      <c r="BK42" s="296"/>
      <c r="BL42" s="358">
        <v>0</v>
      </c>
      <c r="BM42" s="290">
        <v>36</v>
      </c>
      <c r="BN42" s="296" t="s">
        <v>3771</v>
      </c>
      <c r="BO42" s="73" t="s">
        <v>3891</v>
      </c>
      <c r="BP42" s="296"/>
      <c r="BQ42" s="296"/>
      <c r="BR42" s="296"/>
      <c r="BS42" s="296"/>
      <c r="BT42" s="296"/>
      <c r="BU42" s="296"/>
      <c r="BV42" s="296"/>
      <c r="BW42" s="296"/>
      <c r="BX42" s="296"/>
      <c r="BY42" s="296"/>
      <c r="BZ42" s="296"/>
      <c r="CA42" s="296"/>
      <c r="CB42" s="296"/>
      <c r="CC42" s="296"/>
      <c r="CD42" s="311" t="str">
        <f t="shared" si="1"/>
        <v>DISCONTINUED - MR306 Mesh, 17x8.5, 0mm Offset, 5x5.5, 108mm Centerbore, Machined/Black</v>
      </c>
      <c r="CE42" s="311" t="s">
        <v>3721</v>
      </c>
      <c r="CF42" s="311" t="s">
        <v>3720</v>
      </c>
      <c r="CG42" s="300" t="str">
        <f t="shared" si="4"/>
        <v>STREET (3XX)</v>
      </c>
    </row>
    <row r="43" spans="1:85" s="289" customFormat="1" ht="15.75" customHeight="1">
      <c r="A43" s="571">
        <f t="shared" si="0"/>
        <v>40</v>
      </c>
      <c r="B43" s="92" t="s">
        <v>84</v>
      </c>
      <c r="C43" s="29" t="s">
        <v>1038</v>
      </c>
      <c r="D43" s="290" t="s">
        <v>4342</v>
      </c>
      <c r="E43" s="291" t="s">
        <v>1293</v>
      </c>
      <c r="F43" s="281" t="str">
        <f t="shared" si="3"/>
        <v>MR30678560300</v>
      </c>
      <c r="G43" s="291"/>
      <c r="H43" s="291"/>
      <c r="I43" s="291" t="s">
        <v>1293</v>
      </c>
      <c r="J43" s="322">
        <v>41640</v>
      </c>
      <c r="K43" s="438"/>
      <c r="L43" s="282" t="s">
        <v>1239</v>
      </c>
      <c r="M43" s="292">
        <v>200.5</v>
      </c>
      <c r="N43" s="85"/>
      <c r="O43" s="409"/>
      <c r="P43" s="290">
        <v>17</v>
      </c>
      <c r="Q43" s="8">
        <v>8.5</v>
      </c>
      <c r="R43" s="29" t="s">
        <v>1089</v>
      </c>
      <c r="S43" s="290">
        <v>6</v>
      </c>
      <c r="T43" s="290">
        <v>5.5</v>
      </c>
      <c r="U43" s="293">
        <v>0</v>
      </c>
      <c r="V43" s="317">
        <v>4.75</v>
      </c>
      <c r="W43" s="290" t="s">
        <v>85</v>
      </c>
      <c r="X43" s="298">
        <v>108</v>
      </c>
      <c r="Y43" s="294">
        <v>27.1</v>
      </c>
      <c r="Z43" s="293">
        <v>2500</v>
      </c>
      <c r="AA43" s="293" t="s">
        <v>186</v>
      </c>
      <c r="AB43" s="293"/>
      <c r="AC43" s="284" t="s">
        <v>9579</v>
      </c>
      <c r="AD43" s="295" t="s">
        <v>1569</v>
      </c>
      <c r="AE43" s="432"/>
      <c r="AF43" s="286">
        <v>33</v>
      </c>
      <c r="AG43" s="295" t="s">
        <v>85</v>
      </c>
      <c r="AH43" s="296"/>
      <c r="AI43" s="295"/>
      <c r="AJ43" s="295" t="s">
        <v>86</v>
      </c>
      <c r="AK43" s="287" t="s">
        <v>85</v>
      </c>
      <c r="AL43" s="296"/>
      <c r="AM43" s="296"/>
      <c r="AN43" s="38" t="s">
        <v>85</v>
      </c>
      <c r="AO43" s="296"/>
      <c r="AP43" s="493"/>
      <c r="AQ43" s="296"/>
      <c r="AR43" s="296"/>
      <c r="AS43" s="296"/>
      <c r="AT43" s="296"/>
      <c r="AU43" s="296"/>
      <c r="AV43" s="296"/>
      <c r="AW43" s="296"/>
      <c r="AX43" s="296"/>
      <c r="AY43" s="296"/>
      <c r="AZ43" s="296"/>
      <c r="BA43" s="74"/>
      <c r="BB43" s="296"/>
      <c r="BC43" s="49"/>
      <c r="BD43" s="297"/>
      <c r="BE43" s="91" t="s">
        <v>85</v>
      </c>
      <c r="BF43" s="92" t="s">
        <v>85</v>
      </c>
      <c r="BG43" s="91" t="s">
        <v>85</v>
      </c>
      <c r="BH43" s="297">
        <v>31</v>
      </c>
      <c r="BI43" s="296"/>
      <c r="BJ43" s="296"/>
      <c r="BK43" s="296"/>
      <c r="BL43" s="358">
        <v>0</v>
      </c>
      <c r="BM43" s="290">
        <v>36</v>
      </c>
      <c r="BN43" s="296" t="s">
        <v>3771</v>
      </c>
      <c r="BO43" s="73" t="s">
        <v>3891</v>
      </c>
      <c r="BP43" s="296"/>
      <c r="BQ43" s="296"/>
      <c r="BR43" s="296"/>
      <c r="BS43" s="296"/>
      <c r="BT43" s="296"/>
      <c r="BU43" s="296"/>
      <c r="BV43" s="296"/>
      <c r="BW43" s="296"/>
      <c r="BX43" s="296"/>
      <c r="BY43" s="296"/>
      <c r="BZ43" s="296"/>
      <c r="CA43" s="296"/>
      <c r="CB43" s="296"/>
      <c r="CC43" s="296"/>
      <c r="CD43" s="311" t="str">
        <f t="shared" si="1"/>
        <v>DISCONTINUED - MR306 Mesh, 17x8.5, 0mm Offset, 6x5.5, 108mm Centerbore, Machined/Black</v>
      </c>
      <c r="CE43" s="311" t="s">
        <v>3721</v>
      </c>
      <c r="CF43" s="311" t="s">
        <v>3720</v>
      </c>
      <c r="CG43" s="300" t="str">
        <f t="shared" si="4"/>
        <v>STREET (3XX)</v>
      </c>
    </row>
    <row r="44" spans="1:85" s="289" customFormat="1" ht="15.75" customHeight="1">
      <c r="A44" s="571">
        <f t="shared" si="0"/>
        <v>41</v>
      </c>
      <c r="B44" s="92" t="s">
        <v>84</v>
      </c>
      <c r="C44" s="29" t="s">
        <v>1038</v>
      </c>
      <c r="D44" s="290" t="s">
        <v>4342</v>
      </c>
      <c r="E44" s="291" t="s">
        <v>1294</v>
      </c>
      <c r="F44" s="281" t="str">
        <f t="shared" si="3"/>
        <v>MR30678580300</v>
      </c>
      <c r="G44" s="291"/>
      <c r="H44" s="291"/>
      <c r="I44" s="291" t="s">
        <v>1294</v>
      </c>
      <c r="J44" s="322">
        <v>41640</v>
      </c>
      <c r="K44" s="438"/>
      <c r="L44" s="282" t="s">
        <v>1239</v>
      </c>
      <c r="M44" s="292">
        <v>200.5</v>
      </c>
      <c r="N44" s="85"/>
      <c r="O44" s="409"/>
      <c r="P44" s="290">
        <v>17</v>
      </c>
      <c r="Q44" s="8">
        <v>8.5</v>
      </c>
      <c r="R44" s="29" t="s">
        <v>1699</v>
      </c>
      <c r="S44" s="290">
        <v>8</v>
      </c>
      <c r="T44" s="290">
        <v>6.5</v>
      </c>
      <c r="U44" s="293">
        <v>0</v>
      </c>
      <c r="V44" s="317">
        <v>4.75</v>
      </c>
      <c r="W44" s="290" t="s">
        <v>85</v>
      </c>
      <c r="X44" s="298">
        <v>131</v>
      </c>
      <c r="Y44" s="294">
        <v>27.1</v>
      </c>
      <c r="Z44" s="293">
        <v>3600</v>
      </c>
      <c r="AA44" s="293" t="s">
        <v>186</v>
      </c>
      <c r="AB44" s="293"/>
      <c r="AC44" s="284" t="s">
        <v>9580</v>
      </c>
      <c r="AD44" s="295" t="s">
        <v>1573</v>
      </c>
      <c r="AE44" s="432"/>
      <c r="AF44" s="286">
        <v>33</v>
      </c>
      <c r="AG44" s="295" t="s">
        <v>85</v>
      </c>
      <c r="AH44" s="296"/>
      <c r="AI44" s="295"/>
      <c r="AJ44" s="295" t="s">
        <v>86</v>
      </c>
      <c r="AK44" s="287" t="s">
        <v>85</v>
      </c>
      <c r="AL44" s="296"/>
      <c r="AM44" s="296"/>
      <c r="AN44" s="38" t="s">
        <v>85</v>
      </c>
      <c r="AO44" s="296"/>
      <c r="AP44" s="493"/>
      <c r="AQ44" s="296"/>
      <c r="AR44" s="296"/>
      <c r="AS44" s="296"/>
      <c r="AT44" s="296"/>
      <c r="AU44" s="296"/>
      <c r="AV44" s="296"/>
      <c r="AW44" s="296"/>
      <c r="AX44" s="296"/>
      <c r="AY44" s="296"/>
      <c r="AZ44" s="296"/>
      <c r="BA44" s="74"/>
      <c r="BB44" s="296"/>
      <c r="BC44" s="49"/>
      <c r="BD44" s="297"/>
      <c r="BE44" s="91" t="s">
        <v>85</v>
      </c>
      <c r="BF44" s="92" t="s">
        <v>85</v>
      </c>
      <c r="BG44" s="91" t="s">
        <v>85</v>
      </c>
      <c r="BH44" s="297">
        <v>31</v>
      </c>
      <c r="BI44" s="296"/>
      <c r="BJ44" s="296"/>
      <c r="BK44" s="296"/>
      <c r="BL44" s="358">
        <v>0</v>
      </c>
      <c r="BM44" s="290">
        <v>36</v>
      </c>
      <c r="BN44" s="296" t="s">
        <v>3771</v>
      </c>
      <c r="BO44" s="73" t="s">
        <v>3891</v>
      </c>
      <c r="BP44" s="296"/>
      <c r="BQ44" s="296"/>
      <c r="BR44" s="296"/>
      <c r="BS44" s="296"/>
      <c r="BT44" s="296"/>
      <c r="BU44" s="296"/>
      <c r="BV44" s="296"/>
      <c r="BW44" s="296"/>
      <c r="BX44" s="296"/>
      <c r="BY44" s="296"/>
      <c r="BZ44" s="296"/>
      <c r="CA44" s="296"/>
      <c r="CB44" s="296"/>
      <c r="CC44" s="296"/>
      <c r="CD44" s="311" t="str">
        <f t="shared" si="1"/>
        <v>DISCONTINUED - MR306 Mesh, 17x8.5, 0mm Offset, 8x6.5, 131mm Centerbore, Machined/Black</v>
      </c>
      <c r="CE44" s="311" t="s">
        <v>3721</v>
      </c>
      <c r="CF44" s="311" t="s">
        <v>3720</v>
      </c>
      <c r="CG44" s="300" t="str">
        <f t="shared" si="4"/>
        <v>STREET (3XX)</v>
      </c>
    </row>
    <row r="45" spans="1:85" s="289" customFormat="1" ht="15.75" customHeight="1">
      <c r="A45" s="571">
        <f t="shared" si="0"/>
        <v>42</v>
      </c>
      <c r="B45" s="92" t="s">
        <v>84</v>
      </c>
      <c r="C45" s="29" t="s">
        <v>1038</v>
      </c>
      <c r="D45" s="290" t="s">
        <v>4342</v>
      </c>
      <c r="E45" s="291" t="s">
        <v>1295</v>
      </c>
      <c r="F45" s="281" t="str">
        <f t="shared" si="3"/>
        <v>MR30678587300</v>
      </c>
      <c r="G45" s="291"/>
      <c r="H45" s="291"/>
      <c r="I45" s="291" t="s">
        <v>1295</v>
      </c>
      <c r="J45" s="322">
        <v>41640</v>
      </c>
      <c r="K45" s="438"/>
      <c r="L45" s="282" t="s">
        <v>1239</v>
      </c>
      <c r="M45" s="292">
        <v>200.5</v>
      </c>
      <c r="N45" s="85"/>
      <c r="O45" s="409"/>
      <c r="P45" s="290">
        <v>17</v>
      </c>
      <c r="Q45" s="8">
        <v>8.5</v>
      </c>
      <c r="R45" s="29" t="s">
        <v>1700</v>
      </c>
      <c r="S45" s="290">
        <v>8</v>
      </c>
      <c r="T45" s="290">
        <v>170</v>
      </c>
      <c r="U45" s="293">
        <v>0</v>
      </c>
      <c r="V45" s="317">
        <v>4.75</v>
      </c>
      <c r="W45" s="290" t="s">
        <v>85</v>
      </c>
      <c r="X45" s="298">
        <v>131</v>
      </c>
      <c r="Y45" s="294">
        <v>27.1</v>
      </c>
      <c r="Z45" s="293">
        <v>3600</v>
      </c>
      <c r="AA45" s="293" t="s">
        <v>186</v>
      </c>
      <c r="AB45" s="293"/>
      <c r="AC45" s="284" t="s">
        <v>9581</v>
      </c>
      <c r="AD45" s="295" t="s">
        <v>1573</v>
      </c>
      <c r="AE45" s="432"/>
      <c r="AF45" s="286">
        <v>33</v>
      </c>
      <c r="AG45" s="295" t="s">
        <v>85</v>
      </c>
      <c r="AH45" s="296"/>
      <c r="AI45" s="295"/>
      <c r="AJ45" s="295" t="s">
        <v>86</v>
      </c>
      <c r="AK45" s="287" t="s">
        <v>85</v>
      </c>
      <c r="AL45" s="296"/>
      <c r="AM45" s="296"/>
      <c r="AN45" s="38" t="s">
        <v>85</v>
      </c>
      <c r="AO45" s="296"/>
      <c r="AP45" s="493"/>
      <c r="AQ45" s="296"/>
      <c r="AR45" s="296"/>
      <c r="AS45" s="296"/>
      <c r="AT45" s="296"/>
      <c r="AU45" s="296"/>
      <c r="AV45" s="296"/>
      <c r="AW45" s="296"/>
      <c r="AX45" s="296"/>
      <c r="AY45" s="296"/>
      <c r="AZ45" s="296"/>
      <c r="BA45" s="74"/>
      <c r="BB45" s="296"/>
      <c r="BC45" s="49"/>
      <c r="BD45" s="297"/>
      <c r="BE45" s="91" t="s">
        <v>85</v>
      </c>
      <c r="BF45" s="92" t="s">
        <v>85</v>
      </c>
      <c r="BG45" s="91" t="s">
        <v>85</v>
      </c>
      <c r="BH45" s="297">
        <v>31</v>
      </c>
      <c r="BI45" s="296"/>
      <c r="BJ45" s="296"/>
      <c r="BK45" s="296"/>
      <c r="BL45" s="358">
        <v>0</v>
      </c>
      <c r="BM45" s="290">
        <v>36</v>
      </c>
      <c r="BN45" s="296" t="s">
        <v>3771</v>
      </c>
      <c r="BO45" s="73" t="s">
        <v>3891</v>
      </c>
      <c r="BP45" s="296"/>
      <c r="BQ45" s="296"/>
      <c r="BR45" s="296"/>
      <c r="BS45" s="296"/>
      <c r="BT45" s="296"/>
      <c r="BU45" s="296"/>
      <c r="BV45" s="296"/>
      <c r="BW45" s="296"/>
      <c r="BX45" s="296"/>
      <c r="BY45" s="296"/>
      <c r="BZ45" s="296"/>
      <c r="CA45" s="296"/>
      <c r="CB45" s="296"/>
      <c r="CC45" s="296"/>
      <c r="CD45" s="311" t="str">
        <f t="shared" si="1"/>
        <v>DISCONTINUED - MR306 Mesh, 17x8.5, 0mm Offset, 8x170, 131mm Centerbore, Machined/Black</v>
      </c>
      <c r="CE45" s="311" t="s">
        <v>3721</v>
      </c>
      <c r="CF45" s="311" t="s">
        <v>3720</v>
      </c>
      <c r="CG45" s="300" t="str">
        <f t="shared" si="4"/>
        <v>STREET (3XX)</v>
      </c>
    </row>
    <row r="46" spans="1:85" s="289" customFormat="1" ht="15.75" customHeight="1">
      <c r="A46" s="571">
        <f t="shared" si="0"/>
        <v>43</v>
      </c>
      <c r="B46" s="92" t="s">
        <v>84</v>
      </c>
      <c r="C46" s="29" t="s">
        <v>1038</v>
      </c>
      <c r="D46" s="290" t="s">
        <v>4342</v>
      </c>
      <c r="E46" s="291" t="s">
        <v>1296</v>
      </c>
      <c r="F46" s="281" t="str">
        <f t="shared" si="3"/>
        <v>MR30689016318</v>
      </c>
      <c r="G46" s="291"/>
      <c r="H46" s="291"/>
      <c r="I46" s="291" t="s">
        <v>1296</v>
      </c>
      <c r="J46" s="322">
        <v>41640</v>
      </c>
      <c r="K46" s="438"/>
      <c r="L46" s="282" t="s">
        <v>1239</v>
      </c>
      <c r="M46" s="292">
        <v>236.5</v>
      </c>
      <c r="N46" s="85"/>
      <c r="O46" s="409"/>
      <c r="P46" s="290">
        <v>18</v>
      </c>
      <c r="Q46" s="8">
        <v>9</v>
      </c>
      <c r="R46" s="29" t="s">
        <v>1697</v>
      </c>
      <c r="S46" s="290">
        <v>6</v>
      </c>
      <c r="T46" s="290">
        <v>135</v>
      </c>
      <c r="U46" s="293">
        <v>18</v>
      </c>
      <c r="V46" s="317">
        <v>5.75</v>
      </c>
      <c r="W46" s="290" t="s">
        <v>85</v>
      </c>
      <c r="X46" s="298">
        <v>94</v>
      </c>
      <c r="Y46" s="294">
        <v>32</v>
      </c>
      <c r="Z46" s="293">
        <v>2500</v>
      </c>
      <c r="AA46" s="293" t="s">
        <v>186</v>
      </c>
      <c r="AB46" s="293"/>
      <c r="AC46" s="284" t="s">
        <v>9560</v>
      </c>
      <c r="AD46" s="295" t="s">
        <v>1567</v>
      </c>
      <c r="AE46" s="432"/>
      <c r="AF46" s="286">
        <v>33</v>
      </c>
      <c r="AG46" s="295" t="s">
        <v>85</v>
      </c>
      <c r="AH46" s="296"/>
      <c r="AI46" s="295"/>
      <c r="AJ46" s="295" t="s">
        <v>86</v>
      </c>
      <c r="AK46" s="287" t="s">
        <v>85</v>
      </c>
      <c r="AL46" s="296"/>
      <c r="AM46" s="296"/>
      <c r="AN46" s="38" t="s">
        <v>85</v>
      </c>
      <c r="AO46" s="296"/>
      <c r="AP46" s="493"/>
      <c r="AQ46" s="296"/>
      <c r="AR46" s="296"/>
      <c r="AS46" s="296"/>
      <c r="AT46" s="296"/>
      <c r="AU46" s="296"/>
      <c r="AV46" s="296"/>
      <c r="AW46" s="296"/>
      <c r="AX46" s="296"/>
      <c r="AY46" s="296"/>
      <c r="AZ46" s="296"/>
      <c r="BA46" s="74"/>
      <c r="BB46" s="296"/>
      <c r="BC46" s="49"/>
      <c r="BD46" s="297"/>
      <c r="BE46" s="91" t="s">
        <v>85</v>
      </c>
      <c r="BF46" s="92" t="s">
        <v>85</v>
      </c>
      <c r="BG46" s="91" t="s">
        <v>85</v>
      </c>
      <c r="BH46" s="297">
        <v>35</v>
      </c>
      <c r="BI46" s="296"/>
      <c r="BJ46" s="296"/>
      <c r="BK46" s="296"/>
      <c r="BL46" s="358">
        <v>0</v>
      </c>
      <c r="BM46" s="290">
        <v>36</v>
      </c>
      <c r="BN46" s="296" t="s">
        <v>3771</v>
      </c>
      <c r="BO46" s="73" t="s">
        <v>3891</v>
      </c>
      <c r="BP46" s="296"/>
      <c r="BQ46" s="296"/>
      <c r="BR46" s="296"/>
      <c r="BS46" s="296"/>
      <c r="BT46" s="296"/>
      <c r="BU46" s="296"/>
      <c r="BV46" s="296"/>
      <c r="BW46" s="296"/>
      <c r="BX46" s="296"/>
      <c r="BY46" s="296"/>
      <c r="BZ46" s="296"/>
      <c r="CA46" s="296"/>
      <c r="CB46" s="296"/>
      <c r="CC46" s="296"/>
      <c r="CD46" s="311" t="str">
        <f t="shared" si="1"/>
        <v>DISCONTINUED - MR306 Mesh, 18x9, +18mm Offset, 6x135, 94mm Centerbore, Machined/Black</v>
      </c>
      <c r="CE46" s="311" t="s">
        <v>3721</v>
      </c>
      <c r="CF46" s="311" t="s">
        <v>3720</v>
      </c>
      <c r="CG46" s="300" t="str">
        <f t="shared" si="4"/>
        <v>STREET (3XX)</v>
      </c>
    </row>
    <row r="47" spans="1:85" s="289" customFormat="1" ht="15.75" customHeight="1">
      <c r="A47" s="571">
        <f t="shared" si="0"/>
        <v>44</v>
      </c>
      <c r="B47" s="92" t="s">
        <v>84</v>
      </c>
      <c r="C47" s="29" t="s">
        <v>1038</v>
      </c>
      <c r="D47" s="290" t="s">
        <v>4342</v>
      </c>
      <c r="E47" s="291" t="s">
        <v>1297</v>
      </c>
      <c r="F47" s="281" t="str">
        <f t="shared" si="3"/>
        <v>MR30689050312N</v>
      </c>
      <c r="G47" s="291"/>
      <c r="H47" s="291"/>
      <c r="I47" s="291" t="s">
        <v>1297</v>
      </c>
      <c r="J47" s="322">
        <v>41640</v>
      </c>
      <c r="K47" s="438"/>
      <c r="L47" s="282" t="s">
        <v>1239</v>
      </c>
      <c r="M47" s="292">
        <v>236.5</v>
      </c>
      <c r="N47" s="85"/>
      <c r="O47" s="409"/>
      <c r="P47" s="290">
        <v>18</v>
      </c>
      <c r="Q47" s="8">
        <v>9</v>
      </c>
      <c r="R47" s="29" t="s">
        <v>1692</v>
      </c>
      <c r="S47" s="290">
        <v>5</v>
      </c>
      <c r="T47" s="290">
        <v>5</v>
      </c>
      <c r="U47" s="293">
        <v>-12</v>
      </c>
      <c r="V47" s="317">
        <v>4.5</v>
      </c>
      <c r="W47" s="290" t="s">
        <v>85</v>
      </c>
      <c r="X47" s="298">
        <v>94</v>
      </c>
      <c r="Y47" s="294">
        <v>32</v>
      </c>
      <c r="Z47" s="293">
        <v>2500</v>
      </c>
      <c r="AA47" s="293" t="s">
        <v>186</v>
      </c>
      <c r="AB47" s="293"/>
      <c r="AC47" s="284" t="s">
        <v>9561</v>
      </c>
      <c r="AD47" s="295" t="s">
        <v>1567</v>
      </c>
      <c r="AE47" s="432"/>
      <c r="AF47" s="286">
        <v>33</v>
      </c>
      <c r="AG47" s="295" t="s">
        <v>85</v>
      </c>
      <c r="AH47" s="296"/>
      <c r="AI47" s="295"/>
      <c r="AJ47" s="295" t="s">
        <v>86</v>
      </c>
      <c r="AK47" s="287" t="s">
        <v>85</v>
      </c>
      <c r="AL47" s="296"/>
      <c r="AM47" s="296"/>
      <c r="AN47" s="38" t="s">
        <v>85</v>
      </c>
      <c r="AO47" s="296"/>
      <c r="AP47" s="493"/>
      <c r="AQ47" s="296"/>
      <c r="AR47" s="296"/>
      <c r="AS47" s="296"/>
      <c r="AT47" s="296"/>
      <c r="AU47" s="296"/>
      <c r="AV47" s="296"/>
      <c r="AW47" s="296"/>
      <c r="AX47" s="296"/>
      <c r="AY47" s="296"/>
      <c r="AZ47" s="296"/>
      <c r="BA47" s="74"/>
      <c r="BB47" s="296"/>
      <c r="BC47" s="49"/>
      <c r="BD47" s="297"/>
      <c r="BE47" s="91" t="s">
        <v>85</v>
      </c>
      <c r="BF47" s="92" t="s">
        <v>85</v>
      </c>
      <c r="BG47" s="91" t="s">
        <v>85</v>
      </c>
      <c r="BH47" s="297">
        <v>35</v>
      </c>
      <c r="BI47" s="296"/>
      <c r="BJ47" s="296"/>
      <c r="BK47" s="296"/>
      <c r="BL47" s="358">
        <v>0</v>
      </c>
      <c r="BM47" s="290">
        <v>36</v>
      </c>
      <c r="BN47" s="296" t="s">
        <v>3771</v>
      </c>
      <c r="BO47" s="73" t="s">
        <v>3891</v>
      </c>
      <c r="BP47" s="296"/>
      <c r="BQ47" s="296"/>
      <c r="BR47" s="296"/>
      <c r="BS47" s="296"/>
      <c r="BT47" s="296"/>
      <c r="BU47" s="296"/>
      <c r="BV47" s="296"/>
      <c r="BW47" s="296"/>
      <c r="BX47" s="296"/>
      <c r="BY47" s="296"/>
      <c r="BZ47" s="296"/>
      <c r="CA47" s="296"/>
      <c r="CB47" s="296"/>
      <c r="CC47" s="296"/>
      <c r="CD47" s="311" t="str">
        <f t="shared" si="1"/>
        <v>DISCONTINUED - MR306 Mesh, 18x9, -12mm Offset, 5x5, 94mm Centerbore, Machined/Black</v>
      </c>
      <c r="CE47" s="311" t="s">
        <v>3721</v>
      </c>
      <c r="CF47" s="311" t="s">
        <v>3720</v>
      </c>
      <c r="CG47" s="300" t="str">
        <f t="shared" si="4"/>
        <v>STREET (3XX)</v>
      </c>
    </row>
    <row r="48" spans="1:85" s="289" customFormat="1" ht="15.75" customHeight="1">
      <c r="A48" s="571">
        <f t="shared" si="0"/>
        <v>45</v>
      </c>
      <c r="B48" s="92" t="s">
        <v>84</v>
      </c>
      <c r="C48" s="29" t="s">
        <v>1038</v>
      </c>
      <c r="D48" s="290" t="s">
        <v>4342</v>
      </c>
      <c r="E48" s="291" t="s">
        <v>1298</v>
      </c>
      <c r="F48" s="281" t="str">
        <f t="shared" si="3"/>
        <v>MR30689058318</v>
      </c>
      <c r="G48" s="291"/>
      <c r="H48" s="291"/>
      <c r="I48" s="291" t="s">
        <v>1298</v>
      </c>
      <c r="J48" s="322">
        <v>41640</v>
      </c>
      <c r="K48" s="438"/>
      <c r="L48" s="282" t="s">
        <v>1239</v>
      </c>
      <c r="M48" s="292">
        <v>236.5</v>
      </c>
      <c r="N48" s="85"/>
      <c r="O48" s="409"/>
      <c r="P48" s="290">
        <v>18</v>
      </c>
      <c r="Q48" s="8">
        <v>9</v>
      </c>
      <c r="R48" s="29" t="s">
        <v>1688</v>
      </c>
      <c r="S48" s="290">
        <v>5</v>
      </c>
      <c r="T48" s="290">
        <v>150</v>
      </c>
      <c r="U48" s="293">
        <v>18</v>
      </c>
      <c r="V48" s="317">
        <v>5.75</v>
      </c>
      <c r="W48" s="290" t="s">
        <v>85</v>
      </c>
      <c r="X48" s="298">
        <v>110</v>
      </c>
      <c r="Y48" s="294">
        <v>32</v>
      </c>
      <c r="Z48" s="293">
        <v>2500</v>
      </c>
      <c r="AA48" s="293" t="s">
        <v>186</v>
      </c>
      <c r="AB48" s="293"/>
      <c r="AC48" s="284" t="s">
        <v>9563</v>
      </c>
      <c r="AD48" s="295" t="s">
        <v>1571</v>
      </c>
      <c r="AE48" s="432"/>
      <c r="AF48" s="286">
        <v>33</v>
      </c>
      <c r="AG48" s="295" t="s">
        <v>85</v>
      </c>
      <c r="AH48" s="296"/>
      <c r="AI48" s="295"/>
      <c r="AJ48" s="295" t="s">
        <v>86</v>
      </c>
      <c r="AK48" s="287" t="s">
        <v>85</v>
      </c>
      <c r="AL48" s="296"/>
      <c r="AM48" s="296"/>
      <c r="AN48" s="38" t="s">
        <v>85</v>
      </c>
      <c r="AO48" s="296"/>
      <c r="AP48" s="493"/>
      <c r="AQ48" s="296"/>
      <c r="AR48" s="296"/>
      <c r="AS48" s="296"/>
      <c r="AT48" s="296"/>
      <c r="AU48" s="296"/>
      <c r="AV48" s="296"/>
      <c r="AW48" s="296"/>
      <c r="AX48" s="296"/>
      <c r="AY48" s="296"/>
      <c r="AZ48" s="296"/>
      <c r="BA48" s="74"/>
      <c r="BB48" s="296"/>
      <c r="BC48" s="49"/>
      <c r="BD48" s="297"/>
      <c r="BE48" s="91" t="s">
        <v>85</v>
      </c>
      <c r="BF48" s="92" t="s">
        <v>85</v>
      </c>
      <c r="BG48" s="91" t="s">
        <v>85</v>
      </c>
      <c r="BH48" s="297">
        <v>35</v>
      </c>
      <c r="BI48" s="296"/>
      <c r="BJ48" s="296"/>
      <c r="BK48" s="296"/>
      <c r="BL48" s="358">
        <v>0</v>
      </c>
      <c r="BM48" s="290">
        <v>36</v>
      </c>
      <c r="BN48" s="296" t="s">
        <v>3771</v>
      </c>
      <c r="BO48" s="73" t="s">
        <v>3891</v>
      </c>
      <c r="BP48" s="296"/>
      <c r="BQ48" s="296"/>
      <c r="BR48" s="296"/>
      <c r="BS48" s="296"/>
      <c r="BT48" s="296"/>
      <c r="BU48" s="296"/>
      <c r="BV48" s="296"/>
      <c r="BW48" s="296"/>
      <c r="BX48" s="296"/>
      <c r="BY48" s="296"/>
      <c r="BZ48" s="296"/>
      <c r="CA48" s="296"/>
      <c r="CB48" s="296"/>
      <c r="CC48" s="296"/>
      <c r="CD48" s="311" t="str">
        <f t="shared" si="1"/>
        <v>DISCONTINUED - MR306 Mesh, 18x9, +18mm Offset, 5x150, 110mm Centerbore, Machined/Black</v>
      </c>
      <c r="CE48" s="311" t="s">
        <v>3721</v>
      </c>
      <c r="CF48" s="311" t="s">
        <v>3720</v>
      </c>
      <c r="CG48" s="300" t="str">
        <f t="shared" si="4"/>
        <v>STREET (3XX)</v>
      </c>
    </row>
    <row r="49" spans="1:85" s="289" customFormat="1" ht="15.75" customHeight="1">
      <c r="A49" s="571">
        <f t="shared" si="0"/>
        <v>46</v>
      </c>
      <c r="B49" s="92" t="s">
        <v>84</v>
      </c>
      <c r="C49" s="29" t="s">
        <v>1038</v>
      </c>
      <c r="D49" s="290" t="s">
        <v>4342</v>
      </c>
      <c r="E49" s="291" t="s">
        <v>1299</v>
      </c>
      <c r="F49" s="281" t="str">
        <f t="shared" si="3"/>
        <v>MR30689060312N</v>
      </c>
      <c r="G49" s="291"/>
      <c r="H49" s="291"/>
      <c r="I49" s="291" t="s">
        <v>1299</v>
      </c>
      <c r="J49" s="322">
        <v>41640</v>
      </c>
      <c r="K49" s="438"/>
      <c r="L49" s="282" t="s">
        <v>1239</v>
      </c>
      <c r="M49" s="292">
        <v>236.5</v>
      </c>
      <c r="N49" s="85"/>
      <c r="O49" s="409"/>
      <c r="P49" s="290">
        <v>18</v>
      </c>
      <c r="Q49" s="8">
        <v>9</v>
      </c>
      <c r="R49" s="29" t="s">
        <v>1089</v>
      </c>
      <c r="S49" s="290">
        <v>6</v>
      </c>
      <c r="T49" s="290">
        <v>5.5</v>
      </c>
      <c r="U49" s="293">
        <v>-12</v>
      </c>
      <c r="V49" s="317">
        <v>4.5</v>
      </c>
      <c r="W49" s="290" t="s">
        <v>85</v>
      </c>
      <c r="X49" s="298">
        <v>108</v>
      </c>
      <c r="Y49" s="294">
        <v>32</v>
      </c>
      <c r="Z49" s="293">
        <v>2500</v>
      </c>
      <c r="AA49" s="293" t="s">
        <v>186</v>
      </c>
      <c r="AB49" s="293"/>
      <c r="AC49" s="284" t="s">
        <v>9564</v>
      </c>
      <c r="AD49" s="295" t="s">
        <v>1569</v>
      </c>
      <c r="AE49" s="432"/>
      <c r="AF49" s="286">
        <v>33</v>
      </c>
      <c r="AG49" s="295" t="s">
        <v>85</v>
      </c>
      <c r="AH49" s="296"/>
      <c r="AI49" s="295"/>
      <c r="AJ49" s="295" t="s">
        <v>86</v>
      </c>
      <c r="AK49" s="287" t="s">
        <v>85</v>
      </c>
      <c r="AL49" s="296"/>
      <c r="AM49" s="296"/>
      <c r="AN49" s="38" t="s">
        <v>85</v>
      </c>
      <c r="AO49" s="296"/>
      <c r="AP49" s="493"/>
      <c r="AQ49" s="296"/>
      <c r="AR49" s="296"/>
      <c r="AS49" s="296"/>
      <c r="AT49" s="296"/>
      <c r="AU49" s="296"/>
      <c r="AV49" s="296"/>
      <c r="AW49" s="296"/>
      <c r="AX49" s="296"/>
      <c r="AY49" s="296"/>
      <c r="AZ49" s="296"/>
      <c r="BA49" s="74"/>
      <c r="BB49" s="296"/>
      <c r="BC49" s="49"/>
      <c r="BD49" s="297"/>
      <c r="BE49" s="91" t="s">
        <v>85</v>
      </c>
      <c r="BF49" s="92" t="s">
        <v>85</v>
      </c>
      <c r="BG49" s="91" t="s">
        <v>85</v>
      </c>
      <c r="BH49" s="297">
        <v>35</v>
      </c>
      <c r="BI49" s="296"/>
      <c r="BJ49" s="296"/>
      <c r="BK49" s="296"/>
      <c r="BL49" s="358">
        <v>0</v>
      </c>
      <c r="BM49" s="290">
        <v>36</v>
      </c>
      <c r="BN49" s="296" t="s">
        <v>3771</v>
      </c>
      <c r="BO49" s="73" t="s">
        <v>3891</v>
      </c>
      <c r="BP49" s="296"/>
      <c r="BQ49" s="296"/>
      <c r="BR49" s="296"/>
      <c r="BS49" s="296"/>
      <c r="BT49" s="296"/>
      <c r="BU49" s="296"/>
      <c r="BV49" s="296"/>
      <c r="BW49" s="296"/>
      <c r="BX49" s="296"/>
      <c r="BY49" s="296"/>
      <c r="BZ49" s="296"/>
      <c r="CA49" s="296"/>
      <c r="CB49" s="296"/>
      <c r="CC49" s="296"/>
      <c r="CD49" s="311" t="str">
        <f t="shared" si="1"/>
        <v>DISCONTINUED - MR306 Mesh, 18x9, -12mm Offset, 6x5.5, 108mm Centerbore, Machined/Black</v>
      </c>
      <c r="CE49" s="311" t="s">
        <v>3721</v>
      </c>
      <c r="CF49" s="311" t="s">
        <v>3720</v>
      </c>
      <c r="CG49" s="300" t="str">
        <f t="shared" si="4"/>
        <v>STREET (3XX)</v>
      </c>
    </row>
    <row r="50" spans="1:85" s="289" customFormat="1" ht="15.75" customHeight="1">
      <c r="A50" s="571">
        <f t="shared" si="0"/>
        <v>47</v>
      </c>
      <c r="B50" s="92" t="s">
        <v>84</v>
      </c>
      <c r="C50" s="29" t="s">
        <v>1038</v>
      </c>
      <c r="D50" s="290" t="s">
        <v>4342</v>
      </c>
      <c r="E50" s="291" t="s">
        <v>1300</v>
      </c>
      <c r="F50" s="281" t="str">
        <f t="shared" si="3"/>
        <v>MR30689060318</v>
      </c>
      <c r="G50" s="291"/>
      <c r="H50" s="291"/>
      <c r="I50" s="291" t="s">
        <v>1300</v>
      </c>
      <c r="J50" s="322">
        <v>41640</v>
      </c>
      <c r="K50" s="438"/>
      <c r="L50" s="282" t="s">
        <v>1239</v>
      </c>
      <c r="M50" s="292">
        <v>236.5</v>
      </c>
      <c r="N50" s="85"/>
      <c r="O50" s="409"/>
      <c r="P50" s="290">
        <v>18</v>
      </c>
      <c r="Q50" s="8">
        <v>9</v>
      </c>
      <c r="R50" s="29" t="s">
        <v>1089</v>
      </c>
      <c r="S50" s="290">
        <v>6</v>
      </c>
      <c r="T50" s="290">
        <v>5.5</v>
      </c>
      <c r="U50" s="293">
        <v>18</v>
      </c>
      <c r="V50" s="317">
        <v>5.75</v>
      </c>
      <c r="W50" s="290" t="s">
        <v>85</v>
      </c>
      <c r="X50" s="298">
        <v>108</v>
      </c>
      <c r="Y50" s="294">
        <v>32</v>
      </c>
      <c r="Z50" s="293">
        <v>2500</v>
      </c>
      <c r="AA50" s="293" t="s">
        <v>186</v>
      </c>
      <c r="AB50" s="293"/>
      <c r="AC50" s="284" t="s">
        <v>9565</v>
      </c>
      <c r="AD50" s="295" t="s">
        <v>1569</v>
      </c>
      <c r="AE50" s="432"/>
      <c r="AF50" s="286">
        <v>33</v>
      </c>
      <c r="AG50" s="295" t="s">
        <v>85</v>
      </c>
      <c r="AH50" s="296"/>
      <c r="AI50" s="295"/>
      <c r="AJ50" s="295" t="s">
        <v>86</v>
      </c>
      <c r="AK50" s="287" t="s">
        <v>85</v>
      </c>
      <c r="AL50" s="296"/>
      <c r="AM50" s="296"/>
      <c r="AN50" s="38" t="s">
        <v>85</v>
      </c>
      <c r="AO50" s="296"/>
      <c r="AP50" s="493"/>
      <c r="AQ50" s="296"/>
      <c r="AR50" s="296"/>
      <c r="AS50" s="296"/>
      <c r="AT50" s="296"/>
      <c r="AU50" s="296"/>
      <c r="AV50" s="296"/>
      <c r="AW50" s="296"/>
      <c r="AX50" s="296"/>
      <c r="AY50" s="296"/>
      <c r="AZ50" s="296"/>
      <c r="BA50" s="74"/>
      <c r="BB50" s="296"/>
      <c r="BC50" s="49"/>
      <c r="BD50" s="297"/>
      <c r="BE50" s="91" t="s">
        <v>85</v>
      </c>
      <c r="BF50" s="92" t="s">
        <v>85</v>
      </c>
      <c r="BG50" s="91" t="s">
        <v>85</v>
      </c>
      <c r="BH50" s="297">
        <v>35</v>
      </c>
      <c r="BI50" s="296"/>
      <c r="BJ50" s="296"/>
      <c r="BK50" s="296"/>
      <c r="BL50" s="358">
        <v>0</v>
      </c>
      <c r="BM50" s="290">
        <v>36</v>
      </c>
      <c r="BN50" s="296" t="s">
        <v>3771</v>
      </c>
      <c r="BO50" s="73" t="s">
        <v>3891</v>
      </c>
      <c r="BP50" s="296"/>
      <c r="BQ50" s="296"/>
      <c r="BR50" s="296"/>
      <c r="BS50" s="296"/>
      <c r="BT50" s="296"/>
      <c r="BU50" s="296"/>
      <c r="BV50" s="296"/>
      <c r="BW50" s="296"/>
      <c r="BX50" s="296"/>
      <c r="BY50" s="296"/>
      <c r="BZ50" s="296"/>
      <c r="CA50" s="296"/>
      <c r="CB50" s="296"/>
      <c r="CC50" s="296"/>
      <c r="CD50" s="311" t="str">
        <f t="shared" si="1"/>
        <v>DISCONTINUED - MR306 Mesh, 18x9, +18mm Offset, 6x5.5, 108mm Centerbore, Machined/Black</v>
      </c>
      <c r="CE50" s="311" t="s">
        <v>3721</v>
      </c>
      <c r="CF50" s="311" t="s">
        <v>3720</v>
      </c>
      <c r="CG50" s="300" t="str">
        <f t="shared" si="4"/>
        <v>STREET (3XX)</v>
      </c>
    </row>
    <row r="51" spans="1:85" s="289" customFormat="1" ht="15.75" customHeight="1">
      <c r="A51" s="571">
        <f t="shared" si="0"/>
        <v>48</v>
      </c>
      <c r="B51" s="92" t="s">
        <v>84</v>
      </c>
      <c r="C51" s="29" t="s">
        <v>1038</v>
      </c>
      <c r="D51" s="290" t="s">
        <v>4342</v>
      </c>
      <c r="E51" s="291" t="s">
        <v>1301</v>
      </c>
      <c r="F51" s="281" t="str">
        <f t="shared" si="3"/>
        <v>MR30689080312N</v>
      </c>
      <c r="G51" s="291"/>
      <c r="H51" s="291"/>
      <c r="I51" s="291" t="s">
        <v>1301</v>
      </c>
      <c r="J51" s="322">
        <v>41640</v>
      </c>
      <c r="K51" s="438"/>
      <c r="L51" s="282" t="s">
        <v>1239</v>
      </c>
      <c r="M51" s="292">
        <v>236.5</v>
      </c>
      <c r="N51" s="85"/>
      <c r="O51" s="409"/>
      <c r="P51" s="290">
        <v>18</v>
      </c>
      <c r="Q51" s="8">
        <v>9</v>
      </c>
      <c r="R51" s="29" t="s">
        <v>1699</v>
      </c>
      <c r="S51" s="290">
        <v>8</v>
      </c>
      <c r="T51" s="290">
        <v>6.5</v>
      </c>
      <c r="U51" s="293">
        <v>-12</v>
      </c>
      <c r="V51" s="317">
        <v>4.5</v>
      </c>
      <c r="W51" s="290" t="s">
        <v>85</v>
      </c>
      <c r="X51" s="298">
        <v>131</v>
      </c>
      <c r="Y51" s="294">
        <v>32</v>
      </c>
      <c r="Z51" s="293">
        <v>3600</v>
      </c>
      <c r="AA51" s="293" t="s">
        <v>186</v>
      </c>
      <c r="AB51" s="293"/>
      <c r="AC51" s="284" t="s">
        <v>9566</v>
      </c>
      <c r="AD51" s="295" t="s">
        <v>1573</v>
      </c>
      <c r="AE51" s="432"/>
      <c r="AF51" s="286">
        <v>33</v>
      </c>
      <c r="AG51" s="295" t="s">
        <v>85</v>
      </c>
      <c r="AH51" s="296"/>
      <c r="AI51" s="295"/>
      <c r="AJ51" s="295" t="s">
        <v>86</v>
      </c>
      <c r="AK51" s="287" t="s">
        <v>85</v>
      </c>
      <c r="AL51" s="296"/>
      <c r="AM51" s="296"/>
      <c r="AN51" s="38" t="s">
        <v>85</v>
      </c>
      <c r="AO51" s="296"/>
      <c r="AP51" s="493"/>
      <c r="AQ51" s="296"/>
      <c r="AR51" s="296"/>
      <c r="AS51" s="296"/>
      <c r="AT51" s="296"/>
      <c r="AU51" s="296"/>
      <c r="AV51" s="296"/>
      <c r="AW51" s="296"/>
      <c r="AX51" s="296"/>
      <c r="AY51" s="296"/>
      <c r="AZ51" s="296"/>
      <c r="BA51" s="74"/>
      <c r="BB51" s="296"/>
      <c r="BC51" s="49"/>
      <c r="BD51" s="297"/>
      <c r="BE51" s="91" t="s">
        <v>85</v>
      </c>
      <c r="BF51" s="92" t="s">
        <v>85</v>
      </c>
      <c r="BG51" s="91" t="s">
        <v>85</v>
      </c>
      <c r="BH51" s="297">
        <v>35</v>
      </c>
      <c r="BI51" s="296"/>
      <c r="BJ51" s="296"/>
      <c r="BK51" s="296"/>
      <c r="BL51" s="358">
        <v>0</v>
      </c>
      <c r="BM51" s="290">
        <v>36</v>
      </c>
      <c r="BN51" s="296" t="s">
        <v>3771</v>
      </c>
      <c r="BO51" s="73" t="s">
        <v>3891</v>
      </c>
      <c r="BP51" s="296"/>
      <c r="BQ51" s="296"/>
      <c r="BR51" s="296"/>
      <c r="BS51" s="296"/>
      <c r="BT51" s="296"/>
      <c r="BU51" s="296"/>
      <c r="BV51" s="296"/>
      <c r="BW51" s="296"/>
      <c r="BX51" s="296"/>
      <c r="BY51" s="296"/>
      <c r="BZ51" s="296"/>
      <c r="CA51" s="296"/>
      <c r="CB51" s="296"/>
      <c r="CC51" s="296"/>
      <c r="CD51" s="311" t="str">
        <f t="shared" si="1"/>
        <v>DISCONTINUED - MR306 Mesh, 18x9, -12mm Offset, 8x6.5, 131mm Centerbore, Machined/Black</v>
      </c>
      <c r="CE51" s="311" t="s">
        <v>3721</v>
      </c>
      <c r="CF51" s="311" t="s">
        <v>3720</v>
      </c>
      <c r="CG51" s="300" t="str">
        <f t="shared" si="4"/>
        <v>STREET (3XX)</v>
      </c>
    </row>
    <row r="52" spans="1:85" s="289" customFormat="1" ht="15.75" customHeight="1">
      <c r="A52" s="571">
        <f t="shared" si="0"/>
        <v>49</v>
      </c>
      <c r="B52" s="92" t="s">
        <v>84</v>
      </c>
      <c r="C52" s="29" t="s">
        <v>1038</v>
      </c>
      <c r="D52" s="290" t="s">
        <v>4342</v>
      </c>
      <c r="E52" s="291" t="s">
        <v>1302</v>
      </c>
      <c r="F52" s="281" t="str">
        <f t="shared" si="3"/>
        <v>MR30689080318</v>
      </c>
      <c r="G52" s="291"/>
      <c r="H52" s="291"/>
      <c r="I52" s="291" t="s">
        <v>1302</v>
      </c>
      <c r="J52" s="322">
        <v>41640</v>
      </c>
      <c r="K52" s="438"/>
      <c r="L52" s="282" t="s">
        <v>1239</v>
      </c>
      <c r="M52" s="292">
        <v>236.5</v>
      </c>
      <c r="N52" s="85"/>
      <c r="O52" s="409"/>
      <c r="P52" s="290">
        <v>18</v>
      </c>
      <c r="Q52" s="8">
        <v>9</v>
      </c>
      <c r="R52" s="29" t="s">
        <v>1699</v>
      </c>
      <c r="S52" s="290">
        <v>8</v>
      </c>
      <c r="T52" s="290">
        <v>6.5</v>
      </c>
      <c r="U52" s="293">
        <v>18</v>
      </c>
      <c r="V52" s="317">
        <v>5.75</v>
      </c>
      <c r="W52" s="290" t="s">
        <v>85</v>
      </c>
      <c r="X52" s="298">
        <v>131</v>
      </c>
      <c r="Y52" s="294">
        <v>32</v>
      </c>
      <c r="Z52" s="293">
        <v>3600</v>
      </c>
      <c r="AA52" s="293" t="s">
        <v>186</v>
      </c>
      <c r="AB52" s="293"/>
      <c r="AC52" s="284" t="s">
        <v>9567</v>
      </c>
      <c r="AD52" s="295" t="s">
        <v>1573</v>
      </c>
      <c r="AE52" s="432"/>
      <c r="AF52" s="286">
        <v>33</v>
      </c>
      <c r="AG52" s="295" t="s">
        <v>85</v>
      </c>
      <c r="AH52" s="296"/>
      <c r="AI52" s="295"/>
      <c r="AJ52" s="295" t="s">
        <v>86</v>
      </c>
      <c r="AK52" s="287" t="s">
        <v>85</v>
      </c>
      <c r="AL52" s="296"/>
      <c r="AM52" s="296"/>
      <c r="AN52" s="38" t="s">
        <v>85</v>
      </c>
      <c r="AO52" s="296"/>
      <c r="AP52" s="493"/>
      <c r="AQ52" s="296"/>
      <c r="AR52" s="296"/>
      <c r="AS52" s="296"/>
      <c r="AT52" s="296"/>
      <c r="AU52" s="296"/>
      <c r="AV52" s="296"/>
      <c r="AW52" s="296"/>
      <c r="AX52" s="296"/>
      <c r="AY52" s="296"/>
      <c r="AZ52" s="296"/>
      <c r="BA52" s="74"/>
      <c r="BB52" s="296"/>
      <c r="BC52" s="49"/>
      <c r="BD52" s="297"/>
      <c r="BE52" s="91" t="s">
        <v>85</v>
      </c>
      <c r="BF52" s="92" t="s">
        <v>85</v>
      </c>
      <c r="BG52" s="91" t="s">
        <v>85</v>
      </c>
      <c r="BH52" s="297">
        <v>35</v>
      </c>
      <c r="BI52" s="296"/>
      <c r="BJ52" s="296"/>
      <c r="BK52" s="296"/>
      <c r="BL52" s="358">
        <v>0</v>
      </c>
      <c r="BM52" s="290">
        <v>36</v>
      </c>
      <c r="BN52" s="296" t="s">
        <v>3771</v>
      </c>
      <c r="BO52" s="73" t="s">
        <v>3891</v>
      </c>
      <c r="BP52" s="296"/>
      <c r="BQ52" s="296"/>
      <c r="BR52" s="296"/>
      <c r="BS52" s="296"/>
      <c r="BT52" s="296"/>
      <c r="BU52" s="296"/>
      <c r="BV52" s="296"/>
      <c r="BW52" s="296"/>
      <c r="BX52" s="296"/>
      <c r="BY52" s="296"/>
      <c r="BZ52" s="296"/>
      <c r="CA52" s="296"/>
      <c r="CB52" s="296"/>
      <c r="CC52" s="296"/>
      <c r="CD52" s="311" t="str">
        <f t="shared" si="1"/>
        <v>DISCONTINUED - MR306 Mesh, 18x9, +18mm Offset, 8x6.5, 131mm Centerbore, Machined/Black</v>
      </c>
      <c r="CE52" s="311" t="s">
        <v>3721</v>
      </c>
      <c r="CF52" s="311" t="s">
        <v>3720</v>
      </c>
      <c r="CG52" s="300" t="str">
        <f t="shared" si="4"/>
        <v>STREET (3XX)</v>
      </c>
    </row>
    <row r="53" spans="1:85" s="289" customFormat="1" ht="15.75" customHeight="1">
      <c r="A53" s="571">
        <f t="shared" si="0"/>
        <v>50</v>
      </c>
      <c r="B53" s="92" t="s">
        <v>84</v>
      </c>
      <c r="C53" s="29" t="s">
        <v>1038</v>
      </c>
      <c r="D53" s="290" t="s">
        <v>4342</v>
      </c>
      <c r="E53" s="291" t="s">
        <v>1303</v>
      </c>
      <c r="F53" s="281" t="str">
        <f t="shared" si="3"/>
        <v>MR30689087312N</v>
      </c>
      <c r="G53" s="291"/>
      <c r="H53" s="291"/>
      <c r="I53" s="291" t="s">
        <v>1303</v>
      </c>
      <c r="J53" s="322">
        <v>41640</v>
      </c>
      <c r="K53" s="438"/>
      <c r="L53" s="282" t="s">
        <v>1239</v>
      </c>
      <c r="M53" s="292">
        <v>236.5</v>
      </c>
      <c r="N53" s="85"/>
      <c r="O53" s="409"/>
      <c r="P53" s="290">
        <v>18</v>
      </c>
      <c r="Q53" s="8">
        <v>9</v>
      </c>
      <c r="R53" s="29" t="s">
        <v>1700</v>
      </c>
      <c r="S53" s="290">
        <v>8</v>
      </c>
      <c r="T53" s="290">
        <v>170</v>
      </c>
      <c r="U53" s="293">
        <v>-12</v>
      </c>
      <c r="V53" s="317">
        <v>4.5</v>
      </c>
      <c r="W53" s="290" t="s">
        <v>85</v>
      </c>
      <c r="X53" s="298">
        <v>131</v>
      </c>
      <c r="Y53" s="294">
        <v>32</v>
      </c>
      <c r="Z53" s="293">
        <v>3600</v>
      </c>
      <c r="AA53" s="293" t="s">
        <v>186</v>
      </c>
      <c r="AB53" s="293"/>
      <c r="AC53" s="284" t="s">
        <v>9568</v>
      </c>
      <c r="AD53" s="295" t="s">
        <v>1573</v>
      </c>
      <c r="AE53" s="432"/>
      <c r="AF53" s="286">
        <v>33</v>
      </c>
      <c r="AG53" s="295" t="s">
        <v>85</v>
      </c>
      <c r="AH53" s="296"/>
      <c r="AI53" s="295"/>
      <c r="AJ53" s="295" t="s">
        <v>86</v>
      </c>
      <c r="AK53" s="287" t="s">
        <v>85</v>
      </c>
      <c r="AL53" s="296"/>
      <c r="AM53" s="296"/>
      <c r="AN53" s="38" t="s">
        <v>85</v>
      </c>
      <c r="AO53" s="296"/>
      <c r="AP53" s="493"/>
      <c r="AQ53" s="296"/>
      <c r="AR53" s="296"/>
      <c r="AS53" s="296"/>
      <c r="AT53" s="296"/>
      <c r="AU53" s="296"/>
      <c r="AV53" s="296"/>
      <c r="AW53" s="296"/>
      <c r="AX53" s="296"/>
      <c r="AY53" s="296"/>
      <c r="AZ53" s="296"/>
      <c r="BA53" s="74"/>
      <c r="BB53" s="296"/>
      <c r="BC53" s="49"/>
      <c r="BD53" s="297"/>
      <c r="BE53" s="91" t="s">
        <v>85</v>
      </c>
      <c r="BF53" s="92" t="s">
        <v>85</v>
      </c>
      <c r="BG53" s="91" t="s">
        <v>85</v>
      </c>
      <c r="BH53" s="297">
        <v>35</v>
      </c>
      <c r="BI53" s="296"/>
      <c r="BJ53" s="296"/>
      <c r="BK53" s="296"/>
      <c r="BL53" s="358">
        <v>0</v>
      </c>
      <c r="BM53" s="290">
        <v>36</v>
      </c>
      <c r="BN53" s="296" t="s">
        <v>3771</v>
      </c>
      <c r="BO53" s="73" t="s">
        <v>3891</v>
      </c>
      <c r="BP53" s="296"/>
      <c r="BQ53" s="296"/>
      <c r="BR53" s="296"/>
      <c r="BS53" s="296"/>
      <c r="BT53" s="296"/>
      <c r="BU53" s="296"/>
      <c r="BV53" s="296"/>
      <c r="BW53" s="296"/>
      <c r="BX53" s="296"/>
      <c r="BY53" s="296"/>
      <c r="BZ53" s="296"/>
      <c r="CA53" s="296"/>
      <c r="CB53" s="296"/>
      <c r="CC53" s="296"/>
      <c r="CD53" s="311" t="str">
        <f t="shared" si="1"/>
        <v>DISCONTINUED - MR306 Mesh, 18x9, -12mm Offset, 8x170, 131mm Centerbore, Machined/Black</v>
      </c>
      <c r="CE53" s="311" t="s">
        <v>3721</v>
      </c>
      <c r="CF53" s="311" t="s">
        <v>3720</v>
      </c>
      <c r="CG53" s="300" t="str">
        <f t="shared" si="4"/>
        <v>STREET (3XX)</v>
      </c>
    </row>
    <row r="54" spans="1:85" s="289" customFormat="1" ht="15.75" customHeight="1">
      <c r="A54" s="571">
        <f t="shared" si="0"/>
        <v>51</v>
      </c>
      <c r="B54" s="92" t="s">
        <v>84</v>
      </c>
      <c r="C54" s="29" t="s">
        <v>1038</v>
      </c>
      <c r="D54" s="290" t="s">
        <v>4342</v>
      </c>
      <c r="E54" s="291" t="s">
        <v>1304</v>
      </c>
      <c r="F54" s="281" t="str">
        <f t="shared" si="3"/>
        <v>MR30689087318</v>
      </c>
      <c r="G54" s="291"/>
      <c r="H54" s="291"/>
      <c r="I54" s="291" t="s">
        <v>1304</v>
      </c>
      <c r="J54" s="322">
        <v>41640</v>
      </c>
      <c r="K54" s="438"/>
      <c r="L54" s="282" t="s">
        <v>1239</v>
      </c>
      <c r="M54" s="292">
        <v>236.5</v>
      </c>
      <c r="N54" s="85"/>
      <c r="O54" s="409"/>
      <c r="P54" s="290">
        <v>18</v>
      </c>
      <c r="Q54" s="8">
        <v>9</v>
      </c>
      <c r="R54" s="29" t="s">
        <v>1700</v>
      </c>
      <c r="S54" s="290">
        <v>8</v>
      </c>
      <c r="T54" s="290">
        <v>170</v>
      </c>
      <c r="U54" s="293">
        <v>18</v>
      </c>
      <c r="V54" s="317">
        <v>5.75</v>
      </c>
      <c r="W54" s="290" t="s">
        <v>85</v>
      </c>
      <c r="X54" s="298">
        <v>131</v>
      </c>
      <c r="Y54" s="294">
        <v>32</v>
      </c>
      <c r="Z54" s="293">
        <v>3600</v>
      </c>
      <c r="AA54" s="293" t="s">
        <v>186</v>
      </c>
      <c r="AB54" s="293"/>
      <c r="AC54" s="284" t="s">
        <v>9582</v>
      </c>
      <c r="AD54" s="295" t="s">
        <v>1573</v>
      </c>
      <c r="AE54" s="432"/>
      <c r="AF54" s="286">
        <v>33</v>
      </c>
      <c r="AG54" s="295" t="s">
        <v>85</v>
      </c>
      <c r="AH54" s="296"/>
      <c r="AI54" s="295"/>
      <c r="AJ54" s="295" t="s">
        <v>86</v>
      </c>
      <c r="AK54" s="287" t="s">
        <v>85</v>
      </c>
      <c r="AL54" s="296"/>
      <c r="AM54" s="296"/>
      <c r="AN54" s="38" t="s">
        <v>85</v>
      </c>
      <c r="AO54" s="296"/>
      <c r="AP54" s="493"/>
      <c r="AQ54" s="296"/>
      <c r="AR54" s="296"/>
      <c r="AS54" s="296"/>
      <c r="AT54" s="296"/>
      <c r="AU54" s="296"/>
      <c r="AV54" s="296"/>
      <c r="AW54" s="296"/>
      <c r="AX54" s="296"/>
      <c r="AY54" s="296"/>
      <c r="AZ54" s="296"/>
      <c r="BA54" s="74"/>
      <c r="BB54" s="296"/>
      <c r="BC54" s="49"/>
      <c r="BD54" s="297"/>
      <c r="BE54" s="91" t="s">
        <v>85</v>
      </c>
      <c r="BF54" s="92" t="s">
        <v>85</v>
      </c>
      <c r="BG54" s="91" t="s">
        <v>85</v>
      </c>
      <c r="BH54" s="297">
        <v>35</v>
      </c>
      <c r="BI54" s="296"/>
      <c r="BJ54" s="296"/>
      <c r="BK54" s="296"/>
      <c r="BL54" s="358">
        <v>0</v>
      </c>
      <c r="BM54" s="290">
        <v>36</v>
      </c>
      <c r="BN54" s="296" t="s">
        <v>3771</v>
      </c>
      <c r="BO54" s="73" t="s">
        <v>3891</v>
      </c>
      <c r="BP54" s="296"/>
      <c r="BQ54" s="296"/>
      <c r="BR54" s="296"/>
      <c r="BS54" s="296"/>
      <c r="BT54" s="296"/>
      <c r="BU54" s="296"/>
      <c r="BV54" s="296"/>
      <c r="BW54" s="296"/>
      <c r="BX54" s="296"/>
      <c r="BY54" s="296"/>
      <c r="BZ54" s="296"/>
      <c r="CA54" s="296"/>
      <c r="CB54" s="296"/>
      <c r="CC54" s="296"/>
      <c r="CD54" s="311" t="str">
        <f t="shared" si="1"/>
        <v>DISCONTINUED - MR306 Mesh, 18x9, +18mm Offset, 8x170, 131mm Centerbore, Machined/Black</v>
      </c>
      <c r="CE54" s="311" t="s">
        <v>3721</v>
      </c>
      <c r="CF54" s="311" t="s">
        <v>3720</v>
      </c>
      <c r="CG54" s="300" t="str">
        <f t="shared" si="4"/>
        <v>STREET (3XX)</v>
      </c>
    </row>
    <row r="55" spans="1:85" s="289" customFormat="1" ht="15.75" customHeight="1">
      <c r="A55" s="571">
        <f t="shared" si="0"/>
        <v>52</v>
      </c>
      <c r="B55" s="92" t="s">
        <v>84</v>
      </c>
      <c r="C55" s="29" t="s">
        <v>1055</v>
      </c>
      <c r="D55" s="290" t="s">
        <v>1115</v>
      </c>
      <c r="E55" s="291" t="s">
        <v>1305</v>
      </c>
      <c r="F55" s="281" t="str">
        <f t="shared" si="3"/>
        <v>MR40227040352</v>
      </c>
      <c r="G55" s="291"/>
      <c r="H55" s="291"/>
      <c r="I55" s="291" t="s">
        <v>1305</v>
      </c>
      <c r="J55" s="322">
        <v>41640</v>
      </c>
      <c r="K55" s="438"/>
      <c r="L55" s="282" t="s">
        <v>1239</v>
      </c>
      <c r="M55" s="292">
        <v>109.5</v>
      </c>
      <c r="N55" s="85"/>
      <c r="O55" s="409"/>
      <c r="P55" s="290">
        <v>12</v>
      </c>
      <c r="Q55" s="8">
        <v>7</v>
      </c>
      <c r="R55" s="29" t="s">
        <v>1680</v>
      </c>
      <c r="S55" s="290">
        <v>4</v>
      </c>
      <c r="T55" s="290">
        <v>110</v>
      </c>
      <c r="U55" s="293">
        <v>38</v>
      </c>
      <c r="V55" s="317">
        <v>5.3</v>
      </c>
      <c r="W55" s="290" t="s">
        <v>166</v>
      </c>
      <c r="X55" s="298">
        <v>84</v>
      </c>
      <c r="Y55" s="294">
        <v>10.4</v>
      </c>
      <c r="Z55" s="293">
        <v>1000</v>
      </c>
      <c r="AA55" s="293" t="s">
        <v>186</v>
      </c>
      <c r="AB55" s="293"/>
      <c r="AC55" s="284" t="s">
        <v>9583</v>
      </c>
      <c r="AD55" s="295" t="s">
        <v>1384</v>
      </c>
      <c r="AE55" s="432"/>
      <c r="AF55" s="286" t="s">
        <v>85</v>
      </c>
      <c r="AG55" s="295" t="s">
        <v>85</v>
      </c>
      <c r="AH55" s="296"/>
      <c r="AI55" s="295"/>
      <c r="AJ55" s="295" t="s">
        <v>185</v>
      </c>
      <c r="AK55" s="287" t="s">
        <v>85</v>
      </c>
      <c r="AL55" s="296"/>
      <c r="AM55" s="296"/>
      <c r="AN55" s="38" t="s">
        <v>85</v>
      </c>
      <c r="AO55" s="296"/>
      <c r="AP55" s="493"/>
      <c r="AQ55" s="296"/>
      <c r="AR55" s="296"/>
      <c r="AS55" s="296"/>
      <c r="AT55" s="296"/>
      <c r="AU55" s="296"/>
      <c r="AV55" s="296"/>
      <c r="AW55" s="296"/>
      <c r="AX55" s="296"/>
      <c r="AY55" s="296"/>
      <c r="AZ55" s="296"/>
      <c r="BA55" s="74"/>
      <c r="BB55" s="296"/>
      <c r="BC55" s="49"/>
      <c r="BD55" s="297" t="s">
        <v>1388</v>
      </c>
      <c r="BE55" s="91" t="s">
        <v>85</v>
      </c>
      <c r="BF55" s="92" t="s">
        <v>165</v>
      </c>
      <c r="BG55" s="91" t="s">
        <v>85</v>
      </c>
      <c r="BH55" s="297">
        <v>15</v>
      </c>
      <c r="BI55" s="296"/>
      <c r="BJ55" s="296"/>
      <c r="BK55" s="296"/>
      <c r="BL55" s="358">
        <v>0</v>
      </c>
      <c r="BM55" s="290">
        <v>48</v>
      </c>
      <c r="BN55" s="296" t="s">
        <v>3771</v>
      </c>
      <c r="BO55" s="73" t="s">
        <v>3891</v>
      </c>
      <c r="BP55" s="296"/>
      <c r="BQ55" s="296"/>
      <c r="BR55" s="296"/>
      <c r="BS55" s="296"/>
      <c r="BT55" s="296"/>
      <c r="BU55" s="296"/>
      <c r="BV55" s="296"/>
      <c r="BW55" s="296"/>
      <c r="BX55" s="296"/>
      <c r="BY55" s="296"/>
      <c r="BZ55" s="296"/>
      <c r="CA55" s="296"/>
      <c r="CB55" s="296"/>
      <c r="CC55" s="296"/>
      <c r="CD55" s="311" t="str">
        <f t="shared" si="1"/>
        <v>DISCONTINUED - MR402 The Standard UTV, 12x7, 5+2/+38mm Offset, 4x110, 84mm Centerbore, Machined/Black, w/ H20875</v>
      </c>
      <c r="CE55" s="311" t="s">
        <v>3721</v>
      </c>
      <c r="CF55" s="311" t="s">
        <v>3720</v>
      </c>
      <c r="CG55" s="300" t="str">
        <f t="shared" si="4"/>
        <v>UTV (4XX)</v>
      </c>
    </row>
    <row r="56" spans="1:85" s="289" customFormat="1" ht="15.75" customHeight="1">
      <c r="A56" s="571">
        <f t="shared" si="0"/>
        <v>53</v>
      </c>
      <c r="B56" s="92" t="s">
        <v>84</v>
      </c>
      <c r="C56" s="29" t="s">
        <v>1055</v>
      </c>
      <c r="D56" s="290" t="s">
        <v>1115</v>
      </c>
      <c r="E56" s="291" t="s">
        <v>1306</v>
      </c>
      <c r="F56" s="281" t="str">
        <f t="shared" si="3"/>
        <v>MR40227040552</v>
      </c>
      <c r="G56" s="291"/>
      <c r="H56" s="291"/>
      <c r="I56" s="291" t="s">
        <v>1306</v>
      </c>
      <c r="J56" s="322">
        <v>41640</v>
      </c>
      <c r="K56" s="438"/>
      <c r="L56" s="282" t="s">
        <v>1239</v>
      </c>
      <c r="M56" s="292">
        <v>109.5</v>
      </c>
      <c r="N56" s="85"/>
      <c r="O56" s="409"/>
      <c r="P56" s="290">
        <v>12</v>
      </c>
      <c r="Q56" s="8">
        <v>7</v>
      </c>
      <c r="R56" s="29" t="s">
        <v>1680</v>
      </c>
      <c r="S56" s="290">
        <v>4</v>
      </c>
      <c r="T56" s="290">
        <v>110</v>
      </c>
      <c r="U56" s="293">
        <v>38</v>
      </c>
      <c r="V56" s="317">
        <v>5.3</v>
      </c>
      <c r="W56" s="290" t="s">
        <v>166</v>
      </c>
      <c r="X56" s="298">
        <v>84</v>
      </c>
      <c r="Y56" s="294">
        <v>10.4</v>
      </c>
      <c r="Z56" s="293">
        <v>1000</v>
      </c>
      <c r="AA56" s="293" t="s">
        <v>87</v>
      </c>
      <c r="AB56" s="293"/>
      <c r="AC56" s="284" t="s">
        <v>9583</v>
      </c>
      <c r="AD56" s="295" t="s">
        <v>1384</v>
      </c>
      <c r="AE56" s="432"/>
      <c r="AF56" s="286" t="s">
        <v>85</v>
      </c>
      <c r="AG56" s="295" t="s">
        <v>85</v>
      </c>
      <c r="AH56" s="296"/>
      <c r="AI56" s="295"/>
      <c r="AJ56" s="295" t="s">
        <v>185</v>
      </c>
      <c r="AK56" s="287" t="s">
        <v>85</v>
      </c>
      <c r="AL56" s="296"/>
      <c r="AM56" s="296"/>
      <c r="AN56" s="38" t="s">
        <v>85</v>
      </c>
      <c r="AO56" s="296"/>
      <c r="AP56" s="493"/>
      <c r="AQ56" s="296"/>
      <c r="AR56" s="296"/>
      <c r="AS56" s="296"/>
      <c r="AT56" s="296"/>
      <c r="AU56" s="296"/>
      <c r="AV56" s="296"/>
      <c r="AW56" s="296"/>
      <c r="AX56" s="296"/>
      <c r="AY56" s="296"/>
      <c r="AZ56" s="296"/>
      <c r="BA56" s="74"/>
      <c r="BB56" s="296"/>
      <c r="BC56" s="49"/>
      <c r="BD56" s="297" t="s">
        <v>1389</v>
      </c>
      <c r="BE56" s="91" t="s">
        <v>85</v>
      </c>
      <c r="BF56" s="92" t="s">
        <v>165</v>
      </c>
      <c r="BG56" s="91" t="s">
        <v>85</v>
      </c>
      <c r="BH56" s="297">
        <v>15</v>
      </c>
      <c r="BI56" s="296"/>
      <c r="BJ56" s="296"/>
      <c r="BK56" s="296"/>
      <c r="BL56" s="358">
        <v>0</v>
      </c>
      <c r="BM56" s="290">
        <v>48</v>
      </c>
      <c r="BN56" s="296" t="s">
        <v>3771</v>
      </c>
      <c r="BO56" s="73" t="s">
        <v>3891</v>
      </c>
      <c r="BP56" s="296"/>
      <c r="BQ56" s="296"/>
      <c r="BR56" s="296"/>
      <c r="BS56" s="296"/>
      <c r="BT56" s="296"/>
      <c r="BU56" s="296"/>
      <c r="BV56" s="296"/>
      <c r="BW56" s="296"/>
      <c r="BX56" s="296"/>
      <c r="BY56" s="296"/>
      <c r="BZ56" s="296"/>
      <c r="CA56" s="296"/>
      <c r="CB56" s="296"/>
      <c r="CC56" s="296"/>
      <c r="CD56" s="311" t="str">
        <f t="shared" si="1"/>
        <v>DISCONTINUED - MR402 The Standard UTV, 12x7, 5+2/+38mm Offset, 4x110, 84mm Centerbore, Matte Black, w/ H20875</v>
      </c>
      <c r="CE56" s="311" t="s">
        <v>3721</v>
      </c>
      <c r="CF56" s="311" t="s">
        <v>3720</v>
      </c>
      <c r="CG56" s="300" t="str">
        <f t="shared" si="4"/>
        <v>UTV (4XX)</v>
      </c>
    </row>
    <row r="57" spans="1:85" s="289" customFormat="1" ht="15.75" customHeight="1">
      <c r="A57" s="571">
        <f t="shared" si="0"/>
        <v>54</v>
      </c>
      <c r="B57" s="92" t="s">
        <v>84</v>
      </c>
      <c r="C57" s="29" t="s">
        <v>1055</v>
      </c>
      <c r="D57" s="290" t="s">
        <v>1115</v>
      </c>
      <c r="E57" s="291" t="s">
        <v>1307</v>
      </c>
      <c r="F57" s="281" t="str">
        <f t="shared" si="3"/>
        <v>MR40227045352</v>
      </c>
      <c r="G57" s="291"/>
      <c r="H57" s="291"/>
      <c r="I57" s="291" t="s">
        <v>1307</v>
      </c>
      <c r="J57" s="322">
        <v>41640</v>
      </c>
      <c r="K57" s="438"/>
      <c r="L57" s="282" t="s">
        <v>1239</v>
      </c>
      <c r="M57" s="292">
        <v>109.5</v>
      </c>
      <c r="N57" s="85"/>
      <c r="O57" s="409"/>
      <c r="P57" s="290">
        <v>12</v>
      </c>
      <c r="Q57" s="8">
        <v>7</v>
      </c>
      <c r="R57" s="29" t="s">
        <v>1681</v>
      </c>
      <c r="S57" s="290">
        <v>4</v>
      </c>
      <c r="T57" s="290">
        <v>115</v>
      </c>
      <c r="U57" s="293">
        <v>38</v>
      </c>
      <c r="V57" s="317">
        <v>5.3</v>
      </c>
      <c r="W57" s="290" t="s">
        <v>166</v>
      </c>
      <c r="X57" s="298">
        <v>84</v>
      </c>
      <c r="Y57" s="294">
        <v>10.4</v>
      </c>
      <c r="Z57" s="293">
        <v>1000</v>
      </c>
      <c r="AA57" s="293" t="s">
        <v>186</v>
      </c>
      <c r="AB57" s="293"/>
      <c r="AC57" s="284" t="s">
        <v>9584</v>
      </c>
      <c r="AD57" s="295" t="s">
        <v>1384</v>
      </c>
      <c r="AE57" s="432"/>
      <c r="AF57" s="286" t="s">
        <v>85</v>
      </c>
      <c r="AG57" s="295" t="s">
        <v>85</v>
      </c>
      <c r="AH57" s="296"/>
      <c r="AI57" s="295"/>
      <c r="AJ57" s="295" t="s">
        <v>185</v>
      </c>
      <c r="AK57" s="287" t="s">
        <v>85</v>
      </c>
      <c r="AL57" s="296"/>
      <c r="AM57" s="296"/>
      <c r="AN57" s="38" t="s">
        <v>85</v>
      </c>
      <c r="AO57" s="296"/>
      <c r="AP57" s="493"/>
      <c r="AQ57" s="296"/>
      <c r="AR57" s="296"/>
      <c r="AS57" s="296"/>
      <c r="AT57" s="296"/>
      <c r="AU57" s="296"/>
      <c r="AV57" s="296"/>
      <c r="AW57" s="296"/>
      <c r="AX57" s="296"/>
      <c r="AY57" s="296"/>
      <c r="AZ57" s="296"/>
      <c r="BA57" s="74"/>
      <c r="BB57" s="296"/>
      <c r="BC57" s="49"/>
      <c r="BD57" s="297" t="s">
        <v>1388</v>
      </c>
      <c r="BE57" s="91" t="s">
        <v>85</v>
      </c>
      <c r="BF57" s="92" t="s">
        <v>165</v>
      </c>
      <c r="BG57" s="91" t="s">
        <v>85</v>
      </c>
      <c r="BH57" s="297">
        <v>15</v>
      </c>
      <c r="BI57" s="296"/>
      <c r="BJ57" s="296"/>
      <c r="BK57" s="296"/>
      <c r="BL57" s="358">
        <v>0</v>
      </c>
      <c r="BM57" s="290">
        <v>48</v>
      </c>
      <c r="BN57" s="296" t="s">
        <v>3771</v>
      </c>
      <c r="BO57" s="73" t="s">
        <v>3891</v>
      </c>
      <c r="BP57" s="296"/>
      <c r="BQ57" s="296"/>
      <c r="BR57" s="296"/>
      <c r="BS57" s="296"/>
      <c r="BT57" s="296"/>
      <c r="BU57" s="296"/>
      <c r="BV57" s="296"/>
      <c r="BW57" s="296"/>
      <c r="BX57" s="296"/>
      <c r="BY57" s="296"/>
      <c r="BZ57" s="296"/>
      <c r="CA57" s="296"/>
      <c r="CB57" s="296"/>
      <c r="CC57" s="296"/>
      <c r="CD57" s="311" t="str">
        <f t="shared" si="1"/>
        <v>DISCONTINUED - MR402 The Standard UTV, 12x7, 5+2/+38mm Offset, 4x115, 84mm Centerbore, Machined/Black, w/ H20875</v>
      </c>
      <c r="CE57" s="311" t="s">
        <v>3721</v>
      </c>
      <c r="CF57" s="311" t="s">
        <v>3720</v>
      </c>
      <c r="CG57" s="300" t="str">
        <f t="shared" si="4"/>
        <v>UTV (4XX)</v>
      </c>
    </row>
    <row r="58" spans="1:85" s="289" customFormat="1" ht="15.75" customHeight="1">
      <c r="A58" s="571">
        <f t="shared" si="0"/>
        <v>55</v>
      </c>
      <c r="B58" s="92" t="s">
        <v>84</v>
      </c>
      <c r="C58" s="29" t="s">
        <v>1055</v>
      </c>
      <c r="D58" s="290" t="s">
        <v>1115</v>
      </c>
      <c r="E58" s="291" t="s">
        <v>1308</v>
      </c>
      <c r="F58" s="281" t="str">
        <f t="shared" si="3"/>
        <v>MR40227045552</v>
      </c>
      <c r="G58" s="291"/>
      <c r="H58" s="291"/>
      <c r="I58" s="291" t="s">
        <v>1308</v>
      </c>
      <c r="J58" s="322">
        <v>41640</v>
      </c>
      <c r="K58" s="438"/>
      <c r="L58" s="282" t="s">
        <v>1239</v>
      </c>
      <c r="M58" s="292">
        <v>109.5</v>
      </c>
      <c r="N58" s="85"/>
      <c r="O58" s="409"/>
      <c r="P58" s="290">
        <v>12</v>
      </c>
      <c r="Q58" s="8">
        <v>7</v>
      </c>
      <c r="R58" s="29" t="s">
        <v>1681</v>
      </c>
      <c r="S58" s="290">
        <v>4</v>
      </c>
      <c r="T58" s="290">
        <v>115</v>
      </c>
      <c r="U58" s="293">
        <v>38</v>
      </c>
      <c r="V58" s="317">
        <v>5.3</v>
      </c>
      <c r="W58" s="290" t="s">
        <v>166</v>
      </c>
      <c r="X58" s="298">
        <v>84</v>
      </c>
      <c r="Y58" s="294">
        <v>10.4</v>
      </c>
      <c r="Z58" s="293">
        <v>1000</v>
      </c>
      <c r="AA58" s="293" t="s">
        <v>87</v>
      </c>
      <c r="AB58" s="293"/>
      <c r="AC58" s="284" t="s">
        <v>9584</v>
      </c>
      <c r="AD58" s="295" t="s">
        <v>1384</v>
      </c>
      <c r="AE58" s="432"/>
      <c r="AF58" s="286" t="s">
        <v>85</v>
      </c>
      <c r="AG58" s="295" t="s">
        <v>85</v>
      </c>
      <c r="AH58" s="296"/>
      <c r="AI58" s="295"/>
      <c r="AJ58" s="295" t="s">
        <v>185</v>
      </c>
      <c r="AK58" s="287" t="s">
        <v>85</v>
      </c>
      <c r="AL58" s="296"/>
      <c r="AM58" s="296"/>
      <c r="AN58" s="38" t="s">
        <v>85</v>
      </c>
      <c r="AO58" s="296"/>
      <c r="AP58" s="493"/>
      <c r="AQ58" s="296"/>
      <c r="AR58" s="296"/>
      <c r="AS58" s="296"/>
      <c r="AT58" s="296"/>
      <c r="AU58" s="296"/>
      <c r="AV58" s="296"/>
      <c r="AW58" s="296"/>
      <c r="AX58" s="296"/>
      <c r="AY58" s="296"/>
      <c r="AZ58" s="296"/>
      <c r="BA58" s="74"/>
      <c r="BB58" s="296"/>
      <c r="BC58" s="49"/>
      <c r="BD58" s="297" t="s">
        <v>1388</v>
      </c>
      <c r="BE58" s="91" t="s">
        <v>85</v>
      </c>
      <c r="BF58" s="92" t="s">
        <v>165</v>
      </c>
      <c r="BG58" s="91" t="s">
        <v>85</v>
      </c>
      <c r="BH58" s="297">
        <v>15</v>
      </c>
      <c r="BI58" s="296"/>
      <c r="BJ58" s="296"/>
      <c r="BK58" s="296"/>
      <c r="BL58" s="358">
        <v>0</v>
      </c>
      <c r="BM58" s="290">
        <v>48</v>
      </c>
      <c r="BN58" s="296" t="s">
        <v>3771</v>
      </c>
      <c r="BO58" s="73" t="s">
        <v>3891</v>
      </c>
      <c r="BP58" s="296"/>
      <c r="BQ58" s="296"/>
      <c r="BR58" s="296"/>
      <c r="BS58" s="296"/>
      <c r="BT58" s="296"/>
      <c r="BU58" s="296"/>
      <c r="BV58" s="296"/>
      <c r="BW58" s="296"/>
      <c r="BX58" s="296"/>
      <c r="BY58" s="296"/>
      <c r="BZ58" s="296"/>
      <c r="CA58" s="296"/>
      <c r="CB58" s="296"/>
      <c r="CC58" s="296"/>
      <c r="CD58" s="311" t="str">
        <f t="shared" si="1"/>
        <v>DISCONTINUED - MR402 The Standard UTV, 12x7, 5+2/+38mm Offset, 4x115, 84mm Centerbore, Matte Black, w/ H20875</v>
      </c>
      <c r="CE58" s="311" t="s">
        <v>3721</v>
      </c>
      <c r="CF58" s="311" t="s">
        <v>3720</v>
      </c>
      <c r="CG58" s="300" t="str">
        <f t="shared" si="4"/>
        <v>UTV (4XX)</v>
      </c>
    </row>
    <row r="59" spans="1:85" s="289" customFormat="1" ht="15.75" customHeight="1">
      <c r="A59" s="571">
        <f t="shared" si="0"/>
        <v>56</v>
      </c>
      <c r="B59" s="92" t="s">
        <v>84</v>
      </c>
      <c r="C59" s="29" t="s">
        <v>1055</v>
      </c>
      <c r="D59" s="290" t="s">
        <v>1115</v>
      </c>
      <c r="E59" s="291" t="s">
        <v>1309</v>
      </c>
      <c r="F59" s="281" t="str">
        <f t="shared" si="3"/>
        <v>MR40227047343</v>
      </c>
      <c r="G59" s="291"/>
      <c r="H59" s="291"/>
      <c r="I59" s="291" t="s">
        <v>1309</v>
      </c>
      <c r="J59" s="322">
        <v>41640</v>
      </c>
      <c r="K59" s="438"/>
      <c r="L59" s="282" t="s">
        <v>1239</v>
      </c>
      <c r="M59" s="292">
        <v>109.5</v>
      </c>
      <c r="N59" s="85"/>
      <c r="O59" s="409"/>
      <c r="P59" s="290">
        <v>12</v>
      </c>
      <c r="Q59" s="8">
        <v>7</v>
      </c>
      <c r="R59" s="29" t="s">
        <v>1682</v>
      </c>
      <c r="S59" s="290">
        <v>4</v>
      </c>
      <c r="T59" s="290">
        <v>136</v>
      </c>
      <c r="U59" s="293">
        <v>13</v>
      </c>
      <c r="V59" s="317">
        <v>4.3</v>
      </c>
      <c r="W59" s="290" t="s">
        <v>168</v>
      </c>
      <c r="X59" s="298">
        <v>106</v>
      </c>
      <c r="Y59" s="294">
        <v>10.4</v>
      </c>
      <c r="Z59" s="293">
        <v>1000</v>
      </c>
      <c r="AA59" s="293" t="s">
        <v>186</v>
      </c>
      <c r="AB59" s="293"/>
      <c r="AC59" s="284" t="s">
        <v>9585</v>
      </c>
      <c r="AD59" s="295" t="s">
        <v>1385</v>
      </c>
      <c r="AE59" s="432"/>
      <c r="AF59" s="286" t="s">
        <v>85</v>
      </c>
      <c r="AG59" s="295" t="s">
        <v>1386</v>
      </c>
      <c r="AH59" s="296"/>
      <c r="AI59" s="295"/>
      <c r="AJ59" s="295" t="s">
        <v>185</v>
      </c>
      <c r="AK59" s="287" t="s">
        <v>85</v>
      </c>
      <c r="AL59" s="296"/>
      <c r="AM59" s="296"/>
      <c r="AN59" s="38" t="s">
        <v>85</v>
      </c>
      <c r="AO59" s="296"/>
      <c r="AP59" s="493"/>
      <c r="AQ59" s="296"/>
      <c r="AR59" s="296"/>
      <c r="AS59" s="296"/>
      <c r="AT59" s="296"/>
      <c r="AU59" s="296"/>
      <c r="AV59" s="296"/>
      <c r="AW59" s="296"/>
      <c r="AX59" s="296"/>
      <c r="AY59" s="296"/>
      <c r="AZ59" s="296"/>
      <c r="BA59" s="74"/>
      <c r="BB59" s="296"/>
      <c r="BC59" s="49"/>
      <c r="BD59" s="297" t="s">
        <v>1388</v>
      </c>
      <c r="BE59" s="91" t="s">
        <v>85</v>
      </c>
      <c r="BF59" s="92" t="s">
        <v>165</v>
      </c>
      <c r="BG59" s="91" t="s">
        <v>85</v>
      </c>
      <c r="BH59" s="297">
        <v>15</v>
      </c>
      <c r="BI59" s="296"/>
      <c r="BJ59" s="296"/>
      <c r="BK59" s="296"/>
      <c r="BL59" s="358">
        <v>0</v>
      </c>
      <c r="BM59" s="290">
        <v>48</v>
      </c>
      <c r="BN59" s="296" t="s">
        <v>3771</v>
      </c>
      <c r="BO59" s="73" t="s">
        <v>3891</v>
      </c>
      <c r="BP59" s="296"/>
      <c r="BQ59" s="296"/>
      <c r="BR59" s="296"/>
      <c r="BS59" s="296"/>
      <c r="BT59" s="296"/>
      <c r="BU59" s="296"/>
      <c r="BV59" s="296"/>
      <c r="BW59" s="296"/>
      <c r="BX59" s="296"/>
      <c r="BY59" s="296"/>
      <c r="BZ59" s="296"/>
      <c r="CA59" s="296"/>
      <c r="CB59" s="296"/>
      <c r="CC59" s="296"/>
      <c r="CD59" s="311" t="str">
        <f t="shared" si="1"/>
        <v>DISCONTINUED - MR402 The Standard UTV, 12x7, 4+3/+13mm Offset, 4x136, 106mm Centerbore, Machined/Black, w/ H20875</v>
      </c>
      <c r="CE59" s="311" t="s">
        <v>3721</v>
      </c>
      <c r="CF59" s="311" t="s">
        <v>3720</v>
      </c>
      <c r="CG59" s="300" t="str">
        <f t="shared" si="4"/>
        <v>UTV (4XX)</v>
      </c>
    </row>
    <row r="60" spans="1:85" s="289" customFormat="1" ht="15.75" customHeight="1">
      <c r="A60" s="571">
        <f t="shared" si="0"/>
        <v>57</v>
      </c>
      <c r="B60" s="92" t="s">
        <v>84</v>
      </c>
      <c r="C60" s="29" t="s">
        <v>1055</v>
      </c>
      <c r="D60" s="290" t="s">
        <v>1115</v>
      </c>
      <c r="E60" s="291" t="s">
        <v>1310</v>
      </c>
      <c r="F60" s="281" t="str">
        <f t="shared" si="3"/>
        <v>MR40227047543</v>
      </c>
      <c r="G60" s="291"/>
      <c r="H60" s="291"/>
      <c r="I60" s="291" t="s">
        <v>1310</v>
      </c>
      <c r="J60" s="322">
        <v>41640</v>
      </c>
      <c r="K60" s="438"/>
      <c r="L60" s="282" t="s">
        <v>1239</v>
      </c>
      <c r="M60" s="292">
        <v>109.5</v>
      </c>
      <c r="N60" s="85"/>
      <c r="O60" s="409"/>
      <c r="P60" s="290">
        <v>12</v>
      </c>
      <c r="Q60" s="8">
        <v>7</v>
      </c>
      <c r="R60" s="29" t="s">
        <v>1682</v>
      </c>
      <c r="S60" s="290">
        <v>4</v>
      </c>
      <c r="T60" s="290">
        <v>136</v>
      </c>
      <c r="U60" s="293">
        <v>13</v>
      </c>
      <c r="V60" s="317">
        <v>4.3</v>
      </c>
      <c r="W60" s="290" t="s">
        <v>168</v>
      </c>
      <c r="X60" s="298">
        <v>106</v>
      </c>
      <c r="Y60" s="294">
        <v>10.4</v>
      </c>
      <c r="Z60" s="293">
        <v>1000</v>
      </c>
      <c r="AA60" s="293" t="s">
        <v>87</v>
      </c>
      <c r="AB60" s="293"/>
      <c r="AC60" s="284" t="s">
        <v>9585</v>
      </c>
      <c r="AD60" s="295" t="s">
        <v>1385</v>
      </c>
      <c r="AE60" s="432"/>
      <c r="AF60" s="286" t="s">
        <v>85</v>
      </c>
      <c r="AG60" s="295" t="s">
        <v>1386</v>
      </c>
      <c r="AH60" s="296"/>
      <c r="AI60" s="295"/>
      <c r="AJ60" s="295" t="s">
        <v>185</v>
      </c>
      <c r="AK60" s="287" t="s">
        <v>85</v>
      </c>
      <c r="AL60" s="296"/>
      <c r="AM60" s="296"/>
      <c r="AN60" s="38" t="s">
        <v>85</v>
      </c>
      <c r="AO60" s="296"/>
      <c r="AP60" s="493"/>
      <c r="AQ60" s="296"/>
      <c r="AR60" s="296"/>
      <c r="AS60" s="296"/>
      <c r="AT60" s="296"/>
      <c r="AU60" s="296"/>
      <c r="AV60" s="296"/>
      <c r="AW60" s="296"/>
      <c r="AX60" s="296"/>
      <c r="AY60" s="296"/>
      <c r="AZ60" s="296"/>
      <c r="BA60" s="74"/>
      <c r="BB60" s="296"/>
      <c r="BC60" s="49"/>
      <c r="BD60" s="297" t="s">
        <v>1388</v>
      </c>
      <c r="BE60" s="91" t="s">
        <v>85</v>
      </c>
      <c r="BF60" s="92" t="s">
        <v>165</v>
      </c>
      <c r="BG60" s="91" t="s">
        <v>85</v>
      </c>
      <c r="BH60" s="297">
        <v>15</v>
      </c>
      <c r="BI60" s="296"/>
      <c r="BJ60" s="296"/>
      <c r="BK60" s="296"/>
      <c r="BL60" s="358">
        <v>0</v>
      </c>
      <c r="BM60" s="290">
        <v>48</v>
      </c>
      <c r="BN60" s="296" t="s">
        <v>3771</v>
      </c>
      <c r="BO60" s="73" t="s">
        <v>3891</v>
      </c>
      <c r="BP60" s="296"/>
      <c r="BQ60" s="296"/>
      <c r="BR60" s="296"/>
      <c r="BS60" s="296"/>
      <c r="BT60" s="296"/>
      <c r="BU60" s="296"/>
      <c r="BV60" s="296"/>
      <c r="BW60" s="296"/>
      <c r="BX60" s="296"/>
      <c r="BY60" s="296"/>
      <c r="BZ60" s="296"/>
      <c r="CA60" s="296"/>
      <c r="CB60" s="296"/>
      <c r="CC60" s="296"/>
      <c r="CD60" s="311" t="str">
        <f t="shared" si="1"/>
        <v>DISCONTINUED - MR402 The Standard UTV, 12x7, 4+3/+13mm Offset, 4x136, 106mm Centerbore, Matte Black, w/ H20875</v>
      </c>
      <c r="CE60" s="311" t="s">
        <v>3721</v>
      </c>
      <c r="CF60" s="311" t="s">
        <v>3720</v>
      </c>
      <c r="CG60" s="300" t="str">
        <f t="shared" si="4"/>
        <v>UTV (4XX)</v>
      </c>
    </row>
    <row r="61" spans="1:85" s="289" customFormat="1" ht="15.75" customHeight="1">
      <c r="A61" s="571">
        <f t="shared" si="0"/>
        <v>58</v>
      </c>
      <c r="B61" s="92" t="s">
        <v>84</v>
      </c>
      <c r="C61" s="29" t="s">
        <v>1055</v>
      </c>
      <c r="D61" s="290" t="s">
        <v>2223</v>
      </c>
      <c r="E61" s="291" t="s">
        <v>1311</v>
      </c>
      <c r="F61" s="281" t="str">
        <f t="shared" si="3"/>
        <v>MR40327040552</v>
      </c>
      <c r="G61" s="291"/>
      <c r="H61" s="291"/>
      <c r="I61" s="291" t="s">
        <v>1311</v>
      </c>
      <c r="J61" s="322">
        <v>41640</v>
      </c>
      <c r="K61" s="438"/>
      <c r="L61" s="282" t="s">
        <v>1239</v>
      </c>
      <c r="M61" s="292">
        <v>109.5</v>
      </c>
      <c r="N61" s="85"/>
      <c r="O61" s="409"/>
      <c r="P61" s="290">
        <v>12</v>
      </c>
      <c r="Q61" s="8">
        <v>7</v>
      </c>
      <c r="R61" s="29" t="s">
        <v>1680</v>
      </c>
      <c r="S61" s="290">
        <v>4</v>
      </c>
      <c r="T61" s="290">
        <v>110</v>
      </c>
      <c r="U61" s="293">
        <v>38</v>
      </c>
      <c r="V61" s="317">
        <v>5.3</v>
      </c>
      <c r="W61" s="290" t="s">
        <v>166</v>
      </c>
      <c r="X61" s="298">
        <v>84</v>
      </c>
      <c r="Y61" s="294">
        <v>11</v>
      </c>
      <c r="Z61" s="293">
        <v>1600</v>
      </c>
      <c r="AA61" s="293" t="s">
        <v>87</v>
      </c>
      <c r="AB61" s="293"/>
      <c r="AC61" s="284" t="s">
        <v>9586</v>
      </c>
      <c r="AD61" s="295" t="s">
        <v>1384</v>
      </c>
      <c r="AE61" s="432"/>
      <c r="AF61" s="286" t="s">
        <v>85</v>
      </c>
      <c r="AG61" s="295" t="s">
        <v>85</v>
      </c>
      <c r="AH61" s="296"/>
      <c r="AI61" s="295"/>
      <c r="AJ61" s="295" t="s">
        <v>185</v>
      </c>
      <c r="AK61" s="287" t="s">
        <v>85</v>
      </c>
      <c r="AL61" s="296"/>
      <c r="AM61" s="296"/>
      <c r="AN61" s="38" t="s">
        <v>85</v>
      </c>
      <c r="AO61" s="296"/>
      <c r="AP61" s="493"/>
      <c r="AQ61" s="296"/>
      <c r="AR61" s="296"/>
      <c r="AS61" s="296"/>
      <c r="AT61" s="296"/>
      <c r="AU61" s="296"/>
      <c r="AV61" s="296"/>
      <c r="AW61" s="296"/>
      <c r="AX61" s="296"/>
      <c r="AY61" s="296"/>
      <c r="AZ61" s="296"/>
      <c r="BA61" s="74"/>
      <c r="BB61" s="296"/>
      <c r="BC61" s="49"/>
      <c r="BD61" s="297" t="s">
        <v>85</v>
      </c>
      <c r="BE61" s="91" t="s">
        <v>85</v>
      </c>
      <c r="BF61" s="92" t="s">
        <v>85</v>
      </c>
      <c r="BG61" s="91" t="s">
        <v>85</v>
      </c>
      <c r="BH61" s="297">
        <v>15</v>
      </c>
      <c r="BI61" s="296"/>
      <c r="BJ61" s="296"/>
      <c r="BK61" s="296"/>
      <c r="BL61" s="358">
        <v>0</v>
      </c>
      <c r="BM61" s="290">
        <v>48</v>
      </c>
      <c r="BN61" s="296" t="s">
        <v>3771</v>
      </c>
      <c r="BO61" s="73" t="s">
        <v>3891</v>
      </c>
      <c r="BP61" s="296"/>
      <c r="BQ61" s="296"/>
      <c r="BR61" s="296"/>
      <c r="BS61" s="296"/>
      <c r="BT61" s="296"/>
      <c r="BU61" s="296"/>
      <c r="BV61" s="296"/>
      <c r="BW61" s="296"/>
      <c r="BX61" s="296"/>
      <c r="BY61" s="296"/>
      <c r="BZ61" s="296"/>
      <c r="CA61" s="296"/>
      <c r="CB61" s="296"/>
      <c r="CC61" s="296"/>
      <c r="CD61" s="311" t="str">
        <f t="shared" si="1"/>
        <v>DISCONTINUED - MR403 Mesh UTV, 12x7, 5+2/+38mm Offset, 4x110, 84mm Centerbore, Matte Black</v>
      </c>
      <c r="CE61" s="311" t="s">
        <v>3721</v>
      </c>
      <c r="CF61" s="311" t="s">
        <v>3720</v>
      </c>
      <c r="CG61" s="300" t="str">
        <f t="shared" si="4"/>
        <v>UTV (4XX)</v>
      </c>
    </row>
    <row r="62" spans="1:85" s="289" customFormat="1" ht="15.75" customHeight="1">
      <c r="A62" s="571">
        <f t="shared" si="0"/>
        <v>59</v>
      </c>
      <c r="B62" s="92" t="s">
        <v>84</v>
      </c>
      <c r="C62" s="29" t="s">
        <v>1055</v>
      </c>
      <c r="D62" s="290" t="s">
        <v>2223</v>
      </c>
      <c r="E62" s="291" t="s">
        <v>1312</v>
      </c>
      <c r="F62" s="281" t="str">
        <f t="shared" si="3"/>
        <v>MR40327045552</v>
      </c>
      <c r="G62" s="291"/>
      <c r="H62" s="291"/>
      <c r="I62" s="291" t="s">
        <v>1312</v>
      </c>
      <c r="J62" s="322">
        <v>41640</v>
      </c>
      <c r="K62" s="438"/>
      <c r="L62" s="282" t="s">
        <v>1239</v>
      </c>
      <c r="M62" s="292">
        <v>109.5</v>
      </c>
      <c r="N62" s="85"/>
      <c r="O62" s="409"/>
      <c r="P62" s="290">
        <v>12</v>
      </c>
      <c r="Q62" s="8">
        <v>7</v>
      </c>
      <c r="R62" s="29" t="s">
        <v>1681</v>
      </c>
      <c r="S62" s="290">
        <v>4</v>
      </c>
      <c r="T62" s="290">
        <v>115</v>
      </c>
      <c r="U62" s="293">
        <v>38</v>
      </c>
      <c r="V62" s="317">
        <v>5.3</v>
      </c>
      <c r="W62" s="290" t="s">
        <v>166</v>
      </c>
      <c r="X62" s="298">
        <v>84</v>
      </c>
      <c r="Y62" s="294">
        <v>11</v>
      </c>
      <c r="Z62" s="293">
        <v>1600</v>
      </c>
      <c r="AA62" s="293" t="s">
        <v>87</v>
      </c>
      <c r="AB62" s="293"/>
      <c r="AC62" s="284" t="s">
        <v>9587</v>
      </c>
      <c r="AD62" s="295" t="s">
        <v>1384</v>
      </c>
      <c r="AE62" s="432"/>
      <c r="AF62" s="286" t="s">
        <v>85</v>
      </c>
      <c r="AG62" s="295" t="s">
        <v>85</v>
      </c>
      <c r="AH62" s="296"/>
      <c r="AI62" s="295"/>
      <c r="AJ62" s="295" t="s">
        <v>185</v>
      </c>
      <c r="AK62" s="287" t="s">
        <v>85</v>
      </c>
      <c r="AL62" s="296"/>
      <c r="AM62" s="296"/>
      <c r="AN62" s="38" t="s">
        <v>85</v>
      </c>
      <c r="AO62" s="296"/>
      <c r="AP62" s="493"/>
      <c r="AQ62" s="296"/>
      <c r="AR62" s="296"/>
      <c r="AS62" s="296"/>
      <c r="AT62" s="296"/>
      <c r="AU62" s="296"/>
      <c r="AV62" s="296"/>
      <c r="AW62" s="296"/>
      <c r="AX62" s="296"/>
      <c r="AY62" s="296"/>
      <c r="AZ62" s="296"/>
      <c r="BA62" s="74"/>
      <c r="BB62" s="296"/>
      <c r="BC62" s="49"/>
      <c r="BD62" s="297" t="s">
        <v>85</v>
      </c>
      <c r="BE62" s="91" t="s">
        <v>85</v>
      </c>
      <c r="BF62" s="92" t="s">
        <v>85</v>
      </c>
      <c r="BG62" s="91" t="s">
        <v>85</v>
      </c>
      <c r="BH62" s="297">
        <v>15</v>
      </c>
      <c r="BI62" s="296"/>
      <c r="BJ62" s="296"/>
      <c r="BK62" s="296"/>
      <c r="BL62" s="358">
        <v>0</v>
      </c>
      <c r="BM62" s="290">
        <v>48</v>
      </c>
      <c r="BN62" s="296" t="s">
        <v>3771</v>
      </c>
      <c r="BO62" s="73" t="s">
        <v>3891</v>
      </c>
      <c r="BP62" s="296"/>
      <c r="BQ62" s="296"/>
      <c r="BR62" s="296"/>
      <c r="BS62" s="296"/>
      <c r="BT62" s="296"/>
      <c r="BU62" s="296"/>
      <c r="BV62" s="296"/>
      <c r="BW62" s="296"/>
      <c r="BX62" s="296"/>
      <c r="BY62" s="296"/>
      <c r="BZ62" s="296"/>
      <c r="CA62" s="296"/>
      <c r="CB62" s="296"/>
      <c r="CC62" s="296"/>
      <c r="CD62" s="311" t="str">
        <f t="shared" si="1"/>
        <v>DISCONTINUED - MR403 Mesh UTV, 12x7, 5+2/+38mm Offset, 4x115, 84mm Centerbore, Matte Black</v>
      </c>
      <c r="CE62" s="311" t="s">
        <v>3721</v>
      </c>
      <c r="CF62" s="311" t="s">
        <v>3720</v>
      </c>
      <c r="CG62" s="300" t="str">
        <f t="shared" si="4"/>
        <v>UTV (4XX)</v>
      </c>
    </row>
    <row r="63" spans="1:85" s="289" customFormat="1" ht="15.75" customHeight="1">
      <c r="A63" s="571">
        <f t="shared" si="0"/>
        <v>60</v>
      </c>
      <c r="B63" s="92" t="s">
        <v>84</v>
      </c>
      <c r="C63" s="29" t="s">
        <v>1055</v>
      </c>
      <c r="D63" s="290" t="s">
        <v>2223</v>
      </c>
      <c r="E63" s="291" t="s">
        <v>1313</v>
      </c>
      <c r="F63" s="281" t="str">
        <f t="shared" si="3"/>
        <v>MR40327047552</v>
      </c>
      <c r="G63" s="291"/>
      <c r="H63" s="291"/>
      <c r="I63" s="291" t="s">
        <v>1313</v>
      </c>
      <c r="J63" s="322">
        <v>41640</v>
      </c>
      <c r="K63" s="438"/>
      <c r="L63" s="282" t="s">
        <v>1239</v>
      </c>
      <c r="M63" s="292">
        <v>109.5</v>
      </c>
      <c r="N63" s="85"/>
      <c r="O63" s="409"/>
      <c r="P63" s="290">
        <v>12</v>
      </c>
      <c r="Q63" s="8">
        <v>7</v>
      </c>
      <c r="R63" s="29" t="s">
        <v>1682</v>
      </c>
      <c r="S63" s="290">
        <v>4</v>
      </c>
      <c r="T63" s="290">
        <v>136</v>
      </c>
      <c r="U63" s="293">
        <v>38</v>
      </c>
      <c r="V63" s="317">
        <v>5.3</v>
      </c>
      <c r="W63" s="290" t="s">
        <v>166</v>
      </c>
      <c r="X63" s="298">
        <v>106</v>
      </c>
      <c r="Y63" s="294">
        <v>11</v>
      </c>
      <c r="Z63" s="293">
        <v>1600</v>
      </c>
      <c r="AA63" s="293" t="s">
        <v>87</v>
      </c>
      <c r="AB63" s="293"/>
      <c r="AC63" s="284" t="s">
        <v>9588</v>
      </c>
      <c r="AD63" s="295" t="s">
        <v>1385</v>
      </c>
      <c r="AE63" s="432"/>
      <c r="AF63" s="286" t="s">
        <v>85</v>
      </c>
      <c r="AG63" s="295" t="s">
        <v>1386</v>
      </c>
      <c r="AH63" s="296"/>
      <c r="AI63" s="295"/>
      <c r="AJ63" s="295" t="s">
        <v>185</v>
      </c>
      <c r="AK63" s="287" t="s">
        <v>85</v>
      </c>
      <c r="AL63" s="296"/>
      <c r="AM63" s="296"/>
      <c r="AN63" s="38" t="s">
        <v>85</v>
      </c>
      <c r="AO63" s="296"/>
      <c r="AP63" s="493"/>
      <c r="AQ63" s="296"/>
      <c r="AR63" s="296"/>
      <c r="AS63" s="296"/>
      <c r="AT63" s="296"/>
      <c r="AU63" s="296"/>
      <c r="AV63" s="296"/>
      <c r="AW63" s="296"/>
      <c r="AX63" s="296"/>
      <c r="AY63" s="296"/>
      <c r="AZ63" s="296"/>
      <c r="BA63" s="74"/>
      <c r="BB63" s="296"/>
      <c r="BC63" s="49"/>
      <c r="BD63" s="297" t="s">
        <v>85</v>
      </c>
      <c r="BE63" s="91" t="s">
        <v>85</v>
      </c>
      <c r="BF63" s="92" t="s">
        <v>85</v>
      </c>
      <c r="BG63" s="91" t="s">
        <v>85</v>
      </c>
      <c r="BH63" s="297">
        <v>15</v>
      </c>
      <c r="BI63" s="296"/>
      <c r="BJ63" s="296"/>
      <c r="BK63" s="296"/>
      <c r="BL63" s="358">
        <v>0</v>
      </c>
      <c r="BM63" s="290">
        <v>48</v>
      </c>
      <c r="BN63" s="296" t="s">
        <v>3771</v>
      </c>
      <c r="BO63" s="73" t="s">
        <v>3891</v>
      </c>
      <c r="BP63" s="296"/>
      <c r="BQ63" s="296"/>
      <c r="BR63" s="296"/>
      <c r="BS63" s="296"/>
      <c r="BT63" s="296"/>
      <c r="BU63" s="296"/>
      <c r="BV63" s="296"/>
      <c r="BW63" s="296"/>
      <c r="BX63" s="296"/>
      <c r="BY63" s="296"/>
      <c r="BZ63" s="296"/>
      <c r="CA63" s="296"/>
      <c r="CB63" s="296"/>
      <c r="CC63" s="296"/>
      <c r="CD63" s="311" t="str">
        <f t="shared" si="1"/>
        <v>DISCONTINUED - MR403 Mesh UTV, 12x7, 5+2/+38mm Offset, 4x136, 106mm Centerbore, Matte Black</v>
      </c>
      <c r="CE63" s="311" t="s">
        <v>3721</v>
      </c>
      <c r="CF63" s="311" t="s">
        <v>3720</v>
      </c>
      <c r="CG63" s="300" t="str">
        <f t="shared" si="4"/>
        <v>UTV (4XX)</v>
      </c>
    </row>
    <row r="64" spans="1:85" s="289" customFormat="1" ht="15.75" customHeight="1">
      <c r="A64" s="571">
        <f t="shared" si="0"/>
        <v>61</v>
      </c>
      <c r="B64" s="92" t="s">
        <v>84</v>
      </c>
      <c r="C64" s="29" t="s">
        <v>1055</v>
      </c>
      <c r="D64" s="290" t="s">
        <v>2223</v>
      </c>
      <c r="E64" s="291" t="s">
        <v>1314</v>
      </c>
      <c r="F64" s="281" t="str">
        <f t="shared" si="3"/>
        <v>MR40327047543</v>
      </c>
      <c r="G64" s="291"/>
      <c r="H64" s="291"/>
      <c r="I64" s="291" t="s">
        <v>1314</v>
      </c>
      <c r="J64" s="322">
        <v>41640</v>
      </c>
      <c r="K64" s="438"/>
      <c r="L64" s="282" t="s">
        <v>1239</v>
      </c>
      <c r="M64" s="292">
        <v>109.5</v>
      </c>
      <c r="N64" s="85"/>
      <c r="O64" s="409"/>
      <c r="P64" s="290">
        <v>12</v>
      </c>
      <c r="Q64" s="8">
        <v>7</v>
      </c>
      <c r="R64" s="29" t="s">
        <v>1682</v>
      </c>
      <c r="S64" s="290">
        <v>4</v>
      </c>
      <c r="T64" s="290">
        <v>136</v>
      </c>
      <c r="U64" s="293">
        <v>13</v>
      </c>
      <c r="V64" s="317">
        <v>4.3</v>
      </c>
      <c r="W64" s="290" t="s">
        <v>168</v>
      </c>
      <c r="X64" s="298">
        <v>106</v>
      </c>
      <c r="Y64" s="294">
        <v>11</v>
      </c>
      <c r="Z64" s="293">
        <v>1600</v>
      </c>
      <c r="AA64" s="293" t="s">
        <v>87</v>
      </c>
      <c r="AB64" s="293"/>
      <c r="AC64" s="284" t="s">
        <v>9589</v>
      </c>
      <c r="AD64" s="295" t="s">
        <v>1385</v>
      </c>
      <c r="AE64" s="432"/>
      <c r="AF64" s="286" t="s">
        <v>85</v>
      </c>
      <c r="AG64" s="295" t="s">
        <v>1386</v>
      </c>
      <c r="AH64" s="296"/>
      <c r="AI64" s="295"/>
      <c r="AJ64" s="295" t="s">
        <v>185</v>
      </c>
      <c r="AK64" s="287" t="s">
        <v>85</v>
      </c>
      <c r="AL64" s="296"/>
      <c r="AM64" s="296"/>
      <c r="AN64" s="38" t="s">
        <v>85</v>
      </c>
      <c r="AO64" s="296"/>
      <c r="AP64" s="493"/>
      <c r="AQ64" s="296"/>
      <c r="AR64" s="296"/>
      <c r="AS64" s="296"/>
      <c r="AT64" s="296"/>
      <c r="AU64" s="296"/>
      <c r="AV64" s="296"/>
      <c r="AW64" s="296"/>
      <c r="AX64" s="296"/>
      <c r="AY64" s="296"/>
      <c r="AZ64" s="296"/>
      <c r="BA64" s="74"/>
      <c r="BB64" s="296"/>
      <c r="BC64" s="49"/>
      <c r="BD64" s="297" t="s">
        <v>85</v>
      </c>
      <c r="BE64" s="91" t="s">
        <v>85</v>
      </c>
      <c r="BF64" s="92" t="s">
        <v>85</v>
      </c>
      <c r="BG64" s="91" t="s">
        <v>85</v>
      </c>
      <c r="BH64" s="297">
        <v>15</v>
      </c>
      <c r="BI64" s="296"/>
      <c r="BJ64" s="296"/>
      <c r="BK64" s="296"/>
      <c r="BL64" s="358">
        <v>0</v>
      </c>
      <c r="BM64" s="290">
        <v>48</v>
      </c>
      <c r="BN64" s="296" t="s">
        <v>3771</v>
      </c>
      <c r="BO64" s="73" t="s">
        <v>3891</v>
      </c>
      <c r="BP64" s="296"/>
      <c r="BQ64" s="296"/>
      <c r="BR64" s="296"/>
      <c r="BS64" s="296"/>
      <c r="BT64" s="296"/>
      <c r="BU64" s="296"/>
      <c r="BV64" s="296"/>
      <c r="BW64" s="296"/>
      <c r="BX64" s="296"/>
      <c r="BY64" s="296"/>
      <c r="BZ64" s="296"/>
      <c r="CA64" s="296"/>
      <c r="CB64" s="296"/>
      <c r="CC64" s="296"/>
      <c r="CD64" s="311" t="str">
        <f t="shared" si="1"/>
        <v>DISCONTINUED - MR403 Mesh UTV, 12x7, 4+3/+13mm Offset, 4x136, 106mm Centerbore, Matte Black</v>
      </c>
      <c r="CE64" s="311" t="s">
        <v>3721</v>
      </c>
      <c r="CF64" s="311" t="s">
        <v>3720</v>
      </c>
      <c r="CG64" s="300" t="str">
        <f t="shared" si="4"/>
        <v>UTV (4XX)</v>
      </c>
    </row>
    <row r="65" spans="1:85" s="289" customFormat="1" ht="15.75" customHeight="1">
      <c r="A65" s="571">
        <f t="shared" si="0"/>
        <v>62</v>
      </c>
      <c r="B65" s="92" t="s">
        <v>84</v>
      </c>
      <c r="C65" s="29" t="s">
        <v>1055</v>
      </c>
      <c r="D65" s="290" t="s">
        <v>2223</v>
      </c>
      <c r="E65" s="291" t="s">
        <v>1315</v>
      </c>
      <c r="F65" s="281" t="str">
        <f t="shared" si="3"/>
        <v>MR40347040552</v>
      </c>
      <c r="G65" s="291"/>
      <c r="H65" s="291"/>
      <c r="I65" s="291" t="s">
        <v>1315</v>
      </c>
      <c r="J65" s="322">
        <v>41640</v>
      </c>
      <c r="K65" s="438"/>
      <c r="L65" s="282" t="s">
        <v>1239</v>
      </c>
      <c r="M65" s="292">
        <v>118.5</v>
      </c>
      <c r="N65" s="85"/>
      <c r="O65" s="409"/>
      <c r="P65" s="290">
        <v>14</v>
      </c>
      <c r="Q65" s="8">
        <v>7</v>
      </c>
      <c r="R65" s="29" t="s">
        <v>1680</v>
      </c>
      <c r="S65" s="290">
        <v>4</v>
      </c>
      <c r="T65" s="290">
        <v>110</v>
      </c>
      <c r="U65" s="293">
        <v>38</v>
      </c>
      <c r="V65" s="317">
        <v>5.3</v>
      </c>
      <c r="W65" s="290" t="s">
        <v>166</v>
      </c>
      <c r="X65" s="298">
        <v>84</v>
      </c>
      <c r="Y65" s="294">
        <v>13.9</v>
      </c>
      <c r="Z65" s="293">
        <v>1600</v>
      </c>
      <c r="AA65" s="293" t="s">
        <v>87</v>
      </c>
      <c r="AB65" s="293"/>
      <c r="AC65" s="284" t="s">
        <v>9590</v>
      </c>
      <c r="AD65" s="295" t="s">
        <v>1384</v>
      </c>
      <c r="AE65" s="432"/>
      <c r="AF65" s="286" t="s">
        <v>85</v>
      </c>
      <c r="AG65" s="295" t="s">
        <v>85</v>
      </c>
      <c r="AH65" s="296"/>
      <c r="AI65" s="295"/>
      <c r="AJ65" s="295" t="s">
        <v>185</v>
      </c>
      <c r="AK65" s="287" t="s">
        <v>85</v>
      </c>
      <c r="AL65" s="296"/>
      <c r="AM65" s="296"/>
      <c r="AN65" s="38" t="s">
        <v>85</v>
      </c>
      <c r="AO65" s="296"/>
      <c r="AP65" s="493"/>
      <c r="AQ65" s="296"/>
      <c r="AR65" s="296"/>
      <c r="AS65" s="296"/>
      <c r="AT65" s="296"/>
      <c r="AU65" s="296"/>
      <c r="AV65" s="296"/>
      <c r="AW65" s="296"/>
      <c r="AX65" s="296"/>
      <c r="AY65" s="296"/>
      <c r="AZ65" s="296"/>
      <c r="BA65" s="74"/>
      <c r="BB65" s="296"/>
      <c r="BC65" s="49"/>
      <c r="BD65" s="297" t="s">
        <v>85</v>
      </c>
      <c r="BE65" s="91" t="s">
        <v>85</v>
      </c>
      <c r="BF65" s="92" t="s">
        <v>85</v>
      </c>
      <c r="BG65" s="91" t="s">
        <v>85</v>
      </c>
      <c r="BH65" s="297">
        <v>17</v>
      </c>
      <c r="BI65" s="296"/>
      <c r="BJ65" s="296"/>
      <c r="BK65" s="296"/>
      <c r="BL65" s="358">
        <v>0</v>
      </c>
      <c r="BM65" s="290">
        <v>48</v>
      </c>
      <c r="BN65" s="296" t="s">
        <v>3771</v>
      </c>
      <c r="BO65" s="73" t="s">
        <v>3891</v>
      </c>
      <c r="BP65" s="296"/>
      <c r="BQ65" s="296"/>
      <c r="BR65" s="296"/>
      <c r="BS65" s="296"/>
      <c r="BT65" s="296"/>
      <c r="BU65" s="296"/>
      <c r="BV65" s="296"/>
      <c r="BW65" s="296"/>
      <c r="BX65" s="296"/>
      <c r="BY65" s="296"/>
      <c r="BZ65" s="296"/>
      <c r="CA65" s="296"/>
      <c r="CB65" s="296"/>
      <c r="CC65" s="296"/>
      <c r="CD65" s="311" t="str">
        <f t="shared" si="1"/>
        <v>DISCONTINUED - MR403 Mesh UTV, 14x7, 5+2/+38mm Offset, 4x110, 84mm Centerbore, Matte Black</v>
      </c>
      <c r="CE65" s="311" t="s">
        <v>3721</v>
      </c>
      <c r="CF65" s="311" t="s">
        <v>3720</v>
      </c>
      <c r="CG65" s="300" t="str">
        <f t="shared" si="4"/>
        <v>UTV (4XX)</v>
      </c>
    </row>
    <row r="66" spans="1:85" s="289" customFormat="1" ht="15.75" customHeight="1">
      <c r="A66" s="571">
        <f t="shared" si="0"/>
        <v>63</v>
      </c>
      <c r="B66" s="92" t="s">
        <v>84</v>
      </c>
      <c r="C66" s="29" t="s">
        <v>1055</v>
      </c>
      <c r="D66" s="290" t="s">
        <v>2223</v>
      </c>
      <c r="E66" s="291" t="s">
        <v>1316</v>
      </c>
      <c r="F66" s="281" t="str">
        <f t="shared" si="3"/>
        <v>MR40347045552</v>
      </c>
      <c r="G66" s="291"/>
      <c r="H66" s="291"/>
      <c r="I66" s="291" t="s">
        <v>1316</v>
      </c>
      <c r="J66" s="322">
        <v>41640</v>
      </c>
      <c r="K66" s="438"/>
      <c r="L66" s="282" t="s">
        <v>1239</v>
      </c>
      <c r="M66" s="292">
        <v>118.5</v>
      </c>
      <c r="N66" s="85"/>
      <c r="O66" s="409"/>
      <c r="P66" s="290">
        <v>14</v>
      </c>
      <c r="Q66" s="8">
        <v>7</v>
      </c>
      <c r="R66" s="29" t="s">
        <v>1681</v>
      </c>
      <c r="S66" s="290">
        <v>4</v>
      </c>
      <c r="T66" s="290">
        <v>115</v>
      </c>
      <c r="U66" s="293">
        <v>38</v>
      </c>
      <c r="V66" s="317">
        <v>5.3</v>
      </c>
      <c r="W66" s="290" t="s">
        <v>166</v>
      </c>
      <c r="X66" s="298">
        <v>84</v>
      </c>
      <c r="Y66" s="294">
        <v>13.9</v>
      </c>
      <c r="Z66" s="293">
        <v>1600</v>
      </c>
      <c r="AA66" s="293" t="s">
        <v>87</v>
      </c>
      <c r="AB66" s="293"/>
      <c r="AC66" s="284" t="s">
        <v>9591</v>
      </c>
      <c r="AD66" s="295" t="s">
        <v>1384</v>
      </c>
      <c r="AE66" s="432"/>
      <c r="AF66" s="286" t="s">
        <v>85</v>
      </c>
      <c r="AG66" s="295" t="s">
        <v>85</v>
      </c>
      <c r="AH66" s="296"/>
      <c r="AI66" s="295"/>
      <c r="AJ66" s="295" t="s">
        <v>185</v>
      </c>
      <c r="AK66" s="287" t="s">
        <v>85</v>
      </c>
      <c r="AL66" s="296"/>
      <c r="AM66" s="296"/>
      <c r="AN66" s="38" t="s">
        <v>85</v>
      </c>
      <c r="AO66" s="296"/>
      <c r="AP66" s="493"/>
      <c r="AQ66" s="296"/>
      <c r="AR66" s="296"/>
      <c r="AS66" s="296"/>
      <c r="AT66" s="296"/>
      <c r="AU66" s="296"/>
      <c r="AV66" s="296"/>
      <c r="AW66" s="296"/>
      <c r="AX66" s="296"/>
      <c r="AY66" s="296"/>
      <c r="AZ66" s="296"/>
      <c r="BA66" s="74"/>
      <c r="BB66" s="296"/>
      <c r="BC66" s="49"/>
      <c r="BD66" s="297" t="s">
        <v>85</v>
      </c>
      <c r="BE66" s="91" t="s">
        <v>85</v>
      </c>
      <c r="BF66" s="92" t="s">
        <v>85</v>
      </c>
      <c r="BG66" s="91" t="s">
        <v>85</v>
      </c>
      <c r="BH66" s="297">
        <v>17</v>
      </c>
      <c r="BI66" s="296"/>
      <c r="BJ66" s="296"/>
      <c r="BK66" s="296"/>
      <c r="BL66" s="358">
        <v>0</v>
      </c>
      <c r="BM66" s="290">
        <v>48</v>
      </c>
      <c r="BN66" s="296" t="s">
        <v>3771</v>
      </c>
      <c r="BO66" s="73" t="s">
        <v>3891</v>
      </c>
      <c r="BP66" s="296"/>
      <c r="BQ66" s="296"/>
      <c r="BR66" s="296"/>
      <c r="BS66" s="296"/>
      <c r="BT66" s="296"/>
      <c r="BU66" s="296"/>
      <c r="BV66" s="296"/>
      <c r="BW66" s="296"/>
      <c r="BX66" s="296"/>
      <c r="BY66" s="296"/>
      <c r="BZ66" s="296"/>
      <c r="CA66" s="296"/>
      <c r="CB66" s="296"/>
      <c r="CC66" s="296"/>
      <c r="CD66" s="311" t="str">
        <f t="shared" si="1"/>
        <v>DISCONTINUED - MR403 Mesh UTV, 14x7, 5+2/+38mm Offset, 4x115, 84mm Centerbore, Matte Black</v>
      </c>
      <c r="CE66" s="311" t="s">
        <v>3721</v>
      </c>
      <c r="CF66" s="311" t="s">
        <v>3720</v>
      </c>
      <c r="CG66" s="300" t="str">
        <f t="shared" si="4"/>
        <v>UTV (4XX)</v>
      </c>
    </row>
    <row r="67" spans="1:85" s="289" customFormat="1" ht="15.75" customHeight="1">
      <c r="A67" s="571">
        <f t="shared" si="0"/>
        <v>64</v>
      </c>
      <c r="B67" s="92" t="s">
        <v>84</v>
      </c>
      <c r="C67" s="29" t="s">
        <v>1055</v>
      </c>
      <c r="D67" s="290" t="s">
        <v>2223</v>
      </c>
      <c r="E67" s="291" t="s">
        <v>1317</v>
      </c>
      <c r="F67" s="281" t="str">
        <f t="shared" si="3"/>
        <v>MR40347047552</v>
      </c>
      <c r="G67" s="291"/>
      <c r="H67" s="291"/>
      <c r="I67" s="291" t="s">
        <v>1317</v>
      </c>
      <c r="J67" s="322">
        <v>41640</v>
      </c>
      <c r="K67" s="438"/>
      <c r="L67" s="282" t="s">
        <v>1239</v>
      </c>
      <c r="M67" s="292">
        <v>118.5</v>
      </c>
      <c r="N67" s="85"/>
      <c r="O67" s="409"/>
      <c r="P67" s="290">
        <v>14</v>
      </c>
      <c r="Q67" s="8">
        <v>7</v>
      </c>
      <c r="R67" s="29" t="s">
        <v>1682</v>
      </c>
      <c r="S67" s="290">
        <v>4</v>
      </c>
      <c r="T67" s="290">
        <v>136</v>
      </c>
      <c r="U67" s="293">
        <v>38</v>
      </c>
      <c r="V67" s="317">
        <v>5.3</v>
      </c>
      <c r="W67" s="290" t="s">
        <v>166</v>
      </c>
      <c r="X67" s="298">
        <v>106</v>
      </c>
      <c r="Y67" s="294">
        <v>13.9</v>
      </c>
      <c r="Z67" s="293">
        <v>1600</v>
      </c>
      <c r="AA67" s="293" t="s">
        <v>87</v>
      </c>
      <c r="AB67" s="293"/>
      <c r="AC67" s="284" t="s">
        <v>9592</v>
      </c>
      <c r="AD67" s="295" t="s">
        <v>1385</v>
      </c>
      <c r="AE67" s="432"/>
      <c r="AF67" s="286" t="s">
        <v>85</v>
      </c>
      <c r="AG67" s="295" t="s">
        <v>1386</v>
      </c>
      <c r="AH67" s="296"/>
      <c r="AI67" s="295"/>
      <c r="AJ67" s="295" t="s">
        <v>185</v>
      </c>
      <c r="AK67" s="287" t="s">
        <v>85</v>
      </c>
      <c r="AL67" s="296"/>
      <c r="AM67" s="296"/>
      <c r="AN67" s="38" t="s">
        <v>85</v>
      </c>
      <c r="AO67" s="296"/>
      <c r="AP67" s="493"/>
      <c r="AQ67" s="296"/>
      <c r="AR67" s="296"/>
      <c r="AS67" s="296"/>
      <c r="AT67" s="296"/>
      <c r="AU67" s="296"/>
      <c r="AV67" s="296"/>
      <c r="AW67" s="296"/>
      <c r="AX67" s="296"/>
      <c r="AY67" s="296"/>
      <c r="AZ67" s="296"/>
      <c r="BA67" s="74"/>
      <c r="BB67" s="296"/>
      <c r="BC67" s="49"/>
      <c r="BD67" s="297" t="s">
        <v>85</v>
      </c>
      <c r="BE67" s="91" t="s">
        <v>85</v>
      </c>
      <c r="BF67" s="92" t="s">
        <v>85</v>
      </c>
      <c r="BG67" s="91" t="s">
        <v>85</v>
      </c>
      <c r="BH67" s="297">
        <v>17</v>
      </c>
      <c r="BI67" s="296"/>
      <c r="BJ67" s="296"/>
      <c r="BK67" s="296"/>
      <c r="BL67" s="358">
        <v>0</v>
      </c>
      <c r="BM67" s="290">
        <v>48</v>
      </c>
      <c r="BN67" s="296" t="s">
        <v>3771</v>
      </c>
      <c r="BO67" s="73" t="s">
        <v>3891</v>
      </c>
      <c r="BP67" s="296"/>
      <c r="BQ67" s="296"/>
      <c r="BR67" s="296"/>
      <c r="BS67" s="296"/>
      <c r="BT67" s="296"/>
      <c r="BU67" s="296"/>
      <c r="BV67" s="296"/>
      <c r="BW67" s="296"/>
      <c r="BX67" s="296"/>
      <c r="BY67" s="296"/>
      <c r="BZ67" s="296"/>
      <c r="CA67" s="296"/>
      <c r="CB67" s="296"/>
      <c r="CC67" s="296"/>
      <c r="CD67" s="311" t="str">
        <f t="shared" si="1"/>
        <v>DISCONTINUED - MR403 Mesh UTV, 14x7, 5+2/+38mm Offset, 4x136, 106mm Centerbore, Matte Black</v>
      </c>
      <c r="CE67" s="311" t="s">
        <v>3721</v>
      </c>
      <c r="CF67" s="311" t="s">
        <v>3720</v>
      </c>
      <c r="CG67" s="300" t="str">
        <f t="shared" si="4"/>
        <v>UTV (4XX)</v>
      </c>
    </row>
    <row r="68" spans="1:85" s="289" customFormat="1" ht="15.75" customHeight="1">
      <c r="A68" s="571">
        <f t="shared" ref="A68:A131" si="5">ROW(B68)-3</f>
        <v>65</v>
      </c>
      <c r="B68" s="92" t="s">
        <v>84</v>
      </c>
      <c r="C68" s="29" t="s">
        <v>1055</v>
      </c>
      <c r="D68" s="290" t="s">
        <v>1113</v>
      </c>
      <c r="E68" s="291" t="s">
        <v>3963</v>
      </c>
      <c r="F68" s="281" t="str">
        <f t="shared" si="3"/>
        <v>MR40127040352B</v>
      </c>
      <c r="G68" s="291"/>
      <c r="H68" s="291"/>
      <c r="I68" s="291"/>
      <c r="J68" s="322">
        <v>41640</v>
      </c>
      <c r="K68" s="438"/>
      <c r="L68" s="282" t="s">
        <v>1239</v>
      </c>
      <c r="M68" s="292">
        <v>183.5</v>
      </c>
      <c r="N68" s="85"/>
      <c r="O68" s="409"/>
      <c r="P68" s="290">
        <v>12</v>
      </c>
      <c r="Q68" s="8">
        <v>7</v>
      </c>
      <c r="R68" s="29" t="s">
        <v>1680</v>
      </c>
      <c r="S68" s="290">
        <v>4</v>
      </c>
      <c r="T68" s="290">
        <v>110</v>
      </c>
      <c r="U68" s="293">
        <v>38</v>
      </c>
      <c r="V68" s="317">
        <v>5.3</v>
      </c>
      <c r="W68" s="290" t="s">
        <v>166</v>
      </c>
      <c r="X68" s="298">
        <v>80.3</v>
      </c>
      <c r="Y68" s="294">
        <v>11.6</v>
      </c>
      <c r="Z68" s="293">
        <v>1600</v>
      </c>
      <c r="AA68" s="293" t="s">
        <v>173</v>
      </c>
      <c r="AB68" s="293"/>
      <c r="AC68" s="284" t="s">
        <v>9586</v>
      </c>
      <c r="AD68" s="295" t="s">
        <v>1579</v>
      </c>
      <c r="AE68" s="432"/>
      <c r="AF68" s="286">
        <v>22</v>
      </c>
      <c r="AG68" s="295" t="s">
        <v>85</v>
      </c>
      <c r="AH68" s="296"/>
      <c r="AI68" s="295"/>
      <c r="AJ68" s="295" t="s">
        <v>85</v>
      </c>
      <c r="AK68" s="287" t="s">
        <v>85</v>
      </c>
      <c r="AL68" s="296"/>
      <c r="AM68" s="296"/>
      <c r="AN68" s="38" t="s">
        <v>85</v>
      </c>
      <c r="AO68" s="296"/>
      <c r="AP68" s="493"/>
      <c r="AQ68" s="296"/>
      <c r="AR68" s="296"/>
      <c r="AS68" s="296"/>
      <c r="AT68" s="296"/>
      <c r="AU68" s="296"/>
      <c r="AV68" s="296"/>
      <c r="AW68" s="296"/>
      <c r="AX68" s="296"/>
      <c r="AY68" s="296"/>
      <c r="AZ68" s="296"/>
      <c r="BA68" s="74"/>
      <c r="BB68" s="296"/>
      <c r="BC68" s="49"/>
      <c r="BD68" s="297" t="s">
        <v>1389</v>
      </c>
      <c r="BE68" s="91" t="s">
        <v>85</v>
      </c>
      <c r="BF68" s="92" t="s">
        <v>165</v>
      </c>
      <c r="BG68" s="91" t="s">
        <v>85</v>
      </c>
      <c r="BH68" s="297">
        <v>15</v>
      </c>
      <c r="BI68" s="296"/>
      <c r="BJ68" s="296"/>
      <c r="BK68" s="296"/>
      <c r="BL68" s="358">
        <v>0</v>
      </c>
      <c r="BM68" s="290">
        <v>48</v>
      </c>
      <c r="BN68" s="296" t="s">
        <v>3771</v>
      </c>
      <c r="BO68" s="73" t="s">
        <v>3891</v>
      </c>
      <c r="BP68" s="296"/>
      <c r="BQ68" s="296"/>
      <c r="BR68" s="296"/>
      <c r="BS68" s="296"/>
      <c r="BT68" s="296"/>
      <c r="BU68" s="296"/>
      <c r="BV68" s="296"/>
      <c r="BW68" s="296"/>
      <c r="BX68" s="296"/>
      <c r="BY68" s="296"/>
      <c r="BZ68" s="296"/>
      <c r="CA68" s="296"/>
      <c r="CB68" s="296"/>
      <c r="CC68" s="296"/>
      <c r="CD68" s="311" t="str">
        <f t="shared" ref="CD68:CD131" si="6">CONCATENATE("DISCONTINUED"," ","-"," ",D68,", ",P68,"x",Q68,", ",IF(W68="N/A", "", CONCATENATE(W68, "/")),IF(U68&gt;0, CONCATENATE("+",U68), U68),"mm Offset, ",R68,", ",X68,"mm Centerbore, ",PROPER(AA68), "", IF(BF68="N/A", "", CONCATENATE(", w/ ", BF68)))</f>
        <v>DISCONTINUED - MR401 UTV Beadlock, 12x7, 5+2/+38mm Offset, 4x110, 80.3mm Centerbore, Machined, w/ H20875</v>
      </c>
      <c r="CE68" s="311" t="s">
        <v>3721</v>
      </c>
      <c r="CF68" s="311" t="s">
        <v>3720</v>
      </c>
      <c r="CG68" s="300" t="str">
        <f t="shared" si="4"/>
        <v>UTV (4XX)</v>
      </c>
    </row>
    <row r="69" spans="1:85" s="289" customFormat="1" ht="15.75" customHeight="1">
      <c r="A69" s="571">
        <f t="shared" si="5"/>
        <v>66</v>
      </c>
      <c r="B69" s="92" t="s">
        <v>84</v>
      </c>
      <c r="C69" s="29" t="s">
        <v>1055</v>
      </c>
      <c r="D69" s="290" t="s">
        <v>1113</v>
      </c>
      <c r="E69" s="291" t="s">
        <v>1319</v>
      </c>
      <c r="F69" s="281" t="str">
        <f t="shared" ref="F69:F132" si="7">E69</f>
        <v>MR40127040552B</v>
      </c>
      <c r="G69" s="291"/>
      <c r="H69" s="291"/>
      <c r="I69" s="291" t="s">
        <v>1319</v>
      </c>
      <c r="J69" s="322">
        <v>41640</v>
      </c>
      <c r="K69" s="438"/>
      <c r="L69" s="282" t="s">
        <v>1239</v>
      </c>
      <c r="M69" s="292">
        <v>183.5</v>
      </c>
      <c r="N69" s="85"/>
      <c r="O69" s="409"/>
      <c r="P69" s="290">
        <v>12</v>
      </c>
      <c r="Q69" s="8">
        <v>7</v>
      </c>
      <c r="R69" s="29" t="s">
        <v>1680</v>
      </c>
      <c r="S69" s="290">
        <v>4</v>
      </c>
      <c r="T69" s="290">
        <v>110</v>
      </c>
      <c r="U69" s="293">
        <v>38</v>
      </c>
      <c r="V69" s="317">
        <v>5.3</v>
      </c>
      <c r="W69" s="290" t="s">
        <v>166</v>
      </c>
      <c r="X69" s="298">
        <v>80.3</v>
      </c>
      <c r="Y69" s="294">
        <v>11.6</v>
      </c>
      <c r="Z69" s="293">
        <v>1600</v>
      </c>
      <c r="AA69" s="293" t="s">
        <v>87</v>
      </c>
      <c r="AB69" s="293"/>
      <c r="AC69" s="284" t="s">
        <v>9586</v>
      </c>
      <c r="AD69" s="295" t="s">
        <v>1579</v>
      </c>
      <c r="AE69" s="432"/>
      <c r="AF69" s="286">
        <v>22</v>
      </c>
      <c r="AG69" s="295" t="s">
        <v>85</v>
      </c>
      <c r="AH69" s="296"/>
      <c r="AI69" s="295"/>
      <c r="AJ69" s="295" t="s">
        <v>85</v>
      </c>
      <c r="AK69" s="287" t="s">
        <v>85</v>
      </c>
      <c r="AL69" s="296"/>
      <c r="AM69" s="296"/>
      <c r="AN69" s="38" t="s">
        <v>85</v>
      </c>
      <c r="AO69" s="296"/>
      <c r="AP69" s="493"/>
      <c r="AQ69" s="296"/>
      <c r="AR69" s="296"/>
      <c r="AS69" s="296"/>
      <c r="AT69" s="296"/>
      <c r="AU69" s="296"/>
      <c r="AV69" s="296"/>
      <c r="AW69" s="296"/>
      <c r="AX69" s="296"/>
      <c r="AY69" s="296"/>
      <c r="AZ69" s="296"/>
      <c r="BA69" s="74"/>
      <c r="BB69" s="296"/>
      <c r="BC69" s="49"/>
      <c r="BD69" s="297" t="s">
        <v>1389</v>
      </c>
      <c r="BE69" s="91" t="s">
        <v>85</v>
      </c>
      <c r="BF69" s="92" t="s">
        <v>165</v>
      </c>
      <c r="BG69" s="91" t="s">
        <v>85</v>
      </c>
      <c r="BH69" s="297">
        <v>15</v>
      </c>
      <c r="BI69" s="296"/>
      <c r="BJ69" s="296"/>
      <c r="BK69" s="296"/>
      <c r="BL69" s="358">
        <v>0</v>
      </c>
      <c r="BM69" s="290">
        <v>48</v>
      </c>
      <c r="BN69" s="296" t="s">
        <v>3771</v>
      </c>
      <c r="BO69" s="73" t="s">
        <v>3891</v>
      </c>
      <c r="BP69" s="296"/>
      <c r="BQ69" s="296"/>
      <c r="BR69" s="296"/>
      <c r="BS69" s="296"/>
      <c r="BT69" s="296"/>
      <c r="BU69" s="296"/>
      <c r="BV69" s="296"/>
      <c r="BW69" s="296"/>
      <c r="BX69" s="296"/>
      <c r="BY69" s="296"/>
      <c r="BZ69" s="296"/>
      <c r="CA69" s="296"/>
      <c r="CB69" s="296"/>
      <c r="CC69" s="296"/>
      <c r="CD69" s="311" t="str">
        <f t="shared" si="6"/>
        <v>DISCONTINUED - MR401 UTV Beadlock, 12x7, 5+2/+38mm Offset, 4x110, 80.3mm Centerbore, Matte Black, w/ H20875</v>
      </c>
      <c r="CE69" s="311" t="s">
        <v>3721</v>
      </c>
      <c r="CF69" s="311" t="s">
        <v>3720</v>
      </c>
      <c r="CG69" s="300" t="str">
        <f t="shared" ref="CG69:CG132" si="8">C69</f>
        <v>UTV (4XX)</v>
      </c>
    </row>
    <row r="70" spans="1:85" s="289" customFormat="1" ht="15.75" customHeight="1">
      <c r="A70" s="571">
        <f t="shared" si="5"/>
        <v>67</v>
      </c>
      <c r="B70" s="92" t="s">
        <v>84</v>
      </c>
      <c r="C70" s="29" t="s">
        <v>1055</v>
      </c>
      <c r="D70" s="290" t="s">
        <v>1113</v>
      </c>
      <c r="E70" s="291" t="s">
        <v>1318</v>
      </c>
      <c r="F70" s="281" t="str">
        <f t="shared" si="7"/>
        <v>MR40127045352B</v>
      </c>
      <c r="G70" s="291"/>
      <c r="H70" s="291"/>
      <c r="I70" s="291" t="s">
        <v>1318</v>
      </c>
      <c r="J70" s="322">
        <v>41640</v>
      </c>
      <c r="K70" s="438"/>
      <c r="L70" s="282" t="s">
        <v>1239</v>
      </c>
      <c r="M70" s="292">
        <v>183.5</v>
      </c>
      <c r="N70" s="85"/>
      <c r="O70" s="409"/>
      <c r="P70" s="290">
        <v>12</v>
      </c>
      <c r="Q70" s="8">
        <v>7</v>
      </c>
      <c r="R70" s="29" t="s">
        <v>1681</v>
      </c>
      <c r="S70" s="290">
        <v>4</v>
      </c>
      <c r="T70" s="290">
        <v>115</v>
      </c>
      <c r="U70" s="293">
        <v>38</v>
      </c>
      <c r="V70" s="317">
        <v>5.3</v>
      </c>
      <c r="W70" s="290" t="s">
        <v>166</v>
      </c>
      <c r="X70" s="298">
        <v>85.5</v>
      </c>
      <c r="Y70" s="294">
        <v>11.6</v>
      </c>
      <c r="Z70" s="293">
        <v>1600</v>
      </c>
      <c r="AA70" s="293" t="s">
        <v>173</v>
      </c>
      <c r="AB70" s="293"/>
      <c r="AC70" s="284" t="s">
        <v>9587</v>
      </c>
      <c r="AD70" s="295" t="s">
        <v>1580</v>
      </c>
      <c r="AE70" s="432"/>
      <c r="AF70" s="286">
        <v>22</v>
      </c>
      <c r="AG70" s="295" t="s">
        <v>85</v>
      </c>
      <c r="AH70" s="296"/>
      <c r="AI70" s="295"/>
      <c r="AJ70" s="295" t="s">
        <v>85</v>
      </c>
      <c r="AK70" s="287" t="s">
        <v>85</v>
      </c>
      <c r="AL70" s="296"/>
      <c r="AM70" s="296"/>
      <c r="AN70" s="38" t="s">
        <v>85</v>
      </c>
      <c r="AO70" s="296"/>
      <c r="AP70" s="493"/>
      <c r="AQ70" s="296"/>
      <c r="AR70" s="296"/>
      <c r="AS70" s="296"/>
      <c r="AT70" s="296"/>
      <c r="AU70" s="296"/>
      <c r="AV70" s="296"/>
      <c r="AW70" s="296"/>
      <c r="AX70" s="296"/>
      <c r="AY70" s="296"/>
      <c r="AZ70" s="296"/>
      <c r="BA70" s="74"/>
      <c r="BB70" s="296"/>
      <c r="BC70" s="49"/>
      <c r="BD70" s="297" t="s">
        <v>1389</v>
      </c>
      <c r="BE70" s="91" t="s">
        <v>85</v>
      </c>
      <c r="BF70" s="92" t="s">
        <v>165</v>
      </c>
      <c r="BG70" s="91" t="s">
        <v>85</v>
      </c>
      <c r="BH70" s="297">
        <v>15</v>
      </c>
      <c r="BI70" s="296"/>
      <c r="BJ70" s="296"/>
      <c r="BK70" s="296"/>
      <c r="BL70" s="358">
        <v>0</v>
      </c>
      <c r="BM70" s="290">
        <v>48</v>
      </c>
      <c r="BN70" s="296" t="s">
        <v>3771</v>
      </c>
      <c r="BO70" s="73" t="s">
        <v>3891</v>
      </c>
      <c r="BP70" s="296"/>
      <c r="BQ70" s="296"/>
      <c r="BR70" s="296"/>
      <c r="BS70" s="296"/>
      <c r="BT70" s="296"/>
      <c r="BU70" s="296"/>
      <c r="BV70" s="296"/>
      <c r="BW70" s="296"/>
      <c r="BX70" s="296"/>
      <c r="BY70" s="296"/>
      <c r="BZ70" s="296"/>
      <c r="CA70" s="296"/>
      <c r="CB70" s="296"/>
      <c r="CC70" s="296"/>
      <c r="CD70" s="311" t="str">
        <f t="shared" si="6"/>
        <v>DISCONTINUED - MR401 UTV Beadlock, 12x7, 5+2/+38mm Offset, 4x115, 85.5mm Centerbore, Machined, w/ H20875</v>
      </c>
      <c r="CE70" s="311" t="s">
        <v>3721</v>
      </c>
      <c r="CF70" s="311" t="s">
        <v>3720</v>
      </c>
      <c r="CG70" s="300" t="str">
        <f t="shared" si="8"/>
        <v>UTV (4XX)</v>
      </c>
    </row>
    <row r="71" spans="1:85" s="289" customFormat="1" ht="15.75" customHeight="1">
      <c r="A71" s="571">
        <f t="shared" si="5"/>
        <v>68</v>
      </c>
      <c r="B71" s="92" t="s">
        <v>84</v>
      </c>
      <c r="C71" s="29" t="s">
        <v>1055</v>
      </c>
      <c r="D71" s="290" t="s">
        <v>1113</v>
      </c>
      <c r="E71" s="291" t="s">
        <v>1320</v>
      </c>
      <c r="F71" s="281" t="str">
        <f t="shared" si="7"/>
        <v>MR40127046343B</v>
      </c>
      <c r="G71" s="291"/>
      <c r="H71" s="291"/>
      <c r="I71" s="291" t="s">
        <v>1320</v>
      </c>
      <c r="J71" s="322">
        <v>41640</v>
      </c>
      <c r="K71" s="438"/>
      <c r="L71" s="282" t="s">
        <v>1239</v>
      </c>
      <c r="M71" s="292">
        <v>183.5</v>
      </c>
      <c r="N71" s="85"/>
      <c r="O71" s="409"/>
      <c r="P71" s="290">
        <v>12</v>
      </c>
      <c r="Q71" s="8">
        <v>7</v>
      </c>
      <c r="R71" s="29" t="s">
        <v>1683</v>
      </c>
      <c r="S71" s="290">
        <v>4</v>
      </c>
      <c r="T71" s="290">
        <v>156</v>
      </c>
      <c r="U71" s="293">
        <v>13</v>
      </c>
      <c r="V71" s="317">
        <v>4.3</v>
      </c>
      <c r="W71" s="290" t="s">
        <v>168</v>
      </c>
      <c r="X71" s="298">
        <v>132</v>
      </c>
      <c r="Y71" s="294">
        <v>11.6</v>
      </c>
      <c r="Z71" s="293">
        <v>1600</v>
      </c>
      <c r="AA71" s="293" t="s">
        <v>173</v>
      </c>
      <c r="AB71" s="293"/>
      <c r="AC71" s="284" t="s">
        <v>9593</v>
      </c>
      <c r="AD71" s="295" t="s">
        <v>1582</v>
      </c>
      <c r="AE71" s="432"/>
      <c r="AF71" s="286">
        <v>22</v>
      </c>
      <c r="AG71" s="295" t="s">
        <v>85</v>
      </c>
      <c r="AH71" s="296"/>
      <c r="AI71" s="295"/>
      <c r="AJ71" s="295" t="s">
        <v>85</v>
      </c>
      <c r="AK71" s="287" t="s">
        <v>85</v>
      </c>
      <c r="AL71" s="296"/>
      <c r="AM71" s="296"/>
      <c r="AN71" s="38" t="s">
        <v>85</v>
      </c>
      <c r="AO71" s="296"/>
      <c r="AP71" s="493"/>
      <c r="AQ71" s="296"/>
      <c r="AR71" s="296"/>
      <c r="AS71" s="296"/>
      <c r="AT71" s="296"/>
      <c r="AU71" s="296"/>
      <c r="AV71" s="296"/>
      <c r="AW71" s="296"/>
      <c r="AX71" s="296"/>
      <c r="AY71" s="296"/>
      <c r="AZ71" s="296"/>
      <c r="BA71" s="74"/>
      <c r="BB71" s="296"/>
      <c r="BC71" s="49"/>
      <c r="BD71" s="297" t="s">
        <v>1389</v>
      </c>
      <c r="BE71" s="91" t="s">
        <v>85</v>
      </c>
      <c r="BF71" s="92" t="s">
        <v>165</v>
      </c>
      <c r="BG71" s="91" t="s">
        <v>85</v>
      </c>
      <c r="BH71" s="297">
        <v>15</v>
      </c>
      <c r="BI71" s="296"/>
      <c r="BJ71" s="296"/>
      <c r="BK71" s="296"/>
      <c r="BL71" s="358">
        <v>0</v>
      </c>
      <c r="BM71" s="290">
        <v>48</v>
      </c>
      <c r="BN71" s="296" t="s">
        <v>3771</v>
      </c>
      <c r="BO71" s="73" t="s">
        <v>3891</v>
      </c>
      <c r="BP71" s="296"/>
      <c r="BQ71" s="296"/>
      <c r="BR71" s="296"/>
      <c r="BS71" s="296"/>
      <c r="BT71" s="296"/>
      <c r="BU71" s="296"/>
      <c r="BV71" s="296"/>
      <c r="BW71" s="296"/>
      <c r="BX71" s="296"/>
      <c r="BY71" s="296"/>
      <c r="BZ71" s="296"/>
      <c r="CA71" s="296"/>
      <c r="CB71" s="296"/>
      <c r="CC71" s="296"/>
      <c r="CD71" s="311" t="str">
        <f t="shared" si="6"/>
        <v>DISCONTINUED - MR401 UTV Beadlock, 12x7, 4+3/+13mm Offset, 4x156, 132mm Centerbore, Machined, w/ H20875</v>
      </c>
      <c r="CE71" s="311" t="s">
        <v>3721</v>
      </c>
      <c r="CF71" s="311" t="s">
        <v>3720</v>
      </c>
      <c r="CG71" s="300" t="str">
        <f t="shared" si="8"/>
        <v>UTV (4XX)</v>
      </c>
    </row>
    <row r="72" spans="1:85" s="289" customFormat="1" ht="15.75" customHeight="1">
      <c r="A72" s="571">
        <f t="shared" si="5"/>
        <v>69</v>
      </c>
      <c r="B72" s="92" t="s">
        <v>84</v>
      </c>
      <c r="C72" s="29" t="s">
        <v>1055</v>
      </c>
      <c r="D72" s="290" t="s">
        <v>1113</v>
      </c>
      <c r="E72" s="291" t="s">
        <v>1321</v>
      </c>
      <c r="F72" s="281" t="str">
        <f t="shared" si="7"/>
        <v>MR40127047352B</v>
      </c>
      <c r="G72" s="291"/>
      <c r="H72" s="291"/>
      <c r="I72" s="291" t="s">
        <v>1321</v>
      </c>
      <c r="J72" s="322">
        <v>41640</v>
      </c>
      <c r="K72" s="438"/>
      <c r="L72" s="282" t="s">
        <v>1239</v>
      </c>
      <c r="M72" s="292">
        <v>183.5</v>
      </c>
      <c r="N72" s="85"/>
      <c r="O72" s="409"/>
      <c r="P72" s="290">
        <v>12</v>
      </c>
      <c r="Q72" s="8">
        <v>7</v>
      </c>
      <c r="R72" s="29" t="s">
        <v>1682</v>
      </c>
      <c r="S72" s="290">
        <v>4</v>
      </c>
      <c r="T72" s="290">
        <v>136</v>
      </c>
      <c r="U72" s="293">
        <v>38</v>
      </c>
      <c r="V72" s="317">
        <v>5.3</v>
      </c>
      <c r="W72" s="290" t="s">
        <v>166</v>
      </c>
      <c r="X72" s="298">
        <v>106</v>
      </c>
      <c r="Y72" s="294">
        <v>11.6</v>
      </c>
      <c r="Z72" s="293">
        <v>1600</v>
      </c>
      <c r="AA72" s="293" t="s">
        <v>173</v>
      </c>
      <c r="AB72" s="293"/>
      <c r="AC72" s="284" t="s">
        <v>9588</v>
      </c>
      <c r="AD72" s="295" t="s">
        <v>1581</v>
      </c>
      <c r="AE72" s="432"/>
      <c r="AF72" s="286">
        <v>22</v>
      </c>
      <c r="AG72" s="295" t="s">
        <v>85</v>
      </c>
      <c r="AH72" s="296"/>
      <c r="AI72" s="295"/>
      <c r="AJ72" s="295" t="s">
        <v>85</v>
      </c>
      <c r="AK72" s="287" t="s">
        <v>85</v>
      </c>
      <c r="AL72" s="296"/>
      <c r="AM72" s="296"/>
      <c r="AN72" s="38" t="s">
        <v>85</v>
      </c>
      <c r="AO72" s="296"/>
      <c r="AP72" s="493"/>
      <c r="AQ72" s="296"/>
      <c r="AR72" s="296"/>
      <c r="AS72" s="296"/>
      <c r="AT72" s="296"/>
      <c r="AU72" s="296"/>
      <c r="AV72" s="296"/>
      <c r="AW72" s="296"/>
      <c r="AX72" s="296"/>
      <c r="AY72" s="296"/>
      <c r="AZ72" s="296"/>
      <c r="BA72" s="74"/>
      <c r="BB72" s="296"/>
      <c r="BC72" s="49"/>
      <c r="BD72" s="297" t="s">
        <v>1389</v>
      </c>
      <c r="BE72" s="91" t="s">
        <v>85</v>
      </c>
      <c r="BF72" s="92" t="s">
        <v>165</v>
      </c>
      <c r="BG72" s="91" t="s">
        <v>85</v>
      </c>
      <c r="BH72" s="297">
        <v>15</v>
      </c>
      <c r="BI72" s="296"/>
      <c r="BJ72" s="296"/>
      <c r="BK72" s="296"/>
      <c r="BL72" s="358">
        <v>0</v>
      </c>
      <c r="BM72" s="290">
        <v>48</v>
      </c>
      <c r="BN72" s="296" t="s">
        <v>3771</v>
      </c>
      <c r="BO72" s="73" t="s">
        <v>3891</v>
      </c>
      <c r="BP72" s="296"/>
      <c r="BQ72" s="296"/>
      <c r="BR72" s="296"/>
      <c r="BS72" s="296"/>
      <c r="BT72" s="296"/>
      <c r="BU72" s="296"/>
      <c r="BV72" s="296"/>
      <c r="BW72" s="296"/>
      <c r="BX72" s="296"/>
      <c r="BY72" s="296"/>
      <c r="BZ72" s="296"/>
      <c r="CA72" s="296"/>
      <c r="CB72" s="296"/>
      <c r="CC72" s="296"/>
      <c r="CD72" s="311" t="str">
        <f t="shared" si="6"/>
        <v>DISCONTINUED - MR401 UTV Beadlock, 12x7, 5+2/+38mm Offset, 4x136, 106mm Centerbore, Machined, w/ H20875</v>
      </c>
      <c r="CE72" s="311" t="s">
        <v>3721</v>
      </c>
      <c r="CF72" s="311" t="s">
        <v>3720</v>
      </c>
      <c r="CG72" s="300" t="str">
        <f t="shared" si="8"/>
        <v>UTV (4XX)</v>
      </c>
    </row>
    <row r="73" spans="1:85" s="289" customFormat="1" ht="15.75" customHeight="1">
      <c r="A73" s="571">
        <f t="shared" si="5"/>
        <v>70</v>
      </c>
      <c r="B73" s="92" t="s">
        <v>84</v>
      </c>
      <c r="C73" s="29" t="s">
        <v>1055</v>
      </c>
      <c r="D73" s="290" t="s">
        <v>1113</v>
      </c>
      <c r="E73" s="291" t="s">
        <v>1322</v>
      </c>
      <c r="F73" s="281" t="str">
        <f t="shared" si="7"/>
        <v>MR40127047343B</v>
      </c>
      <c r="G73" s="291"/>
      <c r="H73" s="291"/>
      <c r="I73" s="291" t="s">
        <v>1322</v>
      </c>
      <c r="J73" s="322">
        <v>41640</v>
      </c>
      <c r="K73" s="438"/>
      <c r="L73" s="282" t="s">
        <v>1239</v>
      </c>
      <c r="M73" s="292">
        <v>183.5</v>
      </c>
      <c r="N73" s="85"/>
      <c r="O73" s="409"/>
      <c r="P73" s="290">
        <v>12</v>
      </c>
      <c r="Q73" s="8">
        <v>7</v>
      </c>
      <c r="R73" s="29" t="s">
        <v>1682</v>
      </c>
      <c r="S73" s="290">
        <v>4</v>
      </c>
      <c r="T73" s="290">
        <v>136</v>
      </c>
      <c r="U73" s="293">
        <v>13</v>
      </c>
      <c r="V73" s="317">
        <v>4.3</v>
      </c>
      <c r="W73" s="290" t="s">
        <v>168</v>
      </c>
      <c r="X73" s="298">
        <v>106</v>
      </c>
      <c r="Y73" s="294">
        <v>11.6</v>
      </c>
      <c r="Z73" s="293">
        <v>1600</v>
      </c>
      <c r="AA73" s="293" t="s">
        <v>173</v>
      </c>
      <c r="AB73" s="293"/>
      <c r="AC73" s="284" t="s">
        <v>9589</v>
      </c>
      <c r="AD73" s="295" t="s">
        <v>1581</v>
      </c>
      <c r="AE73" s="432"/>
      <c r="AF73" s="286">
        <v>22</v>
      </c>
      <c r="AG73" s="295" t="s">
        <v>85</v>
      </c>
      <c r="AH73" s="296"/>
      <c r="AI73" s="295"/>
      <c r="AJ73" s="295" t="s">
        <v>85</v>
      </c>
      <c r="AK73" s="287" t="s">
        <v>85</v>
      </c>
      <c r="AL73" s="296"/>
      <c r="AM73" s="296"/>
      <c r="AN73" s="38" t="s">
        <v>85</v>
      </c>
      <c r="AO73" s="296"/>
      <c r="AP73" s="493"/>
      <c r="AQ73" s="296"/>
      <c r="AR73" s="296"/>
      <c r="AS73" s="296"/>
      <c r="AT73" s="296"/>
      <c r="AU73" s="296"/>
      <c r="AV73" s="296"/>
      <c r="AW73" s="296"/>
      <c r="AX73" s="296"/>
      <c r="AY73" s="296"/>
      <c r="AZ73" s="296"/>
      <c r="BA73" s="74"/>
      <c r="BB73" s="296"/>
      <c r="BC73" s="49"/>
      <c r="BD73" s="297" t="s">
        <v>1389</v>
      </c>
      <c r="BE73" s="91" t="s">
        <v>85</v>
      </c>
      <c r="BF73" s="92" t="s">
        <v>165</v>
      </c>
      <c r="BG73" s="91" t="s">
        <v>85</v>
      </c>
      <c r="BH73" s="297">
        <v>15</v>
      </c>
      <c r="BI73" s="296"/>
      <c r="BJ73" s="296"/>
      <c r="BK73" s="296"/>
      <c r="BL73" s="358">
        <v>0</v>
      </c>
      <c r="BM73" s="290">
        <v>48</v>
      </c>
      <c r="BN73" s="296" t="s">
        <v>3771</v>
      </c>
      <c r="BO73" s="73" t="s">
        <v>3891</v>
      </c>
      <c r="BP73" s="296"/>
      <c r="BQ73" s="296"/>
      <c r="BR73" s="296"/>
      <c r="BS73" s="296"/>
      <c r="BT73" s="296"/>
      <c r="BU73" s="296"/>
      <c r="BV73" s="296"/>
      <c r="BW73" s="296"/>
      <c r="BX73" s="296"/>
      <c r="BY73" s="296"/>
      <c r="BZ73" s="296"/>
      <c r="CA73" s="296"/>
      <c r="CB73" s="296"/>
      <c r="CC73" s="296"/>
      <c r="CD73" s="311" t="str">
        <f t="shared" si="6"/>
        <v>DISCONTINUED - MR401 UTV Beadlock, 12x7, 4+3/+13mm Offset, 4x136, 106mm Centerbore, Machined, w/ H20875</v>
      </c>
      <c r="CE73" s="311" t="s">
        <v>3721</v>
      </c>
      <c r="CF73" s="311" t="s">
        <v>3720</v>
      </c>
      <c r="CG73" s="300" t="str">
        <f t="shared" si="8"/>
        <v>UTV (4XX)</v>
      </c>
    </row>
    <row r="74" spans="1:85" s="289" customFormat="1" ht="15.75" customHeight="1">
      <c r="A74" s="571">
        <f t="shared" si="5"/>
        <v>71</v>
      </c>
      <c r="B74" s="92" t="s">
        <v>84</v>
      </c>
      <c r="C74" s="29" t="s">
        <v>1055</v>
      </c>
      <c r="D74" s="290" t="s">
        <v>1113</v>
      </c>
      <c r="E74" s="291" t="s">
        <v>1323</v>
      </c>
      <c r="F74" s="281" t="str">
        <f t="shared" si="7"/>
        <v>MR40127047543B</v>
      </c>
      <c r="G74" s="291"/>
      <c r="H74" s="291"/>
      <c r="I74" s="291" t="s">
        <v>1323</v>
      </c>
      <c r="J74" s="322">
        <v>41640</v>
      </c>
      <c r="K74" s="438"/>
      <c r="L74" s="282" t="s">
        <v>1239</v>
      </c>
      <c r="M74" s="292">
        <v>183.5</v>
      </c>
      <c r="N74" s="85"/>
      <c r="O74" s="409"/>
      <c r="P74" s="290">
        <v>12</v>
      </c>
      <c r="Q74" s="8">
        <v>7</v>
      </c>
      <c r="R74" s="29" t="s">
        <v>1682</v>
      </c>
      <c r="S74" s="290">
        <v>4</v>
      </c>
      <c r="T74" s="290">
        <v>136</v>
      </c>
      <c r="U74" s="293">
        <v>13</v>
      </c>
      <c r="V74" s="317">
        <v>4.3</v>
      </c>
      <c r="W74" s="290" t="s">
        <v>168</v>
      </c>
      <c r="X74" s="298">
        <v>106</v>
      </c>
      <c r="Y74" s="294">
        <v>11.6</v>
      </c>
      <c r="Z74" s="293">
        <v>1600</v>
      </c>
      <c r="AA74" s="293" t="s">
        <v>87</v>
      </c>
      <c r="AB74" s="293"/>
      <c r="AC74" s="284" t="s">
        <v>9589</v>
      </c>
      <c r="AD74" s="295" t="s">
        <v>1581</v>
      </c>
      <c r="AE74" s="432"/>
      <c r="AF74" s="286">
        <v>22</v>
      </c>
      <c r="AG74" s="295" t="s">
        <v>85</v>
      </c>
      <c r="AH74" s="296"/>
      <c r="AI74" s="295"/>
      <c r="AJ74" s="295" t="s">
        <v>85</v>
      </c>
      <c r="AK74" s="287" t="s">
        <v>85</v>
      </c>
      <c r="AL74" s="296"/>
      <c r="AM74" s="296"/>
      <c r="AN74" s="38" t="s">
        <v>85</v>
      </c>
      <c r="AO74" s="296"/>
      <c r="AP74" s="493"/>
      <c r="AQ74" s="296"/>
      <c r="AR74" s="296"/>
      <c r="AS74" s="296"/>
      <c r="AT74" s="296"/>
      <c r="AU74" s="296"/>
      <c r="AV74" s="296"/>
      <c r="AW74" s="296"/>
      <c r="AX74" s="296"/>
      <c r="AY74" s="296"/>
      <c r="AZ74" s="296"/>
      <c r="BA74" s="74"/>
      <c r="BB74" s="296"/>
      <c r="BC74" s="49"/>
      <c r="BD74" s="297" t="s">
        <v>1389</v>
      </c>
      <c r="BE74" s="91" t="s">
        <v>85</v>
      </c>
      <c r="BF74" s="92" t="s">
        <v>165</v>
      </c>
      <c r="BG74" s="91" t="s">
        <v>85</v>
      </c>
      <c r="BH74" s="297">
        <v>15</v>
      </c>
      <c r="BI74" s="296"/>
      <c r="BJ74" s="296"/>
      <c r="BK74" s="296"/>
      <c r="BL74" s="358">
        <v>0</v>
      </c>
      <c r="BM74" s="290">
        <v>48</v>
      </c>
      <c r="BN74" s="296" t="s">
        <v>3771</v>
      </c>
      <c r="BO74" s="73" t="s">
        <v>3891</v>
      </c>
      <c r="BP74" s="296"/>
      <c r="BQ74" s="296"/>
      <c r="BR74" s="296"/>
      <c r="BS74" s="296"/>
      <c r="BT74" s="296"/>
      <c r="BU74" s="296"/>
      <c r="BV74" s="296"/>
      <c r="BW74" s="296"/>
      <c r="BX74" s="296"/>
      <c r="BY74" s="296"/>
      <c r="BZ74" s="296"/>
      <c r="CA74" s="296"/>
      <c r="CB74" s="296"/>
      <c r="CC74" s="296"/>
      <c r="CD74" s="311" t="str">
        <f t="shared" si="6"/>
        <v>DISCONTINUED - MR401 UTV Beadlock, 12x7, 4+3/+13mm Offset, 4x136, 106mm Centerbore, Matte Black, w/ H20875</v>
      </c>
      <c r="CE74" s="311" t="s">
        <v>3721</v>
      </c>
      <c r="CF74" s="311" t="s">
        <v>3720</v>
      </c>
      <c r="CG74" s="300" t="str">
        <f t="shared" si="8"/>
        <v>UTV (4XX)</v>
      </c>
    </row>
    <row r="75" spans="1:85" s="289" customFormat="1" ht="15.75" customHeight="1">
      <c r="A75" s="571">
        <f t="shared" si="5"/>
        <v>72</v>
      </c>
      <c r="B75" s="92" t="s">
        <v>84</v>
      </c>
      <c r="C75" s="29" t="s">
        <v>1055</v>
      </c>
      <c r="D75" s="290" t="s">
        <v>1113</v>
      </c>
      <c r="E75" s="291" t="s">
        <v>1324</v>
      </c>
      <c r="F75" s="281" t="str">
        <f t="shared" si="7"/>
        <v>MR40157047343B</v>
      </c>
      <c r="G75" s="291"/>
      <c r="H75" s="291"/>
      <c r="I75" s="291" t="s">
        <v>1324</v>
      </c>
      <c r="J75" s="322">
        <v>41640</v>
      </c>
      <c r="K75" s="438"/>
      <c r="L75" s="282" t="s">
        <v>1239</v>
      </c>
      <c r="M75" s="292">
        <v>215.5</v>
      </c>
      <c r="N75" s="85"/>
      <c r="O75" s="409"/>
      <c r="P75" s="290">
        <v>15</v>
      </c>
      <c r="Q75" s="8">
        <v>7</v>
      </c>
      <c r="R75" s="29" t="s">
        <v>1682</v>
      </c>
      <c r="S75" s="290">
        <v>4</v>
      </c>
      <c r="T75" s="290">
        <v>136</v>
      </c>
      <c r="U75" s="293">
        <v>13</v>
      </c>
      <c r="V75" s="317">
        <v>4.3</v>
      </c>
      <c r="W75" s="290" t="s">
        <v>168</v>
      </c>
      <c r="X75" s="298">
        <v>106</v>
      </c>
      <c r="Y75" s="294">
        <v>18</v>
      </c>
      <c r="Z75" s="293">
        <v>1600</v>
      </c>
      <c r="AA75" s="293" t="s">
        <v>173</v>
      </c>
      <c r="AB75" s="293"/>
      <c r="AC75" s="284" t="s">
        <v>9594</v>
      </c>
      <c r="AD75" s="295" t="s">
        <v>1581</v>
      </c>
      <c r="AE75" s="432"/>
      <c r="AF75" s="286">
        <v>22</v>
      </c>
      <c r="AG75" s="295" t="s">
        <v>85</v>
      </c>
      <c r="AH75" s="296"/>
      <c r="AI75" s="295"/>
      <c r="AJ75" s="295" t="s">
        <v>85</v>
      </c>
      <c r="AK75" s="287" t="s">
        <v>85</v>
      </c>
      <c r="AL75" s="296"/>
      <c r="AM75" s="296"/>
      <c r="AN75" s="38" t="s">
        <v>85</v>
      </c>
      <c r="AO75" s="296"/>
      <c r="AP75" s="493"/>
      <c r="AQ75" s="296"/>
      <c r="AR75" s="296"/>
      <c r="AS75" s="296"/>
      <c r="AT75" s="296"/>
      <c r="AU75" s="296"/>
      <c r="AV75" s="296"/>
      <c r="AW75" s="296"/>
      <c r="AX75" s="296"/>
      <c r="AY75" s="296"/>
      <c r="AZ75" s="296"/>
      <c r="BA75" s="74"/>
      <c r="BB75" s="296"/>
      <c r="BC75" s="49"/>
      <c r="BD75" s="297" t="s">
        <v>1389</v>
      </c>
      <c r="BE75" s="91" t="s">
        <v>85</v>
      </c>
      <c r="BF75" s="92" t="s">
        <v>165</v>
      </c>
      <c r="BG75" s="91" t="s">
        <v>85</v>
      </c>
      <c r="BH75" s="297">
        <v>19</v>
      </c>
      <c r="BI75" s="296"/>
      <c r="BJ75" s="296"/>
      <c r="BK75" s="296"/>
      <c r="BL75" s="358">
        <v>0</v>
      </c>
      <c r="BM75" s="290">
        <v>48</v>
      </c>
      <c r="BN75" s="296" t="s">
        <v>3771</v>
      </c>
      <c r="BO75" s="73" t="s">
        <v>3891</v>
      </c>
      <c r="BP75" s="296"/>
      <c r="BQ75" s="296"/>
      <c r="BR75" s="296"/>
      <c r="BS75" s="296"/>
      <c r="BT75" s="296"/>
      <c r="BU75" s="296"/>
      <c r="BV75" s="296"/>
      <c r="BW75" s="296"/>
      <c r="BX75" s="296"/>
      <c r="BY75" s="296"/>
      <c r="BZ75" s="296"/>
      <c r="CA75" s="296"/>
      <c r="CB75" s="296"/>
      <c r="CC75" s="296"/>
      <c r="CD75" s="311" t="str">
        <f t="shared" si="6"/>
        <v>DISCONTINUED - MR401 UTV Beadlock, 15x7, 4+3/+13mm Offset, 4x136, 106mm Centerbore, Machined, w/ H20875</v>
      </c>
      <c r="CE75" s="311" t="s">
        <v>3721</v>
      </c>
      <c r="CF75" s="311" t="s">
        <v>3720</v>
      </c>
      <c r="CG75" s="300" t="str">
        <f t="shared" si="8"/>
        <v>UTV (4XX)</v>
      </c>
    </row>
    <row r="76" spans="1:85" s="289" customFormat="1" ht="15.75" customHeight="1">
      <c r="A76" s="571">
        <f t="shared" si="5"/>
        <v>73</v>
      </c>
      <c r="B76" s="92" t="s">
        <v>84</v>
      </c>
      <c r="C76" s="29" t="s">
        <v>1055</v>
      </c>
      <c r="D76" s="290" t="s">
        <v>1113</v>
      </c>
      <c r="E76" s="291" t="s">
        <v>1325</v>
      </c>
      <c r="F76" s="281" t="str">
        <f t="shared" si="7"/>
        <v>MR40141047555B</v>
      </c>
      <c r="G76" s="291"/>
      <c r="H76" s="291"/>
      <c r="I76" s="291" t="s">
        <v>1325</v>
      </c>
      <c r="J76" s="322">
        <v>41640</v>
      </c>
      <c r="K76" s="438"/>
      <c r="L76" s="282" t="s">
        <v>1239</v>
      </c>
      <c r="M76" s="292">
        <v>230.5</v>
      </c>
      <c r="N76" s="85"/>
      <c r="O76" s="409"/>
      <c r="P76" s="290">
        <v>14</v>
      </c>
      <c r="Q76" s="8">
        <v>10</v>
      </c>
      <c r="R76" s="29" t="s">
        <v>1682</v>
      </c>
      <c r="S76" s="290">
        <v>4</v>
      </c>
      <c r="T76" s="290">
        <v>136</v>
      </c>
      <c r="U76" s="293">
        <v>-2</v>
      </c>
      <c r="V76" s="317">
        <v>5.3</v>
      </c>
      <c r="W76" s="290" t="s">
        <v>178</v>
      </c>
      <c r="X76" s="298">
        <v>106</v>
      </c>
      <c r="Y76" s="294">
        <v>17.2</v>
      </c>
      <c r="Z76" s="293">
        <v>1600</v>
      </c>
      <c r="AA76" s="293" t="s">
        <v>87</v>
      </c>
      <c r="AB76" s="293"/>
      <c r="AC76" s="284" t="s">
        <v>9595</v>
      </c>
      <c r="AD76" s="295" t="s">
        <v>1581</v>
      </c>
      <c r="AE76" s="432"/>
      <c r="AF76" s="286">
        <v>22</v>
      </c>
      <c r="AG76" s="295" t="s">
        <v>85</v>
      </c>
      <c r="AH76" s="296"/>
      <c r="AI76" s="295"/>
      <c r="AJ76" s="295" t="s">
        <v>85</v>
      </c>
      <c r="AK76" s="287" t="s">
        <v>85</v>
      </c>
      <c r="AL76" s="296"/>
      <c r="AM76" s="296"/>
      <c r="AN76" s="38" t="s">
        <v>85</v>
      </c>
      <c r="AO76" s="296"/>
      <c r="AP76" s="493"/>
      <c r="AQ76" s="296"/>
      <c r="AR76" s="296"/>
      <c r="AS76" s="296"/>
      <c r="AT76" s="296"/>
      <c r="AU76" s="296"/>
      <c r="AV76" s="296"/>
      <c r="AW76" s="296"/>
      <c r="AX76" s="296"/>
      <c r="AY76" s="296"/>
      <c r="AZ76" s="296"/>
      <c r="BA76" s="74"/>
      <c r="BB76" s="296"/>
      <c r="BC76" s="49"/>
      <c r="BD76" s="297" t="s">
        <v>1389</v>
      </c>
      <c r="BE76" s="91" t="s">
        <v>85</v>
      </c>
      <c r="BF76" s="92" t="s">
        <v>165</v>
      </c>
      <c r="BG76" s="91" t="s">
        <v>85</v>
      </c>
      <c r="BH76" s="297">
        <v>22</v>
      </c>
      <c r="BI76" s="296"/>
      <c r="BJ76" s="296"/>
      <c r="BK76" s="296"/>
      <c r="BL76" s="358">
        <v>0</v>
      </c>
      <c r="BM76" s="290">
        <v>48</v>
      </c>
      <c r="BN76" s="296" t="s">
        <v>3771</v>
      </c>
      <c r="BO76" s="73" t="s">
        <v>3891</v>
      </c>
      <c r="BP76" s="296"/>
      <c r="BQ76" s="296"/>
      <c r="BR76" s="296"/>
      <c r="BS76" s="296"/>
      <c r="BT76" s="296"/>
      <c r="BU76" s="296"/>
      <c r="BV76" s="296"/>
      <c r="BW76" s="296"/>
      <c r="BX76" s="296"/>
      <c r="BY76" s="296"/>
      <c r="BZ76" s="296"/>
      <c r="CA76" s="296"/>
      <c r="CB76" s="296"/>
      <c r="CC76" s="296"/>
      <c r="CD76" s="311" t="str">
        <f t="shared" si="6"/>
        <v>DISCONTINUED - MR401 UTV Beadlock, 14x10, 5+5/-2mm Offset, 4x136, 106mm Centerbore, Matte Black, w/ H20875</v>
      </c>
      <c r="CE76" s="311" t="s">
        <v>3721</v>
      </c>
      <c r="CF76" s="311" t="s">
        <v>3720</v>
      </c>
      <c r="CG76" s="300" t="str">
        <f t="shared" si="8"/>
        <v>UTV (4XX)</v>
      </c>
    </row>
    <row r="77" spans="1:85" s="289" customFormat="1" ht="15.75" customHeight="1">
      <c r="A77" s="571">
        <f t="shared" si="5"/>
        <v>74</v>
      </c>
      <c r="B77" s="92" t="s">
        <v>84</v>
      </c>
      <c r="C77" s="29" t="s">
        <v>1055</v>
      </c>
      <c r="D77" s="290" t="s">
        <v>1113</v>
      </c>
      <c r="E77" s="291" t="s">
        <v>1326</v>
      </c>
      <c r="F77" s="281" t="str">
        <f t="shared" si="7"/>
        <v>MR40141047355B</v>
      </c>
      <c r="G77" s="291"/>
      <c r="H77" s="291"/>
      <c r="I77" s="291" t="s">
        <v>1326</v>
      </c>
      <c r="J77" s="322">
        <v>41640</v>
      </c>
      <c r="K77" s="438"/>
      <c r="L77" s="282" t="s">
        <v>1239</v>
      </c>
      <c r="M77" s="292">
        <v>230.5</v>
      </c>
      <c r="N77" s="85"/>
      <c r="O77" s="409"/>
      <c r="P77" s="290">
        <v>14</v>
      </c>
      <c r="Q77" s="8">
        <v>10</v>
      </c>
      <c r="R77" s="29" t="s">
        <v>1682</v>
      </c>
      <c r="S77" s="290">
        <v>4</v>
      </c>
      <c r="T77" s="290">
        <v>136</v>
      </c>
      <c r="U77" s="293">
        <v>-2</v>
      </c>
      <c r="V77" s="317">
        <v>5.3</v>
      </c>
      <c r="W77" s="290" t="s">
        <v>178</v>
      </c>
      <c r="X77" s="298">
        <v>106</v>
      </c>
      <c r="Y77" s="294">
        <v>17.2</v>
      </c>
      <c r="Z77" s="293">
        <v>1600</v>
      </c>
      <c r="AA77" s="293" t="s">
        <v>173</v>
      </c>
      <c r="AB77" s="293"/>
      <c r="AC77" s="284" t="s">
        <v>9595</v>
      </c>
      <c r="AD77" s="295" t="s">
        <v>1581</v>
      </c>
      <c r="AE77" s="432"/>
      <c r="AF77" s="286">
        <v>22</v>
      </c>
      <c r="AG77" s="295" t="s">
        <v>85</v>
      </c>
      <c r="AH77" s="296"/>
      <c r="AI77" s="295"/>
      <c r="AJ77" s="295" t="s">
        <v>85</v>
      </c>
      <c r="AK77" s="287" t="s">
        <v>85</v>
      </c>
      <c r="AL77" s="296"/>
      <c r="AM77" s="296"/>
      <c r="AN77" s="38" t="s">
        <v>85</v>
      </c>
      <c r="AO77" s="296"/>
      <c r="AP77" s="493"/>
      <c r="AQ77" s="296"/>
      <c r="AR77" s="296"/>
      <c r="AS77" s="296"/>
      <c r="AT77" s="296"/>
      <c r="AU77" s="296"/>
      <c r="AV77" s="296"/>
      <c r="AW77" s="296"/>
      <c r="AX77" s="296"/>
      <c r="AY77" s="296"/>
      <c r="AZ77" s="296"/>
      <c r="BA77" s="74"/>
      <c r="BB77" s="296"/>
      <c r="BC77" s="49"/>
      <c r="BD77" s="297" t="s">
        <v>1389</v>
      </c>
      <c r="BE77" s="91" t="s">
        <v>85</v>
      </c>
      <c r="BF77" s="92" t="s">
        <v>165</v>
      </c>
      <c r="BG77" s="91" t="s">
        <v>85</v>
      </c>
      <c r="BH77" s="297">
        <v>22</v>
      </c>
      <c r="BI77" s="296"/>
      <c r="BJ77" s="296"/>
      <c r="BK77" s="296"/>
      <c r="BL77" s="358">
        <v>0</v>
      </c>
      <c r="BM77" s="290">
        <v>48</v>
      </c>
      <c r="BN77" s="296" t="s">
        <v>3771</v>
      </c>
      <c r="BO77" s="73" t="s">
        <v>3891</v>
      </c>
      <c r="BP77" s="296"/>
      <c r="BQ77" s="296"/>
      <c r="BR77" s="296"/>
      <c r="BS77" s="296"/>
      <c r="BT77" s="296"/>
      <c r="BU77" s="296"/>
      <c r="BV77" s="296"/>
      <c r="BW77" s="296"/>
      <c r="BX77" s="296"/>
      <c r="BY77" s="296"/>
      <c r="BZ77" s="296"/>
      <c r="CA77" s="296"/>
      <c r="CB77" s="296"/>
      <c r="CC77" s="296"/>
      <c r="CD77" s="311" t="str">
        <f t="shared" si="6"/>
        <v>DISCONTINUED - MR401 UTV Beadlock, 14x10, 5+5/-2mm Offset, 4x136, 106mm Centerbore, Machined, w/ H20875</v>
      </c>
      <c r="CE77" s="311" t="s">
        <v>3721</v>
      </c>
      <c r="CF77" s="311" t="s">
        <v>3720</v>
      </c>
      <c r="CG77" s="300" t="str">
        <f t="shared" si="8"/>
        <v>UTV (4XX)</v>
      </c>
    </row>
    <row r="78" spans="1:85" s="289" customFormat="1" ht="15.75" customHeight="1">
      <c r="A78" s="571">
        <f t="shared" si="5"/>
        <v>75</v>
      </c>
      <c r="B78" s="92" t="s">
        <v>84</v>
      </c>
      <c r="C78" s="29" t="s">
        <v>1055</v>
      </c>
      <c r="D78" s="290" t="s">
        <v>1113</v>
      </c>
      <c r="E78" s="291" t="s">
        <v>1327</v>
      </c>
      <c r="F78" s="281" t="str">
        <f t="shared" si="7"/>
        <v>MR40148047555B</v>
      </c>
      <c r="G78" s="291"/>
      <c r="H78" s="291"/>
      <c r="I78" s="291" t="s">
        <v>1327</v>
      </c>
      <c r="J78" s="322">
        <v>41640</v>
      </c>
      <c r="K78" s="438"/>
      <c r="L78" s="282" t="s">
        <v>1239</v>
      </c>
      <c r="M78" s="292">
        <v>215.5</v>
      </c>
      <c r="N78" s="85"/>
      <c r="O78" s="409"/>
      <c r="P78" s="290">
        <v>14</v>
      </c>
      <c r="Q78" s="8">
        <v>8</v>
      </c>
      <c r="R78" s="29" t="s">
        <v>1682</v>
      </c>
      <c r="S78" s="290">
        <v>4</v>
      </c>
      <c r="T78" s="290">
        <v>136</v>
      </c>
      <c r="U78" s="293">
        <v>-2</v>
      </c>
      <c r="V78" s="317">
        <v>5.3</v>
      </c>
      <c r="W78" s="290" t="s">
        <v>171</v>
      </c>
      <c r="X78" s="298">
        <v>106</v>
      </c>
      <c r="Y78" s="294">
        <v>15</v>
      </c>
      <c r="Z78" s="293">
        <v>1600</v>
      </c>
      <c r="AA78" s="293" t="s">
        <v>87</v>
      </c>
      <c r="AB78" s="293"/>
      <c r="AC78" s="284" t="s">
        <v>9596</v>
      </c>
      <c r="AD78" s="295" t="s">
        <v>1581</v>
      </c>
      <c r="AE78" s="432"/>
      <c r="AF78" s="286">
        <v>22</v>
      </c>
      <c r="AG78" s="295" t="s">
        <v>85</v>
      </c>
      <c r="AH78" s="296"/>
      <c r="AI78" s="295"/>
      <c r="AJ78" s="295" t="s">
        <v>85</v>
      </c>
      <c r="AK78" s="287" t="s">
        <v>85</v>
      </c>
      <c r="AL78" s="296"/>
      <c r="AM78" s="296"/>
      <c r="AN78" s="38" t="s">
        <v>85</v>
      </c>
      <c r="AO78" s="296"/>
      <c r="AP78" s="493"/>
      <c r="AQ78" s="296"/>
      <c r="AR78" s="296"/>
      <c r="AS78" s="296"/>
      <c r="AT78" s="296"/>
      <c r="AU78" s="296"/>
      <c r="AV78" s="296"/>
      <c r="AW78" s="296"/>
      <c r="AX78" s="296"/>
      <c r="AY78" s="296"/>
      <c r="AZ78" s="296"/>
      <c r="BA78" s="74"/>
      <c r="BB78" s="296"/>
      <c r="BC78" s="49"/>
      <c r="BD78" s="297" t="s">
        <v>1389</v>
      </c>
      <c r="BE78" s="91" t="s">
        <v>85</v>
      </c>
      <c r="BF78" s="92" t="s">
        <v>165</v>
      </c>
      <c r="BG78" s="91" t="s">
        <v>85</v>
      </c>
      <c r="BH78" s="297">
        <v>19</v>
      </c>
      <c r="BI78" s="296"/>
      <c r="BJ78" s="296"/>
      <c r="BK78" s="296"/>
      <c r="BL78" s="358">
        <v>0</v>
      </c>
      <c r="BM78" s="290">
        <v>48</v>
      </c>
      <c r="BN78" s="296" t="s">
        <v>3771</v>
      </c>
      <c r="BO78" s="73" t="s">
        <v>3891</v>
      </c>
      <c r="BP78" s="296"/>
      <c r="BQ78" s="296"/>
      <c r="BR78" s="296"/>
      <c r="BS78" s="296"/>
      <c r="BT78" s="296"/>
      <c r="BU78" s="296"/>
      <c r="BV78" s="296"/>
      <c r="BW78" s="296"/>
      <c r="BX78" s="296"/>
      <c r="BY78" s="296"/>
      <c r="BZ78" s="296"/>
      <c r="CA78" s="296"/>
      <c r="CB78" s="296"/>
      <c r="CC78" s="296"/>
      <c r="CD78" s="311" t="str">
        <f t="shared" si="6"/>
        <v>DISCONTINUED - MR401 UTV Beadlock, 14x8, 4+4/-2mm Offset, 4x136, 106mm Centerbore, Matte Black, w/ H20875</v>
      </c>
      <c r="CE78" s="311" t="s">
        <v>3721</v>
      </c>
      <c r="CF78" s="311" t="s">
        <v>3720</v>
      </c>
      <c r="CG78" s="300" t="str">
        <f t="shared" si="8"/>
        <v>UTV (4XX)</v>
      </c>
    </row>
    <row r="79" spans="1:85" s="289" customFormat="1" ht="15.75" customHeight="1">
      <c r="A79" s="571">
        <f t="shared" si="5"/>
        <v>76</v>
      </c>
      <c r="B79" s="92" t="s">
        <v>84</v>
      </c>
      <c r="C79" s="29" t="s">
        <v>1055</v>
      </c>
      <c r="D79" s="290" t="s">
        <v>1113</v>
      </c>
      <c r="E79" s="291" t="s">
        <v>1328</v>
      </c>
      <c r="F79" s="281" t="str">
        <f t="shared" si="7"/>
        <v>MR40148047355B</v>
      </c>
      <c r="G79" s="291"/>
      <c r="H79" s="291"/>
      <c r="I79" s="291" t="s">
        <v>1328</v>
      </c>
      <c r="J79" s="322">
        <v>41640</v>
      </c>
      <c r="K79" s="438"/>
      <c r="L79" s="282" t="s">
        <v>1239</v>
      </c>
      <c r="M79" s="292">
        <v>215.5</v>
      </c>
      <c r="N79" s="85"/>
      <c r="O79" s="409"/>
      <c r="P79" s="290">
        <v>14</v>
      </c>
      <c r="Q79" s="8">
        <v>8</v>
      </c>
      <c r="R79" s="29" t="s">
        <v>1682</v>
      </c>
      <c r="S79" s="290">
        <v>4</v>
      </c>
      <c r="T79" s="290">
        <v>136</v>
      </c>
      <c r="U79" s="293">
        <v>-2</v>
      </c>
      <c r="V79" s="317">
        <v>5.3</v>
      </c>
      <c r="W79" s="290" t="s">
        <v>171</v>
      </c>
      <c r="X79" s="298">
        <v>106</v>
      </c>
      <c r="Y79" s="294">
        <v>15</v>
      </c>
      <c r="Z79" s="293">
        <v>1600</v>
      </c>
      <c r="AA79" s="293" t="s">
        <v>173</v>
      </c>
      <c r="AB79" s="293"/>
      <c r="AC79" s="284" t="s">
        <v>9596</v>
      </c>
      <c r="AD79" s="295" t="s">
        <v>1581</v>
      </c>
      <c r="AE79" s="432"/>
      <c r="AF79" s="286">
        <v>22</v>
      </c>
      <c r="AG79" s="295" t="s">
        <v>85</v>
      </c>
      <c r="AH79" s="296"/>
      <c r="AI79" s="295"/>
      <c r="AJ79" s="295" t="s">
        <v>85</v>
      </c>
      <c r="AK79" s="287" t="s">
        <v>85</v>
      </c>
      <c r="AL79" s="296"/>
      <c r="AM79" s="296"/>
      <c r="AN79" s="38" t="s">
        <v>85</v>
      </c>
      <c r="AO79" s="296"/>
      <c r="AP79" s="493"/>
      <c r="AQ79" s="296"/>
      <c r="AR79" s="296"/>
      <c r="AS79" s="296"/>
      <c r="AT79" s="296"/>
      <c r="AU79" s="296"/>
      <c r="AV79" s="296"/>
      <c r="AW79" s="296"/>
      <c r="AX79" s="296"/>
      <c r="AY79" s="296"/>
      <c r="AZ79" s="296"/>
      <c r="BA79" s="74"/>
      <c r="BB79" s="296"/>
      <c r="BC79" s="49"/>
      <c r="BD79" s="297" t="s">
        <v>1389</v>
      </c>
      <c r="BE79" s="91" t="s">
        <v>85</v>
      </c>
      <c r="BF79" s="92" t="s">
        <v>165</v>
      </c>
      <c r="BG79" s="91" t="s">
        <v>85</v>
      </c>
      <c r="BH79" s="297">
        <v>19</v>
      </c>
      <c r="BI79" s="296"/>
      <c r="BJ79" s="296"/>
      <c r="BK79" s="296"/>
      <c r="BL79" s="358">
        <v>0</v>
      </c>
      <c r="BM79" s="290">
        <v>48</v>
      </c>
      <c r="BN79" s="296" t="s">
        <v>3771</v>
      </c>
      <c r="BO79" s="73" t="s">
        <v>3891</v>
      </c>
      <c r="BP79" s="296"/>
      <c r="BQ79" s="296"/>
      <c r="BR79" s="296"/>
      <c r="BS79" s="296"/>
      <c r="BT79" s="296"/>
      <c r="BU79" s="296"/>
      <c r="BV79" s="296"/>
      <c r="BW79" s="296"/>
      <c r="BX79" s="296"/>
      <c r="BY79" s="296"/>
      <c r="BZ79" s="296"/>
      <c r="CA79" s="296"/>
      <c r="CB79" s="296"/>
      <c r="CC79" s="296"/>
      <c r="CD79" s="311" t="str">
        <f t="shared" si="6"/>
        <v>DISCONTINUED - MR401 UTV Beadlock, 14x8, 4+4/-2mm Offset, 4x136, 106mm Centerbore, Machined, w/ H20875</v>
      </c>
      <c r="CE79" s="311" t="s">
        <v>3721</v>
      </c>
      <c r="CF79" s="311" t="s">
        <v>3720</v>
      </c>
      <c r="CG79" s="300" t="str">
        <f t="shared" si="8"/>
        <v>UTV (4XX)</v>
      </c>
    </row>
    <row r="80" spans="1:85" s="289" customFormat="1" ht="15.75" customHeight="1">
      <c r="A80" s="571">
        <f t="shared" si="5"/>
        <v>77</v>
      </c>
      <c r="B80" s="92" t="s">
        <v>84</v>
      </c>
      <c r="C80" s="29" t="s">
        <v>1055</v>
      </c>
      <c r="D80" s="290" t="s">
        <v>1073</v>
      </c>
      <c r="E80" s="291" t="s">
        <v>1380</v>
      </c>
      <c r="F80" s="281" t="str">
        <f t="shared" si="7"/>
        <v>MR40621040555B</v>
      </c>
      <c r="G80" s="291"/>
      <c r="H80" s="291"/>
      <c r="I80" s="291" t="s">
        <v>1380</v>
      </c>
      <c r="J80" s="322">
        <v>41640</v>
      </c>
      <c r="K80" s="438"/>
      <c r="L80" s="282" t="s">
        <v>1239</v>
      </c>
      <c r="M80" s="292">
        <v>205.5</v>
      </c>
      <c r="N80" s="85"/>
      <c r="O80" s="409"/>
      <c r="P80" s="290">
        <v>12</v>
      </c>
      <c r="Q80" s="8">
        <v>10</v>
      </c>
      <c r="R80" s="29" t="s">
        <v>1680</v>
      </c>
      <c r="S80" s="290">
        <v>4</v>
      </c>
      <c r="T80" s="290">
        <v>110</v>
      </c>
      <c r="U80" s="293">
        <v>0</v>
      </c>
      <c r="V80" s="317">
        <v>5.3</v>
      </c>
      <c r="W80" s="290" t="s">
        <v>178</v>
      </c>
      <c r="X80" s="298">
        <v>84</v>
      </c>
      <c r="Y80" s="294">
        <v>13.8</v>
      </c>
      <c r="Z80" s="293">
        <v>1600</v>
      </c>
      <c r="AA80" s="293" t="s">
        <v>87</v>
      </c>
      <c r="AB80" s="293"/>
      <c r="AC80" s="284" t="s">
        <v>9597</v>
      </c>
      <c r="AD80" s="295" t="s">
        <v>1384</v>
      </c>
      <c r="AE80" s="432"/>
      <c r="AF80" s="286" t="s">
        <v>85</v>
      </c>
      <c r="AG80" s="295" t="s">
        <v>85</v>
      </c>
      <c r="AH80" s="296"/>
      <c r="AI80" s="295"/>
      <c r="AJ80" s="295" t="s">
        <v>85</v>
      </c>
      <c r="AK80" s="287" t="s">
        <v>85</v>
      </c>
      <c r="AL80" s="296"/>
      <c r="AM80" s="296"/>
      <c r="AN80" s="38" t="s">
        <v>85</v>
      </c>
      <c r="AO80" s="296"/>
      <c r="AP80" s="493"/>
      <c r="AQ80" s="296"/>
      <c r="AR80" s="296"/>
      <c r="AS80" s="296"/>
      <c r="AT80" s="296"/>
      <c r="AU80" s="296"/>
      <c r="AV80" s="296"/>
      <c r="AW80" s="296"/>
      <c r="AX80" s="296"/>
      <c r="AY80" s="296"/>
      <c r="AZ80" s="296"/>
      <c r="BA80" s="74"/>
      <c r="BB80" s="296"/>
      <c r="BC80" s="49"/>
      <c r="BD80" s="297" t="s">
        <v>1390</v>
      </c>
      <c r="BE80" s="91" t="s">
        <v>85</v>
      </c>
      <c r="BF80" s="92" t="s">
        <v>165</v>
      </c>
      <c r="BG80" s="91" t="s">
        <v>85</v>
      </c>
      <c r="BH80" s="297">
        <v>19</v>
      </c>
      <c r="BI80" s="296"/>
      <c r="BJ80" s="296"/>
      <c r="BK80" s="296"/>
      <c r="BL80" s="358">
        <v>0</v>
      </c>
      <c r="BM80" s="290">
        <v>48</v>
      </c>
      <c r="BN80" s="296" t="s">
        <v>3771</v>
      </c>
      <c r="BO80" s="73" t="s">
        <v>3891</v>
      </c>
      <c r="BP80" s="296"/>
      <c r="BQ80" s="296"/>
      <c r="BR80" s="296"/>
      <c r="BS80" s="296"/>
      <c r="BT80" s="296"/>
      <c r="BU80" s="296"/>
      <c r="BV80" s="296"/>
      <c r="BW80" s="296"/>
      <c r="BX80" s="296"/>
      <c r="BY80" s="296"/>
      <c r="BZ80" s="296"/>
      <c r="CA80" s="296"/>
      <c r="CB80" s="296"/>
      <c r="CC80" s="296"/>
      <c r="CD80" s="311" t="str">
        <f t="shared" si="6"/>
        <v>DISCONTINUED -  MR406 UTV Beadlock, 12x10, 5+5/0mm Offset, 4x110, 84mm Centerbore, Matte Black, w/ H20875</v>
      </c>
      <c r="CE80" s="311" t="s">
        <v>3721</v>
      </c>
      <c r="CF80" s="311" t="s">
        <v>3720</v>
      </c>
      <c r="CG80" s="300" t="str">
        <f t="shared" si="8"/>
        <v>UTV (4XX)</v>
      </c>
    </row>
    <row r="81" spans="1:85" s="289" customFormat="1" ht="15.75" customHeight="1">
      <c r="A81" s="571">
        <f t="shared" si="5"/>
        <v>78</v>
      </c>
      <c r="B81" s="92" t="s">
        <v>84</v>
      </c>
      <c r="C81" s="29" t="s">
        <v>1055</v>
      </c>
      <c r="D81" s="290" t="s">
        <v>1073</v>
      </c>
      <c r="E81" s="291" t="s">
        <v>1329</v>
      </c>
      <c r="F81" s="281" t="str">
        <f t="shared" si="7"/>
        <v>MR40621040355B</v>
      </c>
      <c r="G81" s="291"/>
      <c r="H81" s="291"/>
      <c r="I81" s="291" t="s">
        <v>1329</v>
      </c>
      <c r="J81" s="322">
        <v>41640</v>
      </c>
      <c r="K81" s="438"/>
      <c r="L81" s="282" t="s">
        <v>1239</v>
      </c>
      <c r="M81" s="292">
        <v>205.5</v>
      </c>
      <c r="N81" s="85"/>
      <c r="O81" s="409"/>
      <c r="P81" s="290">
        <v>12</v>
      </c>
      <c r="Q81" s="8">
        <v>10</v>
      </c>
      <c r="R81" s="29" t="s">
        <v>1680</v>
      </c>
      <c r="S81" s="290">
        <v>4</v>
      </c>
      <c r="T81" s="290">
        <v>110</v>
      </c>
      <c r="U81" s="293">
        <v>0</v>
      </c>
      <c r="V81" s="317">
        <v>5.3</v>
      </c>
      <c r="W81" s="290" t="s">
        <v>178</v>
      </c>
      <c r="X81" s="298">
        <v>84</v>
      </c>
      <c r="Y81" s="294">
        <v>13.8</v>
      </c>
      <c r="Z81" s="293">
        <v>1600</v>
      </c>
      <c r="AA81" s="293" t="s">
        <v>186</v>
      </c>
      <c r="AB81" s="293"/>
      <c r="AC81" s="284" t="s">
        <v>9597</v>
      </c>
      <c r="AD81" s="295" t="s">
        <v>1384</v>
      </c>
      <c r="AE81" s="432"/>
      <c r="AF81" s="286" t="s">
        <v>85</v>
      </c>
      <c r="AG81" s="295" t="s">
        <v>85</v>
      </c>
      <c r="AH81" s="296"/>
      <c r="AI81" s="295"/>
      <c r="AJ81" s="295" t="s">
        <v>85</v>
      </c>
      <c r="AK81" s="287" t="s">
        <v>85</v>
      </c>
      <c r="AL81" s="296"/>
      <c r="AM81" s="296"/>
      <c r="AN81" s="38" t="s">
        <v>85</v>
      </c>
      <c r="AO81" s="296"/>
      <c r="AP81" s="493"/>
      <c r="AQ81" s="296"/>
      <c r="AR81" s="296"/>
      <c r="AS81" s="296"/>
      <c r="AT81" s="296"/>
      <c r="AU81" s="296"/>
      <c r="AV81" s="296"/>
      <c r="AW81" s="296"/>
      <c r="AX81" s="296"/>
      <c r="AY81" s="296"/>
      <c r="AZ81" s="296"/>
      <c r="BA81" s="74"/>
      <c r="BB81" s="296"/>
      <c r="BC81" s="49"/>
      <c r="BD81" s="297" t="s">
        <v>1390</v>
      </c>
      <c r="BE81" s="91" t="s">
        <v>85</v>
      </c>
      <c r="BF81" s="92" t="s">
        <v>165</v>
      </c>
      <c r="BG81" s="91" t="s">
        <v>85</v>
      </c>
      <c r="BH81" s="297">
        <v>19</v>
      </c>
      <c r="BI81" s="296"/>
      <c r="BJ81" s="296"/>
      <c r="BK81" s="296"/>
      <c r="BL81" s="358">
        <v>0</v>
      </c>
      <c r="BM81" s="290">
        <v>48</v>
      </c>
      <c r="BN81" s="296" t="s">
        <v>3771</v>
      </c>
      <c r="BO81" s="73" t="s">
        <v>3891</v>
      </c>
      <c r="BP81" s="296"/>
      <c r="BQ81" s="296"/>
      <c r="BR81" s="296"/>
      <c r="BS81" s="296"/>
      <c r="BT81" s="296"/>
      <c r="BU81" s="296"/>
      <c r="BV81" s="296"/>
      <c r="BW81" s="296"/>
      <c r="BX81" s="296"/>
      <c r="BY81" s="296"/>
      <c r="BZ81" s="296"/>
      <c r="CA81" s="296"/>
      <c r="CB81" s="296"/>
      <c r="CC81" s="296"/>
      <c r="CD81" s="311" t="str">
        <f t="shared" si="6"/>
        <v>DISCONTINUED -  MR406 UTV Beadlock, 12x10, 5+5/0mm Offset, 4x110, 84mm Centerbore, Machined/Black, w/ H20875</v>
      </c>
      <c r="CE81" s="311" t="s">
        <v>3721</v>
      </c>
      <c r="CF81" s="311" t="s">
        <v>3720</v>
      </c>
      <c r="CG81" s="300" t="str">
        <f t="shared" si="8"/>
        <v>UTV (4XX)</v>
      </c>
    </row>
    <row r="82" spans="1:85" s="289" customFormat="1" ht="15.75" customHeight="1">
      <c r="A82" s="571">
        <f t="shared" si="5"/>
        <v>79</v>
      </c>
      <c r="B82" s="92" t="s">
        <v>84</v>
      </c>
      <c r="C82" s="29" t="s">
        <v>1055</v>
      </c>
      <c r="D82" s="290" t="s">
        <v>1073</v>
      </c>
      <c r="E82" s="291" t="s">
        <v>4699</v>
      </c>
      <c r="F82" s="281" t="str">
        <f t="shared" si="7"/>
        <v>MR40621045555B</v>
      </c>
      <c r="G82" s="291"/>
      <c r="H82" s="291"/>
      <c r="I82" s="291" t="s">
        <v>1330</v>
      </c>
      <c r="J82" s="322">
        <v>41640</v>
      </c>
      <c r="K82" s="438"/>
      <c r="L82" s="282" t="s">
        <v>1239</v>
      </c>
      <c r="M82" s="292">
        <v>205.5</v>
      </c>
      <c r="N82" s="85"/>
      <c r="O82" s="409"/>
      <c r="P82" s="290">
        <v>12</v>
      </c>
      <c r="Q82" s="8">
        <v>10</v>
      </c>
      <c r="R82" s="29" t="s">
        <v>1681</v>
      </c>
      <c r="S82" s="290">
        <v>4</v>
      </c>
      <c r="T82" s="290">
        <v>115</v>
      </c>
      <c r="U82" s="293">
        <v>0</v>
      </c>
      <c r="V82" s="317">
        <v>5.3</v>
      </c>
      <c r="W82" s="290" t="s">
        <v>178</v>
      </c>
      <c r="X82" s="298">
        <v>84</v>
      </c>
      <c r="Y82" s="294">
        <v>13.8</v>
      </c>
      <c r="Z82" s="293">
        <v>1600</v>
      </c>
      <c r="AA82" s="293" t="s">
        <v>87</v>
      </c>
      <c r="AB82" s="293"/>
      <c r="AC82" s="284" t="s">
        <v>9598</v>
      </c>
      <c r="AD82" s="295" t="s">
        <v>1384</v>
      </c>
      <c r="AE82" s="432"/>
      <c r="AF82" s="286" t="s">
        <v>85</v>
      </c>
      <c r="AG82" s="295" t="s">
        <v>85</v>
      </c>
      <c r="AH82" s="296"/>
      <c r="AI82" s="295"/>
      <c r="AJ82" s="295" t="s">
        <v>85</v>
      </c>
      <c r="AK82" s="287" t="s">
        <v>85</v>
      </c>
      <c r="AL82" s="296"/>
      <c r="AM82" s="296"/>
      <c r="AN82" s="38" t="s">
        <v>85</v>
      </c>
      <c r="AO82" s="296"/>
      <c r="AP82" s="493"/>
      <c r="AQ82" s="296"/>
      <c r="AR82" s="296"/>
      <c r="AS82" s="296"/>
      <c r="AT82" s="296"/>
      <c r="AU82" s="296"/>
      <c r="AV82" s="296"/>
      <c r="AW82" s="296"/>
      <c r="AX82" s="296"/>
      <c r="AY82" s="296"/>
      <c r="AZ82" s="296"/>
      <c r="BA82" s="74"/>
      <c r="BB82" s="296"/>
      <c r="BC82" s="49"/>
      <c r="BD82" s="297" t="s">
        <v>1390</v>
      </c>
      <c r="BE82" s="91" t="s">
        <v>85</v>
      </c>
      <c r="BF82" s="92" t="s">
        <v>165</v>
      </c>
      <c r="BG82" s="91" t="s">
        <v>85</v>
      </c>
      <c r="BH82" s="297">
        <v>19</v>
      </c>
      <c r="BI82" s="296"/>
      <c r="BJ82" s="296"/>
      <c r="BK82" s="296"/>
      <c r="BL82" s="358">
        <v>0</v>
      </c>
      <c r="BM82" s="290">
        <v>48</v>
      </c>
      <c r="BN82" s="296" t="s">
        <v>3771</v>
      </c>
      <c r="BO82" s="73" t="s">
        <v>3891</v>
      </c>
      <c r="BP82" s="296"/>
      <c r="BQ82" s="296"/>
      <c r="BR82" s="296"/>
      <c r="BS82" s="296"/>
      <c r="BT82" s="296"/>
      <c r="BU82" s="296"/>
      <c r="BV82" s="296"/>
      <c r="BW82" s="296"/>
      <c r="BX82" s="296"/>
      <c r="BY82" s="296"/>
      <c r="BZ82" s="296"/>
      <c r="CA82" s="296"/>
      <c r="CB82" s="296"/>
      <c r="CC82" s="296"/>
      <c r="CD82" s="311" t="str">
        <f t="shared" si="6"/>
        <v>DISCONTINUED -  MR406 UTV Beadlock, 12x10, 5+5/0mm Offset, 4x115, 84mm Centerbore, Matte Black, w/ H20875</v>
      </c>
      <c r="CE82" s="311" t="s">
        <v>3721</v>
      </c>
      <c r="CF82" s="311" t="s">
        <v>3720</v>
      </c>
      <c r="CG82" s="300" t="str">
        <f t="shared" si="8"/>
        <v>UTV (4XX)</v>
      </c>
    </row>
    <row r="83" spans="1:85" s="289" customFormat="1" ht="15.75" customHeight="1">
      <c r="A83" s="571">
        <f t="shared" si="5"/>
        <v>80</v>
      </c>
      <c r="B83" s="92" t="s">
        <v>84</v>
      </c>
      <c r="C83" s="29" t="s">
        <v>1055</v>
      </c>
      <c r="D83" s="290" t="s">
        <v>1073</v>
      </c>
      <c r="E83" s="291" t="s">
        <v>4698</v>
      </c>
      <c r="F83" s="281" t="str">
        <f t="shared" si="7"/>
        <v>MR40621045355B</v>
      </c>
      <c r="G83" s="291"/>
      <c r="H83" s="291"/>
      <c r="I83" s="291" t="s">
        <v>1331</v>
      </c>
      <c r="J83" s="322">
        <v>41640</v>
      </c>
      <c r="K83" s="438"/>
      <c r="L83" s="282" t="s">
        <v>1239</v>
      </c>
      <c r="M83" s="292">
        <v>205.5</v>
      </c>
      <c r="N83" s="85"/>
      <c r="O83" s="409"/>
      <c r="P83" s="290">
        <v>12</v>
      </c>
      <c r="Q83" s="8">
        <v>10</v>
      </c>
      <c r="R83" s="29" t="s">
        <v>1681</v>
      </c>
      <c r="S83" s="290">
        <v>4</v>
      </c>
      <c r="T83" s="290">
        <v>115</v>
      </c>
      <c r="U83" s="293">
        <v>0</v>
      </c>
      <c r="V83" s="317">
        <v>5.3</v>
      </c>
      <c r="W83" s="290" t="s">
        <v>178</v>
      </c>
      <c r="X83" s="298">
        <v>84</v>
      </c>
      <c r="Y83" s="294">
        <v>13.8</v>
      </c>
      <c r="Z83" s="293">
        <v>1600</v>
      </c>
      <c r="AA83" s="293" t="s">
        <v>186</v>
      </c>
      <c r="AB83" s="293"/>
      <c r="AC83" s="284" t="s">
        <v>9598</v>
      </c>
      <c r="AD83" s="295" t="s">
        <v>1384</v>
      </c>
      <c r="AE83" s="432"/>
      <c r="AF83" s="286" t="s">
        <v>85</v>
      </c>
      <c r="AG83" s="295" t="s">
        <v>85</v>
      </c>
      <c r="AH83" s="296"/>
      <c r="AI83" s="295"/>
      <c r="AJ83" s="295" t="s">
        <v>85</v>
      </c>
      <c r="AK83" s="287" t="s">
        <v>85</v>
      </c>
      <c r="AL83" s="296"/>
      <c r="AM83" s="296"/>
      <c r="AN83" s="38" t="s">
        <v>85</v>
      </c>
      <c r="AO83" s="296"/>
      <c r="AP83" s="493"/>
      <c r="AQ83" s="296"/>
      <c r="AR83" s="296"/>
      <c r="AS83" s="296"/>
      <c r="AT83" s="296"/>
      <c r="AU83" s="296"/>
      <c r="AV83" s="296"/>
      <c r="AW83" s="296"/>
      <c r="AX83" s="296"/>
      <c r="AY83" s="296"/>
      <c r="AZ83" s="296"/>
      <c r="BA83" s="74"/>
      <c r="BB83" s="296"/>
      <c r="BC83" s="49"/>
      <c r="BD83" s="297" t="s">
        <v>1390</v>
      </c>
      <c r="BE83" s="91" t="s">
        <v>85</v>
      </c>
      <c r="BF83" s="92" t="s">
        <v>165</v>
      </c>
      <c r="BG83" s="91" t="s">
        <v>85</v>
      </c>
      <c r="BH83" s="297">
        <v>19</v>
      </c>
      <c r="BI83" s="296"/>
      <c r="BJ83" s="296"/>
      <c r="BK83" s="296"/>
      <c r="BL83" s="358">
        <v>0</v>
      </c>
      <c r="BM83" s="290">
        <v>48</v>
      </c>
      <c r="BN83" s="296" t="s">
        <v>3771</v>
      </c>
      <c r="BO83" s="73" t="s">
        <v>3891</v>
      </c>
      <c r="BP83" s="296"/>
      <c r="BQ83" s="296"/>
      <c r="BR83" s="296"/>
      <c r="BS83" s="296"/>
      <c r="BT83" s="296"/>
      <c r="BU83" s="296"/>
      <c r="BV83" s="296"/>
      <c r="BW83" s="296"/>
      <c r="BX83" s="296"/>
      <c r="BY83" s="296"/>
      <c r="BZ83" s="296"/>
      <c r="CA83" s="296"/>
      <c r="CB83" s="296"/>
      <c r="CC83" s="296"/>
      <c r="CD83" s="311" t="str">
        <f t="shared" si="6"/>
        <v>DISCONTINUED -  MR406 UTV Beadlock, 12x10, 5+5/0mm Offset, 4x115, 84mm Centerbore, Machined/Black, w/ H20875</v>
      </c>
      <c r="CE83" s="311" t="s">
        <v>3721</v>
      </c>
      <c r="CF83" s="311" t="s">
        <v>3720</v>
      </c>
      <c r="CG83" s="300" t="str">
        <f t="shared" si="8"/>
        <v>UTV (4XX)</v>
      </c>
    </row>
    <row r="84" spans="1:85" s="289" customFormat="1" ht="15.75" customHeight="1">
      <c r="A84" s="571">
        <f t="shared" si="5"/>
        <v>81</v>
      </c>
      <c r="B84" s="92" t="s">
        <v>84</v>
      </c>
      <c r="C84" s="29" t="s">
        <v>1055</v>
      </c>
      <c r="D84" s="290" t="s">
        <v>1073</v>
      </c>
      <c r="E84" s="291" t="s">
        <v>1332</v>
      </c>
      <c r="F84" s="281" t="str">
        <f t="shared" si="7"/>
        <v>MR40621046355B</v>
      </c>
      <c r="G84" s="291"/>
      <c r="H84" s="291"/>
      <c r="I84" s="291" t="s">
        <v>1332</v>
      </c>
      <c r="J84" s="322">
        <v>41640</v>
      </c>
      <c r="K84" s="438"/>
      <c r="L84" s="282" t="s">
        <v>1239</v>
      </c>
      <c r="M84" s="292">
        <v>205.5</v>
      </c>
      <c r="N84" s="85"/>
      <c r="O84" s="409"/>
      <c r="P84" s="290">
        <v>12</v>
      </c>
      <c r="Q84" s="8">
        <v>10</v>
      </c>
      <c r="R84" s="29" t="s">
        <v>1683</v>
      </c>
      <c r="S84" s="290">
        <v>4</v>
      </c>
      <c r="T84" s="290">
        <v>156</v>
      </c>
      <c r="U84" s="293">
        <v>-2</v>
      </c>
      <c r="V84" s="317">
        <v>5.3</v>
      </c>
      <c r="W84" s="290" t="s">
        <v>178</v>
      </c>
      <c r="X84" s="298">
        <v>132</v>
      </c>
      <c r="Y84" s="294">
        <v>13.8</v>
      </c>
      <c r="Z84" s="293">
        <v>1600</v>
      </c>
      <c r="AA84" s="293" t="s">
        <v>186</v>
      </c>
      <c r="AB84" s="293"/>
      <c r="AC84" s="284" t="s">
        <v>9599</v>
      </c>
      <c r="AD84" s="295" t="s">
        <v>1385</v>
      </c>
      <c r="AE84" s="432"/>
      <c r="AF84" s="286" t="s">
        <v>85</v>
      </c>
      <c r="AG84" s="295" t="s">
        <v>1386</v>
      </c>
      <c r="AH84" s="296"/>
      <c r="AI84" s="295"/>
      <c r="AJ84" s="295" t="s">
        <v>85</v>
      </c>
      <c r="AK84" s="287" t="s">
        <v>85</v>
      </c>
      <c r="AL84" s="296"/>
      <c r="AM84" s="296"/>
      <c r="AN84" s="38" t="s">
        <v>85</v>
      </c>
      <c r="AO84" s="296"/>
      <c r="AP84" s="493"/>
      <c r="AQ84" s="296"/>
      <c r="AR84" s="296"/>
      <c r="AS84" s="296"/>
      <c r="AT84" s="296"/>
      <c r="AU84" s="296"/>
      <c r="AV84" s="296"/>
      <c r="AW84" s="296"/>
      <c r="AX84" s="296"/>
      <c r="AY84" s="296"/>
      <c r="AZ84" s="296"/>
      <c r="BA84" s="74"/>
      <c r="BB84" s="296"/>
      <c r="BC84" s="49"/>
      <c r="BD84" s="297" t="s">
        <v>1390</v>
      </c>
      <c r="BE84" s="91" t="s">
        <v>85</v>
      </c>
      <c r="BF84" s="92" t="s">
        <v>165</v>
      </c>
      <c r="BG84" s="91" t="s">
        <v>85</v>
      </c>
      <c r="BH84" s="297">
        <v>19</v>
      </c>
      <c r="BI84" s="296"/>
      <c r="BJ84" s="296"/>
      <c r="BK84" s="296"/>
      <c r="BL84" s="358">
        <v>0</v>
      </c>
      <c r="BM84" s="290">
        <v>48</v>
      </c>
      <c r="BN84" s="296" t="s">
        <v>3771</v>
      </c>
      <c r="BO84" s="73" t="s">
        <v>3891</v>
      </c>
      <c r="BP84" s="296"/>
      <c r="BQ84" s="296"/>
      <c r="BR84" s="296"/>
      <c r="BS84" s="296"/>
      <c r="BT84" s="296"/>
      <c r="BU84" s="296"/>
      <c r="BV84" s="296"/>
      <c r="BW84" s="296"/>
      <c r="BX84" s="296"/>
      <c r="BY84" s="296"/>
      <c r="BZ84" s="296"/>
      <c r="CA84" s="296"/>
      <c r="CB84" s="296"/>
      <c r="CC84" s="296"/>
      <c r="CD84" s="311" t="str">
        <f t="shared" si="6"/>
        <v>DISCONTINUED -  MR406 UTV Beadlock, 12x10, 5+5/-2mm Offset, 4x156, 132mm Centerbore, Machined/Black, w/ H20875</v>
      </c>
      <c r="CE84" s="311" t="s">
        <v>3721</v>
      </c>
      <c r="CF84" s="311" t="s">
        <v>3720</v>
      </c>
      <c r="CG84" s="300" t="str">
        <f t="shared" si="8"/>
        <v>UTV (4XX)</v>
      </c>
    </row>
    <row r="85" spans="1:85" s="289" customFormat="1" ht="15.75" customHeight="1">
      <c r="A85" s="571">
        <f t="shared" si="5"/>
        <v>82</v>
      </c>
      <c r="B85" s="92" t="s">
        <v>84</v>
      </c>
      <c r="C85" s="29" t="s">
        <v>1055</v>
      </c>
      <c r="D85" s="290" t="s">
        <v>1073</v>
      </c>
      <c r="E85" s="291" t="s">
        <v>1333</v>
      </c>
      <c r="F85" s="281" t="str">
        <f t="shared" si="7"/>
        <v>MR40621047355B</v>
      </c>
      <c r="G85" s="291"/>
      <c r="H85" s="291"/>
      <c r="I85" s="291" t="s">
        <v>1333</v>
      </c>
      <c r="J85" s="322">
        <v>41640</v>
      </c>
      <c r="K85" s="438"/>
      <c r="L85" s="282" t="s">
        <v>1239</v>
      </c>
      <c r="M85" s="292">
        <v>205.5</v>
      </c>
      <c r="N85" s="85"/>
      <c r="O85" s="409"/>
      <c r="P85" s="290">
        <v>12</v>
      </c>
      <c r="Q85" s="8">
        <v>10</v>
      </c>
      <c r="R85" s="29" t="s">
        <v>1682</v>
      </c>
      <c r="S85" s="290">
        <v>4</v>
      </c>
      <c r="T85" s="290">
        <v>136</v>
      </c>
      <c r="U85" s="293">
        <v>0</v>
      </c>
      <c r="V85" s="317">
        <v>5.3</v>
      </c>
      <c r="W85" s="290" t="s">
        <v>178</v>
      </c>
      <c r="X85" s="298">
        <v>106</v>
      </c>
      <c r="Y85" s="294">
        <v>13.8</v>
      </c>
      <c r="Z85" s="293">
        <v>1600</v>
      </c>
      <c r="AA85" s="293" t="s">
        <v>186</v>
      </c>
      <c r="AB85" s="293"/>
      <c r="AC85" s="284" t="s">
        <v>9600</v>
      </c>
      <c r="AD85" s="295" t="s">
        <v>1385</v>
      </c>
      <c r="AE85" s="432"/>
      <c r="AF85" s="286" t="s">
        <v>85</v>
      </c>
      <c r="AG85" s="295" t="s">
        <v>1386</v>
      </c>
      <c r="AH85" s="296"/>
      <c r="AI85" s="295"/>
      <c r="AJ85" s="295" t="s">
        <v>85</v>
      </c>
      <c r="AK85" s="287" t="s">
        <v>85</v>
      </c>
      <c r="AL85" s="296"/>
      <c r="AM85" s="296"/>
      <c r="AN85" s="38" t="s">
        <v>85</v>
      </c>
      <c r="AO85" s="296"/>
      <c r="AP85" s="493"/>
      <c r="AQ85" s="296"/>
      <c r="AR85" s="296"/>
      <c r="AS85" s="296"/>
      <c r="AT85" s="296"/>
      <c r="AU85" s="296"/>
      <c r="AV85" s="296"/>
      <c r="AW85" s="296"/>
      <c r="AX85" s="296"/>
      <c r="AY85" s="296"/>
      <c r="AZ85" s="296"/>
      <c r="BA85" s="74"/>
      <c r="BB85" s="296"/>
      <c r="BC85" s="49"/>
      <c r="BD85" s="297" t="s">
        <v>1391</v>
      </c>
      <c r="BE85" s="91" t="s">
        <v>85</v>
      </c>
      <c r="BF85" s="92" t="s">
        <v>165</v>
      </c>
      <c r="BG85" s="91" t="s">
        <v>85</v>
      </c>
      <c r="BH85" s="297">
        <v>19</v>
      </c>
      <c r="BI85" s="296"/>
      <c r="BJ85" s="296"/>
      <c r="BK85" s="296"/>
      <c r="BL85" s="358">
        <v>0</v>
      </c>
      <c r="BM85" s="290">
        <v>48</v>
      </c>
      <c r="BN85" s="296" t="s">
        <v>3771</v>
      </c>
      <c r="BO85" s="73" t="s">
        <v>3891</v>
      </c>
      <c r="BP85" s="296"/>
      <c r="BQ85" s="296"/>
      <c r="BR85" s="296"/>
      <c r="BS85" s="296"/>
      <c r="BT85" s="296"/>
      <c r="BU85" s="296"/>
      <c r="BV85" s="296"/>
      <c r="BW85" s="296"/>
      <c r="BX85" s="296"/>
      <c r="BY85" s="296"/>
      <c r="BZ85" s="296"/>
      <c r="CA85" s="296"/>
      <c r="CB85" s="296"/>
      <c r="CC85" s="296"/>
      <c r="CD85" s="311" t="str">
        <f t="shared" si="6"/>
        <v>DISCONTINUED -  MR406 UTV Beadlock, 12x10, 5+5/0mm Offset, 4x136, 106mm Centerbore, Machined/Black, w/ H20875</v>
      </c>
      <c r="CE85" s="311" t="s">
        <v>3721</v>
      </c>
      <c r="CF85" s="311" t="s">
        <v>3720</v>
      </c>
      <c r="CG85" s="300" t="str">
        <f t="shared" si="8"/>
        <v>UTV (4XX)</v>
      </c>
    </row>
    <row r="86" spans="1:85" s="289" customFormat="1" ht="15.75" customHeight="1">
      <c r="A86" s="571">
        <f t="shared" si="5"/>
        <v>83</v>
      </c>
      <c r="B86" s="92" t="s">
        <v>84</v>
      </c>
      <c r="C86" s="29" t="s">
        <v>1055</v>
      </c>
      <c r="D86" s="290" t="s">
        <v>1073</v>
      </c>
      <c r="E86" s="291" t="s">
        <v>1334</v>
      </c>
      <c r="F86" s="281" t="str">
        <f t="shared" si="7"/>
        <v>MR40628040555B</v>
      </c>
      <c r="G86" s="291"/>
      <c r="H86" s="291"/>
      <c r="I86" s="291" t="s">
        <v>1334</v>
      </c>
      <c r="J86" s="322">
        <v>41640</v>
      </c>
      <c r="K86" s="438"/>
      <c r="L86" s="282" t="s">
        <v>1239</v>
      </c>
      <c r="M86" s="292">
        <v>193.5</v>
      </c>
      <c r="N86" s="85"/>
      <c r="O86" s="409"/>
      <c r="P86" s="290">
        <v>12</v>
      </c>
      <c r="Q86" s="8">
        <v>8</v>
      </c>
      <c r="R86" s="29" t="s">
        <v>1680</v>
      </c>
      <c r="S86" s="290">
        <v>4</v>
      </c>
      <c r="T86" s="290">
        <v>110</v>
      </c>
      <c r="U86" s="293">
        <v>0</v>
      </c>
      <c r="V86" s="317">
        <v>4.3</v>
      </c>
      <c r="W86" s="290" t="s">
        <v>171</v>
      </c>
      <c r="X86" s="298">
        <v>84</v>
      </c>
      <c r="Y86" s="294">
        <v>13</v>
      </c>
      <c r="Z86" s="293">
        <v>1600</v>
      </c>
      <c r="AA86" s="293" t="s">
        <v>87</v>
      </c>
      <c r="AB86" s="293"/>
      <c r="AC86" s="284" t="s">
        <v>9601</v>
      </c>
      <c r="AD86" s="295" t="s">
        <v>1384</v>
      </c>
      <c r="AE86" s="432"/>
      <c r="AF86" s="286" t="s">
        <v>85</v>
      </c>
      <c r="AG86" s="295" t="s">
        <v>85</v>
      </c>
      <c r="AH86" s="296"/>
      <c r="AI86" s="295"/>
      <c r="AJ86" s="295" t="s">
        <v>85</v>
      </c>
      <c r="AK86" s="287" t="s">
        <v>85</v>
      </c>
      <c r="AL86" s="296"/>
      <c r="AM86" s="296"/>
      <c r="AN86" s="38" t="s">
        <v>85</v>
      </c>
      <c r="AO86" s="296"/>
      <c r="AP86" s="493"/>
      <c r="AQ86" s="296"/>
      <c r="AR86" s="296"/>
      <c r="AS86" s="296"/>
      <c r="AT86" s="296"/>
      <c r="AU86" s="296"/>
      <c r="AV86" s="296"/>
      <c r="AW86" s="296"/>
      <c r="AX86" s="296"/>
      <c r="AY86" s="296"/>
      <c r="AZ86" s="296"/>
      <c r="BA86" s="74"/>
      <c r="BB86" s="296"/>
      <c r="BC86" s="49"/>
      <c r="BD86" s="297" t="s">
        <v>1390</v>
      </c>
      <c r="BE86" s="91" t="s">
        <v>85</v>
      </c>
      <c r="BF86" s="92" t="s">
        <v>165</v>
      </c>
      <c r="BG86" s="91" t="s">
        <v>85</v>
      </c>
      <c r="BH86" s="297">
        <v>17</v>
      </c>
      <c r="BI86" s="296"/>
      <c r="BJ86" s="296"/>
      <c r="BK86" s="296"/>
      <c r="BL86" s="358">
        <v>0</v>
      </c>
      <c r="BM86" s="290">
        <v>48</v>
      </c>
      <c r="BN86" s="296" t="s">
        <v>3771</v>
      </c>
      <c r="BO86" s="73" t="s">
        <v>3891</v>
      </c>
      <c r="BP86" s="296"/>
      <c r="BQ86" s="296"/>
      <c r="BR86" s="296"/>
      <c r="BS86" s="296"/>
      <c r="BT86" s="296"/>
      <c r="BU86" s="296"/>
      <c r="BV86" s="296"/>
      <c r="BW86" s="296"/>
      <c r="BX86" s="296"/>
      <c r="BY86" s="296"/>
      <c r="BZ86" s="296"/>
      <c r="CA86" s="296"/>
      <c r="CB86" s="296"/>
      <c r="CC86" s="296"/>
      <c r="CD86" s="311" t="str">
        <f t="shared" si="6"/>
        <v>DISCONTINUED -  MR406 UTV Beadlock, 12x8, 4+4/0mm Offset, 4x110, 84mm Centerbore, Matte Black, w/ H20875</v>
      </c>
      <c r="CE86" s="311" t="s">
        <v>3721</v>
      </c>
      <c r="CF86" s="311" t="s">
        <v>3720</v>
      </c>
      <c r="CG86" s="300" t="str">
        <f t="shared" si="8"/>
        <v>UTV (4XX)</v>
      </c>
    </row>
    <row r="87" spans="1:85" s="289" customFormat="1" ht="15.75" customHeight="1">
      <c r="A87" s="571">
        <f t="shared" si="5"/>
        <v>84</v>
      </c>
      <c r="B87" s="92" t="s">
        <v>84</v>
      </c>
      <c r="C87" s="29" t="s">
        <v>1055</v>
      </c>
      <c r="D87" s="290" t="s">
        <v>1073</v>
      </c>
      <c r="E87" s="291" t="s">
        <v>1335</v>
      </c>
      <c r="F87" s="281" t="str">
        <f t="shared" si="7"/>
        <v>MR40628040344B</v>
      </c>
      <c r="G87" s="291"/>
      <c r="H87" s="291"/>
      <c r="I87" s="291" t="s">
        <v>1335</v>
      </c>
      <c r="J87" s="322">
        <v>41640</v>
      </c>
      <c r="K87" s="438"/>
      <c r="L87" s="282" t="s">
        <v>1239</v>
      </c>
      <c r="M87" s="292">
        <v>193.5</v>
      </c>
      <c r="N87" s="85"/>
      <c r="O87" s="409"/>
      <c r="P87" s="290">
        <v>12</v>
      </c>
      <c r="Q87" s="8">
        <v>8</v>
      </c>
      <c r="R87" s="29" t="s">
        <v>1680</v>
      </c>
      <c r="S87" s="290">
        <v>4</v>
      </c>
      <c r="T87" s="290">
        <v>110</v>
      </c>
      <c r="U87" s="293">
        <v>0</v>
      </c>
      <c r="V87" s="317">
        <v>4.3</v>
      </c>
      <c r="W87" s="290" t="s">
        <v>171</v>
      </c>
      <c r="X87" s="298">
        <v>84</v>
      </c>
      <c r="Y87" s="294">
        <v>13</v>
      </c>
      <c r="Z87" s="293">
        <v>1600</v>
      </c>
      <c r="AA87" s="293" t="s">
        <v>186</v>
      </c>
      <c r="AB87" s="293"/>
      <c r="AC87" s="284" t="s">
        <v>9601</v>
      </c>
      <c r="AD87" s="295" t="s">
        <v>1384</v>
      </c>
      <c r="AE87" s="432"/>
      <c r="AF87" s="286" t="s">
        <v>85</v>
      </c>
      <c r="AG87" s="295" t="s">
        <v>85</v>
      </c>
      <c r="AH87" s="296"/>
      <c r="AI87" s="295"/>
      <c r="AJ87" s="295" t="s">
        <v>85</v>
      </c>
      <c r="AK87" s="287" t="s">
        <v>85</v>
      </c>
      <c r="AL87" s="296"/>
      <c r="AM87" s="296"/>
      <c r="AN87" s="38" t="s">
        <v>85</v>
      </c>
      <c r="AO87" s="296"/>
      <c r="AP87" s="493"/>
      <c r="AQ87" s="296"/>
      <c r="AR87" s="296"/>
      <c r="AS87" s="296"/>
      <c r="AT87" s="296"/>
      <c r="AU87" s="296"/>
      <c r="AV87" s="296"/>
      <c r="AW87" s="296"/>
      <c r="AX87" s="296"/>
      <c r="AY87" s="296"/>
      <c r="AZ87" s="296"/>
      <c r="BA87" s="74"/>
      <c r="BB87" s="296"/>
      <c r="BC87" s="49"/>
      <c r="BD87" s="297"/>
      <c r="BE87" s="91" t="s">
        <v>85</v>
      </c>
      <c r="BF87" s="92" t="s">
        <v>85</v>
      </c>
      <c r="BG87" s="91" t="s">
        <v>85</v>
      </c>
      <c r="BH87" s="297">
        <v>17</v>
      </c>
      <c r="BI87" s="296"/>
      <c r="BJ87" s="296"/>
      <c r="BK87" s="296"/>
      <c r="BL87" s="358">
        <v>0</v>
      </c>
      <c r="BM87" s="290">
        <v>48</v>
      </c>
      <c r="BN87" s="296" t="s">
        <v>3771</v>
      </c>
      <c r="BO87" s="73" t="s">
        <v>3891</v>
      </c>
      <c r="BP87" s="296"/>
      <c r="BQ87" s="296"/>
      <c r="BR87" s="296"/>
      <c r="BS87" s="296"/>
      <c r="BT87" s="296"/>
      <c r="BU87" s="296"/>
      <c r="BV87" s="296"/>
      <c r="BW87" s="296"/>
      <c r="BX87" s="296"/>
      <c r="BY87" s="296"/>
      <c r="BZ87" s="296"/>
      <c r="CA87" s="296"/>
      <c r="CB87" s="296"/>
      <c r="CC87" s="296"/>
      <c r="CD87" s="311" t="str">
        <f t="shared" si="6"/>
        <v>DISCONTINUED -  MR406 UTV Beadlock, 12x8, 4+4/0mm Offset, 4x110, 84mm Centerbore, Machined/Black</v>
      </c>
      <c r="CE87" s="311" t="s">
        <v>3721</v>
      </c>
      <c r="CF87" s="311" t="s">
        <v>3720</v>
      </c>
      <c r="CG87" s="300" t="str">
        <f t="shared" si="8"/>
        <v>UTV (4XX)</v>
      </c>
    </row>
    <row r="88" spans="1:85" s="289" customFormat="1" ht="15.75" customHeight="1">
      <c r="A88" s="571">
        <f t="shared" si="5"/>
        <v>85</v>
      </c>
      <c r="B88" s="92" t="s">
        <v>84</v>
      </c>
      <c r="C88" s="29" t="s">
        <v>1055</v>
      </c>
      <c r="D88" s="290" t="s">
        <v>1073</v>
      </c>
      <c r="E88" s="291" t="s">
        <v>1336</v>
      </c>
      <c r="F88" s="281" t="str">
        <f t="shared" si="7"/>
        <v>MR40628045544B</v>
      </c>
      <c r="G88" s="291"/>
      <c r="H88" s="291"/>
      <c r="I88" s="291" t="s">
        <v>1336</v>
      </c>
      <c r="J88" s="322">
        <v>41640</v>
      </c>
      <c r="K88" s="438"/>
      <c r="L88" s="282" t="s">
        <v>1239</v>
      </c>
      <c r="M88" s="292">
        <v>193.5</v>
      </c>
      <c r="N88" s="85"/>
      <c r="O88" s="409"/>
      <c r="P88" s="290">
        <v>12</v>
      </c>
      <c r="Q88" s="8">
        <v>8</v>
      </c>
      <c r="R88" s="29" t="s">
        <v>1681</v>
      </c>
      <c r="S88" s="290">
        <v>4</v>
      </c>
      <c r="T88" s="290">
        <v>115</v>
      </c>
      <c r="U88" s="293">
        <v>0</v>
      </c>
      <c r="V88" s="317">
        <v>4.3</v>
      </c>
      <c r="W88" s="290" t="s">
        <v>171</v>
      </c>
      <c r="X88" s="298">
        <v>84</v>
      </c>
      <c r="Y88" s="294">
        <v>13</v>
      </c>
      <c r="Z88" s="293">
        <v>1600</v>
      </c>
      <c r="AA88" s="293" t="s">
        <v>87</v>
      </c>
      <c r="AB88" s="293"/>
      <c r="AC88" s="284" t="s">
        <v>9602</v>
      </c>
      <c r="AD88" s="295" t="s">
        <v>1384</v>
      </c>
      <c r="AE88" s="432"/>
      <c r="AF88" s="286" t="s">
        <v>85</v>
      </c>
      <c r="AG88" s="295" t="s">
        <v>85</v>
      </c>
      <c r="AH88" s="296"/>
      <c r="AI88" s="295"/>
      <c r="AJ88" s="295" t="s">
        <v>85</v>
      </c>
      <c r="AK88" s="287" t="s">
        <v>85</v>
      </c>
      <c r="AL88" s="296"/>
      <c r="AM88" s="296"/>
      <c r="AN88" s="38" t="s">
        <v>85</v>
      </c>
      <c r="AO88" s="296"/>
      <c r="AP88" s="493"/>
      <c r="AQ88" s="296"/>
      <c r="AR88" s="296"/>
      <c r="AS88" s="296"/>
      <c r="AT88" s="296"/>
      <c r="AU88" s="296"/>
      <c r="AV88" s="296"/>
      <c r="AW88" s="296"/>
      <c r="AX88" s="296"/>
      <c r="AY88" s="296"/>
      <c r="AZ88" s="296"/>
      <c r="BA88" s="74"/>
      <c r="BB88" s="296"/>
      <c r="BC88" s="49"/>
      <c r="BD88" s="297"/>
      <c r="BE88" s="91" t="s">
        <v>85</v>
      </c>
      <c r="BF88" s="92" t="s">
        <v>85</v>
      </c>
      <c r="BG88" s="91" t="s">
        <v>85</v>
      </c>
      <c r="BH88" s="297">
        <v>17</v>
      </c>
      <c r="BI88" s="296"/>
      <c r="BJ88" s="296"/>
      <c r="BK88" s="296"/>
      <c r="BL88" s="358">
        <v>0</v>
      </c>
      <c r="BM88" s="290">
        <v>48</v>
      </c>
      <c r="BN88" s="296" t="s">
        <v>3771</v>
      </c>
      <c r="BO88" s="73" t="s">
        <v>3891</v>
      </c>
      <c r="BP88" s="296"/>
      <c r="BQ88" s="296"/>
      <c r="BR88" s="296"/>
      <c r="BS88" s="296"/>
      <c r="BT88" s="296"/>
      <c r="BU88" s="296"/>
      <c r="BV88" s="296"/>
      <c r="BW88" s="296"/>
      <c r="BX88" s="296"/>
      <c r="BY88" s="296"/>
      <c r="BZ88" s="296"/>
      <c r="CA88" s="296"/>
      <c r="CB88" s="296"/>
      <c r="CC88" s="296"/>
      <c r="CD88" s="311" t="str">
        <f t="shared" si="6"/>
        <v>DISCONTINUED -  MR406 UTV Beadlock, 12x8, 4+4/0mm Offset, 4x115, 84mm Centerbore, Matte Black</v>
      </c>
      <c r="CE88" s="311" t="s">
        <v>3721</v>
      </c>
      <c r="CF88" s="311" t="s">
        <v>3720</v>
      </c>
      <c r="CG88" s="300" t="str">
        <f t="shared" si="8"/>
        <v>UTV (4XX)</v>
      </c>
    </row>
    <row r="89" spans="1:85" s="289" customFormat="1" ht="15.75" customHeight="1">
      <c r="A89" s="571">
        <f t="shared" si="5"/>
        <v>86</v>
      </c>
      <c r="B89" s="92" t="s">
        <v>84</v>
      </c>
      <c r="C89" s="29" t="s">
        <v>1055</v>
      </c>
      <c r="D89" s="290" t="s">
        <v>1073</v>
      </c>
      <c r="E89" s="291" t="s">
        <v>1337</v>
      </c>
      <c r="F89" s="281" t="str">
        <f t="shared" si="7"/>
        <v>MR40628045344B</v>
      </c>
      <c r="G89" s="291"/>
      <c r="H89" s="291"/>
      <c r="I89" s="291" t="s">
        <v>1337</v>
      </c>
      <c r="J89" s="322">
        <v>41640</v>
      </c>
      <c r="K89" s="438"/>
      <c r="L89" s="282" t="s">
        <v>1239</v>
      </c>
      <c r="M89" s="292">
        <v>193.5</v>
      </c>
      <c r="N89" s="85"/>
      <c r="O89" s="409"/>
      <c r="P89" s="290">
        <v>12</v>
      </c>
      <c r="Q89" s="8">
        <v>8</v>
      </c>
      <c r="R89" s="29" t="s">
        <v>1681</v>
      </c>
      <c r="S89" s="290">
        <v>4</v>
      </c>
      <c r="T89" s="290">
        <v>115</v>
      </c>
      <c r="U89" s="293">
        <v>0</v>
      </c>
      <c r="V89" s="317">
        <v>4.3</v>
      </c>
      <c r="W89" s="290" t="s">
        <v>171</v>
      </c>
      <c r="X89" s="298">
        <v>84</v>
      </c>
      <c r="Y89" s="294">
        <v>13</v>
      </c>
      <c r="Z89" s="293">
        <v>1600</v>
      </c>
      <c r="AA89" s="293" t="s">
        <v>186</v>
      </c>
      <c r="AB89" s="293"/>
      <c r="AC89" s="284" t="s">
        <v>9602</v>
      </c>
      <c r="AD89" s="295" t="s">
        <v>1384</v>
      </c>
      <c r="AE89" s="432"/>
      <c r="AF89" s="286" t="s">
        <v>85</v>
      </c>
      <c r="AG89" s="295" t="s">
        <v>85</v>
      </c>
      <c r="AH89" s="296"/>
      <c r="AI89" s="295"/>
      <c r="AJ89" s="295" t="s">
        <v>85</v>
      </c>
      <c r="AK89" s="287" t="s">
        <v>85</v>
      </c>
      <c r="AL89" s="296"/>
      <c r="AM89" s="296"/>
      <c r="AN89" s="38" t="s">
        <v>85</v>
      </c>
      <c r="AO89" s="296"/>
      <c r="AP89" s="493"/>
      <c r="AQ89" s="296"/>
      <c r="AR89" s="296"/>
      <c r="AS89" s="296"/>
      <c r="AT89" s="296"/>
      <c r="AU89" s="296"/>
      <c r="AV89" s="296"/>
      <c r="AW89" s="296"/>
      <c r="AX89" s="296"/>
      <c r="AY89" s="296"/>
      <c r="AZ89" s="296"/>
      <c r="BA89" s="74"/>
      <c r="BB89" s="296"/>
      <c r="BC89" s="49"/>
      <c r="BD89" s="297"/>
      <c r="BE89" s="91" t="s">
        <v>85</v>
      </c>
      <c r="BF89" s="92" t="s">
        <v>85</v>
      </c>
      <c r="BG89" s="91" t="s">
        <v>85</v>
      </c>
      <c r="BH89" s="297">
        <v>17</v>
      </c>
      <c r="BI89" s="296"/>
      <c r="BJ89" s="296"/>
      <c r="BK89" s="296"/>
      <c r="BL89" s="358">
        <v>0</v>
      </c>
      <c r="BM89" s="290">
        <v>48</v>
      </c>
      <c r="BN89" s="296" t="s">
        <v>3771</v>
      </c>
      <c r="BO89" s="73" t="s">
        <v>3891</v>
      </c>
      <c r="BP89" s="296"/>
      <c r="BQ89" s="296"/>
      <c r="BR89" s="296"/>
      <c r="BS89" s="296"/>
      <c r="BT89" s="296"/>
      <c r="BU89" s="296"/>
      <c r="BV89" s="296"/>
      <c r="BW89" s="296"/>
      <c r="BX89" s="296"/>
      <c r="BY89" s="296"/>
      <c r="BZ89" s="296"/>
      <c r="CA89" s="296"/>
      <c r="CB89" s="296"/>
      <c r="CC89" s="296"/>
      <c r="CD89" s="311" t="str">
        <f t="shared" si="6"/>
        <v>DISCONTINUED -  MR406 UTV Beadlock, 12x8, 4+4/0mm Offset, 4x115, 84mm Centerbore, Machined/Black</v>
      </c>
      <c r="CE89" s="311" t="s">
        <v>3721</v>
      </c>
      <c r="CF89" s="311" t="s">
        <v>3720</v>
      </c>
      <c r="CG89" s="300" t="str">
        <f t="shared" si="8"/>
        <v>UTV (4XX)</v>
      </c>
    </row>
    <row r="90" spans="1:85" s="289" customFormat="1" ht="15.75" customHeight="1">
      <c r="A90" s="571">
        <f t="shared" si="5"/>
        <v>87</v>
      </c>
      <c r="B90" s="92" t="s">
        <v>84</v>
      </c>
      <c r="C90" s="29" t="s">
        <v>1055</v>
      </c>
      <c r="D90" s="290" t="s">
        <v>1073</v>
      </c>
      <c r="E90" s="291" t="s">
        <v>1338</v>
      </c>
      <c r="F90" s="281" t="str">
        <f t="shared" si="7"/>
        <v>MR40628046344B</v>
      </c>
      <c r="G90" s="291"/>
      <c r="H90" s="291"/>
      <c r="I90" s="291" t="s">
        <v>1338</v>
      </c>
      <c r="J90" s="322">
        <v>41640</v>
      </c>
      <c r="K90" s="438"/>
      <c r="L90" s="282" t="s">
        <v>1239</v>
      </c>
      <c r="M90" s="292">
        <v>193.5</v>
      </c>
      <c r="N90" s="85"/>
      <c r="O90" s="409"/>
      <c r="P90" s="290">
        <v>12</v>
      </c>
      <c r="Q90" s="8">
        <v>8</v>
      </c>
      <c r="R90" s="29" t="s">
        <v>1683</v>
      </c>
      <c r="S90" s="290">
        <v>4</v>
      </c>
      <c r="T90" s="290">
        <v>156</v>
      </c>
      <c r="U90" s="293">
        <v>-2</v>
      </c>
      <c r="V90" s="317">
        <v>4.3</v>
      </c>
      <c r="W90" s="290" t="s">
        <v>171</v>
      </c>
      <c r="X90" s="298">
        <v>132</v>
      </c>
      <c r="Y90" s="294">
        <v>13</v>
      </c>
      <c r="Z90" s="293">
        <v>1600</v>
      </c>
      <c r="AA90" s="293" t="s">
        <v>186</v>
      </c>
      <c r="AB90" s="293"/>
      <c r="AC90" s="284" t="s">
        <v>9603</v>
      </c>
      <c r="AD90" s="295" t="s">
        <v>1385</v>
      </c>
      <c r="AE90" s="432"/>
      <c r="AF90" s="286" t="s">
        <v>85</v>
      </c>
      <c r="AG90" s="295" t="s">
        <v>1386</v>
      </c>
      <c r="AH90" s="296"/>
      <c r="AI90" s="295"/>
      <c r="AJ90" s="295" t="s">
        <v>85</v>
      </c>
      <c r="AK90" s="287" t="s">
        <v>85</v>
      </c>
      <c r="AL90" s="296"/>
      <c r="AM90" s="296"/>
      <c r="AN90" s="38" t="s">
        <v>85</v>
      </c>
      <c r="AO90" s="296"/>
      <c r="AP90" s="493"/>
      <c r="AQ90" s="296"/>
      <c r="AR90" s="296"/>
      <c r="AS90" s="296"/>
      <c r="AT90" s="296"/>
      <c r="AU90" s="296"/>
      <c r="AV90" s="296"/>
      <c r="AW90" s="296"/>
      <c r="AX90" s="296"/>
      <c r="AY90" s="296"/>
      <c r="AZ90" s="296"/>
      <c r="BA90" s="74"/>
      <c r="BB90" s="296"/>
      <c r="BC90" s="49"/>
      <c r="BD90" s="297"/>
      <c r="BE90" s="91" t="s">
        <v>85</v>
      </c>
      <c r="BF90" s="92" t="s">
        <v>85</v>
      </c>
      <c r="BG90" s="91" t="s">
        <v>85</v>
      </c>
      <c r="BH90" s="297">
        <v>17</v>
      </c>
      <c r="BI90" s="296"/>
      <c r="BJ90" s="296"/>
      <c r="BK90" s="296"/>
      <c r="BL90" s="358">
        <v>0</v>
      </c>
      <c r="BM90" s="290">
        <v>48</v>
      </c>
      <c r="BN90" s="296" t="s">
        <v>3771</v>
      </c>
      <c r="BO90" s="73" t="s">
        <v>3891</v>
      </c>
      <c r="BP90" s="296"/>
      <c r="BQ90" s="296"/>
      <c r="BR90" s="296"/>
      <c r="BS90" s="296"/>
      <c r="BT90" s="296"/>
      <c r="BU90" s="296"/>
      <c r="BV90" s="296"/>
      <c r="BW90" s="296"/>
      <c r="BX90" s="296"/>
      <c r="BY90" s="296"/>
      <c r="BZ90" s="296"/>
      <c r="CA90" s="296"/>
      <c r="CB90" s="296"/>
      <c r="CC90" s="296"/>
      <c r="CD90" s="311" t="str">
        <f t="shared" si="6"/>
        <v>DISCONTINUED -  MR406 UTV Beadlock, 12x8, 4+4/-2mm Offset, 4x156, 132mm Centerbore, Machined/Black</v>
      </c>
      <c r="CE90" s="311" t="s">
        <v>3721</v>
      </c>
      <c r="CF90" s="311" t="s">
        <v>3720</v>
      </c>
      <c r="CG90" s="300" t="str">
        <f t="shared" si="8"/>
        <v>UTV (4XX)</v>
      </c>
    </row>
    <row r="91" spans="1:85" s="289" customFormat="1" ht="15.75" customHeight="1">
      <c r="A91" s="571">
        <f t="shared" si="5"/>
        <v>88</v>
      </c>
      <c r="B91" s="92" t="s">
        <v>84</v>
      </c>
      <c r="C91" s="29" t="s">
        <v>1055</v>
      </c>
      <c r="D91" s="290" t="s">
        <v>1073</v>
      </c>
      <c r="E91" s="291" t="s">
        <v>1339</v>
      </c>
      <c r="F91" s="281" t="str">
        <f t="shared" si="7"/>
        <v>MR40628047344B</v>
      </c>
      <c r="G91" s="291"/>
      <c r="H91" s="291"/>
      <c r="I91" s="291" t="s">
        <v>1339</v>
      </c>
      <c r="J91" s="322">
        <v>41640</v>
      </c>
      <c r="K91" s="438"/>
      <c r="L91" s="282" t="s">
        <v>1239</v>
      </c>
      <c r="M91" s="292">
        <v>193.5</v>
      </c>
      <c r="N91" s="85"/>
      <c r="O91" s="409"/>
      <c r="P91" s="290">
        <v>12</v>
      </c>
      <c r="Q91" s="8">
        <v>8</v>
      </c>
      <c r="R91" s="29" t="s">
        <v>1682</v>
      </c>
      <c r="S91" s="290">
        <v>4</v>
      </c>
      <c r="T91" s="290">
        <v>136</v>
      </c>
      <c r="U91" s="293">
        <v>0</v>
      </c>
      <c r="V91" s="317">
        <v>4.3</v>
      </c>
      <c r="W91" s="290" t="s">
        <v>171</v>
      </c>
      <c r="X91" s="298">
        <v>106</v>
      </c>
      <c r="Y91" s="294">
        <v>13</v>
      </c>
      <c r="Z91" s="293">
        <v>1600</v>
      </c>
      <c r="AA91" s="293" t="s">
        <v>186</v>
      </c>
      <c r="AB91" s="293"/>
      <c r="AC91" s="284" t="s">
        <v>9604</v>
      </c>
      <c r="AD91" s="295" t="s">
        <v>1385</v>
      </c>
      <c r="AE91" s="432"/>
      <c r="AF91" s="286" t="s">
        <v>85</v>
      </c>
      <c r="AG91" s="295" t="s">
        <v>1386</v>
      </c>
      <c r="AH91" s="296"/>
      <c r="AI91" s="295"/>
      <c r="AJ91" s="295" t="s">
        <v>85</v>
      </c>
      <c r="AK91" s="287" t="s">
        <v>85</v>
      </c>
      <c r="AL91" s="296"/>
      <c r="AM91" s="296"/>
      <c r="AN91" s="38" t="s">
        <v>85</v>
      </c>
      <c r="AO91" s="296"/>
      <c r="AP91" s="493"/>
      <c r="AQ91" s="296"/>
      <c r="AR91" s="296"/>
      <c r="AS91" s="296"/>
      <c r="AT91" s="296"/>
      <c r="AU91" s="296"/>
      <c r="AV91" s="296"/>
      <c r="AW91" s="296"/>
      <c r="AX91" s="296"/>
      <c r="AY91" s="296"/>
      <c r="AZ91" s="296"/>
      <c r="BA91" s="74"/>
      <c r="BB91" s="296"/>
      <c r="BC91" s="49"/>
      <c r="BD91" s="297"/>
      <c r="BE91" s="91" t="s">
        <v>85</v>
      </c>
      <c r="BF91" s="92" t="s">
        <v>85</v>
      </c>
      <c r="BG91" s="91" t="s">
        <v>85</v>
      </c>
      <c r="BH91" s="297">
        <v>17</v>
      </c>
      <c r="BI91" s="296"/>
      <c r="BJ91" s="296"/>
      <c r="BK91" s="296"/>
      <c r="BL91" s="358">
        <v>0</v>
      </c>
      <c r="BM91" s="290">
        <v>48</v>
      </c>
      <c r="BN91" s="296" t="s">
        <v>3771</v>
      </c>
      <c r="BO91" s="73" t="s">
        <v>3891</v>
      </c>
      <c r="BP91" s="296"/>
      <c r="BQ91" s="296"/>
      <c r="BR91" s="296"/>
      <c r="BS91" s="296"/>
      <c r="BT91" s="296"/>
      <c r="BU91" s="296"/>
      <c r="BV91" s="296"/>
      <c r="BW91" s="296"/>
      <c r="BX91" s="296"/>
      <c r="BY91" s="296"/>
      <c r="BZ91" s="296"/>
      <c r="CA91" s="296"/>
      <c r="CB91" s="296"/>
      <c r="CC91" s="296"/>
      <c r="CD91" s="311" t="str">
        <f t="shared" si="6"/>
        <v>DISCONTINUED -  MR406 UTV Beadlock, 12x8, 4+4/0mm Offset, 4x136, 106mm Centerbore, Machined/Black</v>
      </c>
      <c r="CE91" s="311" t="s">
        <v>3721</v>
      </c>
      <c r="CF91" s="311" t="s">
        <v>3720</v>
      </c>
      <c r="CG91" s="300" t="str">
        <f t="shared" si="8"/>
        <v>UTV (4XX)</v>
      </c>
    </row>
    <row r="92" spans="1:85" s="289" customFormat="1" ht="15.75" customHeight="1">
      <c r="A92" s="571">
        <f t="shared" si="5"/>
        <v>89</v>
      </c>
      <c r="B92" s="92" t="s">
        <v>84</v>
      </c>
      <c r="C92" s="29" t="s">
        <v>1055</v>
      </c>
      <c r="D92" s="290" t="s">
        <v>1073</v>
      </c>
      <c r="E92" s="291" t="s">
        <v>1340</v>
      </c>
      <c r="F92" s="281" t="str">
        <f t="shared" si="7"/>
        <v>MR40641047355B</v>
      </c>
      <c r="G92" s="291"/>
      <c r="H92" s="291"/>
      <c r="I92" s="291" t="s">
        <v>1340</v>
      </c>
      <c r="J92" s="322">
        <v>41640</v>
      </c>
      <c r="K92" s="438"/>
      <c r="L92" s="282" t="s">
        <v>1239</v>
      </c>
      <c r="M92" s="292">
        <v>230.5</v>
      </c>
      <c r="N92" s="85"/>
      <c r="O92" s="409"/>
      <c r="P92" s="290">
        <v>14</v>
      </c>
      <c r="Q92" s="8">
        <v>10</v>
      </c>
      <c r="R92" s="29" t="s">
        <v>1682</v>
      </c>
      <c r="S92" s="290">
        <v>4</v>
      </c>
      <c r="T92" s="290">
        <v>136</v>
      </c>
      <c r="U92" s="293">
        <v>0</v>
      </c>
      <c r="V92" s="317">
        <v>5.3</v>
      </c>
      <c r="W92" s="290" t="s">
        <v>178</v>
      </c>
      <c r="X92" s="298">
        <v>106</v>
      </c>
      <c r="Y92" s="294">
        <v>17.2</v>
      </c>
      <c r="Z92" s="293">
        <v>1600</v>
      </c>
      <c r="AA92" s="293" t="s">
        <v>186</v>
      </c>
      <c r="AB92" s="293"/>
      <c r="AC92" s="284" t="s">
        <v>9605</v>
      </c>
      <c r="AD92" s="295" t="s">
        <v>1385</v>
      </c>
      <c r="AE92" s="432"/>
      <c r="AF92" s="286" t="s">
        <v>85</v>
      </c>
      <c r="AG92" s="295" t="s">
        <v>1386</v>
      </c>
      <c r="AH92" s="296"/>
      <c r="AI92" s="295"/>
      <c r="AJ92" s="295" t="s">
        <v>85</v>
      </c>
      <c r="AK92" s="287" t="s">
        <v>85</v>
      </c>
      <c r="AL92" s="296"/>
      <c r="AM92" s="296"/>
      <c r="AN92" s="38" t="s">
        <v>85</v>
      </c>
      <c r="AO92" s="296"/>
      <c r="AP92" s="493"/>
      <c r="AQ92" s="296"/>
      <c r="AR92" s="296"/>
      <c r="AS92" s="296"/>
      <c r="AT92" s="296"/>
      <c r="AU92" s="296"/>
      <c r="AV92" s="296"/>
      <c r="AW92" s="296"/>
      <c r="AX92" s="296"/>
      <c r="AY92" s="296"/>
      <c r="AZ92" s="296"/>
      <c r="BA92" s="74"/>
      <c r="BB92" s="296"/>
      <c r="BC92" s="49"/>
      <c r="BD92" s="297"/>
      <c r="BE92" s="91" t="s">
        <v>85</v>
      </c>
      <c r="BF92" s="92" t="s">
        <v>85</v>
      </c>
      <c r="BG92" s="91" t="s">
        <v>85</v>
      </c>
      <c r="BH92" s="297">
        <v>22</v>
      </c>
      <c r="BI92" s="296"/>
      <c r="BJ92" s="296"/>
      <c r="BK92" s="296"/>
      <c r="BL92" s="358">
        <v>0</v>
      </c>
      <c r="BM92" s="290">
        <v>48</v>
      </c>
      <c r="BN92" s="296" t="s">
        <v>3771</v>
      </c>
      <c r="BO92" s="73" t="s">
        <v>3891</v>
      </c>
      <c r="BP92" s="296"/>
      <c r="BQ92" s="296"/>
      <c r="BR92" s="296"/>
      <c r="BS92" s="296"/>
      <c r="BT92" s="296"/>
      <c r="BU92" s="296"/>
      <c r="BV92" s="296"/>
      <c r="BW92" s="296"/>
      <c r="BX92" s="296"/>
      <c r="BY92" s="296"/>
      <c r="BZ92" s="296"/>
      <c r="CA92" s="296"/>
      <c r="CB92" s="296"/>
      <c r="CC92" s="296"/>
      <c r="CD92" s="311" t="str">
        <f t="shared" si="6"/>
        <v>DISCONTINUED -  MR406 UTV Beadlock, 14x10, 5+5/0mm Offset, 4x136, 106mm Centerbore, Machined/Black</v>
      </c>
      <c r="CE92" s="311" t="s">
        <v>3721</v>
      </c>
      <c r="CF92" s="311" t="s">
        <v>3720</v>
      </c>
      <c r="CG92" s="300" t="str">
        <f t="shared" si="8"/>
        <v>UTV (4XX)</v>
      </c>
    </row>
    <row r="93" spans="1:85" s="289" customFormat="1" ht="15.75" customHeight="1">
      <c r="A93" s="571">
        <f t="shared" si="5"/>
        <v>90</v>
      </c>
      <c r="B93" s="92" t="s">
        <v>84</v>
      </c>
      <c r="C93" s="29" t="s">
        <v>1055</v>
      </c>
      <c r="D93" s="290" t="s">
        <v>1073</v>
      </c>
      <c r="E93" s="291" t="s">
        <v>1341</v>
      </c>
      <c r="F93" s="281" t="str">
        <f t="shared" si="7"/>
        <v>MR40641040352B</v>
      </c>
      <c r="G93" s="291"/>
      <c r="H93" s="291"/>
      <c r="I93" s="291" t="s">
        <v>1341</v>
      </c>
      <c r="J93" s="322">
        <v>41640</v>
      </c>
      <c r="K93" s="438"/>
      <c r="L93" s="282" t="s">
        <v>1239</v>
      </c>
      <c r="M93" s="292">
        <v>230.5</v>
      </c>
      <c r="N93" s="85"/>
      <c r="O93" s="409"/>
      <c r="P93" s="290">
        <v>14</v>
      </c>
      <c r="Q93" s="8">
        <v>10</v>
      </c>
      <c r="R93" s="29" t="s">
        <v>1680</v>
      </c>
      <c r="S93" s="290">
        <v>4</v>
      </c>
      <c r="T93" s="290">
        <v>110</v>
      </c>
      <c r="U93" s="293">
        <v>0</v>
      </c>
      <c r="V93" s="317">
        <v>5.3</v>
      </c>
      <c r="W93" s="290" t="s">
        <v>178</v>
      </c>
      <c r="X93" s="298">
        <v>80.3</v>
      </c>
      <c r="Y93" s="294">
        <v>17.2</v>
      </c>
      <c r="Z93" s="293">
        <v>1600</v>
      </c>
      <c r="AA93" s="293" t="s">
        <v>186</v>
      </c>
      <c r="AB93" s="293"/>
      <c r="AC93" s="284" t="s">
        <v>9606</v>
      </c>
      <c r="AD93" s="295" t="s">
        <v>1384</v>
      </c>
      <c r="AE93" s="432"/>
      <c r="AF93" s="286" t="s">
        <v>85</v>
      </c>
      <c r="AG93" s="295" t="s">
        <v>1387</v>
      </c>
      <c r="AH93" s="296"/>
      <c r="AI93" s="295"/>
      <c r="AJ93" s="295" t="s">
        <v>85</v>
      </c>
      <c r="AK93" s="287" t="s">
        <v>85</v>
      </c>
      <c r="AL93" s="296"/>
      <c r="AM93" s="296"/>
      <c r="AN93" s="38" t="s">
        <v>85</v>
      </c>
      <c r="AO93" s="296"/>
      <c r="AP93" s="493"/>
      <c r="AQ93" s="296"/>
      <c r="AR93" s="296"/>
      <c r="AS93" s="296"/>
      <c r="AT93" s="296"/>
      <c r="AU93" s="296"/>
      <c r="AV93" s="296"/>
      <c r="AW93" s="296"/>
      <c r="AX93" s="296"/>
      <c r="AY93" s="296"/>
      <c r="AZ93" s="296"/>
      <c r="BA93" s="74"/>
      <c r="BB93" s="296"/>
      <c r="BC93" s="49"/>
      <c r="BD93" s="297"/>
      <c r="BE93" s="91" t="s">
        <v>85</v>
      </c>
      <c r="BF93" s="92" t="s">
        <v>85</v>
      </c>
      <c r="BG93" s="91" t="s">
        <v>85</v>
      </c>
      <c r="BH93" s="297">
        <v>22</v>
      </c>
      <c r="BI93" s="296"/>
      <c r="BJ93" s="296"/>
      <c r="BK93" s="296"/>
      <c r="BL93" s="358">
        <v>0</v>
      </c>
      <c r="BM93" s="290">
        <v>48</v>
      </c>
      <c r="BN93" s="296" t="s">
        <v>3771</v>
      </c>
      <c r="BO93" s="73" t="s">
        <v>3891</v>
      </c>
      <c r="BP93" s="296"/>
      <c r="BQ93" s="296"/>
      <c r="BR93" s="296"/>
      <c r="BS93" s="296"/>
      <c r="BT93" s="296"/>
      <c r="BU93" s="296"/>
      <c r="BV93" s="296"/>
      <c r="BW93" s="296"/>
      <c r="BX93" s="296"/>
      <c r="BY93" s="296"/>
      <c r="BZ93" s="296"/>
      <c r="CA93" s="296"/>
      <c r="CB93" s="296"/>
      <c r="CC93" s="296"/>
      <c r="CD93" s="311" t="str">
        <f t="shared" si="6"/>
        <v>DISCONTINUED -  MR406 UTV Beadlock, 14x10, 5+5/0mm Offset, 4x110, 80.3mm Centerbore, Machined/Black</v>
      </c>
      <c r="CE93" s="311" t="s">
        <v>3721</v>
      </c>
      <c r="CF93" s="311" t="s">
        <v>3720</v>
      </c>
      <c r="CG93" s="300" t="str">
        <f t="shared" si="8"/>
        <v>UTV (4XX)</v>
      </c>
    </row>
    <row r="94" spans="1:85" s="289" customFormat="1" ht="15.75" customHeight="1">
      <c r="A94" s="571">
        <f t="shared" si="5"/>
        <v>91</v>
      </c>
      <c r="B94" s="92" t="s">
        <v>84</v>
      </c>
      <c r="C94" s="29" t="s">
        <v>1055</v>
      </c>
      <c r="D94" s="290" t="s">
        <v>1073</v>
      </c>
      <c r="E94" s="291" t="s">
        <v>1381</v>
      </c>
      <c r="F94" s="281" t="str">
        <f t="shared" si="7"/>
        <v>MR40641045355B</v>
      </c>
      <c r="G94" s="291"/>
      <c r="H94" s="291"/>
      <c r="I94" s="291" t="s">
        <v>1381</v>
      </c>
      <c r="J94" s="322">
        <v>41640</v>
      </c>
      <c r="K94" s="438"/>
      <c r="L94" s="282" t="s">
        <v>1239</v>
      </c>
      <c r="M94" s="292">
        <v>230.5</v>
      </c>
      <c r="N94" s="85"/>
      <c r="O94" s="409"/>
      <c r="P94" s="290">
        <v>14</v>
      </c>
      <c r="Q94" s="8">
        <v>10</v>
      </c>
      <c r="R94" s="29" t="s">
        <v>1681</v>
      </c>
      <c r="S94" s="290">
        <v>4</v>
      </c>
      <c r="T94" s="290">
        <v>115</v>
      </c>
      <c r="U94" s="293">
        <v>0</v>
      </c>
      <c r="V94" s="317">
        <v>5.3</v>
      </c>
      <c r="W94" s="290" t="s">
        <v>178</v>
      </c>
      <c r="X94" s="298">
        <v>84</v>
      </c>
      <c r="Y94" s="294">
        <v>17.2</v>
      </c>
      <c r="Z94" s="293">
        <v>1600</v>
      </c>
      <c r="AA94" s="293" t="s">
        <v>186</v>
      </c>
      <c r="AB94" s="293"/>
      <c r="AC94" s="284" t="s">
        <v>9607</v>
      </c>
      <c r="AD94" s="295" t="s">
        <v>1384</v>
      </c>
      <c r="AE94" s="432"/>
      <c r="AF94" s="286" t="s">
        <v>85</v>
      </c>
      <c r="AG94" s="295" t="s">
        <v>85</v>
      </c>
      <c r="AH94" s="296"/>
      <c r="AI94" s="295"/>
      <c r="AJ94" s="295" t="s">
        <v>85</v>
      </c>
      <c r="AK94" s="287" t="s">
        <v>85</v>
      </c>
      <c r="AL94" s="296"/>
      <c r="AM94" s="296"/>
      <c r="AN94" s="38" t="s">
        <v>85</v>
      </c>
      <c r="AO94" s="296"/>
      <c r="AP94" s="493"/>
      <c r="AQ94" s="296"/>
      <c r="AR94" s="296"/>
      <c r="AS94" s="296"/>
      <c r="AT94" s="296"/>
      <c r="AU94" s="296"/>
      <c r="AV94" s="296"/>
      <c r="AW94" s="296"/>
      <c r="AX94" s="296"/>
      <c r="AY94" s="296"/>
      <c r="AZ94" s="296"/>
      <c r="BA94" s="74"/>
      <c r="BB94" s="296"/>
      <c r="BC94" s="49"/>
      <c r="BD94" s="297"/>
      <c r="BE94" s="91" t="s">
        <v>85</v>
      </c>
      <c r="BF94" s="92" t="s">
        <v>85</v>
      </c>
      <c r="BG94" s="91" t="s">
        <v>85</v>
      </c>
      <c r="BH94" s="297">
        <v>22</v>
      </c>
      <c r="BI94" s="296"/>
      <c r="BJ94" s="296"/>
      <c r="BK94" s="296"/>
      <c r="BL94" s="358">
        <v>0</v>
      </c>
      <c r="BM94" s="290">
        <v>48</v>
      </c>
      <c r="BN94" s="296" t="s">
        <v>3771</v>
      </c>
      <c r="BO94" s="73" t="s">
        <v>3891</v>
      </c>
      <c r="BP94" s="296"/>
      <c r="BQ94" s="296"/>
      <c r="BR94" s="296"/>
      <c r="BS94" s="296"/>
      <c r="BT94" s="296"/>
      <c r="BU94" s="296"/>
      <c r="BV94" s="296"/>
      <c r="BW94" s="296"/>
      <c r="BX94" s="296"/>
      <c r="BY94" s="296"/>
      <c r="BZ94" s="296"/>
      <c r="CA94" s="296"/>
      <c r="CB94" s="296"/>
      <c r="CC94" s="296"/>
      <c r="CD94" s="311" t="str">
        <f t="shared" si="6"/>
        <v>DISCONTINUED -  MR406 UTV Beadlock, 14x10, 5+5/0mm Offset, 4x115, 84mm Centerbore, Machined/Black</v>
      </c>
      <c r="CE94" s="311" t="s">
        <v>3721</v>
      </c>
      <c r="CF94" s="311" t="s">
        <v>3720</v>
      </c>
      <c r="CG94" s="300" t="str">
        <f t="shared" si="8"/>
        <v>UTV (4XX)</v>
      </c>
    </row>
    <row r="95" spans="1:85" s="289" customFormat="1" ht="15.75" customHeight="1">
      <c r="A95" s="571">
        <f t="shared" si="5"/>
        <v>92</v>
      </c>
      <c r="B95" s="92" t="s">
        <v>84</v>
      </c>
      <c r="C95" s="29" t="s">
        <v>1055</v>
      </c>
      <c r="D95" s="290" t="s">
        <v>1073</v>
      </c>
      <c r="E95" s="291" t="s">
        <v>1342</v>
      </c>
      <c r="F95" s="281" t="str">
        <f t="shared" si="7"/>
        <v>MR40641046355B</v>
      </c>
      <c r="G95" s="291"/>
      <c r="H95" s="291"/>
      <c r="I95" s="291" t="s">
        <v>1342</v>
      </c>
      <c r="J95" s="322">
        <v>41640</v>
      </c>
      <c r="K95" s="438"/>
      <c r="L95" s="282" t="s">
        <v>1239</v>
      </c>
      <c r="M95" s="292">
        <v>230.5</v>
      </c>
      <c r="N95" s="85"/>
      <c r="O95" s="409"/>
      <c r="P95" s="290">
        <v>14</v>
      </c>
      <c r="Q95" s="8">
        <v>10</v>
      </c>
      <c r="R95" s="29" t="s">
        <v>1683</v>
      </c>
      <c r="S95" s="290">
        <v>4</v>
      </c>
      <c r="T95" s="290">
        <v>156</v>
      </c>
      <c r="U95" s="293">
        <v>-2</v>
      </c>
      <c r="V95" s="317">
        <v>5.3</v>
      </c>
      <c r="W95" s="290" t="s">
        <v>178</v>
      </c>
      <c r="X95" s="298">
        <v>132</v>
      </c>
      <c r="Y95" s="294">
        <v>17.2</v>
      </c>
      <c r="Z95" s="293">
        <v>1600</v>
      </c>
      <c r="AA95" s="293" t="s">
        <v>186</v>
      </c>
      <c r="AB95" s="293"/>
      <c r="AC95" s="284" t="s">
        <v>9608</v>
      </c>
      <c r="AD95" s="295" t="s">
        <v>1385</v>
      </c>
      <c r="AE95" s="432"/>
      <c r="AF95" s="286" t="s">
        <v>85</v>
      </c>
      <c r="AG95" s="295" t="s">
        <v>1386</v>
      </c>
      <c r="AH95" s="296"/>
      <c r="AI95" s="295"/>
      <c r="AJ95" s="295" t="s">
        <v>85</v>
      </c>
      <c r="AK95" s="287" t="s">
        <v>85</v>
      </c>
      <c r="AL95" s="296"/>
      <c r="AM95" s="296"/>
      <c r="AN95" s="38" t="s">
        <v>85</v>
      </c>
      <c r="AO95" s="296"/>
      <c r="AP95" s="493"/>
      <c r="AQ95" s="296"/>
      <c r="AR95" s="296"/>
      <c r="AS95" s="296"/>
      <c r="AT95" s="296"/>
      <c r="AU95" s="296"/>
      <c r="AV95" s="296"/>
      <c r="AW95" s="296"/>
      <c r="AX95" s="296"/>
      <c r="AY95" s="296"/>
      <c r="AZ95" s="296"/>
      <c r="BA95" s="74"/>
      <c r="BB95" s="296"/>
      <c r="BC95" s="49"/>
      <c r="BD95" s="297"/>
      <c r="BE95" s="91" t="s">
        <v>85</v>
      </c>
      <c r="BF95" s="92" t="s">
        <v>85</v>
      </c>
      <c r="BG95" s="91" t="s">
        <v>85</v>
      </c>
      <c r="BH95" s="297">
        <v>22</v>
      </c>
      <c r="BI95" s="296"/>
      <c r="BJ95" s="296"/>
      <c r="BK95" s="296"/>
      <c r="BL95" s="358">
        <v>0</v>
      </c>
      <c r="BM95" s="290">
        <v>48</v>
      </c>
      <c r="BN95" s="296" t="s">
        <v>3771</v>
      </c>
      <c r="BO95" s="73" t="s">
        <v>3891</v>
      </c>
      <c r="BP95" s="296"/>
      <c r="BQ95" s="296"/>
      <c r="BR95" s="296"/>
      <c r="BS95" s="296"/>
      <c r="BT95" s="296"/>
      <c r="BU95" s="296"/>
      <c r="BV95" s="296"/>
      <c r="BW95" s="296"/>
      <c r="BX95" s="296"/>
      <c r="BY95" s="296"/>
      <c r="BZ95" s="296"/>
      <c r="CA95" s="296"/>
      <c r="CB95" s="296"/>
      <c r="CC95" s="296"/>
      <c r="CD95" s="311" t="str">
        <f t="shared" si="6"/>
        <v>DISCONTINUED -  MR406 UTV Beadlock, 14x10, 5+5/-2mm Offset, 4x156, 132mm Centerbore, Machined/Black</v>
      </c>
      <c r="CE95" s="311" t="s">
        <v>3721</v>
      </c>
      <c r="CF95" s="311" t="s">
        <v>3720</v>
      </c>
      <c r="CG95" s="300" t="str">
        <f t="shared" si="8"/>
        <v>UTV (4XX)</v>
      </c>
    </row>
    <row r="96" spans="1:85" s="289" customFormat="1" ht="15.75" customHeight="1">
      <c r="A96" s="571">
        <f t="shared" si="5"/>
        <v>93</v>
      </c>
      <c r="B96" s="92" t="s">
        <v>84</v>
      </c>
      <c r="C96" s="29" t="s">
        <v>1055</v>
      </c>
      <c r="D96" s="290" t="s">
        <v>1073</v>
      </c>
      <c r="E96" s="291" t="s">
        <v>1343</v>
      </c>
      <c r="F96" s="281" t="str">
        <f t="shared" si="7"/>
        <v>MR40648040344B</v>
      </c>
      <c r="G96" s="291"/>
      <c r="H96" s="291"/>
      <c r="I96" s="291" t="s">
        <v>1343</v>
      </c>
      <c r="J96" s="322">
        <v>41640</v>
      </c>
      <c r="K96" s="438"/>
      <c r="L96" s="282" t="s">
        <v>1239</v>
      </c>
      <c r="M96" s="292">
        <v>215.5</v>
      </c>
      <c r="N96" s="85"/>
      <c r="O96" s="409"/>
      <c r="P96" s="290">
        <v>14</v>
      </c>
      <c r="Q96" s="8">
        <v>8</v>
      </c>
      <c r="R96" s="29" t="s">
        <v>1680</v>
      </c>
      <c r="S96" s="290">
        <v>4</v>
      </c>
      <c r="T96" s="290">
        <v>110</v>
      </c>
      <c r="U96" s="293">
        <v>0</v>
      </c>
      <c r="V96" s="317">
        <v>4.3</v>
      </c>
      <c r="W96" s="290" t="s">
        <v>171</v>
      </c>
      <c r="X96" s="298">
        <v>80.3</v>
      </c>
      <c r="Y96" s="294">
        <v>15</v>
      </c>
      <c r="Z96" s="293">
        <v>1600</v>
      </c>
      <c r="AA96" s="293" t="s">
        <v>186</v>
      </c>
      <c r="AB96" s="293"/>
      <c r="AC96" s="284" t="s">
        <v>9609</v>
      </c>
      <c r="AD96" s="295" t="s">
        <v>1384</v>
      </c>
      <c r="AE96" s="432"/>
      <c r="AF96" s="286" t="s">
        <v>85</v>
      </c>
      <c r="AG96" s="295" t="s">
        <v>1387</v>
      </c>
      <c r="AH96" s="296"/>
      <c r="AI96" s="295"/>
      <c r="AJ96" s="295" t="s">
        <v>85</v>
      </c>
      <c r="AK96" s="287" t="s">
        <v>85</v>
      </c>
      <c r="AL96" s="296"/>
      <c r="AM96" s="296"/>
      <c r="AN96" s="38" t="s">
        <v>85</v>
      </c>
      <c r="AO96" s="296"/>
      <c r="AP96" s="493"/>
      <c r="AQ96" s="296"/>
      <c r="AR96" s="296"/>
      <c r="AS96" s="296"/>
      <c r="AT96" s="296"/>
      <c r="AU96" s="296"/>
      <c r="AV96" s="296"/>
      <c r="AW96" s="296"/>
      <c r="AX96" s="296"/>
      <c r="AY96" s="296"/>
      <c r="AZ96" s="296"/>
      <c r="BA96" s="74"/>
      <c r="BB96" s="296"/>
      <c r="BC96" s="49"/>
      <c r="BD96" s="297"/>
      <c r="BE96" s="91" t="s">
        <v>85</v>
      </c>
      <c r="BF96" s="92" t="s">
        <v>85</v>
      </c>
      <c r="BG96" s="91" t="s">
        <v>85</v>
      </c>
      <c r="BH96" s="297">
        <v>19</v>
      </c>
      <c r="BI96" s="296"/>
      <c r="BJ96" s="296"/>
      <c r="BK96" s="296"/>
      <c r="BL96" s="358">
        <v>0</v>
      </c>
      <c r="BM96" s="290">
        <v>48</v>
      </c>
      <c r="BN96" s="296" t="s">
        <v>3771</v>
      </c>
      <c r="BO96" s="73" t="s">
        <v>3891</v>
      </c>
      <c r="BP96" s="296"/>
      <c r="BQ96" s="296"/>
      <c r="BR96" s="296"/>
      <c r="BS96" s="296"/>
      <c r="BT96" s="296"/>
      <c r="BU96" s="296"/>
      <c r="BV96" s="296"/>
      <c r="BW96" s="296"/>
      <c r="BX96" s="296"/>
      <c r="BY96" s="296"/>
      <c r="BZ96" s="296"/>
      <c r="CA96" s="296"/>
      <c r="CB96" s="296"/>
      <c r="CC96" s="296"/>
      <c r="CD96" s="311" t="str">
        <f t="shared" si="6"/>
        <v>DISCONTINUED -  MR406 UTV Beadlock, 14x8, 4+4/0mm Offset, 4x110, 80.3mm Centerbore, Machined/Black</v>
      </c>
      <c r="CE96" s="311" t="s">
        <v>3721</v>
      </c>
      <c r="CF96" s="311" t="s">
        <v>3720</v>
      </c>
      <c r="CG96" s="300" t="str">
        <f t="shared" si="8"/>
        <v>UTV (4XX)</v>
      </c>
    </row>
    <row r="97" spans="1:85" s="289" customFormat="1" ht="15.75" customHeight="1">
      <c r="A97" s="571">
        <f t="shared" si="5"/>
        <v>94</v>
      </c>
      <c r="B97" s="92" t="s">
        <v>84</v>
      </c>
      <c r="C97" s="29" t="s">
        <v>1055</v>
      </c>
      <c r="D97" s="290" t="s">
        <v>1073</v>
      </c>
      <c r="E97" s="291" t="s">
        <v>1344</v>
      </c>
      <c r="F97" s="281" t="str">
        <f t="shared" si="7"/>
        <v>MR40648045344B</v>
      </c>
      <c r="G97" s="291"/>
      <c r="H97" s="291"/>
      <c r="I97" s="291" t="s">
        <v>1344</v>
      </c>
      <c r="J97" s="322">
        <v>41640</v>
      </c>
      <c r="K97" s="438"/>
      <c r="L97" s="282" t="s">
        <v>1239</v>
      </c>
      <c r="M97" s="292">
        <v>215.5</v>
      </c>
      <c r="N97" s="85"/>
      <c r="O97" s="409"/>
      <c r="P97" s="290">
        <v>14</v>
      </c>
      <c r="Q97" s="8">
        <v>8</v>
      </c>
      <c r="R97" s="29" t="s">
        <v>1681</v>
      </c>
      <c r="S97" s="290">
        <v>4</v>
      </c>
      <c r="T97" s="290">
        <v>115</v>
      </c>
      <c r="U97" s="293">
        <v>0</v>
      </c>
      <c r="V97" s="317">
        <v>4.3</v>
      </c>
      <c r="W97" s="290" t="s">
        <v>171</v>
      </c>
      <c r="X97" s="298">
        <v>84</v>
      </c>
      <c r="Y97" s="294">
        <v>15</v>
      </c>
      <c r="Z97" s="293">
        <v>1600</v>
      </c>
      <c r="AA97" s="293" t="s">
        <v>186</v>
      </c>
      <c r="AB97" s="293"/>
      <c r="AC97" s="284" t="s">
        <v>9610</v>
      </c>
      <c r="AD97" s="295" t="s">
        <v>1384</v>
      </c>
      <c r="AE97" s="432"/>
      <c r="AF97" s="286" t="s">
        <v>85</v>
      </c>
      <c r="AG97" s="295" t="s">
        <v>85</v>
      </c>
      <c r="AH97" s="296"/>
      <c r="AI97" s="295"/>
      <c r="AJ97" s="295" t="s">
        <v>85</v>
      </c>
      <c r="AK97" s="287" t="s">
        <v>85</v>
      </c>
      <c r="AL97" s="296"/>
      <c r="AM97" s="296"/>
      <c r="AN97" s="38" t="s">
        <v>85</v>
      </c>
      <c r="AO97" s="296"/>
      <c r="AP97" s="493"/>
      <c r="AQ97" s="296"/>
      <c r="AR97" s="296"/>
      <c r="AS97" s="296"/>
      <c r="AT97" s="296"/>
      <c r="AU97" s="296"/>
      <c r="AV97" s="296"/>
      <c r="AW97" s="296"/>
      <c r="AX97" s="296"/>
      <c r="AY97" s="296"/>
      <c r="AZ97" s="296"/>
      <c r="BA97" s="74"/>
      <c r="BB97" s="296"/>
      <c r="BC97" s="49"/>
      <c r="BD97" s="297"/>
      <c r="BE97" s="91" t="s">
        <v>85</v>
      </c>
      <c r="BF97" s="92" t="s">
        <v>85</v>
      </c>
      <c r="BG97" s="91" t="s">
        <v>85</v>
      </c>
      <c r="BH97" s="297">
        <v>19</v>
      </c>
      <c r="BI97" s="296"/>
      <c r="BJ97" s="296"/>
      <c r="BK97" s="296"/>
      <c r="BL97" s="358">
        <v>0</v>
      </c>
      <c r="BM97" s="290">
        <v>48</v>
      </c>
      <c r="BN97" s="296" t="s">
        <v>3771</v>
      </c>
      <c r="BO97" s="73" t="s">
        <v>3891</v>
      </c>
      <c r="BP97" s="296"/>
      <c r="BQ97" s="296"/>
      <c r="BR97" s="296"/>
      <c r="BS97" s="296"/>
      <c r="BT97" s="296"/>
      <c r="BU97" s="296"/>
      <c r="BV97" s="296"/>
      <c r="BW97" s="296"/>
      <c r="BX97" s="296"/>
      <c r="BY97" s="296"/>
      <c r="BZ97" s="296"/>
      <c r="CA97" s="296"/>
      <c r="CB97" s="296"/>
      <c r="CC97" s="296"/>
      <c r="CD97" s="311" t="str">
        <f t="shared" si="6"/>
        <v>DISCONTINUED -  MR406 UTV Beadlock, 14x8, 4+4/0mm Offset, 4x115, 84mm Centerbore, Machined/Black</v>
      </c>
      <c r="CE97" s="311" t="s">
        <v>3721</v>
      </c>
      <c r="CF97" s="311" t="s">
        <v>3720</v>
      </c>
      <c r="CG97" s="300" t="str">
        <f t="shared" si="8"/>
        <v>UTV (4XX)</v>
      </c>
    </row>
    <row r="98" spans="1:85" s="289" customFormat="1" ht="15.75" customHeight="1">
      <c r="A98" s="571">
        <f t="shared" si="5"/>
        <v>95</v>
      </c>
      <c r="B98" s="92" t="s">
        <v>84</v>
      </c>
      <c r="C98" s="29" t="s">
        <v>1055</v>
      </c>
      <c r="D98" s="290" t="s">
        <v>1073</v>
      </c>
      <c r="E98" s="291" t="s">
        <v>1345</v>
      </c>
      <c r="F98" s="281" t="str">
        <f t="shared" si="7"/>
        <v>MR40648046344B</v>
      </c>
      <c r="G98" s="291"/>
      <c r="H98" s="291"/>
      <c r="I98" s="291" t="s">
        <v>1345</v>
      </c>
      <c r="J98" s="322">
        <v>41640</v>
      </c>
      <c r="K98" s="438"/>
      <c r="L98" s="282" t="s">
        <v>1239</v>
      </c>
      <c r="M98" s="292">
        <v>215.5</v>
      </c>
      <c r="N98" s="85"/>
      <c r="O98" s="409"/>
      <c r="P98" s="290">
        <v>14</v>
      </c>
      <c r="Q98" s="8">
        <v>8</v>
      </c>
      <c r="R98" s="29" t="s">
        <v>1683</v>
      </c>
      <c r="S98" s="290">
        <v>4</v>
      </c>
      <c r="T98" s="290">
        <v>156</v>
      </c>
      <c r="U98" s="293">
        <v>-2</v>
      </c>
      <c r="V98" s="317">
        <v>4.3</v>
      </c>
      <c r="W98" s="290" t="s">
        <v>171</v>
      </c>
      <c r="X98" s="298">
        <v>132</v>
      </c>
      <c r="Y98" s="294">
        <v>15</v>
      </c>
      <c r="Z98" s="293">
        <v>1600</v>
      </c>
      <c r="AA98" s="293" t="s">
        <v>186</v>
      </c>
      <c r="AB98" s="293"/>
      <c r="AC98" s="284" t="s">
        <v>9611</v>
      </c>
      <c r="AD98" s="295" t="s">
        <v>1385</v>
      </c>
      <c r="AE98" s="432"/>
      <c r="AF98" s="286" t="s">
        <v>85</v>
      </c>
      <c r="AG98" s="295" t="s">
        <v>1386</v>
      </c>
      <c r="AH98" s="296"/>
      <c r="AI98" s="295"/>
      <c r="AJ98" s="295" t="s">
        <v>85</v>
      </c>
      <c r="AK98" s="287" t="s">
        <v>85</v>
      </c>
      <c r="AL98" s="296"/>
      <c r="AM98" s="296"/>
      <c r="AN98" s="38" t="s">
        <v>85</v>
      </c>
      <c r="AO98" s="296"/>
      <c r="AP98" s="493"/>
      <c r="AQ98" s="296"/>
      <c r="AR98" s="296"/>
      <c r="AS98" s="296"/>
      <c r="AT98" s="296"/>
      <c r="AU98" s="296"/>
      <c r="AV98" s="296"/>
      <c r="AW98" s="296"/>
      <c r="AX98" s="296"/>
      <c r="AY98" s="296"/>
      <c r="AZ98" s="296"/>
      <c r="BA98" s="74"/>
      <c r="BB98" s="296"/>
      <c r="BC98" s="49"/>
      <c r="BD98" s="297"/>
      <c r="BE98" s="91" t="s">
        <v>85</v>
      </c>
      <c r="BF98" s="92" t="s">
        <v>85</v>
      </c>
      <c r="BG98" s="91" t="s">
        <v>85</v>
      </c>
      <c r="BH98" s="297">
        <v>19</v>
      </c>
      <c r="BI98" s="296"/>
      <c r="BJ98" s="296"/>
      <c r="BK98" s="296"/>
      <c r="BL98" s="358">
        <v>0</v>
      </c>
      <c r="BM98" s="290">
        <v>48</v>
      </c>
      <c r="BN98" s="296" t="s">
        <v>3771</v>
      </c>
      <c r="BO98" s="73" t="s">
        <v>3891</v>
      </c>
      <c r="BP98" s="296"/>
      <c r="BQ98" s="296"/>
      <c r="BR98" s="296"/>
      <c r="BS98" s="296"/>
      <c r="BT98" s="296"/>
      <c r="BU98" s="296"/>
      <c r="BV98" s="296"/>
      <c r="BW98" s="296"/>
      <c r="BX98" s="296"/>
      <c r="BY98" s="296"/>
      <c r="BZ98" s="296"/>
      <c r="CA98" s="296"/>
      <c r="CB98" s="296"/>
      <c r="CC98" s="296"/>
      <c r="CD98" s="311" t="str">
        <f t="shared" si="6"/>
        <v>DISCONTINUED -  MR406 UTV Beadlock, 14x8, 4+4/-2mm Offset, 4x156, 132mm Centerbore, Machined/Black</v>
      </c>
      <c r="CE98" s="311" t="s">
        <v>3721</v>
      </c>
      <c r="CF98" s="311" t="s">
        <v>3720</v>
      </c>
      <c r="CG98" s="300" t="str">
        <f t="shared" si="8"/>
        <v>UTV (4XX)</v>
      </c>
    </row>
    <row r="99" spans="1:85" s="289" customFormat="1" ht="15.75" customHeight="1">
      <c r="A99" s="571">
        <f t="shared" si="5"/>
        <v>96</v>
      </c>
      <c r="B99" s="92" t="s">
        <v>84</v>
      </c>
      <c r="C99" s="29" t="s">
        <v>1055</v>
      </c>
      <c r="D99" s="290" t="s">
        <v>1073</v>
      </c>
      <c r="E99" s="291" t="s">
        <v>1346</v>
      </c>
      <c r="F99" s="281" t="str">
        <f t="shared" si="7"/>
        <v>MR40648047344B</v>
      </c>
      <c r="G99" s="291"/>
      <c r="H99" s="291"/>
      <c r="I99" s="291" t="s">
        <v>1346</v>
      </c>
      <c r="J99" s="322">
        <v>41640</v>
      </c>
      <c r="K99" s="438"/>
      <c r="L99" s="282" t="s">
        <v>1239</v>
      </c>
      <c r="M99" s="292">
        <v>215.5</v>
      </c>
      <c r="N99" s="85"/>
      <c r="O99" s="409"/>
      <c r="P99" s="290">
        <v>14</v>
      </c>
      <c r="Q99" s="8">
        <v>8</v>
      </c>
      <c r="R99" s="29" t="s">
        <v>1682</v>
      </c>
      <c r="S99" s="290">
        <v>4</v>
      </c>
      <c r="T99" s="290">
        <v>136</v>
      </c>
      <c r="U99" s="293">
        <v>0</v>
      </c>
      <c r="V99" s="317">
        <v>4.3</v>
      </c>
      <c r="W99" s="290" t="s">
        <v>171</v>
      </c>
      <c r="X99" s="298">
        <v>106</v>
      </c>
      <c r="Y99" s="294">
        <v>15</v>
      </c>
      <c r="Z99" s="293">
        <v>1600</v>
      </c>
      <c r="AA99" s="293" t="s">
        <v>186</v>
      </c>
      <c r="AB99" s="293"/>
      <c r="AC99" s="284" t="s">
        <v>9612</v>
      </c>
      <c r="AD99" s="295" t="s">
        <v>1385</v>
      </c>
      <c r="AE99" s="432"/>
      <c r="AF99" s="286" t="s">
        <v>85</v>
      </c>
      <c r="AG99" s="295" t="s">
        <v>1386</v>
      </c>
      <c r="AH99" s="296"/>
      <c r="AI99" s="295"/>
      <c r="AJ99" s="295" t="s">
        <v>85</v>
      </c>
      <c r="AK99" s="287" t="s">
        <v>85</v>
      </c>
      <c r="AL99" s="296"/>
      <c r="AM99" s="296"/>
      <c r="AN99" s="38" t="s">
        <v>85</v>
      </c>
      <c r="AO99" s="296"/>
      <c r="AP99" s="493"/>
      <c r="AQ99" s="296"/>
      <c r="AR99" s="296"/>
      <c r="AS99" s="296"/>
      <c r="AT99" s="296"/>
      <c r="AU99" s="296"/>
      <c r="AV99" s="296"/>
      <c r="AW99" s="296"/>
      <c r="AX99" s="296"/>
      <c r="AY99" s="296"/>
      <c r="AZ99" s="296"/>
      <c r="BA99" s="74"/>
      <c r="BB99" s="296"/>
      <c r="BC99" s="49"/>
      <c r="BD99" s="297"/>
      <c r="BE99" s="91" t="s">
        <v>85</v>
      </c>
      <c r="BF99" s="92" t="s">
        <v>85</v>
      </c>
      <c r="BG99" s="91" t="s">
        <v>85</v>
      </c>
      <c r="BH99" s="297">
        <v>19</v>
      </c>
      <c r="BI99" s="296"/>
      <c r="BJ99" s="296"/>
      <c r="BK99" s="296"/>
      <c r="BL99" s="358">
        <v>0</v>
      </c>
      <c r="BM99" s="290">
        <v>48</v>
      </c>
      <c r="BN99" s="296" t="s">
        <v>3771</v>
      </c>
      <c r="BO99" s="73" t="s">
        <v>3891</v>
      </c>
      <c r="BP99" s="296"/>
      <c r="BQ99" s="296"/>
      <c r="BR99" s="296"/>
      <c r="BS99" s="296"/>
      <c r="BT99" s="296"/>
      <c r="BU99" s="296"/>
      <c r="BV99" s="296"/>
      <c r="BW99" s="296"/>
      <c r="BX99" s="296"/>
      <c r="BY99" s="296"/>
      <c r="BZ99" s="296"/>
      <c r="CA99" s="296"/>
      <c r="CB99" s="296"/>
      <c r="CC99" s="296"/>
      <c r="CD99" s="311" t="str">
        <f t="shared" si="6"/>
        <v>DISCONTINUED -  MR406 UTV Beadlock, 14x8, 4+4/0mm Offset, 4x136, 106mm Centerbore, Machined/Black</v>
      </c>
      <c r="CE99" s="311" t="s">
        <v>3721</v>
      </c>
      <c r="CF99" s="311" t="s">
        <v>3720</v>
      </c>
      <c r="CG99" s="300" t="str">
        <f t="shared" si="8"/>
        <v>UTV (4XX)</v>
      </c>
    </row>
    <row r="100" spans="1:85" s="289" customFormat="1" ht="15.75" customHeight="1">
      <c r="A100" s="571">
        <f t="shared" si="5"/>
        <v>97</v>
      </c>
      <c r="B100" s="92" t="s">
        <v>84</v>
      </c>
      <c r="C100" s="29" t="s">
        <v>1059</v>
      </c>
      <c r="D100" s="290" t="s">
        <v>229</v>
      </c>
      <c r="E100" s="291" t="s">
        <v>1347</v>
      </c>
      <c r="F100" s="281" t="str">
        <f t="shared" si="7"/>
        <v>MR50157051541S</v>
      </c>
      <c r="G100" s="291"/>
      <c r="H100" s="291"/>
      <c r="I100" s="291" t="s">
        <v>1347</v>
      </c>
      <c r="J100" s="322">
        <v>41275</v>
      </c>
      <c r="K100" s="438"/>
      <c r="L100" s="282" t="s">
        <v>1239</v>
      </c>
      <c r="M100" s="292">
        <v>172.5</v>
      </c>
      <c r="N100" s="85"/>
      <c r="O100" s="409"/>
      <c r="P100" s="290">
        <v>15</v>
      </c>
      <c r="Q100" s="8">
        <v>7</v>
      </c>
      <c r="R100" s="29" t="s">
        <v>1684</v>
      </c>
      <c r="S100" s="290">
        <v>5</v>
      </c>
      <c r="T100" s="290">
        <v>100</v>
      </c>
      <c r="U100" s="293">
        <v>41</v>
      </c>
      <c r="V100" s="317">
        <v>5.6</v>
      </c>
      <c r="W100" s="290" t="s">
        <v>85</v>
      </c>
      <c r="X100" s="298">
        <v>56.1</v>
      </c>
      <c r="Y100" s="294">
        <v>16.899999999999999</v>
      </c>
      <c r="Z100" s="293">
        <v>1900</v>
      </c>
      <c r="AA100" s="293" t="s">
        <v>87</v>
      </c>
      <c r="AB100" s="293"/>
      <c r="AC100" s="284" t="s">
        <v>9613</v>
      </c>
      <c r="AD100" s="295" t="s">
        <v>85</v>
      </c>
      <c r="AE100" s="432"/>
      <c r="AF100" s="286" t="s">
        <v>85</v>
      </c>
      <c r="AG100" s="295" t="s">
        <v>85</v>
      </c>
      <c r="AH100" s="296"/>
      <c r="AI100" s="295"/>
      <c r="AJ100" s="295" t="s">
        <v>85</v>
      </c>
      <c r="AK100" s="287" t="s">
        <v>85</v>
      </c>
      <c r="AL100" s="296"/>
      <c r="AM100" s="296"/>
      <c r="AN100" s="38" t="s">
        <v>85</v>
      </c>
      <c r="AO100" s="296"/>
      <c r="AP100" s="493"/>
      <c r="AQ100" s="296"/>
      <c r="AR100" s="296"/>
      <c r="AS100" s="296"/>
      <c r="AT100" s="296"/>
      <c r="AU100" s="296"/>
      <c r="AV100" s="296"/>
      <c r="AW100" s="296"/>
      <c r="AX100" s="296"/>
      <c r="AY100" s="296"/>
      <c r="AZ100" s="296"/>
      <c r="BA100" s="74"/>
      <c r="BB100" s="296"/>
      <c r="BC100" s="49"/>
      <c r="BD100" s="297"/>
      <c r="BE100" s="91" t="s">
        <v>85</v>
      </c>
      <c r="BF100" s="92" t="s">
        <v>85</v>
      </c>
      <c r="BG100" s="91" t="s">
        <v>85</v>
      </c>
      <c r="BH100" s="297">
        <v>3</v>
      </c>
      <c r="BI100" s="296"/>
      <c r="BJ100" s="296"/>
      <c r="BK100" s="296"/>
      <c r="BL100" s="358">
        <v>0</v>
      </c>
      <c r="BM100" s="290">
        <v>48</v>
      </c>
      <c r="BN100" s="296" t="s">
        <v>3771</v>
      </c>
      <c r="BO100" s="73" t="s">
        <v>3891</v>
      </c>
      <c r="BP100" s="296"/>
      <c r="BQ100" s="296"/>
      <c r="BR100" s="296"/>
      <c r="BS100" s="296"/>
      <c r="BT100" s="296"/>
      <c r="BU100" s="296"/>
      <c r="BV100" s="296"/>
      <c r="BW100" s="296"/>
      <c r="BX100" s="296"/>
      <c r="BY100" s="296"/>
      <c r="BZ100" s="296"/>
      <c r="CA100" s="296"/>
      <c r="CB100" s="296"/>
      <c r="CC100" s="296"/>
      <c r="CD100" s="311" t="str">
        <f t="shared" si="6"/>
        <v>DISCONTINUED - MR501 VT-SPEC, 15x7, +41mm Offset, 5x100, 56.1mm Centerbore, Matte Black</v>
      </c>
      <c r="CE100" s="311" t="s">
        <v>3721</v>
      </c>
      <c r="CF100" s="311" t="s">
        <v>3720</v>
      </c>
      <c r="CG100" s="300" t="str">
        <f t="shared" si="8"/>
        <v>RALLY (5XX)</v>
      </c>
    </row>
    <row r="101" spans="1:85" s="289" customFormat="1" ht="15.75" customHeight="1">
      <c r="A101" s="571">
        <f t="shared" si="5"/>
        <v>98</v>
      </c>
      <c r="B101" s="92" t="s">
        <v>84</v>
      </c>
      <c r="C101" s="29" t="s">
        <v>1059</v>
      </c>
      <c r="D101" s="290" t="s">
        <v>229</v>
      </c>
      <c r="E101" s="291" t="s">
        <v>1348</v>
      </c>
      <c r="F101" s="281" t="str">
        <f t="shared" si="7"/>
        <v>MR50157012541S</v>
      </c>
      <c r="G101" s="291"/>
      <c r="H101" s="291"/>
      <c r="I101" s="291" t="s">
        <v>1348</v>
      </c>
      <c r="J101" s="322">
        <v>41275</v>
      </c>
      <c r="K101" s="438"/>
      <c r="L101" s="282" t="s">
        <v>1239</v>
      </c>
      <c r="M101" s="292">
        <v>172.5</v>
      </c>
      <c r="N101" s="85"/>
      <c r="O101" s="409"/>
      <c r="P101" s="290">
        <v>15</v>
      </c>
      <c r="Q101" s="8">
        <v>7</v>
      </c>
      <c r="R101" s="29" t="s">
        <v>1756</v>
      </c>
      <c r="S101" s="290">
        <v>5</v>
      </c>
      <c r="T101" s="290">
        <v>4.5</v>
      </c>
      <c r="U101" s="293">
        <v>41</v>
      </c>
      <c r="V101" s="317">
        <v>5.6</v>
      </c>
      <c r="W101" s="290" t="s">
        <v>85</v>
      </c>
      <c r="X101" s="298">
        <v>56.1</v>
      </c>
      <c r="Y101" s="294">
        <v>16.899999999999999</v>
      </c>
      <c r="Z101" s="293">
        <v>1900</v>
      </c>
      <c r="AA101" s="293" t="s">
        <v>87</v>
      </c>
      <c r="AB101" s="293"/>
      <c r="AC101" s="284" t="s">
        <v>9614</v>
      </c>
      <c r="AD101" s="295" t="s">
        <v>85</v>
      </c>
      <c r="AE101" s="432"/>
      <c r="AF101" s="286" t="s">
        <v>85</v>
      </c>
      <c r="AG101" s="295" t="s">
        <v>85</v>
      </c>
      <c r="AH101" s="296"/>
      <c r="AI101" s="295"/>
      <c r="AJ101" s="295" t="s">
        <v>85</v>
      </c>
      <c r="AK101" s="287" t="s">
        <v>85</v>
      </c>
      <c r="AL101" s="296"/>
      <c r="AM101" s="296"/>
      <c r="AN101" s="38" t="s">
        <v>85</v>
      </c>
      <c r="AO101" s="296"/>
      <c r="AP101" s="493"/>
      <c r="AQ101" s="296"/>
      <c r="AR101" s="296"/>
      <c r="AS101" s="296"/>
      <c r="AT101" s="296"/>
      <c r="AU101" s="296"/>
      <c r="AV101" s="296"/>
      <c r="AW101" s="296"/>
      <c r="AX101" s="296"/>
      <c r="AY101" s="296"/>
      <c r="AZ101" s="296"/>
      <c r="BA101" s="74"/>
      <c r="BB101" s="296"/>
      <c r="BC101" s="49"/>
      <c r="BD101" s="297"/>
      <c r="BE101" s="91" t="s">
        <v>85</v>
      </c>
      <c r="BF101" s="92" t="s">
        <v>85</v>
      </c>
      <c r="BG101" s="91" t="s">
        <v>85</v>
      </c>
      <c r="BH101" s="297">
        <v>3</v>
      </c>
      <c r="BI101" s="296"/>
      <c r="BJ101" s="296"/>
      <c r="BK101" s="296"/>
      <c r="BL101" s="358">
        <v>0</v>
      </c>
      <c r="BM101" s="290">
        <v>48</v>
      </c>
      <c r="BN101" s="296" t="s">
        <v>3771</v>
      </c>
      <c r="BO101" s="73" t="s">
        <v>3891</v>
      </c>
      <c r="BP101" s="296"/>
      <c r="BQ101" s="296"/>
      <c r="BR101" s="296"/>
      <c r="BS101" s="296"/>
      <c r="BT101" s="296"/>
      <c r="BU101" s="296"/>
      <c r="BV101" s="296"/>
      <c r="BW101" s="296"/>
      <c r="BX101" s="296"/>
      <c r="BY101" s="296"/>
      <c r="BZ101" s="296"/>
      <c r="CA101" s="296"/>
      <c r="CB101" s="296"/>
      <c r="CC101" s="296"/>
      <c r="CD101" s="311" t="str">
        <f t="shared" si="6"/>
        <v>DISCONTINUED - MR501 VT-SPEC, 15x7, +41mm Offset, 5x4.5, 56.1mm Centerbore, Matte Black</v>
      </c>
      <c r="CE101" s="311" t="s">
        <v>3721</v>
      </c>
      <c r="CF101" s="311" t="s">
        <v>3720</v>
      </c>
      <c r="CG101" s="300" t="str">
        <f t="shared" si="8"/>
        <v>RALLY (5XX)</v>
      </c>
    </row>
    <row r="102" spans="1:85" s="289" customFormat="1" ht="15.75" customHeight="1">
      <c r="A102" s="571">
        <f t="shared" si="5"/>
        <v>99</v>
      </c>
      <c r="B102" s="92" t="s">
        <v>84</v>
      </c>
      <c r="C102" s="29" t="s">
        <v>1038</v>
      </c>
      <c r="D102" s="290" t="s">
        <v>1080</v>
      </c>
      <c r="E102" s="291" t="s">
        <v>1349</v>
      </c>
      <c r="F102" s="281" t="str">
        <f t="shared" si="7"/>
        <v>MR30167012300</v>
      </c>
      <c r="G102" s="291"/>
      <c r="H102" s="291"/>
      <c r="I102" s="291" t="s">
        <v>1349</v>
      </c>
      <c r="J102" s="322">
        <v>40544</v>
      </c>
      <c r="K102" s="438"/>
      <c r="L102" s="282" t="s">
        <v>1239</v>
      </c>
      <c r="M102" s="292">
        <v>169.5</v>
      </c>
      <c r="N102" s="85"/>
      <c r="O102" s="409"/>
      <c r="P102" s="290">
        <v>16</v>
      </c>
      <c r="Q102" s="8">
        <v>7</v>
      </c>
      <c r="R102" s="29" t="s">
        <v>1756</v>
      </c>
      <c r="S102" s="290">
        <v>5</v>
      </c>
      <c r="T102" s="290">
        <v>4.5</v>
      </c>
      <c r="U102" s="293">
        <v>0</v>
      </c>
      <c r="V102" s="317">
        <v>4</v>
      </c>
      <c r="W102" s="290" t="s">
        <v>85</v>
      </c>
      <c r="X102" s="298">
        <v>83</v>
      </c>
      <c r="Y102" s="294">
        <v>31</v>
      </c>
      <c r="Z102" s="293">
        <v>3600</v>
      </c>
      <c r="AA102" s="293" t="s">
        <v>5147</v>
      </c>
      <c r="AB102" s="293"/>
      <c r="AC102" s="284" t="s">
        <v>9615</v>
      </c>
      <c r="AD102" s="295" t="s">
        <v>1545</v>
      </c>
      <c r="AE102" s="432"/>
      <c r="AF102" s="286">
        <v>33</v>
      </c>
      <c r="AG102" s="295" t="s">
        <v>85</v>
      </c>
      <c r="AH102" s="296"/>
      <c r="AI102" s="295"/>
      <c r="AJ102" s="295" t="s">
        <v>86</v>
      </c>
      <c r="AK102" s="287" t="s">
        <v>85</v>
      </c>
      <c r="AL102" s="296"/>
      <c r="AM102" s="296"/>
      <c r="AN102" s="38" t="s">
        <v>85</v>
      </c>
      <c r="AO102" s="296"/>
      <c r="AP102" s="493"/>
      <c r="AQ102" s="296"/>
      <c r="AR102" s="296"/>
      <c r="AS102" s="296"/>
      <c r="AT102" s="296"/>
      <c r="AU102" s="296"/>
      <c r="AV102" s="296"/>
      <c r="AW102" s="296"/>
      <c r="AX102" s="296"/>
      <c r="AY102" s="296"/>
      <c r="AZ102" s="296"/>
      <c r="BA102" s="74"/>
      <c r="BB102" s="296"/>
      <c r="BC102" s="49"/>
      <c r="BD102" s="297"/>
      <c r="BE102" s="91" t="s">
        <v>85</v>
      </c>
      <c r="BF102" s="92" t="s">
        <v>85</v>
      </c>
      <c r="BG102" s="91" t="s">
        <v>85</v>
      </c>
      <c r="BH102" s="297">
        <v>34</v>
      </c>
      <c r="BI102" s="296"/>
      <c r="BJ102" s="296"/>
      <c r="BK102" s="296"/>
      <c r="BL102" s="358">
        <v>0</v>
      </c>
      <c r="BM102" s="290">
        <v>36</v>
      </c>
      <c r="BN102" s="296" t="s">
        <v>3771</v>
      </c>
      <c r="BO102" s="73" t="s">
        <v>3891</v>
      </c>
      <c r="BP102" s="296"/>
      <c r="BQ102" s="296"/>
      <c r="BR102" s="296"/>
      <c r="BS102" s="296"/>
      <c r="BT102" s="296"/>
      <c r="BU102" s="296"/>
      <c r="BV102" s="296"/>
      <c r="BW102" s="296"/>
      <c r="BX102" s="296"/>
      <c r="BY102" s="296"/>
      <c r="BZ102" s="296"/>
      <c r="CA102" s="296"/>
      <c r="CB102" s="296"/>
      <c r="CC102" s="296"/>
      <c r="CD102" s="311" t="str">
        <f t="shared" si="6"/>
        <v>DISCONTINUED - MR301 The Standard, 16x7, 0mm Offset, 5x4.5, 83mm Centerbore, Machined - Clear Coat</v>
      </c>
      <c r="CE102" s="311" t="s">
        <v>3721</v>
      </c>
      <c r="CF102" s="311" t="s">
        <v>3720</v>
      </c>
      <c r="CG102" s="300" t="str">
        <f t="shared" si="8"/>
        <v>STREET (3XX)</v>
      </c>
    </row>
    <row r="103" spans="1:85" s="289" customFormat="1" ht="15.75" customHeight="1">
      <c r="A103" s="571">
        <f t="shared" si="5"/>
        <v>100</v>
      </c>
      <c r="B103" s="92" t="s">
        <v>84</v>
      </c>
      <c r="C103" s="29" t="s">
        <v>1038</v>
      </c>
      <c r="D103" s="290" t="s">
        <v>1080</v>
      </c>
      <c r="E103" s="291" t="s">
        <v>1350</v>
      </c>
      <c r="F103" s="281" t="str">
        <f t="shared" si="7"/>
        <v>MR30167060300</v>
      </c>
      <c r="G103" s="291"/>
      <c r="H103" s="291"/>
      <c r="I103" s="291" t="s">
        <v>1350</v>
      </c>
      <c r="J103" s="322">
        <v>40544</v>
      </c>
      <c r="K103" s="438"/>
      <c r="L103" s="282" t="s">
        <v>1239</v>
      </c>
      <c r="M103" s="292">
        <v>169.5</v>
      </c>
      <c r="N103" s="85"/>
      <c r="O103" s="409"/>
      <c r="P103" s="290">
        <v>16</v>
      </c>
      <c r="Q103" s="8">
        <v>7</v>
      </c>
      <c r="R103" s="29" t="s">
        <v>1089</v>
      </c>
      <c r="S103" s="290">
        <v>6</v>
      </c>
      <c r="T103" s="290">
        <v>5.5</v>
      </c>
      <c r="U103" s="293">
        <v>0</v>
      </c>
      <c r="V103" s="317">
        <v>4</v>
      </c>
      <c r="W103" s="290" t="s">
        <v>85</v>
      </c>
      <c r="X103" s="298">
        <v>108</v>
      </c>
      <c r="Y103" s="294">
        <v>28</v>
      </c>
      <c r="Z103" s="293">
        <v>3600</v>
      </c>
      <c r="AA103" s="293" t="s">
        <v>5147</v>
      </c>
      <c r="AB103" s="293"/>
      <c r="AC103" s="284" t="s">
        <v>9616</v>
      </c>
      <c r="AD103" s="295" t="s">
        <v>1536</v>
      </c>
      <c r="AE103" s="432"/>
      <c r="AF103" s="286">
        <v>33</v>
      </c>
      <c r="AG103" s="295" t="s">
        <v>85</v>
      </c>
      <c r="AH103" s="296"/>
      <c r="AI103" s="295"/>
      <c r="AJ103" s="295" t="s">
        <v>86</v>
      </c>
      <c r="AK103" s="287" t="s">
        <v>85</v>
      </c>
      <c r="AL103" s="296"/>
      <c r="AM103" s="296"/>
      <c r="AN103" s="38" t="s">
        <v>85</v>
      </c>
      <c r="AO103" s="296"/>
      <c r="AP103" s="493"/>
      <c r="AQ103" s="296"/>
      <c r="AR103" s="296"/>
      <c r="AS103" s="296"/>
      <c r="AT103" s="296"/>
      <c r="AU103" s="296"/>
      <c r="AV103" s="296"/>
      <c r="AW103" s="296"/>
      <c r="AX103" s="296"/>
      <c r="AY103" s="296"/>
      <c r="AZ103" s="296"/>
      <c r="BA103" s="74"/>
      <c r="BB103" s="296"/>
      <c r="BC103" s="49"/>
      <c r="BD103" s="297"/>
      <c r="BE103" s="91" t="s">
        <v>85</v>
      </c>
      <c r="BF103" s="92" t="s">
        <v>85</v>
      </c>
      <c r="BG103" s="91" t="s">
        <v>85</v>
      </c>
      <c r="BH103" s="297">
        <v>31</v>
      </c>
      <c r="BI103" s="296"/>
      <c r="BJ103" s="296"/>
      <c r="BK103" s="296"/>
      <c r="BL103" s="358">
        <v>0</v>
      </c>
      <c r="BM103" s="290">
        <v>36</v>
      </c>
      <c r="BN103" s="296" t="s">
        <v>3771</v>
      </c>
      <c r="BO103" s="73" t="s">
        <v>3891</v>
      </c>
      <c r="BP103" s="296"/>
      <c r="BQ103" s="296"/>
      <c r="BR103" s="296"/>
      <c r="BS103" s="296"/>
      <c r="BT103" s="296"/>
      <c r="BU103" s="296"/>
      <c r="BV103" s="296"/>
      <c r="BW103" s="296"/>
      <c r="BX103" s="296"/>
      <c r="BY103" s="296"/>
      <c r="BZ103" s="296"/>
      <c r="CA103" s="296"/>
      <c r="CB103" s="296"/>
      <c r="CC103" s="296"/>
      <c r="CD103" s="311" t="str">
        <f t="shared" si="6"/>
        <v>DISCONTINUED - MR301 The Standard, 16x7, 0mm Offset, 6x5.5, 108mm Centerbore, Machined - Clear Coat</v>
      </c>
      <c r="CE103" s="311" t="s">
        <v>3721</v>
      </c>
      <c r="CF103" s="311" t="s">
        <v>3720</v>
      </c>
      <c r="CG103" s="300" t="str">
        <f t="shared" si="8"/>
        <v>STREET (3XX)</v>
      </c>
    </row>
    <row r="104" spans="1:85" s="289" customFormat="1" ht="15.75" customHeight="1">
      <c r="A104" s="571">
        <f t="shared" si="5"/>
        <v>101</v>
      </c>
      <c r="B104" s="92" t="s">
        <v>84</v>
      </c>
      <c r="C104" s="29" t="s">
        <v>1038</v>
      </c>
      <c r="D104" s="290" t="s">
        <v>1080</v>
      </c>
      <c r="E104" s="291" t="s">
        <v>1351</v>
      </c>
      <c r="F104" s="281" t="str">
        <f t="shared" si="7"/>
        <v>MR30167080300</v>
      </c>
      <c r="G104" s="291"/>
      <c r="H104" s="291"/>
      <c r="I104" s="291" t="s">
        <v>1351</v>
      </c>
      <c r="J104" s="322">
        <v>40544</v>
      </c>
      <c r="K104" s="438"/>
      <c r="L104" s="282" t="s">
        <v>1239</v>
      </c>
      <c r="M104" s="292">
        <v>169.5</v>
      </c>
      <c r="N104" s="85"/>
      <c r="O104" s="409"/>
      <c r="P104" s="290">
        <v>16</v>
      </c>
      <c r="Q104" s="8">
        <v>7</v>
      </c>
      <c r="R104" s="29" t="s">
        <v>1699</v>
      </c>
      <c r="S104" s="290">
        <v>8</v>
      </c>
      <c r="T104" s="290">
        <v>6.5</v>
      </c>
      <c r="U104" s="293">
        <v>0</v>
      </c>
      <c r="V104" s="317">
        <v>4</v>
      </c>
      <c r="W104" s="290" t="s">
        <v>85</v>
      </c>
      <c r="X104" s="298">
        <v>131</v>
      </c>
      <c r="Y104" s="294">
        <v>26</v>
      </c>
      <c r="Z104" s="293">
        <v>3600</v>
      </c>
      <c r="AA104" s="293" t="s">
        <v>5147</v>
      </c>
      <c r="AB104" s="293"/>
      <c r="AC104" s="284" t="s">
        <v>9617</v>
      </c>
      <c r="AD104" s="295" t="s">
        <v>1799</v>
      </c>
      <c r="AE104" s="432"/>
      <c r="AF104" s="286">
        <v>33</v>
      </c>
      <c r="AG104" s="295" t="s">
        <v>85</v>
      </c>
      <c r="AH104" s="296"/>
      <c r="AI104" s="295"/>
      <c r="AJ104" s="295" t="s">
        <v>86</v>
      </c>
      <c r="AK104" s="287" t="s">
        <v>85</v>
      </c>
      <c r="AL104" s="296"/>
      <c r="AM104" s="296"/>
      <c r="AN104" s="38" t="s">
        <v>85</v>
      </c>
      <c r="AO104" s="296"/>
      <c r="AP104" s="493"/>
      <c r="AQ104" s="296"/>
      <c r="AR104" s="296"/>
      <c r="AS104" s="296"/>
      <c r="AT104" s="296"/>
      <c r="AU104" s="296"/>
      <c r="AV104" s="296"/>
      <c r="AW104" s="296"/>
      <c r="AX104" s="296"/>
      <c r="AY104" s="296"/>
      <c r="AZ104" s="296"/>
      <c r="BA104" s="74"/>
      <c r="BB104" s="296"/>
      <c r="BC104" s="49"/>
      <c r="BD104" s="297"/>
      <c r="BE104" s="91" t="s">
        <v>85</v>
      </c>
      <c r="BF104" s="92" t="s">
        <v>85</v>
      </c>
      <c r="BG104" s="91" t="s">
        <v>85</v>
      </c>
      <c r="BH104" s="297">
        <v>30</v>
      </c>
      <c r="BI104" s="296"/>
      <c r="BJ104" s="296"/>
      <c r="BK104" s="296"/>
      <c r="BL104" s="358">
        <v>0</v>
      </c>
      <c r="BM104" s="290">
        <v>36</v>
      </c>
      <c r="BN104" s="296" t="s">
        <v>3771</v>
      </c>
      <c r="BO104" s="73" t="s">
        <v>3891</v>
      </c>
      <c r="BP104" s="296"/>
      <c r="BQ104" s="296"/>
      <c r="BR104" s="296"/>
      <c r="BS104" s="296"/>
      <c r="BT104" s="296"/>
      <c r="BU104" s="296"/>
      <c r="BV104" s="296"/>
      <c r="BW104" s="296"/>
      <c r="BX104" s="296"/>
      <c r="BY104" s="296"/>
      <c r="BZ104" s="296"/>
      <c r="CA104" s="296"/>
      <c r="CB104" s="296"/>
      <c r="CC104" s="296"/>
      <c r="CD104" s="311" t="str">
        <f t="shared" si="6"/>
        <v>DISCONTINUED - MR301 The Standard, 16x7, 0mm Offset, 8x6.5, 131mm Centerbore, Machined - Clear Coat</v>
      </c>
      <c r="CE104" s="311" t="s">
        <v>3721</v>
      </c>
      <c r="CF104" s="311" t="s">
        <v>3720</v>
      </c>
      <c r="CG104" s="300" t="str">
        <f t="shared" si="8"/>
        <v>STREET (3XX)</v>
      </c>
    </row>
    <row r="105" spans="1:85" s="289" customFormat="1" ht="15.75" customHeight="1">
      <c r="A105" s="571">
        <f t="shared" si="5"/>
        <v>102</v>
      </c>
      <c r="B105" s="92" t="s">
        <v>84</v>
      </c>
      <c r="C105" s="29" t="s">
        <v>1038</v>
      </c>
      <c r="D105" s="290" t="s">
        <v>1082</v>
      </c>
      <c r="E105" s="291" t="s">
        <v>1352</v>
      </c>
      <c r="F105" s="281" t="str">
        <f t="shared" si="7"/>
        <v>MR30489050718</v>
      </c>
      <c r="G105" s="291"/>
      <c r="H105" s="291"/>
      <c r="I105" s="291" t="s">
        <v>1352</v>
      </c>
      <c r="J105" s="322">
        <v>40909</v>
      </c>
      <c r="K105" s="438"/>
      <c r="L105" s="282" t="s">
        <v>1239</v>
      </c>
      <c r="M105" s="292">
        <v>231.5</v>
      </c>
      <c r="N105" s="85"/>
      <c r="O105" s="409"/>
      <c r="P105" s="290">
        <v>18</v>
      </c>
      <c r="Q105" s="8">
        <v>9</v>
      </c>
      <c r="R105" s="29" t="s">
        <v>1692</v>
      </c>
      <c r="S105" s="290">
        <v>5</v>
      </c>
      <c r="T105" s="290">
        <v>5</v>
      </c>
      <c r="U105" s="293">
        <v>18</v>
      </c>
      <c r="V105" s="317">
        <v>5.75</v>
      </c>
      <c r="W105" s="290" t="s">
        <v>85</v>
      </c>
      <c r="X105" s="298">
        <v>94</v>
      </c>
      <c r="Y105" s="294">
        <v>31.9</v>
      </c>
      <c r="Z105" s="293">
        <v>2500</v>
      </c>
      <c r="AA105" s="293" t="s">
        <v>5150</v>
      </c>
      <c r="AB105" s="293"/>
      <c r="AC105" s="284" t="s">
        <v>9553</v>
      </c>
      <c r="AD105" s="295" t="s">
        <v>1552</v>
      </c>
      <c r="AE105" s="432"/>
      <c r="AF105" s="286">
        <v>33</v>
      </c>
      <c r="AG105" s="295" t="s">
        <v>85</v>
      </c>
      <c r="AH105" s="296"/>
      <c r="AI105" s="295"/>
      <c r="AJ105" s="295" t="s">
        <v>106</v>
      </c>
      <c r="AK105" s="287" t="s">
        <v>85</v>
      </c>
      <c r="AL105" s="296"/>
      <c r="AM105" s="296"/>
      <c r="AN105" s="38" t="s">
        <v>85</v>
      </c>
      <c r="AO105" s="296"/>
      <c r="AP105" s="493"/>
      <c r="AQ105" s="296"/>
      <c r="AR105" s="296"/>
      <c r="AS105" s="296"/>
      <c r="AT105" s="296"/>
      <c r="AU105" s="296"/>
      <c r="AV105" s="296"/>
      <c r="AW105" s="296"/>
      <c r="AX105" s="296"/>
      <c r="AY105" s="296"/>
      <c r="AZ105" s="296"/>
      <c r="BA105" s="74"/>
      <c r="BB105" s="296"/>
      <c r="BC105" s="49"/>
      <c r="BD105" s="297"/>
      <c r="BE105" s="91" t="s">
        <v>85</v>
      </c>
      <c r="BF105" s="92" t="s">
        <v>85</v>
      </c>
      <c r="BG105" s="91" t="s">
        <v>85</v>
      </c>
      <c r="BH105" s="297">
        <v>35.799999999999997</v>
      </c>
      <c r="BI105" s="296"/>
      <c r="BJ105" s="296"/>
      <c r="BK105" s="296"/>
      <c r="BL105" s="358">
        <v>0</v>
      </c>
      <c r="BM105" s="290">
        <v>36</v>
      </c>
      <c r="BN105" s="296" t="s">
        <v>3771</v>
      </c>
      <c r="BO105" s="73" t="s">
        <v>3891</v>
      </c>
      <c r="BP105" s="296"/>
      <c r="BQ105" s="296"/>
      <c r="BR105" s="296"/>
      <c r="BS105" s="296"/>
      <c r="BT105" s="296"/>
      <c r="BU105" s="296"/>
      <c r="BV105" s="296"/>
      <c r="BW105" s="296"/>
      <c r="BX105" s="296"/>
      <c r="BY105" s="296"/>
      <c r="BZ105" s="296"/>
      <c r="CA105" s="296"/>
      <c r="CB105" s="296"/>
      <c r="CC105" s="296"/>
      <c r="CD105" s="311" t="str">
        <f t="shared" si="6"/>
        <v>DISCONTINUED - MR304 Double Standard, 18x9, +18mm Offset, 5x5, 94mm Centerbore, Matte Black - Machined Lip</v>
      </c>
      <c r="CE105" s="311" t="s">
        <v>3721</v>
      </c>
      <c r="CF105" s="311" t="s">
        <v>3720</v>
      </c>
      <c r="CG105" s="300" t="str">
        <f t="shared" si="8"/>
        <v>STREET (3XX)</v>
      </c>
    </row>
    <row r="106" spans="1:85" s="289" customFormat="1" ht="15.75" customHeight="1">
      <c r="A106" s="571">
        <f t="shared" si="5"/>
        <v>103</v>
      </c>
      <c r="B106" s="92" t="s">
        <v>84</v>
      </c>
      <c r="C106" s="29" t="s">
        <v>1038</v>
      </c>
      <c r="D106" s="290" t="s">
        <v>1083</v>
      </c>
      <c r="E106" s="291" t="s">
        <v>1353</v>
      </c>
      <c r="F106" s="281" t="str">
        <f t="shared" si="7"/>
        <v>MR30578580300H</v>
      </c>
      <c r="G106" s="291"/>
      <c r="H106" s="291"/>
      <c r="I106" s="291" t="s">
        <v>1353</v>
      </c>
      <c r="J106" s="322">
        <v>42736</v>
      </c>
      <c r="K106" s="438"/>
      <c r="L106" s="282" t="s">
        <v>1239</v>
      </c>
      <c r="M106" s="292">
        <v>249.5</v>
      </c>
      <c r="N106" s="85"/>
      <c r="O106" s="409"/>
      <c r="P106" s="290">
        <v>17</v>
      </c>
      <c r="Q106" s="8">
        <v>8.5</v>
      </c>
      <c r="R106" s="29" t="s">
        <v>1699</v>
      </c>
      <c r="S106" s="290">
        <v>8</v>
      </c>
      <c r="T106" s="290">
        <v>6.5</v>
      </c>
      <c r="U106" s="293">
        <v>0</v>
      </c>
      <c r="V106" s="317">
        <v>4.75</v>
      </c>
      <c r="W106" s="290" t="s">
        <v>85</v>
      </c>
      <c r="X106" s="298">
        <v>130.81</v>
      </c>
      <c r="Y106" s="294">
        <v>30.8</v>
      </c>
      <c r="Z106" s="293">
        <v>4500</v>
      </c>
      <c r="AA106" s="293" t="s">
        <v>5149</v>
      </c>
      <c r="AB106" s="293"/>
      <c r="AC106" s="284" t="s">
        <v>9618</v>
      </c>
      <c r="AD106" s="295" t="s">
        <v>1562</v>
      </c>
      <c r="AE106" s="432"/>
      <c r="AF106" s="286">
        <v>33</v>
      </c>
      <c r="AG106" s="295" t="s">
        <v>85</v>
      </c>
      <c r="AH106" s="296"/>
      <c r="AI106" s="295"/>
      <c r="AJ106" s="295" t="s">
        <v>106</v>
      </c>
      <c r="AK106" s="287" t="s">
        <v>85</v>
      </c>
      <c r="AL106" s="296"/>
      <c r="AM106" s="296"/>
      <c r="AN106" s="38" t="s">
        <v>85</v>
      </c>
      <c r="AO106" s="296"/>
      <c r="AP106" s="493"/>
      <c r="AQ106" s="296"/>
      <c r="AR106" s="296"/>
      <c r="AS106" s="296"/>
      <c r="AT106" s="296"/>
      <c r="AU106" s="296"/>
      <c r="AV106" s="296"/>
      <c r="AW106" s="296"/>
      <c r="AX106" s="296"/>
      <c r="AY106" s="296"/>
      <c r="AZ106" s="296"/>
      <c r="BA106" s="74"/>
      <c r="BB106" s="296"/>
      <c r="BC106" s="49"/>
      <c r="BD106" s="297"/>
      <c r="BE106" s="91" t="s">
        <v>85</v>
      </c>
      <c r="BF106" s="92" t="s">
        <v>85</v>
      </c>
      <c r="BG106" s="91" t="s">
        <v>85</v>
      </c>
      <c r="BH106" s="297">
        <v>34.799999999999997</v>
      </c>
      <c r="BI106" s="296"/>
      <c r="BJ106" s="296"/>
      <c r="BK106" s="296"/>
      <c r="BL106" s="358">
        <v>0</v>
      </c>
      <c r="BM106" s="290">
        <v>36</v>
      </c>
      <c r="BN106" s="296" t="s">
        <v>3771</v>
      </c>
      <c r="BO106" s="73" t="s">
        <v>3891</v>
      </c>
      <c r="BP106" s="296"/>
      <c r="BQ106" s="296"/>
      <c r="BR106" s="296"/>
      <c r="BS106" s="296"/>
      <c r="BT106" s="296"/>
      <c r="BU106" s="296"/>
      <c r="BV106" s="296"/>
      <c r="BW106" s="296"/>
      <c r="BX106" s="296"/>
      <c r="BY106" s="296"/>
      <c r="BZ106" s="296"/>
      <c r="CA106" s="296"/>
      <c r="CB106" s="296"/>
      <c r="CC106" s="296"/>
      <c r="CD106" s="311" t="str">
        <f t="shared" si="6"/>
        <v>DISCONTINUED - MR305 NV HD, 17x8.5, 0mm Offset, 8x6.5, 130.81mm Centerbore, Machined - Matte Black Lip</v>
      </c>
      <c r="CE106" s="311" t="s">
        <v>3721</v>
      </c>
      <c r="CF106" s="311" t="s">
        <v>3720</v>
      </c>
      <c r="CG106" s="300" t="str">
        <f t="shared" si="8"/>
        <v>STREET (3XX)</v>
      </c>
    </row>
    <row r="107" spans="1:85" s="289" customFormat="1" ht="15.75" customHeight="1">
      <c r="A107" s="571">
        <f t="shared" si="5"/>
        <v>104</v>
      </c>
      <c r="B107" s="92" t="s">
        <v>84</v>
      </c>
      <c r="C107" s="29" t="s">
        <v>1038</v>
      </c>
      <c r="D107" s="290" t="s">
        <v>1083</v>
      </c>
      <c r="E107" s="291" t="s">
        <v>1354</v>
      </c>
      <c r="F107" s="281" t="str">
        <f t="shared" si="7"/>
        <v>MR30578580900H</v>
      </c>
      <c r="G107" s="291"/>
      <c r="H107" s="291"/>
      <c r="I107" s="291" t="s">
        <v>1354</v>
      </c>
      <c r="J107" s="322">
        <v>42736</v>
      </c>
      <c r="K107" s="438"/>
      <c r="L107" s="282" t="s">
        <v>1239</v>
      </c>
      <c r="M107" s="292">
        <v>259.5</v>
      </c>
      <c r="N107" s="85"/>
      <c r="O107" s="409"/>
      <c r="P107" s="290">
        <v>17</v>
      </c>
      <c r="Q107" s="8">
        <v>8.5</v>
      </c>
      <c r="R107" s="29" t="s">
        <v>1699</v>
      </c>
      <c r="S107" s="290">
        <v>8</v>
      </c>
      <c r="T107" s="290">
        <v>6.5</v>
      </c>
      <c r="U107" s="293">
        <v>0</v>
      </c>
      <c r="V107" s="317">
        <v>4.75</v>
      </c>
      <c r="W107" s="290" t="s">
        <v>85</v>
      </c>
      <c r="X107" s="298">
        <v>130.81</v>
      </c>
      <c r="Y107" s="294">
        <v>30.8</v>
      </c>
      <c r="Z107" s="293">
        <v>4500</v>
      </c>
      <c r="AA107" s="293" t="s">
        <v>1382</v>
      </c>
      <c r="AB107" s="293"/>
      <c r="AC107" s="284" t="s">
        <v>9618</v>
      </c>
      <c r="AD107" s="295" t="s">
        <v>1562</v>
      </c>
      <c r="AE107" s="432"/>
      <c r="AF107" s="286">
        <v>33</v>
      </c>
      <c r="AG107" s="295" t="s">
        <v>85</v>
      </c>
      <c r="AH107" s="296"/>
      <c r="AI107" s="295"/>
      <c r="AJ107" s="295" t="s">
        <v>106</v>
      </c>
      <c r="AK107" s="287" t="s">
        <v>85</v>
      </c>
      <c r="AL107" s="296"/>
      <c r="AM107" s="296"/>
      <c r="AN107" s="38" t="s">
        <v>85</v>
      </c>
      <c r="AO107" s="296"/>
      <c r="AP107" s="493"/>
      <c r="AQ107" s="296"/>
      <c r="AR107" s="296"/>
      <c r="AS107" s="296"/>
      <c r="AT107" s="296"/>
      <c r="AU107" s="296"/>
      <c r="AV107" s="296"/>
      <c r="AW107" s="296"/>
      <c r="AX107" s="296"/>
      <c r="AY107" s="296"/>
      <c r="AZ107" s="296"/>
      <c r="BA107" s="74"/>
      <c r="BB107" s="296"/>
      <c r="BC107" s="49"/>
      <c r="BD107" s="297"/>
      <c r="BE107" s="91" t="s">
        <v>85</v>
      </c>
      <c r="BF107" s="92" t="s">
        <v>85</v>
      </c>
      <c r="BG107" s="91" t="s">
        <v>85</v>
      </c>
      <c r="BH107" s="297">
        <v>34.799999999999997</v>
      </c>
      <c r="BI107" s="296"/>
      <c r="BJ107" s="296"/>
      <c r="BK107" s="296"/>
      <c r="BL107" s="358">
        <v>0</v>
      </c>
      <c r="BM107" s="290">
        <v>36</v>
      </c>
      <c r="BN107" s="296" t="s">
        <v>3771</v>
      </c>
      <c r="BO107" s="73" t="s">
        <v>3891</v>
      </c>
      <c r="BP107" s="296"/>
      <c r="BQ107" s="296"/>
      <c r="BR107" s="296"/>
      <c r="BS107" s="296"/>
      <c r="BT107" s="296"/>
      <c r="BU107" s="296"/>
      <c r="BV107" s="296"/>
      <c r="BW107" s="296"/>
      <c r="BX107" s="296"/>
      <c r="BY107" s="296"/>
      <c r="BZ107" s="296"/>
      <c r="CA107" s="296"/>
      <c r="CB107" s="296"/>
      <c r="CC107" s="296"/>
      <c r="CD107" s="311" t="str">
        <f t="shared" si="6"/>
        <v>DISCONTINUED - MR305 NV HD, 17x8.5, 0mm Offset, 8x6.5, 130.81mm Centerbore, Bronze/Black Street Loc</v>
      </c>
      <c r="CE107" s="311" t="s">
        <v>3721</v>
      </c>
      <c r="CF107" s="311" t="s">
        <v>3720</v>
      </c>
      <c r="CG107" s="300" t="str">
        <f t="shared" si="8"/>
        <v>STREET (3XX)</v>
      </c>
    </row>
    <row r="108" spans="1:85" s="289" customFormat="1" ht="15.75" customHeight="1">
      <c r="A108" s="571">
        <f t="shared" si="5"/>
        <v>105</v>
      </c>
      <c r="B108" s="92" t="s">
        <v>84</v>
      </c>
      <c r="C108" s="29" t="s">
        <v>1038</v>
      </c>
      <c r="D108" s="290" t="s">
        <v>1083</v>
      </c>
      <c r="E108" s="291" t="s">
        <v>1355</v>
      </c>
      <c r="F108" s="281" t="str">
        <f t="shared" si="7"/>
        <v>MR30578588300H</v>
      </c>
      <c r="G108" s="291"/>
      <c r="H108" s="291"/>
      <c r="I108" s="291" t="s">
        <v>1355</v>
      </c>
      <c r="J108" s="322">
        <v>42736</v>
      </c>
      <c r="K108" s="438"/>
      <c r="L108" s="282" t="s">
        <v>1239</v>
      </c>
      <c r="M108" s="292">
        <v>249.5</v>
      </c>
      <c r="N108" s="85"/>
      <c r="O108" s="409"/>
      <c r="P108" s="290">
        <v>17</v>
      </c>
      <c r="Q108" s="8">
        <v>8.5</v>
      </c>
      <c r="R108" s="29" t="s">
        <v>1701</v>
      </c>
      <c r="S108" s="290">
        <v>8</v>
      </c>
      <c r="T108" s="290">
        <v>180</v>
      </c>
      <c r="U108" s="293">
        <v>0</v>
      </c>
      <c r="V108" s="317">
        <v>4.75</v>
      </c>
      <c r="W108" s="290" t="s">
        <v>85</v>
      </c>
      <c r="X108" s="298">
        <v>130.81</v>
      </c>
      <c r="Y108" s="294">
        <v>30.8</v>
      </c>
      <c r="Z108" s="293">
        <v>4500</v>
      </c>
      <c r="AA108" s="293" t="s">
        <v>5149</v>
      </c>
      <c r="AB108" s="293"/>
      <c r="AC108" s="284" t="s">
        <v>9619</v>
      </c>
      <c r="AD108" s="295" t="s">
        <v>1562</v>
      </c>
      <c r="AE108" s="432"/>
      <c r="AF108" s="286">
        <v>33</v>
      </c>
      <c r="AG108" s="295" t="s">
        <v>85</v>
      </c>
      <c r="AH108" s="296"/>
      <c r="AI108" s="295"/>
      <c r="AJ108" s="295" t="s">
        <v>106</v>
      </c>
      <c r="AK108" s="287" t="s">
        <v>85</v>
      </c>
      <c r="AL108" s="296"/>
      <c r="AM108" s="296"/>
      <c r="AN108" s="38" t="s">
        <v>85</v>
      </c>
      <c r="AO108" s="296"/>
      <c r="AP108" s="493"/>
      <c r="AQ108" s="296"/>
      <c r="AR108" s="296"/>
      <c r="AS108" s="296"/>
      <c r="AT108" s="296"/>
      <c r="AU108" s="296"/>
      <c r="AV108" s="296"/>
      <c r="AW108" s="296"/>
      <c r="AX108" s="296"/>
      <c r="AY108" s="296"/>
      <c r="AZ108" s="296"/>
      <c r="BA108" s="74"/>
      <c r="BB108" s="296"/>
      <c r="BC108" s="49"/>
      <c r="BD108" s="297"/>
      <c r="BE108" s="91" t="s">
        <v>85</v>
      </c>
      <c r="BF108" s="92" t="s">
        <v>85</v>
      </c>
      <c r="BG108" s="91" t="s">
        <v>85</v>
      </c>
      <c r="BH108" s="297">
        <v>34.799999999999997</v>
      </c>
      <c r="BI108" s="296"/>
      <c r="BJ108" s="296"/>
      <c r="BK108" s="296"/>
      <c r="BL108" s="358">
        <v>0</v>
      </c>
      <c r="BM108" s="290">
        <v>36</v>
      </c>
      <c r="BN108" s="296" t="s">
        <v>3771</v>
      </c>
      <c r="BO108" s="73" t="s">
        <v>3891</v>
      </c>
      <c r="BP108" s="296"/>
      <c r="BQ108" s="296"/>
      <c r="BR108" s="296"/>
      <c r="BS108" s="296"/>
      <c r="BT108" s="296"/>
      <c r="BU108" s="296"/>
      <c r="BV108" s="296"/>
      <c r="BW108" s="296"/>
      <c r="BX108" s="296"/>
      <c r="BY108" s="296"/>
      <c r="BZ108" s="296"/>
      <c r="CA108" s="296"/>
      <c r="CB108" s="296"/>
      <c r="CC108" s="296"/>
      <c r="CD108" s="311" t="str">
        <f t="shared" si="6"/>
        <v>DISCONTINUED - MR305 NV HD, 17x8.5, 0mm Offset, 8x180, 130.81mm Centerbore, Machined - Matte Black Lip</v>
      </c>
      <c r="CE108" s="311" t="s">
        <v>3721</v>
      </c>
      <c r="CF108" s="311" t="s">
        <v>3720</v>
      </c>
      <c r="CG108" s="300" t="str">
        <f t="shared" si="8"/>
        <v>STREET (3XX)</v>
      </c>
    </row>
    <row r="109" spans="1:85" s="289" customFormat="1" ht="15.75" customHeight="1">
      <c r="A109" s="571">
        <f t="shared" si="5"/>
        <v>106</v>
      </c>
      <c r="B109" s="92" t="s">
        <v>84</v>
      </c>
      <c r="C109" s="29" t="s">
        <v>1038</v>
      </c>
      <c r="D109" s="290" t="s">
        <v>1083</v>
      </c>
      <c r="E109" s="291" t="s">
        <v>1356</v>
      </c>
      <c r="F109" s="281" t="str">
        <f t="shared" si="7"/>
        <v>MR30578588900H</v>
      </c>
      <c r="G109" s="291"/>
      <c r="H109" s="291"/>
      <c r="I109" s="291" t="s">
        <v>1356</v>
      </c>
      <c r="J109" s="322">
        <v>42736</v>
      </c>
      <c r="K109" s="438"/>
      <c r="L109" s="282" t="s">
        <v>1239</v>
      </c>
      <c r="M109" s="292">
        <v>259.5</v>
      </c>
      <c r="N109" s="85"/>
      <c r="O109" s="409"/>
      <c r="P109" s="290">
        <v>17</v>
      </c>
      <c r="Q109" s="8">
        <v>8.5</v>
      </c>
      <c r="R109" s="29" t="s">
        <v>1701</v>
      </c>
      <c r="S109" s="290">
        <v>8</v>
      </c>
      <c r="T109" s="290">
        <v>180</v>
      </c>
      <c r="U109" s="293">
        <v>0</v>
      </c>
      <c r="V109" s="317">
        <v>4.75</v>
      </c>
      <c r="W109" s="290" t="s">
        <v>85</v>
      </c>
      <c r="X109" s="298">
        <v>130.81</v>
      </c>
      <c r="Y109" s="294">
        <v>30.8</v>
      </c>
      <c r="Z109" s="293">
        <v>4500</v>
      </c>
      <c r="AA109" s="293" t="s">
        <v>1382</v>
      </c>
      <c r="AB109" s="293"/>
      <c r="AC109" s="284" t="s">
        <v>9619</v>
      </c>
      <c r="AD109" s="295" t="s">
        <v>1562</v>
      </c>
      <c r="AE109" s="432"/>
      <c r="AF109" s="286">
        <v>33</v>
      </c>
      <c r="AG109" s="295" t="s">
        <v>85</v>
      </c>
      <c r="AH109" s="296"/>
      <c r="AI109" s="295"/>
      <c r="AJ109" s="295" t="s">
        <v>106</v>
      </c>
      <c r="AK109" s="287" t="s">
        <v>85</v>
      </c>
      <c r="AL109" s="296"/>
      <c r="AM109" s="296"/>
      <c r="AN109" s="38" t="s">
        <v>85</v>
      </c>
      <c r="AO109" s="296"/>
      <c r="AP109" s="493"/>
      <c r="AQ109" s="296"/>
      <c r="AR109" s="296"/>
      <c r="AS109" s="296"/>
      <c r="AT109" s="296"/>
      <c r="AU109" s="296"/>
      <c r="AV109" s="296"/>
      <c r="AW109" s="296"/>
      <c r="AX109" s="296"/>
      <c r="AY109" s="296"/>
      <c r="AZ109" s="296"/>
      <c r="BA109" s="74"/>
      <c r="BB109" s="296"/>
      <c r="BC109" s="49"/>
      <c r="BD109" s="297"/>
      <c r="BE109" s="91" t="s">
        <v>85</v>
      </c>
      <c r="BF109" s="92" t="s">
        <v>85</v>
      </c>
      <c r="BG109" s="91" t="s">
        <v>85</v>
      </c>
      <c r="BH109" s="297">
        <v>34.799999999999997</v>
      </c>
      <c r="BI109" s="296"/>
      <c r="BJ109" s="296"/>
      <c r="BK109" s="296"/>
      <c r="BL109" s="358">
        <v>0</v>
      </c>
      <c r="BM109" s="290">
        <v>36</v>
      </c>
      <c r="BN109" s="296" t="s">
        <v>3771</v>
      </c>
      <c r="BO109" s="73" t="s">
        <v>3891</v>
      </c>
      <c r="BP109" s="296"/>
      <c r="BQ109" s="296"/>
      <c r="BR109" s="296"/>
      <c r="BS109" s="296"/>
      <c r="BT109" s="296"/>
      <c r="BU109" s="296"/>
      <c r="BV109" s="296"/>
      <c r="BW109" s="296"/>
      <c r="BX109" s="296"/>
      <c r="BY109" s="296"/>
      <c r="BZ109" s="296"/>
      <c r="CA109" s="296"/>
      <c r="CB109" s="296"/>
      <c r="CC109" s="296"/>
      <c r="CD109" s="311" t="str">
        <f t="shared" si="6"/>
        <v>DISCONTINUED - MR305 NV HD, 17x8.5, 0mm Offset, 8x180, 130.81mm Centerbore, Bronze/Black Street Loc</v>
      </c>
      <c r="CE109" s="311" t="s">
        <v>3721</v>
      </c>
      <c r="CF109" s="311" t="s">
        <v>3720</v>
      </c>
      <c r="CG109" s="300" t="str">
        <f t="shared" si="8"/>
        <v>STREET (3XX)</v>
      </c>
    </row>
    <row r="110" spans="1:85" s="289" customFormat="1" ht="15.75" customHeight="1">
      <c r="A110" s="571">
        <f t="shared" si="5"/>
        <v>107</v>
      </c>
      <c r="B110" s="92" t="s">
        <v>84</v>
      </c>
      <c r="C110" s="29" t="s">
        <v>1038</v>
      </c>
      <c r="D110" s="290" t="s">
        <v>1083</v>
      </c>
      <c r="E110" s="291" t="s">
        <v>1357</v>
      </c>
      <c r="F110" s="281" t="str">
        <f t="shared" si="7"/>
        <v>MR30589080318H</v>
      </c>
      <c r="G110" s="291"/>
      <c r="H110" s="291"/>
      <c r="I110" s="291" t="s">
        <v>1357</v>
      </c>
      <c r="J110" s="322">
        <v>42736</v>
      </c>
      <c r="K110" s="438"/>
      <c r="L110" s="282" t="s">
        <v>1239</v>
      </c>
      <c r="M110" s="292">
        <v>279.5</v>
      </c>
      <c r="N110" s="85"/>
      <c r="O110" s="409"/>
      <c r="P110" s="290">
        <v>18</v>
      </c>
      <c r="Q110" s="8">
        <v>9</v>
      </c>
      <c r="R110" s="29" t="s">
        <v>1699</v>
      </c>
      <c r="S110" s="290">
        <v>8</v>
      </c>
      <c r="T110" s="290">
        <v>6.5</v>
      </c>
      <c r="U110" s="293">
        <v>18</v>
      </c>
      <c r="V110" s="317">
        <v>5.75</v>
      </c>
      <c r="W110" s="290" t="s">
        <v>85</v>
      </c>
      <c r="X110" s="298">
        <v>130.81</v>
      </c>
      <c r="Y110" s="294">
        <v>34.1</v>
      </c>
      <c r="Z110" s="293">
        <v>4500</v>
      </c>
      <c r="AA110" s="293" t="s">
        <v>5149</v>
      </c>
      <c r="AB110" s="293"/>
      <c r="AC110" s="284" t="s">
        <v>9620</v>
      </c>
      <c r="AD110" s="295" t="s">
        <v>3773</v>
      </c>
      <c r="AE110" s="432"/>
      <c r="AF110" s="286" t="s">
        <v>85</v>
      </c>
      <c r="AG110" s="295" t="s">
        <v>85</v>
      </c>
      <c r="AH110" s="296"/>
      <c r="AI110" s="295"/>
      <c r="AJ110" s="295" t="s">
        <v>106</v>
      </c>
      <c r="AK110" s="287" t="s">
        <v>85</v>
      </c>
      <c r="AL110" s="296"/>
      <c r="AM110" s="296"/>
      <c r="AN110" s="38" t="s">
        <v>85</v>
      </c>
      <c r="AO110" s="296"/>
      <c r="AP110" s="493"/>
      <c r="AQ110" s="296"/>
      <c r="AR110" s="296"/>
      <c r="AS110" s="296"/>
      <c r="AT110" s="296"/>
      <c r="AU110" s="296"/>
      <c r="AV110" s="296"/>
      <c r="AW110" s="296"/>
      <c r="AX110" s="296"/>
      <c r="AY110" s="296"/>
      <c r="AZ110" s="296"/>
      <c r="BA110" s="74"/>
      <c r="BB110" s="296"/>
      <c r="BC110" s="49"/>
      <c r="BD110" s="297"/>
      <c r="BE110" s="91" t="s">
        <v>85</v>
      </c>
      <c r="BF110" s="92" t="s">
        <v>85</v>
      </c>
      <c r="BG110" s="91" t="s">
        <v>85</v>
      </c>
      <c r="BH110" s="297">
        <v>38</v>
      </c>
      <c r="BI110" s="296"/>
      <c r="BJ110" s="296"/>
      <c r="BK110" s="296"/>
      <c r="BL110" s="358">
        <v>0</v>
      </c>
      <c r="BM110" s="290">
        <v>36</v>
      </c>
      <c r="BN110" s="296" t="s">
        <v>3771</v>
      </c>
      <c r="BO110" s="73" t="s">
        <v>3891</v>
      </c>
      <c r="BP110" s="296"/>
      <c r="BQ110" s="296"/>
      <c r="BR110" s="296"/>
      <c r="BS110" s="296"/>
      <c r="BT110" s="296"/>
      <c r="BU110" s="296"/>
      <c r="BV110" s="296"/>
      <c r="BW110" s="296"/>
      <c r="BX110" s="296"/>
      <c r="BY110" s="296"/>
      <c r="BZ110" s="296"/>
      <c r="CA110" s="296"/>
      <c r="CB110" s="296"/>
      <c r="CC110" s="296"/>
      <c r="CD110" s="311" t="str">
        <f t="shared" si="6"/>
        <v>DISCONTINUED - MR305 NV HD, 18x9, +18mm Offset, 8x6.5, 130.81mm Centerbore, Machined - Matte Black Lip</v>
      </c>
      <c r="CE110" s="311" t="s">
        <v>3721</v>
      </c>
      <c r="CF110" s="311" t="s">
        <v>3720</v>
      </c>
      <c r="CG110" s="300" t="str">
        <f t="shared" si="8"/>
        <v>STREET (3XX)</v>
      </c>
    </row>
    <row r="111" spans="1:85" s="289" customFormat="1" ht="15.75" customHeight="1">
      <c r="A111" s="571">
        <f t="shared" si="5"/>
        <v>108</v>
      </c>
      <c r="B111" s="92" t="s">
        <v>84</v>
      </c>
      <c r="C111" s="29" t="s">
        <v>1038</v>
      </c>
      <c r="D111" s="290" t="s">
        <v>1083</v>
      </c>
      <c r="E111" s="291" t="s">
        <v>1358</v>
      </c>
      <c r="F111" s="281" t="str">
        <f t="shared" si="7"/>
        <v>MR30589088318H</v>
      </c>
      <c r="G111" s="291"/>
      <c r="H111" s="291"/>
      <c r="I111" s="291" t="s">
        <v>1358</v>
      </c>
      <c r="J111" s="322">
        <v>42736</v>
      </c>
      <c r="K111" s="438"/>
      <c r="L111" s="282" t="s">
        <v>1239</v>
      </c>
      <c r="M111" s="292">
        <v>279.5</v>
      </c>
      <c r="N111" s="85"/>
      <c r="O111" s="409"/>
      <c r="P111" s="290">
        <v>18</v>
      </c>
      <c r="Q111" s="8">
        <v>9</v>
      </c>
      <c r="R111" s="29" t="s">
        <v>1701</v>
      </c>
      <c r="S111" s="290">
        <v>8</v>
      </c>
      <c r="T111" s="290">
        <v>180</v>
      </c>
      <c r="U111" s="293">
        <v>18</v>
      </c>
      <c r="V111" s="317">
        <v>5.75</v>
      </c>
      <c r="W111" s="290" t="s">
        <v>85</v>
      </c>
      <c r="X111" s="298">
        <v>130.81</v>
      </c>
      <c r="Y111" s="294">
        <v>34.1</v>
      </c>
      <c r="Z111" s="293">
        <v>4500</v>
      </c>
      <c r="AA111" s="293" t="s">
        <v>5149</v>
      </c>
      <c r="AB111" s="293"/>
      <c r="AC111" s="284" t="s">
        <v>9621</v>
      </c>
      <c r="AD111" s="295" t="s">
        <v>1562</v>
      </c>
      <c r="AE111" s="432"/>
      <c r="AF111" s="286">
        <v>33</v>
      </c>
      <c r="AG111" s="295" t="s">
        <v>85</v>
      </c>
      <c r="AH111" s="296"/>
      <c r="AI111" s="295"/>
      <c r="AJ111" s="295" t="s">
        <v>106</v>
      </c>
      <c r="AK111" s="287" t="s">
        <v>85</v>
      </c>
      <c r="AL111" s="296"/>
      <c r="AM111" s="296"/>
      <c r="AN111" s="38" t="s">
        <v>85</v>
      </c>
      <c r="AO111" s="296"/>
      <c r="AP111" s="493"/>
      <c r="AQ111" s="296"/>
      <c r="AR111" s="296"/>
      <c r="AS111" s="296"/>
      <c r="AT111" s="296"/>
      <c r="AU111" s="296"/>
      <c r="AV111" s="296"/>
      <c r="AW111" s="296"/>
      <c r="AX111" s="296"/>
      <c r="AY111" s="296"/>
      <c r="AZ111" s="296"/>
      <c r="BA111" s="74"/>
      <c r="BB111" s="296"/>
      <c r="BC111" s="49"/>
      <c r="BD111" s="297"/>
      <c r="BE111" s="91" t="s">
        <v>85</v>
      </c>
      <c r="BF111" s="92" t="s">
        <v>85</v>
      </c>
      <c r="BG111" s="91" t="s">
        <v>85</v>
      </c>
      <c r="BH111" s="297">
        <v>38</v>
      </c>
      <c r="BI111" s="296"/>
      <c r="BJ111" s="296"/>
      <c r="BK111" s="296"/>
      <c r="BL111" s="358">
        <v>0</v>
      </c>
      <c r="BM111" s="290">
        <v>36</v>
      </c>
      <c r="BN111" s="296" t="s">
        <v>3771</v>
      </c>
      <c r="BO111" s="73" t="s">
        <v>3891</v>
      </c>
      <c r="BP111" s="296"/>
      <c r="BQ111" s="296"/>
      <c r="BR111" s="296"/>
      <c r="BS111" s="296"/>
      <c r="BT111" s="296"/>
      <c r="BU111" s="296"/>
      <c r="BV111" s="296"/>
      <c r="BW111" s="296"/>
      <c r="BX111" s="296"/>
      <c r="BY111" s="296"/>
      <c r="BZ111" s="296"/>
      <c r="CA111" s="296"/>
      <c r="CB111" s="296"/>
      <c r="CC111" s="296"/>
      <c r="CD111" s="311" t="str">
        <f t="shared" si="6"/>
        <v>DISCONTINUED - MR305 NV HD, 18x9, +18mm Offset, 8x180, 130.81mm Centerbore, Machined - Matte Black Lip</v>
      </c>
      <c r="CE111" s="311" t="s">
        <v>3721</v>
      </c>
      <c r="CF111" s="311" t="s">
        <v>3720</v>
      </c>
      <c r="CG111" s="300" t="str">
        <f t="shared" si="8"/>
        <v>STREET (3XX)</v>
      </c>
    </row>
    <row r="112" spans="1:85" s="289" customFormat="1" ht="15.75" customHeight="1">
      <c r="A112" s="571">
        <f t="shared" si="5"/>
        <v>109</v>
      </c>
      <c r="B112" s="92" t="s">
        <v>84</v>
      </c>
      <c r="C112" s="29" t="s">
        <v>1056</v>
      </c>
      <c r="D112" s="290" t="s">
        <v>1074</v>
      </c>
      <c r="E112" s="291" t="s">
        <v>1359</v>
      </c>
      <c r="F112" s="281" t="str">
        <f t="shared" si="7"/>
        <v>MR10558012324B</v>
      </c>
      <c r="G112" s="291"/>
      <c r="H112" s="291"/>
      <c r="I112" s="291" t="s">
        <v>1359</v>
      </c>
      <c r="J112" s="322">
        <v>41275</v>
      </c>
      <c r="K112" s="438"/>
      <c r="L112" s="282" t="s">
        <v>1239</v>
      </c>
      <c r="M112" s="292">
        <v>249.5</v>
      </c>
      <c r="N112" s="85"/>
      <c r="O112" s="409"/>
      <c r="P112" s="290">
        <v>15</v>
      </c>
      <c r="Q112" s="8">
        <v>8</v>
      </c>
      <c r="R112" s="29" t="s">
        <v>1756</v>
      </c>
      <c r="S112" s="290">
        <v>5</v>
      </c>
      <c r="T112" s="290">
        <v>4.5</v>
      </c>
      <c r="U112" s="293">
        <v>-24</v>
      </c>
      <c r="V112" s="317">
        <v>3.5</v>
      </c>
      <c r="W112" s="290" t="s">
        <v>85</v>
      </c>
      <c r="X112" s="298">
        <v>83</v>
      </c>
      <c r="Y112" s="294"/>
      <c r="Z112" s="293">
        <v>2500</v>
      </c>
      <c r="AA112" s="293" t="s">
        <v>5148</v>
      </c>
      <c r="AB112" s="293"/>
      <c r="AC112" s="284" t="s">
        <v>9622</v>
      </c>
      <c r="AD112" s="295" t="s">
        <v>1565</v>
      </c>
      <c r="AE112" s="432"/>
      <c r="AF112" s="286">
        <v>33</v>
      </c>
      <c r="AG112" s="295"/>
      <c r="AH112" s="296"/>
      <c r="AI112" s="295"/>
      <c r="AJ112" s="295"/>
      <c r="AK112" s="287" t="s">
        <v>85</v>
      </c>
      <c r="AL112" s="296"/>
      <c r="AM112" s="296"/>
      <c r="AN112" s="38" t="s">
        <v>85</v>
      </c>
      <c r="AO112" s="296"/>
      <c r="AP112" s="493"/>
      <c r="AQ112" s="296"/>
      <c r="AR112" s="296"/>
      <c r="AS112" s="296"/>
      <c r="AT112" s="296"/>
      <c r="AU112" s="296"/>
      <c r="AV112" s="296"/>
      <c r="AW112" s="296"/>
      <c r="AX112" s="296"/>
      <c r="AY112" s="296"/>
      <c r="AZ112" s="296"/>
      <c r="BA112" s="74"/>
      <c r="BB112" s="296"/>
      <c r="BC112" s="49"/>
      <c r="BD112" s="297"/>
      <c r="BE112" s="91" t="s">
        <v>85</v>
      </c>
      <c r="BF112" s="92" t="s">
        <v>85</v>
      </c>
      <c r="BG112" s="91" t="s">
        <v>85</v>
      </c>
      <c r="BH112" s="297">
        <v>26.8</v>
      </c>
      <c r="BI112" s="296"/>
      <c r="BJ112" s="296"/>
      <c r="BK112" s="296"/>
      <c r="BL112" s="358">
        <v>0</v>
      </c>
      <c r="BM112" s="290">
        <v>48</v>
      </c>
      <c r="BN112" s="296" t="s">
        <v>3771</v>
      </c>
      <c r="BO112" s="73" t="s">
        <v>3891</v>
      </c>
      <c r="BP112" s="296"/>
      <c r="BQ112" s="296"/>
      <c r="BR112" s="296"/>
      <c r="BS112" s="296"/>
      <c r="BT112" s="296"/>
      <c r="BU112" s="296"/>
      <c r="BV112" s="296"/>
      <c r="BW112" s="296"/>
      <c r="BX112" s="296"/>
      <c r="BY112" s="296"/>
      <c r="BZ112" s="296"/>
      <c r="CA112" s="296"/>
      <c r="CB112" s="296"/>
      <c r="CC112" s="296"/>
      <c r="CD112" s="311" t="str">
        <f t="shared" si="6"/>
        <v>DISCONTINUED - MR105 Beadlock, 15x8, -24mm Offset, 5x4.5, 83mm Centerbore, Machined - Matte Black Ring</v>
      </c>
      <c r="CE112" s="311" t="s">
        <v>3721</v>
      </c>
      <c r="CF112" s="311" t="s">
        <v>3720</v>
      </c>
      <c r="CG112" s="300" t="str">
        <f t="shared" si="8"/>
        <v>RACE (1XX)</v>
      </c>
    </row>
    <row r="113" spans="1:85" s="289" customFormat="1" ht="15.75" customHeight="1">
      <c r="A113" s="571">
        <f t="shared" si="5"/>
        <v>110</v>
      </c>
      <c r="B113" s="92" t="s">
        <v>84</v>
      </c>
      <c r="C113" s="29" t="s">
        <v>1056</v>
      </c>
      <c r="D113" s="290" t="s">
        <v>1074</v>
      </c>
      <c r="E113" s="291" t="s">
        <v>1360</v>
      </c>
      <c r="F113" s="281" t="str">
        <f t="shared" si="7"/>
        <v>MR10558012524B</v>
      </c>
      <c r="G113" s="291"/>
      <c r="H113" s="291"/>
      <c r="I113" s="291" t="s">
        <v>1360</v>
      </c>
      <c r="J113" s="322">
        <v>41275</v>
      </c>
      <c r="K113" s="438"/>
      <c r="L113" s="282" t="s">
        <v>1239</v>
      </c>
      <c r="M113" s="292">
        <v>249.5</v>
      </c>
      <c r="N113" s="85"/>
      <c r="O113" s="409"/>
      <c r="P113" s="290">
        <v>15</v>
      </c>
      <c r="Q113" s="8">
        <v>8</v>
      </c>
      <c r="R113" s="29" t="s">
        <v>1756</v>
      </c>
      <c r="S113" s="290">
        <v>5</v>
      </c>
      <c r="T113" s="290">
        <v>4.5</v>
      </c>
      <c r="U113" s="293">
        <v>-24</v>
      </c>
      <c r="V113" s="317">
        <v>3.5</v>
      </c>
      <c r="W113" s="290" t="s">
        <v>85</v>
      </c>
      <c r="X113" s="298">
        <v>83</v>
      </c>
      <c r="Y113" s="294"/>
      <c r="Z113" s="293">
        <v>2500</v>
      </c>
      <c r="AA113" s="293" t="s">
        <v>87</v>
      </c>
      <c r="AB113" s="293"/>
      <c r="AC113" s="284" t="s">
        <v>9622</v>
      </c>
      <c r="AD113" s="295" t="s">
        <v>1565</v>
      </c>
      <c r="AE113" s="432"/>
      <c r="AF113" s="286">
        <v>33</v>
      </c>
      <c r="AG113" s="295"/>
      <c r="AH113" s="296"/>
      <c r="AI113" s="295"/>
      <c r="AJ113" s="295"/>
      <c r="AK113" s="287" t="s">
        <v>85</v>
      </c>
      <c r="AL113" s="296"/>
      <c r="AM113" s="296"/>
      <c r="AN113" s="38" t="s">
        <v>85</v>
      </c>
      <c r="AO113" s="296"/>
      <c r="AP113" s="493"/>
      <c r="AQ113" s="296"/>
      <c r="AR113" s="296"/>
      <c r="AS113" s="296"/>
      <c r="AT113" s="296"/>
      <c r="AU113" s="296"/>
      <c r="AV113" s="296"/>
      <c r="AW113" s="296"/>
      <c r="AX113" s="296"/>
      <c r="AY113" s="296"/>
      <c r="AZ113" s="296"/>
      <c r="BA113" s="74"/>
      <c r="BB113" s="296"/>
      <c r="BC113" s="49"/>
      <c r="BD113" s="297"/>
      <c r="BE113" s="91" t="s">
        <v>85</v>
      </c>
      <c r="BF113" s="92" t="s">
        <v>85</v>
      </c>
      <c r="BG113" s="91" t="s">
        <v>85</v>
      </c>
      <c r="BH113" s="297">
        <v>26.8</v>
      </c>
      <c r="BI113" s="296"/>
      <c r="BJ113" s="296"/>
      <c r="BK113" s="296"/>
      <c r="BL113" s="358">
        <v>0</v>
      </c>
      <c r="BM113" s="290">
        <v>48</v>
      </c>
      <c r="BN113" s="296" t="s">
        <v>3771</v>
      </c>
      <c r="BO113" s="73" t="s">
        <v>3891</v>
      </c>
      <c r="BP113" s="296"/>
      <c r="BQ113" s="296"/>
      <c r="BR113" s="296"/>
      <c r="BS113" s="296"/>
      <c r="BT113" s="296"/>
      <c r="BU113" s="296"/>
      <c r="BV113" s="296"/>
      <c r="BW113" s="296"/>
      <c r="BX113" s="296"/>
      <c r="BY113" s="296"/>
      <c r="BZ113" s="296"/>
      <c r="CA113" s="296"/>
      <c r="CB113" s="296"/>
      <c r="CC113" s="296"/>
      <c r="CD113" s="311" t="str">
        <f t="shared" si="6"/>
        <v>DISCONTINUED - MR105 Beadlock, 15x8, -24mm Offset, 5x4.5, 83mm Centerbore, Matte Black</v>
      </c>
      <c r="CE113" s="311" t="s">
        <v>3721</v>
      </c>
      <c r="CF113" s="311" t="s">
        <v>3720</v>
      </c>
      <c r="CG113" s="300" t="str">
        <f t="shared" si="8"/>
        <v>RACE (1XX)</v>
      </c>
    </row>
    <row r="114" spans="1:85" s="289" customFormat="1" ht="15.75" customHeight="1">
      <c r="A114" s="571">
        <f t="shared" si="5"/>
        <v>111</v>
      </c>
      <c r="B114" s="92" t="s">
        <v>84</v>
      </c>
      <c r="C114" s="29" t="s">
        <v>1056</v>
      </c>
      <c r="D114" s="290" t="s">
        <v>1074</v>
      </c>
      <c r="E114" s="291" t="s">
        <v>1361</v>
      </c>
      <c r="F114" s="281" t="str">
        <f t="shared" si="7"/>
        <v>MR10558055324B</v>
      </c>
      <c r="G114" s="291"/>
      <c r="H114" s="291"/>
      <c r="I114" s="291" t="s">
        <v>1361</v>
      </c>
      <c r="J114" s="322">
        <v>41275</v>
      </c>
      <c r="K114" s="438"/>
      <c r="L114" s="282" t="s">
        <v>1239</v>
      </c>
      <c r="M114" s="292">
        <v>249.5</v>
      </c>
      <c r="N114" s="85"/>
      <c r="O114" s="409"/>
      <c r="P114" s="290">
        <v>15</v>
      </c>
      <c r="Q114" s="8">
        <v>8</v>
      </c>
      <c r="R114" s="29" t="s">
        <v>1693</v>
      </c>
      <c r="S114" s="290">
        <v>5</v>
      </c>
      <c r="T114" s="290">
        <v>5.5</v>
      </c>
      <c r="U114" s="293">
        <v>-24</v>
      </c>
      <c r="V114" s="317">
        <v>3.5</v>
      </c>
      <c r="W114" s="290" t="s">
        <v>85</v>
      </c>
      <c r="X114" s="298">
        <v>108</v>
      </c>
      <c r="Y114" s="294"/>
      <c r="Z114" s="293">
        <v>2500</v>
      </c>
      <c r="AA114" s="293" t="s">
        <v>5148</v>
      </c>
      <c r="AB114" s="293"/>
      <c r="AC114" s="284" t="s">
        <v>9623</v>
      </c>
      <c r="AD114" s="295" t="s">
        <v>1556</v>
      </c>
      <c r="AE114" s="432"/>
      <c r="AF114" s="286">
        <v>33</v>
      </c>
      <c r="AG114" s="295"/>
      <c r="AH114" s="296"/>
      <c r="AI114" s="295"/>
      <c r="AJ114" s="295"/>
      <c r="AK114" s="287" t="s">
        <v>85</v>
      </c>
      <c r="AL114" s="296"/>
      <c r="AM114" s="296"/>
      <c r="AN114" s="38" t="s">
        <v>85</v>
      </c>
      <c r="AO114" s="296"/>
      <c r="AP114" s="493"/>
      <c r="AQ114" s="296"/>
      <c r="AR114" s="296"/>
      <c r="AS114" s="296"/>
      <c r="AT114" s="296"/>
      <c r="AU114" s="296"/>
      <c r="AV114" s="296"/>
      <c r="AW114" s="296"/>
      <c r="AX114" s="296"/>
      <c r="AY114" s="296"/>
      <c r="AZ114" s="296"/>
      <c r="BA114" s="74"/>
      <c r="BB114" s="296"/>
      <c r="BC114" s="49"/>
      <c r="BD114" s="297"/>
      <c r="BE114" s="91" t="s">
        <v>85</v>
      </c>
      <c r="BF114" s="92" t="s">
        <v>85</v>
      </c>
      <c r="BG114" s="91" t="s">
        <v>85</v>
      </c>
      <c r="BH114" s="297">
        <v>26.6</v>
      </c>
      <c r="BI114" s="296"/>
      <c r="BJ114" s="296"/>
      <c r="BK114" s="296"/>
      <c r="BL114" s="358">
        <v>0</v>
      </c>
      <c r="BM114" s="290">
        <v>48</v>
      </c>
      <c r="BN114" s="296" t="s">
        <v>3771</v>
      </c>
      <c r="BO114" s="73" t="s">
        <v>3891</v>
      </c>
      <c r="BP114" s="296"/>
      <c r="BQ114" s="296"/>
      <c r="BR114" s="296"/>
      <c r="BS114" s="296"/>
      <c r="BT114" s="296"/>
      <c r="BU114" s="296"/>
      <c r="BV114" s="296"/>
      <c r="BW114" s="296"/>
      <c r="BX114" s="296"/>
      <c r="BY114" s="296"/>
      <c r="BZ114" s="296"/>
      <c r="CA114" s="296"/>
      <c r="CB114" s="296"/>
      <c r="CC114" s="296"/>
      <c r="CD114" s="311" t="str">
        <f t="shared" si="6"/>
        <v>DISCONTINUED - MR105 Beadlock, 15x8, -24mm Offset, 5x5.5, 108mm Centerbore, Machined - Matte Black Ring</v>
      </c>
      <c r="CE114" s="311" t="s">
        <v>3721</v>
      </c>
      <c r="CF114" s="311" t="s">
        <v>3720</v>
      </c>
      <c r="CG114" s="300" t="str">
        <f t="shared" si="8"/>
        <v>RACE (1XX)</v>
      </c>
    </row>
    <row r="115" spans="1:85" s="289" customFormat="1" ht="15.75" customHeight="1">
      <c r="A115" s="571">
        <f t="shared" si="5"/>
        <v>112</v>
      </c>
      <c r="B115" s="92" t="s">
        <v>84</v>
      </c>
      <c r="C115" s="29" t="s">
        <v>1056</v>
      </c>
      <c r="D115" s="290" t="s">
        <v>1074</v>
      </c>
      <c r="E115" s="291" t="s">
        <v>1362</v>
      </c>
      <c r="F115" s="281" t="str">
        <f t="shared" si="7"/>
        <v>MR10558055524B</v>
      </c>
      <c r="G115" s="291"/>
      <c r="H115" s="291"/>
      <c r="I115" s="291" t="s">
        <v>1362</v>
      </c>
      <c r="J115" s="322">
        <v>41275</v>
      </c>
      <c r="K115" s="438"/>
      <c r="L115" s="282" t="s">
        <v>1239</v>
      </c>
      <c r="M115" s="292">
        <v>249.5</v>
      </c>
      <c r="N115" s="85"/>
      <c r="O115" s="409"/>
      <c r="P115" s="290">
        <v>15</v>
      </c>
      <c r="Q115" s="8">
        <v>8</v>
      </c>
      <c r="R115" s="29" t="s">
        <v>1693</v>
      </c>
      <c r="S115" s="290">
        <v>5</v>
      </c>
      <c r="T115" s="290">
        <v>5.5</v>
      </c>
      <c r="U115" s="293">
        <v>-24</v>
      </c>
      <c r="V115" s="317">
        <v>3.5</v>
      </c>
      <c r="W115" s="290" t="s">
        <v>85</v>
      </c>
      <c r="X115" s="298">
        <v>108</v>
      </c>
      <c r="Y115" s="294"/>
      <c r="Z115" s="293">
        <v>2500</v>
      </c>
      <c r="AA115" s="293" t="s">
        <v>87</v>
      </c>
      <c r="AB115" s="293"/>
      <c r="AC115" s="284" t="s">
        <v>9623</v>
      </c>
      <c r="AD115" s="295" t="s">
        <v>1556</v>
      </c>
      <c r="AE115" s="432"/>
      <c r="AF115" s="286">
        <v>33</v>
      </c>
      <c r="AG115" s="295"/>
      <c r="AH115" s="296"/>
      <c r="AI115" s="295"/>
      <c r="AJ115" s="295"/>
      <c r="AK115" s="287" t="s">
        <v>85</v>
      </c>
      <c r="AL115" s="296"/>
      <c r="AM115" s="296"/>
      <c r="AN115" s="38" t="s">
        <v>85</v>
      </c>
      <c r="AO115" s="296"/>
      <c r="AP115" s="493"/>
      <c r="AQ115" s="296"/>
      <c r="AR115" s="296"/>
      <c r="AS115" s="296"/>
      <c r="AT115" s="296"/>
      <c r="AU115" s="296"/>
      <c r="AV115" s="296"/>
      <c r="AW115" s="296"/>
      <c r="AX115" s="296"/>
      <c r="AY115" s="296"/>
      <c r="AZ115" s="296"/>
      <c r="BA115" s="74"/>
      <c r="BB115" s="296"/>
      <c r="BC115" s="49"/>
      <c r="BD115" s="297"/>
      <c r="BE115" s="91" t="s">
        <v>85</v>
      </c>
      <c r="BF115" s="92" t="s">
        <v>85</v>
      </c>
      <c r="BG115" s="91" t="s">
        <v>85</v>
      </c>
      <c r="BH115" s="297">
        <v>26.6</v>
      </c>
      <c r="BI115" s="296"/>
      <c r="BJ115" s="296"/>
      <c r="BK115" s="296"/>
      <c r="BL115" s="358">
        <v>0</v>
      </c>
      <c r="BM115" s="290">
        <v>48</v>
      </c>
      <c r="BN115" s="296" t="s">
        <v>3771</v>
      </c>
      <c r="BO115" s="73" t="s">
        <v>3891</v>
      </c>
      <c r="BP115" s="296"/>
      <c r="BQ115" s="296"/>
      <c r="BR115" s="296"/>
      <c r="BS115" s="296"/>
      <c r="BT115" s="296"/>
      <c r="BU115" s="296"/>
      <c r="BV115" s="296"/>
      <c r="BW115" s="296"/>
      <c r="BX115" s="296"/>
      <c r="BY115" s="296"/>
      <c r="BZ115" s="296"/>
      <c r="CA115" s="296"/>
      <c r="CB115" s="296"/>
      <c r="CC115" s="296"/>
      <c r="CD115" s="311" t="str">
        <f t="shared" si="6"/>
        <v>DISCONTINUED - MR105 Beadlock, 15x8, -24mm Offset, 5x5.5, 108mm Centerbore, Matte Black</v>
      </c>
      <c r="CE115" s="311" t="s">
        <v>3721</v>
      </c>
      <c r="CF115" s="311" t="s">
        <v>3720</v>
      </c>
      <c r="CG115" s="300" t="str">
        <f t="shared" si="8"/>
        <v>RACE (1XX)</v>
      </c>
    </row>
    <row r="116" spans="1:85" s="289" customFormat="1" ht="15.75" customHeight="1">
      <c r="A116" s="571">
        <f t="shared" si="5"/>
        <v>113</v>
      </c>
      <c r="B116" s="92" t="s">
        <v>84</v>
      </c>
      <c r="C116" s="29" t="s">
        <v>1056</v>
      </c>
      <c r="D116" s="290" t="s">
        <v>1074</v>
      </c>
      <c r="E116" s="291" t="s">
        <v>1363</v>
      </c>
      <c r="F116" s="281" t="str">
        <f t="shared" si="7"/>
        <v>MR10558060324B</v>
      </c>
      <c r="G116" s="291"/>
      <c r="H116" s="291"/>
      <c r="I116" s="291" t="s">
        <v>1363</v>
      </c>
      <c r="J116" s="322">
        <v>41275</v>
      </c>
      <c r="K116" s="438"/>
      <c r="L116" s="282" t="s">
        <v>1239</v>
      </c>
      <c r="M116" s="292">
        <v>249.5</v>
      </c>
      <c r="N116" s="85"/>
      <c r="O116" s="409"/>
      <c r="P116" s="290">
        <v>15</v>
      </c>
      <c r="Q116" s="8">
        <v>8</v>
      </c>
      <c r="R116" s="29" t="s">
        <v>1089</v>
      </c>
      <c r="S116" s="290">
        <v>6</v>
      </c>
      <c r="T116" s="290">
        <v>5.5</v>
      </c>
      <c r="U116" s="293">
        <v>-24</v>
      </c>
      <c r="V116" s="317">
        <v>3.5</v>
      </c>
      <c r="W116" s="290" t="s">
        <v>85</v>
      </c>
      <c r="X116" s="298">
        <v>108</v>
      </c>
      <c r="Y116" s="294"/>
      <c r="Z116" s="293">
        <v>2500</v>
      </c>
      <c r="AA116" s="293" t="s">
        <v>5148</v>
      </c>
      <c r="AB116" s="293"/>
      <c r="AC116" s="284" t="s">
        <v>9624</v>
      </c>
      <c r="AD116" s="295" t="s">
        <v>1556</v>
      </c>
      <c r="AE116" s="432"/>
      <c r="AF116" s="286">
        <v>33</v>
      </c>
      <c r="AG116" s="295"/>
      <c r="AH116" s="296"/>
      <c r="AI116" s="295"/>
      <c r="AJ116" s="295"/>
      <c r="AK116" s="287" t="s">
        <v>85</v>
      </c>
      <c r="AL116" s="296"/>
      <c r="AM116" s="296"/>
      <c r="AN116" s="38" t="s">
        <v>85</v>
      </c>
      <c r="AO116" s="296"/>
      <c r="AP116" s="493"/>
      <c r="AQ116" s="296"/>
      <c r="AR116" s="296"/>
      <c r="AS116" s="296"/>
      <c r="AT116" s="296"/>
      <c r="AU116" s="296"/>
      <c r="AV116" s="296"/>
      <c r="AW116" s="296"/>
      <c r="AX116" s="296"/>
      <c r="AY116" s="296"/>
      <c r="AZ116" s="296"/>
      <c r="BA116" s="74"/>
      <c r="BB116" s="296"/>
      <c r="BC116" s="49"/>
      <c r="BD116" s="297"/>
      <c r="BE116" s="91" t="s">
        <v>85</v>
      </c>
      <c r="BF116" s="92" t="s">
        <v>85</v>
      </c>
      <c r="BG116" s="91" t="s">
        <v>85</v>
      </c>
      <c r="BH116" s="297">
        <v>26.5</v>
      </c>
      <c r="BI116" s="296"/>
      <c r="BJ116" s="296"/>
      <c r="BK116" s="296"/>
      <c r="BL116" s="358">
        <v>0</v>
      </c>
      <c r="BM116" s="290">
        <v>48</v>
      </c>
      <c r="BN116" s="296" t="s">
        <v>3771</v>
      </c>
      <c r="BO116" s="73" t="s">
        <v>3891</v>
      </c>
      <c r="BP116" s="296"/>
      <c r="BQ116" s="296"/>
      <c r="BR116" s="296"/>
      <c r="BS116" s="296"/>
      <c r="BT116" s="296"/>
      <c r="BU116" s="296"/>
      <c r="BV116" s="296"/>
      <c r="BW116" s="296"/>
      <c r="BX116" s="296"/>
      <c r="BY116" s="296"/>
      <c r="BZ116" s="296"/>
      <c r="CA116" s="296"/>
      <c r="CB116" s="296"/>
      <c r="CC116" s="296"/>
      <c r="CD116" s="311" t="str">
        <f t="shared" si="6"/>
        <v>DISCONTINUED - MR105 Beadlock, 15x8, -24mm Offset, 6x5.5, 108mm Centerbore, Machined - Matte Black Ring</v>
      </c>
      <c r="CE116" s="311" t="s">
        <v>3721</v>
      </c>
      <c r="CF116" s="311" t="s">
        <v>3720</v>
      </c>
      <c r="CG116" s="300" t="str">
        <f t="shared" si="8"/>
        <v>RACE (1XX)</v>
      </c>
    </row>
    <row r="117" spans="1:85" s="289" customFormat="1" ht="15.75" customHeight="1">
      <c r="A117" s="571">
        <f t="shared" si="5"/>
        <v>114</v>
      </c>
      <c r="B117" s="92" t="s">
        <v>84</v>
      </c>
      <c r="C117" s="29" t="s">
        <v>1056</v>
      </c>
      <c r="D117" s="290" t="s">
        <v>1074</v>
      </c>
      <c r="E117" s="291" t="s">
        <v>1364</v>
      </c>
      <c r="F117" s="281" t="str">
        <f t="shared" si="7"/>
        <v>MR10558060524B</v>
      </c>
      <c r="G117" s="291"/>
      <c r="H117" s="291"/>
      <c r="I117" s="291" t="s">
        <v>1364</v>
      </c>
      <c r="J117" s="322">
        <v>41275</v>
      </c>
      <c r="K117" s="438"/>
      <c r="L117" s="282" t="s">
        <v>1239</v>
      </c>
      <c r="M117" s="292">
        <v>249.5</v>
      </c>
      <c r="N117" s="85"/>
      <c r="O117" s="409"/>
      <c r="P117" s="290">
        <v>15</v>
      </c>
      <c r="Q117" s="8">
        <v>8</v>
      </c>
      <c r="R117" s="29" t="s">
        <v>1089</v>
      </c>
      <c r="S117" s="290">
        <v>6</v>
      </c>
      <c r="T117" s="290">
        <v>5.5</v>
      </c>
      <c r="U117" s="293">
        <v>-24</v>
      </c>
      <c r="V117" s="317">
        <v>3.5</v>
      </c>
      <c r="W117" s="290" t="s">
        <v>85</v>
      </c>
      <c r="X117" s="298">
        <v>108</v>
      </c>
      <c r="Y117" s="294"/>
      <c r="Z117" s="293">
        <v>2500</v>
      </c>
      <c r="AA117" s="293" t="s">
        <v>87</v>
      </c>
      <c r="AB117" s="293"/>
      <c r="AC117" s="284" t="s">
        <v>9624</v>
      </c>
      <c r="AD117" s="295" t="s">
        <v>1556</v>
      </c>
      <c r="AE117" s="432"/>
      <c r="AF117" s="286">
        <v>33</v>
      </c>
      <c r="AG117" s="295"/>
      <c r="AH117" s="296"/>
      <c r="AI117" s="295"/>
      <c r="AJ117" s="295"/>
      <c r="AK117" s="287" t="s">
        <v>85</v>
      </c>
      <c r="AL117" s="296"/>
      <c r="AM117" s="296"/>
      <c r="AN117" s="38" t="s">
        <v>85</v>
      </c>
      <c r="AO117" s="296"/>
      <c r="AP117" s="493"/>
      <c r="AQ117" s="296"/>
      <c r="AR117" s="296"/>
      <c r="AS117" s="296"/>
      <c r="AT117" s="296"/>
      <c r="AU117" s="296"/>
      <c r="AV117" s="296"/>
      <c r="AW117" s="296"/>
      <c r="AX117" s="296"/>
      <c r="AY117" s="296"/>
      <c r="AZ117" s="296"/>
      <c r="BA117" s="74"/>
      <c r="BB117" s="296"/>
      <c r="BC117" s="49"/>
      <c r="BD117" s="297"/>
      <c r="BE117" s="91" t="s">
        <v>85</v>
      </c>
      <c r="BF117" s="92" t="s">
        <v>85</v>
      </c>
      <c r="BG117" s="91" t="s">
        <v>85</v>
      </c>
      <c r="BH117" s="297">
        <v>26.5</v>
      </c>
      <c r="BI117" s="296"/>
      <c r="BJ117" s="296"/>
      <c r="BK117" s="296"/>
      <c r="BL117" s="358">
        <v>0</v>
      </c>
      <c r="BM117" s="290">
        <v>48</v>
      </c>
      <c r="BN117" s="296" t="s">
        <v>3771</v>
      </c>
      <c r="BO117" s="73" t="s">
        <v>3891</v>
      </c>
      <c r="BP117" s="296"/>
      <c r="BQ117" s="296"/>
      <c r="BR117" s="296"/>
      <c r="BS117" s="296"/>
      <c r="BT117" s="296"/>
      <c r="BU117" s="296"/>
      <c r="BV117" s="296"/>
      <c r="BW117" s="296"/>
      <c r="BX117" s="296"/>
      <c r="BY117" s="296"/>
      <c r="BZ117" s="296"/>
      <c r="CA117" s="296"/>
      <c r="CB117" s="296"/>
      <c r="CC117" s="296"/>
      <c r="CD117" s="311" t="str">
        <f t="shared" si="6"/>
        <v>DISCONTINUED - MR105 Beadlock, 15x8, -24mm Offset, 6x5.5, 108mm Centerbore, Matte Black</v>
      </c>
      <c r="CE117" s="311" t="s">
        <v>3721</v>
      </c>
      <c r="CF117" s="311" t="s">
        <v>3720</v>
      </c>
      <c r="CG117" s="300" t="str">
        <f t="shared" si="8"/>
        <v>RACE (1XX)</v>
      </c>
    </row>
    <row r="118" spans="1:85" s="289" customFormat="1" ht="15.75" customHeight="1">
      <c r="A118" s="571">
        <f t="shared" si="5"/>
        <v>115</v>
      </c>
      <c r="B118" s="92" t="s">
        <v>84</v>
      </c>
      <c r="C118" s="29" t="s">
        <v>1056</v>
      </c>
      <c r="D118" s="290" t="s">
        <v>1074</v>
      </c>
      <c r="E118" s="291" t="s">
        <v>1365</v>
      </c>
      <c r="F118" s="281" t="str">
        <f t="shared" si="7"/>
        <v>MR10558000324B</v>
      </c>
      <c r="G118" s="291"/>
      <c r="H118" s="291"/>
      <c r="I118" s="291" t="s">
        <v>1365</v>
      </c>
      <c r="J118" s="322">
        <v>41275</v>
      </c>
      <c r="K118" s="438"/>
      <c r="L118" s="282" t="s">
        <v>1239</v>
      </c>
      <c r="M118" s="292">
        <v>249.5</v>
      </c>
      <c r="N118" s="85"/>
      <c r="O118" s="409"/>
      <c r="P118" s="290">
        <v>15</v>
      </c>
      <c r="Q118" s="8">
        <v>8</v>
      </c>
      <c r="R118" s="29" t="s">
        <v>221</v>
      </c>
      <c r="S118" s="290" t="s">
        <v>221</v>
      </c>
      <c r="T118" s="290" t="s">
        <v>221</v>
      </c>
      <c r="U118" s="293">
        <v>-24</v>
      </c>
      <c r="V118" s="317">
        <v>3.5</v>
      </c>
      <c r="W118" s="290" t="s">
        <v>85</v>
      </c>
      <c r="X118" s="298">
        <v>83</v>
      </c>
      <c r="Y118" s="294"/>
      <c r="Z118" s="293">
        <v>2500</v>
      </c>
      <c r="AA118" s="293" t="s">
        <v>5148</v>
      </c>
      <c r="AB118" s="293"/>
      <c r="AC118" s="284" t="s">
        <v>9625</v>
      </c>
      <c r="AD118" s="295" t="s">
        <v>1565</v>
      </c>
      <c r="AE118" s="432"/>
      <c r="AF118" s="286">
        <v>33</v>
      </c>
      <c r="AG118" s="295"/>
      <c r="AH118" s="296"/>
      <c r="AI118" s="295"/>
      <c r="AJ118" s="295"/>
      <c r="AK118" s="287" t="s">
        <v>85</v>
      </c>
      <c r="AL118" s="296"/>
      <c r="AM118" s="296"/>
      <c r="AN118" s="38" t="s">
        <v>85</v>
      </c>
      <c r="AO118" s="296"/>
      <c r="AP118" s="493"/>
      <c r="AQ118" s="296"/>
      <c r="AR118" s="296"/>
      <c r="AS118" s="296"/>
      <c r="AT118" s="296"/>
      <c r="AU118" s="296"/>
      <c r="AV118" s="296"/>
      <c r="AW118" s="296"/>
      <c r="AX118" s="296"/>
      <c r="AY118" s="296"/>
      <c r="AZ118" s="296"/>
      <c r="BA118" s="74"/>
      <c r="BB118" s="296"/>
      <c r="BC118" s="49"/>
      <c r="BD118" s="297"/>
      <c r="BE118" s="91" t="s">
        <v>85</v>
      </c>
      <c r="BF118" s="92" t="s">
        <v>85</v>
      </c>
      <c r="BG118" s="91" t="s">
        <v>85</v>
      </c>
      <c r="BH118" s="297">
        <v>26.8</v>
      </c>
      <c r="BI118" s="296"/>
      <c r="BJ118" s="296"/>
      <c r="BK118" s="296"/>
      <c r="BL118" s="358">
        <v>0</v>
      </c>
      <c r="BM118" s="290">
        <v>48</v>
      </c>
      <c r="BN118" s="296" t="s">
        <v>3771</v>
      </c>
      <c r="BO118" s="73" t="s">
        <v>3891</v>
      </c>
      <c r="BP118" s="296"/>
      <c r="BQ118" s="296"/>
      <c r="BR118" s="296"/>
      <c r="BS118" s="296"/>
      <c r="BT118" s="296"/>
      <c r="BU118" s="296"/>
      <c r="BV118" s="296"/>
      <c r="BW118" s="296"/>
      <c r="BX118" s="296"/>
      <c r="BY118" s="296"/>
      <c r="BZ118" s="296"/>
      <c r="CA118" s="296"/>
      <c r="CB118" s="296"/>
      <c r="CC118" s="296"/>
      <c r="CD118" s="311" t="str">
        <f t="shared" si="6"/>
        <v>DISCONTINUED - MR105 Beadlock, 15x8, -24mm Offset, BLANK, 83mm Centerbore, Machined - Matte Black Ring</v>
      </c>
      <c r="CE118" s="311" t="s">
        <v>3721</v>
      </c>
      <c r="CF118" s="311" t="s">
        <v>3720</v>
      </c>
      <c r="CG118" s="300" t="str">
        <f t="shared" si="8"/>
        <v>RACE (1XX)</v>
      </c>
    </row>
    <row r="119" spans="1:85" s="289" customFormat="1" ht="15.75" customHeight="1">
      <c r="A119" s="571">
        <f t="shared" si="5"/>
        <v>116</v>
      </c>
      <c r="B119" s="92" t="s">
        <v>84</v>
      </c>
      <c r="C119" s="29" t="s">
        <v>1056</v>
      </c>
      <c r="D119" s="290" t="s">
        <v>1074</v>
      </c>
      <c r="E119" s="291" t="s">
        <v>1366</v>
      </c>
      <c r="F119" s="281" t="str">
        <f t="shared" si="7"/>
        <v>MR10558000524B</v>
      </c>
      <c r="G119" s="291"/>
      <c r="H119" s="291"/>
      <c r="I119" s="291" t="s">
        <v>1366</v>
      </c>
      <c r="J119" s="322">
        <v>41275</v>
      </c>
      <c r="K119" s="438"/>
      <c r="L119" s="282" t="s">
        <v>1239</v>
      </c>
      <c r="M119" s="292">
        <v>249.5</v>
      </c>
      <c r="N119" s="85"/>
      <c r="O119" s="409"/>
      <c r="P119" s="290">
        <v>15</v>
      </c>
      <c r="Q119" s="8">
        <v>8</v>
      </c>
      <c r="R119" s="29" t="s">
        <v>221</v>
      </c>
      <c r="S119" s="290" t="s">
        <v>221</v>
      </c>
      <c r="T119" s="290" t="s">
        <v>221</v>
      </c>
      <c r="U119" s="293">
        <v>-24</v>
      </c>
      <c r="V119" s="317">
        <v>3.5</v>
      </c>
      <c r="W119" s="290" t="s">
        <v>85</v>
      </c>
      <c r="X119" s="298">
        <v>83</v>
      </c>
      <c r="Y119" s="294"/>
      <c r="Z119" s="293">
        <v>2500</v>
      </c>
      <c r="AA119" s="293" t="s">
        <v>87</v>
      </c>
      <c r="AB119" s="293"/>
      <c r="AC119" s="284" t="s">
        <v>9625</v>
      </c>
      <c r="AD119" s="295" t="s">
        <v>1565</v>
      </c>
      <c r="AE119" s="432"/>
      <c r="AF119" s="286">
        <v>33</v>
      </c>
      <c r="AG119" s="295"/>
      <c r="AH119" s="296"/>
      <c r="AI119" s="295"/>
      <c r="AJ119" s="295"/>
      <c r="AK119" s="287" t="s">
        <v>85</v>
      </c>
      <c r="AL119" s="296"/>
      <c r="AM119" s="296"/>
      <c r="AN119" s="38" t="s">
        <v>85</v>
      </c>
      <c r="AO119" s="296"/>
      <c r="AP119" s="493"/>
      <c r="AQ119" s="296"/>
      <c r="AR119" s="296"/>
      <c r="AS119" s="296"/>
      <c r="AT119" s="296"/>
      <c r="AU119" s="296"/>
      <c r="AV119" s="296"/>
      <c r="AW119" s="296"/>
      <c r="AX119" s="296"/>
      <c r="AY119" s="296"/>
      <c r="AZ119" s="296"/>
      <c r="BA119" s="74"/>
      <c r="BB119" s="296"/>
      <c r="BC119" s="49"/>
      <c r="BD119" s="297"/>
      <c r="BE119" s="91" t="s">
        <v>85</v>
      </c>
      <c r="BF119" s="92" t="s">
        <v>85</v>
      </c>
      <c r="BG119" s="91" t="s">
        <v>85</v>
      </c>
      <c r="BH119" s="297">
        <v>26.8</v>
      </c>
      <c r="BI119" s="296"/>
      <c r="BJ119" s="296"/>
      <c r="BK119" s="296"/>
      <c r="BL119" s="358">
        <v>0</v>
      </c>
      <c r="BM119" s="290">
        <v>48</v>
      </c>
      <c r="BN119" s="296" t="s">
        <v>3771</v>
      </c>
      <c r="BO119" s="73" t="s">
        <v>3891</v>
      </c>
      <c r="BP119" s="296"/>
      <c r="BQ119" s="296"/>
      <c r="BR119" s="296"/>
      <c r="BS119" s="296"/>
      <c r="BT119" s="296"/>
      <c r="BU119" s="296"/>
      <c r="BV119" s="296"/>
      <c r="BW119" s="296"/>
      <c r="BX119" s="296"/>
      <c r="BY119" s="296"/>
      <c r="BZ119" s="296"/>
      <c r="CA119" s="296"/>
      <c r="CB119" s="296"/>
      <c r="CC119" s="296"/>
      <c r="CD119" s="311" t="str">
        <f t="shared" si="6"/>
        <v>DISCONTINUED - MR105 Beadlock, 15x8, -24mm Offset, BLANK, 83mm Centerbore, Matte Black</v>
      </c>
      <c r="CE119" s="311" t="s">
        <v>3721</v>
      </c>
      <c r="CF119" s="311" t="s">
        <v>3720</v>
      </c>
      <c r="CG119" s="300" t="str">
        <f t="shared" si="8"/>
        <v>RACE (1XX)</v>
      </c>
    </row>
    <row r="120" spans="1:85" s="289" customFormat="1" ht="15.75" customHeight="1">
      <c r="A120" s="571">
        <f t="shared" si="5"/>
        <v>117</v>
      </c>
      <c r="B120" s="92" t="s">
        <v>84</v>
      </c>
      <c r="C120" s="29" t="s">
        <v>1038</v>
      </c>
      <c r="D120" s="290" t="s">
        <v>1084</v>
      </c>
      <c r="E120" s="291" t="s">
        <v>1367</v>
      </c>
      <c r="F120" s="281" t="str">
        <f t="shared" si="7"/>
        <v>MR30789060712N</v>
      </c>
      <c r="G120" s="291"/>
      <c r="H120" s="291"/>
      <c r="I120" s="291" t="s">
        <v>1367</v>
      </c>
      <c r="J120" s="322">
        <v>41640</v>
      </c>
      <c r="K120" s="438"/>
      <c r="L120" s="282" t="s">
        <v>1239</v>
      </c>
      <c r="M120" s="292">
        <v>252.5</v>
      </c>
      <c r="N120" s="85"/>
      <c r="O120" s="409"/>
      <c r="P120" s="290">
        <v>18</v>
      </c>
      <c r="Q120" s="8">
        <v>9</v>
      </c>
      <c r="R120" s="29" t="s">
        <v>1089</v>
      </c>
      <c r="S120" s="290">
        <v>6</v>
      </c>
      <c r="T120" s="290">
        <v>5.5</v>
      </c>
      <c r="U120" s="293">
        <v>-12</v>
      </c>
      <c r="V120" s="317">
        <v>4.5</v>
      </c>
      <c r="W120" s="290" t="s">
        <v>85</v>
      </c>
      <c r="X120" s="298">
        <v>108</v>
      </c>
      <c r="Y120" s="294">
        <v>30.8</v>
      </c>
      <c r="Z120" s="293">
        <v>2500</v>
      </c>
      <c r="AA120" s="293" t="s">
        <v>1383</v>
      </c>
      <c r="AB120" s="293"/>
      <c r="AC120" s="284" t="s">
        <v>9564</v>
      </c>
      <c r="AD120" s="295" t="s">
        <v>1554</v>
      </c>
      <c r="AE120" s="432"/>
      <c r="AF120" s="286">
        <v>33</v>
      </c>
      <c r="AG120" s="295" t="s">
        <v>85</v>
      </c>
      <c r="AH120" s="296"/>
      <c r="AI120" s="295"/>
      <c r="AJ120" s="295" t="s">
        <v>86</v>
      </c>
      <c r="AK120" s="287" t="s">
        <v>85</v>
      </c>
      <c r="AL120" s="296"/>
      <c r="AM120" s="296"/>
      <c r="AN120" s="38" t="s">
        <v>85</v>
      </c>
      <c r="AO120" s="296"/>
      <c r="AP120" s="493"/>
      <c r="AQ120" s="296"/>
      <c r="AR120" s="296"/>
      <c r="AS120" s="296"/>
      <c r="AT120" s="296"/>
      <c r="AU120" s="296"/>
      <c r="AV120" s="296"/>
      <c r="AW120" s="296"/>
      <c r="AX120" s="296"/>
      <c r="AY120" s="296"/>
      <c r="AZ120" s="296"/>
      <c r="BA120" s="74"/>
      <c r="BB120" s="296"/>
      <c r="BC120" s="49"/>
      <c r="BD120" s="297"/>
      <c r="BE120" s="91" t="s">
        <v>85</v>
      </c>
      <c r="BF120" s="92" t="s">
        <v>85</v>
      </c>
      <c r="BG120" s="91" t="s">
        <v>85</v>
      </c>
      <c r="BH120" s="297">
        <v>33.799999999999997</v>
      </c>
      <c r="BI120" s="296"/>
      <c r="BJ120" s="296"/>
      <c r="BK120" s="296"/>
      <c r="BL120" s="358">
        <v>0</v>
      </c>
      <c r="BM120" s="290">
        <v>36</v>
      </c>
      <c r="BN120" s="296" t="s">
        <v>3771</v>
      </c>
      <c r="BO120" s="73" t="s">
        <v>3891</v>
      </c>
      <c r="BP120" s="296"/>
      <c r="BQ120" s="296"/>
      <c r="BR120" s="296"/>
      <c r="BS120" s="296"/>
      <c r="BT120" s="296"/>
      <c r="BU120" s="296"/>
      <c r="BV120" s="296"/>
      <c r="BW120" s="296"/>
      <c r="BX120" s="296"/>
      <c r="BY120" s="296"/>
      <c r="BZ120" s="296"/>
      <c r="CA120" s="296"/>
      <c r="CB120" s="296"/>
      <c r="CC120" s="296"/>
      <c r="CD120" s="311" t="str">
        <f t="shared" si="6"/>
        <v>DISCONTINUED - MR307 Hole, 18x9, -12mm Offset, 6x5.5, 108mm Centerbore, Magnesium Grey/Machined Street Lock</v>
      </c>
      <c r="CE120" s="311" t="s">
        <v>3721</v>
      </c>
      <c r="CF120" s="311" t="s">
        <v>3720</v>
      </c>
      <c r="CG120" s="300" t="str">
        <f t="shared" si="8"/>
        <v>STREET (3XX)</v>
      </c>
    </row>
    <row r="121" spans="1:85" s="289" customFormat="1" ht="15.75" customHeight="1">
      <c r="A121" s="571">
        <f t="shared" si="5"/>
        <v>118</v>
      </c>
      <c r="B121" s="92" t="s">
        <v>84</v>
      </c>
      <c r="C121" s="29" t="s">
        <v>1038</v>
      </c>
      <c r="D121" s="290" t="s">
        <v>1084</v>
      </c>
      <c r="E121" s="291" t="s">
        <v>1368</v>
      </c>
      <c r="F121" s="281" t="str">
        <f t="shared" si="7"/>
        <v>MR30778587700</v>
      </c>
      <c r="G121" s="291"/>
      <c r="H121" s="291"/>
      <c r="I121" s="291" t="s">
        <v>1368</v>
      </c>
      <c r="J121" s="322">
        <v>41640</v>
      </c>
      <c r="K121" s="438"/>
      <c r="L121" s="282" t="s">
        <v>1239</v>
      </c>
      <c r="M121" s="292">
        <v>212.5</v>
      </c>
      <c r="N121" s="85"/>
      <c r="O121" s="409"/>
      <c r="P121" s="290">
        <v>17</v>
      </c>
      <c r="Q121" s="8">
        <v>8.5</v>
      </c>
      <c r="R121" s="29" t="s">
        <v>1700</v>
      </c>
      <c r="S121" s="290">
        <v>8</v>
      </c>
      <c r="T121" s="290">
        <v>170</v>
      </c>
      <c r="U121" s="293">
        <v>0</v>
      </c>
      <c r="V121" s="317">
        <v>4.75</v>
      </c>
      <c r="W121" s="290" t="s">
        <v>85</v>
      </c>
      <c r="X121" s="298">
        <v>130.81</v>
      </c>
      <c r="Y121" s="294">
        <v>28.5</v>
      </c>
      <c r="Z121" s="293">
        <v>3640</v>
      </c>
      <c r="AA121" s="293" t="s">
        <v>1383</v>
      </c>
      <c r="AB121" s="293"/>
      <c r="AC121" s="284" t="s">
        <v>9626</v>
      </c>
      <c r="AD121" s="295" t="s">
        <v>1561</v>
      </c>
      <c r="AE121" s="432"/>
      <c r="AF121" s="286">
        <v>33</v>
      </c>
      <c r="AG121" s="295" t="s">
        <v>85</v>
      </c>
      <c r="AH121" s="296"/>
      <c r="AI121" s="295"/>
      <c r="AJ121" s="295" t="s">
        <v>86</v>
      </c>
      <c r="AK121" s="287" t="s">
        <v>85</v>
      </c>
      <c r="AL121" s="296"/>
      <c r="AM121" s="296"/>
      <c r="AN121" s="38" t="s">
        <v>85</v>
      </c>
      <c r="AO121" s="296"/>
      <c r="AP121" s="493"/>
      <c r="AQ121" s="296"/>
      <c r="AR121" s="296"/>
      <c r="AS121" s="296"/>
      <c r="AT121" s="296"/>
      <c r="AU121" s="296"/>
      <c r="AV121" s="296"/>
      <c r="AW121" s="296"/>
      <c r="AX121" s="296"/>
      <c r="AY121" s="296"/>
      <c r="AZ121" s="296"/>
      <c r="BA121" s="74"/>
      <c r="BB121" s="296"/>
      <c r="BC121" s="49"/>
      <c r="BD121" s="297"/>
      <c r="BE121" s="91" t="s">
        <v>85</v>
      </c>
      <c r="BF121" s="92" t="s">
        <v>85</v>
      </c>
      <c r="BG121" s="91" t="s">
        <v>85</v>
      </c>
      <c r="BH121" s="297">
        <v>31.5</v>
      </c>
      <c r="BI121" s="296"/>
      <c r="BJ121" s="296"/>
      <c r="BK121" s="296"/>
      <c r="BL121" s="358">
        <v>0</v>
      </c>
      <c r="BM121" s="290">
        <v>36</v>
      </c>
      <c r="BN121" s="296" t="s">
        <v>3771</v>
      </c>
      <c r="BO121" s="73" t="s">
        <v>3891</v>
      </c>
      <c r="BP121" s="296"/>
      <c r="BQ121" s="296"/>
      <c r="BR121" s="296"/>
      <c r="BS121" s="296"/>
      <c r="BT121" s="296"/>
      <c r="BU121" s="296"/>
      <c r="BV121" s="296"/>
      <c r="BW121" s="296"/>
      <c r="BX121" s="296"/>
      <c r="BY121" s="296"/>
      <c r="BZ121" s="296"/>
      <c r="CA121" s="296"/>
      <c r="CB121" s="296"/>
      <c r="CC121" s="296"/>
      <c r="CD121" s="311" t="str">
        <f t="shared" si="6"/>
        <v>DISCONTINUED - MR307 Hole, 17x8.5, 0mm Offset, 8x170, 130.81mm Centerbore, Magnesium Grey/Machined Street Lock</v>
      </c>
      <c r="CE121" s="311" t="s">
        <v>3721</v>
      </c>
      <c r="CF121" s="311" t="s">
        <v>3720</v>
      </c>
      <c r="CG121" s="300" t="str">
        <f t="shared" si="8"/>
        <v>STREET (3XX)</v>
      </c>
    </row>
    <row r="122" spans="1:85" s="289" customFormat="1" ht="15.75" customHeight="1">
      <c r="A122" s="571">
        <f t="shared" si="5"/>
        <v>119</v>
      </c>
      <c r="B122" s="92" t="s">
        <v>84</v>
      </c>
      <c r="C122" s="29" t="s">
        <v>1038</v>
      </c>
      <c r="D122" s="290" t="s">
        <v>1084</v>
      </c>
      <c r="E122" s="291" t="s">
        <v>1369</v>
      </c>
      <c r="F122" s="281" t="str">
        <f t="shared" si="7"/>
        <v>MR30778580700</v>
      </c>
      <c r="G122" s="291"/>
      <c r="H122" s="291"/>
      <c r="I122" s="291" t="s">
        <v>1369</v>
      </c>
      <c r="J122" s="322">
        <v>41640</v>
      </c>
      <c r="K122" s="438"/>
      <c r="L122" s="282" t="s">
        <v>1239</v>
      </c>
      <c r="M122" s="292">
        <v>212.5</v>
      </c>
      <c r="N122" s="85"/>
      <c r="O122" s="409"/>
      <c r="P122" s="290">
        <v>17</v>
      </c>
      <c r="Q122" s="8">
        <v>8.5</v>
      </c>
      <c r="R122" s="29" t="s">
        <v>1699</v>
      </c>
      <c r="S122" s="290">
        <v>8</v>
      </c>
      <c r="T122" s="290">
        <v>6.5</v>
      </c>
      <c r="U122" s="293">
        <v>0</v>
      </c>
      <c r="V122" s="317">
        <v>4.75</v>
      </c>
      <c r="W122" s="290" t="s">
        <v>85</v>
      </c>
      <c r="X122" s="298">
        <v>130.81</v>
      </c>
      <c r="Y122" s="294">
        <v>28.5</v>
      </c>
      <c r="Z122" s="293">
        <v>3640</v>
      </c>
      <c r="AA122" s="293" t="s">
        <v>1383</v>
      </c>
      <c r="AB122" s="293"/>
      <c r="AC122" s="284" t="s">
        <v>9627</v>
      </c>
      <c r="AD122" s="295" t="s">
        <v>1561</v>
      </c>
      <c r="AE122" s="432"/>
      <c r="AF122" s="286">
        <v>33</v>
      </c>
      <c r="AG122" s="295" t="s">
        <v>85</v>
      </c>
      <c r="AH122" s="296"/>
      <c r="AI122" s="295"/>
      <c r="AJ122" s="295" t="s">
        <v>86</v>
      </c>
      <c r="AK122" s="287" t="s">
        <v>85</v>
      </c>
      <c r="AL122" s="296"/>
      <c r="AM122" s="296"/>
      <c r="AN122" s="38" t="s">
        <v>85</v>
      </c>
      <c r="AO122" s="296"/>
      <c r="AP122" s="493"/>
      <c r="AQ122" s="296"/>
      <c r="AR122" s="296"/>
      <c r="AS122" s="296"/>
      <c r="AT122" s="296"/>
      <c r="AU122" s="296"/>
      <c r="AV122" s="296"/>
      <c r="AW122" s="296"/>
      <c r="AX122" s="296"/>
      <c r="AY122" s="296"/>
      <c r="AZ122" s="296"/>
      <c r="BA122" s="74"/>
      <c r="BB122" s="296"/>
      <c r="BC122" s="49"/>
      <c r="BD122" s="297"/>
      <c r="BE122" s="91" t="s">
        <v>85</v>
      </c>
      <c r="BF122" s="92" t="s">
        <v>85</v>
      </c>
      <c r="BG122" s="91" t="s">
        <v>85</v>
      </c>
      <c r="BH122" s="297">
        <v>31.5</v>
      </c>
      <c r="BI122" s="296"/>
      <c r="BJ122" s="296"/>
      <c r="BK122" s="296"/>
      <c r="BL122" s="358">
        <v>0</v>
      </c>
      <c r="BM122" s="290">
        <v>36</v>
      </c>
      <c r="BN122" s="296" t="s">
        <v>3771</v>
      </c>
      <c r="BO122" s="73" t="s">
        <v>3891</v>
      </c>
      <c r="BP122" s="296"/>
      <c r="BQ122" s="296"/>
      <c r="BR122" s="296"/>
      <c r="BS122" s="296"/>
      <c r="BT122" s="296"/>
      <c r="BU122" s="296"/>
      <c r="BV122" s="296"/>
      <c r="BW122" s="296"/>
      <c r="BX122" s="296"/>
      <c r="BY122" s="296"/>
      <c r="BZ122" s="296"/>
      <c r="CA122" s="296"/>
      <c r="CB122" s="296"/>
      <c r="CC122" s="296"/>
      <c r="CD122" s="311" t="str">
        <f t="shared" si="6"/>
        <v>DISCONTINUED - MR307 Hole, 17x8.5, 0mm Offset, 8x6.5, 130.81mm Centerbore, Magnesium Grey/Machined Street Lock</v>
      </c>
      <c r="CE122" s="311" t="s">
        <v>3721</v>
      </c>
      <c r="CF122" s="311" t="s">
        <v>3720</v>
      </c>
      <c r="CG122" s="300" t="str">
        <f t="shared" si="8"/>
        <v>STREET (3XX)</v>
      </c>
    </row>
    <row r="123" spans="1:85" s="289" customFormat="1" ht="15.75" customHeight="1">
      <c r="A123" s="571">
        <f t="shared" si="5"/>
        <v>120</v>
      </c>
      <c r="B123" s="92" t="s">
        <v>84</v>
      </c>
      <c r="C123" s="29" t="s">
        <v>1038</v>
      </c>
      <c r="D123" s="290" t="s">
        <v>1084</v>
      </c>
      <c r="E123" s="291" t="s">
        <v>1370</v>
      </c>
      <c r="F123" s="281" t="str">
        <f t="shared" si="7"/>
        <v>MR30778560700</v>
      </c>
      <c r="G123" s="291"/>
      <c r="H123" s="291"/>
      <c r="I123" s="291" t="s">
        <v>1370</v>
      </c>
      <c r="J123" s="322">
        <v>41640</v>
      </c>
      <c r="K123" s="438"/>
      <c r="L123" s="282" t="s">
        <v>1239</v>
      </c>
      <c r="M123" s="292">
        <v>212.5</v>
      </c>
      <c r="N123" s="85"/>
      <c r="O123" s="409"/>
      <c r="P123" s="290">
        <v>17</v>
      </c>
      <c r="Q123" s="8">
        <v>8.5</v>
      </c>
      <c r="R123" s="29" t="s">
        <v>1089</v>
      </c>
      <c r="S123" s="290">
        <v>6</v>
      </c>
      <c r="T123" s="290">
        <v>5.5</v>
      </c>
      <c r="U123" s="293">
        <v>0</v>
      </c>
      <c r="V123" s="317">
        <v>4.75</v>
      </c>
      <c r="W123" s="290" t="s">
        <v>85</v>
      </c>
      <c r="X123" s="298">
        <v>108</v>
      </c>
      <c r="Y123" s="294">
        <v>27</v>
      </c>
      <c r="Z123" s="293">
        <v>2500</v>
      </c>
      <c r="AA123" s="293" t="s">
        <v>1383</v>
      </c>
      <c r="AB123" s="293"/>
      <c r="AC123" s="284" t="s">
        <v>9579</v>
      </c>
      <c r="AD123" s="295" t="s">
        <v>1554</v>
      </c>
      <c r="AE123" s="432"/>
      <c r="AF123" s="286">
        <v>33</v>
      </c>
      <c r="AG123" s="295" t="s">
        <v>85</v>
      </c>
      <c r="AH123" s="296"/>
      <c r="AI123" s="295"/>
      <c r="AJ123" s="295" t="s">
        <v>86</v>
      </c>
      <c r="AK123" s="287" t="s">
        <v>85</v>
      </c>
      <c r="AL123" s="296"/>
      <c r="AM123" s="296"/>
      <c r="AN123" s="38" t="s">
        <v>85</v>
      </c>
      <c r="AO123" s="296"/>
      <c r="AP123" s="493"/>
      <c r="AQ123" s="296"/>
      <c r="AR123" s="296"/>
      <c r="AS123" s="296"/>
      <c r="AT123" s="296"/>
      <c r="AU123" s="296"/>
      <c r="AV123" s="296"/>
      <c r="AW123" s="296"/>
      <c r="AX123" s="296"/>
      <c r="AY123" s="296"/>
      <c r="AZ123" s="296"/>
      <c r="BA123" s="74"/>
      <c r="BB123" s="296"/>
      <c r="BC123" s="49"/>
      <c r="BD123" s="297"/>
      <c r="BE123" s="91" t="s">
        <v>85</v>
      </c>
      <c r="BF123" s="92" t="s">
        <v>85</v>
      </c>
      <c r="BG123" s="91" t="s">
        <v>85</v>
      </c>
      <c r="BH123" s="297">
        <v>30</v>
      </c>
      <c r="BI123" s="296"/>
      <c r="BJ123" s="296"/>
      <c r="BK123" s="296"/>
      <c r="BL123" s="358">
        <v>0</v>
      </c>
      <c r="BM123" s="290">
        <v>36</v>
      </c>
      <c r="BN123" s="296" t="s">
        <v>3771</v>
      </c>
      <c r="BO123" s="73" t="s">
        <v>3891</v>
      </c>
      <c r="BP123" s="296"/>
      <c r="BQ123" s="296"/>
      <c r="BR123" s="296"/>
      <c r="BS123" s="296"/>
      <c r="BT123" s="296"/>
      <c r="BU123" s="296"/>
      <c r="BV123" s="296"/>
      <c r="BW123" s="296"/>
      <c r="BX123" s="296"/>
      <c r="BY123" s="296"/>
      <c r="BZ123" s="296"/>
      <c r="CA123" s="296"/>
      <c r="CB123" s="296"/>
      <c r="CC123" s="296"/>
      <c r="CD123" s="311" t="str">
        <f t="shared" si="6"/>
        <v>DISCONTINUED - MR307 Hole, 17x8.5, 0mm Offset, 6x5.5, 108mm Centerbore, Magnesium Grey/Machined Street Lock</v>
      </c>
      <c r="CE123" s="311" t="s">
        <v>3721</v>
      </c>
      <c r="CF123" s="311" t="s">
        <v>3720</v>
      </c>
      <c r="CG123" s="300" t="str">
        <f t="shared" si="8"/>
        <v>STREET (3XX)</v>
      </c>
    </row>
    <row r="124" spans="1:85" s="289" customFormat="1" ht="15.75" customHeight="1">
      <c r="A124" s="571">
        <f t="shared" si="5"/>
        <v>121</v>
      </c>
      <c r="B124" s="92" t="s">
        <v>84</v>
      </c>
      <c r="C124" s="29" t="s">
        <v>1038</v>
      </c>
      <c r="D124" s="290" t="s">
        <v>1084</v>
      </c>
      <c r="E124" s="291" t="s">
        <v>1371</v>
      </c>
      <c r="F124" s="281" t="str">
        <f t="shared" si="7"/>
        <v>MR30778516700</v>
      </c>
      <c r="G124" s="291"/>
      <c r="H124" s="291"/>
      <c r="I124" s="291" t="s">
        <v>1371</v>
      </c>
      <c r="J124" s="322">
        <v>41640</v>
      </c>
      <c r="K124" s="438"/>
      <c r="L124" s="282" t="s">
        <v>1239</v>
      </c>
      <c r="M124" s="292">
        <v>212.5</v>
      </c>
      <c r="N124" s="85"/>
      <c r="O124" s="409"/>
      <c r="P124" s="290">
        <v>17</v>
      </c>
      <c r="Q124" s="8">
        <v>8.5</v>
      </c>
      <c r="R124" s="29" t="s">
        <v>1697</v>
      </c>
      <c r="S124" s="290">
        <v>6</v>
      </c>
      <c r="T124" s="290">
        <v>135</v>
      </c>
      <c r="U124" s="293">
        <v>0</v>
      </c>
      <c r="V124" s="317">
        <v>4.75</v>
      </c>
      <c r="W124" s="290" t="s">
        <v>85</v>
      </c>
      <c r="X124" s="298">
        <v>94</v>
      </c>
      <c r="Y124" s="294">
        <v>27</v>
      </c>
      <c r="Z124" s="293">
        <v>2500</v>
      </c>
      <c r="AA124" s="293" t="s">
        <v>1383</v>
      </c>
      <c r="AB124" s="293"/>
      <c r="AC124" s="284" t="s">
        <v>9576</v>
      </c>
      <c r="AD124" s="295" t="s">
        <v>1551</v>
      </c>
      <c r="AE124" s="432"/>
      <c r="AF124" s="286">
        <v>33</v>
      </c>
      <c r="AG124" s="295" t="s">
        <v>85</v>
      </c>
      <c r="AH124" s="296"/>
      <c r="AI124" s="295"/>
      <c r="AJ124" s="295" t="s">
        <v>86</v>
      </c>
      <c r="AK124" s="287" t="s">
        <v>85</v>
      </c>
      <c r="AL124" s="296"/>
      <c r="AM124" s="296"/>
      <c r="AN124" s="38" t="s">
        <v>85</v>
      </c>
      <c r="AO124" s="296"/>
      <c r="AP124" s="493"/>
      <c r="AQ124" s="296"/>
      <c r="AR124" s="296"/>
      <c r="AS124" s="296"/>
      <c r="AT124" s="296"/>
      <c r="AU124" s="296"/>
      <c r="AV124" s="296"/>
      <c r="AW124" s="296"/>
      <c r="AX124" s="296"/>
      <c r="AY124" s="296"/>
      <c r="AZ124" s="296"/>
      <c r="BA124" s="74"/>
      <c r="BB124" s="296"/>
      <c r="BC124" s="49"/>
      <c r="BD124" s="297"/>
      <c r="BE124" s="91" t="s">
        <v>85</v>
      </c>
      <c r="BF124" s="92" t="s">
        <v>85</v>
      </c>
      <c r="BG124" s="91" t="s">
        <v>85</v>
      </c>
      <c r="BH124" s="297">
        <v>30</v>
      </c>
      <c r="BI124" s="296"/>
      <c r="BJ124" s="296"/>
      <c r="BK124" s="296"/>
      <c r="BL124" s="358">
        <v>0</v>
      </c>
      <c r="BM124" s="290">
        <v>36</v>
      </c>
      <c r="BN124" s="296" t="s">
        <v>3771</v>
      </c>
      <c r="BO124" s="73" t="s">
        <v>3891</v>
      </c>
      <c r="BP124" s="296"/>
      <c r="BQ124" s="296"/>
      <c r="BR124" s="296"/>
      <c r="BS124" s="296"/>
      <c r="BT124" s="296"/>
      <c r="BU124" s="296"/>
      <c r="BV124" s="296"/>
      <c r="BW124" s="296"/>
      <c r="BX124" s="296"/>
      <c r="BY124" s="296"/>
      <c r="BZ124" s="296"/>
      <c r="CA124" s="296"/>
      <c r="CB124" s="296"/>
      <c r="CC124" s="296"/>
      <c r="CD124" s="311" t="str">
        <f t="shared" si="6"/>
        <v>DISCONTINUED - MR307 Hole, 17x8.5, 0mm Offset, 6x135, 94mm Centerbore, Magnesium Grey/Machined Street Lock</v>
      </c>
      <c r="CE124" s="311" t="s">
        <v>3721</v>
      </c>
      <c r="CF124" s="311" t="s">
        <v>3720</v>
      </c>
      <c r="CG124" s="300" t="str">
        <f t="shared" si="8"/>
        <v>STREET (3XX)</v>
      </c>
    </row>
    <row r="125" spans="1:85" s="289" customFormat="1" ht="15.75" customHeight="1">
      <c r="A125" s="571">
        <f t="shared" si="5"/>
        <v>122</v>
      </c>
      <c r="B125" s="92" t="s">
        <v>84</v>
      </c>
      <c r="C125" s="29" t="s">
        <v>1038</v>
      </c>
      <c r="D125" s="290" t="s">
        <v>1084</v>
      </c>
      <c r="E125" s="291" t="s">
        <v>1372</v>
      </c>
      <c r="F125" s="281" t="str">
        <f t="shared" si="7"/>
        <v>MR30778550700</v>
      </c>
      <c r="G125" s="291"/>
      <c r="H125" s="291"/>
      <c r="I125" s="291" t="s">
        <v>1372</v>
      </c>
      <c r="J125" s="322">
        <v>41640</v>
      </c>
      <c r="K125" s="438"/>
      <c r="L125" s="282" t="s">
        <v>1239</v>
      </c>
      <c r="M125" s="292">
        <v>212.5</v>
      </c>
      <c r="N125" s="85"/>
      <c r="O125" s="409"/>
      <c r="P125" s="290">
        <v>17</v>
      </c>
      <c r="Q125" s="8">
        <v>8.5</v>
      </c>
      <c r="R125" s="29" t="s">
        <v>1692</v>
      </c>
      <c r="S125" s="290">
        <v>5</v>
      </c>
      <c r="T125" s="290">
        <v>5</v>
      </c>
      <c r="U125" s="293">
        <v>0</v>
      </c>
      <c r="V125" s="317">
        <v>4.75</v>
      </c>
      <c r="W125" s="290" t="s">
        <v>85</v>
      </c>
      <c r="X125" s="298">
        <v>94</v>
      </c>
      <c r="Y125" s="294">
        <v>27</v>
      </c>
      <c r="Z125" s="293">
        <v>2500</v>
      </c>
      <c r="AA125" s="293" t="s">
        <v>1383</v>
      </c>
      <c r="AB125" s="293"/>
      <c r="AC125" s="284" t="s">
        <v>9577</v>
      </c>
      <c r="AD125" s="295" t="s">
        <v>1551</v>
      </c>
      <c r="AE125" s="432"/>
      <c r="AF125" s="286">
        <v>33</v>
      </c>
      <c r="AG125" s="295" t="s">
        <v>85</v>
      </c>
      <c r="AH125" s="296"/>
      <c r="AI125" s="295"/>
      <c r="AJ125" s="295" t="s">
        <v>86</v>
      </c>
      <c r="AK125" s="287" t="s">
        <v>85</v>
      </c>
      <c r="AL125" s="296"/>
      <c r="AM125" s="296"/>
      <c r="AN125" s="38" t="s">
        <v>85</v>
      </c>
      <c r="AO125" s="296"/>
      <c r="AP125" s="493"/>
      <c r="AQ125" s="296"/>
      <c r="AR125" s="296"/>
      <c r="AS125" s="296"/>
      <c r="AT125" s="296"/>
      <c r="AU125" s="296"/>
      <c r="AV125" s="296"/>
      <c r="AW125" s="296"/>
      <c r="AX125" s="296"/>
      <c r="AY125" s="296"/>
      <c r="AZ125" s="296"/>
      <c r="BA125" s="74"/>
      <c r="BB125" s="296"/>
      <c r="BC125" s="49"/>
      <c r="BD125" s="297"/>
      <c r="BE125" s="91" t="s">
        <v>85</v>
      </c>
      <c r="BF125" s="92" t="s">
        <v>85</v>
      </c>
      <c r="BG125" s="91" t="s">
        <v>85</v>
      </c>
      <c r="BH125" s="297">
        <v>30</v>
      </c>
      <c r="BI125" s="296"/>
      <c r="BJ125" s="296"/>
      <c r="BK125" s="296"/>
      <c r="BL125" s="358">
        <v>0</v>
      </c>
      <c r="BM125" s="290">
        <v>36</v>
      </c>
      <c r="BN125" s="296" t="s">
        <v>3771</v>
      </c>
      <c r="BO125" s="73" t="s">
        <v>3891</v>
      </c>
      <c r="BP125" s="296"/>
      <c r="BQ125" s="296"/>
      <c r="BR125" s="296"/>
      <c r="BS125" s="296"/>
      <c r="BT125" s="296"/>
      <c r="BU125" s="296"/>
      <c r="BV125" s="296"/>
      <c r="BW125" s="296"/>
      <c r="BX125" s="296"/>
      <c r="BY125" s="296"/>
      <c r="BZ125" s="296"/>
      <c r="CA125" s="296"/>
      <c r="CB125" s="296"/>
      <c r="CC125" s="296"/>
      <c r="CD125" s="311" t="str">
        <f t="shared" si="6"/>
        <v>DISCONTINUED - MR307 Hole, 17x8.5, 0mm Offset, 5x5, 94mm Centerbore, Magnesium Grey/Machined Street Lock</v>
      </c>
      <c r="CE125" s="311" t="s">
        <v>3721</v>
      </c>
      <c r="CF125" s="311" t="s">
        <v>3720</v>
      </c>
      <c r="CG125" s="300" t="str">
        <f t="shared" si="8"/>
        <v>STREET (3XX)</v>
      </c>
    </row>
    <row r="126" spans="1:85" s="289" customFormat="1" ht="15.75" customHeight="1">
      <c r="A126" s="571">
        <f t="shared" si="5"/>
        <v>123</v>
      </c>
      <c r="B126" s="92" t="s">
        <v>84</v>
      </c>
      <c r="C126" s="29" t="s">
        <v>1038</v>
      </c>
      <c r="D126" s="290" t="s">
        <v>1084</v>
      </c>
      <c r="E126" s="291" t="s">
        <v>1373</v>
      </c>
      <c r="F126" s="281" t="str">
        <f t="shared" si="7"/>
        <v>MR30768080700</v>
      </c>
      <c r="G126" s="291"/>
      <c r="H126" s="291"/>
      <c r="I126" s="291" t="s">
        <v>1373</v>
      </c>
      <c r="J126" s="322">
        <v>41640</v>
      </c>
      <c r="K126" s="438"/>
      <c r="L126" s="282" t="s">
        <v>1239</v>
      </c>
      <c r="M126" s="292">
        <v>195.5</v>
      </c>
      <c r="N126" s="85"/>
      <c r="O126" s="409"/>
      <c r="P126" s="290">
        <v>16</v>
      </c>
      <c r="Q126" s="8">
        <v>8</v>
      </c>
      <c r="R126" s="29" t="s">
        <v>1699</v>
      </c>
      <c r="S126" s="290">
        <v>8</v>
      </c>
      <c r="T126" s="290">
        <v>6.5</v>
      </c>
      <c r="U126" s="293">
        <v>0</v>
      </c>
      <c r="V126" s="317">
        <v>4.5</v>
      </c>
      <c r="W126" s="290" t="s">
        <v>85</v>
      </c>
      <c r="X126" s="298">
        <v>130.81</v>
      </c>
      <c r="Y126" s="294">
        <v>26</v>
      </c>
      <c r="Z126" s="293">
        <v>3600</v>
      </c>
      <c r="AA126" s="293" t="s">
        <v>1383</v>
      </c>
      <c r="AB126" s="293"/>
      <c r="AC126" s="284" t="s">
        <v>9574</v>
      </c>
      <c r="AD126" s="295" t="s">
        <v>1561</v>
      </c>
      <c r="AE126" s="432"/>
      <c r="AF126" s="286">
        <v>33</v>
      </c>
      <c r="AG126" s="295" t="s">
        <v>85</v>
      </c>
      <c r="AH126" s="296"/>
      <c r="AI126" s="295"/>
      <c r="AJ126" s="295" t="s">
        <v>86</v>
      </c>
      <c r="AK126" s="287" t="s">
        <v>85</v>
      </c>
      <c r="AL126" s="296"/>
      <c r="AM126" s="296"/>
      <c r="AN126" s="38" t="s">
        <v>85</v>
      </c>
      <c r="AO126" s="296"/>
      <c r="AP126" s="493"/>
      <c r="AQ126" s="296"/>
      <c r="AR126" s="296"/>
      <c r="AS126" s="296"/>
      <c r="AT126" s="296"/>
      <c r="AU126" s="296"/>
      <c r="AV126" s="296"/>
      <c r="AW126" s="296"/>
      <c r="AX126" s="296"/>
      <c r="AY126" s="296"/>
      <c r="AZ126" s="296"/>
      <c r="BA126" s="74"/>
      <c r="BB126" s="296"/>
      <c r="BC126" s="49"/>
      <c r="BD126" s="297"/>
      <c r="BE126" s="91" t="s">
        <v>85</v>
      </c>
      <c r="BF126" s="92" t="s">
        <v>85</v>
      </c>
      <c r="BG126" s="91" t="s">
        <v>85</v>
      </c>
      <c r="BH126" s="297">
        <v>29</v>
      </c>
      <c r="BI126" s="296"/>
      <c r="BJ126" s="296"/>
      <c r="BK126" s="296"/>
      <c r="BL126" s="358">
        <v>0</v>
      </c>
      <c r="BM126" s="290">
        <v>36</v>
      </c>
      <c r="BN126" s="296" t="s">
        <v>3771</v>
      </c>
      <c r="BO126" s="73" t="s">
        <v>3891</v>
      </c>
      <c r="BP126" s="296"/>
      <c r="BQ126" s="296"/>
      <c r="BR126" s="296"/>
      <c r="BS126" s="296"/>
      <c r="BT126" s="296"/>
      <c r="BU126" s="296"/>
      <c r="BV126" s="296"/>
      <c r="BW126" s="296"/>
      <c r="BX126" s="296"/>
      <c r="BY126" s="296"/>
      <c r="BZ126" s="296"/>
      <c r="CA126" s="296"/>
      <c r="CB126" s="296"/>
      <c r="CC126" s="296"/>
      <c r="CD126" s="311" t="str">
        <f t="shared" si="6"/>
        <v>DISCONTINUED - MR307 Hole, 16x8, 0mm Offset, 8x6.5, 130.81mm Centerbore, Magnesium Grey/Machined Street Lock</v>
      </c>
      <c r="CE126" s="311" t="s">
        <v>3721</v>
      </c>
      <c r="CF126" s="311" t="s">
        <v>3720</v>
      </c>
      <c r="CG126" s="300" t="str">
        <f t="shared" si="8"/>
        <v>STREET (3XX)</v>
      </c>
    </row>
    <row r="127" spans="1:85" s="289" customFormat="1" ht="15.75" customHeight="1">
      <c r="A127" s="571">
        <f t="shared" si="5"/>
        <v>124</v>
      </c>
      <c r="B127" s="92" t="s">
        <v>84</v>
      </c>
      <c r="C127" s="29" t="s">
        <v>1038</v>
      </c>
      <c r="D127" s="290" t="s">
        <v>1084</v>
      </c>
      <c r="E127" s="291" t="s">
        <v>1374</v>
      </c>
      <c r="F127" s="281" t="str">
        <f t="shared" si="7"/>
        <v>MR30768060700</v>
      </c>
      <c r="G127" s="291"/>
      <c r="H127" s="291"/>
      <c r="I127" s="291" t="s">
        <v>1374</v>
      </c>
      <c r="J127" s="322">
        <v>41640</v>
      </c>
      <c r="K127" s="438"/>
      <c r="L127" s="282" t="s">
        <v>1239</v>
      </c>
      <c r="M127" s="292">
        <v>195.5</v>
      </c>
      <c r="N127" s="85"/>
      <c r="O127" s="409"/>
      <c r="P127" s="290">
        <v>16</v>
      </c>
      <c r="Q127" s="8">
        <v>8</v>
      </c>
      <c r="R127" s="29" t="s">
        <v>1089</v>
      </c>
      <c r="S127" s="290">
        <v>6</v>
      </c>
      <c r="T127" s="290">
        <v>5.5</v>
      </c>
      <c r="U127" s="293">
        <v>0</v>
      </c>
      <c r="V127" s="317">
        <v>4.5</v>
      </c>
      <c r="W127" s="290" t="s">
        <v>85</v>
      </c>
      <c r="X127" s="298">
        <v>108</v>
      </c>
      <c r="Y127" s="294">
        <v>24.4</v>
      </c>
      <c r="Z127" s="293">
        <v>2500</v>
      </c>
      <c r="AA127" s="293" t="s">
        <v>1383</v>
      </c>
      <c r="AB127" s="293"/>
      <c r="AC127" s="284" t="s">
        <v>9573</v>
      </c>
      <c r="AD127" s="295" t="s">
        <v>1554</v>
      </c>
      <c r="AE127" s="432"/>
      <c r="AF127" s="286">
        <v>33</v>
      </c>
      <c r="AG127" s="295" t="s">
        <v>85</v>
      </c>
      <c r="AH127" s="296"/>
      <c r="AI127" s="295"/>
      <c r="AJ127" s="295" t="s">
        <v>86</v>
      </c>
      <c r="AK127" s="287" t="s">
        <v>85</v>
      </c>
      <c r="AL127" s="296"/>
      <c r="AM127" s="296"/>
      <c r="AN127" s="38" t="s">
        <v>85</v>
      </c>
      <c r="AO127" s="296"/>
      <c r="AP127" s="493"/>
      <c r="AQ127" s="296"/>
      <c r="AR127" s="296"/>
      <c r="AS127" s="296"/>
      <c r="AT127" s="296"/>
      <c r="AU127" s="296"/>
      <c r="AV127" s="296"/>
      <c r="AW127" s="296"/>
      <c r="AX127" s="296"/>
      <c r="AY127" s="296"/>
      <c r="AZ127" s="296"/>
      <c r="BA127" s="74"/>
      <c r="BB127" s="296"/>
      <c r="BC127" s="49"/>
      <c r="BD127" s="297"/>
      <c r="BE127" s="91" t="s">
        <v>85</v>
      </c>
      <c r="BF127" s="92" t="s">
        <v>85</v>
      </c>
      <c r="BG127" s="91" t="s">
        <v>85</v>
      </c>
      <c r="BH127" s="297">
        <v>27.4</v>
      </c>
      <c r="BI127" s="296"/>
      <c r="BJ127" s="296"/>
      <c r="BK127" s="296"/>
      <c r="BL127" s="358">
        <v>0</v>
      </c>
      <c r="BM127" s="290">
        <v>36</v>
      </c>
      <c r="BN127" s="296" t="s">
        <v>3771</v>
      </c>
      <c r="BO127" s="73" t="s">
        <v>3891</v>
      </c>
      <c r="BP127" s="296"/>
      <c r="BQ127" s="296"/>
      <c r="BR127" s="296"/>
      <c r="BS127" s="296"/>
      <c r="BT127" s="296"/>
      <c r="BU127" s="296"/>
      <c r="BV127" s="296"/>
      <c r="BW127" s="296"/>
      <c r="BX127" s="296"/>
      <c r="BY127" s="296"/>
      <c r="BZ127" s="296"/>
      <c r="CA127" s="296"/>
      <c r="CB127" s="296"/>
      <c r="CC127" s="296"/>
      <c r="CD127" s="311" t="str">
        <f t="shared" si="6"/>
        <v>DISCONTINUED - MR307 Hole, 16x8, 0mm Offset, 6x5.5, 108mm Centerbore, Magnesium Grey/Machined Street Lock</v>
      </c>
      <c r="CE127" s="311" t="s">
        <v>3721</v>
      </c>
      <c r="CF127" s="311" t="s">
        <v>3720</v>
      </c>
      <c r="CG127" s="300" t="str">
        <f t="shared" si="8"/>
        <v>STREET (3XX)</v>
      </c>
    </row>
    <row r="128" spans="1:85" s="289" customFormat="1" ht="15.75" customHeight="1">
      <c r="A128" s="571">
        <f t="shared" si="5"/>
        <v>125</v>
      </c>
      <c r="B128" s="92" t="s">
        <v>84</v>
      </c>
      <c r="C128" s="29" t="s">
        <v>1038</v>
      </c>
      <c r="D128" s="290" t="s">
        <v>1084</v>
      </c>
      <c r="E128" s="291" t="s">
        <v>1375</v>
      </c>
      <c r="F128" s="281" t="str">
        <f t="shared" si="7"/>
        <v>MR30768012700</v>
      </c>
      <c r="G128" s="291"/>
      <c r="H128" s="291"/>
      <c r="I128" s="291" t="s">
        <v>1375</v>
      </c>
      <c r="J128" s="322">
        <v>41640</v>
      </c>
      <c r="K128" s="438"/>
      <c r="L128" s="282" t="s">
        <v>1239</v>
      </c>
      <c r="M128" s="292">
        <v>195.5</v>
      </c>
      <c r="N128" s="85"/>
      <c r="O128" s="409"/>
      <c r="P128" s="290">
        <v>16</v>
      </c>
      <c r="Q128" s="8">
        <v>8</v>
      </c>
      <c r="R128" s="29" t="s">
        <v>1756</v>
      </c>
      <c r="S128" s="290">
        <v>5</v>
      </c>
      <c r="T128" s="290">
        <v>4.5</v>
      </c>
      <c r="U128" s="293">
        <v>0</v>
      </c>
      <c r="V128" s="317">
        <v>4.5</v>
      </c>
      <c r="W128" s="290" t="s">
        <v>85</v>
      </c>
      <c r="X128" s="298">
        <v>83</v>
      </c>
      <c r="Y128" s="294">
        <v>24.4</v>
      </c>
      <c r="Z128" s="293">
        <v>2500</v>
      </c>
      <c r="AA128" s="293" t="s">
        <v>1383</v>
      </c>
      <c r="AB128" s="293"/>
      <c r="AC128" s="284" t="s">
        <v>9571</v>
      </c>
      <c r="AD128" s="295" t="s">
        <v>1564</v>
      </c>
      <c r="AE128" s="432"/>
      <c r="AF128" s="286">
        <v>33</v>
      </c>
      <c r="AG128" s="295" t="s">
        <v>85</v>
      </c>
      <c r="AH128" s="296"/>
      <c r="AI128" s="295"/>
      <c r="AJ128" s="295" t="s">
        <v>86</v>
      </c>
      <c r="AK128" s="287" t="s">
        <v>85</v>
      </c>
      <c r="AL128" s="296"/>
      <c r="AM128" s="296"/>
      <c r="AN128" s="38" t="s">
        <v>85</v>
      </c>
      <c r="AO128" s="296"/>
      <c r="AP128" s="493"/>
      <c r="AQ128" s="296"/>
      <c r="AR128" s="296"/>
      <c r="AS128" s="296"/>
      <c r="AT128" s="296"/>
      <c r="AU128" s="296"/>
      <c r="AV128" s="296"/>
      <c r="AW128" s="296"/>
      <c r="AX128" s="296"/>
      <c r="AY128" s="296"/>
      <c r="AZ128" s="296"/>
      <c r="BA128" s="74"/>
      <c r="BB128" s="296"/>
      <c r="BC128" s="49"/>
      <c r="BD128" s="297"/>
      <c r="BE128" s="91" t="s">
        <v>85</v>
      </c>
      <c r="BF128" s="92" t="s">
        <v>85</v>
      </c>
      <c r="BG128" s="91" t="s">
        <v>85</v>
      </c>
      <c r="BH128" s="297">
        <v>27.4</v>
      </c>
      <c r="BI128" s="296"/>
      <c r="BJ128" s="296"/>
      <c r="BK128" s="296"/>
      <c r="BL128" s="358">
        <v>0</v>
      </c>
      <c r="BM128" s="290">
        <v>36</v>
      </c>
      <c r="BN128" s="296" t="s">
        <v>3771</v>
      </c>
      <c r="BO128" s="73" t="s">
        <v>3891</v>
      </c>
      <c r="BP128" s="296"/>
      <c r="BQ128" s="296"/>
      <c r="BR128" s="296"/>
      <c r="BS128" s="296"/>
      <c r="BT128" s="296"/>
      <c r="BU128" s="296"/>
      <c r="BV128" s="296"/>
      <c r="BW128" s="296"/>
      <c r="BX128" s="296"/>
      <c r="BY128" s="296"/>
      <c r="BZ128" s="296"/>
      <c r="CA128" s="296"/>
      <c r="CB128" s="296"/>
      <c r="CC128" s="296"/>
      <c r="CD128" s="311" t="str">
        <f t="shared" si="6"/>
        <v>DISCONTINUED - MR307 Hole, 16x8, 0mm Offset, 5x4.5, 83mm Centerbore, Magnesium Grey/Machined Street Lock</v>
      </c>
      <c r="CE128" s="311" t="s">
        <v>3721</v>
      </c>
      <c r="CF128" s="311" t="s">
        <v>3720</v>
      </c>
      <c r="CG128" s="300" t="str">
        <f t="shared" si="8"/>
        <v>STREET (3XX)</v>
      </c>
    </row>
    <row r="129" spans="1:85" s="289" customFormat="1" ht="15.75" customHeight="1">
      <c r="A129" s="571">
        <f t="shared" si="5"/>
        <v>126</v>
      </c>
      <c r="B129" s="92" t="s">
        <v>84</v>
      </c>
      <c r="C129" s="29" t="s">
        <v>1038</v>
      </c>
      <c r="D129" s="290" t="s">
        <v>1084</v>
      </c>
      <c r="E129" s="291" t="s">
        <v>1376</v>
      </c>
      <c r="F129" s="281" t="str">
        <f t="shared" si="7"/>
        <v>MR30758055724N</v>
      </c>
      <c r="G129" s="291"/>
      <c r="H129" s="291"/>
      <c r="I129" s="291" t="s">
        <v>1376</v>
      </c>
      <c r="J129" s="322">
        <v>41640</v>
      </c>
      <c r="K129" s="438"/>
      <c r="L129" s="282" t="s">
        <v>1239</v>
      </c>
      <c r="M129" s="292">
        <v>172.5</v>
      </c>
      <c r="N129" s="85"/>
      <c r="O129" s="409"/>
      <c r="P129" s="290">
        <v>15</v>
      </c>
      <c r="Q129" s="8">
        <v>8</v>
      </c>
      <c r="R129" s="29" t="s">
        <v>1693</v>
      </c>
      <c r="S129" s="290">
        <v>5</v>
      </c>
      <c r="T129" s="290">
        <v>5.5</v>
      </c>
      <c r="U129" s="293">
        <v>-24</v>
      </c>
      <c r="V129" s="317">
        <v>3.5</v>
      </c>
      <c r="W129" s="290" t="s">
        <v>85</v>
      </c>
      <c r="X129" s="298">
        <v>108</v>
      </c>
      <c r="Y129" s="294">
        <v>21.4</v>
      </c>
      <c r="Z129" s="293">
        <v>2500</v>
      </c>
      <c r="AA129" s="293" t="s">
        <v>1383</v>
      </c>
      <c r="AB129" s="293"/>
      <c r="AC129" s="284" t="s">
        <v>9623</v>
      </c>
      <c r="AD129" s="295" t="s">
        <v>1554</v>
      </c>
      <c r="AE129" s="432"/>
      <c r="AF129" s="286">
        <v>33</v>
      </c>
      <c r="AG129" s="295" t="s">
        <v>85</v>
      </c>
      <c r="AH129" s="296"/>
      <c r="AI129" s="295"/>
      <c r="AJ129" s="295" t="s">
        <v>86</v>
      </c>
      <c r="AK129" s="287" t="s">
        <v>85</v>
      </c>
      <c r="AL129" s="296"/>
      <c r="AM129" s="296"/>
      <c r="AN129" s="38" t="s">
        <v>85</v>
      </c>
      <c r="AO129" s="296"/>
      <c r="AP129" s="493"/>
      <c r="AQ129" s="296"/>
      <c r="AR129" s="296"/>
      <c r="AS129" s="296"/>
      <c r="AT129" s="296"/>
      <c r="AU129" s="296"/>
      <c r="AV129" s="296"/>
      <c r="AW129" s="296"/>
      <c r="AX129" s="296"/>
      <c r="AY129" s="296"/>
      <c r="AZ129" s="296"/>
      <c r="BA129" s="74"/>
      <c r="BB129" s="296"/>
      <c r="BC129" s="49"/>
      <c r="BD129" s="297"/>
      <c r="BE129" s="91" t="s">
        <v>85</v>
      </c>
      <c r="BF129" s="92" t="s">
        <v>85</v>
      </c>
      <c r="BG129" s="91" t="s">
        <v>85</v>
      </c>
      <c r="BH129" s="297">
        <v>24.4</v>
      </c>
      <c r="BI129" s="296"/>
      <c r="BJ129" s="296"/>
      <c r="BK129" s="296"/>
      <c r="BL129" s="358">
        <v>0</v>
      </c>
      <c r="BM129" s="290">
        <v>36</v>
      </c>
      <c r="BN129" s="296" t="s">
        <v>3771</v>
      </c>
      <c r="BO129" s="73" t="s">
        <v>3891</v>
      </c>
      <c r="BP129" s="296"/>
      <c r="BQ129" s="296"/>
      <c r="BR129" s="296"/>
      <c r="BS129" s="296"/>
      <c r="BT129" s="296"/>
      <c r="BU129" s="296"/>
      <c r="BV129" s="296"/>
      <c r="BW129" s="296"/>
      <c r="BX129" s="296"/>
      <c r="BY129" s="296"/>
      <c r="BZ129" s="296"/>
      <c r="CA129" s="296"/>
      <c r="CB129" s="296"/>
      <c r="CC129" s="296"/>
      <c r="CD129" s="311" t="str">
        <f t="shared" si="6"/>
        <v>DISCONTINUED - MR307 Hole, 15x8, -24mm Offset, 5x5.5, 108mm Centerbore, Magnesium Grey/Machined Street Lock</v>
      </c>
      <c r="CE129" s="311" t="s">
        <v>3721</v>
      </c>
      <c r="CF129" s="311" t="s">
        <v>3720</v>
      </c>
      <c r="CG129" s="300" t="str">
        <f t="shared" si="8"/>
        <v>STREET (3XX)</v>
      </c>
    </row>
    <row r="130" spans="1:85" s="289" customFormat="1" ht="15.75" customHeight="1">
      <c r="A130" s="571">
        <f t="shared" si="5"/>
        <v>127</v>
      </c>
      <c r="B130" s="92" t="s">
        <v>84</v>
      </c>
      <c r="C130" s="29" t="s">
        <v>1038</v>
      </c>
      <c r="D130" s="290" t="s">
        <v>1084</v>
      </c>
      <c r="E130" s="291" t="s">
        <v>1377</v>
      </c>
      <c r="F130" s="281" t="str">
        <f t="shared" si="7"/>
        <v>MR30758012724N</v>
      </c>
      <c r="G130" s="291"/>
      <c r="H130" s="291"/>
      <c r="I130" s="291" t="s">
        <v>1377</v>
      </c>
      <c r="J130" s="322">
        <v>41640</v>
      </c>
      <c r="K130" s="438"/>
      <c r="L130" s="282" t="s">
        <v>1239</v>
      </c>
      <c r="M130" s="292">
        <v>172.5</v>
      </c>
      <c r="N130" s="85"/>
      <c r="O130" s="409"/>
      <c r="P130" s="290">
        <v>15</v>
      </c>
      <c r="Q130" s="8">
        <v>8</v>
      </c>
      <c r="R130" s="29" t="s">
        <v>1756</v>
      </c>
      <c r="S130" s="290">
        <v>5</v>
      </c>
      <c r="T130" s="290">
        <v>4.5</v>
      </c>
      <c r="U130" s="293">
        <v>-24</v>
      </c>
      <c r="V130" s="317">
        <v>3.5</v>
      </c>
      <c r="W130" s="290" t="s">
        <v>85</v>
      </c>
      <c r="X130" s="298">
        <v>83</v>
      </c>
      <c r="Y130" s="294">
        <v>21.4</v>
      </c>
      <c r="Z130" s="293">
        <v>2500</v>
      </c>
      <c r="AA130" s="293" t="s">
        <v>1383</v>
      </c>
      <c r="AB130" s="293"/>
      <c r="AC130" s="284" t="s">
        <v>9622</v>
      </c>
      <c r="AD130" s="295" t="s">
        <v>1564</v>
      </c>
      <c r="AE130" s="432"/>
      <c r="AF130" s="286">
        <v>33</v>
      </c>
      <c r="AG130" s="295" t="s">
        <v>85</v>
      </c>
      <c r="AH130" s="296"/>
      <c r="AI130" s="295"/>
      <c r="AJ130" s="295" t="s">
        <v>86</v>
      </c>
      <c r="AK130" s="287" t="s">
        <v>85</v>
      </c>
      <c r="AL130" s="296"/>
      <c r="AM130" s="296"/>
      <c r="AN130" s="38" t="s">
        <v>85</v>
      </c>
      <c r="AO130" s="296"/>
      <c r="AP130" s="493"/>
      <c r="AQ130" s="296"/>
      <c r="AR130" s="296"/>
      <c r="AS130" s="296"/>
      <c r="AT130" s="296"/>
      <c r="AU130" s="296"/>
      <c r="AV130" s="296"/>
      <c r="AW130" s="296"/>
      <c r="AX130" s="296"/>
      <c r="AY130" s="296"/>
      <c r="AZ130" s="296"/>
      <c r="BA130" s="74"/>
      <c r="BB130" s="296"/>
      <c r="BC130" s="49"/>
      <c r="BD130" s="297"/>
      <c r="BE130" s="91" t="s">
        <v>85</v>
      </c>
      <c r="BF130" s="92" t="s">
        <v>85</v>
      </c>
      <c r="BG130" s="91" t="s">
        <v>85</v>
      </c>
      <c r="BH130" s="297">
        <v>24.4</v>
      </c>
      <c r="BI130" s="296"/>
      <c r="BJ130" s="296"/>
      <c r="BK130" s="296"/>
      <c r="BL130" s="358">
        <v>0</v>
      </c>
      <c r="BM130" s="290">
        <v>36</v>
      </c>
      <c r="BN130" s="296" t="s">
        <v>3771</v>
      </c>
      <c r="BO130" s="73" t="s">
        <v>3891</v>
      </c>
      <c r="BP130" s="296"/>
      <c r="BQ130" s="296"/>
      <c r="BR130" s="296"/>
      <c r="BS130" s="296"/>
      <c r="BT130" s="296"/>
      <c r="BU130" s="296"/>
      <c r="BV130" s="296"/>
      <c r="BW130" s="296"/>
      <c r="BX130" s="296"/>
      <c r="BY130" s="296"/>
      <c r="BZ130" s="296"/>
      <c r="CA130" s="296"/>
      <c r="CB130" s="296"/>
      <c r="CC130" s="296"/>
      <c r="CD130" s="311" t="str">
        <f t="shared" si="6"/>
        <v>DISCONTINUED - MR307 Hole, 15x8, -24mm Offset, 5x4.5, 83mm Centerbore, Magnesium Grey/Machined Street Lock</v>
      </c>
      <c r="CE130" s="311" t="s">
        <v>3721</v>
      </c>
      <c r="CF130" s="311" t="s">
        <v>3720</v>
      </c>
      <c r="CG130" s="300" t="str">
        <f t="shared" si="8"/>
        <v>STREET (3XX)</v>
      </c>
    </row>
    <row r="131" spans="1:85" s="289" customFormat="1" ht="15.75" customHeight="1">
      <c r="A131" s="571">
        <f t="shared" si="5"/>
        <v>128</v>
      </c>
      <c r="B131" s="92" t="s">
        <v>84</v>
      </c>
      <c r="C131" s="29" t="s">
        <v>1055</v>
      </c>
      <c r="D131" s="290" t="s">
        <v>2223</v>
      </c>
      <c r="E131" s="291" t="s">
        <v>1378</v>
      </c>
      <c r="F131" s="281" t="str">
        <f t="shared" si="7"/>
        <v>MR40347047543</v>
      </c>
      <c r="G131" s="291"/>
      <c r="H131" s="291"/>
      <c r="I131" s="291" t="s">
        <v>1378</v>
      </c>
      <c r="J131" s="322">
        <v>41640</v>
      </c>
      <c r="K131" s="438"/>
      <c r="L131" s="282" t="s">
        <v>1239</v>
      </c>
      <c r="M131" s="292">
        <v>118.5</v>
      </c>
      <c r="N131" s="85"/>
      <c r="O131" s="409"/>
      <c r="P131" s="290">
        <v>12</v>
      </c>
      <c r="Q131" s="8">
        <v>7</v>
      </c>
      <c r="R131" s="29" t="s">
        <v>1682</v>
      </c>
      <c r="S131" s="290">
        <v>4</v>
      </c>
      <c r="T131" s="290">
        <v>136</v>
      </c>
      <c r="U131" s="293">
        <v>13</v>
      </c>
      <c r="V131" s="317">
        <v>4.3</v>
      </c>
      <c r="W131" s="290" t="s">
        <v>168</v>
      </c>
      <c r="X131" s="298">
        <v>106</v>
      </c>
      <c r="Y131" s="294">
        <v>13.9</v>
      </c>
      <c r="Z131" s="293">
        <v>1600</v>
      </c>
      <c r="AA131" s="293" t="s">
        <v>87</v>
      </c>
      <c r="AB131" s="293"/>
      <c r="AC131" s="284" t="s">
        <v>9589</v>
      </c>
      <c r="AD131" s="295" t="s">
        <v>1385</v>
      </c>
      <c r="AE131" s="432"/>
      <c r="AF131" s="286" t="s">
        <v>85</v>
      </c>
      <c r="AG131" s="295"/>
      <c r="AH131" s="296"/>
      <c r="AI131" s="295"/>
      <c r="AJ131" s="295" t="s">
        <v>185</v>
      </c>
      <c r="AK131" s="287" t="s">
        <v>85</v>
      </c>
      <c r="AL131" s="296"/>
      <c r="AM131" s="296"/>
      <c r="AN131" s="38" t="s">
        <v>85</v>
      </c>
      <c r="AO131" s="296"/>
      <c r="AP131" s="493"/>
      <c r="AQ131" s="296"/>
      <c r="AR131" s="296"/>
      <c r="AS131" s="296"/>
      <c r="AT131" s="296"/>
      <c r="AU131" s="296"/>
      <c r="AV131" s="296"/>
      <c r="AW131" s="296"/>
      <c r="AX131" s="296"/>
      <c r="AY131" s="296"/>
      <c r="AZ131" s="296"/>
      <c r="BA131" s="74"/>
      <c r="BB131" s="296"/>
      <c r="BC131" s="49"/>
      <c r="BD131" s="297" t="s">
        <v>85</v>
      </c>
      <c r="BE131" s="91" t="s">
        <v>85</v>
      </c>
      <c r="BF131" s="92" t="s">
        <v>85</v>
      </c>
      <c r="BG131" s="91" t="s">
        <v>85</v>
      </c>
      <c r="BH131" s="297">
        <v>17</v>
      </c>
      <c r="BI131" s="296"/>
      <c r="BJ131" s="296"/>
      <c r="BK131" s="296"/>
      <c r="BL131" s="358">
        <v>0</v>
      </c>
      <c r="BM131" s="290">
        <v>48</v>
      </c>
      <c r="BN131" s="296" t="s">
        <v>3771</v>
      </c>
      <c r="BO131" s="73" t="s">
        <v>3891</v>
      </c>
      <c r="BP131" s="296"/>
      <c r="BQ131" s="296"/>
      <c r="BR131" s="296"/>
      <c r="BS131" s="296"/>
      <c r="BT131" s="296"/>
      <c r="BU131" s="296"/>
      <c r="BV131" s="296"/>
      <c r="BW131" s="296"/>
      <c r="BX131" s="296"/>
      <c r="BY131" s="296"/>
      <c r="BZ131" s="296"/>
      <c r="CA131" s="296"/>
      <c r="CB131" s="296"/>
      <c r="CC131" s="296"/>
      <c r="CD131" s="311" t="str">
        <f t="shared" si="6"/>
        <v>DISCONTINUED - MR403 Mesh UTV, 12x7, 4+3/+13mm Offset, 4x136, 106mm Centerbore, Matte Black</v>
      </c>
      <c r="CE131" s="311" t="s">
        <v>3721</v>
      </c>
      <c r="CF131" s="311" t="s">
        <v>3720</v>
      </c>
      <c r="CG131" s="300" t="str">
        <f t="shared" si="8"/>
        <v>UTV (4XX)</v>
      </c>
    </row>
    <row r="132" spans="1:85" s="289" customFormat="1" ht="15.75" customHeight="1">
      <c r="A132" s="571">
        <f t="shared" ref="A132:A195" si="9">ROW(B132)-3</f>
        <v>129</v>
      </c>
      <c r="B132" s="92" t="s">
        <v>84</v>
      </c>
      <c r="C132" s="29" t="s">
        <v>1038</v>
      </c>
      <c r="D132" s="290" t="s">
        <v>1081</v>
      </c>
      <c r="E132" s="291" t="s">
        <v>1379</v>
      </c>
      <c r="F132" s="281" t="str">
        <f t="shared" si="7"/>
        <v>MR30229050518</v>
      </c>
      <c r="G132" s="291"/>
      <c r="H132" s="291"/>
      <c r="I132" s="291"/>
      <c r="J132" s="322">
        <v>40909</v>
      </c>
      <c r="K132" s="438"/>
      <c r="L132" s="282" t="s">
        <v>1239</v>
      </c>
      <c r="M132" s="292"/>
      <c r="N132" s="85"/>
      <c r="O132" s="409"/>
      <c r="P132" s="290">
        <v>20</v>
      </c>
      <c r="Q132" s="8">
        <v>9</v>
      </c>
      <c r="R132" s="29" t="s">
        <v>1692</v>
      </c>
      <c r="S132" s="290">
        <v>5</v>
      </c>
      <c r="T132" s="290">
        <v>5</v>
      </c>
      <c r="U132" s="293">
        <v>18</v>
      </c>
      <c r="V132" s="317"/>
      <c r="W132" s="290" t="s">
        <v>85</v>
      </c>
      <c r="X132" s="298"/>
      <c r="Y132" s="294"/>
      <c r="Z132" s="293"/>
      <c r="AA132" s="293" t="s">
        <v>87</v>
      </c>
      <c r="AB132" s="293" t="s">
        <v>2845</v>
      </c>
      <c r="AC132" s="284" t="s">
        <v>6513</v>
      </c>
      <c r="AD132" s="295"/>
      <c r="AE132" s="432"/>
      <c r="AF132" s="286" t="s">
        <v>85</v>
      </c>
      <c r="AG132" s="295"/>
      <c r="AH132" s="296"/>
      <c r="AI132" s="295"/>
      <c r="AJ132" s="295"/>
      <c r="AK132" s="287" t="s">
        <v>85</v>
      </c>
      <c r="AL132" s="296"/>
      <c r="AM132" s="296"/>
      <c r="AN132" s="38" t="s">
        <v>85</v>
      </c>
      <c r="AO132" s="296"/>
      <c r="AP132" s="493"/>
      <c r="AQ132" s="296"/>
      <c r="AR132" s="296"/>
      <c r="AS132" s="296"/>
      <c r="AT132" s="296"/>
      <c r="AU132" s="296"/>
      <c r="AV132" s="296"/>
      <c r="AW132" s="296"/>
      <c r="AX132" s="296"/>
      <c r="AY132" s="296"/>
      <c r="AZ132" s="296"/>
      <c r="BA132" s="74"/>
      <c r="BB132" s="296"/>
      <c r="BC132" s="49"/>
      <c r="BD132" s="297"/>
      <c r="BE132" s="91" t="s">
        <v>85</v>
      </c>
      <c r="BF132" s="92" t="s">
        <v>85</v>
      </c>
      <c r="BG132" s="91" t="s">
        <v>85</v>
      </c>
      <c r="BH132" s="297"/>
      <c r="BI132" s="296"/>
      <c r="BJ132" s="296"/>
      <c r="BK132" s="296"/>
      <c r="BL132" s="358">
        <v>0</v>
      </c>
      <c r="BM132" s="290"/>
      <c r="BN132" s="296" t="s">
        <v>3771</v>
      </c>
      <c r="BO132" s="73" t="s">
        <v>3891</v>
      </c>
      <c r="BP132" s="296"/>
      <c r="BQ132" s="296"/>
      <c r="BR132" s="296"/>
      <c r="BS132" s="296"/>
      <c r="BT132" s="296"/>
      <c r="BU132" s="296"/>
      <c r="BV132" s="296"/>
      <c r="BW132" s="296"/>
      <c r="BX132" s="296"/>
      <c r="BY132" s="296"/>
      <c r="BZ132" s="296"/>
      <c r="CA132" s="296"/>
      <c r="CB132" s="296"/>
      <c r="CC132" s="296"/>
      <c r="CD132" s="311" t="str">
        <f t="shared" ref="CD132:CD195" si="10">CONCATENATE("DISCONTINUED"," ","-"," ",D132,", ",P132,"x",Q132,", ",IF(W132="N/A", "", CONCATENATE(W132, "/")),IF(U132&gt;0, CONCATENATE("+",U132), U132),"mm Offset, ",R132,", ",X132,"mm Centerbore, ",PROPER(AA132), "", IF(BF132="N/A", "", CONCATENATE(", w/ ", BF132)))</f>
        <v>DISCONTINUED - MR302 Fat Five, 20x9, +18mm Offset, 5x5, mm Centerbore, Matte Black</v>
      </c>
      <c r="CE132" s="311" t="s">
        <v>3721</v>
      </c>
      <c r="CF132" s="311" t="s">
        <v>3720</v>
      </c>
      <c r="CG132" s="300" t="str">
        <f t="shared" si="8"/>
        <v>STREET (3XX)</v>
      </c>
    </row>
    <row r="133" spans="1:85" s="289" customFormat="1" ht="15.75" customHeight="1">
      <c r="A133" s="571">
        <f t="shared" si="9"/>
        <v>130</v>
      </c>
      <c r="B133" s="92" t="s">
        <v>84</v>
      </c>
      <c r="C133" s="29" t="s">
        <v>1038</v>
      </c>
      <c r="D133" s="290" t="s">
        <v>1080</v>
      </c>
      <c r="E133" s="291" t="s">
        <v>88</v>
      </c>
      <c r="F133" s="281" t="str">
        <f t="shared" ref="F133:F196" si="11">E133</f>
        <v>MR30168055300</v>
      </c>
      <c r="G133" s="291"/>
      <c r="H133" s="291"/>
      <c r="I133" s="291" t="s">
        <v>260</v>
      </c>
      <c r="J133" s="322">
        <v>40544</v>
      </c>
      <c r="K133" s="438">
        <v>43129</v>
      </c>
      <c r="L133" s="282" t="s">
        <v>1239</v>
      </c>
      <c r="M133" s="292">
        <v>169.5</v>
      </c>
      <c r="N133" s="85"/>
      <c r="O133" s="409"/>
      <c r="P133" s="290">
        <v>16</v>
      </c>
      <c r="Q133" s="8">
        <v>8</v>
      </c>
      <c r="R133" s="29" t="s">
        <v>1693</v>
      </c>
      <c r="S133" s="290">
        <v>5</v>
      </c>
      <c r="T133" s="290">
        <v>5.5</v>
      </c>
      <c r="U133" s="293">
        <v>0</v>
      </c>
      <c r="V133" s="317">
        <v>4.5</v>
      </c>
      <c r="W133" s="290" t="s">
        <v>85</v>
      </c>
      <c r="X133" s="298">
        <v>108</v>
      </c>
      <c r="Y133" s="294">
        <v>30.5</v>
      </c>
      <c r="Z133" s="293">
        <v>2100</v>
      </c>
      <c r="AA133" s="293" t="s">
        <v>5147</v>
      </c>
      <c r="AB133" s="293"/>
      <c r="AC133" s="284" t="s">
        <v>9628</v>
      </c>
      <c r="AD133" s="295" t="s">
        <v>1536</v>
      </c>
      <c r="AE133" s="432"/>
      <c r="AF133" s="286">
        <v>33</v>
      </c>
      <c r="AG133" s="295"/>
      <c r="AH133" s="296" t="s">
        <v>85</v>
      </c>
      <c r="AI133" s="295"/>
      <c r="AJ133" s="295" t="s">
        <v>1644</v>
      </c>
      <c r="AK133" s="287" t="s">
        <v>85</v>
      </c>
      <c r="AL133" s="296" t="s">
        <v>237</v>
      </c>
      <c r="AM133" s="296" t="s">
        <v>85</v>
      </c>
      <c r="AN133" s="38" t="s">
        <v>85</v>
      </c>
      <c r="AO133" s="296" t="s">
        <v>85</v>
      </c>
      <c r="AP133" s="493">
        <v>16.2</v>
      </c>
      <c r="AQ133" s="296"/>
      <c r="AR133" s="296"/>
      <c r="AS133" s="296"/>
      <c r="AT133" s="296"/>
      <c r="AU133" s="296"/>
      <c r="AV133" s="296"/>
      <c r="AW133" s="296"/>
      <c r="AX133" s="296"/>
      <c r="AY133" s="296">
        <v>106.4</v>
      </c>
      <c r="AZ133" s="296">
        <v>56</v>
      </c>
      <c r="BA133" s="74"/>
      <c r="BB133" s="296"/>
      <c r="BC133" s="49"/>
      <c r="BD133" s="297" t="s">
        <v>85</v>
      </c>
      <c r="BE133" s="91" t="s">
        <v>85</v>
      </c>
      <c r="BF133" s="92" t="s">
        <v>85</v>
      </c>
      <c r="BG133" s="91" t="s">
        <v>85</v>
      </c>
      <c r="BH133" s="297">
        <v>34</v>
      </c>
      <c r="BI133" s="296">
        <v>18.600000000000001</v>
      </c>
      <c r="BJ133" s="296">
        <v>18.600000000000001</v>
      </c>
      <c r="BK133" s="296">
        <v>10.199999999999999</v>
      </c>
      <c r="BL133" s="358">
        <v>5.7826540346687993E-2</v>
      </c>
      <c r="BM133" s="290">
        <v>36</v>
      </c>
      <c r="BN133" s="296" t="s">
        <v>3771</v>
      </c>
      <c r="BO133" s="73" t="s">
        <v>3891</v>
      </c>
      <c r="BP133" s="296" t="s">
        <v>1125</v>
      </c>
      <c r="BQ133" s="296" t="s">
        <v>1121</v>
      </c>
      <c r="BR133" s="296" t="s">
        <v>1122</v>
      </c>
      <c r="BS133" s="296"/>
      <c r="BT133" s="296"/>
      <c r="BU133" s="296"/>
      <c r="BV133" s="296"/>
      <c r="BW133" s="296"/>
      <c r="BX133" s="296"/>
      <c r="BY133" s="296"/>
      <c r="BZ133" s="296" t="s">
        <v>1126</v>
      </c>
      <c r="CA133" s="296"/>
      <c r="CB133" s="296" t="s">
        <v>1127</v>
      </c>
      <c r="CC133" s="296"/>
      <c r="CD133" s="311" t="str">
        <f t="shared" si="10"/>
        <v>DISCONTINUED - MR301 The Standard, 16x8, 0mm Offset, 5x5.5, 108mm Centerbore, Machined - Clear Coat</v>
      </c>
      <c r="CE133" s="311" t="s">
        <v>3721</v>
      </c>
      <c r="CF133" s="311" t="s">
        <v>3720</v>
      </c>
      <c r="CG133" s="300" t="str">
        <f t="shared" ref="CG133:CG196" si="12">C133</f>
        <v>STREET (3XX)</v>
      </c>
    </row>
    <row r="134" spans="1:85" s="289" customFormat="1" ht="15.75" customHeight="1">
      <c r="A134" s="571">
        <f t="shared" si="9"/>
        <v>131</v>
      </c>
      <c r="B134" s="92" t="s">
        <v>84</v>
      </c>
      <c r="C134" s="29" t="s">
        <v>1038</v>
      </c>
      <c r="D134" s="290" t="s">
        <v>1080</v>
      </c>
      <c r="E134" s="291" t="s">
        <v>90</v>
      </c>
      <c r="F134" s="281" t="str">
        <f t="shared" si="11"/>
        <v>MR30168087300</v>
      </c>
      <c r="G134" s="291"/>
      <c r="H134" s="291"/>
      <c r="I134" s="291" t="s">
        <v>266</v>
      </c>
      <c r="J134" s="322">
        <v>40544</v>
      </c>
      <c r="K134" s="438">
        <v>43129</v>
      </c>
      <c r="L134" s="282" t="s">
        <v>1239</v>
      </c>
      <c r="M134" s="292">
        <v>169.5</v>
      </c>
      <c r="N134" s="85"/>
      <c r="O134" s="409"/>
      <c r="P134" s="290">
        <v>16</v>
      </c>
      <c r="Q134" s="8">
        <v>8</v>
      </c>
      <c r="R134" s="29" t="s">
        <v>1700</v>
      </c>
      <c r="S134" s="290">
        <v>8</v>
      </c>
      <c r="T134" s="290">
        <v>170</v>
      </c>
      <c r="U134" s="293">
        <v>0</v>
      </c>
      <c r="V134" s="317">
        <v>4.5</v>
      </c>
      <c r="W134" s="290" t="s">
        <v>85</v>
      </c>
      <c r="X134" s="298">
        <v>131</v>
      </c>
      <c r="Y134" s="294">
        <v>25.5</v>
      </c>
      <c r="Z134" s="293">
        <v>3200</v>
      </c>
      <c r="AA134" s="293" t="s">
        <v>5147</v>
      </c>
      <c r="AB134" s="293"/>
      <c r="AC134" s="284" t="s">
        <v>9629</v>
      </c>
      <c r="AD134" s="295" t="s">
        <v>1664</v>
      </c>
      <c r="AE134" s="432"/>
      <c r="AF134" s="286" t="s">
        <v>85</v>
      </c>
      <c r="AG134" s="295"/>
      <c r="AH134" s="296" t="s">
        <v>85</v>
      </c>
      <c r="AI134" s="295"/>
      <c r="AJ134" s="295" t="s">
        <v>1644</v>
      </c>
      <c r="AK134" s="287" t="s">
        <v>85</v>
      </c>
      <c r="AL134" s="296" t="s">
        <v>237</v>
      </c>
      <c r="AM134" s="296" t="s">
        <v>85</v>
      </c>
      <c r="AN134" s="38" t="s">
        <v>85</v>
      </c>
      <c r="AO134" s="296" t="s">
        <v>85</v>
      </c>
      <c r="AP134" s="493">
        <v>16.2</v>
      </c>
      <c r="AQ134" s="296"/>
      <c r="AR134" s="296"/>
      <c r="AS134" s="296"/>
      <c r="AT134" s="296"/>
      <c r="AU134" s="296"/>
      <c r="AV134" s="296"/>
      <c r="AW134" s="296"/>
      <c r="AX134" s="296"/>
      <c r="AY134" s="296">
        <v>124</v>
      </c>
      <c r="AZ134" s="296">
        <v>100</v>
      </c>
      <c r="BA134" s="74"/>
      <c r="BB134" s="296"/>
      <c r="BC134" s="49"/>
      <c r="BD134" s="297" t="s">
        <v>85</v>
      </c>
      <c r="BE134" s="91" t="s">
        <v>85</v>
      </c>
      <c r="BF134" s="92" t="s">
        <v>85</v>
      </c>
      <c r="BG134" s="91" t="s">
        <v>85</v>
      </c>
      <c r="BH134" s="297">
        <v>29</v>
      </c>
      <c r="BI134" s="296">
        <v>18.600000000000001</v>
      </c>
      <c r="BJ134" s="296">
        <v>18.600000000000001</v>
      </c>
      <c r="BK134" s="296">
        <v>10.199999999999999</v>
      </c>
      <c r="BL134" s="358">
        <v>5.7826540346687993E-2</v>
      </c>
      <c r="BM134" s="290">
        <v>36</v>
      </c>
      <c r="BN134" s="296" t="s">
        <v>3771</v>
      </c>
      <c r="BO134" s="73" t="s">
        <v>3891</v>
      </c>
      <c r="BP134" s="296" t="s">
        <v>1125</v>
      </c>
      <c r="BQ134" s="296" t="s">
        <v>1121</v>
      </c>
      <c r="BR134" s="296" t="s">
        <v>1122</v>
      </c>
      <c r="BS134" s="296"/>
      <c r="BT134" s="296"/>
      <c r="BU134" s="296"/>
      <c r="BV134" s="296"/>
      <c r="BW134" s="296"/>
      <c r="BX134" s="296"/>
      <c r="BY134" s="296"/>
      <c r="BZ134" s="296" t="s">
        <v>1126</v>
      </c>
      <c r="CA134" s="296"/>
      <c r="CB134" s="296" t="s">
        <v>1127</v>
      </c>
      <c r="CC134" s="296"/>
      <c r="CD134" s="311" t="str">
        <f t="shared" si="10"/>
        <v>DISCONTINUED - MR301 The Standard, 16x8, 0mm Offset, 8x170, 131mm Centerbore, Machined - Clear Coat</v>
      </c>
      <c r="CE134" s="311" t="s">
        <v>3721</v>
      </c>
      <c r="CF134" s="311" t="s">
        <v>3720</v>
      </c>
      <c r="CG134" s="300" t="str">
        <f t="shared" si="12"/>
        <v>STREET (3XX)</v>
      </c>
    </row>
    <row r="135" spans="1:85" s="289" customFormat="1" ht="15.75" customHeight="1">
      <c r="A135" s="571">
        <f t="shared" si="9"/>
        <v>132</v>
      </c>
      <c r="B135" s="92" t="s">
        <v>84</v>
      </c>
      <c r="C135" s="29" t="s">
        <v>1038</v>
      </c>
      <c r="D135" s="290" t="s">
        <v>1080</v>
      </c>
      <c r="E135" s="291" t="s">
        <v>91</v>
      </c>
      <c r="F135" s="281" t="str">
        <f t="shared" si="11"/>
        <v>MR30168087500</v>
      </c>
      <c r="G135" s="291"/>
      <c r="H135" s="291"/>
      <c r="I135" s="291" t="s">
        <v>267</v>
      </c>
      <c r="J135" s="322">
        <v>40544</v>
      </c>
      <c r="K135" s="438">
        <v>43129</v>
      </c>
      <c r="L135" s="282" t="s">
        <v>1239</v>
      </c>
      <c r="M135" s="292">
        <v>169.5</v>
      </c>
      <c r="N135" s="85"/>
      <c r="O135" s="409"/>
      <c r="P135" s="290">
        <v>16</v>
      </c>
      <c r="Q135" s="8">
        <v>8</v>
      </c>
      <c r="R135" s="29" t="s">
        <v>1700</v>
      </c>
      <c r="S135" s="290">
        <v>8</v>
      </c>
      <c r="T135" s="290">
        <v>170</v>
      </c>
      <c r="U135" s="293">
        <v>0</v>
      </c>
      <c r="V135" s="317">
        <v>4.5</v>
      </c>
      <c r="W135" s="290" t="s">
        <v>85</v>
      </c>
      <c r="X135" s="298">
        <v>131</v>
      </c>
      <c r="Y135" s="294">
        <v>25.5</v>
      </c>
      <c r="Z135" s="293">
        <v>3200</v>
      </c>
      <c r="AA135" s="293" t="s">
        <v>87</v>
      </c>
      <c r="AB135" s="293"/>
      <c r="AC135" s="284" t="s">
        <v>9629</v>
      </c>
      <c r="AD135" s="295" t="s">
        <v>1544</v>
      </c>
      <c r="AE135" s="432"/>
      <c r="AF135" s="286" t="s">
        <v>85</v>
      </c>
      <c r="AG135" s="295"/>
      <c r="AH135" s="296" t="s">
        <v>85</v>
      </c>
      <c r="AI135" s="295"/>
      <c r="AJ135" s="295" t="s">
        <v>1644</v>
      </c>
      <c r="AK135" s="287" t="s">
        <v>85</v>
      </c>
      <c r="AL135" s="296" t="s">
        <v>237</v>
      </c>
      <c r="AM135" s="296" t="s">
        <v>85</v>
      </c>
      <c r="AN135" s="38" t="s">
        <v>85</v>
      </c>
      <c r="AO135" s="296" t="s">
        <v>85</v>
      </c>
      <c r="AP135" s="493">
        <v>16.2</v>
      </c>
      <c r="AQ135" s="296"/>
      <c r="AR135" s="296"/>
      <c r="AS135" s="296"/>
      <c r="AT135" s="296"/>
      <c r="AU135" s="296"/>
      <c r="AV135" s="296"/>
      <c r="AW135" s="296"/>
      <c r="AX135" s="296"/>
      <c r="AY135" s="296">
        <v>124</v>
      </c>
      <c r="AZ135" s="296">
        <v>100</v>
      </c>
      <c r="BA135" s="74"/>
      <c r="BB135" s="296"/>
      <c r="BC135" s="49"/>
      <c r="BD135" s="297" t="s">
        <v>85</v>
      </c>
      <c r="BE135" s="91" t="s">
        <v>85</v>
      </c>
      <c r="BF135" s="92" t="s">
        <v>85</v>
      </c>
      <c r="BG135" s="91" t="s">
        <v>85</v>
      </c>
      <c r="BH135" s="297">
        <v>29</v>
      </c>
      <c r="BI135" s="296">
        <v>18.600000000000001</v>
      </c>
      <c r="BJ135" s="296">
        <v>18.600000000000001</v>
      </c>
      <c r="BK135" s="296">
        <v>10.199999999999999</v>
      </c>
      <c r="BL135" s="358">
        <v>5.7826540346687993E-2</v>
      </c>
      <c r="BM135" s="290">
        <v>36</v>
      </c>
      <c r="BN135" s="296" t="s">
        <v>3771</v>
      </c>
      <c r="BO135" s="73" t="s">
        <v>3891</v>
      </c>
      <c r="BP135" s="296" t="s">
        <v>1120</v>
      </c>
      <c r="BQ135" s="296" t="s">
        <v>1121</v>
      </c>
      <c r="BR135" s="296" t="s">
        <v>1122</v>
      </c>
      <c r="BS135" s="296"/>
      <c r="BT135" s="296"/>
      <c r="BU135" s="296"/>
      <c r="BV135" s="296"/>
      <c r="BW135" s="296"/>
      <c r="BX135" s="296"/>
      <c r="BY135" s="296"/>
      <c r="BZ135" s="296" t="s">
        <v>1123</v>
      </c>
      <c r="CA135" s="296"/>
      <c r="CB135" s="296" t="s">
        <v>1124</v>
      </c>
      <c r="CC135" s="296"/>
      <c r="CD135" s="311" t="str">
        <f t="shared" si="10"/>
        <v>DISCONTINUED - MR301 The Standard, 16x8, 0mm Offset, 8x170, 131mm Centerbore, Matte Black</v>
      </c>
      <c r="CE135" s="311" t="s">
        <v>3721</v>
      </c>
      <c r="CF135" s="311" t="s">
        <v>3720</v>
      </c>
      <c r="CG135" s="300" t="str">
        <f t="shared" si="12"/>
        <v>STREET (3XX)</v>
      </c>
    </row>
    <row r="136" spans="1:85" s="289" customFormat="1" ht="15.75" customHeight="1">
      <c r="A136" s="571">
        <f t="shared" si="9"/>
        <v>133</v>
      </c>
      <c r="B136" s="92" t="s">
        <v>84</v>
      </c>
      <c r="C136" s="29" t="s">
        <v>1038</v>
      </c>
      <c r="D136" s="290" t="s">
        <v>1080</v>
      </c>
      <c r="E136" s="291" t="s">
        <v>102</v>
      </c>
      <c r="F136" s="281" t="str">
        <f t="shared" si="11"/>
        <v>MR30177512335</v>
      </c>
      <c r="G136" s="291"/>
      <c r="H136" s="291"/>
      <c r="I136" s="291" t="s">
        <v>325</v>
      </c>
      <c r="J136" s="322">
        <v>40544</v>
      </c>
      <c r="K136" s="438">
        <v>43129</v>
      </c>
      <c r="L136" s="282" t="s">
        <v>1239</v>
      </c>
      <c r="M136" s="292">
        <v>203.5</v>
      </c>
      <c r="N136" s="85"/>
      <c r="O136" s="409"/>
      <c r="P136" s="290">
        <v>17</v>
      </c>
      <c r="Q136" s="8">
        <v>7.5</v>
      </c>
      <c r="R136" s="29" t="s">
        <v>1756</v>
      </c>
      <c r="S136" s="290">
        <v>5</v>
      </c>
      <c r="T136" s="290">
        <v>4.5</v>
      </c>
      <c r="U136" s="293">
        <v>35</v>
      </c>
      <c r="V136" s="317">
        <v>5.6</v>
      </c>
      <c r="W136" s="290" t="s">
        <v>85</v>
      </c>
      <c r="X136" s="298">
        <v>83</v>
      </c>
      <c r="Y136" s="294">
        <v>27.3</v>
      </c>
      <c r="Z136" s="293">
        <v>3000</v>
      </c>
      <c r="AA136" s="293" t="s">
        <v>5147</v>
      </c>
      <c r="AB136" s="293"/>
      <c r="AC136" s="284" t="s">
        <v>9630</v>
      </c>
      <c r="AD136" s="295" t="s">
        <v>1545</v>
      </c>
      <c r="AE136" s="432"/>
      <c r="AF136" s="286">
        <v>33</v>
      </c>
      <c r="AG136" s="295"/>
      <c r="AH136" s="296" t="s">
        <v>85</v>
      </c>
      <c r="AI136" s="295"/>
      <c r="AJ136" s="295" t="s">
        <v>1644</v>
      </c>
      <c r="AK136" s="287" t="s">
        <v>85</v>
      </c>
      <c r="AL136" s="296" t="s">
        <v>237</v>
      </c>
      <c r="AM136" s="296" t="s">
        <v>85</v>
      </c>
      <c r="AN136" s="38" t="s">
        <v>85</v>
      </c>
      <c r="AO136" s="296" t="s">
        <v>85</v>
      </c>
      <c r="AP136" s="493">
        <v>16.2</v>
      </c>
      <c r="AQ136" s="296"/>
      <c r="AR136" s="296"/>
      <c r="AS136" s="296"/>
      <c r="AT136" s="296"/>
      <c r="AU136" s="296"/>
      <c r="AV136" s="296"/>
      <c r="AW136" s="296"/>
      <c r="AX136" s="296"/>
      <c r="AY136" s="296">
        <v>81.400000000000006</v>
      </c>
      <c r="AZ136" s="296">
        <v>78</v>
      </c>
      <c r="BA136" s="74"/>
      <c r="BB136" s="296"/>
      <c r="BC136" s="49"/>
      <c r="BD136" s="297" t="s">
        <v>85</v>
      </c>
      <c r="BE136" s="91" t="s">
        <v>85</v>
      </c>
      <c r="BF136" s="92" t="s">
        <v>85</v>
      </c>
      <c r="BG136" s="91" t="s">
        <v>85</v>
      </c>
      <c r="BH136" s="297">
        <v>31.8</v>
      </c>
      <c r="BI136" s="296">
        <v>19.8</v>
      </c>
      <c r="BJ136" s="296">
        <v>19.8</v>
      </c>
      <c r="BK136" s="296">
        <v>10.7</v>
      </c>
      <c r="BL136" s="358">
        <v>6.8740914904991998E-2</v>
      </c>
      <c r="BM136" s="290">
        <v>36</v>
      </c>
      <c r="BN136" s="296" t="s">
        <v>3771</v>
      </c>
      <c r="BO136" s="73" t="s">
        <v>3891</v>
      </c>
      <c r="BP136" s="296" t="s">
        <v>1125</v>
      </c>
      <c r="BQ136" s="296" t="s">
        <v>1121</v>
      </c>
      <c r="BR136" s="296" t="s">
        <v>1122</v>
      </c>
      <c r="BS136" s="296"/>
      <c r="BT136" s="296"/>
      <c r="BU136" s="296"/>
      <c r="BV136" s="296"/>
      <c r="BW136" s="296"/>
      <c r="BX136" s="296"/>
      <c r="BY136" s="296"/>
      <c r="BZ136" s="296" t="s">
        <v>1126</v>
      </c>
      <c r="CA136" s="296"/>
      <c r="CB136" s="296" t="s">
        <v>1127</v>
      </c>
      <c r="CC136" s="296"/>
      <c r="CD136" s="311" t="str">
        <f t="shared" si="10"/>
        <v>DISCONTINUED - MR301 The Standard, 17x7.5, +35mm Offset, 5x4.5, 83mm Centerbore, Machined - Clear Coat</v>
      </c>
      <c r="CE136" s="311" t="s">
        <v>3721</v>
      </c>
      <c r="CF136" s="311" t="s">
        <v>3720</v>
      </c>
      <c r="CG136" s="300" t="str">
        <f t="shared" si="12"/>
        <v>STREET (3XX)</v>
      </c>
    </row>
    <row r="137" spans="1:85" s="289" customFormat="1" ht="15.75" customHeight="1">
      <c r="A137" s="571">
        <f t="shared" si="9"/>
        <v>134</v>
      </c>
      <c r="B137" s="92" t="s">
        <v>84</v>
      </c>
      <c r="C137" s="29" t="s">
        <v>1038</v>
      </c>
      <c r="D137" s="290" t="s">
        <v>1080</v>
      </c>
      <c r="E137" s="291" t="s">
        <v>92</v>
      </c>
      <c r="F137" s="281" t="str">
        <f t="shared" si="11"/>
        <v>MR30177553550</v>
      </c>
      <c r="G137" s="291"/>
      <c r="H137" s="291"/>
      <c r="I137" s="291" t="s">
        <v>269</v>
      </c>
      <c r="J137" s="322">
        <v>40544</v>
      </c>
      <c r="K137" s="438">
        <v>43129</v>
      </c>
      <c r="L137" s="282" t="s">
        <v>1239</v>
      </c>
      <c r="M137" s="292">
        <v>203.5</v>
      </c>
      <c r="N137" s="85"/>
      <c r="O137" s="409"/>
      <c r="P137" s="290">
        <v>17</v>
      </c>
      <c r="Q137" s="8">
        <v>7.5</v>
      </c>
      <c r="R137" s="29" t="s">
        <v>1687</v>
      </c>
      <c r="S137" s="290">
        <v>5</v>
      </c>
      <c r="T137" s="290">
        <v>130</v>
      </c>
      <c r="U137" s="293">
        <v>50</v>
      </c>
      <c r="V137" s="317">
        <v>6.2</v>
      </c>
      <c r="W137" s="290" t="s">
        <v>85</v>
      </c>
      <c r="X137" s="298">
        <v>94</v>
      </c>
      <c r="Y137" s="294">
        <v>27.3</v>
      </c>
      <c r="Z137" s="293">
        <v>3000</v>
      </c>
      <c r="AA137" s="293" t="s">
        <v>87</v>
      </c>
      <c r="AB137" s="293"/>
      <c r="AC137" s="284" t="s">
        <v>9631</v>
      </c>
      <c r="AD137" s="295" t="s">
        <v>1549</v>
      </c>
      <c r="AE137" s="432"/>
      <c r="AF137" s="286">
        <v>33</v>
      </c>
      <c r="AG137" s="295"/>
      <c r="AH137" s="296" t="s">
        <v>85</v>
      </c>
      <c r="AI137" s="295"/>
      <c r="AJ137" s="295" t="s">
        <v>1644</v>
      </c>
      <c r="AK137" s="287" t="s">
        <v>85</v>
      </c>
      <c r="AL137" s="296" t="s">
        <v>236</v>
      </c>
      <c r="AM137" s="296" t="s">
        <v>85</v>
      </c>
      <c r="AN137" s="38" t="s">
        <v>85</v>
      </c>
      <c r="AO137" s="296" t="s">
        <v>85</v>
      </c>
      <c r="AP137" s="493">
        <v>16.2</v>
      </c>
      <c r="AQ137" s="296"/>
      <c r="AR137" s="296"/>
      <c r="AS137" s="296"/>
      <c r="AT137" s="296"/>
      <c r="AU137" s="296"/>
      <c r="AV137" s="296"/>
      <c r="AW137" s="296"/>
      <c r="AX137" s="296"/>
      <c r="AY137" s="296">
        <v>94</v>
      </c>
      <c r="AZ137" s="296">
        <v>77</v>
      </c>
      <c r="BA137" s="74"/>
      <c r="BB137" s="296"/>
      <c r="BC137" s="49"/>
      <c r="BD137" s="297" t="s">
        <v>85</v>
      </c>
      <c r="BE137" s="91" t="s">
        <v>85</v>
      </c>
      <c r="BF137" s="92" t="s">
        <v>85</v>
      </c>
      <c r="BG137" s="91" t="s">
        <v>85</v>
      </c>
      <c r="BH137" s="297">
        <v>31.8</v>
      </c>
      <c r="BI137" s="296">
        <v>19.8</v>
      </c>
      <c r="BJ137" s="296">
        <v>19.8</v>
      </c>
      <c r="BK137" s="296">
        <v>10.7</v>
      </c>
      <c r="BL137" s="358">
        <v>6.8740914904991998E-2</v>
      </c>
      <c r="BM137" s="290">
        <v>36</v>
      </c>
      <c r="BN137" s="296" t="s">
        <v>3771</v>
      </c>
      <c r="BO137" s="73" t="s">
        <v>3891</v>
      </c>
      <c r="BP137" s="296" t="s">
        <v>1120</v>
      </c>
      <c r="BQ137" s="296" t="s">
        <v>1121</v>
      </c>
      <c r="BR137" s="296" t="s">
        <v>1122</v>
      </c>
      <c r="BS137" s="296"/>
      <c r="BT137" s="296"/>
      <c r="BU137" s="296"/>
      <c r="BV137" s="296"/>
      <c r="BW137" s="296"/>
      <c r="BX137" s="296"/>
      <c r="BY137" s="296"/>
      <c r="BZ137" s="296" t="s">
        <v>1660</v>
      </c>
      <c r="CA137" s="296"/>
      <c r="CB137" s="296" t="s">
        <v>1124</v>
      </c>
      <c r="CC137" s="296"/>
      <c r="CD137" s="311" t="str">
        <f t="shared" si="10"/>
        <v>DISCONTINUED - MR301 The Standard, 17x7.5, +50mm Offset, 5x130, 94mm Centerbore, Matte Black</v>
      </c>
      <c r="CE137" s="311" t="s">
        <v>3721</v>
      </c>
      <c r="CF137" s="311" t="s">
        <v>3720</v>
      </c>
      <c r="CG137" s="300" t="str">
        <f t="shared" si="12"/>
        <v>STREET (3XX)</v>
      </c>
    </row>
    <row r="138" spans="1:85" s="289" customFormat="1" ht="15.75" customHeight="1">
      <c r="A138" s="571">
        <f t="shared" si="9"/>
        <v>135</v>
      </c>
      <c r="B138" s="92" t="s">
        <v>84</v>
      </c>
      <c r="C138" s="29" t="s">
        <v>1038</v>
      </c>
      <c r="D138" s="290" t="s">
        <v>1080</v>
      </c>
      <c r="E138" s="291" t="s">
        <v>94</v>
      </c>
      <c r="F138" s="281" t="str">
        <f t="shared" si="11"/>
        <v>MR30177556550</v>
      </c>
      <c r="G138" s="291"/>
      <c r="H138" s="291"/>
      <c r="I138" s="291" t="s">
        <v>271</v>
      </c>
      <c r="J138" s="322">
        <v>40544</v>
      </c>
      <c r="K138" s="438">
        <v>43129</v>
      </c>
      <c r="L138" s="282" t="s">
        <v>1239</v>
      </c>
      <c r="M138" s="292">
        <v>203.5</v>
      </c>
      <c r="N138" s="85"/>
      <c r="O138" s="409"/>
      <c r="P138" s="290">
        <v>17</v>
      </c>
      <c r="Q138" s="8">
        <v>7.5</v>
      </c>
      <c r="R138" s="29" t="s">
        <v>1689</v>
      </c>
      <c r="S138" s="290">
        <v>5</v>
      </c>
      <c r="T138" s="290">
        <v>160</v>
      </c>
      <c r="U138" s="293">
        <v>50</v>
      </c>
      <c r="V138" s="317">
        <v>6.2</v>
      </c>
      <c r="W138" s="290" t="s">
        <v>85</v>
      </c>
      <c r="X138" s="298">
        <v>65</v>
      </c>
      <c r="Y138" s="294">
        <v>27.3</v>
      </c>
      <c r="Z138" s="293">
        <v>3000</v>
      </c>
      <c r="AA138" s="293" t="s">
        <v>87</v>
      </c>
      <c r="AB138" s="293"/>
      <c r="AC138" s="284" t="s">
        <v>9554</v>
      </c>
      <c r="AD138" s="295" t="s">
        <v>1550</v>
      </c>
      <c r="AE138" s="432"/>
      <c r="AF138" s="286">
        <v>33</v>
      </c>
      <c r="AG138" s="295"/>
      <c r="AH138" s="296" t="s">
        <v>85</v>
      </c>
      <c r="AI138" s="295"/>
      <c r="AJ138" s="295" t="s">
        <v>1644</v>
      </c>
      <c r="AK138" s="287" t="s">
        <v>85</v>
      </c>
      <c r="AL138" s="296" t="s">
        <v>236</v>
      </c>
      <c r="AM138" s="296" t="s">
        <v>85</v>
      </c>
      <c r="AN138" s="38" t="s">
        <v>85</v>
      </c>
      <c r="AO138" s="296" t="s">
        <v>85</v>
      </c>
      <c r="AP138" s="493">
        <v>16.2</v>
      </c>
      <c r="AQ138" s="296"/>
      <c r="AR138" s="296"/>
      <c r="AS138" s="296"/>
      <c r="AT138" s="296"/>
      <c r="AU138" s="296"/>
      <c r="AV138" s="296"/>
      <c r="AW138" s="296"/>
      <c r="AX138" s="296"/>
      <c r="AY138" s="296">
        <v>65</v>
      </c>
      <c r="AZ138" s="296">
        <v>30</v>
      </c>
      <c r="BA138" s="74"/>
      <c r="BB138" s="296"/>
      <c r="BC138" s="49"/>
      <c r="BD138" s="297" t="s">
        <v>85</v>
      </c>
      <c r="BE138" s="91" t="s">
        <v>85</v>
      </c>
      <c r="BF138" s="92" t="s">
        <v>85</v>
      </c>
      <c r="BG138" s="91" t="s">
        <v>85</v>
      </c>
      <c r="BH138" s="297">
        <v>31.8</v>
      </c>
      <c r="BI138" s="296">
        <v>19.8</v>
      </c>
      <c r="BJ138" s="296">
        <v>19.8</v>
      </c>
      <c r="BK138" s="296">
        <v>10.7</v>
      </c>
      <c r="BL138" s="358">
        <v>6.8740914904991998E-2</v>
      </c>
      <c r="BM138" s="290">
        <v>36</v>
      </c>
      <c r="BN138" s="296" t="s">
        <v>3771</v>
      </c>
      <c r="BO138" s="73" t="s">
        <v>3891</v>
      </c>
      <c r="BP138" s="296" t="s">
        <v>1120</v>
      </c>
      <c r="BQ138" s="296" t="s">
        <v>1121</v>
      </c>
      <c r="BR138" s="296" t="s">
        <v>1122</v>
      </c>
      <c r="BS138" s="296"/>
      <c r="BT138" s="296"/>
      <c r="BU138" s="296"/>
      <c r="BV138" s="296"/>
      <c r="BW138" s="296"/>
      <c r="BX138" s="296"/>
      <c r="BY138" s="296"/>
      <c r="BZ138" s="296" t="s">
        <v>1660</v>
      </c>
      <c r="CA138" s="296"/>
      <c r="CB138" s="296" t="s">
        <v>1124</v>
      </c>
      <c r="CC138" s="296"/>
      <c r="CD138" s="311" t="str">
        <f t="shared" si="10"/>
        <v>DISCONTINUED - MR301 The Standard, 17x7.5, +50mm Offset, 5x160, 65mm Centerbore, Matte Black</v>
      </c>
      <c r="CE138" s="311" t="s">
        <v>3721</v>
      </c>
      <c r="CF138" s="311" t="s">
        <v>3720</v>
      </c>
      <c r="CG138" s="300" t="str">
        <f t="shared" si="12"/>
        <v>STREET (3XX)</v>
      </c>
    </row>
    <row r="139" spans="1:85" s="289" customFormat="1" ht="15.75" customHeight="1">
      <c r="A139" s="571">
        <f t="shared" si="9"/>
        <v>136</v>
      </c>
      <c r="B139" s="92" t="s">
        <v>84</v>
      </c>
      <c r="C139" s="29" t="s">
        <v>1038</v>
      </c>
      <c r="D139" s="290" t="s">
        <v>1080</v>
      </c>
      <c r="E139" s="291" t="s">
        <v>97</v>
      </c>
      <c r="F139" s="281" t="str">
        <f t="shared" si="11"/>
        <v>MR30178558300</v>
      </c>
      <c r="G139" s="291"/>
      <c r="H139" s="291"/>
      <c r="I139" s="291" t="s">
        <v>281</v>
      </c>
      <c r="J139" s="322">
        <v>40544</v>
      </c>
      <c r="K139" s="438">
        <v>43129</v>
      </c>
      <c r="L139" s="282" t="s">
        <v>1239</v>
      </c>
      <c r="M139" s="292">
        <v>195.5</v>
      </c>
      <c r="N139" s="85"/>
      <c r="O139" s="409"/>
      <c r="P139" s="290">
        <v>17</v>
      </c>
      <c r="Q139" s="8">
        <v>8.5</v>
      </c>
      <c r="R139" s="29" t="s">
        <v>1688</v>
      </c>
      <c r="S139" s="290">
        <v>5</v>
      </c>
      <c r="T139" s="290">
        <v>150</v>
      </c>
      <c r="U139" s="293">
        <v>0</v>
      </c>
      <c r="V139" s="317">
        <v>4.75</v>
      </c>
      <c r="W139" s="290" t="s">
        <v>85</v>
      </c>
      <c r="X139" s="298">
        <v>116.5</v>
      </c>
      <c r="Y139" s="294">
        <v>26.7</v>
      </c>
      <c r="Z139" s="293">
        <v>2500</v>
      </c>
      <c r="AA139" s="293" t="s">
        <v>5147</v>
      </c>
      <c r="AB139" s="293"/>
      <c r="AC139" s="284" t="s">
        <v>9632</v>
      </c>
      <c r="AD139" s="295" t="s">
        <v>1540</v>
      </c>
      <c r="AE139" s="432"/>
      <c r="AF139" s="286">
        <v>33</v>
      </c>
      <c r="AG139" s="295"/>
      <c r="AH139" s="296" t="s">
        <v>85</v>
      </c>
      <c r="AI139" s="295"/>
      <c r="AJ139" s="295" t="s">
        <v>1644</v>
      </c>
      <c r="AK139" s="287" t="s">
        <v>85</v>
      </c>
      <c r="AL139" s="296" t="s">
        <v>237</v>
      </c>
      <c r="AM139" s="296" t="s">
        <v>85</v>
      </c>
      <c r="AN139" s="38" t="s">
        <v>85</v>
      </c>
      <c r="AO139" s="296" t="s">
        <v>85</v>
      </c>
      <c r="AP139" s="493">
        <v>16.2</v>
      </c>
      <c r="AQ139" s="296"/>
      <c r="AR139" s="296"/>
      <c r="AS139" s="296"/>
      <c r="AT139" s="296"/>
      <c r="AU139" s="296"/>
      <c r="AV139" s="296"/>
      <c r="AW139" s="296"/>
      <c r="AX139" s="296"/>
      <c r="AY139" s="296">
        <v>110.5</v>
      </c>
      <c r="AZ139" s="296">
        <v>32</v>
      </c>
      <c r="BA139" s="74"/>
      <c r="BB139" s="296"/>
      <c r="BC139" s="49"/>
      <c r="BD139" s="297" t="s">
        <v>85</v>
      </c>
      <c r="BE139" s="91" t="s">
        <v>85</v>
      </c>
      <c r="BF139" s="92" t="s">
        <v>85</v>
      </c>
      <c r="BG139" s="91" t="s">
        <v>85</v>
      </c>
      <c r="BH139" s="297">
        <v>31.4</v>
      </c>
      <c r="BI139" s="296">
        <v>19.8</v>
      </c>
      <c r="BJ139" s="296">
        <v>19.8</v>
      </c>
      <c r="BK139" s="296">
        <v>10.7</v>
      </c>
      <c r="BL139" s="358">
        <v>6.8740914904991998E-2</v>
      </c>
      <c r="BM139" s="290">
        <v>36</v>
      </c>
      <c r="BN139" s="296" t="s">
        <v>3771</v>
      </c>
      <c r="BO139" s="73" t="s">
        <v>3891</v>
      </c>
      <c r="BP139" s="296" t="s">
        <v>1125</v>
      </c>
      <c r="BQ139" s="296" t="s">
        <v>1121</v>
      </c>
      <c r="BR139" s="296" t="s">
        <v>1122</v>
      </c>
      <c r="BS139" s="296"/>
      <c r="BT139" s="296"/>
      <c r="BU139" s="296"/>
      <c r="BV139" s="296"/>
      <c r="BW139" s="296"/>
      <c r="BX139" s="296"/>
      <c r="BY139" s="296"/>
      <c r="BZ139" s="296" t="s">
        <v>1126</v>
      </c>
      <c r="CA139" s="296"/>
      <c r="CB139" s="296" t="s">
        <v>1127</v>
      </c>
      <c r="CC139" s="296"/>
      <c r="CD139" s="311" t="str">
        <f t="shared" si="10"/>
        <v>DISCONTINUED - MR301 The Standard, 17x8.5, 0mm Offset, 5x150, 116.5mm Centerbore, Machined - Clear Coat</v>
      </c>
      <c r="CE139" s="311" t="s">
        <v>3721</v>
      </c>
      <c r="CF139" s="311" t="s">
        <v>3720</v>
      </c>
      <c r="CG139" s="300" t="str">
        <f t="shared" si="12"/>
        <v>STREET (3XX)</v>
      </c>
    </row>
    <row r="140" spans="1:85" s="289" customFormat="1" ht="15.75" customHeight="1">
      <c r="A140" s="571">
        <f t="shared" si="9"/>
        <v>137</v>
      </c>
      <c r="B140" s="92" t="s">
        <v>84</v>
      </c>
      <c r="C140" s="29" t="s">
        <v>1038</v>
      </c>
      <c r="D140" s="290" t="s">
        <v>1080</v>
      </c>
      <c r="E140" s="291" t="s">
        <v>99</v>
      </c>
      <c r="F140" s="281" t="str">
        <f t="shared" si="11"/>
        <v>MR30178587300</v>
      </c>
      <c r="G140" s="291"/>
      <c r="H140" s="291"/>
      <c r="I140" s="291" t="s">
        <v>289</v>
      </c>
      <c r="J140" s="322">
        <v>40544</v>
      </c>
      <c r="K140" s="438">
        <v>43129</v>
      </c>
      <c r="L140" s="282" t="s">
        <v>1239</v>
      </c>
      <c r="M140" s="292">
        <v>195.5</v>
      </c>
      <c r="N140" s="85"/>
      <c r="O140" s="409"/>
      <c r="P140" s="290">
        <v>17</v>
      </c>
      <c r="Q140" s="8">
        <v>8.5</v>
      </c>
      <c r="R140" s="29" t="s">
        <v>1700</v>
      </c>
      <c r="S140" s="290">
        <v>8</v>
      </c>
      <c r="T140" s="290">
        <v>170</v>
      </c>
      <c r="U140" s="293">
        <v>0</v>
      </c>
      <c r="V140" s="317">
        <v>4.75</v>
      </c>
      <c r="W140" s="290" t="s">
        <v>85</v>
      </c>
      <c r="X140" s="298">
        <v>131</v>
      </c>
      <c r="Y140" s="294">
        <v>25.5</v>
      </c>
      <c r="Z140" s="293">
        <v>3600</v>
      </c>
      <c r="AA140" s="293" t="s">
        <v>5147</v>
      </c>
      <c r="AB140" s="293"/>
      <c r="AC140" s="284" t="s">
        <v>9581</v>
      </c>
      <c r="AD140" s="295" t="s">
        <v>1664</v>
      </c>
      <c r="AE140" s="432"/>
      <c r="AF140" s="286" t="s">
        <v>85</v>
      </c>
      <c r="AG140" s="295"/>
      <c r="AH140" s="296" t="s">
        <v>85</v>
      </c>
      <c r="AI140" s="295"/>
      <c r="AJ140" s="295" t="s">
        <v>1644</v>
      </c>
      <c r="AK140" s="287" t="s">
        <v>85</v>
      </c>
      <c r="AL140" s="296" t="s">
        <v>237</v>
      </c>
      <c r="AM140" s="296" t="s">
        <v>85</v>
      </c>
      <c r="AN140" s="38" t="s">
        <v>85</v>
      </c>
      <c r="AO140" s="296" t="s">
        <v>85</v>
      </c>
      <c r="AP140" s="493">
        <v>16.2</v>
      </c>
      <c r="AQ140" s="296"/>
      <c r="AR140" s="296"/>
      <c r="AS140" s="296"/>
      <c r="AT140" s="296"/>
      <c r="AU140" s="296"/>
      <c r="AV140" s="296"/>
      <c r="AW140" s="296"/>
      <c r="AX140" s="296"/>
      <c r="AY140" s="296">
        <v>124</v>
      </c>
      <c r="AZ140" s="296">
        <v>100</v>
      </c>
      <c r="BA140" s="74"/>
      <c r="BB140" s="296"/>
      <c r="BC140" s="49"/>
      <c r="BD140" s="297" t="s">
        <v>85</v>
      </c>
      <c r="BE140" s="91" t="s">
        <v>85</v>
      </c>
      <c r="BF140" s="92" t="s">
        <v>85</v>
      </c>
      <c r="BG140" s="91" t="s">
        <v>85</v>
      </c>
      <c r="BH140" s="297">
        <v>30.2</v>
      </c>
      <c r="BI140" s="296">
        <v>19.8</v>
      </c>
      <c r="BJ140" s="296">
        <v>19.8</v>
      </c>
      <c r="BK140" s="296">
        <v>10.7</v>
      </c>
      <c r="BL140" s="358">
        <v>6.8740914904991998E-2</v>
      </c>
      <c r="BM140" s="290">
        <v>36</v>
      </c>
      <c r="BN140" s="296" t="s">
        <v>3771</v>
      </c>
      <c r="BO140" s="73" t="s">
        <v>3891</v>
      </c>
      <c r="BP140" s="296" t="s">
        <v>1125</v>
      </c>
      <c r="BQ140" s="296" t="s">
        <v>1121</v>
      </c>
      <c r="BR140" s="296" t="s">
        <v>1122</v>
      </c>
      <c r="BS140" s="296"/>
      <c r="BT140" s="296"/>
      <c r="BU140" s="296"/>
      <c r="BV140" s="296"/>
      <c r="BW140" s="296"/>
      <c r="BX140" s="296"/>
      <c r="BY140" s="296"/>
      <c r="BZ140" s="296" t="s">
        <v>1126</v>
      </c>
      <c r="CA140" s="296"/>
      <c r="CB140" s="296" t="s">
        <v>1127</v>
      </c>
      <c r="CC140" s="296"/>
      <c r="CD140" s="311" t="str">
        <f t="shared" si="10"/>
        <v>DISCONTINUED - MR301 The Standard, 17x8.5, 0mm Offset, 8x170, 131mm Centerbore, Machined - Clear Coat</v>
      </c>
      <c r="CE140" s="311" t="s">
        <v>3721</v>
      </c>
      <c r="CF140" s="311" t="s">
        <v>3720</v>
      </c>
      <c r="CG140" s="300" t="str">
        <f t="shared" si="12"/>
        <v>STREET (3XX)</v>
      </c>
    </row>
    <row r="141" spans="1:85" s="289" customFormat="1" ht="15.75" customHeight="1">
      <c r="A141" s="571">
        <f t="shared" si="9"/>
        <v>138</v>
      </c>
      <c r="B141" s="92" t="s">
        <v>84</v>
      </c>
      <c r="C141" s="29" t="s">
        <v>1038</v>
      </c>
      <c r="D141" s="290" t="s">
        <v>1080</v>
      </c>
      <c r="E141" s="291" t="s">
        <v>100</v>
      </c>
      <c r="F141" s="281" t="str">
        <f t="shared" si="11"/>
        <v>MR30189055318</v>
      </c>
      <c r="G141" s="291"/>
      <c r="H141" s="291"/>
      <c r="I141" s="291" t="s">
        <v>306</v>
      </c>
      <c r="J141" s="322">
        <v>40544</v>
      </c>
      <c r="K141" s="438">
        <v>43129</v>
      </c>
      <c r="L141" s="282" t="s">
        <v>1239</v>
      </c>
      <c r="M141" s="292">
        <v>231.5</v>
      </c>
      <c r="N141" s="85"/>
      <c r="O141" s="409"/>
      <c r="P141" s="290">
        <v>18</v>
      </c>
      <c r="Q141" s="8">
        <v>9</v>
      </c>
      <c r="R141" s="29" t="s">
        <v>1693</v>
      </c>
      <c r="S141" s="290">
        <v>5</v>
      </c>
      <c r="T141" s="290">
        <v>5.5</v>
      </c>
      <c r="U141" s="293">
        <v>18</v>
      </c>
      <c r="V141" s="317">
        <v>5.75</v>
      </c>
      <c r="W141" s="290" t="s">
        <v>85</v>
      </c>
      <c r="X141" s="298">
        <v>108</v>
      </c>
      <c r="Y141" s="294">
        <v>28.199999999999996</v>
      </c>
      <c r="Z141" s="293">
        <v>2500</v>
      </c>
      <c r="AA141" s="293" t="s">
        <v>5147</v>
      </c>
      <c r="AB141" s="293"/>
      <c r="AC141" s="284" t="s">
        <v>9633</v>
      </c>
      <c r="AD141" s="295" t="s">
        <v>1536</v>
      </c>
      <c r="AE141" s="432"/>
      <c r="AF141" s="286">
        <v>33</v>
      </c>
      <c r="AG141" s="295"/>
      <c r="AH141" s="296" t="s">
        <v>85</v>
      </c>
      <c r="AI141" s="295"/>
      <c r="AJ141" s="295" t="s">
        <v>1644</v>
      </c>
      <c r="AK141" s="287" t="s">
        <v>85</v>
      </c>
      <c r="AL141" s="296" t="s">
        <v>237</v>
      </c>
      <c r="AM141" s="296" t="s">
        <v>85</v>
      </c>
      <c r="AN141" s="38" t="s">
        <v>85</v>
      </c>
      <c r="AO141" s="296" t="s">
        <v>85</v>
      </c>
      <c r="AP141" s="493">
        <v>16.2</v>
      </c>
      <c r="AQ141" s="296"/>
      <c r="AR141" s="296"/>
      <c r="AS141" s="296"/>
      <c r="AT141" s="296"/>
      <c r="AU141" s="296"/>
      <c r="AV141" s="296"/>
      <c r="AW141" s="296"/>
      <c r="AX141" s="296"/>
      <c r="AY141" s="296">
        <v>106.4</v>
      </c>
      <c r="AZ141" s="296">
        <v>56</v>
      </c>
      <c r="BA141" s="74"/>
      <c r="BB141" s="296"/>
      <c r="BC141" s="49"/>
      <c r="BD141" s="297" t="s">
        <v>85</v>
      </c>
      <c r="BE141" s="91" t="s">
        <v>85</v>
      </c>
      <c r="BF141" s="92" t="s">
        <v>85</v>
      </c>
      <c r="BG141" s="91" t="s">
        <v>85</v>
      </c>
      <c r="BH141" s="297">
        <v>33.299999999999997</v>
      </c>
      <c r="BI141" s="296">
        <v>20.7</v>
      </c>
      <c r="BJ141" s="296">
        <v>20.7</v>
      </c>
      <c r="BK141" s="296">
        <v>11.2</v>
      </c>
      <c r="BL141" s="358">
        <v>7.8642962197631991E-2</v>
      </c>
      <c r="BM141" s="290">
        <v>36</v>
      </c>
      <c r="BN141" s="296" t="s">
        <v>3771</v>
      </c>
      <c r="BO141" s="73" t="s">
        <v>3891</v>
      </c>
      <c r="BP141" s="296" t="s">
        <v>1125</v>
      </c>
      <c r="BQ141" s="296" t="s">
        <v>1121</v>
      </c>
      <c r="BR141" s="296" t="s">
        <v>1122</v>
      </c>
      <c r="BS141" s="296"/>
      <c r="BT141" s="296"/>
      <c r="BU141" s="296"/>
      <c r="BV141" s="296"/>
      <c r="BW141" s="296"/>
      <c r="BX141" s="296"/>
      <c r="BY141" s="296"/>
      <c r="BZ141" s="296" t="s">
        <v>1126</v>
      </c>
      <c r="CA141" s="296"/>
      <c r="CB141" s="296" t="s">
        <v>1127</v>
      </c>
      <c r="CC141" s="296"/>
      <c r="CD141" s="311" t="str">
        <f t="shared" si="10"/>
        <v>DISCONTINUED - MR301 The Standard, 18x9, +18mm Offset, 5x5.5, 108mm Centerbore, Machined - Clear Coat</v>
      </c>
      <c r="CE141" s="311" t="s">
        <v>3721</v>
      </c>
      <c r="CF141" s="311" t="s">
        <v>3720</v>
      </c>
      <c r="CG141" s="300" t="str">
        <f t="shared" si="12"/>
        <v>STREET (3XX)</v>
      </c>
    </row>
    <row r="142" spans="1:85" s="289" customFormat="1" ht="15.75" customHeight="1">
      <c r="A142" s="571">
        <f t="shared" si="9"/>
        <v>139</v>
      </c>
      <c r="B142" s="92" t="s">
        <v>84</v>
      </c>
      <c r="C142" s="29" t="s">
        <v>1038</v>
      </c>
      <c r="D142" s="290" t="s">
        <v>1080</v>
      </c>
      <c r="E142" s="291" t="s">
        <v>101</v>
      </c>
      <c r="F142" s="281" t="str">
        <f t="shared" si="11"/>
        <v>MR30189080312N</v>
      </c>
      <c r="G142" s="291"/>
      <c r="H142" s="291"/>
      <c r="I142" s="291" t="s">
        <v>313</v>
      </c>
      <c r="J142" s="322">
        <v>40544</v>
      </c>
      <c r="K142" s="438">
        <v>43129</v>
      </c>
      <c r="L142" s="282" t="s">
        <v>1239</v>
      </c>
      <c r="M142" s="292">
        <v>231.5</v>
      </c>
      <c r="N142" s="85"/>
      <c r="O142" s="409"/>
      <c r="P142" s="290">
        <v>18</v>
      </c>
      <c r="Q142" s="8">
        <v>9</v>
      </c>
      <c r="R142" s="29" t="s">
        <v>1699</v>
      </c>
      <c r="S142" s="290">
        <v>8</v>
      </c>
      <c r="T142" s="290">
        <v>6.5</v>
      </c>
      <c r="U142" s="293">
        <v>-12</v>
      </c>
      <c r="V142" s="317">
        <v>4.5</v>
      </c>
      <c r="W142" s="290" t="s">
        <v>85</v>
      </c>
      <c r="X142" s="298">
        <v>131</v>
      </c>
      <c r="Y142" s="294">
        <v>28.1</v>
      </c>
      <c r="Z142" s="293">
        <v>3600</v>
      </c>
      <c r="AA142" s="293" t="s">
        <v>5147</v>
      </c>
      <c r="AB142" s="293"/>
      <c r="AC142" s="284" t="s">
        <v>9566</v>
      </c>
      <c r="AD142" s="295" t="s">
        <v>1664</v>
      </c>
      <c r="AE142" s="432"/>
      <c r="AF142" s="286" t="s">
        <v>85</v>
      </c>
      <c r="AG142" s="295"/>
      <c r="AH142" s="296" t="s">
        <v>85</v>
      </c>
      <c r="AI142" s="295"/>
      <c r="AJ142" s="295" t="s">
        <v>1644</v>
      </c>
      <c r="AK142" s="287" t="s">
        <v>85</v>
      </c>
      <c r="AL142" s="296" t="s">
        <v>237</v>
      </c>
      <c r="AM142" s="296" t="s">
        <v>85</v>
      </c>
      <c r="AN142" s="38" t="s">
        <v>85</v>
      </c>
      <c r="AO142" s="296" t="s">
        <v>85</v>
      </c>
      <c r="AP142" s="493">
        <v>16.2</v>
      </c>
      <c r="AQ142" s="296"/>
      <c r="AR142" s="296"/>
      <c r="AS142" s="296"/>
      <c r="AT142" s="296"/>
      <c r="AU142" s="296"/>
      <c r="AV142" s="296"/>
      <c r="AW142" s="296"/>
      <c r="AX142" s="296"/>
      <c r="AY142" s="296">
        <v>124</v>
      </c>
      <c r="AZ142" s="296">
        <v>100</v>
      </c>
      <c r="BA142" s="74"/>
      <c r="BB142" s="296"/>
      <c r="BC142" s="49"/>
      <c r="BD142" s="297" t="s">
        <v>85</v>
      </c>
      <c r="BE142" s="91" t="s">
        <v>85</v>
      </c>
      <c r="BF142" s="92" t="s">
        <v>85</v>
      </c>
      <c r="BG142" s="91" t="s">
        <v>85</v>
      </c>
      <c r="BH142" s="297">
        <v>33.200000000000003</v>
      </c>
      <c r="BI142" s="296">
        <v>20.7</v>
      </c>
      <c r="BJ142" s="296">
        <v>20.7</v>
      </c>
      <c r="BK142" s="296">
        <v>11.2</v>
      </c>
      <c r="BL142" s="358">
        <v>7.8642962197631991E-2</v>
      </c>
      <c r="BM142" s="290">
        <v>36</v>
      </c>
      <c r="BN142" s="296" t="s">
        <v>3771</v>
      </c>
      <c r="BO142" s="73" t="s">
        <v>3891</v>
      </c>
      <c r="BP142" s="296" t="s">
        <v>1125</v>
      </c>
      <c r="BQ142" s="296" t="s">
        <v>1121</v>
      </c>
      <c r="BR142" s="296" t="s">
        <v>1122</v>
      </c>
      <c r="BS142" s="296"/>
      <c r="BT142" s="296"/>
      <c r="BU142" s="296"/>
      <c r="BV142" s="296"/>
      <c r="BW142" s="296"/>
      <c r="BX142" s="296"/>
      <c r="BY142" s="296"/>
      <c r="BZ142" s="296" t="s">
        <v>1126</v>
      </c>
      <c r="CA142" s="296"/>
      <c r="CB142" s="296" t="s">
        <v>1127</v>
      </c>
      <c r="CC142" s="296"/>
      <c r="CD142" s="311" t="str">
        <f t="shared" si="10"/>
        <v>DISCONTINUED - MR301 The Standard, 18x9, -12mm Offset, 8x6.5, 131mm Centerbore, Machined - Clear Coat</v>
      </c>
      <c r="CE142" s="311" t="s">
        <v>3721</v>
      </c>
      <c r="CF142" s="311" t="s">
        <v>3720</v>
      </c>
      <c r="CG142" s="300" t="str">
        <f t="shared" si="12"/>
        <v>STREET (3XX)</v>
      </c>
    </row>
    <row r="143" spans="1:85" s="289" customFormat="1" ht="15.75" customHeight="1">
      <c r="A143" s="571">
        <f t="shared" si="9"/>
        <v>140</v>
      </c>
      <c r="B143" s="92" t="s">
        <v>84</v>
      </c>
      <c r="C143" s="29" t="s">
        <v>1038</v>
      </c>
      <c r="D143" s="290" t="s">
        <v>1081</v>
      </c>
      <c r="E143" s="291" t="s">
        <v>104</v>
      </c>
      <c r="F143" s="281" t="str">
        <f t="shared" si="11"/>
        <v>MR30278580500</v>
      </c>
      <c r="G143" s="291"/>
      <c r="H143" s="291"/>
      <c r="I143" s="291" t="s">
        <v>339</v>
      </c>
      <c r="J143" s="322">
        <v>40909</v>
      </c>
      <c r="K143" s="438">
        <v>43129</v>
      </c>
      <c r="L143" s="282" t="s">
        <v>1239</v>
      </c>
      <c r="M143" s="292">
        <v>186.5</v>
      </c>
      <c r="N143" s="85"/>
      <c r="O143" s="409"/>
      <c r="P143" s="290">
        <v>17</v>
      </c>
      <c r="Q143" s="8">
        <v>8.5</v>
      </c>
      <c r="R143" s="29" t="s">
        <v>1699</v>
      </c>
      <c r="S143" s="290">
        <v>8</v>
      </c>
      <c r="T143" s="290">
        <v>6.5</v>
      </c>
      <c r="U143" s="293">
        <v>0</v>
      </c>
      <c r="V143" s="317">
        <v>4.75</v>
      </c>
      <c r="W143" s="290" t="s">
        <v>85</v>
      </c>
      <c r="X143" s="298">
        <v>131</v>
      </c>
      <c r="Y143" s="294">
        <v>32.099999999999994</v>
      </c>
      <c r="Z143" s="293">
        <v>3600</v>
      </c>
      <c r="AA143" s="293" t="s">
        <v>87</v>
      </c>
      <c r="AB143" s="293"/>
      <c r="AC143" s="284" t="s">
        <v>9580</v>
      </c>
      <c r="AD143" s="295" t="s">
        <v>1562</v>
      </c>
      <c r="AE143" s="432"/>
      <c r="AF143" s="286">
        <v>33</v>
      </c>
      <c r="AG143" s="295"/>
      <c r="AH143" s="296" t="s">
        <v>85</v>
      </c>
      <c r="AI143" s="295"/>
      <c r="AJ143" s="295" t="s">
        <v>85</v>
      </c>
      <c r="AK143" s="287" t="s">
        <v>85</v>
      </c>
      <c r="AL143" s="296" t="s">
        <v>237</v>
      </c>
      <c r="AM143" s="296" t="s">
        <v>85</v>
      </c>
      <c r="AN143" s="38" t="s">
        <v>85</v>
      </c>
      <c r="AO143" s="296" t="s">
        <v>85</v>
      </c>
      <c r="AP143" s="493">
        <v>16.2</v>
      </c>
      <c r="AQ143" s="296"/>
      <c r="AR143" s="296"/>
      <c r="AS143" s="296"/>
      <c r="AT143" s="296"/>
      <c r="AU143" s="296"/>
      <c r="AV143" s="296"/>
      <c r="AW143" s="296"/>
      <c r="AX143" s="296"/>
      <c r="AY143" s="296">
        <v>123</v>
      </c>
      <c r="AZ143" s="296">
        <v>100</v>
      </c>
      <c r="BA143" s="74"/>
      <c r="BB143" s="296"/>
      <c r="BC143" s="49"/>
      <c r="BD143" s="297" t="s">
        <v>85</v>
      </c>
      <c r="BE143" s="91" t="s">
        <v>85</v>
      </c>
      <c r="BF143" s="92" t="s">
        <v>85</v>
      </c>
      <c r="BG143" s="91" t="s">
        <v>85</v>
      </c>
      <c r="BH143" s="297">
        <v>35.799999999999997</v>
      </c>
      <c r="BI143" s="296">
        <v>19.8</v>
      </c>
      <c r="BJ143" s="296">
        <v>19.8</v>
      </c>
      <c r="BK143" s="296">
        <v>10.7</v>
      </c>
      <c r="BL143" s="358">
        <v>6.8740914904991998E-2</v>
      </c>
      <c r="BM143" s="290">
        <v>36</v>
      </c>
      <c r="BN143" s="296" t="s">
        <v>3771</v>
      </c>
      <c r="BO143" s="73" t="s">
        <v>3891</v>
      </c>
      <c r="BP143" s="296" t="s">
        <v>1120</v>
      </c>
      <c r="BQ143" s="296" t="s">
        <v>1122</v>
      </c>
      <c r="BR143" s="296"/>
      <c r="BS143" s="296"/>
      <c r="BT143" s="296"/>
      <c r="BU143" s="296"/>
      <c r="BV143" s="296"/>
      <c r="BW143" s="296"/>
      <c r="BX143" s="296"/>
      <c r="BY143" s="296"/>
      <c r="BZ143" s="296" t="s">
        <v>1128</v>
      </c>
      <c r="CA143" s="296"/>
      <c r="CB143" s="296" t="s">
        <v>1129</v>
      </c>
      <c r="CC143" s="296"/>
      <c r="CD143" s="311" t="str">
        <f t="shared" si="10"/>
        <v>DISCONTINUED - MR302 Fat Five, 17x8.5, 0mm Offset, 8x6.5, 131mm Centerbore, Matte Black</v>
      </c>
      <c r="CE143" s="311" t="s">
        <v>3721</v>
      </c>
      <c r="CF143" s="311" t="s">
        <v>3720</v>
      </c>
      <c r="CG143" s="300" t="str">
        <f t="shared" si="12"/>
        <v>STREET (3XX)</v>
      </c>
    </row>
    <row r="144" spans="1:85" s="289" customFormat="1" ht="15.75" customHeight="1">
      <c r="A144" s="571">
        <f t="shared" si="9"/>
        <v>141</v>
      </c>
      <c r="B144" s="92" t="s">
        <v>84</v>
      </c>
      <c r="C144" s="29" t="s">
        <v>1038</v>
      </c>
      <c r="D144" s="290" t="s">
        <v>1081</v>
      </c>
      <c r="E144" s="291" t="s">
        <v>105</v>
      </c>
      <c r="F144" s="281" t="str">
        <f t="shared" si="11"/>
        <v>MR30278587500</v>
      </c>
      <c r="G144" s="291"/>
      <c r="H144" s="291"/>
      <c r="I144" s="291" t="s">
        <v>340</v>
      </c>
      <c r="J144" s="322">
        <v>40909</v>
      </c>
      <c r="K144" s="438">
        <v>43129</v>
      </c>
      <c r="L144" s="282" t="s">
        <v>1239</v>
      </c>
      <c r="M144" s="292">
        <v>186.5</v>
      </c>
      <c r="N144" s="85"/>
      <c r="O144" s="409"/>
      <c r="P144" s="290">
        <v>17</v>
      </c>
      <c r="Q144" s="8">
        <v>8.5</v>
      </c>
      <c r="R144" s="29" t="s">
        <v>1700</v>
      </c>
      <c r="S144" s="290">
        <v>8</v>
      </c>
      <c r="T144" s="290">
        <v>170</v>
      </c>
      <c r="U144" s="293">
        <v>0</v>
      </c>
      <c r="V144" s="317">
        <v>4.75</v>
      </c>
      <c r="W144" s="290" t="s">
        <v>85</v>
      </c>
      <c r="X144" s="298">
        <v>131</v>
      </c>
      <c r="Y144" s="294">
        <v>32.099999999999994</v>
      </c>
      <c r="Z144" s="293">
        <v>3600</v>
      </c>
      <c r="AA144" s="293" t="s">
        <v>87</v>
      </c>
      <c r="AB144" s="293"/>
      <c r="AC144" s="284" t="s">
        <v>9581</v>
      </c>
      <c r="AD144" s="295" t="s">
        <v>1674</v>
      </c>
      <c r="AE144" s="432"/>
      <c r="AF144" s="286" t="s">
        <v>85</v>
      </c>
      <c r="AG144" s="295"/>
      <c r="AH144" s="296" t="s">
        <v>85</v>
      </c>
      <c r="AI144" s="295"/>
      <c r="AJ144" s="295" t="s">
        <v>85</v>
      </c>
      <c r="AK144" s="287" t="s">
        <v>85</v>
      </c>
      <c r="AL144" s="296" t="s">
        <v>237</v>
      </c>
      <c r="AM144" s="296" t="s">
        <v>85</v>
      </c>
      <c r="AN144" s="38" t="s">
        <v>85</v>
      </c>
      <c r="AO144" s="296" t="s">
        <v>85</v>
      </c>
      <c r="AP144" s="493">
        <v>16.2</v>
      </c>
      <c r="AQ144" s="296"/>
      <c r="AR144" s="296"/>
      <c r="AS144" s="296"/>
      <c r="AT144" s="296"/>
      <c r="AU144" s="296"/>
      <c r="AV144" s="296"/>
      <c r="AW144" s="296"/>
      <c r="AX144" s="296"/>
      <c r="AY144" s="296">
        <v>123</v>
      </c>
      <c r="AZ144" s="296">
        <v>100</v>
      </c>
      <c r="BA144" s="74"/>
      <c r="BB144" s="296"/>
      <c r="BC144" s="49"/>
      <c r="BD144" s="297" t="s">
        <v>85</v>
      </c>
      <c r="BE144" s="91" t="s">
        <v>85</v>
      </c>
      <c r="BF144" s="92" t="s">
        <v>85</v>
      </c>
      <c r="BG144" s="91" t="s">
        <v>85</v>
      </c>
      <c r="BH144" s="297">
        <v>35.799999999999997</v>
      </c>
      <c r="BI144" s="296">
        <v>19.8</v>
      </c>
      <c r="BJ144" s="296">
        <v>19.8</v>
      </c>
      <c r="BK144" s="296">
        <v>10.7</v>
      </c>
      <c r="BL144" s="358">
        <v>6.8740914904991998E-2</v>
      </c>
      <c r="BM144" s="290">
        <v>36</v>
      </c>
      <c r="BN144" s="296" t="s">
        <v>3771</v>
      </c>
      <c r="BO144" s="73" t="s">
        <v>3891</v>
      </c>
      <c r="BP144" s="296" t="s">
        <v>1120</v>
      </c>
      <c r="BQ144" s="296" t="s">
        <v>1122</v>
      </c>
      <c r="BR144" s="296"/>
      <c r="BS144" s="296"/>
      <c r="BT144" s="296"/>
      <c r="BU144" s="296"/>
      <c r="BV144" s="296"/>
      <c r="BW144" s="296"/>
      <c r="BX144" s="296"/>
      <c r="BY144" s="296"/>
      <c r="BZ144" s="296" t="s">
        <v>1128</v>
      </c>
      <c r="CA144" s="296"/>
      <c r="CB144" s="296" t="s">
        <v>1129</v>
      </c>
      <c r="CC144" s="296"/>
      <c r="CD144" s="311" t="str">
        <f t="shared" si="10"/>
        <v>DISCONTINUED - MR302 Fat Five, 17x8.5, 0mm Offset, 8x170, 131mm Centerbore, Matte Black</v>
      </c>
      <c r="CE144" s="311" t="s">
        <v>3721</v>
      </c>
      <c r="CF144" s="311" t="s">
        <v>3720</v>
      </c>
      <c r="CG144" s="300" t="str">
        <f t="shared" si="12"/>
        <v>STREET (3XX)</v>
      </c>
    </row>
    <row r="145" spans="1:85" s="289" customFormat="1" ht="15.75" customHeight="1">
      <c r="A145" s="571">
        <f t="shared" si="9"/>
        <v>142</v>
      </c>
      <c r="B145" s="92" t="s">
        <v>84</v>
      </c>
      <c r="C145" s="29" t="s">
        <v>1038</v>
      </c>
      <c r="D145" s="290" t="s">
        <v>1082</v>
      </c>
      <c r="E145" s="291" t="s">
        <v>107</v>
      </c>
      <c r="F145" s="281" t="str">
        <f t="shared" si="11"/>
        <v>MR30451055750N</v>
      </c>
      <c r="G145" s="291"/>
      <c r="H145" s="291"/>
      <c r="I145" s="291" t="s">
        <v>344</v>
      </c>
      <c r="J145" s="322">
        <v>40909</v>
      </c>
      <c r="K145" s="438">
        <v>43129</v>
      </c>
      <c r="L145" s="282" t="s">
        <v>1239</v>
      </c>
      <c r="M145" s="292">
        <v>172.5</v>
      </c>
      <c r="N145" s="85"/>
      <c r="O145" s="409"/>
      <c r="P145" s="290">
        <v>15</v>
      </c>
      <c r="Q145" s="8">
        <v>10</v>
      </c>
      <c r="R145" s="29" t="s">
        <v>1693</v>
      </c>
      <c r="S145" s="290">
        <v>5</v>
      </c>
      <c r="T145" s="290">
        <v>5.5</v>
      </c>
      <c r="U145" s="293">
        <v>-50</v>
      </c>
      <c r="V145" s="317">
        <v>3.5</v>
      </c>
      <c r="W145" s="290" t="s">
        <v>85</v>
      </c>
      <c r="X145" s="298">
        <v>108</v>
      </c>
      <c r="Y145" s="294">
        <v>23.9</v>
      </c>
      <c r="Z145" s="293">
        <v>2100</v>
      </c>
      <c r="AA145" s="293" t="s">
        <v>5150</v>
      </c>
      <c r="AB145" s="293"/>
      <c r="AC145" s="284" t="s">
        <v>9634</v>
      </c>
      <c r="AD145" s="295" t="s">
        <v>1556</v>
      </c>
      <c r="AE145" s="432"/>
      <c r="AF145" s="286">
        <v>33</v>
      </c>
      <c r="AG145" s="295"/>
      <c r="AH145" s="296" t="s">
        <v>85</v>
      </c>
      <c r="AI145" s="295"/>
      <c r="AJ145" s="295" t="s">
        <v>1645</v>
      </c>
      <c r="AK145" s="287" t="s">
        <v>85</v>
      </c>
      <c r="AL145" s="296" t="s">
        <v>237</v>
      </c>
      <c r="AM145" s="296" t="s">
        <v>85</v>
      </c>
      <c r="AN145" s="38" t="s">
        <v>85</v>
      </c>
      <c r="AO145" s="296" t="s">
        <v>85</v>
      </c>
      <c r="AP145" s="493">
        <v>16.2</v>
      </c>
      <c r="AQ145" s="296"/>
      <c r="AR145" s="296"/>
      <c r="AS145" s="296"/>
      <c r="AT145" s="296"/>
      <c r="AU145" s="296"/>
      <c r="AV145" s="296"/>
      <c r="AW145" s="296"/>
      <c r="AX145" s="296"/>
      <c r="AY145" s="296">
        <v>105.5</v>
      </c>
      <c r="AZ145" s="296">
        <v>38</v>
      </c>
      <c r="BA145" s="74"/>
      <c r="BB145" s="296"/>
      <c r="BC145" s="49"/>
      <c r="BD145" s="297" t="s">
        <v>85</v>
      </c>
      <c r="BE145" s="91" t="s">
        <v>85</v>
      </c>
      <c r="BF145" s="92" t="s">
        <v>85</v>
      </c>
      <c r="BG145" s="91" t="s">
        <v>85</v>
      </c>
      <c r="BH145" s="297">
        <v>27</v>
      </c>
      <c r="BI145" s="296">
        <v>17.8</v>
      </c>
      <c r="BJ145" s="296">
        <v>17.8</v>
      </c>
      <c r="BK145" s="296">
        <v>12.6</v>
      </c>
      <c r="BL145" s="358">
        <v>6.5420174707775988E-2</v>
      </c>
      <c r="BM145" s="290">
        <v>36</v>
      </c>
      <c r="BN145" s="296" t="s">
        <v>3771</v>
      </c>
      <c r="BO145" s="73" t="s">
        <v>3891</v>
      </c>
      <c r="BP145" s="296" t="s">
        <v>1134</v>
      </c>
      <c r="BQ145" s="296" t="s">
        <v>1131</v>
      </c>
      <c r="BR145" s="296" t="s">
        <v>1122</v>
      </c>
      <c r="BS145" s="296"/>
      <c r="BT145" s="296"/>
      <c r="BU145" s="296"/>
      <c r="BV145" s="296"/>
      <c r="BW145" s="296"/>
      <c r="BX145" s="296"/>
      <c r="BY145" s="296"/>
      <c r="BZ145" s="296" t="s">
        <v>1135</v>
      </c>
      <c r="CA145" s="296"/>
      <c r="CB145" s="296" t="s">
        <v>1136</v>
      </c>
      <c r="CC145" s="296"/>
      <c r="CD145" s="311" t="str">
        <f t="shared" si="10"/>
        <v>DISCONTINUED - MR304 Double Standard, 15x10, -50mm Offset, 5x5.5, 108mm Centerbore, Matte Black - Machined Lip</v>
      </c>
      <c r="CE145" s="311" t="s">
        <v>3721</v>
      </c>
      <c r="CF145" s="311" t="s">
        <v>3720</v>
      </c>
      <c r="CG145" s="300" t="str">
        <f t="shared" si="12"/>
        <v>STREET (3XX)</v>
      </c>
    </row>
    <row r="146" spans="1:85" s="289" customFormat="1" ht="15.75" customHeight="1">
      <c r="A146" s="571">
        <f t="shared" si="9"/>
        <v>143</v>
      </c>
      <c r="B146" s="92" t="s">
        <v>84</v>
      </c>
      <c r="C146" s="29" t="s">
        <v>1038</v>
      </c>
      <c r="D146" s="290" t="s">
        <v>1082</v>
      </c>
      <c r="E146" s="291" t="s">
        <v>108</v>
      </c>
      <c r="F146" s="281" t="str">
        <f t="shared" si="11"/>
        <v>MR30451060750N</v>
      </c>
      <c r="G146" s="291"/>
      <c r="H146" s="291"/>
      <c r="I146" s="291" t="s">
        <v>346</v>
      </c>
      <c r="J146" s="322">
        <v>40909</v>
      </c>
      <c r="K146" s="438">
        <v>43129</v>
      </c>
      <c r="L146" s="282" t="s">
        <v>1239</v>
      </c>
      <c r="M146" s="292">
        <v>172.5</v>
      </c>
      <c r="N146" s="85"/>
      <c r="O146" s="409"/>
      <c r="P146" s="290">
        <v>15</v>
      </c>
      <c r="Q146" s="8">
        <v>10</v>
      </c>
      <c r="R146" s="29" t="s">
        <v>1089</v>
      </c>
      <c r="S146" s="290">
        <v>6</v>
      </c>
      <c r="T146" s="290">
        <v>5.5</v>
      </c>
      <c r="U146" s="293">
        <v>-50</v>
      </c>
      <c r="V146" s="317">
        <v>3.5</v>
      </c>
      <c r="W146" s="290" t="s">
        <v>85</v>
      </c>
      <c r="X146" s="298">
        <v>108</v>
      </c>
      <c r="Y146" s="294">
        <v>23.7</v>
      </c>
      <c r="Z146" s="293">
        <v>2100</v>
      </c>
      <c r="AA146" s="293" t="s">
        <v>5150</v>
      </c>
      <c r="AB146" s="293"/>
      <c r="AC146" s="284" t="s">
        <v>9635</v>
      </c>
      <c r="AD146" s="295" t="s">
        <v>1556</v>
      </c>
      <c r="AE146" s="432"/>
      <c r="AF146" s="286">
        <v>33</v>
      </c>
      <c r="AG146" s="295"/>
      <c r="AH146" s="296" t="s">
        <v>85</v>
      </c>
      <c r="AI146" s="295"/>
      <c r="AJ146" s="295" t="s">
        <v>1645</v>
      </c>
      <c r="AK146" s="287" t="s">
        <v>85</v>
      </c>
      <c r="AL146" s="296" t="s">
        <v>237</v>
      </c>
      <c r="AM146" s="296" t="s">
        <v>85</v>
      </c>
      <c r="AN146" s="38" t="s">
        <v>85</v>
      </c>
      <c r="AO146" s="296" t="s">
        <v>85</v>
      </c>
      <c r="AP146" s="493">
        <v>16.2</v>
      </c>
      <c r="AQ146" s="296"/>
      <c r="AR146" s="296"/>
      <c r="AS146" s="296"/>
      <c r="AT146" s="296"/>
      <c r="AU146" s="296"/>
      <c r="AV146" s="296"/>
      <c r="AW146" s="296"/>
      <c r="AX146" s="296"/>
      <c r="AY146" s="296">
        <v>105.5</v>
      </c>
      <c r="AZ146" s="296">
        <v>38</v>
      </c>
      <c r="BA146" s="74"/>
      <c r="BB146" s="296"/>
      <c r="BC146" s="49"/>
      <c r="BD146" s="297" t="s">
        <v>85</v>
      </c>
      <c r="BE146" s="91" t="s">
        <v>85</v>
      </c>
      <c r="BF146" s="92" t="s">
        <v>85</v>
      </c>
      <c r="BG146" s="91" t="s">
        <v>85</v>
      </c>
      <c r="BH146" s="297">
        <v>26.8</v>
      </c>
      <c r="BI146" s="296">
        <v>17.8</v>
      </c>
      <c r="BJ146" s="296">
        <v>17.8</v>
      </c>
      <c r="BK146" s="296">
        <v>12.6</v>
      </c>
      <c r="BL146" s="358">
        <v>6.5420174707775988E-2</v>
      </c>
      <c r="BM146" s="290">
        <v>36</v>
      </c>
      <c r="BN146" s="296" t="s">
        <v>3771</v>
      </c>
      <c r="BO146" s="73" t="s">
        <v>3891</v>
      </c>
      <c r="BP146" s="296" t="s">
        <v>1134</v>
      </c>
      <c r="BQ146" s="296" t="s">
        <v>1131</v>
      </c>
      <c r="BR146" s="296" t="s">
        <v>1122</v>
      </c>
      <c r="BS146" s="296"/>
      <c r="BT146" s="296"/>
      <c r="BU146" s="296"/>
      <c r="BV146" s="296"/>
      <c r="BW146" s="296"/>
      <c r="BX146" s="296"/>
      <c r="BY146" s="296"/>
      <c r="BZ146" s="296" t="s">
        <v>1135</v>
      </c>
      <c r="CA146" s="296"/>
      <c r="CB146" s="296" t="s">
        <v>1136</v>
      </c>
      <c r="CC146" s="296"/>
      <c r="CD146" s="311" t="str">
        <f t="shared" si="10"/>
        <v>DISCONTINUED - MR304 Double Standard, 15x10, -50mm Offset, 6x5.5, 108mm Centerbore, Matte Black - Machined Lip</v>
      </c>
      <c r="CE146" s="311" t="s">
        <v>3721</v>
      </c>
      <c r="CF146" s="311" t="s">
        <v>3720</v>
      </c>
      <c r="CG146" s="300" t="str">
        <f t="shared" si="12"/>
        <v>STREET (3XX)</v>
      </c>
    </row>
    <row r="147" spans="1:85" s="289" customFormat="1" ht="15.75" customHeight="1">
      <c r="A147" s="571">
        <f t="shared" si="9"/>
        <v>144</v>
      </c>
      <c r="B147" s="92" t="s">
        <v>84</v>
      </c>
      <c r="C147" s="29" t="s">
        <v>1038</v>
      </c>
      <c r="D147" s="290" t="s">
        <v>1082</v>
      </c>
      <c r="E147" s="291" t="s">
        <v>109</v>
      </c>
      <c r="F147" s="281" t="str">
        <f t="shared" si="11"/>
        <v>MR30458055724N</v>
      </c>
      <c r="G147" s="291"/>
      <c r="H147" s="291"/>
      <c r="I147" s="291" t="s">
        <v>350</v>
      </c>
      <c r="J147" s="322">
        <v>40909</v>
      </c>
      <c r="K147" s="438">
        <v>43129</v>
      </c>
      <c r="L147" s="282" t="s">
        <v>1239</v>
      </c>
      <c r="M147" s="292">
        <v>152.5</v>
      </c>
      <c r="N147" s="85"/>
      <c r="O147" s="409"/>
      <c r="P147" s="290">
        <v>15</v>
      </c>
      <c r="Q147" s="8">
        <v>8</v>
      </c>
      <c r="R147" s="29" t="s">
        <v>1693</v>
      </c>
      <c r="S147" s="290">
        <v>5</v>
      </c>
      <c r="T147" s="290">
        <v>5.5</v>
      </c>
      <c r="U147" s="293">
        <v>-24</v>
      </c>
      <c r="V147" s="317">
        <v>3.5</v>
      </c>
      <c r="W147" s="290" t="s">
        <v>85</v>
      </c>
      <c r="X147" s="298">
        <v>108</v>
      </c>
      <c r="Y147" s="294">
        <v>21.299999999999997</v>
      </c>
      <c r="Z147" s="293">
        <v>2100</v>
      </c>
      <c r="AA147" s="293" t="s">
        <v>5150</v>
      </c>
      <c r="AB147" s="293"/>
      <c r="AC147" s="284" t="s">
        <v>9636</v>
      </c>
      <c r="AD147" s="295" t="s">
        <v>1556</v>
      </c>
      <c r="AE147" s="432"/>
      <c r="AF147" s="286">
        <v>33</v>
      </c>
      <c r="AG147" s="295"/>
      <c r="AH147" s="296" t="s">
        <v>85</v>
      </c>
      <c r="AI147" s="295"/>
      <c r="AJ147" s="295" t="s">
        <v>1645</v>
      </c>
      <c r="AK147" s="287" t="s">
        <v>85</v>
      </c>
      <c r="AL147" s="296" t="s">
        <v>237</v>
      </c>
      <c r="AM147" s="296" t="s">
        <v>85</v>
      </c>
      <c r="AN147" s="38" t="s">
        <v>85</v>
      </c>
      <c r="AO147" s="296" t="s">
        <v>85</v>
      </c>
      <c r="AP147" s="493">
        <v>16.2</v>
      </c>
      <c r="AQ147" s="296"/>
      <c r="AR147" s="296"/>
      <c r="AS147" s="296"/>
      <c r="AT147" s="296"/>
      <c r="AU147" s="296"/>
      <c r="AV147" s="296"/>
      <c r="AW147" s="296"/>
      <c r="AX147" s="296"/>
      <c r="AY147" s="296">
        <v>105.5</v>
      </c>
      <c r="AZ147" s="296">
        <v>38</v>
      </c>
      <c r="BA147" s="74"/>
      <c r="BB147" s="296"/>
      <c r="BC147" s="49"/>
      <c r="BD147" s="297" t="s">
        <v>85</v>
      </c>
      <c r="BE147" s="91" t="s">
        <v>85</v>
      </c>
      <c r="BF147" s="92" t="s">
        <v>85</v>
      </c>
      <c r="BG147" s="91" t="s">
        <v>85</v>
      </c>
      <c r="BH147" s="297">
        <v>24.6</v>
      </c>
      <c r="BI147" s="296">
        <v>17.8</v>
      </c>
      <c r="BJ147" s="296">
        <v>17.8</v>
      </c>
      <c r="BK147" s="296">
        <v>10.6</v>
      </c>
      <c r="BL147" s="358">
        <v>5.5036019992255984E-2</v>
      </c>
      <c r="BM147" s="290">
        <v>36</v>
      </c>
      <c r="BN147" s="296" t="s">
        <v>3771</v>
      </c>
      <c r="BO147" s="73" t="s">
        <v>3891</v>
      </c>
      <c r="BP147" s="296" t="s">
        <v>1134</v>
      </c>
      <c r="BQ147" s="296" t="s">
        <v>1131</v>
      </c>
      <c r="BR147" s="296" t="s">
        <v>1122</v>
      </c>
      <c r="BS147" s="296"/>
      <c r="BT147" s="296"/>
      <c r="BU147" s="296"/>
      <c r="BV147" s="296"/>
      <c r="BW147" s="296"/>
      <c r="BX147" s="296"/>
      <c r="BY147" s="296"/>
      <c r="BZ147" s="296" t="s">
        <v>1135</v>
      </c>
      <c r="CA147" s="296"/>
      <c r="CB147" s="296" t="s">
        <v>1136</v>
      </c>
      <c r="CC147" s="296"/>
      <c r="CD147" s="311" t="str">
        <f t="shared" si="10"/>
        <v>DISCONTINUED - MR304 Double Standard, 15x8, -24mm Offset, 5x5.5, 108mm Centerbore, Matte Black - Machined Lip</v>
      </c>
      <c r="CE147" s="311" t="s">
        <v>3721</v>
      </c>
      <c r="CF147" s="311" t="s">
        <v>3720</v>
      </c>
      <c r="CG147" s="300" t="str">
        <f t="shared" si="12"/>
        <v>STREET (3XX)</v>
      </c>
    </row>
    <row r="148" spans="1:85" s="289" customFormat="1" ht="15.75" customHeight="1">
      <c r="A148" s="571">
        <f t="shared" si="9"/>
        <v>145</v>
      </c>
      <c r="B148" s="92" t="s">
        <v>84</v>
      </c>
      <c r="C148" s="29" t="s">
        <v>1038</v>
      </c>
      <c r="D148" s="290" t="s">
        <v>1082</v>
      </c>
      <c r="E148" s="291" t="s">
        <v>110</v>
      </c>
      <c r="F148" s="281" t="str">
        <f t="shared" si="11"/>
        <v>MR30458060724N</v>
      </c>
      <c r="G148" s="291"/>
      <c r="H148" s="291"/>
      <c r="I148" s="291" t="s">
        <v>352</v>
      </c>
      <c r="J148" s="322">
        <v>40909</v>
      </c>
      <c r="K148" s="438">
        <v>43129</v>
      </c>
      <c r="L148" s="282" t="s">
        <v>1239</v>
      </c>
      <c r="M148" s="292">
        <v>152.5</v>
      </c>
      <c r="N148" s="85"/>
      <c r="O148" s="409"/>
      <c r="P148" s="290">
        <v>15</v>
      </c>
      <c r="Q148" s="8">
        <v>8</v>
      </c>
      <c r="R148" s="29" t="s">
        <v>1089</v>
      </c>
      <c r="S148" s="290">
        <v>6</v>
      </c>
      <c r="T148" s="290">
        <v>5.5</v>
      </c>
      <c r="U148" s="293">
        <v>-24</v>
      </c>
      <c r="V148" s="317">
        <v>3.5</v>
      </c>
      <c r="W148" s="290" t="s">
        <v>85</v>
      </c>
      <c r="X148" s="298">
        <v>108</v>
      </c>
      <c r="Y148" s="294">
        <v>21.299999999999997</v>
      </c>
      <c r="Z148" s="293">
        <v>2100</v>
      </c>
      <c r="AA148" s="293" t="s">
        <v>5150</v>
      </c>
      <c r="AB148" s="293"/>
      <c r="AC148" s="284" t="s">
        <v>9637</v>
      </c>
      <c r="AD148" s="295" t="s">
        <v>1556</v>
      </c>
      <c r="AE148" s="432"/>
      <c r="AF148" s="286">
        <v>33</v>
      </c>
      <c r="AG148" s="295"/>
      <c r="AH148" s="296" t="s">
        <v>85</v>
      </c>
      <c r="AI148" s="295"/>
      <c r="AJ148" s="295" t="s">
        <v>1645</v>
      </c>
      <c r="AK148" s="287" t="s">
        <v>85</v>
      </c>
      <c r="AL148" s="296" t="s">
        <v>237</v>
      </c>
      <c r="AM148" s="296" t="s">
        <v>85</v>
      </c>
      <c r="AN148" s="38" t="s">
        <v>85</v>
      </c>
      <c r="AO148" s="296" t="s">
        <v>85</v>
      </c>
      <c r="AP148" s="493">
        <v>16.2</v>
      </c>
      <c r="AQ148" s="296"/>
      <c r="AR148" s="296"/>
      <c r="AS148" s="296"/>
      <c r="AT148" s="296"/>
      <c r="AU148" s="296"/>
      <c r="AV148" s="296"/>
      <c r="AW148" s="296"/>
      <c r="AX148" s="296"/>
      <c r="AY148" s="296">
        <v>105.5</v>
      </c>
      <c r="AZ148" s="296">
        <v>38</v>
      </c>
      <c r="BA148" s="74"/>
      <c r="BB148" s="296"/>
      <c r="BC148" s="49"/>
      <c r="BD148" s="297" t="s">
        <v>85</v>
      </c>
      <c r="BE148" s="91" t="s">
        <v>85</v>
      </c>
      <c r="BF148" s="92" t="s">
        <v>85</v>
      </c>
      <c r="BG148" s="91" t="s">
        <v>85</v>
      </c>
      <c r="BH148" s="297">
        <v>24.4</v>
      </c>
      <c r="BI148" s="296">
        <v>17.8</v>
      </c>
      <c r="BJ148" s="296">
        <v>17.8</v>
      </c>
      <c r="BK148" s="296">
        <v>10.6</v>
      </c>
      <c r="BL148" s="358">
        <v>5.5036019992255984E-2</v>
      </c>
      <c r="BM148" s="290">
        <v>36</v>
      </c>
      <c r="BN148" s="296" t="s">
        <v>3771</v>
      </c>
      <c r="BO148" s="73" t="s">
        <v>3891</v>
      </c>
      <c r="BP148" s="296" t="s">
        <v>1134</v>
      </c>
      <c r="BQ148" s="296" t="s">
        <v>1131</v>
      </c>
      <c r="BR148" s="296" t="s">
        <v>1122</v>
      </c>
      <c r="BS148" s="296"/>
      <c r="BT148" s="296"/>
      <c r="BU148" s="296"/>
      <c r="BV148" s="296"/>
      <c r="BW148" s="296"/>
      <c r="BX148" s="296"/>
      <c r="BY148" s="296"/>
      <c r="BZ148" s="296" t="s">
        <v>1135</v>
      </c>
      <c r="CA148" s="296"/>
      <c r="CB148" s="296" t="s">
        <v>1136</v>
      </c>
      <c r="CC148" s="296"/>
      <c r="CD148" s="311" t="str">
        <f t="shared" si="10"/>
        <v>DISCONTINUED - MR304 Double Standard, 15x8, -24mm Offset, 6x5.5, 108mm Centerbore, Matte Black - Machined Lip</v>
      </c>
      <c r="CE148" s="311" t="s">
        <v>3721</v>
      </c>
      <c r="CF148" s="311" t="s">
        <v>3720</v>
      </c>
      <c r="CG148" s="300" t="str">
        <f t="shared" si="12"/>
        <v>STREET (3XX)</v>
      </c>
    </row>
    <row r="149" spans="1:85" s="289" customFormat="1" ht="15.75" customHeight="1">
      <c r="A149" s="571">
        <f t="shared" si="9"/>
        <v>146</v>
      </c>
      <c r="B149" s="92" t="s">
        <v>84</v>
      </c>
      <c r="C149" s="29" t="s">
        <v>1038</v>
      </c>
      <c r="D149" s="290" t="s">
        <v>1082</v>
      </c>
      <c r="E149" s="291" t="s">
        <v>111</v>
      </c>
      <c r="F149" s="281" t="str">
        <f t="shared" si="11"/>
        <v>MR30468012300</v>
      </c>
      <c r="G149" s="291"/>
      <c r="H149" s="291"/>
      <c r="I149" s="291" t="s">
        <v>353</v>
      </c>
      <c r="J149" s="322">
        <v>40909</v>
      </c>
      <c r="K149" s="438">
        <v>43129</v>
      </c>
      <c r="L149" s="282" t="s">
        <v>1239</v>
      </c>
      <c r="M149" s="292">
        <v>177.5</v>
      </c>
      <c r="N149" s="85"/>
      <c r="O149" s="409"/>
      <c r="P149" s="290">
        <v>16</v>
      </c>
      <c r="Q149" s="8">
        <v>8</v>
      </c>
      <c r="R149" s="29" t="s">
        <v>1756</v>
      </c>
      <c r="S149" s="290">
        <v>5</v>
      </c>
      <c r="T149" s="290">
        <v>4.5</v>
      </c>
      <c r="U149" s="293">
        <v>0</v>
      </c>
      <c r="V149" s="317">
        <v>4.5</v>
      </c>
      <c r="W149" s="290" t="s">
        <v>85</v>
      </c>
      <c r="X149" s="298">
        <v>83</v>
      </c>
      <c r="Y149" s="294">
        <v>23.7</v>
      </c>
      <c r="Z149" s="293">
        <v>2100</v>
      </c>
      <c r="AA149" s="293" t="s">
        <v>5147</v>
      </c>
      <c r="AB149" s="293"/>
      <c r="AC149" s="284" t="s">
        <v>9638</v>
      </c>
      <c r="AD149" s="295" t="s">
        <v>1564</v>
      </c>
      <c r="AE149" s="432"/>
      <c r="AF149" s="286">
        <v>33</v>
      </c>
      <c r="AG149" s="295"/>
      <c r="AH149" s="296" t="s">
        <v>85</v>
      </c>
      <c r="AI149" s="295"/>
      <c r="AJ149" s="295" t="s">
        <v>1645</v>
      </c>
      <c r="AK149" s="287" t="s">
        <v>85</v>
      </c>
      <c r="AL149" s="296" t="s">
        <v>237</v>
      </c>
      <c r="AM149" s="296" t="s">
        <v>85</v>
      </c>
      <c r="AN149" s="38" t="s">
        <v>85</v>
      </c>
      <c r="AO149" s="296" t="s">
        <v>85</v>
      </c>
      <c r="AP149" s="493">
        <v>16.100000000000001</v>
      </c>
      <c r="AQ149" s="296"/>
      <c r="AR149" s="296"/>
      <c r="AS149" s="296"/>
      <c r="AT149" s="296"/>
      <c r="AU149" s="296"/>
      <c r="AV149" s="296"/>
      <c r="AW149" s="296"/>
      <c r="AX149" s="296"/>
      <c r="AY149" s="296">
        <v>77.2</v>
      </c>
      <c r="AZ149" s="296">
        <v>52</v>
      </c>
      <c r="BA149" s="74"/>
      <c r="BB149" s="296"/>
      <c r="BC149" s="49"/>
      <c r="BD149" s="297" t="s">
        <v>85</v>
      </c>
      <c r="BE149" s="91" t="s">
        <v>85</v>
      </c>
      <c r="BF149" s="92" t="s">
        <v>85</v>
      </c>
      <c r="BG149" s="91" t="s">
        <v>85</v>
      </c>
      <c r="BH149" s="297">
        <v>26.8</v>
      </c>
      <c r="BI149" s="296">
        <v>18.8</v>
      </c>
      <c r="BJ149" s="296">
        <v>18.8</v>
      </c>
      <c r="BK149" s="296">
        <v>10.6</v>
      </c>
      <c r="BL149" s="358">
        <v>6.1393545341695985E-2</v>
      </c>
      <c r="BM149" s="290">
        <v>36</v>
      </c>
      <c r="BN149" s="296" t="s">
        <v>3771</v>
      </c>
      <c r="BO149" s="73" t="s">
        <v>3891</v>
      </c>
      <c r="BP149" s="296" t="s">
        <v>1137</v>
      </c>
      <c r="BQ149" s="296" t="s">
        <v>1131</v>
      </c>
      <c r="BR149" s="296" t="s">
        <v>1122</v>
      </c>
      <c r="BS149" s="296" t="s">
        <v>1138</v>
      </c>
      <c r="BT149" s="296"/>
      <c r="BU149" s="296"/>
      <c r="BV149" s="296"/>
      <c r="BW149" s="296"/>
      <c r="BX149" s="296"/>
      <c r="BY149" s="296"/>
      <c r="BZ149" s="296" t="s">
        <v>1139</v>
      </c>
      <c r="CA149" s="296"/>
      <c r="CB149" s="296" t="s">
        <v>1140</v>
      </c>
      <c r="CC149" s="296"/>
      <c r="CD149" s="311" t="str">
        <f t="shared" si="10"/>
        <v>DISCONTINUED - MR304 Double Standard, 16x8, 0mm Offset, 5x4.5, 83mm Centerbore, Machined - Clear Coat</v>
      </c>
      <c r="CE149" s="311" t="s">
        <v>3721</v>
      </c>
      <c r="CF149" s="311" t="s">
        <v>3720</v>
      </c>
      <c r="CG149" s="300" t="str">
        <f t="shared" si="12"/>
        <v>STREET (3XX)</v>
      </c>
    </row>
    <row r="150" spans="1:85" s="289" customFormat="1" ht="15.75" customHeight="1">
      <c r="A150" s="571">
        <f t="shared" si="9"/>
        <v>147</v>
      </c>
      <c r="B150" s="92" t="s">
        <v>84</v>
      </c>
      <c r="C150" s="29" t="s">
        <v>1038</v>
      </c>
      <c r="D150" s="290" t="s">
        <v>1082</v>
      </c>
      <c r="E150" s="291" t="s">
        <v>112</v>
      </c>
      <c r="F150" s="281" t="str">
        <f t="shared" si="11"/>
        <v>MR30468050700</v>
      </c>
      <c r="G150" s="291"/>
      <c r="H150" s="291"/>
      <c r="I150" s="291" t="s">
        <v>357</v>
      </c>
      <c r="J150" s="322">
        <v>40909</v>
      </c>
      <c r="K150" s="438">
        <v>43129</v>
      </c>
      <c r="L150" s="282" t="s">
        <v>1239</v>
      </c>
      <c r="M150" s="292">
        <v>177.5</v>
      </c>
      <c r="N150" s="85"/>
      <c r="O150" s="409"/>
      <c r="P150" s="290">
        <v>16</v>
      </c>
      <c r="Q150" s="8">
        <v>8</v>
      </c>
      <c r="R150" s="29" t="s">
        <v>1692</v>
      </c>
      <c r="S150" s="290">
        <v>5</v>
      </c>
      <c r="T150" s="290">
        <v>5</v>
      </c>
      <c r="U150" s="293">
        <v>0</v>
      </c>
      <c r="V150" s="317">
        <v>4.5</v>
      </c>
      <c r="W150" s="290" t="s">
        <v>85</v>
      </c>
      <c r="X150" s="298">
        <v>94</v>
      </c>
      <c r="Y150" s="294">
        <v>23.7</v>
      </c>
      <c r="Z150" s="293">
        <v>2100</v>
      </c>
      <c r="AA150" s="293" t="s">
        <v>5150</v>
      </c>
      <c r="AB150" s="293"/>
      <c r="AC150" s="284" t="s">
        <v>9639</v>
      </c>
      <c r="AD150" s="295" t="s">
        <v>1552</v>
      </c>
      <c r="AE150" s="432"/>
      <c r="AF150" s="286">
        <v>33</v>
      </c>
      <c r="AG150" s="295"/>
      <c r="AH150" s="296" t="s">
        <v>85</v>
      </c>
      <c r="AI150" s="295"/>
      <c r="AJ150" s="295" t="s">
        <v>1645</v>
      </c>
      <c r="AK150" s="287" t="s">
        <v>85</v>
      </c>
      <c r="AL150" s="296" t="s">
        <v>237</v>
      </c>
      <c r="AM150" s="296" t="s">
        <v>85</v>
      </c>
      <c r="AN150" s="38" t="s">
        <v>85</v>
      </c>
      <c r="AO150" s="296" t="s">
        <v>85</v>
      </c>
      <c r="AP150" s="493">
        <v>16.2</v>
      </c>
      <c r="AQ150" s="296"/>
      <c r="AR150" s="296"/>
      <c r="AS150" s="296"/>
      <c r="AT150" s="296"/>
      <c r="AU150" s="296"/>
      <c r="AV150" s="296"/>
      <c r="AW150" s="296"/>
      <c r="AX150" s="296"/>
      <c r="AY150" s="296">
        <v>88.2</v>
      </c>
      <c r="AZ150" s="296">
        <v>58</v>
      </c>
      <c r="BA150" s="74"/>
      <c r="BB150" s="296"/>
      <c r="BC150" s="49"/>
      <c r="BD150" s="297" t="s">
        <v>85</v>
      </c>
      <c r="BE150" s="91" t="s">
        <v>85</v>
      </c>
      <c r="BF150" s="92" t="s">
        <v>85</v>
      </c>
      <c r="BG150" s="91" t="s">
        <v>85</v>
      </c>
      <c r="BH150" s="297">
        <v>26.8</v>
      </c>
      <c r="BI150" s="296">
        <v>18.8</v>
      </c>
      <c r="BJ150" s="296">
        <v>18.8</v>
      </c>
      <c r="BK150" s="296">
        <v>10.6</v>
      </c>
      <c r="BL150" s="358">
        <v>6.1393545341695985E-2</v>
      </c>
      <c r="BM150" s="290">
        <v>36</v>
      </c>
      <c r="BN150" s="296" t="s">
        <v>3771</v>
      </c>
      <c r="BO150" s="73" t="s">
        <v>3891</v>
      </c>
      <c r="BP150" s="296" t="s">
        <v>1134</v>
      </c>
      <c r="BQ150" s="296" t="s">
        <v>1131</v>
      </c>
      <c r="BR150" s="296" t="s">
        <v>1122</v>
      </c>
      <c r="BS150" s="296"/>
      <c r="BT150" s="296"/>
      <c r="BU150" s="296"/>
      <c r="BV150" s="296"/>
      <c r="BW150" s="296"/>
      <c r="BX150" s="296"/>
      <c r="BY150" s="296"/>
      <c r="BZ150" s="296" t="s">
        <v>1135</v>
      </c>
      <c r="CA150" s="296"/>
      <c r="CB150" s="296" t="s">
        <v>1136</v>
      </c>
      <c r="CC150" s="296"/>
      <c r="CD150" s="311" t="str">
        <f t="shared" si="10"/>
        <v>DISCONTINUED - MR304 Double Standard, 16x8, 0mm Offset, 5x5, 94mm Centerbore, Matte Black - Machined Lip</v>
      </c>
      <c r="CE150" s="311" t="s">
        <v>3721</v>
      </c>
      <c r="CF150" s="311" t="s">
        <v>3720</v>
      </c>
      <c r="CG150" s="300" t="str">
        <f t="shared" si="12"/>
        <v>STREET (3XX)</v>
      </c>
    </row>
    <row r="151" spans="1:85" s="289" customFormat="1" ht="15.75" customHeight="1">
      <c r="A151" s="571">
        <f t="shared" si="9"/>
        <v>148</v>
      </c>
      <c r="B151" s="92" t="s">
        <v>84</v>
      </c>
      <c r="C151" s="29" t="s">
        <v>1038</v>
      </c>
      <c r="D151" s="290" t="s">
        <v>1082</v>
      </c>
      <c r="E151" s="291" t="s">
        <v>113</v>
      </c>
      <c r="F151" s="281" t="str">
        <f t="shared" si="11"/>
        <v>MR30468080700</v>
      </c>
      <c r="G151" s="291"/>
      <c r="H151" s="291"/>
      <c r="I151" s="291" t="s">
        <v>363</v>
      </c>
      <c r="J151" s="322">
        <v>40909</v>
      </c>
      <c r="K151" s="438">
        <v>43129</v>
      </c>
      <c r="L151" s="282" t="s">
        <v>1239</v>
      </c>
      <c r="M151" s="292">
        <v>177.5</v>
      </c>
      <c r="N151" s="85"/>
      <c r="O151" s="409"/>
      <c r="P151" s="290">
        <v>16</v>
      </c>
      <c r="Q151" s="8">
        <v>8</v>
      </c>
      <c r="R151" s="29" t="s">
        <v>1699</v>
      </c>
      <c r="S151" s="290">
        <v>8</v>
      </c>
      <c r="T151" s="290">
        <v>6.5</v>
      </c>
      <c r="U151" s="293">
        <v>0</v>
      </c>
      <c r="V151" s="317">
        <v>4.5</v>
      </c>
      <c r="W151" s="290" t="s">
        <v>85</v>
      </c>
      <c r="X151" s="298">
        <v>131</v>
      </c>
      <c r="Y151" s="294">
        <v>23.7</v>
      </c>
      <c r="Z151" s="293">
        <v>3200</v>
      </c>
      <c r="AA151" s="293" t="s">
        <v>5150</v>
      </c>
      <c r="AB151" s="293"/>
      <c r="AC151" s="284" t="s">
        <v>9640</v>
      </c>
      <c r="AD151" s="295" t="s">
        <v>1562</v>
      </c>
      <c r="AE151" s="432"/>
      <c r="AF151" s="286">
        <v>33</v>
      </c>
      <c r="AG151" s="295"/>
      <c r="AH151" s="296" t="s">
        <v>85</v>
      </c>
      <c r="AI151" s="295"/>
      <c r="AJ151" s="295" t="s">
        <v>1645</v>
      </c>
      <c r="AK151" s="287" t="s">
        <v>85</v>
      </c>
      <c r="AL151" s="296" t="s">
        <v>237</v>
      </c>
      <c r="AM151" s="296" t="s">
        <v>85</v>
      </c>
      <c r="AN151" s="38" t="s">
        <v>85</v>
      </c>
      <c r="AO151" s="296" t="s">
        <v>85</v>
      </c>
      <c r="AP151" s="493">
        <v>16.2</v>
      </c>
      <c r="AQ151" s="296"/>
      <c r="AR151" s="296"/>
      <c r="AS151" s="296"/>
      <c r="AT151" s="296"/>
      <c r="AU151" s="296"/>
      <c r="AV151" s="296"/>
      <c r="AW151" s="296"/>
      <c r="AX151" s="296"/>
      <c r="AY151" s="296">
        <v>123</v>
      </c>
      <c r="AZ151" s="296">
        <v>100</v>
      </c>
      <c r="BA151" s="74"/>
      <c r="BB151" s="296"/>
      <c r="BC151" s="49"/>
      <c r="BD151" s="297" t="s">
        <v>85</v>
      </c>
      <c r="BE151" s="91" t="s">
        <v>85</v>
      </c>
      <c r="BF151" s="92" t="s">
        <v>85</v>
      </c>
      <c r="BG151" s="91" t="s">
        <v>85</v>
      </c>
      <c r="BH151" s="297">
        <v>26.8</v>
      </c>
      <c r="BI151" s="296">
        <v>18.8</v>
      </c>
      <c r="BJ151" s="296">
        <v>18.8</v>
      </c>
      <c r="BK151" s="296">
        <v>10.6</v>
      </c>
      <c r="BL151" s="358">
        <v>6.1393545341695985E-2</v>
      </c>
      <c r="BM151" s="290">
        <v>36</v>
      </c>
      <c r="BN151" s="296" t="s">
        <v>3771</v>
      </c>
      <c r="BO151" s="73" t="s">
        <v>3891</v>
      </c>
      <c r="BP151" s="296" t="s">
        <v>1134</v>
      </c>
      <c r="BQ151" s="296" t="s">
        <v>1131</v>
      </c>
      <c r="BR151" s="296" t="s">
        <v>1122</v>
      </c>
      <c r="BS151" s="296"/>
      <c r="BT151" s="296"/>
      <c r="BU151" s="296"/>
      <c r="BV151" s="296"/>
      <c r="BW151" s="296"/>
      <c r="BX151" s="296"/>
      <c r="BY151" s="296"/>
      <c r="BZ151" s="296" t="s">
        <v>1135</v>
      </c>
      <c r="CA151" s="296"/>
      <c r="CB151" s="296" t="s">
        <v>1136</v>
      </c>
      <c r="CC151" s="296"/>
      <c r="CD151" s="311" t="str">
        <f t="shared" si="10"/>
        <v>DISCONTINUED - MR304 Double Standard, 16x8, 0mm Offset, 8x6.5, 131mm Centerbore, Matte Black - Machined Lip</v>
      </c>
      <c r="CE151" s="311" t="s">
        <v>3721</v>
      </c>
      <c r="CF151" s="311" t="s">
        <v>3720</v>
      </c>
      <c r="CG151" s="300" t="str">
        <f t="shared" si="12"/>
        <v>STREET (3XX)</v>
      </c>
    </row>
    <row r="152" spans="1:85" s="289" customFormat="1" ht="15.75" customHeight="1">
      <c r="A152" s="571">
        <f t="shared" si="9"/>
        <v>149</v>
      </c>
      <c r="B152" s="92" t="s">
        <v>84</v>
      </c>
      <c r="C152" s="29" t="s">
        <v>1038</v>
      </c>
      <c r="D152" s="290" t="s">
        <v>1082</v>
      </c>
      <c r="E152" s="291" t="s">
        <v>114</v>
      </c>
      <c r="F152" s="281" t="str">
        <f t="shared" si="11"/>
        <v>MR30468080300</v>
      </c>
      <c r="G152" s="291"/>
      <c r="H152" s="291"/>
      <c r="I152" s="291" t="s">
        <v>361</v>
      </c>
      <c r="J152" s="322">
        <v>40909</v>
      </c>
      <c r="K152" s="438">
        <v>43129</v>
      </c>
      <c r="L152" s="282" t="s">
        <v>1239</v>
      </c>
      <c r="M152" s="292">
        <v>177.5</v>
      </c>
      <c r="N152" s="85"/>
      <c r="O152" s="409"/>
      <c r="P152" s="290">
        <v>16</v>
      </c>
      <c r="Q152" s="8">
        <v>8</v>
      </c>
      <c r="R152" s="29" t="s">
        <v>1699</v>
      </c>
      <c r="S152" s="290">
        <v>8</v>
      </c>
      <c r="T152" s="290">
        <v>6.5</v>
      </c>
      <c r="U152" s="293">
        <v>0</v>
      </c>
      <c r="V152" s="317">
        <v>4.5</v>
      </c>
      <c r="W152" s="290" t="s">
        <v>85</v>
      </c>
      <c r="X152" s="298">
        <v>131</v>
      </c>
      <c r="Y152" s="294">
        <v>23.7</v>
      </c>
      <c r="Z152" s="293">
        <v>3200</v>
      </c>
      <c r="AA152" s="293" t="s">
        <v>5147</v>
      </c>
      <c r="AB152" s="293"/>
      <c r="AC152" s="284" t="s">
        <v>9640</v>
      </c>
      <c r="AD152" s="295" t="s">
        <v>1561</v>
      </c>
      <c r="AE152" s="432"/>
      <c r="AF152" s="286">
        <v>33</v>
      </c>
      <c r="AG152" s="295"/>
      <c r="AH152" s="296" t="s">
        <v>85</v>
      </c>
      <c r="AI152" s="295"/>
      <c r="AJ152" s="295" t="s">
        <v>1645</v>
      </c>
      <c r="AK152" s="287" t="s">
        <v>85</v>
      </c>
      <c r="AL152" s="296" t="s">
        <v>237</v>
      </c>
      <c r="AM152" s="296" t="s">
        <v>85</v>
      </c>
      <c r="AN152" s="38" t="s">
        <v>85</v>
      </c>
      <c r="AO152" s="296" t="s">
        <v>85</v>
      </c>
      <c r="AP152" s="493">
        <v>16.100000000000001</v>
      </c>
      <c r="AQ152" s="296"/>
      <c r="AR152" s="296"/>
      <c r="AS152" s="296"/>
      <c r="AT152" s="296"/>
      <c r="AU152" s="296"/>
      <c r="AV152" s="296"/>
      <c r="AW152" s="296"/>
      <c r="AX152" s="296"/>
      <c r="AY152" s="296">
        <v>123</v>
      </c>
      <c r="AZ152" s="296">
        <v>100</v>
      </c>
      <c r="BA152" s="74"/>
      <c r="BB152" s="296"/>
      <c r="BC152" s="49"/>
      <c r="BD152" s="297" t="s">
        <v>85</v>
      </c>
      <c r="BE152" s="91" t="s">
        <v>85</v>
      </c>
      <c r="BF152" s="92" t="s">
        <v>85</v>
      </c>
      <c r="BG152" s="91" t="s">
        <v>85</v>
      </c>
      <c r="BH152" s="297">
        <v>26.8</v>
      </c>
      <c r="BI152" s="296">
        <v>18.8</v>
      </c>
      <c r="BJ152" s="296">
        <v>18.8</v>
      </c>
      <c r="BK152" s="296">
        <v>10.6</v>
      </c>
      <c r="BL152" s="358">
        <v>6.1393545341695985E-2</v>
      </c>
      <c r="BM152" s="290">
        <v>36</v>
      </c>
      <c r="BN152" s="296" t="s">
        <v>3771</v>
      </c>
      <c r="BO152" s="73" t="s">
        <v>3891</v>
      </c>
      <c r="BP152" s="296" t="s">
        <v>1137</v>
      </c>
      <c r="BQ152" s="296" t="s">
        <v>1131</v>
      </c>
      <c r="BR152" s="296" t="s">
        <v>1122</v>
      </c>
      <c r="BS152" s="296" t="s">
        <v>1138</v>
      </c>
      <c r="BT152" s="296"/>
      <c r="BU152" s="296"/>
      <c r="BV152" s="296"/>
      <c r="BW152" s="296"/>
      <c r="BX152" s="296"/>
      <c r="BY152" s="296"/>
      <c r="BZ152" s="296" t="s">
        <v>1139</v>
      </c>
      <c r="CA152" s="296"/>
      <c r="CB152" s="296" t="s">
        <v>1140</v>
      </c>
      <c r="CC152" s="296"/>
      <c r="CD152" s="311" t="str">
        <f t="shared" si="10"/>
        <v>DISCONTINUED - MR304 Double Standard, 16x8, 0mm Offset, 8x6.5, 131mm Centerbore, Machined - Clear Coat</v>
      </c>
      <c r="CE152" s="311" t="s">
        <v>3721</v>
      </c>
      <c r="CF152" s="311" t="s">
        <v>3720</v>
      </c>
      <c r="CG152" s="300" t="str">
        <f t="shared" si="12"/>
        <v>STREET (3XX)</v>
      </c>
    </row>
    <row r="153" spans="1:85" s="289" customFormat="1" ht="15.75" customHeight="1">
      <c r="A153" s="571">
        <f t="shared" si="9"/>
        <v>150</v>
      </c>
      <c r="B153" s="92" t="s">
        <v>84</v>
      </c>
      <c r="C153" s="29" t="s">
        <v>1038</v>
      </c>
      <c r="D153" s="290" t="s">
        <v>1082</v>
      </c>
      <c r="E153" s="291" t="s">
        <v>115</v>
      </c>
      <c r="F153" s="281" t="str">
        <f t="shared" si="11"/>
        <v>MR30468087500</v>
      </c>
      <c r="G153" s="291"/>
      <c r="H153" s="291"/>
      <c r="I153" s="291" t="s">
        <v>364</v>
      </c>
      <c r="J153" s="322">
        <v>40909</v>
      </c>
      <c r="K153" s="438">
        <v>43129</v>
      </c>
      <c r="L153" s="282" t="s">
        <v>1239</v>
      </c>
      <c r="M153" s="292">
        <v>177.5</v>
      </c>
      <c r="N153" s="85"/>
      <c r="O153" s="409"/>
      <c r="P153" s="290">
        <v>16</v>
      </c>
      <c r="Q153" s="8">
        <v>8</v>
      </c>
      <c r="R153" s="29" t="s">
        <v>1700</v>
      </c>
      <c r="S153" s="290">
        <v>8</v>
      </c>
      <c r="T153" s="290">
        <v>170</v>
      </c>
      <c r="U153" s="293">
        <v>0</v>
      </c>
      <c r="V153" s="317">
        <v>4.5</v>
      </c>
      <c r="W153" s="290" t="s">
        <v>85</v>
      </c>
      <c r="X153" s="298">
        <v>131</v>
      </c>
      <c r="Y153" s="294">
        <v>23.7</v>
      </c>
      <c r="Z153" s="293">
        <v>3200</v>
      </c>
      <c r="AA153" s="293" t="s">
        <v>96</v>
      </c>
      <c r="AB153" s="293"/>
      <c r="AC153" s="284" t="s">
        <v>9629</v>
      </c>
      <c r="AD153" s="295" t="s">
        <v>1674</v>
      </c>
      <c r="AE153" s="432"/>
      <c r="AF153" s="286" t="s">
        <v>85</v>
      </c>
      <c r="AG153" s="295"/>
      <c r="AH153" s="296" t="s">
        <v>85</v>
      </c>
      <c r="AI153" s="295"/>
      <c r="AJ153" s="295" t="s">
        <v>1645</v>
      </c>
      <c r="AK153" s="287" t="s">
        <v>85</v>
      </c>
      <c r="AL153" s="296" t="s">
        <v>237</v>
      </c>
      <c r="AM153" s="296" t="s">
        <v>85</v>
      </c>
      <c r="AN153" s="38" t="s">
        <v>85</v>
      </c>
      <c r="AO153" s="296" t="s">
        <v>85</v>
      </c>
      <c r="AP153" s="493">
        <v>16.2</v>
      </c>
      <c r="AQ153" s="296"/>
      <c r="AR153" s="296"/>
      <c r="AS153" s="296"/>
      <c r="AT153" s="296"/>
      <c r="AU153" s="296"/>
      <c r="AV153" s="296"/>
      <c r="AW153" s="296"/>
      <c r="AX153" s="296"/>
      <c r="AY153" s="296">
        <v>123</v>
      </c>
      <c r="AZ153" s="296">
        <v>100</v>
      </c>
      <c r="BA153" s="74"/>
      <c r="BB153" s="296"/>
      <c r="BC153" s="49"/>
      <c r="BD153" s="297" t="s">
        <v>85</v>
      </c>
      <c r="BE153" s="91" t="s">
        <v>85</v>
      </c>
      <c r="BF153" s="92" t="s">
        <v>85</v>
      </c>
      <c r="BG153" s="91" t="s">
        <v>85</v>
      </c>
      <c r="BH153" s="297">
        <v>26.8</v>
      </c>
      <c r="BI153" s="296">
        <v>18.8</v>
      </c>
      <c r="BJ153" s="296">
        <v>18.8</v>
      </c>
      <c r="BK153" s="296">
        <v>10.6</v>
      </c>
      <c r="BL153" s="358">
        <v>6.1393545341695985E-2</v>
      </c>
      <c r="BM153" s="290">
        <v>36</v>
      </c>
      <c r="BN153" s="296" t="s">
        <v>3771</v>
      </c>
      <c r="BO153" s="73" t="s">
        <v>3891</v>
      </c>
      <c r="BP153" s="296" t="s">
        <v>1130</v>
      </c>
      <c r="BQ153" s="296" t="s">
        <v>1131</v>
      </c>
      <c r="BR153" s="296" t="s">
        <v>1122</v>
      </c>
      <c r="BS153" s="296"/>
      <c r="BT153" s="296"/>
      <c r="BU153" s="296"/>
      <c r="BV153" s="296"/>
      <c r="BW153" s="296"/>
      <c r="BX153" s="296"/>
      <c r="BY153" s="296"/>
      <c r="BZ153" s="296" t="s">
        <v>1132</v>
      </c>
      <c r="CA153" s="296"/>
      <c r="CB153" s="296" t="s">
        <v>1133</v>
      </c>
      <c r="CC153" s="296"/>
      <c r="CD153" s="311" t="str">
        <f t="shared" si="10"/>
        <v xml:space="preserve">DISCONTINUED - MR304 Double Standard, 16x8, 0mm Offset, 8x170, 131mm Centerbore, Matte Black </v>
      </c>
      <c r="CE153" s="311" t="s">
        <v>3721</v>
      </c>
      <c r="CF153" s="311" t="s">
        <v>3720</v>
      </c>
      <c r="CG153" s="300" t="str">
        <f t="shared" si="12"/>
        <v>STREET (3XX)</v>
      </c>
    </row>
    <row r="154" spans="1:85" s="289" customFormat="1" ht="15.75" customHeight="1">
      <c r="A154" s="571">
        <f t="shared" si="9"/>
        <v>151</v>
      </c>
      <c r="B154" s="92" t="s">
        <v>84</v>
      </c>
      <c r="C154" s="29" t="s">
        <v>1038</v>
      </c>
      <c r="D154" s="290" t="s">
        <v>1082</v>
      </c>
      <c r="E154" s="291" t="s">
        <v>116</v>
      </c>
      <c r="F154" s="281" t="str">
        <f t="shared" si="11"/>
        <v>MR30468087700</v>
      </c>
      <c r="G154" s="291"/>
      <c r="H154" s="291"/>
      <c r="I154" s="291" t="s">
        <v>365</v>
      </c>
      <c r="J154" s="322">
        <v>40909</v>
      </c>
      <c r="K154" s="438">
        <v>43129</v>
      </c>
      <c r="L154" s="282" t="s">
        <v>1239</v>
      </c>
      <c r="M154" s="292">
        <v>177.5</v>
      </c>
      <c r="N154" s="85"/>
      <c r="O154" s="409"/>
      <c r="P154" s="290">
        <v>16</v>
      </c>
      <c r="Q154" s="8">
        <v>8</v>
      </c>
      <c r="R154" s="29" t="s">
        <v>1700</v>
      </c>
      <c r="S154" s="290">
        <v>8</v>
      </c>
      <c r="T154" s="290">
        <v>170</v>
      </c>
      <c r="U154" s="293">
        <v>0</v>
      </c>
      <c r="V154" s="317">
        <v>4.5</v>
      </c>
      <c r="W154" s="290" t="s">
        <v>85</v>
      </c>
      <c r="X154" s="298">
        <v>131</v>
      </c>
      <c r="Y154" s="294">
        <v>23.7</v>
      </c>
      <c r="Z154" s="293">
        <v>3200</v>
      </c>
      <c r="AA154" s="293" t="s">
        <v>5150</v>
      </c>
      <c r="AB154" s="293"/>
      <c r="AC154" s="284" t="s">
        <v>9629</v>
      </c>
      <c r="AD154" s="295" t="s">
        <v>1674</v>
      </c>
      <c r="AE154" s="432"/>
      <c r="AF154" s="286" t="s">
        <v>85</v>
      </c>
      <c r="AG154" s="295"/>
      <c r="AH154" s="296" t="s">
        <v>85</v>
      </c>
      <c r="AI154" s="295"/>
      <c r="AJ154" s="295" t="s">
        <v>1645</v>
      </c>
      <c r="AK154" s="287" t="s">
        <v>85</v>
      </c>
      <c r="AL154" s="296" t="s">
        <v>237</v>
      </c>
      <c r="AM154" s="296" t="s">
        <v>85</v>
      </c>
      <c r="AN154" s="38" t="s">
        <v>85</v>
      </c>
      <c r="AO154" s="296" t="s">
        <v>85</v>
      </c>
      <c r="AP154" s="493">
        <v>16.2</v>
      </c>
      <c r="AQ154" s="296"/>
      <c r="AR154" s="296"/>
      <c r="AS154" s="296"/>
      <c r="AT154" s="296"/>
      <c r="AU154" s="296"/>
      <c r="AV154" s="296"/>
      <c r="AW154" s="296"/>
      <c r="AX154" s="296"/>
      <c r="AY154" s="296">
        <v>123</v>
      </c>
      <c r="AZ154" s="296">
        <v>100</v>
      </c>
      <c r="BA154" s="74"/>
      <c r="BB154" s="296"/>
      <c r="BC154" s="49"/>
      <c r="BD154" s="297" t="s">
        <v>85</v>
      </c>
      <c r="BE154" s="91" t="s">
        <v>85</v>
      </c>
      <c r="BF154" s="92" t="s">
        <v>85</v>
      </c>
      <c r="BG154" s="91" t="s">
        <v>85</v>
      </c>
      <c r="BH154" s="297">
        <v>26.8</v>
      </c>
      <c r="BI154" s="296">
        <v>18.8</v>
      </c>
      <c r="BJ154" s="296">
        <v>18.8</v>
      </c>
      <c r="BK154" s="296">
        <v>10.6</v>
      </c>
      <c r="BL154" s="358">
        <v>6.1393545341695985E-2</v>
      </c>
      <c r="BM154" s="290">
        <v>36</v>
      </c>
      <c r="BN154" s="296" t="s">
        <v>3771</v>
      </c>
      <c r="BO154" s="73" t="s">
        <v>3891</v>
      </c>
      <c r="BP154" s="296" t="s">
        <v>1134</v>
      </c>
      <c r="BQ154" s="296" t="s">
        <v>1131</v>
      </c>
      <c r="BR154" s="296" t="s">
        <v>1122</v>
      </c>
      <c r="BS154" s="296"/>
      <c r="BT154" s="296"/>
      <c r="BU154" s="296"/>
      <c r="BV154" s="296"/>
      <c r="BW154" s="296"/>
      <c r="BX154" s="296"/>
      <c r="BY154" s="296"/>
      <c r="BZ154" s="296" t="s">
        <v>1135</v>
      </c>
      <c r="CA154" s="296"/>
      <c r="CB154" s="296" t="s">
        <v>1136</v>
      </c>
      <c r="CC154" s="296"/>
      <c r="CD154" s="311" t="str">
        <f t="shared" si="10"/>
        <v>DISCONTINUED - MR304 Double Standard, 16x8, 0mm Offset, 8x170, 131mm Centerbore, Matte Black - Machined Lip</v>
      </c>
      <c r="CE154" s="311" t="s">
        <v>3721</v>
      </c>
      <c r="CF154" s="311" t="s">
        <v>3720</v>
      </c>
      <c r="CG154" s="300" t="str">
        <f t="shared" si="12"/>
        <v>STREET (3XX)</v>
      </c>
    </row>
    <row r="155" spans="1:85" s="289" customFormat="1" ht="15.75" customHeight="1">
      <c r="A155" s="571">
        <f t="shared" si="9"/>
        <v>152</v>
      </c>
      <c r="B155" s="92" t="s">
        <v>84</v>
      </c>
      <c r="C155" s="29" t="s">
        <v>1038</v>
      </c>
      <c r="D155" s="290" t="s">
        <v>1082</v>
      </c>
      <c r="E155" s="291" t="s">
        <v>117</v>
      </c>
      <c r="F155" s="281" t="str">
        <f t="shared" si="11"/>
        <v>MR30489016718</v>
      </c>
      <c r="G155" s="291"/>
      <c r="H155" s="291"/>
      <c r="I155" s="291" t="s">
        <v>389</v>
      </c>
      <c r="J155" s="322">
        <v>40909</v>
      </c>
      <c r="K155" s="438">
        <v>43129</v>
      </c>
      <c r="L155" s="282" t="s">
        <v>1239</v>
      </c>
      <c r="M155" s="292">
        <v>231.5</v>
      </c>
      <c r="N155" s="85"/>
      <c r="O155" s="409"/>
      <c r="P155" s="290">
        <v>18</v>
      </c>
      <c r="Q155" s="8">
        <v>9</v>
      </c>
      <c r="R155" s="29" t="s">
        <v>1697</v>
      </c>
      <c r="S155" s="290">
        <v>6</v>
      </c>
      <c r="T155" s="290">
        <v>135</v>
      </c>
      <c r="U155" s="293">
        <v>18</v>
      </c>
      <c r="V155" s="317">
        <v>5.75</v>
      </c>
      <c r="W155" s="290" t="s">
        <v>85</v>
      </c>
      <c r="X155" s="298">
        <v>94</v>
      </c>
      <c r="Y155" s="294">
        <v>31.9</v>
      </c>
      <c r="Z155" s="293">
        <v>2500</v>
      </c>
      <c r="AA155" s="293" t="s">
        <v>5150</v>
      </c>
      <c r="AB155" s="293"/>
      <c r="AC155" s="284" t="s">
        <v>9560</v>
      </c>
      <c r="AD155" s="295" t="s">
        <v>1552</v>
      </c>
      <c r="AE155" s="432"/>
      <c r="AF155" s="286">
        <v>33</v>
      </c>
      <c r="AG155" s="295"/>
      <c r="AH155" s="296" t="s">
        <v>85</v>
      </c>
      <c r="AI155" s="295"/>
      <c r="AJ155" s="295" t="s">
        <v>1645</v>
      </c>
      <c r="AK155" s="287" t="s">
        <v>85</v>
      </c>
      <c r="AL155" s="296" t="s">
        <v>237</v>
      </c>
      <c r="AM155" s="296" t="s">
        <v>85</v>
      </c>
      <c r="AN155" s="38" t="s">
        <v>85</v>
      </c>
      <c r="AO155" s="296" t="s">
        <v>85</v>
      </c>
      <c r="AP155" s="493">
        <v>16.2</v>
      </c>
      <c r="AQ155" s="296"/>
      <c r="AR155" s="296"/>
      <c r="AS155" s="296"/>
      <c r="AT155" s="296"/>
      <c r="AU155" s="296"/>
      <c r="AV155" s="296"/>
      <c r="AW155" s="296"/>
      <c r="AX155" s="296"/>
      <c r="AY155" s="296">
        <v>88.2</v>
      </c>
      <c r="AZ155" s="296">
        <v>58</v>
      </c>
      <c r="BA155" s="74"/>
      <c r="BB155" s="296"/>
      <c r="BC155" s="49"/>
      <c r="BD155" s="297" t="s">
        <v>85</v>
      </c>
      <c r="BE155" s="91" t="s">
        <v>85</v>
      </c>
      <c r="BF155" s="92" t="s">
        <v>85</v>
      </c>
      <c r="BG155" s="91" t="s">
        <v>85</v>
      </c>
      <c r="BH155" s="297">
        <v>35.799999999999997</v>
      </c>
      <c r="BI155" s="296">
        <v>20.7</v>
      </c>
      <c r="BJ155" s="296">
        <v>20.7</v>
      </c>
      <c r="BK155" s="296">
        <v>11.2</v>
      </c>
      <c r="BL155" s="358">
        <v>7.8642962197631991E-2</v>
      </c>
      <c r="BM155" s="290">
        <v>36</v>
      </c>
      <c r="BN155" s="296" t="s">
        <v>3771</v>
      </c>
      <c r="BO155" s="73" t="s">
        <v>3891</v>
      </c>
      <c r="BP155" s="296" t="s">
        <v>1134</v>
      </c>
      <c r="BQ155" s="296" t="s">
        <v>1131</v>
      </c>
      <c r="BR155" s="296" t="s">
        <v>1122</v>
      </c>
      <c r="BS155" s="296"/>
      <c r="BT155" s="296"/>
      <c r="BU155" s="296"/>
      <c r="BV155" s="296"/>
      <c r="BW155" s="296"/>
      <c r="BX155" s="296"/>
      <c r="BY155" s="296"/>
      <c r="BZ155" s="296" t="s">
        <v>1135</v>
      </c>
      <c r="CA155" s="296"/>
      <c r="CB155" s="296" t="s">
        <v>1136</v>
      </c>
      <c r="CC155" s="296"/>
      <c r="CD155" s="311" t="str">
        <f t="shared" si="10"/>
        <v>DISCONTINUED - MR304 Double Standard, 18x9, +18mm Offset, 6x135, 94mm Centerbore, Matte Black - Machined Lip</v>
      </c>
      <c r="CE155" s="311" t="s">
        <v>3721</v>
      </c>
      <c r="CF155" s="311" t="s">
        <v>3720</v>
      </c>
      <c r="CG155" s="300" t="str">
        <f t="shared" si="12"/>
        <v>STREET (3XX)</v>
      </c>
    </row>
    <row r="156" spans="1:85" s="289" customFormat="1" ht="15.75" customHeight="1">
      <c r="A156" s="571">
        <f t="shared" si="9"/>
        <v>153</v>
      </c>
      <c r="B156" s="92" t="s">
        <v>84</v>
      </c>
      <c r="C156" s="29" t="s">
        <v>1038</v>
      </c>
      <c r="D156" s="290" t="s">
        <v>1082</v>
      </c>
      <c r="E156" s="291" t="s">
        <v>118</v>
      </c>
      <c r="F156" s="281" t="str">
        <f t="shared" si="11"/>
        <v>MR30489016318</v>
      </c>
      <c r="G156" s="291"/>
      <c r="H156" s="291"/>
      <c r="I156" s="291" t="s">
        <v>387</v>
      </c>
      <c r="J156" s="322">
        <v>40909</v>
      </c>
      <c r="K156" s="438">
        <v>43129</v>
      </c>
      <c r="L156" s="282" t="s">
        <v>1239</v>
      </c>
      <c r="M156" s="292">
        <v>231.5</v>
      </c>
      <c r="N156" s="85"/>
      <c r="O156" s="409"/>
      <c r="P156" s="290">
        <v>18</v>
      </c>
      <c r="Q156" s="8">
        <v>9</v>
      </c>
      <c r="R156" s="29" t="s">
        <v>1697</v>
      </c>
      <c r="S156" s="290">
        <v>6</v>
      </c>
      <c r="T156" s="290">
        <v>135</v>
      </c>
      <c r="U156" s="293">
        <v>18</v>
      </c>
      <c r="V156" s="317">
        <v>5.75</v>
      </c>
      <c r="W156" s="290" t="s">
        <v>85</v>
      </c>
      <c r="X156" s="298">
        <v>94</v>
      </c>
      <c r="Y156" s="294">
        <v>31.9</v>
      </c>
      <c r="Z156" s="293">
        <v>2500</v>
      </c>
      <c r="AA156" s="293" t="s">
        <v>5147</v>
      </c>
      <c r="AB156" s="293"/>
      <c r="AC156" s="284" t="s">
        <v>9560</v>
      </c>
      <c r="AD156" s="295" t="s">
        <v>1551</v>
      </c>
      <c r="AE156" s="432"/>
      <c r="AF156" s="286">
        <v>33</v>
      </c>
      <c r="AG156" s="295"/>
      <c r="AH156" s="296" t="s">
        <v>85</v>
      </c>
      <c r="AI156" s="295"/>
      <c r="AJ156" s="295" t="s">
        <v>1645</v>
      </c>
      <c r="AK156" s="287" t="s">
        <v>85</v>
      </c>
      <c r="AL156" s="296" t="s">
        <v>237</v>
      </c>
      <c r="AM156" s="296" t="s">
        <v>85</v>
      </c>
      <c r="AN156" s="38" t="s">
        <v>85</v>
      </c>
      <c r="AO156" s="296" t="s">
        <v>85</v>
      </c>
      <c r="AP156" s="493">
        <v>16.100000000000001</v>
      </c>
      <c r="AQ156" s="296"/>
      <c r="AR156" s="296"/>
      <c r="AS156" s="296"/>
      <c r="AT156" s="296"/>
      <c r="AU156" s="296"/>
      <c r="AV156" s="296"/>
      <c r="AW156" s="296"/>
      <c r="AX156" s="296"/>
      <c r="AY156" s="296">
        <v>88.2</v>
      </c>
      <c r="AZ156" s="296">
        <v>58</v>
      </c>
      <c r="BA156" s="74"/>
      <c r="BB156" s="296"/>
      <c r="BC156" s="49"/>
      <c r="BD156" s="297" t="s">
        <v>85</v>
      </c>
      <c r="BE156" s="91" t="s">
        <v>85</v>
      </c>
      <c r="BF156" s="92" t="s">
        <v>85</v>
      </c>
      <c r="BG156" s="91" t="s">
        <v>85</v>
      </c>
      <c r="BH156" s="297">
        <v>35.799999999999997</v>
      </c>
      <c r="BI156" s="296">
        <v>20.7</v>
      </c>
      <c r="BJ156" s="296">
        <v>20.7</v>
      </c>
      <c r="BK156" s="296">
        <v>11.2</v>
      </c>
      <c r="BL156" s="358">
        <v>7.8642962197631991E-2</v>
      </c>
      <c r="BM156" s="290">
        <v>36</v>
      </c>
      <c r="BN156" s="296" t="s">
        <v>3771</v>
      </c>
      <c r="BO156" s="73" t="s">
        <v>3891</v>
      </c>
      <c r="BP156" s="296" t="s">
        <v>1137</v>
      </c>
      <c r="BQ156" s="296" t="s">
        <v>1131</v>
      </c>
      <c r="BR156" s="296" t="s">
        <v>1122</v>
      </c>
      <c r="BS156" s="296" t="s">
        <v>1138</v>
      </c>
      <c r="BT156" s="296"/>
      <c r="BU156" s="296"/>
      <c r="BV156" s="296"/>
      <c r="BW156" s="296"/>
      <c r="BX156" s="296"/>
      <c r="BY156" s="296"/>
      <c r="BZ156" s="296" t="s">
        <v>1139</v>
      </c>
      <c r="CA156" s="296"/>
      <c r="CB156" s="296" t="s">
        <v>1140</v>
      </c>
      <c r="CC156" s="296"/>
      <c r="CD156" s="311" t="str">
        <f t="shared" si="10"/>
        <v>DISCONTINUED - MR304 Double Standard, 18x9, +18mm Offset, 6x135, 94mm Centerbore, Machined - Clear Coat</v>
      </c>
      <c r="CE156" s="311" t="s">
        <v>3721</v>
      </c>
      <c r="CF156" s="311" t="s">
        <v>3720</v>
      </c>
      <c r="CG156" s="300" t="str">
        <f t="shared" si="12"/>
        <v>STREET (3XX)</v>
      </c>
    </row>
    <row r="157" spans="1:85" s="289" customFormat="1" ht="15.75" customHeight="1">
      <c r="A157" s="571">
        <f t="shared" si="9"/>
        <v>154</v>
      </c>
      <c r="B157" s="92" t="s">
        <v>84</v>
      </c>
      <c r="C157" s="29" t="s">
        <v>1038</v>
      </c>
      <c r="D157" s="290" t="s">
        <v>1082</v>
      </c>
      <c r="E157" s="291" t="s">
        <v>119</v>
      </c>
      <c r="F157" s="281" t="str">
        <f t="shared" si="11"/>
        <v>MR30489050518</v>
      </c>
      <c r="G157" s="291"/>
      <c r="H157" s="291"/>
      <c r="I157" s="291" t="s">
        <v>392</v>
      </c>
      <c r="J157" s="322">
        <v>40909</v>
      </c>
      <c r="K157" s="438">
        <v>43129</v>
      </c>
      <c r="L157" s="282" t="s">
        <v>1239</v>
      </c>
      <c r="M157" s="292">
        <v>231.5</v>
      </c>
      <c r="N157" s="85"/>
      <c r="O157" s="409"/>
      <c r="P157" s="290">
        <v>18</v>
      </c>
      <c r="Q157" s="8">
        <v>9</v>
      </c>
      <c r="R157" s="29" t="s">
        <v>1692</v>
      </c>
      <c r="S157" s="290">
        <v>5</v>
      </c>
      <c r="T157" s="290">
        <v>5</v>
      </c>
      <c r="U157" s="293">
        <v>18</v>
      </c>
      <c r="V157" s="317">
        <v>5.75</v>
      </c>
      <c r="W157" s="290" t="s">
        <v>85</v>
      </c>
      <c r="X157" s="298">
        <v>94</v>
      </c>
      <c r="Y157" s="294">
        <v>31.9</v>
      </c>
      <c r="Z157" s="293">
        <v>2500</v>
      </c>
      <c r="AA157" s="293" t="s">
        <v>87</v>
      </c>
      <c r="AB157" s="293"/>
      <c r="AC157" s="284" t="s">
        <v>9553</v>
      </c>
      <c r="AD157" s="295" t="s">
        <v>1552</v>
      </c>
      <c r="AE157" s="432"/>
      <c r="AF157" s="286">
        <v>33</v>
      </c>
      <c r="AG157" s="295"/>
      <c r="AH157" s="296" t="s">
        <v>85</v>
      </c>
      <c r="AI157" s="295"/>
      <c r="AJ157" s="295" t="s">
        <v>1645</v>
      </c>
      <c r="AK157" s="287" t="s">
        <v>85</v>
      </c>
      <c r="AL157" s="296" t="s">
        <v>237</v>
      </c>
      <c r="AM157" s="296" t="s">
        <v>85</v>
      </c>
      <c r="AN157" s="38" t="s">
        <v>85</v>
      </c>
      <c r="AO157" s="296" t="s">
        <v>85</v>
      </c>
      <c r="AP157" s="493">
        <v>16.2</v>
      </c>
      <c r="AQ157" s="296"/>
      <c r="AR157" s="296"/>
      <c r="AS157" s="296"/>
      <c r="AT157" s="296"/>
      <c r="AU157" s="296"/>
      <c r="AV157" s="296"/>
      <c r="AW157" s="296"/>
      <c r="AX157" s="296"/>
      <c r="AY157" s="296">
        <v>88.2</v>
      </c>
      <c r="AZ157" s="296">
        <v>58</v>
      </c>
      <c r="BA157" s="74"/>
      <c r="BB157" s="296"/>
      <c r="BC157" s="49"/>
      <c r="BD157" s="297" t="s">
        <v>85</v>
      </c>
      <c r="BE157" s="91" t="s">
        <v>85</v>
      </c>
      <c r="BF157" s="92" t="s">
        <v>85</v>
      </c>
      <c r="BG157" s="91" t="s">
        <v>85</v>
      </c>
      <c r="BH157" s="297">
        <v>35.799999999999997</v>
      </c>
      <c r="BI157" s="296">
        <v>20.7</v>
      </c>
      <c r="BJ157" s="296">
        <v>20.7</v>
      </c>
      <c r="BK157" s="296">
        <v>11.2</v>
      </c>
      <c r="BL157" s="358">
        <v>7.8642962197631991E-2</v>
      </c>
      <c r="BM157" s="290">
        <v>36</v>
      </c>
      <c r="BN157" s="296" t="s">
        <v>3771</v>
      </c>
      <c r="BO157" s="73" t="s">
        <v>3891</v>
      </c>
      <c r="BP157" s="296" t="s">
        <v>1130</v>
      </c>
      <c r="BQ157" s="296" t="s">
        <v>1131</v>
      </c>
      <c r="BR157" s="296" t="s">
        <v>1122</v>
      </c>
      <c r="BS157" s="296"/>
      <c r="BT157" s="296"/>
      <c r="BU157" s="296"/>
      <c r="BV157" s="296"/>
      <c r="BW157" s="296"/>
      <c r="BX157" s="296"/>
      <c r="BY157" s="296"/>
      <c r="BZ157" s="296" t="s">
        <v>1132</v>
      </c>
      <c r="CA157" s="296"/>
      <c r="CB157" s="296" t="s">
        <v>1133</v>
      </c>
      <c r="CC157" s="296"/>
      <c r="CD157" s="311" t="str">
        <f t="shared" si="10"/>
        <v>DISCONTINUED - MR304 Double Standard, 18x9, +18mm Offset, 5x5, 94mm Centerbore, Matte Black</v>
      </c>
      <c r="CE157" s="311" t="s">
        <v>3721</v>
      </c>
      <c r="CF157" s="311" t="s">
        <v>3720</v>
      </c>
      <c r="CG157" s="300" t="str">
        <f t="shared" si="12"/>
        <v>STREET (3XX)</v>
      </c>
    </row>
    <row r="158" spans="1:85" s="289" customFormat="1" ht="15.75" customHeight="1">
      <c r="A158" s="571">
        <f t="shared" si="9"/>
        <v>155</v>
      </c>
      <c r="B158" s="92" t="s">
        <v>84</v>
      </c>
      <c r="C158" s="29" t="s">
        <v>1038</v>
      </c>
      <c r="D158" s="290" t="s">
        <v>1082</v>
      </c>
      <c r="E158" s="291" t="s">
        <v>120</v>
      </c>
      <c r="F158" s="281" t="str">
        <f t="shared" si="11"/>
        <v>MR30489050712N</v>
      </c>
      <c r="G158" s="291"/>
      <c r="H158" s="291"/>
      <c r="I158" s="291" t="s">
        <v>393</v>
      </c>
      <c r="J158" s="322">
        <v>40909</v>
      </c>
      <c r="K158" s="438">
        <v>43129</v>
      </c>
      <c r="L158" s="282" t="s">
        <v>1239</v>
      </c>
      <c r="M158" s="292">
        <v>231.5</v>
      </c>
      <c r="N158" s="85"/>
      <c r="O158" s="409"/>
      <c r="P158" s="290">
        <v>18</v>
      </c>
      <c r="Q158" s="8">
        <v>9</v>
      </c>
      <c r="R158" s="29" t="s">
        <v>1692</v>
      </c>
      <c r="S158" s="290">
        <v>5</v>
      </c>
      <c r="T158" s="290">
        <v>5</v>
      </c>
      <c r="U158" s="293">
        <v>-12</v>
      </c>
      <c r="V158" s="317">
        <v>4.5</v>
      </c>
      <c r="W158" s="290" t="s">
        <v>85</v>
      </c>
      <c r="X158" s="298">
        <v>94</v>
      </c>
      <c r="Y158" s="294">
        <v>31.9</v>
      </c>
      <c r="Z158" s="293">
        <v>2500</v>
      </c>
      <c r="AA158" s="293" t="s">
        <v>5150</v>
      </c>
      <c r="AB158" s="293"/>
      <c r="AC158" s="284" t="s">
        <v>9561</v>
      </c>
      <c r="AD158" s="295" t="s">
        <v>1552</v>
      </c>
      <c r="AE158" s="432"/>
      <c r="AF158" s="286">
        <v>33</v>
      </c>
      <c r="AG158" s="295"/>
      <c r="AH158" s="296" t="s">
        <v>85</v>
      </c>
      <c r="AI158" s="295"/>
      <c r="AJ158" s="295" t="s">
        <v>1645</v>
      </c>
      <c r="AK158" s="287" t="s">
        <v>85</v>
      </c>
      <c r="AL158" s="296" t="s">
        <v>237</v>
      </c>
      <c r="AM158" s="296" t="s">
        <v>85</v>
      </c>
      <c r="AN158" s="38" t="s">
        <v>85</v>
      </c>
      <c r="AO158" s="296" t="s">
        <v>85</v>
      </c>
      <c r="AP158" s="493">
        <v>16.2</v>
      </c>
      <c r="AQ158" s="296"/>
      <c r="AR158" s="296"/>
      <c r="AS158" s="296"/>
      <c r="AT158" s="296"/>
      <c r="AU158" s="296"/>
      <c r="AV158" s="296"/>
      <c r="AW158" s="296"/>
      <c r="AX158" s="296"/>
      <c r="AY158" s="296">
        <v>88.2</v>
      </c>
      <c r="AZ158" s="296">
        <v>58</v>
      </c>
      <c r="BA158" s="74"/>
      <c r="BB158" s="296"/>
      <c r="BC158" s="49"/>
      <c r="BD158" s="297" t="s">
        <v>85</v>
      </c>
      <c r="BE158" s="91" t="s">
        <v>85</v>
      </c>
      <c r="BF158" s="92" t="s">
        <v>85</v>
      </c>
      <c r="BG158" s="91" t="s">
        <v>85</v>
      </c>
      <c r="BH158" s="297">
        <v>35.799999999999997</v>
      </c>
      <c r="BI158" s="296">
        <v>20.7</v>
      </c>
      <c r="BJ158" s="296">
        <v>20.7</v>
      </c>
      <c r="BK158" s="296">
        <v>11.2</v>
      </c>
      <c r="BL158" s="358">
        <v>7.8642962197631991E-2</v>
      </c>
      <c r="BM158" s="290">
        <v>36</v>
      </c>
      <c r="BN158" s="296" t="s">
        <v>3771</v>
      </c>
      <c r="BO158" s="73" t="s">
        <v>3891</v>
      </c>
      <c r="BP158" s="296" t="s">
        <v>1134</v>
      </c>
      <c r="BQ158" s="296" t="s">
        <v>1131</v>
      </c>
      <c r="BR158" s="296" t="s">
        <v>1122</v>
      </c>
      <c r="BS158" s="296"/>
      <c r="BT158" s="296"/>
      <c r="BU158" s="296"/>
      <c r="BV158" s="296"/>
      <c r="BW158" s="296"/>
      <c r="BX158" s="296"/>
      <c r="BY158" s="296"/>
      <c r="BZ158" s="296" t="s">
        <v>1135</v>
      </c>
      <c r="CA158" s="296"/>
      <c r="CB158" s="296" t="s">
        <v>1136</v>
      </c>
      <c r="CC158" s="296"/>
      <c r="CD158" s="311" t="str">
        <f t="shared" si="10"/>
        <v>DISCONTINUED - MR304 Double Standard, 18x9, -12mm Offset, 5x5, 94mm Centerbore, Matte Black - Machined Lip</v>
      </c>
      <c r="CE158" s="311" t="s">
        <v>3721</v>
      </c>
      <c r="CF158" s="311" t="s">
        <v>3720</v>
      </c>
      <c r="CG158" s="300" t="str">
        <f t="shared" si="12"/>
        <v>STREET (3XX)</v>
      </c>
    </row>
    <row r="159" spans="1:85" s="289" customFormat="1" ht="15.75" customHeight="1">
      <c r="A159" s="571">
        <f t="shared" si="9"/>
        <v>156</v>
      </c>
      <c r="B159" s="92" t="s">
        <v>84</v>
      </c>
      <c r="C159" s="29" t="s">
        <v>1038</v>
      </c>
      <c r="D159" s="290" t="s">
        <v>1082</v>
      </c>
      <c r="E159" s="291" t="s">
        <v>121</v>
      </c>
      <c r="F159" s="281" t="str">
        <f t="shared" si="11"/>
        <v>MR30489050312N</v>
      </c>
      <c r="G159" s="291"/>
      <c r="H159" s="291"/>
      <c r="I159" s="291" t="s">
        <v>390</v>
      </c>
      <c r="J159" s="322">
        <v>40909</v>
      </c>
      <c r="K159" s="438">
        <v>43129</v>
      </c>
      <c r="L159" s="282" t="s">
        <v>1239</v>
      </c>
      <c r="M159" s="292">
        <v>231.5</v>
      </c>
      <c r="N159" s="85"/>
      <c r="O159" s="409"/>
      <c r="P159" s="290">
        <v>18</v>
      </c>
      <c r="Q159" s="8">
        <v>9</v>
      </c>
      <c r="R159" s="29" t="s">
        <v>1692</v>
      </c>
      <c r="S159" s="290">
        <v>5</v>
      </c>
      <c r="T159" s="290">
        <v>5</v>
      </c>
      <c r="U159" s="293">
        <v>-12</v>
      </c>
      <c r="V159" s="317">
        <v>4.5</v>
      </c>
      <c r="W159" s="290" t="s">
        <v>85</v>
      </c>
      <c r="X159" s="298">
        <v>94</v>
      </c>
      <c r="Y159" s="294">
        <v>31.9</v>
      </c>
      <c r="Z159" s="293">
        <v>2500</v>
      </c>
      <c r="AA159" s="293" t="s">
        <v>5147</v>
      </c>
      <c r="AB159" s="293"/>
      <c r="AC159" s="284" t="s">
        <v>9561</v>
      </c>
      <c r="AD159" s="295" t="s">
        <v>1551</v>
      </c>
      <c r="AE159" s="432"/>
      <c r="AF159" s="286">
        <v>33</v>
      </c>
      <c r="AG159" s="295"/>
      <c r="AH159" s="296" t="s">
        <v>85</v>
      </c>
      <c r="AI159" s="295"/>
      <c r="AJ159" s="295" t="s">
        <v>1645</v>
      </c>
      <c r="AK159" s="287" t="s">
        <v>85</v>
      </c>
      <c r="AL159" s="296" t="s">
        <v>237</v>
      </c>
      <c r="AM159" s="296" t="s">
        <v>85</v>
      </c>
      <c r="AN159" s="38" t="s">
        <v>85</v>
      </c>
      <c r="AO159" s="296" t="s">
        <v>85</v>
      </c>
      <c r="AP159" s="493">
        <v>16.100000000000001</v>
      </c>
      <c r="AQ159" s="296"/>
      <c r="AR159" s="296"/>
      <c r="AS159" s="296"/>
      <c r="AT159" s="296"/>
      <c r="AU159" s="296"/>
      <c r="AV159" s="296"/>
      <c r="AW159" s="296"/>
      <c r="AX159" s="296"/>
      <c r="AY159" s="296">
        <v>88.2</v>
      </c>
      <c r="AZ159" s="296">
        <v>58</v>
      </c>
      <c r="BA159" s="74"/>
      <c r="BB159" s="296"/>
      <c r="BC159" s="49"/>
      <c r="BD159" s="297" t="s">
        <v>85</v>
      </c>
      <c r="BE159" s="91" t="s">
        <v>85</v>
      </c>
      <c r="BF159" s="92" t="s">
        <v>85</v>
      </c>
      <c r="BG159" s="91" t="s">
        <v>85</v>
      </c>
      <c r="BH159" s="297">
        <v>35.799999999999997</v>
      </c>
      <c r="BI159" s="296">
        <v>20.7</v>
      </c>
      <c r="BJ159" s="296">
        <v>20.7</v>
      </c>
      <c r="BK159" s="296">
        <v>11.2</v>
      </c>
      <c r="BL159" s="358">
        <v>7.8642962197631991E-2</v>
      </c>
      <c r="BM159" s="290">
        <v>36</v>
      </c>
      <c r="BN159" s="296" t="s">
        <v>3771</v>
      </c>
      <c r="BO159" s="73" t="s">
        <v>3891</v>
      </c>
      <c r="BP159" s="296" t="s">
        <v>1137</v>
      </c>
      <c r="BQ159" s="296" t="s">
        <v>1131</v>
      </c>
      <c r="BR159" s="296" t="s">
        <v>1122</v>
      </c>
      <c r="BS159" s="296" t="s">
        <v>1138</v>
      </c>
      <c r="BT159" s="296"/>
      <c r="BU159" s="296"/>
      <c r="BV159" s="296"/>
      <c r="BW159" s="296"/>
      <c r="BX159" s="296"/>
      <c r="BY159" s="296"/>
      <c r="BZ159" s="296" t="s">
        <v>1139</v>
      </c>
      <c r="CA159" s="296"/>
      <c r="CB159" s="296" t="s">
        <v>1140</v>
      </c>
      <c r="CC159" s="296"/>
      <c r="CD159" s="311" t="str">
        <f t="shared" si="10"/>
        <v>DISCONTINUED - MR304 Double Standard, 18x9, -12mm Offset, 5x5, 94mm Centerbore, Machined - Clear Coat</v>
      </c>
      <c r="CE159" s="311" t="s">
        <v>3721</v>
      </c>
      <c r="CF159" s="311" t="s">
        <v>3720</v>
      </c>
      <c r="CG159" s="300" t="str">
        <f t="shared" si="12"/>
        <v>STREET (3XX)</v>
      </c>
    </row>
    <row r="160" spans="1:85" s="289" customFormat="1" ht="15.75" customHeight="1">
      <c r="A160" s="571">
        <f t="shared" si="9"/>
        <v>157</v>
      </c>
      <c r="B160" s="92" t="s">
        <v>84</v>
      </c>
      <c r="C160" s="29" t="s">
        <v>1038</v>
      </c>
      <c r="D160" s="290" t="s">
        <v>1082</v>
      </c>
      <c r="E160" s="291" t="s">
        <v>122</v>
      </c>
      <c r="F160" s="281" t="str">
        <f t="shared" si="11"/>
        <v>MR30489087718</v>
      </c>
      <c r="G160" s="291"/>
      <c r="H160" s="291"/>
      <c r="I160" s="291" t="s">
        <v>408</v>
      </c>
      <c r="J160" s="322">
        <v>40909</v>
      </c>
      <c r="K160" s="438">
        <v>43129</v>
      </c>
      <c r="L160" s="282" t="s">
        <v>1239</v>
      </c>
      <c r="M160" s="292">
        <v>231.5</v>
      </c>
      <c r="N160" s="85"/>
      <c r="O160" s="409"/>
      <c r="P160" s="290">
        <v>18</v>
      </c>
      <c r="Q160" s="8">
        <v>9</v>
      </c>
      <c r="R160" s="29" t="s">
        <v>1700</v>
      </c>
      <c r="S160" s="290">
        <v>8</v>
      </c>
      <c r="T160" s="290">
        <v>170</v>
      </c>
      <c r="U160" s="293">
        <v>18</v>
      </c>
      <c r="V160" s="317">
        <v>5.75</v>
      </c>
      <c r="W160" s="290" t="s">
        <v>85</v>
      </c>
      <c r="X160" s="298">
        <v>131</v>
      </c>
      <c r="Y160" s="294">
        <v>31.1</v>
      </c>
      <c r="Z160" s="293">
        <v>3640</v>
      </c>
      <c r="AA160" s="293" t="s">
        <v>5150</v>
      </c>
      <c r="AB160" s="293"/>
      <c r="AC160" s="284" t="s">
        <v>9641</v>
      </c>
      <c r="AD160" s="295" t="s">
        <v>1674</v>
      </c>
      <c r="AE160" s="432"/>
      <c r="AF160" s="286" t="s">
        <v>85</v>
      </c>
      <c r="AG160" s="295"/>
      <c r="AH160" s="296" t="s">
        <v>85</v>
      </c>
      <c r="AI160" s="295"/>
      <c r="AJ160" s="295" t="s">
        <v>1645</v>
      </c>
      <c r="AK160" s="287" t="s">
        <v>85</v>
      </c>
      <c r="AL160" s="296" t="s">
        <v>237</v>
      </c>
      <c r="AM160" s="296" t="s">
        <v>85</v>
      </c>
      <c r="AN160" s="38" t="s">
        <v>85</v>
      </c>
      <c r="AO160" s="296" t="s">
        <v>85</v>
      </c>
      <c r="AP160" s="493">
        <v>16.2</v>
      </c>
      <c r="AQ160" s="296"/>
      <c r="AR160" s="296"/>
      <c r="AS160" s="296"/>
      <c r="AT160" s="296"/>
      <c r="AU160" s="296"/>
      <c r="AV160" s="296"/>
      <c r="AW160" s="296"/>
      <c r="AX160" s="296"/>
      <c r="AY160" s="296">
        <v>123</v>
      </c>
      <c r="AZ160" s="296">
        <v>100</v>
      </c>
      <c r="BA160" s="74"/>
      <c r="BB160" s="296"/>
      <c r="BC160" s="49"/>
      <c r="BD160" s="297" t="s">
        <v>85</v>
      </c>
      <c r="BE160" s="91" t="s">
        <v>85</v>
      </c>
      <c r="BF160" s="92" t="s">
        <v>85</v>
      </c>
      <c r="BG160" s="91" t="s">
        <v>85</v>
      </c>
      <c r="BH160" s="297">
        <v>35</v>
      </c>
      <c r="BI160" s="296">
        <v>20.7</v>
      </c>
      <c r="BJ160" s="296">
        <v>20.7</v>
      </c>
      <c r="BK160" s="296">
        <v>11.2</v>
      </c>
      <c r="BL160" s="358">
        <v>7.8642962197631991E-2</v>
      </c>
      <c r="BM160" s="290">
        <v>36</v>
      </c>
      <c r="BN160" s="296" t="s">
        <v>3771</v>
      </c>
      <c r="BO160" s="73" t="s">
        <v>3891</v>
      </c>
      <c r="BP160" s="296" t="s">
        <v>1134</v>
      </c>
      <c r="BQ160" s="296" t="s">
        <v>1131</v>
      </c>
      <c r="BR160" s="296" t="s">
        <v>1122</v>
      </c>
      <c r="BS160" s="296"/>
      <c r="BT160" s="296"/>
      <c r="BU160" s="296"/>
      <c r="BV160" s="296"/>
      <c r="BW160" s="296"/>
      <c r="BX160" s="296"/>
      <c r="BY160" s="296"/>
      <c r="BZ160" s="296" t="s">
        <v>1135</v>
      </c>
      <c r="CA160" s="296"/>
      <c r="CB160" s="296" t="s">
        <v>1136</v>
      </c>
      <c r="CC160" s="296"/>
      <c r="CD160" s="311" t="str">
        <f t="shared" si="10"/>
        <v>DISCONTINUED - MR304 Double Standard, 18x9, +18mm Offset, 8x170, 131mm Centerbore, Matte Black - Machined Lip</v>
      </c>
      <c r="CE160" s="311" t="s">
        <v>3721</v>
      </c>
      <c r="CF160" s="311" t="s">
        <v>3720</v>
      </c>
      <c r="CG160" s="300" t="str">
        <f t="shared" si="12"/>
        <v>STREET (3XX)</v>
      </c>
    </row>
    <row r="161" spans="1:85" s="289" customFormat="1" ht="15.75" customHeight="1">
      <c r="A161" s="571">
        <f t="shared" si="9"/>
        <v>158</v>
      </c>
      <c r="B161" s="92" t="s">
        <v>84</v>
      </c>
      <c r="C161" s="29" t="s">
        <v>1038</v>
      </c>
      <c r="D161" s="290" t="s">
        <v>2225</v>
      </c>
      <c r="E161" s="291" t="s">
        <v>124</v>
      </c>
      <c r="F161" s="281" t="str">
        <f t="shared" si="11"/>
        <v>MR30568087300</v>
      </c>
      <c r="G161" s="291"/>
      <c r="H161" s="291"/>
      <c r="I161" s="291" t="s">
        <v>431</v>
      </c>
      <c r="J161" s="322">
        <v>41275</v>
      </c>
      <c r="K161" s="438">
        <v>43129</v>
      </c>
      <c r="L161" s="282" t="s">
        <v>1239</v>
      </c>
      <c r="M161" s="292">
        <v>183.5</v>
      </c>
      <c r="N161" s="85"/>
      <c r="O161" s="409"/>
      <c r="P161" s="290">
        <v>16</v>
      </c>
      <c r="Q161" s="8">
        <v>8</v>
      </c>
      <c r="R161" s="29" t="s">
        <v>1700</v>
      </c>
      <c r="S161" s="290">
        <v>8</v>
      </c>
      <c r="T161" s="290">
        <v>170</v>
      </c>
      <c r="U161" s="293">
        <v>0</v>
      </c>
      <c r="V161" s="317">
        <v>4.5</v>
      </c>
      <c r="W161" s="290" t="s">
        <v>85</v>
      </c>
      <c r="X161" s="298">
        <v>131</v>
      </c>
      <c r="Y161" s="294">
        <v>22.900000000000002</v>
      </c>
      <c r="Z161" s="293">
        <v>3600</v>
      </c>
      <c r="AA161" s="293" t="s">
        <v>5149</v>
      </c>
      <c r="AB161" s="293"/>
      <c r="AC161" s="284" t="s">
        <v>9575</v>
      </c>
      <c r="AD161" s="295" t="s">
        <v>1674</v>
      </c>
      <c r="AE161" s="432"/>
      <c r="AF161" s="286" t="s">
        <v>85</v>
      </c>
      <c r="AG161" s="295"/>
      <c r="AH161" s="296" t="s">
        <v>85</v>
      </c>
      <c r="AI161" s="295"/>
      <c r="AJ161" s="295" t="s">
        <v>1645</v>
      </c>
      <c r="AK161" s="287" t="s">
        <v>85</v>
      </c>
      <c r="AL161" s="296" t="s">
        <v>237</v>
      </c>
      <c r="AM161" s="296" t="s">
        <v>85</v>
      </c>
      <c r="AN161" s="38" t="s">
        <v>85</v>
      </c>
      <c r="AO161" s="296" t="s">
        <v>85</v>
      </c>
      <c r="AP161" s="493">
        <v>16.2</v>
      </c>
      <c r="AQ161" s="296"/>
      <c r="AR161" s="296"/>
      <c r="AS161" s="296"/>
      <c r="AT161" s="296"/>
      <c r="AU161" s="296"/>
      <c r="AV161" s="296"/>
      <c r="AW161" s="296"/>
      <c r="AX161" s="296"/>
      <c r="AY161" s="296">
        <v>123</v>
      </c>
      <c r="AZ161" s="296">
        <v>100</v>
      </c>
      <c r="BA161" s="74"/>
      <c r="BB161" s="296"/>
      <c r="BC161" s="49"/>
      <c r="BD161" s="297" t="s">
        <v>85</v>
      </c>
      <c r="BE161" s="91" t="s">
        <v>85</v>
      </c>
      <c r="BF161" s="92" t="s">
        <v>85</v>
      </c>
      <c r="BG161" s="91" t="s">
        <v>85</v>
      </c>
      <c r="BH161" s="297">
        <v>26.8</v>
      </c>
      <c r="BI161" s="296">
        <v>18.8</v>
      </c>
      <c r="BJ161" s="296">
        <v>18.8</v>
      </c>
      <c r="BK161" s="296">
        <v>10.6</v>
      </c>
      <c r="BL161" s="358">
        <v>6.1393545341695985E-2</v>
      </c>
      <c r="BM161" s="290">
        <v>36</v>
      </c>
      <c r="BN161" s="296" t="s">
        <v>3771</v>
      </c>
      <c r="BO161" s="73" t="s">
        <v>3891</v>
      </c>
      <c r="BP161" s="296" t="s">
        <v>1141</v>
      </c>
      <c r="BQ161" s="296" t="s">
        <v>1131</v>
      </c>
      <c r="BR161" s="296" t="s">
        <v>1122</v>
      </c>
      <c r="BS161" s="296"/>
      <c r="BT161" s="296"/>
      <c r="BU161" s="296"/>
      <c r="BV161" s="296"/>
      <c r="BW161" s="296"/>
      <c r="BX161" s="296"/>
      <c r="BY161" s="296"/>
      <c r="BZ161" s="296" t="s">
        <v>1142</v>
      </c>
      <c r="CA161" s="296"/>
      <c r="CB161" s="296" t="s">
        <v>1143</v>
      </c>
      <c r="CC161" s="296"/>
      <c r="CD161" s="311" t="str">
        <f t="shared" si="10"/>
        <v>DISCONTINUED - MR305 NV, 16x8, 0mm Offset, 8x170, 131mm Centerbore, Machined - Matte Black Lip</v>
      </c>
      <c r="CE161" s="311" t="s">
        <v>3721</v>
      </c>
      <c r="CF161" s="311" t="s">
        <v>3720</v>
      </c>
      <c r="CG161" s="300" t="str">
        <f t="shared" si="12"/>
        <v>STREET (3XX)</v>
      </c>
    </row>
    <row r="162" spans="1:85" s="289" customFormat="1" ht="15.75" customHeight="1">
      <c r="A162" s="571">
        <f t="shared" si="9"/>
        <v>159</v>
      </c>
      <c r="B162" s="92" t="s">
        <v>84</v>
      </c>
      <c r="C162" s="29" t="s">
        <v>1038</v>
      </c>
      <c r="D162" s="290" t="s">
        <v>2225</v>
      </c>
      <c r="E162" s="291" t="s">
        <v>125</v>
      </c>
      <c r="F162" s="281" t="str">
        <f t="shared" si="11"/>
        <v>MR30589055318</v>
      </c>
      <c r="G162" s="291"/>
      <c r="H162" s="291"/>
      <c r="I162" s="291" t="s">
        <v>461</v>
      </c>
      <c r="J162" s="322">
        <v>41275</v>
      </c>
      <c r="K162" s="438">
        <v>43129</v>
      </c>
      <c r="L162" s="282" t="s">
        <v>1239</v>
      </c>
      <c r="M162" s="292">
        <v>236.5</v>
      </c>
      <c r="N162" s="85"/>
      <c r="O162" s="409"/>
      <c r="P162" s="290">
        <v>18</v>
      </c>
      <c r="Q162" s="8">
        <v>9</v>
      </c>
      <c r="R162" s="29" t="s">
        <v>1693</v>
      </c>
      <c r="S162" s="290">
        <v>5</v>
      </c>
      <c r="T162" s="290">
        <v>5.5</v>
      </c>
      <c r="U162" s="293">
        <v>18</v>
      </c>
      <c r="V162" s="317">
        <v>5.75</v>
      </c>
      <c r="W162" s="290" t="s">
        <v>85</v>
      </c>
      <c r="X162" s="298">
        <v>108</v>
      </c>
      <c r="Y162" s="294">
        <v>31.1</v>
      </c>
      <c r="Z162" s="293">
        <v>2500</v>
      </c>
      <c r="AA162" s="293" t="s">
        <v>5149</v>
      </c>
      <c r="AB162" s="293"/>
      <c r="AC162" s="284" t="s">
        <v>9633</v>
      </c>
      <c r="AD162" s="295" t="s">
        <v>1556</v>
      </c>
      <c r="AE162" s="432"/>
      <c r="AF162" s="286">
        <v>33</v>
      </c>
      <c r="AG162" s="295"/>
      <c r="AH162" s="296" t="s">
        <v>85</v>
      </c>
      <c r="AI162" s="295"/>
      <c r="AJ162" s="295" t="s">
        <v>1645</v>
      </c>
      <c r="AK162" s="287" t="s">
        <v>85</v>
      </c>
      <c r="AL162" s="296" t="s">
        <v>237</v>
      </c>
      <c r="AM162" s="296" t="s">
        <v>85</v>
      </c>
      <c r="AN162" s="38" t="s">
        <v>85</v>
      </c>
      <c r="AO162" s="296" t="s">
        <v>85</v>
      </c>
      <c r="AP162" s="493">
        <v>16.2</v>
      </c>
      <c r="AQ162" s="296"/>
      <c r="AR162" s="296"/>
      <c r="AS162" s="296"/>
      <c r="AT162" s="296"/>
      <c r="AU162" s="296"/>
      <c r="AV162" s="296"/>
      <c r="AW162" s="296"/>
      <c r="AX162" s="296"/>
      <c r="AY162" s="296">
        <v>105.5</v>
      </c>
      <c r="AZ162" s="296">
        <v>38</v>
      </c>
      <c r="BA162" s="74"/>
      <c r="BB162" s="296"/>
      <c r="BC162" s="49"/>
      <c r="BD162" s="297" t="s">
        <v>85</v>
      </c>
      <c r="BE162" s="91" t="s">
        <v>85</v>
      </c>
      <c r="BF162" s="92" t="s">
        <v>85</v>
      </c>
      <c r="BG162" s="91" t="s">
        <v>85</v>
      </c>
      <c r="BH162" s="297">
        <v>35</v>
      </c>
      <c r="BI162" s="296">
        <v>20.7</v>
      </c>
      <c r="BJ162" s="296">
        <v>20.7</v>
      </c>
      <c r="BK162" s="296">
        <v>11.2</v>
      </c>
      <c r="BL162" s="358">
        <v>7.8642962197631991E-2</v>
      </c>
      <c r="BM162" s="290">
        <v>36</v>
      </c>
      <c r="BN162" s="296" t="s">
        <v>3771</v>
      </c>
      <c r="BO162" s="73" t="s">
        <v>3891</v>
      </c>
      <c r="BP162" s="296" t="s">
        <v>1141</v>
      </c>
      <c r="BQ162" s="296" t="s">
        <v>1131</v>
      </c>
      <c r="BR162" s="296" t="s">
        <v>1122</v>
      </c>
      <c r="BS162" s="296"/>
      <c r="BT162" s="296"/>
      <c r="BU162" s="296"/>
      <c r="BV162" s="296"/>
      <c r="BW162" s="296"/>
      <c r="BX162" s="296"/>
      <c r="BY162" s="296"/>
      <c r="BZ162" s="296" t="s">
        <v>1142</v>
      </c>
      <c r="CA162" s="296"/>
      <c r="CB162" s="296" t="s">
        <v>1143</v>
      </c>
      <c r="CC162" s="296"/>
      <c r="CD162" s="311" t="str">
        <f t="shared" si="10"/>
        <v>DISCONTINUED - MR305 NV, 18x9, +18mm Offset, 5x5.5, 108mm Centerbore, Machined - Matte Black Lip</v>
      </c>
      <c r="CE162" s="311" t="s">
        <v>3721</v>
      </c>
      <c r="CF162" s="311" t="s">
        <v>3720</v>
      </c>
      <c r="CG162" s="300" t="str">
        <f t="shared" si="12"/>
        <v>STREET (3XX)</v>
      </c>
    </row>
    <row r="163" spans="1:85" s="289" customFormat="1" ht="15.75" customHeight="1">
      <c r="A163" s="571">
        <f t="shared" si="9"/>
        <v>160</v>
      </c>
      <c r="B163" s="92" t="s">
        <v>84</v>
      </c>
      <c r="C163" s="29" t="s">
        <v>1038</v>
      </c>
      <c r="D163" s="290" t="s">
        <v>2225</v>
      </c>
      <c r="E163" s="291" t="s">
        <v>123</v>
      </c>
      <c r="F163" s="281" t="str">
        <f t="shared" si="11"/>
        <v>MR30529016318</v>
      </c>
      <c r="G163" s="291"/>
      <c r="H163" s="291"/>
      <c r="I163" s="291" t="s">
        <v>409</v>
      </c>
      <c r="J163" s="322">
        <v>41275</v>
      </c>
      <c r="K163" s="438">
        <v>43129</v>
      </c>
      <c r="L163" s="282" t="s">
        <v>1239</v>
      </c>
      <c r="M163" s="292">
        <v>260.5</v>
      </c>
      <c r="N163" s="85"/>
      <c r="O163" s="409"/>
      <c r="P163" s="290">
        <v>20</v>
      </c>
      <c r="Q163" s="8">
        <v>9</v>
      </c>
      <c r="R163" s="29" t="s">
        <v>1697</v>
      </c>
      <c r="S163" s="290">
        <v>6</v>
      </c>
      <c r="T163" s="290">
        <v>135</v>
      </c>
      <c r="U163" s="293">
        <v>18</v>
      </c>
      <c r="V163" s="317">
        <v>5.75</v>
      </c>
      <c r="W163" s="290" t="s">
        <v>85</v>
      </c>
      <c r="X163" s="298">
        <v>94</v>
      </c>
      <c r="Y163" s="294">
        <v>39.1</v>
      </c>
      <c r="Z163" s="293">
        <v>2500</v>
      </c>
      <c r="AA163" s="293" t="s">
        <v>5149</v>
      </c>
      <c r="AB163" s="293"/>
      <c r="AC163" s="284" t="s">
        <v>9557</v>
      </c>
      <c r="AD163" s="295" t="s">
        <v>1552</v>
      </c>
      <c r="AE163" s="432"/>
      <c r="AF163" s="286">
        <v>33</v>
      </c>
      <c r="AG163" s="295"/>
      <c r="AH163" s="296" t="s">
        <v>85</v>
      </c>
      <c r="AI163" s="295"/>
      <c r="AJ163" s="295" t="s">
        <v>1645</v>
      </c>
      <c r="AK163" s="287" t="s">
        <v>85</v>
      </c>
      <c r="AL163" s="296" t="s">
        <v>237</v>
      </c>
      <c r="AM163" s="296" t="s">
        <v>85</v>
      </c>
      <c r="AN163" s="38" t="s">
        <v>85</v>
      </c>
      <c r="AO163" s="296" t="s">
        <v>85</v>
      </c>
      <c r="AP163" s="493">
        <v>16.2</v>
      </c>
      <c r="AQ163" s="296"/>
      <c r="AR163" s="296"/>
      <c r="AS163" s="296"/>
      <c r="AT163" s="296"/>
      <c r="AU163" s="296"/>
      <c r="AV163" s="296"/>
      <c r="AW163" s="296"/>
      <c r="AX163" s="296"/>
      <c r="AY163" s="296">
        <v>88.2</v>
      </c>
      <c r="AZ163" s="296">
        <v>58</v>
      </c>
      <c r="BA163" s="74"/>
      <c r="BB163" s="296"/>
      <c r="BC163" s="49"/>
      <c r="BD163" s="297" t="s">
        <v>85</v>
      </c>
      <c r="BE163" s="91" t="s">
        <v>85</v>
      </c>
      <c r="BF163" s="92" t="s">
        <v>85</v>
      </c>
      <c r="BG163" s="91" t="s">
        <v>85</v>
      </c>
      <c r="BH163" s="297">
        <v>43</v>
      </c>
      <c r="BI163" s="296">
        <v>22.8</v>
      </c>
      <c r="BJ163" s="296">
        <v>22.8</v>
      </c>
      <c r="BK163" s="296">
        <v>11.1</v>
      </c>
      <c r="BL163" s="358">
        <v>9.4557029982336005E-2</v>
      </c>
      <c r="BM163" s="290">
        <v>24</v>
      </c>
      <c r="BN163" s="296" t="s">
        <v>3771</v>
      </c>
      <c r="BO163" s="73" t="s">
        <v>3891</v>
      </c>
      <c r="BP163" s="296" t="s">
        <v>1141</v>
      </c>
      <c r="BQ163" s="296" t="s">
        <v>1131</v>
      </c>
      <c r="BR163" s="296" t="s">
        <v>1122</v>
      </c>
      <c r="BS163" s="296"/>
      <c r="BT163" s="296"/>
      <c r="BU163" s="296"/>
      <c r="BV163" s="296"/>
      <c r="BW163" s="296"/>
      <c r="BX163" s="296"/>
      <c r="BY163" s="296"/>
      <c r="BZ163" s="296" t="s">
        <v>1142</v>
      </c>
      <c r="CA163" s="296"/>
      <c r="CB163" s="296" t="s">
        <v>1143</v>
      </c>
      <c r="CC163" s="296"/>
      <c r="CD163" s="311" t="str">
        <f t="shared" si="10"/>
        <v>DISCONTINUED - MR305 NV, 20x9, +18mm Offset, 6x135, 94mm Centerbore, Machined - Matte Black Lip</v>
      </c>
      <c r="CE163" s="311" t="s">
        <v>3721</v>
      </c>
      <c r="CF163" s="311" t="s">
        <v>3720</v>
      </c>
      <c r="CG163" s="300" t="str">
        <f t="shared" si="12"/>
        <v>STREET (3XX)</v>
      </c>
    </row>
    <row r="164" spans="1:85" s="289" customFormat="1" ht="15.75" customHeight="1">
      <c r="A164" s="571">
        <f t="shared" si="9"/>
        <v>161</v>
      </c>
      <c r="B164" s="92" t="s">
        <v>84</v>
      </c>
      <c r="C164" s="29" t="s">
        <v>1038</v>
      </c>
      <c r="D164" s="290" t="s">
        <v>4342</v>
      </c>
      <c r="E164" s="291" t="s">
        <v>127</v>
      </c>
      <c r="F164" s="281" t="str">
        <f t="shared" si="11"/>
        <v>MR30668012500</v>
      </c>
      <c r="G164" s="291"/>
      <c r="H164" s="291"/>
      <c r="I164" s="291" t="s">
        <v>485</v>
      </c>
      <c r="J164" s="322">
        <v>41640</v>
      </c>
      <c r="K164" s="438">
        <v>43129</v>
      </c>
      <c r="L164" s="282" t="s">
        <v>1239</v>
      </c>
      <c r="M164" s="292">
        <v>183.5</v>
      </c>
      <c r="N164" s="85"/>
      <c r="O164" s="409"/>
      <c r="P164" s="290">
        <v>16</v>
      </c>
      <c r="Q164" s="8">
        <v>8</v>
      </c>
      <c r="R164" s="29" t="s">
        <v>1756</v>
      </c>
      <c r="S164" s="290">
        <v>5</v>
      </c>
      <c r="T164" s="290">
        <v>4.5</v>
      </c>
      <c r="U164" s="293">
        <v>0</v>
      </c>
      <c r="V164" s="317">
        <v>4.5</v>
      </c>
      <c r="W164" s="290" t="s">
        <v>85</v>
      </c>
      <c r="X164" s="298">
        <v>83</v>
      </c>
      <c r="Y164" s="294">
        <v>24</v>
      </c>
      <c r="Z164" s="293">
        <v>2500</v>
      </c>
      <c r="AA164" s="293" t="s">
        <v>87</v>
      </c>
      <c r="AB164" s="293"/>
      <c r="AC164" s="284" t="s">
        <v>9571</v>
      </c>
      <c r="AD164" s="295" t="s">
        <v>1575</v>
      </c>
      <c r="AE164" s="432"/>
      <c r="AF164" s="286">
        <v>33</v>
      </c>
      <c r="AG164" s="295"/>
      <c r="AH164" s="296" t="s">
        <v>85</v>
      </c>
      <c r="AI164" s="295"/>
      <c r="AJ164" s="295" t="s">
        <v>1644</v>
      </c>
      <c r="AK164" s="287" t="s">
        <v>85</v>
      </c>
      <c r="AL164" s="296" t="s">
        <v>237</v>
      </c>
      <c r="AM164" s="296" t="s">
        <v>85</v>
      </c>
      <c r="AN164" s="38" t="s">
        <v>85</v>
      </c>
      <c r="AO164" s="296" t="s">
        <v>85</v>
      </c>
      <c r="AP164" s="493">
        <v>16.5</v>
      </c>
      <c r="AQ164" s="296"/>
      <c r="AR164" s="296"/>
      <c r="AS164" s="296">
        <v>3</v>
      </c>
      <c r="AT164" s="296">
        <v>19</v>
      </c>
      <c r="AU164" s="296"/>
      <c r="AV164" s="296">
        <v>41</v>
      </c>
      <c r="AW164" s="296"/>
      <c r="AX164" s="296">
        <v>190</v>
      </c>
      <c r="AY164" s="296">
        <v>78</v>
      </c>
      <c r="AZ164" s="296">
        <v>68</v>
      </c>
      <c r="BA164" s="74"/>
      <c r="BB164" s="296"/>
      <c r="BC164" s="49"/>
      <c r="BD164" s="297" t="s">
        <v>85</v>
      </c>
      <c r="BE164" s="91" t="s">
        <v>85</v>
      </c>
      <c r="BF164" s="92" t="s">
        <v>85</v>
      </c>
      <c r="BG164" s="91" t="s">
        <v>85</v>
      </c>
      <c r="BH164" s="297">
        <v>27</v>
      </c>
      <c r="BI164" s="296">
        <v>18.600000000000001</v>
      </c>
      <c r="BJ164" s="296">
        <v>18.600000000000001</v>
      </c>
      <c r="BK164" s="296">
        <v>10.199999999999999</v>
      </c>
      <c r="BL164" s="358">
        <v>5.7826540346687993E-2</v>
      </c>
      <c r="BM164" s="290">
        <v>36</v>
      </c>
      <c r="BN164" s="296" t="s">
        <v>3771</v>
      </c>
      <c r="BO164" s="73" t="s">
        <v>3891</v>
      </c>
      <c r="BP164" s="296" t="s">
        <v>1120</v>
      </c>
      <c r="BQ164" s="296" t="s">
        <v>1121</v>
      </c>
      <c r="BR164" s="296" t="s">
        <v>1122</v>
      </c>
      <c r="BS164" s="296"/>
      <c r="BT164" s="296"/>
      <c r="BU164" s="296"/>
      <c r="BV164" s="296"/>
      <c r="BW164" s="296"/>
      <c r="BX164" s="296"/>
      <c r="BY164" s="296"/>
      <c r="BZ164" s="296" t="s">
        <v>1144</v>
      </c>
      <c r="CA164" s="296"/>
      <c r="CB164" s="296" t="s">
        <v>1145</v>
      </c>
      <c r="CC164" s="296"/>
      <c r="CD164" s="311" t="str">
        <f t="shared" si="10"/>
        <v>DISCONTINUED - MR306 Mesh, 16x8, 0mm Offset, 5x4.5, 83mm Centerbore, Matte Black</v>
      </c>
      <c r="CE164" s="311" t="s">
        <v>3721</v>
      </c>
      <c r="CF164" s="311" t="s">
        <v>3720</v>
      </c>
      <c r="CG164" s="300" t="str">
        <f t="shared" si="12"/>
        <v>STREET (3XX)</v>
      </c>
    </row>
    <row r="165" spans="1:85" s="289" customFormat="1" ht="15.75" customHeight="1">
      <c r="A165" s="571">
        <f t="shared" si="9"/>
        <v>162</v>
      </c>
      <c r="B165" s="92" t="s">
        <v>84</v>
      </c>
      <c r="C165" s="29" t="s">
        <v>1038</v>
      </c>
      <c r="D165" s="290" t="s">
        <v>4342</v>
      </c>
      <c r="E165" s="291" t="s">
        <v>128</v>
      </c>
      <c r="F165" s="281" t="str">
        <f t="shared" si="11"/>
        <v>MR30668050500</v>
      </c>
      <c r="G165" s="291"/>
      <c r="H165" s="291"/>
      <c r="I165" s="291" t="s">
        <v>486</v>
      </c>
      <c r="J165" s="322">
        <v>41640</v>
      </c>
      <c r="K165" s="438">
        <v>43129</v>
      </c>
      <c r="L165" s="282" t="s">
        <v>1239</v>
      </c>
      <c r="M165" s="292">
        <v>183.5</v>
      </c>
      <c r="N165" s="85"/>
      <c r="O165" s="409"/>
      <c r="P165" s="290">
        <v>16</v>
      </c>
      <c r="Q165" s="8">
        <v>8</v>
      </c>
      <c r="R165" s="29" t="s">
        <v>1692</v>
      </c>
      <c r="S165" s="290">
        <v>5</v>
      </c>
      <c r="T165" s="290">
        <v>5</v>
      </c>
      <c r="U165" s="293">
        <v>0</v>
      </c>
      <c r="V165" s="317">
        <v>4.5</v>
      </c>
      <c r="W165" s="290" t="s">
        <v>85</v>
      </c>
      <c r="X165" s="298">
        <v>94</v>
      </c>
      <c r="Y165" s="294">
        <v>24</v>
      </c>
      <c r="Z165" s="293">
        <v>2500</v>
      </c>
      <c r="AA165" s="293" t="s">
        <v>87</v>
      </c>
      <c r="AB165" s="293"/>
      <c r="AC165" s="284" t="s">
        <v>9572</v>
      </c>
      <c r="AD165" s="295" t="s">
        <v>1567</v>
      </c>
      <c r="AE165" s="432"/>
      <c r="AF165" s="286">
        <v>33</v>
      </c>
      <c r="AG165" s="295"/>
      <c r="AH165" s="296" t="s">
        <v>85</v>
      </c>
      <c r="AI165" s="295"/>
      <c r="AJ165" s="295" t="s">
        <v>1644</v>
      </c>
      <c r="AK165" s="287" t="s">
        <v>85</v>
      </c>
      <c r="AL165" s="296" t="s">
        <v>237</v>
      </c>
      <c r="AM165" s="296" t="s">
        <v>85</v>
      </c>
      <c r="AN165" s="38" t="s">
        <v>85</v>
      </c>
      <c r="AO165" s="296" t="s">
        <v>85</v>
      </c>
      <c r="AP165" s="493">
        <v>16.5</v>
      </c>
      <c r="AQ165" s="296"/>
      <c r="AR165" s="296"/>
      <c r="AS165" s="296"/>
      <c r="AT165" s="296"/>
      <c r="AU165" s="296"/>
      <c r="AV165" s="296"/>
      <c r="AW165" s="296"/>
      <c r="AX165" s="296"/>
      <c r="AY165" s="296">
        <v>90</v>
      </c>
      <c r="AZ165" s="296">
        <v>65</v>
      </c>
      <c r="BA165" s="74"/>
      <c r="BB165" s="296"/>
      <c r="BC165" s="49"/>
      <c r="BD165" s="297" t="s">
        <v>85</v>
      </c>
      <c r="BE165" s="91" t="s">
        <v>85</v>
      </c>
      <c r="BF165" s="92" t="s">
        <v>85</v>
      </c>
      <c r="BG165" s="91" t="s">
        <v>85</v>
      </c>
      <c r="BH165" s="297">
        <v>27</v>
      </c>
      <c r="BI165" s="296">
        <v>18.600000000000001</v>
      </c>
      <c r="BJ165" s="296">
        <v>18.600000000000001</v>
      </c>
      <c r="BK165" s="296">
        <v>10.199999999999999</v>
      </c>
      <c r="BL165" s="358">
        <v>5.7826540346687993E-2</v>
      </c>
      <c r="BM165" s="290">
        <v>36</v>
      </c>
      <c r="BN165" s="296" t="s">
        <v>3771</v>
      </c>
      <c r="BO165" s="73" t="s">
        <v>3891</v>
      </c>
      <c r="BP165" s="296" t="s">
        <v>1120</v>
      </c>
      <c r="BQ165" s="296" t="s">
        <v>1121</v>
      </c>
      <c r="BR165" s="296" t="s">
        <v>1122</v>
      </c>
      <c r="BS165" s="296"/>
      <c r="BT165" s="296"/>
      <c r="BU165" s="296"/>
      <c r="BV165" s="296"/>
      <c r="BW165" s="296"/>
      <c r="BX165" s="296"/>
      <c r="BY165" s="296"/>
      <c r="BZ165" s="296" t="s">
        <v>1144</v>
      </c>
      <c r="CA165" s="296"/>
      <c r="CB165" s="296" t="s">
        <v>1145</v>
      </c>
      <c r="CC165" s="296"/>
      <c r="CD165" s="311" t="str">
        <f t="shared" si="10"/>
        <v>DISCONTINUED - MR306 Mesh, 16x8, 0mm Offset, 5x5, 94mm Centerbore, Matte Black</v>
      </c>
      <c r="CE165" s="311" t="s">
        <v>3721</v>
      </c>
      <c r="CF165" s="311" t="s">
        <v>3720</v>
      </c>
      <c r="CG165" s="300" t="str">
        <f t="shared" si="12"/>
        <v>STREET (3XX)</v>
      </c>
    </row>
    <row r="166" spans="1:85" s="289" customFormat="1" ht="15.75" customHeight="1">
      <c r="A166" s="571">
        <f t="shared" si="9"/>
        <v>163</v>
      </c>
      <c r="B166" s="92" t="s">
        <v>84</v>
      </c>
      <c r="C166" s="29" t="s">
        <v>1038</v>
      </c>
      <c r="D166" s="290" t="s">
        <v>4342</v>
      </c>
      <c r="E166" s="291" t="s">
        <v>129</v>
      </c>
      <c r="F166" s="281" t="str">
        <f t="shared" si="11"/>
        <v>MR30668060500</v>
      </c>
      <c r="G166" s="291"/>
      <c r="H166" s="291"/>
      <c r="I166" s="291" t="s">
        <v>487</v>
      </c>
      <c r="J166" s="322">
        <v>41640</v>
      </c>
      <c r="K166" s="438">
        <v>43129</v>
      </c>
      <c r="L166" s="282" t="s">
        <v>1239</v>
      </c>
      <c r="M166" s="292">
        <v>183.5</v>
      </c>
      <c r="N166" s="85"/>
      <c r="O166" s="409"/>
      <c r="P166" s="290">
        <v>16</v>
      </c>
      <c r="Q166" s="8">
        <v>8</v>
      </c>
      <c r="R166" s="29" t="s">
        <v>1089</v>
      </c>
      <c r="S166" s="290">
        <v>6</v>
      </c>
      <c r="T166" s="290">
        <v>5.5</v>
      </c>
      <c r="U166" s="293">
        <v>0</v>
      </c>
      <c r="V166" s="317">
        <v>4.5</v>
      </c>
      <c r="W166" s="290" t="s">
        <v>85</v>
      </c>
      <c r="X166" s="298">
        <v>108</v>
      </c>
      <c r="Y166" s="294">
        <v>24</v>
      </c>
      <c r="Z166" s="293">
        <v>2500</v>
      </c>
      <c r="AA166" s="293" t="s">
        <v>87</v>
      </c>
      <c r="AB166" s="293"/>
      <c r="AC166" s="284" t="s">
        <v>9573</v>
      </c>
      <c r="AD166" s="295" t="s">
        <v>1569</v>
      </c>
      <c r="AE166" s="432"/>
      <c r="AF166" s="286">
        <v>33</v>
      </c>
      <c r="AG166" s="295"/>
      <c r="AH166" s="296" t="s">
        <v>85</v>
      </c>
      <c r="AI166" s="295"/>
      <c r="AJ166" s="295" t="s">
        <v>1644</v>
      </c>
      <c r="AK166" s="287" t="s">
        <v>85</v>
      </c>
      <c r="AL166" s="296" t="s">
        <v>237</v>
      </c>
      <c r="AM166" s="296" t="s">
        <v>85</v>
      </c>
      <c r="AN166" s="38" t="s">
        <v>85</v>
      </c>
      <c r="AO166" s="296" t="s">
        <v>85</v>
      </c>
      <c r="AP166" s="493">
        <v>16.5</v>
      </c>
      <c r="AQ166" s="296"/>
      <c r="AR166" s="296"/>
      <c r="AS166" s="296">
        <v>3</v>
      </c>
      <c r="AT166" s="296">
        <v>19</v>
      </c>
      <c r="AU166" s="296"/>
      <c r="AV166" s="296">
        <v>41</v>
      </c>
      <c r="AW166" s="296"/>
      <c r="AX166" s="296">
        <v>190</v>
      </c>
      <c r="AY166" s="296">
        <v>106.4</v>
      </c>
      <c r="AZ166" s="296">
        <v>57</v>
      </c>
      <c r="BA166" s="74"/>
      <c r="BB166" s="296"/>
      <c r="BC166" s="49"/>
      <c r="BD166" s="297" t="s">
        <v>85</v>
      </c>
      <c r="BE166" s="91" t="s">
        <v>85</v>
      </c>
      <c r="BF166" s="92" t="s">
        <v>85</v>
      </c>
      <c r="BG166" s="91" t="s">
        <v>85</v>
      </c>
      <c r="BH166" s="297">
        <v>27</v>
      </c>
      <c r="BI166" s="296">
        <v>18.600000000000001</v>
      </c>
      <c r="BJ166" s="296">
        <v>18.600000000000001</v>
      </c>
      <c r="BK166" s="296">
        <v>10.199999999999999</v>
      </c>
      <c r="BL166" s="358">
        <v>5.7826540346687993E-2</v>
      </c>
      <c r="BM166" s="290">
        <v>36</v>
      </c>
      <c r="BN166" s="296" t="s">
        <v>3771</v>
      </c>
      <c r="BO166" s="73" t="s">
        <v>3891</v>
      </c>
      <c r="BP166" s="296" t="s">
        <v>1120</v>
      </c>
      <c r="BQ166" s="296" t="s">
        <v>1121</v>
      </c>
      <c r="BR166" s="296" t="s">
        <v>1122</v>
      </c>
      <c r="BS166" s="296"/>
      <c r="BT166" s="296"/>
      <c r="BU166" s="296"/>
      <c r="BV166" s="296"/>
      <c r="BW166" s="296"/>
      <c r="BX166" s="296"/>
      <c r="BY166" s="296"/>
      <c r="BZ166" s="296" t="s">
        <v>1144</v>
      </c>
      <c r="CA166" s="296"/>
      <c r="CB166" s="296" t="s">
        <v>1145</v>
      </c>
      <c r="CC166" s="296"/>
      <c r="CD166" s="311" t="str">
        <f t="shared" si="10"/>
        <v>DISCONTINUED - MR306 Mesh, 16x8, 0mm Offset, 6x5.5, 108mm Centerbore, Matte Black</v>
      </c>
      <c r="CE166" s="311" t="s">
        <v>3721</v>
      </c>
      <c r="CF166" s="311" t="s">
        <v>3720</v>
      </c>
      <c r="CG166" s="300" t="str">
        <f t="shared" si="12"/>
        <v>STREET (3XX)</v>
      </c>
    </row>
    <row r="167" spans="1:85" s="289" customFormat="1" ht="15.75" customHeight="1">
      <c r="A167" s="571">
        <f t="shared" si="9"/>
        <v>164</v>
      </c>
      <c r="B167" s="92" t="s">
        <v>84</v>
      </c>
      <c r="C167" s="29" t="s">
        <v>1038</v>
      </c>
      <c r="D167" s="290" t="s">
        <v>4342</v>
      </c>
      <c r="E167" s="291" t="s">
        <v>130</v>
      </c>
      <c r="F167" s="281" t="str">
        <f t="shared" si="11"/>
        <v>MR30668080500</v>
      </c>
      <c r="G167" s="291"/>
      <c r="H167" s="291"/>
      <c r="I167" s="291" t="s">
        <v>488</v>
      </c>
      <c r="J167" s="322">
        <v>41640</v>
      </c>
      <c r="K167" s="438">
        <v>43129</v>
      </c>
      <c r="L167" s="282" t="s">
        <v>1239</v>
      </c>
      <c r="M167" s="292">
        <v>183.5</v>
      </c>
      <c r="N167" s="85"/>
      <c r="O167" s="409"/>
      <c r="P167" s="290">
        <v>16</v>
      </c>
      <c r="Q167" s="8">
        <v>8</v>
      </c>
      <c r="R167" s="29" t="s">
        <v>1699</v>
      </c>
      <c r="S167" s="290">
        <v>8</v>
      </c>
      <c r="T167" s="290">
        <v>6.5</v>
      </c>
      <c r="U167" s="293">
        <v>0</v>
      </c>
      <c r="V167" s="317">
        <v>4.5</v>
      </c>
      <c r="W167" s="290" t="s">
        <v>85</v>
      </c>
      <c r="X167" s="298">
        <v>131</v>
      </c>
      <c r="Y167" s="294">
        <v>24</v>
      </c>
      <c r="Z167" s="293">
        <v>3600</v>
      </c>
      <c r="AA167" s="293" t="s">
        <v>87</v>
      </c>
      <c r="AB167" s="293"/>
      <c r="AC167" s="284" t="s">
        <v>9574</v>
      </c>
      <c r="AD167" s="295" t="s">
        <v>1573</v>
      </c>
      <c r="AE167" s="432"/>
      <c r="AF167" s="286">
        <v>33</v>
      </c>
      <c r="AG167" s="295"/>
      <c r="AH167" s="296" t="s">
        <v>85</v>
      </c>
      <c r="AI167" s="295"/>
      <c r="AJ167" s="295" t="s">
        <v>1644</v>
      </c>
      <c r="AK167" s="287" t="s">
        <v>85</v>
      </c>
      <c r="AL167" s="296" t="s">
        <v>237</v>
      </c>
      <c r="AM167" s="296" t="s">
        <v>85</v>
      </c>
      <c r="AN167" s="38" t="s">
        <v>85</v>
      </c>
      <c r="AO167" s="296" t="s">
        <v>85</v>
      </c>
      <c r="AP167" s="493">
        <v>16.5</v>
      </c>
      <c r="AQ167" s="296"/>
      <c r="AR167" s="296"/>
      <c r="AS167" s="296">
        <v>3</v>
      </c>
      <c r="AT167" s="296">
        <v>3</v>
      </c>
      <c r="AU167" s="296"/>
      <c r="AV167" s="296">
        <v>41</v>
      </c>
      <c r="AW167" s="296"/>
      <c r="AX167" s="296">
        <v>190</v>
      </c>
      <c r="AY167" s="296">
        <v>124.5</v>
      </c>
      <c r="AZ167" s="296">
        <v>68</v>
      </c>
      <c r="BA167" s="74"/>
      <c r="BB167" s="296"/>
      <c r="BC167" s="49"/>
      <c r="BD167" s="297" t="s">
        <v>85</v>
      </c>
      <c r="BE167" s="91" t="s">
        <v>85</v>
      </c>
      <c r="BF167" s="92" t="s">
        <v>85</v>
      </c>
      <c r="BG167" s="91" t="s">
        <v>85</v>
      </c>
      <c r="BH167" s="297">
        <v>27</v>
      </c>
      <c r="BI167" s="296">
        <v>18.600000000000001</v>
      </c>
      <c r="BJ167" s="296">
        <v>18.600000000000001</v>
      </c>
      <c r="BK167" s="296">
        <v>10.199999999999999</v>
      </c>
      <c r="BL167" s="358">
        <v>5.7826540346687993E-2</v>
      </c>
      <c r="BM167" s="290">
        <v>36</v>
      </c>
      <c r="BN167" s="296" t="s">
        <v>3771</v>
      </c>
      <c r="BO167" s="73" t="s">
        <v>3891</v>
      </c>
      <c r="BP167" s="296" t="s">
        <v>1120</v>
      </c>
      <c r="BQ167" s="296" t="s">
        <v>1121</v>
      </c>
      <c r="BR167" s="296" t="s">
        <v>1122</v>
      </c>
      <c r="BS167" s="296"/>
      <c r="BT167" s="296"/>
      <c r="BU167" s="296"/>
      <c r="BV167" s="296"/>
      <c r="BW167" s="296"/>
      <c r="BX167" s="296"/>
      <c r="BY167" s="296"/>
      <c r="BZ167" s="296" t="s">
        <v>1144</v>
      </c>
      <c r="CA167" s="296"/>
      <c r="CB167" s="296" t="s">
        <v>1145</v>
      </c>
      <c r="CC167" s="296"/>
      <c r="CD167" s="311" t="str">
        <f t="shared" si="10"/>
        <v>DISCONTINUED - MR306 Mesh, 16x8, 0mm Offset, 8x6.5, 131mm Centerbore, Matte Black</v>
      </c>
      <c r="CE167" s="311" t="s">
        <v>3721</v>
      </c>
      <c r="CF167" s="311" t="s">
        <v>3720</v>
      </c>
      <c r="CG167" s="300" t="str">
        <f t="shared" si="12"/>
        <v>STREET (3XX)</v>
      </c>
    </row>
    <row r="168" spans="1:85" s="289" customFormat="1" ht="15.75" customHeight="1">
      <c r="A168" s="571">
        <f t="shared" si="9"/>
        <v>165</v>
      </c>
      <c r="B168" s="92" t="s">
        <v>84</v>
      </c>
      <c r="C168" s="29" t="s">
        <v>1038</v>
      </c>
      <c r="D168" s="290" t="s">
        <v>4342</v>
      </c>
      <c r="E168" s="291" t="s">
        <v>131</v>
      </c>
      <c r="F168" s="281" t="str">
        <f t="shared" si="11"/>
        <v>MR30668087500</v>
      </c>
      <c r="G168" s="291"/>
      <c r="H168" s="291"/>
      <c r="I168" s="291" t="s">
        <v>489</v>
      </c>
      <c r="J168" s="322">
        <v>41640</v>
      </c>
      <c r="K168" s="438">
        <v>43129</v>
      </c>
      <c r="L168" s="282" t="s">
        <v>1239</v>
      </c>
      <c r="M168" s="292">
        <v>183.5</v>
      </c>
      <c r="N168" s="85"/>
      <c r="O168" s="409"/>
      <c r="P168" s="290">
        <v>16</v>
      </c>
      <c r="Q168" s="8">
        <v>8</v>
      </c>
      <c r="R168" s="29" t="s">
        <v>1700</v>
      </c>
      <c r="S168" s="290">
        <v>8</v>
      </c>
      <c r="T168" s="290">
        <v>170</v>
      </c>
      <c r="U168" s="293">
        <v>0</v>
      </c>
      <c r="V168" s="317">
        <v>4.5</v>
      </c>
      <c r="W168" s="290" t="s">
        <v>85</v>
      </c>
      <c r="X168" s="298">
        <v>131</v>
      </c>
      <c r="Y168" s="294">
        <v>24</v>
      </c>
      <c r="Z168" s="293">
        <v>3600</v>
      </c>
      <c r="AA168" s="293" t="s">
        <v>87</v>
      </c>
      <c r="AB168" s="293"/>
      <c r="AC168" s="284" t="s">
        <v>9575</v>
      </c>
      <c r="AD168" s="295" t="s">
        <v>1573</v>
      </c>
      <c r="AE168" s="432"/>
      <c r="AF168" s="286">
        <v>33</v>
      </c>
      <c r="AG168" s="295"/>
      <c r="AH168" s="296" t="s">
        <v>85</v>
      </c>
      <c r="AI168" s="295"/>
      <c r="AJ168" s="295" t="s">
        <v>1644</v>
      </c>
      <c r="AK168" s="287" t="s">
        <v>85</v>
      </c>
      <c r="AL168" s="296" t="s">
        <v>237</v>
      </c>
      <c r="AM168" s="296" t="s">
        <v>85</v>
      </c>
      <c r="AN168" s="38" t="s">
        <v>85</v>
      </c>
      <c r="AO168" s="296" t="s">
        <v>85</v>
      </c>
      <c r="AP168" s="493">
        <v>16.5</v>
      </c>
      <c r="AQ168" s="296"/>
      <c r="AR168" s="296"/>
      <c r="AS168" s="296"/>
      <c r="AT168" s="296"/>
      <c r="AU168" s="296"/>
      <c r="AV168" s="296"/>
      <c r="AW168" s="296"/>
      <c r="AX168" s="296"/>
      <c r="AY168" s="296">
        <v>125</v>
      </c>
      <c r="AZ168" s="296">
        <v>65</v>
      </c>
      <c r="BA168" s="74"/>
      <c r="BB168" s="296"/>
      <c r="BC168" s="49"/>
      <c r="BD168" s="297" t="s">
        <v>85</v>
      </c>
      <c r="BE168" s="91" t="s">
        <v>85</v>
      </c>
      <c r="BF168" s="92" t="s">
        <v>85</v>
      </c>
      <c r="BG168" s="91" t="s">
        <v>85</v>
      </c>
      <c r="BH168" s="297">
        <v>27</v>
      </c>
      <c r="BI168" s="296">
        <v>18.600000000000001</v>
      </c>
      <c r="BJ168" s="296">
        <v>18.600000000000001</v>
      </c>
      <c r="BK168" s="296">
        <v>10.199999999999999</v>
      </c>
      <c r="BL168" s="358">
        <v>5.7826540346687993E-2</v>
      </c>
      <c r="BM168" s="290">
        <v>36</v>
      </c>
      <c r="BN168" s="296" t="s">
        <v>3771</v>
      </c>
      <c r="BO168" s="73" t="s">
        <v>3891</v>
      </c>
      <c r="BP168" s="296" t="s">
        <v>1120</v>
      </c>
      <c r="BQ168" s="296" t="s">
        <v>1121</v>
      </c>
      <c r="BR168" s="296" t="s">
        <v>1122</v>
      </c>
      <c r="BS168" s="296"/>
      <c r="BT168" s="296"/>
      <c r="BU168" s="296"/>
      <c r="BV168" s="296"/>
      <c r="BW168" s="296"/>
      <c r="BX168" s="296"/>
      <c r="BY168" s="296"/>
      <c r="BZ168" s="296" t="s">
        <v>1144</v>
      </c>
      <c r="CA168" s="296"/>
      <c r="CB168" s="296" t="s">
        <v>1145</v>
      </c>
      <c r="CC168" s="296"/>
      <c r="CD168" s="311" t="str">
        <f t="shared" si="10"/>
        <v>DISCONTINUED - MR306 Mesh, 16x8, 0mm Offset, 8x170, 131mm Centerbore, Matte Black</v>
      </c>
      <c r="CE168" s="311" t="s">
        <v>3721</v>
      </c>
      <c r="CF168" s="311" t="s">
        <v>3720</v>
      </c>
      <c r="CG168" s="300" t="str">
        <f t="shared" si="12"/>
        <v>STREET (3XX)</v>
      </c>
    </row>
    <row r="169" spans="1:85" s="289" customFormat="1" ht="15.75" customHeight="1">
      <c r="A169" s="571">
        <f t="shared" si="9"/>
        <v>166</v>
      </c>
      <c r="B169" s="92" t="s">
        <v>84</v>
      </c>
      <c r="C169" s="29" t="s">
        <v>1038</v>
      </c>
      <c r="D169" s="290" t="s">
        <v>4342</v>
      </c>
      <c r="E169" s="291" t="s">
        <v>126</v>
      </c>
      <c r="F169" s="281" t="str">
        <f t="shared" si="11"/>
        <v>MR30629080518</v>
      </c>
      <c r="G169" s="291"/>
      <c r="H169" s="291"/>
      <c r="I169" s="291" t="s">
        <v>483</v>
      </c>
      <c r="J169" s="322">
        <v>41640</v>
      </c>
      <c r="K169" s="438">
        <v>43129</v>
      </c>
      <c r="L169" s="282" t="s">
        <v>1239</v>
      </c>
      <c r="M169" s="292">
        <v>260.5</v>
      </c>
      <c r="N169" s="85"/>
      <c r="O169" s="409"/>
      <c r="P169" s="290">
        <v>20</v>
      </c>
      <c r="Q169" s="8">
        <v>9</v>
      </c>
      <c r="R169" s="29" t="s">
        <v>1699</v>
      </c>
      <c r="S169" s="290">
        <v>8</v>
      </c>
      <c r="T169" s="290">
        <v>6.5</v>
      </c>
      <c r="U169" s="293">
        <v>18</v>
      </c>
      <c r="V169" s="317">
        <v>5.75</v>
      </c>
      <c r="W169" s="290" t="s">
        <v>85</v>
      </c>
      <c r="X169" s="298">
        <v>131</v>
      </c>
      <c r="Y169" s="294">
        <v>37</v>
      </c>
      <c r="Z169" s="293">
        <v>3600</v>
      </c>
      <c r="AA169" s="293" t="s">
        <v>87</v>
      </c>
      <c r="AB169" s="293"/>
      <c r="AC169" s="284" t="s">
        <v>9558</v>
      </c>
      <c r="AD169" s="295" t="s">
        <v>1573</v>
      </c>
      <c r="AE169" s="432"/>
      <c r="AF169" s="286">
        <v>33</v>
      </c>
      <c r="AG169" s="295"/>
      <c r="AH169" s="296" t="s">
        <v>85</v>
      </c>
      <c r="AI169" s="295"/>
      <c r="AJ169" s="295" t="s">
        <v>1644</v>
      </c>
      <c r="AK169" s="287" t="s">
        <v>85</v>
      </c>
      <c r="AL169" s="296" t="s">
        <v>237</v>
      </c>
      <c r="AM169" s="296" t="s">
        <v>85</v>
      </c>
      <c r="AN169" s="38" t="s">
        <v>85</v>
      </c>
      <c r="AO169" s="296" t="s">
        <v>85</v>
      </c>
      <c r="AP169" s="493">
        <v>16.5</v>
      </c>
      <c r="AQ169" s="296"/>
      <c r="AR169" s="296"/>
      <c r="AS169" s="296"/>
      <c r="AT169" s="296"/>
      <c r="AU169" s="296"/>
      <c r="AV169" s="296"/>
      <c r="AW169" s="296"/>
      <c r="AX169" s="296"/>
      <c r="AY169" s="296">
        <v>125</v>
      </c>
      <c r="AZ169" s="296">
        <v>65</v>
      </c>
      <c r="BA169" s="74"/>
      <c r="BB169" s="296"/>
      <c r="BC169" s="49"/>
      <c r="BD169" s="297" t="s">
        <v>85</v>
      </c>
      <c r="BE169" s="91" t="s">
        <v>85</v>
      </c>
      <c r="BF169" s="92" t="s">
        <v>85</v>
      </c>
      <c r="BG169" s="91" t="s">
        <v>85</v>
      </c>
      <c r="BH169" s="297">
        <v>40</v>
      </c>
      <c r="BI169" s="296">
        <v>22.8</v>
      </c>
      <c r="BJ169" s="296">
        <v>22.8</v>
      </c>
      <c r="BK169" s="296">
        <v>11.1</v>
      </c>
      <c r="BL169" s="358">
        <v>9.4557029982336005E-2</v>
      </c>
      <c r="BM169" s="290">
        <v>24</v>
      </c>
      <c r="BN169" s="296" t="s">
        <v>3771</v>
      </c>
      <c r="BO169" s="73" t="s">
        <v>3891</v>
      </c>
      <c r="BP169" s="296" t="s">
        <v>1120</v>
      </c>
      <c r="BQ169" s="296" t="s">
        <v>1121</v>
      </c>
      <c r="BR169" s="296" t="s">
        <v>1122</v>
      </c>
      <c r="BS169" s="296"/>
      <c r="BT169" s="296"/>
      <c r="BU169" s="296"/>
      <c r="BV169" s="296"/>
      <c r="BW169" s="296"/>
      <c r="BX169" s="296"/>
      <c r="BY169" s="296"/>
      <c r="BZ169" s="296" t="s">
        <v>1144</v>
      </c>
      <c r="CA169" s="296"/>
      <c r="CB169" s="296" t="s">
        <v>1145</v>
      </c>
      <c r="CC169" s="296"/>
      <c r="CD169" s="311" t="str">
        <f t="shared" si="10"/>
        <v>DISCONTINUED - MR306 Mesh, 20x9, +18mm Offset, 8x6.5, 131mm Centerbore, Matte Black</v>
      </c>
      <c r="CE169" s="311" t="s">
        <v>3721</v>
      </c>
      <c r="CF169" s="311" t="s">
        <v>3720</v>
      </c>
      <c r="CG169" s="300" t="str">
        <f t="shared" si="12"/>
        <v>STREET (3XX)</v>
      </c>
    </row>
    <row r="170" spans="1:85" s="289" customFormat="1" ht="15.75" customHeight="1">
      <c r="A170" s="571">
        <f t="shared" si="9"/>
        <v>167</v>
      </c>
      <c r="B170" s="92" t="s">
        <v>84</v>
      </c>
      <c r="C170" s="29" t="s">
        <v>1038</v>
      </c>
      <c r="D170" s="290" t="s">
        <v>1084</v>
      </c>
      <c r="E170" s="291" t="s">
        <v>136</v>
      </c>
      <c r="F170" s="281" t="str">
        <f t="shared" si="11"/>
        <v>MR30768087500</v>
      </c>
      <c r="G170" s="291"/>
      <c r="H170" s="291"/>
      <c r="I170" s="291" t="s">
        <v>523</v>
      </c>
      <c r="J170" s="322">
        <v>41640</v>
      </c>
      <c r="K170" s="438">
        <v>43129</v>
      </c>
      <c r="L170" s="282" t="s">
        <v>1239</v>
      </c>
      <c r="M170" s="292">
        <v>195.5</v>
      </c>
      <c r="N170" s="85"/>
      <c r="O170" s="409"/>
      <c r="P170" s="290">
        <v>16</v>
      </c>
      <c r="Q170" s="8">
        <v>8</v>
      </c>
      <c r="R170" s="29" t="s">
        <v>1700</v>
      </c>
      <c r="S170" s="290">
        <v>8</v>
      </c>
      <c r="T170" s="290">
        <v>170</v>
      </c>
      <c r="U170" s="293">
        <v>0</v>
      </c>
      <c r="V170" s="317">
        <v>4.5</v>
      </c>
      <c r="W170" s="290" t="s">
        <v>85</v>
      </c>
      <c r="X170" s="298">
        <v>130.80000000000001</v>
      </c>
      <c r="Y170" s="294">
        <v>26</v>
      </c>
      <c r="Z170" s="293">
        <v>3600</v>
      </c>
      <c r="AA170" s="293" t="s">
        <v>87</v>
      </c>
      <c r="AB170" s="293"/>
      <c r="AC170" s="284" t="s">
        <v>9575</v>
      </c>
      <c r="AD170" s="295" t="s">
        <v>1674</v>
      </c>
      <c r="AE170" s="432"/>
      <c r="AF170" s="286" t="s">
        <v>85</v>
      </c>
      <c r="AG170" s="295"/>
      <c r="AH170" s="296" t="s">
        <v>85</v>
      </c>
      <c r="AI170" s="295"/>
      <c r="AJ170" s="295" t="s">
        <v>1644</v>
      </c>
      <c r="AK170" s="287" t="s">
        <v>85</v>
      </c>
      <c r="AL170" s="296" t="s">
        <v>237</v>
      </c>
      <c r="AM170" s="296" t="s">
        <v>85</v>
      </c>
      <c r="AN170" s="38" t="s">
        <v>85</v>
      </c>
      <c r="AO170" s="296" t="s">
        <v>85</v>
      </c>
      <c r="AP170" s="493">
        <v>16.100000000000001</v>
      </c>
      <c r="AQ170" s="296"/>
      <c r="AR170" s="296"/>
      <c r="AS170" s="296"/>
      <c r="AT170" s="296"/>
      <c r="AU170" s="296"/>
      <c r="AV170" s="296"/>
      <c r="AW170" s="296"/>
      <c r="AX170" s="296"/>
      <c r="AY170" s="296">
        <v>123</v>
      </c>
      <c r="AZ170" s="296">
        <v>100</v>
      </c>
      <c r="BA170" s="74"/>
      <c r="BB170" s="296"/>
      <c r="BC170" s="49"/>
      <c r="BD170" s="297" t="s">
        <v>85</v>
      </c>
      <c r="BE170" s="91" t="s">
        <v>85</v>
      </c>
      <c r="BF170" s="92" t="s">
        <v>85</v>
      </c>
      <c r="BG170" s="91" t="s">
        <v>85</v>
      </c>
      <c r="BH170" s="297">
        <v>29</v>
      </c>
      <c r="BI170" s="296">
        <v>18.600000000000001</v>
      </c>
      <c r="BJ170" s="296">
        <v>18.600000000000001</v>
      </c>
      <c r="BK170" s="296">
        <v>10.199999999999999</v>
      </c>
      <c r="BL170" s="358">
        <v>5.7826540346687993E-2</v>
      </c>
      <c r="BM170" s="290">
        <v>36</v>
      </c>
      <c r="BN170" s="296" t="s">
        <v>3771</v>
      </c>
      <c r="BO170" s="73" t="s">
        <v>3891</v>
      </c>
      <c r="BP170" s="296" t="s">
        <v>1130</v>
      </c>
      <c r="BQ170" s="296" t="s">
        <v>1146</v>
      </c>
      <c r="BR170" s="296" t="s">
        <v>1122</v>
      </c>
      <c r="BS170" s="296"/>
      <c r="BT170" s="296"/>
      <c r="BU170" s="296"/>
      <c r="BV170" s="296"/>
      <c r="BW170" s="296"/>
      <c r="BX170" s="296"/>
      <c r="BY170" s="296"/>
      <c r="BZ170" s="296" t="s">
        <v>1147</v>
      </c>
      <c r="CA170" s="296"/>
      <c r="CB170" s="296" t="s">
        <v>1148</v>
      </c>
      <c r="CC170" s="296"/>
      <c r="CD170" s="311" t="str">
        <f t="shared" si="10"/>
        <v>DISCONTINUED - MR307 Hole, 16x8, 0mm Offset, 8x170, 130.8mm Centerbore, Matte Black</v>
      </c>
      <c r="CE170" s="311" t="s">
        <v>3721</v>
      </c>
      <c r="CF170" s="311" t="s">
        <v>3720</v>
      </c>
      <c r="CG170" s="300" t="str">
        <f t="shared" si="12"/>
        <v>STREET (3XX)</v>
      </c>
    </row>
    <row r="171" spans="1:85" s="289" customFormat="1" ht="15.75" customHeight="1">
      <c r="A171" s="571">
        <f t="shared" si="9"/>
        <v>168</v>
      </c>
      <c r="B171" s="92" t="s">
        <v>84</v>
      </c>
      <c r="C171" s="29" t="s">
        <v>1038</v>
      </c>
      <c r="D171" s="290" t="s">
        <v>1084</v>
      </c>
      <c r="E171" s="291" t="s">
        <v>137</v>
      </c>
      <c r="F171" s="281" t="str">
        <f t="shared" si="11"/>
        <v>MR30768080500</v>
      </c>
      <c r="G171" s="291"/>
      <c r="H171" s="291"/>
      <c r="I171" s="291" t="s">
        <v>522</v>
      </c>
      <c r="J171" s="322">
        <v>41640</v>
      </c>
      <c r="K171" s="438">
        <v>43129</v>
      </c>
      <c r="L171" s="282" t="s">
        <v>1239</v>
      </c>
      <c r="M171" s="292">
        <v>195.5</v>
      </c>
      <c r="N171" s="85"/>
      <c r="O171" s="409"/>
      <c r="P171" s="290">
        <v>16</v>
      </c>
      <c r="Q171" s="8">
        <v>8</v>
      </c>
      <c r="R171" s="29" t="s">
        <v>1699</v>
      </c>
      <c r="S171" s="290">
        <v>8</v>
      </c>
      <c r="T171" s="290">
        <v>6.5</v>
      </c>
      <c r="U171" s="293">
        <v>0</v>
      </c>
      <c r="V171" s="317">
        <v>4.5</v>
      </c>
      <c r="W171" s="290" t="s">
        <v>85</v>
      </c>
      <c r="X171" s="298">
        <v>130.80000000000001</v>
      </c>
      <c r="Y171" s="294">
        <v>26</v>
      </c>
      <c r="Z171" s="293">
        <v>3600</v>
      </c>
      <c r="AA171" s="293" t="s">
        <v>87</v>
      </c>
      <c r="AB171" s="293"/>
      <c r="AC171" s="284" t="s">
        <v>9574</v>
      </c>
      <c r="AD171" s="295" t="s">
        <v>1562</v>
      </c>
      <c r="AE171" s="432"/>
      <c r="AF171" s="286">
        <v>33</v>
      </c>
      <c r="AG171" s="295"/>
      <c r="AH171" s="296" t="s">
        <v>85</v>
      </c>
      <c r="AI171" s="295"/>
      <c r="AJ171" s="295" t="s">
        <v>1644</v>
      </c>
      <c r="AK171" s="287" t="s">
        <v>85</v>
      </c>
      <c r="AL171" s="296" t="s">
        <v>237</v>
      </c>
      <c r="AM171" s="296" t="s">
        <v>85</v>
      </c>
      <c r="AN171" s="38" t="s">
        <v>85</v>
      </c>
      <c r="AO171" s="296" t="s">
        <v>85</v>
      </c>
      <c r="AP171" s="493">
        <v>16.100000000000001</v>
      </c>
      <c r="AQ171" s="296"/>
      <c r="AR171" s="296"/>
      <c r="AS171" s="296"/>
      <c r="AT171" s="296"/>
      <c r="AU171" s="296"/>
      <c r="AV171" s="296"/>
      <c r="AW171" s="296"/>
      <c r="AX171" s="296"/>
      <c r="AY171" s="296">
        <v>123</v>
      </c>
      <c r="AZ171" s="296">
        <v>100</v>
      </c>
      <c r="BA171" s="74"/>
      <c r="BB171" s="296"/>
      <c r="BC171" s="49"/>
      <c r="BD171" s="297" t="s">
        <v>85</v>
      </c>
      <c r="BE171" s="91" t="s">
        <v>85</v>
      </c>
      <c r="BF171" s="92" t="s">
        <v>85</v>
      </c>
      <c r="BG171" s="91" t="s">
        <v>85</v>
      </c>
      <c r="BH171" s="297">
        <v>29</v>
      </c>
      <c r="BI171" s="296">
        <v>18.600000000000001</v>
      </c>
      <c r="BJ171" s="296">
        <v>18.600000000000001</v>
      </c>
      <c r="BK171" s="296">
        <v>10.199999999999999</v>
      </c>
      <c r="BL171" s="358">
        <v>5.7826540346687993E-2</v>
      </c>
      <c r="BM171" s="290">
        <v>36</v>
      </c>
      <c r="BN171" s="296" t="s">
        <v>3771</v>
      </c>
      <c r="BO171" s="73" t="s">
        <v>3891</v>
      </c>
      <c r="BP171" s="296" t="s">
        <v>1130</v>
      </c>
      <c r="BQ171" s="296" t="s">
        <v>1146</v>
      </c>
      <c r="BR171" s="296" t="s">
        <v>1122</v>
      </c>
      <c r="BS171" s="296"/>
      <c r="BT171" s="296"/>
      <c r="BU171" s="296"/>
      <c r="BV171" s="296"/>
      <c r="BW171" s="296"/>
      <c r="BX171" s="296"/>
      <c r="BY171" s="296"/>
      <c r="BZ171" s="296" t="s">
        <v>1147</v>
      </c>
      <c r="CA171" s="296"/>
      <c r="CB171" s="296" t="s">
        <v>1148</v>
      </c>
      <c r="CC171" s="296"/>
      <c r="CD171" s="311" t="str">
        <f t="shared" si="10"/>
        <v>DISCONTINUED - MR307 Hole, 16x8, 0mm Offset, 8x6.5, 130.8mm Centerbore, Matte Black</v>
      </c>
      <c r="CE171" s="311" t="s">
        <v>3721</v>
      </c>
      <c r="CF171" s="311" t="s">
        <v>3720</v>
      </c>
      <c r="CG171" s="300" t="str">
        <f t="shared" si="12"/>
        <v>STREET (3XX)</v>
      </c>
    </row>
    <row r="172" spans="1:85" s="289" customFormat="1" ht="15.75" customHeight="1">
      <c r="A172" s="571">
        <f t="shared" si="9"/>
        <v>169</v>
      </c>
      <c r="B172" s="92" t="s">
        <v>84</v>
      </c>
      <c r="C172" s="29" t="s">
        <v>1038</v>
      </c>
      <c r="D172" s="290" t="s">
        <v>1084</v>
      </c>
      <c r="E172" s="291" t="s">
        <v>138</v>
      </c>
      <c r="F172" s="281" t="str">
        <f t="shared" si="11"/>
        <v>MR30768060500</v>
      </c>
      <c r="G172" s="291"/>
      <c r="H172" s="291"/>
      <c r="I172" s="291" t="s">
        <v>521</v>
      </c>
      <c r="J172" s="322">
        <v>41640</v>
      </c>
      <c r="K172" s="438">
        <v>43129</v>
      </c>
      <c r="L172" s="282" t="s">
        <v>1239</v>
      </c>
      <c r="M172" s="292">
        <v>195.5</v>
      </c>
      <c r="N172" s="85"/>
      <c r="O172" s="409"/>
      <c r="P172" s="290">
        <v>16</v>
      </c>
      <c r="Q172" s="8">
        <v>8</v>
      </c>
      <c r="R172" s="29" t="s">
        <v>1089</v>
      </c>
      <c r="S172" s="290">
        <v>6</v>
      </c>
      <c r="T172" s="290">
        <v>5.5</v>
      </c>
      <c r="U172" s="293">
        <v>0</v>
      </c>
      <c r="V172" s="317">
        <v>4.5</v>
      </c>
      <c r="W172" s="290" t="s">
        <v>85</v>
      </c>
      <c r="X172" s="298">
        <v>108</v>
      </c>
      <c r="Y172" s="294">
        <v>24.4</v>
      </c>
      <c r="Z172" s="293">
        <v>2500</v>
      </c>
      <c r="AA172" s="293" t="s">
        <v>87</v>
      </c>
      <c r="AB172" s="293"/>
      <c r="AC172" s="284" t="s">
        <v>9573</v>
      </c>
      <c r="AD172" s="295" t="s">
        <v>1556</v>
      </c>
      <c r="AE172" s="432"/>
      <c r="AF172" s="286">
        <v>33</v>
      </c>
      <c r="AG172" s="295"/>
      <c r="AH172" s="296" t="s">
        <v>85</v>
      </c>
      <c r="AI172" s="295"/>
      <c r="AJ172" s="295" t="s">
        <v>1644</v>
      </c>
      <c r="AK172" s="287" t="s">
        <v>85</v>
      </c>
      <c r="AL172" s="296" t="s">
        <v>237</v>
      </c>
      <c r="AM172" s="296" t="s">
        <v>85</v>
      </c>
      <c r="AN172" s="38" t="s">
        <v>85</v>
      </c>
      <c r="AO172" s="296" t="s">
        <v>85</v>
      </c>
      <c r="AP172" s="493">
        <v>16.100000000000001</v>
      </c>
      <c r="AQ172" s="296"/>
      <c r="AR172" s="296"/>
      <c r="AS172" s="296"/>
      <c r="AT172" s="296"/>
      <c r="AU172" s="296"/>
      <c r="AV172" s="296"/>
      <c r="AW172" s="296"/>
      <c r="AX172" s="296"/>
      <c r="AY172" s="296">
        <v>105.5</v>
      </c>
      <c r="AZ172" s="296">
        <v>38</v>
      </c>
      <c r="BA172" s="74"/>
      <c r="BB172" s="296"/>
      <c r="BC172" s="49"/>
      <c r="BD172" s="297" t="s">
        <v>85</v>
      </c>
      <c r="BE172" s="91" t="s">
        <v>85</v>
      </c>
      <c r="BF172" s="92" t="s">
        <v>85</v>
      </c>
      <c r="BG172" s="91" t="s">
        <v>85</v>
      </c>
      <c r="BH172" s="297">
        <v>27.4</v>
      </c>
      <c r="BI172" s="296">
        <v>18.600000000000001</v>
      </c>
      <c r="BJ172" s="296">
        <v>18.600000000000001</v>
      </c>
      <c r="BK172" s="296">
        <v>10.199999999999999</v>
      </c>
      <c r="BL172" s="358">
        <v>5.7826540346687993E-2</v>
      </c>
      <c r="BM172" s="290">
        <v>36</v>
      </c>
      <c r="BN172" s="296" t="s">
        <v>3771</v>
      </c>
      <c r="BO172" s="73" t="s">
        <v>3891</v>
      </c>
      <c r="BP172" s="296" t="s">
        <v>1130</v>
      </c>
      <c r="BQ172" s="296" t="s">
        <v>1146</v>
      </c>
      <c r="BR172" s="296" t="s">
        <v>1122</v>
      </c>
      <c r="BS172" s="296"/>
      <c r="BT172" s="296"/>
      <c r="BU172" s="296"/>
      <c r="BV172" s="296"/>
      <c r="BW172" s="296"/>
      <c r="BX172" s="296"/>
      <c r="BY172" s="296"/>
      <c r="BZ172" s="296" t="s">
        <v>1147</v>
      </c>
      <c r="CA172" s="296"/>
      <c r="CB172" s="296" t="s">
        <v>1148</v>
      </c>
      <c r="CC172" s="296"/>
      <c r="CD172" s="311" t="str">
        <f t="shared" si="10"/>
        <v>DISCONTINUED - MR307 Hole, 16x8, 0mm Offset, 6x5.5, 108mm Centerbore, Matte Black</v>
      </c>
      <c r="CE172" s="311" t="s">
        <v>3721</v>
      </c>
      <c r="CF172" s="311" t="s">
        <v>3720</v>
      </c>
      <c r="CG172" s="300" t="str">
        <f t="shared" si="12"/>
        <v>STREET (3XX)</v>
      </c>
    </row>
    <row r="173" spans="1:85" s="289" customFormat="1" ht="15.75" customHeight="1">
      <c r="A173" s="571">
        <f t="shared" si="9"/>
        <v>170</v>
      </c>
      <c r="B173" s="92" t="s">
        <v>84</v>
      </c>
      <c r="C173" s="29" t="s">
        <v>1038</v>
      </c>
      <c r="D173" s="290" t="s">
        <v>1084</v>
      </c>
      <c r="E173" s="291" t="s">
        <v>139</v>
      </c>
      <c r="F173" s="281" t="str">
        <f t="shared" si="11"/>
        <v>MR30768012500</v>
      </c>
      <c r="G173" s="291"/>
      <c r="H173" s="291"/>
      <c r="I173" s="291" t="s">
        <v>520</v>
      </c>
      <c r="J173" s="322">
        <v>41640</v>
      </c>
      <c r="K173" s="438">
        <v>43129</v>
      </c>
      <c r="L173" s="282" t="s">
        <v>1239</v>
      </c>
      <c r="M173" s="292">
        <v>195.5</v>
      </c>
      <c r="N173" s="85"/>
      <c r="O173" s="409"/>
      <c r="P173" s="290">
        <v>16</v>
      </c>
      <c r="Q173" s="8">
        <v>8</v>
      </c>
      <c r="R173" s="29" t="s">
        <v>1756</v>
      </c>
      <c r="S173" s="290">
        <v>5</v>
      </c>
      <c r="T173" s="290">
        <v>4.5</v>
      </c>
      <c r="U173" s="293">
        <v>0</v>
      </c>
      <c r="V173" s="317">
        <v>4.5</v>
      </c>
      <c r="W173" s="290" t="s">
        <v>85</v>
      </c>
      <c r="X173" s="298">
        <v>83</v>
      </c>
      <c r="Y173" s="294">
        <v>24.4</v>
      </c>
      <c r="Z173" s="293">
        <v>2500</v>
      </c>
      <c r="AA173" s="293" t="s">
        <v>87</v>
      </c>
      <c r="AB173" s="293"/>
      <c r="AC173" s="284" t="s">
        <v>9571</v>
      </c>
      <c r="AD173" s="295" t="s">
        <v>1565</v>
      </c>
      <c r="AE173" s="432"/>
      <c r="AF173" s="286">
        <v>33</v>
      </c>
      <c r="AG173" s="295"/>
      <c r="AH173" s="296" t="s">
        <v>85</v>
      </c>
      <c r="AI173" s="295"/>
      <c r="AJ173" s="295" t="s">
        <v>1644</v>
      </c>
      <c r="AK173" s="287" t="s">
        <v>85</v>
      </c>
      <c r="AL173" s="296" t="s">
        <v>237</v>
      </c>
      <c r="AM173" s="296" t="s">
        <v>85</v>
      </c>
      <c r="AN173" s="38" t="s">
        <v>85</v>
      </c>
      <c r="AO173" s="296" t="s">
        <v>85</v>
      </c>
      <c r="AP173" s="493">
        <v>16.100000000000001</v>
      </c>
      <c r="AQ173" s="296"/>
      <c r="AR173" s="296"/>
      <c r="AS173" s="296"/>
      <c r="AT173" s="296"/>
      <c r="AU173" s="296"/>
      <c r="AV173" s="296"/>
      <c r="AW173" s="296"/>
      <c r="AX173" s="296"/>
      <c r="AY173" s="296">
        <v>77.2</v>
      </c>
      <c r="AZ173" s="296">
        <v>52</v>
      </c>
      <c r="BA173" s="74"/>
      <c r="BB173" s="296"/>
      <c r="BC173" s="49"/>
      <c r="BD173" s="297" t="s">
        <v>85</v>
      </c>
      <c r="BE173" s="91" t="s">
        <v>85</v>
      </c>
      <c r="BF173" s="92" t="s">
        <v>85</v>
      </c>
      <c r="BG173" s="91" t="s">
        <v>85</v>
      </c>
      <c r="BH173" s="297">
        <v>27.4</v>
      </c>
      <c r="BI173" s="296">
        <v>18.600000000000001</v>
      </c>
      <c r="BJ173" s="296">
        <v>18.600000000000001</v>
      </c>
      <c r="BK173" s="296">
        <v>10.199999999999999</v>
      </c>
      <c r="BL173" s="358">
        <v>5.7826540346687993E-2</v>
      </c>
      <c r="BM173" s="290">
        <v>36</v>
      </c>
      <c r="BN173" s="296" t="s">
        <v>3771</v>
      </c>
      <c r="BO173" s="73" t="s">
        <v>3891</v>
      </c>
      <c r="BP173" s="296" t="s">
        <v>1130</v>
      </c>
      <c r="BQ173" s="296" t="s">
        <v>1146</v>
      </c>
      <c r="BR173" s="296" t="s">
        <v>1122</v>
      </c>
      <c r="BS173" s="296"/>
      <c r="BT173" s="296"/>
      <c r="BU173" s="296"/>
      <c r="BV173" s="296"/>
      <c r="BW173" s="296"/>
      <c r="BX173" s="296"/>
      <c r="BY173" s="296"/>
      <c r="BZ173" s="296" t="s">
        <v>1147</v>
      </c>
      <c r="CA173" s="296"/>
      <c r="CB173" s="296" t="s">
        <v>1148</v>
      </c>
      <c r="CC173" s="296"/>
      <c r="CD173" s="311" t="str">
        <f t="shared" si="10"/>
        <v>DISCONTINUED - MR307 Hole, 16x8, 0mm Offset, 5x4.5, 83mm Centerbore, Matte Black</v>
      </c>
      <c r="CE173" s="311" t="s">
        <v>3721</v>
      </c>
      <c r="CF173" s="311" t="s">
        <v>3720</v>
      </c>
      <c r="CG173" s="300" t="str">
        <f t="shared" si="12"/>
        <v>STREET (3XX)</v>
      </c>
    </row>
    <row r="174" spans="1:85" s="289" customFormat="1" ht="15.75" customHeight="1">
      <c r="A174" s="571">
        <f t="shared" si="9"/>
        <v>171</v>
      </c>
      <c r="B174" s="92" t="s">
        <v>84</v>
      </c>
      <c r="C174" s="29" t="s">
        <v>1038</v>
      </c>
      <c r="D174" s="290" t="s">
        <v>1084</v>
      </c>
      <c r="E174" s="291" t="s">
        <v>132</v>
      </c>
      <c r="F174" s="281" t="str">
        <f t="shared" si="11"/>
        <v>MR30789087512N</v>
      </c>
      <c r="G174" s="291"/>
      <c r="H174" s="291"/>
      <c r="I174" s="291" t="s">
        <v>509</v>
      </c>
      <c r="J174" s="322">
        <v>41640</v>
      </c>
      <c r="K174" s="438">
        <v>43129</v>
      </c>
      <c r="L174" s="282" t="s">
        <v>1239</v>
      </c>
      <c r="M174" s="292">
        <v>252.5</v>
      </c>
      <c r="N174" s="85"/>
      <c r="O174" s="409"/>
      <c r="P174" s="290">
        <v>18</v>
      </c>
      <c r="Q174" s="8">
        <v>9</v>
      </c>
      <c r="R174" s="29" t="s">
        <v>1700</v>
      </c>
      <c r="S174" s="290">
        <v>8</v>
      </c>
      <c r="T174" s="290">
        <v>170</v>
      </c>
      <c r="U174" s="293">
        <v>-12</v>
      </c>
      <c r="V174" s="317">
        <v>4.5</v>
      </c>
      <c r="W174" s="290" t="s">
        <v>85</v>
      </c>
      <c r="X174" s="298">
        <v>130.80000000000001</v>
      </c>
      <c r="Y174" s="294">
        <v>30.8</v>
      </c>
      <c r="Z174" s="293">
        <v>3640</v>
      </c>
      <c r="AA174" s="293" t="s">
        <v>87</v>
      </c>
      <c r="AB174" s="293"/>
      <c r="AC174" s="284" t="s">
        <v>9642</v>
      </c>
      <c r="AD174" s="295" t="s">
        <v>1674</v>
      </c>
      <c r="AE174" s="432"/>
      <c r="AF174" s="286" t="s">
        <v>85</v>
      </c>
      <c r="AG174" s="295"/>
      <c r="AH174" s="296" t="s">
        <v>85</v>
      </c>
      <c r="AI174" s="295"/>
      <c r="AJ174" s="295" t="s">
        <v>1644</v>
      </c>
      <c r="AK174" s="287" t="s">
        <v>85</v>
      </c>
      <c r="AL174" s="296" t="s">
        <v>237</v>
      </c>
      <c r="AM174" s="296" t="s">
        <v>85</v>
      </c>
      <c r="AN174" s="38" t="s">
        <v>85</v>
      </c>
      <c r="AO174" s="296" t="s">
        <v>85</v>
      </c>
      <c r="AP174" s="493">
        <v>16.100000000000001</v>
      </c>
      <c r="AQ174" s="296"/>
      <c r="AR174" s="296"/>
      <c r="AS174" s="296"/>
      <c r="AT174" s="296"/>
      <c r="AU174" s="296"/>
      <c r="AV174" s="296"/>
      <c r="AW174" s="296"/>
      <c r="AX174" s="296"/>
      <c r="AY174" s="296">
        <v>123</v>
      </c>
      <c r="AZ174" s="296">
        <v>100</v>
      </c>
      <c r="BA174" s="74"/>
      <c r="BB174" s="296"/>
      <c r="BC174" s="49"/>
      <c r="BD174" s="297" t="s">
        <v>85</v>
      </c>
      <c r="BE174" s="91" t="s">
        <v>85</v>
      </c>
      <c r="BF174" s="92" t="s">
        <v>85</v>
      </c>
      <c r="BG174" s="91" t="s">
        <v>85</v>
      </c>
      <c r="BH174" s="297">
        <v>33.799999999999997</v>
      </c>
      <c r="BI174" s="296">
        <v>20.7</v>
      </c>
      <c r="BJ174" s="296">
        <v>20.7</v>
      </c>
      <c r="BK174" s="296">
        <v>11.2</v>
      </c>
      <c r="BL174" s="358">
        <v>7.8642962197631991E-2</v>
      </c>
      <c r="BM174" s="290">
        <v>36</v>
      </c>
      <c r="BN174" s="296" t="s">
        <v>3771</v>
      </c>
      <c r="BO174" s="73" t="s">
        <v>3891</v>
      </c>
      <c r="BP174" s="296" t="s">
        <v>1130</v>
      </c>
      <c r="BQ174" s="296" t="s">
        <v>1146</v>
      </c>
      <c r="BR174" s="296" t="s">
        <v>1122</v>
      </c>
      <c r="BS174" s="296"/>
      <c r="BT174" s="296"/>
      <c r="BU174" s="296"/>
      <c r="BV174" s="296"/>
      <c r="BW174" s="296"/>
      <c r="BX174" s="296"/>
      <c r="BY174" s="296"/>
      <c r="BZ174" s="296" t="s">
        <v>1147</v>
      </c>
      <c r="CA174" s="296"/>
      <c r="CB174" s="296" t="s">
        <v>1148</v>
      </c>
      <c r="CC174" s="296"/>
      <c r="CD174" s="311" t="str">
        <f t="shared" si="10"/>
        <v>DISCONTINUED - MR307 Hole, 18x9, -12mm Offset, 8x170, 130.8mm Centerbore, Matte Black</v>
      </c>
      <c r="CE174" s="311" t="s">
        <v>3721</v>
      </c>
      <c r="CF174" s="311" t="s">
        <v>3720</v>
      </c>
      <c r="CG174" s="300" t="str">
        <f t="shared" si="12"/>
        <v>STREET (3XX)</v>
      </c>
    </row>
    <row r="175" spans="1:85" s="289" customFormat="1" ht="15.75" customHeight="1">
      <c r="A175" s="571">
        <f t="shared" si="9"/>
        <v>172</v>
      </c>
      <c r="B175" s="92" t="s">
        <v>84</v>
      </c>
      <c r="C175" s="29" t="s">
        <v>1038</v>
      </c>
      <c r="D175" s="290" t="s">
        <v>1084</v>
      </c>
      <c r="E175" s="291" t="s">
        <v>133</v>
      </c>
      <c r="F175" s="281" t="str">
        <f t="shared" si="11"/>
        <v>MR30789080512N</v>
      </c>
      <c r="G175" s="291"/>
      <c r="H175" s="291"/>
      <c r="I175" s="291" t="s">
        <v>510</v>
      </c>
      <c r="J175" s="322">
        <v>41640</v>
      </c>
      <c r="K175" s="438">
        <v>43129</v>
      </c>
      <c r="L175" s="282" t="s">
        <v>1239</v>
      </c>
      <c r="M175" s="292">
        <v>252.5</v>
      </c>
      <c r="N175" s="85"/>
      <c r="O175" s="409"/>
      <c r="P175" s="290">
        <v>18</v>
      </c>
      <c r="Q175" s="8">
        <v>9</v>
      </c>
      <c r="R175" s="29" t="s">
        <v>1699</v>
      </c>
      <c r="S175" s="290">
        <v>8</v>
      </c>
      <c r="T175" s="290">
        <v>6.5</v>
      </c>
      <c r="U175" s="293">
        <v>-12</v>
      </c>
      <c r="V175" s="317">
        <v>4.5</v>
      </c>
      <c r="W175" s="290" t="s">
        <v>85</v>
      </c>
      <c r="X175" s="298">
        <v>130.80000000000001</v>
      </c>
      <c r="Y175" s="294">
        <v>30.8</v>
      </c>
      <c r="Z175" s="293">
        <v>3640</v>
      </c>
      <c r="AA175" s="293" t="s">
        <v>87</v>
      </c>
      <c r="AB175" s="293"/>
      <c r="AC175" s="284" t="s">
        <v>9643</v>
      </c>
      <c r="AD175" s="295" t="s">
        <v>1562</v>
      </c>
      <c r="AE175" s="432"/>
      <c r="AF175" s="286">
        <v>33</v>
      </c>
      <c r="AG175" s="295"/>
      <c r="AH175" s="296" t="s">
        <v>85</v>
      </c>
      <c r="AI175" s="295"/>
      <c r="AJ175" s="295" t="s">
        <v>1644</v>
      </c>
      <c r="AK175" s="287" t="s">
        <v>85</v>
      </c>
      <c r="AL175" s="296" t="s">
        <v>237</v>
      </c>
      <c r="AM175" s="296" t="s">
        <v>85</v>
      </c>
      <c r="AN175" s="38" t="s">
        <v>85</v>
      </c>
      <c r="AO175" s="296" t="s">
        <v>85</v>
      </c>
      <c r="AP175" s="493">
        <v>16.100000000000001</v>
      </c>
      <c r="AQ175" s="296"/>
      <c r="AR175" s="296"/>
      <c r="AS175" s="296"/>
      <c r="AT175" s="296"/>
      <c r="AU175" s="296"/>
      <c r="AV175" s="296"/>
      <c r="AW175" s="296"/>
      <c r="AX175" s="296"/>
      <c r="AY175" s="296">
        <v>123</v>
      </c>
      <c r="AZ175" s="296">
        <v>100</v>
      </c>
      <c r="BA175" s="74"/>
      <c r="BB175" s="296"/>
      <c r="BC175" s="49"/>
      <c r="BD175" s="297" t="s">
        <v>85</v>
      </c>
      <c r="BE175" s="91" t="s">
        <v>85</v>
      </c>
      <c r="BF175" s="92" t="s">
        <v>85</v>
      </c>
      <c r="BG175" s="91" t="s">
        <v>85</v>
      </c>
      <c r="BH175" s="297">
        <v>33.799999999999997</v>
      </c>
      <c r="BI175" s="296">
        <v>20.7</v>
      </c>
      <c r="BJ175" s="296">
        <v>20.7</v>
      </c>
      <c r="BK175" s="296">
        <v>11.2</v>
      </c>
      <c r="BL175" s="358">
        <v>7.8642962197631991E-2</v>
      </c>
      <c r="BM175" s="290">
        <v>36</v>
      </c>
      <c r="BN175" s="296" t="s">
        <v>3771</v>
      </c>
      <c r="BO175" s="73" t="s">
        <v>3891</v>
      </c>
      <c r="BP175" s="296" t="s">
        <v>1130</v>
      </c>
      <c r="BQ175" s="296" t="s">
        <v>1146</v>
      </c>
      <c r="BR175" s="296" t="s">
        <v>1122</v>
      </c>
      <c r="BS175" s="296"/>
      <c r="BT175" s="296"/>
      <c r="BU175" s="296"/>
      <c r="BV175" s="296"/>
      <c r="BW175" s="296"/>
      <c r="BX175" s="296"/>
      <c r="BY175" s="296"/>
      <c r="BZ175" s="296" t="s">
        <v>1147</v>
      </c>
      <c r="CA175" s="296"/>
      <c r="CB175" s="296" t="s">
        <v>1148</v>
      </c>
      <c r="CC175" s="296"/>
      <c r="CD175" s="311" t="str">
        <f t="shared" si="10"/>
        <v>DISCONTINUED - MR307 Hole, 18x9, -12mm Offset, 8x6.5, 130.8mm Centerbore, Matte Black</v>
      </c>
      <c r="CE175" s="311" t="s">
        <v>3721</v>
      </c>
      <c r="CF175" s="311" t="s">
        <v>3720</v>
      </c>
      <c r="CG175" s="300" t="str">
        <f t="shared" si="12"/>
        <v>STREET (3XX)</v>
      </c>
    </row>
    <row r="176" spans="1:85" s="289" customFormat="1" ht="15.75" customHeight="1">
      <c r="A176" s="571">
        <f t="shared" si="9"/>
        <v>173</v>
      </c>
      <c r="B176" s="92" t="s">
        <v>84</v>
      </c>
      <c r="C176" s="29" t="s">
        <v>1038</v>
      </c>
      <c r="D176" s="290" t="s">
        <v>1084</v>
      </c>
      <c r="E176" s="291" t="s">
        <v>134</v>
      </c>
      <c r="F176" s="281" t="str">
        <f t="shared" si="11"/>
        <v>MR30789060512N</v>
      </c>
      <c r="G176" s="291"/>
      <c r="H176" s="291"/>
      <c r="I176" s="291" t="s">
        <v>511</v>
      </c>
      <c r="J176" s="322">
        <v>41640</v>
      </c>
      <c r="K176" s="438">
        <v>43129</v>
      </c>
      <c r="L176" s="282" t="s">
        <v>1239</v>
      </c>
      <c r="M176" s="292">
        <v>252.5</v>
      </c>
      <c r="N176" s="85"/>
      <c r="O176" s="409"/>
      <c r="P176" s="290">
        <v>18</v>
      </c>
      <c r="Q176" s="8">
        <v>9</v>
      </c>
      <c r="R176" s="29" t="s">
        <v>1089</v>
      </c>
      <c r="S176" s="290">
        <v>6</v>
      </c>
      <c r="T176" s="290">
        <v>5.5</v>
      </c>
      <c r="U176" s="293">
        <v>-12</v>
      </c>
      <c r="V176" s="317">
        <v>4.5</v>
      </c>
      <c r="W176" s="290" t="s">
        <v>85</v>
      </c>
      <c r="X176" s="298">
        <v>108</v>
      </c>
      <c r="Y176" s="294">
        <v>30.8</v>
      </c>
      <c r="Z176" s="293">
        <v>2500</v>
      </c>
      <c r="AA176" s="293" t="s">
        <v>87</v>
      </c>
      <c r="AB176" s="293"/>
      <c r="AC176" s="284" t="s">
        <v>9564</v>
      </c>
      <c r="AD176" s="295" t="s">
        <v>1556</v>
      </c>
      <c r="AE176" s="432"/>
      <c r="AF176" s="286">
        <v>33</v>
      </c>
      <c r="AG176" s="295"/>
      <c r="AH176" s="296" t="s">
        <v>85</v>
      </c>
      <c r="AI176" s="295"/>
      <c r="AJ176" s="295" t="s">
        <v>1644</v>
      </c>
      <c r="AK176" s="287" t="s">
        <v>85</v>
      </c>
      <c r="AL176" s="296" t="s">
        <v>237</v>
      </c>
      <c r="AM176" s="296" t="s">
        <v>85</v>
      </c>
      <c r="AN176" s="38" t="s">
        <v>85</v>
      </c>
      <c r="AO176" s="296" t="s">
        <v>85</v>
      </c>
      <c r="AP176" s="493">
        <v>16.100000000000001</v>
      </c>
      <c r="AQ176" s="296"/>
      <c r="AR176" s="296"/>
      <c r="AS176" s="296"/>
      <c r="AT176" s="296"/>
      <c r="AU176" s="296"/>
      <c r="AV176" s="296"/>
      <c r="AW176" s="296"/>
      <c r="AX176" s="296"/>
      <c r="AY176" s="296">
        <v>105.5</v>
      </c>
      <c r="AZ176" s="296">
        <v>38</v>
      </c>
      <c r="BA176" s="74"/>
      <c r="BB176" s="296"/>
      <c r="BC176" s="49"/>
      <c r="BD176" s="297" t="s">
        <v>85</v>
      </c>
      <c r="BE176" s="91" t="s">
        <v>85</v>
      </c>
      <c r="BF176" s="92" t="s">
        <v>85</v>
      </c>
      <c r="BG176" s="91" t="s">
        <v>85</v>
      </c>
      <c r="BH176" s="297">
        <v>33.799999999999997</v>
      </c>
      <c r="BI176" s="296">
        <v>20.7</v>
      </c>
      <c r="BJ176" s="296">
        <v>20.7</v>
      </c>
      <c r="BK176" s="296">
        <v>11.2</v>
      </c>
      <c r="BL176" s="358">
        <v>7.8642962197631991E-2</v>
      </c>
      <c r="BM176" s="290">
        <v>36</v>
      </c>
      <c r="BN176" s="296" t="s">
        <v>3771</v>
      </c>
      <c r="BO176" s="73" t="s">
        <v>3891</v>
      </c>
      <c r="BP176" s="296" t="s">
        <v>1130</v>
      </c>
      <c r="BQ176" s="296" t="s">
        <v>1146</v>
      </c>
      <c r="BR176" s="296" t="s">
        <v>1122</v>
      </c>
      <c r="BS176" s="296"/>
      <c r="BT176" s="296"/>
      <c r="BU176" s="296"/>
      <c r="BV176" s="296"/>
      <c r="BW176" s="296"/>
      <c r="BX176" s="296"/>
      <c r="BY176" s="296"/>
      <c r="BZ176" s="296" t="s">
        <v>1147</v>
      </c>
      <c r="CA176" s="296"/>
      <c r="CB176" s="296" t="s">
        <v>1148</v>
      </c>
      <c r="CC176" s="296"/>
      <c r="CD176" s="311" t="str">
        <f t="shared" si="10"/>
        <v>DISCONTINUED - MR307 Hole, 18x9, -12mm Offset, 6x5.5, 108mm Centerbore, Matte Black</v>
      </c>
      <c r="CE176" s="311" t="s">
        <v>3721</v>
      </c>
      <c r="CF176" s="311" t="s">
        <v>3720</v>
      </c>
      <c r="CG176" s="300" t="str">
        <f t="shared" si="12"/>
        <v>STREET (3XX)</v>
      </c>
    </row>
    <row r="177" spans="1:85" s="289" customFormat="1" ht="15.75" customHeight="1">
      <c r="A177" s="571">
        <f t="shared" si="9"/>
        <v>174</v>
      </c>
      <c r="B177" s="92" t="s">
        <v>84</v>
      </c>
      <c r="C177" s="29" t="s">
        <v>1038</v>
      </c>
      <c r="D177" s="290" t="s">
        <v>1084</v>
      </c>
      <c r="E177" s="291" t="s">
        <v>135</v>
      </c>
      <c r="F177" s="281" t="str">
        <f t="shared" si="11"/>
        <v>MR30789050512N</v>
      </c>
      <c r="G177" s="291"/>
      <c r="H177" s="291"/>
      <c r="I177" s="291" t="s">
        <v>512</v>
      </c>
      <c r="J177" s="322">
        <v>41640</v>
      </c>
      <c r="K177" s="438">
        <v>43129</v>
      </c>
      <c r="L177" s="282" t="s">
        <v>1239</v>
      </c>
      <c r="M177" s="292">
        <v>252.5</v>
      </c>
      <c r="N177" s="85"/>
      <c r="O177" s="409"/>
      <c r="P177" s="290">
        <v>18</v>
      </c>
      <c r="Q177" s="8">
        <v>9</v>
      </c>
      <c r="R177" s="29" t="s">
        <v>1692</v>
      </c>
      <c r="S177" s="290">
        <v>5</v>
      </c>
      <c r="T177" s="290">
        <v>5</v>
      </c>
      <c r="U177" s="293">
        <v>-12</v>
      </c>
      <c r="V177" s="317">
        <v>4.5</v>
      </c>
      <c r="W177" s="290" t="s">
        <v>85</v>
      </c>
      <c r="X177" s="298">
        <v>94</v>
      </c>
      <c r="Y177" s="294">
        <v>30.8</v>
      </c>
      <c r="Z177" s="293">
        <v>2500</v>
      </c>
      <c r="AA177" s="293" t="s">
        <v>87</v>
      </c>
      <c r="AB177" s="293"/>
      <c r="AC177" s="284" t="s">
        <v>9561</v>
      </c>
      <c r="AD177" s="295" t="s">
        <v>1552</v>
      </c>
      <c r="AE177" s="432"/>
      <c r="AF177" s="286">
        <v>33</v>
      </c>
      <c r="AG177" s="295"/>
      <c r="AH177" s="296" t="s">
        <v>85</v>
      </c>
      <c r="AI177" s="295"/>
      <c r="AJ177" s="295" t="s">
        <v>1644</v>
      </c>
      <c r="AK177" s="287" t="s">
        <v>85</v>
      </c>
      <c r="AL177" s="296" t="s">
        <v>237</v>
      </c>
      <c r="AM177" s="296" t="s">
        <v>85</v>
      </c>
      <c r="AN177" s="38" t="s">
        <v>85</v>
      </c>
      <c r="AO177" s="296" t="s">
        <v>85</v>
      </c>
      <c r="AP177" s="493">
        <v>16.100000000000001</v>
      </c>
      <c r="AQ177" s="296"/>
      <c r="AR177" s="296"/>
      <c r="AS177" s="296"/>
      <c r="AT177" s="296"/>
      <c r="AU177" s="296"/>
      <c r="AV177" s="296"/>
      <c r="AW177" s="296"/>
      <c r="AX177" s="296"/>
      <c r="AY177" s="296">
        <v>88.2</v>
      </c>
      <c r="AZ177" s="296">
        <v>58</v>
      </c>
      <c r="BA177" s="74"/>
      <c r="BB177" s="296"/>
      <c r="BC177" s="49"/>
      <c r="BD177" s="297" t="s">
        <v>85</v>
      </c>
      <c r="BE177" s="91" t="s">
        <v>85</v>
      </c>
      <c r="BF177" s="92" t="s">
        <v>85</v>
      </c>
      <c r="BG177" s="91" t="s">
        <v>85</v>
      </c>
      <c r="BH177" s="297">
        <v>33.799999999999997</v>
      </c>
      <c r="BI177" s="296">
        <v>20.7</v>
      </c>
      <c r="BJ177" s="296">
        <v>20.7</v>
      </c>
      <c r="BK177" s="296">
        <v>11.2</v>
      </c>
      <c r="BL177" s="358">
        <v>7.8642962197631991E-2</v>
      </c>
      <c r="BM177" s="290">
        <v>36</v>
      </c>
      <c r="BN177" s="296" t="s">
        <v>3771</v>
      </c>
      <c r="BO177" s="73" t="s">
        <v>3891</v>
      </c>
      <c r="BP177" s="296" t="s">
        <v>1130</v>
      </c>
      <c r="BQ177" s="296" t="s">
        <v>1146</v>
      </c>
      <c r="BR177" s="296" t="s">
        <v>1122</v>
      </c>
      <c r="BS177" s="296"/>
      <c r="BT177" s="296"/>
      <c r="BU177" s="296"/>
      <c r="BV177" s="296"/>
      <c r="BW177" s="296"/>
      <c r="BX177" s="296"/>
      <c r="BY177" s="296"/>
      <c r="BZ177" s="296" t="s">
        <v>1147</v>
      </c>
      <c r="CA177" s="296"/>
      <c r="CB177" s="296" t="s">
        <v>1148</v>
      </c>
      <c r="CC177" s="296"/>
      <c r="CD177" s="311" t="str">
        <f t="shared" si="10"/>
        <v>DISCONTINUED - MR307 Hole, 18x9, -12mm Offset, 5x5, 94mm Centerbore, Matte Black</v>
      </c>
      <c r="CE177" s="311" t="s">
        <v>3721</v>
      </c>
      <c r="CF177" s="311" t="s">
        <v>3720</v>
      </c>
      <c r="CG177" s="300" t="str">
        <f t="shared" si="12"/>
        <v>STREET (3XX)</v>
      </c>
    </row>
    <row r="178" spans="1:85" s="289" customFormat="1" ht="15.75" customHeight="1">
      <c r="A178" s="571">
        <f t="shared" si="9"/>
        <v>175</v>
      </c>
      <c r="B178" s="92" t="s">
        <v>84</v>
      </c>
      <c r="C178" s="29" t="s">
        <v>1038</v>
      </c>
      <c r="D178" s="290" t="s">
        <v>1085</v>
      </c>
      <c r="E178" s="291" t="s">
        <v>141</v>
      </c>
      <c r="F178" s="281" t="str">
        <f t="shared" si="11"/>
        <v>MR30878555500</v>
      </c>
      <c r="G178" s="291"/>
      <c r="H178" s="291"/>
      <c r="I178" s="291" t="s">
        <v>528</v>
      </c>
      <c r="J178" s="322">
        <v>42005</v>
      </c>
      <c r="K178" s="438">
        <v>43129</v>
      </c>
      <c r="L178" s="282" t="s">
        <v>1239</v>
      </c>
      <c r="M178" s="292">
        <v>200.5</v>
      </c>
      <c r="N178" s="85"/>
      <c r="O178" s="409"/>
      <c r="P178" s="290">
        <v>17</v>
      </c>
      <c r="Q178" s="8">
        <v>8.5</v>
      </c>
      <c r="R178" s="29" t="s">
        <v>1693</v>
      </c>
      <c r="S178" s="290">
        <v>5</v>
      </c>
      <c r="T178" s="290">
        <v>5.5</v>
      </c>
      <c r="U178" s="293">
        <v>0</v>
      </c>
      <c r="V178" s="317">
        <v>4.75</v>
      </c>
      <c r="W178" s="290" t="s">
        <v>85</v>
      </c>
      <c r="X178" s="298">
        <v>108</v>
      </c>
      <c r="Y178" s="294">
        <v>25.2</v>
      </c>
      <c r="Z178" s="293">
        <v>2500</v>
      </c>
      <c r="AA178" s="293" t="s">
        <v>87</v>
      </c>
      <c r="AB178" s="293"/>
      <c r="AC178" s="284" t="s">
        <v>9578</v>
      </c>
      <c r="AD178" s="295" t="s">
        <v>1591</v>
      </c>
      <c r="AE178" s="432"/>
      <c r="AF178" s="286">
        <v>33</v>
      </c>
      <c r="AG178" s="295"/>
      <c r="AH178" s="296" t="s">
        <v>140</v>
      </c>
      <c r="AI178" s="295"/>
      <c r="AJ178" s="295" t="s">
        <v>85</v>
      </c>
      <c r="AK178" s="287" t="s">
        <v>85</v>
      </c>
      <c r="AL178" s="296" t="s">
        <v>236</v>
      </c>
      <c r="AM178" s="296" t="s">
        <v>85</v>
      </c>
      <c r="AN178" s="38" t="s">
        <v>85</v>
      </c>
      <c r="AO178" s="296" t="s">
        <v>85</v>
      </c>
      <c r="AP178" s="493">
        <v>16.100000000000001</v>
      </c>
      <c r="AQ178" s="296"/>
      <c r="AR178" s="296"/>
      <c r="AS178" s="296"/>
      <c r="AT178" s="296"/>
      <c r="AU178" s="296"/>
      <c r="AV178" s="296"/>
      <c r="AW178" s="296"/>
      <c r="AX178" s="296"/>
      <c r="AY178" s="296">
        <v>108</v>
      </c>
      <c r="AZ178" s="296">
        <v>30</v>
      </c>
      <c r="BA178" s="74"/>
      <c r="BB178" s="296"/>
      <c r="BC178" s="49"/>
      <c r="BD178" s="297" t="s">
        <v>85</v>
      </c>
      <c r="BE178" s="91" t="s">
        <v>85</v>
      </c>
      <c r="BF178" s="92" t="s">
        <v>85</v>
      </c>
      <c r="BG178" s="91" t="s">
        <v>85</v>
      </c>
      <c r="BH178" s="297">
        <v>28.2</v>
      </c>
      <c r="BI178" s="296">
        <v>19.8</v>
      </c>
      <c r="BJ178" s="296">
        <v>19.8</v>
      </c>
      <c r="BK178" s="296">
        <v>10.7</v>
      </c>
      <c r="BL178" s="358">
        <v>6.8740914904991998E-2</v>
      </c>
      <c r="BM178" s="290">
        <v>36</v>
      </c>
      <c r="BN178" s="296" t="s">
        <v>3771</v>
      </c>
      <c r="BO178" s="73" t="s">
        <v>3891</v>
      </c>
      <c r="BP178" s="296" t="s">
        <v>1120</v>
      </c>
      <c r="BQ178" s="296" t="s">
        <v>1150</v>
      </c>
      <c r="BR178" s="296" t="s">
        <v>1151</v>
      </c>
      <c r="BS178" s="296" t="s">
        <v>1152</v>
      </c>
      <c r="BT178" s="296"/>
      <c r="BU178" s="296"/>
      <c r="BV178" s="296"/>
      <c r="BW178" s="296"/>
      <c r="BX178" s="296"/>
      <c r="BY178" s="296"/>
      <c r="BZ178" s="296" t="s">
        <v>1155</v>
      </c>
      <c r="CA178" s="296"/>
      <c r="CB178" s="296" t="s">
        <v>1156</v>
      </c>
      <c r="CC178" s="296"/>
      <c r="CD178" s="311" t="str">
        <f t="shared" si="10"/>
        <v>DISCONTINUED - MR308 Roost, 17x8.5, 0mm Offset, 5x5.5, 108mm Centerbore, Matte Black</v>
      </c>
      <c r="CE178" s="311" t="s">
        <v>3721</v>
      </c>
      <c r="CF178" s="311" t="s">
        <v>3720</v>
      </c>
      <c r="CG178" s="300" t="str">
        <f t="shared" si="12"/>
        <v>STREET (3XX)</v>
      </c>
    </row>
    <row r="179" spans="1:85" s="289" customFormat="1" ht="15.75" customHeight="1">
      <c r="A179" s="571">
        <f t="shared" si="9"/>
        <v>176</v>
      </c>
      <c r="B179" s="92" t="s">
        <v>84</v>
      </c>
      <c r="C179" s="29" t="s">
        <v>1038</v>
      </c>
      <c r="D179" s="290" t="s">
        <v>1085</v>
      </c>
      <c r="E179" s="291" t="s">
        <v>142</v>
      </c>
      <c r="F179" s="281" t="str">
        <f t="shared" si="11"/>
        <v>MR30878512500</v>
      </c>
      <c r="G179" s="291"/>
      <c r="H179" s="291"/>
      <c r="I179" s="291" t="s">
        <v>531</v>
      </c>
      <c r="J179" s="322">
        <v>42005</v>
      </c>
      <c r="K179" s="438">
        <v>43129</v>
      </c>
      <c r="L179" s="282" t="s">
        <v>1239</v>
      </c>
      <c r="M179" s="292">
        <v>200.5</v>
      </c>
      <c r="N179" s="85"/>
      <c r="O179" s="409"/>
      <c r="P179" s="290">
        <v>17</v>
      </c>
      <c r="Q179" s="8">
        <v>8.5</v>
      </c>
      <c r="R179" s="29" t="s">
        <v>1756</v>
      </c>
      <c r="S179" s="290">
        <v>5</v>
      </c>
      <c r="T179" s="290">
        <v>4.5</v>
      </c>
      <c r="U179" s="293">
        <v>0</v>
      </c>
      <c r="V179" s="317">
        <v>4.75</v>
      </c>
      <c r="W179" s="290" t="s">
        <v>85</v>
      </c>
      <c r="X179" s="298">
        <v>83</v>
      </c>
      <c r="Y179" s="294">
        <v>25.2</v>
      </c>
      <c r="Z179" s="293">
        <v>2500</v>
      </c>
      <c r="AA179" s="293" t="s">
        <v>87</v>
      </c>
      <c r="AB179" s="293"/>
      <c r="AC179" s="284" t="s">
        <v>9644</v>
      </c>
      <c r="AD179" s="295" t="s">
        <v>1585</v>
      </c>
      <c r="AE179" s="432"/>
      <c r="AF179" s="286">
        <v>33</v>
      </c>
      <c r="AG179" s="295"/>
      <c r="AH179" s="296" t="s">
        <v>140</v>
      </c>
      <c r="AI179" s="295"/>
      <c r="AJ179" s="295" t="s">
        <v>85</v>
      </c>
      <c r="AK179" s="287" t="s">
        <v>85</v>
      </c>
      <c r="AL179" s="296" t="s">
        <v>236</v>
      </c>
      <c r="AM179" s="296" t="s">
        <v>85</v>
      </c>
      <c r="AN179" s="38" t="s">
        <v>85</v>
      </c>
      <c r="AO179" s="296" t="s">
        <v>85</v>
      </c>
      <c r="AP179" s="493">
        <v>16.100000000000001</v>
      </c>
      <c r="AQ179" s="296"/>
      <c r="AR179" s="296"/>
      <c r="AS179" s="296">
        <v>3</v>
      </c>
      <c r="AT179" s="296">
        <v>18</v>
      </c>
      <c r="AU179" s="296"/>
      <c r="AV179" s="296">
        <v>52</v>
      </c>
      <c r="AW179" s="296"/>
      <c r="AX179" s="296">
        <v>199</v>
      </c>
      <c r="AY179" s="296">
        <v>83</v>
      </c>
      <c r="AZ179" s="296">
        <v>30</v>
      </c>
      <c r="BA179" s="74"/>
      <c r="BB179" s="296"/>
      <c r="BC179" s="49"/>
      <c r="BD179" s="297" t="s">
        <v>85</v>
      </c>
      <c r="BE179" s="91" t="s">
        <v>85</v>
      </c>
      <c r="BF179" s="92" t="s">
        <v>85</v>
      </c>
      <c r="BG179" s="91" t="s">
        <v>85</v>
      </c>
      <c r="BH179" s="297">
        <v>28.2</v>
      </c>
      <c r="BI179" s="296">
        <v>19.8</v>
      </c>
      <c r="BJ179" s="296">
        <v>19.8</v>
      </c>
      <c r="BK179" s="296">
        <v>10.7</v>
      </c>
      <c r="BL179" s="358">
        <v>6.8740914904991998E-2</v>
      </c>
      <c r="BM179" s="290">
        <v>36</v>
      </c>
      <c r="BN179" s="296" t="s">
        <v>3771</v>
      </c>
      <c r="BO179" s="73" t="s">
        <v>3891</v>
      </c>
      <c r="BP179" s="296" t="s">
        <v>1120</v>
      </c>
      <c r="BQ179" s="296" t="s">
        <v>1150</v>
      </c>
      <c r="BR179" s="296" t="s">
        <v>1151</v>
      </c>
      <c r="BS179" s="296" t="s">
        <v>1152</v>
      </c>
      <c r="BT179" s="296"/>
      <c r="BU179" s="296"/>
      <c r="BV179" s="296"/>
      <c r="BW179" s="296"/>
      <c r="BX179" s="296"/>
      <c r="BY179" s="296"/>
      <c r="BZ179" s="296" t="s">
        <v>1155</v>
      </c>
      <c r="CA179" s="296"/>
      <c r="CB179" s="296" t="s">
        <v>1156</v>
      </c>
      <c r="CC179" s="296"/>
      <c r="CD179" s="311" t="str">
        <f t="shared" si="10"/>
        <v>DISCONTINUED - MR308 Roost, 17x8.5, 0mm Offset, 5x4.5, 83mm Centerbore, Matte Black</v>
      </c>
      <c r="CE179" s="311" t="s">
        <v>3721</v>
      </c>
      <c r="CF179" s="311" t="s">
        <v>3720</v>
      </c>
      <c r="CG179" s="300" t="str">
        <f t="shared" si="12"/>
        <v>STREET (3XX)</v>
      </c>
    </row>
    <row r="180" spans="1:85" s="289" customFormat="1" ht="15.75" customHeight="1">
      <c r="A180" s="571">
        <f t="shared" si="9"/>
        <v>177</v>
      </c>
      <c r="B180" s="92" t="s">
        <v>84</v>
      </c>
      <c r="C180" s="29" t="s">
        <v>1038</v>
      </c>
      <c r="D180" s="290" t="s">
        <v>1085</v>
      </c>
      <c r="E180" s="291" t="s">
        <v>143</v>
      </c>
      <c r="F180" s="281" t="str">
        <f t="shared" si="11"/>
        <v>MR30878512900</v>
      </c>
      <c r="G180" s="291"/>
      <c r="H180" s="291"/>
      <c r="I180" s="291" t="s">
        <v>889</v>
      </c>
      <c r="J180" s="322">
        <v>42005</v>
      </c>
      <c r="K180" s="438">
        <v>43129</v>
      </c>
      <c r="L180" s="282" t="s">
        <v>1239</v>
      </c>
      <c r="M180" s="292">
        <v>200.5</v>
      </c>
      <c r="N180" s="85"/>
      <c r="O180" s="409"/>
      <c r="P180" s="290">
        <v>17</v>
      </c>
      <c r="Q180" s="8">
        <v>8.5</v>
      </c>
      <c r="R180" s="29" t="s">
        <v>1756</v>
      </c>
      <c r="S180" s="290">
        <v>5</v>
      </c>
      <c r="T180" s="290">
        <v>4.5</v>
      </c>
      <c r="U180" s="293">
        <v>0</v>
      </c>
      <c r="V180" s="317">
        <v>4.75</v>
      </c>
      <c r="W180" s="290" t="s">
        <v>85</v>
      </c>
      <c r="X180" s="298">
        <v>83</v>
      </c>
      <c r="Y180" s="294">
        <v>25.2</v>
      </c>
      <c r="Z180" s="293">
        <v>2500</v>
      </c>
      <c r="AA180" s="293" t="s">
        <v>1229</v>
      </c>
      <c r="AB180" s="293"/>
      <c r="AC180" s="284" t="s">
        <v>9644</v>
      </c>
      <c r="AD180" s="295" t="s">
        <v>1585</v>
      </c>
      <c r="AE180" s="432"/>
      <c r="AF180" s="286">
        <v>33</v>
      </c>
      <c r="AG180" s="295"/>
      <c r="AH180" s="296" t="s">
        <v>140</v>
      </c>
      <c r="AI180" s="295"/>
      <c r="AJ180" s="295" t="s">
        <v>85</v>
      </c>
      <c r="AK180" s="287" t="s">
        <v>85</v>
      </c>
      <c r="AL180" s="296" t="s">
        <v>236</v>
      </c>
      <c r="AM180" s="296" t="s">
        <v>85</v>
      </c>
      <c r="AN180" s="38" t="s">
        <v>85</v>
      </c>
      <c r="AO180" s="296" t="s">
        <v>85</v>
      </c>
      <c r="AP180" s="493">
        <v>16.100000000000001</v>
      </c>
      <c r="AQ180" s="296"/>
      <c r="AR180" s="296"/>
      <c r="AS180" s="296">
        <v>3</v>
      </c>
      <c r="AT180" s="296">
        <v>18</v>
      </c>
      <c r="AU180" s="296"/>
      <c r="AV180" s="296">
        <v>52</v>
      </c>
      <c r="AW180" s="296"/>
      <c r="AX180" s="296">
        <v>199</v>
      </c>
      <c r="AY180" s="296">
        <v>83</v>
      </c>
      <c r="AZ180" s="296">
        <v>30</v>
      </c>
      <c r="BA180" s="74"/>
      <c r="BB180" s="296"/>
      <c r="BC180" s="49"/>
      <c r="BD180" s="297" t="s">
        <v>85</v>
      </c>
      <c r="BE180" s="91" t="s">
        <v>85</v>
      </c>
      <c r="BF180" s="92" t="s">
        <v>85</v>
      </c>
      <c r="BG180" s="91" t="s">
        <v>85</v>
      </c>
      <c r="BH180" s="297">
        <v>28.2</v>
      </c>
      <c r="BI180" s="296">
        <v>19.8</v>
      </c>
      <c r="BJ180" s="296">
        <v>19.8</v>
      </c>
      <c r="BK180" s="296">
        <v>10.7</v>
      </c>
      <c r="BL180" s="358">
        <v>6.8740914904991998E-2</v>
      </c>
      <c r="BM180" s="290">
        <v>36</v>
      </c>
      <c r="BN180" s="296" t="s">
        <v>3771</v>
      </c>
      <c r="BO180" s="73" t="s">
        <v>3891</v>
      </c>
      <c r="BP180" s="296" t="s">
        <v>1149</v>
      </c>
      <c r="BQ180" s="296" t="s">
        <v>1150</v>
      </c>
      <c r="BR180" s="296" t="s">
        <v>1151</v>
      </c>
      <c r="BS180" s="296" t="s">
        <v>1152</v>
      </c>
      <c r="BT180" s="296"/>
      <c r="BU180" s="296"/>
      <c r="BV180" s="296"/>
      <c r="BW180" s="296"/>
      <c r="BX180" s="296"/>
      <c r="BY180" s="296"/>
      <c r="BZ180" s="296" t="s">
        <v>1153</v>
      </c>
      <c r="CA180" s="296"/>
      <c r="CB180" s="296" t="s">
        <v>1154</v>
      </c>
      <c r="CC180" s="296"/>
      <c r="CD180" s="311" t="str">
        <f t="shared" si="10"/>
        <v>DISCONTINUED - MR308 Roost, 17x8.5, 0mm Offset, 5x4.5, 83mm Centerbore, Method Bronze</v>
      </c>
      <c r="CE180" s="311" t="s">
        <v>3721</v>
      </c>
      <c r="CF180" s="311" t="s">
        <v>3720</v>
      </c>
      <c r="CG180" s="300" t="str">
        <f t="shared" si="12"/>
        <v>STREET (3XX)</v>
      </c>
    </row>
    <row r="181" spans="1:85" s="289" customFormat="1" ht="15.75" customHeight="1">
      <c r="A181" s="571">
        <f t="shared" si="9"/>
        <v>178</v>
      </c>
      <c r="B181" s="92" t="s">
        <v>84</v>
      </c>
      <c r="C181" s="29" t="s">
        <v>1038</v>
      </c>
      <c r="D181" s="290" t="s">
        <v>1085</v>
      </c>
      <c r="E181" s="291" t="s">
        <v>147</v>
      </c>
      <c r="F181" s="281" t="str">
        <f t="shared" si="11"/>
        <v>MR30829050500</v>
      </c>
      <c r="G181" s="291"/>
      <c r="H181" s="291"/>
      <c r="I181" s="291" t="s">
        <v>543</v>
      </c>
      <c r="J181" s="322">
        <v>42005</v>
      </c>
      <c r="K181" s="438">
        <v>43129</v>
      </c>
      <c r="L181" s="282" t="s">
        <v>1239</v>
      </c>
      <c r="M181" s="292">
        <v>260.5</v>
      </c>
      <c r="N181" s="85"/>
      <c r="O181" s="409"/>
      <c r="P181" s="290">
        <v>20</v>
      </c>
      <c r="Q181" s="8">
        <v>9</v>
      </c>
      <c r="R181" s="29" t="s">
        <v>1692</v>
      </c>
      <c r="S181" s="290">
        <v>5</v>
      </c>
      <c r="T181" s="290">
        <v>5</v>
      </c>
      <c r="U181" s="293">
        <v>0</v>
      </c>
      <c r="V181" s="317">
        <v>5</v>
      </c>
      <c r="W181" s="290" t="s">
        <v>85</v>
      </c>
      <c r="X181" s="298">
        <v>71.5</v>
      </c>
      <c r="Y181" s="294">
        <v>34.799999999999997</v>
      </c>
      <c r="Z181" s="293">
        <v>2500</v>
      </c>
      <c r="AA181" s="293" t="s">
        <v>87</v>
      </c>
      <c r="AB181" s="293"/>
      <c r="AC181" s="284" t="s">
        <v>9645</v>
      </c>
      <c r="AD181" s="295" t="s">
        <v>1587</v>
      </c>
      <c r="AE181" s="432"/>
      <c r="AF181" s="286">
        <v>33</v>
      </c>
      <c r="AG181" s="295"/>
      <c r="AH181" s="296" t="s">
        <v>140</v>
      </c>
      <c r="AI181" s="295"/>
      <c r="AJ181" s="295" t="s">
        <v>85</v>
      </c>
      <c r="AK181" s="287" t="s">
        <v>85</v>
      </c>
      <c r="AL181" s="296" t="s">
        <v>236</v>
      </c>
      <c r="AM181" s="296" t="s">
        <v>85</v>
      </c>
      <c r="AN181" s="38" t="s">
        <v>85</v>
      </c>
      <c r="AO181" s="296" t="s">
        <v>85</v>
      </c>
      <c r="AP181" s="493">
        <v>16.100000000000001</v>
      </c>
      <c r="AQ181" s="296"/>
      <c r="AR181" s="296"/>
      <c r="AS181" s="296"/>
      <c r="AT181" s="296"/>
      <c r="AU181" s="296"/>
      <c r="AV181" s="296"/>
      <c r="AW181" s="296"/>
      <c r="AX181" s="296"/>
      <c r="AY181" s="296">
        <v>71.5</v>
      </c>
      <c r="AZ181" s="296">
        <v>30</v>
      </c>
      <c r="BA181" s="74"/>
      <c r="BB181" s="296"/>
      <c r="BC181" s="49"/>
      <c r="BD181" s="297" t="s">
        <v>85</v>
      </c>
      <c r="BE181" s="91" t="s">
        <v>85</v>
      </c>
      <c r="BF181" s="92" t="s">
        <v>85</v>
      </c>
      <c r="BG181" s="91" t="s">
        <v>85</v>
      </c>
      <c r="BH181" s="297">
        <v>37.799999999999997</v>
      </c>
      <c r="BI181" s="296">
        <v>22.8</v>
      </c>
      <c r="BJ181" s="296">
        <v>22.8</v>
      </c>
      <c r="BK181" s="296">
        <v>11.1</v>
      </c>
      <c r="BL181" s="358">
        <v>9.4557029982336005E-2</v>
      </c>
      <c r="BM181" s="290">
        <v>24</v>
      </c>
      <c r="BN181" s="296" t="s">
        <v>3771</v>
      </c>
      <c r="BO181" s="73" t="s">
        <v>3891</v>
      </c>
      <c r="BP181" s="296" t="s">
        <v>1120</v>
      </c>
      <c r="BQ181" s="296" t="s">
        <v>1150</v>
      </c>
      <c r="BR181" s="296" t="s">
        <v>1151</v>
      </c>
      <c r="BS181" s="296" t="s">
        <v>1152</v>
      </c>
      <c r="BT181" s="296"/>
      <c r="BU181" s="296"/>
      <c r="BV181" s="296"/>
      <c r="BW181" s="296"/>
      <c r="BX181" s="296"/>
      <c r="BY181" s="296"/>
      <c r="BZ181" s="296" t="s">
        <v>1155</v>
      </c>
      <c r="CA181" s="296"/>
      <c r="CB181" s="296" t="s">
        <v>1156</v>
      </c>
      <c r="CC181" s="296"/>
      <c r="CD181" s="311" t="str">
        <f t="shared" si="10"/>
        <v>DISCONTINUED - MR308 Roost, 20x9, 0mm Offset, 5x5, 71.5mm Centerbore, Matte Black</v>
      </c>
      <c r="CE181" s="311" t="s">
        <v>3721</v>
      </c>
      <c r="CF181" s="311" t="s">
        <v>3720</v>
      </c>
      <c r="CG181" s="300" t="str">
        <f t="shared" si="12"/>
        <v>STREET (3XX)</v>
      </c>
    </row>
    <row r="182" spans="1:85" s="289" customFormat="1" ht="15.75" customHeight="1">
      <c r="A182" s="571">
        <f t="shared" si="9"/>
        <v>179</v>
      </c>
      <c r="B182" s="92" t="s">
        <v>84</v>
      </c>
      <c r="C182" s="29" t="s">
        <v>1038</v>
      </c>
      <c r="D182" s="290" t="s">
        <v>1086</v>
      </c>
      <c r="E182" s="291" t="s">
        <v>150</v>
      </c>
      <c r="F182" s="281" t="str">
        <f t="shared" si="11"/>
        <v>MR30968012500</v>
      </c>
      <c r="G182" s="291"/>
      <c r="H182" s="291"/>
      <c r="I182" s="291" t="s">
        <v>548</v>
      </c>
      <c r="J182" s="322">
        <v>42005</v>
      </c>
      <c r="K182" s="438">
        <v>43129</v>
      </c>
      <c r="L182" s="282" t="s">
        <v>1239</v>
      </c>
      <c r="M182" s="292">
        <v>195.5</v>
      </c>
      <c r="N182" s="85"/>
      <c r="O182" s="409"/>
      <c r="P182" s="290">
        <v>16</v>
      </c>
      <c r="Q182" s="8">
        <v>8</v>
      </c>
      <c r="R182" s="29" t="s">
        <v>1756</v>
      </c>
      <c r="S182" s="290">
        <v>5</v>
      </c>
      <c r="T182" s="290">
        <v>4.5</v>
      </c>
      <c r="U182" s="293">
        <v>0</v>
      </c>
      <c r="V182" s="317">
        <v>4.5</v>
      </c>
      <c r="W182" s="290" t="s">
        <v>85</v>
      </c>
      <c r="X182" s="298">
        <v>83</v>
      </c>
      <c r="Y182" s="294">
        <v>22.900000000000002</v>
      </c>
      <c r="Z182" s="293">
        <v>2650</v>
      </c>
      <c r="AA182" s="293" t="s">
        <v>87</v>
      </c>
      <c r="AB182" s="293"/>
      <c r="AC182" s="284" t="s">
        <v>9646</v>
      </c>
      <c r="AD182" s="295" t="s">
        <v>1565</v>
      </c>
      <c r="AE182" s="432"/>
      <c r="AF182" s="286">
        <v>33</v>
      </c>
      <c r="AG182" s="295"/>
      <c r="AH182" s="296" t="s">
        <v>85</v>
      </c>
      <c r="AI182" s="295"/>
      <c r="AJ182" s="295" t="s">
        <v>1645</v>
      </c>
      <c r="AK182" s="287" t="s">
        <v>85</v>
      </c>
      <c r="AL182" s="296" t="s">
        <v>237</v>
      </c>
      <c r="AM182" s="296" t="s">
        <v>85</v>
      </c>
      <c r="AN182" s="38" t="s">
        <v>85</v>
      </c>
      <c r="AO182" s="296" t="s">
        <v>85</v>
      </c>
      <c r="AP182" s="493">
        <v>16.100000000000001</v>
      </c>
      <c r="AQ182" s="296"/>
      <c r="AR182" s="296"/>
      <c r="AS182" s="296"/>
      <c r="AT182" s="296"/>
      <c r="AU182" s="296"/>
      <c r="AV182" s="296"/>
      <c r="AW182" s="296"/>
      <c r="AX182" s="296"/>
      <c r="AY182" s="296">
        <v>77.2</v>
      </c>
      <c r="AZ182" s="296">
        <v>52</v>
      </c>
      <c r="BA182" s="74"/>
      <c r="BB182" s="296"/>
      <c r="BC182" s="49"/>
      <c r="BD182" s="297" t="s">
        <v>85</v>
      </c>
      <c r="BE182" s="91" t="s">
        <v>85</v>
      </c>
      <c r="BF182" s="92" t="s">
        <v>85</v>
      </c>
      <c r="BG182" s="91" t="s">
        <v>85</v>
      </c>
      <c r="BH182" s="297">
        <v>26.8</v>
      </c>
      <c r="BI182" s="296">
        <v>18.3</v>
      </c>
      <c r="BJ182" s="296">
        <v>18.3</v>
      </c>
      <c r="BK182" s="296">
        <v>10.199999999999999</v>
      </c>
      <c r="BL182" s="358">
        <v>5.5976211402192E-2</v>
      </c>
      <c r="BM182" s="290">
        <v>36</v>
      </c>
      <c r="BN182" s="296" t="s">
        <v>3771</v>
      </c>
      <c r="BO182" s="73" t="s">
        <v>3891</v>
      </c>
      <c r="BP182" s="296" t="s">
        <v>1130</v>
      </c>
      <c r="BQ182" s="296" t="s">
        <v>1146</v>
      </c>
      <c r="BR182" s="296" t="s">
        <v>1122</v>
      </c>
      <c r="BS182" s="296"/>
      <c r="BT182" s="296"/>
      <c r="BU182" s="296"/>
      <c r="BV182" s="296"/>
      <c r="BW182" s="296"/>
      <c r="BX182" s="296"/>
      <c r="BY182" s="296"/>
      <c r="BZ182" s="296" t="s">
        <v>1157</v>
      </c>
      <c r="CA182" s="296"/>
      <c r="CB182" s="296" t="s">
        <v>1158</v>
      </c>
      <c r="CC182" s="296"/>
      <c r="CD182" s="311" t="str">
        <f t="shared" si="10"/>
        <v>DISCONTINUED - MR309 Grid, 16x8, 0mm Offset, 5x4.5, 83mm Centerbore, Matte Black</v>
      </c>
      <c r="CE182" s="311" t="s">
        <v>3721</v>
      </c>
      <c r="CF182" s="311" t="s">
        <v>3720</v>
      </c>
      <c r="CG182" s="300" t="str">
        <f t="shared" si="12"/>
        <v>STREET (3XX)</v>
      </c>
    </row>
    <row r="183" spans="1:85" s="289" customFormat="1" ht="15.75" customHeight="1">
      <c r="A183" s="571">
        <f t="shared" si="9"/>
        <v>180</v>
      </c>
      <c r="B183" s="92" t="s">
        <v>84</v>
      </c>
      <c r="C183" s="29" t="s">
        <v>1038</v>
      </c>
      <c r="D183" s="290" t="s">
        <v>1086</v>
      </c>
      <c r="E183" s="291" t="s">
        <v>151</v>
      </c>
      <c r="F183" s="281" t="str">
        <f t="shared" si="11"/>
        <v>MR30968012800</v>
      </c>
      <c r="G183" s="291"/>
      <c r="H183" s="291"/>
      <c r="I183" s="291" t="s">
        <v>549</v>
      </c>
      <c r="J183" s="322">
        <v>42005</v>
      </c>
      <c r="K183" s="438">
        <v>43129</v>
      </c>
      <c r="L183" s="282" t="s">
        <v>1239</v>
      </c>
      <c r="M183" s="292">
        <v>195.5</v>
      </c>
      <c r="N183" s="85"/>
      <c r="O183" s="409"/>
      <c r="P183" s="290">
        <v>16</v>
      </c>
      <c r="Q183" s="8">
        <v>8</v>
      </c>
      <c r="R183" s="29" t="s">
        <v>1756</v>
      </c>
      <c r="S183" s="290">
        <v>5</v>
      </c>
      <c r="T183" s="290">
        <v>4.5</v>
      </c>
      <c r="U183" s="293">
        <v>0</v>
      </c>
      <c r="V183" s="317">
        <v>4.5</v>
      </c>
      <c r="W183" s="290" t="s">
        <v>85</v>
      </c>
      <c r="X183" s="298">
        <v>83</v>
      </c>
      <c r="Y183" s="294">
        <v>22.900000000000002</v>
      </c>
      <c r="Z183" s="293">
        <v>2650</v>
      </c>
      <c r="AA183" s="293" t="s">
        <v>5153</v>
      </c>
      <c r="AB183" s="293"/>
      <c r="AC183" s="284" t="s">
        <v>9646</v>
      </c>
      <c r="AD183" s="295" t="s">
        <v>1565</v>
      </c>
      <c r="AE183" s="432"/>
      <c r="AF183" s="286">
        <v>33</v>
      </c>
      <c r="AG183" s="295"/>
      <c r="AH183" s="296" t="s">
        <v>85</v>
      </c>
      <c r="AI183" s="295"/>
      <c r="AJ183" s="295" t="s">
        <v>1645</v>
      </c>
      <c r="AK183" s="287" t="s">
        <v>85</v>
      </c>
      <c r="AL183" s="296" t="s">
        <v>237</v>
      </c>
      <c r="AM183" s="296" t="s">
        <v>85</v>
      </c>
      <c r="AN183" s="38" t="s">
        <v>85</v>
      </c>
      <c r="AO183" s="296" t="s">
        <v>85</v>
      </c>
      <c r="AP183" s="493">
        <v>16.100000000000001</v>
      </c>
      <c r="AQ183" s="296"/>
      <c r="AR183" s="296"/>
      <c r="AS183" s="296"/>
      <c r="AT183" s="296"/>
      <c r="AU183" s="296"/>
      <c r="AV183" s="296"/>
      <c r="AW183" s="296"/>
      <c r="AX183" s="296"/>
      <c r="AY183" s="296">
        <v>77.2</v>
      </c>
      <c r="AZ183" s="296">
        <v>52</v>
      </c>
      <c r="BA183" s="74"/>
      <c r="BB183" s="296"/>
      <c r="BC183" s="49"/>
      <c r="BD183" s="297" t="s">
        <v>85</v>
      </c>
      <c r="BE183" s="91" t="s">
        <v>85</v>
      </c>
      <c r="BF183" s="92" t="s">
        <v>85</v>
      </c>
      <c r="BG183" s="91" t="s">
        <v>85</v>
      </c>
      <c r="BH183" s="297">
        <v>26.8</v>
      </c>
      <c r="BI183" s="296">
        <v>18.3</v>
      </c>
      <c r="BJ183" s="296">
        <v>18.3</v>
      </c>
      <c r="BK183" s="296">
        <v>10.199999999999999</v>
      </c>
      <c r="BL183" s="358">
        <v>5.5976211402192E-2</v>
      </c>
      <c r="BM183" s="290">
        <v>36</v>
      </c>
      <c r="BN183" s="296" t="s">
        <v>3771</v>
      </c>
      <c r="BO183" s="73" t="s">
        <v>3891</v>
      </c>
      <c r="BP183" s="296" t="s">
        <v>1159</v>
      </c>
      <c r="BQ183" s="296" t="s">
        <v>1146</v>
      </c>
      <c r="BR183" s="296" t="s">
        <v>1122</v>
      </c>
      <c r="BS183" s="296"/>
      <c r="BT183" s="296"/>
      <c r="BU183" s="296"/>
      <c r="BV183" s="296"/>
      <c r="BW183" s="296"/>
      <c r="BX183" s="296"/>
      <c r="BY183" s="296"/>
      <c r="BZ183" s="296" t="s">
        <v>1160</v>
      </c>
      <c r="CA183" s="296"/>
      <c r="CB183" s="296" t="s">
        <v>1161</v>
      </c>
      <c r="CC183" s="296"/>
      <c r="CD183" s="311" t="str">
        <f t="shared" si="10"/>
        <v>DISCONTINUED - MR309 Grid, 16x8, 0mm Offset, 5x4.5, 83mm Centerbore, Titanium - Matte Black  Lip</v>
      </c>
      <c r="CE183" s="311" t="s">
        <v>3721</v>
      </c>
      <c r="CF183" s="311" t="s">
        <v>3720</v>
      </c>
      <c r="CG183" s="300" t="str">
        <f t="shared" si="12"/>
        <v>STREET (3XX)</v>
      </c>
    </row>
    <row r="184" spans="1:85" s="289" customFormat="1" ht="15.75" customHeight="1">
      <c r="A184" s="571">
        <f t="shared" si="9"/>
        <v>181</v>
      </c>
      <c r="B184" s="92" t="s">
        <v>84</v>
      </c>
      <c r="C184" s="29" t="s">
        <v>1038</v>
      </c>
      <c r="D184" s="290" t="s">
        <v>1086</v>
      </c>
      <c r="E184" s="291" t="s">
        <v>152</v>
      </c>
      <c r="F184" s="281" t="str">
        <f t="shared" si="11"/>
        <v>MR30968080500</v>
      </c>
      <c r="G184" s="291"/>
      <c r="H184" s="291"/>
      <c r="I184" s="291" t="s">
        <v>552</v>
      </c>
      <c r="J184" s="322">
        <v>42005</v>
      </c>
      <c r="K184" s="438">
        <v>43129</v>
      </c>
      <c r="L184" s="282" t="s">
        <v>1239</v>
      </c>
      <c r="M184" s="292">
        <v>195.5</v>
      </c>
      <c r="N184" s="85"/>
      <c r="O184" s="409"/>
      <c r="P184" s="290">
        <v>16</v>
      </c>
      <c r="Q184" s="8">
        <v>8</v>
      </c>
      <c r="R184" s="29" t="s">
        <v>1699</v>
      </c>
      <c r="S184" s="290">
        <v>8</v>
      </c>
      <c r="T184" s="290">
        <v>6.5</v>
      </c>
      <c r="U184" s="293">
        <v>0</v>
      </c>
      <c r="V184" s="317">
        <v>4.5</v>
      </c>
      <c r="W184" s="290" t="s">
        <v>85</v>
      </c>
      <c r="X184" s="298">
        <v>131</v>
      </c>
      <c r="Y184" s="294">
        <v>22.900000000000002</v>
      </c>
      <c r="Z184" s="293">
        <v>3640</v>
      </c>
      <c r="AA184" s="293" t="s">
        <v>87</v>
      </c>
      <c r="AB184" s="293"/>
      <c r="AC184" s="284" t="s">
        <v>9647</v>
      </c>
      <c r="AD184" s="295" t="s">
        <v>1562</v>
      </c>
      <c r="AE184" s="432"/>
      <c r="AF184" s="286">
        <v>33</v>
      </c>
      <c r="AG184" s="295"/>
      <c r="AH184" s="296" t="s">
        <v>85</v>
      </c>
      <c r="AI184" s="295"/>
      <c r="AJ184" s="295" t="s">
        <v>1645</v>
      </c>
      <c r="AK184" s="287" t="s">
        <v>85</v>
      </c>
      <c r="AL184" s="296" t="s">
        <v>237</v>
      </c>
      <c r="AM184" s="296" t="s">
        <v>85</v>
      </c>
      <c r="AN184" s="38" t="s">
        <v>85</v>
      </c>
      <c r="AO184" s="296" t="s">
        <v>85</v>
      </c>
      <c r="AP184" s="493">
        <v>16.100000000000001</v>
      </c>
      <c r="AQ184" s="296"/>
      <c r="AR184" s="296"/>
      <c r="AS184" s="296"/>
      <c r="AT184" s="296"/>
      <c r="AU184" s="296"/>
      <c r="AV184" s="296"/>
      <c r="AW184" s="296"/>
      <c r="AX184" s="296"/>
      <c r="AY184" s="296">
        <v>123</v>
      </c>
      <c r="AZ184" s="296">
        <v>100</v>
      </c>
      <c r="BA184" s="74"/>
      <c r="BB184" s="296"/>
      <c r="BC184" s="49"/>
      <c r="BD184" s="297" t="s">
        <v>85</v>
      </c>
      <c r="BE184" s="91" t="s">
        <v>85</v>
      </c>
      <c r="BF184" s="92" t="s">
        <v>85</v>
      </c>
      <c r="BG184" s="91" t="s">
        <v>85</v>
      </c>
      <c r="BH184" s="297">
        <v>26.8</v>
      </c>
      <c r="BI184" s="296">
        <v>18.3</v>
      </c>
      <c r="BJ184" s="296">
        <v>18.3</v>
      </c>
      <c r="BK184" s="296">
        <v>10.199999999999999</v>
      </c>
      <c r="BL184" s="358">
        <v>5.5976211402192E-2</v>
      </c>
      <c r="BM184" s="290">
        <v>36</v>
      </c>
      <c r="BN184" s="296" t="s">
        <v>3771</v>
      </c>
      <c r="BO184" s="73" t="s">
        <v>3891</v>
      </c>
      <c r="BP184" s="296" t="s">
        <v>1130</v>
      </c>
      <c r="BQ184" s="296" t="s">
        <v>1146</v>
      </c>
      <c r="BR184" s="296" t="s">
        <v>1122</v>
      </c>
      <c r="BS184" s="296"/>
      <c r="BT184" s="296"/>
      <c r="BU184" s="296"/>
      <c r="BV184" s="296"/>
      <c r="BW184" s="296"/>
      <c r="BX184" s="296"/>
      <c r="BY184" s="296"/>
      <c r="BZ184" s="296" t="s">
        <v>1157</v>
      </c>
      <c r="CA184" s="296"/>
      <c r="CB184" s="296" t="s">
        <v>1158</v>
      </c>
      <c r="CC184" s="296"/>
      <c r="CD184" s="311" t="str">
        <f t="shared" si="10"/>
        <v>DISCONTINUED - MR309 Grid, 16x8, 0mm Offset, 8x6.5, 131mm Centerbore, Matte Black</v>
      </c>
      <c r="CE184" s="311" t="s">
        <v>3721</v>
      </c>
      <c r="CF184" s="311" t="s">
        <v>3720</v>
      </c>
      <c r="CG184" s="300" t="str">
        <f t="shared" si="12"/>
        <v>STREET (3XX)</v>
      </c>
    </row>
    <row r="185" spans="1:85" s="289" customFormat="1" ht="15.75" customHeight="1">
      <c r="A185" s="571">
        <f t="shared" si="9"/>
        <v>182</v>
      </c>
      <c r="B185" s="92" t="s">
        <v>84</v>
      </c>
      <c r="C185" s="29" t="s">
        <v>1038</v>
      </c>
      <c r="D185" s="290" t="s">
        <v>1086</v>
      </c>
      <c r="E185" s="291" t="s">
        <v>153</v>
      </c>
      <c r="F185" s="281" t="str">
        <f t="shared" si="11"/>
        <v>MR30968080800</v>
      </c>
      <c r="G185" s="291"/>
      <c r="H185" s="291"/>
      <c r="I185" s="291" t="s">
        <v>553</v>
      </c>
      <c r="J185" s="322">
        <v>42005</v>
      </c>
      <c r="K185" s="438">
        <v>43129</v>
      </c>
      <c r="L185" s="282" t="s">
        <v>1239</v>
      </c>
      <c r="M185" s="292">
        <v>195.5</v>
      </c>
      <c r="N185" s="85"/>
      <c r="O185" s="409"/>
      <c r="P185" s="290">
        <v>16</v>
      </c>
      <c r="Q185" s="8">
        <v>8</v>
      </c>
      <c r="R185" s="29" t="s">
        <v>1699</v>
      </c>
      <c r="S185" s="290">
        <v>8</v>
      </c>
      <c r="T185" s="290">
        <v>6.5</v>
      </c>
      <c r="U185" s="293">
        <v>0</v>
      </c>
      <c r="V185" s="317">
        <v>4.5</v>
      </c>
      <c r="W185" s="290" t="s">
        <v>85</v>
      </c>
      <c r="X185" s="298">
        <v>131</v>
      </c>
      <c r="Y185" s="294">
        <v>22.900000000000002</v>
      </c>
      <c r="Z185" s="293">
        <v>3640</v>
      </c>
      <c r="AA185" s="293" t="s">
        <v>5153</v>
      </c>
      <c r="AB185" s="293"/>
      <c r="AC185" s="284" t="s">
        <v>9647</v>
      </c>
      <c r="AD185" s="295" t="s">
        <v>1562</v>
      </c>
      <c r="AE185" s="432"/>
      <c r="AF185" s="286">
        <v>33</v>
      </c>
      <c r="AG185" s="295"/>
      <c r="AH185" s="296" t="s">
        <v>85</v>
      </c>
      <c r="AI185" s="295"/>
      <c r="AJ185" s="295" t="s">
        <v>1645</v>
      </c>
      <c r="AK185" s="287" t="s">
        <v>85</v>
      </c>
      <c r="AL185" s="296" t="s">
        <v>237</v>
      </c>
      <c r="AM185" s="296" t="s">
        <v>85</v>
      </c>
      <c r="AN185" s="38" t="s">
        <v>85</v>
      </c>
      <c r="AO185" s="296" t="s">
        <v>85</v>
      </c>
      <c r="AP185" s="493">
        <v>16.100000000000001</v>
      </c>
      <c r="AQ185" s="296"/>
      <c r="AR185" s="296"/>
      <c r="AS185" s="296"/>
      <c r="AT185" s="296"/>
      <c r="AU185" s="296"/>
      <c r="AV185" s="296"/>
      <c r="AW185" s="296"/>
      <c r="AX185" s="296"/>
      <c r="AY185" s="296">
        <v>123</v>
      </c>
      <c r="AZ185" s="296">
        <v>100</v>
      </c>
      <c r="BA185" s="74"/>
      <c r="BB185" s="296"/>
      <c r="BC185" s="49"/>
      <c r="BD185" s="297" t="s">
        <v>85</v>
      </c>
      <c r="BE185" s="91" t="s">
        <v>85</v>
      </c>
      <c r="BF185" s="92" t="s">
        <v>85</v>
      </c>
      <c r="BG185" s="91" t="s">
        <v>85</v>
      </c>
      <c r="BH185" s="297">
        <v>26.8</v>
      </c>
      <c r="BI185" s="296">
        <v>18.3</v>
      </c>
      <c r="BJ185" s="296">
        <v>18.3</v>
      </c>
      <c r="BK185" s="296">
        <v>10.199999999999999</v>
      </c>
      <c r="BL185" s="358">
        <v>5.5976211402192E-2</v>
      </c>
      <c r="BM185" s="290">
        <v>36</v>
      </c>
      <c r="BN185" s="296" t="s">
        <v>3771</v>
      </c>
      <c r="BO185" s="73" t="s">
        <v>3891</v>
      </c>
      <c r="BP185" s="296" t="s">
        <v>1159</v>
      </c>
      <c r="BQ185" s="296" t="s">
        <v>1146</v>
      </c>
      <c r="BR185" s="296" t="s">
        <v>1122</v>
      </c>
      <c r="BS185" s="296"/>
      <c r="BT185" s="296"/>
      <c r="BU185" s="296"/>
      <c r="BV185" s="296"/>
      <c r="BW185" s="296"/>
      <c r="BX185" s="296"/>
      <c r="BY185" s="296"/>
      <c r="BZ185" s="296" t="s">
        <v>1160</v>
      </c>
      <c r="CA185" s="296"/>
      <c r="CB185" s="296" t="s">
        <v>1161</v>
      </c>
      <c r="CC185" s="296"/>
      <c r="CD185" s="311" t="str">
        <f t="shared" si="10"/>
        <v>DISCONTINUED - MR309 Grid, 16x8, 0mm Offset, 8x6.5, 131mm Centerbore, Titanium - Matte Black  Lip</v>
      </c>
      <c r="CE185" s="311" t="s">
        <v>3721</v>
      </c>
      <c r="CF185" s="311" t="s">
        <v>3720</v>
      </c>
      <c r="CG185" s="300" t="str">
        <f t="shared" si="12"/>
        <v>STREET (3XX)</v>
      </c>
    </row>
    <row r="186" spans="1:85" s="289" customFormat="1" ht="15.75" customHeight="1">
      <c r="A186" s="571">
        <f t="shared" si="9"/>
        <v>183</v>
      </c>
      <c r="B186" s="92" t="s">
        <v>84</v>
      </c>
      <c r="C186" s="29" t="s">
        <v>1055</v>
      </c>
      <c r="D186" s="290" t="s">
        <v>1113</v>
      </c>
      <c r="E186" s="291" t="s">
        <v>164</v>
      </c>
      <c r="F186" s="281" t="str">
        <f t="shared" si="11"/>
        <v>MR40127045552B</v>
      </c>
      <c r="G186" s="291"/>
      <c r="H186" s="291"/>
      <c r="I186" s="291" t="s">
        <v>714</v>
      </c>
      <c r="J186" s="322">
        <v>41640</v>
      </c>
      <c r="K186" s="438">
        <v>43129</v>
      </c>
      <c r="L186" s="282" t="s">
        <v>1239</v>
      </c>
      <c r="M186" s="292">
        <v>183.5</v>
      </c>
      <c r="N186" s="85"/>
      <c r="O186" s="409"/>
      <c r="P186" s="290">
        <v>12</v>
      </c>
      <c r="Q186" s="8">
        <v>7</v>
      </c>
      <c r="R186" s="29" t="s">
        <v>1681</v>
      </c>
      <c r="S186" s="290">
        <v>4</v>
      </c>
      <c r="T186" s="290">
        <v>115</v>
      </c>
      <c r="U186" s="293">
        <v>38</v>
      </c>
      <c r="V186" s="317">
        <v>5.3</v>
      </c>
      <c r="W186" s="290" t="s">
        <v>166</v>
      </c>
      <c r="X186" s="298">
        <v>85.5</v>
      </c>
      <c r="Y186" s="294">
        <v>11.6</v>
      </c>
      <c r="Z186" s="293">
        <v>1600</v>
      </c>
      <c r="AA186" s="293" t="s">
        <v>87</v>
      </c>
      <c r="AB186" s="293"/>
      <c r="AC186" s="284" t="s">
        <v>9587</v>
      </c>
      <c r="AD186" s="295" t="s">
        <v>1580</v>
      </c>
      <c r="AE186" s="432"/>
      <c r="AF186" s="286">
        <v>22</v>
      </c>
      <c r="AG186" s="295"/>
      <c r="AH186" s="296" t="s">
        <v>85</v>
      </c>
      <c r="AI186" s="295"/>
      <c r="AJ186" s="295" t="s">
        <v>85</v>
      </c>
      <c r="AK186" s="287" t="s">
        <v>85</v>
      </c>
      <c r="AL186" s="296" t="s">
        <v>237</v>
      </c>
      <c r="AM186" s="296" t="s">
        <v>85</v>
      </c>
      <c r="AN186" s="38" t="s">
        <v>85</v>
      </c>
      <c r="AO186" s="296" t="s">
        <v>85</v>
      </c>
      <c r="AP186" s="493"/>
      <c r="AQ186" s="296"/>
      <c r="AR186" s="296"/>
      <c r="AS186" s="296"/>
      <c r="AT186" s="296"/>
      <c r="AU186" s="296"/>
      <c r="AV186" s="296"/>
      <c r="AW186" s="296"/>
      <c r="AX186" s="296"/>
      <c r="AY186" s="296">
        <v>80</v>
      </c>
      <c r="AZ186" s="296">
        <v>45</v>
      </c>
      <c r="BA186" s="74"/>
      <c r="BB186" s="296"/>
      <c r="BC186" s="49"/>
      <c r="BD186" s="297" t="s">
        <v>1483</v>
      </c>
      <c r="BE186" s="91" t="s">
        <v>85</v>
      </c>
      <c r="BF186" s="92" t="s">
        <v>1478</v>
      </c>
      <c r="BG186" s="91">
        <v>11</v>
      </c>
      <c r="BH186" s="297">
        <v>15</v>
      </c>
      <c r="BI186" s="296">
        <v>10.7</v>
      </c>
      <c r="BJ186" s="296">
        <v>14.7</v>
      </c>
      <c r="BK186" s="296">
        <v>9.5</v>
      </c>
      <c r="BL186" s="358">
        <v>2.4486452317319992E-2</v>
      </c>
      <c r="BM186" s="290">
        <v>48</v>
      </c>
      <c r="BN186" s="296" t="s">
        <v>3771</v>
      </c>
      <c r="BO186" s="73" t="s">
        <v>3891</v>
      </c>
      <c r="BP186" s="296" t="s">
        <v>1173</v>
      </c>
      <c r="BQ186" s="296" t="s">
        <v>1174</v>
      </c>
      <c r="BR186" s="296" t="s">
        <v>1122</v>
      </c>
      <c r="BS186" s="296"/>
      <c r="BT186" s="296"/>
      <c r="BU186" s="296"/>
      <c r="BV186" s="296"/>
      <c r="BW186" s="296"/>
      <c r="BX186" s="296"/>
      <c r="BY186" s="296"/>
      <c r="BZ186" s="296" t="s">
        <v>1175</v>
      </c>
      <c r="CA186" s="296"/>
      <c r="CB186" s="296" t="s">
        <v>1176</v>
      </c>
      <c r="CC186" s="296"/>
      <c r="CD186" s="311" t="str">
        <f t="shared" si="10"/>
        <v>DISCONTINUED - MR401 UTV Beadlock, 12x7, 5+2/+38mm Offset, 4x115, 85.5mm Centerbore, Matte Black, w/ BH-H20875</v>
      </c>
      <c r="CE186" s="311" t="s">
        <v>3721</v>
      </c>
      <c r="CF186" s="311" t="s">
        <v>3720</v>
      </c>
      <c r="CG186" s="300" t="str">
        <f t="shared" si="12"/>
        <v>UTV (4XX)</v>
      </c>
    </row>
    <row r="187" spans="1:85" s="289" customFormat="1" ht="15.75" customHeight="1">
      <c r="A187" s="571">
        <f t="shared" si="9"/>
        <v>184</v>
      </c>
      <c r="B187" s="92" t="s">
        <v>84</v>
      </c>
      <c r="C187" s="29" t="s">
        <v>1055</v>
      </c>
      <c r="D187" s="290" t="s">
        <v>1113</v>
      </c>
      <c r="E187" s="291" t="s">
        <v>170</v>
      </c>
      <c r="F187" s="281" t="str">
        <f t="shared" si="11"/>
        <v>MR40128046544B</v>
      </c>
      <c r="G187" s="291"/>
      <c r="H187" s="291"/>
      <c r="I187" s="291" t="s">
        <v>717</v>
      </c>
      <c r="J187" s="322">
        <v>41640</v>
      </c>
      <c r="K187" s="438">
        <v>43129</v>
      </c>
      <c r="L187" s="282" t="s">
        <v>1239</v>
      </c>
      <c r="M187" s="292">
        <v>193.5</v>
      </c>
      <c r="N187" s="85"/>
      <c r="O187" s="409"/>
      <c r="P187" s="290">
        <v>12</v>
      </c>
      <c r="Q187" s="8">
        <v>8</v>
      </c>
      <c r="R187" s="29" t="s">
        <v>1683</v>
      </c>
      <c r="S187" s="290">
        <v>4</v>
      </c>
      <c r="T187" s="290">
        <v>156</v>
      </c>
      <c r="U187" s="293">
        <v>0</v>
      </c>
      <c r="V187" s="317">
        <v>4.3</v>
      </c>
      <c r="W187" s="290" t="s">
        <v>171</v>
      </c>
      <c r="X187" s="298">
        <v>132</v>
      </c>
      <c r="Y187" s="294">
        <v>12.5</v>
      </c>
      <c r="Z187" s="293">
        <v>1600</v>
      </c>
      <c r="AA187" s="293" t="s">
        <v>87</v>
      </c>
      <c r="AB187" s="293"/>
      <c r="AC187" s="284" t="s">
        <v>9648</v>
      </c>
      <c r="AD187" s="295" t="s">
        <v>1582</v>
      </c>
      <c r="AE187" s="432"/>
      <c r="AF187" s="286">
        <v>22</v>
      </c>
      <c r="AG187" s="295"/>
      <c r="AH187" s="296" t="s">
        <v>85</v>
      </c>
      <c r="AI187" s="295"/>
      <c r="AJ187" s="295" t="s">
        <v>85</v>
      </c>
      <c r="AK187" s="287" t="s">
        <v>85</v>
      </c>
      <c r="AL187" s="296" t="s">
        <v>237</v>
      </c>
      <c r="AM187" s="296" t="s">
        <v>85</v>
      </c>
      <c r="AN187" s="38" t="s">
        <v>85</v>
      </c>
      <c r="AO187" s="296" t="s">
        <v>85</v>
      </c>
      <c r="AP187" s="493">
        <v>12.4</v>
      </c>
      <c r="AQ187" s="296"/>
      <c r="AR187" s="296"/>
      <c r="AS187" s="296"/>
      <c r="AT187" s="296"/>
      <c r="AU187" s="296"/>
      <c r="AV187" s="296"/>
      <c r="AW187" s="296"/>
      <c r="AX187" s="296"/>
      <c r="AY187" s="296">
        <v>120</v>
      </c>
      <c r="AZ187" s="296">
        <v>45</v>
      </c>
      <c r="BA187" s="74"/>
      <c r="BB187" s="296"/>
      <c r="BC187" s="49"/>
      <c r="BD187" s="297" t="s">
        <v>1483</v>
      </c>
      <c r="BE187" s="91" t="s">
        <v>85</v>
      </c>
      <c r="BF187" s="92" t="s">
        <v>1478</v>
      </c>
      <c r="BG187" s="91">
        <v>11</v>
      </c>
      <c r="BH187" s="297">
        <v>15</v>
      </c>
      <c r="BI187" s="296">
        <v>14.5</v>
      </c>
      <c r="BJ187" s="296">
        <v>14.5</v>
      </c>
      <c r="BK187" s="296">
        <v>10.199999999999999</v>
      </c>
      <c r="BL187" s="358">
        <v>3.5142878101199981E-2</v>
      </c>
      <c r="BM187" s="290">
        <v>48</v>
      </c>
      <c r="BN187" s="296" t="s">
        <v>3771</v>
      </c>
      <c r="BO187" s="73" t="s">
        <v>3891</v>
      </c>
      <c r="BP187" s="296" t="s">
        <v>1173</v>
      </c>
      <c r="BQ187" s="296" t="s">
        <v>1174</v>
      </c>
      <c r="BR187" s="296" t="s">
        <v>1122</v>
      </c>
      <c r="BS187" s="296"/>
      <c r="BT187" s="296"/>
      <c r="BU187" s="296"/>
      <c r="BV187" s="296"/>
      <c r="BW187" s="296"/>
      <c r="BX187" s="296"/>
      <c r="BY187" s="296"/>
      <c r="BZ187" s="296" t="s">
        <v>1175</v>
      </c>
      <c r="CA187" s="296"/>
      <c r="CB187" s="296" t="s">
        <v>1176</v>
      </c>
      <c r="CC187" s="296"/>
      <c r="CD187" s="311" t="str">
        <f t="shared" si="10"/>
        <v>DISCONTINUED - MR401 UTV Beadlock, 12x8, 4+4/0mm Offset, 4x156, 132mm Centerbore, Matte Black, w/ BH-H20875</v>
      </c>
      <c r="CE187" s="311" t="s">
        <v>3721</v>
      </c>
      <c r="CF187" s="311" t="s">
        <v>3720</v>
      </c>
      <c r="CG187" s="300" t="str">
        <f t="shared" si="12"/>
        <v>UTV (4XX)</v>
      </c>
    </row>
    <row r="188" spans="1:85" s="289" customFormat="1" ht="15.75" customHeight="1">
      <c r="A188" s="571">
        <f t="shared" si="9"/>
        <v>185</v>
      </c>
      <c r="B188" s="92" t="s">
        <v>84</v>
      </c>
      <c r="C188" s="29" t="s">
        <v>1055</v>
      </c>
      <c r="D188" s="290" t="s">
        <v>1113</v>
      </c>
      <c r="E188" s="291" t="s">
        <v>172</v>
      </c>
      <c r="F188" s="281" t="str">
        <f t="shared" si="11"/>
        <v>MR40147040352B</v>
      </c>
      <c r="G188" s="291"/>
      <c r="H188" s="291"/>
      <c r="I188" s="291" t="s">
        <v>721</v>
      </c>
      <c r="J188" s="322">
        <v>41640</v>
      </c>
      <c r="K188" s="438">
        <v>43129</v>
      </c>
      <c r="L188" s="282" t="s">
        <v>1239</v>
      </c>
      <c r="M188" s="292">
        <v>201.5</v>
      </c>
      <c r="N188" s="85"/>
      <c r="O188" s="409"/>
      <c r="P188" s="290">
        <v>14</v>
      </c>
      <c r="Q188" s="8">
        <v>7</v>
      </c>
      <c r="R188" s="29" t="s">
        <v>1680</v>
      </c>
      <c r="S188" s="290">
        <v>4</v>
      </c>
      <c r="T188" s="290">
        <v>110</v>
      </c>
      <c r="U188" s="293">
        <v>38</v>
      </c>
      <c r="V188" s="317">
        <v>5.3</v>
      </c>
      <c r="W188" s="290" t="s">
        <v>166</v>
      </c>
      <c r="X188" s="298">
        <v>80.3</v>
      </c>
      <c r="Y188" s="294">
        <v>14.2</v>
      </c>
      <c r="Z188" s="293">
        <v>1600</v>
      </c>
      <c r="AA188" s="293" t="s">
        <v>173</v>
      </c>
      <c r="AB188" s="293"/>
      <c r="AC188" s="284" t="s">
        <v>9590</v>
      </c>
      <c r="AD188" s="295" t="s">
        <v>1579</v>
      </c>
      <c r="AE188" s="432"/>
      <c r="AF188" s="286">
        <v>22</v>
      </c>
      <c r="AG188" s="295"/>
      <c r="AH188" s="296" t="s">
        <v>85</v>
      </c>
      <c r="AI188" s="295"/>
      <c r="AJ188" s="295" t="s">
        <v>85</v>
      </c>
      <c r="AK188" s="287" t="s">
        <v>85</v>
      </c>
      <c r="AL188" s="296" t="s">
        <v>237</v>
      </c>
      <c r="AM188" s="296" t="s">
        <v>85</v>
      </c>
      <c r="AN188" s="38" t="s">
        <v>85</v>
      </c>
      <c r="AO188" s="296" t="s">
        <v>85</v>
      </c>
      <c r="AP188" s="493">
        <v>12.4</v>
      </c>
      <c r="AQ188" s="296"/>
      <c r="AR188" s="296"/>
      <c r="AS188" s="296"/>
      <c r="AT188" s="296"/>
      <c r="AU188" s="296"/>
      <c r="AV188" s="296"/>
      <c r="AW188" s="296"/>
      <c r="AX188" s="296"/>
      <c r="AY188" s="296">
        <v>80</v>
      </c>
      <c r="AZ188" s="296">
        <v>45</v>
      </c>
      <c r="BA188" s="74"/>
      <c r="BB188" s="296"/>
      <c r="BC188" s="49"/>
      <c r="BD188" s="297" t="s">
        <v>1484</v>
      </c>
      <c r="BE188" s="91" t="s">
        <v>85</v>
      </c>
      <c r="BF188" s="92" t="s">
        <v>1478</v>
      </c>
      <c r="BG188" s="91">
        <v>11</v>
      </c>
      <c r="BH188" s="297">
        <v>17</v>
      </c>
      <c r="BI188" s="296">
        <v>16.399999999999999</v>
      </c>
      <c r="BJ188" s="296">
        <v>16.399999999999999</v>
      </c>
      <c r="BK188" s="296">
        <v>9.1</v>
      </c>
      <c r="BL188" s="358">
        <v>4.0107929074303987E-2</v>
      </c>
      <c r="BM188" s="290">
        <v>48</v>
      </c>
      <c r="BN188" s="296" t="s">
        <v>3771</v>
      </c>
      <c r="BO188" s="73" t="s">
        <v>3891</v>
      </c>
      <c r="BP188" s="296" t="s">
        <v>1173</v>
      </c>
      <c r="BQ188" s="296" t="s">
        <v>1174</v>
      </c>
      <c r="BR188" s="296" t="s">
        <v>1122</v>
      </c>
      <c r="BS188" s="296"/>
      <c r="BT188" s="296"/>
      <c r="BU188" s="296"/>
      <c r="BV188" s="296"/>
      <c r="BW188" s="296"/>
      <c r="BX188" s="296"/>
      <c r="BY188" s="296"/>
      <c r="BZ188" s="296" t="s">
        <v>1177</v>
      </c>
      <c r="CA188" s="296"/>
      <c r="CB188" s="296" t="s">
        <v>1178</v>
      </c>
      <c r="CC188" s="296"/>
      <c r="CD188" s="311" t="str">
        <f t="shared" si="10"/>
        <v>DISCONTINUED - MR401 UTV Beadlock, 14x7, 5+2/+38mm Offset, 4x110, 80.3mm Centerbore, Machined, w/ BH-H20875</v>
      </c>
      <c r="CE188" s="311" t="s">
        <v>3721</v>
      </c>
      <c r="CF188" s="311" t="s">
        <v>3720</v>
      </c>
      <c r="CG188" s="300" t="str">
        <f t="shared" si="12"/>
        <v>UTV (4XX)</v>
      </c>
    </row>
    <row r="189" spans="1:85" s="289" customFormat="1" ht="15.75" customHeight="1">
      <c r="A189" s="571">
        <f t="shared" si="9"/>
        <v>186</v>
      </c>
      <c r="B189" s="92" t="s">
        <v>84</v>
      </c>
      <c r="C189" s="29" t="s">
        <v>1055</v>
      </c>
      <c r="D189" s="290" t="s">
        <v>1113</v>
      </c>
      <c r="E189" s="291" t="s">
        <v>176</v>
      </c>
      <c r="F189" s="281" t="str">
        <f t="shared" si="11"/>
        <v>MR40147045343B</v>
      </c>
      <c r="G189" s="291"/>
      <c r="H189" s="291"/>
      <c r="I189" s="291" t="s">
        <v>724</v>
      </c>
      <c r="J189" s="322">
        <v>41640</v>
      </c>
      <c r="K189" s="438">
        <v>43129</v>
      </c>
      <c r="L189" s="282" t="s">
        <v>1239</v>
      </c>
      <c r="M189" s="292">
        <v>201.5</v>
      </c>
      <c r="N189" s="85"/>
      <c r="O189" s="409"/>
      <c r="P189" s="290">
        <v>14</v>
      </c>
      <c r="Q189" s="8">
        <v>7</v>
      </c>
      <c r="R189" s="29" t="s">
        <v>1681</v>
      </c>
      <c r="S189" s="290">
        <v>4</v>
      </c>
      <c r="T189" s="290">
        <v>115</v>
      </c>
      <c r="U189" s="293">
        <v>13</v>
      </c>
      <c r="V189" s="317">
        <v>4.3</v>
      </c>
      <c r="W189" s="290" t="s">
        <v>168</v>
      </c>
      <c r="X189" s="298">
        <v>85.5</v>
      </c>
      <c r="Y189" s="294">
        <v>14.2</v>
      </c>
      <c r="Z189" s="293">
        <v>1600</v>
      </c>
      <c r="AA189" s="293" t="s">
        <v>173</v>
      </c>
      <c r="AB189" s="293"/>
      <c r="AC189" s="284" t="s">
        <v>9649</v>
      </c>
      <c r="AD189" s="295" t="s">
        <v>1580</v>
      </c>
      <c r="AE189" s="432"/>
      <c r="AF189" s="286">
        <v>22</v>
      </c>
      <c r="AG189" s="295"/>
      <c r="AH189" s="296" t="s">
        <v>85</v>
      </c>
      <c r="AI189" s="295"/>
      <c r="AJ189" s="295" t="s">
        <v>85</v>
      </c>
      <c r="AK189" s="287" t="s">
        <v>85</v>
      </c>
      <c r="AL189" s="296" t="s">
        <v>237</v>
      </c>
      <c r="AM189" s="296" t="s">
        <v>85</v>
      </c>
      <c r="AN189" s="38" t="s">
        <v>85</v>
      </c>
      <c r="AO189" s="296" t="s">
        <v>85</v>
      </c>
      <c r="AP189" s="493"/>
      <c r="AQ189" s="296"/>
      <c r="AR189" s="296"/>
      <c r="AS189" s="296"/>
      <c r="AT189" s="296"/>
      <c r="AU189" s="296"/>
      <c r="AV189" s="296"/>
      <c r="AW189" s="296"/>
      <c r="AX189" s="296"/>
      <c r="AY189" s="296">
        <v>80</v>
      </c>
      <c r="AZ189" s="296">
        <v>45</v>
      </c>
      <c r="BA189" s="74"/>
      <c r="BB189" s="296"/>
      <c r="BC189" s="49"/>
      <c r="BD189" s="297" t="s">
        <v>1484</v>
      </c>
      <c r="BE189" s="91" t="s">
        <v>85</v>
      </c>
      <c r="BF189" s="92" t="s">
        <v>1478</v>
      </c>
      <c r="BG189" s="91">
        <v>11</v>
      </c>
      <c r="BH189" s="297">
        <v>17</v>
      </c>
      <c r="BI189" s="296">
        <v>16.399999999999999</v>
      </c>
      <c r="BJ189" s="296">
        <v>16.399999999999999</v>
      </c>
      <c r="BK189" s="296">
        <v>9.1</v>
      </c>
      <c r="BL189" s="358">
        <v>4.0107929074303987E-2</v>
      </c>
      <c r="BM189" s="290">
        <v>48</v>
      </c>
      <c r="BN189" s="296" t="s">
        <v>3771</v>
      </c>
      <c r="BO189" s="73" t="s">
        <v>3891</v>
      </c>
      <c r="BP189" s="296" t="s">
        <v>1173</v>
      </c>
      <c r="BQ189" s="296" t="s">
        <v>1174</v>
      </c>
      <c r="BR189" s="296" t="s">
        <v>1122</v>
      </c>
      <c r="BS189" s="296"/>
      <c r="BT189" s="296"/>
      <c r="BU189" s="296"/>
      <c r="BV189" s="296"/>
      <c r="BW189" s="296"/>
      <c r="BX189" s="296"/>
      <c r="BY189" s="296"/>
      <c r="BZ189" s="296" t="s">
        <v>1177</v>
      </c>
      <c r="CA189" s="296"/>
      <c r="CB189" s="296" t="s">
        <v>1178</v>
      </c>
      <c r="CC189" s="296"/>
      <c r="CD189" s="311" t="str">
        <f t="shared" si="10"/>
        <v>DISCONTINUED - MR401 UTV Beadlock, 14x7, 4+3/+13mm Offset, 4x115, 85.5mm Centerbore, Machined, w/ BH-H20875</v>
      </c>
      <c r="CE189" s="311" t="s">
        <v>3721</v>
      </c>
      <c r="CF189" s="311" t="s">
        <v>3720</v>
      </c>
      <c r="CG189" s="300" t="str">
        <f t="shared" si="12"/>
        <v>UTV (4XX)</v>
      </c>
    </row>
    <row r="190" spans="1:85" s="289" customFormat="1" ht="15.75" customHeight="1">
      <c r="A190" s="571">
        <f t="shared" si="9"/>
        <v>187</v>
      </c>
      <c r="B190" s="92" t="s">
        <v>84</v>
      </c>
      <c r="C190" s="29" t="s">
        <v>1055</v>
      </c>
      <c r="D190" s="290" t="s">
        <v>1113</v>
      </c>
      <c r="E190" s="291" t="s">
        <v>174</v>
      </c>
      <c r="F190" s="281" t="str">
        <f t="shared" si="11"/>
        <v>MR40147045352B</v>
      </c>
      <c r="G190" s="291"/>
      <c r="H190" s="291"/>
      <c r="I190" s="291" t="s">
        <v>725</v>
      </c>
      <c r="J190" s="322">
        <v>41640</v>
      </c>
      <c r="K190" s="438">
        <v>43129</v>
      </c>
      <c r="L190" s="282" t="s">
        <v>1239</v>
      </c>
      <c r="M190" s="292">
        <v>201.5</v>
      </c>
      <c r="N190" s="85"/>
      <c r="O190" s="409"/>
      <c r="P190" s="290">
        <v>14</v>
      </c>
      <c r="Q190" s="8">
        <v>7</v>
      </c>
      <c r="R190" s="29" t="s">
        <v>1681</v>
      </c>
      <c r="S190" s="290">
        <v>4</v>
      </c>
      <c r="T190" s="290">
        <v>115</v>
      </c>
      <c r="U190" s="293">
        <v>38</v>
      </c>
      <c r="V190" s="317">
        <v>5.3</v>
      </c>
      <c r="W190" s="290" t="s">
        <v>166</v>
      </c>
      <c r="X190" s="298">
        <v>85.5</v>
      </c>
      <c r="Y190" s="294">
        <v>14.2</v>
      </c>
      <c r="Z190" s="293">
        <v>1600</v>
      </c>
      <c r="AA190" s="293" t="s">
        <v>173</v>
      </c>
      <c r="AB190" s="293"/>
      <c r="AC190" s="284" t="s">
        <v>9591</v>
      </c>
      <c r="AD190" s="295" t="s">
        <v>1580</v>
      </c>
      <c r="AE190" s="432"/>
      <c r="AF190" s="286">
        <v>22</v>
      </c>
      <c r="AG190" s="295"/>
      <c r="AH190" s="296" t="s">
        <v>85</v>
      </c>
      <c r="AI190" s="295"/>
      <c r="AJ190" s="295" t="s">
        <v>85</v>
      </c>
      <c r="AK190" s="287" t="s">
        <v>85</v>
      </c>
      <c r="AL190" s="296" t="s">
        <v>237</v>
      </c>
      <c r="AM190" s="296" t="s">
        <v>85</v>
      </c>
      <c r="AN190" s="38" t="s">
        <v>85</v>
      </c>
      <c r="AO190" s="296" t="s">
        <v>85</v>
      </c>
      <c r="AP190" s="493"/>
      <c r="AQ190" s="296"/>
      <c r="AR190" s="296"/>
      <c r="AS190" s="296"/>
      <c r="AT190" s="296"/>
      <c r="AU190" s="296"/>
      <c r="AV190" s="296"/>
      <c r="AW190" s="296"/>
      <c r="AX190" s="296"/>
      <c r="AY190" s="296">
        <v>80</v>
      </c>
      <c r="AZ190" s="296">
        <v>45</v>
      </c>
      <c r="BA190" s="74"/>
      <c r="BB190" s="296"/>
      <c r="BC190" s="49"/>
      <c r="BD190" s="297" t="s">
        <v>1484</v>
      </c>
      <c r="BE190" s="91" t="s">
        <v>85</v>
      </c>
      <c r="BF190" s="92" t="s">
        <v>1478</v>
      </c>
      <c r="BG190" s="91">
        <v>11</v>
      </c>
      <c r="BH190" s="297">
        <v>17</v>
      </c>
      <c r="BI190" s="296">
        <v>16.399999999999999</v>
      </c>
      <c r="BJ190" s="296">
        <v>16.399999999999999</v>
      </c>
      <c r="BK190" s="296">
        <v>9.1</v>
      </c>
      <c r="BL190" s="358">
        <v>4.0107929074303987E-2</v>
      </c>
      <c r="BM190" s="290">
        <v>48</v>
      </c>
      <c r="BN190" s="296" t="s">
        <v>3771</v>
      </c>
      <c r="BO190" s="73" t="s">
        <v>3891</v>
      </c>
      <c r="BP190" s="296" t="s">
        <v>1173</v>
      </c>
      <c r="BQ190" s="296" t="s">
        <v>1174</v>
      </c>
      <c r="BR190" s="296" t="s">
        <v>1122</v>
      </c>
      <c r="BS190" s="296"/>
      <c r="BT190" s="296"/>
      <c r="BU190" s="296"/>
      <c r="BV190" s="296"/>
      <c r="BW190" s="296"/>
      <c r="BX190" s="296"/>
      <c r="BY190" s="296"/>
      <c r="BZ190" s="296" t="s">
        <v>1177</v>
      </c>
      <c r="CA190" s="296"/>
      <c r="CB190" s="296" t="s">
        <v>1178</v>
      </c>
      <c r="CC190" s="296"/>
      <c r="CD190" s="311" t="str">
        <f t="shared" si="10"/>
        <v>DISCONTINUED - MR401 UTV Beadlock, 14x7, 5+2/+38mm Offset, 4x115, 85.5mm Centerbore, Machined, w/ BH-H20875</v>
      </c>
      <c r="CE190" s="311" t="s">
        <v>3721</v>
      </c>
      <c r="CF190" s="311" t="s">
        <v>3720</v>
      </c>
      <c r="CG190" s="300" t="str">
        <f t="shared" si="12"/>
        <v>UTV (4XX)</v>
      </c>
    </row>
    <row r="191" spans="1:85" s="289" customFormat="1" ht="15.75" customHeight="1">
      <c r="A191" s="571">
        <f t="shared" si="9"/>
        <v>188</v>
      </c>
      <c r="B191" s="92" t="s">
        <v>84</v>
      </c>
      <c r="C191" s="29" t="s">
        <v>1055</v>
      </c>
      <c r="D191" s="290" t="s">
        <v>1113</v>
      </c>
      <c r="E191" s="291" t="s">
        <v>177</v>
      </c>
      <c r="F191" s="281" t="str">
        <f t="shared" si="11"/>
        <v>MR40147045543B</v>
      </c>
      <c r="G191" s="291"/>
      <c r="H191" s="291"/>
      <c r="I191" s="291" t="s">
        <v>726</v>
      </c>
      <c r="J191" s="322">
        <v>41640</v>
      </c>
      <c r="K191" s="438">
        <v>43129</v>
      </c>
      <c r="L191" s="282" t="s">
        <v>1239</v>
      </c>
      <c r="M191" s="292">
        <v>201.5</v>
      </c>
      <c r="N191" s="85"/>
      <c r="O191" s="409"/>
      <c r="P191" s="290">
        <v>14</v>
      </c>
      <c r="Q191" s="8">
        <v>7</v>
      </c>
      <c r="R191" s="29" t="s">
        <v>1681</v>
      </c>
      <c r="S191" s="290">
        <v>4</v>
      </c>
      <c r="T191" s="290">
        <v>115</v>
      </c>
      <c r="U191" s="293">
        <v>13</v>
      </c>
      <c r="V191" s="317">
        <v>4.3</v>
      </c>
      <c r="W191" s="290" t="s">
        <v>168</v>
      </c>
      <c r="X191" s="298">
        <v>85.5</v>
      </c>
      <c r="Y191" s="294">
        <v>14.2</v>
      </c>
      <c r="Z191" s="293">
        <v>1600</v>
      </c>
      <c r="AA191" s="293" t="s">
        <v>87</v>
      </c>
      <c r="AB191" s="293"/>
      <c r="AC191" s="284" t="s">
        <v>9649</v>
      </c>
      <c r="AD191" s="295" t="s">
        <v>1580</v>
      </c>
      <c r="AE191" s="432"/>
      <c r="AF191" s="286">
        <v>22</v>
      </c>
      <c r="AG191" s="295"/>
      <c r="AH191" s="296" t="s">
        <v>85</v>
      </c>
      <c r="AI191" s="295"/>
      <c r="AJ191" s="295" t="s">
        <v>85</v>
      </c>
      <c r="AK191" s="287" t="s">
        <v>85</v>
      </c>
      <c r="AL191" s="296" t="s">
        <v>237</v>
      </c>
      <c r="AM191" s="296" t="s">
        <v>85</v>
      </c>
      <c r="AN191" s="38" t="s">
        <v>85</v>
      </c>
      <c r="AO191" s="296" t="s">
        <v>85</v>
      </c>
      <c r="AP191" s="493"/>
      <c r="AQ191" s="296"/>
      <c r="AR191" s="296"/>
      <c r="AS191" s="296"/>
      <c r="AT191" s="296"/>
      <c r="AU191" s="296"/>
      <c r="AV191" s="296"/>
      <c r="AW191" s="296"/>
      <c r="AX191" s="296"/>
      <c r="AY191" s="296">
        <v>80</v>
      </c>
      <c r="AZ191" s="296">
        <v>45</v>
      </c>
      <c r="BA191" s="74"/>
      <c r="BB191" s="296"/>
      <c r="BC191" s="49"/>
      <c r="BD191" s="297" t="s">
        <v>1485</v>
      </c>
      <c r="BE191" s="91" t="s">
        <v>85</v>
      </c>
      <c r="BF191" s="92" t="s">
        <v>1478</v>
      </c>
      <c r="BG191" s="91">
        <v>11</v>
      </c>
      <c r="BH191" s="297">
        <v>17</v>
      </c>
      <c r="BI191" s="296">
        <v>16.399999999999999</v>
      </c>
      <c r="BJ191" s="296">
        <v>16.399999999999999</v>
      </c>
      <c r="BK191" s="296">
        <v>9.1</v>
      </c>
      <c r="BL191" s="358">
        <v>4.0107929074303987E-2</v>
      </c>
      <c r="BM191" s="290">
        <v>48</v>
      </c>
      <c r="BN191" s="296" t="s">
        <v>3771</v>
      </c>
      <c r="BO191" s="73" t="s">
        <v>3891</v>
      </c>
      <c r="BP191" s="296" t="s">
        <v>1173</v>
      </c>
      <c r="BQ191" s="296" t="s">
        <v>1174</v>
      </c>
      <c r="BR191" s="296" t="s">
        <v>1122</v>
      </c>
      <c r="BS191" s="296"/>
      <c r="BT191" s="296"/>
      <c r="BU191" s="296"/>
      <c r="BV191" s="296"/>
      <c r="BW191" s="296"/>
      <c r="BX191" s="296"/>
      <c r="BY191" s="296"/>
      <c r="BZ191" s="296" t="s">
        <v>1175</v>
      </c>
      <c r="CA191" s="296"/>
      <c r="CB191" s="296" t="s">
        <v>1176</v>
      </c>
      <c r="CC191" s="296"/>
      <c r="CD191" s="311" t="str">
        <f t="shared" si="10"/>
        <v>DISCONTINUED - MR401 UTV Beadlock, 14x7, 4+3/+13mm Offset, 4x115, 85.5mm Centerbore, Matte Black, w/ BH-H20875</v>
      </c>
      <c r="CE191" s="311" t="s">
        <v>3721</v>
      </c>
      <c r="CF191" s="311" t="s">
        <v>3720</v>
      </c>
      <c r="CG191" s="300" t="str">
        <f t="shared" si="12"/>
        <v>UTV (4XX)</v>
      </c>
    </row>
    <row r="192" spans="1:85" s="289" customFormat="1" ht="15.75" customHeight="1">
      <c r="A192" s="571">
        <f t="shared" si="9"/>
        <v>189</v>
      </c>
      <c r="B192" s="92" t="s">
        <v>84</v>
      </c>
      <c r="C192" s="29" t="s">
        <v>1055</v>
      </c>
      <c r="D192" s="290" t="s">
        <v>1113</v>
      </c>
      <c r="E192" s="291" t="s">
        <v>175</v>
      </c>
      <c r="F192" s="281" t="str">
        <f t="shared" si="11"/>
        <v>MR40147045552B</v>
      </c>
      <c r="G192" s="291"/>
      <c r="H192" s="291"/>
      <c r="I192" s="291" t="s">
        <v>727</v>
      </c>
      <c r="J192" s="322">
        <v>41640</v>
      </c>
      <c r="K192" s="438">
        <v>43129</v>
      </c>
      <c r="L192" s="282" t="s">
        <v>1239</v>
      </c>
      <c r="M192" s="292">
        <v>201.5</v>
      </c>
      <c r="N192" s="85"/>
      <c r="O192" s="409"/>
      <c r="P192" s="290">
        <v>14</v>
      </c>
      <c r="Q192" s="8">
        <v>7</v>
      </c>
      <c r="R192" s="29" t="s">
        <v>1681</v>
      </c>
      <c r="S192" s="290">
        <v>4</v>
      </c>
      <c r="T192" s="290">
        <v>115</v>
      </c>
      <c r="U192" s="293">
        <v>38</v>
      </c>
      <c r="V192" s="317">
        <v>5.3</v>
      </c>
      <c r="W192" s="290" t="s">
        <v>166</v>
      </c>
      <c r="X192" s="298">
        <v>85.5</v>
      </c>
      <c r="Y192" s="294">
        <v>14.2</v>
      </c>
      <c r="Z192" s="293">
        <v>1600</v>
      </c>
      <c r="AA192" s="293" t="s">
        <v>87</v>
      </c>
      <c r="AB192" s="293"/>
      <c r="AC192" s="284" t="s">
        <v>9591</v>
      </c>
      <c r="AD192" s="295" t="s">
        <v>1580</v>
      </c>
      <c r="AE192" s="432"/>
      <c r="AF192" s="286">
        <v>22</v>
      </c>
      <c r="AG192" s="295"/>
      <c r="AH192" s="296" t="s">
        <v>85</v>
      </c>
      <c r="AI192" s="295"/>
      <c r="AJ192" s="295" t="s">
        <v>85</v>
      </c>
      <c r="AK192" s="287" t="s">
        <v>85</v>
      </c>
      <c r="AL192" s="296" t="s">
        <v>237</v>
      </c>
      <c r="AM192" s="296" t="s">
        <v>85</v>
      </c>
      <c r="AN192" s="38" t="s">
        <v>85</v>
      </c>
      <c r="AO192" s="296" t="s">
        <v>85</v>
      </c>
      <c r="AP192" s="493"/>
      <c r="AQ192" s="296"/>
      <c r="AR192" s="296"/>
      <c r="AS192" s="296"/>
      <c r="AT192" s="296"/>
      <c r="AU192" s="296"/>
      <c r="AV192" s="296"/>
      <c r="AW192" s="296"/>
      <c r="AX192" s="296"/>
      <c r="AY192" s="296">
        <v>80</v>
      </c>
      <c r="AZ192" s="296">
        <v>45</v>
      </c>
      <c r="BA192" s="74"/>
      <c r="BB192" s="296"/>
      <c r="BC192" s="49"/>
      <c r="BD192" s="297" t="s">
        <v>1485</v>
      </c>
      <c r="BE192" s="91" t="s">
        <v>85</v>
      </c>
      <c r="BF192" s="92" t="s">
        <v>1478</v>
      </c>
      <c r="BG192" s="91">
        <v>11</v>
      </c>
      <c r="BH192" s="297">
        <v>17</v>
      </c>
      <c r="BI192" s="296">
        <v>16.399999999999999</v>
      </c>
      <c r="BJ192" s="296">
        <v>16.399999999999999</v>
      </c>
      <c r="BK192" s="296">
        <v>9.1</v>
      </c>
      <c r="BL192" s="358">
        <v>4.0107929074303987E-2</v>
      </c>
      <c r="BM192" s="290">
        <v>48</v>
      </c>
      <c r="BN192" s="296" t="s">
        <v>3771</v>
      </c>
      <c r="BO192" s="73" t="s">
        <v>3891</v>
      </c>
      <c r="BP192" s="296" t="s">
        <v>1173</v>
      </c>
      <c r="BQ192" s="296" t="s">
        <v>1174</v>
      </c>
      <c r="BR192" s="296" t="s">
        <v>1122</v>
      </c>
      <c r="BS192" s="296"/>
      <c r="BT192" s="296"/>
      <c r="BU192" s="296"/>
      <c r="BV192" s="296"/>
      <c r="BW192" s="296"/>
      <c r="BX192" s="296"/>
      <c r="BY192" s="296"/>
      <c r="BZ192" s="296" t="s">
        <v>1175</v>
      </c>
      <c r="CA192" s="296"/>
      <c r="CB192" s="296" t="s">
        <v>1176</v>
      </c>
      <c r="CC192" s="296"/>
      <c r="CD192" s="311" t="str">
        <f t="shared" si="10"/>
        <v>DISCONTINUED - MR401 UTV Beadlock, 14x7, 5+2/+38mm Offset, 4x115, 85.5mm Centerbore, Matte Black, w/ BH-H20875</v>
      </c>
      <c r="CE192" s="311" t="s">
        <v>3721</v>
      </c>
      <c r="CF192" s="311" t="s">
        <v>3720</v>
      </c>
      <c r="CG192" s="300" t="str">
        <f t="shared" si="12"/>
        <v>UTV (4XX)</v>
      </c>
    </row>
    <row r="193" spans="1:85" s="289" customFormat="1" ht="15.75" customHeight="1">
      <c r="A193" s="571">
        <f t="shared" si="9"/>
        <v>190</v>
      </c>
      <c r="B193" s="92" t="s">
        <v>84</v>
      </c>
      <c r="C193" s="29" t="s">
        <v>1055</v>
      </c>
      <c r="D193" s="290" t="s">
        <v>1113</v>
      </c>
      <c r="E193" s="291" t="s">
        <v>183</v>
      </c>
      <c r="F193" s="281" t="str">
        <f t="shared" si="11"/>
        <v>MR40157040343B</v>
      </c>
      <c r="G193" s="291"/>
      <c r="H193" s="291"/>
      <c r="I193" s="291" t="s">
        <v>739</v>
      </c>
      <c r="J193" s="322">
        <v>41640</v>
      </c>
      <c r="K193" s="438">
        <v>43129</v>
      </c>
      <c r="L193" s="282" t="s">
        <v>1239</v>
      </c>
      <c r="M193" s="292">
        <v>215.5</v>
      </c>
      <c r="N193" s="85"/>
      <c r="O193" s="409"/>
      <c r="P193" s="290">
        <v>15</v>
      </c>
      <c r="Q193" s="8">
        <v>7</v>
      </c>
      <c r="R193" s="29" t="s">
        <v>1680</v>
      </c>
      <c r="S193" s="290">
        <v>4</v>
      </c>
      <c r="T193" s="290">
        <v>110</v>
      </c>
      <c r="U193" s="293">
        <v>13</v>
      </c>
      <c r="V193" s="317">
        <v>4.3</v>
      </c>
      <c r="W193" s="290" t="s">
        <v>168</v>
      </c>
      <c r="X193" s="298">
        <v>80.3</v>
      </c>
      <c r="Y193" s="294">
        <v>16.8</v>
      </c>
      <c r="Z193" s="293">
        <v>1600</v>
      </c>
      <c r="AA193" s="293" t="s">
        <v>173</v>
      </c>
      <c r="AB193" s="293"/>
      <c r="AC193" s="284" t="s">
        <v>9650</v>
      </c>
      <c r="AD193" s="295" t="s">
        <v>1579</v>
      </c>
      <c r="AE193" s="432"/>
      <c r="AF193" s="286">
        <v>22</v>
      </c>
      <c r="AG193" s="295"/>
      <c r="AH193" s="296" t="s">
        <v>85</v>
      </c>
      <c r="AI193" s="295"/>
      <c r="AJ193" s="295" t="s">
        <v>85</v>
      </c>
      <c r="AK193" s="287" t="s">
        <v>85</v>
      </c>
      <c r="AL193" s="296" t="s">
        <v>237</v>
      </c>
      <c r="AM193" s="296" t="s">
        <v>85</v>
      </c>
      <c r="AN193" s="38" t="s">
        <v>85</v>
      </c>
      <c r="AO193" s="296" t="s">
        <v>85</v>
      </c>
      <c r="AP193" s="493">
        <v>12.4</v>
      </c>
      <c r="AQ193" s="296"/>
      <c r="AR193" s="296"/>
      <c r="AS193" s="296"/>
      <c r="AT193" s="296"/>
      <c r="AU193" s="296"/>
      <c r="AV193" s="296"/>
      <c r="AW193" s="296"/>
      <c r="AX193" s="296"/>
      <c r="AY193" s="296">
        <v>80</v>
      </c>
      <c r="AZ193" s="296">
        <v>45</v>
      </c>
      <c r="BA193" s="74"/>
      <c r="BB193" s="296"/>
      <c r="BC193" s="49"/>
      <c r="BD193" s="297" t="s">
        <v>1488</v>
      </c>
      <c r="BE193" s="91" t="s">
        <v>85</v>
      </c>
      <c r="BF193" s="92" t="s">
        <v>1479</v>
      </c>
      <c r="BG193" s="91">
        <v>11</v>
      </c>
      <c r="BH193" s="297">
        <v>19</v>
      </c>
      <c r="BI193" s="296">
        <v>17.399999999999999</v>
      </c>
      <c r="BJ193" s="296">
        <v>17.399999999999999</v>
      </c>
      <c r="BK193" s="296">
        <v>9.1</v>
      </c>
      <c r="BL193" s="358">
        <v>4.5148262219423987E-2</v>
      </c>
      <c r="BM193" s="290">
        <v>48</v>
      </c>
      <c r="BN193" s="296" t="s">
        <v>3771</v>
      </c>
      <c r="BO193" s="73" t="s">
        <v>3891</v>
      </c>
      <c r="BP193" s="296" t="s">
        <v>1173</v>
      </c>
      <c r="BQ193" s="296" t="s">
        <v>1174</v>
      </c>
      <c r="BR193" s="296" t="s">
        <v>1122</v>
      </c>
      <c r="BS193" s="296"/>
      <c r="BT193" s="296"/>
      <c r="BU193" s="296"/>
      <c r="BV193" s="296"/>
      <c r="BW193" s="296"/>
      <c r="BX193" s="296"/>
      <c r="BY193" s="296"/>
      <c r="BZ193" s="296" t="s">
        <v>1177</v>
      </c>
      <c r="CA193" s="296"/>
      <c r="CB193" s="296" t="s">
        <v>1178</v>
      </c>
      <c r="CC193" s="296"/>
      <c r="CD193" s="311" t="str">
        <f t="shared" si="10"/>
        <v>DISCONTINUED - MR401 UTV Beadlock, 15x7, 4+3/+13mm Offset, 4x110, 80.3mm Centerbore, Machined, w/ BH-H24100</v>
      </c>
      <c r="CE193" s="311" t="s">
        <v>3721</v>
      </c>
      <c r="CF193" s="311" t="s">
        <v>3720</v>
      </c>
      <c r="CG193" s="300" t="str">
        <f t="shared" si="12"/>
        <v>UTV (4XX)</v>
      </c>
    </row>
    <row r="194" spans="1:85" s="289" customFormat="1" ht="15.75" customHeight="1">
      <c r="A194" s="571">
        <f t="shared" si="9"/>
        <v>191</v>
      </c>
      <c r="B194" s="92" t="s">
        <v>84</v>
      </c>
      <c r="C194" s="29" t="s">
        <v>1055</v>
      </c>
      <c r="D194" s="290" t="s">
        <v>1113</v>
      </c>
      <c r="E194" s="291" t="s">
        <v>182</v>
      </c>
      <c r="F194" s="281" t="str">
        <f t="shared" si="11"/>
        <v>MR40157045343B</v>
      </c>
      <c r="G194" s="291"/>
      <c r="H194" s="291"/>
      <c r="I194" s="291" t="s">
        <v>741</v>
      </c>
      <c r="J194" s="322">
        <v>41640</v>
      </c>
      <c r="K194" s="438">
        <v>43129</v>
      </c>
      <c r="L194" s="282" t="s">
        <v>1239</v>
      </c>
      <c r="M194" s="292">
        <v>215.5</v>
      </c>
      <c r="N194" s="85"/>
      <c r="O194" s="409"/>
      <c r="P194" s="290">
        <v>15</v>
      </c>
      <c r="Q194" s="8">
        <v>7</v>
      </c>
      <c r="R194" s="29" t="s">
        <v>1681</v>
      </c>
      <c r="S194" s="290">
        <v>4</v>
      </c>
      <c r="T194" s="290">
        <v>115</v>
      </c>
      <c r="U194" s="293">
        <v>13</v>
      </c>
      <c r="V194" s="317">
        <v>4.3</v>
      </c>
      <c r="W194" s="290" t="s">
        <v>168</v>
      </c>
      <c r="X194" s="298">
        <v>85.5</v>
      </c>
      <c r="Y194" s="294">
        <v>18</v>
      </c>
      <c r="Z194" s="293">
        <v>1600</v>
      </c>
      <c r="AA194" s="293" t="s">
        <v>173</v>
      </c>
      <c r="AB194" s="293"/>
      <c r="AC194" s="284" t="s">
        <v>9651</v>
      </c>
      <c r="AD194" s="295" t="s">
        <v>1580</v>
      </c>
      <c r="AE194" s="432"/>
      <c r="AF194" s="286">
        <v>22</v>
      </c>
      <c r="AG194" s="295"/>
      <c r="AH194" s="296" t="s">
        <v>85</v>
      </c>
      <c r="AI194" s="295"/>
      <c r="AJ194" s="295" t="s">
        <v>85</v>
      </c>
      <c r="AK194" s="287" t="s">
        <v>85</v>
      </c>
      <c r="AL194" s="296" t="s">
        <v>237</v>
      </c>
      <c r="AM194" s="296" t="s">
        <v>85</v>
      </c>
      <c r="AN194" s="38" t="s">
        <v>85</v>
      </c>
      <c r="AO194" s="296" t="s">
        <v>85</v>
      </c>
      <c r="AP194" s="493"/>
      <c r="AQ194" s="296"/>
      <c r="AR194" s="296"/>
      <c r="AS194" s="296"/>
      <c r="AT194" s="296"/>
      <c r="AU194" s="296"/>
      <c r="AV194" s="296"/>
      <c r="AW194" s="296"/>
      <c r="AX194" s="296"/>
      <c r="AY194" s="296">
        <v>80</v>
      </c>
      <c r="AZ194" s="296">
        <v>45</v>
      </c>
      <c r="BA194" s="74"/>
      <c r="BB194" s="296"/>
      <c r="BC194" s="49"/>
      <c r="BD194" s="297" t="s">
        <v>1488</v>
      </c>
      <c r="BE194" s="91" t="s">
        <v>85</v>
      </c>
      <c r="BF194" s="92" t="s">
        <v>1479</v>
      </c>
      <c r="BG194" s="91">
        <v>11</v>
      </c>
      <c r="BH194" s="297">
        <v>19</v>
      </c>
      <c r="BI194" s="296">
        <v>17.399999999999999</v>
      </c>
      <c r="BJ194" s="296">
        <v>17.399999999999999</v>
      </c>
      <c r="BK194" s="296">
        <v>9.1</v>
      </c>
      <c r="BL194" s="358">
        <v>4.5148262219423987E-2</v>
      </c>
      <c r="BM194" s="290">
        <v>48</v>
      </c>
      <c r="BN194" s="296" t="s">
        <v>3771</v>
      </c>
      <c r="BO194" s="73" t="s">
        <v>3891</v>
      </c>
      <c r="BP194" s="296" t="s">
        <v>1173</v>
      </c>
      <c r="BQ194" s="296" t="s">
        <v>1174</v>
      </c>
      <c r="BR194" s="296" t="s">
        <v>1122</v>
      </c>
      <c r="BS194" s="296"/>
      <c r="BT194" s="296"/>
      <c r="BU194" s="296"/>
      <c r="BV194" s="296"/>
      <c r="BW194" s="296"/>
      <c r="BX194" s="296"/>
      <c r="BY194" s="296"/>
      <c r="BZ194" s="296" t="s">
        <v>1177</v>
      </c>
      <c r="CA194" s="296"/>
      <c r="CB194" s="296" t="s">
        <v>1178</v>
      </c>
      <c r="CC194" s="296"/>
      <c r="CD194" s="311" t="str">
        <f t="shared" si="10"/>
        <v>DISCONTINUED - MR401 UTV Beadlock, 15x7, 4+3/+13mm Offset, 4x115, 85.5mm Centerbore, Machined, w/ BH-H24100</v>
      </c>
      <c r="CE194" s="311" t="s">
        <v>3721</v>
      </c>
      <c r="CF194" s="311" t="s">
        <v>3720</v>
      </c>
      <c r="CG194" s="300" t="str">
        <f t="shared" si="12"/>
        <v>UTV (4XX)</v>
      </c>
    </row>
    <row r="195" spans="1:85" s="289" customFormat="1" ht="15.75" customHeight="1">
      <c r="A195" s="571">
        <f t="shared" si="9"/>
        <v>192</v>
      </c>
      <c r="B195" s="92" t="s">
        <v>84</v>
      </c>
      <c r="C195" s="29" t="s">
        <v>1055</v>
      </c>
      <c r="D195" s="290" t="s">
        <v>1113</v>
      </c>
      <c r="E195" s="291" t="s">
        <v>181</v>
      </c>
      <c r="F195" s="281" t="str">
        <f t="shared" si="11"/>
        <v>MR40157045543B</v>
      </c>
      <c r="G195" s="291"/>
      <c r="H195" s="291"/>
      <c r="I195" s="291" t="s">
        <v>742</v>
      </c>
      <c r="J195" s="322">
        <v>41640</v>
      </c>
      <c r="K195" s="438">
        <v>43129</v>
      </c>
      <c r="L195" s="282" t="s">
        <v>1239</v>
      </c>
      <c r="M195" s="292">
        <v>215.5</v>
      </c>
      <c r="N195" s="85"/>
      <c r="O195" s="409"/>
      <c r="P195" s="290">
        <v>15</v>
      </c>
      <c r="Q195" s="8">
        <v>7</v>
      </c>
      <c r="R195" s="29" t="s">
        <v>1681</v>
      </c>
      <c r="S195" s="290">
        <v>4</v>
      </c>
      <c r="T195" s="290">
        <v>115</v>
      </c>
      <c r="U195" s="293">
        <v>13</v>
      </c>
      <c r="V195" s="317">
        <v>4.3</v>
      </c>
      <c r="W195" s="290" t="s">
        <v>168</v>
      </c>
      <c r="X195" s="298">
        <v>85.5</v>
      </c>
      <c r="Y195" s="294">
        <v>18</v>
      </c>
      <c r="Z195" s="293">
        <v>1600</v>
      </c>
      <c r="AA195" s="293" t="s">
        <v>87</v>
      </c>
      <c r="AB195" s="293"/>
      <c r="AC195" s="284" t="s">
        <v>9651</v>
      </c>
      <c r="AD195" s="295" t="s">
        <v>1580</v>
      </c>
      <c r="AE195" s="432"/>
      <c r="AF195" s="286">
        <v>22</v>
      </c>
      <c r="AG195" s="295"/>
      <c r="AH195" s="296" t="s">
        <v>85</v>
      </c>
      <c r="AI195" s="295"/>
      <c r="AJ195" s="295" t="s">
        <v>85</v>
      </c>
      <c r="AK195" s="287" t="s">
        <v>85</v>
      </c>
      <c r="AL195" s="296" t="s">
        <v>237</v>
      </c>
      <c r="AM195" s="296" t="s">
        <v>85</v>
      </c>
      <c r="AN195" s="38" t="s">
        <v>85</v>
      </c>
      <c r="AO195" s="296" t="s">
        <v>85</v>
      </c>
      <c r="AP195" s="493"/>
      <c r="AQ195" s="296"/>
      <c r="AR195" s="296"/>
      <c r="AS195" s="296"/>
      <c r="AT195" s="296"/>
      <c r="AU195" s="296"/>
      <c r="AV195" s="296"/>
      <c r="AW195" s="296"/>
      <c r="AX195" s="296"/>
      <c r="AY195" s="296">
        <v>80</v>
      </c>
      <c r="AZ195" s="296">
        <v>45</v>
      </c>
      <c r="BA195" s="74"/>
      <c r="BB195" s="296"/>
      <c r="BC195" s="49"/>
      <c r="BD195" s="297" t="s">
        <v>180</v>
      </c>
      <c r="BE195" s="91" t="s">
        <v>85</v>
      </c>
      <c r="BF195" s="92" t="s">
        <v>1479</v>
      </c>
      <c r="BG195" s="91">
        <v>11</v>
      </c>
      <c r="BH195" s="297">
        <v>19</v>
      </c>
      <c r="BI195" s="296">
        <v>17.399999999999999</v>
      </c>
      <c r="BJ195" s="296">
        <v>17.399999999999999</v>
      </c>
      <c r="BK195" s="296">
        <v>9.1</v>
      </c>
      <c r="BL195" s="358">
        <v>4.5148262219423987E-2</v>
      </c>
      <c r="BM195" s="290">
        <v>48</v>
      </c>
      <c r="BN195" s="296" t="s">
        <v>3771</v>
      </c>
      <c r="BO195" s="73" t="s">
        <v>3891</v>
      </c>
      <c r="BP195" s="296" t="s">
        <v>1173</v>
      </c>
      <c r="BQ195" s="296" t="s">
        <v>1174</v>
      </c>
      <c r="BR195" s="296" t="s">
        <v>1122</v>
      </c>
      <c r="BS195" s="296"/>
      <c r="BT195" s="296"/>
      <c r="BU195" s="296"/>
      <c r="BV195" s="296"/>
      <c r="BW195" s="296"/>
      <c r="BX195" s="296"/>
      <c r="BY195" s="296"/>
      <c r="BZ195" s="296" t="s">
        <v>1175</v>
      </c>
      <c r="CA195" s="296"/>
      <c r="CB195" s="296" t="s">
        <v>1176</v>
      </c>
      <c r="CC195" s="296"/>
      <c r="CD195" s="311" t="str">
        <f t="shared" si="10"/>
        <v>DISCONTINUED - MR401 UTV Beadlock, 15x7, 4+3/+13mm Offset, 4x115, 85.5mm Centerbore, Matte Black, w/ BH-H24100</v>
      </c>
      <c r="CE195" s="311" t="s">
        <v>3721</v>
      </c>
      <c r="CF195" s="311" t="s">
        <v>3720</v>
      </c>
      <c r="CG195" s="300" t="str">
        <f t="shared" si="12"/>
        <v>UTV (4XX)</v>
      </c>
    </row>
    <row r="196" spans="1:85" s="289" customFormat="1" ht="15.75" customHeight="1">
      <c r="A196" s="571">
        <f t="shared" ref="A196:A259" si="13">ROW(B196)-3</f>
        <v>193</v>
      </c>
      <c r="B196" s="92" t="s">
        <v>84</v>
      </c>
      <c r="C196" s="29" t="s">
        <v>1055</v>
      </c>
      <c r="D196" s="290" t="s">
        <v>1115</v>
      </c>
      <c r="E196" s="291" t="s">
        <v>184</v>
      </c>
      <c r="F196" s="281" t="str">
        <f t="shared" si="11"/>
        <v>MR40227046343</v>
      </c>
      <c r="G196" s="291"/>
      <c r="H196" s="291"/>
      <c r="I196" s="291" t="s">
        <v>890</v>
      </c>
      <c r="J196" s="322">
        <v>41640</v>
      </c>
      <c r="K196" s="438">
        <v>43129</v>
      </c>
      <c r="L196" s="282" t="s">
        <v>1239</v>
      </c>
      <c r="M196" s="292">
        <v>109.5</v>
      </c>
      <c r="N196" s="85"/>
      <c r="O196" s="409"/>
      <c r="P196" s="290">
        <v>12</v>
      </c>
      <c r="Q196" s="8">
        <v>7</v>
      </c>
      <c r="R196" s="29" t="s">
        <v>1683</v>
      </c>
      <c r="S196" s="290">
        <v>4</v>
      </c>
      <c r="T196" s="290">
        <v>156</v>
      </c>
      <c r="U196" s="293">
        <v>13</v>
      </c>
      <c r="V196" s="317">
        <v>4.3</v>
      </c>
      <c r="W196" s="290" t="s">
        <v>168</v>
      </c>
      <c r="X196" s="298">
        <v>132</v>
      </c>
      <c r="Y196" s="294">
        <v>10.4</v>
      </c>
      <c r="Z196" s="293">
        <v>1000</v>
      </c>
      <c r="AA196" s="293" t="s">
        <v>186</v>
      </c>
      <c r="AB196" s="293"/>
      <c r="AC196" s="284" t="s">
        <v>9652</v>
      </c>
      <c r="AD196" s="295" t="s">
        <v>1738</v>
      </c>
      <c r="AE196" s="432"/>
      <c r="AF196" s="286">
        <v>22</v>
      </c>
      <c r="AG196" s="295"/>
      <c r="AH196" s="296"/>
      <c r="AI196" s="295"/>
      <c r="AJ196" s="295" t="s">
        <v>1500</v>
      </c>
      <c r="AK196" s="287">
        <v>1.1000000000000001</v>
      </c>
      <c r="AL196" s="296" t="s">
        <v>237</v>
      </c>
      <c r="AM196" s="296" t="s">
        <v>85</v>
      </c>
      <c r="AN196" s="38" t="s">
        <v>85</v>
      </c>
      <c r="AO196" s="296" t="s">
        <v>85</v>
      </c>
      <c r="AP196" s="493">
        <v>12.4</v>
      </c>
      <c r="AQ196" s="296"/>
      <c r="AR196" s="296"/>
      <c r="AS196" s="296"/>
      <c r="AT196" s="296"/>
      <c r="AU196" s="296"/>
      <c r="AV196" s="296"/>
      <c r="AW196" s="296"/>
      <c r="AX196" s="296"/>
      <c r="AY196" s="296">
        <v>68</v>
      </c>
      <c r="AZ196" s="296">
        <v>51</v>
      </c>
      <c r="BA196" s="74"/>
      <c r="BB196" s="296"/>
      <c r="BC196" s="49"/>
      <c r="BD196" s="297" t="s">
        <v>85</v>
      </c>
      <c r="BE196" s="91" t="s">
        <v>85</v>
      </c>
      <c r="BF196" s="92" t="s">
        <v>85</v>
      </c>
      <c r="BG196" s="91" t="s">
        <v>85</v>
      </c>
      <c r="BH196" s="297">
        <v>15</v>
      </c>
      <c r="BI196" s="296">
        <v>10.7</v>
      </c>
      <c r="BJ196" s="296">
        <v>14.7</v>
      </c>
      <c r="BK196" s="296">
        <v>9.5</v>
      </c>
      <c r="BL196" s="358">
        <v>2.4486452317319992E-2</v>
      </c>
      <c r="BM196" s="290">
        <v>48</v>
      </c>
      <c r="BN196" s="296" t="s">
        <v>3771</v>
      </c>
      <c r="BO196" s="73" t="s">
        <v>3891</v>
      </c>
      <c r="BP196" s="296" t="s">
        <v>1183</v>
      </c>
      <c r="BQ196" s="296" t="s">
        <v>1121</v>
      </c>
      <c r="BR196" s="296" t="s">
        <v>1184</v>
      </c>
      <c r="BS196" s="296"/>
      <c r="BT196" s="296"/>
      <c r="BU196" s="296"/>
      <c r="BV196" s="296"/>
      <c r="BW196" s="296"/>
      <c r="BX196" s="296"/>
      <c r="BY196" s="296"/>
      <c r="BZ196" s="296" t="s">
        <v>1185</v>
      </c>
      <c r="CA196" s="296"/>
      <c r="CB196" s="296" t="s">
        <v>1186</v>
      </c>
      <c r="CC196" s="296"/>
      <c r="CD196" s="311" t="str">
        <f t="shared" ref="CD196:CD233" si="14">CONCATENATE("DISCONTINUED"," ","-"," ",D196,", ",P196,"x",Q196,", ",IF(W196="N/A", "", CONCATENATE(W196, "/")),IF(U196&gt;0, CONCATENATE("+",U196), U196),"mm Offset, ",R196,", ",X196,"mm Centerbore, ",PROPER(AA196), "", IF(BF196="N/A", "", CONCATENATE(", w/ ", BF196)))</f>
        <v>DISCONTINUED - MR402 The Standard UTV, 12x7, 4+3/+13mm Offset, 4x156, 132mm Centerbore, Machined/Black</v>
      </c>
      <c r="CE196" s="311" t="s">
        <v>3721</v>
      </c>
      <c r="CF196" s="311" t="s">
        <v>3720</v>
      </c>
      <c r="CG196" s="300" t="str">
        <f t="shared" si="12"/>
        <v>UTV (4XX)</v>
      </c>
    </row>
    <row r="197" spans="1:85" s="289" customFormat="1" ht="15.75" customHeight="1">
      <c r="A197" s="571">
        <f t="shared" si="13"/>
        <v>194</v>
      </c>
      <c r="B197" s="92" t="s">
        <v>84</v>
      </c>
      <c r="C197" s="29" t="s">
        <v>1055</v>
      </c>
      <c r="D197" s="290" t="s">
        <v>1115</v>
      </c>
      <c r="E197" s="291" t="s">
        <v>187</v>
      </c>
      <c r="F197" s="281" t="str">
        <f t="shared" ref="F197:F260" si="15">E197</f>
        <v>MR40227046543</v>
      </c>
      <c r="G197" s="291"/>
      <c r="H197" s="291"/>
      <c r="I197" s="291" t="s">
        <v>891</v>
      </c>
      <c r="J197" s="322">
        <v>41640</v>
      </c>
      <c r="K197" s="438">
        <v>43129</v>
      </c>
      <c r="L197" s="282" t="s">
        <v>1239</v>
      </c>
      <c r="M197" s="292">
        <v>109.5</v>
      </c>
      <c r="N197" s="85"/>
      <c r="O197" s="409"/>
      <c r="P197" s="290">
        <v>12</v>
      </c>
      <c r="Q197" s="8">
        <v>7</v>
      </c>
      <c r="R197" s="29" t="s">
        <v>1683</v>
      </c>
      <c r="S197" s="290">
        <v>4</v>
      </c>
      <c r="T197" s="290">
        <v>156</v>
      </c>
      <c r="U197" s="293">
        <v>13</v>
      </c>
      <c r="V197" s="317">
        <v>4.3</v>
      </c>
      <c r="W197" s="290" t="s">
        <v>168</v>
      </c>
      <c r="X197" s="298">
        <v>132</v>
      </c>
      <c r="Y197" s="294">
        <v>10.4</v>
      </c>
      <c r="Z197" s="293">
        <v>1000</v>
      </c>
      <c r="AA197" s="293" t="s">
        <v>87</v>
      </c>
      <c r="AB197" s="293"/>
      <c r="AC197" s="284" t="s">
        <v>9652</v>
      </c>
      <c r="AD197" s="295" t="s">
        <v>1738</v>
      </c>
      <c r="AE197" s="432"/>
      <c r="AF197" s="286">
        <v>22</v>
      </c>
      <c r="AG197" s="295"/>
      <c r="AH197" s="296"/>
      <c r="AI197" s="295"/>
      <c r="AJ197" s="295" t="s">
        <v>1500</v>
      </c>
      <c r="AK197" s="287">
        <v>1.1000000000000001</v>
      </c>
      <c r="AL197" s="296" t="s">
        <v>237</v>
      </c>
      <c r="AM197" s="296" t="s">
        <v>85</v>
      </c>
      <c r="AN197" s="38" t="s">
        <v>85</v>
      </c>
      <c r="AO197" s="296" t="s">
        <v>85</v>
      </c>
      <c r="AP197" s="493">
        <v>12.4</v>
      </c>
      <c r="AQ197" s="296"/>
      <c r="AR197" s="296"/>
      <c r="AS197" s="296"/>
      <c r="AT197" s="296"/>
      <c r="AU197" s="296"/>
      <c r="AV197" s="296"/>
      <c r="AW197" s="296"/>
      <c r="AX197" s="296"/>
      <c r="AY197" s="296">
        <v>68</v>
      </c>
      <c r="AZ197" s="296">
        <v>51</v>
      </c>
      <c r="BA197" s="74"/>
      <c r="BB197" s="296"/>
      <c r="BC197" s="49"/>
      <c r="BD197" s="297" t="s">
        <v>85</v>
      </c>
      <c r="BE197" s="91" t="s">
        <v>85</v>
      </c>
      <c r="BF197" s="92" t="s">
        <v>85</v>
      </c>
      <c r="BG197" s="91" t="s">
        <v>85</v>
      </c>
      <c r="BH197" s="297">
        <v>15</v>
      </c>
      <c r="BI197" s="296">
        <v>10.7</v>
      </c>
      <c r="BJ197" s="296">
        <v>14.7</v>
      </c>
      <c r="BK197" s="296">
        <v>9.5</v>
      </c>
      <c r="BL197" s="358">
        <v>2.4486452317319992E-2</v>
      </c>
      <c r="BM197" s="290">
        <v>48</v>
      </c>
      <c r="BN197" s="296" t="s">
        <v>3771</v>
      </c>
      <c r="BO197" s="73" t="s">
        <v>3891</v>
      </c>
      <c r="BP197" s="296" t="s">
        <v>1120</v>
      </c>
      <c r="BQ197" s="296" t="s">
        <v>1121</v>
      </c>
      <c r="BR197" s="296" t="s">
        <v>1184</v>
      </c>
      <c r="BS197" s="296"/>
      <c r="BT197" s="296"/>
      <c r="BU197" s="296"/>
      <c r="BV197" s="296"/>
      <c r="BW197" s="296"/>
      <c r="BX197" s="296"/>
      <c r="BY197" s="296"/>
      <c r="BZ197" s="296" t="s">
        <v>1187</v>
      </c>
      <c r="CA197" s="296"/>
      <c r="CB197" s="296" t="s">
        <v>1188</v>
      </c>
      <c r="CC197" s="296"/>
      <c r="CD197" s="311" t="str">
        <f t="shared" si="14"/>
        <v>DISCONTINUED - MR402 The Standard UTV, 12x7, 4+3/+13mm Offset, 4x156, 132mm Centerbore, Matte Black</v>
      </c>
      <c r="CE197" s="311" t="s">
        <v>3721</v>
      </c>
      <c r="CF197" s="311" t="s">
        <v>3720</v>
      </c>
      <c r="CG197" s="300" t="str">
        <f t="shared" ref="CG197:CG260" si="16">C197</f>
        <v>UTV (4XX)</v>
      </c>
    </row>
    <row r="198" spans="1:85" s="289" customFormat="1" ht="15.75" customHeight="1">
      <c r="A198" s="571">
        <f t="shared" si="13"/>
        <v>195</v>
      </c>
      <c r="B198" s="92" t="s">
        <v>84</v>
      </c>
      <c r="C198" s="29" t="s">
        <v>1055</v>
      </c>
      <c r="D198" s="290" t="s">
        <v>1115</v>
      </c>
      <c r="E198" s="291" t="s">
        <v>188</v>
      </c>
      <c r="F198" s="281" t="str">
        <f t="shared" si="15"/>
        <v>MR40227047352</v>
      </c>
      <c r="G198" s="291"/>
      <c r="H198" s="291"/>
      <c r="I198" s="291" t="s">
        <v>892</v>
      </c>
      <c r="J198" s="322">
        <v>41640</v>
      </c>
      <c r="K198" s="438">
        <v>43129</v>
      </c>
      <c r="L198" s="282" t="s">
        <v>1239</v>
      </c>
      <c r="M198" s="292">
        <v>109.5</v>
      </c>
      <c r="N198" s="85"/>
      <c r="O198" s="409"/>
      <c r="P198" s="290">
        <v>12</v>
      </c>
      <c r="Q198" s="8">
        <v>7</v>
      </c>
      <c r="R198" s="29" t="s">
        <v>1682</v>
      </c>
      <c r="S198" s="290">
        <v>4</v>
      </c>
      <c r="T198" s="290">
        <v>136</v>
      </c>
      <c r="U198" s="293">
        <v>38</v>
      </c>
      <c r="V198" s="317">
        <v>5.3</v>
      </c>
      <c r="W198" s="290" t="s">
        <v>166</v>
      </c>
      <c r="X198" s="298">
        <v>106</v>
      </c>
      <c r="Y198" s="294">
        <v>10.4</v>
      </c>
      <c r="Z198" s="293">
        <v>1000</v>
      </c>
      <c r="AA198" s="293" t="s">
        <v>186</v>
      </c>
      <c r="AB198" s="293"/>
      <c r="AC198" s="284" t="s">
        <v>9653</v>
      </c>
      <c r="AD198" s="295" t="s">
        <v>1738</v>
      </c>
      <c r="AE198" s="432"/>
      <c r="AF198" s="286">
        <v>22</v>
      </c>
      <c r="AG198" s="295"/>
      <c r="AH198" s="296"/>
      <c r="AI198" s="295"/>
      <c r="AJ198" s="295" t="s">
        <v>1500</v>
      </c>
      <c r="AK198" s="287">
        <v>1.1000000000000001</v>
      </c>
      <c r="AL198" s="296" t="s">
        <v>237</v>
      </c>
      <c r="AM198" s="296" t="s">
        <v>85</v>
      </c>
      <c r="AN198" s="38" t="s">
        <v>85</v>
      </c>
      <c r="AO198" s="296" t="s">
        <v>85</v>
      </c>
      <c r="AP198" s="493">
        <v>12.4</v>
      </c>
      <c r="AQ198" s="296"/>
      <c r="AR198" s="296"/>
      <c r="AS198" s="296"/>
      <c r="AT198" s="296"/>
      <c r="AU198" s="296"/>
      <c r="AV198" s="296"/>
      <c r="AW198" s="296"/>
      <c r="AX198" s="296"/>
      <c r="AY198" s="296">
        <v>68</v>
      </c>
      <c r="AZ198" s="296">
        <v>51</v>
      </c>
      <c r="BA198" s="74"/>
      <c r="BB198" s="296"/>
      <c r="BC198" s="49"/>
      <c r="BD198" s="297" t="s">
        <v>85</v>
      </c>
      <c r="BE198" s="91" t="s">
        <v>85</v>
      </c>
      <c r="BF198" s="92" t="s">
        <v>85</v>
      </c>
      <c r="BG198" s="91" t="s">
        <v>85</v>
      </c>
      <c r="BH198" s="297">
        <v>15</v>
      </c>
      <c r="BI198" s="296">
        <v>10.7</v>
      </c>
      <c r="BJ198" s="296">
        <v>14.7</v>
      </c>
      <c r="BK198" s="296">
        <v>9.5</v>
      </c>
      <c r="BL198" s="358">
        <v>2.4486452317319992E-2</v>
      </c>
      <c r="BM198" s="290">
        <v>48</v>
      </c>
      <c r="BN198" s="296" t="s">
        <v>3771</v>
      </c>
      <c r="BO198" s="73" t="s">
        <v>3891</v>
      </c>
      <c r="BP198" s="296" t="s">
        <v>1183</v>
      </c>
      <c r="BQ198" s="296" t="s">
        <v>1121</v>
      </c>
      <c r="BR198" s="296" t="s">
        <v>1184</v>
      </c>
      <c r="BS198" s="296"/>
      <c r="BT198" s="296"/>
      <c r="BU198" s="296"/>
      <c r="BV198" s="296"/>
      <c r="BW198" s="296"/>
      <c r="BX198" s="296"/>
      <c r="BY198" s="296"/>
      <c r="BZ198" s="296" t="s">
        <v>1185</v>
      </c>
      <c r="CA198" s="296"/>
      <c r="CB198" s="296" t="s">
        <v>1186</v>
      </c>
      <c r="CC198" s="296"/>
      <c r="CD198" s="311" t="str">
        <f t="shared" si="14"/>
        <v>DISCONTINUED - MR402 The Standard UTV, 12x7, 5+2/+38mm Offset, 4x136, 106mm Centerbore, Machined/Black</v>
      </c>
      <c r="CE198" s="311" t="s">
        <v>3721</v>
      </c>
      <c r="CF198" s="311" t="s">
        <v>3720</v>
      </c>
      <c r="CG198" s="300" t="str">
        <f t="shared" si="16"/>
        <v>UTV (4XX)</v>
      </c>
    </row>
    <row r="199" spans="1:85" s="289" customFormat="1" ht="15.75" customHeight="1">
      <c r="A199" s="571">
        <f t="shared" si="13"/>
        <v>196</v>
      </c>
      <c r="B199" s="92" t="s">
        <v>84</v>
      </c>
      <c r="C199" s="29" t="s">
        <v>1055</v>
      </c>
      <c r="D199" s="290" t="s">
        <v>1115</v>
      </c>
      <c r="E199" s="291" t="s">
        <v>189</v>
      </c>
      <c r="F199" s="281" t="str">
        <f t="shared" si="15"/>
        <v>MR40227047552</v>
      </c>
      <c r="G199" s="291"/>
      <c r="H199" s="291"/>
      <c r="I199" s="291" t="s">
        <v>893</v>
      </c>
      <c r="J199" s="322">
        <v>41640</v>
      </c>
      <c r="K199" s="438">
        <v>43129</v>
      </c>
      <c r="L199" s="282" t="s">
        <v>1239</v>
      </c>
      <c r="M199" s="292">
        <v>109.5</v>
      </c>
      <c r="N199" s="85"/>
      <c r="O199" s="409"/>
      <c r="P199" s="290">
        <v>12</v>
      </c>
      <c r="Q199" s="8">
        <v>7</v>
      </c>
      <c r="R199" s="29" t="s">
        <v>1682</v>
      </c>
      <c r="S199" s="290">
        <v>4</v>
      </c>
      <c r="T199" s="290">
        <v>136</v>
      </c>
      <c r="U199" s="293">
        <v>38</v>
      </c>
      <c r="V199" s="317">
        <v>5.3</v>
      </c>
      <c r="W199" s="290" t="s">
        <v>166</v>
      </c>
      <c r="X199" s="298">
        <v>106</v>
      </c>
      <c r="Y199" s="294">
        <v>10.4</v>
      </c>
      <c r="Z199" s="293">
        <v>1000</v>
      </c>
      <c r="AA199" s="293" t="s">
        <v>87</v>
      </c>
      <c r="AB199" s="293"/>
      <c r="AC199" s="284" t="s">
        <v>9653</v>
      </c>
      <c r="AD199" s="295" t="s">
        <v>1738</v>
      </c>
      <c r="AE199" s="432"/>
      <c r="AF199" s="286">
        <v>22</v>
      </c>
      <c r="AG199" s="295"/>
      <c r="AH199" s="296"/>
      <c r="AI199" s="295"/>
      <c r="AJ199" s="295" t="s">
        <v>1500</v>
      </c>
      <c r="AK199" s="287">
        <v>1.1000000000000001</v>
      </c>
      <c r="AL199" s="296" t="s">
        <v>237</v>
      </c>
      <c r="AM199" s="296" t="s">
        <v>85</v>
      </c>
      <c r="AN199" s="38" t="s">
        <v>85</v>
      </c>
      <c r="AO199" s="296" t="s">
        <v>85</v>
      </c>
      <c r="AP199" s="493">
        <v>12.4</v>
      </c>
      <c r="AQ199" s="296"/>
      <c r="AR199" s="296"/>
      <c r="AS199" s="296"/>
      <c r="AT199" s="296"/>
      <c r="AU199" s="296"/>
      <c r="AV199" s="296"/>
      <c r="AW199" s="296"/>
      <c r="AX199" s="296"/>
      <c r="AY199" s="296">
        <v>68</v>
      </c>
      <c r="AZ199" s="296">
        <v>51</v>
      </c>
      <c r="BA199" s="74"/>
      <c r="BB199" s="296"/>
      <c r="BC199" s="49"/>
      <c r="BD199" s="297" t="s">
        <v>85</v>
      </c>
      <c r="BE199" s="91" t="s">
        <v>85</v>
      </c>
      <c r="BF199" s="92" t="s">
        <v>85</v>
      </c>
      <c r="BG199" s="91" t="s">
        <v>85</v>
      </c>
      <c r="BH199" s="297">
        <v>15</v>
      </c>
      <c r="BI199" s="296">
        <v>10.7</v>
      </c>
      <c r="BJ199" s="296">
        <v>14.7</v>
      </c>
      <c r="BK199" s="296">
        <v>9.5</v>
      </c>
      <c r="BL199" s="358">
        <v>2.4486452317319992E-2</v>
      </c>
      <c r="BM199" s="290">
        <v>48</v>
      </c>
      <c r="BN199" s="296" t="s">
        <v>3771</v>
      </c>
      <c r="BO199" s="73" t="s">
        <v>3891</v>
      </c>
      <c r="BP199" s="296" t="s">
        <v>1120</v>
      </c>
      <c r="BQ199" s="296" t="s">
        <v>1121</v>
      </c>
      <c r="BR199" s="296" t="s">
        <v>1184</v>
      </c>
      <c r="BS199" s="296"/>
      <c r="BT199" s="296"/>
      <c r="BU199" s="296"/>
      <c r="BV199" s="296"/>
      <c r="BW199" s="296"/>
      <c r="BX199" s="296"/>
      <c r="BY199" s="296"/>
      <c r="BZ199" s="296" t="s">
        <v>1187</v>
      </c>
      <c r="CA199" s="296"/>
      <c r="CB199" s="296" t="s">
        <v>1188</v>
      </c>
      <c r="CC199" s="296"/>
      <c r="CD199" s="311" t="str">
        <f t="shared" si="14"/>
        <v>DISCONTINUED - MR402 The Standard UTV, 12x7, 5+2/+38mm Offset, 4x136, 106mm Centerbore, Matte Black</v>
      </c>
      <c r="CE199" s="311" t="s">
        <v>3721</v>
      </c>
      <c r="CF199" s="311" t="s">
        <v>3720</v>
      </c>
      <c r="CG199" s="300" t="str">
        <f t="shared" si="16"/>
        <v>UTV (4XX)</v>
      </c>
    </row>
    <row r="200" spans="1:85" s="289" customFormat="1" ht="15.75" customHeight="1">
      <c r="A200" s="571">
        <f t="shared" si="13"/>
        <v>197</v>
      </c>
      <c r="B200" s="92" t="s">
        <v>84</v>
      </c>
      <c r="C200" s="29" t="s">
        <v>1055</v>
      </c>
      <c r="D200" s="290" t="s">
        <v>1115</v>
      </c>
      <c r="E200" s="291" t="s">
        <v>191</v>
      </c>
      <c r="F200" s="281" t="str">
        <f t="shared" si="15"/>
        <v>MR40247040352</v>
      </c>
      <c r="G200" s="291"/>
      <c r="H200" s="291"/>
      <c r="I200" s="291" t="s">
        <v>746</v>
      </c>
      <c r="J200" s="322">
        <v>41640</v>
      </c>
      <c r="K200" s="438">
        <v>43129</v>
      </c>
      <c r="L200" s="282" t="s">
        <v>1239</v>
      </c>
      <c r="M200" s="292">
        <v>118.5</v>
      </c>
      <c r="N200" s="85"/>
      <c r="O200" s="409"/>
      <c r="P200" s="290">
        <v>14</v>
      </c>
      <c r="Q200" s="8">
        <v>7</v>
      </c>
      <c r="R200" s="29" t="s">
        <v>1680</v>
      </c>
      <c r="S200" s="290">
        <v>4</v>
      </c>
      <c r="T200" s="290">
        <v>110</v>
      </c>
      <c r="U200" s="293">
        <v>38</v>
      </c>
      <c r="V200" s="317">
        <v>5.3</v>
      </c>
      <c r="W200" s="290" t="s">
        <v>166</v>
      </c>
      <c r="X200" s="298">
        <v>84</v>
      </c>
      <c r="Y200" s="294">
        <v>13.4</v>
      </c>
      <c r="Z200" s="293">
        <v>1000</v>
      </c>
      <c r="AA200" s="293" t="s">
        <v>186</v>
      </c>
      <c r="AB200" s="293"/>
      <c r="AC200" s="284" t="s">
        <v>9654</v>
      </c>
      <c r="AD200" s="295" t="s">
        <v>1602</v>
      </c>
      <c r="AE200" s="432"/>
      <c r="AF200" s="286">
        <v>22</v>
      </c>
      <c r="AG200" s="295"/>
      <c r="AH200" s="296"/>
      <c r="AI200" s="295"/>
      <c r="AJ200" s="295" t="s">
        <v>1500</v>
      </c>
      <c r="AK200" s="287">
        <v>1.1000000000000001</v>
      </c>
      <c r="AL200" s="296" t="s">
        <v>237</v>
      </c>
      <c r="AM200" s="296" t="s">
        <v>85</v>
      </c>
      <c r="AN200" s="38" t="s">
        <v>85</v>
      </c>
      <c r="AO200" s="296" t="s">
        <v>85</v>
      </c>
      <c r="AP200" s="493">
        <v>12.4</v>
      </c>
      <c r="AQ200" s="296"/>
      <c r="AR200" s="296"/>
      <c r="AS200" s="296"/>
      <c r="AT200" s="296"/>
      <c r="AU200" s="296"/>
      <c r="AV200" s="296"/>
      <c r="AW200" s="296"/>
      <c r="AX200" s="296"/>
      <c r="AY200" s="296">
        <v>60</v>
      </c>
      <c r="AZ200" s="296">
        <v>43</v>
      </c>
      <c r="BA200" s="74"/>
      <c r="BB200" s="296"/>
      <c r="BC200" s="49"/>
      <c r="BD200" s="297" t="s">
        <v>85</v>
      </c>
      <c r="BE200" s="91" t="s">
        <v>85</v>
      </c>
      <c r="BF200" s="92" t="s">
        <v>85</v>
      </c>
      <c r="BG200" s="91" t="s">
        <v>85</v>
      </c>
      <c r="BH200" s="297">
        <v>17</v>
      </c>
      <c r="BI200" s="296">
        <v>16.7</v>
      </c>
      <c r="BJ200" s="296">
        <v>16.7</v>
      </c>
      <c r="BK200" s="296">
        <v>9.5</v>
      </c>
      <c r="BL200" s="358">
        <v>4.3416788650119983E-2</v>
      </c>
      <c r="BM200" s="290">
        <v>48</v>
      </c>
      <c r="BN200" s="296" t="s">
        <v>3771</v>
      </c>
      <c r="BO200" s="73" t="s">
        <v>3891</v>
      </c>
      <c r="BP200" s="296" t="s">
        <v>1183</v>
      </c>
      <c r="BQ200" s="296" t="s">
        <v>1121</v>
      </c>
      <c r="BR200" s="296" t="s">
        <v>1184</v>
      </c>
      <c r="BS200" s="296"/>
      <c r="BT200" s="296"/>
      <c r="BU200" s="296"/>
      <c r="BV200" s="296"/>
      <c r="BW200" s="296"/>
      <c r="BX200" s="296"/>
      <c r="BY200" s="296"/>
      <c r="BZ200" s="296" t="s">
        <v>1185</v>
      </c>
      <c r="CA200" s="296"/>
      <c r="CB200" s="296" t="s">
        <v>1186</v>
      </c>
      <c r="CC200" s="296"/>
      <c r="CD200" s="311" t="str">
        <f t="shared" si="14"/>
        <v>DISCONTINUED - MR402 The Standard UTV, 14x7, 5+2/+38mm Offset, 4x110, 84mm Centerbore, Machined/Black</v>
      </c>
      <c r="CE200" s="311" t="s">
        <v>3721</v>
      </c>
      <c r="CF200" s="311" t="s">
        <v>3720</v>
      </c>
      <c r="CG200" s="300" t="str">
        <f t="shared" si="16"/>
        <v>UTV (4XX)</v>
      </c>
    </row>
    <row r="201" spans="1:85" s="289" customFormat="1" ht="15.75" customHeight="1">
      <c r="A201" s="571">
        <f t="shared" si="13"/>
        <v>198</v>
      </c>
      <c r="B201" s="92" t="s">
        <v>84</v>
      </c>
      <c r="C201" s="29" t="s">
        <v>1055</v>
      </c>
      <c r="D201" s="290" t="s">
        <v>1115</v>
      </c>
      <c r="E201" s="291" t="s">
        <v>190</v>
      </c>
      <c r="F201" s="281" t="str">
        <f t="shared" si="15"/>
        <v>MR40247045543</v>
      </c>
      <c r="G201" s="291"/>
      <c r="H201" s="291"/>
      <c r="I201" s="291" t="s">
        <v>748</v>
      </c>
      <c r="J201" s="322">
        <v>41640</v>
      </c>
      <c r="K201" s="438">
        <v>43129</v>
      </c>
      <c r="L201" s="282" t="s">
        <v>1239</v>
      </c>
      <c r="M201" s="292">
        <v>118.5</v>
      </c>
      <c r="N201" s="85"/>
      <c r="O201" s="409"/>
      <c r="P201" s="290">
        <v>14</v>
      </c>
      <c r="Q201" s="8">
        <v>7</v>
      </c>
      <c r="R201" s="29" t="s">
        <v>1681</v>
      </c>
      <c r="S201" s="290">
        <v>4</v>
      </c>
      <c r="T201" s="290">
        <v>115</v>
      </c>
      <c r="U201" s="293">
        <v>13</v>
      </c>
      <c r="V201" s="317">
        <v>4.3</v>
      </c>
      <c r="W201" s="290" t="s">
        <v>168</v>
      </c>
      <c r="X201" s="298">
        <v>84</v>
      </c>
      <c r="Y201" s="294">
        <v>13.4</v>
      </c>
      <c r="Z201" s="293">
        <v>1000</v>
      </c>
      <c r="AA201" s="293" t="s">
        <v>87</v>
      </c>
      <c r="AB201" s="293"/>
      <c r="AC201" s="284" t="s">
        <v>9655</v>
      </c>
      <c r="AD201" s="295" t="s">
        <v>1601</v>
      </c>
      <c r="AE201" s="432"/>
      <c r="AF201" s="286">
        <v>22</v>
      </c>
      <c r="AG201" s="295"/>
      <c r="AH201" s="296"/>
      <c r="AI201" s="295"/>
      <c r="AJ201" s="295" t="s">
        <v>1500</v>
      </c>
      <c r="AK201" s="287">
        <v>1.1000000000000001</v>
      </c>
      <c r="AL201" s="296" t="s">
        <v>237</v>
      </c>
      <c r="AM201" s="296" t="s">
        <v>85</v>
      </c>
      <c r="AN201" s="38" t="s">
        <v>85</v>
      </c>
      <c r="AO201" s="296" t="s">
        <v>85</v>
      </c>
      <c r="AP201" s="493"/>
      <c r="AQ201" s="296"/>
      <c r="AR201" s="296"/>
      <c r="AS201" s="296"/>
      <c r="AT201" s="296"/>
      <c r="AU201" s="296"/>
      <c r="AV201" s="296"/>
      <c r="AW201" s="296"/>
      <c r="AX201" s="296"/>
      <c r="AY201" s="296">
        <v>68</v>
      </c>
      <c r="AZ201" s="296">
        <v>51</v>
      </c>
      <c r="BA201" s="74"/>
      <c r="BB201" s="296"/>
      <c r="BC201" s="49"/>
      <c r="BD201" s="297" t="s">
        <v>85</v>
      </c>
      <c r="BE201" s="91" t="s">
        <v>85</v>
      </c>
      <c r="BF201" s="92" t="s">
        <v>85</v>
      </c>
      <c r="BG201" s="91" t="s">
        <v>85</v>
      </c>
      <c r="BH201" s="297">
        <v>17</v>
      </c>
      <c r="BI201" s="296">
        <v>16.7</v>
      </c>
      <c r="BJ201" s="296">
        <v>16.7</v>
      </c>
      <c r="BK201" s="296">
        <v>9.5</v>
      </c>
      <c r="BL201" s="358">
        <v>4.3416788650119983E-2</v>
      </c>
      <c r="BM201" s="290">
        <v>48</v>
      </c>
      <c r="BN201" s="296" t="s">
        <v>3771</v>
      </c>
      <c r="BO201" s="73" t="s">
        <v>3891</v>
      </c>
      <c r="BP201" s="296" t="s">
        <v>1120</v>
      </c>
      <c r="BQ201" s="296" t="s">
        <v>1121</v>
      </c>
      <c r="BR201" s="296" t="s">
        <v>1184</v>
      </c>
      <c r="BS201" s="296"/>
      <c r="BT201" s="296"/>
      <c r="BU201" s="296"/>
      <c r="BV201" s="296"/>
      <c r="BW201" s="296"/>
      <c r="BX201" s="296"/>
      <c r="BY201" s="296"/>
      <c r="BZ201" s="296" t="s">
        <v>1187</v>
      </c>
      <c r="CA201" s="296"/>
      <c r="CB201" s="296" t="s">
        <v>1188</v>
      </c>
      <c r="CC201" s="296"/>
      <c r="CD201" s="311" t="str">
        <f t="shared" si="14"/>
        <v>DISCONTINUED - MR402 The Standard UTV, 14x7, 4+3/+13mm Offset, 4x115, 84mm Centerbore, Matte Black</v>
      </c>
      <c r="CE201" s="311" t="s">
        <v>3721</v>
      </c>
      <c r="CF201" s="311" t="s">
        <v>3720</v>
      </c>
      <c r="CG201" s="300" t="str">
        <f t="shared" si="16"/>
        <v>UTV (4XX)</v>
      </c>
    </row>
    <row r="202" spans="1:85" s="289" customFormat="1" ht="15.75" customHeight="1">
      <c r="A202" s="571">
        <f t="shared" si="13"/>
        <v>199</v>
      </c>
      <c r="B202" s="92" t="s">
        <v>84</v>
      </c>
      <c r="C202" s="29" t="s">
        <v>1055</v>
      </c>
      <c r="D202" s="290" t="s">
        <v>1115</v>
      </c>
      <c r="E202" s="291" t="s">
        <v>193</v>
      </c>
      <c r="F202" s="281" t="str">
        <f t="shared" si="15"/>
        <v>MR40247045552</v>
      </c>
      <c r="G202" s="291"/>
      <c r="H202" s="291"/>
      <c r="I202" s="291" t="s">
        <v>749</v>
      </c>
      <c r="J202" s="322">
        <v>41640</v>
      </c>
      <c r="K202" s="438">
        <v>43129</v>
      </c>
      <c r="L202" s="282" t="s">
        <v>1239</v>
      </c>
      <c r="M202" s="292">
        <v>118.5</v>
      </c>
      <c r="N202" s="85"/>
      <c r="O202" s="409"/>
      <c r="P202" s="290">
        <v>14</v>
      </c>
      <c r="Q202" s="8">
        <v>7</v>
      </c>
      <c r="R202" s="29" t="s">
        <v>1681</v>
      </c>
      <c r="S202" s="290">
        <v>4</v>
      </c>
      <c r="T202" s="290">
        <v>115</v>
      </c>
      <c r="U202" s="293">
        <v>38</v>
      </c>
      <c r="V202" s="317">
        <v>5.3</v>
      </c>
      <c r="W202" s="290" t="s">
        <v>166</v>
      </c>
      <c r="X202" s="298">
        <v>84</v>
      </c>
      <c r="Y202" s="294">
        <v>13.4</v>
      </c>
      <c r="Z202" s="293">
        <v>1000</v>
      </c>
      <c r="AA202" s="293" t="s">
        <v>87</v>
      </c>
      <c r="AB202" s="293"/>
      <c r="AC202" s="284" t="s">
        <v>9656</v>
      </c>
      <c r="AD202" s="295" t="s">
        <v>1601</v>
      </c>
      <c r="AE202" s="432"/>
      <c r="AF202" s="286">
        <v>22</v>
      </c>
      <c r="AG202" s="295"/>
      <c r="AH202" s="296"/>
      <c r="AI202" s="295"/>
      <c r="AJ202" s="295" t="s">
        <v>1500</v>
      </c>
      <c r="AK202" s="287">
        <v>1.1000000000000001</v>
      </c>
      <c r="AL202" s="296" t="s">
        <v>237</v>
      </c>
      <c r="AM202" s="296" t="s">
        <v>85</v>
      </c>
      <c r="AN202" s="38" t="s">
        <v>85</v>
      </c>
      <c r="AO202" s="296" t="s">
        <v>85</v>
      </c>
      <c r="AP202" s="493"/>
      <c r="AQ202" s="296"/>
      <c r="AR202" s="296"/>
      <c r="AS202" s="296"/>
      <c r="AT202" s="296"/>
      <c r="AU202" s="296"/>
      <c r="AV202" s="296"/>
      <c r="AW202" s="296"/>
      <c r="AX202" s="296"/>
      <c r="AY202" s="296">
        <v>68</v>
      </c>
      <c r="AZ202" s="296">
        <v>51</v>
      </c>
      <c r="BA202" s="74"/>
      <c r="BB202" s="296"/>
      <c r="BC202" s="49"/>
      <c r="BD202" s="297" t="s">
        <v>85</v>
      </c>
      <c r="BE202" s="91" t="s">
        <v>85</v>
      </c>
      <c r="BF202" s="92" t="s">
        <v>85</v>
      </c>
      <c r="BG202" s="91" t="s">
        <v>85</v>
      </c>
      <c r="BH202" s="297">
        <v>17</v>
      </c>
      <c r="BI202" s="296">
        <v>16.7</v>
      </c>
      <c r="BJ202" s="296">
        <v>16.7</v>
      </c>
      <c r="BK202" s="296">
        <v>9.5</v>
      </c>
      <c r="BL202" s="358">
        <v>4.3416788650119983E-2</v>
      </c>
      <c r="BM202" s="290">
        <v>48</v>
      </c>
      <c r="BN202" s="296" t="s">
        <v>3771</v>
      </c>
      <c r="BO202" s="73" t="s">
        <v>3891</v>
      </c>
      <c r="BP202" s="296" t="s">
        <v>1120</v>
      </c>
      <c r="BQ202" s="296" t="s">
        <v>1121</v>
      </c>
      <c r="BR202" s="296" t="s">
        <v>1184</v>
      </c>
      <c r="BS202" s="296"/>
      <c r="BT202" s="296"/>
      <c r="BU202" s="296"/>
      <c r="BV202" s="296"/>
      <c r="BW202" s="296"/>
      <c r="BX202" s="296"/>
      <c r="BY202" s="296"/>
      <c r="BZ202" s="296" t="s">
        <v>1187</v>
      </c>
      <c r="CA202" s="296"/>
      <c r="CB202" s="296" t="s">
        <v>1188</v>
      </c>
      <c r="CC202" s="296"/>
      <c r="CD202" s="311" t="str">
        <f t="shared" si="14"/>
        <v>DISCONTINUED - MR402 The Standard UTV, 14x7, 5+2/+38mm Offset, 4x115, 84mm Centerbore, Matte Black</v>
      </c>
      <c r="CE202" s="311" t="s">
        <v>3721</v>
      </c>
      <c r="CF202" s="311" t="s">
        <v>3720</v>
      </c>
      <c r="CG202" s="300" t="str">
        <f t="shared" si="16"/>
        <v>UTV (4XX)</v>
      </c>
    </row>
    <row r="203" spans="1:85" s="289" customFormat="1" ht="15.75" customHeight="1">
      <c r="A203" s="571">
        <f t="shared" si="13"/>
        <v>200</v>
      </c>
      <c r="B203" s="92" t="s">
        <v>84</v>
      </c>
      <c r="C203" s="29" t="s">
        <v>1055</v>
      </c>
      <c r="D203" s="290" t="s">
        <v>1115</v>
      </c>
      <c r="E203" s="291" t="s">
        <v>194</v>
      </c>
      <c r="F203" s="281" t="str">
        <f t="shared" si="15"/>
        <v>MR40247047352</v>
      </c>
      <c r="G203" s="291"/>
      <c r="H203" s="291"/>
      <c r="I203" s="291" t="s">
        <v>753</v>
      </c>
      <c r="J203" s="322">
        <v>41640</v>
      </c>
      <c r="K203" s="438">
        <v>43129</v>
      </c>
      <c r="L203" s="282" t="s">
        <v>1239</v>
      </c>
      <c r="M203" s="292">
        <v>118.5</v>
      </c>
      <c r="N203" s="85"/>
      <c r="O203" s="409"/>
      <c r="P203" s="290">
        <v>14</v>
      </c>
      <c r="Q203" s="8">
        <v>7</v>
      </c>
      <c r="R203" s="29" t="s">
        <v>1682</v>
      </c>
      <c r="S203" s="290">
        <v>4</v>
      </c>
      <c r="T203" s="290">
        <v>136</v>
      </c>
      <c r="U203" s="293">
        <v>38</v>
      </c>
      <c r="V203" s="317">
        <v>5.3</v>
      </c>
      <c r="W203" s="290" t="s">
        <v>166</v>
      </c>
      <c r="X203" s="298">
        <v>106</v>
      </c>
      <c r="Y203" s="294">
        <v>13.4</v>
      </c>
      <c r="Z203" s="293">
        <v>1000</v>
      </c>
      <c r="AA203" s="293" t="s">
        <v>186</v>
      </c>
      <c r="AB203" s="293"/>
      <c r="AC203" s="284" t="s">
        <v>9657</v>
      </c>
      <c r="AD203" s="295" t="s">
        <v>1738</v>
      </c>
      <c r="AE203" s="432"/>
      <c r="AF203" s="286">
        <v>22</v>
      </c>
      <c r="AG203" s="295"/>
      <c r="AH203" s="296"/>
      <c r="AI203" s="295"/>
      <c r="AJ203" s="295" t="s">
        <v>1500</v>
      </c>
      <c r="AK203" s="287">
        <v>1.1000000000000001</v>
      </c>
      <c r="AL203" s="296" t="s">
        <v>237</v>
      </c>
      <c r="AM203" s="296" t="s">
        <v>85</v>
      </c>
      <c r="AN203" s="38" t="s">
        <v>85</v>
      </c>
      <c r="AO203" s="296" t="s">
        <v>85</v>
      </c>
      <c r="AP203" s="493">
        <v>12.4</v>
      </c>
      <c r="AQ203" s="296"/>
      <c r="AR203" s="296"/>
      <c r="AS203" s="296"/>
      <c r="AT203" s="296"/>
      <c r="AU203" s="296"/>
      <c r="AV203" s="296"/>
      <c r="AW203" s="296"/>
      <c r="AX203" s="296"/>
      <c r="AY203" s="296">
        <v>68</v>
      </c>
      <c r="AZ203" s="296">
        <v>51</v>
      </c>
      <c r="BA203" s="74"/>
      <c r="BB203" s="296"/>
      <c r="BC203" s="49"/>
      <c r="BD203" s="297" t="s">
        <v>85</v>
      </c>
      <c r="BE203" s="91" t="s">
        <v>85</v>
      </c>
      <c r="BF203" s="92" t="s">
        <v>85</v>
      </c>
      <c r="BG203" s="91" t="s">
        <v>85</v>
      </c>
      <c r="BH203" s="297">
        <v>17</v>
      </c>
      <c r="BI203" s="296">
        <v>16.7</v>
      </c>
      <c r="BJ203" s="296">
        <v>16.7</v>
      </c>
      <c r="BK203" s="296">
        <v>9.5</v>
      </c>
      <c r="BL203" s="358">
        <v>4.3416788650119983E-2</v>
      </c>
      <c r="BM203" s="290">
        <v>48</v>
      </c>
      <c r="BN203" s="296" t="s">
        <v>3771</v>
      </c>
      <c r="BO203" s="73" t="s">
        <v>3891</v>
      </c>
      <c r="BP203" s="296" t="s">
        <v>1183</v>
      </c>
      <c r="BQ203" s="296" t="s">
        <v>1121</v>
      </c>
      <c r="BR203" s="296" t="s">
        <v>1184</v>
      </c>
      <c r="BS203" s="296"/>
      <c r="BT203" s="296"/>
      <c r="BU203" s="296"/>
      <c r="BV203" s="296"/>
      <c r="BW203" s="296"/>
      <c r="BX203" s="296"/>
      <c r="BY203" s="296"/>
      <c r="BZ203" s="296" t="s">
        <v>1185</v>
      </c>
      <c r="CA203" s="296"/>
      <c r="CB203" s="296" t="s">
        <v>1186</v>
      </c>
      <c r="CC203" s="296"/>
      <c r="CD203" s="311" t="str">
        <f t="shared" si="14"/>
        <v>DISCONTINUED - MR402 The Standard UTV, 14x7, 5+2/+38mm Offset, 4x136, 106mm Centerbore, Machined/Black</v>
      </c>
      <c r="CE203" s="311" t="s">
        <v>3721</v>
      </c>
      <c r="CF203" s="311" t="s">
        <v>3720</v>
      </c>
      <c r="CG203" s="300" t="str">
        <f t="shared" si="16"/>
        <v>UTV (4XX)</v>
      </c>
    </row>
    <row r="204" spans="1:85" s="289" customFormat="1" ht="15.75" customHeight="1">
      <c r="A204" s="571">
        <f t="shared" si="13"/>
        <v>201</v>
      </c>
      <c r="B204" s="92" t="s">
        <v>84</v>
      </c>
      <c r="C204" s="29" t="s">
        <v>1055</v>
      </c>
      <c r="D204" s="290" t="s">
        <v>1115</v>
      </c>
      <c r="E204" s="291" t="s">
        <v>195</v>
      </c>
      <c r="F204" s="281" t="str">
        <f t="shared" si="15"/>
        <v>MR40247047552</v>
      </c>
      <c r="G204" s="291"/>
      <c r="H204" s="291"/>
      <c r="I204" s="291" t="s">
        <v>755</v>
      </c>
      <c r="J204" s="322">
        <v>41640</v>
      </c>
      <c r="K204" s="438">
        <v>43129</v>
      </c>
      <c r="L204" s="282" t="s">
        <v>1239</v>
      </c>
      <c r="M204" s="292">
        <v>118.5</v>
      </c>
      <c r="N204" s="85"/>
      <c r="O204" s="409"/>
      <c r="P204" s="290">
        <v>14</v>
      </c>
      <c r="Q204" s="8">
        <v>7</v>
      </c>
      <c r="R204" s="29" t="s">
        <v>1682</v>
      </c>
      <c r="S204" s="290">
        <v>4</v>
      </c>
      <c r="T204" s="290">
        <v>136</v>
      </c>
      <c r="U204" s="293">
        <v>38</v>
      </c>
      <c r="V204" s="317">
        <v>5.3</v>
      </c>
      <c r="W204" s="290" t="s">
        <v>166</v>
      </c>
      <c r="X204" s="298">
        <v>106</v>
      </c>
      <c r="Y204" s="294">
        <v>13.4</v>
      </c>
      <c r="Z204" s="293">
        <v>1000</v>
      </c>
      <c r="AA204" s="293" t="s">
        <v>87</v>
      </c>
      <c r="AB204" s="293"/>
      <c r="AC204" s="284" t="s">
        <v>9657</v>
      </c>
      <c r="AD204" s="295" t="s">
        <v>1738</v>
      </c>
      <c r="AE204" s="432"/>
      <c r="AF204" s="286">
        <v>22</v>
      </c>
      <c r="AG204" s="295"/>
      <c r="AH204" s="296"/>
      <c r="AI204" s="295"/>
      <c r="AJ204" s="295" t="s">
        <v>1500</v>
      </c>
      <c r="AK204" s="287">
        <v>1.1000000000000001</v>
      </c>
      <c r="AL204" s="296" t="s">
        <v>237</v>
      </c>
      <c r="AM204" s="296" t="s">
        <v>85</v>
      </c>
      <c r="AN204" s="38" t="s">
        <v>85</v>
      </c>
      <c r="AO204" s="296" t="s">
        <v>85</v>
      </c>
      <c r="AP204" s="493">
        <v>12.4</v>
      </c>
      <c r="AQ204" s="296"/>
      <c r="AR204" s="296"/>
      <c r="AS204" s="296"/>
      <c r="AT204" s="296"/>
      <c r="AU204" s="296"/>
      <c r="AV204" s="296"/>
      <c r="AW204" s="296"/>
      <c r="AX204" s="296"/>
      <c r="AY204" s="296">
        <v>68</v>
      </c>
      <c r="AZ204" s="296">
        <v>51</v>
      </c>
      <c r="BA204" s="74"/>
      <c r="BB204" s="296"/>
      <c r="BC204" s="49"/>
      <c r="BD204" s="297" t="s">
        <v>85</v>
      </c>
      <c r="BE204" s="91" t="s">
        <v>85</v>
      </c>
      <c r="BF204" s="92" t="s">
        <v>85</v>
      </c>
      <c r="BG204" s="91" t="s">
        <v>85</v>
      </c>
      <c r="BH204" s="297">
        <v>17</v>
      </c>
      <c r="BI204" s="296">
        <v>16.7</v>
      </c>
      <c r="BJ204" s="296">
        <v>16.7</v>
      </c>
      <c r="BK204" s="296">
        <v>9.5</v>
      </c>
      <c r="BL204" s="358">
        <v>4.3416788650119983E-2</v>
      </c>
      <c r="BM204" s="290">
        <v>48</v>
      </c>
      <c r="BN204" s="296" t="s">
        <v>3771</v>
      </c>
      <c r="BO204" s="73" t="s">
        <v>3891</v>
      </c>
      <c r="BP204" s="296" t="s">
        <v>1120</v>
      </c>
      <c r="BQ204" s="296" t="s">
        <v>1121</v>
      </c>
      <c r="BR204" s="296" t="s">
        <v>1184</v>
      </c>
      <c r="BS204" s="296"/>
      <c r="BT204" s="296"/>
      <c r="BU204" s="296"/>
      <c r="BV204" s="296"/>
      <c r="BW204" s="296"/>
      <c r="BX204" s="296"/>
      <c r="BY204" s="296"/>
      <c r="BZ204" s="296" t="s">
        <v>1187</v>
      </c>
      <c r="CA204" s="296"/>
      <c r="CB204" s="296" t="s">
        <v>1188</v>
      </c>
      <c r="CC204" s="296"/>
      <c r="CD204" s="311" t="str">
        <f t="shared" si="14"/>
        <v>DISCONTINUED - MR402 The Standard UTV, 14x7, 5+2/+38mm Offset, 4x136, 106mm Centerbore, Matte Black</v>
      </c>
      <c r="CE204" s="311" t="s">
        <v>3721</v>
      </c>
      <c r="CF204" s="311" t="s">
        <v>3720</v>
      </c>
      <c r="CG204" s="300" t="str">
        <f t="shared" si="16"/>
        <v>UTV (4XX)</v>
      </c>
    </row>
    <row r="205" spans="1:85" s="289" customFormat="1" ht="15.75" customHeight="1">
      <c r="A205" s="571">
        <f t="shared" si="13"/>
        <v>202</v>
      </c>
      <c r="B205" s="92" t="s">
        <v>84</v>
      </c>
      <c r="C205" s="29" t="s">
        <v>1055</v>
      </c>
      <c r="D205" s="290" t="s">
        <v>2223</v>
      </c>
      <c r="E205" s="291" t="s">
        <v>196</v>
      </c>
      <c r="F205" s="281" t="str">
        <f t="shared" si="15"/>
        <v>MR40327046543</v>
      </c>
      <c r="G205" s="291"/>
      <c r="H205" s="291"/>
      <c r="I205" s="291" t="s">
        <v>756</v>
      </c>
      <c r="J205" s="322">
        <v>41640</v>
      </c>
      <c r="K205" s="438">
        <v>43129</v>
      </c>
      <c r="L205" s="282" t="s">
        <v>1239</v>
      </c>
      <c r="M205" s="292">
        <v>109.5</v>
      </c>
      <c r="N205" s="85"/>
      <c r="O205" s="409"/>
      <c r="P205" s="290">
        <v>12</v>
      </c>
      <c r="Q205" s="8">
        <v>7</v>
      </c>
      <c r="R205" s="29" t="s">
        <v>1683</v>
      </c>
      <c r="S205" s="290">
        <v>4</v>
      </c>
      <c r="T205" s="290">
        <v>156</v>
      </c>
      <c r="U205" s="293">
        <v>13</v>
      </c>
      <c r="V205" s="317">
        <v>4.3</v>
      </c>
      <c r="W205" s="290" t="s">
        <v>168</v>
      </c>
      <c r="X205" s="298">
        <v>132</v>
      </c>
      <c r="Y205" s="294">
        <v>11</v>
      </c>
      <c r="Z205" s="293">
        <v>1600</v>
      </c>
      <c r="AA205" s="293" t="s">
        <v>87</v>
      </c>
      <c r="AB205" s="293"/>
      <c r="AC205" s="284" t="s">
        <v>9593</v>
      </c>
      <c r="AD205" s="295" t="s">
        <v>1738</v>
      </c>
      <c r="AE205" s="432"/>
      <c r="AF205" s="286">
        <v>22</v>
      </c>
      <c r="AG205" s="295"/>
      <c r="AH205" s="296"/>
      <c r="AI205" s="295"/>
      <c r="AJ205" s="295" t="s">
        <v>1500</v>
      </c>
      <c r="AK205" s="287">
        <v>1.1000000000000001</v>
      </c>
      <c r="AL205" s="296" t="s">
        <v>237</v>
      </c>
      <c r="AM205" s="296" t="s">
        <v>85</v>
      </c>
      <c r="AN205" s="38" t="s">
        <v>85</v>
      </c>
      <c r="AO205" s="296" t="s">
        <v>85</v>
      </c>
      <c r="AP205" s="493">
        <v>12.4</v>
      </c>
      <c r="AQ205" s="296"/>
      <c r="AR205" s="296"/>
      <c r="AS205" s="296"/>
      <c r="AT205" s="296"/>
      <c r="AU205" s="296"/>
      <c r="AV205" s="296"/>
      <c r="AW205" s="296"/>
      <c r="AX205" s="296"/>
      <c r="AY205" s="296">
        <v>68</v>
      </c>
      <c r="AZ205" s="296">
        <v>51</v>
      </c>
      <c r="BA205" s="74"/>
      <c r="BB205" s="296"/>
      <c r="BC205" s="49"/>
      <c r="BD205" s="297" t="s">
        <v>85</v>
      </c>
      <c r="BE205" s="91" t="s">
        <v>85</v>
      </c>
      <c r="BF205" s="92" t="s">
        <v>85</v>
      </c>
      <c r="BG205" s="91" t="s">
        <v>85</v>
      </c>
      <c r="BH205" s="297">
        <v>15</v>
      </c>
      <c r="BI205" s="296">
        <v>10.7</v>
      </c>
      <c r="BJ205" s="296">
        <v>14.7</v>
      </c>
      <c r="BK205" s="296">
        <v>9.5</v>
      </c>
      <c r="BL205" s="358">
        <v>2.4486452317319992E-2</v>
      </c>
      <c r="BM205" s="290">
        <v>48</v>
      </c>
      <c r="BN205" s="296" t="s">
        <v>3771</v>
      </c>
      <c r="BO205" s="73" t="s">
        <v>3891</v>
      </c>
      <c r="BP205" s="296" t="s">
        <v>1120</v>
      </c>
      <c r="BQ205" s="296" t="s">
        <v>1121</v>
      </c>
      <c r="BR205" s="296" t="s">
        <v>1184</v>
      </c>
      <c r="BS205" s="296"/>
      <c r="BT205" s="296"/>
      <c r="BU205" s="296"/>
      <c r="BV205" s="296"/>
      <c r="BW205" s="296"/>
      <c r="BX205" s="296"/>
      <c r="BY205" s="296"/>
      <c r="BZ205" s="296" t="s">
        <v>1189</v>
      </c>
      <c r="CA205" s="296"/>
      <c r="CB205" s="296" t="s">
        <v>1190</v>
      </c>
      <c r="CC205" s="296"/>
      <c r="CD205" s="311" t="str">
        <f t="shared" si="14"/>
        <v>DISCONTINUED - MR403 Mesh UTV, 12x7, 4+3/+13mm Offset, 4x156, 132mm Centerbore, Matte Black</v>
      </c>
      <c r="CE205" s="311" t="s">
        <v>3721</v>
      </c>
      <c r="CF205" s="311" t="s">
        <v>3720</v>
      </c>
      <c r="CG205" s="300" t="str">
        <f t="shared" si="16"/>
        <v>UTV (4XX)</v>
      </c>
    </row>
    <row r="206" spans="1:85" s="289" customFormat="1" ht="15.75" customHeight="1">
      <c r="A206" s="571">
        <f t="shared" si="13"/>
        <v>203</v>
      </c>
      <c r="B206" s="92" t="s">
        <v>84</v>
      </c>
      <c r="C206" s="29" t="s">
        <v>1055</v>
      </c>
      <c r="D206" s="290" t="s">
        <v>2223</v>
      </c>
      <c r="E206" s="291" t="s">
        <v>197</v>
      </c>
      <c r="F206" s="281" t="str">
        <f t="shared" si="15"/>
        <v>MR40328046544</v>
      </c>
      <c r="G206" s="291"/>
      <c r="H206" s="291"/>
      <c r="I206" s="291" t="s">
        <v>757</v>
      </c>
      <c r="J206" s="322">
        <v>41640</v>
      </c>
      <c r="K206" s="438">
        <v>43129</v>
      </c>
      <c r="L206" s="282" t="s">
        <v>1239</v>
      </c>
      <c r="M206" s="292">
        <v>119.5</v>
      </c>
      <c r="N206" s="85"/>
      <c r="O206" s="409"/>
      <c r="P206" s="290">
        <v>12</v>
      </c>
      <c r="Q206" s="8">
        <v>8</v>
      </c>
      <c r="R206" s="29" t="s">
        <v>1683</v>
      </c>
      <c r="S206" s="290">
        <v>4</v>
      </c>
      <c r="T206" s="290">
        <v>156</v>
      </c>
      <c r="U206" s="293">
        <v>0</v>
      </c>
      <c r="V206" s="317">
        <v>4.3</v>
      </c>
      <c r="W206" s="290" t="s">
        <v>171</v>
      </c>
      <c r="X206" s="298">
        <v>132</v>
      </c>
      <c r="Y206" s="294">
        <v>13</v>
      </c>
      <c r="Z206" s="293">
        <v>1600</v>
      </c>
      <c r="AA206" s="293" t="s">
        <v>87</v>
      </c>
      <c r="AB206" s="293"/>
      <c r="AC206" s="284" t="s">
        <v>9648</v>
      </c>
      <c r="AD206" s="295" t="s">
        <v>1738</v>
      </c>
      <c r="AE206" s="432"/>
      <c r="AF206" s="286">
        <v>22</v>
      </c>
      <c r="AG206" s="295"/>
      <c r="AH206" s="296"/>
      <c r="AI206" s="295"/>
      <c r="AJ206" s="295" t="s">
        <v>1500</v>
      </c>
      <c r="AK206" s="287">
        <v>1.1000000000000001</v>
      </c>
      <c r="AL206" s="296" t="s">
        <v>237</v>
      </c>
      <c r="AM206" s="296" t="s">
        <v>85</v>
      </c>
      <c r="AN206" s="38" t="s">
        <v>85</v>
      </c>
      <c r="AO206" s="296" t="s">
        <v>85</v>
      </c>
      <c r="AP206" s="493">
        <v>12.4</v>
      </c>
      <c r="AQ206" s="296"/>
      <c r="AR206" s="296"/>
      <c r="AS206" s="296"/>
      <c r="AT206" s="296"/>
      <c r="AU206" s="296"/>
      <c r="AV206" s="296"/>
      <c r="AW206" s="296"/>
      <c r="AX206" s="296"/>
      <c r="AY206" s="296">
        <v>68</v>
      </c>
      <c r="AZ206" s="296">
        <v>51</v>
      </c>
      <c r="BA206" s="74"/>
      <c r="BB206" s="296"/>
      <c r="BC206" s="49"/>
      <c r="BD206" s="297" t="s">
        <v>85</v>
      </c>
      <c r="BE206" s="91" t="s">
        <v>85</v>
      </c>
      <c r="BF206" s="92" t="s">
        <v>85</v>
      </c>
      <c r="BG206" s="91" t="s">
        <v>85</v>
      </c>
      <c r="BH206" s="297">
        <v>17</v>
      </c>
      <c r="BI206" s="296">
        <v>14.5</v>
      </c>
      <c r="BJ206" s="296">
        <v>14.5</v>
      </c>
      <c r="BK206" s="296">
        <v>10.199999999999999</v>
      </c>
      <c r="BL206" s="358">
        <v>3.5142878101199981E-2</v>
      </c>
      <c r="BM206" s="290">
        <v>48</v>
      </c>
      <c r="BN206" s="296" t="s">
        <v>3771</v>
      </c>
      <c r="BO206" s="73" t="s">
        <v>3891</v>
      </c>
      <c r="BP206" s="296" t="s">
        <v>1120</v>
      </c>
      <c r="BQ206" s="296" t="s">
        <v>1121</v>
      </c>
      <c r="BR206" s="296" t="s">
        <v>1184</v>
      </c>
      <c r="BS206" s="296"/>
      <c r="BT206" s="296"/>
      <c r="BU206" s="296"/>
      <c r="BV206" s="296"/>
      <c r="BW206" s="296"/>
      <c r="BX206" s="296"/>
      <c r="BY206" s="296"/>
      <c r="BZ206" s="296" t="s">
        <v>1189</v>
      </c>
      <c r="CA206" s="296"/>
      <c r="CB206" s="296" t="s">
        <v>1190</v>
      </c>
      <c r="CC206" s="296"/>
      <c r="CD206" s="311" t="str">
        <f t="shared" si="14"/>
        <v>DISCONTINUED - MR403 Mesh UTV, 12x8, 4+4/0mm Offset, 4x156, 132mm Centerbore, Matte Black</v>
      </c>
      <c r="CE206" s="311" t="s">
        <v>3721</v>
      </c>
      <c r="CF206" s="311" t="s">
        <v>3720</v>
      </c>
      <c r="CG206" s="300" t="str">
        <f t="shared" si="16"/>
        <v>UTV (4XX)</v>
      </c>
    </row>
    <row r="207" spans="1:85" s="289" customFormat="1" ht="15.75" customHeight="1">
      <c r="A207" s="571">
        <f t="shared" si="13"/>
        <v>204</v>
      </c>
      <c r="B207" s="92" t="s">
        <v>84</v>
      </c>
      <c r="C207" s="29" t="s">
        <v>1055</v>
      </c>
      <c r="D207" s="290" t="s">
        <v>1073</v>
      </c>
      <c r="E207" s="291" t="s">
        <v>204</v>
      </c>
      <c r="F207" s="281" t="str">
        <f t="shared" si="15"/>
        <v>MR40621046555B</v>
      </c>
      <c r="G207" s="291"/>
      <c r="H207" s="291"/>
      <c r="I207" s="291" t="s">
        <v>781</v>
      </c>
      <c r="J207" s="322">
        <v>41640</v>
      </c>
      <c r="K207" s="438">
        <v>43129</v>
      </c>
      <c r="L207" s="282" t="s">
        <v>1239</v>
      </c>
      <c r="M207" s="292">
        <v>205.5</v>
      </c>
      <c r="N207" s="85"/>
      <c r="O207" s="409"/>
      <c r="P207" s="290">
        <v>12</v>
      </c>
      <c r="Q207" s="8">
        <v>10</v>
      </c>
      <c r="R207" s="29" t="s">
        <v>1683</v>
      </c>
      <c r="S207" s="290">
        <v>4</v>
      </c>
      <c r="T207" s="290">
        <v>156</v>
      </c>
      <c r="U207" s="293">
        <v>-2</v>
      </c>
      <c r="V207" s="317">
        <v>5.3</v>
      </c>
      <c r="W207" s="290" t="s">
        <v>178</v>
      </c>
      <c r="X207" s="298">
        <v>132</v>
      </c>
      <c r="Y207" s="294">
        <v>13.8</v>
      </c>
      <c r="Z207" s="293">
        <v>1600</v>
      </c>
      <c r="AA207" s="293" t="s">
        <v>87</v>
      </c>
      <c r="AB207" s="293"/>
      <c r="AC207" s="284" t="s">
        <v>9599</v>
      </c>
      <c r="AD207" s="295" t="s">
        <v>1738</v>
      </c>
      <c r="AE207" s="432"/>
      <c r="AF207" s="286">
        <v>22</v>
      </c>
      <c r="AG207" s="295"/>
      <c r="AH207" s="296"/>
      <c r="AI207" s="295"/>
      <c r="AJ207" s="295" t="s">
        <v>85</v>
      </c>
      <c r="AK207" s="287" t="s">
        <v>85</v>
      </c>
      <c r="AL207" s="296" t="s">
        <v>237</v>
      </c>
      <c r="AM207" s="296" t="s">
        <v>85</v>
      </c>
      <c r="AN207" s="38" t="s">
        <v>85</v>
      </c>
      <c r="AO207" s="296" t="s">
        <v>85</v>
      </c>
      <c r="AP207" s="493">
        <v>12.4</v>
      </c>
      <c r="AQ207" s="296"/>
      <c r="AR207" s="296"/>
      <c r="AS207" s="296"/>
      <c r="AT207" s="296"/>
      <c r="AU207" s="296"/>
      <c r="AV207" s="296"/>
      <c r="AW207" s="296"/>
      <c r="AX207" s="296"/>
      <c r="AY207" s="296">
        <v>68</v>
      </c>
      <c r="AZ207" s="296">
        <v>51</v>
      </c>
      <c r="BA207" s="74"/>
      <c r="BB207" s="296"/>
      <c r="BC207" s="49"/>
      <c r="BD207" s="297" t="s">
        <v>1483</v>
      </c>
      <c r="BE207" s="91" t="s">
        <v>85</v>
      </c>
      <c r="BF207" s="92" t="s">
        <v>1478</v>
      </c>
      <c r="BG207" s="91">
        <v>11</v>
      </c>
      <c r="BH207" s="297">
        <v>19</v>
      </c>
      <c r="BI207" s="296">
        <v>14.5</v>
      </c>
      <c r="BJ207" s="296">
        <v>14.5</v>
      </c>
      <c r="BK207" s="296">
        <v>12.2</v>
      </c>
      <c r="BL207" s="358">
        <v>4.2033638513199981E-2</v>
      </c>
      <c r="BM207" s="290">
        <v>48</v>
      </c>
      <c r="BN207" s="296" t="s">
        <v>3771</v>
      </c>
      <c r="BO207" s="73" t="s">
        <v>3891</v>
      </c>
      <c r="BP207" s="296" t="s">
        <v>1120</v>
      </c>
      <c r="BQ207" s="296" t="s">
        <v>1173</v>
      </c>
      <c r="BR207" s="296" t="s">
        <v>1195</v>
      </c>
      <c r="BS207" s="296" t="s">
        <v>1184</v>
      </c>
      <c r="BT207" s="296"/>
      <c r="BU207" s="296"/>
      <c r="BV207" s="296"/>
      <c r="BW207" s="296"/>
      <c r="BX207" s="296"/>
      <c r="BY207" s="296"/>
      <c r="BZ207" s="296" t="s">
        <v>1196</v>
      </c>
      <c r="CA207" s="296"/>
      <c r="CB207" s="296" t="s">
        <v>85</v>
      </c>
      <c r="CC207" s="296"/>
      <c r="CD207" s="311" t="str">
        <f t="shared" si="14"/>
        <v>DISCONTINUED -  MR406 UTV Beadlock, 12x10, 5+5/-2mm Offset, 4x156, 132mm Centerbore, Matte Black, w/ BH-H20875</v>
      </c>
      <c r="CE207" s="311" t="s">
        <v>3721</v>
      </c>
      <c r="CF207" s="311" t="s">
        <v>3720</v>
      </c>
      <c r="CG207" s="300" t="str">
        <f t="shared" si="16"/>
        <v>UTV (4XX)</v>
      </c>
    </row>
    <row r="208" spans="1:85" s="289" customFormat="1" ht="15.75" customHeight="1">
      <c r="A208" s="571">
        <f t="shared" si="13"/>
        <v>205</v>
      </c>
      <c r="B208" s="92" t="s">
        <v>84</v>
      </c>
      <c r="C208" s="29" t="s">
        <v>1055</v>
      </c>
      <c r="D208" s="290" t="s">
        <v>1073</v>
      </c>
      <c r="E208" s="291" t="s">
        <v>205</v>
      </c>
      <c r="F208" s="281" t="str">
        <f t="shared" si="15"/>
        <v>MR40621047555B</v>
      </c>
      <c r="G208" s="291"/>
      <c r="H208" s="291"/>
      <c r="I208" s="291" t="s">
        <v>782</v>
      </c>
      <c r="J208" s="322">
        <v>41640</v>
      </c>
      <c r="K208" s="438">
        <v>43129</v>
      </c>
      <c r="L208" s="282" t="s">
        <v>1239</v>
      </c>
      <c r="M208" s="292">
        <v>205.5</v>
      </c>
      <c r="N208" s="85"/>
      <c r="O208" s="409"/>
      <c r="P208" s="290">
        <v>12</v>
      </c>
      <c r="Q208" s="8">
        <v>10</v>
      </c>
      <c r="R208" s="29" t="s">
        <v>1682</v>
      </c>
      <c r="S208" s="290">
        <v>4</v>
      </c>
      <c r="T208" s="290">
        <v>136</v>
      </c>
      <c r="U208" s="293">
        <v>0</v>
      </c>
      <c r="V208" s="317">
        <v>5.3</v>
      </c>
      <c r="W208" s="290" t="s">
        <v>178</v>
      </c>
      <c r="X208" s="298">
        <v>106</v>
      </c>
      <c r="Y208" s="294">
        <v>13.8</v>
      </c>
      <c r="Z208" s="293">
        <v>1600</v>
      </c>
      <c r="AA208" s="293" t="s">
        <v>87</v>
      </c>
      <c r="AB208" s="293"/>
      <c r="AC208" s="284" t="s">
        <v>9600</v>
      </c>
      <c r="AD208" s="295" t="s">
        <v>1738</v>
      </c>
      <c r="AE208" s="432"/>
      <c r="AF208" s="286">
        <v>22</v>
      </c>
      <c r="AG208" s="295"/>
      <c r="AH208" s="296"/>
      <c r="AI208" s="295"/>
      <c r="AJ208" s="295" t="s">
        <v>85</v>
      </c>
      <c r="AK208" s="287" t="s">
        <v>85</v>
      </c>
      <c r="AL208" s="296" t="s">
        <v>237</v>
      </c>
      <c r="AM208" s="296" t="s">
        <v>85</v>
      </c>
      <c r="AN208" s="38" t="s">
        <v>85</v>
      </c>
      <c r="AO208" s="296" t="s">
        <v>85</v>
      </c>
      <c r="AP208" s="493">
        <v>12.4</v>
      </c>
      <c r="AQ208" s="296"/>
      <c r="AR208" s="296"/>
      <c r="AS208" s="296"/>
      <c r="AT208" s="296"/>
      <c r="AU208" s="296"/>
      <c r="AV208" s="296"/>
      <c r="AW208" s="296"/>
      <c r="AX208" s="296"/>
      <c r="AY208" s="296">
        <v>68</v>
      </c>
      <c r="AZ208" s="296">
        <v>51</v>
      </c>
      <c r="BA208" s="74"/>
      <c r="BB208" s="296"/>
      <c r="BC208" s="49"/>
      <c r="BD208" s="297" t="s">
        <v>1483</v>
      </c>
      <c r="BE208" s="91" t="s">
        <v>85</v>
      </c>
      <c r="BF208" s="92" t="s">
        <v>1478</v>
      </c>
      <c r="BG208" s="91">
        <v>11</v>
      </c>
      <c r="BH208" s="297">
        <v>19</v>
      </c>
      <c r="BI208" s="296">
        <v>14.5</v>
      </c>
      <c r="BJ208" s="296">
        <v>14.5</v>
      </c>
      <c r="BK208" s="296">
        <v>12.2</v>
      </c>
      <c r="BL208" s="358">
        <v>4.2033638513199981E-2</v>
      </c>
      <c r="BM208" s="290">
        <v>48</v>
      </c>
      <c r="BN208" s="296" t="s">
        <v>3771</v>
      </c>
      <c r="BO208" s="73" t="s">
        <v>3891</v>
      </c>
      <c r="BP208" s="296" t="s">
        <v>1120</v>
      </c>
      <c r="BQ208" s="296" t="s">
        <v>1173</v>
      </c>
      <c r="BR208" s="296" t="s">
        <v>1195</v>
      </c>
      <c r="BS208" s="296" t="s">
        <v>1184</v>
      </c>
      <c r="BT208" s="296"/>
      <c r="BU208" s="296"/>
      <c r="BV208" s="296"/>
      <c r="BW208" s="296"/>
      <c r="BX208" s="296"/>
      <c r="BY208" s="296"/>
      <c r="BZ208" s="296" t="s">
        <v>1196</v>
      </c>
      <c r="CA208" s="296"/>
      <c r="CB208" s="296" t="s">
        <v>85</v>
      </c>
      <c r="CC208" s="296"/>
      <c r="CD208" s="311" t="str">
        <f t="shared" si="14"/>
        <v>DISCONTINUED -  MR406 UTV Beadlock, 12x10, 5+5/0mm Offset, 4x136, 106mm Centerbore, Matte Black, w/ BH-H20875</v>
      </c>
      <c r="CE208" s="311" t="s">
        <v>3721</v>
      </c>
      <c r="CF208" s="311" t="s">
        <v>3720</v>
      </c>
      <c r="CG208" s="300" t="str">
        <f t="shared" si="16"/>
        <v>UTV (4XX)</v>
      </c>
    </row>
    <row r="209" spans="1:85" s="289" customFormat="1" ht="15.75" customHeight="1">
      <c r="A209" s="571">
        <f t="shared" si="13"/>
        <v>206</v>
      </c>
      <c r="B209" s="92" t="s">
        <v>84</v>
      </c>
      <c r="C209" s="29" t="s">
        <v>1055</v>
      </c>
      <c r="D209" s="290" t="s">
        <v>1073</v>
      </c>
      <c r="E209" s="291" t="s">
        <v>4700</v>
      </c>
      <c r="F209" s="281" t="str">
        <f t="shared" si="15"/>
        <v>MR40628046544B</v>
      </c>
      <c r="G209" s="291"/>
      <c r="H209" s="291"/>
      <c r="I209" s="291" t="s">
        <v>783</v>
      </c>
      <c r="J209" s="322">
        <v>41640</v>
      </c>
      <c r="K209" s="438">
        <v>43129</v>
      </c>
      <c r="L209" s="282" t="s">
        <v>1239</v>
      </c>
      <c r="M209" s="292">
        <v>193.5</v>
      </c>
      <c r="N209" s="85"/>
      <c r="O209" s="409"/>
      <c r="P209" s="290">
        <v>12</v>
      </c>
      <c r="Q209" s="8">
        <v>8</v>
      </c>
      <c r="R209" s="29" t="s">
        <v>1683</v>
      </c>
      <c r="S209" s="290">
        <v>4</v>
      </c>
      <c r="T209" s="290">
        <v>156</v>
      </c>
      <c r="U209" s="293">
        <v>-2</v>
      </c>
      <c r="V209" s="317">
        <v>4.3</v>
      </c>
      <c r="W209" s="290" t="s">
        <v>171</v>
      </c>
      <c r="X209" s="298">
        <v>132</v>
      </c>
      <c r="Y209" s="294">
        <v>13</v>
      </c>
      <c r="Z209" s="293">
        <v>1600</v>
      </c>
      <c r="AA209" s="293" t="s">
        <v>87</v>
      </c>
      <c r="AB209" s="293"/>
      <c r="AC209" s="284" t="s">
        <v>9603</v>
      </c>
      <c r="AD209" s="295" t="s">
        <v>1738</v>
      </c>
      <c r="AE209" s="432"/>
      <c r="AF209" s="286">
        <v>22</v>
      </c>
      <c r="AG209" s="295"/>
      <c r="AH209" s="296"/>
      <c r="AI209" s="295"/>
      <c r="AJ209" s="295" t="s">
        <v>85</v>
      </c>
      <c r="AK209" s="287" t="s">
        <v>85</v>
      </c>
      <c r="AL209" s="296" t="s">
        <v>237</v>
      </c>
      <c r="AM209" s="296" t="s">
        <v>85</v>
      </c>
      <c r="AN209" s="38" t="s">
        <v>85</v>
      </c>
      <c r="AO209" s="296" t="s">
        <v>85</v>
      </c>
      <c r="AP209" s="493">
        <v>12.4</v>
      </c>
      <c r="AQ209" s="296"/>
      <c r="AR209" s="296"/>
      <c r="AS209" s="296"/>
      <c r="AT209" s="296"/>
      <c r="AU209" s="296"/>
      <c r="AV209" s="296"/>
      <c r="AW209" s="296"/>
      <c r="AX209" s="296"/>
      <c r="AY209" s="296">
        <v>68</v>
      </c>
      <c r="AZ209" s="296">
        <v>51</v>
      </c>
      <c r="BA209" s="74"/>
      <c r="BB209" s="296"/>
      <c r="BC209" s="49"/>
      <c r="BD209" s="297" t="s">
        <v>1483</v>
      </c>
      <c r="BE209" s="91" t="s">
        <v>85</v>
      </c>
      <c r="BF209" s="92" t="s">
        <v>1478</v>
      </c>
      <c r="BG209" s="91">
        <v>11</v>
      </c>
      <c r="BH209" s="297">
        <v>17</v>
      </c>
      <c r="BI209" s="296">
        <v>14.5</v>
      </c>
      <c r="BJ209" s="296">
        <v>14.5</v>
      </c>
      <c r="BK209" s="296">
        <v>10.199999999999999</v>
      </c>
      <c r="BL209" s="358">
        <v>3.5142878101199981E-2</v>
      </c>
      <c r="BM209" s="290">
        <v>48</v>
      </c>
      <c r="BN209" s="296" t="s">
        <v>3771</v>
      </c>
      <c r="BO209" s="73" t="s">
        <v>3891</v>
      </c>
      <c r="BP209" s="296" t="s">
        <v>1120</v>
      </c>
      <c r="BQ209" s="296" t="s">
        <v>1173</v>
      </c>
      <c r="BR209" s="296" t="s">
        <v>1195</v>
      </c>
      <c r="BS209" s="296" t="s">
        <v>1184</v>
      </c>
      <c r="BT209" s="296"/>
      <c r="BU209" s="296"/>
      <c r="BV209" s="296"/>
      <c r="BW209" s="296"/>
      <c r="BX209" s="296"/>
      <c r="BY209" s="296"/>
      <c r="BZ209" s="296" t="s">
        <v>1196</v>
      </c>
      <c r="CA209" s="296"/>
      <c r="CB209" s="296" t="s">
        <v>85</v>
      </c>
      <c r="CC209" s="296"/>
      <c r="CD209" s="311" t="str">
        <f t="shared" si="14"/>
        <v>DISCONTINUED -  MR406 UTV Beadlock, 12x8, 4+4/-2mm Offset, 4x156, 132mm Centerbore, Matte Black, w/ BH-H20875</v>
      </c>
      <c r="CE209" s="311" t="s">
        <v>3721</v>
      </c>
      <c r="CF209" s="311" t="s">
        <v>3720</v>
      </c>
      <c r="CG209" s="300" t="str">
        <f t="shared" si="16"/>
        <v>UTV (4XX)</v>
      </c>
    </row>
    <row r="210" spans="1:85" s="289" customFormat="1" ht="15.75" customHeight="1">
      <c r="A210" s="571">
        <f t="shared" si="13"/>
        <v>207</v>
      </c>
      <c r="B210" s="92" t="s">
        <v>84</v>
      </c>
      <c r="C210" s="29" t="s">
        <v>1055</v>
      </c>
      <c r="D210" s="290" t="s">
        <v>1073</v>
      </c>
      <c r="E210" s="291" t="s">
        <v>206</v>
      </c>
      <c r="F210" s="281" t="str">
        <f t="shared" si="15"/>
        <v>MR40628047544B</v>
      </c>
      <c r="G210" s="291"/>
      <c r="H210" s="291"/>
      <c r="I210" s="291" t="s">
        <v>784</v>
      </c>
      <c r="J210" s="322">
        <v>41640</v>
      </c>
      <c r="K210" s="438">
        <v>43129</v>
      </c>
      <c r="L210" s="282" t="s">
        <v>1239</v>
      </c>
      <c r="M210" s="292">
        <v>193.5</v>
      </c>
      <c r="N210" s="85"/>
      <c r="O210" s="409"/>
      <c r="P210" s="290">
        <v>12</v>
      </c>
      <c r="Q210" s="8">
        <v>8</v>
      </c>
      <c r="R210" s="29" t="s">
        <v>1682</v>
      </c>
      <c r="S210" s="290">
        <v>4</v>
      </c>
      <c r="T210" s="290">
        <v>136</v>
      </c>
      <c r="U210" s="293">
        <v>0</v>
      </c>
      <c r="V210" s="317">
        <v>4.3</v>
      </c>
      <c r="W210" s="290" t="s">
        <v>171</v>
      </c>
      <c r="X210" s="298">
        <v>106</v>
      </c>
      <c r="Y210" s="294">
        <v>13</v>
      </c>
      <c r="Z210" s="293">
        <v>1600</v>
      </c>
      <c r="AA210" s="293" t="s">
        <v>87</v>
      </c>
      <c r="AB210" s="293"/>
      <c r="AC210" s="284" t="s">
        <v>9604</v>
      </c>
      <c r="AD210" s="295" t="s">
        <v>1738</v>
      </c>
      <c r="AE210" s="432"/>
      <c r="AF210" s="286">
        <v>22</v>
      </c>
      <c r="AG210" s="295"/>
      <c r="AH210" s="296"/>
      <c r="AI210" s="295"/>
      <c r="AJ210" s="295" t="s">
        <v>85</v>
      </c>
      <c r="AK210" s="287" t="s">
        <v>85</v>
      </c>
      <c r="AL210" s="296" t="s">
        <v>237</v>
      </c>
      <c r="AM210" s="296" t="s">
        <v>85</v>
      </c>
      <c r="AN210" s="38" t="s">
        <v>85</v>
      </c>
      <c r="AO210" s="296" t="s">
        <v>85</v>
      </c>
      <c r="AP210" s="493">
        <v>12.4</v>
      </c>
      <c r="AQ210" s="296"/>
      <c r="AR210" s="296"/>
      <c r="AS210" s="296"/>
      <c r="AT210" s="296"/>
      <c r="AU210" s="296"/>
      <c r="AV210" s="296"/>
      <c r="AW210" s="296"/>
      <c r="AX210" s="296"/>
      <c r="AY210" s="296">
        <v>68</v>
      </c>
      <c r="AZ210" s="296">
        <v>51</v>
      </c>
      <c r="BA210" s="74"/>
      <c r="BB210" s="296"/>
      <c r="BC210" s="49"/>
      <c r="BD210" s="297" t="s">
        <v>1483</v>
      </c>
      <c r="BE210" s="91" t="s">
        <v>85</v>
      </c>
      <c r="BF210" s="92" t="s">
        <v>1478</v>
      </c>
      <c r="BG210" s="91">
        <v>11</v>
      </c>
      <c r="BH210" s="297">
        <v>17</v>
      </c>
      <c r="BI210" s="296">
        <v>14.5</v>
      </c>
      <c r="BJ210" s="296">
        <v>14.5</v>
      </c>
      <c r="BK210" s="296">
        <v>10.199999999999999</v>
      </c>
      <c r="BL210" s="358">
        <v>3.5142878101199981E-2</v>
      </c>
      <c r="BM210" s="290">
        <v>48</v>
      </c>
      <c r="BN210" s="296" t="s">
        <v>3771</v>
      </c>
      <c r="BO210" s="73" t="s">
        <v>3891</v>
      </c>
      <c r="BP210" s="296" t="s">
        <v>1120</v>
      </c>
      <c r="BQ210" s="296" t="s">
        <v>1173</v>
      </c>
      <c r="BR210" s="296" t="s">
        <v>1195</v>
      </c>
      <c r="BS210" s="296" t="s">
        <v>1184</v>
      </c>
      <c r="BT210" s="296"/>
      <c r="BU210" s="296"/>
      <c r="BV210" s="296"/>
      <c r="BW210" s="296"/>
      <c r="BX210" s="296"/>
      <c r="BY210" s="296"/>
      <c r="BZ210" s="296" t="s">
        <v>1196</v>
      </c>
      <c r="CA210" s="296"/>
      <c r="CB210" s="296" t="s">
        <v>85</v>
      </c>
      <c r="CC210" s="296"/>
      <c r="CD210" s="311" t="str">
        <f t="shared" si="14"/>
        <v>DISCONTINUED -  MR406 UTV Beadlock, 12x8, 4+4/0mm Offset, 4x136, 106mm Centerbore, Matte Black, w/ BH-H20875</v>
      </c>
      <c r="CE210" s="311" t="s">
        <v>3721</v>
      </c>
      <c r="CF210" s="311" t="s">
        <v>3720</v>
      </c>
      <c r="CG210" s="300" t="str">
        <f t="shared" si="16"/>
        <v>UTV (4XX)</v>
      </c>
    </row>
    <row r="211" spans="1:85" s="289" customFormat="1" ht="15.75" customHeight="1">
      <c r="A211" s="571">
        <f t="shared" si="13"/>
        <v>208</v>
      </c>
      <c r="B211" s="92" t="s">
        <v>84</v>
      </c>
      <c r="C211" s="29" t="s">
        <v>1055</v>
      </c>
      <c r="D211" s="290" t="s">
        <v>1073</v>
      </c>
      <c r="E211" s="291" t="s">
        <v>207</v>
      </c>
      <c r="F211" s="281" t="str">
        <f t="shared" si="15"/>
        <v>MR40641045555B</v>
      </c>
      <c r="G211" s="291"/>
      <c r="H211" s="291"/>
      <c r="I211" s="291" t="s">
        <v>787</v>
      </c>
      <c r="J211" s="322">
        <v>41640</v>
      </c>
      <c r="K211" s="438">
        <v>43129</v>
      </c>
      <c r="L211" s="282" t="s">
        <v>1239</v>
      </c>
      <c r="M211" s="292">
        <v>230.5</v>
      </c>
      <c r="N211" s="85"/>
      <c r="O211" s="409"/>
      <c r="P211" s="290">
        <v>14</v>
      </c>
      <c r="Q211" s="8">
        <v>10</v>
      </c>
      <c r="R211" s="29" t="s">
        <v>1681</v>
      </c>
      <c r="S211" s="290">
        <v>4</v>
      </c>
      <c r="T211" s="290">
        <v>115</v>
      </c>
      <c r="U211" s="293">
        <v>0</v>
      </c>
      <c r="V211" s="317">
        <v>5.3</v>
      </c>
      <c r="W211" s="290" t="s">
        <v>178</v>
      </c>
      <c r="X211" s="298">
        <v>84</v>
      </c>
      <c r="Y211" s="294">
        <v>17.2</v>
      </c>
      <c r="Z211" s="293">
        <v>1600</v>
      </c>
      <c r="AA211" s="293" t="s">
        <v>87</v>
      </c>
      <c r="AB211" s="293"/>
      <c r="AC211" s="284" t="s">
        <v>9607</v>
      </c>
      <c r="AD211" s="295" t="s">
        <v>1601</v>
      </c>
      <c r="AE211" s="432"/>
      <c r="AF211" s="286">
        <v>22</v>
      </c>
      <c r="AG211" s="295"/>
      <c r="AH211" s="296"/>
      <c r="AI211" s="295"/>
      <c r="AJ211" s="295" t="s">
        <v>85</v>
      </c>
      <c r="AK211" s="287" t="s">
        <v>85</v>
      </c>
      <c r="AL211" s="296" t="s">
        <v>237</v>
      </c>
      <c r="AM211" s="296" t="s">
        <v>85</v>
      </c>
      <c r="AN211" s="38" t="s">
        <v>85</v>
      </c>
      <c r="AO211" s="296" t="s">
        <v>85</v>
      </c>
      <c r="AP211" s="493">
        <v>12.4</v>
      </c>
      <c r="AQ211" s="296"/>
      <c r="AR211" s="296"/>
      <c r="AS211" s="296"/>
      <c r="AT211" s="296"/>
      <c r="AU211" s="296"/>
      <c r="AV211" s="296"/>
      <c r="AW211" s="296"/>
      <c r="AX211" s="296"/>
      <c r="AY211" s="296">
        <v>68</v>
      </c>
      <c r="AZ211" s="296">
        <v>51</v>
      </c>
      <c r="BA211" s="74"/>
      <c r="BB211" s="296"/>
      <c r="BC211" s="49"/>
      <c r="BD211" s="297" t="s">
        <v>1485</v>
      </c>
      <c r="BE211" s="91" t="s">
        <v>85</v>
      </c>
      <c r="BF211" s="92" t="s">
        <v>1478</v>
      </c>
      <c r="BG211" s="91">
        <v>11</v>
      </c>
      <c r="BH211" s="297">
        <v>22</v>
      </c>
      <c r="BI211" s="296">
        <v>16.399999999999999</v>
      </c>
      <c r="BJ211" s="296">
        <v>16.399999999999999</v>
      </c>
      <c r="BK211" s="296">
        <v>12.2</v>
      </c>
      <c r="BL211" s="358">
        <v>5.377106974796797E-2</v>
      </c>
      <c r="BM211" s="290">
        <v>48</v>
      </c>
      <c r="BN211" s="296" t="s">
        <v>3771</v>
      </c>
      <c r="BO211" s="73" t="s">
        <v>3891</v>
      </c>
      <c r="BP211" s="296" t="s">
        <v>1120</v>
      </c>
      <c r="BQ211" s="296" t="s">
        <v>1173</v>
      </c>
      <c r="BR211" s="296" t="s">
        <v>1195</v>
      </c>
      <c r="BS211" s="296" t="s">
        <v>1184</v>
      </c>
      <c r="BT211" s="296"/>
      <c r="BU211" s="296"/>
      <c r="BV211" s="296"/>
      <c r="BW211" s="296"/>
      <c r="BX211" s="296"/>
      <c r="BY211" s="296"/>
      <c r="BZ211" s="296" t="s">
        <v>1196</v>
      </c>
      <c r="CA211" s="296"/>
      <c r="CB211" s="296" t="s">
        <v>85</v>
      </c>
      <c r="CC211" s="296"/>
      <c r="CD211" s="311" t="str">
        <f t="shared" si="14"/>
        <v>DISCONTINUED -  MR406 UTV Beadlock, 14x10, 5+5/0mm Offset, 4x115, 84mm Centerbore, Matte Black, w/ BH-H20875</v>
      </c>
      <c r="CE211" s="311" t="s">
        <v>3721</v>
      </c>
      <c r="CF211" s="311" t="s">
        <v>3720</v>
      </c>
      <c r="CG211" s="300" t="str">
        <f t="shared" si="16"/>
        <v>UTV (4XX)</v>
      </c>
    </row>
    <row r="212" spans="1:85" s="289" customFormat="1" ht="15.75" customHeight="1">
      <c r="A212" s="571">
        <f t="shared" si="13"/>
        <v>209</v>
      </c>
      <c r="B212" s="92" t="s">
        <v>84</v>
      </c>
      <c r="C212" s="29" t="s">
        <v>1055</v>
      </c>
      <c r="D212" s="290" t="s">
        <v>1116</v>
      </c>
      <c r="E212" s="291" t="s">
        <v>208</v>
      </c>
      <c r="F212" s="281" t="str">
        <f t="shared" si="15"/>
        <v>MR40847040443</v>
      </c>
      <c r="G212" s="291"/>
      <c r="H212" s="291"/>
      <c r="I212" s="291" t="s">
        <v>801</v>
      </c>
      <c r="J212" s="322">
        <v>42005</v>
      </c>
      <c r="K212" s="438">
        <v>43129</v>
      </c>
      <c r="L212" s="282" t="s">
        <v>1239</v>
      </c>
      <c r="M212" s="292">
        <v>135.5</v>
      </c>
      <c r="N212" s="85"/>
      <c r="O212" s="409"/>
      <c r="P212" s="290">
        <v>14</v>
      </c>
      <c r="Q212" s="8">
        <v>7</v>
      </c>
      <c r="R212" s="29" t="s">
        <v>1680</v>
      </c>
      <c r="S212" s="290">
        <v>4</v>
      </c>
      <c r="T212" s="290">
        <v>110</v>
      </c>
      <c r="U212" s="293">
        <v>13</v>
      </c>
      <c r="V212" s="317">
        <v>4.3</v>
      </c>
      <c r="W212" s="290" t="s">
        <v>168</v>
      </c>
      <c r="X212" s="298">
        <v>84</v>
      </c>
      <c r="Y212" s="294">
        <v>16</v>
      </c>
      <c r="Z212" s="293">
        <v>1200</v>
      </c>
      <c r="AA212" s="293" t="s">
        <v>210</v>
      </c>
      <c r="AB212" s="293"/>
      <c r="AC212" s="284" t="s">
        <v>9658</v>
      </c>
      <c r="AD212" s="295" t="s">
        <v>209</v>
      </c>
      <c r="AE212" s="432"/>
      <c r="AF212" s="286" t="s">
        <v>85</v>
      </c>
      <c r="AG212" s="295"/>
      <c r="AH212" s="296"/>
      <c r="AI212" s="295"/>
      <c r="AJ212" s="295" t="s">
        <v>85</v>
      </c>
      <c r="AK212" s="287" t="s">
        <v>85</v>
      </c>
      <c r="AL212" s="296" t="s">
        <v>237</v>
      </c>
      <c r="AM212" s="296" t="s">
        <v>85</v>
      </c>
      <c r="AN212" s="38" t="s">
        <v>85</v>
      </c>
      <c r="AO212" s="296" t="s">
        <v>85</v>
      </c>
      <c r="AP212" s="493">
        <v>12.4</v>
      </c>
      <c r="AQ212" s="296"/>
      <c r="AR212" s="296"/>
      <c r="AS212" s="296"/>
      <c r="AT212" s="296"/>
      <c r="AU212" s="296"/>
      <c r="AV212" s="296"/>
      <c r="AW212" s="296"/>
      <c r="AX212" s="296"/>
      <c r="AY212" s="296">
        <v>68</v>
      </c>
      <c r="AZ212" s="296">
        <v>43</v>
      </c>
      <c r="BA212" s="74"/>
      <c r="BB212" s="296"/>
      <c r="BC212" s="49"/>
      <c r="BD212" s="297" t="s">
        <v>85</v>
      </c>
      <c r="BE212" s="91" t="s">
        <v>85</v>
      </c>
      <c r="BF212" s="92" t="s">
        <v>85</v>
      </c>
      <c r="BG212" s="91" t="s">
        <v>85</v>
      </c>
      <c r="BH212" s="297">
        <v>18.5</v>
      </c>
      <c r="BI212" s="296">
        <v>16.399999999999999</v>
      </c>
      <c r="BJ212" s="296">
        <v>16.399999999999999</v>
      </c>
      <c r="BK212" s="296">
        <v>9.1</v>
      </c>
      <c r="BL212" s="358">
        <v>4.0107929074303987E-2</v>
      </c>
      <c r="BM212" s="290">
        <v>48</v>
      </c>
      <c r="BN212" s="296" t="s">
        <v>3771</v>
      </c>
      <c r="BO212" s="73" t="s">
        <v>3891</v>
      </c>
      <c r="BP212" s="296" t="s">
        <v>1197</v>
      </c>
      <c r="BQ212" s="296" t="s">
        <v>1198</v>
      </c>
      <c r="BR212" s="296"/>
      <c r="BS212" s="296"/>
      <c r="BT212" s="296"/>
      <c r="BU212" s="296"/>
      <c r="BV212" s="296"/>
      <c r="BW212" s="296"/>
      <c r="BX212" s="296"/>
      <c r="BY212" s="296"/>
      <c r="BZ212" s="296" t="s">
        <v>1199</v>
      </c>
      <c r="CA212" s="296"/>
      <c r="CB212" s="296" t="s">
        <v>1200</v>
      </c>
      <c r="CC212" s="296"/>
      <c r="CD212" s="311" t="str">
        <f t="shared" si="14"/>
        <v>DISCONTINUED - MR408 Roost UTV, 14x7, 4+3/+13mm Offset, 4x110, 84mm Centerbore, Silver</v>
      </c>
      <c r="CE212" s="311" t="s">
        <v>3721</v>
      </c>
      <c r="CF212" s="311" t="s">
        <v>3720</v>
      </c>
      <c r="CG212" s="300" t="str">
        <f t="shared" si="16"/>
        <v>UTV (4XX)</v>
      </c>
    </row>
    <row r="213" spans="1:85" s="289" customFormat="1" ht="15.75" customHeight="1">
      <c r="A213" s="571">
        <f t="shared" si="13"/>
        <v>210</v>
      </c>
      <c r="B213" s="92" t="s">
        <v>84</v>
      </c>
      <c r="C213" s="29" t="s">
        <v>1055</v>
      </c>
      <c r="D213" s="290" t="s">
        <v>1116</v>
      </c>
      <c r="E213" s="291" t="s">
        <v>211</v>
      </c>
      <c r="F213" s="281" t="str">
        <f t="shared" si="15"/>
        <v>MR40847040452</v>
      </c>
      <c r="G213" s="291"/>
      <c r="H213" s="291"/>
      <c r="I213" s="291" t="s">
        <v>802</v>
      </c>
      <c r="J213" s="322">
        <v>42005</v>
      </c>
      <c r="K213" s="438">
        <v>43129</v>
      </c>
      <c r="L213" s="282" t="s">
        <v>1239</v>
      </c>
      <c r="M213" s="292">
        <v>135.5</v>
      </c>
      <c r="N213" s="85"/>
      <c r="O213" s="409"/>
      <c r="P213" s="290">
        <v>14</v>
      </c>
      <c r="Q213" s="8">
        <v>7</v>
      </c>
      <c r="R213" s="29" t="s">
        <v>1680</v>
      </c>
      <c r="S213" s="290">
        <v>4</v>
      </c>
      <c r="T213" s="290">
        <v>110</v>
      </c>
      <c r="U213" s="293">
        <v>38</v>
      </c>
      <c r="V213" s="317">
        <v>5.3</v>
      </c>
      <c r="W213" s="290" t="s">
        <v>166</v>
      </c>
      <c r="X213" s="298">
        <v>84</v>
      </c>
      <c r="Y213" s="294">
        <v>16</v>
      </c>
      <c r="Z213" s="293">
        <v>1200</v>
      </c>
      <c r="AA213" s="293" t="s">
        <v>210</v>
      </c>
      <c r="AB213" s="293"/>
      <c r="AC213" s="284" t="s">
        <v>9659</v>
      </c>
      <c r="AD213" s="295" t="s">
        <v>209</v>
      </c>
      <c r="AE213" s="432"/>
      <c r="AF213" s="286" t="s">
        <v>85</v>
      </c>
      <c r="AG213" s="295"/>
      <c r="AH213" s="296"/>
      <c r="AI213" s="295"/>
      <c r="AJ213" s="295" t="s">
        <v>85</v>
      </c>
      <c r="AK213" s="287" t="s">
        <v>85</v>
      </c>
      <c r="AL213" s="296" t="s">
        <v>237</v>
      </c>
      <c r="AM213" s="296" t="s">
        <v>85</v>
      </c>
      <c r="AN213" s="38" t="s">
        <v>85</v>
      </c>
      <c r="AO213" s="296" t="s">
        <v>85</v>
      </c>
      <c r="AP213" s="493">
        <v>12.4</v>
      </c>
      <c r="AQ213" s="296"/>
      <c r="AR213" s="296"/>
      <c r="AS213" s="296"/>
      <c r="AT213" s="296"/>
      <c r="AU213" s="296"/>
      <c r="AV213" s="296"/>
      <c r="AW213" s="296"/>
      <c r="AX213" s="296"/>
      <c r="AY213" s="296">
        <v>68</v>
      </c>
      <c r="AZ213" s="296">
        <v>43</v>
      </c>
      <c r="BA213" s="74"/>
      <c r="BB213" s="296"/>
      <c r="BC213" s="49"/>
      <c r="BD213" s="297" t="s">
        <v>85</v>
      </c>
      <c r="BE213" s="91" t="s">
        <v>85</v>
      </c>
      <c r="BF213" s="92" t="s">
        <v>85</v>
      </c>
      <c r="BG213" s="91" t="s">
        <v>85</v>
      </c>
      <c r="BH213" s="297">
        <v>18.5</v>
      </c>
      <c r="BI213" s="296">
        <v>16.399999999999999</v>
      </c>
      <c r="BJ213" s="296">
        <v>16.399999999999999</v>
      </c>
      <c r="BK213" s="296">
        <v>9.1</v>
      </c>
      <c r="BL213" s="358">
        <v>4.0107929074303987E-2</v>
      </c>
      <c r="BM213" s="290">
        <v>48</v>
      </c>
      <c r="BN213" s="296" t="s">
        <v>3771</v>
      </c>
      <c r="BO213" s="73" t="s">
        <v>3891</v>
      </c>
      <c r="BP213" s="296" t="s">
        <v>1197</v>
      </c>
      <c r="BQ213" s="296" t="s">
        <v>1198</v>
      </c>
      <c r="BR213" s="296"/>
      <c r="BS213" s="296"/>
      <c r="BT213" s="296"/>
      <c r="BU213" s="296"/>
      <c r="BV213" s="296"/>
      <c r="BW213" s="296"/>
      <c r="BX213" s="296"/>
      <c r="BY213" s="296"/>
      <c r="BZ213" s="296" t="s">
        <v>1199</v>
      </c>
      <c r="CA213" s="296"/>
      <c r="CB213" s="296" t="s">
        <v>1200</v>
      </c>
      <c r="CC213" s="296"/>
      <c r="CD213" s="311" t="str">
        <f t="shared" si="14"/>
        <v>DISCONTINUED - MR408 Roost UTV, 14x7, 5+2/+38mm Offset, 4x110, 84mm Centerbore, Silver</v>
      </c>
      <c r="CE213" s="311" t="s">
        <v>3721</v>
      </c>
      <c r="CF213" s="311" t="s">
        <v>3720</v>
      </c>
      <c r="CG213" s="300" t="str">
        <f t="shared" si="16"/>
        <v>UTV (4XX)</v>
      </c>
    </row>
    <row r="214" spans="1:85" s="289" customFormat="1" ht="15.75" customHeight="1">
      <c r="A214" s="571">
        <f t="shared" si="13"/>
        <v>211</v>
      </c>
      <c r="B214" s="92" t="s">
        <v>84</v>
      </c>
      <c r="C214" s="29" t="s">
        <v>1055</v>
      </c>
      <c r="D214" s="290" t="s">
        <v>1116</v>
      </c>
      <c r="E214" s="291" t="s">
        <v>212</v>
      </c>
      <c r="F214" s="281" t="str">
        <f t="shared" si="15"/>
        <v>MR40847040543</v>
      </c>
      <c r="G214" s="291"/>
      <c r="H214" s="291"/>
      <c r="I214" s="291" t="s">
        <v>803</v>
      </c>
      <c r="J214" s="322">
        <v>42005</v>
      </c>
      <c r="K214" s="438">
        <v>43129</v>
      </c>
      <c r="L214" s="282" t="s">
        <v>1239</v>
      </c>
      <c r="M214" s="292">
        <v>135.5</v>
      </c>
      <c r="N214" s="85"/>
      <c r="O214" s="409"/>
      <c r="P214" s="290">
        <v>14</v>
      </c>
      <c r="Q214" s="8">
        <v>7</v>
      </c>
      <c r="R214" s="29" t="s">
        <v>1680</v>
      </c>
      <c r="S214" s="290">
        <v>4</v>
      </c>
      <c r="T214" s="290">
        <v>110</v>
      </c>
      <c r="U214" s="293">
        <v>13</v>
      </c>
      <c r="V214" s="317">
        <v>4.3</v>
      </c>
      <c r="W214" s="290" t="s">
        <v>168</v>
      </c>
      <c r="X214" s="298">
        <v>84</v>
      </c>
      <c r="Y214" s="294">
        <v>16</v>
      </c>
      <c r="Z214" s="293">
        <v>1200</v>
      </c>
      <c r="AA214" s="293" t="s">
        <v>87</v>
      </c>
      <c r="AB214" s="293"/>
      <c r="AC214" s="284" t="s">
        <v>9658</v>
      </c>
      <c r="AD214" s="295" t="s">
        <v>209</v>
      </c>
      <c r="AE214" s="432"/>
      <c r="AF214" s="286" t="s">
        <v>85</v>
      </c>
      <c r="AG214" s="295"/>
      <c r="AH214" s="296"/>
      <c r="AI214" s="295"/>
      <c r="AJ214" s="295" t="s">
        <v>85</v>
      </c>
      <c r="AK214" s="287" t="s">
        <v>85</v>
      </c>
      <c r="AL214" s="296" t="s">
        <v>237</v>
      </c>
      <c r="AM214" s="296" t="s">
        <v>85</v>
      </c>
      <c r="AN214" s="38" t="s">
        <v>85</v>
      </c>
      <c r="AO214" s="296" t="s">
        <v>85</v>
      </c>
      <c r="AP214" s="493">
        <v>12.4</v>
      </c>
      <c r="AQ214" s="296"/>
      <c r="AR214" s="296"/>
      <c r="AS214" s="296"/>
      <c r="AT214" s="296"/>
      <c r="AU214" s="296"/>
      <c r="AV214" s="296"/>
      <c r="AW214" s="296"/>
      <c r="AX214" s="296"/>
      <c r="AY214" s="296">
        <v>68</v>
      </c>
      <c r="AZ214" s="296">
        <v>43</v>
      </c>
      <c r="BA214" s="74"/>
      <c r="BB214" s="296"/>
      <c r="BC214" s="49"/>
      <c r="BD214" s="297" t="s">
        <v>85</v>
      </c>
      <c r="BE214" s="91" t="s">
        <v>85</v>
      </c>
      <c r="BF214" s="92" t="s">
        <v>85</v>
      </c>
      <c r="BG214" s="91" t="s">
        <v>85</v>
      </c>
      <c r="BH214" s="297">
        <v>18.5</v>
      </c>
      <c r="BI214" s="296">
        <v>16.399999999999999</v>
      </c>
      <c r="BJ214" s="296">
        <v>16.399999999999999</v>
      </c>
      <c r="BK214" s="296">
        <v>9.1</v>
      </c>
      <c r="BL214" s="358">
        <v>4.0107929074303987E-2</v>
      </c>
      <c r="BM214" s="290">
        <v>48</v>
      </c>
      <c r="BN214" s="296" t="s">
        <v>3771</v>
      </c>
      <c r="BO214" s="73" t="s">
        <v>3891</v>
      </c>
      <c r="BP214" s="296" t="s">
        <v>1197</v>
      </c>
      <c r="BQ214" s="296" t="s">
        <v>1198</v>
      </c>
      <c r="BR214" s="296"/>
      <c r="BS214" s="296"/>
      <c r="BT214" s="296"/>
      <c r="BU214" s="296"/>
      <c r="BV214" s="296"/>
      <c r="BW214" s="296"/>
      <c r="BX214" s="296"/>
      <c r="BY214" s="296"/>
      <c r="BZ214" s="296" t="s">
        <v>1201</v>
      </c>
      <c r="CA214" s="296"/>
      <c r="CB214" s="296" t="s">
        <v>1202</v>
      </c>
      <c r="CC214" s="296"/>
      <c r="CD214" s="311" t="str">
        <f t="shared" si="14"/>
        <v>DISCONTINUED - MR408 Roost UTV, 14x7, 4+3/+13mm Offset, 4x110, 84mm Centerbore, Matte Black</v>
      </c>
      <c r="CE214" s="311" t="s">
        <v>3721</v>
      </c>
      <c r="CF214" s="311" t="s">
        <v>3720</v>
      </c>
      <c r="CG214" s="300" t="str">
        <f t="shared" si="16"/>
        <v>UTV (4XX)</v>
      </c>
    </row>
    <row r="215" spans="1:85" s="289" customFormat="1" ht="15.75" customHeight="1">
      <c r="A215" s="571">
        <f t="shared" si="13"/>
        <v>212</v>
      </c>
      <c r="B215" s="92" t="s">
        <v>84</v>
      </c>
      <c r="C215" s="29" t="s">
        <v>1055</v>
      </c>
      <c r="D215" s="290" t="s">
        <v>1116</v>
      </c>
      <c r="E215" s="291" t="s">
        <v>213</v>
      </c>
      <c r="F215" s="281" t="str">
        <f t="shared" si="15"/>
        <v>MR40847040552</v>
      </c>
      <c r="G215" s="291"/>
      <c r="H215" s="291"/>
      <c r="I215" s="291" t="s">
        <v>804</v>
      </c>
      <c r="J215" s="322">
        <v>42005</v>
      </c>
      <c r="K215" s="438">
        <v>43129</v>
      </c>
      <c r="L215" s="282" t="s">
        <v>1239</v>
      </c>
      <c r="M215" s="292">
        <v>135.5</v>
      </c>
      <c r="N215" s="85"/>
      <c r="O215" s="409"/>
      <c r="P215" s="290">
        <v>14</v>
      </c>
      <c r="Q215" s="8">
        <v>7</v>
      </c>
      <c r="R215" s="29" t="s">
        <v>1680</v>
      </c>
      <c r="S215" s="290">
        <v>4</v>
      </c>
      <c r="T215" s="290">
        <v>110</v>
      </c>
      <c r="U215" s="293">
        <v>38</v>
      </c>
      <c r="V215" s="317">
        <v>5.3</v>
      </c>
      <c r="W215" s="290" t="s">
        <v>166</v>
      </c>
      <c r="X215" s="298">
        <v>84</v>
      </c>
      <c r="Y215" s="294">
        <v>16</v>
      </c>
      <c r="Z215" s="293">
        <v>1200</v>
      </c>
      <c r="AA215" s="293" t="s">
        <v>87</v>
      </c>
      <c r="AB215" s="293"/>
      <c r="AC215" s="284" t="s">
        <v>9659</v>
      </c>
      <c r="AD215" s="295" t="s">
        <v>209</v>
      </c>
      <c r="AE215" s="432"/>
      <c r="AF215" s="286" t="s">
        <v>85</v>
      </c>
      <c r="AG215" s="295"/>
      <c r="AH215" s="296"/>
      <c r="AI215" s="295"/>
      <c r="AJ215" s="295" t="s">
        <v>85</v>
      </c>
      <c r="AK215" s="287" t="s">
        <v>85</v>
      </c>
      <c r="AL215" s="296" t="s">
        <v>237</v>
      </c>
      <c r="AM215" s="296" t="s">
        <v>85</v>
      </c>
      <c r="AN215" s="38" t="s">
        <v>85</v>
      </c>
      <c r="AO215" s="296" t="s">
        <v>85</v>
      </c>
      <c r="AP215" s="493">
        <v>12.4</v>
      </c>
      <c r="AQ215" s="296"/>
      <c r="AR215" s="296"/>
      <c r="AS215" s="296"/>
      <c r="AT215" s="296"/>
      <c r="AU215" s="296"/>
      <c r="AV215" s="296"/>
      <c r="AW215" s="296"/>
      <c r="AX215" s="296"/>
      <c r="AY215" s="296">
        <v>68</v>
      </c>
      <c r="AZ215" s="296">
        <v>43</v>
      </c>
      <c r="BA215" s="74"/>
      <c r="BB215" s="296"/>
      <c r="BC215" s="49"/>
      <c r="BD215" s="297" t="s">
        <v>85</v>
      </c>
      <c r="BE215" s="91" t="s">
        <v>85</v>
      </c>
      <c r="BF215" s="92" t="s">
        <v>85</v>
      </c>
      <c r="BG215" s="91" t="s">
        <v>85</v>
      </c>
      <c r="BH215" s="297">
        <v>18.5</v>
      </c>
      <c r="BI215" s="296">
        <v>16.399999999999999</v>
      </c>
      <c r="BJ215" s="296">
        <v>16.399999999999999</v>
      </c>
      <c r="BK215" s="296">
        <v>9.1</v>
      </c>
      <c r="BL215" s="358">
        <v>4.0107929074303987E-2</v>
      </c>
      <c r="BM215" s="290">
        <v>48</v>
      </c>
      <c r="BN215" s="296" t="s">
        <v>3771</v>
      </c>
      <c r="BO215" s="73" t="s">
        <v>3891</v>
      </c>
      <c r="BP215" s="296" t="s">
        <v>1197</v>
      </c>
      <c r="BQ215" s="296" t="s">
        <v>1198</v>
      </c>
      <c r="BR215" s="296"/>
      <c r="BS215" s="296"/>
      <c r="BT215" s="296"/>
      <c r="BU215" s="296"/>
      <c r="BV215" s="296"/>
      <c r="BW215" s="296"/>
      <c r="BX215" s="296"/>
      <c r="BY215" s="296"/>
      <c r="BZ215" s="296" t="s">
        <v>1201</v>
      </c>
      <c r="CA215" s="296"/>
      <c r="CB215" s="296" t="s">
        <v>1202</v>
      </c>
      <c r="CC215" s="296"/>
      <c r="CD215" s="311" t="str">
        <f t="shared" si="14"/>
        <v>DISCONTINUED - MR408 Roost UTV, 14x7, 5+2/+38mm Offset, 4x110, 84mm Centerbore, Matte Black</v>
      </c>
      <c r="CE215" s="311" t="s">
        <v>3721</v>
      </c>
      <c r="CF215" s="311" t="s">
        <v>3720</v>
      </c>
      <c r="CG215" s="300" t="str">
        <f t="shared" si="16"/>
        <v>UTV (4XX)</v>
      </c>
    </row>
    <row r="216" spans="1:85" s="289" customFormat="1" ht="15.75" customHeight="1">
      <c r="A216" s="571">
        <f t="shared" si="13"/>
        <v>213</v>
      </c>
      <c r="B216" s="92" t="s">
        <v>84</v>
      </c>
      <c r="C216" s="29" t="s">
        <v>1055</v>
      </c>
      <c r="D216" s="290" t="s">
        <v>1116</v>
      </c>
      <c r="E216" s="291" t="s">
        <v>214</v>
      </c>
      <c r="F216" s="281" t="str">
        <f t="shared" si="15"/>
        <v>MR40847046443</v>
      </c>
      <c r="G216" s="291"/>
      <c r="H216" s="291"/>
      <c r="I216" s="291" t="s">
        <v>805</v>
      </c>
      <c r="J216" s="322">
        <v>42005</v>
      </c>
      <c r="K216" s="438">
        <v>43129</v>
      </c>
      <c r="L216" s="282" t="s">
        <v>1239</v>
      </c>
      <c r="M216" s="292">
        <v>135.5</v>
      </c>
      <c r="N216" s="85"/>
      <c r="O216" s="409"/>
      <c r="P216" s="290">
        <v>14</v>
      </c>
      <c r="Q216" s="8">
        <v>7</v>
      </c>
      <c r="R216" s="29" t="s">
        <v>1683</v>
      </c>
      <c r="S216" s="290">
        <v>4</v>
      </c>
      <c r="T216" s="290">
        <v>156</v>
      </c>
      <c r="U216" s="293">
        <v>13</v>
      </c>
      <c r="V216" s="317">
        <v>4.3</v>
      </c>
      <c r="W216" s="290" t="s">
        <v>168</v>
      </c>
      <c r="X216" s="298">
        <v>132</v>
      </c>
      <c r="Y216" s="294">
        <v>16</v>
      </c>
      <c r="Z216" s="293">
        <v>1200</v>
      </c>
      <c r="AA216" s="293" t="s">
        <v>210</v>
      </c>
      <c r="AB216" s="293"/>
      <c r="AC216" s="284" t="s">
        <v>9660</v>
      </c>
      <c r="AD216" s="295" t="s">
        <v>1603</v>
      </c>
      <c r="AE216" s="432"/>
      <c r="AF216" s="286">
        <v>33</v>
      </c>
      <c r="AG216" s="295"/>
      <c r="AH216" s="296"/>
      <c r="AI216" s="295"/>
      <c r="AJ216" s="295" t="s">
        <v>85</v>
      </c>
      <c r="AK216" s="287" t="s">
        <v>85</v>
      </c>
      <c r="AL216" s="296" t="s">
        <v>237</v>
      </c>
      <c r="AM216" s="296" t="s">
        <v>85</v>
      </c>
      <c r="AN216" s="38" t="s">
        <v>85</v>
      </c>
      <c r="AO216" s="296" t="s">
        <v>85</v>
      </c>
      <c r="AP216" s="493">
        <v>12.4</v>
      </c>
      <c r="AQ216" s="296"/>
      <c r="AR216" s="296"/>
      <c r="AS216" s="296"/>
      <c r="AT216" s="296"/>
      <c r="AU216" s="296"/>
      <c r="AV216" s="296"/>
      <c r="AW216" s="296"/>
      <c r="AX216" s="296"/>
      <c r="AY216" s="296">
        <v>68</v>
      </c>
      <c r="AZ216" s="296">
        <v>43</v>
      </c>
      <c r="BA216" s="74"/>
      <c r="BB216" s="296"/>
      <c r="BC216" s="49"/>
      <c r="BD216" s="297" t="s">
        <v>85</v>
      </c>
      <c r="BE216" s="91" t="s">
        <v>85</v>
      </c>
      <c r="BF216" s="92" t="s">
        <v>85</v>
      </c>
      <c r="BG216" s="91" t="s">
        <v>85</v>
      </c>
      <c r="BH216" s="297">
        <v>18.5</v>
      </c>
      <c r="BI216" s="296">
        <v>16.399999999999999</v>
      </c>
      <c r="BJ216" s="296">
        <v>16.399999999999999</v>
      </c>
      <c r="BK216" s="296">
        <v>9.1</v>
      </c>
      <c r="BL216" s="358">
        <v>4.0107929074303987E-2</v>
      </c>
      <c r="BM216" s="290">
        <v>48</v>
      </c>
      <c r="BN216" s="296" t="s">
        <v>3771</v>
      </c>
      <c r="BO216" s="73" t="s">
        <v>3891</v>
      </c>
      <c r="BP216" s="296" t="s">
        <v>1197</v>
      </c>
      <c r="BQ216" s="296" t="s">
        <v>1198</v>
      </c>
      <c r="BR216" s="296"/>
      <c r="BS216" s="296"/>
      <c r="BT216" s="296"/>
      <c r="BU216" s="296"/>
      <c r="BV216" s="296"/>
      <c r="BW216" s="296"/>
      <c r="BX216" s="296"/>
      <c r="BY216" s="296"/>
      <c r="BZ216" s="296" t="s">
        <v>1199</v>
      </c>
      <c r="CA216" s="296"/>
      <c r="CB216" s="296" t="s">
        <v>1200</v>
      </c>
      <c r="CC216" s="296"/>
      <c r="CD216" s="311" t="str">
        <f t="shared" si="14"/>
        <v>DISCONTINUED - MR408 Roost UTV, 14x7, 4+3/+13mm Offset, 4x156, 132mm Centerbore, Silver</v>
      </c>
      <c r="CE216" s="311" t="s">
        <v>3721</v>
      </c>
      <c r="CF216" s="311" t="s">
        <v>3720</v>
      </c>
      <c r="CG216" s="300" t="str">
        <f t="shared" si="16"/>
        <v>UTV (4XX)</v>
      </c>
    </row>
    <row r="217" spans="1:85" s="289" customFormat="1" ht="15.75" customHeight="1">
      <c r="A217" s="571">
        <f t="shared" si="13"/>
        <v>214</v>
      </c>
      <c r="B217" s="92" t="s">
        <v>84</v>
      </c>
      <c r="C217" s="29" t="s">
        <v>1055</v>
      </c>
      <c r="D217" s="290" t="s">
        <v>1116</v>
      </c>
      <c r="E217" s="291" t="s">
        <v>215</v>
      </c>
      <c r="F217" s="281" t="str">
        <f t="shared" si="15"/>
        <v>MR40847046452</v>
      </c>
      <c r="G217" s="291"/>
      <c r="H217" s="291"/>
      <c r="I217" s="291" t="s">
        <v>806</v>
      </c>
      <c r="J217" s="322">
        <v>42005</v>
      </c>
      <c r="K217" s="438">
        <v>43129</v>
      </c>
      <c r="L217" s="282" t="s">
        <v>1239</v>
      </c>
      <c r="M217" s="292">
        <v>135.5</v>
      </c>
      <c r="N217" s="85"/>
      <c r="O217" s="409"/>
      <c r="P217" s="290">
        <v>14</v>
      </c>
      <c r="Q217" s="8">
        <v>7</v>
      </c>
      <c r="R217" s="29" t="s">
        <v>1683</v>
      </c>
      <c r="S217" s="290">
        <v>4</v>
      </c>
      <c r="T217" s="290">
        <v>156</v>
      </c>
      <c r="U217" s="293">
        <v>38</v>
      </c>
      <c r="V217" s="317">
        <v>5.3</v>
      </c>
      <c r="W217" s="290" t="s">
        <v>166</v>
      </c>
      <c r="X217" s="298">
        <v>132</v>
      </c>
      <c r="Y217" s="294">
        <v>16</v>
      </c>
      <c r="Z217" s="293">
        <v>1200</v>
      </c>
      <c r="AA217" s="293" t="s">
        <v>210</v>
      </c>
      <c r="AB217" s="293"/>
      <c r="AC217" s="284" t="s">
        <v>9661</v>
      </c>
      <c r="AD217" s="295" t="s">
        <v>1603</v>
      </c>
      <c r="AE217" s="432"/>
      <c r="AF217" s="286">
        <v>33</v>
      </c>
      <c r="AG217" s="295"/>
      <c r="AH217" s="296"/>
      <c r="AI217" s="295"/>
      <c r="AJ217" s="295" t="s">
        <v>85</v>
      </c>
      <c r="AK217" s="287" t="s">
        <v>85</v>
      </c>
      <c r="AL217" s="296" t="s">
        <v>237</v>
      </c>
      <c r="AM217" s="296" t="s">
        <v>85</v>
      </c>
      <c r="AN217" s="38" t="s">
        <v>85</v>
      </c>
      <c r="AO217" s="296" t="s">
        <v>85</v>
      </c>
      <c r="AP217" s="493">
        <v>12.4</v>
      </c>
      <c r="AQ217" s="296"/>
      <c r="AR217" s="296"/>
      <c r="AS217" s="296"/>
      <c r="AT217" s="296"/>
      <c r="AU217" s="296"/>
      <c r="AV217" s="296"/>
      <c r="AW217" s="296"/>
      <c r="AX217" s="296"/>
      <c r="AY217" s="296">
        <v>68</v>
      </c>
      <c r="AZ217" s="296">
        <v>43</v>
      </c>
      <c r="BA217" s="74"/>
      <c r="BB217" s="296"/>
      <c r="BC217" s="49"/>
      <c r="BD217" s="297" t="s">
        <v>85</v>
      </c>
      <c r="BE217" s="91" t="s">
        <v>85</v>
      </c>
      <c r="BF217" s="92" t="s">
        <v>85</v>
      </c>
      <c r="BG217" s="91" t="s">
        <v>85</v>
      </c>
      <c r="BH217" s="297">
        <v>18.5</v>
      </c>
      <c r="BI217" s="296">
        <v>16.399999999999999</v>
      </c>
      <c r="BJ217" s="296">
        <v>16.399999999999999</v>
      </c>
      <c r="BK217" s="296">
        <v>9.1</v>
      </c>
      <c r="BL217" s="358">
        <v>4.0107929074303987E-2</v>
      </c>
      <c r="BM217" s="290">
        <v>48</v>
      </c>
      <c r="BN217" s="296" t="s">
        <v>3771</v>
      </c>
      <c r="BO217" s="73" t="s">
        <v>3891</v>
      </c>
      <c r="BP217" s="296" t="s">
        <v>1197</v>
      </c>
      <c r="BQ217" s="296" t="s">
        <v>1198</v>
      </c>
      <c r="BR217" s="296"/>
      <c r="BS217" s="296"/>
      <c r="BT217" s="296"/>
      <c r="BU217" s="296"/>
      <c r="BV217" s="296"/>
      <c r="BW217" s="296"/>
      <c r="BX217" s="296"/>
      <c r="BY217" s="296"/>
      <c r="BZ217" s="296" t="s">
        <v>1199</v>
      </c>
      <c r="CA217" s="296"/>
      <c r="CB217" s="296" t="s">
        <v>1200</v>
      </c>
      <c r="CC217" s="296"/>
      <c r="CD217" s="311" t="str">
        <f t="shared" si="14"/>
        <v>DISCONTINUED - MR408 Roost UTV, 14x7, 5+2/+38mm Offset, 4x156, 132mm Centerbore, Silver</v>
      </c>
      <c r="CE217" s="311" t="s">
        <v>3721</v>
      </c>
      <c r="CF217" s="311" t="s">
        <v>3720</v>
      </c>
      <c r="CG217" s="300" t="str">
        <f t="shared" si="16"/>
        <v>UTV (4XX)</v>
      </c>
    </row>
    <row r="218" spans="1:85" s="289" customFormat="1" ht="15.75" customHeight="1">
      <c r="A218" s="571">
        <f t="shared" si="13"/>
        <v>215</v>
      </c>
      <c r="B218" s="92" t="s">
        <v>84</v>
      </c>
      <c r="C218" s="29" t="s">
        <v>1055</v>
      </c>
      <c r="D218" s="290" t="s">
        <v>1116</v>
      </c>
      <c r="E218" s="291" t="s">
        <v>216</v>
      </c>
      <c r="F218" s="281" t="str">
        <f t="shared" si="15"/>
        <v>MR40847046543</v>
      </c>
      <c r="G218" s="291"/>
      <c r="H218" s="291"/>
      <c r="I218" s="291" t="s">
        <v>1063</v>
      </c>
      <c r="J218" s="322">
        <v>42005</v>
      </c>
      <c r="K218" s="438">
        <v>43129</v>
      </c>
      <c r="L218" s="282" t="s">
        <v>1239</v>
      </c>
      <c r="M218" s="292">
        <v>135.5</v>
      </c>
      <c r="N218" s="85"/>
      <c r="O218" s="409"/>
      <c r="P218" s="290">
        <v>14</v>
      </c>
      <c r="Q218" s="8">
        <v>7</v>
      </c>
      <c r="R218" s="29" t="s">
        <v>1683</v>
      </c>
      <c r="S218" s="290">
        <v>4</v>
      </c>
      <c r="T218" s="290">
        <v>156</v>
      </c>
      <c r="U218" s="293">
        <v>13</v>
      </c>
      <c r="V218" s="317">
        <v>4.3</v>
      </c>
      <c r="W218" s="290" t="s">
        <v>168</v>
      </c>
      <c r="X218" s="298">
        <v>132</v>
      </c>
      <c r="Y218" s="294">
        <v>16</v>
      </c>
      <c r="Z218" s="293">
        <v>1200</v>
      </c>
      <c r="AA218" s="293" t="s">
        <v>87</v>
      </c>
      <c r="AB218" s="293"/>
      <c r="AC218" s="284" t="s">
        <v>9660</v>
      </c>
      <c r="AD218" s="295" t="s">
        <v>1603</v>
      </c>
      <c r="AE218" s="432"/>
      <c r="AF218" s="286">
        <v>33</v>
      </c>
      <c r="AG218" s="295"/>
      <c r="AH218" s="296"/>
      <c r="AI218" s="295"/>
      <c r="AJ218" s="295" t="s">
        <v>85</v>
      </c>
      <c r="AK218" s="287" t="s">
        <v>85</v>
      </c>
      <c r="AL218" s="296" t="s">
        <v>237</v>
      </c>
      <c r="AM218" s="296" t="s">
        <v>85</v>
      </c>
      <c r="AN218" s="38" t="s">
        <v>85</v>
      </c>
      <c r="AO218" s="296" t="s">
        <v>85</v>
      </c>
      <c r="AP218" s="493">
        <v>12.4</v>
      </c>
      <c r="AQ218" s="296"/>
      <c r="AR218" s="296"/>
      <c r="AS218" s="296"/>
      <c r="AT218" s="296"/>
      <c r="AU218" s="296"/>
      <c r="AV218" s="296"/>
      <c r="AW218" s="296"/>
      <c r="AX218" s="296"/>
      <c r="AY218" s="296">
        <v>68</v>
      </c>
      <c r="AZ218" s="296">
        <v>43</v>
      </c>
      <c r="BA218" s="74"/>
      <c r="BB218" s="296"/>
      <c r="BC218" s="49"/>
      <c r="BD218" s="297" t="s">
        <v>85</v>
      </c>
      <c r="BE218" s="91" t="s">
        <v>85</v>
      </c>
      <c r="BF218" s="92" t="s">
        <v>85</v>
      </c>
      <c r="BG218" s="91" t="s">
        <v>85</v>
      </c>
      <c r="BH218" s="297">
        <v>18.5</v>
      </c>
      <c r="BI218" s="296">
        <v>16.399999999999999</v>
      </c>
      <c r="BJ218" s="296">
        <v>16.399999999999999</v>
      </c>
      <c r="BK218" s="296">
        <v>9.1</v>
      </c>
      <c r="BL218" s="358">
        <v>4.0107929074303987E-2</v>
      </c>
      <c r="BM218" s="290">
        <v>48</v>
      </c>
      <c r="BN218" s="296" t="s">
        <v>3771</v>
      </c>
      <c r="BO218" s="73" t="s">
        <v>3891</v>
      </c>
      <c r="BP218" s="296" t="s">
        <v>1197</v>
      </c>
      <c r="BQ218" s="296" t="s">
        <v>1198</v>
      </c>
      <c r="BR218" s="296"/>
      <c r="BS218" s="296"/>
      <c r="BT218" s="296"/>
      <c r="BU218" s="296"/>
      <c r="BV218" s="296"/>
      <c r="BW218" s="296"/>
      <c r="BX218" s="296"/>
      <c r="BY218" s="296"/>
      <c r="BZ218" s="296" t="s">
        <v>1201</v>
      </c>
      <c r="CA218" s="296"/>
      <c r="CB218" s="296" t="s">
        <v>1202</v>
      </c>
      <c r="CC218" s="296"/>
      <c r="CD218" s="311" t="str">
        <f t="shared" si="14"/>
        <v>DISCONTINUED - MR408 Roost UTV, 14x7, 4+3/+13mm Offset, 4x156, 132mm Centerbore, Matte Black</v>
      </c>
      <c r="CE218" s="311" t="s">
        <v>3721</v>
      </c>
      <c r="CF218" s="311" t="s">
        <v>3720</v>
      </c>
      <c r="CG218" s="300" t="str">
        <f t="shared" si="16"/>
        <v>UTV (4XX)</v>
      </c>
    </row>
    <row r="219" spans="1:85" s="289" customFormat="1" ht="15.75" customHeight="1">
      <c r="A219" s="571">
        <f t="shared" si="13"/>
        <v>216</v>
      </c>
      <c r="B219" s="92" t="s">
        <v>84</v>
      </c>
      <c r="C219" s="29" t="s">
        <v>1056</v>
      </c>
      <c r="D219" s="290" t="s">
        <v>229</v>
      </c>
      <c r="E219" s="291" t="s">
        <v>3724</v>
      </c>
      <c r="F219" s="281" t="str">
        <f t="shared" si="15"/>
        <v>MR50157051448S</v>
      </c>
      <c r="G219" s="291"/>
      <c r="H219" s="291"/>
      <c r="I219" s="291" t="s">
        <v>3725</v>
      </c>
      <c r="J219" s="322">
        <v>41275</v>
      </c>
      <c r="K219" s="438">
        <v>43129</v>
      </c>
      <c r="L219" s="282" t="s">
        <v>1239</v>
      </c>
      <c r="M219" s="292">
        <v>172.5</v>
      </c>
      <c r="N219" s="85"/>
      <c r="O219" s="409"/>
      <c r="P219" s="290">
        <v>15</v>
      </c>
      <c r="Q219" s="8">
        <v>7</v>
      </c>
      <c r="R219" s="29" t="s">
        <v>1684</v>
      </c>
      <c r="S219" s="290">
        <v>5</v>
      </c>
      <c r="T219" s="290">
        <v>100</v>
      </c>
      <c r="U219" s="293">
        <v>48</v>
      </c>
      <c r="V219" s="317">
        <v>5.9</v>
      </c>
      <c r="W219" s="290" t="s">
        <v>85</v>
      </c>
      <c r="X219" s="298">
        <v>56.1</v>
      </c>
      <c r="Y219" s="294">
        <v>16.7</v>
      </c>
      <c r="Z219" s="293">
        <v>1900</v>
      </c>
      <c r="AA219" s="293" t="s">
        <v>210</v>
      </c>
      <c r="AB219" s="293"/>
      <c r="AC219" s="284" t="s">
        <v>9662</v>
      </c>
      <c r="AD219" s="295" t="s">
        <v>85</v>
      </c>
      <c r="AE219" s="432"/>
      <c r="AF219" s="286" t="s">
        <v>85</v>
      </c>
      <c r="AG219" s="295"/>
      <c r="AH219" s="296" t="s">
        <v>85</v>
      </c>
      <c r="AI219" s="295" t="s">
        <v>85</v>
      </c>
      <c r="AJ219" s="295" t="s">
        <v>85</v>
      </c>
      <c r="AK219" s="287" t="s">
        <v>85</v>
      </c>
      <c r="AL219" s="296" t="s">
        <v>237</v>
      </c>
      <c r="AM219" s="296" t="s">
        <v>85</v>
      </c>
      <c r="AN219" s="38" t="s">
        <v>85</v>
      </c>
      <c r="AO219" s="296" t="s">
        <v>85</v>
      </c>
      <c r="AP219" s="493">
        <v>14.9</v>
      </c>
      <c r="AQ219" s="296"/>
      <c r="AR219" s="296"/>
      <c r="AS219" s="296">
        <v>23</v>
      </c>
      <c r="AT219" s="296">
        <v>25</v>
      </c>
      <c r="AU219" s="296"/>
      <c r="AV219" s="296">
        <v>20</v>
      </c>
      <c r="AW219" s="296"/>
      <c r="AX219" s="296">
        <v>168</v>
      </c>
      <c r="AY219" s="296">
        <v>48</v>
      </c>
      <c r="AZ219" s="296">
        <v>27</v>
      </c>
      <c r="BA219" s="74"/>
      <c r="BB219" s="296"/>
      <c r="BC219" s="49"/>
      <c r="BD219" s="297" t="s">
        <v>85</v>
      </c>
      <c r="BE219" s="91" t="s">
        <v>85</v>
      </c>
      <c r="BF219" s="92" t="s">
        <v>85</v>
      </c>
      <c r="BG219" s="91" t="s">
        <v>85</v>
      </c>
      <c r="BH219" s="297">
        <v>19.7</v>
      </c>
      <c r="BI219" s="296">
        <v>17.8</v>
      </c>
      <c r="BJ219" s="296">
        <v>17.8</v>
      </c>
      <c r="BK219" s="296">
        <v>9.5</v>
      </c>
      <c r="BL219" s="358">
        <v>4.9324734898719996E-2</v>
      </c>
      <c r="BM219" s="290">
        <v>48</v>
      </c>
      <c r="BN219" s="296" t="s">
        <v>3771</v>
      </c>
      <c r="BO219" s="73" t="s">
        <v>3891</v>
      </c>
      <c r="BP219" s="296" t="s">
        <v>1211</v>
      </c>
      <c r="BQ219" s="296" t="s">
        <v>1212</v>
      </c>
      <c r="BR219" s="296" t="s">
        <v>1213</v>
      </c>
      <c r="BS219" s="296"/>
      <c r="BT219" s="296"/>
      <c r="BU219" s="296"/>
      <c r="BV219" s="296"/>
      <c r="BW219" s="296"/>
      <c r="BX219" s="296"/>
      <c r="BY219" s="296"/>
      <c r="BZ219" s="296" t="s">
        <v>3726</v>
      </c>
      <c r="CA219" s="296"/>
      <c r="CB219" s="296" t="s">
        <v>3727</v>
      </c>
      <c r="CC219" s="296"/>
      <c r="CD219" s="311" t="str">
        <f t="shared" si="14"/>
        <v>DISCONTINUED - MR501 VT-SPEC, 15x7, +48mm Offset, 5x100, 56.1mm Centerbore, Silver</v>
      </c>
      <c r="CE219" s="311" t="s">
        <v>3721</v>
      </c>
      <c r="CF219" s="311" t="s">
        <v>3720</v>
      </c>
      <c r="CG219" s="300" t="str">
        <f t="shared" si="16"/>
        <v>RACE (1XX)</v>
      </c>
    </row>
    <row r="220" spans="1:85" s="289" customFormat="1" ht="15.75" customHeight="1">
      <c r="A220" s="571">
        <f t="shared" si="13"/>
        <v>217</v>
      </c>
      <c r="B220" s="92" t="s">
        <v>84</v>
      </c>
      <c r="C220" s="29" t="s">
        <v>1056</v>
      </c>
      <c r="D220" s="290" t="s">
        <v>229</v>
      </c>
      <c r="E220" s="291" t="s">
        <v>3728</v>
      </c>
      <c r="F220" s="281" t="str">
        <f t="shared" si="15"/>
        <v>MR50157012448S</v>
      </c>
      <c r="G220" s="291"/>
      <c r="H220" s="291"/>
      <c r="I220" s="291" t="s">
        <v>3729</v>
      </c>
      <c r="J220" s="322">
        <v>41275</v>
      </c>
      <c r="K220" s="438">
        <v>43129</v>
      </c>
      <c r="L220" s="282" t="s">
        <v>1239</v>
      </c>
      <c r="M220" s="292">
        <v>172.5</v>
      </c>
      <c r="N220" s="85"/>
      <c r="O220" s="409"/>
      <c r="P220" s="290">
        <v>15</v>
      </c>
      <c r="Q220" s="8">
        <v>7</v>
      </c>
      <c r="R220" s="29" t="s">
        <v>1756</v>
      </c>
      <c r="S220" s="290">
        <v>5</v>
      </c>
      <c r="T220" s="290">
        <v>4.5</v>
      </c>
      <c r="U220" s="293">
        <v>48</v>
      </c>
      <c r="V220" s="317">
        <v>5.9</v>
      </c>
      <c r="W220" s="290" t="s">
        <v>85</v>
      </c>
      <c r="X220" s="298">
        <v>56.1</v>
      </c>
      <c r="Y220" s="294">
        <v>16.7</v>
      </c>
      <c r="Z220" s="293">
        <v>1900</v>
      </c>
      <c r="AA220" s="293" t="s">
        <v>210</v>
      </c>
      <c r="AB220" s="293"/>
      <c r="AC220" s="284" t="s">
        <v>9663</v>
      </c>
      <c r="AD220" s="295" t="s">
        <v>85</v>
      </c>
      <c r="AE220" s="432"/>
      <c r="AF220" s="286" t="s">
        <v>85</v>
      </c>
      <c r="AG220" s="295"/>
      <c r="AH220" s="296" t="s">
        <v>85</v>
      </c>
      <c r="AI220" s="295" t="s">
        <v>85</v>
      </c>
      <c r="AJ220" s="295" t="s">
        <v>85</v>
      </c>
      <c r="AK220" s="287" t="s">
        <v>85</v>
      </c>
      <c r="AL220" s="296" t="s">
        <v>237</v>
      </c>
      <c r="AM220" s="296" t="s">
        <v>85</v>
      </c>
      <c r="AN220" s="38" t="s">
        <v>85</v>
      </c>
      <c r="AO220" s="296" t="s">
        <v>85</v>
      </c>
      <c r="AP220" s="493">
        <v>14.9</v>
      </c>
      <c r="AQ220" s="296"/>
      <c r="AR220" s="296"/>
      <c r="AS220" s="296">
        <v>23</v>
      </c>
      <c r="AT220" s="296">
        <v>25</v>
      </c>
      <c r="AU220" s="296"/>
      <c r="AV220" s="296">
        <v>20</v>
      </c>
      <c r="AW220" s="296"/>
      <c r="AX220" s="296">
        <v>168</v>
      </c>
      <c r="AY220" s="296">
        <v>48</v>
      </c>
      <c r="AZ220" s="296">
        <v>27</v>
      </c>
      <c r="BA220" s="74"/>
      <c r="BB220" s="296"/>
      <c r="BC220" s="49"/>
      <c r="BD220" s="297" t="s">
        <v>85</v>
      </c>
      <c r="BE220" s="91" t="s">
        <v>85</v>
      </c>
      <c r="BF220" s="92" t="s">
        <v>85</v>
      </c>
      <c r="BG220" s="91" t="s">
        <v>85</v>
      </c>
      <c r="BH220" s="297">
        <v>19.7</v>
      </c>
      <c r="BI220" s="296">
        <v>17.8</v>
      </c>
      <c r="BJ220" s="296">
        <v>17.8</v>
      </c>
      <c r="BK220" s="296">
        <v>9.5</v>
      </c>
      <c r="BL220" s="358">
        <v>4.9324734898719996E-2</v>
      </c>
      <c r="BM220" s="290">
        <v>48</v>
      </c>
      <c r="BN220" s="296" t="s">
        <v>3771</v>
      </c>
      <c r="BO220" s="73" t="s">
        <v>3891</v>
      </c>
      <c r="BP220" s="296" t="s">
        <v>1211</v>
      </c>
      <c r="BQ220" s="296" t="s">
        <v>1212</v>
      </c>
      <c r="BR220" s="296" t="s">
        <v>1213</v>
      </c>
      <c r="BS220" s="296"/>
      <c r="BT220" s="296"/>
      <c r="BU220" s="296"/>
      <c r="BV220" s="296"/>
      <c r="BW220" s="296"/>
      <c r="BX220" s="296"/>
      <c r="BY220" s="296"/>
      <c r="BZ220" s="296" t="s">
        <v>3726</v>
      </c>
      <c r="CA220" s="296"/>
      <c r="CB220" s="296" t="s">
        <v>3727</v>
      </c>
      <c r="CC220" s="296"/>
      <c r="CD220" s="311" t="str">
        <f t="shared" si="14"/>
        <v>DISCONTINUED - MR501 VT-SPEC, 15x7, +48mm Offset, 5x4.5, 56.1mm Centerbore, Silver</v>
      </c>
      <c r="CE220" s="311" t="s">
        <v>3721</v>
      </c>
      <c r="CF220" s="311" t="s">
        <v>3720</v>
      </c>
      <c r="CG220" s="300" t="str">
        <f t="shared" si="16"/>
        <v>RACE (1XX)</v>
      </c>
    </row>
    <row r="221" spans="1:85" s="289" customFormat="1" ht="15.75" customHeight="1">
      <c r="A221" s="571">
        <f t="shared" si="13"/>
        <v>218</v>
      </c>
      <c r="B221" s="92" t="s">
        <v>84</v>
      </c>
      <c r="C221" s="29" t="s">
        <v>1056</v>
      </c>
      <c r="D221" s="290" t="s">
        <v>229</v>
      </c>
      <c r="E221" s="291" t="s">
        <v>3730</v>
      </c>
      <c r="F221" s="281" t="str">
        <f t="shared" si="15"/>
        <v>MR50157041448S</v>
      </c>
      <c r="G221" s="291"/>
      <c r="H221" s="291"/>
      <c r="I221" s="291" t="s">
        <v>3731</v>
      </c>
      <c r="J221" s="322">
        <v>41275</v>
      </c>
      <c r="K221" s="438">
        <v>43129</v>
      </c>
      <c r="L221" s="282" t="s">
        <v>1239</v>
      </c>
      <c r="M221" s="292">
        <v>172.5</v>
      </c>
      <c r="N221" s="85"/>
      <c r="O221" s="409"/>
      <c r="P221" s="290">
        <v>15</v>
      </c>
      <c r="Q221" s="8">
        <v>7</v>
      </c>
      <c r="R221" s="29" t="s">
        <v>1679</v>
      </c>
      <c r="S221" s="290">
        <v>4</v>
      </c>
      <c r="T221" s="290">
        <v>108</v>
      </c>
      <c r="U221" s="293">
        <v>48</v>
      </c>
      <c r="V221" s="317">
        <v>5.9</v>
      </c>
      <c r="W221" s="290" t="s">
        <v>85</v>
      </c>
      <c r="X221" s="298">
        <v>63.4</v>
      </c>
      <c r="Y221" s="294">
        <v>16.7</v>
      </c>
      <c r="Z221" s="293">
        <v>1900</v>
      </c>
      <c r="AA221" s="293" t="s">
        <v>210</v>
      </c>
      <c r="AB221" s="293"/>
      <c r="AC221" s="284" t="s">
        <v>9664</v>
      </c>
      <c r="AD221" s="295" t="s">
        <v>85</v>
      </c>
      <c r="AE221" s="432"/>
      <c r="AF221" s="286" t="s">
        <v>85</v>
      </c>
      <c r="AG221" s="295"/>
      <c r="AH221" s="296" t="s">
        <v>85</v>
      </c>
      <c r="AI221" s="295" t="s">
        <v>85</v>
      </c>
      <c r="AJ221" s="295" t="s">
        <v>85</v>
      </c>
      <c r="AK221" s="287" t="s">
        <v>85</v>
      </c>
      <c r="AL221" s="296" t="s">
        <v>237</v>
      </c>
      <c r="AM221" s="296" t="s">
        <v>85</v>
      </c>
      <c r="AN221" s="38" t="s">
        <v>85</v>
      </c>
      <c r="AO221" s="296" t="s">
        <v>85</v>
      </c>
      <c r="AP221" s="493">
        <v>14.9</v>
      </c>
      <c r="AQ221" s="296"/>
      <c r="AR221" s="296"/>
      <c r="AS221" s="296"/>
      <c r="AT221" s="296"/>
      <c r="AU221" s="296"/>
      <c r="AV221" s="296"/>
      <c r="AW221" s="296"/>
      <c r="AX221" s="296"/>
      <c r="AY221" s="296">
        <v>48</v>
      </c>
      <c r="AZ221" s="296">
        <v>27</v>
      </c>
      <c r="BA221" s="74"/>
      <c r="BB221" s="296"/>
      <c r="BC221" s="49"/>
      <c r="BD221" s="297" t="s">
        <v>85</v>
      </c>
      <c r="BE221" s="91" t="s">
        <v>85</v>
      </c>
      <c r="BF221" s="92" t="s">
        <v>85</v>
      </c>
      <c r="BG221" s="91" t="s">
        <v>85</v>
      </c>
      <c r="BH221" s="297">
        <v>19.7</v>
      </c>
      <c r="BI221" s="296">
        <v>17.8</v>
      </c>
      <c r="BJ221" s="296">
        <v>17.8</v>
      </c>
      <c r="BK221" s="296">
        <v>9.5</v>
      </c>
      <c r="BL221" s="358">
        <v>4.9324734898719996E-2</v>
      </c>
      <c r="BM221" s="290">
        <v>48</v>
      </c>
      <c r="BN221" s="296" t="s">
        <v>3771</v>
      </c>
      <c r="BO221" s="73" t="s">
        <v>3891</v>
      </c>
      <c r="BP221" s="296" t="s">
        <v>1211</v>
      </c>
      <c r="BQ221" s="296" t="s">
        <v>1212</v>
      </c>
      <c r="BR221" s="296" t="s">
        <v>1213</v>
      </c>
      <c r="BS221" s="296"/>
      <c r="BT221" s="296"/>
      <c r="BU221" s="296"/>
      <c r="BV221" s="296"/>
      <c r="BW221" s="296"/>
      <c r="BX221" s="296"/>
      <c r="BY221" s="296"/>
      <c r="BZ221" s="296" t="s">
        <v>3726</v>
      </c>
      <c r="CA221" s="296"/>
      <c r="CB221" s="296" t="s">
        <v>3727</v>
      </c>
      <c r="CC221" s="296"/>
      <c r="CD221" s="311" t="str">
        <f t="shared" si="14"/>
        <v>DISCONTINUED - MR501 VT-SPEC, 15x7, +48mm Offset, 4x108, 63.4mm Centerbore, Silver</v>
      </c>
      <c r="CE221" s="311" t="s">
        <v>3721</v>
      </c>
      <c r="CF221" s="311" t="s">
        <v>3720</v>
      </c>
      <c r="CG221" s="300" t="str">
        <f t="shared" si="16"/>
        <v>RACE (1XX)</v>
      </c>
    </row>
    <row r="222" spans="1:85" s="289" customFormat="1" ht="15.75" customHeight="1">
      <c r="A222" s="571">
        <f t="shared" si="13"/>
        <v>219</v>
      </c>
      <c r="B222" s="92" t="s">
        <v>84</v>
      </c>
      <c r="C222" s="29" t="s">
        <v>1056</v>
      </c>
      <c r="D222" s="290" t="s">
        <v>231</v>
      </c>
      <c r="E222" s="291" t="s">
        <v>3732</v>
      </c>
      <c r="F222" s="281" t="str">
        <f t="shared" si="15"/>
        <v>MR50257051415S</v>
      </c>
      <c r="G222" s="291"/>
      <c r="H222" s="291"/>
      <c r="I222" s="291" t="s">
        <v>3733</v>
      </c>
      <c r="J222" s="322">
        <v>41640</v>
      </c>
      <c r="K222" s="438">
        <v>43129</v>
      </c>
      <c r="L222" s="282" t="s">
        <v>1239</v>
      </c>
      <c r="M222" s="292">
        <v>172.5</v>
      </c>
      <c r="N222" s="85"/>
      <c r="O222" s="409"/>
      <c r="P222" s="290">
        <v>15</v>
      </c>
      <c r="Q222" s="8">
        <v>7</v>
      </c>
      <c r="R222" s="29" t="s">
        <v>1684</v>
      </c>
      <c r="S222" s="290">
        <v>5</v>
      </c>
      <c r="T222" s="290">
        <v>100</v>
      </c>
      <c r="U222" s="293">
        <v>15</v>
      </c>
      <c r="V222" s="317">
        <v>4.5999999999999996</v>
      </c>
      <c r="W222" s="290" t="s">
        <v>85</v>
      </c>
      <c r="X222" s="298">
        <v>56.1</v>
      </c>
      <c r="Y222" s="294">
        <v>19.399999999999999</v>
      </c>
      <c r="Z222" s="293">
        <v>2100</v>
      </c>
      <c r="AA222" s="293" t="s">
        <v>210</v>
      </c>
      <c r="AB222" s="293"/>
      <c r="AC222" s="284" t="s">
        <v>9665</v>
      </c>
      <c r="AD222" s="295" t="s">
        <v>85</v>
      </c>
      <c r="AE222" s="432"/>
      <c r="AF222" s="286" t="s">
        <v>85</v>
      </c>
      <c r="AG222" s="295"/>
      <c r="AH222" s="296" t="s">
        <v>85</v>
      </c>
      <c r="AI222" s="295" t="s">
        <v>85</v>
      </c>
      <c r="AJ222" s="295" t="s">
        <v>85</v>
      </c>
      <c r="AK222" s="287" t="s">
        <v>85</v>
      </c>
      <c r="AL222" s="296" t="s">
        <v>237</v>
      </c>
      <c r="AM222" s="296" t="s">
        <v>85</v>
      </c>
      <c r="AN222" s="38" t="s">
        <v>85</v>
      </c>
      <c r="AO222" s="296" t="s">
        <v>85</v>
      </c>
      <c r="AP222" s="493">
        <v>14.9</v>
      </c>
      <c r="AQ222" s="296"/>
      <c r="AR222" s="296"/>
      <c r="AS222" s="296">
        <v>34</v>
      </c>
      <c r="AT222" s="296">
        <v>38</v>
      </c>
      <c r="AU222" s="296"/>
      <c r="AV222" s="296">
        <v>48</v>
      </c>
      <c r="AW222" s="296"/>
      <c r="AX222" s="296">
        <v>178</v>
      </c>
      <c r="AY222" s="296">
        <v>48</v>
      </c>
      <c r="AZ222" s="296">
        <v>25</v>
      </c>
      <c r="BA222" s="74"/>
      <c r="BB222" s="296"/>
      <c r="BC222" s="49"/>
      <c r="BD222" s="297" t="s">
        <v>85</v>
      </c>
      <c r="BE222" s="91" t="s">
        <v>85</v>
      </c>
      <c r="BF222" s="92" t="s">
        <v>85</v>
      </c>
      <c r="BG222" s="91" t="s">
        <v>85</v>
      </c>
      <c r="BH222" s="297">
        <v>22.4</v>
      </c>
      <c r="BI222" s="296">
        <v>17.8</v>
      </c>
      <c r="BJ222" s="296">
        <v>17.8</v>
      </c>
      <c r="BK222" s="296">
        <v>9.5</v>
      </c>
      <c r="BL222" s="358">
        <v>4.9324734898719996E-2</v>
      </c>
      <c r="BM222" s="290">
        <v>48</v>
      </c>
      <c r="BN222" s="296" t="s">
        <v>3771</v>
      </c>
      <c r="BO222" s="73" t="s">
        <v>3891</v>
      </c>
      <c r="BP222" s="296" t="s">
        <v>1216</v>
      </c>
      <c r="BQ222" s="296" t="s">
        <v>1150</v>
      </c>
      <c r="BR222" s="296" t="s">
        <v>1217</v>
      </c>
      <c r="BS222" s="296"/>
      <c r="BT222" s="296"/>
      <c r="BU222" s="296"/>
      <c r="BV222" s="296"/>
      <c r="BW222" s="296"/>
      <c r="BX222" s="296"/>
      <c r="BY222" s="296"/>
      <c r="BZ222" s="296" t="s">
        <v>3734</v>
      </c>
      <c r="CA222" s="296"/>
      <c r="CB222" s="296" t="s">
        <v>3735</v>
      </c>
      <c r="CC222" s="296"/>
      <c r="CD222" s="311" t="str">
        <f t="shared" si="14"/>
        <v>DISCONTINUED - MR502 VT-SPEC, 15x7, +15mm Offset, 5x100, 56.1mm Centerbore, Silver</v>
      </c>
      <c r="CE222" s="311" t="s">
        <v>3721</v>
      </c>
      <c r="CF222" s="311" t="s">
        <v>3720</v>
      </c>
      <c r="CG222" s="300" t="str">
        <f t="shared" si="16"/>
        <v>RACE (1XX)</v>
      </c>
    </row>
    <row r="223" spans="1:85" s="289" customFormat="1" ht="15.75" customHeight="1">
      <c r="A223" s="571">
        <f t="shared" si="13"/>
        <v>220</v>
      </c>
      <c r="B223" s="92" t="s">
        <v>84</v>
      </c>
      <c r="C223" s="29" t="s">
        <v>1056</v>
      </c>
      <c r="D223" s="290" t="s">
        <v>231</v>
      </c>
      <c r="E223" s="291" t="s">
        <v>3736</v>
      </c>
      <c r="F223" s="281" t="str">
        <f t="shared" si="15"/>
        <v>MR50257012415S</v>
      </c>
      <c r="G223" s="291"/>
      <c r="H223" s="291"/>
      <c r="I223" s="291" t="s">
        <v>3737</v>
      </c>
      <c r="J223" s="322">
        <v>41640</v>
      </c>
      <c r="K223" s="438">
        <v>43129</v>
      </c>
      <c r="L223" s="282" t="s">
        <v>1239</v>
      </c>
      <c r="M223" s="292">
        <v>172.5</v>
      </c>
      <c r="N223" s="85"/>
      <c r="O223" s="409"/>
      <c r="P223" s="290">
        <v>15</v>
      </c>
      <c r="Q223" s="8">
        <v>7</v>
      </c>
      <c r="R223" s="29" t="s">
        <v>1756</v>
      </c>
      <c r="S223" s="290">
        <v>5</v>
      </c>
      <c r="T223" s="290">
        <v>4.5</v>
      </c>
      <c r="U223" s="293">
        <v>15</v>
      </c>
      <c r="V223" s="317">
        <v>4.5999999999999996</v>
      </c>
      <c r="W223" s="290" t="s">
        <v>85</v>
      </c>
      <c r="X223" s="298">
        <v>56.1</v>
      </c>
      <c r="Y223" s="294">
        <v>19.399999999999999</v>
      </c>
      <c r="Z223" s="293">
        <v>2100</v>
      </c>
      <c r="AA223" s="293" t="s">
        <v>210</v>
      </c>
      <c r="AB223" s="293"/>
      <c r="AC223" s="284" t="s">
        <v>9666</v>
      </c>
      <c r="AD223" s="295" t="s">
        <v>85</v>
      </c>
      <c r="AE223" s="432"/>
      <c r="AF223" s="286" t="s">
        <v>85</v>
      </c>
      <c r="AG223" s="295"/>
      <c r="AH223" s="296" t="s">
        <v>85</v>
      </c>
      <c r="AI223" s="295" t="s">
        <v>85</v>
      </c>
      <c r="AJ223" s="295" t="s">
        <v>85</v>
      </c>
      <c r="AK223" s="287" t="s">
        <v>85</v>
      </c>
      <c r="AL223" s="296" t="s">
        <v>237</v>
      </c>
      <c r="AM223" s="296" t="s">
        <v>85</v>
      </c>
      <c r="AN223" s="38" t="s">
        <v>85</v>
      </c>
      <c r="AO223" s="296" t="s">
        <v>85</v>
      </c>
      <c r="AP223" s="493">
        <v>14.9</v>
      </c>
      <c r="AQ223" s="296"/>
      <c r="AR223" s="296"/>
      <c r="AS223" s="296"/>
      <c r="AT223" s="296"/>
      <c r="AU223" s="296"/>
      <c r="AV223" s="296"/>
      <c r="AW223" s="296"/>
      <c r="AX223" s="296"/>
      <c r="AY223" s="296">
        <v>48</v>
      </c>
      <c r="AZ223" s="296">
        <v>25</v>
      </c>
      <c r="BA223" s="74"/>
      <c r="BB223" s="296"/>
      <c r="BC223" s="49"/>
      <c r="BD223" s="297" t="s">
        <v>85</v>
      </c>
      <c r="BE223" s="91" t="s">
        <v>85</v>
      </c>
      <c r="BF223" s="92" t="s">
        <v>85</v>
      </c>
      <c r="BG223" s="91" t="s">
        <v>85</v>
      </c>
      <c r="BH223" s="297">
        <v>22.4</v>
      </c>
      <c r="BI223" s="296">
        <v>17.8</v>
      </c>
      <c r="BJ223" s="296">
        <v>17.8</v>
      </c>
      <c r="BK223" s="296">
        <v>9.5</v>
      </c>
      <c r="BL223" s="358">
        <v>4.9324734898719996E-2</v>
      </c>
      <c r="BM223" s="290">
        <v>48</v>
      </c>
      <c r="BN223" s="296" t="s">
        <v>3771</v>
      </c>
      <c r="BO223" s="73" t="s">
        <v>3891</v>
      </c>
      <c r="BP223" s="296" t="s">
        <v>1216</v>
      </c>
      <c r="BQ223" s="296" t="s">
        <v>1150</v>
      </c>
      <c r="BR223" s="296" t="s">
        <v>1217</v>
      </c>
      <c r="BS223" s="296"/>
      <c r="BT223" s="296"/>
      <c r="BU223" s="296"/>
      <c r="BV223" s="296"/>
      <c r="BW223" s="296"/>
      <c r="BX223" s="296"/>
      <c r="BY223" s="296"/>
      <c r="BZ223" s="296" t="s">
        <v>3734</v>
      </c>
      <c r="CA223" s="296"/>
      <c r="CB223" s="296" t="s">
        <v>3735</v>
      </c>
      <c r="CC223" s="296"/>
      <c r="CD223" s="311" t="str">
        <f t="shared" si="14"/>
        <v>DISCONTINUED - MR502 VT-SPEC, 15x7, +15mm Offset, 5x4.5, 56.1mm Centerbore, Silver</v>
      </c>
      <c r="CE223" s="311" t="s">
        <v>3721</v>
      </c>
      <c r="CF223" s="311" t="s">
        <v>3720</v>
      </c>
      <c r="CG223" s="300" t="str">
        <f t="shared" si="16"/>
        <v>RACE (1XX)</v>
      </c>
    </row>
    <row r="224" spans="1:85" s="289" customFormat="1" ht="15.75" customHeight="1">
      <c r="A224" s="571">
        <f t="shared" si="13"/>
        <v>221</v>
      </c>
      <c r="B224" s="92" t="s">
        <v>84</v>
      </c>
      <c r="C224" s="29" t="s">
        <v>1056</v>
      </c>
      <c r="D224" s="290" t="s">
        <v>231</v>
      </c>
      <c r="E224" s="291" t="s">
        <v>3738</v>
      </c>
      <c r="F224" s="281" t="str">
        <f t="shared" si="15"/>
        <v>MR50257012515SM</v>
      </c>
      <c r="G224" s="291"/>
      <c r="H224" s="291"/>
      <c r="I224" s="291" t="s">
        <v>3739</v>
      </c>
      <c r="J224" s="322">
        <v>41640</v>
      </c>
      <c r="K224" s="438">
        <v>43129</v>
      </c>
      <c r="L224" s="282" t="s">
        <v>1239</v>
      </c>
      <c r="M224" s="292">
        <v>172.5</v>
      </c>
      <c r="N224" s="85"/>
      <c r="O224" s="409"/>
      <c r="P224" s="290">
        <v>15</v>
      </c>
      <c r="Q224" s="8">
        <v>7</v>
      </c>
      <c r="R224" s="29" t="s">
        <v>1756</v>
      </c>
      <c r="S224" s="290">
        <v>5</v>
      </c>
      <c r="T224" s="290">
        <v>4.5</v>
      </c>
      <c r="U224" s="293">
        <v>15</v>
      </c>
      <c r="V224" s="317">
        <v>4.5999999999999996</v>
      </c>
      <c r="W224" s="290" t="s">
        <v>85</v>
      </c>
      <c r="X224" s="298">
        <v>67.099999999999994</v>
      </c>
      <c r="Y224" s="294">
        <v>19.399999999999999</v>
      </c>
      <c r="Z224" s="293">
        <v>2100</v>
      </c>
      <c r="AA224" s="293" t="s">
        <v>87</v>
      </c>
      <c r="AB224" s="293"/>
      <c r="AC224" s="284" t="s">
        <v>9666</v>
      </c>
      <c r="AD224" s="295" t="s">
        <v>85</v>
      </c>
      <c r="AE224" s="432"/>
      <c r="AF224" s="286" t="s">
        <v>85</v>
      </c>
      <c r="AG224" s="295"/>
      <c r="AH224" s="296" t="s">
        <v>85</v>
      </c>
      <c r="AI224" s="295" t="s">
        <v>85</v>
      </c>
      <c r="AJ224" s="295" t="s">
        <v>85</v>
      </c>
      <c r="AK224" s="287" t="s">
        <v>85</v>
      </c>
      <c r="AL224" s="296" t="s">
        <v>237</v>
      </c>
      <c r="AM224" s="296" t="s">
        <v>85</v>
      </c>
      <c r="AN224" s="38" t="s">
        <v>85</v>
      </c>
      <c r="AO224" s="296" t="s">
        <v>85</v>
      </c>
      <c r="AP224" s="493">
        <v>14.9</v>
      </c>
      <c r="AQ224" s="296"/>
      <c r="AR224" s="296"/>
      <c r="AS224" s="296"/>
      <c r="AT224" s="296"/>
      <c r="AU224" s="296"/>
      <c r="AV224" s="296"/>
      <c r="AW224" s="296"/>
      <c r="AX224" s="296"/>
      <c r="AY224" s="296">
        <v>48</v>
      </c>
      <c r="AZ224" s="296">
        <v>25</v>
      </c>
      <c r="BA224" s="74"/>
      <c r="BB224" s="296"/>
      <c r="BC224" s="49"/>
      <c r="BD224" s="297" t="s">
        <v>85</v>
      </c>
      <c r="BE224" s="91" t="s">
        <v>85</v>
      </c>
      <c r="BF224" s="92" t="s">
        <v>85</v>
      </c>
      <c r="BG224" s="91" t="s">
        <v>85</v>
      </c>
      <c r="BH224" s="297">
        <v>22.4</v>
      </c>
      <c r="BI224" s="296">
        <v>17.8</v>
      </c>
      <c r="BJ224" s="296">
        <v>17.8</v>
      </c>
      <c r="BK224" s="296">
        <v>9.5</v>
      </c>
      <c r="BL224" s="358">
        <v>4.9324734898719996E-2</v>
      </c>
      <c r="BM224" s="290">
        <v>48</v>
      </c>
      <c r="BN224" s="296" t="s">
        <v>3771</v>
      </c>
      <c r="BO224" s="73" t="s">
        <v>3891</v>
      </c>
      <c r="BP224" s="296" t="s">
        <v>1216</v>
      </c>
      <c r="BQ224" s="296" t="s">
        <v>1150</v>
      </c>
      <c r="BR224" s="296" t="s">
        <v>1217</v>
      </c>
      <c r="BS224" s="296"/>
      <c r="BT224" s="296"/>
      <c r="BU224" s="296"/>
      <c r="BV224" s="296"/>
      <c r="BW224" s="296"/>
      <c r="BX224" s="296"/>
      <c r="BY224" s="296"/>
      <c r="BZ224" s="296" t="s">
        <v>1218</v>
      </c>
      <c r="CA224" s="296"/>
      <c r="CB224" s="296" t="s">
        <v>1219</v>
      </c>
      <c r="CC224" s="296"/>
      <c r="CD224" s="311" t="str">
        <f t="shared" si="14"/>
        <v>DISCONTINUED - MR502 VT-SPEC, 15x7, +15mm Offset, 5x4.5, 67.1mm Centerbore, Matte Black</v>
      </c>
      <c r="CE224" s="311" t="s">
        <v>3721</v>
      </c>
      <c r="CF224" s="311" t="s">
        <v>3720</v>
      </c>
      <c r="CG224" s="300" t="str">
        <f t="shared" si="16"/>
        <v>RACE (1XX)</v>
      </c>
    </row>
    <row r="225" spans="1:85" s="289" customFormat="1" ht="15.75" customHeight="1">
      <c r="A225" s="571">
        <f t="shared" si="13"/>
        <v>222</v>
      </c>
      <c r="B225" s="92" t="s">
        <v>84</v>
      </c>
      <c r="C225" s="29" t="s">
        <v>1056</v>
      </c>
      <c r="D225" s="290" t="s">
        <v>231</v>
      </c>
      <c r="E225" s="291" t="s">
        <v>3740</v>
      </c>
      <c r="F225" s="281" t="str">
        <f t="shared" si="15"/>
        <v>MR50257012415SM</v>
      </c>
      <c r="G225" s="291"/>
      <c r="H225" s="291"/>
      <c r="I225" s="291" t="s">
        <v>3741</v>
      </c>
      <c r="J225" s="322">
        <v>41640</v>
      </c>
      <c r="K225" s="438">
        <v>43129</v>
      </c>
      <c r="L225" s="282" t="s">
        <v>1239</v>
      </c>
      <c r="M225" s="292">
        <v>172.5</v>
      </c>
      <c r="N225" s="85"/>
      <c r="O225" s="409"/>
      <c r="P225" s="290">
        <v>15</v>
      </c>
      <c r="Q225" s="8">
        <v>7</v>
      </c>
      <c r="R225" s="29" t="s">
        <v>1756</v>
      </c>
      <c r="S225" s="290">
        <v>5</v>
      </c>
      <c r="T225" s="290">
        <v>4.5</v>
      </c>
      <c r="U225" s="293">
        <v>15</v>
      </c>
      <c r="V225" s="317">
        <v>4.5999999999999996</v>
      </c>
      <c r="W225" s="290" t="s">
        <v>85</v>
      </c>
      <c r="X225" s="298">
        <v>67.099999999999994</v>
      </c>
      <c r="Y225" s="294">
        <v>19.399999999999999</v>
      </c>
      <c r="Z225" s="293">
        <v>2100</v>
      </c>
      <c r="AA225" s="293" t="s">
        <v>210</v>
      </c>
      <c r="AB225" s="293"/>
      <c r="AC225" s="284" t="s">
        <v>9666</v>
      </c>
      <c r="AD225" s="295" t="s">
        <v>85</v>
      </c>
      <c r="AE225" s="432"/>
      <c r="AF225" s="286" t="s">
        <v>85</v>
      </c>
      <c r="AG225" s="295"/>
      <c r="AH225" s="296" t="s">
        <v>85</v>
      </c>
      <c r="AI225" s="295" t="s">
        <v>85</v>
      </c>
      <c r="AJ225" s="295" t="s">
        <v>85</v>
      </c>
      <c r="AK225" s="287" t="s">
        <v>85</v>
      </c>
      <c r="AL225" s="296" t="s">
        <v>237</v>
      </c>
      <c r="AM225" s="296" t="s">
        <v>85</v>
      </c>
      <c r="AN225" s="38" t="s">
        <v>85</v>
      </c>
      <c r="AO225" s="296" t="s">
        <v>85</v>
      </c>
      <c r="AP225" s="493">
        <v>14.9</v>
      </c>
      <c r="AQ225" s="296"/>
      <c r="AR225" s="296"/>
      <c r="AS225" s="296"/>
      <c r="AT225" s="296"/>
      <c r="AU225" s="296"/>
      <c r="AV225" s="296"/>
      <c r="AW225" s="296"/>
      <c r="AX225" s="296"/>
      <c r="AY225" s="296">
        <v>48</v>
      </c>
      <c r="AZ225" s="296">
        <v>25</v>
      </c>
      <c r="BA225" s="74"/>
      <c r="BB225" s="296"/>
      <c r="BC225" s="49"/>
      <c r="BD225" s="297" t="s">
        <v>85</v>
      </c>
      <c r="BE225" s="91" t="s">
        <v>85</v>
      </c>
      <c r="BF225" s="92" t="s">
        <v>85</v>
      </c>
      <c r="BG225" s="91" t="s">
        <v>85</v>
      </c>
      <c r="BH225" s="297">
        <v>22.4</v>
      </c>
      <c r="BI225" s="296">
        <v>17.8</v>
      </c>
      <c r="BJ225" s="296">
        <v>17.8</v>
      </c>
      <c r="BK225" s="296">
        <v>9.5</v>
      </c>
      <c r="BL225" s="358">
        <v>4.9324734898719996E-2</v>
      </c>
      <c r="BM225" s="290">
        <v>48</v>
      </c>
      <c r="BN225" s="296" t="s">
        <v>3771</v>
      </c>
      <c r="BO225" s="73" t="s">
        <v>3891</v>
      </c>
      <c r="BP225" s="296" t="s">
        <v>1216</v>
      </c>
      <c r="BQ225" s="296" t="s">
        <v>1150</v>
      </c>
      <c r="BR225" s="296" t="s">
        <v>1217</v>
      </c>
      <c r="BS225" s="296"/>
      <c r="BT225" s="296"/>
      <c r="BU225" s="296"/>
      <c r="BV225" s="296"/>
      <c r="BW225" s="296"/>
      <c r="BX225" s="296"/>
      <c r="BY225" s="296"/>
      <c r="BZ225" s="296" t="s">
        <v>3734</v>
      </c>
      <c r="CA225" s="296"/>
      <c r="CB225" s="296" t="s">
        <v>3735</v>
      </c>
      <c r="CC225" s="296"/>
      <c r="CD225" s="311" t="str">
        <f t="shared" si="14"/>
        <v>DISCONTINUED - MR502 VT-SPEC, 15x7, +15mm Offset, 5x4.5, 67.1mm Centerbore, Silver</v>
      </c>
      <c r="CE225" s="311" t="s">
        <v>3721</v>
      </c>
      <c r="CF225" s="311" t="s">
        <v>3720</v>
      </c>
      <c r="CG225" s="300" t="str">
        <f t="shared" si="16"/>
        <v>RACE (1XX)</v>
      </c>
    </row>
    <row r="226" spans="1:85" s="289" customFormat="1" ht="15.75" customHeight="1">
      <c r="A226" s="571">
        <f t="shared" si="13"/>
        <v>223</v>
      </c>
      <c r="B226" s="92" t="s">
        <v>84</v>
      </c>
      <c r="C226" s="29" t="s">
        <v>1058</v>
      </c>
      <c r="D226" s="290" t="s">
        <v>3742</v>
      </c>
      <c r="E226" s="291" t="s">
        <v>3743</v>
      </c>
      <c r="F226" s="281" t="str">
        <f t="shared" si="15"/>
        <v>MR20378012348</v>
      </c>
      <c r="G226" s="291"/>
      <c r="H226" s="291"/>
      <c r="I226" s="291" t="s">
        <v>3744</v>
      </c>
      <c r="J226" s="322">
        <v>42736</v>
      </c>
      <c r="K226" s="438">
        <v>43129</v>
      </c>
      <c r="L226" s="282" t="s">
        <v>1239</v>
      </c>
      <c r="M226" s="292">
        <v>950.5</v>
      </c>
      <c r="N226" s="85"/>
      <c r="O226" s="409"/>
      <c r="P226" s="290">
        <v>17</v>
      </c>
      <c r="Q226" s="8">
        <v>8</v>
      </c>
      <c r="R226" s="29" t="s">
        <v>1756</v>
      </c>
      <c r="S226" s="290">
        <v>5</v>
      </c>
      <c r="T226" s="290">
        <v>4.5</v>
      </c>
      <c r="U226" s="293">
        <v>48</v>
      </c>
      <c r="V226" s="317">
        <v>3</v>
      </c>
      <c r="W226" s="290" t="s">
        <v>85</v>
      </c>
      <c r="X226" s="298">
        <v>56.1</v>
      </c>
      <c r="Y226" s="294">
        <v>18.5</v>
      </c>
      <c r="Z226" s="293">
        <v>1800</v>
      </c>
      <c r="AA226" s="293" t="s">
        <v>5172</v>
      </c>
      <c r="AB226" s="293"/>
      <c r="AC226" s="284" t="s">
        <v>9667</v>
      </c>
      <c r="AD226" s="295" t="s">
        <v>85</v>
      </c>
      <c r="AE226" s="432"/>
      <c r="AF226" s="286" t="s">
        <v>85</v>
      </c>
      <c r="AG226" s="295"/>
      <c r="AH226" s="296" t="s">
        <v>85</v>
      </c>
      <c r="AI226" s="295" t="s">
        <v>85</v>
      </c>
      <c r="AJ226" s="295" t="s">
        <v>85</v>
      </c>
      <c r="AK226" s="287" t="s">
        <v>85</v>
      </c>
      <c r="AL226" s="296" t="s">
        <v>236</v>
      </c>
      <c r="AM226" s="296" t="s">
        <v>85</v>
      </c>
      <c r="AN226" s="38" t="s">
        <v>85</v>
      </c>
      <c r="AO226" s="296" t="s">
        <v>85</v>
      </c>
      <c r="AP226" s="493"/>
      <c r="AQ226" s="296"/>
      <c r="AR226" s="296"/>
      <c r="AS226" s="296"/>
      <c r="AT226" s="296"/>
      <c r="AU226" s="296"/>
      <c r="AV226" s="296"/>
      <c r="AW226" s="296"/>
      <c r="AX226" s="296"/>
      <c r="AY226" s="296" t="s">
        <v>85</v>
      </c>
      <c r="AZ226" s="296" t="s">
        <v>85</v>
      </c>
      <c r="BA226" s="74"/>
      <c r="BB226" s="296"/>
      <c r="BC226" s="49"/>
      <c r="BD226" s="297" t="s">
        <v>85</v>
      </c>
      <c r="BE226" s="91" t="s">
        <v>85</v>
      </c>
      <c r="BF226" s="92" t="s">
        <v>85</v>
      </c>
      <c r="BG226" s="91" t="s">
        <v>85</v>
      </c>
      <c r="BH226" s="297">
        <v>21.5</v>
      </c>
      <c r="BI226" s="296">
        <v>19.75</v>
      </c>
      <c r="BJ226" s="296">
        <v>19.75</v>
      </c>
      <c r="BK226" s="296">
        <v>10.199999999999999</v>
      </c>
      <c r="BL226" s="358">
        <v>6.5198187345299988E-2</v>
      </c>
      <c r="BM226" s="290" t="s">
        <v>85</v>
      </c>
      <c r="BN226" s="296" t="s">
        <v>3771</v>
      </c>
      <c r="BO226" s="73" t="s">
        <v>3891</v>
      </c>
      <c r="BP226" s="296" t="s">
        <v>3745</v>
      </c>
      <c r="BQ226" s="296"/>
      <c r="BR226" s="296"/>
      <c r="BS226" s="296"/>
      <c r="BT226" s="296"/>
      <c r="BU226" s="296"/>
      <c r="BV226" s="296"/>
      <c r="BW226" s="296"/>
      <c r="BX226" s="296"/>
      <c r="BY226" s="296"/>
      <c r="BZ226" s="296" t="s">
        <v>3746</v>
      </c>
      <c r="CA226" s="296"/>
      <c r="CB226" s="296" t="s">
        <v>85</v>
      </c>
      <c r="CC226" s="296"/>
      <c r="CD226" s="311" t="str">
        <f t="shared" si="14"/>
        <v xml:space="preserve">DISCONTINUED - MR203 Rally Forged, 17x8, +48mm Offset, 5x4.5, 56.1mm Centerbore, Machined - Raw </v>
      </c>
      <c r="CE226" s="311" t="s">
        <v>3721</v>
      </c>
      <c r="CF226" s="311" t="s">
        <v>3720</v>
      </c>
      <c r="CG226" s="300" t="str">
        <f t="shared" si="16"/>
        <v>FORGED (2XX)</v>
      </c>
    </row>
    <row r="227" spans="1:85" s="289" customFormat="1" ht="15.75" customHeight="1">
      <c r="A227" s="571">
        <f t="shared" si="13"/>
        <v>224</v>
      </c>
      <c r="B227" s="92" t="s">
        <v>84</v>
      </c>
      <c r="C227" s="29" t="s">
        <v>1058</v>
      </c>
      <c r="D227" s="290" t="s">
        <v>3742</v>
      </c>
      <c r="E227" s="291" t="s">
        <v>3747</v>
      </c>
      <c r="F227" s="281" t="str">
        <f t="shared" si="15"/>
        <v>MR20378051325</v>
      </c>
      <c r="G227" s="291"/>
      <c r="H227" s="291"/>
      <c r="I227" s="291" t="s">
        <v>3748</v>
      </c>
      <c r="J227" s="322">
        <v>42736</v>
      </c>
      <c r="K227" s="438">
        <v>43129</v>
      </c>
      <c r="L227" s="282" t="s">
        <v>1239</v>
      </c>
      <c r="M227" s="292">
        <v>950.5</v>
      </c>
      <c r="N227" s="85"/>
      <c r="O227" s="409"/>
      <c r="P227" s="290">
        <v>17</v>
      </c>
      <c r="Q227" s="8">
        <v>8</v>
      </c>
      <c r="R227" s="29" t="s">
        <v>1684</v>
      </c>
      <c r="S227" s="290">
        <v>5</v>
      </c>
      <c r="T227" s="290">
        <v>100</v>
      </c>
      <c r="U227" s="293">
        <v>25</v>
      </c>
      <c r="V227" s="317">
        <v>2.25</v>
      </c>
      <c r="W227" s="290" t="s">
        <v>85</v>
      </c>
      <c r="X227" s="298">
        <v>56.1</v>
      </c>
      <c r="Y227" s="294">
        <v>18.5</v>
      </c>
      <c r="Z227" s="293">
        <v>1800</v>
      </c>
      <c r="AA227" s="293" t="s">
        <v>5172</v>
      </c>
      <c r="AB227" s="293"/>
      <c r="AC227" s="284" t="s">
        <v>9668</v>
      </c>
      <c r="AD227" s="295" t="s">
        <v>85</v>
      </c>
      <c r="AE227" s="432"/>
      <c r="AF227" s="286" t="s">
        <v>85</v>
      </c>
      <c r="AG227" s="295"/>
      <c r="AH227" s="296" t="s">
        <v>85</v>
      </c>
      <c r="AI227" s="295" t="s">
        <v>85</v>
      </c>
      <c r="AJ227" s="295" t="s">
        <v>85</v>
      </c>
      <c r="AK227" s="287" t="s">
        <v>85</v>
      </c>
      <c r="AL227" s="296" t="s">
        <v>236</v>
      </c>
      <c r="AM227" s="296" t="s">
        <v>85</v>
      </c>
      <c r="AN227" s="38" t="s">
        <v>85</v>
      </c>
      <c r="AO227" s="296" t="s">
        <v>85</v>
      </c>
      <c r="AP227" s="493"/>
      <c r="AQ227" s="296"/>
      <c r="AR227" s="296"/>
      <c r="AS227" s="296"/>
      <c r="AT227" s="296"/>
      <c r="AU227" s="296"/>
      <c r="AV227" s="296"/>
      <c r="AW227" s="296"/>
      <c r="AX227" s="296"/>
      <c r="AY227" s="296" t="s">
        <v>85</v>
      </c>
      <c r="AZ227" s="296" t="s">
        <v>85</v>
      </c>
      <c r="BA227" s="74"/>
      <c r="BB227" s="296"/>
      <c r="BC227" s="49"/>
      <c r="BD227" s="297" t="s">
        <v>85</v>
      </c>
      <c r="BE227" s="91" t="s">
        <v>85</v>
      </c>
      <c r="BF227" s="92" t="s">
        <v>85</v>
      </c>
      <c r="BG227" s="91" t="s">
        <v>85</v>
      </c>
      <c r="BH227" s="297">
        <v>21.5</v>
      </c>
      <c r="BI227" s="296">
        <v>19.75</v>
      </c>
      <c r="BJ227" s="296">
        <v>19.75</v>
      </c>
      <c r="BK227" s="296">
        <v>10.199999999999999</v>
      </c>
      <c r="BL227" s="358">
        <v>6.5198187345299988E-2</v>
      </c>
      <c r="BM227" s="290" t="s">
        <v>85</v>
      </c>
      <c r="BN227" s="296" t="s">
        <v>3771</v>
      </c>
      <c r="BO227" s="73" t="s">
        <v>3891</v>
      </c>
      <c r="BP227" s="296" t="s">
        <v>3745</v>
      </c>
      <c r="BQ227" s="296"/>
      <c r="BR227" s="296"/>
      <c r="BS227" s="296"/>
      <c r="BT227" s="296"/>
      <c r="BU227" s="296"/>
      <c r="BV227" s="296"/>
      <c r="BW227" s="296"/>
      <c r="BX227" s="296"/>
      <c r="BY227" s="296"/>
      <c r="BZ227" s="296" t="s">
        <v>3746</v>
      </c>
      <c r="CA227" s="296"/>
      <c r="CB227" s="296" t="s">
        <v>85</v>
      </c>
      <c r="CC227" s="296"/>
      <c r="CD227" s="311" t="str">
        <f t="shared" si="14"/>
        <v xml:space="preserve">DISCONTINUED - MR203 Rally Forged, 17x8, +25mm Offset, 5x100, 56.1mm Centerbore, Machined - Raw </v>
      </c>
      <c r="CE227" s="311" t="s">
        <v>3721</v>
      </c>
      <c r="CF227" s="311" t="s">
        <v>3720</v>
      </c>
      <c r="CG227" s="300" t="str">
        <f t="shared" si="16"/>
        <v>FORGED (2XX)</v>
      </c>
    </row>
    <row r="228" spans="1:85" s="289" customFormat="1" ht="15.75" customHeight="1">
      <c r="A228" s="571">
        <f t="shared" si="13"/>
        <v>225</v>
      </c>
      <c r="B228" s="92" t="s">
        <v>84</v>
      </c>
      <c r="C228" s="29" t="s">
        <v>1058</v>
      </c>
      <c r="D228" s="290" t="s">
        <v>3742</v>
      </c>
      <c r="E228" s="291" t="s">
        <v>3749</v>
      </c>
      <c r="F228" s="281" t="str">
        <f t="shared" si="15"/>
        <v>MR20378052348</v>
      </c>
      <c r="G228" s="291"/>
      <c r="H228" s="291"/>
      <c r="I228" s="291" t="s">
        <v>3750</v>
      </c>
      <c r="J228" s="322">
        <v>42736</v>
      </c>
      <c r="K228" s="438">
        <v>43129</v>
      </c>
      <c r="L228" s="282" t="s">
        <v>1239</v>
      </c>
      <c r="M228" s="292">
        <v>950.5</v>
      </c>
      <c r="N228" s="85"/>
      <c r="O228" s="409"/>
      <c r="P228" s="290">
        <v>17</v>
      </c>
      <c r="Q228" s="8">
        <v>8</v>
      </c>
      <c r="R228" s="29" t="s">
        <v>1684</v>
      </c>
      <c r="S228" s="290">
        <v>5</v>
      </c>
      <c r="T228" s="290">
        <v>100</v>
      </c>
      <c r="U228" s="293">
        <v>48</v>
      </c>
      <c r="V228" s="317">
        <v>3.5</v>
      </c>
      <c r="W228" s="290" t="s">
        <v>85</v>
      </c>
      <c r="X228" s="298">
        <v>65.099999999999994</v>
      </c>
      <c r="Y228" s="294">
        <v>18.5</v>
      </c>
      <c r="Z228" s="293">
        <v>1800</v>
      </c>
      <c r="AA228" s="293" t="s">
        <v>5172</v>
      </c>
      <c r="AB228" s="293"/>
      <c r="AC228" s="284" t="s">
        <v>9669</v>
      </c>
      <c r="AD228" s="295" t="s">
        <v>85</v>
      </c>
      <c r="AE228" s="432"/>
      <c r="AF228" s="286" t="s">
        <v>85</v>
      </c>
      <c r="AG228" s="295"/>
      <c r="AH228" s="296" t="s">
        <v>85</v>
      </c>
      <c r="AI228" s="295" t="s">
        <v>85</v>
      </c>
      <c r="AJ228" s="295" t="s">
        <v>85</v>
      </c>
      <c r="AK228" s="287" t="s">
        <v>85</v>
      </c>
      <c r="AL228" s="296" t="s">
        <v>237</v>
      </c>
      <c r="AM228" s="296" t="s">
        <v>85</v>
      </c>
      <c r="AN228" s="38" t="s">
        <v>85</v>
      </c>
      <c r="AO228" s="296" t="s">
        <v>85</v>
      </c>
      <c r="AP228" s="493"/>
      <c r="AQ228" s="296"/>
      <c r="AR228" s="296"/>
      <c r="AS228" s="296"/>
      <c r="AT228" s="296"/>
      <c r="AU228" s="296"/>
      <c r="AV228" s="296"/>
      <c r="AW228" s="296"/>
      <c r="AX228" s="296"/>
      <c r="AY228" s="296" t="s">
        <v>85</v>
      </c>
      <c r="AZ228" s="296" t="s">
        <v>85</v>
      </c>
      <c r="BA228" s="74"/>
      <c r="BB228" s="296"/>
      <c r="BC228" s="49"/>
      <c r="BD228" s="297" t="s">
        <v>85</v>
      </c>
      <c r="BE228" s="91" t="s">
        <v>85</v>
      </c>
      <c r="BF228" s="92" t="s">
        <v>85</v>
      </c>
      <c r="BG228" s="91" t="s">
        <v>85</v>
      </c>
      <c r="BH228" s="297">
        <v>21.5</v>
      </c>
      <c r="BI228" s="296">
        <v>19.75</v>
      </c>
      <c r="BJ228" s="296">
        <v>19.75</v>
      </c>
      <c r="BK228" s="296">
        <v>10.199999999999999</v>
      </c>
      <c r="BL228" s="358">
        <v>6.5198187345299988E-2</v>
      </c>
      <c r="BM228" s="290" t="s">
        <v>85</v>
      </c>
      <c r="BN228" s="296" t="s">
        <v>3771</v>
      </c>
      <c r="BO228" s="73" t="s">
        <v>3891</v>
      </c>
      <c r="BP228" s="296" t="s">
        <v>3745</v>
      </c>
      <c r="BQ228" s="296"/>
      <c r="BR228" s="296"/>
      <c r="BS228" s="296"/>
      <c r="BT228" s="296"/>
      <c r="BU228" s="296"/>
      <c r="BV228" s="296"/>
      <c r="BW228" s="296"/>
      <c r="BX228" s="296"/>
      <c r="BY228" s="296"/>
      <c r="BZ228" s="296" t="s">
        <v>3746</v>
      </c>
      <c r="CA228" s="296"/>
      <c r="CB228" s="296" t="s">
        <v>85</v>
      </c>
      <c r="CC228" s="296"/>
      <c r="CD228" s="311" t="str">
        <f t="shared" si="14"/>
        <v xml:space="preserve">DISCONTINUED - MR203 Rally Forged, 17x8, +48mm Offset, 5x100, 65.1mm Centerbore, Machined - Raw </v>
      </c>
      <c r="CE228" s="311" t="s">
        <v>3721</v>
      </c>
      <c r="CF228" s="311" t="s">
        <v>3720</v>
      </c>
      <c r="CG228" s="300" t="str">
        <f t="shared" si="16"/>
        <v>FORGED (2XX)</v>
      </c>
    </row>
    <row r="229" spans="1:85" s="289" customFormat="1" ht="15.75" customHeight="1">
      <c r="A229" s="571">
        <f t="shared" si="13"/>
        <v>226</v>
      </c>
      <c r="B229" s="92" t="s">
        <v>84</v>
      </c>
      <c r="C229" s="29" t="s">
        <v>1056</v>
      </c>
      <c r="D229" s="290" t="s">
        <v>1071</v>
      </c>
      <c r="E229" s="291" t="s">
        <v>3751</v>
      </c>
      <c r="F229" s="281" t="str">
        <f t="shared" si="15"/>
        <v>MR10178500306N</v>
      </c>
      <c r="G229" s="291"/>
      <c r="H229" s="291"/>
      <c r="I229" s="291" t="s">
        <v>3752</v>
      </c>
      <c r="J229" s="322">
        <v>40179</v>
      </c>
      <c r="K229" s="438">
        <v>43140</v>
      </c>
      <c r="L229" s="282" t="s">
        <v>1239</v>
      </c>
      <c r="M229" s="292">
        <v>198.5</v>
      </c>
      <c r="N229" s="85"/>
      <c r="O229" s="409"/>
      <c r="P229" s="290">
        <v>17</v>
      </c>
      <c r="Q229" s="8">
        <v>8.5</v>
      </c>
      <c r="R229" s="29" t="s">
        <v>221</v>
      </c>
      <c r="S229" s="290" t="s">
        <v>221</v>
      </c>
      <c r="T229" s="290" t="s">
        <v>221</v>
      </c>
      <c r="U229" s="293">
        <v>-6</v>
      </c>
      <c r="V229" s="317">
        <v>4.5</v>
      </c>
      <c r="W229" s="290" t="s">
        <v>85</v>
      </c>
      <c r="X229" s="298">
        <v>108</v>
      </c>
      <c r="Y229" s="294">
        <v>34</v>
      </c>
      <c r="Z229" s="293">
        <v>3400</v>
      </c>
      <c r="AA229" s="293" t="s">
        <v>5172</v>
      </c>
      <c r="AB229" s="293"/>
      <c r="AC229" s="284" t="s">
        <v>9670</v>
      </c>
      <c r="AD229" s="295" t="s">
        <v>85</v>
      </c>
      <c r="AE229" s="432"/>
      <c r="AF229" s="286" t="s">
        <v>85</v>
      </c>
      <c r="AG229" s="295"/>
      <c r="AH229" s="296" t="s">
        <v>85</v>
      </c>
      <c r="AI229" s="295" t="s">
        <v>85</v>
      </c>
      <c r="AJ229" s="295" t="s">
        <v>85</v>
      </c>
      <c r="AK229" s="287" t="s">
        <v>85</v>
      </c>
      <c r="AL229" s="296" t="s">
        <v>237</v>
      </c>
      <c r="AM229" s="296" t="s">
        <v>85</v>
      </c>
      <c r="AN229" s="38" t="s">
        <v>85</v>
      </c>
      <c r="AO229" s="296" t="s">
        <v>85</v>
      </c>
      <c r="AP229" s="493" t="s">
        <v>85</v>
      </c>
      <c r="AQ229" s="296"/>
      <c r="AR229" s="296"/>
      <c r="AS229" s="296">
        <v>0</v>
      </c>
      <c r="AT229" s="296">
        <v>0</v>
      </c>
      <c r="AU229" s="296"/>
      <c r="AV229" s="296">
        <v>15</v>
      </c>
      <c r="AW229" s="296"/>
      <c r="AX229" s="296">
        <v>198</v>
      </c>
      <c r="AY229" s="296" t="s">
        <v>85</v>
      </c>
      <c r="AZ229" s="296" t="s">
        <v>85</v>
      </c>
      <c r="BA229" s="74"/>
      <c r="BB229" s="296"/>
      <c r="BC229" s="49"/>
      <c r="BD229" s="297" t="s">
        <v>85</v>
      </c>
      <c r="BE229" s="91" t="s">
        <v>85</v>
      </c>
      <c r="BF229" s="92" t="s">
        <v>85</v>
      </c>
      <c r="BG229" s="91" t="s">
        <v>85</v>
      </c>
      <c r="BH229" s="297">
        <v>37</v>
      </c>
      <c r="BI229" s="296">
        <v>20</v>
      </c>
      <c r="BJ229" s="296">
        <v>20</v>
      </c>
      <c r="BK229" s="296">
        <v>11</v>
      </c>
      <c r="BL229" s="358">
        <v>7.2103081599999994E-2</v>
      </c>
      <c r="BM229" s="290">
        <v>36</v>
      </c>
      <c r="BN229" s="296" t="s">
        <v>3771</v>
      </c>
      <c r="BO229" s="73" t="s">
        <v>3891</v>
      </c>
      <c r="BP229" s="296" t="s">
        <v>1203</v>
      </c>
      <c r="BQ229" s="296" t="s">
        <v>1204</v>
      </c>
      <c r="BR229" s="296" t="s">
        <v>1205</v>
      </c>
      <c r="BS229" s="296"/>
      <c r="BT229" s="296"/>
      <c r="BU229" s="296"/>
      <c r="BV229" s="296"/>
      <c r="BW229" s="296"/>
      <c r="BX229" s="296"/>
      <c r="BY229" s="296"/>
      <c r="BZ229" s="296" t="s">
        <v>1206</v>
      </c>
      <c r="CA229" s="296"/>
      <c r="CB229" s="296" t="s">
        <v>85</v>
      </c>
      <c r="CC229" s="296"/>
      <c r="CD229" s="311" t="str">
        <f t="shared" si="14"/>
        <v xml:space="preserve">DISCONTINUED - MR101 Beadlock, 17x8.5, -6mm Offset, BLANK, 108mm Centerbore, Machined - Raw </v>
      </c>
      <c r="CE229" s="311" t="s">
        <v>3721</v>
      </c>
      <c r="CF229" s="311" t="s">
        <v>3720</v>
      </c>
      <c r="CG229" s="300" t="str">
        <f t="shared" si="16"/>
        <v>RACE (1XX)</v>
      </c>
    </row>
    <row r="230" spans="1:85" s="289" customFormat="1" ht="15.75" customHeight="1">
      <c r="A230" s="571">
        <f t="shared" si="13"/>
        <v>227</v>
      </c>
      <c r="B230" s="92" t="s">
        <v>84</v>
      </c>
      <c r="C230" s="29" t="s">
        <v>1056</v>
      </c>
      <c r="D230" s="290" t="s">
        <v>3753</v>
      </c>
      <c r="E230" s="291" t="s">
        <v>3754</v>
      </c>
      <c r="F230" s="281" t="str">
        <f t="shared" si="15"/>
        <v>MR10279070312B</v>
      </c>
      <c r="G230" s="291"/>
      <c r="H230" s="291"/>
      <c r="I230" s="291" t="s">
        <v>832</v>
      </c>
      <c r="J230" s="322">
        <v>42736</v>
      </c>
      <c r="K230" s="438">
        <v>43280</v>
      </c>
      <c r="L230" s="282" t="s">
        <v>1239</v>
      </c>
      <c r="M230" s="292">
        <v>400.5</v>
      </c>
      <c r="N230" s="85"/>
      <c r="O230" s="409"/>
      <c r="P230" s="290">
        <v>17</v>
      </c>
      <c r="Q230" s="8">
        <v>9</v>
      </c>
      <c r="R230" s="29" t="s">
        <v>1413</v>
      </c>
      <c r="S230" s="290">
        <v>6</v>
      </c>
      <c r="T230" s="290">
        <v>6.5</v>
      </c>
      <c r="U230" s="293">
        <v>-12</v>
      </c>
      <c r="V230" s="317">
        <v>4.5</v>
      </c>
      <c r="W230" s="290" t="s">
        <v>85</v>
      </c>
      <c r="X230" s="298">
        <v>108</v>
      </c>
      <c r="Y230" s="294">
        <v>31.8</v>
      </c>
      <c r="Z230" s="293">
        <v>4000</v>
      </c>
      <c r="AA230" s="293" t="s">
        <v>5172</v>
      </c>
      <c r="AB230" s="293"/>
      <c r="AC230" s="284" t="s">
        <v>9671</v>
      </c>
      <c r="AD230" s="295" t="s">
        <v>85</v>
      </c>
      <c r="AE230" s="432"/>
      <c r="AF230" s="286" t="s">
        <v>85</v>
      </c>
      <c r="AG230" s="295"/>
      <c r="AH230" s="296" t="s">
        <v>85</v>
      </c>
      <c r="AI230" s="295" t="s">
        <v>85</v>
      </c>
      <c r="AJ230" s="295" t="s">
        <v>85</v>
      </c>
      <c r="AK230" s="287" t="s">
        <v>85</v>
      </c>
      <c r="AL230" s="296" t="s">
        <v>237</v>
      </c>
      <c r="AM230" s="296" t="s">
        <v>85</v>
      </c>
      <c r="AN230" s="38" t="s">
        <v>85</v>
      </c>
      <c r="AO230" s="296" t="s">
        <v>85</v>
      </c>
      <c r="AP230" s="493">
        <v>18.3</v>
      </c>
      <c r="AQ230" s="296"/>
      <c r="AR230" s="296"/>
      <c r="AS230" s="296">
        <v>0</v>
      </c>
      <c r="AT230" s="296">
        <v>0</v>
      </c>
      <c r="AU230" s="296"/>
      <c r="AV230" s="296">
        <v>37</v>
      </c>
      <c r="AW230" s="296"/>
      <c r="AX230" s="296">
        <v>204</v>
      </c>
      <c r="AY230" s="296" t="s">
        <v>85</v>
      </c>
      <c r="AZ230" s="296" t="s">
        <v>85</v>
      </c>
      <c r="BA230" s="74"/>
      <c r="BB230" s="296"/>
      <c r="BC230" s="49"/>
      <c r="BD230" s="297" t="s">
        <v>1648</v>
      </c>
      <c r="BE230" s="91" t="s">
        <v>85</v>
      </c>
      <c r="BF230" s="92" t="s">
        <v>1480</v>
      </c>
      <c r="BG230" s="91">
        <v>11</v>
      </c>
      <c r="BH230" s="297">
        <v>35.299999999999997</v>
      </c>
      <c r="BI230" s="296">
        <v>20</v>
      </c>
      <c r="BJ230" s="296">
        <v>20</v>
      </c>
      <c r="BK230" s="296">
        <v>11.6</v>
      </c>
      <c r="BL230" s="358">
        <v>7.6035976959999987E-2</v>
      </c>
      <c r="BM230" s="290">
        <v>36</v>
      </c>
      <c r="BN230" s="296" t="s">
        <v>3771</v>
      </c>
      <c r="BO230" s="73" t="s">
        <v>3891</v>
      </c>
      <c r="BP230" s="296" t="s">
        <v>3755</v>
      </c>
      <c r="BQ230" s="296" t="s">
        <v>3756</v>
      </c>
      <c r="BR230" s="296" t="s">
        <v>3757</v>
      </c>
      <c r="BS230" s="296" t="s">
        <v>1182</v>
      </c>
      <c r="BT230" s="296" t="s">
        <v>1207</v>
      </c>
      <c r="BU230" s="296"/>
      <c r="BV230" s="296"/>
      <c r="BW230" s="296"/>
      <c r="BX230" s="296"/>
      <c r="BY230" s="296"/>
      <c r="BZ230" s="296" t="s">
        <v>3758</v>
      </c>
      <c r="CA230" s="296"/>
      <c r="CB230" s="296" t="s">
        <v>85</v>
      </c>
      <c r="CC230" s="296"/>
      <c r="CD230" s="311" t="str">
        <f t="shared" si="14"/>
        <v>DISCONTINUED - MR102 Beadlock, 17x9, -12mm Offset, 6x6.5, 108mm Centerbore, Machined - Raw , w/ BH-H24125</v>
      </c>
      <c r="CE230" s="311" t="s">
        <v>3721</v>
      </c>
      <c r="CF230" s="311" t="s">
        <v>3720</v>
      </c>
      <c r="CG230" s="300" t="str">
        <f t="shared" si="16"/>
        <v>RACE (1XX)</v>
      </c>
    </row>
    <row r="231" spans="1:85" s="289" customFormat="1" ht="15.75" customHeight="1">
      <c r="A231" s="571">
        <f t="shared" si="13"/>
        <v>228</v>
      </c>
      <c r="B231" s="92" t="s">
        <v>84</v>
      </c>
      <c r="C231" s="29" t="s">
        <v>1056</v>
      </c>
      <c r="D231" s="290" t="s">
        <v>3753</v>
      </c>
      <c r="E231" s="291" t="s">
        <v>3759</v>
      </c>
      <c r="F231" s="281" t="str">
        <f t="shared" si="15"/>
        <v>MR10279055312B</v>
      </c>
      <c r="G231" s="291"/>
      <c r="H231" s="291"/>
      <c r="I231" s="291" t="s">
        <v>833</v>
      </c>
      <c r="J231" s="322">
        <v>42736</v>
      </c>
      <c r="K231" s="438">
        <v>43280</v>
      </c>
      <c r="L231" s="282" t="s">
        <v>1239</v>
      </c>
      <c r="M231" s="292">
        <v>400.5</v>
      </c>
      <c r="N231" s="85"/>
      <c r="O231" s="409"/>
      <c r="P231" s="290">
        <v>17</v>
      </c>
      <c r="Q231" s="8">
        <v>9</v>
      </c>
      <c r="R231" s="29" t="s">
        <v>1693</v>
      </c>
      <c r="S231" s="290">
        <v>5</v>
      </c>
      <c r="T231" s="290">
        <v>5.5</v>
      </c>
      <c r="U231" s="293">
        <v>-12</v>
      </c>
      <c r="V231" s="317">
        <v>4.5</v>
      </c>
      <c r="W231" s="290" t="s">
        <v>85</v>
      </c>
      <c r="X231" s="298">
        <v>108</v>
      </c>
      <c r="Y231" s="294">
        <v>31.8</v>
      </c>
      <c r="Z231" s="293">
        <v>4000</v>
      </c>
      <c r="AA231" s="293" t="s">
        <v>5172</v>
      </c>
      <c r="AB231" s="293"/>
      <c r="AC231" s="284" t="s">
        <v>9672</v>
      </c>
      <c r="AD231" s="295" t="s">
        <v>85</v>
      </c>
      <c r="AE231" s="432"/>
      <c r="AF231" s="286" t="s">
        <v>85</v>
      </c>
      <c r="AG231" s="295"/>
      <c r="AH231" s="296" t="s">
        <v>85</v>
      </c>
      <c r="AI231" s="295" t="s">
        <v>85</v>
      </c>
      <c r="AJ231" s="295" t="s">
        <v>85</v>
      </c>
      <c r="AK231" s="287" t="s">
        <v>85</v>
      </c>
      <c r="AL231" s="296" t="s">
        <v>237</v>
      </c>
      <c r="AM231" s="296" t="s">
        <v>85</v>
      </c>
      <c r="AN231" s="38" t="s">
        <v>85</v>
      </c>
      <c r="AO231" s="296" t="s">
        <v>85</v>
      </c>
      <c r="AP231" s="493">
        <v>18.3</v>
      </c>
      <c r="AQ231" s="296"/>
      <c r="AR231" s="296"/>
      <c r="AS231" s="296">
        <v>0</v>
      </c>
      <c r="AT231" s="296">
        <v>0</v>
      </c>
      <c r="AU231" s="296"/>
      <c r="AV231" s="296">
        <v>37</v>
      </c>
      <c r="AW231" s="296"/>
      <c r="AX231" s="296">
        <v>204</v>
      </c>
      <c r="AY231" s="296" t="s">
        <v>85</v>
      </c>
      <c r="AZ231" s="296" t="s">
        <v>85</v>
      </c>
      <c r="BA231" s="74"/>
      <c r="BB231" s="296"/>
      <c r="BC231" s="49"/>
      <c r="BD231" s="297" t="s">
        <v>1648</v>
      </c>
      <c r="BE231" s="91" t="s">
        <v>85</v>
      </c>
      <c r="BF231" s="92" t="s">
        <v>1480</v>
      </c>
      <c r="BG231" s="91">
        <v>11</v>
      </c>
      <c r="BH231" s="297">
        <v>35.299999999999997</v>
      </c>
      <c r="BI231" s="296">
        <v>20</v>
      </c>
      <c r="BJ231" s="296">
        <v>20</v>
      </c>
      <c r="BK231" s="296">
        <v>11.6</v>
      </c>
      <c r="BL231" s="358">
        <v>7.6035976959999987E-2</v>
      </c>
      <c r="BM231" s="290">
        <v>36</v>
      </c>
      <c r="BN231" s="296" t="s">
        <v>3771</v>
      </c>
      <c r="BO231" s="73" t="s">
        <v>3891</v>
      </c>
      <c r="BP231" s="296" t="s">
        <v>3755</v>
      </c>
      <c r="BQ231" s="296" t="s">
        <v>3756</v>
      </c>
      <c r="BR231" s="296" t="s">
        <v>3757</v>
      </c>
      <c r="BS231" s="296" t="s">
        <v>1182</v>
      </c>
      <c r="BT231" s="296" t="s">
        <v>1207</v>
      </c>
      <c r="BU231" s="296"/>
      <c r="BV231" s="296"/>
      <c r="BW231" s="296"/>
      <c r="BX231" s="296"/>
      <c r="BY231" s="296"/>
      <c r="BZ231" s="296" t="s">
        <v>3758</v>
      </c>
      <c r="CA231" s="296"/>
      <c r="CB231" s="296" t="s">
        <v>85</v>
      </c>
      <c r="CC231" s="296"/>
      <c r="CD231" s="311" t="str">
        <f t="shared" si="14"/>
        <v>DISCONTINUED - MR102 Beadlock, 17x9, -12mm Offset, 5x5.5, 108mm Centerbore, Machined - Raw , w/ BH-H24125</v>
      </c>
      <c r="CE231" s="311" t="s">
        <v>3721</v>
      </c>
      <c r="CF231" s="311" t="s">
        <v>3720</v>
      </c>
      <c r="CG231" s="300" t="str">
        <f t="shared" si="16"/>
        <v>RACE (1XX)</v>
      </c>
    </row>
    <row r="232" spans="1:85" s="289" customFormat="1" ht="15.75" customHeight="1">
      <c r="A232" s="571">
        <f t="shared" si="13"/>
        <v>229</v>
      </c>
      <c r="B232" s="92" t="s">
        <v>84</v>
      </c>
      <c r="C232" s="29" t="s">
        <v>1056</v>
      </c>
      <c r="D232" s="290" t="s">
        <v>3760</v>
      </c>
      <c r="E232" s="291" t="s">
        <v>3761</v>
      </c>
      <c r="F232" s="281" t="str">
        <f t="shared" si="15"/>
        <v>MR10279070312BL</v>
      </c>
      <c r="G232" s="291"/>
      <c r="H232" s="291"/>
      <c r="I232" s="291" t="s">
        <v>1426</v>
      </c>
      <c r="J232" s="322">
        <v>42736</v>
      </c>
      <c r="K232" s="438">
        <v>43280</v>
      </c>
      <c r="L232" s="282" t="s">
        <v>1239</v>
      </c>
      <c r="M232" s="292">
        <v>400.5</v>
      </c>
      <c r="N232" s="85"/>
      <c r="O232" s="409"/>
      <c r="P232" s="290">
        <v>17</v>
      </c>
      <c r="Q232" s="8">
        <v>9</v>
      </c>
      <c r="R232" s="29" t="s">
        <v>1413</v>
      </c>
      <c r="S232" s="290">
        <v>6</v>
      </c>
      <c r="T232" s="290">
        <v>6.5</v>
      </c>
      <c r="U232" s="293">
        <v>-12</v>
      </c>
      <c r="V232" s="317">
        <v>4.5</v>
      </c>
      <c r="W232" s="290" t="s">
        <v>85</v>
      </c>
      <c r="X232" s="298">
        <v>108</v>
      </c>
      <c r="Y232" s="294">
        <v>29.8</v>
      </c>
      <c r="Z232" s="293">
        <v>4000</v>
      </c>
      <c r="AA232" s="293" t="s">
        <v>5172</v>
      </c>
      <c r="AB232" s="293"/>
      <c r="AC232" s="284" t="s">
        <v>9671</v>
      </c>
      <c r="AD232" s="295" t="s">
        <v>85</v>
      </c>
      <c r="AE232" s="432"/>
      <c r="AF232" s="286" t="s">
        <v>85</v>
      </c>
      <c r="AG232" s="295"/>
      <c r="AH232" s="296" t="s">
        <v>85</v>
      </c>
      <c r="AI232" s="295" t="s">
        <v>85</v>
      </c>
      <c r="AJ232" s="295" t="s">
        <v>85</v>
      </c>
      <c r="AK232" s="287" t="s">
        <v>85</v>
      </c>
      <c r="AL232" s="296" t="s">
        <v>237</v>
      </c>
      <c r="AM232" s="296" t="s">
        <v>85</v>
      </c>
      <c r="AN232" s="38" t="s">
        <v>85</v>
      </c>
      <c r="AO232" s="296" t="s">
        <v>85</v>
      </c>
      <c r="AP232" s="493"/>
      <c r="AQ232" s="296"/>
      <c r="AR232" s="296"/>
      <c r="AS232" s="296"/>
      <c r="AT232" s="296"/>
      <c r="AU232" s="296"/>
      <c r="AV232" s="296"/>
      <c r="AW232" s="296"/>
      <c r="AX232" s="296"/>
      <c r="AY232" s="296" t="s">
        <v>85</v>
      </c>
      <c r="AZ232" s="296" t="s">
        <v>85</v>
      </c>
      <c r="BA232" s="74"/>
      <c r="BB232" s="296"/>
      <c r="BC232" s="49"/>
      <c r="BD232" s="297" t="s">
        <v>1648</v>
      </c>
      <c r="BE232" s="91" t="s">
        <v>85</v>
      </c>
      <c r="BF232" s="92" t="s">
        <v>1480</v>
      </c>
      <c r="BG232" s="91">
        <v>11</v>
      </c>
      <c r="BH232" s="297">
        <v>33.299999999999997</v>
      </c>
      <c r="BI232" s="296">
        <v>20</v>
      </c>
      <c r="BJ232" s="296">
        <v>20</v>
      </c>
      <c r="BK232" s="296">
        <v>11.6</v>
      </c>
      <c r="BL232" s="358">
        <v>7.6035976959999987E-2</v>
      </c>
      <c r="BM232" s="290">
        <v>36</v>
      </c>
      <c r="BN232" s="296" t="s">
        <v>3771</v>
      </c>
      <c r="BO232" s="73" t="s">
        <v>3891</v>
      </c>
      <c r="BP232" s="296" t="s">
        <v>3755</v>
      </c>
      <c r="BQ232" s="296"/>
      <c r="BR232" s="296" t="s">
        <v>3757</v>
      </c>
      <c r="BS232" s="296" t="s">
        <v>1182</v>
      </c>
      <c r="BT232" s="296" t="s">
        <v>1207</v>
      </c>
      <c r="BU232" s="296"/>
      <c r="BV232" s="296"/>
      <c r="BW232" s="296"/>
      <c r="BX232" s="296"/>
      <c r="BY232" s="296"/>
      <c r="BZ232" s="296"/>
      <c r="CA232" s="296"/>
      <c r="CB232" s="296"/>
      <c r="CC232" s="296"/>
      <c r="CD232" s="311" t="str">
        <f t="shared" si="14"/>
        <v>DISCONTINUED - MR102 LW Beadlock, 17x9, -12mm Offset, 6x6.5, 108mm Centerbore, Machined - Raw , w/ BH-H24125</v>
      </c>
      <c r="CE232" s="311" t="s">
        <v>3721</v>
      </c>
      <c r="CF232" s="311" t="s">
        <v>3720</v>
      </c>
      <c r="CG232" s="300" t="str">
        <f t="shared" si="16"/>
        <v>RACE (1XX)</v>
      </c>
    </row>
    <row r="233" spans="1:85" s="289" customFormat="1" ht="15.75" customHeight="1">
      <c r="A233" s="571">
        <f t="shared" si="13"/>
        <v>230</v>
      </c>
      <c r="B233" s="92" t="s">
        <v>84</v>
      </c>
      <c r="C233" s="29" t="s">
        <v>1056</v>
      </c>
      <c r="D233" s="290" t="s">
        <v>3753</v>
      </c>
      <c r="E233" s="291" t="s">
        <v>3762</v>
      </c>
      <c r="F233" s="281" t="str">
        <f t="shared" si="15"/>
        <v>MR10279000312B</v>
      </c>
      <c r="G233" s="291"/>
      <c r="H233" s="291"/>
      <c r="I233" s="291" t="s">
        <v>1427</v>
      </c>
      <c r="J233" s="322">
        <v>42736</v>
      </c>
      <c r="K233" s="438">
        <v>43280</v>
      </c>
      <c r="L233" s="282" t="s">
        <v>1239</v>
      </c>
      <c r="M233" s="292">
        <v>400.5</v>
      </c>
      <c r="N233" s="85"/>
      <c r="O233" s="409"/>
      <c r="P233" s="290">
        <v>17</v>
      </c>
      <c r="Q233" s="8">
        <v>9</v>
      </c>
      <c r="R233" s="29" t="s">
        <v>221</v>
      </c>
      <c r="S233" s="290" t="s">
        <v>221</v>
      </c>
      <c r="T233" s="290" t="s">
        <v>221</v>
      </c>
      <c r="U233" s="293">
        <v>-12</v>
      </c>
      <c r="V233" s="317">
        <v>4.5</v>
      </c>
      <c r="W233" s="290" t="s">
        <v>85</v>
      </c>
      <c r="X233" s="298">
        <v>108</v>
      </c>
      <c r="Y233" s="294">
        <v>31.8</v>
      </c>
      <c r="Z233" s="293">
        <v>4000</v>
      </c>
      <c r="AA233" s="293" t="s">
        <v>5172</v>
      </c>
      <c r="AB233" s="293"/>
      <c r="AC233" s="284" t="s">
        <v>9673</v>
      </c>
      <c r="AD233" s="295" t="s">
        <v>85</v>
      </c>
      <c r="AE233" s="432"/>
      <c r="AF233" s="286" t="s">
        <v>85</v>
      </c>
      <c r="AG233" s="295"/>
      <c r="AH233" s="296" t="s">
        <v>85</v>
      </c>
      <c r="AI233" s="295" t="s">
        <v>85</v>
      </c>
      <c r="AJ233" s="295" t="s">
        <v>85</v>
      </c>
      <c r="AK233" s="287" t="s">
        <v>85</v>
      </c>
      <c r="AL233" s="296" t="s">
        <v>237</v>
      </c>
      <c r="AM233" s="296" t="s">
        <v>85</v>
      </c>
      <c r="AN233" s="38" t="s">
        <v>85</v>
      </c>
      <c r="AO233" s="296" t="s">
        <v>85</v>
      </c>
      <c r="AP233" s="493" t="s">
        <v>85</v>
      </c>
      <c r="AQ233" s="296"/>
      <c r="AR233" s="296"/>
      <c r="AS233" s="296">
        <v>0</v>
      </c>
      <c r="AT233" s="296">
        <v>0</v>
      </c>
      <c r="AU233" s="296"/>
      <c r="AV233" s="296">
        <v>37</v>
      </c>
      <c r="AW233" s="296"/>
      <c r="AX233" s="296">
        <v>204</v>
      </c>
      <c r="AY233" s="296" t="s">
        <v>85</v>
      </c>
      <c r="AZ233" s="296" t="s">
        <v>85</v>
      </c>
      <c r="BA233" s="74"/>
      <c r="BB233" s="296"/>
      <c r="BC233" s="49"/>
      <c r="BD233" s="297" t="s">
        <v>1648</v>
      </c>
      <c r="BE233" s="91" t="s">
        <v>85</v>
      </c>
      <c r="BF233" s="92" t="s">
        <v>1480</v>
      </c>
      <c r="BG233" s="91">
        <v>11</v>
      </c>
      <c r="BH233" s="297">
        <v>35.299999999999997</v>
      </c>
      <c r="BI233" s="296">
        <v>20</v>
      </c>
      <c r="BJ233" s="296">
        <v>20</v>
      </c>
      <c r="BK233" s="296">
        <v>11.6</v>
      </c>
      <c r="BL233" s="358">
        <v>7.6035976959999987E-2</v>
      </c>
      <c r="BM233" s="290">
        <v>36</v>
      </c>
      <c r="BN233" s="296" t="s">
        <v>3771</v>
      </c>
      <c r="BO233" s="73" t="s">
        <v>3891</v>
      </c>
      <c r="BP233" s="296" t="s">
        <v>3755</v>
      </c>
      <c r="BQ233" s="296" t="s">
        <v>3756</v>
      </c>
      <c r="BR233" s="296" t="s">
        <v>3757</v>
      </c>
      <c r="BS233" s="296" t="s">
        <v>1182</v>
      </c>
      <c r="BT233" s="296" t="s">
        <v>1207</v>
      </c>
      <c r="BU233" s="296"/>
      <c r="BV233" s="296"/>
      <c r="BW233" s="296"/>
      <c r="BX233" s="296"/>
      <c r="BY233" s="296"/>
      <c r="BZ233" s="296"/>
      <c r="CA233" s="296"/>
      <c r="CB233" s="296"/>
      <c r="CC233" s="296"/>
      <c r="CD233" s="311" t="str">
        <f t="shared" si="14"/>
        <v>DISCONTINUED - MR102 Beadlock, 17x9, -12mm Offset, BLANK, 108mm Centerbore, Machined - Raw , w/ BH-H24125</v>
      </c>
      <c r="CE233" s="311" t="s">
        <v>3721</v>
      </c>
      <c r="CF233" s="311" t="s">
        <v>3720</v>
      </c>
      <c r="CG233" s="300" t="str">
        <f t="shared" si="16"/>
        <v>RACE (1XX)</v>
      </c>
    </row>
    <row r="234" spans="1:85" s="289" customFormat="1" ht="15.75" customHeight="1">
      <c r="A234" s="571">
        <f t="shared" si="13"/>
        <v>231</v>
      </c>
      <c r="B234" s="92" t="s">
        <v>84</v>
      </c>
      <c r="C234" s="29" t="s">
        <v>1058</v>
      </c>
      <c r="D234" s="290" t="s">
        <v>3763</v>
      </c>
      <c r="E234" s="291" t="s">
        <v>3764</v>
      </c>
      <c r="F234" s="281" t="str">
        <f t="shared" si="15"/>
        <v>MR20121000300R</v>
      </c>
      <c r="G234" s="291"/>
      <c r="H234" s="291"/>
      <c r="I234" s="291"/>
      <c r="J234" s="322">
        <v>41640</v>
      </c>
      <c r="K234" s="438">
        <v>43280</v>
      </c>
      <c r="L234" s="282" t="s">
        <v>1239</v>
      </c>
      <c r="M234" s="292"/>
      <c r="N234" s="85"/>
      <c r="O234" s="409"/>
      <c r="P234" s="290">
        <v>20</v>
      </c>
      <c r="Q234" s="8">
        <v>10</v>
      </c>
      <c r="R234" s="29" t="s">
        <v>221</v>
      </c>
      <c r="S234" s="290" t="s">
        <v>221</v>
      </c>
      <c r="T234" s="290" t="s">
        <v>221</v>
      </c>
      <c r="U234" s="293">
        <v>0</v>
      </c>
      <c r="V234" s="317"/>
      <c r="W234" s="290" t="s">
        <v>85</v>
      </c>
      <c r="X234" s="298"/>
      <c r="Y234" s="294"/>
      <c r="Z234" s="293"/>
      <c r="AA234" s="293"/>
      <c r="AB234" s="293"/>
      <c r="AC234" s="284"/>
      <c r="AD234" s="295"/>
      <c r="AE234" s="432"/>
      <c r="AF234" s="286" t="s">
        <v>85</v>
      </c>
      <c r="AG234" s="295"/>
      <c r="AH234" s="296"/>
      <c r="AI234" s="295"/>
      <c r="AJ234" s="295"/>
      <c r="AK234" s="287" t="s">
        <v>85</v>
      </c>
      <c r="AL234" s="296"/>
      <c r="AM234" s="296"/>
      <c r="AN234" s="38" t="s">
        <v>85</v>
      </c>
      <c r="AO234" s="296"/>
      <c r="AP234" s="493"/>
      <c r="AQ234" s="296"/>
      <c r="AR234" s="296"/>
      <c r="AS234" s="296"/>
      <c r="AT234" s="296"/>
      <c r="AU234" s="296"/>
      <c r="AV234" s="296"/>
      <c r="AW234" s="296"/>
      <c r="AX234" s="296"/>
      <c r="AY234" s="296"/>
      <c r="AZ234" s="296"/>
      <c r="BA234" s="74"/>
      <c r="BB234" s="296"/>
      <c r="BC234" s="49"/>
      <c r="BD234" s="297"/>
      <c r="BE234" s="91" t="s">
        <v>85</v>
      </c>
      <c r="BF234" s="92" t="s">
        <v>85</v>
      </c>
      <c r="BG234" s="91" t="s">
        <v>85</v>
      </c>
      <c r="BH234" s="297"/>
      <c r="BI234" s="296"/>
      <c r="BJ234" s="296"/>
      <c r="BK234" s="296"/>
      <c r="BL234" s="358">
        <v>0</v>
      </c>
      <c r="BM234" s="290"/>
      <c r="BN234" s="296" t="s">
        <v>3771</v>
      </c>
      <c r="BO234" s="73" t="s">
        <v>3891</v>
      </c>
      <c r="BP234" s="296"/>
      <c r="BQ234" s="296"/>
      <c r="BR234" s="296"/>
      <c r="BS234" s="296"/>
      <c r="BT234" s="296"/>
      <c r="BU234" s="296"/>
      <c r="BV234" s="296"/>
      <c r="BW234" s="296"/>
      <c r="BX234" s="296"/>
      <c r="BY234" s="296"/>
      <c r="BZ234" s="296"/>
      <c r="CA234" s="296"/>
      <c r="CB234" s="296"/>
      <c r="CC234" s="296"/>
      <c r="CD234" s="311"/>
      <c r="CE234" s="311" t="s">
        <v>3721</v>
      </c>
      <c r="CF234" s="311" t="s">
        <v>3720</v>
      </c>
      <c r="CG234" s="300" t="str">
        <f t="shared" si="16"/>
        <v>FORGED (2XX)</v>
      </c>
    </row>
    <row r="235" spans="1:85" s="289" customFormat="1" ht="15.75" customHeight="1">
      <c r="A235" s="571">
        <f t="shared" si="13"/>
        <v>232</v>
      </c>
      <c r="B235" s="92" t="s">
        <v>84</v>
      </c>
      <c r="C235" s="29" t="s">
        <v>1058</v>
      </c>
      <c r="D235" s="290" t="s">
        <v>3765</v>
      </c>
      <c r="E235" s="291" t="s">
        <v>3766</v>
      </c>
      <c r="F235" s="281" t="str">
        <f t="shared" si="15"/>
        <v>MR20251019370N</v>
      </c>
      <c r="G235" s="291"/>
      <c r="H235" s="291"/>
      <c r="I235" s="291"/>
      <c r="J235" s="322">
        <v>41640</v>
      </c>
      <c r="K235" s="438">
        <v>43280</v>
      </c>
      <c r="L235" s="282" t="s">
        <v>1239</v>
      </c>
      <c r="M235" s="292"/>
      <c r="N235" s="85"/>
      <c r="O235" s="409"/>
      <c r="P235" s="290">
        <v>5</v>
      </c>
      <c r="Q235" s="8">
        <v>10</v>
      </c>
      <c r="R235" s="29" t="s">
        <v>1690</v>
      </c>
      <c r="S235" s="290">
        <v>5</v>
      </c>
      <c r="T235" s="290">
        <v>205</v>
      </c>
      <c r="U235" s="293">
        <v>-70</v>
      </c>
      <c r="V235" s="317">
        <v>2</v>
      </c>
      <c r="W235" s="290" t="s">
        <v>85</v>
      </c>
      <c r="X235" s="298">
        <v>108</v>
      </c>
      <c r="Y235" s="294">
        <v>33.200000000000003</v>
      </c>
      <c r="Z235" s="293"/>
      <c r="AA235" s="293" t="s">
        <v>5172</v>
      </c>
      <c r="AB235" s="293" t="s">
        <v>173</v>
      </c>
      <c r="AC235" s="284"/>
      <c r="AD235" s="295"/>
      <c r="AE235" s="432"/>
      <c r="AF235" s="286" t="s">
        <v>85</v>
      </c>
      <c r="AG235" s="295"/>
      <c r="AH235" s="296"/>
      <c r="AI235" s="295"/>
      <c r="AJ235" s="295"/>
      <c r="AK235" s="287" t="s">
        <v>85</v>
      </c>
      <c r="AL235" s="296"/>
      <c r="AM235" s="296"/>
      <c r="AN235" s="38" t="s">
        <v>85</v>
      </c>
      <c r="AO235" s="296"/>
      <c r="AP235" s="493"/>
      <c r="AQ235" s="296"/>
      <c r="AR235" s="296"/>
      <c r="AS235" s="296"/>
      <c r="AT235" s="296"/>
      <c r="AU235" s="296"/>
      <c r="AV235" s="296"/>
      <c r="AW235" s="296"/>
      <c r="AX235" s="296"/>
      <c r="AY235" s="296"/>
      <c r="AZ235" s="296"/>
      <c r="BA235" s="74"/>
      <c r="BB235" s="296"/>
      <c r="BC235" s="49"/>
      <c r="BD235" s="297"/>
      <c r="BE235" s="91" t="s">
        <v>85</v>
      </c>
      <c r="BF235" s="92" t="s">
        <v>85</v>
      </c>
      <c r="BG235" s="91" t="s">
        <v>85</v>
      </c>
      <c r="BH235" s="297"/>
      <c r="BI235" s="296"/>
      <c r="BJ235" s="296"/>
      <c r="BK235" s="296"/>
      <c r="BL235" s="358">
        <v>0</v>
      </c>
      <c r="BM235" s="290"/>
      <c r="BN235" s="296" t="s">
        <v>3771</v>
      </c>
      <c r="BO235" s="73" t="s">
        <v>3891</v>
      </c>
      <c r="BP235" s="296"/>
      <c r="BQ235" s="296"/>
      <c r="BR235" s="296"/>
      <c r="BS235" s="296"/>
      <c r="BT235" s="296"/>
      <c r="BU235" s="296"/>
      <c r="BV235" s="296"/>
      <c r="BW235" s="296"/>
      <c r="BX235" s="296"/>
      <c r="BY235" s="296"/>
      <c r="BZ235" s="296"/>
      <c r="CA235" s="296"/>
      <c r="CB235" s="296"/>
      <c r="CC235" s="296"/>
      <c r="CD235" s="311"/>
      <c r="CE235" s="311" t="s">
        <v>3721</v>
      </c>
      <c r="CF235" s="311" t="s">
        <v>3720</v>
      </c>
      <c r="CG235" s="300" t="str">
        <f t="shared" si="16"/>
        <v>FORGED (2XX)</v>
      </c>
    </row>
    <row r="236" spans="1:85" s="289" customFormat="1" ht="15.75" customHeight="1">
      <c r="A236" s="571">
        <f t="shared" si="13"/>
        <v>233</v>
      </c>
      <c r="B236" s="92" t="s">
        <v>84</v>
      </c>
      <c r="C236" s="29" t="s">
        <v>1056</v>
      </c>
      <c r="D236" s="290" t="s">
        <v>1071</v>
      </c>
      <c r="E236" s="291" t="s">
        <v>3767</v>
      </c>
      <c r="F236" s="281" t="str">
        <f t="shared" si="15"/>
        <v>MR10158055324B-A</v>
      </c>
      <c r="G236" s="291"/>
      <c r="H236" s="291"/>
      <c r="I236" s="291"/>
      <c r="J236" s="322">
        <v>40179</v>
      </c>
      <c r="K236" s="438">
        <v>43280</v>
      </c>
      <c r="L236" s="282" t="s">
        <v>1239</v>
      </c>
      <c r="M236" s="292"/>
      <c r="N236" s="85"/>
      <c r="O236" s="409"/>
      <c r="P236" s="290">
        <v>15</v>
      </c>
      <c r="Q236" s="8">
        <v>8</v>
      </c>
      <c r="R236" s="29" t="s">
        <v>1693</v>
      </c>
      <c r="S236" s="290">
        <v>5</v>
      </c>
      <c r="T236" s="290">
        <v>5.5</v>
      </c>
      <c r="U236" s="293">
        <v>-24</v>
      </c>
      <c r="V236" s="317"/>
      <c r="W236" s="290" t="s">
        <v>85</v>
      </c>
      <c r="X236" s="298"/>
      <c r="Y236" s="294"/>
      <c r="Z236" s="293"/>
      <c r="AA236" s="293" t="s">
        <v>5172</v>
      </c>
      <c r="AB236" s="293" t="s">
        <v>173</v>
      </c>
      <c r="AC236" s="284"/>
      <c r="AD236" s="295"/>
      <c r="AE236" s="432"/>
      <c r="AF236" s="286" t="s">
        <v>85</v>
      </c>
      <c r="AG236" s="295"/>
      <c r="AH236" s="296"/>
      <c r="AI236" s="295"/>
      <c r="AJ236" s="295"/>
      <c r="AK236" s="287" t="s">
        <v>85</v>
      </c>
      <c r="AL236" s="296"/>
      <c r="AM236" s="296"/>
      <c r="AN236" s="38" t="s">
        <v>85</v>
      </c>
      <c r="AO236" s="296"/>
      <c r="AP236" s="493"/>
      <c r="AQ236" s="296"/>
      <c r="AR236" s="296"/>
      <c r="AS236" s="296"/>
      <c r="AT236" s="296"/>
      <c r="AU236" s="296"/>
      <c r="AV236" s="296"/>
      <c r="AW236" s="296"/>
      <c r="AX236" s="296"/>
      <c r="AY236" s="296"/>
      <c r="AZ236" s="296"/>
      <c r="BA236" s="74"/>
      <c r="BB236" s="296"/>
      <c r="BC236" s="49"/>
      <c r="BD236" s="297"/>
      <c r="BE236" s="91" t="s">
        <v>85</v>
      </c>
      <c r="BF236" s="92" t="s">
        <v>85</v>
      </c>
      <c r="BG236" s="91" t="s">
        <v>85</v>
      </c>
      <c r="BH236" s="297"/>
      <c r="BI236" s="296"/>
      <c r="BJ236" s="296"/>
      <c r="BK236" s="296"/>
      <c r="BL236" s="358">
        <v>0</v>
      </c>
      <c r="BM236" s="290"/>
      <c r="BN236" s="296" t="s">
        <v>3771</v>
      </c>
      <c r="BO236" s="73" t="s">
        <v>3891</v>
      </c>
      <c r="BP236" s="296"/>
      <c r="BQ236" s="296"/>
      <c r="BR236" s="296"/>
      <c r="BS236" s="296"/>
      <c r="BT236" s="296"/>
      <c r="BU236" s="296"/>
      <c r="BV236" s="296"/>
      <c r="BW236" s="296"/>
      <c r="BX236" s="296"/>
      <c r="BY236" s="296"/>
      <c r="BZ236" s="296"/>
      <c r="CA236" s="296"/>
      <c r="CB236" s="296"/>
      <c r="CC236" s="296"/>
      <c r="CD236" s="311"/>
      <c r="CE236" s="311" t="s">
        <v>3721</v>
      </c>
      <c r="CF236" s="311" t="s">
        <v>3720</v>
      </c>
      <c r="CG236" s="300" t="str">
        <f t="shared" si="16"/>
        <v>RACE (1XX)</v>
      </c>
    </row>
    <row r="237" spans="1:85" s="289" customFormat="1" ht="15.75" customHeight="1">
      <c r="A237" s="571">
        <f t="shared" si="13"/>
        <v>234</v>
      </c>
      <c r="B237" s="92" t="s">
        <v>84</v>
      </c>
      <c r="C237" s="29" t="s">
        <v>1056</v>
      </c>
      <c r="D237" s="290" t="s">
        <v>1071</v>
      </c>
      <c r="E237" s="291" t="s">
        <v>3768</v>
      </c>
      <c r="F237" s="281" t="str">
        <f t="shared" si="15"/>
        <v>MR10179050312B-A</v>
      </c>
      <c r="G237" s="291"/>
      <c r="H237" s="291"/>
      <c r="I237" s="291"/>
      <c r="J237" s="322">
        <v>40179</v>
      </c>
      <c r="K237" s="438">
        <v>43280</v>
      </c>
      <c r="L237" s="282" t="s">
        <v>1239</v>
      </c>
      <c r="M237" s="292"/>
      <c r="N237" s="85"/>
      <c r="O237" s="409"/>
      <c r="P237" s="290">
        <v>17</v>
      </c>
      <c r="Q237" s="8">
        <v>9</v>
      </c>
      <c r="R237" s="29" t="s">
        <v>1692</v>
      </c>
      <c r="S237" s="290">
        <v>5</v>
      </c>
      <c r="T237" s="290">
        <v>5</v>
      </c>
      <c r="U237" s="293">
        <v>12</v>
      </c>
      <c r="V237" s="317"/>
      <c r="W237" s="290" t="s">
        <v>85</v>
      </c>
      <c r="X237" s="298"/>
      <c r="Y237" s="294"/>
      <c r="Z237" s="293"/>
      <c r="AA237" s="293"/>
      <c r="AB237" s="293"/>
      <c r="AC237" s="284"/>
      <c r="AD237" s="295"/>
      <c r="AE237" s="432"/>
      <c r="AF237" s="286" t="s">
        <v>85</v>
      </c>
      <c r="AG237" s="295"/>
      <c r="AH237" s="296"/>
      <c r="AI237" s="295"/>
      <c r="AJ237" s="295"/>
      <c r="AK237" s="287" t="s">
        <v>85</v>
      </c>
      <c r="AL237" s="296"/>
      <c r="AM237" s="296"/>
      <c r="AN237" s="38" t="s">
        <v>85</v>
      </c>
      <c r="AO237" s="296"/>
      <c r="AP237" s="493"/>
      <c r="AQ237" s="296"/>
      <c r="AR237" s="296"/>
      <c r="AS237" s="296"/>
      <c r="AT237" s="296"/>
      <c r="AU237" s="296"/>
      <c r="AV237" s="296"/>
      <c r="AW237" s="296"/>
      <c r="AX237" s="296"/>
      <c r="AY237" s="296"/>
      <c r="AZ237" s="296"/>
      <c r="BA237" s="74"/>
      <c r="BB237" s="296"/>
      <c r="BC237" s="49"/>
      <c r="BD237" s="297"/>
      <c r="BE237" s="91" t="s">
        <v>85</v>
      </c>
      <c r="BF237" s="92" t="s">
        <v>85</v>
      </c>
      <c r="BG237" s="91" t="s">
        <v>85</v>
      </c>
      <c r="BH237" s="297"/>
      <c r="BI237" s="296"/>
      <c r="BJ237" s="296"/>
      <c r="BK237" s="296"/>
      <c r="BL237" s="358">
        <v>0</v>
      </c>
      <c r="BM237" s="290"/>
      <c r="BN237" s="296" t="s">
        <v>3771</v>
      </c>
      <c r="BO237" s="73" t="s">
        <v>3891</v>
      </c>
      <c r="BP237" s="296"/>
      <c r="BQ237" s="296"/>
      <c r="BR237" s="296"/>
      <c r="BS237" s="296"/>
      <c r="BT237" s="296"/>
      <c r="BU237" s="296"/>
      <c r="BV237" s="296"/>
      <c r="BW237" s="296"/>
      <c r="BX237" s="296"/>
      <c r="BY237" s="296"/>
      <c r="BZ237" s="296"/>
      <c r="CA237" s="296"/>
      <c r="CB237" s="296"/>
      <c r="CC237" s="296"/>
      <c r="CD237" s="311"/>
      <c r="CE237" s="311" t="s">
        <v>3721</v>
      </c>
      <c r="CF237" s="311" t="s">
        <v>3720</v>
      </c>
      <c r="CG237" s="300" t="str">
        <f t="shared" si="16"/>
        <v>RACE (1XX)</v>
      </c>
    </row>
    <row r="238" spans="1:85" s="289" customFormat="1" ht="15.75" customHeight="1">
      <c r="A238" s="571">
        <f t="shared" si="13"/>
        <v>235</v>
      </c>
      <c r="B238" s="92" t="s">
        <v>84</v>
      </c>
      <c r="C238" s="29" t="s">
        <v>1056</v>
      </c>
      <c r="D238" s="290" t="s">
        <v>1071</v>
      </c>
      <c r="E238" s="291" t="s">
        <v>3769</v>
      </c>
      <c r="F238" s="281" t="str">
        <f t="shared" si="15"/>
        <v>MR10179055312B-A</v>
      </c>
      <c r="G238" s="291"/>
      <c r="H238" s="291"/>
      <c r="I238" s="291"/>
      <c r="J238" s="322">
        <v>40179</v>
      </c>
      <c r="K238" s="438">
        <v>43280</v>
      </c>
      <c r="L238" s="282" t="s">
        <v>1239</v>
      </c>
      <c r="M238" s="292"/>
      <c r="N238" s="85"/>
      <c r="O238" s="409"/>
      <c r="P238" s="290">
        <v>17</v>
      </c>
      <c r="Q238" s="8">
        <v>9</v>
      </c>
      <c r="R238" s="29" t="s">
        <v>1693</v>
      </c>
      <c r="S238" s="290">
        <v>5</v>
      </c>
      <c r="T238" s="290">
        <v>5.5</v>
      </c>
      <c r="U238" s="293">
        <v>12</v>
      </c>
      <c r="V238" s="317"/>
      <c r="W238" s="290" t="s">
        <v>85</v>
      </c>
      <c r="X238" s="298"/>
      <c r="Y238" s="294"/>
      <c r="Z238" s="293"/>
      <c r="AA238" s="293"/>
      <c r="AB238" s="293"/>
      <c r="AC238" s="284"/>
      <c r="AD238" s="295"/>
      <c r="AE238" s="432"/>
      <c r="AF238" s="286" t="s">
        <v>85</v>
      </c>
      <c r="AG238" s="295"/>
      <c r="AH238" s="296"/>
      <c r="AI238" s="295"/>
      <c r="AJ238" s="295"/>
      <c r="AK238" s="287" t="s">
        <v>85</v>
      </c>
      <c r="AL238" s="296"/>
      <c r="AM238" s="296"/>
      <c r="AN238" s="38" t="s">
        <v>85</v>
      </c>
      <c r="AO238" s="296"/>
      <c r="AP238" s="493"/>
      <c r="AQ238" s="296"/>
      <c r="AR238" s="296"/>
      <c r="AS238" s="296"/>
      <c r="AT238" s="296"/>
      <c r="AU238" s="296"/>
      <c r="AV238" s="296"/>
      <c r="AW238" s="296"/>
      <c r="AX238" s="296"/>
      <c r="AY238" s="296"/>
      <c r="AZ238" s="296"/>
      <c r="BA238" s="74"/>
      <c r="BB238" s="296"/>
      <c r="BC238" s="49"/>
      <c r="BD238" s="297"/>
      <c r="BE238" s="91" t="s">
        <v>85</v>
      </c>
      <c r="BF238" s="92" t="s">
        <v>85</v>
      </c>
      <c r="BG238" s="91" t="s">
        <v>85</v>
      </c>
      <c r="BH238" s="297"/>
      <c r="BI238" s="296"/>
      <c r="BJ238" s="296"/>
      <c r="BK238" s="296"/>
      <c r="BL238" s="358">
        <v>0</v>
      </c>
      <c r="BM238" s="290"/>
      <c r="BN238" s="296" t="s">
        <v>3771</v>
      </c>
      <c r="BO238" s="73" t="s">
        <v>3891</v>
      </c>
      <c r="BP238" s="296"/>
      <c r="BQ238" s="296"/>
      <c r="BR238" s="296"/>
      <c r="BS238" s="296"/>
      <c r="BT238" s="296"/>
      <c r="BU238" s="296"/>
      <c r="BV238" s="296"/>
      <c r="BW238" s="296"/>
      <c r="BX238" s="296"/>
      <c r="BY238" s="296"/>
      <c r="BZ238" s="296"/>
      <c r="CA238" s="296"/>
      <c r="CB238" s="296"/>
      <c r="CC238" s="296"/>
      <c r="CD238" s="311"/>
      <c r="CE238" s="311" t="s">
        <v>3721</v>
      </c>
      <c r="CF238" s="311" t="s">
        <v>3720</v>
      </c>
      <c r="CG238" s="300" t="str">
        <f t="shared" si="16"/>
        <v>RACE (1XX)</v>
      </c>
    </row>
    <row r="239" spans="1:85" s="289" customFormat="1" ht="15.75" customHeight="1">
      <c r="A239" s="571">
        <f t="shared" si="13"/>
        <v>236</v>
      </c>
      <c r="B239" s="92" t="s">
        <v>84</v>
      </c>
      <c r="C239" s="29" t="s">
        <v>1056</v>
      </c>
      <c r="D239" s="290" t="s">
        <v>1071</v>
      </c>
      <c r="E239" s="291" t="s">
        <v>3770</v>
      </c>
      <c r="F239" s="281" t="str">
        <f t="shared" si="15"/>
        <v>MR10179060312B-A</v>
      </c>
      <c r="G239" s="291"/>
      <c r="H239" s="291"/>
      <c r="I239" s="291"/>
      <c r="J239" s="322">
        <v>40179</v>
      </c>
      <c r="K239" s="438">
        <v>43280</v>
      </c>
      <c r="L239" s="282" t="s">
        <v>1239</v>
      </c>
      <c r="M239" s="292"/>
      <c r="N239" s="85"/>
      <c r="O239" s="409"/>
      <c r="P239" s="290">
        <v>17</v>
      </c>
      <c r="Q239" s="8">
        <v>9</v>
      </c>
      <c r="R239" s="29" t="s">
        <v>1089</v>
      </c>
      <c r="S239" s="290">
        <v>6</v>
      </c>
      <c r="T239" s="290">
        <v>5.5</v>
      </c>
      <c r="U239" s="293">
        <v>12</v>
      </c>
      <c r="V239" s="317"/>
      <c r="W239" s="290" t="s">
        <v>85</v>
      </c>
      <c r="X239" s="298"/>
      <c r="Y239" s="294"/>
      <c r="Z239" s="293"/>
      <c r="AA239" s="293"/>
      <c r="AB239" s="293"/>
      <c r="AC239" s="284"/>
      <c r="AD239" s="295"/>
      <c r="AE239" s="432"/>
      <c r="AF239" s="286" t="s">
        <v>85</v>
      </c>
      <c r="AG239" s="295"/>
      <c r="AH239" s="296"/>
      <c r="AI239" s="295"/>
      <c r="AJ239" s="295"/>
      <c r="AK239" s="287" t="s">
        <v>85</v>
      </c>
      <c r="AL239" s="296"/>
      <c r="AM239" s="296"/>
      <c r="AN239" s="38" t="s">
        <v>85</v>
      </c>
      <c r="AO239" s="296"/>
      <c r="AP239" s="493"/>
      <c r="AQ239" s="296"/>
      <c r="AR239" s="296"/>
      <c r="AS239" s="296"/>
      <c r="AT239" s="296"/>
      <c r="AU239" s="296"/>
      <c r="AV239" s="296"/>
      <c r="AW239" s="296"/>
      <c r="AX239" s="296"/>
      <c r="AY239" s="296"/>
      <c r="AZ239" s="296"/>
      <c r="BA239" s="74"/>
      <c r="BB239" s="296"/>
      <c r="BC239" s="49"/>
      <c r="BD239" s="297"/>
      <c r="BE239" s="91" t="s">
        <v>85</v>
      </c>
      <c r="BF239" s="92" t="s">
        <v>85</v>
      </c>
      <c r="BG239" s="91" t="s">
        <v>85</v>
      </c>
      <c r="BH239" s="297"/>
      <c r="BI239" s="296"/>
      <c r="BJ239" s="296"/>
      <c r="BK239" s="296"/>
      <c r="BL239" s="358">
        <v>0</v>
      </c>
      <c r="BM239" s="290"/>
      <c r="BN239" s="296" t="s">
        <v>3771</v>
      </c>
      <c r="BO239" s="73" t="s">
        <v>3891</v>
      </c>
      <c r="BP239" s="296"/>
      <c r="BQ239" s="296"/>
      <c r="BR239" s="296"/>
      <c r="BS239" s="296"/>
      <c r="BT239" s="296"/>
      <c r="BU239" s="296"/>
      <c r="BV239" s="296"/>
      <c r="BW239" s="296"/>
      <c r="BX239" s="296"/>
      <c r="BY239" s="296"/>
      <c r="BZ239" s="296"/>
      <c r="CA239" s="296"/>
      <c r="CB239" s="296"/>
      <c r="CC239" s="296"/>
      <c r="CD239" s="311"/>
      <c r="CE239" s="311" t="s">
        <v>3721</v>
      </c>
      <c r="CF239" s="311" t="s">
        <v>3720</v>
      </c>
      <c r="CG239" s="300" t="str">
        <f t="shared" si="16"/>
        <v>RACE (1XX)</v>
      </c>
    </row>
    <row r="240" spans="1:85" s="289" customFormat="1" ht="15.75" customHeight="1">
      <c r="A240" s="571">
        <f t="shared" si="13"/>
        <v>237</v>
      </c>
      <c r="B240" s="92" t="s">
        <v>84</v>
      </c>
      <c r="C240" s="29" t="s">
        <v>1038</v>
      </c>
      <c r="D240" s="290" t="s">
        <v>1080</v>
      </c>
      <c r="E240" s="291" t="s">
        <v>89</v>
      </c>
      <c r="F240" s="281" t="str">
        <f t="shared" si="15"/>
        <v>MR30168055500</v>
      </c>
      <c r="G240" s="291"/>
      <c r="H240" s="291"/>
      <c r="I240" s="291" t="s">
        <v>261</v>
      </c>
      <c r="J240" s="322">
        <v>40544</v>
      </c>
      <c r="K240" s="438">
        <v>43339</v>
      </c>
      <c r="L240" s="282" t="s">
        <v>1239</v>
      </c>
      <c r="M240" s="292">
        <v>169.5</v>
      </c>
      <c r="N240" s="85"/>
      <c r="O240" s="409"/>
      <c r="P240" s="290">
        <v>16</v>
      </c>
      <c r="Q240" s="8">
        <v>8</v>
      </c>
      <c r="R240" s="29" t="s">
        <v>1693</v>
      </c>
      <c r="S240" s="290">
        <v>5</v>
      </c>
      <c r="T240" s="290">
        <v>5.5</v>
      </c>
      <c r="U240" s="293">
        <v>0</v>
      </c>
      <c r="V240" s="317">
        <v>4.5</v>
      </c>
      <c r="W240" s="290" t="s">
        <v>85</v>
      </c>
      <c r="X240" s="298">
        <v>108</v>
      </c>
      <c r="Y240" s="294">
        <v>30.5</v>
      </c>
      <c r="Z240" s="293">
        <v>2100</v>
      </c>
      <c r="AA240" s="293" t="s">
        <v>87</v>
      </c>
      <c r="AB240" s="293"/>
      <c r="AC240" s="284" t="s">
        <v>9628</v>
      </c>
      <c r="AD240" s="295" t="s">
        <v>1538</v>
      </c>
      <c r="AE240" s="432"/>
      <c r="AF240" s="286">
        <v>33</v>
      </c>
      <c r="AG240" s="295" t="s">
        <v>85</v>
      </c>
      <c r="AH240" s="296" t="s">
        <v>85</v>
      </c>
      <c r="AI240" s="295"/>
      <c r="AJ240" s="295" t="s">
        <v>1826</v>
      </c>
      <c r="AK240" s="287">
        <v>1.1000000000000001</v>
      </c>
      <c r="AL240" s="296" t="s">
        <v>237</v>
      </c>
      <c r="AM240" s="296" t="s">
        <v>85</v>
      </c>
      <c r="AN240" s="38" t="s">
        <v>85</v>
      </c>
      <c r="AO240" s="296" t="s">
        <v>85</v>
      </c>
      <c r="AP240" s="493">
        <v>16.2</v>
      </c>
      <c r="AQ240" s="296"/>
      <c r="AR240" s="296"/>
      <c r="AS240" s="296" t="s">
        <v>1234</v>
      </c>
      <c r="AT240" s="296" t="s">
        <v>1238</v>
      </c>
      <c r="AU240" s="296"/>
      <c r="AV240" s="296" t="s">
        <v>1237</v>
      </c>
      <c r="AW240" s="296"/>
      <c r="AX240" s="296">
        <v>189</v>
      </c>
      <c r="AY240" s="296">
        <v>106.4</v>
      </c>
      <c r="AZ240" s="296">
        <v>56</v>
      </c>
      <c r="BA240" s="74"/>
      <c r="BB240" s="296"/>
      <c r="BC240" s="49"/>
      <c r="BD240" s="297" t="s">
        <v>85</v>
      </c>
      <c r="BE240" s="91" t="s">
        <v>85</v>
      </c>
      <c r="BF240" s="92" t="s">
        <v>85</v>
      </c>
      <c r="BG240" s="91" t="s">
        <v>85</v>
      </c>
      <c r="BH240" s="297">
        <v>34</v>
      </c>
      <c r="BI240" s="296">
        <v>18.600000000000001</v>
      </c>
      <c r="BJ240" s="296">
        <v>18.600000000000001</v>
      </c>
      <c r="BK240" s="296">
        <v>10.199999999999999</v>
      </c>
      <c r="BL240" s="358">
        <v>5.7826540346687993E-2</v>
      </c>
      <c r="BM240" s="290">
        <v>36</v>
      </c>
      <c r="BN240" s="296" t="s">
        <v>3771</v>
      </c>
      <c r="BO240" s="73" t="s">
        <v>3891</v>
      </c>
      <c r="BP240" s="296" t="s">
        <v>1120</v>
      </c>
      <c r="BQ240" s="296" t="s">
        <v>1121</v>
      </c>
      <c r="BR240" s="296" t="s">
        <v>1122</v>
      </c>
      <c r="BS240" s="296"/>
      <c r="BT240" s="296"/>
      <c r="BU240" s="296"/>
      <c r="BV240" s="296"/>
      <c r="BW240" s="296"/>
      <c r="BX240" s="296"/>
      <c r="BY240" s="296"/>
      <c r="BZ240" s="296" t="s">
        <v>1123</v>
      </c>
      <c r="CA240" s="296"/>
      <c r="CB240" s="296" t="s">
        <v>1124</v>
      </c>
      <c r="CC240" s="296"/>
      <c r="CD240" s="311" t="str">
        <f t="shared" ref="CD240:CD303" si="17">CONCATENATE("DISCONTINUED"," ","-"," ",D240,", ",P240,"x",Q240,", ",IF(W240="N/A", "", CONCATENATE(W240, "/")),IF(U240&gt;0, CONCATENATE("+",U240), U240),"mm Offset, ",R240,", ",X240,"mm Centerbore, ",PROPER(AA240), "", IF(BF240="N/A", "", CONCATENATE(", w/ ", BF240)))</f>
        <v>DISCONTINUED - MR301 The Standard, 16x8, 0mm Offset, 5x5.5, 108mm Centerbore, Matte Black</v>
      </c>
      <c r="CE240" s="311" t="s">
        <v>3721</v>
      </c>
      <c r="CF240" s="311" t="s">
        <v>3720</v>
      </c>
      <c r="CG240" s="300" t="str">
        <f t="shared" si="16"/>
        <v>STREET (3XX)</v>
      </c>
    </row>
    <row r="241" spans="1:85" s="289" customFormat="1" ht="15.75" customHeight="1">
      <c r="A241" s="571">
        <f t="shared" si="13"/>
        <v>238</v>
      </c>
      <c r="B241" s="92" t="s">
        <v>84</v>
      </c>
      <c r="C241" s="29" t="s">
        <v>1038</v>
      </c>
      <c r="D241" s="290" t="s">
        <v>1080</v>
      </c>
      <c r="E241" s="291" t="s">
        <v>93</v>
      </c>
      <c r="F241" s="281" t="str">
        <f t="shared" si="15"/>
        <v>MR30177556350</v>
      </c>
      <c r="G241" s="291"/>
      <c r="H241" s="291"/>
      <c r="I241" s="291" t="s">
        <v>270</v>
      </c>
      <c r="J241" s="322">
        <v>40544</v>
      </c>
      <c r="K241" s="438">
        <v>43339</v>
      </c>
      <c r="L241" s="282" t="s">
        <v>1239</v>
      </c>
      <c r="M241" s="292">
        <v>203.5</v>
      </c>
      <c r="N241" s="85"/>
      <c r="O241" s="409"/>
      <c r="P241" s="290">
        <v>17</v>
      </c>
      <c r="Q241" s="8">
        <v>7.5</v>
      </c>
      <c r="R241" s="29" t="s">
        <v>1689</v>
      </c>
      <c r="S241" s="290">
        <v>5</v>
      </c>
      <c r="T241" s="290">
        <v>160</v>
      </c>
      <c r="U241" s="293">
        <v>50</v>
      </c>
      <c r="V241" s="317">
        <v>6.2</v>
      </c>
      <c r="W241" s="290" t="s">
        <v>85</v>
      </c>
      <c r="X241" s="298">
        <v>65</v>
      </c>
      <c r="Y241" s="294">
        <v>27.3</v>
      </c>
      <c r="Z241" s="293">
        <v>3000</v>
      </c>
      <c r="AA241" s="293" t="s">
        <v>5147</v>
      </c>
      <c r="AB241" s="293"/>
      <c r="AC241" s="284" t="s">
        <v>9554</v>
      </c>
      <c r="AD241" s="295" t="s">
        <v>1549</v>
      </c>
      <c r="AE241" s="432"/>
      <c r="AF241" s="286">
        <v>33</v>
      </c>
      <c r="AG241" s="295" t="s">
        <v>85</v>
      </c>
      <c r="AH241" s="296" t="s">
        <v>85</v>
      </c>
      <c r="AI241" s="295"/>
      <c r="AJ241" s="295" t="s">
        <v>1826</v>
      </c>
      <c r="AK241" s="287">
        <v>1.1000000000000001</v>
      </c>
      <c r="AL241" s="296" t="s">
        <v>236</v>
      </c>
      <c r="AM241" s="296" t="s">
        <v>85</v>
      </c>
      <c r="AN241" s="38" t="s">
        <v>85</v>
      </c>
      <c r="AO241" s="296" t="s">
        <v>85</v>
      </c>
      <c r="AP241" s="493">
        <v>16.2</v>
      </c>
      <c r="AQ241" s="296"/>
      <c r="AR241" s="296"/>
      <c r="AS241" s="296">
        <v>10</v>
      </c>
      <c r="AT241" s="296">
        <v>17</v>
      </c>
      <c r="AU241" s="296"/>
      <c r="AV241" s="296">
        <v>17</v>
      </c>
      <c r="AW241" s="296"/>
      <c r="AX241" s="296">
        <v>201</v>
      </c>
      <c r="AY241" s="296">
        <v>65</v>
      </c>
      <c r="AZ241" s="296">
        <v>30</v>
      </c>
      <c r="BA241" s="74"/>
      <c r="BB241" s="296"/>
      <c r="BC241" s="49"/>
      <c r="BD241" s="297" t="s">
        <v>85</v>
      </c>
      <c r="BE241" s="91" t="s">
        <v>85</v>
      </c>
      <c r="BF241" s="92" t="s">
        <v>85</v>
      </c>
      <c r="BG241" s="91" t="s">
        <v>85</v>
      </c>
      <c r="BH241" s="297">
        <v>30.8</v>
      </c>
      <c r="BI241" s="296">
        <v>19.8</v>
      </c>
      <c r="BJ241" s="296">
        <v>19.8</v>
      </c>
      <c r="BK241" s="296">
        <v>10.7</v>
      </c>
      <c r="BL241" s="358">
        <v>6.8740914904991998E-2</v>
      </c>
      <c r="BM241" s="290">
        <v>36</v>
      </c>
      <c r="BN241" s="296" t="s">
        <v>3771</v>
      </c>
      <c r="BO241" s="73" t="s">
        <v>3891</v>
      </c>
      <c r="BP241" s="296" t="s">
        <v>1125</v>
      </c>
      <c r="BQ241" s="296" t="s">
        <v>1121</v>
      </c>
      <c r="BR241" s="296" t="s">
        <v>1122</v>
      </c>
      <c r="BS241" s="296"/>
      <c r="BT241" s="296"/>
      <c r="BU241" s="296"/>
      <c r="BV241" s="296"/>
      <c r="BW241" s="296"/>
      <c r="BX241" s="296"/>
      <c r="BY241" s="296"/>
      <c r="BZ241" s="296" t="s">
        <v>1126</v>
      </c>
      <c r="CA241" s="296"/>
      <c r="CB241" s="296" t="s">
        <v>1127</v>
      </c>
      <c r="CC241" s="296"/>
      <c r="CD241" s="311" t="str">
        <f t="shared" si="17"/>
        <v>DISCONTINUED - MR301 The Standard, 17x7.5, +50mm Offset, 5x160, 65mm Centerbore, Machined - Clear Coat</v>
      </c>
      <c r="CE241" s="311" t="s">
        <v>3721</v>
      </c>
      <c r="CF241" s="311" t="s">
        <v>3720</v>
      </c>
      <c r="CG241" s="300" t="str">
        <f t="shared" si="16"/>
        <v>STREET (3XX)</v>
      </c>
    </row>
    <row r="242" spans="1:85" s="289" customFormat="1" ht="15.75" customHeight="1">
      <c r="A242" s="571">
        <f t="shared" si="13"/>
        <v>239</v>
      </c>
      <c r="B242" s="92" t="s">
        <v>84</v>
      </c>
      <c r="C242" s="29" t="s">
        <v>1038</v>
      </c>
      <c r="D242" s="290" t="s">
        <v>1080</v>
      </c>
      <c r="E242" s="291" t="s">
        <v>95</v>
      </c>
      <c r="F242" s="281" t="str">
        <f t="shared" si="15"/>
        <v>MR30177563350</v>
      </c>
      <c r="G242" s="291"/>
      <c r="H242" s="291"/>
      <c r="I242" s="291" t="s">
        <v>272</v>
      </c>
      <c r="J242" s="322">
        <v>40544</v>
      </c>
      <c r="K242" s="438">
        <v>43339</v>
      </c>
      <c r="L242" s="282" t="s">
        <v>1239</v>
      </c>
      <c r="M242" s="292">
        <v>203.5</v>
      </c>
      <c r="N242" s="85"/>
      <c r="O242" s="409"/>
      <c r="P242" s="290">
        <v>17</v>
      </c>
      <c r="Q242" s="8">
        <v>7.5</v>
      </c>
      <c r="R242" s="29" t="s">
        <v>1696</v>
      </c>
      <c r="S242" s="290">
        <v>6</v>
      </c>
      <c r="T242" s="290">
        <v>130</v>
      </c>
      <c r="U242" s="293">
        <v>50</v>
      </c>
      <c r="V242" s="317">
        <v>6.2</v>
      </c>
      <c r="W242" s="290" t="s">
        <v>85</v>
      </c>
      <c r="X242" s="298">
        <v>84.1</v>
      </c>
      <c r="Y242" s="294">
        <v>27.3</v>
      </c>
      <c r="Z242" s="293">
        <v>3000</v>
      </c>
      <c r="AA242" s="293" t="s">
        <v>5147</v>
      </c>
      <c r="AB242" s="293"/>
      <c r="AC242" s="284" t="s">
        <v>9674</v>
      </c>
      <c r="AD242" s="295" t="s">
        <v>1549</v>
      </c>
      <c r="AE242" s="432"/>
      <c r="AF242" s="286">
        <v>33</v>
      </c>
      <c r="AG242" s="295" t="s">
        <v>85</v>
      </c>
      <c r="AH242" s="296" t="s">
        <v>85</v>
      </c>
      <c r="AI242" s="295"/>
      <c r="AJ242" s="295" t="s">
        <v>1826</v>
      </c>
      <c r="AK242" s="287">
        <v>1.1000000000000001</v>
      </c>
      <c r="AL242" s="296" t="s">
        <v>236</v>
      </c>
      <c r="AM242" s="296" t="s">
        <v>85</v>
      </c>
      <c r="AN242" s="38" t="s">
        <v>85</v>
      </c>
      <c r="AO242" s="296" t="s">
        <v>85</v>
      </c>
      <c r="AP242" s="493">
        <v>16.2</v>
      </c>
      <c r="AQ242" s="296"/>
      <c r="AR242" s="296"/>
      <c r="AS242" s="296">
        <v>3</v>
      </c>
      <c r="AT242" s="296">
        <v>16</v>
      </c>
      <c r="AU242" s="296"/>
      <c r="AV242" s="296">
        <v>45</v>
      </c>
      <c r="AW242" s="296"/>
      <c r="AX242" s="296">
        <v>201</v>
      </c>
      <c r="AY242" s="296">
        <v>84</v>
      </c>
      <c r="AZ242" s="296">
        <v>25</v>
      </c>
      <c r="BA242" s="74"/>
      <c r="BB242" s="296"/>
      <c r="BC242" s="49"/>
      <c r="BD242" s="297" t="s">
        <v>85</v>
      </c>
      <c r="BE242" s="91" t="s">
        <v>85</v>
      </c>
      <c r="BF242" s="92" t="s">
        <v>85</v>
      </c>
      <c r="BG242" s="91" t="s">
        <v>85</v>
      </c>
      <c r="BH242" s="297">
        <v>30.8</v>
      </c>
      <c r="BI242" s="296">
        <v>19.8</v>
      </c>
      <c r="BJ242" s="296">
        <v>19.8</v>
      </c>
      <c r="BK242" s="296">
        <v>10.7</v>
      </c>
      <c r="BL242" s="358">
        <v>6.8740914904991998E-2</v>
      </c>
      <c r="BM242" s="290">
        <v>36</v>
      </c>
      <c r="BN242" s="296" t="s">
        <v>3771</v>
      </c>
      <c r="BO242" s="73" t="s">
        <v>3891</v>
      </c>
      <c r="BP242" s="296" t="s">
        <v>1125</v>
      </c>
      <c r="BQ242" s="296" t="s">
        <v>1121</v>
      </c>
      <c r="BR242" s="296" t="s">
        <v>1122</v>
      </c>
      <c r="BS242" s="296"/>
      <c r="BT242" s="296"/>
      <c r="BU242" s="296"/>
      <c r="BV242" s="296"/>
      <c r="BW242" s="296"/>
      <c r="BX242" s="296"/>
      <c r="BY242" s="296"/>
      <c r="BZ242" s="296" t="s">
        <v>1126</v>
      </c>
      <c r="CA242" s="296"/>
      <c r="CB242" s="296" t="s">
        <v>1127</v>
      </c>
      <c r="CC242" s="296"/>
      <c r="CD242" s="311" t="str">
        <f t="shared" si="17"/>
        <v>DISCONTINUED - MR301 The Standard, 17x7.5, +50mm Offset, 6x130, 84.1mm Centerbore, Machined - Clear Coat</v>
      </c>
      <c r="CE242" s="311" t="s">
        <v>3721</v>
      </c>
      <c r="CF242" s="311" t="s">
        <v>3720</v>
      </c>
      <c r="CG242" s="300" t="str">
        <f t="shared" si="16"/>
        <v>STREET (3XX)</v>
      </c>
    </row>
    <row r="243" spans="1:85" s="289" customFormat="1" ht="15.75" customHeight="1">
      <c r="A243" s="571">
        <f t="shared" si="13"/>
        <v>240</v>
      </c>
      <c r="B243" s="92" t="s">
        <v>84</v>
      </c>
      <c r="C243" s="29" t="s">
        <v>1038</v>
      </c>
      <c r="D243" s="290" t="s">
        <v>1080</v>
      </c>
      <c r="E243" s="291" t="s">
        <v>98</v>
      </c>
      <c r="F243" s="281" t="str">
        <f t="shared" si="15"/>
        <v>MR30178580300</v>
      </c>
      <c r="G243" s="291"/>
      <c r="H243" s="291"/>
      <c r="I243" s="291" t="s">
        <v>287</v>
      </c>
      <c r="J243" s="322">
        <v>40544</v>
      </c>
      <c r="K243" s="438">
        <v>43339</v>
      </c>
      <c r="L243" s="282" t="s">
        <v>1239</v>
      </c>
      <c r="M243" s="292">
        <v>195.5</v>
      </c>
      <c r="N243" s="85"/>
      <c r="O243" s="409"/>
      <c r="P243" s="290">
        <v>17</v>
      </c>
      <c r="Q243" s="8">
        <v>8.5</v>
      </c>
      <c r="R243" s="29" t="s">
        <v>1699</v>
      </c>
      <c r="S243" s="290">
        <v>8</v>
      </c>
      <c r="T243" s="290">
        <v>6.5</v>
      </c>
      <c r="U243" s="293">
        <v>0</v>
      </c>
      <c r="V243" s="317">
        <v>4.75</v>
      </c>
      <c r="W243" s="290" t="s">
        <v>85</v>
      </c>
      <c r="X243" s="298">
        <v>131</v>
      </c>
      <c r="Y243" s="294">
        <v>25.5</v>
      </c>
      <c r="Z243" s="293">
        <v>3600</v>
      </c>
      <c r="AA243" s="293" t="s">
        <v>5147</v>
      </c>
      <c r="AB243" s="293"/>
      <c r="AC243" s="284" t="s">
        <v>9580</v>
      </c>
      <c r="AD243" s="295" t="s">
        <v>1801</v>
      </c>
      <c r="AE243" s="432"/>
      <c r="AF243" s="286" t="s">
        <v>85</v>
      </c>
      <c r="AG243" s="295" t="s">
        <v>85</v>
      </c>
      <c r="AH243" s="296" t="s">
        <v>85</v>
      </c>
      <c r="AI243" s="295"/>
      <c r="AJ243" s="295" t="s">
        <v>1826</v>
      </c>
      <c r="AK243" s="287">
        <v>1.1000000000000001</v>
      </c>
      <c r="AL243" s="296" t="s">
        <v>237</v>
      </c>
      <c r="AM243" s="296" t="s">
        <v>85</v>
      </c>
      <c r="AN243" s="38" t="s">
        <v>85</v>
      </c>
      <c r="AO243" s="296" t="s">
        <v>85</v>
      </c>
      <c r="AP243" s="493">
        <v>16.2</v>
      </c>
      <c r="AQ243" s="296"/>
      <c r="AR243" s="296"/>
      <c r="AS243" s="296">
        <v>3</v>
      </c>
      <c r="AT243" s="296">
        <v>3</v>
      </c>
      <c r="AU243" s="296"/>
      <c r="AV243" s="296">
        <v>27</v>
      </c>
      <c r="AW243" s="296"/>
      <c r="AX243" s="296">
        <v>205</v>
      </c>
      <c r="AY243" s="296">
        <v>125.5</v>
      </c>
      <c r="AZ243" s="296">
        <v>89.5</v>
      </c>
      <c r="BA243" s="74"/>
      <c r="BB243" s="296"/>
      <c r="BC243" s="49"/>
      <c r="BD243" s="297" t="s">
        <v>85</v>
      </c>
      <c r="BE243" s="91" t="s">
        <v>85</v>
      </c>
      <c r="BF243" s="92" t="s">
        <v>85</v>
      </c>
      <c r="BG243" s="91" t="s">
        <v>85</v>
      </c>
      <c r="BH243" s="297">
        <v>29</v>
      </c>
      <c r="BI243" s="296">
        <v>19.8</v>
      </c>
      <c r="BJ243" s="296">
        <v>19.8</v>
      </c>
      <c r="BK243" s="296">
        <v>10.7</v>
      </c>
      <c r="BL243" s="358">
        <v>6.8740914904991998E-2</v>
      </c>
      <c r="BM243" s="290">
        <v>36</v>
      </c>
      <c r="BN243" s="296" t="s">
        <v>3771</v>
      </c>
      <c r="BO243" s="73" t="s">
        <v>3891</v>
      </c>
      <c r="BP243" s="296" t="s">
        <v>1125</v>
      </c>
      <c r="BQ243" s="296" t="s">
        <v>1121</v>
      </c>
      <c r="BR243" s="296" t="s">
        <v>1122</v>
      </c>
      <c r="BS243" s="296"/>
      <c r="BT243" s="296"/>
      <c r="BU243" s="296"/>
      <c r="BV243" s="296"/>
      <c r="BW243" s="296"/>
      <c r="BX243" s="296"/>
      <c r="BY243" s="296"/>
      <c r="BZ243" s="296" t="s">
        <v>1126</v>
      </c>
      <c r="CA243" s="296"/>
      <c r="CB243" s="296" t="s">
        <v>1127</v>
      </c>
      <c r="CC243" s="296"/>
      <c r="CD243" s="311" t="str">
        <f t="shared" si="17"/>
        <v>DISCONTINUED - MR301 The Standard, 17x8.5, 0mm Offset, 8x6.5, 131mm Centerbore, Machined - Clear Coat</v>
      </c>
      <c r="CE243" s="311" t="s">
        <v>3721</v>
      </c>
      <c r="CF243" s="311" t="s">
        <v>3720</v>
      </c>
      <c r="CG243" s="300" t="str">
        <f t="shared" si="16"/>
        <v>STREET (3XX)</v>
      </c>
    </row>
    <row r="244" spans="1:85" s="289" customFormat="1" ht="15.75" customHeight="1">
      <c r="A244" s="571">
        <f t="shared" si="13"/>
        <v>241</v>
      </c>
      <c r="B244" s="92" t="s">
        <v>84</v>
      </c>
      <c r="C244" s="29" t="s">
        <v>1038</v>
      </c>
      <c r="D244" s="290" t="s">
        <v>1080</v>
      </c>
      <c r="E244" s="291" t="s">
        <v>103</v>
      </c>
      <c r="F244" s="281" t="str">
        <f t="shared" si="15"/>
        <v>MR30129088518</v>
      </c>
      <c r="G244" s="291"/>
      <c r="H244" s="291"/>
      <c r="I244" s="291" t="s">
        <v>888</v>
      </c>
      <c r="J244" s="322">
        <v>40544</v>
      </c>
      <c r="K244" s="438">
        <v>43339</v>
      </c>
      <c r="L244" s="282" t="s">
        <v>1239</v>
      </c>
      <c r="M244" s="292">
        <v>249.5</v>
      </c>
      <c r="N244" s="85"/>
      <c r="O244" s="409"/>
      <c r="P244" s="290">
        <v>20</v>
      </c>
      <c r="Q244" s="8">
        <v>9</v>
      </c>
      <c r="R244" s="29" t="s">
        <v>1701</v>
      </c>
      <c r="S244" s="290">
        <v>8</v>
      </c>
      <c r="T244" s="290">
        <v>180</v>
      </c>
      <c r="U244" s="293">
        <v>18</v>
      </c>
      <c r="V244" s="317">
        <v>5.75</v>
      </c>
      <c r="W244" s="290" t="s">
        <v>85</v>
      </c>
      <c r="X244" s="298">
        <v>131</v>
      </c>
      <c r="Y244" s="294">
        <v>36.9</v>
      </c>
      <c r="Z244" s="293">
        <v>3600</v>
      </c>
      <c r="AA244" s="293" t="s">
        <v>2165</v>
      </c>
      <c r="AB244" s="293" t="s">
        <v>2845</v>
      </c>
      <c r="AC244" s="284" t="s">
        <v>9675</v>
      </c>
      <c r="AD244" s="295" t="s">
        <v>1802</v>
      </c>
      <c r="AE244" s="432"/>
      <c r="AF244" s="286" t="s">
        <v>85</v>
      </c>
      <c r="AG244" s="295" t="s">
        <v>85</v>
      </c>
      <c r="AH244" s="296" t="s">
        <v>85</v>
      </c>
      <c r="AI244" s="295"/>
      <c r="AJ244" s="295" t="s">
        <v>1826</v>
      </c>
      <c r="AK244" s="287">
        <v>1.1000000000000001</v>
      </c>
      <c r="AL244" s="296" t="s">
        <v>237</v>
      </c>
      <c r="AM244" s="296" t="s">
        <v>85</v>
      </c>
      <c r="AN244" s="38" t="s">
        <v>85</v>
      </c>
      <c r="AO244" s="296" t="s">
        <v>85</v>
      </c>
      <c r="AP244" s="493">
        <v>16.2</v>
      </c>
      <c r="AQ244" s="296"/>
      <c r="AR244" s="296"/>
      <c r="AS244" s="296">
        <v>3</v>
      </c>
      <c r="AT244" s="296">
        <v>3</v>
      </c>
      <c r="AU244" s="296"/>
      <c r="AV244" s="296">
        <v>35</v>
      </c>
      <c r="AW244" s="296"/>
      <c r="AX244" s="296">
        <v>239</v>
      </c>
      <c r="AY244" s="296">
        <v>125.5</v>
      </c>
      <c r="AZ244" s="296">
        <v>89.5</v>
      </c>
      <c r="BA244" s="74"/>
      <c r="BB244" s="296"/>
      <c r="BC244" s="49"/>
      <c r="BD244" s="297" t="s">
        <v>85</v>
      </c>
      <c r="BE244" s="91" t="s">
        <v>85</v>
      </c>
      <c r="BF244" s="92" t="s">
        <v>85</v>
      </c>
      <c r="BG244" s="91" t="s">
        <v>85</v>
      </c>
      <c r="BH244" s="297">
        <v>40.4</v>
      </c>
      <c r="BI244" s="296">
        <v>22.8</v>
      </c>
      <c r="BJ244" s="296">
        <v>22.8</v>
      </c>
      <c r="BK244" s="296">
        <v>11.1</v>
      </c>
      <c r="BL244" s="358">
        <v>9.4557029982336005E-2</v>
      </c>
      <c r="BM244" s="290">
        <v>24</v>
      </c>
      <c r="BN244" s="296" t="s">
        <v>3771</v>
      </c>
      <c r="BO244" s="73" t="s">
        <v>3891</v>
      </c>
      <c r="BP244" s="296" t="s">
        <v>1120</v>
      </c>
      <c r="BQ244" s="296" t="s">
        <v>1121</v>
      </c>
      <c r="BR244" s="296" t="s">
        <v>1122</v>
      </c>
      <c r="BS244" s="296"/>
      <c r="BT244" s="296"/>
      <c r="BU244" s="296"/>
      <c r="BV244" s="296"/>
      <c r="BW244" s="296"/>
      <c r="BX244" s="296"/>
      <c r="BY244" s="296"/>
      <c r="BZ244" s="296" t="s">
        <v>1123</v>
      </c>
      <c r="CA244" s="296"/>
      <c r="CB244" s="296" t="s">
        <v>1124</v>
      </c>
      <c r="CC244" s="296"/>
      <c r="CD244" s="311" t="str">
        <f t="shared" si="17"/>
        <v>DISCONTINUED - MR301 The Standard, 20x9, +18mm Offset, 8x180, 131mm Centerbore, Matte Black</v>
      </c>
      <c r="CE244" s="311" t="s">
        <v>3721</v>
      </c>
      <c r="CF244" s="311" t="s">
        <v>3720</v>
      </c>
      <c r="CG244" s="300" t="str">
        <f t="shared" si="16"/>
        <v>STREET (3XX)</v>
      </c>
    </row>
    <row r="245" spans="1:85" s="289" customFormat="1" ht="15.75" customHeight="1">
      <c r="A245" s="571">
        <f t="shared" si="13"/>
        <v>242</v>
      </c>
      <c r="B245" s="92" t="s">
        <v>84</v>
      </c>
      <c r="C245" s="29" t="s">
        <v>1038</v>
      </c>
      <c r="D245" s="290" t="s">
        <v>1085</v>
      </c>
      <c r="E245" s="291" t="s">
        <v>144</v>
      </c>
      <c r="F245" s="281" t="str">
        <f t="shared" si="15"/>
        <v>MR30889050512N</v>
      </c>
      <c r="G245" s="291"/>
      <c r="H245" s="291"/>
      <c r="I245" s="291" t="s">
        <v>538</v>
      </c>
      <c r="J245" s="322">
        <v>42005</v>
      </c>
      <c r="K245" s="438">
        <v>43339</v>
      </c>
      <c r="L245" s="282" t="s">
        <v>1239</v>
      </c>
      <c r="M245" s="292">
        <v>236.5</v>
      </c>
      <c r="N245" s="85"/>
      <c r="O245" s="409"/>
      <c r="P245" s="290">
        <v>18</v>
      </c>
      <c r="Q245" s="8">
        <v>9</v>
      </c>
      <c r="R245" s="29" t="s">
        <v>1692</v>
      </c>
      <c r="S245" s="290">
        <v>5</v>
      </c>
      <c r="T245" s="290">
        <v>5</v>
      </c>
      <c r="U245" s="293">
        <v>-12</v>
      </c>
      <c r="V245" s="317">
        <v>4.5</v>
      </c>
      <c r="W245" s="290" t="s">
        <v>85</v>
      </c>
      <c r="X245" s="298">
        <v>71.5</v>
      </c>
      <c r="Y245" s="294">
        <v>27</v>
      </c>
      <c r="Z245" s="293">
        <v>2500</v>
      </c>
      <c r="AA245" s="293" t="s">
        <v>87</v>
      </c>
      <c r="AB245" s="293"/>
      <c r="AC245" s="284" t="s">
        <v>9561</v>
      </c>
      <c r="AD245" s="295" t="s">
        <v>1587</v>
      </c>
      <c r="AE245" s="432"/>
      <c r="AF245" s="286">
        <v>33</v>
      </c>
      <c r="AG245" s="295" t="s">
        <v>1727</v>
      </c>
      <c r="AH245" s="296" t="s">
        <v>1786</v>
      </c>
      <c r="AI245" s="295"/>
      <c r="AJ245" s="295" t="s">
        <v>85</v>
      </c>
      <c r="AK245" s="287" t="s">
        <v>85</v>
      </c>
      <c r="AL245" s="296" t="s">
        <v>236</v>
      </c>
      <c r="AM245" s="296" t="s">
        <v>85</v>
      </c>
      <c r="AN245" s="38" t="s">
        <v>85</v>
      </c>
      <c r="AO245" s="296" t="s">
        <v>85</v>
      </c>
      <c r="AP245" s="493">
        <v>16.100000000000001</v>
      </c>
      <c r="AQ245" s="296"/>
      <c r="AR245" s="296"/>
      <c r="AS245" s="296">
        <v>3</v>
      </c>
      <c r="AT245" s="296">
        <v>16</v>
      </c>
      <c r="AU245" s="296"/>
      <c r="AV245" s="296">
        <v>63</v>
      </c>
      <c r="AW245" s="296"/>
      <c r="AX245" s="296">
        <v>213</v>
      </c>
      <c r="AY245" s="296">
        <v>71.5</v>
      </c>
      <c r="AZ245" s="296">
        <v>37</v>
      </c>
      <c r="BA245" s="74"/>
      <c r="BB245" s="296"/>
      <c r="BC245" s="49"/>
      <c r="BD245" s="297" t="s">
        <v>85</v>
      </c>
      <c r="BE245" s="91" t="s">
        <v>85</v>
      </c>
      <c r="BF245" s="92" t="s">
        <v>85</v>
      </c>
      <c r="BG245" s="91" t="s">
        <v>85</v>
      </c>
      <c r="BH245" s="297">
        <v>30.5</v>
      </c>
      <c r="BI245" s="296">
        <v>20.7</v>
      </c>
      <c r="BJ245" s="296">
        <v>20.7</v>
      </c>
      <c r="BK245" s="296">
        <v>11.2</v>
      </c>
      <c r="BL245" s="358">
        <v>7.8642962197631991E-2</v>
      </c>
      <c r="BM245" s="290">
        <v>36</v>
      </c>
      <c r="BN245" s="296" t="s">
        <v>3771</v>
      </c>
      <c r="BO245" s="73" t="s">
        <v>3891</v>
      </c>
      <c r="BP245" s="296" t="s">
        <v>1120</v>
      </c>
      <c r="BQ245" s="296" t="s">
        <v>1150</v>
      </c>
      <c r="BR245" s="296" t="s">
        <v>1151</v>
      </c>
      <c r="BS245" s="296" t="s">
        <v>1152</v>
      </c>
      <c r="BT245" s="296"/>
      <c r="BU245" s="296"/>
      <c r="BV245" s="296"/>
      <c r="BW245" s="296"/>
      <c r="BX245" s="296"/>
      <c r="BY245" s="296"/>
      <c r="BZ245" s="296" t="s">
        <v>1155</v>
      </c>
      <c r="CA245" s="296"/>
      <c r="CB245" s="296" t="s">
        <v>1156</v>
      </c>
      <c r="CC245" s="296"/>
      <c r="CD245" s="311" t="str">
        <f t="shared" si="17"/>
        <v>DISCONTINUED - MR308 Roost, 18x9, -12mm Offset, 5x5, 71.5mm Centerbore, Matte Black</v>
      </c>
      <c r="CE245" s="311" t="s">
        <v>3721</v>
      </c>
      <c r="CF245" s="311" t="s">
        <v>3720</v>
      </c>
      <c r="CG245" s="300" t="str">
        <f t="shared" si="16"/>
        <v>STREET (3XX)</v>
      </c>
    </row>
    <row r="246" spans="1:85" s="289" customFormat="1" ht="15.75" customHeight="1">
      <c r="A246" s="571">
        <f t="shared" si="13"/>
        <v>243</v>
      </c>
      <c r="B246" s="92" t="s">
        <v>84</v>
      </c>
      <c r="C246" s="29" t="s">
        <v>1038</v>
      </c>
      <c r="D246" s="290" t="s">
        <v>1085</v>
      </c>
      <c r="E246" s="291" t="s">
        <v>145</v>
      </c>
      <c r="F246" s="281" t="str">
        <f t="shared" si="15"/>
        <v>MR30889060912N</v>
      </c>
      <c r="G246" s="291"/>
      <c r="H246" s="291"/>
      <c r="I246" s="291" t="s">
        <v>539</v>
      </c>
      <c r="J246" s="322">
        <v>42005</v>
      </c>
      <c r="K246" s="438">
        <v>43339</v>
      </c>
      <c r="L246" s="282" t="s">
        <v>1239</v>
      </c>
      <c r="M246" s="292">
        <v>236.5</v>
      </c>
      <c r="N246" s="85"/>
      <c r="O246" s="409"/>
      <c r="P246" s="290">
        <v>18</v>
      </c>
      <c r="Q246" s="8">
        <v>9</v>
      </c>
      <c r="R246" s="29" t="s">
        <v>1089</v>
      </c>
      <c r="S246" s="290">
        <v>6</v>
      </c>
      <c r="T246" s="290">
        <v>5.5</v>
      </c>
      <c r="U246" s="293">
        <v>-12</v>
      </c>
      <c r="V246" s="317">
        <v>4.5</v>
      </c>
      <c r="W246" s="290" t="s">
        <v>85</v>
      </c>
      <c r="X246" s="298">
        <v>106.25</v>
      </c>
      <c r="Y246" s="294">
        <v>27</v>
      </c>
      <c r="Z246" s="293">
        <v>2500</v>
      </c>
      <c r="AA246" s="293" t="s">
        <v>1229</v>
      </c>
      <c r="AB246" s="293"/>
      <c r="AC246" s="284" t="s">
        <v>9564</v>
      </c>
      <c r="AD246" s="295" t="s">
        <v>1592</v>
      </c>
      <c r="AE246" s="432"/>
      <c r="AF246" s="286">
        <v>33</v>
      </c>
      <c r="AG246" s="295" t="s">
        <v>1729</v>
      </c>
      <c r="AH246" s="296" t="s">
        <v>1787</v>
      </c>
      <c r="AI246" s="295"/>
      <c r="AJ246" s="295" t="s">
        <v>85</v>
      </c>
      <c r="AK246" s="287" t="s">
        <v>85</v>
      </c>
      <c r="AL246" s="296" t="s">
        <v>236</v>
      </c>
      <c r="AM246" s="296" t="s">
        <v>1649</v>
      </c>
      <c r="AN246" s="38">
        <v>2.75</v>
      </c>
      <c r="AO246" s="296">
        <v>78.3</v>
      </c>
      <c r="AP246" s="493">
        <v>16.100000000000001</v>
      </c>
      <c r="AQ246" s="296"/>
      <c r="AR246" s="296"/>
      <c r="AS246" s="296">
        <v>4</v>
      </c>
      <c r="AT246" s="296">
        <v>19</v>
      </c>
      <c r="AU246" s="296"/>
      <c r="AV246" s="296">
        <v>48</v>
      </c>
      <c r="AW246" s="296"/>
      <c r="AX246" s="296">
        <v>207</v>
      </c>
      <c r="AY246" s="296">
        <v>106.25</v>
      </c>
      <c r="AZ246" s="296">
        <v>30</v>
      </c>
      <c r="BA246" s="74"/>
      <c r="BB246" s="296"/>
      <c r="BC246" s="49"/>
      <c r="BD246" s="297" t="s">
        <v>85</v>
      </c>
      <c r="BE246" s="91" t="s">
        <v>85</v>
      </c>
      <c r="BF246" s="92" t="s">
        <v>85</v>
      </c>
      <c r="BG246" s="91" t="s">
        <v>85</v>
      </c>
      <c r="BH246" s="297">
        <v>30.5</v>
      </c>
      <c r="BI246" s="296">
        <v>20.7</v>
      </c>
      <c r="BJ246" s="296">
        <v>20.7</v>
      </c>
      <c r="BK246" s="296">
        <v>11.2</v>
      </c>
      <c r="BL246" s="358">
        <v>7.8642962197631991E-2</v>
      </c>
      <c r="BM246" s="290">
        <v>36</v>
      </c>
      <c r="BN246" s="296" t="s">
        <v>3771</v>
      </c>
      <c r="BO246" s="73" t="s">
        <v>3891</v>
      </c>
      <c r="BP246" s="296" t="s">
        <v>1149</v>
      </c>
      <c r="BQ246" s="296" t="s">
        <v>1150</v>
      </c>
      <c r="BR246" s="296" t="s">
        <v>1151</v>
      </c>
      <c r="BS246" s="296" t="s">
        <v>1152</v>
      </c>
      <c r="BT246" s="296"/>
      <c r="BU246" s="296"/>
      <c r="BV246" s="296"/>
      <c r="BW246" s="296"/>
      <c r="BX246" s="296"/>
      <c r="BY246" s="296"/>
      <c r="BZ246" s="296" t="s">
        <v>1153</v>
      </c>
      <c r="CA246" s="296"/>
      <c r="CB246" s="296" t="s">
        <v>1154</v>
      </c>
      <c r="CC246" s="296"/>
      <c r="CD246" s="311" t="str">
        <f t="shared" si="17"/>
        <v>DISCONTINUED - MR308 Roost, 18x9, -12mm Offset, 6x5.5, 106.25mm Centerbore, Method Bronze</v>
      </c>
      <c r="CE246" s="311" t="s">
        <v>3721</v>
      </c>
      <c r="CF246" s="311" t="s">
        <v>3720</v>
      </c>
      <c r="CG246" s="300" t="str">
        <f t="shared" si="16"/>
        <v>STREET (3XX)</v>
      </c>
    </row>
    <row r="247" spans="1:85" s="289" customFormat="1" ht="15.75" customHeight="1">
      <c r="A247" s="571">
        <f t="shared" si="13"/>
        <v>244</v>
      </c>
      <c r="B247" s="92" t="s">
        <v>84</v>
      </c>
      <c r="C247" s="29" t="s">
        <v>1038</v>
      </c>
      <c r="D247" s="290" t="s">
        <v>1085</v>
      </c>
      <c r="E247" s="291" t="s">
        <v>146</v>
      </c>
      <c r="F247" s="281" t="str">
        <f t="shared" si="15"/>
        <v>MR30889060512N</v>
      </c>
      <c r="G247" s="291"/>
      <c r="H247" s="291"/>
      <c r="I247" s="291" t="s">
        <v>540</v>
      </c>
      <c r="J247" s="322">
        <v>42005</v>
      </c>
      <c r="K247" s="438">
        <v>43339</v>
      </c>
      <c r="L247" s="282" t="s">
        <v>1239</v>
      </c>
      <c r="M247" s="292">
        <v>236.5</v>
      </c>
      <c r="N247" s="85"/>
      <c r="O247" s="409"/>
      <c r="P247" s="290">
        <v>18</v>
      </c>
      <c r="Q247" s="8">
        <v>9</v>
      </c>
      <c r="R247" s="29" t="s">
        <v>1089</v>
      </c>
      <c r="S247" s="290">
        <v>6</v>
      </c>
      <c r="T247" s="290">
        <v>5.5</v>
      </c>
      <c r="U247" s="293">
        <v>-12</v>
      </c>
      <c r="V247" s="317">
        <v>4.5</v>
      </c>
      <c r="W247" s="290" t="s">
        <v>85</v>
      </c>
      <c r="X247" s="298">
        <v>106.25</v>
      </c>
      <c r="Y247" s="294">
        <v>27</v>
      </c>
      <c r="Z247" s="293">
        <v>2500</v>
      </c>
      <c r="AA247" s="293" t="s">
        <v>87</v>
      </c>
      <c r="AB247" s="293"/>
      <c r="AC247" s="284" t="s">
        <v>9564</v>
      </c>
      <c r="AD247" s="295" t="s">
        <v>1592</v>
      </c>
      <c r="AE247" s="432"/>
      <c r="AF247" s="286">
        <v>33</v>
      </c>
      <c r="AG247" s="295" t="s">
        <v>1729</v>
      </c>
      <c r="AH247" s="296" t="s">
        <v>1787</v>
      </c>
      <c r="AI247" s="295"/>
      <c r="AJ247" s="295" t="s">
        <v>85</v>
      </c>
      <c r="AK247" s="287" t="s">
        <v>85</v>
      </c>
      <c r="AL247" s="296" t="s">
        <v>236</v>
      </c>
      <c r="AM247" s="296" t="s">
        <v>1649</v>
      </c>
      <c r="AN247" s="38">
        <v>2.75</v>
      </c>
      <c r="AO247" s="296">
        <v>78.3</v>
      </c>
      <c r="AP247" s="493">
        <v>16.100000000000001</v>
      </c>
      <c r="AQ247" s="296"/>
      <c r="AR247" s="296"/>
      <c r="AS247" s="296">
        <v>4</v>
      </c>
      <c r="AT247" s="296">
        <v>19</v>
      </c>
      <c r="AU247" s="296"/>
      <c r="AV247" s="296">
        <v>48</v>
      </c>
      <c r="AW247" s="296"/>
      <c r="AX247" s="296">
        <v>207</v>
      </c>
      <c r="AY247" s="296">
        <v>106.25</v>
      </c>
      <c r="AZ247" s="296">
        <v>30</v>
      </c>
      <c r="BA247" s="74"/>
      <c r="BB247" s="296"/>
      <c r="BC247" s="49"/>
      <c r="BD247" s="297" t="s">
        <v>85</v>
      </c>
      <c r="BE247" s="91" t="s">
        <v>85</v>
      </c>
      <c r="BF247" s="92" t="s">
        <v>85</v>
      </c>
      <c r="BG247" s="91" t="s">
        <v>85</v>
      </c>
      <c r="BH247" s="297">
        <v>30.5</v>
      </c>
      <c r="BI247" s="296">
        <v>20.7</v>
      </c>
      <c r="BJ247" s="296">
        <v>20.7</v>
      </c>
      <c r="BK247" s="296">
        <v>11.2</v>
      </c>
      <c r="BL247" s="358">
        <v>7.8642962197631991E-2</v>
      </c>
      <c r="BM247" s="290">
        <v>36</v>
      </c>
      <c r="BN247" s="296" t="s">
        <v>3771</v>
      </c>
      <c r="BO247" s="73" t="s">
        <v>3891</v>
      </c>
      <c r="BP247" s="296" t="s">
        <v>1120</v>
      </c>
      <c r="BQ247" s="296" t="s">
        <v>1150</v>
      </c>
      <c r="BR247" s="296" t="s">
        <v>1151</v>
      </c>
      <c r="BS247" s="296" t="s">
        <v>1152</v>
      </c>
      <c r="BT247" s="296"/>
      <c r="BU247" s="296"/>
      <c r="BV247" s="296"/>
      <c r="BW247" s="296"/>
      <c r="BX247" s="296"/>
      <c r="BY247" s="296"/>
      <c r="BZ247" s="296" t="s">
        <v>1155</v>
      </c>
      <c r="CA247" s="296"/>
      <c r="CB247" s="296" t="s">
        <v>1156</v>
      </c>
      <c r="CC247" s="296"/>
      <c r="CD247" s="311" t="str">
        <f t="shared" si="17"/>
        <v>DISCONTINUED - MR308 Roost, 18x9, -12mm Offset, 6x5.5, 106.25mm Centerbore, Matte Black</v>
      </c>
      <c r="CE247" s="311" t="s">
        <v>3721</v>
      </c>
      <c r="CF247" s="311" t="s">
        <v>3720</v>
      </c>
      <c r="CG247" s="300" t="str">
        <f t="shared" si="16"/>
        <v>STREET (3XX)</v>
      </c>
    </row>
    <row r="248" spans="1:85" s="289" customFormat="1" ht="15.75" customHeight="1">
      <c r="A248" s="571">
        <f t="shared" si="13"/>
        <v>245</v>
      </c>
      <c r="B248" s="92" t="s">
        <v>84</v>
      </c>
      <c r="C248" s="29" t="s">
        <v>1038</v>
      </c>
      <c r="D248" s="290" t="s">
        <v>1085</v>
      </c>
      <c r="E248" s="291" t="s">
        <v>148</v>
      </c>
      <c r="F248" s="281" t="str">
        <f t="shared" si="15"/>
        <v>MR30829058518</v>
      </c>
      <c r="G248" s="291"/>
      <c r="H248" s="291"/>
      <c r="I248" s="291" t="s">
        <v>544</v>
      </c>
      <c r="J248" s="322">
        <v>42005</v>
      </c>
      <c r="K248" s="438">
        <v>43339</v>
      </c>
      <c r="L248" s="282" t="s">
        <v>1239</v>
      </c>
      <c r="M248" s="292">
        <v>260.5</v>
      </c>
      <c r="N248" s="85"/>
      <c r="O248" s="409"/>
      <c r="P248" s="290">
        <v>20</v>
      </c>
      <c r="Q248" s="8">
        <v>9</v>
      </c>
      <c r="R248" s="29" t="s">
        <v>1688</v>
      </c>
      <c r="S248" s="290">
        <v>5</v>
      </c>
      <c r="T248" s="290">
        <v>150</v>
      </c>
      <c r="U248" s="293">
        <v>18</v>
      </c>
      <c r="V248" s="317">
        <v>5.75</v>
      </c>
      <c r="W248" s="290" t="s">
        <v>85</v>
      </c>
      <c r="X248" s="298">
        <v>110.5</v>
      </c>
      <c r="Y248" s="294">
        <v>34.799999999999997</v>
      </c>
      <c r="Z248" s="293">
        <v>2500</v>
      </c>
      <c r="AA248" s="293" t="s">
        <v>87</v>
      </c>
      <c r="AB248" s="293"/>
      <c r="AC248" s="284" t="s">
        <v>9555</v>
      </c>
      <c r="AD248" s="295" t="s">
        <v>1595</v>
      </c>
      <c r="AE248" s="432"/>
      <c r="AF248" s="286">
        <v>33</v>
      </c>
      <c r="AG248" s="295" t="s">
        <v>1730</v>
      </c>
      <c r="AH248" s="296" t="s">
        <v>1787</v>
      </c>
      <c r="AI248" s="295"/>
      <c r="AJ248" s="295" t="s">
        <v>85</v>
      </c>
      <c r="AK248" s="287" t="s">
        <v>85</v>
      </c>
      <c r="AL248" s="296" t="s">
        <v>236</v>
      </c>
      <c r="AM248" s="296" t="s">
        <v>85</v>
      </c>
      <c r="AN248" s="38" t="s">
        <v>85</v>
      </c>
      <c r="AO248" s="296" t="s">
        <v>85</v>
      </c>
      <c r="AP248" s="493">
        <v>16.100000000000001</v>
      </c>
      <c r="AQ248" s="296"/>
      <c r="AR248" s="296"/>
      <c r="AS248" s="296">
        <v>3</v>
      </c>
      <c r="AT248" s="296">
        <v>18</v>
      </c>
      <c r="AU248" s="296"/>
      <c r="AV248" s="296">
        <v>62</v>
      </c>
      <c r="AW248" s="296"/>
      <c r="AX248" s="296">
        <v>236</v>
      </c>
      <c r="AY248" s="296">
        <v>110.5</v>
      </c>
      <c r="AZ248" s="296">
        <v>37</v>
      </c>
      <c r="BA248" s="74"/>
      <c r="BB248" s="296"/>
      <c r="BC248" s="49"/>
      <c r="BD248" s="297" t="s">
        <v>85</v>
      </c>
      <c r="BE248" s="91" t="s">
        <v>85</v>
      </c>
      <c r="BF248" s="92" t="s">
        <v>85</v>
      </c>
      <c r="BG248" s="91" t="s">
        <v>85</v>
      </c>
      <c r="BH248" s="297">
        <v>38.299999999999997</v>
      </c>
      <c r="BI248" s="296">
        <v>22.8</v>
      </c>
      <c r="BJ248" s="296">
        <v>22.8</v>
      </c>
      <c r="BK248" s="296">
        <v>11.1</v>
      </c>
      <c r="BL248" s="358">
        <v>9.4557029982336005E-2</v>
      </c>
      <c r="BM248" s="290">
        <v>24</v>
      </c>
      <c r="BN248" s="296" t="s">
        <v>3771</v>
      </c>
      <c r="BO248" s="73" t="s">
        <v>3891</v>
      </c>
      <c r="BP248" s="296" t="s">
        <v>1120</v>
      </c>
      <c r="BQ248" s="296" t="s">
        <v>1150</v>
      </c>
      <c r="BR248" s="296" t="s">
        <v>1151</v>
      </c>
      <c r="BS248" s="296" t="s">
        <v>1152</v>
      </c>
      <c r="BT248" s="296"/>
      <c r="BU248" s="296"/>
      <c r="BV248" s="296"/>
      <c r="BW248" s="296"/>
      <c r="BX248" s="296"/>
      <c r="BY248" s="296"/>
      <c r="BZ248" s="296" t="s">
        <v>1155</v>
      </c>
      <c r="CA248" s="296"/>
      <c r="CB248" s="296" t="s">
        <v>1156</v>
      </c>
      <c r="CC248" s="296"/>
      <c r="CD248" s="311" t="str">
        <f t="shared" si="17"/>
        <v>DISCONTINUED - MR308 Roost, 20x9, +18mm Offset, 5x150, 110.5mm Centerbore, Matte Black</v>
      </c>
      <c r="CE248" s="311" t="s">
        <v>3721</v>
      </c>
      <c r="CF248" s="311" t="s">
        <v>3720</v>
      </c>
      <c r="CG248" s="300" t="str">
        <f t="shared" si="16"/>
        <v>STREET (3XX)</v>
      </c>
    </row>
    <row r="249" spans="1:85" s="289" customFormat="1" ht="15.75" customHeight="1">
      <c r="A249" s="571">
        <f t="shared" si="13"/>
        <v>246</v>
      </c>
      <c r="B249" s="92" t="s">
        <v>84</v>
      </c>
      <c r="C249" s="29" t="s">
        <v>1038</v>
      </c>
      <c r="D249" s="290" t="s">
        <v>1085</v>
      </c>
      <c r="E249" s="291" t="s">
        <v>149</v>
      </c>
      <c r="F249" s="281" t="str">
        <f t="shared" si="15"/>
        <v>MR30829060500</v>
      </c>
      <c r="G249" s="291"/>
      <c r="H249" s="291"/>
      <c r="I249" s="291" t="s">
        <v>547</v>
      </c>
      <c r="J249" s="322">
        <v>42005</v>
      </c>
      <c r="K249" s="438">
        <v>43339</v>
      </c>
      <c r="L249" s="282" t="s">
        <v>1239</v>
      </c>
      <c r="M249" s="292">
        <v>260.5</v>
      </c>
      <c r="N249" s="85"/>
      <c r="O249" s="409"/>
      <c r="P249" s="290">
        <v>20</v>
      </c>
      <c r="Q249" s="8">
        <v>9</v>
      </c>
      <c r="R249" s="29" t="s">
        <v>1089</v>
      </c>
      <c r="S249" s="290">
        <v>6</v>
      </c>
      <c r="T249" s="290">
        <v>5.5</v>
      </c>
      <c r="U249" s="293">
        <v>0</v>
      </c>
      <c r="V249" s="317">
        <v>5</v>
      </c>
      <c r="W249" s="290" t="s">
        <v>85</v>
      </c>
      <c r="X249" s="298">
        <v>106.25</v>
      </c>
      <c r="Y249" s="294">
        <v>34.799999999999997</v>
      </c>
      <c r="Z249" s="293">
        <v>2500</v>
      </c>
      <c r="AA249" s="293" t="s">
        <v>87</v>
      </c>
      <c r="AB249" s="293"/>
      <c r="AC249" s="284" t="s">
        <v>9676</v>
      </c>
      <c r="AD249" s="295" t="s">
        <v>1592</v>
      </c>
      <c r="AE249" s="432"/>
      <c r="AF249" s="286">
        <v>33</v>
      </c>
      <c r="AG249" s="295" t="s">
        <v>1729</v>
      </c>
      <c r="AH249" s="296" t="s">
        <v>1787</v>
      </c>
      <c r="AI249" s="295"/>
      <c r="AJ249" s="295" t="s">
        <v>85</v>
      </c>
      <c r="AK249" s="287" t="s">
        <v>85</v>
      </c>
      <c r="AL249" s="296" t="s">
        <v>236</v>
      </c>
      <c r="AM249" s="296" t="s">
        <v>1649</v>
      </c>
      <c r="AN249" s="38">
        <v>2.75</v>
      </c>
      <c r="AO249" s="296">
        <v>78.3</v>
      </c>
      <c r="AP249" s="493">
        <v>16.100000000000001</v>
      </c>
      <c r="AQ249" s="296"/>
      <c r="AR249" s="296"/>
      <c r="AS249" s="296">
        <v>3</v>
      </c>
      <c r="AT249" s="296">
        <v>18</v>
      </c>
      <c r="AU249" s="296"/>
      <c r="AV249" s="296">
        <v>44</v>
      </c>
      <c r="AW249" s="296"/>
      <c r="AX249" s="296">
        <v>234</v>
      </c>
      <c r="AY249" s="296">
        <v>106.25</v>
      </c>
      <c r="AZ249" s="296">
        <v>30</v>
      </c>
      <c r="BA249" s="74"/>
      <c r="BB249" s="296"/>
      <c r="BC249" s="49"/>
      <c r="BD249" s="297" t="s">
        <v>85</v>
      </c>
      <c r="BE249" s="91" t="s">
        <v>85</v>
      </c>
      <c r="BF249" s="92" t="s">
        <v>85</v>
      </c>
      <c r="BG249" s="91" t="s">
        <v>85</v>
      </c>
      <c r="BH249" s="297">
        <v>38.299999999999997</v>
      </c>
      <c r="BI249" s="296">
        <v>22.8</v>
      </c>
      <c r="BJ249" s="296">
        <v>22.8</v>
      </c>
      <c r="BK249" s="296">
        <v>11.1</v>
      </c>
      <c r="BL249" s="358">
        <v>9.4557029982336005E-2</v>
      </c>
      <c r="BM249" s="290">
        <v>24</v>
      </c>
      <c r="BN249" s="296" t="s">
        <v>3771</v>
      </c>
      <c r="BO249" s="73" t="s">
        <v>3891</v>
      </c>
      <c r="BP249" s="296" t="s">
        <v>1120</v>
      </c>
      <c r="BQ249" s="296" t="s">
        <v>1150</v>
      </c>
      <c r="BR249" s="296" t="s">
        <v>1151</v>
      </c>
      <c r="BS249" s="296" t="s">
        <v>1152</v>
      </c>
      <c r="BT249" s="296"/>
      <c r="BU249" s="296"/>
      <c r="BV249" s="296"/>
      <c r="BW249" s="296"/>
      <c r="BX249" s="296"/>
      <c r="BY249" s="296"/>
      <c r="BZ249" s="296" t="s">
        <v>1155</v>
      </c>
      <c r="CA249" s="296"/>
      <c r="CB249" s="296" t="s">
        <v>1156</v>
      </c>
      <c r="CC249" s="296"/>
      <c r="CD249" s="311" t="str">
        <f t="shared" si="17"/>
        <v>DISCONTINUED - MR308 Roost, 20x9, 0mm Offset, 6x5.5, 106.25mm Centerbore, Matte Black</v>
      </c>
      <c r="CE249" s="311" t="s">
        <v>3721</v>
      </c>
      <c r="CF249" s="311" t="s">
        <v>3720</v>
      </c>
      <c r="CG249" s="300" t="str">
        <f t="shared" si="16"/>
        <v>STREET (3XX)</v>
      </c>
    </row>
    <row r="250" spans="1:85" s="289" customFormat="1" ht="15.75" customHeight="1">
      <c r="A250" s="571">
        <f t="shared" si="13"/>
        <v>247</v>
      </c>
      <c r="B250" s="92" t="s">
        <v>84</v>
      </c>
      <c r="C250" s="29" t="s">
        <v>1038</v>
      </c>
      <c r="D250" s="290" t="s">
        <v>1086</v>
      </c>
      <c r="E250" s="291" t="s">
        <v>154</v>
      </c>
      <c r="F250" s="281" t="str">
        <f t="shared" si="15"/>
        <v>MR30968087500</v>
      </c>
      <c r="G250" s="291"/>
      <c r="H250" s="291"/>
      <c r="I250" s="291" t="s">
        <v>554</v>
      </c>
      <c r="J250" s="322">
        <v>42005</v>
      </c>
      <c r="K250" s="438">
        <v>43339</v>
      </c>
      <c r="L250" s="282" t="s">
        <v>1239</v>
      </c>
      <c r="M250" s="292">
        <v>195.5</v>
      </c>
      <c r="N250" s="85"/>
      <c r="O250" s="409"/>
      <c r="P250" s="290">
        <v>16</v>
      </c>
      <c r="Q250" s="8">
        <v>8</v>
      </c>
      <c r="R250" s="29" t="s">
        <v>1700</v>
      </c>
      <c r="S250" s="290">
        <v>8</v>
      </c>
      <c r="T250" s="290">
        <v>170</v>
      </c>
      <c r="U250" s="293">
        <v>0</v>
      </c>
      <c r="V250" s="317">
        <v>4.5</v>
      </c>
      <c r="W250" s="290" t="s">
        <v>85</v>
      </c>
      <c r="X250" s="298">
        <v>131</v>
      </c>
      <c r="Y250" s="294">
        <v>22.900000000000002</v>
      </c>
      <c r="Z250" s="293">
        <v>3640</v>
      </c>
      <c r="AA250" s="293" t="s">
        <v>87</v>
      </c>
      <c r="AB250" s="293"/>
      <c r="AC250" s="284" t="s">
        <v>9677</v>
      </c>
      <c r="AD250" s="295" t="s">
        <v>1759</v>
      </c>
      <c r="AE250" s="432"/>
      <c r="AF250" s="286">
        <v>33</v>
      </c>
      <c r="AG250" s="295" t="s">
        <v>85</v>
      </c>
      <c r="AH250" s="296" t="s">
        <v>85</v>
      </c>
      <c r="AI250" s="295"/>
      <c r="AJ250" s="295" t="s">
        <v>1827</v>
      </c>
      <c r="AK250" s="287">
        <v>1.1000000000000001</v>
      </c>
      <c r="AL250" s="296" t="s">
        <v>237</v>
      </c>
      <c r="AM250" s="296" t="s">
        <v>85</v>
      </c>
      <c r="AN250" s="38" t="s">
        <v>85</v>
      </c>
      <c r="AO250" s="296" t="s">
        <v>85</v>
      </c>
      <c r="AP250" s="493">
        <v>16.100000000000001</v>
      </c>
      <c r="AQ250" s="296"/>
      <c r="AR250" s="296"/>
      <c r="AS250" s="296">
        <v>3</v>
      </c>
      <c r="AT250" s="296">
        <v>3</v>
      </c>
      <c r="AU250" s="296"/>
      <c r="AV250" s="296">
        <v>42</v>
      </c>
      <c r="AW250" s="296"/>
      <c r="AX250" s="296">
        <v>184</v>
      </c>
      <c r="AY250" s="296">
        <v>127</v>
      </c>
      <c r="AZ250" s="296">
        <v>98</v>
      </c>
      <c r="BA250" s="74"/>
      <c r="BB250" s="296"/>
      <c r="BC250" s="49"/>
      <c r="BD250" s="297" t="s">
        <v>85</v>
      </c>
      <c r="BE250" s="91" t="s">
        <v>85</v>
      </c>
      <c r="BF250" s="92" t="s">
        <v>85</v>
      </c>
      <c r="BG250" s="91" t="s">
        <v>85</v>
      </c>
      <c r="BH250" s="297">
        <v>26.400000000000002</v>
      </c>
      <c r="BI250" s="296">
        <v>18.3</v>
      </c>
      <c r="BJ250" s="296">
        <v>18.3</v>
      </c>
      <c r="BK250" s="296">
        <v>10.199999999999999</v>
      </c>
      <c r="BL250" s="358">
        <v>5.5976211402192E-2</v>
      </c>
      <c r="BM250" s="290">
        <v>36</v>
      </c>
      <c r="BN250" s="296" t="s">
        <v>3771</v>
      </c>
      <c r="BO250" s="73" t="s">
        <v>3891</v>
      </c>
      <c r="BP250" s="296" t="s">
        <v>1130</v>
      </c>
      <c r="BQ250" s="296" t="s">
        <v>1146</v>
      </c>
      <c r="BR250" s="296" t="s">
        <v>1122</v>
      </c>
      <c r="BS250" s="296"/>
      <c r="BT250" s="296"/>
      <c r="BU250" s="296"/>
      <c r="BV250" s="296"/>
      <c r="BW250" s="296"/>
      <c r="BX250" s="296"/>
      <c r="BY250" s="296"/>
      <c r="BZ250" s="296" t="s">
        <v>1157</v>
      </c>
      <c r="CA250" s="296"/>
      <c r="CB250" s="296" t="s">
        <v>1158</v>
      </c>
      <c r="CC250" s="296"/>
      <c r="CD250" s="311" t="str">
        <f t="shared" si="17"/>
        <v>DISCONTINUED - MR309 Grid, 16x8, 0mm Offset, 8x170, 131mm Centerbore, Matte Black</v>
      </c>
      <c r="CE250" s="311" t="s">
        <v>3721</v>
      </c>
      <c r="CF250" s="311" t="s">
        <v>3720</v>
      </c>
      <c r="CG250" s="300" t="str">
        <f t="shared" si="16"/>
        <v>STREET (3XX)</v>
      </c>
    </row>
    <row r="251" spans="1:85" s="289" customFormat="1" ht="15.75" customHeight="1">
      <c r="A251" s="571">
        <f t="shared" si="13"/>
        <v>248</v>
      </c>
      <c r="B251" s="92" t="s">
        <v>84</v>
      </c>
      <c r="C251" s="29" t="s">
        <v>1038</v>
      </c>
      <c r="D251" s="290" t="s">
        <v>1086</v>
      </c>
      <c r="E251" s="291" t="s">
        <v>155</v>
      </c>
      <c r="F251" s="281" t="str">
        <f t="shared" si="15"/>
        <v>MR30968087800</v>
      </c>
      <c r="G251" s="291"/>
      <c r="H251" s="291"/>
      <c r="I251" s="291" t="s">
        <v>555</v>
      </c>
      <c r="J251" s="322">
        <v>42005</v>
      </c>
      <c r="K251" s="438">
        <v>43339</v>
      </c>
      <c r="L251" s="282" t="s">
        <v>1239</v>
      </c>
      <c r="M251" s="292">
        <v>195.5</v>
      </c>
      <c r="N251" s="85"/>
      <c r="O251" s="409"/>
      <c r="P251" s="290">
        <v>16</v>
      </c>
      <c r="Q251" s="8">
        <v>8</v>
      </c>
      <c r="R251" s="29" t="s">
        <v>1700</v>
      </c>
      <c r="S251" s="290">
        <v>8</v>
      </c>
      <c r="T251" s="290">
        <v>170</v>
      </c>
      <c r="U251" s="293">
        <v>0</v>
      </c>
      <c r="V251" s="317">
        <v>4.5</v>
      </c>
      <c r="W251" s="290" t="s">
        <v>85</v>
      </c>
      <c r="X251" s="298">
        <v>131</v>
      </c>
      <c r="Y251" s="294">
        <v>22.900000000000002</v>
      </c>
      <c r="Z251" s="293">
        <v>3640</v>
      </c>
      <c r="AA251" s="293" t="s">
        <v>5153</v>
      </c>
      <c r="AB251" s="293"/>
      <c r="AC251" s="284" t="s">
        <v>9677</v>
      </c>
      <c r="AD251" s="295" t="s">
        <v>1759</v>
      </c>
      <c r="AE251" s="432"/>
      <c r="AF251" s="286">
        <v>33</v>
      </c>
      <c r="AG251" s="295" t="s">
        <v>85</v>
      </c>
      <c r="AH251" s="296" t="s">
        <v>85</v>
      </c>
      <c r="AI251" s="295"/>
      <c r="AJ251" s="295" t="s">
        <v>1827</v>
      </c>
      <c r="AK251" s="287">
        <v>1.1000000000000001</v>
      </c>
      <c r="AL251" s="296" t="s">
        <v>237</v>
      </c>
      <c r="AM251" s="296" t="s">
        <v>85</v>
      </c>
      <c r="AN251" s="38" t="s">
        <v>85</v>
      </c>
      <c r="AO251" s="296" t="s">
        <v>85</v>
      </c>
      <c r="AP251" s="493">
        <v>16.100000000000001</v>
      </c>
      <c r="AQ251" s="296"/>
      <c r="AR251" s="296"/>
      <c r="AS251" s="296">
        <v>3</v>
      </c>
      <c r="AT251" s="296">
        <v>3</v>
      </c>
      <c r="AU251" s="296"/>
      <c r="AV251" s="296">
        <v>42</v>
      </c>
      <c r="AW251" s="296"/>
      <c r="AX251" s="296">
        <v>184</v>
      </c>
      <c r="AY251" s="296">
        <v>127</v>
      </c>
      <c r="AZ251" s="296">
        <v>98</v>
      </c>
      <c r="BA251" s="74"/>
      <c r="BB251" s="296"/>
      <c r="BC251" s="49"/>
      <c r="BD251" s="297" t="s">
        <v>85</v>
      </c>
      <c r="BE251" s="91" t="s">
        <v>85</v>
      </c>
      <c r="BF251" s="92" t="s">
        <v>85</v>
      </c>
      <c r="BG251" s="91" t="s">
        <v>85</v>
      </c>
      <c r="BH251" s="297">
        <v>26.400000000000002</v>
      </c>
      <c r="BI251" s="296">
        <v>18.3</v>
      </c>
      <c r="BJ251" s="296">
        <v>18.3</v>
      </c>
      <c r="BK251" s="296">
        <v>10.199999999999999</v>
      </c>
      <c r="BL251" s="358">
        <v>5.5976211402192E-2</v>
      </c>
      <c r="BM251" s="290">
        <v>36</v>
      </c>
      <c r="BN251" s="296" t="s">
        <v>3771</v>
      </c>
      <c r="BO251" s="73" t="s">
        <v>3891</v>
      </c>
      <c r="BP251" s="296" t="s">
        <v>1159</v>
      </c>
      <c r="BQ251" s="296" t="s">
        <v>1146</v>
      </c>
      <c r="BR251" s="296" t="s">
        <v>1122</v>
      </c>
      <c r="BS251" s="296"/>
      <c r="BT251" s="296"/>
      <c r="BU251" s="296"/>
      <c r="BV251" s="296"/>
      <c r="BW251" s="296"/>
      <c r="BX251" s="296"/>
      <c r="BY251" s="296"/>
      <c r="BZ251" s="296" t="s">
        <v>1160</v>
      </c>
      <c r="CA251" s="296"/>
      <c r="CB251" s="296" t="s">
        <v>1161</v>
      </c>
      <c r="CC251" s="296"/>
      <c r="CD251" s="311" t="str">
        <f t="shared" si="17"/>
        <v>DISCONTINUED - MR309 Grid, 16x8, 0mm Offset, 8x170, 131mm Centerbore, Titanium - Matte Black  Lip</v>
      </c>
      <c r="CE251" s="311" t="s">
        <v>3721</v>
      </c>
      <c r="CF251" s="311" t="s">
        <v>3720</v>
      </c>
      <c r="CG251" s="300" t="str">
        <f t="shared" si="16"/>
        <v>STREET (3XX)</v>
      </c>
    </row>
    <row r="252" spans="1:85" s="289" customFormat="1" ht="15.75" customHeight="1">
      <c r="A252" s="571">
        <f t="shared" si="13"/>
        <v>249</v>
      </c>
      <c r="B252" s="92" t="s">
        <v>84</v>
      </c>
      <c r="C252" s="29" t="s">
        <v>1038</v>
      </c>
      <c r="D252" s="290" t="s">
        <v>1086</v>
      </c>
      <c r="E252" s="291" t="s">
        <v>156</v>
      </c>
      <c r="F252" s="281" t="str">
        <f t="shared" si="15"/>
        <v>MR30989087812N</v>
      </c>
      <c r="G252" s="291"/>
      <c r="H252" s="291"/>
      <c r="I252" s="291" t="s">
        <v>581</v>
      </c>
      <c r="J252" s="322">
        <v>42005</v>
      </c>
      <c r="K252" s="438">
        <v>43339</v>
      </c>
      <c r="L252" s="282" t="s">
        <v>1239</v>
      </c>
      <c r="M252" s="292">
        <v>252.5</v>
      </c>
      <c r="N252" s="85"/>
      <c r="O252" s="409"/>
      <c r="P252" s="290">
        <v>18</v>
      </c>
      <c r="Q252" s="8">
        <v>9</v>
      </c>
      <c r="R252" s="29" t="s">
        <v>1700</v>
      </c>
      <c r="S252" s="290">
        <v>8</v>
      </c>
      <c r="T252" s="290">
        <v>170</v>
      </c>
      <c r="U252" s="293">
        <v>-12</v>
      </c>
      <c r="V252" s="317">
        <v>4.5</v>
      </c>
      <c r="W252" s="290" t="s">
        <v>85</v>
      </c>
      <c r="X252" s="298">
        <v>131</v>
      </c>
      <c r="Y252" s="294">
        <v>31.300000000000004</v>
      </c>
      <c r="Z252" s="293">
        <v>3640</v>
      </c>
      <c r="AA252" s="293" t="s">
        <v>5153</v>
      </c>
      <c r="AB252" s="293"/>
      <c r="AC252" s="284" t="s">
        <v>9642</v>
      </c>
      <c r="AD252" s="295" t="s">
        <v>1759</v>
      </c>
      <c r="AE252" s="432"/>
      <c r="AF252" s="286">
        <v>33</v>
      </c>
      <c r="AG252" s="295" t="s">
        <v>85</v>
      </c>
      <c r="AH252" s="296" t="s">
        <v>85</v>
      </c>
      <c r="AI252" s="295"/>
      <c r="AJ252" s="295" t="s">
        <v>1827</v>
      </c>
      <c r="AK252" s="287">
        <v>1.1000000000000001</v>
      </c>
      <c r="AL252" s="296" t="s">
        <v>237</v>
      </c>
      <c r="AM252" s="296" t="s">
        <v>85</v>
      </c>
      <c r="AN252" s="38" t="s">
        <v>85</v>
      </c>
      <c r="AO252" s="296" t="s">
        <v>85</v>
      </c>
      <c r="AP252" s="493">
        <v>16.100000000000001</v>
      </c>
      <c r="AQ252" s="296"/>
      <c r="AR252" s="296"/>
      <c r="AS252" s="296">
        <v>3</v>
      </c>
      <c r="AT252" s="296">
        <v>3</v>
      </c>
      <c r="AU252" s="296"/>
      <c r="AV252" s="296">
        <v>66</v>
      </c>
      <c r="AW252" s="296"/>
      <c r="AX252" s="296">
        <v>216</v>
      </c>
      <c r="AY252" s="296">
        <v>127</v>
      </c>
      <c r="AZ252" s="296">
        <v>98</v>
      </c>
      <c r="BA252" s="74"/>
      <c r="BB252" s="296"/>
      <c r="BC252" s="49"/>
      <c r="BD252" s="297" t="s">
        <v>85</v>
      </c>
      <c r="BE252" s="91" t="s">
        <v>85</v>
      </c>
      <c r="BF252" s="92" t="s">
        <v>85</v>
      </c>
      <c r="BG252" s="91" t="s">
        <v>85</v>
      </c>
      <c r="BH252" s="297">
        <v>34.800000000000004</v>
      </c>
      <c r="BI252" s="296">
        <v>20.7</v>
      </c>
      <c r="BJ252" s="296">
        <v>20.7</v>
      </c>
      <c r="BK252" s="296">
        <v>11.2</v>
      </c>
      <c r="BL252" s="358">
        <v>7.8642962197631991E-2</v>
      </c>
      <c r="BM252" s="290">
        <v>36</v>
      </c>
      <c r="BN252" s="296" t="s">
        <v>3771</v>
      </c>
      <c r="BO252" s="73" t="s">
        <v>3891</v>
      </c>
      <c r="BP252" s="296" t="s">
        <v>1159</v>
      </c>
      <c r="BQ252" s="296" t="s">
        <v>1146</v>
      </c>
      <c r="BR252" s="296" t="s">
        <v>1122</v>
      </c>
      <c r="BS252" s="296"/>
      <c r="BT252" s="296"/>
      <c r="BU252" s="296"/>
      <c r="BV252" s="296"/>
      <c r="BW252" s="296"/>
      <c r="BX252" s="296"/>
      <c r="BY252" s="296"/>
      <c r="BZ252" s="296" t="s">
        <v>1160</v>
      </c>
      <c r="CA252" s="296"/>
      <c r="CB252" s="296" t="s">
        <v>1161</v>
      </c>
      <c r="CC252" s="296"/>
      <c r="CD252" s="311" t="str">
        <f t="shared" si="17"/>
        <v>DISCONTINUED - MR309 Grid, 18x9, -12mm Offset, 8x170, 131mm Centerbore, Titanium - Matte Black  Lip</v>
      </c>
      <c r="CE252" s="311" t="s">
        <v>3721</v>
      </c>
      <c r="CF252" s="311" t="s">
        <v>3720</v>
      </c>
      <c r="CG252" s="300" t="str">
        <f t="shared" si="16"/>
        <v>STREET (3XX)</v>
      </c>
    </row>
    <row r="253" spans="1:85" s="289" customFormat="1" ht="15.75" customHeight="1">
      <c r="A253" s="571">
        <f t="shared" si="13"/>
        <v>250</v>
      </c>
      <c r="B253" s="92" t="s">
        <v>84</v>
      </c>
      <c r="C253" s="29" t="s">
        <v>1038</v>
      </c>
      <c r="D253" s="290" t="s">
        <v>1086</v>
      </c>
      <c r="E253" s="291" t="s">
        <v>157</v>
      </c>
      <c r="F253" s="281" t="str">
        <f t="shared" si="15"/>
        <v>MR30989080812N</v>
      </c>
      <c r="G253" s="291"/>
      <c r="H253" s="291"/>
      <c r="I253" s="291" t="s">
        <v>579</v>
      </c>
      <c r="J253" s="322">
        <v>42005</v>
      </c>
      <c r="K253" s="438">
        <v>43339</v>
      </c>
      <c r="L253" s="282" t="s">
        <v>1239</v>
      </c>
      <c r="M253" s="292">
        <v>252.5</v>
      </c>
      <c r="N253" s="85"/>
      <c r="O253" s="409"/>
      <c r="P253" s="290">
        <v>18</v>
      </c>
      <c r="Q253" s="8">
        <v>9</v>
      </c>
      <c r="R253" s="29" t="s">
        <v>1699</v>
      </c>
      <c r="S253" s="290">
        <v>8</v>
      </c>
      <c r="T253" s="290">
        <v>6.5</v>
      </c>
      <c r="U253" s="293">
        <v>-12</v>
      </c>
      <c r="V253" s="317">
        <v>4.5</v>
      </c>
      <c r="W253" s="290" t="s">
        <v>85</v>
      </c>
      <c r="X253" s="298">
        <v>131</v>
      </c>
      <c r="Y253" s="294">
        <v>31.300000000000004</v>
      </c>
      <c r="Z253" s="293">
        <v>3640</v>
      </c>
      <c r="AA253" s="293" t="s">
        <v>5153</v>
      </c>
      <c r="AB253" s="293"/>
      <c r="AC253" s="284" t="s">
        <v>9643</v>
      </c>
      <c r="AD253" s="295" t="s">
        <v>1562</v>
      </c>
      <c r="AE253" s="432"/>
      <c r="AF253" s="286">
        <v>33</v>
      </c>
      <c r="AG253" s="295" t="s">
        <v>85</v>
      </c>
      <c r="AH253" s="296" t="s">
        <v>85</v>
      </c>
      <c r="AI253" s="295"/>
      <c r="AJ253" s="295" t="s">
        <v>1827</v>
      </c>
      <c r="AK253" s="287">
        <v>1.1000000000000001</v>
      </c>
      <c r="AL253" s="296" t="s">
        <v>237</v>
      </c>
      <c r="AM253" s="296" t="s">
        <v>85</v>
      </c>
      <c r="AN253" s="38" t="s">
        <v>85</v>
      </c>
      <c r="AO253" s="296" t="s">
        <v>85</v>
      </c>
      <c r="AP253" s="493">
        <v>16.100000000000001</v>
      </c>
      <c r="AQ253" s="296"/>
      <c r="AR253" s="296"/>
      <c r="AS253" s="296">
        <v>3</v>
      </c>
      <c r="AT253" s="296">
        <v>3</v>
      </c>
      <c r="AU253" s="296"/>
      <c r="AV253" s="296">
        <v>66</v>
      </c>
      <c r="AW253" s="296"/>
      <c r="AX253" s="296">
        <v>216</v>
      </c>
      <c r="AY253" s="296">
        <v>123</v>
      </c>
      <c r="AZ253" s="296">
        <v>93</v>
      </c>
      <c r="BA253" s="74"/>
      <c r="BB253" s="296"/>
      <c r="BC253" s="49"/>
      <c r="BD253" s="297" t="s">
        <v>85</v>
      </c>
      <c r="BE253" s="91" t="s">
        <v>85</v>
      </c>
      <c r="BF253" s="92" t="s">
        <v>85</v>
      </c>
      <c r="BG253" s="91" t="s">
        <v>85</v>
      </c>
      <c r="BH253" s="297">
        <v>34.800000000000004</v>
      </c>
      <c r="BI253" s="296">
        <v>20.7</v>
      </c>
      <c r="BJ253" s="296">
        <v>20.7</v>
      </c>
      <c r="BK253" s="296">
        <v>11.2</v>
      </c>
      <c r="BL253" s="358">
        <v>7.8642962197631991E-2</v>
      </c>
      <c r="BM253" s="290">
        <v>36</v>
      </c>
      <c r="BN253" s="296" t="s">
        <v>3771</v>
      </c>
      <c r="BO253" s="73" t="s">
        <v>3891</v>
      </c>
      <c r="BP253" s="296" t="s">
        <v>1159</v>
      </c>
      <c r="BQ253" s="296" t="s">
        <v>1146</v>
      </c>
      <c r="BR253" s="296" t="s">
        <v>1122</v>
      </c>
      <c r="BS253" s="296"/>
      <c r="BT253" s="296"/>
      <c r="BU253" s="296"/>
      <c r="BV253" s="296"/>
      <c r="BW253" s="296"/>
      <c r="BX253" s="296"/>
      <c r="BY253" s="296"/>
      <c r="BZ253" s="296" t="s">
        <v>1160</v>
      </c>
      <c r="CA253" s="296"/>
      <c r="CB253" s="296" t="s">
        <v>1161</v>
      </c>
      <c r="CC253" s="296"/>
      <c r="CD253" s="311" t="str">
        <f t="shared" si="17"/>
        <v>DISCONTINUED - MR309 Grid, 18x9, -12mm Offset, 8x6.5, 131mm Centerbore, Titanium - Matte Black  Lip</v>
      </c>
      <c r="CE253" s="311" t="s">
        <v>3721</v>
      </c>
      <c r="CF253" s="311" t="s">
        <v>3720</v>
      </c>
      <c r="CG253" s="300" t="str">
        <f t="shared" si="16"/>
        <v>STREET (3XX)</v>
      </c>
    </row>
    <row r="254" spans="1:85" s="289" customFormat="1" ht="15.75" customHeight="1">
      <c r="A254" s="571">
        <f t="shared" si="13"/>
        <v>251</v>
      </c>
      <c r="B254" s="92" t="s">
        <v>84</v>
      </c>
      <c r="C254" s="29" t="s">
        <v>1038</v>
      </c>
      <c r="D254" s="290" t="s">
        <v>1087</v>
      </c>
      <c r="E254" s="291" t="s">
        <v>158</v>
      </c>
      <c r="F254" s="281" t="str">
        <f t="shared" si="15"/>
        <v>MR31089055912N</v>
      </c>
      <c r="G254" s="291"/>
      <c r="H254" s="291"/>
      <c r="I254" s="291" t="s">
        <v>649</v>
      </c>
      <c r="J254" s="322">
        <v>42370</v>
      </c>
      <c r="K254" s="438">
        <v>43339</v>
      </c>
      <c r="L254" s="282" t="s">
        <v>1239</v>
      </c>
      <c r="M254" s="292">
        <v>259.5</v>
      </c>
      <c r="N254" s="85"/>
      <c r="O254" s="409"/>
      <c r="P254" s="290">
        <v>18</v>
      </c>
      <c r="Q254" s="8">
        <v>9</v>
      </c>
      <c r="R254" s="29" t="s">
        <v>1693</v>
      </c>
      <c r="S254" s="290">
        <v>5</v>
      </c>
      <c r="T254" s="290">
        <v>5.5</v>
      </c>
      <c r="U254" s="293">
        <v>-12</v>
      </c>
      <c r="V254" s="317">
        <v>4.5</v>
      </c>
      <c r="W254" s="290" t="s">
        <v>85</v>
      </c>
      <c r="X254" s="298">
        <v>108</v>
      </c>
      <c r="Y254" s="294">
        <v>38.299999999999997</v>
      </c>
      <c r="Z254" s="293">
        <v>2650</v>
      </c>
      <c r="AA254" s="293" t="s">
        <v>5156</v>
      </c>
      <c r="AB254" s="293"/>
      <c r="AC254" s="284" t="s">
        <v>9678</v>
      </c>
      <c r="AD254" s="295" t="s">
        <v>1594</v>
      </c>
      <c r="AE254" s="432"/>
      <c r="AF254" s="286">
        <v>38.5</v>
      </c>
      <c r="AG254" s="295" t="s">
        <v>1729</v>
      </c>
      <c r="AH254" s="296" t="s">
        <v>1786</v>
      </c>
      <c r="AI254" s="295"/>
      <c r="AJ254" s="295" t="s">
        <v>1827</v>
      </c>
      <c r="AK254" s="287">
        <v>1.1000000000000001</v>
      </c>
      <c r="AL254" s="296" t="s">
        <v>236</v>
      </c>
      <c r="AM254" s="296" t="s">
        <v>85</v>
      </c>
      <c r="AN254" s="38" t="s">
        <v>85</v>
      </c>
      <c r="AO254" s="296" t="s">
        <v>85</v>
      </c>
      <c r="AP254" s="493">
        <v>16.100000000000001</v>
      </c>
      <c r="AQ254" s="296"/>
      <c r="AR254" s="296"/>
      <c r="AS254" s="296">
        <v>10</v>
      </c>
      <c r="AT254" s="296">
        <v>30</v>
      </c>
      <c r="AU254" s="296"/>
      <c r="AV254" s="296">
        <v>75</v>
      </c>
      <c r="AW254" s="296"/>
      <c r="AX254" s="296">
        <v>215</v>
      </c>
      <c r="AY254" s="296">
        <v>108</v>
      </c>
      <c r="AZ254" s="296">
        <v>34</v>
      </c>
      <c r="BA254" s="74"/>
      <c r="BB254" s="296"/>
      <c r="BC254" s="49"/>
      <c r="BD254" s="297" t="s">
        <v>85</v>
      </c>
      <c r="BE254" s="91" t="s">
        <v>85</v>
      </c>
      <c r="BF254" s="92" t="s">
        <v>85</v>
      </c>
      <c r="BG254" s="91" t="s">
        <v>85</v>
      </c>
      <c r="BH254" s="297">
        <v>41.8</v>
      </c>
      <c r="BI254" s="296">
        <v>20.5</v>
      </c>
      <c r="BJ254" s="296">
        <v>20.5</v>
      </c>
      <c r="BK254" s="296">
        <v>11.2</v>
      </c>
      <c r="BL254" s="358">
        <v>7.7130632835199969E-2</v>
      </c>
      <c r="BM254" s="290">
        <v>36</v>
      </c>
      <c r="BN254" s="296" t="s">
        <v>3771</v>
      </c>
      <c r="BO254" s="73" t="s">
        <v>3891</v>
      </c>
      <c r="BP254" s="296" t="s">
        <v>1165</v>
      </c>
      <c r="BQ254" s="296" t="s">
        <v>1131</v>
      </c>
      <c r="BR254" s="296" t="s">
        <v>1122</v>
      </c>
      <c r="BS254" s="296"/>
      <c r="BT254" s="296"/>
      <c r="BU254" s="296"/>
      <c r="BV254" s="296"/>
      <c r="BW254" s="296"/>
      <c r="BX254" s="296"/>
      <c r="BY254" s="296"/>
      <c r="BZ254" s="296" t="s">
        <v>1166</v>
      </c>
      <c r="CA254" s="296"/>
      <c r="CB254" s="296" t="s">
        <v>1167</v>
      </c>
      <c r="CC254" s="296"/>
      <c r="CD254" s="311" t="str">
        <f t="shared" si="17"/>
        <v>DISCONTINUED - MR310 Con6, 18x9, -12mm Offset, 5x5.5, 108mm Centerbore, Method Bronze - Matte Black Lip</v>
      </c>
      <c r="CE254" s="311" t="s">
        <v>3721</v>
      </c>
      <c r="CF254" s="311" t="s">
        <v>3720</v>
      </c>
      <c r="CG254" s="300" t="str">
        <f t="shared" si="16"/>
        <v>STREET (3XX)</v>
      </c>
    </row>
    <row r="255" spans="1:85" s="289" customFormat="1" ht="15.75" customHeight="1">
      <c r="A255" s="571">
        <f t="shared" si="13"/>
        <v>252</v>
      </c>
      <c r="B255" s="92" t="s">
        <v>84</v>
      </c>
      <c r="C255" s="29" t="s">
        <v>1038</v>
      </c>
      <c r="D255" s="290" t="s">
        <v>1087</v>
      </c>
      <c r="E255" s="291" t="s">
        <v>159</v>
      </c>
      <c r="F255" s="281" t="str">
        <f t="shared" si="15"/>
        <v>MR31089087518</v>
      </c>
      <c r="G255" s="291"/>
      <c r="H255" s="291"/>
      <c r="I255" s="291" t="s">
        <v>666</v>
      </c>
      <c r="J255" s="322">
        <v>42370</v>
      </c>
      <c r="K255" s="438">
        <v>43339</v>
      </c>
      <c r="L255" s="282" t="s">
        <v>1239</v>
      </c>
      <c r="M255" s="292">
        <v>249.5</v>
      </c>
      <c r="N255" s="85"/>
      <c r="O255" s="409"/>
      <c r="P255" s="290">
        <v>18</v>
      </c>
      <c r="Q255" s="8">
        <v>9</v>
      </c>
      <c r="R255" s="29" t="s">
        <v>1700</v>
      </c>
      <c r="S255" s="290">
        <v>8</v>
      </c>
      <c r="T255" s="290">
        <v>170</v>
      </c>
      <c r="U255" s="293">
        <v>18</v>
      </c>
      <c r="V255" s="317">
        <v>5.75</v>
      </c>
      <c r="W255" s="290" t="s">
        <v>85</v>
      </c>
      <c r="X255" s="298">
        <v>130.81</v>
      </c>
      <c r="Y255" s="294">
        <v>36.799999999999997</v>
      </c>
      <c r="Z255" s="293">
        <v>3640</v>
      </c>
      <c r="AA255" s="293" t="s">
        <v>87</v>
      </c>
      <c r="AB255" s="293"/>
      <c r="AC255" s="284" t="s">
        <v>9641</v>
      </c>
      <c r="AD255" s="295" t="s">
        <v>1759</v>
      </c>
      <c r="AE255" s="432"/>
      <c r="AF255" s="286">
        <v>33</v>
      </c>
      <c r="AG255" s="295" t="s">
        <v>85</v>
      </c>
      <c r="AH255" s="296" t="s">
        <v>85</v>
      </c>
      <c r="AI255" s="295"/>
      <c r="AJ255" s="295" t="s">
        <v>1827</v>
      </c>
      <c r="AK255" s="287">
        <v>1.1000000000000001</v>
      </c>
      <c r="AL255" s="296" t="s">
        <v>237</v>
      </c>
      <c r="AM255" s="296" t="s">
        <v>85</v>
      </c>
      <c r="AN255" s="38" t="s">
        <v>85</v>
      </c>
      <c r="AO255" s="296" t="s">
        <v>85</v>
      </c>
      <c r="AP255" s="493">
        <v>16.100000000000001</v>
      </c>
      <c r="AQ255" s="296"/>
      <c r="AR255" s="296"/>
      <c r="AS255" s="296">
        <v>3</v>
      </c>
      <c r="AT255" s="296">
        <v>3</v>
      </c>
      <c r="AU255" s="296"/>
      <c r="AV255" s="296">
        <v>48</v>
      </c>
      <c r="AW255" s="296"/>
      <c r="AX255" s="296">
        <v>210</v>
      </c>
      <c r="AY255" s="296">
        <v>127</v>
      </c>
      <c r="AZ255" s="296">
        <v>98</v>
      </c>
      <c r="BA255" s="74"/>
      <c r="BB255" s="296"/>
      <c r="BC255" s="49"/>
      <c r="BD255" s="297" t="s">
        <v>85</v>
      </c>
      <c r="BE255" s="91" t="s">
        <v>85</v>
      </c>
      <c r="BF255" s="92" t="s">
        <v>85</v>
      </c>
      <c r="BG255" s="91" t="s">
        <v>85</v>
      </c>
      <c r="BH255" s="297">
        <v>40.299999999999997</v>
      </c>
      <c r="BI255" s="296">
        <v>20.5</v>
      </c>
      <c r="BJ255" s="296">
        <v>20.5</v>
      </c>
      <c r="BK255" s="296">
        <v>11.2</v>
      </c>
      <c r="BL255" s="358">
        <v>7.7130632835199969E-2</v>
      </c>
      <c r="BM255" s="290">
        <v>36</v>
      </c>
      <c r="BN255" s="296" t="s">
        <v>3771</v>
      </c>
      <c r="BO255" s="73" t="s">
        <v>3891</v>
      </c>
      <c r="BP255" s="296" t="s">
        <v>1162</v>
      </c>
      <c r="BQ255" s="296" t="s">
        <v>1131</v>
      </c>
      <c r="BR255" s="296" t="s">
        <v>1122</v>
      </c>
      <c r="BS255" s="296"/>
      <c r="BT255" s="296"/>
      <c r="BU255" s="296"/>
      <c r="BV255" s="296"/>
      <c r="BW255" s="296"/>
      <c r="BX255" s="296"/>
      <c r="BY255" s="296"/>
      <c r="BZ255" s="296" t="s">
        <v>1163</v>
      </c>
      <c r="CA255" s="296"/>
      <c r="CB255" s="296" t="s">
        <v>1164</v>
      </c>
      <c r="CC255" s="296"/>
      <c r="CD255" s="311" t="str">
        <f t="shared" si="17"/>
        <v>DISCONTINUED - MR310 Con6, 18x9, +18mm Offset, 8x170, 130.81mm Centerbore, Matte Black</v>
      </c>
      <c r="CE255" s="311" t="s">
        <v>3721</v>
      </c>
      <c r="CF255" s="311" t="s">
        <v>3720</v>
      </c>
      <c r="CG255" s="300" t="str">
        <f t="shared" si="16"/>
        <v>STREET (3XX)</v>
      </c>
    </row>
    <row r="256" spans="1:85" s="289" customFormat="1" ht="15.75" customHeight="1">
      <c r="A256" s="571">
        <f t="shared" si="13"/>
        <v>253</v>
      </c>
      <c r="B256" s="92" t="s">
        <v>84</v>
      </c>
      <c r="C256" s="29" t="s">
        <v>1038</v>
      </c>
      <c r="D256" s="290" t="s">
        <v>1087</v>
      </c>
      <c r="E256" s="291" t="s">
        <v>160</v>
      </c>
      <c r="F256" s="281" t="str">
        <f t="shared" si="15"/>
        <v>MR31029080500</v>
      </c>
      <c r="G256" s="291"/>
      <c r="H256" s="291"/>
      <c r="I256" s="291" t="s">
        <v>616</v>
      </c>
      <c r="J256" s="322">
        <v>42370</v>
      </c>
      <c r="K256" s="438">
        <v>43339</v>
      </c>
      <c r="L256" s="282" t="s">
        <v>1239</v>
      </c>
      <c r="M256" s="292">
        <v>285.5</v>
      </c>
      <c r="N256" s="85"/>
      <c r="O256" s="409"/>
      <c r="P256" s="290">
        <v>20</v>
      </c>
      <c r="Q256" s="8">
        <v>9</v>
      </c>
      <c r="R256" s="29" t="s">
        <v>1699</v>
      </c>
      <c r="S256" s="290">
        <v>8</v>
      </c>
      <c r="T256" s="290">
        <v>6.5</v>
      </c>
      <c r="U256" s="293">
        <v>0</v>
      </c>
      <c r="V256" s="317">
        <v>5</v>
      </c>
      <c r="W256" s="290" t="s">
        <v>85</v>
      </c>
      <c r="X256" s="298">
        <v>130.81</v>
      </c>
      <c r="Y256" s="294">
        <v>42.2</v>
      </c>
      <c r="Z256" s="293">
        <v>3640</v>
      </c>
      <c r="AA256" s="293" t="s">
        <v>87</v>
      </c>
      <c r="AB256" s="293"/>
      <c r="AC256" s="284" t="s">
        <v>9679</v>
      </c>
      <c r="AD256" s="295" t="s">
        <v>1562</v>
      </c>
      <c r="AE256" s="432"/>
      <c r="AF256" s="286">
        <v>33</v>
      </c>
      <c r="AG256" s="295" t="s">
        <v>85</v>
      </c>
      <c r="AH256" s="296" t="s">
        <v>85</v>
      </c>
      <c r="AI256" s="295"/>
      <c r="AJ256" s="295" t="s">
        <v>1827</v>
      </c>
      <c r="AK256" s="287">
        <v>1.1000000000000001</v>
      </c>
      <c r="AL256" s="296" t="s">
        <v>237</v>
      </c>
      <c r="AM256" s="296" t="s">
        <v>85</v>
      </c>
      <c r="AN256" s="38" t="s">
        <v>85</v>
      </c>
      <c r="AO256" s="296" t="s">
        <v>85</v>
      </c>
      <c r="AP256" s="493">
        <v>16.100000000000001</v>
      </c>
      <c r="AQ256" s="296"/>
      <c r="AR256" s="296"/>
      <c r="AS256" s="296">
        <v>3</v>
      </c>
      <c r="AT256" s="296">
        <v>12</v>
      </c>
      <c r="AU256" s="296"/>
      <c r="AV256" s="296">
        <v>61</v>
      </c>
      <c r="AW256" s="296"/>
      <c r="AX256" s="296">
        <v>239</v>
      </c>
      <c r="AY256" s="296">
        <v>123</v>
      </c>
      <c r="AZ256" s="296">
        <v>93</v>
      </c>
      <c r="BA256" s="74"/>
      <c r="BB256" s="296"/>
      <c r="BC256" s="49"/>
      <c r="BD256" s="297" t="s">
        <v>85</v>
      </c>
      <c r="BE256" s="91" t="s">
        <v>85</v>
      </c>
      <c r="BF256" s="92" t="s">
        <v>85</v>
      </c>
      <c r="BG256" s="91" t="s">
        <v>85</v>
      </c>
      <c r="BH256" s="297">
        <v>45.7</v>
      </c>
      <c r="BI256" s="296">
        <v>22.5</v>
      </c>
      <c r="BJ256" s="296">
        <v>22.5</v>
      </c>
      <c r="BK256" s="296">
        <v>11.2</v>
      </c>
      <c r="BL256" s="358">
        <v>9.2914652879999976E-2</v>
      </c>
      <c r="BM256" s="290">
        <v>24</v>
      </c>
      <c r="BN256" s="296" t="s">
        <v>3771</v>
      </c>
      <c r="BO256" s="73" t="s">
        <v>3891</v>
      </c>
      <c r="BP256" s="296" t="s">
        <v>1162</v>
      </c>
      <c r="BQ256" s="296" t="s">
        <v>1131</v>
      </c>
      <c r="BR256" s="296" t="s">
        <v>1122</v>
      </c>
      <c r="BS256" s="296"/>
      <c r="BT256" s="296"/>
      <c r="BU256" s="296"/>
      <c r="BV256" s="296"/>
      <c r="BW256" s="296"/>
      <c r="BX256" s="296"/>
      <c r="BY256" s="296"/>
      <c r="BZ256" s="296" t="s">
        <v>1163</v>
      </c>
      <c r="CA256" s="296"/>
      <c r="CB256" s="296" t="s">
        <v>1164</v>
      </c>
      <c r="CC256" s="296"/>
      <c r="CD256" s="311" t="str">
        <f t="shared" si="17"/>
        <v>DISCONTINUED - MR310 Con6, 20x9, 0mm Offset, 8x6.5, 130.81mm Centerbore, Matte Black</v>
      </c>
      <c r="CE256" s="311" t="s">
        <v>3721</v>
      </c>
      <c r="CF256" s="311" t="s">
        <v>3720</v>
      </c>
      <c r="CG256" s="300" t="str">
        <f t="shared" si="16"/>
        <v>STREET (3XX)</v>
      </c>
    </row>
    <row r="257" spans="1:85" s="289" customFormat="1" ht="15.75" customHeight="1">
      <c r="A257" s="571">
        <f t="shared" si="13"/>
        <v>254</v>
      </c>
      <c r="B257" s="92" t="s">
        <v>84</v>
      </c>
      <c r="C257" s="29" t="s">
        <v>1038</v>
      </c>
      <c r="D257" s="290" t="s">
        <v>1087</v>
      </c>
      <c r="E257" s="291" t="s">
        <v>161</v>
      </c>
      <c r="F257" s="281" t="str">
        <f t="shared" si="15"/>
        <v>MR31029087900</v>
      </c>
      <c r="G257" s="291"/>
      <c r="H257" s="291"/>
      <c r="I257" s="291" t="s">
        <v>619</v>
      </c>
      <c r="J257" s="322">
        <v>42370</v>
      </c>
      <c r="K257" s="438">
        <v>43339</v>
      </c>
      <c r="L257" s="282" t="s">
        <v>1239</v>
      </c>
      <c r="M257" s="292">
        <v>299.5</v>
      </c>
      <c r="N257" s="85"/>
      <c r="O257" s="409"/>
      <c r="P257" s="290">
        <v>20</v>
      </c>
      <c r="Q257" s="8">
        <v>9</v>
      </c>
      <c r="R257" s="29" t="s">
        <v>1700</v>
      </c>
      <c r="S257" s="290">
        <v>8</v>
      </c>
      <c r="T257" s="290">
        <v>170</v>
      </c>
      <c r="U257" s="293">
        <v>0</v>
      </c>
      <c r="V257" s="317">
        <v>5</v>
      </c>
      <c r="W257" s="290" t="s">
        <v>85</v>
      </c>
      <c r="X257" s="298">
        <v>130.81</v>
      </c>
      <c r="Y257" s="294">
        <v>42.2</v>
      </c>
      <c r="Z257" s="293">
        <v>3640</v>
      </c>
      <c r="AA257" s="293" t="s">
        <v>5156</v>
      </c>
      <c r="AB257" s="293"/>
      <c r="AC257" s="284" t="s">
        <v>9680</v>
      </c>
      <c r="AD257" s="295" t="s">
        <v>1759</v>
      </c>
      <c r="AE257" s="432"/>
      <c r="AF257" s="286">
        <v>33</v>
      </c>
      <c r="AG257" s="295" t="s">
        <v>85</v>
      </c>
      <c r="AH257" s="296" t="s">
        <v>85</v>
      </c>
      <c r="AI257" s="295"/>
      <c r="AJ257" s="295" t="s">
        <v>1827</v>
      </c>
      <c r="AK257" s="287">
        <v>1.1000000000000001</v>
      </c>
      <c r="AL257" s="296" t="s">
        <v>237</v>
      </c>
      <c r="AM257" s="296" t="s">
        <v>85</v>
      </c>
      <c r="AN257" s="38" t="s">
        <v>85</v>
      </c>
      <c r="AO257" s="296" t="s">
        <v>85</v>
      </c>
      <c r="AP257" s="493">
        <v>16.100000000000001</v>
      </c>
      <c r="AQ257" s="296"/>
      <c r="AR257" s="296"/>
      <c r="AS257" s="296">
        <v>3</v>
      </c>
      <c r="AT257" s="296">
        <v>3</v>
      </c>
      <c r="AU257" s="296"/>
      <c r="AV257" s="296">
        <v>58</v>
      </c>
      <c r="AW257" s="296"/>
      <c r="AX257" s="296">
        <v>239</v>
      </c>
      <c r="AY257" s="296">
        <v>127</v>
      </c>
      <c r="AZ257" s="296">
        <v>98</v>
      </c>
      <c r="BA257" s="74"/>
      <c r="BB257" s="296"/>
      <c r="BC257" s="49"/>
      <c r="BD257" s="297" t="s">
        <v>85</v>
      </c>
      <c r="BE257" s="91" t="s">
        <v>85</v>
      </c>
      <c r="BF257" s="92" t="s">
        <v>85</v>
      </c>
      <c r="BG257" s="91" t="s">
        <v>85</v>
      </c>
      <c r="BH257" s="297">
        <v>45.7</v>
      </c>
      <c r="BI257" s="296">
        <v>22.5</v>
      </c>
      <c r="BJ257" s="296">
        <v>22.5</v>
      </c>
      <c r="BK257" s="296">
        <v>11.2</v>
      </c>
      <c r="BL257" s="358">
        <v>9.2914652879999976E-2</v>
      </c>
      <c r="BM257" s="290">
        <v>24</v>
      </c>
      <c r="BN257" s="296" t="s">
        <v>3771</v>
      </c>
      <c r="BO257" s="73" t="s">
        <v>3891</v>
      </c>
      <c r="BP257" s="296" t="s">
        <v>1165</v>
      </c>
      <c r="BQ257" s="296" t="s">
        <v>1131</v>
      </c>
      <c r="BR257" s="296" t="s">
        <v>1122</v>
      </c>
      <c r="BS257" s="296"/>
      <c r="BT257" s="296"/>
      <c r="BU257" s="296"/>
      <c r="BV257" s="296"/>
      <c r="BW257" s="296"/>
      <c r="BX257" s="296"/>
      <c r="BY257" s="296"/>
      <c r="BZ257" s="296" t="s">
        <v>1166</v>
      </c>
      <c r="CA257" s="296"/>
      <c r="CB257" s="296" t="s">
        <v>1167</v>
      </c>
      <c r="CC257" s="296"/>
      <c r="CD257" s="311" t="str">
        <f t="shared" si="17"/>
        <v>DISCONTINUED - MR310 Con6, 20x9, 0mm Offset, 8x170, 130.81mm Centerbore, Method Bronze - Matte Black Lip</v>
      </c>
      <c r="CE257" s="311" t="s">
        <v>3721</v>
      </c>
      <c r="CF257" s="311" t="s">
        <v>3720</v>
      </c>
      <c r="CG257" s="300" t="str">
        <f t="shared" si="16"/>
        <v>STREET (3XX)</v>
      </c>
    </row>
    <row r="258" spans="1:85" s="289" customFormat="1" ht="15.75" customHeight="1">
      <c r="A258" s="571">
        <f t="shared" si="13"/>
        <v>255</v>
      </c>
      <c r="B258" s="92" t="s">
        <v>84</v>
      </c>
      <c r="C258" s="29" t="s">
        <v>1038</v>
      </c>
      <c r="D258" s="290" t="s">
        <v>1087</v>
      </c>
      <c r="E258" s="291" t="s">
        <v>162</v>
      </c>
      <c r="F258" s="281" t="str">
        <f t="shared" si="15"/>
        <v>MR31029088900</v>
      </c>
      <c r="G258" s="291"/>
      <c r="H258" s="291"/>
      <c r="I258" s="291" t="s">
        <v>621</v>
      </c>
      <c r="J258" s="322">
        <v>42370</v>
      </c>
      <c r="K258" s="438">
        <v>43339</v>
      </c>
      <c r="L258" s="282" t="s">
        <v>1239</v>
      </c>
      <c r="M258" s="292">
        <v>299.5</v>
      </c>
      <c r="N258" s="85"/>
      <c r="O258" s="409"/>
      <c r="P258" s="290">
        <v>20</v>
      </c>
      <c r="Q258" s="8">
        <v>9</v>
      </c>
      <c r="R258" s="29" t="s">
        <v>1701</v>
      </c>
      <c r="S258" s="290">
        <v>8</v>
      </c>
      <c r="T258" s="290">
        <v>180</v>
      </c>
      <c r="U258" s="293">
        <v>0</v>
      </c>
      <c r="V258" s="317">
        <v>5</v>
      </c>
      <c r="W258" s="290" t="s">
        <v>85</v>
      </c>
      <c r="X258" s="298">
        <v>130.81</v>
      </c>
      <c r="Y258" s="294">
        <v>42.2</v>
      </c>
      <c r="Z258" s="293">
        <v>3640</v>
      </c>
      <c r="AA258" s="293" t="s">
        <v>5156</v>
      </c>
      <c r="AB258" s="293"/>
      <c r="AC258" s="284" t="s">
        <v>9681</v>
      </c>
      <c r="AD258" s="295" t="s">
        <v>1562</v>
      </c>
      <c r="AE258" s="432"/>
      <c r="AF258" s="286">
        <v>33</v>
      </c>
      <c r="AG258" s="295" t="s">
        <v>85</v>
      </c>
      <c r="AH258" s="296" t="s">
        <v>85</v>
      </c>
      <c r="AI258" s="295"/>
      <c r="AJ258" s="295" t="s">
        <v>1827</v>
      </c>
      <c r="AK258" s="287">
        <v>1.1000000000000001</v>
      </c>
      <c r="AL258" s="296" t="s">
        <v>237</v>
      </c>
      <c r="AM258" s="296" t="s">
        <v>85</v>
      </c>
      <c r="AN258" s="38" t="s">
        <v>85</v>
      </c>
      <c r="AO258" s="296" t="s">
        <v>85</v>
      </c>
      <c r="AP258" s="493">
        <v>16.100000000000001</v>
      </c>
      <c r="AQ258" s="296"/>
      <c r="AR258" s="296"/>
      <c r="AS258" s="296">
        <v>3</v>
      </c>
      <c r="AT258" s="296">
        <v>3</v>
      </c>
      <c r="AU258" s="296"/>
      <c r="AV258" s="296">
        <v>58</v>
      </c>
      <c r="AW258" s="296"/>
      <c r="AX258" s="296">
        <v>239</v>
      </c>
      <c r="AY258" s="296">
        <v>123</v>
      </c>
      <c r="AZ258" s="296">
        <v>93</v>
      </c>
      <c r="BA258" s="74"/>
      <c r="BB258" s="296"/>
      <c r="BC258" s="49"/>
      <c r="BD258" s="297" t="s">
        <v>85</v>
      </c>
      <c r="BE258" s="91" t="s">
        <v>85</v>
      </c>
      <c r="BF258" s="92" t="s">
        <v>85</v>
      </c>
      <c r="BG258" s="91" t="s">
        <v>85</v>
      </c>
      <c r="BH258" s="297">
        <v>45.7</v>
      </c>
      <c r="BI258" s="296">
        <v>22.5</v>
      </c>
      <c r="BJ258" s="296">
        <v>22.5</v>
      </c>
      <c r="BK258" s="296">
        <v>11.2</v>
      </c>
      <c r="BL258" s="358">
        <v>9.2914652879999976E-2</v>
      </c>
      <c r="BM258" s="290">
        <v>24</v>
      </c>
      <c r="BN258" s="296" t="s">
        <v>3771</v>
      </c>
      <c r="BO258" s="73" t="s">
        <v>3891</v>
      </c>
      <c r="BP258" s="296" t="s">
        <v>1165</v>
      </c>
      <c r="BQ258" s="296" t="s">
        <v>1131</v>
      </c>
      <c r="BR258" s="296" t="s">
        <v>1122</v>
      </c>
      <c r="BS258" s="296"/>
      <c r="BT258" s="296"/>
      <c r="BU258" s="296"/>
      <c r="BV258" s="296"/>
      <c r="BW258" s="296"/>
      <c r="BX258" s="296"/>
      <c r="BY258" s="296"/>
      <c r="BZ258" s="296" t="s">
        <v>1166</v>
      </c>
      <c r="CA258" s="296"/>
      <c r="CB258" s="296" t="s">
        <v>1167</v>
      </c>
      <c r="CC258" s="296"/>
      <c r="CD258" s="311" t="str">
        <f t="shared" si="17"/>
        <v>DISCONTINUED - MR310 Con6, 20x9, 0mm Offset, 8x180, 130.81mm Centerbore, Method Bronze - Matte Black Lip</v>
      </c>
      <c r="CE258" s="311" t="s">
        <v>3721</v>
      </c>
      <c r="CF258" s="311" t="s">
        <v>3720</v>
      </c>
      <c r="CG258" s="300" t="str">
        <f t="shared" si="16"/>
        <v>STREET (3XX)</v>
      </c>
    </row>
    <row r="259" spans="1:85" s="289" customFormat="1" ht="15.75" customHeight="1">
      <c r="A259" s="571">
        <f t="shared" si="13"/>
        <v>256</v>
      </c>
      <c r="B259" s="92" t="s">
        <v>84</v>
      </c>
      <c r="C259" s="29" t="s">
        <v>1038</v>
      </c>
      <c r="D259" s="290" t="s">
        <v>1088</v>
      </c>
      <c r="E259" s="291" t="s">
        <v>163</v>
      </c>
      <c r="F259" s="281" t="str">
        <f t="shared" si="15"/>
        <v>MR31168012800</v>
      </c>
      <c r="G259" s="291"/>
      <c r="H259" s="291"/>
      <c r="I259" s="291" t="s">
        <v>671</v>
      </c>
      <c r="J259" s="322">
        <v>42370</v>
      </c>
      <c r="K259" s="438">
        <v>43339</v>
      </c>
      <c r="L259" s="282" t="s">
        <v>1239</v>
      </c>
      <c r="M259" s="292">
        <v>215.5</v>
      </c>
      <c r="N259" s="85"/>
      <c r="O259" s="409"/>
      <c r="P259" s="290">
        <v>16</v>
      </c>
      <c r="Q259" s="8">
        <v>8</v>
      </c>
      <c r="R259" s="29" t="s">
        <v>1756</v>
      </c>
      <c r="S259" s="290">
        <v>5</v>
      </c>
      <c r="T259" s="290">
        <v>4.5</v>
      </c>
      <c r="U259" s="293">
        <v>0</v>
      </c>
      <c r="V259" s="317">
        <v>4.5</v>
      </c>
      <c r="W259" s="290" t="s">
        <v>85</v>
      </c>
      <c r="X259" s="298">
        <v>83</v>
      </c>
      <c r="Y259" s="294">
        <v>25.4</v>
      </c>
      <c r="Z259" s="293">
        <v>2650</v>
      </c>
      <c r="AA259" s="293" t="s">
        <v>5153</v>
      </c>
      <c r="AB259" s="293"/>
      <c r="AC259" s="284" t="s">
        <v>9646</v>
      </c>
      <c r="AD259" s="295" t="s">
        <v>1586</v>
      </c>
      <c r="AE259" s="432"/>
      <c r="AF259" s="286">
        <v>38.5</v>
      </c>
      <c r="AG259" s="295" t="s">
        <v>1728</v>
      </c>
      <c r="AH259" s="296" t="s">
        <v>1786</v>
      </c>
      <c r="AI259" s="295"/>
      <c r="AJ259" s="295" t="s">
        <v>1827</v>
      </c>
      <c r="AK259" s="287">
        <v>1.1000000000000001</v>
      </c>
      <c r="AL259" s="296" t="s">
        <v>236</v>
      </c>
      <c r="AM259" s="296" t="s">
        <v>85</v>
      </c>
      <c r="AN259" s="38" t="s">
        <v>85</v>
      </c>
      <c r="AO259" s="296" t="s">
        <v>85</v>
      </c>
      <c r="AP259" s="493">
        <v>16.100000000000001</v>
      </c>
      <c r="AQ259" s="296"/>
      <c r="AR259" s="296"/>
      <c r="AS259" s="296">
        <v>13</v>
      </c>
      <c r="AT259" s="296">
        <v>28</v>
      </c>
      <c r="AU259" s="296"/>
      <c r="AV259" s="296">
        <v>39</v>
      </c>
      <c r="AW259" s="296"/>
      <c r="AX259" s="296">
        <v>185</v>
      </c>
      <c r="AY259" s="296">
        <v>83</v>
      </c>
      <c r="AZ259" s="296">
        <v>35</v>
      </c>
      <c r="BA259" s="74"/>
      <c r="BB259" s="296"/>
      <c r="BC259" s="49"/>
      <c r="BD259" s="297" t="s">
        <v>85</v>
      </c>
      <c r="BE259" s="91" t="s">
        <v>85</v>
      </c>
      <c r="BF259" s="92" t="s">
        <v>85</v>
      </c>
      <c r="BG259" s="91" t="s">
        <v>85</v>
      </c>
      <c r="BH259" s="297">
        <v>28.9</v>
      </c>
      <c r="BI259" s="296">
        <v>18.3</v>
      </c>
      <c r="BJ259" s="296">
        <v>18.3</v>
      </c>
      <c r="BK259" s="296">
        <v>10.199999999999999</v>
      </c>
      <c r="BL259" s="358">
        <v>5.5976211402192E-2</v>
      </c>
      <c r="BM259" s="290">
        <v>36</v>
      </c>
      <c r="BN259" s="296" t="s">
        <v>3771</v>
      </c>
      <c r="BO259" s="73" t="s">
        <v>3891</v>
      </c>
      <c r="BP259" s="296" t="s">
        <v>1159</v>
      </c>
      <c r="BQ259" s="296" t="s">
        <v>1131</v>
      </c>
      <c r="BR259" s="296" t="s">
        <v>1151</v>
      </c>
      <c r="BS259" s="296" t="s">
        <v>1168</v>
      </c>
      <c r="BT259" s="296"/>
      <c r="BU259" s="296"/>
      <c r="BV259" s="296"/>
      <c r="BW259" s="296"/>
      <c r="BX259" s="296"/>
      <c r="BY259" s="296"/>
      <c r="BZ259" s="296" t="s">
        <v>1171</v>
      </c>
      <c r="CA259" s="296"/>
      <c r="CB259" s="296" t="s">
        <v>1172</v>
      </c>
      <c r="CC259" s="296"/>
      <c r="CD259" s="311" t="str">
        <f t="shared" si="17"/>
        <v>DISCONTINUED - MR311 Vex, 16x8, 0mm Offset, 5x4.5, 83mm Centerbore, Titanium - Matte Black  Lip</v>
      </c>
      <c r="CE259" s="311" t="s">
        <v>3721</v>
      </c>
      <c r="CF259" s="311" t="s">
        <v>3720</v>
      </c>
      <c r="CG259" s="300" t="str">
        <f t="shared" si="16"/>
        <v>STREET (3XX)</v>
      </c>
    </row>
    <row r="260" spans="1:85" s="289" customFormat="1" ht="15.75" customHeight="1">
      <c r="A260" s="571">
        <f t="shared" ref="A260:A323" si="18">ROW(B260)-3</f>
        <v>257</v>
      </c>
      <c r="B260" s="92" t="s">
        <v>84</v>
      </c>
      <c r="C260" s="29" t="s">
        <v>1038</v>
      </c>
      <c r="D260" s="290" t="s">
        <v>1088</v>
      </c>
      <c r="E260" s="291" t="s">
        <v>998</v>
      </c>
      <c r="F260" s="281" t="str">
        <f t="shared" si="15"/>
        <v>MR31168062500</v>
      </c>
      <c r="G260" s="291"/>
      <c r="H260" s="291"/>
      <c r="I260" s="291" t="s">
        <v>1008</v>
      </c>
      <c r="J260" s="322">
        <v>42370</v>
      </c>
      <c r="K260" s="438">
        <v>43339</v>
      </c>
      <c r="L260" s="282" t="s">
        <v>1239</v>
      </c>
      <c r="M260" s="292">
        <v>205.5</v>
      </c>
      <c r="N260" s="85"/>
      <c r="O260" s="409"/>
      <c r="P260" s="290">
        <v>16</v>
      </c>
      <c r="Q260" s="8">
        <v>8</v>
      </c>
      <c r="R260" s="29" t="s">
        <v>1695</v>
      </c>
      <c r="S260" s="290">
        <v>6</v>
      </c>
      <c r="T260" s="290">
        <v>120</v>
      </c>
      <c r="U260" s="293">
        <v>0</v>
      </c>
      <c r="V260" s="317">
        <v>4.5</v>
      </c>
      <c r="W260" s="290" t="s">
        <v>85</v>
      </c>
      <c r="X260" s="298">
        <v>67</v>
      </c>
      <c r="Y260" s="294">
        <v>25.4</v>
      </c>
      <c r="Z260" s="293">
        <v>2650</v>
      </c>
      <c r="AA260" s="293" t="s">
        <v>87</v>
      </c>
      <c r="AB260" s="293"/>
      <c r="AC260" s="284" t="s">
        <v>9682</v>
      </c>
      <c r="AD260" s="295" t="s">
        <v>1737</v>
      </c>
      <c r="AE260" s="432"/>
      <c r="AF260" s="286">
        <v>33</v>
      </c>
      <c r="AG260" s="295" t="s">
        <v>1964</v>
      </c>
      <c r="AH260" s="296" t="s">
        <v>1786</v>
      </c>
      <c r="AI260" s="295"/>
      <c r="AJ260" s="295" t="s">
        <v>1827</v>
      </c>
      <c r="AK260" s="287">
        <v>1.1000000000000001</v>
      </c>
      <c r="AL260" s="296" t="s">
        <v>236</v>
      </c>
      <c r="AM260" s="296" t="s">
        <v>85</v>
      </c>
      <c r="AN260" s="38" t="s">
        <v>85</v>
      </c>
      <c r="AO260" s="296" t="s">
        <v>85</v>
      </c>
      <c r="AP260" s="493">
        <v>16.100000000000001</v>
      </c>
      <c r="AQ260" s="296"/>
      <c r="AR260" s="296"/>
      <c r="AS260" s="296">
        <v>4.5</v>
      </c>
      <c r="AT260" s="296">
        <v>28.7</v>
      </c>
      <c r="AU260" s="296"/>
      <c r="AV260" s="296">
        <v>39</v>
      </c>
      <c r="AW260" s="296"/>
      <c r="AX260" s="296">
        <v>185</v>
      </c>
      <c r="AY260" s="296">
        <v>67</v>
      </c>
      <c r="AZ260" s="296">
        <v>35</v>
      </c>
      <c r="BA260" s="74"/>
      <c r="BB260" s="296"/>
      <c r="BC260" s="49"/>
      <c r="BD260" s="297" t="s">
        <v>85</v>
      </c>
      <c r="BE260" s="91" t="s">
        <v>85</v>
      </c>
      <c r="BF260" s="92" t="s">
        <v>85</v>
      </c>
      <c r="BG260" s="91" t="s">
        <v>85</v>
      </c>
      <c r="BH260" s="297">
        <v>28.9</v>
      </c>
      <c r="BI260" s="296">
        <v>18.3</v>
      </c>
      <c r="BJ260" s="296">
        <v>18.3</v>
      </c>
      <c r="BK260" s="296">
        <v>10.199999999999999</v>
      </c>
      <c r="BL260" s="358">
        <v>5.5976211402192E-2</v>
      </c>
      <c r="BM260" s="290">
        <v>36</v>
      </c>
      <c r="BN260" s="296" t="s">
        <v>3771</v>
      </c>
      <c r="BO260" s="73" t="s">
        <v>3891</v>
      </c>
      <c r="BP260" s="296" t="s">
        <v>1162</v>
      </c>
      <c r="BQ260" s="296" t="s">
        <v>1131</v>
      </c>
      <c r="BR260" s="296" t="s">
        <v>1151</v>
      </c>
      <c r="BS260" s="296" t="s">
        <v>1168</v>
      </c>
      <c r="BT260" s="296"/>
      <c r="BU260" s="296"/>
      <c r="BV260" s="296"/>
      <c r="BW260" s="296"/>
      <c r="BX260" s="296"/>
      <c r="BY260" s="296"/>
      <c r="BZ260" s="296" t="s">
        <v>1169</v>
      </c>
      <c r="CA260" s="296"/>
      <c r="CB260" s="296" t="s">
        <v>1170</v>
      </c>
      <c r="CC260" s="296"/>
      <c r="CD260" s="311" t="str">
        <f t="shared" si="17"/>
        <v>DISCONTINUED - MR311 Vex, 16x8, 0mm Offset, 6x120, 67mm Centerbore, Matte Black</v>
      </c>
      <c r="CE260" s="311" t="s">
        <v>3721</v>
      </c>
      <c r="CF260" s="311" t="s">
        <v>3720</v>
      </c>
      <c r="CG260" s="300" t="str">
        <f t="shared" si="16"/>
        <v>STREET (3XX)</v>
      </c>
    </row>
    <row r="261" spans="1:85" s="289" customFormat="1" ht="15.75" customHeight="1">
      <c r="A261" s="571">
        <f t="shared" si="18"/>
        <v>258</v>
      </c>
      <c r="B261" s="92" t="s">
        <v>84</v>
      </c>
      <c r="C261" s="29" t="s">
        <v>1038</v>
      </c>
      <c r="D261" s="290" t="s">
        <v>1088</v>
      </c>
      <c r="E261" s="291" t="s">
        <v>999</v>
      </c>
      <c r="F261" s="281" t="str">
        <f t="shared" ref="F261:F324" si="19">E261</f>
        <v>MR31168062800</v>
      </c>
      <c r="G261" s="291"/>
      <c r="H261" s="291"/>
      <c r="I261" s="291" t="s">
        <v>1009</v>
      </c>
      <c r="J261" s="322">
        <v>42370</v>
      </c>
      <c r="K261" s="438">
        <v>43339</v>
      </c>
      <c r="L261" s="282" t="s">
        <v>1239</v>
      </c>
      <c r="M261" s="292">
        <v>215.5</v>
      </c>
      <c r="N261" s="85"/>
      <c r="O261" s="409"/>
      <c r="P261" s="290">
        <v>16</v>
      </c>
      <c r="Q261" s="8">
        <v>8</v>
      </c>
      <c r="R261" s="29" t="s">
        <v>1695</v>
      </c>
      <c r="S261" s="290">
        <v>6</v>
      </c>
      <c r="T261" s="290">
        <v>120</v>
      </c>
      <c r="U261" s="293">
        <v>0</v>
      </c>
      <c r="V261" s="317">
        <v>4.5</v>
      </c>
      <c r="W261" s="290" t="s">
        <v>85</v>
      </c>
      <c r="X261" s="298">
        <v>67</v>
      </c>
      <c r="Y261" s="294">
        <v>25.4</v>
      </c>
      <c r="Z261" s="293">
        <v>2650</v>
      </c>
      <c r="AA261" s="293" t="s">
        <v>5153</v>
      </c>
      <c r="AB261" s="293"/>
      <c r="AC261" s="284" t="s">
        <v>9682</v>
      </c>
      <c r="AD261" s="295" t="s">
        <v>1737</v>
      </c>
      <c r="AE261" s="432"/>
      <c r="AF261" s="286">
        <v>33</v>
      </c>
      <c r="AG261" s="295" t="s">
        <v>1964</v>
      </c>
      <c r="AH261" s="296" t="s">
        <v>1786</v>
      </c>
      <c r="AI261" s="295"/>
      <c r="AJ261" s="295" t="s">
        <v>1827</v>
      </c>
      <c r="AK261" s="287">
        <v>1.1000000000000001</v>
      </c>
      <c r="AL261" s="296" t="s">
        <v>236</v>
      </c>
      <c r="AM261" s="296" t="s">
        <v>85</v>
      </c>
      <c r="AN261" s="38" t="s">
        <v>85</v>
      </c>
      <c r="AO261" s="296" t="s">
        <v>85</v>
      </c>
      <c r="AP261" s="493">
        <v>16.100000000000001</v>
      </c>
      <c r="AQ261" s="296"/>
      <c r="AR261" s="296"/>
      <c r="AS261" s="296">
        <v>4.5</v>
      </c>
      <c r="AT261" s="296">
        <v>28.7</v>
      </c>
      <c r="AU261" s="296"/>
      <c r="AV261" s="296">
        <v>39</v>
      </c>
      <c r="AW261" s="296"/>
      <c r="AX261" s="296">
        <v>185</v>
      </c>
      <c r="AY261" s="296">
        <v>67</v>
      </c>
      <c r="AZ261" s="296">
        <v>35</v>
      </c>
      <c r="BA261" s="74"/>
      <c r="BB261" s="296"/>
      <c r="BC261" s="49"/>
      <c r="BD261" s="297" t="s">
        <v>85</v>
      </c>
      <c r="BE261" s="91" t="s">
        <v>85</v>
      </c>
      <c r="BF261" s="92" t="s">
        <v>85</v>
      </c>
      <c r="BG261" s="91" t="s">
        <v>85</v>
      </c>
      <c r="BH261" s="297">
        <v>28.9</v>
      </c>
      <c r="BI261" s="296">
        <v>18.3</v>
      </c>
      <c r="BJ261" s="296">
        <v>18.3</v>
      </c>
      <c r="BK261" s="296">
        <v>10.199999999999999</v>
      </c>
      <c r="BL261" s="358">
        <v>5.5976211402192E-2</v>
      </c>
      <c r="BM261" s="290">
        <v>36</v>
      </c>
      <c r="BN261" s="296" t="s">
        <v>3771</v>
      </c>
      <c r="BO261" s="73" t="s">
        <v>3891</v>
      </c>
      <c r="BP261" s="296" t="s">
        <v>1159</v>
      </c>
      <c r="BQ261" s="296" t="s">
        <v>1131</v>
      </c>
      <c r="BR261" s="296" t="s">
        <v>1151</v>
      </c>
      <c r="BS261" s="296" t="s">
        <v>1168</v>
      </c>
      <c r="BT261" s="296"/>
      <c r="BU261" s="296"/>
      <c r="BV261" s="296"/>
      <c r="BW261" s="296"/>
      <c r="BX261" s="296"/>
      <c r="BY261" s="296"/>
      <c r="BZ261" s="296" t="s">
        <v>1171</v>
      </c>
      <c r="CA261" s="296"/>
      <c r="CB261" s="296" t="s">
        <v>1172</v>
      </c>
      <c r="CC261" s="296"/>
      <c r="CD261" s="311" t="str">
        <f t="shared" si="17"/>
        <v>DISCONTINUED - MR311 Vex, 16x8, 0mm Offset, 6x120, 67mm Centerbore, Titanium - Matte Black  Lip</v>
      </c>
      <c r="CE261" s="311" t="s">
        <v>3721</v>
      </c>
      <c r="CF261" s="311" t="s">
        <v>3720</v>
      </c>
      <c r="CG261" s="300" t="str">
        <f t="shared" ref="CG261:CG324" si="20">C261</f>
        <v>STREET (3XX)</v>
      </c>
    </row>
    <row r="262" spans="1:85" s="289" customFormat="1" ht="15.75" customHeight="1">
      <c r="A262" s="571">
        <f t="shared" si="18"/>
        <v>259</v>
      </c>
      <c r="B262" s="92" t="s">
        <v>84</v>
      </c>
      <c r="C262" s="29" t="s">
        <v>1055</v>
      </c>
      <c r="D262" s="290" t="s">
        <v>1113</v>
      </c>
      <c r="E262" s="291" t="s">
        <v>167</v>
      </c>
      <c r="F262" s="281" t="str">
        <f t="shared" si="19"/>
        <v>MR40127046543B</v>
      </c>
      <c r="G262" s="291"/>
      <c r="H262" s="291"/>
      <c r="I262" s="291" t="s">
        <v>715</v>
      </c>
      <c r="J262" s="322">
        <v>41640</v>
      </c>
      <c r="K262" s="438">
        <v>43339</v>
      </c>
      <c r="L262" s="282" t="s">
        <v>1239</v>
      </c>
      <c r="M262" s="292">
        <v>183.5</v>
      </c>
      <c r="N262" s="85"/>
      <c r="O262" s="409"/>
      <c r="P262" s="290">
        <v>12</v>
      </c>
      <c r="Q262" s="8">
        <v>7</v>
      </c>
      <c r="R262" s="29" t="s">
        <v>1683</v>
      </c>
      <c r="S262" s="290">
        <v>4</v>
      </c>
      <c r="T262" s="290">
        <v>156</v>
      </c>
      <c r="U262" s="293">
        <v>13</v>
      </c>
      <c r="V262" s="317">
        <v>4.3</v>
      </c>
      <c r="W262" s="290" t="s">
        <v>168</v>
      </c>
      <c r="X262" s="298">
        <v>132</v>
      </c>
      <c r="Y262" s="294">
        <v>11.6</v>
      </c>
      <c r="Z262" s="293">
        <v>1600</v>
      </c>
      <c r="AA262" s="293" t="s">
        <v>87</v>
      </c>
      <c r="AB262" s="293"/>
      <c r="AC262" s="284" t="s">
        <v>9593</v>
      </c>
      <c r="AD262" s="295" t="s">
        <v>1582</v>
      </c>
      <c r="AE262" s="432"/>
      <c r="AF262" s="286">
        <v>22</v>
      </c>
      <c r="AG262" s="295" t="s">
        <v>85</v>
      </c>
      <c r="AH262" s="296" t="s">
        <v>85</v>
      </c>
      <c r="AI262" s="295"/>
      <c r="AJ262" s="295" t="s">
        <v>85</v>
      </c>
      <c r="AK262" s="287" t="s">
        <v>85</v>
      </c>
      <c r="AL262" s="296" t="s">
        <v>237</v>
      </c>
      <c r="AM262" s="296" t="s">
        <v>85</v>
      </c>
      <c r="AN262" s="38" t="s">
        <v>85</v>
      </c>
      <c r="AO262" s="296" t="s">
        <v>85</v>
      </c>
      <c r="AP262" s="493">
        <v>12.4</v>
      </c>
      <c r="AQ262" s="296"/>
      <c r="AR262" s="296"/>
      <c r="AS262" s="296">
        <v>3</v>
      </c>
      <c r="AT262" s="296">
        <v>3</v>
      </c>
      <c r="AU262" s="296"/>
      <c r="AV262" s="296">
        <v>3</v>
      </c>
      <c r="AW262" s="296"/>
      <c r="AX262" s="296">
        <v>140</v>
      </c>
      <c r="AY262" s="296">
        <v>100</v>
      </c>
      <c r="AZ262" s="296">
        <v>45</v>
      </c>
      <c r="BA262" s="74"/>
      <c r="BB262" s="296"/>
      <c r="BC262" s="49"/>
      <c r="BD262" s="297" t="s">
        <v>1483</v>
      </c>
      <c r="BE262" s="91" t="s">
        <v>85</v>
      </c>
      <c r="BF262" s="92" t="s">
        <v>1478</v>
      </c>
      <c r="BG262" s="91">
        <v>11</v>
      </c>
      <c r="BH262" s="297">
        <v>15.1</v>
      </c>
      <c r="BI262" s="296">
        <v>10.7</v>
      </c>
      <c r="BJ262" s="296">
        <v>14.7</v>
      </c>
      <c r="BK262" s="296">
        <v>9.5</v>
      </c>
      <c r="BL262" s="358">
        <v>2.4486452317319992E-2</v>
      </c>
      <c r="BM262" s="290">
        <v>48</v>
      </c>
      <c r="BN262" s="296" t="s">
        <v>3771</v>
      </c>
      <c r="BO262" s="73" t="s">
        <v>3891</v>
      </c>
      <c r="BP262" s="296" t="s">
        <v>1173</v>
      </c>
      <c r="BQ262" s="296" t="s">
        <v>1174</v>
      </c>
      <c r="BR262" s="296" t="s">
        <v>1122</v>
      </c>
      <c r="BS262" s="296"/>
      <c r="BT262" s="296"/>
      <c r="BU262" s="296"/>
      <c r="BV262" s="296"/>
      <c r="BW262" s="296"/>
      <c r="BX262" s="296"/>
      <c r="BY262" s="296"/>
      <c r="BZ262" s="296" t="s">
        <v>1175</v>
      </c>
      <c r="CA262" s="296"/>
      <c r="CB262" s="296" t="s">
        <v>1176</v>
      </c>
      <c r="CC262" s="296"/>
      <c r="CD262" s="311" t="str">
        <f t="shared" si="17"/>
        <v>DISCONTINUED - MR401 UTV Beadlock, 12x7, 4+3/+13mm Offset, 4x156, 132mm Centerbore, Matte Black, w/ BH-H20875</v>
      </c>
      <c r="CE262" s="311" t="s">
        <v>3721</v>
      </c>
      <c r="CF262" s="311" t="s">
        <v>3720</v>
      </c>
      <c r="CG262" s="300" t="str">
        <f t="shared" si="20"/>
        <v>UTV (4XX)</v>
      </c>
    </row>
    <row r="263" spans="1:85" s="289" customFormat="1" ht="15.75" customHeight="1">
      <c r="A263" s="571">
        <f t="shared" si="18"/>
        <v>260</v>
      </c>
      <c r="B263" s="92" t="s">
        <v>84</v>
      </c>
      <c r="C263" s="29" t="s">
        <v>1055</v>
      </c>
      <c r="D263" s="290" t="s">
        <v>1113</v>
      </c>
      <c r="E263" s="291" t="s">
        <v>169</v>
      </c>
      <c r="F263" s="281" t="str">
        <f t="shared" si="19"/>
        <v>MR40127047552B</v>
      </c>
      <c r="G263" s="291"/>
      <c r="H263" s="291"/>
      <c r="I263" s="291" t="s">
        <v>716</v>
      </c>
      <c r="J263" s="322">
        <v>41640</v>
      </c>
      <c r="K263" s="438">
        <v>43339</v>
      </c>
      <c r="L263" s="282" t="s">
        <v>1239</v>
      </c>
      <c r="M263" s="292">
        <v>183.5</v>
      </c>
      <c r="N263" s="85"/>
      <c r="O263" s="409"/>
      <c r="P263" s="290">
        <v>12</v>
      </c>
      <c r="Q263" s="8">
        <v>7</v>
      </c>
      <c r="R263" s="29" t="s">
        <v>1682</v>
      </c>
      <c r="S263" s="290">
        <v>4</v>
      </c>
      <c r="T263" s="290">
        <v>136</v>
      </c>
      <c r="U263" s="293">
        <v>38</v>
      </c>
      <c r="V263" s="317">
        <v>5.3</v>
      </c>
      <c r="W263" s="290" t="s">
        <v>166</v>
      </c>
      <c r="X263" s="298">
        <v>106</v>
      </c>
      <c r="Y263" s="294">
        <v>11.6</v>
      </c>
      <c r="Z263" s="293">
        <v>1600</v>
      </c>
      <c r="AA263" s="293" t="s">
        <v>87</v>
      </c>
      <c r="AB263" s="293"/>
      <c r="AC263" s="284" t="s">
        <v>9588</v>
      </c>
      <c r="AD263" s="295" t="s">
        <v>1581</v>
      </c>
      <c r="AE263" s="432"/>
      <c r="AF263" s="286">
        <v>22</v>
      </c>
      <c r="AG263" s="295" t="s">
        <v>85</v>
      </c>
      <c r="AH263" s="296" t="s">
        <v>85</v>
      </c>
      <c r="AI263" s="295"/>
      <c r="AJ263" s="295" t="s">
        <v>85</v>
      </c>
      <c r="AK263" s="287" t="s">
        <v>85</v>
      </c>
      <c r="AL263" s="296" t="s">
        <v>237</v>
      </c>
      <c r="AM263" s="296" t="s">
        <v>85</v>
      </c>
      <c r="AN263" s="38" t="s">
        <v>85</v>
      </c>
      <c r="AO263" s="296" t="s">
        <v>85</v>
      </c>
      <c r="AP263" s="493">
        <v>12.4</v>
      </c>
      <c r="AQ263" s="296"/>
      <c r="AR263" s="296"/>
      <c r="AS263" s="296">
        <v>3</v>
      </c>
      <c r="AT263" s="296">
        <v>3</v>
      </c>
      <c r="AU263" s="296"/>
      <c r="AV263" s="296">
        <v>3</v>
      </c>
      <c r="AW263" s="296"/>
      <c r="AX263" s="296">
        <v>141</v>
      </c>
      <c r="AY263" s="296">
        <v>100</v>
      </c>
      <c r="AZ263" s="296">
        <v>45</v>
      </c>
      <c r="BA263" s="74"/>
      <c r="BB263" s="296"/>
      <c r="BC263" s="49"/>
      <c r="BD263" s="297" t="s">
        <v>1483</v>
      </c>
      <c r="BE263" s="91" t="s">
        <v>85</v>
      </c>
      <c r="BF263" s="92" t="s">
        <v>1478</v>
      </c>
      <c r="BG263" s="91">
        <v>11</v>
      </c>
      <c r="BH263" s="297">
        <v>15.1</v>
      </c>
      <c r="BI263" s="296">
        <v>10.7</v>
      </c>
      <c r="BJ263" s="296">
        <v>14.7</v>
      </c>
      <c r="BK263" s="296">
        <v>9.5</v>
      </c>
      <c r="BL263" s="358">
        <v>2.4486452317319992E-2</v>
      </c>
      <c r="BM263" s="290">
        <v>48</v>
      </c>
      <c r="BN263" s="296" t="s">
        <v>3771</v>
      </c>
      <c r="BO263" s="73" t="s">
        <v>3891</v>
      </c>
      <c r="BP263" s="296" t="s">
        <v>1173</v>
      </c>
      <c r="BQ263" s="296" t="s">
        <v>1174</v>
      </c>
      <c r="BR263" s="296" t="s">
        <v>1122</v>
      </c>
      <c r="BS263" s="296"/>
      <c r="BT263" s="296"/>
      <c r="BU263" s="296"/>
      <c r="BV263" s="296"/>
      <c r="BW263" s="296"/>
      <c r="BX263" s="296"/>
      <c r="BY263" s="296"/>
      <c r="BZ263" s="296" t="s">
        <v>1175</v>
      </c>
      <c r="CA263" s="296"/>
      <c r="CB263" s="296" t="s">
        <v>1176</v>
      </c>
      <c r="CC263" s="296"/>
      <c r="CD263" s="311" t="str">
        <f t="shared" si="17"/>
        <v>DISCONTINUED - MR401 UTV Beadlock, 12x7, 5+2/+38mm Offset, 4x136, 106mm Centerbore, Matte Black, w/ BH-H20875</v>
      </c>
      <c r="CE263" s="311" t="s">
        <v>3721</v>
      </c>
      <c r="CF263" s="311" t="s">
        <v>3720</v>
      </c>
      <c r="CG263" s="300" t="str">
        <f t="shared" si="20"/>
        <v>UTV (4XX)</v>
      </c>
    </row>
    <row r="264" spans="1:85" s="289" customFormat="1" ht="15.75" customHeight="1">
      <c r="A264" s="571">
        <f t="shared" si="18"/>
        <v>261</v>
      </c>
      <c r="B264" s="92" t="s">
        <v>84</v>
      </c>
      <c r="C264" s="29" t="s">
        <v>1055</v>
      </c>
      <c r="D264" s="290" t="s">
        <v>1115</v>
      </c>
      <c r="E264" s="291" t="s">
        <v>192</v>
      </c>
      <c r="F264" s="281" t="str">
        <f t="shared" si="19"/>
        <v>MR40247040552</v>
      </c>
      <c r="G264" s="291"/>
      <c r="H264" s="291"/>
      <c r="I264" s="291" t="s">
        <v>747</v>
      </c>
      <c r="J264" s="322">
        <v>41640</v>
      </c>
      <c r="K264" s="438">
        <v>43339</v>
      </c>
      <c r="L264" s="282" t="s">
        <v>1239</v>
      </c>
      <c r="M264" s="292">
        <v>118.5</v>
      </c>
      <c r="N264" s="85"/>
      <c r="O264" s="409"/>
      <c r="P264" s="290">
        <v>14</v>
      </c>
      <c r="Q264" s="8">
        <v>7</v>
      </c>
      <c r="R264" s="29" t="s">
        <v>1680</v>
      </c>
      <c r="S264" s="290">
        <v>4</v>
      </c>
      <c r="T264" s="290">
        <v>110</v>
      </c>
      <c r="U264" s="293">
        <v>38</v>
      </c>
      <c r="V264" s="317">
        <v>5.3</v>
      </c>
      <c r="W264" s="290" t="s">
        <v>166</v>
      </c>
      <c r="X264" s="298">
        <v>84</v>
      </c>
      <c r="Y264" s="294">
        <v>13.2</v>
      </c>
      <c r="Z264" s="293">
        <v>1000</v>
      </c>
      <c r="AA264" s="293" t="s">
        <v>87</v>
      </c>
      <c r="AB264" s="293"/>
      <c r="AC264" s="284" t="s">
        <v>9654</v>
      </c>
      <c r="AD264" s="295" t="s">
        <v>1602</v>
      </c>
      <c r="AE264" s="432"/>
      <c r="AF264" s="286">
        <v>22</v>
      </c>
      <c r="AG264" s="295" t="s">
        <v>85</v>
      </c>
      <c r="AH264" s="296" t="s">
        <v>1792</v>
      </c>
      <c r="AI264" s="295"/>
      <c r="AJ264" s="295" t="s">
        <v>1500</v>
      </c>
      <c r="AK264" s="287">
        <v>1.1000000000000001</v>
      </c>
      <c r="AL264" s="296" t="s">
        <v>237</v>
      </c>
      <c r="AM264" s="296" t="s">
        <v>85</v>
      </c>
      <c r="AN264" s="38" t="s">
        <v>85</v>
      </c>
      <c r="AO264" s="296" t="s">
        <v>85</v>
      </c>
      <c r="AP264" s="493">
        <v>12.4</v>
      </c>
      <c r="AQ264" s="296"/>
      <c r="AR264" s="296"/>
      <c r="AS264" s="296">
        <v>3</v>
      </c>
      <c r="AT264" s="296">
        <v>3</v>
      </c>
      <c r="AU264" s="296"/>
      <c r="AV264" s="296">
        <v>3</v>
      </c>
      <c r="AW264" s="296"/>
      <c r="AX264" s="296">
        <v>161</v>
      </c>
      <c r="AY264" s="296">
        <v>68</v>
      </c>
      <c r="AZ264" s="296">
        <v>51</v>
      </c>
      <c r="BA264" s="74"/>
      <c r="BB264" s="296"/>
      <c r="BC264" s="49"/>
      <c r="BD264" s="297" t="s">
        <v>85</v>
      </c>
      <c r="BE264" s="91" t="s">
        <v>85</v>
      </c>
      <c r="BF264" s="92" t="s">
        <v>85</v>
      </c>
      <c r="BG264" s="91" t="s">
        <v>85</v>
      </c>
      <c r="BH264" s="297">
        <v>16.7</v>
      </c>
      <c r="BI264" s="296">
        <v>16.7</v>
      </c>
      <c r="BJ264" s="296">
        <v>16.7</v>
      </c>
      <c r="BK264" s="296">
        <v>9.5</v>
      </c>
      <c r="BL264" s="358">
        <v>4.3416788650119983E-2</v>
      </c>
      <c r="BM264" s="290">
        <v>48</v>
      </c>
      <c r="BN264" s="296" t="s">
        <v>3771</v>
      </c>
      <c r="BO264" s="73" t="s">
        <v>3891</v>
      </c>
      <c r="BP264" s="296" t="s">
        <v>1120</v>
      </c>
      <c r="BQ264" s="296" t="s">
        <v>1121</v>
      </c>
      <c r="BR264" s="296" t="s">
        <v>1184</v>
      </c>
      <c r="BS264" s="296"/>
      <c r="BT264" s="296"/>
      <c r="BU264" s="296"/>
      <c r="BV264" s="296"/>
      <c r="BW264" s="296"/>
      <c r="BX264" s="296"/>
      <c r="BY264" s="296"/>
      <c r="BZ264" s="296" t="s">
        <v>1187</v>
      </c>
      <c r="CA264" s="296"/>
      <c r="CB264" s="296" t="s">
        <v>1188</v>
      </c>
      <c r="CC264" s="296"/>
      <c r="CD264" s="311" t="str">
        <f t="shared" si="17"/>
        <v>DISCONTINUED - MR402 The Standard UTV, 14x7, 5+2/+38mm Offset, 4x110, 84mm Centerbore, Matte Black</v>
      </c>
      <c r="CE264" s="311" t="s">
        <v>3721</v>
      </c>
      <c r="CF264" s="311" t="s">
        <v>3720</v>
      </c>
      <c r="CG264" s="300" t="str">
        <f t="shared" si="20"/>
        <v>UTV (4XX)</v>
      </c>
    </row>
    <row r="265" spans="1:85" s="289" customFormat="1" ht="15.75" customHeight="1">
      <c r="A265" s="571">
        <f t="shared" si="18"/>
        <v>262</v>
      </c>
      <c r="B265" s="92" t="s">
        <v>84</v>
      </c>
      <c r="C265" s="29" t="s">
        <v>1055</v>
      </c>
      <c r="D265" s="290" t="s">
        <v>1072</v>
      </c>
      <c r="E265" s="291" t="s">
        <v>198</v>
      </c>
      <c r="F265" s="281" t="str">
        <f t="shared" si="19"/>
        <v>MR40547040543B</v>
      </c>
      <c r="G265" s="291"/>
      <c r="H265" s="291"/>
      <c r="I265" s="291" t="s">
        <v>761</v>
      </c>
      <c r="J265" s="322">
        <v>42370</v>
      </c>
      <c r="K265" s="438">
        <v>43339</v>
      </c>
      <c r="L265" s="282" t="s">
        <v>1239</v>
      </c>
      <c r="M265" s="292">
        <v>224.5</v>
      </c>
      <c r="N265" s="85"/>
      <c r="O265" s="409"/>
      <c r="P265" s="290">
        <v>14</v>
      </c>
      <c r="Q265" s="8">
        <v>7</v>
      </c>
      <c r="R265" s="29" t="s">
        <v>1680</v>
      </c>
      <c r="S265" s="290">
        <v>4</v>
      </c>
      <c r="T265" s="290">
        <v>110</v>
      </c>
      <c r="U265" s="293">
        <v>13</v>
      </c>
      <c r="V265" s="317">
        <v>4.3</v>
      </c>
      <c r="W265" s="290" t="s">
        <v>168</v>
      </c>
      <c r="X265" s="298">
        <v>80.3</v>
      </c>
      <c r="Y265" s="294">
        <v>21</v>
      </c>
      <c r="Z265" s="293">
        <v>1600</v>
      </c>
      <c r="AA265" s="293" t="s">
        <v>87</v>
      </c>
      <c r="AB265" s="293"/>
      <c r="AC265" s="284" t="s">
        <v>9683</v>
      </c>
      <c r="AD265" s="295" t="s">
        <v>1602</v>
      </c>
      <c r="AE265" s="432"/>
      <c r="AF265" s="286">
        <v>22</v>
      </c>
      <c r="AG265" s="295" t="s">
        <v>85</v>
      </c>
      <c r="AH265" s="296" t="s">
        <v>1792</v>
      </c>
      <c r="AI265" s="295"/>
      <c r="AJ265" s="295" t="s">
        <v>85</v>
      </c>
      <c r="AK265" s="287" t="s">
        <v>85</v>
      </c>
      <c r="AL265" s="296" t="s">
        <v>237</v>
      </c>
      <c r="AM265" s="296" t="s">
        <v>85</v>
      </c>
      <c r="AN265" s="38" t="s">
        <v>85</v>
      </c>
      <c r="AO265" s="296" t="s">
        <v>85</v>
      </c>
      <c r="AP265" s="493">
        <v>12.4</v>
      </c>
      <c r="AQ265" s="296"/>
      <c r="AR265" s="296"/>
      <c r="AS265" s="296">
        <v>3</v>
      </c>
      <c r="AT265" s="296">
        <v>25</v>
      </c>
      <c r="AU265" s="296"/>
      <c r="AV265" s="296">
        <v>16</v>
      </c>
      <c r="AW265" s="296"/>
      <c r="AX265" s="296">
        <v>167</v>
      </c>
      <c r="AY265" s="296">
        <v>60</v>
      </c>
      <c r="AZ265" s="296">
        <v>43</v>
      </c>
      <c r="BA265" s="74"/>
      <c r="BB265" s="296"/>
      <c r="BC265" s="49"/>
      <c r="BD265" s="297" t="s">
        <v>1487</v>
      </c>
      <c r="BE265" s="91" t="s">
        <v>85</v>
      </c>
      <c r="BF265" s="92" t="s">
        <v>1478</v>
      </c>
      <c r="BG265" s="91">
        <v>11</v>
      </c>
      <c r="BH265" s="297">
        <v>24.5</v>
      </c>
      <c r="BI265" s="296">
        <v>16.5</v>
      </c>
      <c r="BJ265" s="296">
        <v>16.5</v>
      </c>
      <c r="BK265" s="296">
        <v>9.6</v>
      </c>
      <c r="BL265" s="358">
        <v>4.2829230470399993E-2</v>
      </c>
      <c r="BM265" s="290">
        <v>48</v>
      </c>
      <c r="BN265" s="296" t="s">
        <v>3771</v>
      </c>
      <c r="BO265" s="73" t="s">
        <v>3891</v>
      </c>
      <c r="BP265" s="296" t="s">
        <v>1120</v>
      </c>
      <c r="BQ265" s="296" t="s">
        <v>1181</v>
      </c>
      <c r="BR265" s="296" t="s">
        <v>1182</v>
      </c>
      <c r="BS265" s="296" t="s">
        <v>1184</v>
      </c>
      <c r="BT265" s="296"/>
      <c r="BU265" s="296"/>
      <c r="BV265" s="296"/>
      <c r="BW265" s="296"/>
      <c r="BX265" s="296"/>
      <c r="BY265" s="296"/>
      <c r="BZ265" s="296" t="s">
        <v>1191</v>
      </c>
      <c r="CA265" s="296"/>
      <c r="CB265" s="296" t="s">
        <v>1192</v>
      </c>
      <c r="CC265" s="296"/>
      <c r="CD265" s="311" t="str">
        <f t="shared" si="17"/>
        <v>DISCONTINUED - MR405 UTV Beadlock, 14x7, 4+3/+13mm Offset, 4x110, 80.3mm Centerbore, Matte Black, w/ BH-H20875</v>
      </c>
      <c r="CE265" s="311" t="s">
        <v>3721</v>
      </c>
      <c r="CF265" s="311" t="s">
        <v>3720</v>
      </c>
      <c r="CG265" s="300" t="str">
        <f t="shared" si="20"/>
        <v>UTV (4XX)</v>
      </c>
    </row>
    <row r="266" spans="1:85" s="289" customFormat="1" ht="15.75" customHeight="1">
      <c r="A266" s="571">
        <f t="shared" si="18"/>
        <v>263</v>
      </c>
      <c r="B266" s="92" t="s">
        <v>84</v>
      </c>
      <c r="C266" s="29" t="s">
        <v>1055</v>
      </c>
      <c r="D266" s="290" t="s">
        <v>1072</v>
      </c>
      <c r="E266" s="291" t="s">
        <v>200</v>
      </c>
      <c r="F266" s="281" t="str">
        <f t="shared" si="19"/>
        <v>MR40547040552B</v>
      </c>
      <c r="G266" s="291"/>
      <c r="H266" s="291"/>
      <c r="I266" s="291" t="s">
        <v>767</v>
      </c>
      <c r="J266" s="322">
        <v>42370</v>
      </c>
      <c r="K266" s="438">
        <v>43339</v>
      </c>
      <c r="L266" s="282" t="s">
        <v>1239</v>
      </c>
      <c r="M266" s="292">
        <v>224.5</v>
      </c>
      <c r="N266" s="85"/>
      <c r="O266" s="409"/>
      <c r="P266" s="290">
        <v>14</v>
      </c>
      <c r="Q266" s="8">
        <v>7</v>
      </c>
      <c r="R266" s="29" t="s">
        <v>1680</v>
      </c>
      <c r="S266" s="290">
        <v>4</v>
      </c>
      <c r="T266" s="290">
        <v>110</v>
      </c>
      <c r="U266" s="293">
        <v>38</v>
      </c>
      <c r="V266" s="317">
        <v>5.3</v>
      </c>
      <c r="W266" s="290" t="s">
        <v>166</v>
      </c>
      <c r="X266" s="298">
        <v>80.3</v>
      </c>
      <c r="Y266" s="294">
        <v>21</v>
      </c>
      <c r="Z266" s="293">
        <v>1600</v>
      </c>
      <c r="AA266" s="293" t="s">
        <v>87</v>
      </c>
      <c r="AB266" s="293"/>
      <c r="AC266" s="284" t="s">
        <v>9590</v>
      </c>
      <c r="AD266" s="295" t="s">
        <v>1602</v>
      </c>
      <c r="AE266" s="432"/>
      <c r="AF266" s="286">
        <v>22</v>
      </c>
      <c r="AG266" s="295" t="s">
        <v>85</v>
      </c>
      <c r="AH266" s="296" t="s">
        <v>1792</v>
      </c>
      <c r="AI266" s="295"/>
      <c r="AJ266" s="295" t="s">
        <v>85</v>
      </c>
      <c r="AK266" s="287" t="s">
        <v>85</v>
      </c>
      <c r="AL266" s="296" t="s">
        <v>237</v>
      </c>
      <c r="AM266" s="296" t="s">
        <v>85</v>
      </c>
      <c r="AN266" s="38" t="s">
        <v>85</v>
      </c>
      <c r="AO266" s="296" t="s">
        <v>85</v>
      </c>
      <c r="AP266" s="493">
        <v>12.4</v>
      </c>
      <c r="AQ266" s="296"/>
      <c r="AR266" s="296"/>
      <c r="AS266" s="296">
        <v>3</v>
      </c>
      <c r="AT266" s="296">
        <v>25</v>
      </c>
      <c r="AU266" s="296"/>
      <c r="AV266" s="296">
        <v>16</v>
      </c>
      <c r="AW266" s="296"/>
      <c r="AX266" s="296">
        <v>167</v>
      </c>
      <c r="AY266" s="296">
        <v>68</v>
      </c>
      <c r="AZ266" s="296">
        <v>51</v>
      </c>
      <c r="BA266" s="74"/>
      <c r="BB266" s="296"/>
      <c r="BC266" s="49"/>
      <c r="BD266" s="297" t="s">
        <v>1487</v>
      </c>
      <c r="BE266" s="91" t="s">
        <v>85</v>
      </c>
      <c r="BF266" s="92" t="s">
        <v>1478</v>
      </c>
      <c r="BG266" s="91">
        <v>11</v>
      </c>
      <c r="BH266" s="297">
        <v>24.5</v>
      </c>
      <c r="BI266" s="296">
        <v>16.5</v>
      </c>
      <c r="BJ266" s="296">
        <v>16.5</v>
      </c>
      <c r="BK266" s="296">
        <v>9.6</v>
      </c>
      <c r="BL266" s="358">
        <v>4.2829230470399993E-2</v>
      </c>
      <c r="BM266" s="290">
        <v>48</v>
      </c>
      <c r="BN266" s="296" t="s">
        <v>3771</v>
      </c>
      <c r="BO266" s="73" t="s">
        <v>3891</v>
      </c>
      <c r="BP266" s="296" t="s">
        <v>1120</v>
      </c>
      <c r="BQ266" s="296" t="s">
        <v>1181</v>
      </c>
      <c r="BR266" s="296" t="s">
        <v>1182</v>
      </c>
      <c r="BS266" s="296" t="s">
        <v>1184</v>
      </c>
      <c r="BT266" s="296"/>
      <c r="BU266" s="296"/>
      <c r="BV266" s="296"/>
      <c r="BW266" s="296"/>
      <c r="BX266" s="296"/>
      <c r="BY266" s="296"/>
      <c r="BZ266" s="296" t="s">
        <v>1191</v>
      </c>
      <c r="CA266" s="296"/>
      <c r="CB266" s="296" t="s">
        <v>1192</v>
      </c>
      <c r="CC266" s="296"/>
      <c r="CD266" s="311" t="str">
        <f t="shared" si="17"/>
        <v>DISCONTINUED - MR405 UTV Beadlock, 14x7, 5+2/+38mm Offset, 4x110, 80.3mm Centerbore, Matte Black, w/ BH-H20875</v>
      </c>
      <c r="CE266" s="311" t="s">
        <v>3721</v>
      </c>
      <c r="CF266" s="311" t="s">
        <v>3720</v>
      </c>
      <c r="CG266" s="300" t="str">
        <f t="shared" si="20"/>
        <v>UTV (4XX)</v>
      </c>
    </row>
    <row r="267" spans="1:85" s="289" customFormat="1" ht="15.75" customHeight="1">
      <c r="A267" s="571">
        <f t="shared" si="18"/>
        <v>264</v>
      </c>
      <c r="B267" s="92" t="s">
        <v>84</v>
      </c>
      <c r="C267" s="29" t="s">
        <v>1055</v>
      </c>
      <c r="D267" s="290" t="s">
        <v>1072</v>
      </c>
      <c r="E267" s="291" t="s">
        <v>199</v>
      </c>
      <c r="F267" s="281" t="str">
        <f t="shared" si="19"/>
        <v>MR40547040943B</v>
      </c>
      <c r="G267" s="291"/>
      <c r="H267" s="291"/>
      <c r="I267" s="291" t="s">
        <v>762</v>
      </c>
      <c r="J267" s="322">
        <v>42370</v>
      </c>
      <c r="K267" s="438">
        <v>43339</v>
      </c>
      <c r="L267" s="282" t="s">
        <v>1239</v>
      </c>
      <c r="M267" s="292">
        <v>224.5</v>
      </c>
      <c r="N267" s="85"/>
      <c r="O267" s="409"/>
      <c r="P267" s="290">
        <v>14</v>
      </c>
      <c r="Q267" s="8">
        <v>7</v>
      </c>
      <c r="R267" s="29" t="s">
        <v>1680</v>
      </c>
      <c r="S267" s="290">
        <v>4</v>
      </c>
      <c r="T267" s="290">
        <v>110</v>
      </c>
      <c r="U267" s="293">
        <v>13</v>
      </c>
      <c r="V267" s="317">
        <v>4.3</v>
      </c>
      <c r="W267" s="290" t="s">
        <v>168</v>
      </c>
      <c r="X267" s="298">
        <v>80.3</v>
      </c>
      <c r="Y267" s="294">
        <v>21</v>
      </c>
      <c r="Z267" s="293">
        <v>1600</v>
      </c>
      <c r="AA267" s="293" t="s">
        <v>5155</v>
      </c>
      <c r="AB267" s="293"/>
      <c r="AC267" s="284" t="s">
        <v>9683</v>
      </c>
      <c r="AD267" s="295" t="s">
        <v>1602</v>
      </c>
      <c r="AE267" s="432"/>
      <c r="AF267" s="286">
        <v>22</v>
      </c>
      <c r="AG267" s="295" t="s">
        <v>85</v>
      </c>
      <c r="AH267" s="296" t="s">
        <v>1792</v>
      </c>
      <c r="AI267" s="295"/>
      <c r="AJ267" s="295" t="s">
        <v>85</v>
      </c>
      <c r="AK267" s="287" t="s">
        <v>85</v>
      </c>
      <c r="AL267" s="296" t="s">
        <v>237</v>
      </c>
      <c r="AM267" s="296" t="s">
        <v>85</v>
      </c>
      <c r="AN267" s="38" t="s">
        <v>85</v>
      </c>
      <c r="AO267" s="296" t="s">
        <v>85</v>
      </c>
      <c r="AP267" s="493">
        <v>12.4</v>
      </c>
      <c r="AQ267" s="296"/>
      <c r="AR267" s="296"/>
      <c r="AS267" s="296">
        <v>3</v>
      </c>
      <c r="AT267" s="296">
        <v>25</v>
      </c>
      <c r="AU267" s="296"/>
      <c r="AV267" s="296">
        <v>16</v>
      </c>
      <c r="AW267" s="296"/>
      <c r="AX267" s="296">
        <v>167</v>
      </c>
      <c r="AY267" s="296">
        <v>60</v>
      </c>
      <c r="AZ267" s="296">
        <v>43</v>
      </c>
      <c r="BA267" s="74"/>
      <c r="BB267" s="296"/>
      <c r="BC267" s="49"/>
      <c r="BD267" s="297" t="s">
        <v>1487</v>
      </c>
      <c r="BE267" s="91" t="s">
        <v>85</v>
      </c>
      <c r="BF267" s="92" t="s">
        <v>1478</v>
      </c>
      <c r="BG267" s="91">
        <v>11</v>
      </c>
      <c r="BH267" s="297">
        <v>24.5</v>
      </c>
      <c r="BI267" s="296">
        <v>16.5</v>
      </c>
      <c r="BJ267" s="296">
        <v>16.5</v>
      </c>
      <c r="BK267" s="296">
        <v>9.6</v>
      </c>
      <c r="BL267" s="358">
        <v>4.2829230470399993E-2</v>
      </c>
      <c r="BM267" s="290">
        <v>48</v>
      </c>
      <c r="BN267" s="296" t="s">
        <v>3771</v>
      </c>
      <c r="BO267" s="73" t="s">
        <v>3891</v>
      </c>
      <c r="BP267" s="296" t="s">
        <v>1165</v>
      </c>
      <c r="BQ267" s="296" t="s">
        <v>1181</v>
      </c>
      <c r="BR267" s="296" t="s">
        <v>1182</v>
      </c>
      <c r="BS267" s="296" t="s">
        <v>1184</v>
      </c>
      <c r="BT267" s="296"/>
      <c r="BU267" s="296"/>
      <c r="BV267" s="296"/>
      <c r="BW267" s="296"/>
      <c r="BX267" s="296"/>
      <c r="BY267" s="296"/>
      <c r="BZ267" s="296" t="s">
        <v>1193</v>
      </c>
      <c r="CA267" s="296"/>
      <c r="CB267" s="296" t="s">
        <v>1194</v>
      </c>
      <c r="CC267" s="296"/>
      <c r="CD267" s="311" t="str">
        <f t="shared" si="17"/>
        <v>DISCONTINUED - MR405 UTV Beadlock, 14x7, 4+3/+13mm Offset, 4x110, 80.3mm Centerbore, Method Bronze - Matte Black Ring, w/ BH-H20875</v>
      </c>
      <c r="CE267" s="311" t="s">
        <v>3721</v>
      </c>
      <c r="CF267" s="311" t="s">
        <v>3720</v>
      </c>
      <c r="CG267" s="300" t="str">
        <f t="shared" si="20"/>
        <v>UTV (4XX)</v>
      </c>
    </row>
    <row r="268" spans="1:85" s="289" customFormat="1" ht="15.75" customHeight="1">
      <c r="A268" s="571">
        <f t="shared" si="18"/>
        <v>265</v>
      </c>
      <c r="B268" s="92" t="s">
        <v>84</v>
      </c>
      <c r="C268" s="29" t="s">
        <v>1055</v>
      </c>
      <c r="D268" s="290" t="s">
        <v>1072</v>
      </c>
      <c r="E268" s="291" t="s">
        <v>201</v>
      </c>
      <c r="F268" s="281" t="str">
        <f t="shared" si="19"/>
        <v>MR40547040952B</v>
      </c>
      <c r="G268" s="291"/>
      <c r="H268" s="291"/>
      <c r="I268" s="291" t="s">
        <v>768</v>
      </c>
      <c r="J268" s="322">
        <v>42370</v>
      </c>
      <c r="K268" s="438">
        <v>43339</v>
      </c>
      <c r="L268" s="282" t="s">
        <v>1239</v>
      </c>
      <c r="M268" s="292">
        <v>224.5</v>
      </c>
      <c r="N268" s="85"/>
      <c r="O268" s="409"/>
      <c r="P268" s="290">
        <v>14</v>
      </c>
      <c r="Q268" s="8">
        <v>7</v>
      </c>
      <c r="R268" s="29" t="s">
        <v>1680</v>
      </c>
      <c r="S268" s="290">
        <v>4</v>
      </c>
      <c r="T268" s="290">
        <v>110</v>
      </c>
      <c r="U268" s="293">
        <v>38</v>
      </c>
      <c r="V268" s="317">
        <v>5.3</v>
      </c>
      <c r="W268" s="290" t="s">
        <v>166</v>
      </c>
      <c r="X268" s="298">
        <v>80.3</v>
      </c>
      <c r="Y268" s="294">
        <v>21</v>
      </c>
      <c r="Z268" s="293">
        <v>1600</v>
      </c>
      <c r="AA268" s="293" t="s">
        <v>5155</v>
      </c>
      <c r="AB268" s="293"/>
      <c r="AC268" s="284" t="s">
        <v>9590</v>
      </c>
      <c r="AD268" s="295" t="s">
        <v>1602</v>
      </c>
      <c r="AE268" s="432"/>
      <c r="AF268" s="286">
        <v>22</v>
      </c>
      <c r="AG268" s="295" t="s">
        <v>85</v>
      </c>
      <c r="AH268" s="296" t="s">
        <v>1792</v>
      </c>
      <c r="AI268" s="295"/>
      <c r="AJ268" s="295" t="s">
        <v>85</v>
      </c>
      <c r="AK268" s="287" t="s">
        <v>85</v>
      </c>
      <c r="AL268" s="296" t="s">
        <v>237</v>
      </c>
      <c r="AM268" s="296" t="s">
        <v>85</v>
      </c>
      <c r="AN268" s="38" t="s">
        <v>85</v>
      </c>
      <c r="AO268" s="296" t="s">
        <v>85</v>
      </c>
      <c r="AP268" s="493">
        <v>12.4</v>
      </c>
      <c r="AQ268" s="296"/>
      <c r="AR268" s="296"/>
      <c r="AS268" s="296">
        <v>3</v>
      </c>
      <c r="AT268" s="296">
        <v>25</v>
      </c>
      <c r="AU268" s="296"/>
      <c r="AV268" s="296">
        <v>16</v>
      </c>
      <c r="AW268" s="296"/>
      <c r="AX268" s="296">
        <v>167</v>
      </c>
      <c r="AY268" s="296">
        <v>68</v>
      </c>
      <c r="AZ268" s="296">
        <v>51</v>
      </c>
      <c r="BA268" s="74"/>
      <c r="BB268" s="296"/>
      <c r="BC268" s="49"/>
      <c r="BD268" s="297" t="s">
        <v>1487</v>
      </c>
      <c r="BE268" s="91" t="s">
        <v>85</v>
      </c>
      <c r="BF268" s="92" t="s">
        <v>1478</v>
      </c>
      <c r="BG268" s="91">
        <v>11</v>
      </c>
      <c r="BH268" s="297">
        <v>24.5</v>
      </c>
      <c r="BI268" s="296">
        <v>16.5</v>
      </c>
      <c r="BJ268" s="296">
        <v>16.5</v>
      </c>
      <c r="BK268" s="296">
        <v>9.6</v>
      </c>
      <c r="BL268" s="358">
        <v>4.2829230470399993E-2</v>
      </c>
      <c r="BM268" s="290">
        <v>48</v>
      </c>
      <c r="BN268" s="296" t="s">
        <v>3771</v>
      </c>
      <c r="BO268" s="73" t="s">
        <v>3891</v>
      </c>
      <c r="BP268" s="296" t="s">
        <v>1165</v>
      </c>
      <c r="BQ268" s="296" t="s">
        <v>1181</v>
      </c>
      <c r="BR268" s="296" t="s">
        <v>1182</v>
      </c>
      <c r="BS268" s="296" t="s">
        <v>1184</v>
      </c>
      <c r="BT268" s="296"/>
      <c r="BU268" s="296"/>
      <c r="BV268" s="296"/>
      <c r="BW268" s="296"/>
      <c r="BX268" s="296"/>
      <c r="BY268" s="296"/>
      <c r="BZ268" s="296" t="s">
        <v>1193</v>
      </c>
      <c r="CA268" s="296"/>
      <c r="CB268" s="296" t="s">
        <v>1194</v>
      </c>
      <c r="CC268" s="296"/>
      <c r="CD268" s="311" t="str">
        <f t="shared" si="17"/>
        <v>DISCONTINUED - MR405 UTV Beadlock, 14x7, 5+2/+38mm Offset, 4x110, 80.3mm Centerbore, Method Bronze - Matte Black Ring, w/ BH-H20875</v>
      </c>
      <c r="CE268" s="311" t="s">
        <v>3721</v>
      </c>
      <c r="CF268" s="311" t="s">
        <v>3720</v>
      </c>
      <c r="CG268" s="300" t="str">
        <f t="shared" si="20"/>
        <v>UTV (4XX)</v>
      </c>
    </row>
    <row r="269" spans="1:85" s="289" customFormat="1" ht="15.75" customHeight="1">
      <c r="A269" s="571">
        <f t="shared" si="18"/>
        <v>266</v>
      </c>
      <c r="B269" s="92" t="s">
        <v>84</v>
      </c>
      <c r="C269" s="29" t="s">
        <v>1055</v>
      </c>
      <c r="D269" s="290" t="s">
        <v>1072</v>
      </c>
      <c r="E269" s="291" t="s">
        <v>202</v>
      </c>
      <c r="F269" s="281" t="str">
        <f t="shared" si="19"/>
        <v>MR40557040543B</v>
      </c>
      <c r="G269" s="291"/>
      <c r="H269" s="291"/>
      <c r="I269" s="291" t="s">
        <v>773</v>
      </c>
      <c r="J269" s="322">
        <v>42370</v>
      </c>
      <c r="K269" s="438">
        <v>43339</v>
      </c>
      <c r="L269" s="282" t="s">
        <v>1239</v>
      </c>
      <c r="M269" s="292">
        <v>249.5</v>
      </c>
      <c r="N269" s="85"/>
      <c r="O269" s="409"/>
      <c r="P269" s="290">
        <v>15</v>
      </c>
      <c r="Q269" s="8">
        <v>7</v>
      </c>
      <c r="R269" s="29" t="s">
        <v>1680</v>
      </c>
      <c r="S269" s="290">
        <v>4</v>
      </c>
      <c r="T269" s="290">
        <v>110</v>
      </c>
      <c r="U269" s="293">
        <v>13</v>
      </c>
      <c r="V269" s="317">
        <v>4.3</v>
      </c>
      <c r="W269" s="290" t="s">
        <v>168</v>
      </c>
      <c r="X269" s="298">
        <v>80.3</v>
      </c>
      <c r="Y269" s="294">
        <v>23.4</v>
      </c>
      <c r="Z269" s="293">
        <v>1600</v>
      </c>
      <c r="AA269" s="293" t="s">
        <v>87</v>
      </c>
      <c r="AB269" s="293"/>
      <c r="AC269" s="284" t="s">
        <v>9650</v>
      </c>
      <c r="AD269" s="295" t="s">
        <v>1602</v>
      </c>
      <c r="AE269" s="432"/>
      <c r="AF269" s="286">
        <v>22</v>
      </c>
      <c r="AG269" s="295" t="s">
        <v>85</v>
      </c>
      <c r="AH269" s="296" t="s">
        <v>1792</v>
      </c>
      <c r="AI269" s="295"/>
      <c r="AJ269" s="295" t="s">
        <v>85</v>
      </c>
      <c r="AK269" s="287" t="s">
        <v>85</v>
      </c>
      <c r="AL269" s="296" t="s">
        <v>237</v>
      </c>
      <c r="AM269" s="296" t="s">
        <v>85</v>
      </c>
      <c r="AN269" s="38" t="s">
        <v>85</v>
      </c>
      <c r="AO269" s="296" t="s">
        <v>85</v>
      </c>
      <c r="AP269" s="493">
        <v>12.4</v>
      </c>
      <c r="AQ269" s="296"/>
      <c r="AR269" s="296"/>
      <c r="AS269" s="296">
        <v>3</v>
      </c>
      <c r="AT269" s="296">
        <v>9</v>
      </c>
      <c r="AU269" s="296"/>
      <c r="AV269" s="296">
        <v>12</v>
      </c>
      <c r="AW269" s="296"/>
      <c r="AX269" s="296">
        <v>169</v>
      </c>
      <c r="AY269" s="296">
        <v>68</v>
      </c>
      <c r="AZ269" s="296">
        <v>51</v>
      </c>
      <c r="BA269" s="74"/>
      <c r="BB269" s="296"/>
      <c r="BC269" s="49"/>
      <c r="BD269" s="297" t="s">
        <v>1490</v>
      </c>
      <c r="BE269" s="91" t="s">
        <v>85</v>
      </c>
      <c r="BF269" s="92" t="s">
        <v>1479</v>
      </c>
      <c r="BG269" s="91">
        <v>11</v>
      </c>
      <c r="BH269" s="297">
        <v>26.9</v>
      </c>
      <c r="BI269" s="296">
        <v>17.5</v>
      </c>
      <c r="BJ269" s="296">
        <v>17.5</v>
      </c>
      <c r="BK269" s="296">
        <v>9.6</v>
      </c>
      <c r="BL269" s="358">
        <v>4.8177968159999994E-2</v>
      </c>
      <c r="BM269" s="290">
        <v>48</v>
      </c>
      <c r="BN269" s="296" t="s">
        <v>3771</v>
      </c>
      <c r="BO269" s="73" t="s">
        <v>3891</v>
      </c>
      <c r="BP269" s="296" t="s">
        <v>1120</v>
      </c>
      <c r="BQ269" s="296" t="s">
        <v>1181</v>
      </c>
      <c r="BR269" s="296" t="s">
        <v>1182</v>
      </c>
      <c r="BS269" s="296" t="s">
        <v>1184</v>
      </c>
      <c r="BT269" s="296"/>
      <c r="BU269" s="296"/>
      <c r="BV269" s="296"/>
      <c r="BW269" s="296"/>
      <c r="BX269" s="296"/>
      <c r="BY269" s="296"/>
      <c r="BZ269" s="296" t="s">
        <v>1191</v>
      </c>
      <c r="CA269" s="296"/>
      <c r="CB269" s="296" t="s">
        <v>1192</v>
      </c>
      <c r="CC269" s="296"/>
      <c r="CD269" s="311" t="str">
        <f t="shared" si="17"/>
        <v>DISCONTINUED - MR405 UTV Beadlock, 15x7, 4+3/+13mm Offset, 4x110, 80.3mm Centerbore, Matte Black, w/ BH-H24100</v>
      </c>
      <c r="CE269" s="311" t="s">
        <v>3721</v>
      </c>
      <c r="CF269" s="311" t="s">
        <v>3720</v>
      </c>
      <c r="CG269" s="300" t="str">
        <f t="shared" si="20"/>
        <v>UTV (4XX)</v>
      </c>
    </row>
    <row r="270" spans="1:85" s="289" customFormat="1" ht="15.75" customHeight="1">
      <c r="A270" s="571">
        <f t="shared" si="18"/>
        <v>267</v>
      </c>
      <c r="B270" s="92" t="s">
        <v>84</v>
      </c>
      <c r="C270" s="29" t="s">
        <v>1055</v>
      </c>
      <c r="D270" s="290" t="s">
        <v>1072</v>
      </c>
      <c r="E270" s="291" t="s">
        <v>203</v>
      </c>
      <c r="F270" s="281" t="str">
        <f t="shared" si="19"/>
        <v>MR40557040943B</v>
      </c>
      <c r="G270" s="291"/>
      <c r="H270" s="291"/>
      <c r="I270" s="291" t="s">
        <v>774</v>
      </c>
      <c r="J270" s="322">
        <v>42370</v>
      </c>
      <c r="K270" s="438">
        <v>43339</v>
      </c>
      <c r="L270" s="282" t="s">
        <v>1239</v>
      </c>
      <c r="M270" s="292">
        <v>249.5</v>
      </c>
      <c r="N270" s="85"/>
      <c r="O270" s="409"/>
      <c r="P270" s="290">
        <v>15</v>
      </c>
      <c r="Q270" s="8">
        <v>7</v>
      </c>
      <c r="R270" s="29" t="s">
        <v>1680</v>
      </c>
      <c r="S270" s="290">
        <v>4</v>
      </c>
      <c r="T270" s="290">
        <v>110</v>
      </c>
      <c r="U270" s="293">
        <v>13</v>
      </c>
      <c r="V270" s="317">
        <v>4.3</v>
      </c>
      <c r="W270" s="290" t="s">
        <v>168</v>
      </c>
      <c r="X270" s="298">
        <v>80.3</v>
      </c>
      <c r="Y270" s="294">
        <v>23.4</v>
      </c>
      <c r="Z270" s="293">
        <v>1600</v>
      </c>
      <c r="AA270" s="293" t="s">
        <v>5155</v>
      </c>
      <c r="AB270" s="293"/>
      <c r="AC270" s="284" t="s">
        <v>9650</v>
      </c>
      <c r="AD270" s="295" t="s">
        <v>1602</v>
      </c>
      <c r="AE270" s="432"/>
      <c r="AF270" s="286">
        <v>22</v>
      </c>
      <c r="AG270" s="295" t="s">
        <v>85</v>
      </c>
      <c r="AH270" s="296" t="s">
        <v>1792</v>
      </c>
      <c r="AI270" s="295"/>
      <c r="AJ270" s="295" t="s">
        <v>85</v>
      </c>
      <c r="AK270" s="287" t="s">
        <v>85</v>
      </c>
      <c r="AL270" s="296" t="s">
        <v>237</v>
      </c>
      <c r="AM270" s="296" t="s">
        <v>85</v>
      </c>
      <c r="AN270" s="38" t="s">
        <v>85</v>
      </c>
      <c r="AO270" s="296" t="s">
        <v>85</v>
      </c>
      <c r="AP270" s="493">
        <v>12.4</v>
      </c>
      <c r="AQ270" s="296"/>
      <c r="AR270" s="296"/>
      <c r="AS270" s="296">
        <v>3</v>
      </c>
      <c r="AT270" s="296">
        <v>9</v>
      </c>
      <c r="AU270" s="296"/>
      <c r="AV270" s="296">
        <v>12</v>
      </c>
      <c r="AW270" s="296"/>
      <c r="AX270" s="296">
        <v>169</v>
      </c>
      <c r="AY270" s="296">
        <v>68</v>
      </c>
      <c r="AZ270" s="296">
        <v>51</v>
      </c>
      <c r="BA270" s="74"/>
      <c r="BB270" s="296"/>
      <c r="BC270" s="49"/>
      <c r="BD270" s="297" t="s">
        <v>1490</v>
      </c>
      <c r="BE270" s="91" t="s">
        <v>85</v>
      </c>
      <c r="BF270" s="92" t="s">
        <v>1479</v>
      </c>
      <c r="BG270" s="91">
        <v>11</v>
      </c>
      <c r="BH270" s="297">
        <v>26.9</v>
      </c>
      <c r="BI270" s="296">
        <v>17.5</v>
      </c>
      <c r="BJ270" s="296">
        <v>17.5</v>
      </c>
      <c r="BK270" s="296">
        <v>9.6</v>
      </c>
      <c r="BL270" s="358">
        <v>4.8177968159999994E-2</v>
      </c>
      <c r="BM270" s="290">
        <v>48</v>
      </c>
      <c r="BN270" s="296" t="s">
        <v>3771</v>
      </c>
      <c r="BO270" s="73" t="s">
        <v>3891</v>
      </c>
      <c r="BP270" s="296" t="s">
        <v>1165</v>
      </c>
      <c r="BQ270" s="296" t="s">
        <v>1181</v>
      </c>
      <c r="BR270" s="296" t="s">
        <v>1182</v>
      </c>
      <c r="BS270" s="296" t="s">
        <v>1184</v>
      </c>
      <c r="BT270" s="296"/>
      <c r="BU270" s="296"/>
      <c r="BV270" s="296"/>
      <c r="BW270" s="296"/>
      <c r="BX270" s="296"/>
      <c r="BY270" s="296"/>
      <c r="BZ270" s="296" t="s">
        <v>1193</v>
      </c>
      <c r="CA270" s="296"/>
      <c r="CB270" s="296" t="s">
        <v>1194</v>
      </c>
      <c r="CC270" s="296"/>
      <c r="CD270" s="311" t="str">
        <f t="shared" si="17"/>
        <v>DISCONTINUED - MR405 UTV Beadlock, 15x7, 4+3/+13mm Offset, 4x110, 80.3mm Centerbore, Method Bronze - Matte Black Ring, w/ BH-H24100</v>
      </c>
      <c r="CE270" s="311" t="s">
        <v>3721</v>
      </c>
      <c r="CF270" s="311" t="s">
        <v>3720</v>
      </c>
      <c r="CG270" s="300" t="str">
        <f t="shared" si="20"/>
        <v>UTV (4XX)</v>
      </c>
    </row>
    <row r="271" spans="1:85" s="289" customFormat="1" ht="15.75" customHeight="1">
      <c r="A271" s="571">
        <f t="shared" si="18"/>
        <v>268</v>
      </c>
      <c r="B271" s="92" t="s">
        <v>84</v>
      </c>
      <c r="C271" s="29" t="s">
        <v>1055</v>
      </c>
      <c r="D271" s="290" t="s">
        <v>1116</v>
      </c>
      <c r="E271" s="291" t="s">
        <v>217</v>
      </c>
      <c r="F271" s="281" t="str">
        <f t="shared" si="19"/>
        <v>MR40847046552</v>
      </c>
      <c r="G271" s="291"/>
      <c r="H271" s="291"/>
      <c r="I271" s="291" t="s">
        <v>1064</v>
      </c>
      <c r="J271" s="322">
        <v>42005</v>
      </c>
      <c r="K271" s="438">
        <v>43339</v>
      </c>
      <c r="L271" s="282" t="s">
        <v>1239</v>
      </c>
      <c r="M271" s="292">
        <v>135.5</v>
      </c>
      <c r="N271" s="85"/>
      <c r="O271" s="409"/>
      <c r="P271" s="290">
        <v>14</v>
      </c>
      <c r="Q271" s="8">
        <v>7</v>
      </c>
      <c r="R271" s="29" t="s">
        <v>1683</v>
      </c>
      <c r="S271" s="290">
        <v>4</v>
      </c>
      <c r="T271" s="290">
        <v>156</v>
      </c>
      <c r="U271" s="293">
        <v>38</v>
      </c>
      <c r="V271" s="317">
        <v>5.3</v>
      </c>
      <c r="W271" s="290" t="s">
        <v>166</v>
      </c>
      <c r="X271" s="298">
        <v>132</v>
      </c>
      <c r="Y271" s="294">
        <v>16</v>
      </c>
      <c r="Z271" s="293">
        <v>1200</v>
      </c>
      <c r="AA271" s="293" t="s">
        <v>87</v>
      </c>
      <c r="AB271" s="293"/>
      <c r="AC271" s="284" t="s">
        <v>9661</v>
      </c>
      <c r="AD271" s="295" t="s">
        <v>1603</v>
      </c>
      <c r="AE271" s="432"/>
      <c r="AF271" s="286">
        <v>33</v>
      </c>
      <c r="AG271" s="295" t="s">
        <v>85</v>
      </c>
      <c r="AH271" s="296" t="s">
        <v>1793</v>
      </c>
      <c r="AI271" s="295"/>
      <c r="AJ271" s="295" t="s">
        <v>85</v>
      </c>
      <c r="AK271" s="287" t="s">
        <v>85</v>
      </c>
      <c r="AL271" s="296" t="s">
        <v>237</v>
      </c>
      <c r="AM271" s="296" t="s">
        <v>85</v>
      </c>
      <c r="AN271" s="38" t="s">
        <v>85</v>
      </c>
      <c r="AO271" s="296" t="s">
        <v>85</v>
      </c>
      <c r="AP271" s="493">
        <v>12.4</v>
      </c>
      <c r="AQ271" s="296"/>
      <c r="AR271" s="296"/>
      <c r="AS271" s="296">
        <v>3</v>
      </c>
      <c r="AT271" s="296">
        <v>16</v>
      </c>
      <c r="AU271" s="296"/>
      <c r="AV271" s="296">
        <v>3</v>
      </c>
      <c r="AW271" s="296"/>
      <c r="AX271" s="296">
        <v>156</v>
      </c>
      <c r="AY271" s="296">
        <v>68</v>
      </c>
      <c r="AZ271" s="296">
        <v>43</v>
      </c>
      <c r="BA271" s="74"/>
      <c r="BB271" s="296"/>
      <c r="BC271" s="49"/>
      <c r="BD271" s="297" t="s">
        <v>85</v>
      </c>
      <c r="BE271" s="91" t="s">
        <v>85</v>
      </c>
      <c r="BF271" s="92" t="s">
        <v>85</v>
      </c>
      <c r="BG271" s="91" t="s">
        <v>85</v>
      </c>
      <c r="BH271" s="297">
        <v>19.5</v>
      </c>
      <c r="BI271" s="296">
        <v>17.399999999999999</v>
      </c>
      <c r="BJ271" s="296">
        <v>17.399999999999999</v>
      </c>
      <c r="BK271" s="296">
        <v>9.1</v>
      </c>
      <c r="BL271" s="358">
        <v>4.5148262219423987E-2</v>
      </c>
      <c r="BM271" s="290">
        <v>48</v>
      </c>
      <c r="BN271" s="296" t="s">
        <v>3771</v>
      </c>
      <c r="BO271" s="73" t="s">
        <v>3891</v>
      </c>
      <c r="BP271" s="296" t="s">
        <v>1197</v>
      </c>
      <c r="BQ271" s="296" t="s">
        <v>1198</v>
      </c>
      <c r="BR271" s="296"/>
      <c r="BS271" s="296"/>
      <c r="BT271" s="296"/>
      <c r="BU271" s="296"/>
      <c r="BV271" s="296"/>
      <c r="BW271" s="296"/>
      <c r="BX271" s="296"/>
      <c r="BY271" s="296"/>
      <c r="BZ271" s="296" t="s">
        <v>1201</v>
      </c>
      <c r="CA271" s="296"/>
      <c r="CB271" s="296" t="s">
        <v>1202</v>
      </c>
      <c r="CC271" s="296"/>
      <c r="CD271" s="311" t="str">
        <f t="shared" si="17"/>
        <v>DISCONTINUED - MR408 Roost UTV, 14x7, 5+2/+38mm Offset, 4x156, 132mm Centerbore, Matte Black</v>
      </c>
      <c r="CE271" s="311" t="s">
        <v>3721</v>
      </c>
      <c r="CF271" s="311" t="s">
        <v>3720</v>
      </c>
      <c r="CG271" s="300" t="str">
        <f t="shared" si="20"/>
        <v>UTV (4XX)</v>
      </c>
    </row>
    <row r="272" spans="1:85" s="289" customFormat="1" ht="15.75" customHeight="1">
      <c r="A272" s="571">
        <f t="shared" si="18"/>
        <v>269</v>
      </c>
      <c r="B272" s="92" t="s">
        <v>84</v>
      </c>
      <c r="C272" s="29" t="s">
        <v>1056</v>
      </c>
      <c r="D272" s="290" t="s">
        <v>1071</v>
      </c>
      <c r="E272" s="291" t="s">
        <v>218</v>
      </c>
      <c r="F272" s="281" t="str">
        <f t="shared" si="19"/>
        <v>MR10158012324B</v>
      </c>
      <c r="G272" s="291"/>
      <c r="H272" s="291"/>
      <c r="I272" s="291" t="s">
        <v>815</v>
      </c>
      <c r="J272" s="322">
        <v>40179</v>
      </c>
      <c r="K272" s="438">
        <v>43339</v>
      </c>
      <c r="L272" s="282" t="s">
        <v>1239</v>
      </c>
      <c r="M272" s="292">
        <v>309.5</v>
      </c>
      <c r="N272" s="85"/>
      <c r="O272" s="409"/>
      <c r="P272" s="290">
        <v>15</v>
      </c>
      <c r="Q272" s="8">
        <v>8</v>
      </c>
      <c r="R272" s="29" t="s">
        <v>1756</v>
      </c>
      <c r="S272" s="290">
        <v>5</v>
      </c>
      <c r="T272" s="290">
        <v>4.5</v>
      </c>
      <c r="U272" s="293">
        <v>-24</v>
      </c>
      <c r="V272" s="317">
        <v>3.5</v>
      </c>
      <c r="W272" s="290" t="s">
        <v>85</v>
      </c>
      <c r="X272" s="298">
        <v>83</v>
      </c>
      <c r="Y272" s="294">
        <v>29.1</v>
      </c>
      <c r="Z272" s="293">
        <v>2400</v>
      </c>
      <c r="AA272" s="293" t="s">
        <v>5172</v>
      </c>
      <c r="AB272" s="293"/>
      <c r="AC272" s="284" t="s">
        <v>9684</v>
      </c>
      <c r="AD272" s="295" t="s">
        <v>85</v>
      </c>
      <c r="AE272" s="432"/>
      <c r="AF272" s="286" t="s">
        <v>85</v>
      </c>
      <c r="AG272" s="295" t="s">
        <v>85</v>
      </c>
      <c r="AH272" s="296" t="s">
        <v>85</v>
      </c>
      <c r="AI272" s="295"/>
      <c r="AJ272" s="295" t="s">
        <v>85</v>
      </c>
      <c r="AK272" s="287" t="s">
        <v>85</v>
      </c>
      <c r="AL272" s="296" t="s">
        <v>237</v>
      </c>
      <c r="AM272" s="296" t="s">
        <v>85</v>
      </c>
      <c r="AN272" s="38" t="s">
        <v>85</v>
      </c>
      <c r="AO272" s="296" t="s">
        <v>85</v>
      </c>
      <c r="AP272" s="493">
        <v>18.3</v>
      </c>
      <c r="AQ272" s="296"/>
      <c r="AR272" s="296"/>
      <c r="AS272" s="296">
        <v>8</v>
      </c>
      <c r="AT272" s="296">
        <v>19</v>
      </c>
      <c r="AU272" s="296"/>
      <c r="AV272" s="296">
        <v>25</v>
      </c>
      <c r="AW272" s="296"/>
      <c r="AX272" s="296">
        <v>173</v>
      </c>
      <c r="AY272" s="296" t="s">
        <v>85</v>
      </c>
      <c r="AZ272" s="296" t="s">
        <v>85</v>
      </c>
      <c r="BA272" s="74"/>
      <c r="BB272" s="296"/>
      <c r="BC272" s="49"/>
      <c r="BD272" s="297" t="s">
        <v>1643</v>
      </c>
      <c r="BE272" s="91" t="s">
        <v>85</v>
      </c>
      <c r="BF272" s="92" t="s">
        <v>1479</v>
      </c>
      <c r="BG272" s="91">
        <v>11</v>
      </c>
      <c r="BH272" s="297">
        <v>32.6</v>
      </c>
      <c r="BI272" s="296">
        <v>18</v>
      </c>
      <c r="BJ272" s="296">
        <v>18</v>
      </c>
      <c r="BK272" s="296">
        <v>11</v>
      </c>
      <c r="BL272" s="358">
        <v>5.8403496095999992E-2</v>
      </c>
      <c r="BM272" s="290">
        <v>48</v>
      </c>
      <c r="BN272" s="296" t="s">
        <v>3771</v>
      </c>
      <c r="BO272" s="73" t="s">
        <v>3891</v>
      </c>
      <c r="BP272" s="296" t="s">
        <v>1203</v>
      </c>
      <c r="BQ272" s="296" t="s">
        <v>1204</v>
      </c>
      <c r="BR272" s="296" t="s">
        <v>1205</v>
      </c>
      <c r="BS272" s="296"/>
      <c r="BT272" s="296"/>
      <c r="BU272" s="296"/>
      <c r="BV272" s="296"/>
      <c r="BW272" s="296"/>
      <c r="BX272" s="296"/>
      <c r="BY272" s="296"/>
      <c r="BZ272" s="296" t="s">
        <v>1206</v>
      </c>
      <c r="CA272" s="296"/>
      <c r="CB272" s="296" t="s">
        <v>85</v>
      </c>
      <c r="CC272" s="296"/>
      <c r="CD272" s="311" t="str">
        <f t="shared" si="17"/>
        <v>DISCONTINUED - MR101 Beadlock, 15x8, -24mm Offset, 5x4.5, 83mm Centerbore, Machined - Raw , w/ BH-H24100</v>
      </c>
      <c r="CE272" s="311" t="s">
        <v>3721</v>
      </c>
      <c r="CF272" s="311" t="s">
        <v>3720</v>
      </c>
      <c r="CG272" s="300" t="str">
        <f t="shared" si="20"/>
        <v>RACE (1XX)</v>
      </c>
    </row>
    <row r="273" spans="1:85" s="289" customFormat="1" ht="15.75" customHeight="1">
      <c r="A273" s="571">
        <f t="shared" si="18"/>
        <v>270</v>
      </c>
      <c r="B273" s="92" t="s">
        <v>84</v>
      </c>
      <c r="C273" s="29" t="s">
        <v>1056</v>
      </c>
      <c r="D273" s="290" t="s">
        <v>1071</v>
      </c>
      <c r="E273" s="291" t="s">
        <v>219</v>
      </c>
      <c r="F273" s="281" t="str">
        <f t="shared" si="19"/>
        <v>MR10158055324B</v>
      </c>
      <c r="G273" s="291"/>
      <c r="H273" s="291"/>
      <c r="I273" s="291" t="s">
        <v>816</v>
      </c>
      <c r="J273" s="322">
        <v>40179</v>
      </c>
      <c r="K273" s="438">
        <v>43339</v>
      </c>
      <c r="L273" s="282" t="s">
        <v>1239</v>
      </c>
      <c r="M273" s="292">
        <v>309.5</v>
      </c>
      <c r="N273" s="85"/>
      <c r="O273" s="409"/>
      <c r="P273" s="290">
        <v>15</v>
      </c>
      <c r="Q273" s="8">
        <v>8</v>
      </c>
      <c r="R273" s="29" t="s">
        <v>1693</v>
      </c>
      <c r="S273" s="290">
        <v>5</v>
      </c>
      <c r="T273" s="290">
        <v>5.5</v>
      </c>
      <c r="U273" s="293">
        <v>-24</v>
      </c>
      <c r="V273" s="317">
        <v>3.5</v>
      </c>
      <c r="W273" s="290" t="s">
        <v>85</v>
      </c>
      <c r="X273" s="298">
        <v>108</v>
      </c>
      <c r="Y273" s="294">
        <v>29.1</v>
      </c>
      <c r="Z273" s="293">
        <v>2400</v>
      </c>
      <c r="AA273" s="293" t="s">
        <v>5172</v>
      </c>
      <c r="AB273" s="293"/>
      <c r="AC273" s="284" t="s">
        <v>9685</v>
      </c>
      <c r="AD273" s="295" t="s">
        <v>85</v>
      </c>
      <c r="AE273" s="432"/>
      <c r="AF273" s="286" t="s">
        <v>85</v>
      </c>
      <c r="AG273" s="295" t="s">
        <v>85</v>
      </c>
      <c r="AH273" s="296" t="s">
        <v>85</v>
      </c>
      <c r="AI273" s="295"/>
      <c r="AJ273" s="295" t="s">
        <v>85</v>
      </c>
      <c r="AK273" s="287" t="s">
        <v>85</v>
      </c>
      <c r="AL273" s="296" t="s">
        <v>237</v>
      </c>
      <c r="AM273" s="296" t="s">
        <v>85</v>
      </c>
      <c r="AN273" s="38" t="s">
        <v>85</v>
      </c>
      <c r="AO273" s="296" t="s">
        <v>85</v>
      </c>
      <c r="AP273" s="493">
        <v>18.3</v>
      </c>
      <c r="AQ273" s="296"/>
      <c r="AR273" s="296"/>
      <c r="AS273" s="296">
        <v>0</v>
      </c>
      <c r="AT273" s="296">
        <v>10</v>
      </c>
      <c r="AU273" s="296"/>
      <c r="AV273" s="296">
        <v>25</v>
      </c>
      <c r="AW273" s="296"/>
      <c r="AX273" s="296">
        <v>173</v>
      </c>
      <c r="AY273" s="296" t="s">
        <v>85</v>
      </c>
      <c r="AZ273" s="296" t="s">
        <v>85</v>
      </c>
      <c r="BA273" s="74"/>
      <c r="BB273" s="296"/>
      <c r="BC273" s="49"/>
      <c r="BD273" s="297" t="s">
        <v>1643</v>
      </c>
      <c r="BE273" s="91" t="s">
        <v>85</v>
      </c>
      <c r="BF273" s="92" t="s">
        <v>1479</v>
      </c>
      <c r="BG273" s="91">
        <v>11</v>
      </c>
      <c r="BH273" s="297">
        <v>32.6</v>
      </c>
      <c r="BI273" s="296">
        <v>18</v>
      </c>
      <c r="BJ273" s="296">
        <v>18</v>
      </c>
      <c r="BK273" s="296">
        <v>11</v>
      </c>
      <c r="BL273" s="358">
        <v>5.8403496095999992E-2</v>
      </c>
      <c r="BM273" s="290">
        <v>48</v>
      </c>
      <c r="BN273" s="296" t="s">
        <v>3771</v>
      </c>
      <c r="BO273" s="73" t="s">
        <v>3891</v>
      </c>
      <c r="BP273" s="296" t="s">
        <v>1203</v>
      </c>
      <c r="BQ273" s="296" t="s">
        <v>1204</v>
      </c>
      <c r="BR273" s="296" t="s">
        <v>1205</v>
      </c>
      <c r="BS273" s="296"/>
      <c r="BT273" s="296"/>
      <c r="BU273" s="296"/>
      <c r="BV273" s="296"/>
      <c r="BW273" s="296"/>
      <c r="BX273" s="296"/>
      <c r="BY273" s="296"/>
      <c r="BZ273" s="296" t="s">
        <v>1206</v>
      </c>
      <c r="CA273" s="296"/>
      <c r="CB273" s="296" t="s">
        <v>85</v>
      </c>
      <c r="CC273" s="296"/>
      <c r="CD273" s="311" t="str">
        <f t="shared" si="17"/>
        <v>DISCONTINUED - MR101 Beadlock, 15x8, -24mm Offset, 5x5.5, 108mm Centerbore, Machined - Raw , w/ BH-H24100</v>
      </c>
      <c r="CE273" s="311" t="s">
        <v>3721</v>
      </c>
      <c r="CF273" s="311" t="s">
        <v>3720</v>
      </c>
      <c r="CG273" s="300" t="str">
        <f t="shared" si="20"/>
        <v>RACE (1XX)</v>
      </c>
    </row>
    <row r="274" spans="1:85" s="289" customFormat="1" ht="15.75" customHeight="1">
      <c r="A274" s="571">
        <f t="shared" si="18"/>
        <v>271</v>
      </c>
      <c r="B274" s="92" t="s">
        <v>84</v>
      </c>
      <c r="C274" s="29" t="s">
        <v>1056</v>
      </c>
      <c r="D274" s="290" t="s">
        <v>1071</v>
      </c>
      <c r="E274" s="291" t="s">
        <v>220</v>
      </c>
      <c r="F274" s="281" t="str">
        <f t="shared" si="19"/>
        <v>MR10158047324B</v>
      </c>
      <c r="G274" s="291"/>
      <c r="H274" s="291"/>
      <c r="I274" s="291" t="s">
        <v>817</v>
      </c>
      <c r="J274" s="322">
        <v>40179</v>
      </c>
      <c r="K274" s="438">
        <v>43339</v>
      </c>
      <c r="L274" s="282" t="s">
        <v>1239</v>
      </c>
      <c r="M274" s="292">
        <v>309.5</v>
      </c>
      <c r="N274" s="85"/>
      <c r="O274" s="409"/>
      <c r="P274" s="290">
        <v>15</v>
      </c>
      <c r="Q274" s="8">
        <v>8</v>
      </c>
      <c r="R274" s="29" t="s">
        <v>1691</v>
      </c>
      <c r="S274" s="290">
        <v>5</v>
      </c>
      <c r="T274" s="290">
        <v>4.75</v>
      </c>
      <c r="U274" s="293">
        <v>-24</v>
      </c>
      <c r="V274" s="317">
        <v>3.5</v>
      </c>
      <c r="W274" s="290" t="s">
        <v>85</v>
      </c>
      <c r="X274" s="298">
        <v>108</v>
      </c>
      <c r="Y274" s="294">
        <v>29.1</v>
      </c>
      <c r="Z274" s="293">
        <v>2400</v>
      </c>
      <c r="AA274" s="293" t="s">
        <v>5172</v>
      </c>
      <c r="AB274" s="293"/>
      <c r="AC274" s="284" t="s">
        <v>9686</v>
      </c>
      <c r="AD274" s="295" t="s">
        <v>85</v>
      </c>
      <c r="AE274" s="432"/>
      <c r="AF274" s="286" t="s">
        <v>85</v>
      </c>
      <c r="AG274" s="295" t="s">
        <v>85</v>
      </c>
      <c r="AH274" s="296" t="s">
        <v>85</v>
      </c>
      <c r="AI274" s="295"/>
      <c r="AJ274" s="295" t="s">
        <v>85</v>
      </c>
      <c r="AK274" s="287" t="s">
        <v>85</v>
      </c>
      <c r="AL274" s="296" t="s">
        <v>237</v>
      </c>
      <c r="AM274" s="296" t="s">
        <v>85</v>
      </c>
      <c r="AN274" s="38" t="s">
        <v>85</v>
      </c>
      <c r="AO274" s="296" t="s">
        <v>85</v>
      </c>
      <c r="AP274" s="493">
        <v>18.3</v>
      </c>
      <c r="AQ274" s="296"/>
      <c r="AR274" s="296"/>
      <c r="AS274" s="296">
        <v>4</v>
      </c>
      <c r="AT274" s="296">
        <v>16</v>
      </c>
      <c r="AU274" s="296"/>
      <c r="AV274" s="296">
        <v>25</v>
      </c>
      <c r="AW274" s="296"/>
      <c r="AX274" s="296">
        <v>173</v>
      </c>
      <c r="AY274" s="296" t="s">
        <v>85</v>
      </c>
      <c r="AZ274" s="296" t="s">
        <v>85</v>
      </c>
      <c r="BA274" s="74"/>
      <c r="BB274" s="296"/>
      <c r="BC274" s="49"/>
      <c r="BD274" s="297" t="s">
        <v>1643</v>
      </c>
      <c r="BE274" s="91" t="s">
        <v>85</v>
      </c>
      <c r="BF274" s="92" t="s">
        <v>1479</v>
      </c>
      <c r="BG274" s="91">
        <v>11</v>
      </c>
      <c r="BH274" s="297">
        <v>32.6</v>
      </c>
      <c r="BI274" s="296">
        <v>18</v>
      </c>
      <c r="BJ274" s="296">
        <v>18</v>
      </c>
      <c r="BK274" s="296">
        <v>11</v>
      </c>
      <c r="BL274" s="358">
        <v>5.8403496095999992E-2</v>
      </c>
      <c r="BM274" s="290">
        <v>48</v>
      </c>
      <c r="BN274" s="296" t="s">
        <v>3771</v>
      </c>
      <c r="BO274" s="73" t="s">
        <v>3891</v>
      </c>
      <c r="BP274" s="296" t="s">
        <v>1203</v>
      </c>
      <c r="BQ274" s="296" t="s">
        <v>1204</v>
      </c>
      <c r="BR274" s="296" t="s">
        <v>1205</v>
      </c>
      <c r="BS274" s="296"/>
      <c r="BT274" s="296"/>
      <c r="BU274" s="296"/>
      <c r="BV274" s="296"/>
      <c r="BW274" s="296"/>
      <c r="BX274" s="296"/>
      <c r="BY274" s="296"/>
      <c r="BZ274" s="296" t="s">
        <v>1206</v>
      </c>
      <c r="CA274" s="296"/>
      <c r="CB274" s="296" t="s">
        <v>85</v>
      </c>
      <c r="CC274" s="296"/>
      <c r="CD274" s="311" t="str">
        <f t="shared" si="17"/>
        <v>DISCONTINUED - MR101 Beadlock, 15x8, -24mm Offset, 5x4.75, 108mm Centerbore, Machined - Raw , w/ BH-H24100</v>
      </c>
      <c r="CE274" s="311" t="s">
        <v>3721</v>
      </c>
      <c r="CF274" s="311" t="s">
        <v>3720</v>
      </c>
      <c r="CG274" s="300" t="str">
        <f t="shared" si="20"/>
        <v>RACE (1XX)</v>
      </c>
    </row>
    <row r="275" spans="1:85" s="289" customFormat="1" ht="15.75" customHeight="1">
      <c r="A275" s="571">
        <f t="shared" si="18"/>
        <v>272</v>
      </c>
      <c r="B275" s="92" t="s">
        <v>84</v>
      </c>
      <c r="C275" s="29" t="s">
        <v>1056</v>
      </c>
      <c r="D275" s="290" t="s">
        <v>1071</v>
      </c>
      <c r="E275" s="291" t="s">
        <v>222</v>
      </c>
      <c r="F275" s="281" t="str">
        <f t="shared" si="19"/>
        <v>MR10168012344B</v>
      </c>
      <c r="G275" s="291"/>
      <c r="H275" s="291"/>
      <c r="I275" s="291" t="s">
        <v>821</v>
      </c>
      <c r="J275" s="322">
        <v>40179</v>
      </c>
      <c r="K275" s="438">
        <v>43339</v>
      </c>
      <c r="L275" s="282" t="s">
        <v>1239</v>
      </c>
      <c r="M275" s="292">
        <v>367.5</v>
      </c>
      <c r="N275" s="85"/>
      <c r="O275" s="409"/>
      <c r="P275" s="290">
        <v>16</v>
      </c>
      <c r="Q275" s="8">
        <v>8</v>
      </c>
      <c r="R275" s="29" t="s">
        <v>1756</v>
      </c>
      <c r="S275" s="290">
        <v>5</v>
      </c>
      <c r="T275" s="290">
        <v>4.5</v>
      </c>
      <c r="U275" s="293">
        <v>44</v>
      </c>
      <c r="V275" s="317">
        <v>6.25</v>
      </c>
      <c r="W275" s="290" t="s">
        <v>85</v>
      </c>
      <c r="X275" s="298">
        <v>108</v>
      </c>
      <c r="Y275" s="294">
        <v>33.200000000000003</v>
      </c>
      <c r="Z275" s="293">
        <v>1900</v>
      </c>
      <c r="AA275" s="293" t="s">
        <v>5172</v>
      </c>
      <c r="AB275" s="293"/>
      <c r="AC275" s="284" t="s">
        <v>9687</v>
      </c>
      <c r="AD275" s="295" t="s">
        <v>85</v>
      </c>
      <c r="AE275" s="432"/>
      <c r="AF275" s="286" t="s">
        <v>85</v>
      </c>
      <c r="AG275" s="295" t="s">
        <v>85</v>
      </c>
      <c r="AH275" s="296" t="s">
        <v>85</v>
      </c>
      <c r="AI275" s="295"/>
      <c r="AJ275" s="295" t="s">
        <v>85</v>
      </c>
      <c r="AK275" s="287" t="s">
        <v>85</v>
      </c>
      <c r="AL275" s="296" t="s">
        <v>237</v>
      </c>
      <c r="AM275" s="296" t="s">
        <v>85</v>
      </c>
      <c r="AN275" s="38" t="s">
        <v>85</v>
      </c>
      <c r="AO275" s="296" t="s">
        <v>85</v>
      </c>
      <c r="AP275" s="493">
        <v>18.3</v>
      </c>
      <c r="AQ275" s="296"/>
      <c r="AR275" s="296"/>
      <c r="AS275" s="296">
        <v>0</v>
      </c>
      <c r="AT275" s="296">
        <v>6</v>
      </c>
      <c r="AU275" s="296"/>
      <c r="AV275" s="296">
        <v>18</v>
      </c>
      <c r="AW275" s="296"/>
      <c r="AX275" s="296">
        <v>185</v>
      </c>
      <c r="AY275" s="296" t="s">
        <v>85</v>
      </c>
      <c r="AZ275" s="296" t="s">
        <v>85</v>
      </c>
      <c r="BA275" s="74"/>
      <c r="BB275" s="296"/>
      <c r="BC275" s="49"/>
      <c r="BD275" s="297" t="s">
        <v>1709</v>
      </c>
      <c r="BE275" s="91" t="s">
        <v>85</v>
      </c>
      <c r="BF275" s="92" t="s">
        <v>1479</v>
      </c>
      <c r="BG275" s="91">
        <v>11</v>
      </c>
      <c r="BH275" s="297">
        <v>36.700000000000003</v>
      </c>
      <c r="BI275" s="296">
        <v>19</v>
      </c>
      <c r="BJ275" s="296">
        <v>19</v>
      </c>
      <c r="BK275" s="296">
        <v>10.8</v>
      </c>
      <c r="BL275" s="358">
        <v>6.3889885123199985E-2</v>
      </c>
      <c r="BM275" s="290">
        <v>36</v>
      </c>
      <c r="BN275" s="296" t="s">
        <v>3771</v>
      </c>
      <c r="BO275" s="73" t="s">
        <v>3891</v>
      </c>
      <c r="BP275" s="296" t="s">
        <v>1203</v>
      </c>
      <c r="BQ275" s="296" t="s">
        <v>1204</v>
      </c>
      <c r="BR275" s="296" t="s">
        <v>1205</v>
      </c>
      <c r="BS275" s="296"/>
      <c r="BT275" s="296"/>
      <c r="BU275" s="296"/>
      <c r="BV275" s="296"/>
      <c r="BW275" s="296"/>
      <c r="BX275" s="296"/>
      <c r="BY275" s="296"/>
      <c r="BZ275" s="296" t="s">
        <v>1206</v>
      </c>
      <c r="CA275" s="296"/>
      <c r="CB275" s="296" t="s">
        <v>85</v>
      </c>
      <c r="CC275" s="296"/>
      <c r="CD275" s="311" t="str">
        <f t="shared" si="17"/>
        <v>DISCONTINUED - MR101 Beadlock, 16x8, +44mm Offset, 5x4.5, 108mm Centerbore, Machined - Raw , w/ BH-H24100</v>
      </c>
      <c r="CE275" s="311" t="s">
        <v>3721</v>
      </c>
      <c r="CF275" s="311" t="s">
        <v>3720</v>
      </c>
      <c r="CG275" s="300" t="str">
        <f t="shared" si="20"/>
        <v>RACE (1XX)</v>
      </c>
    </row>
    <row r="276" spans="1:85" s="289" customFormat="1" ht="15.75" customHeight="1">
      <c r="A276" s="571">
        <f t="shared" si="18"/>
        <v>273</v>
      </c>
      <c r="B276" s="92" t="s">
        <v>84</v>
      </c>
      <c r="C276" s="29" t="s">
        <v>1056</v>
      </c>
      <c r="D276" s="290" t="s">
        <v>1074</v>
      </c>
      <c r="E276" s="291" t="s">
        <v>227</v>
      </c>
      <c r="F276" s="281" t="str">
        <f t="shared" si="19"/>
        <v>MR10578560300B</v>
      </c>
      <c r="G276" s="291"/>
      <c r="H276" s="291"/>
      <c r="I276" s="291" t="s">
        <v>843</v>
      </c>
      <c r="J276" s="322">
        <v>41275</v>
      </c>
      <c r="K276" s="438">
        <v>43339</v>
      </c>
      <c r="L276" s="282" t="s">
        <v>1239</v>
      </c>
      <c r="M276" s="292">
        <v>299.5</v>
      </c>
      <c r="N276" s="85"/>
      <c r="O276" s="409"/>
      <c r="P276" s="290">
        <v>17</v>
      </c>
      <c r="Q276" s="8">
        <v>8.5</v>
      </c>
      <c r="R276" s="29" t="s">
        <v>1089</v>
      </c>
      <c r="S276" s="290">
        <v>6</v>
      </c>
      <c r="T276" s="290">
        <v>5.5</v>
      </c>
      <c r="U276" s="293">
        <v>0</v>
      </c>
      <c r="V276" s="317">
        <v>4.75</v>
      </c>
      <c r="W276" s="290" t="s">
        <v>85</v>
      </c>
      <c r="X276" s="298">
        <v>108</v>
      </c>
      <c r="Y276" s="294">
        <v>31.4</v>
      </c>
      <c r="Z276" s="293">
        <v>3600</v>
      </c>
      <c r="AA276" s="293" t="s">
        <v>5148</v>
      </c>
      <c r="AB276" s="293"/>
      <c r="AC276" s="284" t="s">
        <v>9688</v>
      </c>
      <c r="AD276" s="295" t="s">
        <v>1556</v>
      </c>
      <c r="AE276" s="432"/>
      <c r="AF276" s="286">
        <v>33</v>
      </c>
      <c r="AG276" s="295" t="s">
        <v>85</v>
      </c>
      <c r="AH276" s="296" t="s">
        <v>85</v>
      </c>
      <c r="AI276" s="295"/>
      <c r="AJ276" s="295" t="s">
        <v>85</v>
      </c>
      <c r="AK276" s="287" t="s">
        <v>85</v>
      </c>
      <c r="AL276" s="296" t="s">
        <v>237</v>
      </c>
      <c r="AM276" s="296" t="s">
        <v>85</v>
      </c>
      <c r="AN276" s="38" t="s">
        <v>85</v>
      </c>
      <c r="AO276" s="296" t="s">
        <v>85</v>
      </c>
      <c r="AP276" s="493">
        <v>16</v>
      </c>
      <c r="AQ276" s="296"/>
      <c r="AR276" s="296"/>
      <c r="AS276" s="296">
        <v>4</v>
      </c>
      <c r="AT276" s="296">
        <v>12</v>
      </c>
      <c r="AU276" s="296"/>
      <c r="AV276" s="296">
        <v>40</v>
      </c>
      <c r="AW276" s="296"/>
      <c r="AX276" s="296">
        <v>200</v>
      </c>
      <c r="AY276" s="296">
        <v>106.5</v>
      </c>
      <c r="AZ276" s="296">
        <v>38</v>
      </c>
      <c r="BA276" s="74"/>
      <c r="BB276" s="296"/>
      <c r="BC276" s="49"/>
      <c r="BD276" s="297" t="s">
        <v>1492</v>
      </c>
      <c r="BE276" s="91" t="s">
        <v>85</v>
      </c>
      <c r="BF276" s="92" t="s">
        <v>1480</v>
      </c>
      <c r="BG276" s="91">
        <v>11</v>
      </c>
      <c r="BH276" s="297">
        <v>34.9</v>
      </c>
      <c r="BI276" s="296">
        <v>19.899999999999999</v>
      </c>
      <c r="BJ276" s="296">
        <v>19.899999999999999</v>
      </c>
      <c r="BK276" s="296">
        <v>11.1</v>
      </c>
      <c r="BL276" s="358">
        <v>7.2032797482503977E-2</v>
      </c>
      <c r="BM276" s="290">
        <v>36</v>
      </c>
      <c r="BN276" s="296" t="s">
        <v>3771</v>
      </c>
      <c r="BO276" s="73" t="s">
        <v>3891</v>
      </c>
      <c r="BP276" s="296" t="s">
        <v>1208</v>
      </c>
      <c r="BQ276" s="296" t="s">
        <v>1203</v>
      </c>
      <c r="BR276" s="296"/>
      <c r="BS276" s="296"/>
      <c r="BT276" s="296"/>
      <c r="BU276" s="296"/>
      <c r="BV276" s="296"/>
      <c r="BW276" s="296"/>
      <c r="BX276" s="296"/>
      <c r="BY276" s="296"/>
      <c r="BZ276" s="296" t="s">
        <v>1209</v>
      </c>
      <c r="CA276" s="296"/>
      <c r="CB276" s="296" t="s">
        <v>85</v>
      </c>
      <c r="CC276" s="296"/>
      <c r="CD276" s="311" t="str">
        <f t="shared" si="17"/>
        <v>DISCONTINUED - MR105 Beadlock, 17x8.5, 0mm Offset, 6x5.5, 108mm Centerbore, Machined - Matte Black Ring, w/ BH-H24125</v>
      </c>
      <c r="CE276" s="311" t="s">
        <v>3721</v>
      </c>
      <c r="CF276" s="311" t="s">
        <v>3720</v>
      </c>
      <c r="CG276" s="300" t="str">
        <f t="shared" si="20"/>
        <v>RACE (1XX)</v>
      </c>
    </row>
    <row r="277" spans="1:85" s="289" customFormat="1" ht="15.75" customHeight="1">
      <c r="A277" s="571">
        <f t="shared" si="18"/>
        <v>274</v>
      </c>
      <c r="B277" s="92" t="s">
        <v>84</v>
      </c>
      <c r="C277" s="29" t="s">
        <v>1056</v>
      </c>
      <c r="D277" s="290" t="s">
        <v>1074</v>
      </c>
      <c r="E277" s="291" t="s">
        <v>223</v>
      </c>
      <c r="F277" s="281" t="str">
        <f t="shared" si="19"/>
        <v>MR10529050512B</v>
      </c>
      <c r="G277" s="291"/>
      <c r="H277" s="291"/>
      <c r="I277" s="291" t="s">
        <v>835</v>
      </c>
      <c r="J277" s="322">
        <v>41275</v>
      </c>
      <c r="K277" s="438">
        <v>43339</v>
      </c>
      <c r="L277" s="282" t="s">
        <v>1239</v>
      </c>
      <c r="M277" s="292">
        <v>510.5</v>
      </c>
      <c r="N277" s="85"/>
      <c r="O277" s="409"/>
      <c r="P277" s="290">
        <v>20</v>
      </c>
      <c r="Q277" s="8">
        <v>9</v>
      </c>
      <c r="R277" s="29" t="s">
        <v>1692</v>
      </c>
      <c r="S277" s="290">
        <v>5</v>
      </c>
      <c r="T277" s="290">
        <v>5</v>
      </c>
      <c r="U277" s="293">
        <v>-12</v>
      </c>
      <c r="V277" s="317">
        <v>4.5</v>
      </c>
      <c r="W277" s="290" t="s">
        <v>85</v>
      </c>
      <c r="X277" s="298">
        <v>108</v>
      </c>
      <c r="Y277" s="294">
        <v>49</v>
      </c>
      <c r="Z277" s="293">
        <v>3500</v>
      </c>
      <c r="AA277" s="293" t="s">
        <v>87</v>
      </c>
      <c r="AB277" s="293"/>
      <c r="AC277" s="284" t="s">
        <v>9689</v>
      </c>
      <c r="AD277" s="295" t="s">
        <v>85</v>
      </c>
      <c r="AE277" s="432"/>
      <c r="AF277" s="286" t="s">
        <v>85</v>
      </c>
      <c r="AG277" s="295" t="s">
        <v>85</v>
      </c>
      <c r="AH277" s="296" t="s">
        <v>85</v>
      </c>
      <c r="AI277" s="295"/>
      <c r="AJ277" s="295" t="s">
        <v>85</v>
      </c>
      <c r="AK277" s="287" t="s">
        <v>85</v>
      </c>
      <c r="AL277" s="296" t="s">
        <v>237</v>
      </c>
      <c r="AM277" s="296" t="s">
        <v>85</v>
      </c>
      <c r="AN277" s="38" t="s">
        <v>85</v>
      </c>
      <c r="AO277" s="296" t="s">
        <v>85</v>
      </c>
      <c r="AP277" s="493">
        <v>16</v>
      </c>
      <c r="AQ277" s="296"/>
      <c r="AR277" s="296"/>
      <c r="AS277" s="296">
        <v>0</v>
      </c>
      <c r="AT277" s="296">
        <v>0</v>
      </c>
      <c r="AU277" s="296"/>
      <c r="AV277" s="296">
        <v>54</v>
      </c>
      <c r="AW277" s="296"/>
      <c r="AX277" s="296">
        <v>238</v>
      </c>
      <c r="AY277" s="296" t="s">
        <v>85</v>
      </c>
      <c r="AZ277" s="296" t="s">
        <v>85</v>
      </c>
      <c r="BA277" s="74"/>
      <c r="BB277" s="296"/>
      <c r="BC277" s="49"/>
      <c r="BD277" s="297" t="s">
        <v>1752</v>
      </c>
      <c r="BE277" s="91" t="s">
        <v>85</v>
      </c>
      <c r="BF277" s="92" t="s">
        <v>1480</v>
      </c>
      <c r="BG277" s="91">
        <v>11</v>
      </c>
      <c r="BH277" s="297">
        <v>52.5</v>
      </c>
      <c r="BI277" s="296">
        <v>22.8</v>
      </c>
      <c r="BJ277" s="296">
        <v>22.8</v>
      </c>
      <c r="BK277" s="296">
        <v>11.1</v>
      </c>
      <c r="BL277" s="358">
        <v>9.4557029982336005E-2</v>
      </c>
      <c r="BM277" s="290">
        <v>24</v>
      </c>
      <c r="BN277" s="296" t="s">
        <v>3771</v>
      </c>
      <c r="BO277" s="73" t="s">
        <v>3891</v>
      </c>
      <c r="BP277" s="296" t="s">
        <v>1208</v>
      </c>
      <c r="BQ277" s="296" t="s">
        <v>1203</v>
      </c>
      <c r="BR277" s="296"/>
      <c r="BS277" s="296"/>
      <c r="BT277" s="296"/>
      <c r="BU277" s="296"/>
      <c r="BV277" s="296"/>
      <c r="BW277" s="296"/>
      <c r="BX277" s="296"/>
      <c r="BY277" s="296"/>
      <c r="BZ277" s="296" t="s">
        <v>1210</v>
      </c>
      <c r="CA277" s="296"/>
      <c r="CB277" s="296" t="s">
        <v>85</v>
      </c>
      <c r="CC277" s="296"/>
      <c r="CD277" s="311" t="str">
        <f t="shared" si="17"/>
        <v>DISCONTINUED - MR105 Beadlock, 20x9, -12mm Offset, 5x5, 108mm Centerbore, Matte Black, w/ BH-H24125</v>
      </c>
      <c r="CE277" s="311" t="s">
        <v>3721</v>
      </c>
      <c r="CF277" s="311" t="s">
        <v>3720</v>
      </c>
      <c r="CG277" s="300" t="str">
        <f t="shared" si="20"/>
        <v>RACE (1XX)</v>
      </c>
    </row>
    <row r="278" spans="1:85" s="289" customFormat="1" ht="15.75" customHeight="1">
      <c r="A278" s="571">
        <f t="shared" si="18"/>
        <v>275</v>
      </c>
      <c r="B278" s="92" t="s">
        <v>84</v>
      </c>
      <c r="C278" s="29" t="s">
        <v>1056</v>
      </c>
      <c r="D278" s="290" t="s">
        <v>1074</v>
      </c>
      <c r="E278" s="291" t="s">
        <v>224</v>
      </c>
      <c r="F278" s="281" t="str">
        <f t="shared" si="19"/>
        <v>MR10529060512B</v>
      </c>
      <c r="G278" s="291"/>
      <c r="H278" s="291"/>
      <c r="I278" s="291" t="s">
        <v>836</v>
      </c>
      <c r="J278" s="322">
        <v>41275</v>
      </c>
      <c r="K278" s="438">
        <v>43339</v>
      </c>
      <c r="L278" s="282" t="s">
        <v>1239</v>
      </c>
      <c r="M278" s="292">
        <v>510.5</v>
      </c>
      <c r="N278" s="85"/>
      <c r="O278" s="409"/>
      <c r="P278" s="290">
        <v>20</v>
      </c>
      <c r="Q278" s="8">
        <v>9</v>
      </c>
      <c r="R278" s="29" t="s">
        <v>1089</v>
      </c>
      <c r="S278" s="290">
        <v>6</v>
      </c>
      <c r="T278" s="290">
        <v>5.5</v>
      </c>
      <c r="U278" s="293">
        <v>-12</v>
      </c>
      <c r="V278" s="317">
        <v>4.5</v>
      </c>
      <c r="W278" s="290" t="s">
        <v>85</v>
      </c>
      <c r="X278" s="298">
        <v>108</v>
      </c>
      <c r="Y278" s="294">
        <v>49</v>
      </c>
      <c r="Z278" s="293">
        <v>3500</v>
      </c>
      <c r="AA278" s="293" t="s">
        <v>87</v>
      </c>
      <c r="AB278" s="293"/>
      <c r="AC278" s="284" t="s">
        <v>9690</v>
      </c>
      <c r="AD278" s="295" t="s">
        <v>85</v>
      </c>
      <c r="AE278" s="432"/>
      <c r="AF278" s="286" t="s">
        <v>85</v>
      </c>
      <c r="AG278" s="295" t="s">
        <v>85</v>
      </c>
      <c r="AH278" s="296" t="s">
        <v>85</v>
      </c>
      <c r="AI278" s="295"/>
      <c r="AJ278" s="295" t="s">
        <v>85</v>
      </c>
      <c r="AK278" s="287" t="s">
        <v>85</v>
      </c>
      <c r="AL278" s="296" t="s">
        <v>237</v>
      </c>
      <c r="AM278" s="296" t="s">
        <v>85</v>
      </c>
      <c r="AN278" s="38" t="s">
        <v>85</v>
      </c>
      <c r="AO278" s="296" t="s">
        <v>85</v>
      </c>
      <c r="AP278" s="493">
        <v>16</v>
      </c>
      <c r="AQ278" s="296"/>
      <c r="AR278" s="296"/>
      <c r="AS278" s="296">
        <v>0</v>
      </c>
      <c r="AT278" s="296">
        <v>0</v>
      </c>
      <c r="AU278" s="296"/>
      <c r="AV278" s="296">
        <v>54</v>
      </c>
      <c r="AW278" s="296"/>
      <c r="AX278" s="296">
        <v>238</v>
      </c>
      <c r="AY278" s="296" t="s">
        <v>85</v>
      </c>
      <c r="AZ278" s="296" t="s">
        <v>85</v>
      </c>
      <c r="BA278" s="74"/>
      <c r="BB278" s="296"/>
      <c r="BC278" s="49"/>
      <c r="BD278" s="297" t="s">
        <v>1752</v>
      </c>
      <c r="BE278" s="91" t="s">
        <v>85</v>
      </c>
      <c r="BF278" s="92" t="s">
        <v>1480</v>
      </c>
      <c r="BG278" s="91">
        <v>11</v>
      </c>
      <c r="BH278" s="297">
        <v>52.5</v>
      </c>
      <c r="BI278" s="296">
        <v>22.8</v>
      </c>
      <c r="BJ278" s="296">
        <v>22.8</v>
      </c>
      <c r="BK278" s="296">
        <v>11.1</v>
      </c>
      <c r="BL278" s="358">
        <v>9.4557029982336005E-2</v>
      </c>
      <c r="BM278" s="290">
        <v>24</v>
      </c>
      <c r="BN278" s="296" t="s">
        <v>3771</v>
      </c>
      <c r="BO278" s="73" t="s">
        <v>3891</v>
      </c>
      <c r="BP278" s="296" t="s">
        <v>1208</v>
      </c>
      <c r="BQ278" s="296" t="s">
        <v>1203</v>
      </c>
      <c r="BR278" s="296"/>
      <c r="BS278" s="296"/>
      <c r="BT278" s="296"/>
      <c r="BU278" s="296"/>
      <c r="BV278" s="296"/>
      <c r="BW278" s="296"/>
      <c r="BX278" s="296"/>
      <c r="BY278" s="296"/>
      <c r="BZ278" s="296" t="s">
        <v>1210</v>
      </c>
      <c r="CA278" s="296"/>
      <c r="CB278" s="296" t="s">
        <v>85</v>
      </c>
      <c r="CC278" s="296"/>
      <c r="CD278" s="311" t="str">
        <f t="shared" si="17"/>
        <v>DISCONTINUED - MR105 Beadlock, 20x9, -12mm Offset, 6x5.5, 108mm Centerbore, Matte Black, w/ BH-H24125</v>
      </c>
      <c r="CE278" s="311" t="s">
        <v>3721</v>
      </c>
      <c r="CF278" s="311" t="s">
        <v>3720</v>
      </c>
      <c r="CG278" s="300" t="str">
        <f t="shared" si="20"/>
        <v>RACE (1XX)</v>
      </c>
    </row>
    <row r="279" spans="1:85" s="289" customFormat="1" ht="15.75" customHeight="1">
      <c r="A279" s="571">
        <f t="shared" si="18"/>
        <v>276</v>
      </c>
      <c r="B279" s="92" t="s">
        <v>84</v>
      </c>
      <c r="C279" s="29" t="s">
        <v>1056</v>
      </c>
      <c r="D279" s="290" t="s">
        <v>1074</v>
      </c>
      <c r="E279" s="291" t="s">
        <v>225</v>
      </c>
      <c r="F279" s="281" t="str">
        <f t="shared" si="19"/>
        <v>MR10529080512B</v>
      </c>
      <c r="G279" s="291"/>
      <c r="H279" s="291"/>
      <c r="I279" s="291" t="s">
        <v>838</v>
      </c>
      <c r="J279" s="322">
        <v>41275</v>
      </c>
      <c r="K279" s="438">
        <v>43339</v>
      </c>
      <c r="L279" s="282" t="s">
        <v>1239</v>
      </c>
      <c r="M279" s="292">
        <v>510.5</v>
      </c>
      <c r="N279" s="85"/>
      <c r="O279" s="409"/>
      <c r="P279" s="290">
        <v>20</v>
      </c>
      <c r="Q279" s="8">
        <v>9</v>
      </c>
      <c r="R279" s="29" t="s">
        <v>1699</v>
      </c>
      <c r="S279" s="290">
        <v>8</v>
      </c>
      <c r="T279" s="290">
        <v>6.5</v>
      </c>
      <c r="U279" s="293">
        <v>-12</v>
      </c>
      <c r="V279" s="317">
        <v>4.5</v>
      </c>
      <c r="W279" s="290" t="s">
        <v>85</v>
      </c>
      <c r="X279" s="298">
        <v>130</v>
      </c>
      <c r="Y279" s="294">
        <v>49</v>
      </c>
      <c r="Z279" s="293">
        <v>3500</v>
      </c>
      <c r="AA279" s="293" t="s">
        <v>87</v>
      </c>
      <c r="AB279" s="293"/>
      <c r="AC279" s="284" t="s">
        <v>9691</v>
      </c>
      <c r="AD279" s="295" t="s">
        <v>85</v>
      </c>
      <c r="AE279" s="432"/>
      <c r="AF279" s="286" t="s">
        <v>85</v>
      </c>
      <c r="AG279" s="295" t="s">
        <v>85</v>
      </c>
      <c r="AH279" s="296" t="s">
        <v>85</v>
      </c>
      <c r="AI279" s="295"/>
      <c r="AJ279" s="295" t="s">
        <v>85</v>
      </c>
      <c r="AK279" s="287" t="s">
        <v>85</v>
      </c>
      <c r="AL279" s="296" t="s">
        <v>237</v>
      </c>
      <c r="AM279" s="296" t="s">
        <v>85</v>
      </c>
      <c r="AN279" s="38" t="s">
        <v>85</v>
      </c>
      <c r="AO279" s="296" t="s">
        <v>85</v>
      </c>
      <c r="AP279" s="493">
        <v>16</v>
      </c>
      <c r="AQ279" s="296"/>
      <c r="AR279" s="296"/>
      <c r="AS279" s="296">
        <v>0</v>
      </c>
      <c r="AT279" s="296">
        <v>0</v>
      </c>
      <c r="AU279" s="296"/>
      <c r="AV279" s="296">
        <v>54</v>
      </c>
      <c r="AW279" s="296"/>
      <c r="AX279" s="296">
        <v>238</v>
      </c>
      <c r="AY279" s="296" t="s">
        <v>85</v>
      </c>
      <c r="AZ279" s="296" t="s">
        <v>85</v>
      </c>
      <c r="BA279" s="74"/>
      <c r="BB279" s="296"/>
      <c r="BC279" s="49"/>
      <c r="BD279" s="297" t="s">
        <v>1752</v>
      </c>
      <c r="BE279" s="91" t="s">
        <v>85</v>
      </c>
      <c r="BF279" s="92" t="s">
        <v>1480</v>
      </c>
      <c r="BG279" s="91">
        <v>11</v>
      </c>
      <c r="BH279" s="297">
        <v>52.5</v>
      </c>
      <c r="BI279" s="296">
        <v>22.8</v>
      </c>
      <c r="BJ279" s="296">
        <v>22.8</v>
      </c>
      <c r="BK279" s="296">
        <v>11.1</v>
      </c>
      <c r="BL279" s="358">
        <v>9.4557029982336005E-2</v>
      </c>
      <c r="BM279" s="290">
        <v>24</v>
      </c>
      <c r="BN279" s="296" t="s">
        <v>3771</v>
      </c>
      <c r="BO279" s="73" t="s">
        <v>3891</v>
      </c>
      <c r="BP279" s="296" t="s">
        <v>1208</v>
      </c>
      <c r="BQ279" s="296" t="s">
        <v>1203</v>
      </c>
      <c r="BR279" s="296"/>
      <c r="BS279" s="296"/>
      <c r="BT279" s="296"/>
      <c r="BU279" s="296"/>
      <c r="BV279" s="296"/>
      <c r="BW279" s="296"/>
      <c r="BX279" s="296"/>
      <c r="BY279" s="296"/>
      <c r="BZ279" s="296" t="s">
        <v>1210</v>
      </c>
      <c r="CA279" s="296"/>
      <c r="CB279" s="296" t="s">
        <v>85</v>
      </c>
      <c r="CC279" s="296"/>
      <c r="CD279" s="311" t="str">
        <f t="shared" si="17"/>
        <v>DISCONTINUED - MR105 Beadlock, 20x9, -12mm Offset, 8x6.5, 130mm Centerbore, Matte Black, w/ BH-H24125</v>
      </c>
      <c r="CE279" s="311" t="s">
        <v>3721</v>
      </c>
      <c r="CF279" s="311" t="s">
        <v>3720</v>
      </c>
      <c r="CG279" s="300" t="str">
        <f t="shared" si="20"/>
        <v>RACE (1XX)</v>
      </c>
    </row>
    <row r="280" spans="1:85" s="289" customFormat="1" ht="15.75" customHeight="1">
      <c r="A280" s="571">
        <f t="shared" si="18"/>
        <v>277</v>
      </c>
      <c r="B280" s="92" t="s">
        <v>84</v>
      </c>
      <c r="C280" s="29" t="s">
        <v>1056</v>
      </c>
      <c r="D280" s="290" t="s">
        <v>1074</v>
      </c>
      <c r="E280" s="291" t="s">
        <v>226</v>
      </c>
      <c r="F280" s="281" t="str">
        <f t="shared" si="19"/>
        <v>MR10529000312B</v>
      </c>
      <c r="G280" s="291"/>
      <c r="H280" s="291"/>
      <c r="I280" s="291" t="s">
        <v>839</v>
      </c>
      <c r="J280" s="322">
        <v>41275</v>
      </c>
      <c r="K280" s="438">
        <v>43339</v>
      </c>
      <c r="L280" s="282" t="s">
        <v>1239</v>
      </c>
      <c r="M280" s="292">
        <v>510.5</v>
      </c>
      <c r="N280" s="85"/>
      <c r="O280" s="409"/>
      <c r="P280" s="290">
        <v>20</v>
      </c>
      <c r="Q280" s="8">
        <v>9</v>
      </c>
      <c r="R280" s="29" t="s">
        <v>221</v>
      </c>
      <c r="S280" s="290" t="s">
        <v>221</v>
      </c>
      <c r="T280" s="290" t="s">
        <v>221</v>
      </c>
      <c r="U280" s="293">
        <v>-12</v>
      </c>
      <c r="V280" s="317">
        <v>4.5</v>
      </c>
      <c r="W280" s="290" t="s">
        <v>85</v>
      </c>
      <c r="X280" s="298">
        <v>130</v>
      </c>
      <c r="Y280" s="294">
        <v>49</v>
      </c>
      <c r="Z280" s="293">
        <v>3500</v>
      </c>
      <c r="AA280" s="293" t="s">
        <v>5172</v>
      </c>
      <c r="AB280" s="293"/>
      <c r="AC280" s="284" t="s">
        <v>9692</v>
      </c>
      <c r="AD280" s="295" t="s">
        <v>85</v>
      </c>
      <c r="AE280" s="432"/>
      <c r="AF280" s="286" t="s">
        <v>85</v>
      </c>
      <c r="AG280" s="295" t="s">
        <v>85</v>
      </c>
      <c r="AH280" s="296" t="s">
        <v>85</v>
      </c>
      <c r="AI280" s="295"/>
      <c r="AJ280" s="295" t="s">
        <v>85</v>
      </c>
      <c r="AK280" s="287" t="s">
        <v>85</v>
      </c>
      <c r="AL280" s="296" t="s">
        <v>237</v>
      </c>
      <c r="AM280" s="296" t="s">
        <v>85</v>
      </c>
      <c r="AN280" s="38" t="s">
        <v>85</v>
      </c>
      <c r="AO280" s="296" t="s">
        <v>85</v>
      </c>
      <c r="AP280" s="493" t="s">
        <v>85</v>
      </c>
      <c r="AQ280" s="296"/>
      <c r="AR280" s="296"/>
      <c r="AS280" s="296">
        <v>0</v>
      </c>
      <c r="AT280" s="296">
        <v>0</v>
      </c>
      <c r="AU280" s="296"/>
      <c r="AV280" s="296">
        <v>54</v>
      </c>
      <c r="AW280" s="296"/>
      <c r="AX280" s="296">
        <v>238</v>
      </c>
      <c r="AY280" s="296" t="s">
        <v>85</v>
      </c>
      <c r="AZ280" s="296" t="s">
        <v>85</v>
      </c>
      <c r="BA280" s="74"/>
      <c r="BB280" s="296"/>
      <c r="BC280" s="49"/>
      <c r="BD280" s="297" t="s">
        <v>1751</v>
      </c>
      <c r="BE280" s="91" t="s">
        <v>85</v>
      </c>
      <c r="BF280" s="92" t="s">
        <v>1480</v>
      </c>
      <c r="BG280" s="91">
        <v>11</v>
      </c>
      <c r="BH280" s="297">
        <v>52.5</v>
      </c>
      <c r="BI280" s="296">
        <v>22.8</v>
      </c>
      <c r="BJ280" s="296">
        <v>22.8</v>
      </c>
      <c r="BK280" s="296">
        <v>11.1</v>
      </c>
      <c r="BL280" s="358">
        <v>9.4557029982336005E-2</v>
      </c>
      <c r="BM280" s="290">
        <v>24</v>
      </c>
      <c r="BN280" s="296" t="s">
        <v>3771</v>
      </c>
      <c r="BO280" s="73" t="s">
        <v>3891</v>
      </c>
      <c r="BP280" s="296" t="s">
        <v>1208</v>
      </c>
      <c r="BQ280" s="296" t="s">
        <v>1203</v>
      </c>
      <c r="BR280" s="296"/>
      <c r="BS280" s="296"/>
      <c r="BT280" s="296"/>
      <c r="BU280" s="296"/>
      <c r="BV280" s="296"/>
      <c r="BW280" s="296"/>
      <c r="BX280" s="296"/>
      <c r="BY280" s="296"/>
      <c r="BZ280" s="296" t="s">
        <v>1210</v>
      </c>
      <c r="CA280" s="296"/>
      <c r="CB280" s="296" t="s">
        <v>85</v>
      </c>
      <c r="CC280" s="296"/>
      <c r="CD280" s="311" t="str">
        <f t="shared" si="17"/>
        <v>DISCONTINUED - MR105 Beadlock, 20x9, -12mm Offset, BLANK, 130mm Centerbore, Machined - Raw , w/ BH-H24125</v>
      </c>
      <c r="CE280" s="311" t="s">
        <v>3721</v>
      </c>
      <c r="CF280" s="311" t="s">
        <v>3720</v>
      </c>
      <c r="CG280" s="300" t="str">
        <f t="shared" si="20"/>
        <v>RACE (1XX)</v>
      </c>
    </row>
    <row r="281" spans="1:85" s="289" customFormat="1" ht="15.75" customHeight="1">
      <c r="A281" s="571">
        <f t="shared" si="18"/>
        <v>278</v>
      </c>
      <c r="B281" s="92" t="s">
        <v>84</v>
      </c>
      <c r="C281" s="29" t="s">
        <v>1056</v>
      </c>
      <c r="D281" s="290" t="s">
        <v>229</v>
      </c>
      <c r="E281" s="291" t="s">
        <v>228</v>
      </c>
      <c r="F281" s="281" t="str">
        <f t="shared" si="19"/>
        <v>MR50157051548S</v>
      </c>
      <c r="G281" s="291"/>
      <c r="H281" s="291"/>
      <c r="I281" s="291" t="s">
        <v>855</v>
      </c>
      <c r="J281" s="322">
        <v>41275</v>
      </c>
      <c r="K281" s="438">
        <v>43339</v>
      </c>
      <c r="L281" s="282" t="s">
        <v>1239</v>
      </c>
      <c r="M281" s="292">
        <v>172.5</v>
      </c>
      <c r="N281" s="85"/>
      <c r="O281" s="409"/>
      <c r="P281" s="290">
        <v>15</v>
      </c>
      <c r="Q281" s="8">
        <v>7</v>
      </c>
      <c r="R281" s="29" t="s">
        <v>1684</v>
      </c>
      <c r="S281" s="290">
        <v>5</v>
      </c>
      <c r="T281" s="290">
        <v>100</v>
      </c>
      <c r="U281" s="293">
        <v>48</v>
      </c>
      <c r="V281" s="317">
        <v>5.9</v>
      </c>
      <c r="W281" s="290" t="s">
        <v>85</v>
      </c>
      <c r="X281" s="298">
        <v>56.1</v>
      </c>
      <c r="Y281" s="294">
        <v>16.7</v>
      </c>
      <c r="Z281" s="293">
        <v>1900</v>
      </c>
      <c r="AA281" s="293" t="s">
        <v>87</v>
      </c>
      <c r="AB281" s="293"/>
      <c r="AC281" s="284" t="s">
        <v>9662</v>
      </c>
      <c r="AD281" s="295" t="s">
        <v>85</v>
      </c>
      <c r="AE281" s="432"/>
      <c r="AF281" s="286" t="s">
        <v>85</v>
      </c>
      <c r="AG281" s="295" t="s">
        <v>85</v>
      </c>
      <c r="AH281" s="296" t="s">
        <v>85</v>
      </c>
      <c r="AI281" s="295"/>
      <c r="AJ281" s="295" t="s">
        <v>85</v>
      </c>
      <c r="AK281" s="287" t="s">
        <v>85</v>
      </c>
      <c r="AL281" s="296" t="s">
        <v>237</v>
      </c>
      <c r="AM281" s="296" t="s">
        <v>85</v>
      </c>
      <c r="AN281" s="38" t="s">
        <v>85</v>
      </c>
      <c r="AO281" s="296" t="s">
        <v>85</v>
      </c>
      <c r="AP281" s="493">
        <v>14.9</v>
      </c>
      <c r="AQ281" s="296"/>
      <c r="AR281" s="296"/>
      <c r="AS281" s="296">
        <v>23</v>
      </c>
      <c r="AT281" s="296">
        <v>25</v>
      </c>
      <c r="AU281" s="296"/>
      <c r="AV281" s="296">
        <v>20</v>
      </c>
      <c r="AW281" s="296"/>
      <c r="AX281" s="296">
        <v>168</v>
      </c>
      <c r="AY281" s="296">
        <v>48</v>
      </c>
      <c r="AZ281" s="296">
        <v>27</v>
      </c>
      <c r="BA281" s="74"/>
      <c r="BB281" s="296"/>
      <c r="BC281" s="49"/>
      <c r="BD281" s="297" t="s">
        <v>85</v>
      </c>
      <c r="BE281" s="91" t="s">
        <v>85</v>
      </c>
      <c r="BF281" s="92" t="s">
        <v>85</v>
      </c>
      <c r="BG281" s="91" t="s">
        <v>85</v>
      </c>
      <c r="BH281" s="297">
        <v>20.2</v>
      </c>
      <c r="BI281" s="296">
        <v>17.8</v>
      </c>
      <c r="BJ281" s="296">
        <v>17.8</v>
      </c>
      <c r="BK281" s="296">
        <v>9.5</v>
      </c>
      <c r="BL281" s="358">
        <v>4.9324734898719996E-2</v>
      </c>
      <c r="BM281" s="290">
        <v>48</v>
      </c>
      <c r="BN281" s="296" t="s">
        <v>3771</v>
      </c>
      <c r="BO281" s="73" t="s">
        <v>3891</v>
      </c>
      <c r="BP281" s="296" t="s">
        <v>1211</v>
      </c>
      <c r="BQ281" s="296" t="s">
        <v>1212</v>
      </c>
      <c r="BR281" s="296" t="s">
        <v>1213</v>
      </c>
      <c r="BS281" s="296"/>
      <c r="BT281" s="296"/>
      <c r="BU281" s="296"/>
      <c r="BV281" s="296"/>
      <c r="BW281" s="296"/>
      <c r="BX281" s="296"/>
      <c r="BY281" s="296"/>
      <c r="BZ281" s="296" t="s">
        <v>1214</v>
      </c>
      <c r="CA281" s="296"/>
      <c r="CB281" s="296" t="s">
        <v>1215</v>
      </c>
      <c r="CC281" s="296"/>
      <c r="CD281" s="311" t="str">
        <f t="shared" si="17"/>
        <v>DISCONTINUED - MR501 VT-SPEC, 15x7, +48mm Offset, 5x100, 56.1mm Centerbore, Matte Black</v>
      </c>
      <c r="CE281" s="311" t="s">
        <v>3721</v>
      </c>
      <c r="CF281" s="311" t="s">
        <v>3720</v>
      </c>
      <c r="CG281" s="300" t="str">
        <f t="shared" si="20"/>
        <v>RACE (1XX)</v>
      </c>
    </row>
    <row r="282" spans="1:85" s="289" customFormat="1" ht="15.75" customHeight="1">
      <c r="A282" s="571">
        <f t="shared" si="18"/>
        <v>279</v>
      </c>
      <c r="B282" s="92" t="s">
        <v>84</v>
      </c>
      <c r="C282" s="29" t="s">
        <v>1056</v>
      </c>
      <c r="D282" s="290" t="s">
        <v>231</v>
      </c>
      <c r="E282" s="291" t="s">
        <v>230</v>
      </c>
      <c r="F282" s="281" t="str">
        <f t="shared" si="19"/>
        <v>MR50257051515S</v>
      </c>
      <c r="G282" s="291"/>
      <c r="H282" s="291"/>
      <c r="I282" s="291" t="s">
        <v>857</v>
      </c>
      <c r="J282" s="322">
        <v>41640</v>
      </c>
      <c r="K282" s="438">
        <v>43339</v>
      </c>
      <c r="L282" s="282" t="s">
        <v>1239</v>
      </c>
      <c r="M282" s="292">
        <v>172.5</v>
      </c>
      <c r="N282" s="85"/>
      <c r="O282" s="409"/>
      <c r="P282" s="290">
        <v>15</v>
      </c>
      <c r="Q282" s="8">
        <v>7</v>
      </c>
      <c r="R282" s="29" t="s">
        <v>1684</v>
      </c>
      <c r="S282" s="290">
        <v>5</v>
      </c>
      <c r="T282" s="290">
        <v>100</v>
      </c>
      <c r="U282" s="293">
        <v>15</v>
      </c>
      <c r="V282" s="317">
        <v>4.5999999999999996</v>
      </c>
      <c r="W282" s="290" t="s">
        <v>85</v>
      </c>
      <c r="X282" s="298">
        <v>56.1</v>
      </c>
      <c r="Y282" s="294">
        <v>19.399999999999999</v>
      </c>
      <c r="Z282" s="293">
        <v>2100</v>
      </c>
      <c r="AA282" s="293" t="s">
        <v>87</v>
      </c>
      <c r="AB282" s="293"/>
      <c r="AC282" s="284" t="s">
        <v>9665</v>
      </c>
      <c r="AD282" s="295" t="s">
        <v>85</v>
      </c>
      <c r="AE282" s="432"/>
      <c r="AF282" s="286" t="s">
        <v>85</v>
      </c>
      <c r="AG282" s="295" t="s">
        <v>85</v>
      </c>
      <c r="AH282" s="296" t="s">
        <v>85</v>
      </c>
      <c r="AI282" s="295"/>
      <c r="AJ282" s="295" t="s">
        <v>85</v>
      </c>
      <c r="AK282" s="287" t="s">
        <v>85</v>
      </c>
      <c r="AL282" s="296" t="s">
        <v>237</v>
      </c>
      <c r="AM282" s="296" t="s">
        <v>85</v>
      </c>
      <c r="AN282" s="38" t="s">
        <v>85</v>
      </c>
      <c r="AO282" s="296" t="s">
        <v>85</v>
      </c>
      <c r="AP282" s="493">
        <v>14.9</v>
      </c>
      <c r="AQ282" s="296"/>
      <c r="AR282" s="296"/>
      <c r="AS282" s="296">
        <v>34</v>
      </c>
      <c r="AT282" s="296">
        <v>38</v>
      </c>
      <c r="AU282" s="296"/>
      <c r="AV282" s="296">
        <v>48</v>
      </c>
      <c r="AW282" s="296"/>
      <c r="AX282" s="296">
        <v>178</v>
      </c>
      <c r="AY282" s="296">
        <v>48</v>
      </c>
      <c r="AZ282" s="296">
        <v>25</v>
      </c>
      <c r="BA282" s="74"/>
      <c r="BB282" s="296"/>
      <c r="BC282" s="49"/>
      <c r="BD282" s="297" t="s">
        <v>85</v>
      </c>
      <c r="BE282" s="91" t="s">
        <v>85</v>
      </c>
      <c r="BF282" s="92" t="s">
        <v>85</v>
      </c>
      <c r="BG282" s="91" t="s">
        <v>85</v>
      </c>
      <c r="BH282" s="297">
        <v>22.9</v>
      </c>
      <c r="BI282" s="296">
        <v>17.8</v>
      </c>
      <c r="BJ282" s="296">
        <v>17.8</v>
      </c>
      <c r="BK282" s="296">
        <v>9.5</v>
      </c>
      <c r="BL282" s="358">
        <v>4.9324734898719996E-2</v>
      </c>
      <c r="BM282" s="290">
        <v>48</v>
      </c>
      <c r="BN282" s="296" t="s">
        <v>3771</v>
      </c>
      <c r="BO282" s="73" t="s">
        <v>3891</v>
      </c>
      <c r="BP282" s="296" t="s">
        <v>1216</v>
      </c>
      <c r="BQ282" s="296" t="s">
        <v>1150</v>
      </c>
      <c r="BR282" s="296" t="s">
        <v>1217</v>
      </c>
      <c r="BS282" s="296"/>
      <c r="BT282" s="296"/>
      <c r="BU282" s="296"/>
      <c r="BV282" s="296"/>
      <c r="BW282" s="296"/>
      <c r="BX282" s="296"/>
      <c r="BY282" s="296"/>
      <c r="BZ282" s="296" t="s">
        <v>1218</v>
      </c>
      <c r="CA282" s="296"/>
      <c r="CB282" s="296" t="s">
        <v>1219</v>
      </c>
      <c r="CC282" s="296"/>
      <c r="CD282" s="311" t="str">
        <f t="shared" si="17"/>
        <v>DISCONTINUED - MR502 VT-SPEC, 15x7, +15mm Offset, 5x100, 56.1mm Centerbore, Matte Black</v>
      </c>
      <c r="CE282" s="311" t="s">
        <v>3721</v>
      </c>
      <c r="CF282" s="311" t="s">
        <v>3720</v>
      </c>
      <c r="CG282" s="300" t="str">
        <f t="shared" si="20"/>
        <v>RACE (1XX)</v>
      </c>
    </row>
    <row r="283" spans="1:85" s="289" customFormat="1" ht="15.75" customHeight="1">
      <c r="A283" s="571">
        <f t="shared" si="18"/>
        <v>280</v>
      </c>
      <c r="B283" s="92" t="s">
        <v>84</v>
      </c>
      <c r="C283" s="29" t="s">
        <v>1056</v>
      </c>
      <c r="D283" s="290" t="s">
        <v>231</v>
      </c>
      <c r="E283" s="291" t="s">
        <v>232</v>
      </c>
      <c r="F283" s="281" t="str">
        <f t="shared" si="19"/>
        <v>MR50257012515S</v>
      </c>
      <c r="G283" s="291"/>
      <c r="H283" s="291"/>
      <c r="I283" s="291" t="s">
        <v>856</v>
      </c>
      <c r="J283" s="322">
        <v>41640</v>
      </c>
      <c r="K283" s="438">
        <v>43339</v>
      </c>
      <c r="L283" s="282" t="s">
        <v>1239</v>
      </c>
      <c r="M283" s="292">
        <v>172.5</v>
      </c>
      <c r="N283" s="85"/>
      <c r="O283" s="409"/>
      <c r="P283" s="290">
        <v>15</v>
      </c>
      <c r="Q283" s="8">
        <v>7</v>
      </c>
      <c r="R283" s="29" t="s">
        <v>1756</v>
      </c>
      <c r="S283" s="290">
        <v>5</v>
      </c>
      <c r="T283" s="290">
        <v>4.5</v>
      </c>
      <c r="U283" s="293">
        <v>15</v>
      </c>
      <c r="V283" s="317">
        <v>4.5999999999999996</v>
      </c>
      <c r="W283" s="290" t="s">
        <v>85</v>
      </c>
      <c r="X283" s="298">
        <v>56.1</v>
      </c>
      <c r="Y283" s="294">
        <v>19.399999999999999</v>
      </c>
      <c r="Z283" s="293">
        <v>2100</v>
      </c>
      <c r="AA283" s="293" t="s">
        <v>87</v>
      </c>
      <c r="AB283" s="293"/>
      <c r="AC283" s="284" t="s">
        <v>9666</v>
      </c>
      <c r="AD283" s="295" t="s">
        <v>85</v>
      </c>
      <c r="AE283" s="432"/>
      <c r="AF283" s="286" t="s">
        <v>85</v>
      </c>
      <c r="AG283" s="295" t="s">
        <v>85</v>
      </c>
      <c r="AH283" s="296" t="s">
        <v>85</v>
      </c>
      <c r="AI283" s="295"/>
      <c r="AJ283" s="295" t="s">
        <v>85</v>
      </c>
      <c r="AK283" s="287" t="s">
        <v>85</v>
      </c>
      <c r="AL283" s="296" t="s">
        <v>237</v>
      </c>
      <c r="AM283" s="296" t="s">
        <v>85</v>
      </c>
      <c r="AN283" s="38" t="s">
        <v>85</v>
      </c>
      <c r="AO283" s="296" t="s">
        <v>85</v>
      </c>
      <c r="AP283" s="493">
        <v>14.9</v>
      </c>
      <c r="AQ283" s="296"/>
      <c r="AR283" s="296"/>
      <c r="AS283" s="296">
        <v>34</v>
      </c>
      <c r="AT283" s="296">
        <v>38</v>
      </c>
      <c r="AU283" s="296"/>
      <c r="AV283" s="296">
        <v>48</v>
      </c>
      <c r="AW283" s="296"/>
      <c r="AX283" s="296">
        <v>178</v>
      </c>
      <c r="AY283" s="296">
        <v>48</v>
      </c>
      <c r="AZ283" s="296">
        <v>25</v>
      </c>
      <c r="BA283" s="74"/>
      <c r="BB283" s="296"/>
      <c r="BC283" s="49"/>
      <c r="BD283" s="297" t="s">
        <v>85</v>
      </c>
      <c r="BE283" s="91" t="s">
        <v>85</v>
      </c>
      <c r="BF283" s="92" t="s">
        <v>85</v>
      </c>
      <c r="BG283" s="91" t="s">
        <v>85</v>
      </c>
      <c r="BH283" s="297">
        <v>22.9</v>
      </c>
      <c r="BI283" s="296">
        <v>17.8</v>
      </c>
      <c r="BJ283" s="296">
        <v>17.8</v>
      </c>
      <c r="BK283" s="296">
        <v>9.5</v>
      </c>
      <c r="BL283" s="358">
        <v>4.9324734898719996E-2</v>
      </c>
      <c r="BM283" s="290">
        <v>48</v>
      </c>
      <c r="BN283" s="296" t="s">
        <v>3771</v>
      </c>
      <c r="BO283" s="73" t="s">
        <v>3891</v>
      </c>
      <c r="BP283" s="296" t="s">
        <v>1216</v>
      </c>
      <c r="BQ283" s="296" t="s">
        <v>1150</v>
      </c>
      <c r="BR283" s="296" t="s">
        <v>1217</v>
      </c>
      <c r="BS283" s="296"/>
      <c r="BT283" s="296"/>
      <c r="BU283" s="296"/>
      <c r="BV283" s="296"/>
      <c r="BW283" s="296"/>
      <c r="BX283" s="296"/>
      <c r="BY283" s="296"/>
      <c r="BZ283" s="296" t="s">
        <v>1218</v>
      </c>
      <c r="CA283" s="296"/>
      <c r="CB283" s="296" t="s">
        <v>1219</v>
      </c>
      <c r="CC283" s="296"/>
      <c r="CD283" s="311" t="str">
        <f t="shared" si="17"/>
        <v>DISCONTINUED - MR502 VT-SPEC, 15x7, +15mm Offset, 5x4.5, 56.1mm Centerbore, Matte Black</v>
      </c>
      <c r="CE283" s="311" t="s">
        <v>3721</v>
      </c>
      <c r="CF283" s="311" t="s">
        <v>3720</v>
      </c>
      <c r="CG283" s="300" t="str">
        <f t="shared" si="20"/>
        <v>RACE (1XX)</v>
      </c>
    </row>
    <row r="284" spans="1:85" s="289" customFormat="1" ht="15.75" customHeight="1">
      <c r="A284" s="571">
        <f t="shared" si="18"/>
        <v>281</v>
      </c>
      <c r="B284" s="92" t="s">
        <v>84</v>
      </c>
      <c r="C284" s="29" t="s">
        <v>1059</v>
      </c>
      <c r="D284" s="290" t="s">
        <v>234</v>
      </c>
      <c r="E284" s="291" t="s">
        <v>235</v>
      </c>
      <c r="F284" s="281" t="str">
        <f t="shared" si="19"/>
        <v>MR50288012938</v>
      </c>
      <c r="G284" s="291"/>
      <c r="H284" s="291"/>
      <c r="I284" s="291" t="s">
        <v>881</v>
      </c>
      <c r="J284" s="322">
        <v>41640</v>
      </c>
      <c r="K284" s="438">
        <v>43339</v>
      </c>
      <c r="L284" s="282" t="s">
        <v>1239</v>
      </c>
      <c r="M284" s="292">
        <v>236.5</v>
      </c>
      <c r="N284" s="85"/>
      <c r="O284" s="409"/>
      <c r="P284" s="290">
        <v>18</v>
      </c>
      <c r="Q284" s="8">
        <v>8</v>
      </c>
      <c r="R284" s="29" t="s">
        <v>1756</v>
      </c>
      <c r="S284" s="290">
        <v>5</v>
      </c>
      <c r="T284" s="290">
        <v>4.5</v>
      </c>
      <c r="U284" s="293">
        <v>38</v>
      </c>
      <c r="V284" s="317">
        <v>6.1</v>
      </c>
      <c r="W284" s="290" t="s">
        <v>85</v>
      </c>
      <c r="X284" s="298">
        <v>67.099999999999994</v>
      </c>
      <c r="Y284" s="294">
        <v>25.2</v>
      </c>
      <c r="Z284" s="293">
        <v>1850</v>
      </c>
      <c r="AA284" s="293" t="s">
        <v>1229</v>
      </c>
      <c r="AB284" s="293"/>
      <c r="AC284" s="284" t="s">
        <v>9693</v>
      </c>
      <c r="AD284" s="295" t="s">
        <v>1583</v>
      </c>
      <c r="AE284" s="432"/>
      <c r="AF284" s="286">
        <v>33</v>
      </c>
      <c r="AG284" s="295" t="s">
        <v>85</v>
      </c>
      <c r="AH284" s="296" t="s">
        <v>1786</v>
      </c>
      <c r="AI284" s="295"/>
      <c r="AJ284" s="295" t="s">
        <v>85</v>
      </c>
      <c r="AK284" s="287" t="s">
        <v>85</v>
      </c>
      <c r="AL284" s="296" t="s">
        <v>236</v>
      </c>
      <c r="AM284" s="296" t="s">
        <v>1631</v>
      </c>
      <c r="AN284" s="38">
        <v>2.75</v>
      </c>
      <c r="AO284" s="296">
        <v>56.1</v>
      </c>
      <c r="AP284" s="493">
        <v>14.9</v>
      </c>
      <c r="AQ284" s="296"/>
      <c r="AR284" s="296"/>
      <c r="AS284" s="296">
        <v>18</v>
      </c>
      <c r="AT284" s="296">
        <v>34</v>
      </c>
      <c r="AU284" s="296"/>
      <c r="AV284" s="296">
        <v>45</v>
      </c>
      <c r="AW284" s="296"/>
      <c r="AX284" s="296">
        <v>215</v>
      </c>
      <c r="AY284" s="296">
        <v>67.099999999999994</v>
      </c>
      <c r="AZ284" s="296">
        <v>20.399999999999999</v>
      </c>
      <c r="BA284" s="74"/>
      <c r="BB284" s="296"/>
      <c r="BC284" s="49"/>
      <c r="BD284" s="297" t="s">
        <v>85</v>
      </c>
      <c r="BE284" s="91" t="s">
        <v>85</v>
      </c>
      <c r="BF284" s="92" t="s">
        <v>85</v>
      </c>
      <c r="BG284" s="91" t="s">
        <v>85</v>
      </c>
      <c r="BH284" s="297">
        <v>28.7</v>
      </c>
      <c r="BI284" s="296">
        <v>20.7</v>
      </c>
      <c r="BJ284" s="296">
        <v>20.7</v>
      </c>
      <c r="BK284" s="296">
        <v>10</v>
      </c>
      <c r="BL284" s="358">
        <v>7.0216930533599994E-2</v>
      </c>
      <c r="BM284" s="290">
        <v>36</v>
      </c>
      <c r="BN284" s="296" t="s">
        <v>3771</v>
      </c>
      <c r="BO284" s="73" t="s">
        <v>3891</v>
      </c>
      <c r="BP284" s="296" t="s">
        <v>1213</v>
      </c>
      <c r="BQ284" s="296" t="s">
        <v>1226</v>
      </c>
      <c r="BR284" s="296" t="s">
        <v>1151</v>
      </c>
      <c r="BS284" s="296"/>
      <c r="BT284" s="296"/>
      <c r="BU284" s="296"/>
      <c r="BV284" s="296"/>
      <c r="BW284" s="296"/>
      <c r="BX284" s="296"/>
      <c r="BY284" s="296"/>
      <c r="BZ284" s="296"/>
      <c r="CA284" s="296"/>
      <c r="CB284" s="296" t="s">
        <v>1228</v>
      </c>
      <c r="CC284" s="296"/>
      <c r="CD284" s="311" t="str">
        <f t="shared" si="17"/>
        <v>DISCONTINUED - MR502 RALLY, 18x8, +38mm Offset, 5x4.5, 67.1mm Centerbore, Method Bronze</v>
      </c>
      <c r="CE284" s="311" t="s">
        <v>3721</v>
      </c>
      <c r="CF284" s="311" t="s">
        <v>3720</v>
      </c>
      <c r="CG284" s="300" t="str">
        <f t="shared" si="20"/>
        <v>RALLY (5XX)</v>
      </c>
    </row>
    <row r="285" spans="1:85" s="289" customFormat="1" ht="15.75" customHeight="1">
      <c r="A285" s="571">
        <f t="shared" si="18"/>
        <v>282</v>
      </c>
      <c r="B285" s="92" t="s">
        <v>84</v>
      </c>
      <c r="C285" s="29" t="s">
        <v>1038</v>
      </c>
      <c r="D285" s="290" t="s">
        <v>1080</v>
      </c>
      <c r="E285" s="291" t="s">
        <v>2275</v>
      </c>
      <c r="F285" s="281" t="str">
        <f t="shared" si="19"/>
        <v>MR30157055306N</v>
      </c>
      <c r="G285" s="291"/>
      <c r="H285" s="291"/>
      <c r="I285" s="291" t="s">
        <v>253</v>
      </c>
      <c r="J285" s="322">
        <v>40544</v>
      </c>
      <c r="K285" s="438">
        <v>43348</v>
      </c>
      <c r="L285" s="282" t="s">
        <v>1239</v>
      </c>
      <c r="M285" s="292">
        <v>139.5</v>
      </c>
      <c r="N285" s="85"/>
      <c r="O285" s="409"/>
      <c r="P285" s="290">
        <v>15</v>
      </c>
      <c r="Q285" s="8">
        <v>7</v>
      </c>
      <c r="R285" s="29" t="s">
        <v>1693</v>
      </c>
      <c r="S285" s="290">
        <v>5</v>
      </c>
      <c r="T285" s="290">
        <v>5.5</v>
      </c>
      <c r="U285" s="293">
        <v>-6</v>
      </c>
      <c r="V285" s="317">
        <v>3.75</v>
      </c>
      <c r="W285" s="290" t="s">
        <v>85</v>
      </c>
      <c r="X285" s="298">
        <v>108</v>
      </c>
      <c r="Y285" s="294">
        <v>20.5</v>
      </c>
      <c r="Z285" s="293">
        <v>2100</v>
      </c>
      <c r="AA285" s="293" t="s">
        <v>5147</v>
      </c>
      <c r="AB285" s="293"/>
      <c r="AC285" s="284" t="s">
        <v>9694</v>
      </c>
      <c r="AD285" s="295" t="s">
        <v>1536</v>
      </c>
      <c r="AE285" s="432"/>
      <c r="AF285" s="286">
        <v>33</v>
      </c>
      <c r="AG285" s="295" t="s">
        <v>85</v>
      </c>
      <c r="AH285" s="296" t="s">
        <v>85</v>
      </c>
      <c r="AI285" s="295"/>
      <c r="AJ285" s="295" t="s">
        <v>1826</v>
      </c>
      <c r="AK285" s="287">
        <v>1.1000000000000001</v>
      </c>
      <c r="AL285" s="296" t="s">
        <v>237</v>
      </c>
      <c r="AM285" s="296" t="s">
        <v>85</v>
      </c>
      <c r="AN285" s="38" t="s">
        <v>85</v>
      </c>
      <c r="AO285" s="296" t="s">
        <v>85</v>
      </c>
      <c r="AP285" s="493">
        <v>16.2</v>
      </c>
      <c r="AQ285" s="296"/>
      <c r="AR285" s="296"/>
      <c r="AS285" s="296" t="s">
        <v>1234</v>
      </c>
      <c r="AT285" s="296" t="s">
        <v>1232</v>
      </c>
      <c r="AU285" s="296"/>
      <c r="AV285" s="296" t="s">
        <v>1233</v>
      </c>
      <c r="AW285" s="296"/>
      <c r="AX285" s="296">
        <v>180</v>
      </c>
      <c r="AY285" s="296">
        <v>106.4</v>
      </c>
      <c r="AZ285" s="296">
        <v>56</v>
      </c>
      <c r="BA285" s="74"/>
      <c r="BB285" s="296"/>
      <c r="BC285" s="49"/>
      <c r="BD285" s="297" t="s">
        <v>85</v>
      </c>
      <c r="BE285" s="91" t="s">
        <v>85</v>
      </c>
      <c r="BF285" s="92" t="s">
        <v>85</v>
      </c>
      <c r="BG285" s="91" t="s">
        <v>85</v>
      </c>
      <c r="BH285" s="297">
        <v>24</v>
      </c>
      <c r="BI285" s="296">
        <v>17.8</v>
      </c>
      <c r="BJ285" s="296">
        <v>17.8</v>
      </c>
      <c r="BK285" s="296">
        <v>12.6</v>
      </c>
      <c r="BL285" s="358">
        <v>6.5420174707775988E-2</v>
      </c>
      <c r="BM285" s="290">
        <v>36</v>
      </c>
      <c r="BN285" s="296" t="s">
        <v>3771</v>
      </c>
      <c r="BO285" s="73" t="s">
        <v>3891</v>
      </c>
      <c r="BP285" s="296" t="s">
        <v>2210</v>
      </c>
      <c r="BQ285" s="296" t="s">
        <v>1121</v>
      </c>
      <c r="BR285" s="296" t="s">
        <v>1122</v>
      </c>
      <c r="BS285" s="296"/>
      <c r="BT285" s="296"/>
      <c r="BU285" s="296"/>
      <c r="BV285" s="296"/>
      <c r="BW285" s="296"/>
      <c r="BX285" s="296"/>
      <c r="BY285" s="296"/>
      <c r="BZ285" s="296" t="s">
        <v>2195</v>
      </c>
      <c r="CA285" s="296"/>
      <c r="CB285" s="296" t="s">
        <v>2196</v>
      </c>
      <c r="CC285" s="296"/>
      <c r="CD285" s="311" t="str">
        <f t="shared" si="17"/>
        <v>DISCONTINUED - MR301 The Standard, 15x7, -6mm Offset, 5x5.5, 108mm Centerbore, Machined - Clear Coat</v>
      </c>
      <c r="CE285" s="311" t="s">
        <v>3721</v>
      </c>
      <c r="CF285" s="311" t="s">
        <v>3720</v>
      </c>
      <c r="CG285" s="300" t="str">
        <f t="shared" si="20"/>
        <v>STREET (3XX)</v>
      </c>
    </row>
    <row r="286" spans="1:85" s="289" customFormat="1" ht="15.75" customHeight="1">
      <c r="A286" s="571">
        <f t="shared" si="18"/>
        <v>283</v>
      </c>
      <c r="B286" s="92" t="s">
        <v>84</v>
      </c>
      <c r="C286" s="29" t="s">
        <v>1038</v>
      </c>
      <c r="D286" s="290" t="s">
        <v>1080</v>
      </c>
      <c r="E286" s="291" t="s">
        <v>2276</v>
      </c>
      <c r="F286" s="281" t="str">
        <f t="shared" si="19"/>
        <v>MR30178555300</v>
      </c>
      <c r="G286" s="291"/>
      <c r="H286" s="291"/>
      <c r="I286" s="291" t="s">
        <v>283</v>
      </c>
      <c r="J286" s="322">
        <v>40544</v>
      </c>
      <c r="K286" s="438">
        <v>43348</v>
      </c>
      <c r="L286" s="282" t="s">
        <v>1239</v>
      </c>
      <c r="M286" s="292">
        <v>195.5</v>
      </c>
      <c r="N286" s="85"/>
      <c r="O286" s="409"/>
      <c r="P286" s="290">
        <v>17</v>
      </c>
      <c r="Q286" s="8">
        <v>8.5</v>
      </c>
      <c r="R286" s="29" t="s">
        <v>1693</v>
      </c>
      <c r="S286" s="290">
        <v>5</v>
      </c>
      <c r="T286" s="290">
        <v>5.5</v>
      </c>
      <c r="U286" s="293">
        <v>0</v>
      </c>
      <c r="V286" s="317">
        <v>4.75</v>
      </c>
      <c r="W286" s="290" t="s">
        <v>85</v>
      </c>
      <c r="X286" s="298">
        <v>108</v>
      </c>
      <c r="Y286" s="294">
        <v>26.7</v>
      </c>
      <c r="Z286" s="293">
        <v>2500</v>
      </c>
      <c r="AA286" s="293" t="s">
        <v>5147</v>
      </c>
      <c r="AB286" s="293"/>
      <c r="AC286" s="284" t="s">
        <v>9578</v>
      </c>
      <c r="AD286" s="295" t="s">
        <v>1536</v>
      </c>
      <c r="AE286" s="432"/>
      <c r="AF286" s="286">
        <v>33</v>
      </c>
      <c r="AG286" s="295" t="s">
        <v>85</v>
      </c>
      <c r="AH286" s="296" t="s">
        <v>85</v>
      </c>
      <c r="AI286" s="295"/>
      <c r="AJ286" s="295" t="s">
        <v>1826</v>
      </c>
      <c r="AK286" s="287">
        <v>1.1000000000000001</v>
      </c>
      <c r="AL286" s="296" t="s">
        <v>237</v>
      </c>
      <c r="AM286" s="296" t="s">
        <v>85</v>
      </c>
      <c r="AN286" s="38" t="s">
        <v>85</v>
      </c>
      <c r="AO286" s="296" t="s">
        <v>85</v>
      </c>
      <c r="AP286" s="493">
        <v>16.2</v>
      </c>
      <c r="AQ286" s="296"/>
      <c r="AR286" s="296"/>
      <c r="AS286" s="296">
        <v>3</v>
      </c>
      <c r="AT286" s="296">
        <v>19</v>
      </c>
      <c r="AU286" s="296"/>
      <c r="AV286" s="296">
        <v>27</v>
      </c>
      <c r="AW286" s="296"/>
      <c r="AX286" s="296">
        <v>205</v>
      </c>
      <c r="AY286" s="296">
        <v>106.4</v>
      </c>
      <c r="AZ286" s="296">
        <v>56</v>
      </c>
      <c r="BA286" s="74"/>
      <c r="BB286" s="296"/>
      <c r="BC286" s="49"/>
      <c r="BD286" s="297" t="s">
        <v>85</v>
      </c>
      <c r="BE286" s="91" t="s">
        <v>85</v>
      </c>
      <c r="BF286" s="92" t="s">
        <v>85</v>
      </c>
      <c r="BG286" s="91" t="s">
        <v>85</v>
      </c>
      <c r="BH286" s="297">
        <v>30.2</v>
      </c>
      <c r="BI286" s="296">
        <v>19.8</v>
      </c>
      <c r="BJ286" s="296">
        <v>19.8</v>
      </c>
      <c r="BK286" s="296">
        <v>10.7</v>
      </c>
      <c r="BL286" s="358">
        <v>6.8740914904991998E-2</v>
      </c>
      <c r="BM286" s="290">
        <v>36</v>
      </c>
      <c r="BN286" s="296" t="s">
        <v>3771</v>
      </c>
      <c r="BO286" s="73" t="s">
        <v>3891</v>
      </c>
      <c r="BP286" s="296" t="s">
        <v>2210</v>
      </c>
      <c r="BQ286" s="296" t="s">
        <v>1121</v>
      </c>
      <c r="BR286" s="296" t="s">
        <v>1122</v>
      </c>
      <c r="BS286" s="296"/>
      <c r="BT286" s="296"/>
      <c r="BU286" s="296"/>
      <c r="BV286" s="296"/>
      <c r="BW286" s="296"/>
      <c r="BX286" s="296"/>
      <c r="BY286" s="296"/>
      <c r="BZ286" s="296" t="s">
        <v>2195</v>
      </c>
      <c r="CA286" s="296"/>
      <c r="CB286" s="296" t="s">
        <v>2196</v>
      </c>
      <c r="CC286" s="296"/>
      <c r="CD286" s="311" t="str">
        <f t="shared" si="17"/>
        <v>DISCONTINUED - MR301 The Standard, 17x8.5, 0mm Offset, 5x5.5, 108mm Centerbore, Machined - Clear Coat</v>
      </c>
      <c r="CE286" s="311" t="s">
        <v>3721</v>
      </c>
      <c r="CF286" s="311" t="s">
        <v>3720</v>
      </c>
      <c r="CG286" s="300" t="str">
        <f t="shared" si="20"/>
        <v>STREET (3XX)</v>
      </c>
    </row>
    <row r="287" spans="1:85" s="289" customFormat="1" ht="15.75" customHeight="1">
      <c r="A287" s="571">
        <f t="shared" si="18"/>
        <v>284</v>
      </c>
      <c r="B287" s="92" t="s">
        <v>84</v>
      </c>
      <c r="C287" s="29" t="s">
        <v>1038</v>
      </c>
      <c r="D287" s="290" t="s">
        <v>1080</v>
      </c>
      <c r="E287" s="291" t="s">
        <v>2277</v>
      </c>
      <c r="F287" s="281" t="str">
        <f t="shared" si="19"/>
        <v>MR30179087312N</v>
      </c>
      <c r="G287" s="291"/>
      <c r="H287" s="291"/>
      <c r="I287" s="291" t="s">
        <v>300</v>
      </c>
      <c r="J287" s="322">
        <v>40544</v>
      </c>
      <c r="K287" s="438">
        <v>43348</v>
      </c>
      <c r="L287" s="282" t="s">
        <v>1239</v>
      </c>
      <c r="M287" s="292">
        <v>195.5</v>
      </c>
      <c r="N287" s="85"/>
      <c r="O287" s="409"/>
      <c r="P287" s="290">
        <v>17</v>
      </c>
      <c r="Q287" s="8">
        <v>9</v>
      </c>
      <c r="R287" s="29" t="s">
        <v>1700</v>
      </c>
      <c r="S287" s="290">
        <v>8</v>
      </c>
      <c r="T287" s="290">
        <v>170</v>
      </c>
      <c r="U287" s="293">
        <v>-12</v>
      </c>
      <c r="V287" s="317">
        <v>4.5</v>
      </c>
      <c r="W287" s="290" t="s">
        <v>85</v>
      </c>
      <c r="X287" s="298">
        <v>130.81</v>
      </c>
      <c r="Y287" s="294">
        <v>27.799999999999997</v>
      </c>
      <c r="Z287" s="293">
        <v>3600</v>
      </c>
      <c r="AA287" s="293" t="s">
        <v>5147</v>
      </c>
      <c r="AB287" s="293"/>
      <c r="AC287" s="284" t="s">
        <v>9695</v>
      </c>
      <c r="AD287" s="295" t="s">
        <v>1799</v>
      </c>
      <c r="AE287" s="432"/>
      <c r="AF287" s="286">
        <v>33</v>
      </c>
      <c r="AG287" s="295" t="s">
        <v>85</v>
      </c>
      <c r="AH287" s="296" t="s">
        <v>85</v>
      </c>
      <c r="AI287" s="295"/>
      <c r="AJ287" s="295" t="s">
        <v>1826</v>
      </c>
      <c r="AK287" s="287">
        <v>1.1000000000000001</v>
      </c>
      <c r="AL287" s="296" t="s">
        <v>237</v>
      </c>
      <c r="AM287" s="296" t="s">
        <v>85</v>
      </c>
      <c r="AN287" s="38" t="s">
        <v>85</v>
      </c>
      <c r="AO287" s="296" t="s">
        <v>85</v>
      </c>
      <c r="AP287" s="493">
        <v>16.2</v>
      </c>
      <c r="AQ287" s="296"/>
      <c r="AR287" s="296"/>
      <c r="AS287" s="296">
        <v>3</v>
      </c>
      <c r="AT287" s="296">
        <v>3</v>
      </c>
      <c r="AU287" s="296"/>
      <c r="AV287" s="296">
        <v>27</v>
      </c>
      <c r="AW287" s="296"/>
      <c r="AX287" s="296">
        <v>205</v>
      </c>
      <c r="AY287" s="296">
        <v>125</v>
      </c>
      <c r="AZ287" s="296">
        <v>100</v>
      </c>
      <c r="BA287" s="74"/>
      <c r="BB287" s="296"/>
      <c r="BC287" s="49"/>
      <c r="BD287" s="297" t="s">
        <v>85</v>
      </c>
      <c r="BE287" s="91" t="s">
        <v>85</v>
      </c>
      <c r="BF287" s="92" t="s">
        <v>85</v>
      </c>
      <c r="BG287" s="91" t="s">
        <v>85</v>
      </c>
      <c r="BH287" s="297">
        <v>31.299999999999997</v>
      </c>
      <c r="BI287" s="296">
        <v>19.8</v>
      </c>
      <c r="BJ287" s="296">
        <v>19.8</v>
      </c>
      <c r="BK287" s="296">
        <v>10.7</v>
      </c>
      <c r="BL287" s="358">
        <v>6.8740914904991998E-2</v>
      </c>
      <c r="BM287" s="290">
        <v>36</v>
      </c>
      <c r="BN287" s="296" t="s">
        <v>3771</v>
      </c>
      <c r="BO287" s="73" t="s">
        <v>3891</v>
      </c>
      <c r="BP287" s="296" t="s">
        <v>2210</v>
      </c>
      <c r="BQ287" s="296" t="s">
        <v>1121</v>
      </c>
      <c r="BR287" s="296" t="s">
        <v>1122</v>
      </c>
      <c r="BS287" s="296"/>
      <c r="BT287" s="296"/>
      <c r="BU287" s="296"/>
      <c r="BV287" s="296"/>
      <c r="BW287" s="296"/>
      <c r="BX287" s="296"/>
      <c r="BY287" s="296"/>
      <c r="BZ287" s="296" t="s">
        <v>2195</v>
      </c>
      <c r="CA287" s="296"/>
      <c r="CB287" s="296" t="s">
        <v>2196</v>
      </c>
      <c r="CC287" s="296"/>
      <c r="CD287" s="311" t="str">
        <f t="shared" si="17"/>
        <v>DISCONTINUED - MR301 The Standard, 17x9, -12mm Offset, 8x170, 130.81mm Centerbore, Machined - Clear Coat</v>
      </c>
      <c r="CE287" s="311" t="s">
        <v>3721</v>
      </c>
      <c r="CF287" s="311" t="s">
        <v>3720</v>
      </c>
      <c r="CG287" s="300" t="str">
        <f t="shared" si="20"/>
        <v>STREET (3XX)</v>
      </c>
    </row>
    <row r="288" spans="1:85" s="289" customFormat="1" ht="15.75" customHeight="1">
      <c r="A288" s="571">
        <f t="shared" si="18"/>
        <v>285</v>
      </c>
      <c r="B288" s="92" t="s">
        <v>84</v>
      </c>
      <c r="C288" s="29" t="s">
        <v>1038</v>
      </c>
      <c r="D288" s="290" t="s">
        <v>1080</v>
      </c>
      <c r="E288" s="291" t="s">
        <v>2278</v>
      </c>
      <c r="F288" s="281" t="str">
        <f t="shared" si="19"/>
        <v>MR30189055312N</v>
      </c>
      <c r="G288" s="291"/>
      <c r="H288" s="291"/>
      <c r="I288" s="291" t="s">
        <v>305</v>
      </c>
      <c r="J288" s="322">
        <v>40544</v>
      </c>
      <c r="K288" s="438">
        <v>43348</v>
      </c>
      <c r="L288" s="282" t="s">
        <v>1239</v>
      </c>
      <c r="M288" s="292">
        <v>231.5</v>
      </c>
      <c r="N288" s="85"/>
      <c r="O288" s="409"/>
      <c r="P288" s="290">
        <v>18</v>
      </c>
      <c r="Q288" s="8">
        <v>9</v>
      </c>
      <c r="R288" s="29" t="s">
        <v>1693</v>
      </c>
      <c r="S288" s="290">
        <v>5</v>
      </c>
      <c r="T288" s="290">
        <v>5.5</v>
      </c>
      <c r="U288" s="293">
        <v>-12</v>
      </c>
      <c r="V288" s="317">
        <v>4.5</v>
      </c>
      <c r="W288" s="290" t="s">
        <v>85</v>
      </c>
      <c r="X288" s="298">
        <v>108</v>
      </c>
      <c r="Y288" s="294">
        <v>28.199999999999996</v>
      </c>
      <c r="Z288" s="293">
        <v>2500</v>
      </c>
      <c r="AA288" s="293" t="s">
        <v>5147</v>
      </c>
      <c r="AB288" s="293"/>
      <c r="AC288" s="284" t="s">
        <v>9562</v>
      </c>
      <c r="AD288" s="295" t="s">
        <v>1536</v>
      </c>
      <c r="AE288" s="432"/>
      <c r="AF288" s="286">
        <v>33</v>
      </c>
      <c r="AG288" s="295" t="s">
        <v>85</v>
      </c>
      <c r="AH288" s="296" t="s">
        <v>85</v>
      </c>
      <c r="AI288" s="295"/>
      <c r="AJ288" s="295" t="s">
        <v>1826</v>
      </c>
      <c r="AK288" s="287">
        <v>1.1000000000000001</v>
      </c>
      <c r="AL288" s="296" t="s">
        <v>237</v>
      </c>
      <c r="AM288" s="296" t="s">
        <v>85</v>
      </c>
      <c r="AN288" s="38" t="s">
        <v>85</v>
      </c>
      <c r="AO288" s="296" t="s">
        <v>85</v>
      </c>
      <c r="AP288" s="493">
        <v>16.2</v>
      </c>
      <c r="AQ288" s="296"/>
      <c r="AR288" s="296"/>
      <c r="AS288" s="296">
        <v>3</v>
      </c>
      <c r="AT288" s="296">
        <v>16</v>
      </c>
      <c r="AU288" s="296"/>
      <c r="AV288" s="296">
        <v>22</v>
      </c>
      <c r="AW288" s="296"/>
      <c r="AX288" s="296">
        <v>215</v>
      </c>
      <c r="AY288" s="296">
        <v>106.4</v>
      </c>
      <c r="AZ288" s="296">
        <v>56</v>
      </c>
      <c r="BA288" s="74"/>
      <c r="BB288" s="296"/>
      <c r="BC288" s="49"/>
      <c r="BD288" s="297" t="s">
        <v>85</v>
      </c>
      <c r="BE288" s="91" t="s">
        <v>85</v>
      </c>
      <c r="BF288" s="92" t="s">
        <v>85</v>
      </c>
      <c r="BG288" s="91" t="s">
        <v>85</v>
      </c>
      <c r="BH288" s="297">
        <v>31.699999999999996</v>
      </c>
      <c r="BI288" s="296">
        <v>20.7</v>
      </c>
      <c r="BJ288" s="296">
        <v>20.7</v>
      </c>
      <c r="BK288" s="296">
        <v>11.2</v>
      </c>
      <c r="BL288" s="358">
        <v>7.8642962197631991E-2</v>
      </c>
      <c r="BM288" s="290">
        <v>36</v>
      </c>
      <c r="BN288" s="296" t="s">
        <v>3771</v>
      </c>
      <c r="BO288" s="73" t="s">
        <v>3891</v>
      </c>
      <c r="BP288" s="296" t="s">
        <v>2210</v>
      </c>
      <c r="BQ288" s="296" t="s">
        <v>1121</v>
      </c>
      <c r="BR288" s="296" t="s">
        <v>1122</v>
      </c>
      <c r="BS288" s="296"/>
      <c r="BT288" s="296"/>
      <c r="BU288" s="296"/>
      <c r="BV288" s="296"/>
      <c r="BW288" s="296"/>
      <c r="BX288" s="296"/>
      <c r="BY288" s="296"/>
      <c r="BZ288" s="296" t="s">
        <v>2195</v>
      </c>
      <c r="CA288" s="296"/>
      <c r="CB288" s="296" t="s">
        <v>2196</v>
      </c>
      <c r="CC288" s="296"/>
      <c r="CD288" s="311" t="str">
        <f t="shared" si="17"/>
        <v>DISCONTINUED - MR301 The Standard, 18x9, -12mm Offset, 5x5.5, 108mm Centerbore, Machined - Clear Coat</v>
      </c>
      <c r="CE288" s="311" t="s">
        <v>3721</v>
      </c>
      <c r="CF288" s="311" t="s">
        <v>3720</v>
      </c>
      <c r="CG288" s="300" t="str">
        <f t="shared" si="20"/>
        <v>STREET (3XX)</v>
      </c>
    </row>
    <row r="289" spans="1:85" s="289" customFormat="1" ht="15.75" customHeight="1">
      <c r="A289" s="571">
        <f t="shared" si="18"/>
        <v>286</v>
      </c>
      <c r="B289" s="92" t="s">
        <v>84</v>
      </c>
      <c r="C289" s="29" t="s">
        <v>1038</v>
      </c>
      <c r="D289" s="290" t="s">
        <v>1080</v>
      </c>
      <c r="E289" s="291" t="s">
        <v>2279</v>
      </c>
      <c r="F289" s="281" t="str">
        <f t="shared" si="19"/>
        <v>MR30189087312N</v>
      </c>
      <c r="G289" s="291"/>
      <c r="H289" s="291"/>
      <c r="I289" s="291" t="s">
        <v>317</v>
      </c>
      <c r="J289" s="322">
        <v>40544</v>
      </c>
      <c r="K289" s="438">
        <v>43348</v>
      </c>
      <c r="L289" s="282" t="s">
        <v>1239</v>
      </c>
      <c r="M289" s="292">
        <v>231.5</v>
      </c>
      <c r="N289" s="85"/>
      <c r="O289" s="409"/>
      <c r="P289" s="290">
        <v>18</v>
      </c>
      <c r="Q289" s="8">
        <v>9</v>
      </c>
      <c r="R289" s="29" t="s">
        <v>1700</v>
      </c>
      <c r="S289" s="290">
        <v>8</v>
      </c>
      <c r="T289" s="290">
        <v>170</v>
      </c>
      <c r="U289" s="293">
        <v>-12</v>
      </c>
      <c r="V289" s="317">
        <v>4.5</v>
      </c>
      <c r="W289" s="290" t="s">
        <v>85</v>
      </c>
      <c r="X289" s="298">
        <v>130.81</v>
      </c>
      <c r="Y289" s="294">
        <v>28.1</v>
      </c>
      <c r="Z289" s="293">
        <v>3600</v>
      </c>
      <c r="AA289" s="293" t="s">
        <v>5147</v>
      </c>
      <c r="AB289" s="293"/>
      <c r="AC289" s="284" t="s">
        <v>9568</v>
      </c>
      <c r="AD289" s="295" t="s">
        <v>1799</v>
      </c>
      <c r="AE289" s="432"/>
      <c r="AF289" s="286">
        <v>33</v>
      </c>
      <c r="AG289" s="295" t="s">
        <v>85</v>
      </c>
      <c r="AH289" s="296" t="s">
        <v>85</v>
      </c>
      <c r="AI289" s="295"/>
      <c r="AJ289" s="295" t="s">
        <v>1826</v>
      </c>
      <c r="AK289" s="287">
        <v>1.1000000000000001</v>
      </c>
      <c r="AL289" s="296" t="s">
        <v>237</v>
      </c>
      <c r="AM289" s="296" t="s">
        <v>85</v>
      </c>
      <c r="AN289" s="38" t="s">
        <v>85</v>
      </c>
      <c r="AO289" s="296" t="s">
        <v>85</v>
      </c>
      <c r="AP289" s="493">
        <v>16.2</v>
      </c>
      <c r="AQ289" s="296"/>
      <c r="AR289" s="296"/>
      <c r="AS289" s="296">
        <v>3</v>
      </c>
      <c r="AT289" s="296">
        <v>3</v>
      </c>
      <c r="AU289" s="296"/>
      <c r="AV289" s="296">
        <v>22</v>
      </c>
      <c r="AW289" s="296"/>
      <c r="AX289" s="296">
        <v>215</v>
      </c>
      <c r="AY289" s="296">
        <v>125</v>
      </c>
      <c r="AZ289" s="296">
        <v>100</v>
      </c>
      <c r="BA289" s="74"/>
      <c r="BB289" s="296"/>
      <c r="BC289" s="49"/>
      <c r="BD289" s="297" t="s">
        <v>85</v>
      </c>
      <c r="BE289" s="91" t="s">
        <v>85</v>
      </c>
      <c r="BF289" s="92" t="s">
        <v>85</v>
      </c>
      <c r="BG289" s="91" t="s">
        <v>85</v>
      </c>
      <c r="BH289" s="297">
        <v>31.6</v>
      </c>
      <c r="BI289" s="296">
        <v>20.7</v>
      </c>
      <c r="BJ289" s="296">
        <v>20.7</v>
      </c>
      <c r="BK289" s="296">
        <v>11.2</v>
      </c>
      <c r="BL289" s="358">
        <v>7.8642962197631991E-2</v>
      </c>
      <c r="BM289" s="290">
        <v>36</v>
      </c>
      <c r="BN289" s="296" t="s">
        <v>3771</v>
      </c>
      <c r="BO289" s="73" t="s">
        <v>3891</v>
      </c>
      <c r="BP289" s="296" t="s">
        <v>2210</v>
      </c>
      <c r="BQ289" s="296" t="s">
        <v>1121</v>
      </c>
      <c r="BR289" s="296" t="s">
        <v>1122</v>
      </c>
      <c r="BS289" s="296"/>
      <c r="BT289" s="296"/>
      <c r="BU289" s="296"/>
      <c r="BV289" s="296"/>
      <c r="BW289" s="296"/>
      <c r="BX289" s="296"/>
      <c r="BY289" s="296"/>
      <c r="BZ289" s="296" t="s">
        <v>2195</v>
      </c>
      <c r="CA289" s="296"/>
      <c r="CB289" s="296" t="s">
        <v>2196</v>
      </c>
      <c r="CC289" s="296"/>
      <c r="CD289" s="311" t="str">
        <f t="shared" si="17"/>
        <v>DISCONTINUED - MR301 The Standard, 18x9, -12mm Offset, 8x170, 130.81mm Centerbore, Machined - Clear Coat</v>
      </c>
      <c r="CE289" s="311" t="s">
        <v>3721</v>
      </c>
      <c r="CF289" s="311" t="s">
        <v>3720</v>
      </c>
      <c r="CG289" s="300" t="str">
        <f t="shared" si="20"/>
        <v>STREET (3XX)</v>
      </c>
    </row>
    <row r="290" spans="1:85" s="289" customFormat="1" ht="15.75" customHeight="1">
      <c r="A290" s="571">
        <f t="shared" si="18"/>
        <v>287</v>
      </c>
      <c r="B290" s="92" t="s">
        <v>84</v>
      </c>
      <c r="C290" s="29" t="s">
        <v>1038</v>
      </c>
      <c r="D290" s="290" t="s">
        <v>1080</v>
      </c>
      <c r="E290" s="291" t="s">
        <v>2280</v>
      </c>
      <c r="F290" s="281" t="str">
        <f t="shared" si="19"/>
        <v>MR30189087512N</v>
      </c>
      <c r="G290" s="291"/>
      <c r="H290" s="291"/>
      <c r="I290" s="291" t="s">
        <v>319</v>
      </c>
      <c r="J290" s="322">
        <v>40544</v>
      </c>
      <c r="K290" s="438">
        <v>43348</v>
      </c>
      <c r="L290" s="282" t="s">
        <v>1239</v>
      </c>
      <c r="M290" s="292">
        <v>231.5</v>
      </c>
      <c r="N290" s="85"/>
      <c r="O290" s="409"/>
      <c r="P290" s="290">
        <v>18</v>
      </c>
      <c r="Q290" s="8">
        <v>9</v>
      </c>
      <c r="R290" s="29" t="s">
        <v>1700</v>
      </c>
      <c r="S290" s="290">
        <v>8</v>
      </c>
      <c r="T290" s="290">
        <v>170</v>
      </c>
      <c r="U290" s="293">
        <v>-12</v>
      </c>
      <c r="V290" s="317">
        <v>4.5</v>
      </c>
      <c r="W290" s="290" t="s">
        <v>85</v>
      </c>
      <c r="X290" s="298">
        <v>130.81</v>
      </c>
      <c r="Y290" s="294">
        <v>28.1</v>
      </c>
      <c r="Z290" s="293">
        <v>3600</v>
      </c>
      <c r="AA290" s="293" t="s">
        <v>2165</v>
      </c>
      <c r="AB290" s="293"/>
      <c r="AC290" s="284" t="s">
        <v>9568</v>
      </c>
      <c r="AD290" s="295" t="s">
        <v>1800</v>
      </c>
      <c r="AE290" s="432"/>
      <c r="AF290" s="286">
        <v>33</v>
      </c>
      <c r="AG290" s="295" t="s">
        <v>85</v>
      </c>
      <c r="AH290" s="296" t="s">
        <v>85</v>
      </c>
      <c r="AI290" s="295"/>
      <c r="AJ290" s="295" t="s">
        <v>1826</v>
      </c>
      <c r="AK290" s="287">
        <v>1.1000000000000001</v>
      </c>
      <c r="AL290" s="296" t="s">
        <v>237</v>
      </c>
      <c r="AM290" s="296" t="s">
        <v>85</v>
      </c>
      <c r="AN290" s="38" t="s">
        <v>85</v>
      </c>
      <c r="AO290" s="296" t="s">
        <v>85</v>
      </c>
      <c r="AP290" s="493">
        <v>16.2</v>
      </c>
      <c r="AQ290" s="296"/>
      <c r="AR290" s="296"/>
      <c r="AS290" s="296">
        <v>3</v>
      </c>
      <c r="AT290" s="296">
        <v>3</v>
      </c>
      <c r="AU290" s="296"/>
      <c r="AV290" s="296">
        <v>22</v>
      </c>
      <c r="AW290" s="296"/>
      <c r="AX290" s="296">
        <v>215</v>
      </c>
      <c r="AY290" s="296">
        <v>125</v>
      </c>
      <c r="AZ290" s="296">
        <v>100</v>
      </c>
      <c r="BA290" s="74"/>
      <c r="BB290" s="296"/>
      <c r="BC290" s="49"/>
      <c r="BD290" s="297" t="s">
        <v>85</v>
      </c>
      <c r="BE290" s="91" t="s">
        <v>85</v>
      </c>
      <c r="BF290" s="92" t="s">
        <v>85</v>
      </c>
      <c r="BG290" s="91" t="s">
        <v>85</v>
      </c>
      <c r="BH290" s="297">
        <v>31.6</v>
      </c>
      <c r="BI290" s="296">
        <v>20.7</v>
      </c>
      <c r="BJ290" s="296">
        <v>20.7</v>
      </c>
      <c r="BK290" s="296">
        <v>11.2</v>
      </c>
      <c r="BL290" s="358">
        <v>7.8642962197631991E-2</v>
      </c>
      <c r="BM290" s="290">
        <v>36</v>
      </c>
      <c r="BN290" s="296" t="s">
        <v>3771</v>
      </c>
      <c r="BO290" s="73" t="s">
        <v>3891</v>
      </c>
      <c r="BP290" s="296" t="s">
        <v>2194</v>
      </c>
      <c r="BQ290" s="296" t="s">
        <v>1121</v>
      </c>
      <c r="BR290" s="296" t="s">
        <v>1122</v>
      </c>
      <c r="BS290" s="296"/>
      <c r="BT290" s="296"/>
      <c r="BU290" s="296"/>
      <c r="BV290" s="296"/>
      <c r="BW290" s="296"/>
      <c r="BX290" s="296"/>
      <c r="BY290" s="296"/>
      <c r="BZ290" s="296" t="s">
        <v>1123</v>
      </c>
      <c r="CA290" s="296"/>
      <c r="CB290" s="296" t="s">
        <v>1124</v>
      </c>
      <c r="CC290" s="296"/>
      <c r="CD290" s="311" t="str">
        <f t="shared" si="17"/>
        <v>DISCONTINUED - MR301 The Standard, 18x9, -12mm Offset, 8x170, 130.81mm Centerbore, Matte Black</v>
      </c>
      <c r="CE290" s="311" t="s">
        <v>3721</v>
      </c>
      <c r="CF290" s="311" t="s">
        <v>3720</v>
      </c>
      <c r="CG290" s="300" t="str">
        <f t="shared" si="20"/>
        <v>STREET (3XX)</v>
      </c>
    </row>
    <row r="291" spans="1:85" s="289" customFormat="1" ht="15.75" customHeight="1">
      <c r="A291" s="571">
        <f t="shared" si="18"/>
        <v>288</v>
      </c>
      <c r="B291" s="92" t="s">
        <v>84</v>
      </c>
      <c r="C291" s="29" t="s">
        <v>1038</v>
      </c>
      <c r="D291" s="290" t="s">
        <v>1082</v>
      </c>
      <c r="E291" s="291" t="s">
        <v>2281</v>
      </c>
      <c r="F291" s="281" t="str">
        <f t="shared" si="19"/>
        <v>MR30468012700</v>
      </c>
      <c r="G291" s="291"/>
      <c r="H291" s="291"/>
      <c r="I291" s="291" t="s">
        <v>355</v>
      </c>
      <c r="J291" s="322">
        <v>40909</v>
      </c>
      <c r="K291" s="438">
        <v>43348</v>
      </c>
      <c r="L291" s="282" t="s">
        <v>1239</v>
      </c>
      <c r="M291" s="292">
        <v>177.5</v>
      </c>
      <c r="N291" s="85"/>
      <c r="O291" s="409"/>
      <c r="P291" s="290">
        <v>16</v>
      </c>
      <c r="Q291" s="8">
        <v>8</v>
      </c>
      <c r="R291" s="29" t="s">
        <v>1756</v>
      </c>
      <c r="S291" s="290">
        <v>5</v>
      </c>
      <c r="T291" s="290">
        <v>4.5</v>
      </c>
      <c r="U291" s="293">
        <v>0</v>
      </c>
      <c r="V291" s="317">
        <v>4.5</v>
      </c>
      <c r="W291" s="290" t="s">
        <v>85</v>
      </c>
      <c r="X291" s="298">
        <v>83</v>
      </c>
      <c r="Y291" s="294">
        <v>23.7</v>
      </c>
      <c r="Z291" s="293">
        <v>2100</v>
      </c>
      <c r="AA291" s="293" t="s">
        <v>5150</v>
      </c>
      <c r="AB291" s="293"/>
      <c r="AC291" s="284" t="s">
        <v>9638</v>
      </c>
      <c r="AD291" s="295" t="s">
        <v>1565</v>
      </c>
      <c r="AE291" s="432"/>
      <c r="AF291" s="286">
        <v>33</v>
      </c>
      <c r="AG291" s="295" t="s">
        <v>85</v>
      </c>
      <c r="AH291" s="296" t="s">
        <v>85</v>
      </c>
      <c r="AI291" s="295"/>
      <c r="AJ291" s="295" t="s">
        <v>1827</v>
      </c>
      <c r="AK291" s="287">
        <v>1.1000000000000001</v>
      </c>
      <c r="AL291" s="296" t="s">
        <v>237</v>
      </c>
      <c r="AM291" s="296" t="s">
        <v>85</v>
      </c>
      <c r="AN291" s="38" t="s">
        <v>85</v>
      </c>
      <c r="AO291" s="296" t="s">
        <v>85</v>
      </c>
      <c r="AP291" s="493">
        <v>16.2</v>
      </c>
      <c r="AQ291" s="296"/>
      <c r="AR291" s="296"/>
      <c r="AS291" s="296">
        <v>12</v>
      </c>
      <c r="AT291" s="296">
        <v>22</v>
      </c>
      <c r="AU291" s="296"/>
      <c r="AV291" s="296">
        <v>27</v>
      </c>
      <c r="AW291" s="296"/>
      <c r="AX291" s="296">
        <v>191</v>
      </c>
      <c r="AY291" s="296">
        <v>79</v>
      </c>
      <c r="AZ291" s="296">
        <v>54</v>
      </c>
      <c r="BA291" s="74"/>
      <c r="BB291" s="296"/>
      <c r="BC291" s="49"/>
      <c r="BD291" s="297" t="s">
        <v>85</v>
      </c>
      <c r="BE291" s="91" t="s">
        <v>85</v>
      </c>
      <c r="BF291" s="92" t="s">
        <v>85</v>
      </c>
      <c r="BG291" s="91" t="s">
        <v>85</v>
      </c>
      <c r="BH291" s="297">
        <v>27.2</v>
      </c>
      <c r="BI291" s="296">
        <v>18.8</v>
      </c>
      <c r="BJ291" s="296">
        <v>18.8</v>
      </c>
      <c r="BK291" s="296">
        <v>10.6</v>
      </c>
      <c r="BL291" s="358">
        <v>6.1393545341695985E-2</v>
      </c>
      <c r="BM291" s="290">
        <v>36</v>
      </c>
      <c r="BN291" s="296" t="s">
        <v>3771</v>
      </c>
      <c r="BO291" s="73" t="s">
        <v>3891</v>
      </c>
      <c r="BP291" s="296" t="s">
        <v>2212</v>
      </c>
      <c r="BQ291" s="296" t="s">
        <v>1131</v>
      </c>
      <c r="BR291" s="296" t="s">
        <v>1122</v>
      </c>
      <c r="BS291" s="296"/>
      <c r="BT291" s="296"/>
      <c r="BU291" s="296"/>
      <c r="BV291" s="296"/>
      <c r="BW291" s="296"/>
      <c r="BX291" s="296"/>
      <c r="BY291" s="296"/>
      <c r="BZ291" s="296" t="s">
        <v>2197</v>
      </c>
      <c r="CA291" s="296"/>
      <c r="CB291" s="296" t="s">
        <v>2198</v>
      </c>
      <c r="CC291" s="296"/>
      <c r="CD291" s="311" t="str">
        <f t="shared" si="17"/>
        <v>DISCONTINUED - MR304 Double Standard, 16x8, 0mm Offset, 5x4.5, 83mm Centerbore, Matte Black - Machined Lip</v>
      </c>
      <c r="CE291" s="311" t="s">
        <v>3721</v>
      </c>
      <c r="CF291" s="311" t="s">
        <v>3720</v>
      </c>
      <c r="CG291" s="300" t="str">
        <f t="shared" si="20"/>
        <v>STREET (3XX)</v>
      </c>
    </row>
    <row r="292" spans="1:85" s="289" customFormat="1" ht="15.75" customHeight="1">
      <c r="A292" s="571">
        <f t="shared" si="18"/>
        <v>289</v>
      </c>
      <c r="B292" s="92" t="s">
        <v>84</v>
      </c>
      <c r="C292" s="29" t="s">
        <v>1038</v>
      </c>
      <c r="D292" s="290" t="s">
        <v>1082</v>
      </c>
      <c r="E292" s="291" t="s">
        <v>2282</v>
      </c>
      <c r="F292" s="281" t="str">
        <f t="shared" si="19"/>
        <v>MR30478580700</v>
      </c>
      <c r="G292" s="291"/>
      <c r="H292" s="291"/>
      <c r="I292" s="291" t="s">
        <v>383</v>
      </c>
      <c r="J292" s="322">
        <v>40909</v>
      </c>
      <c r="K292" s="438">
        <v>43348</v>
      </c>
      <c r="L292" s="282" t="s">
        <v>1239</v>
      </c>
      <c r="M292" s="292">
        <v>195.5</v>
      </c>
      <c r="N292" s="85"/>
      <c r="O292" s="409"/>
      <c r="P292" s="290">
        <v>17</v>
      </c>
      <c r="Q292" s="8">
        <v>8.5</v>
      </c>
      <c r="R292" s="29" t="s">
        <v>1699</v>
      </c>
      <c r="S292" s="290">
        <v>8</v>
      </c>
      <c r="T292" s="290">
        <v>6.5</v>
      </c>
      <c r="U292" s="293">
        <v>0</v>
      </c>
      <c r="V292" s="317">
        <v>4.75</v>
      </c>
      <c r="W292" s="290" t="s">
        <v>85</v>
      </c>
      <c r="X292" s="298">
        <v>130.81</v>
      </c>
      <c r="Y292" s="294">
        <v>28.5</v>
      </c>
      <c r="Z292" s="293">
        <v>3640</v>
      </c>
      <c r="AA292" s="293" t="s">
        <v>5150</v>
      </c>
      <c r="AB292" s="293"/>
      <c r="AC292" s="284" t="s">
        <v>9627</v>
      </c>
      <c r="AD292" s="295" t="s">
        <v>1562</v>
      </c>
      <c r="AE292" s="432"/>
      <c r="AF292" s="286">
        <v>33</v>
      </c>
      <c r="AG292" s="295" t="s">
        <v>85</v>
      </c>
      <c r="AH292" s="296" t="s">
        <v>85</v>
      </c>
      <c r="AI292" s="295"/>
      <c r="AJ292" s="295" t="s">
        <v>1827</v>
      </c>
      <c r="AK292" s="287">
        <v>1.1000000000000001</v>
      </c>
      <c r="AL292" s="296" t="s">
        <v>237</v>
      </c>
      <c r="AM292" s="296" t="s">
        <v>85</v>
      </c>
      <c r="AN292" s="38" t="s">
        <v>85</v>
      </c>
      <c r="AO292" s="296" t="s">
        <v>85</v>
      </c>
      <c r="AP292" s="493">
        <v>16.2</v>
      </c>
      <c r="AQ292" s="296"/>
      <c r="AR292" s="296"/>
      <c r="AS292" s="296">
        <v>3</v>
      </c>
      <c r="AT292" s="296">
        <v>3</v>
      </c>
      <c r="AU292" s="296"/>
      <c r="AV292" s="296">
        <v>24</v>
      </c>
      <c r="AW292" s="296"/>
      <c r="AX292" s="296">
        <v>200</v>
      </c>
      <c r="AY292" s="296">
        <v>123</v>
      </c>
      <c r="AZ292" s="296">
        <v>93</v>
      </c>
      <c r="BA292" s="74"/>
      <c r="BB292" s="296"/>
      <c r="BC292" s="49"/>
      <c r="BD292" s="297" t="s">
        <v>85</v>
      </c>
      <c r="BE292" s="91" t="s">
        <v>85</v>
      </c>
      <c r="BF292" s="92" t="s">
        <v>85</v>
      </c>
      <c r="BG292" s="91" t="s">
        <v>85</v>
      </c>
      <c r="BH292" s="297">
        <v>32</v>
      </c>
      <c r="BI292" s="296">
        <v>19.8</v>
      </c>
      <c r="BJ292" s="296">
        <v>19.8</v>
      </c>
      <c r="BK292" s="296">
        <v>10.7</v>
      </c>
      <c r="BL292" s="358">
        <v>6.8740914904991998E-2</v>
      </c>
      <c r="BM292" s="290">
        <v>36</v>
      </c>
      <c r="BN292" s="296" t="s">
        <v>3771</v>
      </c>
      <c r="BO292" s="73" t="s">
        <v>3891</v>
      </c>
      <c r="BP292" s="296" t="s">
        <v>2212</v>
      </c>
      <c r="BQ292" s="296" t="s">
        <v>1131</v>
      </c>
      <c r="BR292" s="296" t="s">
        <v>1122</v>
      </c>
      <c r="BS292" s="296"/>
      <c r="BT292" s="296"/>
      <c r="BU292" s="296"/>
      <c r="BV292" s="296"/>
      <c r="BW292" s="296"/>
      <c r="BX292" s="296"/>
      <c r="BY292" s="296"/>
      <c r="BZ292" s="296" t="s">
        <v>2197</v>
      </c>
      <c r="CA292" s="296"/>
      <c r="CB292" s="296" t="s">
        <v>2198</v>
      </c>
      <c r="CC292" s="296"/>
      <c r="CD292" s="311" t="str">
        <f t="shared" si="17"/>
        <v>DISCONTINUED - MR304 Double Standard, 17x8.5, 0mm Offset, 8x6.5, 130.81mm Centerbore, Matte Black - Machined Lip</v>
      </c>
      <c r="CE292" s="311" t="s">
        <v>3721</v>
      </c>
      <c r="CF292" s="311" t="s">
        <v>3720</v>
      </c>
      <c r="CG292" s="300" t="str">
        <f t="shared" si="20"/>
        <v>STREET (3XX)</v>
      </c>
    </row>
    <row r="293" spans="1:85" s="289" customFormat="1" ht="15.75" customHeight="1">
      <c r="A293" s="571">
        <f t="shared" si="18"/>
        <v>290</v>
      </c>
      <c r="B293" s="92" t="s">
        <v>84</v>
      </c>
      <c r="C293" s="29" t="s">
        <v>1038</v>
      </c>
      <c r="D293" s="290" t="s">
        <v>1082</v>
      </c>
      <c r="E293" s="291" t="s">
        <v>2283</v>
      </c>
      <c r="F293" s="281" t="str">
        <f t="shared" si="19"/>
        <v>MR30489080718</v>
      </c>
      <c r="G293" s="291"/>
      <c r="H293" s="291"/>
      <c r="I293" s="291" t="s">
        <v>405</v>
      </c>
      <c r="J293" s="322">
        <v>40909</v>
      </c>
      <c r="K293" s="438">
        <v>43348</v>
      </c>
      <c r="L293" s="282" t="s">
        <v>1239</v>
      </c>
      <c r="M293" s="292">
        <v>231.5</v>
      </c>
      <c r="N293" s="85"/>
      <c r="O293" s="409"/>
      <c r="P293" s="290">
        <v>18</v>
      </c>
      <c r="Q293" s="8">
        <v>9</v>
      </c>
      <c r="R293" s="29" t="s">
        <v>1699</v>
      </c>
      <c r="S293" s="290">
        <v>8</v>
      </c>
      <c r="T293" s="290">
        <v>6.5</v>
      </c>
      <c r="U293" s="293">
        <v>18</v>
      </c>
      <c r="V293" s="317">
        <v>5.75</v>
      </c>
      <c r="W293" s="290" t="s">
        <v>85</v>
      </c>
      <c r="X293" s="298">
        <v>130.81</v>
      </c>
      <c r="Y293" s="294">
        <v>31.1</v>
      </c>
      <c r="Z293" s="293">
        <v>3640</v>
      </c>
      <c r="AA293" s="293" t="s">
        <v>5150</v>
      </c>
      <c r="AB293" s="293"/>
      <c r="AC293" s="284" t="s">
        <v>9696</v>
      </c>
      <c r="AD293" s="295" t="s">
        <v>1562</v>
      </c>
      <c r="AE293" s="432"/>
      <c r="AF293" s="286">
        <v>33</v>
      </c>
      <c r="AG293" s="295" t="s">
        <v>85</v>
      </c>
      <c r="AH293" s="296" t="s">
        <v>85</v>
      </c>
      <c r="AI293" s="295"/>
      <c r="AJ293" s="295" t="s">
        <v>1827</v>
      </c>
      <c r="AK293" s="287">
        <v>1.1000000000000001</v>
      </c>
      <c r="AL293" s="296" t="s">
        <v>237</v>
      </c>
      <c r="AM293" s="296" t="s">
        <v>85</v>
      </c>
      <c r="AN293" s="38" t="s">
        <v>85</v>
      </c>
      <c r="AO293" s="296" t="s">
        <v>85</v>
      </c>
      <c r="AP293" s="493">
        <v>16.2</v>
      </c>
      <c r="AQ293" s="296"/>
      <c r="AR293" s="296"/>
      <c r="AS293" s="296">
        <v>3</v>
      </c>
      <c r="AT293" s="296">
        <v>3</v>
      </c>
      <c r="AU293" s="296"/>
      <c r="AV293" s="296">
        <v>31</v>
      </c>
      <c r="AW293" s="296"/>
      <c r="AX293" s="296">
        <v>213</v>
      </c>
      <c r="AY293" s="296">
        <v>123</v>
      </c>
      <c r="AZ293" s="296">
        <v>93</v>
      </c>
      <c r="BA293" s="74"/>
      <c r="BB293" s="296"/>
      <c r="BC293" s="49"/>
      <c r="BD293" s="297" t="s">
        <v>85</v>
      </c>
      <c r="BE293" s="91" t="s">
        <v>85</v>
      </c>
      <c r="BF293" s="92" t="s">
        <v>85</v>
      </c>
      <c r="BG293" s="91" t="s">
        <v>85</v>
      </c>
      <c r="BH293" s="297">
        <v>34.6</v>
      </c>
      <c r="BI293" s="296">
        <v>20.7</v>
      </c>
      <c r="BJ293" s="296">
        <v>20.7</v>
      </c>
      <c r="BK293" s="296">
        <v>11.2</v>
      </c>
      <c r="BL293" s="358">
        <v>7.8642962197631991E-2</v>
      </c>
      <c r="BM293" s="290">
        <v>36</v>
      </c>
      <c r="BN293" s="296" t="s">
        <v>3771</v>
      </c>
      <c r="BO293" s="73" t="s">
        <v>3891</v>
      </c>
      <c r="BP293" s="296" t="s">
        <v>2212</v>
      </c>
      <c r="BQ293" s="296" t="s">
        <v>1131</v>
      </c>
      <c r="BR293" s="296" t="s">
        <v>1122</v>
      </c>
      <c r="BS293" s="296"/>
      <c r="BT293" s="296"/>
      <c r="BU293" s="296"/>
      <c r="BV293" s="296"/>
      <c r="BW293" s="296"/>
      <c r="BX293" s="296"/>
      <c r="BY293" s="296"/>
      <c r="BZ293" s="296" t="s">
        <v>2197</v>
      </c>
      <c r="CA293" s="296"/>
      <c r="CB293" s="296" t="s">
        <v>2198</v>
      </c>
      <c r="CC293" s="296"/>
      <c r="CD293" s="311" t="str">
        <f t="shared" si="17"/>
        <v>DISCONTINUED - MR304 Double Standard, 18x9, +18mm Offset, 8x6.5, 130.81mm Centerbore, Matte Black - Machined Lip</v>
      </c>
      <c r="CE293" s="311" t="s">
        <v>3721</v>
      </c>
      <c r="CF293" s="311" t="s">
        <v>3720</v>
      </c>
      <c r="CG293" s="300" t="str">
        <f t="shared" si="20"/>
        <v>STREET (3XX)</v>
      </c>
    </row>
    <row r="294" spans="1:85" s="289" customFormat="1" ht="15.75" customHeight="1">
      <c r="A294" s="571">
        <f t="shared" si="18"/>
        <v>291</v>
      </c>
      <c r="B294" s="92" t="s">
        <v>84</v>
      </c>
      <c r="C294" s="29" t="s">
        <v>1038</v>
      </c>
      <c r="D294" s="290" t="s">
        <v>1082</v>
      </c>
      <c r="E294" s="291" t="s">
        <v>2284</v>
      </c>
      <c r="F294" s="281" t="str">
        <f t="shared" si="19"/>
        <v>MR30489087512N</v>
      </c>
      <c r="G294" s="291"/>
      <c r="H294" s="291"/>
      <c r="I294" s="291" t="s">
        <v>406</v>
      </c>
      <c r="J294" s="322">
        <v>40909</v>
      </c>
      <c r="K294" s="438">
        <v>43348</v>
      </c>
      <c r="L294" s="282" t="s">
        <v>1239</v>
      </c>
      <c r="M294" s="292">
        <v>231.5</v>
      </c>
      <c r="N294" s="85"/>
      <c r="O294" s="409"/>
      <c r="P294" s="290">
        <v>18</v>
      </c>
      <c r="Q294" s="8">
        <v>9</v>
      </c>
      <c r="R294" s="29" t="s">
        <v>1700</v>
      </c>
      <c r="S294" s="290">
        <v>8</v>
      </c>
      <c r="T294" s="290">
        <v>170</v>
      </c>
      <c r="U294" s="293">
        <v>-12</v>
      </c>
      <c r="V294" s="317">
        <v>4.5</v>
      </c>
      <c r="W294" s="290" t="s">
        <v>85</v>
      </c>
      <c r="X294" s="298">
        <v>130.81</v>
      </c>
      <c r="Y294" s="294">
        <v>31.1</v>
      </c>
      <c r="Z294" s="293">
        <v>3640</v>
      </c>
      <c r="AA294" s="293" t="s">
        <v>2165</v>
      </c>
      <c r="AB294" s="293"/>
      <c r="AC294" s="284" t="s">
        <v>9642</v>
      </c>
      <c r="AD294" s="295" t="s">
        <v>1759</v>
      </c>
      <c r="AE294" s="432"/>
      <c r="AF294" s="286">
        <v>33</v>
      </c>
      <c r="AG294" s="295" t="s">
        <v>85</v>
      </c>
      <c r="AH294" s="296" t="s">
        <v>85</v>
      </c>
      <c r="AI294" s="295"/>
      <c r="AJ294" s="295" t="s">
        <v>1827</v>
      </c>
      <c r="AK294" s="287">
        <v>1.1000000000000001</v>
      </c>
      <c r="AL294" s="296" t="s">
        <v>237</v>
      </c>
      <c r="AM294" s="296" t="s">
        <v>85</v>
      </c>
      <c r="AN294" s="38" t="s">
        <v>85</v>
      </c>
      <c r="AO294" s="296" t="s">
        <v>85</v>
      </c>
      <c r="AP294" s="493">
        <v>16.2</v>
      </c>
      <c r="AQ294" s="296"/>
      <c r="AR294" s="296"/>
      <c r="AS294" s="296">
        <v>3</v>
      </c>
      <c r="AT294" s="296">
        <v>3</v>
      </c>
      <c r="AU294" s="296"/>
      <c r="AV294" s="296">
        <v>31</v>
      </c>
      <c r="AW294" s="296"/>
      <c r="AX294" s="296">
        <v>200</v>
      </c>
      <c r="AY294" s="296">
        <v>127</v>
      </c>
      <c r="AZ294" s="296">
        <v>98</v>
      </c>
      <c r="BA294" s="74"/>
      <c r="BB294" s="296"/>
      <c r="BC294" s="49"/>
      <c r="BD294" s="297" t="s">
        <v>85</v>
      </c>
      <c r="BE294" s="91" t="s">
        <v>85</v>
      </c>
      <c r="BF294" s="92" t="s">
        <v>85</v>
      </c>
      <c r="BG294" s="91" t="s">
        <v>85</v>
      </c>
      <c r="BH294" s="297">
        <v>34.6</v>
      </c>
      <c r="BI294" s="296">
        <v>20.7</v>
      </c>
      <c r="BJ294" s="296">
        <v>20.7</v>
      </c>
      <c r="BK294" s="296">
        <v>11.2</v>
      </c>
      <c r="BL294" s="358">
        <v>7.8642962197631991E-2</v>
      </c>
      <c r="BM294" s="290">
        <v>36</v>
      </c>
      <c r="BN294" s="296" t="s">
        <v>3771</v>
      </c>
      <c r="BO294" s="73" t="s">
        <v>3891</v>
      </c>
      <c r="BP294" s="296" t="s">
        <v>2211</v>
      </c>
      <c r="BQ294" s="296" t="s">
        <v>1131</v>
      </c>
      <c r="BR294" s="296" t="s">
        <v>1122</v>
      </c>
      <c r="BS294" s="296"/>
      <c r="BT294" s="296"/>
      <c r="BU294" s="296"/>
      <c r="BV294" s="296"/>
      <c r="BW294" s="296"/>
      <c r="BX294" s="296"/>
      <c r="BY294" s="296"/>
      <c r="BZ294" s="296" t="s">
        <v>1132</v>
      </c>
      <c r="CA294" s="296"/>
      <c r="CB294" s="296" t="s">
        <v>1133</v>
      </c>
      <c r="CC294" s="296"/>
      <c r="CD294" s="311" t="str">
        <f t="shared" si="17"/>
        <v>DISCONTINUED - MR304 Double Standard, 18x9, -12mm Offset, 8x170, 130.81mm Centerbore, Matte Black</v>
      </c>
      <c r="CE294" s="311" t="s">
        <v>3721</v>
      </c>
      <c r="CF294" s="311" t="s">
        <v>3720</v>
      </c>
      <c r="CG294" s="300" t="str">
        <f t="shared" si="20"/>
        <v>STREET (3XX)</v>
      </c>
    </row>
    <row r="295" spans="1:85" s="289" customFormat="1" ht="15.75" customHeight="1">
      <c r="A295" s="571">
        <f t="shared" si="18"/>
        <v>292</v>
      </c>
      <c r="B295" s="92" t="s">
        <v>84</v>
      </c>
      <c r="C295" s="29" t="s">
        <v>1038</v>
      </c>
      <c r="D295" s="290" t="s">
        <v>1084</v>
      </c>
      <c r="E295" s="291" t="s">
        <v>2285</v>
      </c>
      <c r="F295" s="281" t="str">
        <f t="shared" si="19"/>
        <v>MR30758012524N</v>
      </c>
      <c r="G295" s="291"/>
      <c r="H295" s="291"/>
      <c r="I295" s="291" t="s">
        <v>508</v>
      </c>
      <c r="J295" s="322">
        <v>41640</v>
      </c>
      <c r="K295" s="438">
        <v>43348</v>
      </c>
      <c r="L295" s="282" t="s">
        <v>1239</v>
      </c>
      <c r="M295" s="292">
        <v>172.5</v>
      </c>
      <c r="N295" s="85"/>
      <c r="O295" s="409"/>
      <c r="P295" s="290">
        <v>15</v>
      </c>
      <c r="Q295" s="8">
        <v>8</v>
      </c>
      <c r="R295" s="29" t="s">
        <v>1756</v>
      </c>
      <c r="S295" s="290">
        <v>5</v>
      </c>
      <c r="T295" s="290">
        <v>4.5</v>
      </c>
      <c r="U295" s="293">
        <v>-24</v>
      </c>
      <c r="V295" s="317">
        <v>3.5</v>
      </c>
      <c r="W295" s="290" t="s">
        <v>85</v>
      </c>
      <c r="X295" s="298">
        <v>83</v>
      </c>
      <c r="Y295" s="294">
        <v>21.4</v>
      </c>
      <c r="Z295" s="293">
        <v>2500</v>
      </c>
      <c r="AA295" s="293" t="s">
        <v>2165</v>
      </c>
      <c r="AB295" s="293"/>
      <c r="AC295" s="284" t="s">
        <v>9622</v>
      </c>
      <c r="AD295" s="295" t="s">
        <v>1565</v>
      </c>
      <c r="AE295" s="432"/>
      <c r="AF295" s="286">
        <v>33</v>
      </c>
      <c r="AG295" s="295" t="s">
        <v>85</v>
      </c>
      <c r="AH295" s="296" t="s">
        <v>85</v>
      </c>
      <c r="AI295" s="295"/>
      <c r="AJ295" s="295" t="s">
        <v>1826</v>
      </c>
      <c r="AK295" s="287">
        <v>1.1000000000000001</v>
      </c>
      <c r="AL295" s="296" t="s">
        <v>237</v>
      </c>
      <c r="AM295" s="296" t="s">
        <v>85</v>
      </c>
      <c r="AN295" s="38" t="s">
        <v>85</v>
      </c>
      <c r="AO295" s="296" t="s">
        <v>85</v>
      </c>
      <c r="AP295" s="493">
        <v>16.100000000000001</v>
      </c>
      <c r="AQ295" s="296"/>
      <c r="AR295" s="296"/>
      <c r="AS295" s="296">
        <v>11</v>
      </c>
      <c r="AT295" s="296">
        <v>22</v>
      </c>
      <c r="AU295" s="296"/>
      <c r="AV295" s="296">
        <v>21</v>
      </c>
      <c r="AW295" s="296"/>
      <c r="AX295" s="296">
        <v>177</v>
      </c>
      <c r="AY295" s="296">
        <v>79</v>
      </c>
      <c r="AZ295" s="296">
        <v>54</v>
      </c>
      <c r="BA295" s="74"/>
      <c r="BB295" s="296"/>
      <c r="BC295" s="49"/>
      <c r="BD295" s="297" t="s">
        <v>85</v>
      </c>
      <c r="BE295" s="91" t="s">
        <v>85</v>
      </c>
      <c r="BF295" s="92" t="s">
        <v>85</v>
      </c>
      <c r="BG295" s="91" t="s">
        <v>85</v>
      </c>
      <c r="BH295" s="297">
        <v>24.9</v>
      </c>
      <c r="BI295" s="296">
        <v>17.399999999999999</v>
      </c>
      <c r="BJ295" s="296">
        <v>17.399999999999999</v>
      </c>
      <c r="BK295" s="296">
        <v>10.199999999999999</v>
      </c>
      <c r="BL295" s="358">
        <v>5.0605744465727985E-2</v>
      </c>
      <c r="BM295" s="290">
        <v>36</v>
      </c>
      <c r="BN295" s="296" t="s">
        <v>3771</v>
      </c>
      <c r="BO295" s="73" t="s">
        <v>3891</v>
      </c>
      <c r="BP295" s="296" t="s">
        <v>2211</v>
      </c>
      <c r="BQ295" s="296" t="s">
        <v>1146</v>
      </c>
      <c r="BR295" s="296" t="s">
        <v>1122</v>
      </c>
      <c r="BS295" s="296"/>
      <c r="BT295" s="296"/>
      <c r="BU295" s="296"/>
      <c r="BV295" s="296"/>
      <c r="BW295" s="296"/>
      <c r="BX295" s="296"/>
      <c r="BY295" s="296"/>
      <c r="BZ295" s="296" t="s">
        <v>1147</v>
      </c>
      <c r="CA295" s="296"/>
      <c r="CB295" s="296" t="s">
        <v>1148</v>
      </c>
      <c r="CC295" s="296"/>
      <c r="CD295" s="311" t="str">
        <f t="shared" si="17"/>
        <v>DISCONTINUED - MR307 Hole, 15x8, -24mm Offset, 5x4.5, 83mm Centerbore, Matte Black</v>
      </c>
      <c r="CE295" s="311" t="s">
        <v>3721</v>
      </c>
      <c r="CF295" s="311" t="s">
        <v>3720</v>
      </c>
      <c r="CG295" s="300" t="str">
        <f t="shared" si="20"/>
        <v>STREET (3XX)</v>
      </c>
    </row>
    <row r="296" spans="1:85" s="289" customFormat="1" ht="15.75" customHeight="1">
      <c r="A296" s="571">
        <f t="shared" si="18"/>
        <v>293</v>
      </c>
      <c r="B296" s="92" t="s">
        <v>84</v>
      </c>
      <c r="C296" s="29" t="s">
        <v>1038</v>
      </c>
      <c r="D296" s="290" t="s">
        <v>1084</v>
      </c>
      <c r="E296" s="291" t="s">
        <v>2286</v>
      </c>
      <c r="F296" s="281" t="str">
        <f t="shared" si="19"/>
        <v>MR30778587500</v>
      </c>
      <c r="G296" s="291"/>
      <c r="H296" s="291"/>
      <c r="I296" s="291" t="s">
        <v>514</v>
      </c>
      <c r="J296" s="322">
        <v>41640</v>
      </c>
      <c r="K296" s="438">
        <v>43348</v>
      </c>
      <c r="L296" s="282" t="s">
        <v>1239</v>
      </c>
      <c r="M296" s="292">
        <v>212.5</v>
      </c>
      <c r="N296" s="85"/>
      <c r="O296" s="409"/>
      <c r="P296" s="290">
        <v>17</v>
      </c>
      <c r="Q296" s="8">
        <v>8.5</v>
      </c>
      <c r="R296" s="29" t="s">
        <v>1700</v>
      </c>
      <c r="S296" s="290">
        <v>8</v>
      </c>
      <c r="T296" s="290">
        <v>170</v>
      </c>
      <c r="U296" s="293">
        <v>0</v>
      </c>
      <c r="V296" s="317">
        <v>4.75</v>
      </c>
      <c r="W296" s="290" t="s">
        <v>85</v>
      </c>
      <c r="X296" s="298">
        <v>130.81</v>
      </c>
      <c r="Y296" s="294">
        <v>28.5</v>
      </c>
      <c r="Z296" s="293">
        <v>3640</v>
      </c>
      <c r="AA296" s="293" t="s">
        <v>2165</v>
      </c>
      <c r="AB296" s="293"/>
      <c r="AC296" s="284" t="s">
        <v>9626</v>
      </c>
      <c r="AD296" s="295" t="s">
        <v>1759</v>
      </c>
      <c r="AE296" s="432"/>
      <c r="AF296" s="286">
        <v>33</v>
      </c>
      <c r="AG296" s="295" t="s">
        <v>85</v>
      </c>
      <c r="AH296" s="296" t="s">
        <v>85</v>
      </c>
      <c r="AI296" s="295"/>
      <c r="AJ296" s="295" t="s">
        <v>1826</v>
      </c>
      <c r="AK296" s="287">
        <v>1.1000000000000001</v>
      </c>
      <c r="AL296" s="296" t="s">
        <v>237</v>
      </c>
      <c r="AM296" s="296" t="s">
        <v>85</v>
      </c>
      <c r="AN296" s="38" t="s">
        <v>85</v>
      </c>
      <c r="AO296" s="296" t="s">
        <v>85</v>
      </c>
      <c r="AP296" s="493">
        <v>16.100000000000001</v>
      </c>
      <c r="AQ296" s="296"/>
      <c r="AR296" s="296"/>
      <c r="AS296" s="296">
        <v>6</v>
      </c>
      <c r="AT296" s="296">
        <v>12</v>
      </c>
      <c r="AU296" s="296"/>
      <c r="AV296" s="296">
        <v>21</v>
      </c>
      <c r="AW296" s="296"/>
      <c r="AX296" s="296">
        <v>203</v>
      </c>
      <c r="AY296" s="296">
        <v>127</v>
      </c>
      <c r="AZ296" s="296">
        <v>98</v>
      </c>
      <c r="BA296" s="74"/>
      <c r="BB296" s="296"/>
      <c r="BC296" s="49"/>
      <c r="BD296" s="297" t="s">
        <v>85</v>
      </c>
      <c r="BE296" s="91" t="s">
        <v>85</v>
      </c>
      <c r="BF296" s="92" t="s">
        <v>85</v>
      </c>
      <c r="BG296" s="91" t="s">
        <v>85</v>
      </c>
      <c r="BH296" s="297">
        <v>32</v>
      </c>
      <c r="BI296" s="296">
        <v>19.8</v>
      </c>
      <c r="BJ296" s="296">
        <v>19.8</v>
      </c>
      <c r="BK296" s="296">
        <v>10.7</v>
      </c>
      <c r="BL296" s="358">
        <v>6.8740914904991998E-2</v>
      </c>
      <c r="BM296" s="290">
        <v>36</v>
      </c>
      <c r="BN296" s="296" t="s">
        <v>3771</v>
      </c>
      <c r="BO296" s="73" t="s">
        <v>3891</v>
      </c>
      <c r="BP296" s="296" t="s">
        <v>2211</v>
      </c>
      <c r="BQ296" s="296" t="s">
        <v>1146</v>
      </c>
      <c r="BR296" s="296" t="s">
        <v>1122</v>
      </c>
      <c r="BS296" s="296"/>
      <c r="BT296" s="296"/>
      <c r="BU296" s="296"/>
      <c r="BV296" s="296"/>
      <c r="BW296" s="296"/>
      <c r="BX296" s="296"/>
      <c r="BY296" s="296"/>
      <c r="BZ296" s="296" t="s">
        <v>1147</v>
      </c>
      <c r="CA296" s="296"/>
      <c r="CB296" s="296" t="s">
        <v>1148</v>
      </c>
      <c r="CC296" s="296"/>
      <c r="CD296" s="311" t="str">
        <f t="shared" si="17"/>
        <v>DISCONTINUED - MR307 Hole, 17x8.5, 0mm Offset, 8x170, 130.81mm Centerbore, Matte Black</v>
      </c>
      <c r="CE296" s="311" t="s">
        <v>3721</v>
      </c>
      <c r="CF296" s="311" t="s">
        <v>3720</v>
      </c>
      <c r="CG296" s="300" t="str">
        <f t="shared" si="20"/>
        <v>STREET (3XX)</v>
      </c>
    </row>
    <row r="297" spans="1:85" s="289" customFormat="1" ht="15.75" customHeight="1">
      <c r="A297" s="571">
        <f t="shared" si="18"/>
        <v>294</v>
      </c>
      <c r="B297" s="92" t="s">
        <v>84</v>
      </c>
      <c r="C297" s="29" t="s">
        <v>1038</v>
      </c>
      <c r="D297" s="290" t="s">
        <v>1085</v>
      </c>
      <c r="E297" s="291" t="s">
        <v>2287</v>
      </c>
      <c r="F297" s="281" t="str">
        <f t="shared" si="19"/>
        <v>MR30829060900</v>
      </c>
      <c r="G297" s="291"/>
      <c r="H297" s="291"/>
      <c r="I297" s="291" t="s">
        <v>546</v>
      </c>
      <c r="J297" s="322">
        <v>42005</v>
      </c>
      <c r="K297" s="438">
        <v>43348</v>
      </c>
      <c r="L297" s="282" t="s">
        <v>1239</v>
      </c>
      <c r="M297" s="292">
        <v>260.5</v>
      </c>
      <c r="N297" s="85"/>
      <c r="O297" s="409"/>
      <c r="P297" s="290">
        <v>20</v>
      </c>
      <c r="Q297" s="8">
        <v>9</v>
      </c>
      <c r="R297" s="29" t="s">
        <v>1089</v>
      </c>
      <c r="S297" s="290">
        <v>6</v>
      </c>
      <c r="T297" s="290">
        <v>5.5</v>
      </c>
      <c r="U297" s="293">
        <v>0</v>
      </c>
      <c r="V297" s="317">
        <v>5</v>
      </c>
      <c r="W297" s="290" t="s">
        <v>85</v>
      </c>
      <c r="X297" s="298">
        <v>106.25</v>
      </c>
      <c r="Y297" s="294">
        <v>34.799999999999997</v>
      </c>
      <c r="Z297" s="293">
        <v>2500</v>
      </c>
      <c r="AA297" s="293" t="s">
        <v>2168</v>
      </c>
      <c r="AB297" s="293"/>
      <c r="AC297" s="284" t="s">
        <v>9676</v>
      </c>
      <c r="AD297" s="295" t="s">
        <v>1592</v>
      </c>
      <c r="AE297" s="432"/>
      <c r="AF297" s="286">
        <v>33</v>
      </c>
      <c r="AG297" s="295" t="s">
        <v>1734</v>
      </c>
      <c r="AH297" s="296" t="s">
        <v>1787</v>
      </c>
      <c r="AI297" s="295"/>
      <c r="AJ297" s="295" t="s">
        <v>85</v>
      </c>
      <c r="AK297" s="287" t="s">
        <v>85</v>
      </c>
      <c r="AL297" s="296" t="s">
        <v>236</v>
      </c>
      <c r="AM297" s="296" t="s">
        <v>1649</v>
      </c>
      <c r="AN297" s="38">
        <v>2.75</v>
      </c>
      <c r="AO297" s="296">
        <v>78.3</v>
      </c>
      <c r="AP297" s="493">
        <v>16.100000000000001</v>
      </c>
      <c r="AQ297" s="296"/>
      <c r="AR297" s="296"/>
      <c r="AS297" s="296">
        <v>3</v>
      </c>
      <c r="AT297" s="296">
        <v>18</v>
      </c>
      <c r="AU297" s="296"/>
      <c r="AV297" s="296">
        <v>44</v>
      </c>
      <c r="AW297" s="296"/>
      <c r="AX297" s="296">
        <v>234</v>
      </c>
      <c r="AY297" s="296">
        <v>106.25</v>
      </c>
      <c r="AZ297" s="296">
        <v>30</v>
      </c>
      <c r="BA297" s="74"/>
      <c r="BB297" s="296"/>
      <c r="BC297" s="49"/>
      <c r="BD297" s="297" t="s">
        <v>85</v>
      </c>
      <c r="BE297" s="91" t="s">
        <v>85</v>
      </c>
      <c r="BF297" s="92" t="s">
        <v>85</v>
      </c>
      <c r="BG297" s="91" t="s">
        <v>85</v>
      </c>
      <c r="BH297" s="297">
        <v>38.299999999999997</v>
      </c>
      <c r="BI297" s="296">
        <v>22.8</v>
      </c>
      <c r="BJ297" s="296">
        <v>22.8</v>
      </c>
      <c r="BK297" s="296">
        <v>11.1</v>
      </c>
      <c r="BL297" s="358">
        <v>9.4557029982336005E-2</v>
      </c>
      <c r="BM297" s="290">
        <v>24</v>
      </c>
      <c r="BN297" s="296" t="s">
        <v>3771</v>
      </c>
      <c r="BO297" s="73" t="s">
        <v>3891</v>
      </c>
      <c r="BP297" s="296" t="s">
        <v>1149</v>
      </c>
      <c r="BQ297" s="296" t="s">
        <v>1150</v>
      </c>
      <c r="BR297" s="296" t="s">
        <v>1151</v>
      </c>
      <c r="BS297" s="296" t="s">
        <v>1152</v>
      </c>
      <c r="BT297" s="296"/>
      <c r="BU297" s="296"/>
      <c r="BV297" s="296"/>
      <c r="BW297" s="296"/>
      <c r="BX297" s="296"/>
      <c r="BY297" s="296"/>
      <c r="BZ297" s="296" t="s">
        <v>1153</v>
      </c>
      <c r="CA297" s="296"/>
      <c r="CB297" s="296" t="s">
        <v>1154</v>
      </c>
      <c r="CC297" s="296"/>
      <c r="CD297" s="311" t="str">
        <f t="shared" si="17"/>
        <v>DISCONTINUED - MR308 Roost, 20x9, 0mm Offset, 6x5.5, 106.25mm Centerbore, Method Bronze</v>
      </c>
      <c r="CE297" s="311" t="s">
        <v>3721</v>
      </c>
      <c r="CF297" s="311" t="s">
        <v>3720</v>
      </c>
      <c r="CG297" s="300" t="str">
        <f t="shared" si="20"/>
        <v>STREET (3XX)</v>
      </c>
    </row>
    <row r="298" spans="1:85" s="289" customFormat="1" ht="15.75" customHeight="1">
      <c r="A298" s="571">
        <f t="shared" si="18"/>
        <v>295</v>
      </c>
      <c r="B298" s="92" t="s">
        <v>84</v>
      </c>
      <c r="C298" s="29" t="s">
        <v>1038</v>
      </c>
      <c r="D298" s="290" t="s">
        <v>1086</v>
      </c>
      <c r="E298" s="291" t="s">
        <v>2288</v>
      </c>
      <c r="F298" s="281" t="str">
        <f t="shared" si="19"/>
        <v>MR30978555800</v>
      </c>
      <c r="G298" s="291"/>
      <c r="H298" s="291"/>
      <c r="I298" s="291" t="s">
        <v>561</v>
      </c>
      <c r="J298" s="322">
        <v>42005</v>
      </c>
      <c r="K298" s="438">
        <v>43348</v>
      </c>
      <c r="L298" s="282" t="s">
        <v>1239</v>
      </c>
      <c r="M298" s="292">
        <v>212.5</v>
      </c>
      <c r="N298" s="85"/>
      <c r="O298" s="409"/>
      <c r="P298" s="290">
        <v>17</v>
      </c>
      <c r="Q298" s="8">
        <v>8.5</v>
      </c>
      <c r="R298" s="29" t="s">
        <v>1693</v>
      </c>
      <c r="S298" s="290">
        <v>5</v>
      </c>
      <c r="T298" s="290">
        <v>5.5</v>
      </c>
      <c r="U298" s="293">
        <v>0</v>
      </c>
      <c r="V298" s="317">
        <v>4.75</v>
      </c>
      <c r="W298" s="290" t="s">
        <v>85</v>
      </c>
      <c r="X298" s="298">
        <v>108</v>
      </c>
      <c r="Y298" s="294">
        <v>28.1</v>
      </c>
      <c r="Z298" s="293">
        <v>2650</v>
      </c>
      <c r="AA298" s="293" t="s">
        <v>5153</v>
      </c>
      <c r="AB298" s="293"/>
      <c r="AC298" s="284" t="s">
        <v>9697</v>
      </c>
      <c r="AD298" s="295" t="s">
        <v>1556</v>
      </c>
      <c r="AE298" s="432"/>
      <c r="AF298" s="286">
        <v>33</v>
      </c>
      <c r="AG298" s="295" t="s">
        <v>85</v>
      </c>
      <c r="AH298" s="296" t="s">
        <v>85</v>
      </c>
      <c r="AI298" s="295"/>
      <c r="AJ298" s="295" t="s">
        <v>1827</v>
      </c>
      <c r="AK298" s="287">
        <v>1.1000000000000001</v>
      </c>
      <c r="AL298" s="296" t="s">
        <v>237</v>
      </c>
      <c r="AM298" s="296" t="s">
        <v>85</v>
      </c>
      <c r="AN298" s="38" t="s">
        <v>85</v>
      </c>
      <c r="AO298" s="296" t="s">
        <v>85</v>
      </c>
      <c r="AP298" s="493">
        <v>16.100000000000001</v>
      </c>
      <c r="AQ298" s="296"/>
      <c r="AR298" s="296"/>
      <c r="AS298" s="296">
        <v>6</v>
      </c>
      <c r="AT298" s="296">
        <v>15</v>
      </c>
      <c r="AU298" s="296"/>
      <c r="AV298" s="296">
        <v>43</v>
      </c>
      <c r="AW298" s="296"/>
      <c r="AX298" s="296">
        <v>202</v>
      </c>
      <c r="AY298" s="296">
        <v>106.5</v>
      </c>
      <c r="AZ298" s="296">
        <v>38</v>
      </c>
      <c r="BA298" s="74"/>
      <c r="BB298" s="296"/>
      <c r="BC298" s="49"/>
      <c r="BD298" s="297" t="s">
        <v>85</v>
      </c>
      <c r="BE298" s="91" t="s">
        <v>85</v>
      </c>
      <c r="BF298" s="92" t="s">
        <v>85</v>
      </c>
      <c r="BG298" s="91" t="s">
        <v>85</v>
      </c>
      <c r="BH298" s="297">
        <v>31.6</v>
      </c>
      <c r="BI298" s="296">
        <v>19.5</v>
      </c>
      <c r="BJ298" s="296">
        <v>19.5</v>
      </c>
      <c r="BK298" s="296">
        <v>10.8</v>
      </c>
      <c r="BL298" s="358">
        <v>6.7296755728799978E-2</v>
      </c>
      <c r="BM298" s="290">
        <v>36</v>
      </c>
      <c r="BN298" s="296" t="s">
        <v>3771</v>
      </c>
      <c r="BO298" s="73" t="s">
        <v>3891</v>
      </c>
      <c r="BP298" s="296" t="s">
        <v>2215</v>
      </c>
      <c r="BQ298" s="296" t="s">
        <v>1146</v>
      </c>
      <c r="BR298" s="296" t="s">
        <v>1122</v>
      </c>
      <c r="BS298" s="296"/>
      <c r="BT298" s="296"/>
      <c r="BU298" s="296"/>
      <c r="BV298" s="296"/>
      <c r="BW298" s="296"/>
      <c r="BX298" s="296"/>
      <c r="BY298" s="296"/>
      <c r="BZ298" s="296" t="s">
        <v>2200</v>
      </c>
      <c r="CA298" s="296"/>
      <c r="CB298" s="296" t="s">
        <v>2201</v>
      </c>
      <c r="CC298" s="296"/>
      <c r="CD298" s="311" t="str">
        <f t="shared" si="17"/>
        <v>DISCONTINUED - MR309 Grid, 17x8.5, 0mm Offset, 5x5.5, 108mm Centerbore, Titanium - Matte Black  Lip</v>
      </c>
      <c r="CE298" s="311" t="s">
        <v>3721</v>
      </c>
      <c r="CF298" s="311" t="s">
        <v>3720</v>
      </c>
      <c r="CG298" s="300" t="str">
        <f t="shared" si="20"/>
        <v>STREET (3XX)</v>
      </c>
    </row>
    <row r="299" spans="1:85" s="289" customFormat="1" ht="15.75" customHeight="1">
      <c r="A299" s="571">
        <f t="shared" si="18"/>
        <v>296</v>
      </c>
      <c r="B299" s="92" t="s">
        <v>84</v>
      </c>
      <c r="C299" s="29" t="s">
        <v>1038</v>
      </c>
      <c r="D299" s="290" t="s">
        <v>1086</v>
      </c>
      <c r="E299" s="291" t="s">
        <v>2289</v>
      </c>
      <c r="F299" s="281" t="str">
        <f t="shared" si="19"/>
        <v>MR30978587800</v>
      </c>
      <c r="G299" s="291"/>
      <c r="H299" s="291"/>
      <c r="I299" s="291" t="s">
        <v>573</v>
      </c>
      <c r="J299" s="322">
        <v>42005</v>
      </c>
      <c r="K299" s="438">
        <v>43348</v>
      </c>
      <c r="L299" s="282" t="s">
        <v>1239</v>
      </c>
      <c r="M299" s="292">
        <v>212.5</v>
      </c>
      <c r="N299" s="85"/>
      <c r="O299" s="409"/>
      <c r="P299" s="290">
        <v>17</v>
      </c>
      <c r="Q299" s="8">
        <v>8.5</v>
      </c>
      <c r="R299" s="29" t="s">
        <v>1700</v>
      </c>
      <c r="S299" s="290">
        <v>8</v>
      </c>
      <c r="T299" s="290">
        <v>170</v>
      </c>
      <c r="U299" s="293">
        <v>0</v>
      </c>
      <c r="V299" s="317">
        <v>4.75</v>
      </c>
      <c r="W299" s="290" t="s">
        <v>85</v>
      </c>
      <c r="X299" s="298">
        <v>130.81</v>
      </c>
      <c r="Y299" s="294">
        <v>28.1</v>
      </c>
      <c r="Z299" s="293">
        <v>3640</v>
      </c>
      <c r="AA299" s="293" t="s">
        <v>5153</v>
      </c>
      <c r="AB299" s="293"/>
      <c r="AC299" s="284" t="s">
        <v>9626</v>
      </c>
      <c r="AD299" s="295" t="s">
        <v>1759</v>
      </c>
      <c r="AE299" s="432"/>
      <c r="AF299" s="286">
        <v>33</v>
      </c>
      <c r="AG299" s="295" t="s">
        <v>85</v>
      </c>
      <c r="AH299" s="296" t="s">
        <v>85</v>
      </c>
      <c r="AI299" s="295"/>
      <c r="AJ299" s="295" t="s">
        <v>1827</v>
      </c>
      <c r="AK299" s="287">
        <v>1.1000000000000001</v>
      </c>
      <c r="AL299" s="296" t="s">
        <v>237</v>
      </c>
      <c r="AM299" s="296" t="s">
        <v>85</v>
      </c>
      <c r="AN299" s="38" t="s">
        <v>85</v>
      </c>
      <c r="AO299" s="296" t="s">
        <v>85</v>
      </c>
      <c r="AP299" s="493">
        <v>16.100000000000001</v>
      </c>
      <c r="AQ299" s="296"/>
      <c r="AR299" s="296"/>
      <c r="AS299" s="296">
        <v>3</v>
      </c>
      <c r="AT299" s="296">
        <v>3</v>
      </c>
      <c r="AU299" s="296"/>
      <c r="AV299" s="296">
        <v>43</v>
      </c>
      <c r="AW299" s="296"/>
      <c r="AX299" s="296">
        <v>202</v>
      </c>
      <c r="AY299" s="296">
        <v>127</v>
      </c>
      <c r="AZ299" s="296">
        <v>98</v>
      </c>
      <c r="BA299" s="74"/>
      <c r="BB299" s="296"/>
      <c r="BC299" s="49"/>
      <c r="BD299" s="297" t="s">
        <v>85</v>
      </c>
      <c r="BE299" s="91" t="s">
        <v>85</v>
      </c>
      <c r="BF299" s="92" t="s">
        <v>85</v>
      </c>
      <c r="BG299" s="91" t="s">
        <v>85</v>
      </c>
      <c r="BH299" s="297">
        <v>31.6</v>
      </c>
      <c r="BI299" s="296">
        <v>19.5</v>
      </c>
      <c r="BJ299" s="296">
        <v>19.5</v>
      </c>
      <c r="BK299" s="296">
        <v>10.8</v>
      </c>
      <c r="BL299" s="358">
        <v>6.7296755728799978E-2</v>
      </c>
      <c r="BM299" s="290">
        <v>36</v>
      </c>
      <c r="BN299" s="296" t="s">
        <v>3771</v>
      </c>
      <c r="BO299" s="73" t="s">
        <v>3891</v>
      </c>
      <c r="BP299" s="296" t="s">
        <v>2215</v>
      </c>
      <c r="BQ299" s="296" t="s">
        <v>1146</v>
      </c>
      <c r="BR299" s="296" t="s">
        <v>1122</v>
      </c>
      <c r="BS299" s="296"/>
      <c r="BT299" s="296"/>
      <c r="BU299" s="296"/>
      <c r="BV299" s="296"/>
      <c r="BW299" s="296"/>
      <c r="BX299" s="296"/>
      <c r="BY299" s="296"/>
      <c r="BZ299" s="296" t="s">
        <v>2200</v>
      </c>
      <c r="CA299" s="296"/>
      <c r="CB299" s="296" t="s">
        <v>2201</v>
      </c>
      <c r="CC299" s="296"/>
      <c r="CD299" s="311" t="str">
        <f t="shared" si="17"/>
        <v>DISCONTINUED - MR309 Grid, 17x8.5, 0mm Offset, 8x170, 130.81mm Centerbore, Titanium - Matte Black  Lip</v>
      </c>
      <c r="CE299" s="311" t="s">
        <v>3721</v>
      </c>
      <c r="CF299" s="311" t="s">
        <v>3720</v>
      </c>
      <c r="CG299" s="300" t="str">
        <f t="shared" si="20"/>
        <v>STREET (3XX)</v>
      </c>
    </row>
    <row r="300" spans="1:85" s="289" customFormat="1" ht="15.75" customHeight="1">
      <c r="A300" s="571">
        <f t="shared" si="18"/>
        <v>297</v>
      </c>
      <c r="B300" s="92" t="s">
        <v>84</v>
      </c>
      <c r="C300" s="29" t="s">
        <v>1038</v>
      </c>
      <c r="D300" s="290" t="s">
        <v>1086</v>
      </c>
      <c r="E300" s="291" t="s">
        <v>2290</v>
      </c>
      <c r="F300" s="281" t="str">
        <f t="shared" si="19"/>
        <v>MR30989050512N</v>
      </c>
      <c r="G300" s="291"/>
      <c r="H300" s="291"/>
      <c r="I300" s="291" t="s">
        <v>574</v>
      </c>
      <c r="J300" s="322">
        <v>42005</v>
      </c>
      <c r="K300" s="438">
        <v>43348</v>
      </c>
      <c r="L300" s="282" t="s">
        <v>1239</v>
      </c>
      <c r="M300" s="292">
        <v>252.5</v>
      </c>
      <c r="N300" s="85"/>
      <c r="O300" s="409"/>
      <c r="P300" s="290">
        <v>18</v>
      </c>
      <c r="Q300" s="8">
        <v>9</v>
      </c>
      <c r="R300" s="29" t="s">
        <v>1692</v>
      </c>
      <c r="S300" s="290">
        <v>5</v>
      </c>
      <c r="T300" s="290">
        <v>5</v>
      </c>
      <c r="U300" s="293">
        <v>-12</v>
      </c>
      <c r="V300" s="317">
        <v>4.5</v>
      </c>
      <c r="W300" s="290" t="s">
        <v>85</v>
      </c>
      <c r="X300" s="298">
        <v>94</v>
      </c>
      <c r="Y300" s="294">
        <v>31.300000000000004</v>
      </c>
      <c r="Z300" s="293">
        <v>2650</v>
      </c>
      <c r="AA300" s="293" t="s">
        <v>2165</v>
      </c>
      <c r="AB300" s="293"/>
      <c r="AC300" s="284" t="s">
        <v>9698</v>
      </c>
      <c r="AD300" s="295" t="s">
        <v>1552</v>
      </c>
      <c r="AE300" s="432"/>
      <c r="AF300" s="286">
        <v>33</v>
      </c>
      <c r="AG300" s="295" t="s">
        <v>85</v>
      </c>
      <c r="AH300" s="296" t="s">
        <v>85</v>
      </c>
      <c r="AI300" s="295"/>
      <c r="AJ300" s="295" t="s">
        <v>1827</v>
      </c>
      <c r="AK300" s="287">
        <v>1.1000000000000001</v>
      </c>
      <c r="AL300" s="296" t="s">
        <v>237</v>
      </c>
      <c r="AM300" s="296" t="s">
        <v>85</v>
      </c>
      <c r="AN300" s="38" t="s">
        <v>85</v>
      </c>
      <c r="AO300" s="296" t="s">
        <v>85</v>
      </c>
      <c r="AP300" s="493">
        <v>16.100000000000001</v>
      </c>
      <c r="AQ300" s="296"/>
      <c r="AR300" s="296"/>
      <c r="AS300" s="296">
        <v>7</v>
      </c>
      <c r="AT300" s="296">
        <v>19</v>
      </c>
      <c r="AU300" s="296"/>
      <c r="AV300" s="296">
        <v>66</v>
      </c>
      <c r="AW300" s="296"/>
      <c r="AX300" s="296">
        <v>216</v>
      </c>
      <c r="AY300" s="296">
        <v>90</v>
      </c>
      <c r="AZ300" s="296">
        <v>54</v>
      </c>
      <c r="BA300" s="74"/>
      <c r="BB300" s="296"/>
      <c r="BC300" s="49"/>
      <c r="BD300" s="297" t="s">
        <v>85</v>
      </c>
      <c r="BE300" s="91" t="s">
        <v>85</v>
      </c>
      <c r="BF300" s="92" t="s">
        <v>85</v>
      </c>
      <c r="BG300" s="91" t="s">
        <v>85</v>
      </c>
      <c r="BH300" s="297">
        <v>34.800000000000004</v>
      </c>
      <c r="BI300" s="296">
        <v>20.7</v>
      </c>
      <c r="BJ300" s="296">
        <v>20.7</v>
      </c>
      <c r="BK300" s="296">
        <v>11.2</v>
      </c>
      <c r="BL300" s="358">
        <v>7.8642962197631991E-2</v>
      </c>
      <c r="BM300" s="290">
        <v>36</v>
      </c>
      <c r="BN300" s="296" t="s">
        <v>3771</v>
      </c>
      <c r="BO300" s="73" t="s">
        <v>3891</v>
      </c>
      <c r="BP300" s="296" t="s">
        <v>2211</v>
      </c>
      <c r="BQ300" s="296" t="s">
        <v>1146</v>
      </c>
      <c r="BR300" s="296" t="s">
        <v>1122</v>
      </c>
      <c r="BS300" s="296"/>
      <c r="BT300" s="296"/>
      <c r="BU300" s="296"/>
      <c r="BV300" s="296"/>
      <c r="BW300" s="296"/>
      <c r="BX300" s="296"/>
      <c r="BY300" s="296"/>
      <c r="BZ300" s="296" t="s">
        <v>1157</v>
      </c>
      <c r="CA300" s="296"/>
      <c r="CB300" s="296" t="s">
        <v>1158</v>
      </c>
      <c r="CC300" s="296"/>
      <c r="CD300" s="311" t="str">
        <f t="shared" si="17"/>
        <v>DISCONTINUED - MR309 Grid, 18x9, -12mm Offset, 5x5, 94mm Centerbore, Matte Black</v>
      </c>
      <c r="CE300" s="311" t="s">
        <v>3721</v>
      </c>
      <c r="CF300" s="311" t="s">
        <v>3720</v>
      </c>
      <c r="CG300" s="300" t="str">
        <f t="shared" si="20"/>
        <v>STREET (3XX)</v>
      </c>
    </row>
    <row r="301" spans="1:85" s="289" customFormat="1" ht="15.75" customHeight="1">
      <c r="A301" s="571">
        <f t="shared" si="18"/>
        <v>298</v>
      </c>
      <c r="B301" s="92" t="s">
        <v>84</v>
      </c>
      <c r="C301" s="29" t="s">
        <v>1038</v>
      </c>
      <c r="D301" s="290" t="s">
        <v>1087</v>
      </c>
      <c r="E301" s="291" t="s">
        <v>2291</v>
      </c>
      <c r="F301" s="281" t="str">
        <f t="shared" si="19"/>
        <v>MR31089050512N</v>
      </c>
      <c r="G301" s="291"/>
      <c r="H301" s="291"/>
      <c r="I301" s="291" t="s">
        <v>646</v>
      </c>
      <c r="J301" s="322">
        <v>42370</v>
      </c>
      <c r="K301" s="438">
        <v>43348</v>
      </c>
      <c r="L301" s="282" t="s">
        <v>1239</v>
      </c>
      <c r="M301" s="292">
        <v>249.5</v>
      </c>
      <c r="N301" s="85"/>
      <c r="O301" s="409"/>
      <c r="P301" s="290">
        <v>18</v>
      </c>
      <c r="Q301" s="8">
        <v>9</v>
      </c>
      <c r="R301" s="29" t="s">
        <v>1692</v>
      </c>
      <c r="S301" s="290">
        <v>5</v>
      </c>
      <c r="T301" s="290">
        <v>5</v>
      </c>
      <c r="U301" s="293">
        <v>-12</v>
      </c>
      <c r="V301" s="317">
        <v>4.5</v>
      </c>
      <c r="W301" s="290" t="s">
        <v>85</v>
      </c>
      <c r="X301" s="298">
        <v>71.5</v>
      </c>
      <c r="Y301" s="294">
        <v>38.299999999999997</v>
      </c>
      <c r="Z301" s="293">
        <v>2650</v>
      </c>
      <c r="AA301" s="293" t="s">
        <v>2165</v>
      </c>
      <c r="AB301" s="293"/>
      <c r="AC301" s="284" t="s">
        <v>9698</v>
      </c>
      <c r="AD301" s="295" t="s">
        <v>1588</v>
      </c>
      <c r="AE301" s="432"/>
      <c r="AF301" s="286">
        <v>38.5</v>
      </c>
      <c r="AG301" s="295" t="s">
        <v>1731</v>
      </c>
      <c r="AH301" s="296" t="s">
        <v>1786</v>
      </c>
      <c r="AI301" s="295"/>
      <c r="AJ301" s="295" t="s">
        <v>1827</v>
      </c>
      <c r="AK301" s="287">
        <v>1.1000000000000001</v>
      </c>
      <c r="AL301" s="296" t="s">
        <v>236</v>
      </c>
      <c r="AM301" s="296" t="s">
        <v>85</v>
      </c>
      <c r="AN301" s="38" t="s">
        <v>85</v>
      </c>
      <c r="AO301" s="296" t="s">
        <v>85</v>
      </c>
      <c r="AP301" s="493">
        <v>16.100000000000001</v>
      </c>
      <c r="AQ301" s="296"/>
      <c r="AR301" s="296"/>
      <c r="AS301" s="296">
        <v>10</v>
      </c>
      <c r="AT301" s="296">
        <v>30</v>
      </c>
      <c r="AU301" s="296"/>
      <c r="AV301" s="296">
        <v>75</v>
      </c>
      <c r="AW301" s="296"/>
      <c r="AX301" s="296">
        <v>215</v>
      </c>
      <c r="AY301" s="296">
        <v>71.5</v>
      </c>
      <c r="AZ301" s="296">
        <v>34</v>
      </c>
      <c r="BA301" s="74"/>
      <c r="BB301" s="296"/>
      <c r="BC301" s="49"/>
      <c r="BD301" s="297" t="s">
        <v>85</v>
      </c>
      <c r="BE301" s="91" t="s">
        <v>85</v>
      </c>
      <c r="BF301" s="92" t="s">
        <v>85</v>
      </c>
      <c r="BG301" s="91" t="s">
        <v>85</v>
      </c>
      <c r="BH301" s="297">
        <v>41.8</v>
      </c>
      <c r="BI301" s="296">
        <v>20.5</v>
      </c>
      <c r="BJ301" s="296">
        <v>20.5</v>
      </c>
      <c r="BK301" s="296">
        <v>11.2</v>
      </c>
      <c r="BL301" s="358">
        <v>7.7130632835199969E-2</v>
      </c>
      <c r="BM301" s="290">
        <v>36</v>
      </c>
      <c r="BN301" s="296" t="s">
        <v>3771</v>
      </c>
      <c r="BO301" s="73" t="s">
        <v>3891</v>
      </c>
      <c r="BP301" s="296" t="s">
        <v>2216</v>
      </c>
      <c r="BQ301" s="296" t="s">
        <v>1131</v>
      </c>
      <c r="BR301" s="296" t="s">
        <v>1122</v>
      </c>
      <c r="BS301" s="296"/>
      <c r="BT301" s="296"/>
      <c r="BU301" s="296"/>
      <c r="BV301" s="296"/>
      <c r="BW301" s="296"/>
      <c r="BX301" s="296"/>
      <c r="BY301" s="296"/>
      <c r="BZ301" s="296" t="s">
        <v>1163</v>
      </c>
      <c r="CA301" s="296"/>
      <c r="CB301" s="296" t="s">
        <v>1164</v>
      </c>
      <c r="CC301" s="296"/>
      <c r="CD301" s="311" t="str">
        <f t="shared" si="17"/>
        <v>DISCONTINUED - MR310 Con6, 18x9, -12mm Offset, 5x5, 71.5mm Centerbore, Matte Black</v>
      </c>
      <c r="CE301" s="311" t="s">
        <v>3721</v>
      </c>
      <c r="CF301" s="311" t="s">
        <v>3720</v>
      </c>
      <c r="CG301" s="300" t="str">
        <f t="shared" si="20"/>
        <v>STREET (3XX)</v>
      </c>
    </row>
    <row r="302" spans="1:85" s="289" customFormat="1" ht="15.75" customHeight="1">
      <c r="A302" s="571">
        <f t="shared" si="18"/>
        <v>299</v>
      </c>
      <c r="B302" s="92" t="s">
        <v>84</v>
      </c>
      <c r="C302" s="29" t="s">
        <v>1038</v>
      </c>
      <c r="D302" s="290" t="s">
        <v>1087</v>
      </c>
      <c r="E302" s="291" t="s">
        <v>2292</v>
      </c>
      <c r="F302" s="281" t="str">
        <f t="shared" si="19"/>
        <v>MR31089080912N</v>
      </c>
      <c r="G302" s="291"/>
      <c r="H302" s="291"/>
      <c r="I302" s="291" t="s">
        <v>653</v>
      </c>
      <c r="J302" s="322">
        <v>42370</v>
      </c>
      <c r="K302" s="438">
        <v>43348</v>
      </c>
      <c r="L302" s="282" t="s">
        <v>1239</v>
      </c>
      <c r="M302" s="292">
        <v>259.5</v>
      </c>
      <c r="N302" s="85"/>
      <c r="O302" s="409"/>
      <c r="P302" s="290">
        <v>18</v>
      </c>
      <c r="Q302" s="8">
        <v>9</v>
      </c>
      <c r="R302" s="29" t="s">
        <v>1699</v>
      </c>
      <c r="S302" s="290">
        <v>8</v>
      </c>
      <c r="T302" s="290">
        <v>6.5</v>
      </c>
      <c r="U302" s="293">
        <v>-12</v>
      </c>
      <c r="V302" s="317">
        <v>4.5</v>
      </c>
      <c r="W302" s="290" t="s">
        <v>85</v>
      </c>
      <c r="X302" s="298">
        <v>130.81</v>
      </c>
      <c r="Y302" s="294">
        <v>38.200000000000003</v>
      </c>
      <c r="Z302" s="293">
        <v>3640</v>
      </c>
      <c r="AA302" s="293" t="s">
        <v>5156</v>
      </c>
      <c r="AB302" s="293"/>
      <c r="AC302" s="284" t="s">
        <v>9643</v>
      </c>
      <c r="AD302" s="295" t="s">
        <v>1562</v>
      </c>
      <c r="AE302" s="432"/>
      <c r="AF302" s="286">
        <v>33</v>
      </c>
      <c r="AG302" s="295" t="s">
        <v>85</v>
      </c>
      <c r="AH302" s="296" t="s">
        <v>85</v>
      </c>
      <c r="AI302" s="295"/>
      <c r="AJ302" s="295" t="s">
        <v>1827</v>
      </c>
      <c r="AK302" s="287">
        <v>1.1000000000000001</v>
      </c>
      <c r="AL302" s="296" t="s">
        <v>237</v>
      </c>
      <c r="AM302" s="296" t="s">
        <v>85</v>
      </c>
      <c r="AN302" s="38" t="s">
        <v>85</v>
      </c>
      <c r="AO302" s="296" t="s">
        <v>85</v>
      </c>
      <c r="AP302" s="493">
        <v>16.100000000000001</v>
      </c>
      <c r="AQ302" s="296"/>
      <c r="AR302" s="296"/>
      <c r="AS302" s="296">
        <v>3</v>
      </c>
      <c r="AT302" s="296">
        <v>3</v>
      </c>
      <c r="AU302" s="296"/>
      <c r="AV302" s="296">
        <v>70</v>
      </c>
      <c r="AW302" s="296"/>
      <c r="AX302" s="296">
        <v>215</v>
      </c>
      <c r="AY302" s="296">
        <v>123</v>
      </c>
      <c r="AZ302" s="296">
        <v>93</v>
      </c>
      <c r="BA302" s="74"/>
      <c r="BB302" s="296"/>
      <c r="BC302" s="49"/>
      <c r="BD302" s="297" t="s">
        <v>85</v>
      </c>
      <c r="BE302" s="91" t="s">
        <v>85</v>
      </c>
      <c r="BF302" s="92" t="s">
        <v>85</v>
      </c>
      <c r="BG302" s="91" t="s">
        <v>85</v>
      </c>
      <c r="BH302" s="297">
        <v>41.7</v>
      </c>
      <c r="BI302" s="296">
        <v>20.5</v>
      </c>
      <c r="BJ302" s="296">
        <v>20.5</v>
      </c>
      <c r="BK302" s="296">
        <v>11.2</v>
      </c>
      <c r="BL302" s="358">
        <v>7.7130632835199969E-2</v>
      </c>
      <c r="BM302" s="290">
        <v>36</v>
      </c>
      <c r="BN302" s="296" t="s">
        <v>3771</v>
      </c>
      <c r="BO302" s="73" t="s">
        <v>3891</v>
      </c>
      <c r="BP302" s="296" t="s">
        <v>2217</v>
      </c>
      <c r="BQ302" s="296" t="s">
        <v>1131</v>
      </c>
      <c r="BR302" s="296" t="s">
        <v>1122</v>
      </c>
      <c r="BS302" s="296"/>
      <c r="BT302" s="296"/>
      <c r="BU302" s="296"/>
      <c r="BV302" s="296"/>
      <c r="BW302" s="296"/>
      <c r="BX302" s="296"/>
      <c r="BY302" s="296"/>
      <c r="BZ302" s="296" t="s">
        <v>1166</v>
      </c>
      <c r="CA302" s="296"/>
      <c r="CB302" s="296" t="s">
        <v>1167</v>
      </c>
      <c r="CC302" s="296"/>
      <c r="CD302" s="311" t="str">
        <f t="shared" si="17"/>
        <v>DISCONTINUED - MR310 Con6, 18x9, -12mm Offset, 8x6.5, 130.81mm Centerbore, Method Bronze - Matte Black Lip</v>
      </c>
      <c r="CE302" s="311" t="s">
        <v>3721</v>
      </c>
      <c r="CF302" s="311" t="s">
        <v>3720</v>
      </c>
      <c r="CG302" s="300" t="str">
        <f t="shared" si="20"/>
        <v>STREET (3XX)</v>
      </c>
    </row>
    <row r="303" spans="1:85" s="289" customFormat="1" ht="15.75" customHeight="1">
      <c r="A303" s="571">
        <f t="shared" si="18"/>
        <v>300</v>
      </c>
      <c r="B303" s="92" t="s">
        <v>84</v>
      </c>
      <c r="C303" s="29" t="s">
        <v>1038</v>
      </c>
      <c r="D303" s="290" t="s">
        <v>1087</v>
      </c>
      <c r="E303" s="291" t="s">
        <v>2293</v>
      </c>
      <c r="F303" s="281" t="str">
        <f t="shared" si="19"/>
        <v>MR31089080918</v>
      </c>
      <c r="G303" s="291"/>
      <c r="H303" s="291"/>
      <c r="I303" s="291" t="s">
        <v>665</v>
      </c>
      <c r="J303" s="322">
        <v>42370</v>
      </c>
      <c r="K303" s="438">
        <v>43348</v>
      </c>
      <c r="L303" s="282" t="s">
        <v>1239</v>
      </c>
      <c r="M303" s="292">
        <v>259.5</v>
      </c>
      <c r="N303" s="85"/>
      <c r="O303" s="409"/>
      <c r="P303" s="290">
        <v>18</v>
      </c>
      <c r="Q303" s="8">
        <v>9</v>
      </c>
      <c r="R303" s="29" t="s">
        <v>1699</v>
      </c>
      <c r="S303" s="290">
        <v>8</v>
      </c>
      <c r="T303" s="290">
        <v>6.5</v>
      </c>
      <c r="U303" s="293">
        <v>18</v>
      </c>
      <c r="V303" s="317">
        <v>5.75</v>
      </c>
      <c r="W303" s="290" t="s">
        <v>85</v>
      </c>
      <c r="X303" s="298">
        <v>130.81</v>
      </c>
      <c r="Y303" s="294">
        <v>36.799999999999997</v>
      </c>
      <c r="Z303" s="293">
        <v>3640</v>
      </c>
      <c r="AA303" s="293" t="s">
        <v>5156</v>
      </c>
      <c r="AB303" s="293"/>
      <c r="AC303" s="284" t="s">
        <v>9696</v>
      </c>
      <c r="AD303" s="295" t="s">
        <v>1562</v>
      </c>
      <c r="AE303" s="432"/>
      <c r="AF303" s="286">
        <v>33</v>
      </c>
      <c r="AG303" s="295" t="s">
        <v>85</v>
      </c>
      <c r="AH303" s="296" t="s">
        <v>85</v>
      </c>
      <c r="AI303" s="295"/>
      <c r="AJ303" s="295" t="s">
        <v>1827</v>
      </c>
      <c r="AK303" s="287">
        <v>1.1000000000000001</v>
      </c>
      <c r="AL303" s="296" t="s">
        <v>237</v>
      </c>
      <c r="AM303" s="296" t="s">
        <v>85</v>
      </c>
      <c r="AN303" s="38" t="s">
        <v>85</v>
      </c>
      <c r="AO303" s="296" t="s">
        <v>85</v>
      </c>
      <c r="AP303" s="493">
        <v>16.100000000000001</v>
      </c>
      <c r="AQ303" s="296"/>
      <c r="AR303" s="296"/>
      <c r="AS303" s="296">
        <v>3</v>
      </c>
      <c r="AT303" s="296">
        <v>3</v>
      </c>
      <c r="AU303" s="296"/>
      <c r="AV303" s="296">
        <v>48</v>
      </c>
      <c r="AW303" s="296"/>
      <c r="AX303" s="296">
        <v>210</v>
      </c>
      <c r="AY303" s="296">
        <v>123</v>
      </c>
      <c r="AZ303" s="296">
        <v>93</v>
      </c>
      <c r="BA303" s="74"/>
      <c r="BB303" s="296"/>
      <c r="BC303" s="49"/>
      <c r="BD303" s="297" t="s">
        <v>85</v>
      </c>
      <c r="BE303" s="91" t="s">
        <v>85</v>
      </c>
      <c r="BF303" s="92" t="s">
        <v>85</v>
      </c>
      <c r="BG303" s="91" t="s">
        <v>85</v>
      </c>
      <c r="BH303" s="297">
        <v>40.299999999999997</v>
      </c>
      <c r="BI303" s="296">
        <v>20.5</v>
      </c>
      <c r="BJ303" s="296">
        <v>20.5</v>
      </c>
      <c r="BK303" s="296">
        <v>11.2</v>
      </c>
      <c r="BL303" s="358">
        <v>7.7130632835199969E-2</v>
      </c>
      <c r="BM303" s="290">
        <v>36</v>
      </c>
      <c r="BN303" s="296" t="s">
        <v>3771</v>
      </c>
      <c r="BO303" s="73" t="s">
        <v>3891</v>
      </c>
      <c r="BP303" s="296" t="s">
        <v>2217</v>
      </c>
      <c r="BQ303" s="296" t="s">
        <v>1131</v>
      </c>
      <c r="BR303" s="296" t="s">
        <v>1122</v>
      </c>
      <c r="BS303" s="296"/>
      <c r="BT303" s="296"/>
      <c r="BU303" s="296"/>
      <c r="BV303" s="296"/>
      <c r="BW303" s="296"/>
      <c r="BX303" s="296"/>
      <c r="BY303" s="296"/>
      <c r="BZ303" s="296" t="s">
        <v>1166</v>
      </c>
      <c r="CA303" s="296"/>
      <c r="CB303" s="296" t="s">
        <v>1167</v>
      </c>
      <c r="CC303" s="296"/>
      <c r="CD303" s="311" t="str">
        <f t="shared" si="17"/>
        <v>DISCONTINUED - MR310 Con6, 18x9, +18mm Offset, 8x6.5, 130.81mm Centerbore, Method Bronze - Matte Black Lip</v>
      </c>
      <c r="CE303" s="311" t="s">
        <v>3721</v>
      </c>
      <c r="CF303" s="311" t="s">
        <v>3720</v>
      </c>
      <c r="CG303" s="300" t="str">
        <f t="shared" si="20"/>
        <v>STREET (3XX)</v>
      </c>
    </row>
    <row r="304" spans="1:85" s="289" customFormat="1" ht="15.75" customHeight="1">
      <c r="A304" s="571">
        <f t="shared" si="18"/>
        <v>301</v>
      </c>
      <c r="B304" s="92" t="s">
        <v>84</v>
      </c>
      <c r="C304" s="29" t="s">
        <v>1038</v>
      </c>
      <c r="D304" s="290" t="s">
        <v>1087</v>
      </c>
      <c r="E304" s="291" t="s">
        <v>2294</v>
      </c>
      <c r="F304" s="281" t="str">
        <f t="shared" si="19"/>
        <v>MR31029060900</v>
      </c>
      <c r="G304" s="291"/>
      <c r="H304" s="291"/>
      <c r="I304" s="291" t="s">
        <v>615</v>
      </c>
      <c r="J304" s="322">
        <v>42370</v>
      </c>
      <c r="K304" s="438">
        <v>43348</v>
      </c>
      <c r="L304" s="282" t="s">
        <v>1239</v>
      </c>
      <c r="M304" s="292">
        <v>299.5</v>
      </c>
      <c r="N304" s="85"/>
      <c r="O304" s="409"/>
      <c r="P304" s="290">
        <v>20</v>
      </c>
      <c r="Q304" s="8">
        <v>9</v>
      </c>
      <c r="R304" s="29" t="s">
        <v>1089</v>
      </c>
      <c r="S304" s="290">
        <v>6</v>
      </c>
      <c r="T304" s="290">
        <v>5.5</v>
      </c>
      <c r="U304" s="293">
        <v>0</v>
      </c>
      <c r="V304" s="317">
        <v>5</v>
      </c>
      <c r="W304" s="290" t="s">
        <v>85</v>
      </c>
      <c r="X304" s="298">
        <v>106.25</v>
      </c>
      <c r="Y304" s="294">
        <v>42.7</v>
      </c>
      <c r="Z304" s="293">
        <v>2650</v>
      </c>
      <c r="AA304" s="293" t="s">
        <v>5156</v>
      </c>
      <c r="AB304" s="293"/>
      <c r="AC304" s="284" t="s">
        <v>9699</v>
      </c>
      <c r="AD304" s="295" t="s">
        <v>1593</v>
      </c>
      <c r="AE304" s="432"/>
      <c r="AF304" s="286">
        <v>38.5</v>
      </c>
      <c r="AG304" s="295" t="s">
        <v>1734</v>
      </c>
      <c r="AH304" s="296" t="s">
        <v>1787</v>
      </c>
      <c r="AI304" s="295"/>
      <c r="AJ304" s="295" t="s">
        <v>1827</v>
      </c>
      <c r="AK304" s="287">
        <v>1.1000000000000001</v>
      </c>
      <c r="AL304" s="296" t="s">
        <v>236</v>
      </c>
      <c r="AM304" s="296" t="s">
        <v>1649</v>
      </c>
      <c r="AN304" s="38">
        <v>2.75</v>
      </c>
      <c r="AO304" s="296">
        <v>78.3</v>
      </c>
      <c r="AP304" s="493">
        <v>16.100000000000001</v>
      </c>
      <c r="AQ304" s="296"/>
      <c r="AR304" s="296"/>
      <c r="AS304" s="296">
        <v>3</v>
      </c>
      <c r="AT304" s="296">
        <v>12</v>
      </c>
      <c r="AU304" s="296"/>
      <c r="AV304" s="296">
        <v>61</v>
      </c>
      <c r="AW304" s="296"/>
      <c r="AX304" s="296">
        <v>239</v>
      </c>
      <c r="AY304" s="296">
        <v>106.25</v>
      </c>
      <c r="AZ304" s="296">
        <v>52</v>
      </c>
      <c r="BA304" s="74"/>
      <c r="BB304" s="296"/>
      <c r="BC304" s="49"/>
      <c r="BD304" s="297" t="s">
        <v>85</v>
      </c>
      <c r="BE304" s="91" t="s">
        <v>85</v>
      </c>
      <c r="BF304" s="92" t="s">
        <v>85</v>
      </c>
      <c r="BG304" s="91" t="s">
        <v>85</v>
      </c>
      <c r="BH304" s="297">
        <v>46.2</v>
      </c>
      <c r="BI304" s="296">
        <v>22.5</v>
      </c>
      <c r="BJ304" s="296">
        <v>22.5</v>
      </c>
      <c r="BK304" s="296">
        <v>11.2</v>
      </c>
      <c r="BL304" s="358">
        <v>9.2914652879999976E-2</v>
      </c>
      <c r="BM304" s="290">
        <v>24</v>
      </c>
      <c r="BN304" s="296" t="s">
        <v>3771</v>
      </c>
      <c r="BO304" s="73" t="s">
        <v>3891</v>
      </c>
      <c r="BP304" s="296" t="s">
        <v>2217</v>
      </c>
      <c r="BQ304" s="296" t="s">
        <v>1131</v>
      </c>
      <c r="BR304" s="296" t="s">
        <v>1122</v>
      </c>
      <c r="BS304" s="296"/>
      <c r="BT304" s="296"/>
      <c r="BU304" s="296"/>
      <c r="BV304" s="296"/>
      <c r="BW304" s="296"/>
      <c r="BX304" s="296"/>
      <c r="BY304" s="296"/>
      <c r="BZ304" s="296" t="s">
        <v>1166</v>
      </c>
      <c r="CA304" s="296"/>
      <c r="CB304" s="296" t="s">
        <v>1167</v>
      </c>
      <c r="CC304" s="296"/>
      <c r="CD304" s="311" t="str">
        <f t="shared" ref="CD304:CD367" si="21">CONCATENATE("DISCONTINUED"," ","-"," ",D304,", ",P304,"x",Q304,", ",IF(W304="N/A", "", CONCATENATE(W304, "/")),IF(U304&gt;0, CONCATENATE("+",U304), U304),"mm Offset, ",R304,", ",X304,"mm Centerbore, ",PROPER(AA304), "", IF(BF304="N/A", "", CONCATENATE(", w/ ", BF304)))</f>
        <v>DISCONTINUED - MR310 Con6, 20x9, 0mm Offset, 6x5.5, 106.25mm Centerbore, Method Bronze - Matte Black Lip</v>
      </c>
      <c r="CE304" s="311" t="s">
        <v>3721</v>
      </c>
      <c r="CF304" s="311" t="s">
        <v>3720</v>
      </c>
      <c r="CG304" s="300" t="str">
        <f t="shared" si="20"/>
        <v>STREET (3XX)</v>
      </c>
    </row>
    <row r="305" spans="1:85" s="289" customFormat="1" ht="15.75" customHeight="1">
      <c r="A305" s="571">
        <f t="shared" si="18"/>
        <v>302</v>
      </c>
      <c r="B305" s="92" t="s">
        <v>84</v>
      </c>
      <c r="C305" s="29" t="s">
        <v>1038</v>
      </c>
      <c r="D305" s="290" t="s">
        <v>1088</v>
      </c>
      <c r="E305" s="291" t="s">
        <v>2295</v>
      </c>
      <c r="F305" s="281" t="str">
        <f t="shared" si="19"/>
        <v>MR31189087512N</v>
      </c>
      <c r="G305" s="291"/>
      <c r="H305" s="291"/>
      <c r="I305" s="291" t="s">
        <v>696</v>
      </c>
      <c r="J305" s="322">
        <v>42370</v>
      </c>
      <c r="K305" s="438">
        <v>43348</v>
      </c>
      <c r="L305" s="282" t="s">
        <v>1239</v>
      </c>
      <c r="M305" s="292">
        <v>249.5</v>
      </c>
      <c r="N305" s="85"/>
      <c r="O305" s="409"/>
      <c r="P305" s="290">
        <v>18</v>
      </c>
      <c r="Q305" s="8">
        <v>9</v>
      </c>
      <c r="R305" s="29" t="s">
        <v>1700</v>
      </c>
      <c r="S305" s="290">
        <v>8</v>
      </c>
      <c r="T305" s="290">
        <v>170</v>
      </c>
      <c r="U305" s="293">
        <v>-12</v>
      </c>
      <c r="V305" s="317">
        <v>4.5</v>
      </c>
      <c r="W305" s="290" t="s">
        <v>85</v>
      </c>
      <c r="X305" s="298">
        <v>130.81</v>
      </c>
      <c r="Y305" s="294">
        <v>32.700000000000003</v>
      </c>
      <c r="Z305" s="293">
        <v>3640</v>
      </c>
      <c r="AA305" s="293" t="s">
        <v>2165</v>
      </c>
      <c r="AB305" s="293"/>
      <c r="AC305" s="284" t="s">
        <v>9642</v>
      </c>
      <c r="AD305" s="295" t="s">
        <v>1759</v>
      </c>
      <c r="AE305" s="432"/>
      <c r="AF305" s="286">
        <v>33</v>
      </c>
      <c r="AG305" s="295" t="s">
        <v>85</v>
      </c>
      <c r="AH305" s="296" t="s">
        <v>85</v>
      </c>
      <c r="AI305" s="295"/>
      <c r="AJ305" s="295" t="s">
        <v>1827</v>
      </c>
      <c r="AK305" s="287">
        <v>1.1000000000000001</v>
      </c>
      <c r="AL305" s="296" t="s">
        <v>237</v>
      </c>
      <c r="AM305" s="296" t="s">
        <v>85</v>
      </c>
      <c r="AN305" s="38" t="s">
        <v>85</v>
      </c>
      <c r="AO305" s="296" t="s">
        <v>85</v>
      </c>
      <c r="AP305" s="493">
        <v>16.100000000000001</v>
      </c>
      <c r="AQ305" s="296"/>
      <c r="AR305" s="296"/>
      <c r="AS305" s="296">
        <v>10</v>
      </c>
      <c r="AT305" s="296">
        <v>25</v>
      </c>
      <c r="AU305" s="296"/>
      <c r="AV305" s="296">
        <v>34</v>
      </c>
      <c r="AW305" s="296"/>
      <c r="AX305" s="296">
        <v>210</v>
      </c>
      <c r="AY305" s="296">
        <v>127</v>
      </c>
      <c r="AZ305" s="296">
        <v>98</v>
      </c>
      <c r="BA305" s="74"/>
      <c r="BB305" s="296"/>
      <c r="BC305" s="49"/>
      <c r="BD305" s="297" t="s">
        <v>85</v>
      </c>
      <c r="BE305" s="91" t="s">
        <v>85</v>
      </c>
      <c r="BF305" s="92" t="s">
        <v>85</v>
      </c>
      <c r="BG305" s="91" t="s">
        <v>85</v>
      </c>
      <c r="BH305" s="297">
        <v>36.200000000000003</v>
      </c>
      <c r="BI305" s="296">
        <v>20.5</v>
      </c>
      <c r="BJ305" s="296">
        <v>20.5</v>
      </c>
      <c r="BK305" s="296">
        <v>11.2</v>
      </c>
      <c r="BL305" s="358">
        <v>7.7130632835199969E-2</v>
      </c>
      <c r="BM305" s="290">
        <v>36</v>
      </c>
      <c r="BN305" s="296" t="s">
        <v>3771</v>
      </c>
      <c r="BO305" s="73" t="s">
        <v>3891</v>
      </c>
      <c r="BP305" s="296" t="s">
        <v>2216</v>
      </c>
      <c r="BQ305" s="296" t="s">
        <v>1131</v>
      </c>
      <c r="BR305" s="296" t="s">
        <v>1151</v>
      </c>
      <c r="BS305" s="296" t="s">
        <v>1168</v>
      </c>
      <c r="BT305" s="296"/>
      <c r="BU305" s="296"/>
      <c r="BV305" s="296"/>
      <c r="BW305" s="296"/>
      <c r="BX305" s="296"/>
      <c r="BY305" s="296"/>
      <c r="BZ305" s="296" t="s">
        <v>1169</v>
      </c>
      <c r="CA305" s="296"/>
      <c r="CB305" s="296" t="s">
        <v>1170</v>
      </c>
      <c r="CC305" s="296"/>
      <c r="CD305" s="311" t="str">
        <f t="shared" si="21"/>
        <v>DISCONTINUED - MR311 Vex, 18x9, -12mm Offset, 8x170, 130.81mm Centerbore, Matte Black</v>
      </c>
      <c r="CE305" s="311" t="s">
        <v>3721</v>
      </c>
      <c r="CF305" s="311" t="s">
        <v>3720</v>
      </c>
      <c r="CG305" s="300" t="str">
        <f t="shared" si="20"/>
        <v>STREET (3XX)</v>
      </c>
    </row>
    <row r="306" spans="1:85" s="289" customFormat="1" ht="15.75" customHeight="1">
      <c r="A306" s="571">
        <f t="shared" si="18"/>
        <v>303</v>
      </c>
      <c r="B306" s="92" t="s">
        <v>84</v>
      </c>
      <c r="C306" s="29" t="s">
        <v>1038</v>
      </c>
      <c r="D306" s="290" t="s">
        <v>1088</v>
      </c>
      <c r="E306" s="291" t="s">
        <v>2296</v>
      </c>
      <c r="F306" s="281" t="str">
        <f t="shared" si="19"/>
        <v>MR31189087812N</v>
      </c>
      <c r="G306" s="291"/>
      <c r="H306" s="291"/>
      <c r="I306" s="291" t="s">
        <v>697</v>
      </c>
      <c r="J306" s="322">
        <v>42370</v>
      </c>
      <c r="K306" s="438">
        <v>43348</v>
      </c>
      <c r="L306" s="282" t="s">
        <v>1239</v>
      </c>
      <c r="M306" s="292">
        <v>265.5</v>
      </c>
      <c r="N306" s="85"/>
      <c r="O306" s="409"/>
      <c r="P306" s="290">
        <v>18</v>
      </c>
      <c r="Q306" s="8">
        <v>9</v>
      </c>
      <c r="R306" s="29" t="s">
        <v>1700</v>
      </c>
      <c r="S306" s="290">
        <v>8</v>
      </c>
      <c r="T306" s="290">
        <v>170</v>
      </c>
      <c r="U306" s="293">
        <v>-12</v>
      </c>
      <c r="V306" s="317">
        <v>4.5</v>
      </c>
      <c r="W306" s="290" t="s">
        <v>85</v>
      </c>
      <c r="X306" s="298">
        <v>130.81</v>
      </c>
      <c r="Y306" s="294">
        <v>32.700000000000003</v>
      </c>
      <c r="Z306" s="293">
        <v>3640</v>
      </c>
      <c r="AA306" s="293" t="s">
        <v>5153</v>
      </c>
      <c r="AB306" s="293"/>
      <c r="AC306" s="284" t="s">
        <v>9642</v>
      </c>
      <c r="AD306" s="295" t="s">
        <v>1759</v>
      </c>
      <c r="AE306" s="432"/>
      <c r="AF306" s="286">
        <v>33</v>
      </c>
      <c r="AG306" s="295" t="s">
        <v>85</v>
      </c>
      <c r="AH306" s="296" t="s">
        <v>85</v>
      </c>
      <c r="AI306" s="295"/>
      <c r="AJ306" s="295" t="s">
        <v>1827</v>
      </c>
      <c r="AK306" s="287">
        <v>1.1000000000000001</v>
      </c>
      <c r="AL306" s="296" t="s">
        <v>237</v>
      </c>
      <c r="AM306" s="296" t="s">
        <v>85</v>
      </c>
      <c r="AN306" s="38" t="s">
        <v>85</v>
      </c>
      <c r="AO306" s="296" t="s">
        <v>85</v>
      </c>
      <c r="AP306" s="493">
        <v>16.100000000000001</v>
      </c>
      <c r="AQ306" s="296"/>
      <c r="AR306" s="296"/>
      <c r="AS306" s="296">
        <v>3</v>
      </c>
      <c r="AT306" s="296">
        <v>3</v>
      </c>
      <c r="AU306" s="296"/>
      <c r="AV306" s="296">
        <v>37</v>
      </c>
      <c r="AW306" s="296"/>
      <c r="AX306" s="296">
        <v>215</v>
      </c>
      <c r="AY306" s="296">
        <v>127</v>
      </c>
      <c r="AZ306" s="296">
        <v>98</v>
      </c>
      <c r="BA306" s="74"/>
      <c r="BB306" s="296"/>
      <c r="BC306" s="49"/>
      <c r="BD306" s="297" t="s">
        <v>85</v>
      </c>
      <c r="BE306" s="91" t="s">
        <v>85</v>
      </c>
      <c r="BF306" s="92" t="s">
        <v>85</v>
      </c>
      <c r="BG306" s="91" t="s">
        <v>85</v>
      </c>
      <c r="BH306" s="297">
        <v>36.200000000000003</v>
      </c>
      <c r="BI306" s="296">
        <v>20.5</v>
      </c>
      <c r="BJ306" s="296">
        <v>20.5</v>
      </c>
      <c r="BK306" s="296">
        <v>11.2</v>
      </c>
      <c r="BL306" s="358">
        <v>7.7130632835199969E-2</v>
      </c>
      <c r="BM306" s="290">
        <v>36</v>
      </c>
      <c r="BN306" s="296" t="s">
        <v>3771</v>
      </c>
      <c r="BO306" s="73" t="s">
        <v>3891</v>
      </c>
      <c r="BP306" s="296" t="s">
        <v>2215</v>
      </c>
      <c r="BQ306" s="296" t="s">
        <v>1131</v>
      </c>
      <c r="BR306" s="296" t="s">
        <v>1151</v>
      </c>
      <c r="BS306" s="296" t="s">
        <v>1168</v>
      </c>
      <c r="BT306" s="296"/>
      <c r="BU306" s="296"/>
      <c r="BV306" s="296"/>
      <c r="BW306" s="296"/>
      <c r="BX306" s="296"/>
      <c r="BY306" s="296"/>
      <c r="BZ306" s="296" t="s">
        <v>2202</v>
      </c>
      <c r="CA306" s="296"/>
      <c r="CB306" s="296" t="s">
        <v>2203</v>
      </c>
      <c r="CC306" s="296"/>
      <c r="CD306" s="311" t="str">
        <f t="shared" si="21"/>
        <v>DISCONTINUED - MR311 Vex, 18x9, -12mm Offset, 8x170, 130.81mm Centerbore, Titanium - Matte Black  Lip</v>
      </c>
      <c r="CE306" s="311" t="s">
        <v>3721</v>
      </c>
      <c r="CF306" s="311" t="s">
        <v>3720</v>
      </c>
      <c r="CG306" s="300" t="str">
        <f t="shared" si="20"/>
        <v>STREET (3XX)</v>
      </c>
    </row>
    <row r="307" spans="1:85" s="289" customFormat="1" ht="15.75" customHeight="1">
      <c r="A307" s="571">
        <f t="shared" si="18"/>
        <v>304</v>
      </c>
      <c r="B307" s="92" t="s">
        <v>84</v>
      </c>
      <c r="C307" s="29" t="s">
        <v>1038</v>
      </c>
      <c r="D307" s="290" t="s">
        <v>1088</v>
      </c>
      <c r="E307" s="291" t="s">
        <v>2297</v>
      </c>
      <c r="F307" s="281" t="str">
        <f t="shared" si="19"/>
        <v>MR31189080518</v>
      </c>
      <c r="G307" s="291"/>
      <c r="H307" s="291"/>
      <c r="I307" s="291" t="s">
        <v>708</v>
      </c>
      <c r="J307" s="322">
        <v>42370</v>
      </c>
      <c r="K307" s="438">
        <v>43348</v>
      </c>
      <c r="L307" s="282" t="s">
        <v>1239</v>
      </c>
      <c r="M307" s="292">
        <v>249.5</v>
      </c>
      <c r="N307" s="85"/>
      <c r="O307" s="409"/>
      <c r="P307" s="290">
        <v>18</v>
      </c>
      <c r="Q307" s="8">
        <v>9</v>
      </c>
      <c r="R307" s="29" t="s">
        <v>1699</v>
      </c>
      <c r="S307" s="290">
        <v>8</v>
      </c>
      <c r="T307" s="290">
        <v>6.5</v>
      </c>
      <c r="U307" s="293">
        <v>18</v>
      </c>
      <c r="V307" s="317">
        <v>5.75</v>
      </c>
      <c r="W307" s="290" t="s">
        <v>85</v>
      </c>
      <c r="X307" s="298">
        <v>130.81</v>
      </c>
      <c r="Y307" s="294">
        <v>32.299999999999997</v>
      </c>
      <c r="Z307" s="293">
        <v>3640</v>
      </c>
      <c r="AA307" s="293" t="s">
        <v>2165</v>
      </c>
      <c r="AB307" s="293"/>
      <c r="AC307" s="284" t="s">
        <v>9696</v>
      </c>
      <c r="AD307" s="295" t="s">
        <v>1562</v>
      </c>
      <c r="AE307" s="432"/>
      <c r="AF307" s="286">
        <v>33</v>
      </c>
      <c r="AG307" s="295" t="s">
        <v>85</v>
      </c>
      <c r="AH307" s="296" t="s">
        <v>85</v>
      </c>
      <c r="AI307" s="295"/>
      <c r="AJ307" s="295" t="s">
        <v>1827</v>
      </c>
      <c r="AK307" s="287">
        <v>1.1000000000000001</v>
      </c>
      <c r="AL307" s="296" t="s">
        <v>237</v>
      </c>
      <c r="AM307" s="296" t="s">
        <v>85</v>
      </c>
      <c r="AN307" s="38" t="s">
        <v>85</v>
      </c>
      <c r="AO307" s="296" t="s">
        <v>85</v>
      </c>
      <c r="AP307" s="493">
        <v>16.100000000000001</v>
      </c>
      <c r="AQ307" s="296"/>
      <c r="AR307" s="296"/>
      <c r="AS307" s="296">
        <v>3</v>
      </c>
      <c r="AT307" s="296">
        <v>3</v>
      </c>
      <c r="AU307" s="296"/>
      <c r="AV307" s="296">
        <v>37</v>
      </c>
      <c r="AW307" s="296"/>
      <c r="AX307" s="296">
        <v>215</v>
      </c>
      <c r="AY307" s="296">
        <v>123</v>
      </c>
      <c r="AZ307" s="296">
        <v>93</v>
      </c>
      <c r="BA307" s="74"/>
      <c r="BB307" s="296"/>
      <c r="BC307" s="49"/>
      <c r="BD307" s="297" t="s">
        <v>85</v>
      </c>
      <c r="BE307" s="91" t="s">
        <v>85</v>
      </c>
      <c r="BF307" s="92" t="s">
        <v>85</v>
      </c>
      <c r="BG307" s="91" t="s">
        <v>85</v>
      </c>
      <c r="BH307" s="297">
        <v>35.799999999999997</v>
      </c>
      <c r="BI307" s="296">
        <v>20.5</v>
      </c>
      <c r="BJ307" s="296">
        <v>20.5</v>
      </c>
      <c r="BK307" s="296">
        <v>11.2</v>
      </c>
      <c r="BL307" s="358">
        <v>7.7130632835199969E-2</v>
      </c>
      <c r="BM307" s="290">
        <v>36</v>
      </c>
      <c r="BN307" s="296" t="s">
        <v>3771</v>
      </c>
      <c r="BO307" s="73" t="s">
        <v>3891</v>
      </c>
      <c r="BP307" s="296" t="s">
        <v>2216</v>
      </c>
      <c r="BQ307" s="296" t="s">
        <v>1131</v>
      </c>
      <c r="BR307" s="296" t="s">
        <v>1151</v>
      </c>
      <c r="BS307" s="296" t="s">
        <v>1168</v>
      </c>
      <c r="BT307" s="296"/>
      <c r="BU307" s="296"/>
      <c r="BV307" s="296"/>
      <c r="BW307" s="296"/>
      <c r="BX307" s="296"/>
      <c r="BY307" s="296"/>
      <c r="BZ307" s="296" t="s">
        <v>1169</v>
      </c>
      <c r="CA307" s="296"/>
      <c r="CB307" s="296" t="s">
        <v>1170</v>
      </c>
      <c r="CC307" s="296"/>
      <c r="CD307" s="311" t="str">
        <f t="shared" si="21"/>
        <v>DISCONTINUED - MR311 Vex, 18x9, +18mm Offset, 8x6.5, 130.81mm Centerbore, Matte Black</v>
      </c>
      <c r="CE307" s="311" t="s">
        <v>3721</v>
      </c>
      <c r="CF307" s="311" t="s">
        <v>3720</v>
      </c>
      <c r="CG307" s="300" t="str">
        <f t="shared" si="20"/>
        <v>STREET (3XX)</v>
      </c>
    </row>
    <row r="308" spans="1:85" s="289" customFormat="1" ht="15.75" customHeight="1">
      <c r="A308" s="571">
        <f t="shared" si="18"/>
        <v>305</v>
      </c>
      <c r="B308" s="92" t="s">
        <v>84</v>
      </c>
      <c r="C308" s="29" t="s">
        <v>1038</v>
      </c>
      <c r="D308" s="290" t="s">
        <v>1088</v>
      </c>
      <c r="E308" s="291" t="s">
        <v>2298</v>
      </c>
      <c r="F308" s="281" t="str">
        <f t="shared" si="19"/>
        <v>MR31189087518</v>
      </c>
      <c r="G308" s="291"/>
      <c r="H308" s="291"/>
      <c r="I308" s="291" t="s">
        <v>710</v>
      </c>
      <c r="J308" s="322">
        <v>42370</v>
      </c>
      <c r="K308" s="438">
        <v>43348</v>
      </c>
      <c r="L308" s="282" t="s">
        <v>1239</v>
      </c>
      <c r="M308" s="292">
        <v>249.5</v>
      </c>
      <c r="N308" s="85"/>
      <c r="O308" s="409"/>
      <c r="P308" s="290">
        <v>18</v>
      </c>
      <c r="Q308" s="8">
        <v>9</v>
      </c>
      <c r="R308" s="29" t="s">
        <v>1700</v>
      </c>
      <c r="S308" s="290">
        <v>8</v>
      </c>
      <c r="T308" s="290">
        <v>170</v>
      </c>
      <c r="U308" s="293">
        <v>18</v>
      </c>
      <c r="V308" s="317">
        <v>5.75</v>
      </c>
      <c r="W308" s="290" t="s">
        <v>85</v>
      </c>
      <c r="X308" s="298">
        <v>130.81</v>
      </c>
      <c r="Y308" s="294">
        <v>32.299999999999997</v>
      </c>
      <c r="Z308" s="293">
        <v>3640</v>
      </c>
      <c r="AA308" s="293" t="s">
        <v>2165</v>
      </c>
      <c r="AB308" s="293"/>
      <c r="AC308" s="284" t="s">
        <v>9641</v>
      </c>
      <c r="AD308" s="295" t="s">
        <v>1759</v>
      </c>
      <c r="AE308" s="432"/>
      <c r="AF308" s="286">
        <v>33</v>
      </c>
      <c r="AG308" s="295" t="s">
        <v>85</v>
      </c>
      <c r="AH308" s="296" t="s">
        <v>85</v>
      </c>
      <c r="AI308" s="295"/>
      <c r="AJ308" s="295" t="s">
        <v>1827</v>
      </c>
      <c r="AK308" s="287">
        <v>1.1000000000000001</v>
      </c>
      <c r="AL308" s="296" t="s">
        <v>237</v>
      </c>
      <c r="AM308" s="296" t="s">
        <v>85</v>
      </c>
      <c r="AN308" s="38" t="s">
        <v>85</v>
      </c>
      <c r="AO308" s="296" t="s">
        <v>85</v>
      </c>
      <c r="AP308" s="493">
        <v>16.100000000000001</v>
      </c>
      <c r="AQ308" s="296"/>
      <c r="AR308" s="296"/>
      <c r="AS308" s="296">
        <v>3</v>
      </c>
      <c r="AT308" s="296">
        <v>3</v>
      </c>
      <c r="AU308" s="296"/>
      <c r="AV308" s="296">
        <v>34</v>
      </c>
      <c r="AW308" s="296"/>
      <c r="AX308" s="296">
        <v>215</v>
      </c>
      <c r="AY308" s="296">
        <v>127</v>
      </c>
      <c r="AZ308" s="296">
        <v>98</v>
      </c>
      <c r="BA308" s="74"/>
      <c r="BB308" s="296"/>
      <c r="BC308" s="49"/>
      <c r="BD308" s="297" t="s">
        <v>85</v>
      </c>
      <c r="BE308" s="91" t="s">
        <v>85</v>
      </c>
      <c r="BF308" s="92" t="s">
        <v>85</v>
      </c>
      <c r="BG308" s="91" t="s">
        <v>85</v>
      </c>
      <c r="BH308" s="297">
        <v>35.799999999999997</v>
      </c>
      <c r="BI308" s="296">
        <v>20.5</v>
      </c>
      <c r="BJ308" s="296">
        <v>20.5</v>
      </c>
      <c r="BK308" s="296">
        <v>11.2</v>
      </c>
      <c r="BL308" s="358">
        <v>7.7130632835199969E-2</v>
      </c>
      <c r="BM308" s="290">
        <v>36</v>
      </c>
      <c r="BN308" s="296" t="s">
        <v>3771</v>
      </c>
      <c r="BO308" s="73" t="s">
        <v>3891</v>
      </c>
      <c r="BP308" s="296" t="s">
        <v>2216</v>
      </c>
      <c r="BQ308" s="296" t="s">
        <v>1131</v>
      </c>
      <c r="BR308" s="296" t="s">
        <v>1151</v>
      </c>
      <c r="BS308" s="296" t="s">
        <v>1168</v>
      </c>
      <c r="BT308" s="296"/>
      <c r="BU308" s="296"/>
      <c r="BV308" s="296"/>
      <c r="BW308" s="296"/>
      <c r="BX308" s="296"/>
      <c r="BY308" s="296"/>
      <c r="BZ308" s="296"/>
      <c r="CA308" s="296"/>
      <c r="CB308" s="296" t="s">
        <v>1169</v>
      </c>
      <c r="CC308" s="296"/>
      <c r="CD308" s="311" t="str">
        <f t="shared" si="21"/>
        <v>DISCONTINUED - MR311 Vex, 18x9, +18mm Offset, 8x170, 130.81mm Centerbore, Matte Black</v>
      </c>
      <c r="CE308" s="311" t="s">
        <v>3721</v>
      </c>
      <c r="CF308" s="311" t="s">
        <v>3720</v>
      </c>
      <c r="CG308" s="300" t="str">
        <f t="shared" si="20"/>
        <v>STREET (3XX)</v>
      </c>
    </row>
    <row r="309" spans="1:85" s="289" customFormat="1" ht="15.75" customHeight="1">
      <c r="A309" s="571">
        <f t="shared" si="18"/>
        <v>306</v>
      </c>
      <c r="B309" s="92" t="s">
        <v>84</v>
      </c>
      <c r="C309" s="29" t="s">
        <v>1055</v>
      </c>
      <c r="D309" s="290" t="s">
        <v>1116</v>
      </c>
      <c r="E309" s="291" t="s">
        <v>2299</v>
      </c>
      <c r="F309" s="281" t="str">
        <f t="shared" si="19"/>
        <v>MR40857046452</v>
      </c>
      <c r="G309" s="291"/>
      <c r="H309" s="291"/>
      <c r="I309" s="291" t="s">
        <v>807</v>
      </c>
      <c r="J309" s="322">
        <v>42005</v>
      </c>
      <c r="K309" s="438">
        <v>43348</v>
      </c>
      <c r="L309" s="282" t="s">
        <v>1239</v>
      </c>
      <c r="M309" s="292">
        <v>145.5</v>
      </c>
      <c r="N309" s="85"/>
      <c r="O309" s="409"/>
      <c r="P309" s="290">
        <v>15</v>
      </c>
      <c r="Q309" s="8">
        <v>7</v>
      </c>
      <c r="R309" s="29" t="s">
        <v>1683</v>
      </c>
      <c r="S309" s="290">
        <v>4</v>
      </c>
      <c r="T309" s="290">
        <v>156</v>
      </c>
      <c r="U309" s="293">
        <v>38</v>
      </c>
      <c r="V309" s="317">
        <v>5.3</v>
      </c>
      <c r="W309" s="290" t="s">
        <v>166</v>
      </c>
      <c r="X309" s="298">
        <v>132</v>
      </c>
      <c r="Y309" s="294">
        <v>17.399999999999999</v>
      </c>
      <c r="Z309" s="293">
        <v>1200</v>
      </c>
      <c r="AA309" s="293" t="s">
        <v>2091</v>
      </c>
      <c r="AB309" s="293"/>
      <c r="AC309" s="284" t="s">
        <v>9700</v>
      </c>
      <c r="AD309" s="295" t="s">
        <v>1603</v>
      </c>
      <c r="AE309" s="432"/>
      <c r="AF309" s="286">
        <v>33</v>
      </c>
      <c r="AG309" s="295" t="s">
        <v>85</v>
      </c>
      <c r="AH309" s="296" t="s">
        <v>1793</v>
      </c>
      <c r="AI309" s="295"/>
      <c r="AJ309" s="295" t="s">
        <v>85</v>
      </c>
      <c r="AK309" s="287" t="s">
        <v>85</v>
      </c>
      <c r="AL309" s="296" t="s">
        <v>237</v>
      </c>
      <c r="AM309" s="296" t="s">
        <v>85</v>
      </c>
      <c r="AN309" s="38" t="s">
        <v>85</v>
      </c>
      <c r="AO309" s="296" t="s">
        <v>85</v>
      </c>
      <c r="AP309" s="493">
        <v>12.4</v>
      </c>
      <c r="AQ309" s="296"/>
      <c r="AR309" s="296"/>
      <c r="AS309" s="296">
        <v>3</v>
      </c>
      <c r="AT309" s="296">
        <v>16</v>
      </c>
      <c r="AU309" s="296"/>
      <c r="AV309" s="296">
        <v>26</v>
      </c>
      <c r="AW309" s="296"/>
      <c r="AX309" s="296">
        <v>169</v>
      </c>
      <c r="AY309" s="296">
        <v>68</v>
      </c>
      <c r="AZ309" s="296">
        <v>43</v>
      </c>
      <c r="BA309" s="74"/>
      <c r="BB309" s="296"/>
      <c r="BC309" s="49"/>
      <c r="BD309" s="297" t="s">
        <v>85</v>
      </c>
      <c r="BE309" s="91" t="s">
        <v>85</v>
      </c>
      <c r="BF309" s="92" t="s">
        <v>85</v>
      </c>
      <c r="BG309" s="91" t="s">
        <v>85</v>
      </c>
      <c r="BH309" s="297">
        <v>20.9</v>
      </c>
      <c r="BI309" s="296">
        <v>17.399999999999999</v>
      </c>
      <c r="BJ309" s="296">
        <v>17.399999999999999</v>
      </c>
      <c r="BK309" s="296">
        <v>9.1</v>
      </c>
      <c r="BL309" s="358">
        <v>4.5148262219423987E-2</v>
      </c>
      <c r="BM309" s="290">
        <v>48</v>
      </c>
      <c r="BN309" s="296" t="s">
        <v>3771</v>
      </c>
      <c r="BO309" s="73" t="s">
        <v>3891</v>
      </c>
      <c r="BP309" s="296" t="s">
        <v>1197</v>
      </c>
      <c r="BQ309" s="296" t="s">
        <v>1198</v>
      </c>
      <c r="BR309" s="296"/>
      <c r="BS309" s="296"/>
      <c r="BT309" s="296"/>
      <c r="BU309" s="296"/>
      <c r="BV309" s="296"/>
      <c r="BW309" s="296"/>
      <c r="BX309" s="296"/>
      <c r="BY309" s="296"/>
      <c r="BZ309" s="296" t="s">
        <v>2221</v>
      </c>
      <c r="CA309" s="296"/>
      <c r="CB309" s="296" t="s">
        <v>2222</v>
      </c>
      <c r="CC309" s="296"/>
      <c r="CD309" s="311" t="str">
        <f t="shared" si="21"/>
        <v>DISCONTINUED - MR408 Roost UTV, 15x7, 5+2/+38mm Offset, 4x156, 132mm Centerbore, Silver</v>
      </c>
      <c r="CE309" s="311" t="s">
        <v>3721</v>
      </c>
      <c r="CF309" s="311" t="s">
        <v>3720</v>
      </c>
      <c r="CG309" s="300" t="str">
        <f t="shared" si="20"/>
        <v>UTV (4XX)</v>
      </c>
    </row>
    <row r="310" spans="1:85" s="289" customFormat="1" ht="15.75" customHeight="1">
      <c r="A310" s="571">
        <f t="shared" si="18"/>
        <v>307</v>
      </c>
      <c r="B310" s="92" t="s">
        <v>84</v>
      </c>
      <c r="C310" s="29" t="s">
        <v>1056</v>
      </c>
      <c r="D310" s="290" t="s">
        <v>1076</v>
      </c>
      <c r="E310" s="291" t="s">
        <v>2300</v>
      </c>
      <c r="F310" s="281" t="str">
        <f t="shared" si="19"/>
        <v>MR10156519319N</v>
      </c>
      <c r="G310" s="291"/>
      <c r="H310" s="291"/>
      <c r="I310" s="291" t="s">
        <v>812</v>
      </c>
      <c r="J310" s="322">
        <v>40179</v>
      </c>
      <c r="K310" s="438">
        <v>43348</v>
      </c>
      <c r="L310" s="282" t="s">
        <v>1239</v>
      </c>
      <c r="M310" s="292">
        <v>159</v>
      </c>
      <c r="N310" s="85"/>
      <c r="O310" s="409"/>
      <c r="P310" s="290">
        <v>15</v>
      </c>
      <c r="Q310" s="8">
        <v>6.5</v>
      </c>
      <c r="R310" s="29" t="s">
        <v>1690</v>
      </c>
      <c r="S310" s="290">
        <v>5</v>
      </c>
      <c r="T310" s="290">
        <v>205</v>
      </c>
      <c r="U310" s="293">
        <v>-19</v>
      </c>
      <c r="V310" s="317">
        <v>3</v>
      </c>
      <c r="W310" s="290" t="s">
        <v>85</v>
      </c>
      <c r="X310" s="298">
        <v>160</v>
      </c>
      <c r="Y310" s="294">
        <v>20.6</v>
      </c>
      <c r="Z310" s="293">
        <v>2100</v>
      </c>
      <c r="AA310" s="293" t="s">
        <v>5172</v>
      </c>
      <c r="AB310" s="293"/>
      <c r="AC310" s="284" t="s">
        <v>9701</v>
      </c>
      <c r="AD310" s="295" t="s">
        <v>85</v>
      </c>
      <c r="AE310" s="432"/>
      <c r="AF310" s="286" t="s">
        <v>85</v>
      </c>
      <c r="AG310" s="295" t="s">
        <v>85</v>
      </c>
      <c r="AH310" s="296" t="s">
        <v>85</v>
      </c>
      <c r="AI310" s="295"/>
      <c r="AJ310" s="295" t="s">
        <v>85</v>
      </c>
      <c r="AK310" s="287" t="s">
        <v>85</v>
      </c>
      <c r="AL310" s="296" t="s">
        <v>237</v>
      </c>
      <c r="AM310" s="296" t="s">
        <v>85</v>
      </c>
      <c r="AN310" s="38" t="s">
        <v>85</v>
      </c>
      <c r="AO310" s="296" t="s">
        <v>85</v>
      </c>
      <c r="AP310" s="493">
        <v>16</v>
      </c>
      <c r="AQ310" s="296"/>
      <c r="AR310" s="296"/>
      <c r="AS310" s="296">
        <v>0</v>
      </c>
      <c r="AT310" s="296">
        <v>0</v>
      </c>
      <c r="AU310" s="296"/>
      <c r="AV310" s="296">
        <v>12</v>
      </c>
      <c r="AW310" s="296"/>
      <c r="AX310" s="296">
        <v>170</v>
      </c>
      <c r="AY310" s="296" t="s">
        <v>85</v>
      </c>
      <c r="AZ310" s="296" t="s">
        <v>85</v>
      </c>
      <c r="BA310" s="74"/>
      <c r="BB310" s="296"/>
      <c r="BC310" s="49"/>
      <c r="BD310" s="297" t="s">
        <v>85</v>
      </c>
      <c r="BE310" s="91" t="s">
        <v>85</v>
      </c>
      <c r="BF310" s="92" t="s">
        <v>85</v>
      </c>
      <c r="BG310" s="91" t="s">
        <v>85</v>
      </c>
      <c r="BH310" s="297">
        <v>24.1</v>
      </c>
      <c r="BI310" s="296">
        <v>18</v>
      </c>
      <c r="BJ310" s="296">
        <v>18</v>
      </c>
      <c r="BK310" s="296">
        <v>8.25</v>
      </c>
      <c r="BL310" s="358">
        <v>4.3802622071999996E-2</v>
      </c>
      <c r="BM310" s="290">
        <v>48</v>
      </c>
      <c r="BN310" s="296" t="s">
        <v>3771</v>
      </c>
      <c r="BO310" s="73" t="s">
        <v>3891</v>
      </c>
      <c r="BP310" s="296"/>
      <c r="BQ310" s="296"/>
      <c r="BR310" s="296"/>
      <c r="BS310" s="296"/>
      <c r="BT310" s="296"/>
      <c r="BU310" s="296"/>
      <c r="BV310" s="296"/>
      <c r="BW310" s="296"/>
      <c r="BX310" s="296"/>
      <c r="BY310" s="296"/>
      <c r="BZ310" s="296"/>
      <c r="CA310" s="296"/>
      <c r="CB310" s="296"/>
      <c r="CC310" s="296"/>
      <c r="CD310" s="311" t="str">
        <f t="shared" si="21"/>
        <v xml:space="preserve">DISCONTINUED - MR101 Buggy, 15x6.5, -19mm Offset, 5x205, 160mm Centerbore, Machined - Raw </v>
      </c>
      <c r="CE310" s="311" t="s">
        <v>3721</v>
      </c>
      <c r="CF310" s="311" t="s">
        <v>3720</v>
      </c>
      <c r="CG310" s="300" t="str">
        <f t="shared" si="20"/>
        <v>RACE (1XX)</v>
      </c>
    </row>
    <row r="311" spans="1:85" s="289" customFormat="1" ht="15.75" customHeight="1">
      <c r="A311" s="571">
        <f t="shared" si="18"/>
        <v>308</v>
      </c>
      <c r="B311" s="92" t="s">
        <v>84</v>
      </c>
      <c r="C311" s="29" t="s">
        <v>1056</v>
      </c>
      <c r="D311" s="290" t="s">
        <v>1076</v>
      </c>
      <c r="E311" s="291" t="s">
        <v>2301</v>
      </c>
      <c r="F311" s="281" t="str">
        <f t="shared" si="19"/>
        <v>MR10164019319N</v>
      </c>
      <c r="G311" s="291"/>
      <c r="H311" s="291"/>
      <c r="I311" s="291" t="s">
        <v>819</v>
      </c>
      <c r="J311" s="322">
        <v>40179</v>
      </c>
      <c r="K311" s="438">
        <v>43348</v>
      </c>
      <c r="L311" s="282" t="s">
        <v>1239</v>
      </c>
      <c r="M311" s="292">
        <v>169</v>
      </c>
      <c r="N311" s="85"/>
      <c r="O311" s="409"/>
      <c r="P311" s="290">
        <v>16</v>
      </c>
      <c r="Q311" s="8">
        <v>4</v>
      </c>
      <c r="R311" s="29" t="s">
        <v>1690</v>
      </c>
      <c r="S311" s="290">
        <v>5</v>
      </c>
      <c r="T311" s="290">
        <v>205</v>
      </c>
      <c r="U311" s="293">
        <v>-19</v>
      </c>
      <c r="V311" s="317">
        <v>1.75</v>
      </c>
      <c r="W311" s="290" t="s">
        <v>85</v>
      </c>
      <c r="X311" s="298">
        <v>160</v>
      </c>
      <c r="Y311" s="294">
        <v>17.399999999999999</v>
      </c>
      <c r="Z311" s="293">
        <v>1600</v>
      </c>
      <c r="AA311" s="293" t="s">
        <v>5172</v>
      </c>
      <c r="AB311" s="293"/>
      <c r="AC311" s="284" t="s">
        <v>9702</v>
      </c>
      <c r="AD311" s="295" t="s">
        <v>85</v>
      </c>
      <c r="AE311" s="432"/>
      <c r="AF311" s="286" t="s">
        <v>85</v>
      </c>
      <c r="AG311" s="295" t="s">
        <v>85</v>
      </c>
      <c r="AH311" s="296" t="s">
        <v>85</v>
      </c>
      <c r="AI311" s="295"/>
      <c r="AJ311" s="295" t="s">
        <v>85</v>
      </c>
      <c r="AK311" s="287" t="s">
        <v>85</v>
      </c>
      <c r="AL311" s="296" t="s">
        <v>237</v>
      </c>
      <c r="AM311" s="296" t="s">
        <v>85</v>
      </c>
      <c r="AN311" s="38" t="s">
        <v>85</v>
      </c>
      <c r="AO311" s="296" t="s">
        <v>85</v>
      </c>
      <c r="AP311" s="493">
        <v>16</v>
      </c>
      <c r="AQ311" s="296"/>
      <c r="AR311" s="296"/>
      <c r="AS311" s="296">
        <v>0</v>
      </c>
      <c r="AT311" s="296">
        <v>0</v>
      </c>
      <c r="AU311" s="296"/>
      <c r="AV311" s="296">
        <v>14</v>
      </c>
      <c r="AW311" s="296"/>
      <c r="AX311" s="296">
        <v>190</v>
      </c>
      <c r="AY311" s="296" t="s">
        <v>85</v>
      </c>
      <c r="AZ311" s="296" t="s">
        <v>85</v>
      </c>
      <c r="BA311" s="74"/>
      <c r="BB311" s="296"/>
      <c r="BC311" s="49"/>
      <c r="BD311" s="297" t="s">
        <v>85</v>
      </c>
      <c r="BE311" s="91" t="s">
        <v>85</v>
      </c>
      <c r="BF311" s="92" t="s">
        <v>85</v>
      </c>
      <c r="BG311" s="91" t="s">
        <v>85</v>
      </c>
      <c r="BH311" s="297">
        <v>20.9</v>
      </c>
      <c r="BI311" s="296">
        <v>18.5</v>
      </c>
      <c r="BJ311" s="296">
        <v>18.5</v>
      </c>
      <c r="BK311" s="296">
        <v>6</v>
      </c>
      <c r="BL311" s="358">
        <v>3.3650835923999992E-2</v>
      </c>
      <c r="BM311" s="290">
        <v>36</v>
      </c>
      <c r="BN311" s="296" t="s">
        <v>3771</v>
      </c>
      <c r="BO311" s="73" t="s">
        <v>3891</v>
      </c>
      <c r="BP311" s="296"/>
      <c r="BQ311" s="296"/>
      <c r="BR311" s="296"/>
      <c r="BS311" s="296"/>
      <c r="BT311" s="296"/>
      <c r="BU311" s="296"/>
      <c r="BV311" s="296"/>
      <c r="BW311" s="296"/>
      <c r="BX311" s="296"/>
      <c r="BY311" s="296"/>
      <c r="BZ311" s="296"/>
      <c r="CA311" s="296"/>
      <c r="CB311" s="296"/>
      <c r="CC311" s="296"/>
      <c r="CD311" s="311" t="str">
        <f t="shared" si="21"/>
        <v xml:space="preserve">DISCONTINUED - MR101 Buggy, 16x4, -19mm Offset, 5x205, 160mm Centerbore, Machined - Raw </v>
      </c>
      <c r="CE311" s="311" t="s">
        <v>3721</v>
      </c>
      <c r="CF311" s="311" t="s">
        <v>3720</v>
      </c>
      <c r="CG311" s="300" t="str">
        <f t="shared" si="20"/>
        <v>RACE (1XX)</v>
      </c>
    </row>
    <row r="312" spans="1:85" s="289" customFormat="1" ht="15.75" customHeight="1">
      <c r="A312" s="571">
        <f t="shared" si="18"/>
        <v>309</v>
      </c>
      <c r="B312" s="92" t="s">
        <v>84</v>
      </c>
      <c r="C312" s="29" t="s">
        <v>1056</v>
      </c>
      <c r="D312" s="290" t="s">
        <v>1074</v>
      </c>
      <c r="E312" s="291" t="s">
        <v>2302</v>
      </c>
      <c r="F312" s="281" t="str">
        <f t="shared" si="19"/>
        <v>MR10578516300B</v>
      </c>
      <c r="G312" s="291"/>
      <c r="H312" s="291"/>
      <c r="I312" s="291" t="s">
        <v>840</v>
      </c>
      <c r="J312" s="322">
        <v>41275</v>
      </c>
      <c r="K312" s="438">
        <v>43348</v>
      </c>
      <c r="L312" s="282" t="s">
        <v>1239</v>
      </c>
      <c r="M312" s="292">
        <v>299.5</v>
      </c>
      <c r="N312" s="85"/>
      <c r="O312" s="409"/>
      <c r="P312" s="290">
        <v>17</v>
      </c>
      <c r="Q312" s="8">
        <v>8.5</v>
      </c>
      <c r="R312" s="29" t="s">
        <v>1697</v>
      </c>
      <c r="S312" s="290">
        <v>6</v>
      </c>
      <c r="T312" s="290">
        <v>135</v>
      </c>
      <c r="U312" s="293">
        <v>0</v>
      </c>
      <c r="V312" s="317">
        <v>4.75</v>
      </c>
      <c r="W312" s="290" t="s">
        <v>85</v>
      </c>
      <c r="X312" s="298">
        <v>87</v>
      </c>
      <c r="Y312" s="294">
        <v>32.5</v>
      </c>
      <c r="Z312" s="293">
        <v>3600</v>
      </c>
      <c r="AA312" s="293" t="s">
        <v>5148</v>
      </c>
      <c r="AB312" s="293"/>
      <c r="AC312" s="284" t="s">
        <v>9703</v>
      </c>
      <c r="AD312" s="295" t="s">
        <v>1738</v>
      </c>
      <c r="AE312" s="432"/>
      <c r="AF312" s="286">
        <v>22</v>
      </c>
      <c r="AG312" s="295" t="s">
        <v>85</v>
      </c>
      <c r="AH312" s="296" t="s">
        <v>1792</v>
      </c>
      <c r="AI312" s="295"/>
      <c r="AJ312" s="295" t="s">
        <v>85</v>
      </c>
      <c r="AK312" s="287" t="s">
        <v>85</v>
      </c>
      <c r="AL312" s="296" t="s">
        <v>236</v>
      </c>
      <c r="AM312" s="296" t="s">
        <v>85</v>
      </c>
      <c r="AN312" s="38" t="s">
        <v>85</v>
      </c>
      <c r="AO312" s="296" t="s">
        <v>85</v>
      </c>
      <c r="AP312" s="493">
        <v>16</v>
      </c>
      <c r="AQ312" s="296"/>
      <c r="AR312" s="296"/>
      <c r="AS312" s="296">
        <v>4</v>
      </c>
      <c r="AT312" s="296">
        <v>12</v>
      </c>
      <c r="AU312" s="296"/>
      <c r="AV312" s="296">
        <v>40</v>
      </c>
      <c r="AW312" s="296"/>
      <c r="AX312" s="296">
        <v>200</v>
      </c>
      <c r="AY312" s="296">
        <v>60</v>
      </c>
      <c r="AZ312" s="296">
        <v>40</v>
      </c>
      <c r="BA312" s="74"/>
      <c r="BB312" s="296"/>
      <c r="BC312" s="49"/>
      <c r="BD312" s="297" t="s">
        <v>1492</v>
      </c>
      <c r="BE312" s="91" t="s">
        <v>85</v>
      </c>
      <c r="BF312" s="92" t="s">
        <v>1480</v>
      </c>
      <c r="BG312" s="91">
        <v>11</v>
      </c>
      <c r="BH312" s="297">
        <v>36</v>
      </c>
      <c r="BI312" s="296">
        <v>19.899999999999999</v>
      </c>
      <c r="BJ312" s="296">
        <v>19.899999999999999</v>
      </c>
      <c r="BK312" s="296">
        <v>11.1</v>
      </c>
      <c r="BL312" s="358">
        <v>7.2032797482503977E-2</v>
      </c>
      <c r="BM312" s="290">
        <v>36</v>
      </c>
      <c r="BN312" s="296" t="s">
        <v>3771</v>
      </c>
      <c r="BO312" s="73" t="s">
        <v>3891</v>
      </c>
      <c r="BP312" s="296" t="s">
        <v>1208</v>
      </c>
      <c r="BQ312" s="296" t="s">
        <v>2220</v>
      </c>
      <c r="BR312" s="296"/>
      <c r="BS312" s="296"/>
      <c r="BT312" s="296"/>
      <c r="BU312" s="296"/>
      <c r="BV312" s="296"/>
      <c r="BW312" s="296"/>
      <c r="BX312" s="296"/>
      <c r="BY312" s="296"/>
      <c r="BZ312" s="296" t="s">
        <v>2199</v>
      </c>
      <c r="CA312" s="296"/>
      <c r="CB312" s="296" t="s">
        <v>85</v>
      </c>
      <c r="CC312" s="296"/>
      <c r="CD312" s="311" t="str">
        <f t="shared" si="21"/>
        <v>DISCONTINUED - MR105 Beadlock, 17x8.5, 0mm Offset, 6x135, 87mm Centerbore, Machined - Matte Black Ring, w/ BH-H24125</v>
      </c>
      <c r="CE312" s="311" t="s">
        <v>3721</v>
      </c>
      <c r="CF312" s="311" t="s">
        <v>3720</v>
      </c>
      <c r="CG312" s="300" t="str">
        <f t="shared" si="20"/>
        <v>RACE (1XX)</v>
      </c>
    </row>
    <row r="313" spans="1:85" s="289" customFormat="1" ht="15.75" customHeight="1">
      <c r="A313" s="571">
        <f t="shared" si="18"/>
        <v>310</v>
      </c>
      <c r="B313" s="92" t="s">
        <v>84</v>
      </c>
      <c r="C313" s="29" t="s">
        <v>1059</v>
      </c>
      <c r="D313" s="290" t="s">
        <v>229</v>
      </c>
      <c r="E313" s="291" t="s">
        <v>2303</v>
      </c>
      <c r="F313" s="281" t="str">
        <f t="shared" si="19"/>
        <v>MR50157012548S</v>
      </c>
      <c r="G313" s="291"/>
      <c r="H313" s="291"/>
      <c r="I313" s="291" t="s">
        <v>853</v>
      </c>
      <c r="J313" s="322">
        <v>41275</v>
      </c>
      <c r="K313" s="438">
        <v>43348</v>
      </c>
      <c r="L313" s="282" t="s">
        <v>1239</v>
      </c>
      <c r="M313" s="292">
        <v>172.5</v>
      </c>
      <c r="N313" s="85"/>
      <c r="O313" s="409"/>
      <c r="P313" s="290">
        <v>15</v>
      </c>
      <c r="Q313" s="8">
        <v>7</v>
      </c>
      <c r="R313" s="29" t="s">
        <v>1756</v>
      </c>
      <c r="S313" s="290">
        <v>5</v>
      </c>
      <c r="T313" s="290">
        <v>4.5</v>
      </c>
      <c r="U313" s="293">
        <v>48</v>
      </c>
      <c r="V313" s="317">
        <v>5.9</v>
      </c>
      <c r="W313" s="290" t="s">
        <v>85</v>
      </c>
      <c r="X313" s="298">
        <v>56.1</v>
      </c>
      <c r="Y313" s="294">
        <v>16.7</v>
      </c>
      <c r="Z313" s="293">
        <v>1900</v>
      </c>
      <c r="AA313" s="293" t="s">
        <v>2165</v>
      </c>
      <c r="AB313" s="293"/>
      <c r="AC313" s="284" t="s">
        <v>9663</v>
      </c>
      <c r="AD313" s="295" t="s">
        <v>85</v>
      </c>
      <c r="AE313" s="432"/>
      <c r="AF313" s="286" t="s">
        <v>85</v>
      </c>
      <c r="AG313" s="295" t="s">
        <v>85</v>
      </c>
      <c r="AH313" s="296" t="s">
        <v>85</v>
      </c>
      <c r="AI313" s="295"/>
      <c r="AJ313" s="295" t="s">
        <v>85</v>
      </c>
      <c r="AK313" s="287" t="s">
        <v>85</v>
      </c>
      <c r="AL313" s="296" t="s">
        <v>237</v>
      </c>
      <c r="AM313" s="296" t="s">
        <v>85</v>
      </c>
      <c r="AN313" s="38" t="s">
        <v>85</v>
      </c>
      <c r="AO313" s="296" t="s">
        <v>85</v>
      </c>
      <c r="AP313" s="493">
        <v>14.9</v>
      </c>
      <c r="AQ313" s="296"/>
      <c r="AR313" s="296"/>
      <c r="AS313" s="296">
        <v>23</v>
      </c>
      <c r="AT313" s="296">
        <v>25</v>
      </c>
      <c r="AU313" s="296"/>
      <c r="AV313" s="296">
        <v>20</v>
      </c>
      <c r="AW313" s="296"/>
      <c r="AX313" s="296">
        <v>168</v>
      </c>
      <c r="AY313" s="296">
        <v>48</v>
      </c>
      <c r="AZ313" s="296">
        <v>27</v>
      </c>
      <c r="BA313" s="74"/>
      <c r="BB313" s="296"/>
      <c r="BC313" s="49"/>
      <c r="BD313" s="297" t="s">
        <v>85</v>
      </c>
      <c r="BE313" s="91" t="s">
        <v>85</v>
      </c>
      <c r="BF313" s="92" t="s">
        <v>85</v>
      </c>
      <c r="BG313" s="91" t="s">
        <v>85</v>
      </c>
      <c r="BH313" s="297">
        <v>20.2</v>
      </c>
      <c r="BI313" s="296">
        <v>17.8</v>
      </c>
      <c r="BJ313" s="296">
        <v>17.8</v>
      </c>
      <c r="BK313" s="296">
        <v>9.5</v>
      </c>
      <c r="BL313" s="358">
        <v>4.9324734898719996E-2</v>
      </c>
      <c r="BM313" s="290">
        <v>48</v>
      </c>
      <c r="BN313" s="296" t="s">
        <v>3771</v>
      </c>
      <c r="BO313" s="73" t="s">
        <v>3891</v>
      </c>
      <c r="BP313" s="296" t="s">
        <v>1211</v>
      </c>
      <c r="BQ313" s="296" t="s">
        <v>1212</v>
      </c>
      <c r="BR313" s="296" t="s">
        <v>1213</v>
      </c>
      <c r="BS313" s="296"/>
      <c r="BT313" s="296"/>
      <c r="BU313" s="296"/>
      <c r="BV313" s="296"/>
      <c r="BW313" s="296"/>
      <c r="BX313" s="296"/>
      <c r="BY313" s="296"/>
      <c r="BZ313" s="296" t="s">
        <v>1214</v>
      </c>
      <c r="CA313" s="296"/>
      <c r="CB313" s="296" t="s">
        <v>1215</v>
      </c>
      <c r="CC313" s="296"/>
      <c r="CD313" s="311" t="str">
        <f t="shared" si="21"/>
        <v>DISCONTINUED - MR501 VT-SPEC, 15x7, +48mm Offset, 5x4.5, 56.1mm Centerbore, Matte Black</v>
      </c>
      <c r="CE313" s="311" t="s">
        <v>3721</v>
      </c>
      <c r="CF313" s="311" t="s">
        <v>3720</v>
      </c>
      <c r="CG313" s="300" t="str">
        <f t="shared" si="20"/>
        <v>RALLY (5XX)</v>
      </c>
    </row>
    <row r="314" spans="1:85" s="289" customFormat="1" ht="15.75" customHeight="1">
      <c r="A314" s="571">
        <f t="shared" si="18"/>
        <v>311</v>
      </c>
      <c r="B314" s="92" t="s">
        <v>84</v>
      </c>
      <c r="C314" s="29" t="s">
        <v>1059</v>
      </c>
      <c r="D314" s="290" t="s">
        <v>229</v>
      </c>
      <c r="E314" s="291" t="s">
        <v>2304</v>
      </c>
      <c r="F314" s="281" t="str">
        <f t="shared" si="19"/>
        <v>MR50157041548S</v>
      </c>
      <c r="G314" s="291"/>
      <c r="H314" s="291"/>
      <c r="I314" s="291" t="s">
        <v>854</v>
      </c>
      <c r="J314" s="322">
        <v>41275</v>
      </c>
      <c r="K314" s="438">
        <v>43348</v>
      </c>
      <c r="L314" s="282" t="s">
        <v>1239</v>
      </c>
      <c r="M314" s="292">
        <v>172.5</v>
      </c>
      <c r="N314" s="85"/>
      <c r="O314" s="409"/>
      <c r="P314" s="290">
        <v>15</v>
      </c>
      <c r="Q314" s="8">
        <v>7</v>
      </c>
      <c r="R314" s="29" t="s">
        <v>1679</v>
      </c>
      <c r="S314" s="290">
        <v>4</v>
      </c>
      <c r="T314" s="290">
        <v>108</v>
      </c>
      <c r="U314" s="293">
        <v>48</v>
      </c>
      <c r="V314" s="317">
        <v>5.9</v>
      </c>
      <c r="W314" s="290" t="s">
        <v>85</v>
      </c>
      <c r="X314" s="298">
        <v>63.4</v>
      </c>
      <c r="Y314" s="294">
        <v>16.7</v>
      </c>
      <c r="Z314" s="293">
        <v>1900</v>
      </c>
      <c r="AA314" s="293" t="s">
        <v>2165</v>
      </c>
      <c r="AB314" s="293"/>
      <c r="AC314" s="284" t="s">
        <v>9664</v>
      </c>
      <c r="AD314" s="295" t="s">
        <v>85</v>
      </c>
      <c r="AE314" s="432"/>
      <c r="AF314" s="286" t="s">
        <v>85</v>
      </c>
      <c r="AG314" s="295" t="s">
        <v>85</v>
      </c>
      <c r="AH314" s="296" t="s">
        <v>85</v>
      </c>
      <c r="AI314" s="295"/>
      <c r="AJ314" s="295" t="s">
        <v>85</v>
      </c>
      <c r="AK314" s="287" t="s">
        <v>85</v>
      </c>
      <c r="AL314" s="296" t="s">
        <v>237</v>
      </c>
      <c r="AM314" s="296" t="s">
        <v>85</v>
      </c>
      <c r="AN314" s="38" t="s">
        <v>85</v>
      </c>
      <c r="AO314" s="296" t="s">
        <v>85</v>
      </c>
      <c r="AP314" s="493">
        <v>14.9</v>
      </c>
      <c r="AQ314" s="296"/>
      <c r="AR314" s="296"/>
      <c r="AS314" s="296">
        <v>23</v>
      </c>
      <c r="AT314" s="296">
        <v>25</v>
      </c>
      <c r="AU314" s="296"/>
      <c r="AV314" s="296">
        <v>20</v>
      </c>
      <c r="AW314" s="296"/>
      <c r="AX314" s="296">
        <v>168</v>
      </c>
      <c r="AY314" s="296">
        <v>48</v>
      </c>
      <c r="AZ314" s="296">
        <v>27</v>
      </c>
      <c r="BA314" s="74"/>
      <c r="BB314" s="296"/>
      <c r="BC314" s="49"/>
      <c r="BD314" s="297" t="s">
        <v>85</v>
      </c>
      <c r="BE314" s="91" t="s">
        <v>85</v>
      </c>
      <c r="BF314" s="92" t="s">
        <v>85</v>
      </c>
      <c r="BG314" s="91" t="s">
        <v>85</v>
      </c>
      <c r="BH314" s="297">
        <v>20.2</v>
      </c>
      <c r="BI314" s="296">
        <v>17.8</v>
      </c>
      <c r="BJ314" s="296">
        <v>17.8</v>
      </c>
      <c r="BK314" s="296">
        <v>9.5</v>
      </c>
      <c r="BL314" s="358">
        <v>4.9324734898719996E-2</v>
      </c>
      <c r="BM314" s="290">
        <v>48</v>
      </c>
      <c r="BN314" s="296" t="s">
        <v>3771</v>
      </c>
      <c r="BO314" s="73" t="s">
        <v>3891</v>
      </c>
      <c r="BP314" s="296" t="s">
        <v>1211</v>
      </c>
      <c r="BQ314" s="296" t="s">
        <v>1212</v>
      </c>
      <c r="BR314" s="296" t="s">
        <v>1213</v>
      </c>
      <c r="BS314" s="296"/>
      <c r="BT314" s="296"/>
      <c r="BU314" s="296"/>
      <c r="BV314" s="296"/>
      <c r="BW314" s="296"/>
      <c r="BX314" s="296"/>
      <c r="BY314" s="296"/>
      <c r="BZ314" s="296" t="s">
        <v>1214</v>
      </c>
      <c r="CA314" s="296"/>
      <c r="CB314" s="296" t="s">
        <v>1215</v>
      </c>
      <c r="CC314" s="296"/>
      <c r="CD314" s="311" t="str">
        <f t="shared" si="21"/>
        <v>DISCONTINUED - MR501 VT-SPEC, 15x7, +48mm Offset, 4x108, 63.4mm Centerbore, Matte Black</v>
      </c>
      <c r="CE314" s="311" t="s">
        <v>3721</v>
      </c>
      <c r="CF314" s="311" t="s">
        <v>3720</v>
      </c>
      <c r="CG314" s="300" t="str">
        <f t="shared" si="20"/>
        <v>RALLY (5XX)</v>
      </c>
    </row>
    <row r="315" spans="1:85" s="289" customFormat="1" ht="15.75" customHeight="1">
      <c r="A315" s="571">
        <f t="shared" si="18"/>
        <v>312</v>
      </c>
      <c r="B315" s="92" t="s">
        <v>84</v>
      </c>
      <c r="C315" s="29" t="s">
        <v>1059</v>
      </c>
      <c r="D315" s="290" t="s">
        <v>233</v>
      </c>
      <c r="E315" s="291" t="s">
        <v>2255</v>
      </c>
      <c r="F315" s="281" t="str">
        <f t="shared" si="19"/>
        <v>MR50188058942</v>
      </c>
      <c r="G315" s="291"/>
      <c r="H315" s="291"/>
      <c r="I315" s="291" t="s">
        <v>873</v>
      </c>
      <c r="J315" s="322">
        <v>41640</v>
      </c>
      <c r="K315" s="438">
        <v>43348</v>
      </c>
      <c r="L315" s="282" t="s">
        <v>1239</v>
      </c>
      <c r="M315" s="292">
        <v>236.5</v>
      </c>
      <c r="N315" s="85"/>
      <c r="O315" s="409"/>
      <c r="P315" s="290">
        <v>18</v>
      </c>
      <c r="Q315" s="8">
        <v>8</v>
      </c>
      <c r="R315" s="29" t="s">
        <v>1685</v>
      </c>
      <c r="S315" s="290">
        <v>5</v>
      </c>
      <c r="T315" s="290">
        <v>108</v>
      </c>
      <c r="U315" s="293">
        <v>42</v>
      </c>
      <c r="V315" s="317">
        <v>6.2</v>
      </c>
      <c r="W315" s="290" t="s">
        <v>85</v>
      </c>
      <c r="X315" s="298">
        <v>63.4</v>
      </c>
      <c r="Y315" s="294">
        <v>24.6</v>
      </c>
      <c r="Z315" s="293">
        <v>1850</v>
      </c>
      <c r="AA315" s="293" t="s">
        <v>2168</v>
      </c>
      <c r="AB315" s="293"/>
      <c r="AC315" s="284" t="s">
        <v>9704</v>
      </c>
      <c r="AD315" s="295" t="s">
        <v>1583</v>
      </c>
      <c r="AE315" s="432"/>
      <c r="AF315" s="286">
        <v>33</v>
      </c>
      <c r="AG315" s="295" t="s">
        <v>85</v>
      </c>
      <c r="AH315" s="296" t="s">
        <v>1786</v>
      </c>
      <c r="AI315" s="295"/>
      <c r="AJ315" s="295" t="s">
        <v>85</v>
      </c>
      <c r="AK315" s="287" t="s">
        <v>85</v>
      </c>
      <c r="AL315" s="296" t="s">
        <v>237</v>
      </c>
      <c r="AM315" s="296" t="s">
        <v>85</v>
      </c>
      <c r="AN315" s="38" t="s">
        <v>85</v>
      </c>
      <c r="AO315" s="296" t="s">
        <v>85</v>
      </c>
      <c r="AP315" s="493">
        <v>14.9</v>
      </c>
      <c r="AQ315" s="296"/>
      <c r="AR315" s="296"/>
      <c r="AS315" s="296">
        <v>28</v>
      </c>
      <c r="AT315" s="296">
        <v>37</v>
      </c>
      <c r="AU315" s="296"/>
      <c r="AV315" s="296">
        <v>46</v>
      </c>
      <c r="AW315" s="296"/>
      <c r="AX315" s="296">
        <v>208</v>
      </c>
      <c r="AY315" s="296">
        <v>63.4</v>
      </c>
      <c r="AZ315" s="296">
        <v>25</v>
      </c>
      <c r="BA315" s="74"/>
      <c r="BB315" s="296"/>
      <c r="BC315" s="49"/>
      <c r="BD315" s="297" t="s">
        <v>85</v>
      </c>
      <c r="BE315" s="91" t="s">
        <v>85</v>
      </c>
      <c r="BF315" s="92" t="s">
        <v>85</v>
      </c>
      <c r="BG315" s="91" t="s">
        <v>85</v>
      </c>
      <c r="BH315" s="297">
        <v>28.1</v>
      </c>
      <c r="BI315" s="296">
        <v>20.7</v>
      </c>
      <c r="BJ315" s="296">
        <v>20.7</v>
      </c>
      <c r="BK315" s="296">
        <v>10</v>
      </c>
      <c r="BL315" s="358">
        <v>7.0216930533599994E-2</v>
      </c>
      <c r="BM315" s="290">
        <v>36</v>
      </c>
      <c r="BN315" s="296" t="s">
        <v>3771</v>
      </c>
      <c r="BO315" s="73" t="s">
        <v>3891</v>
      </c>
      <c r="BP315" s="296" t="s">
        <v>1222</v>
      </c>
      <c r="BQ315" s="296" t="s">
        <v>1150</v>
      </c>
      <c r="BR315" s="296" t="s">
        <v>1223</v>
      </c>
      <c r="BS315" s="296"/>
      <c r="BT315" s="296"/>
      <c r="BU315" s="296"/>
      <c r="BV315" s="296"/>
      <c r="BW315" s="296"/>
      <c r="BX315" s="296"/>
      <c r="BY315" s="296"/>
      <c r="BZ315" s="296" t="s">
        <v>1224</v>
      </c>
      <c r="CA315" s="296"/>
      <c r="CB315" s="296" t="s">
        <v>1225</v>
      </c>
      <c r="CC315" s="296"/>
      <c r="CD315" s="311" t="str">
        <f t="shared" si="21"/>
        <v>DISCONTINUED - MR501 RALLY, 18x8, +42mm Offset, 5x108, 63.4mm Centerbore, Method Bronze</v>
      </c>
      <c r="CE315" s="311" t="s">
        <v>3721</v>
      </c>
      <c r="CF315" s="311" t="s">
        <v>3720</v>
      </c>
      <c r="CG315" s="300" t="str">
        <f t="shared" si="20"/>
        <v>RALLY (5XX)</v>
      </c>
    </row>
    <row r="316" spans="1:85" s="289" customFormat="1" ht="15.75" customHeight="1">
      <c r="A316" s="571">
        <f t="shared" si="18"/>
        <v>313</v>
      </c>
      <c r="B316" s="92" t="s">
        <v>84</v>
      </c>
      <c r="C316" s="29" t="s">
        <v>1059</v>
      </c>
      <c r="D316" s="290" t="s">
        <v>234</v>
      </c>
      <c r="E316" s="291" t="s">
        <v>2305</v>
      </c>
      <c r="F316" s="281" t="str">
        <f t="shared" si="19"/>
        <v>MR50288051838</v>
      </c>
      <c r="G316" s="291"/>
      <c r="H316" s="291"/>
      <c r="I316" s="291" t="s">
        <v>882</v>
      </c>
      <c r="J316" s="322">
        <v>41640</v>
      </c>
      <c r="K316" s="438">
        <v>43348</v>
      </c>
      <c r="L316" s="282" t="s">
        <v>1239</v>
      </c>
      <c r="M316" s="292">
        <v>236.5</v>
      </c>
      <c r="N316" s="85"/>
      <c r="O316" s="409"/>
      <c r="P316" s="290">
        <v>18</v>
      </c>
      <c r="Q316" s="8">
        <v>8</v>
      </c>
      <c r="R316" s="29" t="s">
        <v>1684</v>
      </c>
      <c r="S316" s="290">
        <v>5</v>
      </c>
      <c r="T316" s="290">
        <v>100</v>
      </c>
      <c r="U316" s="293">
        <v>38</v>
      </c>
      <c r="V316" s="317">
        <v>6.1</v>
      </c>
      <c r="W316" s="290" t="s">
        <v>85</v>
      </c>
      <c r="X316" s="298">
        <v>67.099999999999994</v>
      </c>
      <c r="Y316" s="294">
        <v>25.2</v>
      </c>
      <c r="Z316" s="293">
        <v>1850</v>
      </c>
      <c r="AA316" s="293" t="s">
        <v>2093</v>
      </c>
      <c r="AB316" s="293"/>
      <c r="AC316" s="284" t="s">
        <v>9705</v>
      </c>
      <c r="AD316" s="295" t="s">
        <v>1583</v>
      </c>
      <c r="AE316" s="432"/>
      <c r="AF316" s="286">
        <v>33</v>
      </c>
      <c r="AG316" s="295" t="s">
        <v>85</v>
      </c>
      <c r="AH316" s="296" t="s">
        <v>1786</v>
      </c>
      <c r="AI316" s="295"/>
      <c r="AJ316" s="295" t="s">
        <v>85</v>
      </c>
      <c r="AK316" s="287" t="s">
        <v>85</v>
      </c>
      <c r="AL316" s="296" t="s">
        <v>236</v>
      </c>
      <c r="AM316" s="296" t="s">
        <v>1631</v>
      </c>
      <c r="AN316" s="38">
        <v>2.75</v>
      </c>
      <c r="AO316" s="296">
        <v>56.1</v>
      </c>
      <c r="AP316" s="493">
        <v>14.9</v>
      </c>
      <c r="AQ316" s="296"/>
      <c r="AR316" s="296"/>
      <c r="AS316" s="296">
        <v>18</v>
      </c>
      <c r="AT316" s="296">
        <v>34</v>
      </c>
      <c r="AU316" s="296"/>
      <c r="AV316" s="296">
        <v>45</v>
      </c>
      <c r="AW316" s="296"/>
      <c r="AX316" s="296">
        <v>215</v>
      </c>
      <c r="AY316" s="296">
        <v>67.099999999999994</v>
      </c>
      <c r="AZ316" s="296">
        <v>20.399999999999999</v>
      </c>
      <c r="BA316" s="74"/>
      <c r="BB316" s="296"/>
      <c r="BC316" s="49"/>
      <c r="BD316" s="297" t="s">
        <v>85</v>
      </c>
      <c r="BE316" s="91" t="s">
        <v>85</v>
      </c>
      <c r="BF316" s="92" t="s">
        <v>85</v>
      </c>
      <c r="BG316" s="91" t="s">
        <v>85</v>
      </c>
      <c r="BH316" s="297">
        <v>28.7</v>
      </c>
      <c r="BI316" s="296">
        <v>20.7</v>
      </c>
      <c r="BJ316" s="296">
        <v>20.7</v>
      </c>
      <c r="BK316" s="296">
        <v>10</v>
      </c>
      <c r="BL316" s="358">
        <v>7.0216930533599994E-2</v>
      </c>
      <c r="BM316" s="290">
        <v>36</v>
      </c>
      <c r="BN316" s="296" t="s">
        <v>3771</v>
      </c>
      <c r="BO316" s="73" t="s">
        <v>3891</v>
      </c>
      <c r="BP316" s="296" t="s">
        <v>1213</v>
      </c>
      <c r="BQ316" s="296" t="s">
        <v>1226</v>
      </c>
      <c r="BR316" s="296" t="s">
        <v>1151</v>
      </c>
      <c r="BS316" s="296"/>
      <c r="BT316" s="296"/>
      <c r="BU316" s="296"/>
      <c r="BV316" s="296"/>
      <c r="BW316" s="296"/>
      <c r="BX316" s="296"/>
      <c r="BY316" s="296"/>
      <c r="BZ316" s="296" t="s">
        <v>2204</v>
      </c>
      <c r="CA316" s="296"/>
      <c r="CB316" s="296" t="s">
        <v>2205</v>
      </c>
      <c r="CC316" s="296"/>
      <c r="CD316" s="311" t="str">
        <f t="shared" si="21"/>
        <v>DISCONTINUED - MR502 RALLY, 18x8, +38mm Offset, 5x100, 67.1mm Centerbore, Titanium</v>
      </c>
      <c r="CE316" s="311" t="s">
        <v>3721</v>
      </c>
      <c r="CF316" s="311" t="s">
        <v>3720</v>
      </c>
      <c r="CG316" s="300" t="str">
        <f t="shared" si="20"/>
        <v>RALLY (5XX)</v>
      </c>
    </row>
    <row r="317" spans="1:85" s="289" customFormat="1" ht="15.75" customHeight="1">
      <c r="A317" s="571">
        <f t="shared" si="18"/>
        <v>314</v>
      </c>
      <c r="B317" s="92" t="s">
        <v>84</v>
      </c>
      <c r="C317" s="29" t="s">
        <v>1059</v>
      </c>
      <c r="D317" s="290" t="s">
        <v>234</v>
      </c>
      <c r="E317" s="291" t="s">
        <v>2306</v>
      </c>
      <c r="F317" s="281" t="str">
        <f t="shared" si="19"/>
        <v>MR50288051938</v>
      </c>
      <c r="G317" s="291"/>
      <c r="H317" s="291"/>
      <c r="I317" s="291" t="s">
        <v>883</v>
      </c>
      <c r="J317" s="322">
        <v>41640</v>
      </c>
      <c r="K317" s="438">
        <v>43348</v>
      </c>
      <c r="L317" s="282" t="s">
        <v>1239</v>
      </c>
      <c r="M317" s="292">
        <v>236.5</v>
      </c>
      <c r="N317" s="85"/>
      <c r="O317" s="409"/>
      <c r="P317" s="290">
        <v>18</v>
      </c>
      <c r="Q317" s="8">
        <v>8</v>
      </c>
      <c r="R317" s="29" t="s">
        <v>1684</v>
      </c>
      <c r="S317" s="290">
        <v>5</v>
      </c>
      <c r="T317" s="290">
        <v>100</v>
      </c>
      <c r="U317" s="293">
        <v>38</v>
      </c>
      <c r="V317" s="317">
        <v>6.1</v>
      </c>
      <c r="W317" s="290" t="s">
        <v>85</v>
      </c>
      <c r="X317" s="298">
        <v>67.099999999999994</v>
      </c>
      <c r="Y317" s="294">
        <v>25.2</v>
      </c>
      <c r="Z317" s="293">
        <v>1850</v>
      </c>
      <c r="AA317" s="293" t="s">
        <v>2168</v>
      </c>
      <c r="AB317" s="293"/>
      <c r="AC317" s="284" t="s">
        <v>9705</v>
      </c>
      <c r="AD317" s="295" t="s">
        <v>1583</v>
      </c>
      <c r="AE317" s="432"/>
      <c r="AF317" s="286">
        <v>33</v>
      </c>
      <c r="AG317" s="295" t="s">
        <v>85</v>
      </c>
      <c r="AH317" s="296" t="s">
        <v>1786</v>
      </c>
      <c r="AI317" s="295"/>
      <c r="AJ317" s="295" t="s">
        <v>85</v>
      </c>
      <c r="AK317" s="287" t="s">
        <v>85</v>
      </c>
      <c r="AL317" s="296" t="s">
        <v>236</v>
      </c>
      <c r="AM317" s="296" t="s">
        <v>1631</v>
      </c>
      <c r="AN317" s="38">
        <v>2.75</v>
      </c>
      <c r="AO317" s="296">
        <v>56.1</v>
      </c>
      <c r="AP317" s="493">
        <v>14.9</v>
      </c>
      <c r="AQ317" s="296"/>
      <c r="AR317" s="296"/>
      <c r="AS317" s="296">
        <v>18</v>
      </c>
      <c r="AT317" s="296">
        <v>34</v>
      </c>
      <c r="AU317" s="296"/>
      <c r="AV317" s="296">
        <v>45</v>
      </c>
      <c r="AW317" s="296"/>
      <c r="AX317" s="296">
        <v>215</v>
      </c>
      <c r="AY317" s="296">
        <v>67.099999999999994</v>
      </c>
      <c r="AZ317" s="296">
        <v>20.399999999999999</v>
      </c>
      <c r="BA317" s="74"/>
      <c r="BB317" s="296"/>
      <c r="BC317" s="49"/>
      <c r="BD317" s="297" t="s">
        <v>85</v>
      </c>
      <c r="BE317" s="91" t="s">
        <v>85</v>
      </c>
      <c r="BF317" s="92" t="s">
        <v>85</v>
      </c>
      <c r="BG317" s="91" t="s">
        <v>85</v>
      </c>
      <c r="BH317" s="297">
        <v>28.7</v>
      </c>
      <c r="BI317" s="296">
        <v>20.7</v>
      </c>
      <c r="BJ317" s="296">
        <v>20.7</v>
      </c>
      <c r="BK317" s="296">
        <v>10</v>
      </c>
      <c r="BL317" s="358">
        <v>7.0216930533599994E-2</v>
      </c>
      <c r="BM317" s="290">
        <v>36</v>
      </c>
      <c r="BN317" s="296" t="s">
        <v>3771</v>
      </c>
      <c r="BO317" s="73" t="s">
        <v>3891</v>
      </c>
      <c r="BP317" s="296" t="s">
        <v>1213</v>
      </c>
      <c r="BQ317" s="296" t="s">
        <v>1226</v>
      </c>
      <c r="BR317" s="296" t="s">
        <v>1151</v>
      </c>
      <c r="BS317" s="296"/>
      <c r="BT317" s="296"/>
      <c r="BU317" s="296"/>
      <c r="BV317" s="296"/>
      <c r="BW317" s="296"/>
      <c r="BX317" s="296"/>
      <c r="BY317" s="296"/>
      <c r="BZ317" s="296" t="s">
        <v>1227</v>
      </c>
      <c r="CA317" s="296"/>
      <c r="CB317" s="296" t="s">
        <v>1228</v>
      </c>
      <c r="CC317" s="296"/>
      <c r="CD317" s="311" t="str">
        <f t="shared" si="21"/>
        <v>DISCONTINUED - MR502 RALLY, 18x8, +38mm Offset, 5x100, 67.1mm Centerbore, Method Bronze</v>
      </c>
      <c r="CE317" s="311" t="s">
        <v>3721</v>
      </c>
      <c r="CF317" s="311" t="s">
        <v>3720</v>
      </c>
      <c r="CG317" s="300" t="str">
        <f t="shared" si="20"/>
        <v>RALLY (5XX)</v>
      </c>
    </row>
    <row r="318" spans="1:85" s="289" customFormat="1" ht="15.75" customHeight="1">
      <c r="A318" s="571">
        <f t="shared" si="18"/>
        <v>315</v>
      </c>
      <c r="B318" s="92" t="s">
        <v>84</v>
      </c>
      <c r="C318" s="29" t="s">
        <v>1038</v>
      </c>
      <c r="D318" s="290" t="s">
        <v>1080</v>
      </c>
      <c r="E318" s="291" t="s">
        <v>2440</v>
      </c>
      <c r="F318" s="281" t="str">
        <f t="shared" si="19"/>
        <v>MR30168050300</v>
      </c>
      <c r="G318" s="291"/>
      <c r="H318" s="291"/>
      <c r="I318" s="291" t="s">
        <v>258</v>
      </c>
      <c r="J318" s="322">
        <v>40544</v>
      </c>
      <c r="K318" s="438">
        <v>43369</v>
      </c>
      <c r="L318" s="282" t="s">
        <v>1239</v>
      </c>
      <c r="M318" s="292">
        <v>169.5</v>
      </c>
      <c r="N318" s="85"/>
      <c r="O318" s="409"/>
      <c r="P318" s="290">
        <v>16</v>
      </c>
      <c r="Q318" s="8">
        <v>8</v>
      </c>
      <c r="R318" s="29" t="s">
        <v>1692</v>
      </c>
      <c r="S318" s="290">
        <v>5</v>
      </c>
      <c r="T318" s="290">
        <v>5</v>
      </c>
      <c r="U318" s="293">
        <v>0</v>
      </c>
      <c r="V318" s="317">
        <v>4.5</v>
      </c>
      <c r="W318" s="290" t="s">
        <v>85</v>
      </c>
      <c r="X318" s="298">
        <v>94</v>
      </c>
      <c r="Y318" s="294">
        <v>30.5</v>
      </c>
      <c r="Z318" s="293">
        <v>2100</v>
      </c>
      <c r="AA318" s="293" t="s">
        <v>5147</v>
      </c>
      <c r="AB318" s="293"/>
      <c r="AC318" s="284" t="s">
        <v>9639</v>
      </c>
      <c r="AD318" s="295" t="s">
        <v>1534</v>
      </c>
      <c r="AE318" s="432"/>
      <c r="AF318" s="286">
        <v>33</v>
      </c>
      <c r="AG318" s="295" t="s">
        <v>85</v>
      </c>
      <c r="AH318" s="296" t="s">
        <v>85</v>
      </c>
      <c r="AI318" s="295"/>
      <c r="AJ318" s="295" t="s">
        <v>1826</v>
      </c>
      <c r="AK318" s="287">
        <v>1.1000000000000001</v>
      </c>
      <c r="AL318" s="296" t="s">
        <v>237</v>
      </c>
      <c r="AM318" s="296" t="s">
        <v>85</v>
      </c>
      <c r="AN318" s="38" t="s">
        <v>85</v>
      </c>
      <c r="AO318" s="296" t="s">
        <v>85</v>
      </c>
      <c r="AP318" s="493">
        <v>16.2</v>
      </c>
      <c r="AQ318" s="296"/>
      <c r="AR318" s="296"/>
      <c r="AS318" s="296" t="s">
        <v>1235</v>
      </c>
      <c r="AT318" s="296" t="s">
        <v>1236</v>
      </c>
      <c r="AU318" s="296"/>
      <c r="AV318" s="296" t="s">
        <v>1237</v>
      </c>
      <c r="AW318" s="296"/>
      <c r="AX318" s="296">
        <v>189</v>
      </c>
      <c r="AY318" s="296">
        <v>92.4</v>
      </c>
      <c r="AZ318" s="296">
        <v>78</v>
      </c>
      <c r="BA318" s="74"/>
      <c r="BB318" s="296"/>
      <c r="BC318" s="49"/>
      <c r="BD318" s="297" t="s">
        <v>85</v>
      </c>
      <c r="BE318" s="91" t="s">
        <v>85</v>
      </c>
      <c r="BF318" s="92" t="s">
        <v>85</v>
      </c>
      <c r="BG318" s="91" t="s">
        <v>85</v>
      </c>
      <c r="BH318" s="297">
        <v>34</v>
      </c>
      <c r="BI318" s="296">
        <v>18.600000000000001</v>
      </c>
      <c r="BJ318" s="296">
        <v>18.600000000000001</v>
      </c>
      <c r="BK318" s="296">
        <v>10.199999999999999</v>
      </c>
      <c r="BL318" s="358">
        <v>5.7826540346687993E-2</v>
      </c>
      <c r="BM318" s="290">
        <v>36</v>
      </c>
      <c r="BN318" s="296" t="s">
        <v>3771</v>
      </c>
      <c r="BO318" s="73" t="s">
        <v>3891</v>
      </c>
      <c r="BP318" s="296" t="s">
        <v>2210</v>
      </c>
      <c r="BQ318" s="296" t="s">
        <v>1121</v>
      </c>
      <c r="BR318" s="296" t="s">
        <v>1122</v>
      </c>
      <c r="BS318" s="296"/>
      <c r="BT318" s="296"/>
      <c r="BU318" s="296"/>
      <c r="BV318" s="296"/>
      <c r="BW318" s="296"/>
      <c r="BX318" s="296"/>
      <c r="BY318" s="296"/>
      <c r="BZ318" s="296"/>
      <c r="CA318" s="296" t="s">
        <v>2324</v>
      </c>
      <c r="CB318" s="296"/>
      <c r="CC318" s="296" t="s">
        <v>2325</v>
      </c>
      <c r="CD318" s="311" t="str">
        <f t="shared" si="21"/>
        <v>DISCONTINUED - MR301 The Standard, 16x8, 0mm Offset, 5x5, 94mm Centerbore, Machined - Clear Coat</v>
      </c>
      <c r="CE318" s="311" t="s">
        <v>3721</v>
      </c>
      <c r="CF318" s="311" t="s">
        <v>3720</v>
      </c>
      <c r="CG318" s="300" t="str">
        <f t="shared" si="20"/>
        <v>STREET (3XX)</v>
      </c>
    </row>
    <row r="319" spans="1:85" s="289" customFormat="1" ht="15.75" customHeight="1">
      <c r="A319" s="571">
        <f t="shared" si="18"/>
        <v>316</v>
      </c>
      <c r="B319" s="92" t="s">
        <v>84</v>
      </c>
      <c r="C319" s="29" t="s">
        <v>1038</v>
      </c>
      <c r="D319" s="290" t="s">
        <v>1080</v>
      </c>
      <c r="E319" s="291" t="s">
        <v>2441</v>
      </c>
      <c r="F319" s="281" t="str">
        <f t="shared" si="19"/>
        <v>MR30168080300</v>
      </c>
      <c r="G319" s="291"/>
      <c r="H319" s="291"/>
      <c r="I319" s="291" t="s">
        <v>264</v>
      </c>
      <c r="J319" s="322">
        <v>40544</v>
      </c>
      <c r="K319" s="438">
        <v>43369</v>
      </c>
      <c r="L319" s="282" t="s">
        <v>1239</v>
      </c>
      <c r="M319" s="292">
        <v>169.5</v>
      </c>
      <c r="N319" s="85"/>
      <c r="O319" s="409"/>
      <c r="P319" s="290">
        <v>16</v>
      </c>
      <c r="Q319" s="8">
        <v>8</v>
      </c>
      <c r="R319" s="29" t="s">
        <v>1699</v>
      </c>
      <c r="S319" s="290">
        <v>8</v>
      </c>
      <c r="T319" s="290">
        <v>6.5</v>
      </c>
      <c r="U319" s="293">
        <v>0</v>
      </c>
      <c r="V319" s="317">
        <v>4.5</v>
      </c>
      <c r="W319" s="290" t="s">
        <v>85</v>
      </c>
      <c r="X319" s="298">
        <v>130.81</v>
      </c>
      <c r="Y319" s="294">
        <v>25.5</v>
      </c>
      <c r="Z319" s="293">
        <v>3200</v>
      </c>
      <c r="AA319" s="293" t="s">
        <v>5147</v>
      </c>
      <c r="AB319" s="293"/>
      <c r="AC319" s="284" t="s">
        <v>9640</v>
      </c>
      <c r="AD319" s="295" t="s">
        <v>1801</v>
      </c>
      <c r="AE319" s="432"/>
      <c r="AF319" s="286" t="str">
        <f>IFERROR(VLOOKUP(AD319,ACCESSORIES!F:J,5,FALSE),"N/A")</f>
        <v>N/A</v>
      </c>
      <c r="AG319" s="295" t="s">
        <v>85</v>
      </c>
      <c r="AH319" s="296" t="s">
        <v>85</v>
      </c>
      <c r="AI319" s="295"/>
      <c r="AJ319" s="295" t="s">
        <v>1826</v>
      </c>
      <c r="AK319" s="287">
        <f>IFERROR(VLOOKUP(AJ319,ACCESSORIES!F:J,5,FALSE),"N/A")</f>
        <v>1.1000000000000001</v>
      </c>
      <c r="AL319" s="296" t="s">
        <v>237</v>
      </c>
      <c r="AM319" s="296" t="s">
        <v>85</v>
      </c>
      <c r="AN319" s="38" t="str">
        <f>IFERROR(VLOOKUP(AM319,ACCESSORIES!F:J,5,FALSE),"N/A")</f>
        <v>N/A</v>
      </c>
      <c r="AO319" s="296" t="s">
        <v>85</v>
      </c>
      <c r="AP319" s="493">
        <v>16.2</v>
      </c>
      <c r="AQ319" s="296"/>
      <c r="AR319" s="296"/>
      <c r="AS319" s="296" t="s">
        <v>1234</v>
      </c>
      <c r="AT319" s="296" t="s">
        <v>1234</v>
      </c>
      <c r="AU319" s="296"/>
      <c r="AV319" s="296" t="s">
        <v>1237</v>
      </c>
      <c r="AW319" s="296"/>
      <c r="AX319" s="296">
        <v>189</v>
      </c>
      <c r="AY319" s="296">
        <v>125.5</v>
      </c>
      <c r="AZ319" s="296">
        <v>89.5</v>
      </c>
      <c r="BA319" s="74"/>
      <c r="BB319" s="296"/>
      <c r="BC319" s="49"/>
      <c r="BD319" s="297" t="s">
        <v>85</v>
      </c>
      <c r="BE319" s="91" t="str">
        <f>IFERROR(VLOOKUP(BD319,ACCESSORIES!F:J,5,FALSE),"N/A")</f>
        <v>N/A</v>
      </c>
      <c r="BF319" s="92" t="s">
        <v>85</v>
      </c>
      <c r="BG319" s="91" t="str">
        <f>IFERROR(VLOOKUP(BF319,ACCESSORIES!F:J,5,FALSE),"N/A")</f>
        <v>N/A</v>
      </c>
      <c r="BH319" s="297">
        <v>29</v>
      </c>
      <c r="BI319" s="296">
        <v>18.600000000000001</v>
      </c>
      <c r="BJ319" s="296">
        <v>18.600000000000001</v>
      </c>
      <c r="BK319" s="296">
        <v>10.199999999999999</v>
      </c>
      <c r="BL319" s="358">
        <f t="shared" ref="BL319:BL324" si="22">SUM(((BI319*25.4)*(BJ319*25.4)*(BK319*25.4))/1000000000)</f>
        <v>5.7826540346687993E-2</v>
      </c>
      <c r="BM319" s="290">
        <v>36</v>
      </c>
      <c r="BN319" s="296" t="s">
        <v>3771</v>
      </c>
      <c r="BO319" s="73" t="s">
        <v>3891</v>
      </c>
      <c r="BP319" s="296" t="s">
        <v>2210</v>
      </c>
      <c r="BQ319" s="296" t="s">
        <v>1121</v>
      </c>
      <c r="BR319" s="296" t="s">
        <v>1122</v>
      </c>
      <c r="BS319" s="296"/>
      <c r="BT319" s="296"/>
      <c r="BU319" s="296"/>
      <c r="BV319" s="296"/>
      <c r="BW319" s="296"/>
      <c r="BX319" s="296"/>
      <c r="BY319" s="296"/>
      <c r="BZ319" s="296"/>
      <c r="CA319" s="296" t="s">
        <v>2332</v>
      </c>
      <c r="CB319" s="296"/>
      <c r="CC319" s="296" t="s">
        <v>2333</v>
      </c>
      <c r="CD319" s="311" t="str">
        <f t="shared" si="21"/>
        <v>DISCONTINUED - MR301 The Standard, 16x8, 0mm Offset, 8x6.5, 130.81mm Centerbore, Machined - Clear Coat</v>
      </c>
      <c r="CE319" s="311" t="s">
        <v>3721</v>
      </c>
      <c r="CF319" s="311" t="s">
        <v>3720</v>
      </c>
      <c r="CG319" s="300" t="str">
        <f t="shared" si="20"/>
        <v>STREET (3XX)</v>
      </c>
    </row>
    <row r="320" spans="1:85" s="289" customFormat="1" ht="15.75" customHeight="1">
      <c r="A320" s="571">
        <f t="shared" si="18"/>
        <v>317</v>
      </c>
      <c r="B320" s="92" t="s">
        <v>84</v>
      </c>
      <c r="C320" s="29" t="s">
        <v>1038</v>
      </c>
      <c r="D320" s="290" t="s">
        <v>1080</v>
      </c>
      <c r="E320" s="291" t="s">
        <v>2442</v>
      </c>
      <c r="F320" s="281" t="str">
        <f t="shared" si="19"/>
        <v>MR30178512300</v>
      </c>
      <c r="G320" s="291"/>
      <c r="H320" s="291"/>
      <c r="I320" s="291" t="s">
        <v>275</v>
      </c>
      <c r="J320" s="322">
        <v>40544</v>
      </c>
      <c r="K320" s="438">
        <v>43369</v>
      </c>
      <c r="L320" s="282" t="s">
        <v>1239</v>
      </c>
      <c r="M320" s="292">
        <v>195.5</v>
      </c>
      <c r="N320" s="85"/>
      <c r="O320" s="409"/>
      <c r="P320" s="290">
        <v>17</v>
      </c>
      <c r="Q320" s="8">
        <v>8.5</v>
      </c>
      <c r="R320" s="29" t="s">
        <v>1756</v>
      </c>
      <c r="S320" s="290">
        <v>5</v>
      </c>
      <c r="T320" s="290">
        <v>4.5</v>
      </c>
      <c r="U320" s="293">
        <v>0</v>
      </c>
      <c r="V320" s="317">
        <v>4.75</v>
      </c>
      <c r="W320" s="290" t="s">
        <v>85</v>
      </c>
      <c r="X320" s="298">
        <v>83</v>
      </c>
      <c r="Y320" s="294">
        <v>26.7</v>
      </c>
      <c r="Z320" s="293">
        <v>2500</v>
      </c>
      <c r="AA320" s="293" t="s">
        <v>5147</v>
      </c>
      <c r="AB320" s="293"/>
      <c r="AC320" s="284" t="s">
        <v>9644</v>
      </c>
      <c r="AD320" s="295" t="s">
        <v>1545</v>
      </c>
      <c r="AE320" s="432"/>
      <c r="AF320" s="286">
        <f>IFERROR(VLOOKUP(AD320,ACCESSORIES!F:J,5,FALSE),"N/A")</f>
        <v>33</v>
      </c>
      <c r="AG320" s="295" t="s">
        <v>85</v>
      </c>
      <c r="AH320" s="296" t="s">
        <v>85</v>
      </c>
      <c r="AI320" s="295"/>
      <c r="AJ320" s="295" t="s">
        <v>1826</v>
      </c>
      <c r="AK320" s="287">
        <f>IFERROR(VLOOKUP(AJ320,ACCESSORIES!F:J,5,FALSE),"N/A")</f>
        <v>1.1000000000000001</v>
      </c>
      <c r="AL320" s="296" t="s">
        <v>237</v>
      </c>
      <c r="AM320" s="296" t="s">
        <v>85</v>
      </c>
      <c r="AN320" s="38" t="str">
        <f>IFERROR(VLOOKUP(AM320,ACCESSORIES!F:J,5,FALSE),"N/A")</f>
        <v>N/A</v>
      </c>
      <c r="AO320" s="296" t="s">
        <v>85</v>
      </c>
      <c r="AP320" s="493">
        <v>16.2</v>
      </c>
      <c r="AQ320" s="296"/>
      <c r="AR320" s="296"/>
      <c r="AS320" s="296">
        <v>14</v>
      </c>
      <c r="AT320" s="296">
        <v>19</v>
      </c>
      <c r="AU320" s="296"/>
      <c r="AV320" s="296">
        <v>27</v>
      </c>
      <c r="AW320" s="296"/>
      <c r="AX320" s="296">
        <v>205</v>
      </c>
      <c r="AY320" s="296">
        <v>81.400000000000006</v>
      </c>
      <c r="AZ320" s="296">
        <v>78</v>
      </c>
      <c r="BA320" s="74"/>
      <c r="BB320" s="296"/>
      <c r="BC320" s="49"/>
      <c r="BD320" s="297" t="s">
        <v>85</v>
      </c>
      <c r="BE320" s="91" t="str">
        <f>IFERROR(VLOOKUP(BD320,ACCESSORIES!F:J,5,FALSE),"N/A")</f>
        <v>N/A</v>
      </c>
      <c r="BF320" s="92" t="s">
        <v>85</v>
      </c>
      <c r="BG320" s="91" t="str">
        <f>IFERROR(VLOOKUP(BF320,ACCESSORIES!F:J,5,FALSE),"N/A")</f>
        <v>N/A</v>
      </c>
      <c r="BH320" s="297">
        <v>30.2</v>
      </c>
      <c r="BI320" s="296">
        <v>19.8</v>
      </c>
      <c r="BJ320" s="296">
        <v>19.8</v>
      </c>
      <c r="BK320" s="296">
        <v>10.7</v>
      </c>
      <c r="BL320" s="358">
        <f t="shared" si="22"/>
        <v>6.8740914904991998E-2</v>
      </c>
      <c r="BM320" s="290">
        <v>36</v>
      </c>
      <c r="BN320" s="296" t="s">
        <v>3771</v>
      </c>
      <c r="BO320" s="73" t="s">
        <v>3891</v>
      </c>
      <c r="BP320" s="296" t="s">
        <v>2210</v>
      </c>
      <c r="BQ320" s="296" t="s">
        <v>1121</v>
      </c>
      <c r="BR320" s="296" t="s">
        <v>1122</v>
      </c>
      <c r="BS320" s="296"/>
      <c r="BT320" s="296"/>
      <c r="BU320" s="296"/>
      <c r="BV320" s="296"/>
      <c r="BW320" s="296"/>
      <c r="BX320" s="296"/>
      <c r="BY320" s="296"/>
      <c r="BZ320" s="296"/>
      <c r="CA320" s="296" t="s">
        <v>2324</v>
      </c>
      <c r="CB320" s="296"/>
      <c r="CC320" s="296" t="s">
        <v>2325</v>
      </c>
      <c r="CD320" s="311" t="str">
        <f t="shared" si="21"/>
        <v>DISCONTINUED - MR301 The Standard, 17x8.5, 0mm Offset, 5x4.5, 83mm Centerbore, Machined - Clear Coat</v>
      </c>
      <c r="CE320" s="311" t="s">
        <v>3721</v>
      </c>
      <c r="CF320" s="311" t="s">
        <v>3720</v>
      </c>
      <c r="CG320" s="300" t="str">
        <f t="shared" si="20"/>
        <v>STREET (3XX)</v>
      </c>
    </row>
    <row r="321" spans="1:85" s="289" customFormat="1" ht="15.75" customHeight="1">
      <c r="A321" s="571">
        <f t="shared" si="18"/>
        <v>318</v>
      </c>
      <c r="B321" s="92" t="s">
        <v>84</v>
      </c>
      <c r="C321" s="29" t="s">
        <v>1038</v>
      </c>
      <c r="D321" s="290" t="s">
        <v>1080</v>
      </c>
      <c r="E321" s="291" t="s">
        <v>2443</v>
      </c>
      <c r="F321" s="281" t="str">
        <f t="shared" si="19"/>
        <v>MR30178587500</v>
      </c>
      <c r="G321" s="291"/>
      <c r="H321" s="291"/>
      <c r="I321" s="291" t="s">
        <v>290</v>
      </c>
      <c r="J321" s="322">
        <v>40544</v>
      </c>
      <c r="K321" s="438">
        <v>43369</v>
      </c>
      <c r="L321" s="282" t="s">
        <v>1239</v>
      </c>
      <c r="M321" s="292">
        <v>195.5</v>
      </c>
      <c r="N321" s="85"/>
      <c r="O321" s="409"/>
      <c r="P321" s="290">
        <v>17</v>
      </c>
      <c r="Q321" s="8">
        <v>8.5</v>
      </c>
      <c r="R321" s="29" t="s">
        <v>1700</v>
      </c>
      <c r="S321" s="290">
        <v>8</v>
      </c>
      <c r="T321" s="290">
        <v>170</v>
      </c>
      <c r="U321" s="293">
        <v>0</v>
      </c>
      <c r="V321" s="317">
        <v>4.75</v>
      </c>
      <c r="W321" s="290" t="s">
        <v>85</v>
      </c>
      <c r="X321" s="298">
        <v>130.81</v>
      </c>
      <c r="Y321" s="294">
        <v>25.5</v>
      </c>
      <c r="Z321" s="293">
        <v>3600</v>
      </c>
      <c r="AA321" s="293" t="s">
        <v>2165</v>
      </c>
      <c r="AB321" s="293"/>
      <c r="AC321" s="284" t="s">
        <v>9581</v>
      </c>
      <c r="AD321" s="295" t="s">
        <v>1800</v>
      </c>
      <c r="AE321" s="432"/>
      <c r="AF321" s="286">
        <f>IFERROR(VLOOKUP(AD321,ACCESSORIES!F:J,5,FALSE),"N/A")</f>
        <v>33</v>
      </c>
      <c r="AG321" s="295" t="s">
        <v>85</v>
      </c>
      <c r="AH321" s="296" t="s">
        <v>85</v>
      </c>
      <c r="AI321" s="295"/>
      <c r="AJ321" s="295" t="s">
        <v>1826</v>
      </c>
      <c r="AK321" s="287">
        <f>IFERROR(VLOOKUP(AJ321,ACCESSORIES!F:J,5,FALSE),"N/A")</f>
        <v>1.1000000000000001</v>
      </c>
      <c r="AL321" s="296" t="s">
        <v>237</v>
      </c>
      <c r="AM321" s="296" t="s">
        <v>85</v>
      </c>
      <c r="AN321" s="38" t="str">
        <f>IFERROR(VLOOKUP(AM321,ACCESSORIES!F:J,5,FALSE),"N/A")</f>
        <v>N/A</v>
      </c>
      <c r="AO321" s="296" t="s">
        <v>85</v>
      </c>
      <c r="AP321" s="493">
        <v>16.2</v>
      </c>
      <c r="AQ321" s="296"/>
      <c r="AR321" s="296"/>
      <c r="AS321" s="296">
        <v>3</v>
      </c>
      <c r="AT321" s="296">
        <v>3</v>
      </c>
      <c r="AU321" s="296"/>
      <c r="AV321" s="296">
        <v>27</v>
      </c>
      <c r="AW321" s="296"/>
      <c r="AX321" s="296">
        <v>205</v>
      </c>
      <c r="AY321" s="296">
        <v>125</v>
      </c>
      <c r="AZ321" s="296">
        <v>100</v>
      </c>
      <c r="BA321" s="74"/>
      <c r="BB321" s="296"/>
      <c r="BC321" s="49"/>
      <c r="BD321" s="297" t="s">
        <v>85</v>
      </c>
      <c r="BE321" s="91" t="str">
        <f>IFERROR(VLOOKUP(BD321,ACCESSORIES!F:J,5,FALSE),"N/A")</f>
        <v>N/A</v>
      </c>
      <c r="BF321" s="92" t="s">
        <v>85</v>
      </c>
      <c r="BG321" s="91" t="str">
        <f>IFERROR(VLOOKUP(BF321,ACCESSORIES!F:J,5,FALSE),"N/A")</f>
        <v>N/A</v>
      </c>
      <c r="BH321" s="297">
        <v>29</v>
      </c>
      <c r="BI321" s="296">
        <v>19.8</v>
      </c>
      <c r="BJ321" s="296">
        <v>19.8</v>
      </c>
      <c r="BK321" s="296">
        <v>10.7</v>
      </c>
      <c r="BL321" s="358">
        <f t="shared" si="22"/>
        <v>6.8740914904991998E-2</v>
      </c>
      <c r="BM321" s="290">
        <v>36</v>
      </c>
      <c r="BN321" s="296" t="s">
        <v>3771</v>
      </c>
      <c r="BO321" s="73" t="s">
        <v>3891</v>
      </c>
      <c r="BP321" s="296" t="s">
        <v>2194</v>
      </c>
      <c r="BQ321" s="296" t="s">
        <v>1121</v>
      </c>
      <c r="BR321" s="296" t="s">
        <v>1122</v>
      </c>
      <c r="BS321" s="296"/>
      <c r="BT321" s="296"/>
      <c r="BU321" s="296"/>
      <c r="BV321" s="296"/>
      <c r="BW321" s="296"/>
      <c r="BX321" s="296"/>
      <c r="BY321" s="296"/>
      <c r="BZ321" s="296"/>
      <c r="CA321" s="296" t="s">
        <v>2330</v>
      </c>
      <c r="CB321" s="296"/>
      <c r="CC321" s="296" t="s">
        <v>2331</v>
      </c>
      <c r="CD321" s="311" t="str">
        <f t="shared" si="21"/>
        <v>DISCONTINUED - MR301 The Standard, 17x8.5, 0mm Offset, 8x170, 130.81mm Centerbore, Matte Black</v>
      </c>
      <c r="CE321" s="311" t="s">
        <v>3721</v>
      </c>
      <c r="CF321" s="311" t="s">
        <v>3720</v>
      </c>
      <c r="CG321" s="300" t="str">
        <f t="shared" si="20"/>
        <v>STREET (3XX)</v>
      </c>
    </row>
    <row r="322" spans="1:85" s="289" customFormat="1" ht="15.75" customHeight="1">
      <c r="A322" s="571">
        <f t="shared" si="18"/>
        <v>319</v>
      </c>
      <c r="B322" s="92" t="s">
        <v>84</v>
      </c>
      <c r="C322" s="29" t="s">
        <v>1038</v>
      </c>
      <c r="D322" s="290" t="s">
        <v>1080</v>
      </c>
      <c r="E322" s="291" t="s">
        <v>2444</v>
      </c>
      <c r="F322" s="281" t="str">
        <f t="shared" si="19"/>
        <v>MR30189080512N</v>
      </c>
      <c r="G322" s="291"/>
      <c r="H322" s="291"/>
      <c r="I322" s="291" t="s">
        <v>315</v>
      </c>
      <c r="J322" s="322">
        <v>40544</v>
      </c>
      <c r="K322" s="438">
        <v>43369</v>
      </c>
      <c r="L322" s="282" t="s">
        <v>1239</v>
      </c>
      <c r="M322" s="292">
        <v>231.5</v>
      </c>
      <c r="N322" s="85"/>
      <c r="O322" s="409"/>
      <c r="P322" s="290">
        <v>18</v>
      </c>
      <c r="Q322" s="8">
        <v>9</v>
      </c>
      <c r="R322" s="29" t="s">
        <v>1699</v>
      </c>
      <c r="S322" s="290">
        <v>8</v>
      </c>
      <c r="T322" s="290">
        <v>6.5</v>
      </c>
      <c r="U322" s="293">
        <v>-12</v>
      </c>
      <c r="V322" s="317">
        <v>4.5</v>
      </c>
      <c r="W322" s="290" t="s">
        <v>85</v>
      </c>
      <c r="X322" s="298">
        <v>130.81</v>
      </c>
      <c r="Y322" s="294">
        <v>28.1</v>
      </c>
      <c r="Z322" s="293">
        <v>3600</v>
      </c>
      <c r="AA322" s="293" t="s">
        <v>2165</v>
      </c>
      <c r="AB322" s="293"/>
      <c r="AC322" s="284" t="s">
        <v>9566</v>
      </c>
      <c r="AD322" s="295" t="s">
        <v>1802</v>
      </c>
      <c r="AE322" s="432"/>
      <c r="AF322" s="286" t="str">
        <f>IFERROR(VLOOKUP(AD322,ACCESSORIES!F:J,5,FALSE),"N/A")</f>
        <v>N/A</v>
      </c>
      <c r="AG322" s="295" t="s">
        <v>85</v>
      </c>
      <c r="AH322" s="296" t="s">
        <v>85</v>
      </c>
      <c r="AI322" s="295"/>
      <c r="AJ322" s="295" t="s">
        <v>1826</v>
      </c>
      <c r="AK322" s="287">
        <f>IFERROR(VLOOKUP(AJ322,ACCESSORIES!F:J,5,FALSE),"N/A")</f>
        <v>1.1000000000000001</v>
      </c>
      <c r="AL322" s="296" t="s">
        <v>237</v>
      </c>
      <c r="AM322" s="296" t="s">
        <v>85</v>
      </c>
      <c r="AN322" s="38" t="str">
        <f>IFERROR(VLOOKUP(AM322,ACCESSORIES!F:J,5,FALSE),"N/A")</f>
        <v>N/A</v>
      </c>
      <c r="AO322" s="296" t="s">
        <v>85</v>
      </c>
      <c r="AP322" s="493">
        <v>16.2</v>
      </c>
      <c r="AQ322" s="296"/>
      <c r="AR322" s="296"/>
      <c r="AS322" s="296">
        <v>3</v>
      </c>
      <c r="AT322" s="296">
        <v>3</v>
      </c>
      <c r="AU322" s="296"/>
      <c r="AV322" s="296">
        <v>22</v>
      </c>
      <c r="AW322" s="296"/>
      <c r="AX322" s="296">
        <v>215</v>
      </c>
      <c r="AY322" s="296">
        <v>125.5</v>
      </c>
      <c r="AZ322" s="296">
        <v>89.5</v>
      </c>
      <c r="BA322" s="74"/>
      <c r="BB322" s="296"/>
      <c r="BC322" s="49"/>
      <c r="BD322" s="297" t="s">
        <v>85</v>
      </c>
      <c r="BE322" s="91" t="str">
        <f>IFERROR(VLOOKUP(BD322,ACCESSORIES!F:J,5,FALSE),"N/A")</f>
        <v>N/A</v>
      </c>
      <c r="BF322" s="92" t="s">
        <v>85</v>
      </c>
      <c r="BG322" s="91" t="str">
        <f>IFERROR(VLOOKUP(BF322,ACCESSORIES!F:J,5,FALSE),"N/A")</f>
        <v>N/A</v>
      </c>
      <c r="BH322" s="297">
        <v>31.6</v>
      </c>
      <c r="BI322" s="296">
        <v>20.7</v>
      </c>
      <c r="BJ322" s="296">
        <v>20.7</v>
      </c>
      <c r="BK322" s="296">
        <v>11.2</v>
      </c>
      <c r="BL322" s="358">
        <f t="shared" si="22"/>
        <v>7.8642962197631991E-2</v>
      </c>
      <c r="BM322" s="290">
        <v>36</v>
      </c>
      <c r="BN322" s="296" t="s">
        <v>3771</v>
      </c>
      <c r="BO322" s="73" t="s">
        <v>3891</v>
      </c>
      <c r="BP322" s="296" t="s">
        <v>2194</v>
      </c>
      <c r="BQ322" s="296" t="s">
        <v>1121</v>
      </c>
      <c r="BR322" s="296" t="s">
        <v>1122</v>
      </c>
      <c r="BS322" s="296"/>
      <c r="BT322" s="296"/>
      <c r="BU322" s="296"/>
      <c r="BV322" s="296"/>
      <c r="BW322" s="296"/>
      <c r="BX322" s="296"/>
      <c r="BY322" s="296"/>
      <c r="BZ322" s="296"/>
      <c r="CA322" s="296" t="s">
        <v>2330</v>
      </c>
      <c r="CB322" s="296"/>
      <c r="CC322" s="296" t="s">
        <v>2331</v>
      </c>
      <c r="CD322" s="311" t="str">
        <f t="shared" si="21"/>
        <v>DISCONTINUED - MR301 The Standard, 18x9, -12mm Offset, 8x6.5, 130.81mm Centerbore, Matte Black</v>
      </c>
      <c r="CE322" s="311" t="s">
        <v>3721</v>
      </c>
      <c r="CF322" s="311" t="s">
        <v>3720</v>
      </c>
      <c r="CG322" s="300" t="str">
        <f t="shared" si="20"/>
        <v>STREET (3XX)</v>
      </c>
    </row>
    <row r="323" spans="1:85" s="289" customFormat="1" ht="15.75" customHeight="1">
      <c r="A323" s="571">
        <f t="shared" si="18"/>
        <v>320</v>
      </c>
      <c r="B323" s="92" t="s">
        <v>84</v>
      </c>
      <c r="C323" s="29" t="s">
        <v>1038</v>
      </c>
      <c r="D323" s="290" t="s">
        <v>1081</v>
      </c>
      <c r="E323" s="291" t="s">
        <v>2445</v>
      </c>
      <c r="F323" s="281" t="str">
        <f t="shared" si="19"/>
        <v>MR30278516500</v>
      </c>
      <c r="G323" s="291"/>
      <c r="H323" s="291"/>
      <c r="I323" s="291" t="s">
        <v>335</v>
      </c>
      <c r="J323" s="322">
        <v>40909</v>
      </c>
      <c r="K323" s="438">
        <v>43369</v>
      </c>
      <c r="L323" s="282" t="s">
        <v>1239</v>
      </c>
      <c r="M323" s="292">
        <v>186.5</v>
      </c>
      <c r="N323" s="85"/>
      <c r="O323" s="409"/>
      <c r="P323" s="290">
        <v>17</v>
      </c>
      <c r="Q323" s="8">
        <v>8.5</v>
      </c>
      <c r="R323" s="29" t="s">
        <v>1697</v>
      </c>
      <c r="S323" s="290">
        <v>6</v>
      </c>
      <c r="T323" s="290">
        <v>135</v>
      </c>
      <c r="U323" s="293">
        <v>0</v>
      </c>
      <c r="V323" s="317">
        <v>4.75</v>
      </c>
      <c r="W323" s="290" t="s">
        <v>85</v>
      </c>
      <c r="X323" s="298">
        <v>94</v>
      </c>
      <c r="Y323" s="294">
        <v>31.5</v>
      </c>
      <c r="Z323" s="293">
        <v>2500</v>
      </c>
      <c r="AA323" s="293" t="s">
        <v>2165</v>
      </c>
      <c r="AB323" s="293"/>
      <c r="AC323" s="284" t="s">
        <v>9576</v>
      </c>
      <c r="AD323" s="295" t="s">
        <v>1552</v>
      </c>
      <c r="AE323" s="432"/>
      <c r="AF323" s="286">
        <f>IFERROR(VLOOKUP(AD323,ACCESSORIES!F:J,5,FALSE),"N/A")</f>
        <v>33</v>
      </c>
      <c r="AG323" s="295" t="s">
        <v>85</v>
      </c>
      <c r="AH323" s="296" t="s">
        <v>85</v>
      </c>
      <c r="AI323" s="295"/>
      <c r="AJ323" s="295" t="s">
        <v>85</v>
      </c>
      <c r="AK323" s="287" t="str">
        <f>IFERROR(VLOOKUP(AJ323,ACCESSORIES!F:J,5,FALSE),"N/A")</f>
        <v>N/A</v>
      </c>
      <c r="AL323" s="296" t="s">
        <v>237</v>
      </c>
      <c r="AM323" s="296" t="s">
        <v>85</v>
      </c>
      <c r="AN323" s="38" t="str">
        <f>IFERROR(VLOOKUP(AM323,ACCESSORIES!F:J,5,FALSE),"N/A")</f>
        <v>N/A</v>
      </c>
      <c r="AO323" s="296" t="s">
        <v>85</v>
      </c>
      <c r="AP323" s="493">
        <v>16.2</v>
      </c>
      <c r="AQ323" s="296"/>
      <c r="AR323" s="296"/>
      <c r="AS323" s="296">
        <v>3</v>
      </c>
      <c r="AT323" s="296">
        <v>24</v>
      </c>
      <c r="AU323" s="296"/>
      <c r="AV323" s="296">
        <v>72</v>
      </c>
      <c r="AW323" s="296"/>
      <c r="AX323" s="296">
        <v>193</v>
      </c>
      <c r="AY323" s="296">
        <v>90</v>
      </c>
      <c r="AZ323" s="296">
        <v>54</v>
      </c>
      <c r="BA323" s="74"/>
      <c r="BB323" s="296"/>
      <c r="BC323" s="49"/>
      <c r="BD323" s="297" t="s">
        <v>85</v>
      </c>
      <c r="BE323" s="91" t="str">
        <f>IFERROR(VLOOKUP(BD323,ACCESSORIES!F:J,5,FALSE),"N/A")</f>
        <v>N/A</v>
      </c>
      <c r="BF323" s="92" t="s">
        <v>85</v>
      </c>
      <c r="BG323" s="91" t="str">
        <f>IFERROR(VLOOKUP(BF323,ACCESSORIES!F:J,5,FALSE),"N/A")</f>
        <v>N/A</v>
      </c>
      <c r="BH323" s="297">
        <v>35</v>
      </c>
      <c r="BI323" s="296">
        <v>19.8</v>
      </c>
      <c r="BJ323" s="296">
        <v>19.8</v>
      </c>
      <c r="BK323" s="296">
        <v>10.7</v>
      </c>
      <c r="BL323" s="358">
        <f t="shared" si="22"/>
        <v>6.8740914904991998E-2</v>
      </c>
      <c r="BM323" s="290">
        <v>36</v>
      </c>
      <c r="BN323" s="296" t="s">
        <v>3771</v>
      </c>
      <c r="BO323" s="73" t="s">
        <v>3891</v>
      </c>
      <c r="BP323" s="296" t="s">
        <v>2194</v>
      </c>
      <c r="BQ323" s="296" t="s">
        <v>1122</v>
      </c>
      <c r="BR323" s="296"/>
      <c r="BS323" s="296"/>
      <c r="BT323" s="296"/>
      <c r="BU323" s="296"/>
      <c r="BV323" s="296"/>
      <c r="BW323" s="296"/>
      <c r="BX323" s="296"/>
      <c r="BY323" s="296"/>
      <c r="BZ323" s="296"/>
      <c r="CA323" s="296"/>
      <c r="CB323" s="296"/>
      <c r="CC323" s="296"/>
      <c r="CD323" s="311" t="str">
        <f t="shared" si="21"/>
        <v>DISCONTINUED - MR302 Fat Five, 17x8.5, 0mm Offset, 6x135, 94mm Centerbore, Matte Black</v>
      </c>
      <c r="CE323" s="311" t="s">
        <v>3721</v>
      </c>
      <c r="CF323" s="311" t="s">
        <v>3720</v>
      </c>
      <c r="CG323" s="300" t="str">
        <f t="shared" si="20"/>
        <v>STREET (3XX)</v>
      </c>
    </row>
    <row r="324" spans="1:85" s="289" customFormat="1" ht="15.75" customHeight="1">
      <c r="A324" s="571">
        <f t="shared" ref="A324:A387" si="23">ROW(B324)-3</f>
        <v>321</v>
      </c>
      <c r="B324" s="92" t="s">
        <v>84</v>
      </c>
      <c r="C324" s="29" t="s">
        <v>1038</v>
      </c>
      <c r="D324" s="290" t="s">
        <v>1081</v>
      </c>
      <c r="E324" s="291" t="s">
        <v>2446</v>
      </c>
      <c r="F324" s="281" t="str">
        <f t="shared" si="19"/>
        <v>MR30278550500</v>
      </c>
      <c r="G324" s="291"/>
      <c r="H324" s="291"/>
      <c r="I324" s="291" t="s">
        <v>336</v>
      </c>
      <c r="J324" s="322">
        <v>40909</v>
      </c>
      <c r="K324" s="438">
        <v>43369</v>
      </c>
      <c r="L324" s="282" t="s">
        <v>1239</v>
      </c>
      <c r="M324" s="292">
        <v>186.5</v>
      </c>
      <c r="N324" s="85"/>
      <c r="O324" s="409"/>
      <c r="P324" s="290">
        <v>17</v>
      </c>
      <c r="Q324" s="8">
        <v>8.5</v>
      </c>
      <c r="R324" s="29" t="s">
        <v>1692</v>
      </c>
      <c r="S324" s="290">
        <v>5</v>
      </c>
      <c r="T324" s="290">
        <v>5</v>
      </c>
      <c r="U324" s="293">
        <v>0</v>
      </c>
      <c r="V324" s="317">
        <v>4.75</v>
      </c>
      <c r="W324" s="290" t="s">
        <v>85</v>
      </c>
      <c r="X324" s="298">
        <v>94</v>
      </c>
      <c r="Y324" s="294">
        <v>32.5</v>
      </c>
      <c r="Z324" s="293">
        <v>2500</v>
      </c>
      <c r="AA324" s="293" t="s">
        <v>2165</v>
      </c>
      <c r="AB324" s="293"/>
      <c r="AC324" s="284" t="s">
        <v>9577</v>
      </c>
      <c r="AD324" s="295" t="s">
        <v>1552</v>
      </c>
      <c r="AE324" s="432"/>
      <c r="AF324" s="286">
        <f>IFERROR(VLOOKUP(AD324,ACCESSORIES!F:J,5,FALSE),"N/A")</f>
        <v>33</v>
      </c>
      <c r="AG324" s="295" t="s">
        <v>85</v>
      </c>
      <c r="AH324" s="296" t="s">
        <v>85</v>
      </c>
      <c r="AI324" s="295"/>
      <c r="AJ324" s="295" t="s">
        <v>85</v>
      </c>
      <c r="AK324" s="287" t="str">
        <f>IFERROR(VLOOKUP(AJ324,ACCESSORIES!F:J,5,FALSE),"N/A")</f>
        <v>N/A</v>
      </c>
      <c r="AL324" s="296" t="s">
        <v>237</v>
      </c>
      <c r="AM324" s="296" t="s">
        <v>85</v>
      </c>
      <c r="AN324" s="38" t="str">
        <f>IFERROR(VLOOKUP(AM324,ACCESSORIES!F:J,5,FALSE),"N/A")</f>
        <v>N/A</v>
      </c>
      <c r="AO324" s="296" t="s">
        <v>85</v>
      </c>
      <c r="AP324" s="493">
        <v>16.2</v>
      </c>
      <c r="AQ324" s="296"/>
      <c r="AR324" s="296"/>
      <c r="AS324" s="296">
        <v>3</v>
      </c>
      <c r="AT324" s="296">
        <v>24</v>
      </c>
      <c r="AU324" s="296"/>
      <c r="AV324" s="296">
        <v>72</v>
      </c>
      <c r="AW324" s="296"/>
      <c r="AX324" s="296">
        <v>193</v>
      </c>
      <c r="AY324" s="296">
        <v>90</v>
      </c>
      <c r="AZ324" s="296">
        <v>54</v>
      </c>
      <c r="BA324" s="74"/>
      <c r="BB324" s="296"/>
      <c r="BC324" s="49"/>
      <c r="BD324" s="297" t="s">
        <v>85</v>
      </c>
      <c r="BE324" s="91" t="str">
        <f>IFERROR(VLOOKUP(BD324,ACCESSORIES!F:J,5,FALSE),"N/A")</f>
        <v>N/A</v>
      </c>
      <c r="BF324" s="92" t="s">
        <v>85</v>
      </c>
      <c r="BG324" s="91" t="str">
        <f>IFERROR(VLOOKUP(BF324,ACCESSORIES!F:J,5,FALSE),"N/A")</f>
        <v>N/A</v>
      </c>
      <c r="BH324" s="297">
        <v>36</v>
      </c>
      <c r="BI324" s="296">
        <v>19.8</v>
      </c>
      <c r="BJ324" s="296">
        <v>19.8</v>
      </c>
      <c r="BK324" s="296">
        <v>10.7</v>
      </c>
      <c r="BL324" s="358">
        <f t="shared" si="22"/>
        <v>6.8740914904991998E-2</v>
      </c>
      <c r="BM324" s="290">
        <v>36</v>
      </c>
      <c r="BN324" s="296" t="s">
        <v>3771</v>
      </c>
      <c r="BO324" s="73" t="s">
        <v>3891</v>
      </c>
      <c r="BP324" s="296" t="s">
        <v>2194</v>
      </c>
      <c r="BQ324" s="296" t="s">
        <v>1122</v>
      </c>
      <c r="BR324" s="296"/>
      <c r="BS324" s="296"/>
      <c r="BT324" s="296"/>
      <c r="BU324" s="296"/>
      <c r="BV324" s="296"/>
      <c r="BW324" s="296"/>
      <c r="BX324" s="296"/>
      <c r="BY324" s="296"/>
      <c r="BZ324" s="296"/>
      <c r="CA324" s="296"/>
      <c r="CB324" s="296"/>
      <c r="CC324" s="296"/>
      <c r="CD324" s="311" t="str">
        <f t="shared" si="21"/>
        <v>DISCONTINUED - MR302 Fat Five, 17x8.5, 0mm Offset, 5x5, 94mm Centerbore, Matte Black</v>
      </c>
      <c r="CE324" s="311" t="s">
        <v>3721</v>
      </c>
      <c r="CF324" s="311" t="s">
        <v>3720</v>
      </c>
      <c r="CG324" s="300" t="str">
        <f t="shared" si="20"/>
        <v>STREET (3XX)</v>
      </c>
    </row>
    <row r="325" spans="1:85" s="289" customFormat="1" ht="15.75" customHeight="1">
      <c r="A325" s="571">
        <f t="shared" si="23"/>
        <v>322</v>
      </c>
      <c r="B325" s="92" t="s">
        <v>84</v>
      </c>
      <c r="C325" s="29" t="s">
        <v>1038</v>
      </c>
      <c r="D325" s="290" t="s">
        <v>1081</v>
      </c>
      <c r="E325" s="291" t="s">
        <v>2447</v>
      </c>
      <c r="F325" s="281" t="str">
        <f t="shared" ref="F325:F388" si="24">E325</f>
        <v>MR30278555500</v>
      </c>
      <c r="G325" s="291"/>
      <c r="H325" s="291"/>
      <c r="I325" s="291" t="s">
        <v>337</v>
      </c>
      <c r="J325" s="322">
        <v>40909</v>
      </c>
      <c r="K325" s="438">
        <v>43369</v>
      </c>
      <c r="L325" s="282" t="s">
        <v>1239</v>
      </c>
      <c r="M325" s="292">
        <v>186.5</v>
      </c>
      <c r="N325" s="85"/>
      <c r="O325" s="409"/>
      <c r="P325" s="290">
        <v>17</v>
      </c>
      <c r="Q325" s="8">
        <v>8.5</v>
      </c>
      <c r="R325" s="29" t="s">
        <v>1693</v>
      </c>
      <c r="S325" s="290">
        <v>5</v>
      </c>
      <c r="T325" s="290">
        <v>5.5</v>
      </c>
      <c r="U325" s="293">
        <v>0</v>
      </c>
      <c r="V325" s="317">
        <v>4.75</v>
      </c>
      <c r="W325" s="290" t="s">
        <v>85</v>
      </c>
      <c r="X325" s="298">
        <v>108</v>
      </c>
      <c r="Y325" s="294">
        <v>32.5</v>
      </c>
      <c r="Z325" s="293">
        <v>2500</v>
      </c>
      <c r="AA325" s="293" t="s">
        <v>2165</v>
      </c>
      <c r="AB325" s="293"/>
      <c r="AC325" s="284" t="s">
        <v>9578</v>
      </c>
      <c r="AD325" s="295" t="s">
        <v>1556</v>
      </c>
      <c r="AE325" s="432"/>
      <c r="AF325" s="286">
        <f>IFERROR(VLOOKUP(AD325,ACCESSORIES!F:J,5,FALSE),"N/A")</f>
        <v>33</v>
      </c>
      <c r="AG325" s="295" t="s">
        <v>85</v>
      </c>
      <c r="AH325" s="296" t="s">
        <v>85</v>
      </c>
      <c r="AI325" s="295"/>
      <c r="AJ325" s="295" t="s">
        <v>85</v>
      </c>
      <c r="AK325" s="287" t="str">
        <f>IFERROR(VLOOKUP(AJ325,ACCESSORIES!F:J,5,FALSE),"N/A")</f>
        <v>N/A</v>
      </c>
      <c r="AL325" s="296" t="s">
        <v>237</v>
      </c>
      <c r="AM325" s="296" t="s">
        <v>85</v>
      </c>
      <c r="AN325" s="38" t="str">
        <f>IFERROR(VLOOKUP(AM325,ACCESSORIES!F:J,5,FALSE),"N/A")</f>
        <v>N/A</v>
      </c>
      <c r="AO325" s="296" t="s">
        <v>85</v>
      </c>
      <c r="AP325" s="493">
        <v>16.2</v>
      </c>
      <c r="AQ325" s="296"/>
      <c r="AR325" s="296"/>
      <c r="AS325" s="296">
        <v>14</v>
      </c>
      <c r="AT325" s="296">
        <v>24</v>
      </c>
      <c r="AU325" s="296"/>
      <c r="AV325" s="296">
        <v>72</v>
      </c>
      <c r="AW325" s="296"/>
      <c r="AX325" s="296">
        <v>193</v>
      </c>
      <c r="AY325" s="296">
        <v>106.5</v>
      </c>
      <c r="AZ325" s="296">
        <v>38</v>
      </c>
      <c r="BA325" s="74"/>
      <c r="BB325" s="296"/>
      <c r="BC325" s="49"/>
      <c r="BD325" s="297" t="s">
        <v>85</v>
      </c>
      <c r="BE325" s="91" t="str">
        <f>IFERROR(VLOOKUP(BD325,ACCESSORIES!F:J,5,FALSE),"N/A")</f>
        <v>N/A</v>
      </c>
      <c r="BF325" s="92" t="s">
        <v>85</v>
      </c>
      <c r="BG325" s="91" t="str">
        <f>IFERROR(VLOOKUP(BF325,ACCESSORIES!F:J,5,FALSE),"N/A")</f>
        <v>N/A</v>
      </c>
      <c r="BH325" s="297">
        <v>36</v>
      </c>
      <c r="BI325" s="296">
        <v>19.8</v>
      </c>
      <c r="BJ325" s="296">
        <v>19.8</v>
      </c>
      <c r="BK325" s="296">
        <v>10.7</v>
      </c>
      <c r="BL325" s="358">
        <f t="shared" ref="BL325:BL388" si="25">SUM(((BI325*25.4)*(BJ325*25.4)*(BK325*25.4))/1000000000)</f>
        <v>6.8740914904991998E-2</v>
      </c>
      <c r="BM325" s="290">
        <v>36</v>
      </c>
      <c r="BN325" s="296" t="s">
        <v>3771</v>
      </c>
      <c r="BO325" s="73" t="s">
        <v>3891</v>
      </c>
      <c r="BP325" s="296" t="s">
        <v>2194</v>
      </c>
      <c r="BQ325" s="296" t="s">
        <v>1122</v>
      </c>
      <c r="BR325" s="296"/>
      <c r="BS325" s="296"/>
      <c r="BT325" s="296"/>
      <c r="BU325" s="296"/>
      <c r="BV325" s="296"/>
      <c r="BW325" s="296"/>
      <c r="BX325" s="296"/>
      <c r="BY325" s="296"/>
      <c r="BZ325" s="296"/>
      <c r="CA325" s="296"/>
      <c r="CB325" s="296"/>
      <c r="CC325" s="296"/>
      <c r="CD325" s="311" t="str">
        <f t="shared" si="21"/>
        <v>DISCONTINUED - MR302 Fat Five, 17x8.5, 0mm Offset, 5x5.5, 108mm Centerbore, Matte Black</v>
      </c>
      <c r="CE325" s="311" t="s">
        <v>3721</v>
      </c>
      <c r="CF325" s="311" t="s">
        <v>3720</v>
      </c>
      <c r="CG325" s="300" t="str">
        <f t="shared" ref="CG325:CG388" si="26">C325</f>
        <v>STREET (3XX)</v>
      </c>
    </row>
    <row r="326" spans="1:85" s="289" customFormat="1" ht="15.75" customHeight="1">
      <c r="A326" s="571">
        <f t="shared" si="23"/>
        <v>323</v>
      </c>
      <c r="B326" s="92" t="s">
        <v>84</v>
      </c>
      <c r="C326" s="29" t="s">
        <v>1038</v>
      </c>
      <c r="D326" s="290" t="s">
        <v>1081</v>
      </c>
      <c r="E326" s="291" t="s">
        <v>2448</v>
      </c>
      <c r="F326" s="281" t="str">
        <f t="shared" si="24"/>
        <v>MR30278560500</v>
      </c>
      <c r="G326" s="291"/>
      <c r="H326" s="291"/>
      <c r="I326" s="291" t="s">
        <v>338</v>
      </c>
      <c r="J326" s="322">
        <v>40909</v>
      </c>
      <c r="K326" s="438">
        <v>43369</v>
      </c>
      <c r="L326" s="282" t="s">
        <v>1239</v>
      </c>
      <c r="M326" s="292">
        <v>186.5</v>
      </c>
      <c r="N326" s="85"/>
      <c r="O326" s="409"/>
      <c r="P326" s="290">
        <v>17</v>
      </c>
      <c r="Q326" s="8">
        <v>8.5</v>
      </c>
      <c r="R326" s="29" t="s">
        <v>1089</v>
      </c>
      <c r="S326" s="290">
        <v>6</v>
      </c>
      <c r="T326" s="290">
        <v>5.5</v>
      </c>
      <c r="U326" s="293">
        <v>0</v>
      </c>
      <c r="V326" s="317">
        <v>4.75</v>
      </c>
      <c r="W326" s="290" t="s">
        <v>85</v>
      </c>
      <c r="X326" s="298">
        <v>108</v>
      </c>
      <c r="Y326" s="294">
        <v>31.5</v>
      </c>
      <c r="Z326" s="293">
        <v>2500</v>
      </c>
      <c r="AA326" s="293" t="s">
        <v>2165</v>
      </c>
      <c r="AB326" s="293"/>
      <c r="AC326" s="284" t="s">
        <v>9579</v>
      </c>
      <c r="AD326" s="295" t="s">
        <v>1556</v>
      </c>
      <c r="AE326" s="432"/>
      <c r="AF326" s="286">
        <f>IFERROR(VLOOKUP(AD326,ACCESSORIES!F:J,5,FALSE),"N/A")</f>
        <v>33</v>
      </c>
      <c r="AG326" s="295" t="s">
        <v>85</v>
      </c>
      <c r="AH326" s="296" t="s">
        <v>85</v>
      </c>
      <c r="AI326" s="295"/>
      <c r="AJ326" s="295" t="s">
        <v>85</v>
      </c>
      <c r="AK326" s="287" t="str">
        <f>IFERROR(VLOOKUP(AJ326,ACCESSORIES!F:J,5,FALSE),"N/A")</f>
        <v>N/A</v>
      </c>
      <c r="AL326" s="296" t="s">
        <v>237</v>
      </c>
      <c r="AM326" s="296" t="s">
        <v>85</v>
      </c>
      <c r="AN326" s="38" t="str">
        <f>IFERROR(VLOOKUP(AM326,ACCESSORIES!F:J,5,FALSE),"N/A")</f>
        <v>N/A</v>
      </c>
      <c r="AO326" s="296" t="s">
        <v>85</v>
      </c>
      <c r="AP326" s="493">
        <v>16.2</v>
      </c>
      <c r="AQ326" s="296"/>
      <c r="AR326" s="296"/>
      <c r="AS326" s="296">
        <v>3</v>
      </c>
      <c r="AT326" s="296">
        <v>24</v>
      </c>
      <c r="AU326" s="296"/>
      <c r="AV326" s="296">
        <v>72</v>
      </c>
      <c r="AW326" s="296"/>
      <c r="AX326" s="296">
        <v>193</v>
      </c>
      <c r="AY326" s="296">
        <v>106.5</v>
      </c>
      <c r="AZ326" s="296">
        <v>38</v>
      </c>
      <c r="BA326" s="74"/>
      <c r="BB326" s="296"/>
      <c r="BC326" s="49"/>
      <c r="BD326" s="297" t="s">
        <v>85</v>
      </c>
      <c r="BE326" s="91" t="str">
        <f>IFERROR(VLOOKUP(BD326,ACCESSORIES!F:J,5,FALSE),"N/A")</f>
        <v>N/A</v>
      </c>
      <c r="BF326" s="92" t="s">
        <v>85</v>
      </c>
      <c r="BG326" s="91" t="str">
        <f>IFERROR(VLOOKUP(BF326,ACCESSORIES!F:J,5,FALSE),"N/A")</f>
        <v>N/A</v>
      </c>
      <c r="BH326" s="297">
        <v>35</v>
      </c>
      <c r="BI326" s="296">
        <v>19.8</v>
      </c>
      <c r="BJ326" s="296">
        <v>19.8</v>
      </c>
      <c r="BK326" s="296">
        <v>10.7</v>
      </c>
      <c r="BL326" s="358">
        <f t="shared" si="25"/>
        <v>6.8740914904991998E-2</v>
      </c>
      <c r="BM326" s="290">
        <v>36</v>
      </c>
      <c r="BN326" s="296" t="s">
        <v>3771</v>
      </c>
      <c r="BO326" s="73" t="s">
        <v>3891</v>
      </c>
      <c r="BP326" s="296" t="s">
        <v>2194</v>
      </c>
      <c r="BQ326" s="296" t="s">
        <v>1122</v>
      </c>
      <c r="BR326" s="296"/>
      <c r="BS326" s="296"/>
      <c r="BT326" s="296"/>
      <c r="BU326" s="296"/>
      <c r="BV326" s="296"/>
      <c r="BW326" s="296"/>
      <c r="BX326" s="296"/>
      <c r="BY326" s="296"/>
      <c r="BZ326" s="296"/>
      <c r="CA326" s="296"/>
      <c r="CB326" s="296"/>
      <c r="CC326" s="296"/>
      <c r="CD326" s="311" t="str">
        <f t="shared" si="21"/>
        <v>DISCONTINUED - MR302 Fat Five, 17x8.5, 0mm Offset, 6x5.5, 108mm Centerbore, Matte Black</v>
      </c>
      <c r="CE326" s="311" t="s">
        <v>3721</v>
      </c>
      <c r="CF326" s="311" t="s">
        <v>3720</v>
      </c>
      <c r="CG326" s="300" t="str">
        <f t="shared" si="26"/>
        <v>STREET (3XX)</v>
      </c>
    </row>
    <row r="327" spans="1:85" s="289" customFormat="1" ht="15.75" customHeight="1">
      <c r="A327" s="571">
        <f t="shared" si="23"/>
        <v>324</v>
      </c>
      <c r="B327" s="92" t="s">
        <v>84</v>
      </c>
      <c r="C327" s="29" t="s">
        <v>1038</v>
      </c>
      <c r="D327" s="290" t="s">
        <v>1082</v>
      </c>
      <c r="E327" s="291" t="s">
        <v>2449</v>
      </c>
      <c r="F327" s="281" t="str">
        <f t="shared" si="24"/>
        <v>MR30478555700</v>
      </c>
      <c r="G327" s="291"/>
      <c r="H327" s="291"/>
      <c r="I327" s="291" t="s">
        <v>374</v>
      </c>
      <c r="J327" s="322">
        <v>40909</v>
      </c>
      <c r="K327" s="438">
        <v>43369</v>
      </c>
      <c r="L327" s="282" t="s">
        <v>1239</v>
      </c>
      <c r="M327" s="292">
        <v>195.5</v>
      </c>
      <c r="N327" s="85"/>
      <c r="O327" s="409"/>
      <c r="P327" s="290">
        <v>17</v>
      </c>
      <c r="Q327" s="8">
        <v>8.5</v>
      </c>
      <c r="R327" s="29" t="s">
        <v>1693</v>
      </c>
      <c r="S327" s="290">
        <v>5</v>
      </c>
      <c r="T327" s="290">
        <v>5.5</v>
      </c>
      <c r="U327" s="293">
        <v>0</v>
      </c>
      <c r="V327" s="317">
        <v>4.75</v>
      </c>
      <c r="W327" s="290" t="s">
        <v>85</v>
      </c>
      <c r="X327" s="298">
        <v>108</v>
      </c>
      <c r="Y327" s="294">
        <v>27.9</v>
      </c>
      <c r="Z327" s="293">
        <v>2500</v>
      </c>
      <c r="AA327" s="293" t="s">
        <v>5150</v>
      </c>
      <c r="AB327" s="293"/>
      <c r="AC327" s="284" t="s">
        <v>9578</v>
      </c>
      <c r="AD327" s="295" t="s">
        <v>1556</v>
      </c>
      <c r="AE327" s="432"/>
      <c r="AF327" s="286">
        <f>IFERROR(VLOOKUP(AD327,ACCESSORIES!F:J,5,FALSE),"N/A")</f>
        <v>33</v>
      </c>
      <c r="AG327" s="295" t="s">
        <v>85</v>
      </c>
      <c r="AH327" s="296" t="s">
        <v>85</v>
      </c>
      <c r="AI327" s="295"/>
      <c r="AJ327" s="295" t="s">
        <v>1827</v>
      </c>
      <c r="AK327" s="287">
        <f>IFERROR(VLOOKUP(AJ327,ACCESSORIES!F:J,5,FALSE),"N/A")</f>
        <v>1.1000000000000001</v>
      </c>
      <c r="AL327" s="296" t="s">
        <v>237</v>
      </c>
      <c r="AM327" s="296" t="s">
        <v>85</v>
      </c>
      <c r="AN327" s="38" t="str">
        <f>IFERROR(VLOOKUP(AM327,ACCESSORIES!F:J,5,FALSE),"N/A")</f>
        <v>N/A</v>
      </c>
      <c r="AO327" s="296" t="s">
        <v>85</v>
      </c>
      <c r="AP327" s="493">
        <v>16.2</v>
      </c>
      <c r="AQ327" s="296"/>
      <c r="AR327" s="296"/>
      <c r="AS327" s="296">
        <v>3</v>
      </c>
      <c r="AT327" s="296">
        <v>19</v>
      </c>
      <c r="AU327" s="296"/>
      <c r="AV327" s="296">
        <v>24</v>
      </c>
      <c r="AW327" s="296"/>
      <c r="AX327" s="296">
        <v>180</v>
      </c>
      <c r="AY327" s="296">
        <v>106.5</v>
      </c>
      <c r="AZ327" s="296">
        <v>38</v>
      </c>
      <c r="BA327" s="74"/>
      <c r="BB327" s="296"/>
      <c r="BC327" s="49"/>
      <c r="BD327" s="297" t="s">
        <v>85</v>
      </c>
      <c r="BE327" s="91" t="str">
        <f>IFERROR(VLOOKUP(BD327,ACCESSORIES!F:J,5,FALSE),"N/A")</f>
        <v>N/A</v>
      </c>
      <c r="BF327" s="92" t="s">
        <v>85</v>
      </c>
      <c r="BG327" s="91" t="str">
        <f>IFERROR(VLOOKUP(BF327,ACCESSORIES!F:J,5,FALSE),"N/A")</f>
        <v>N/A</v>
      </c>
      <c r="BH327" s="297">
        <v>31.4</v>
      </c>
      <c r="BI327" s="296">
        <v>19.8</v>
      </c>
      <c r="BJ327" s="296">
        <v>19.8</v>
      </c>
      <c r="BK327" s="296">
        <v>10.7</v>
      </c>
      <c r="BL327" s="358">
        <f t="shared" si="25"/>
        <v>6.8740914904991998E-2</v>
      </c>
      <c r="BM327" s="290">
        <v>36</v>
      </c>
      <c r="BN327" s="296" t="s">
        <v>3771</v>
      </c>
      <c r="BO327" s="73" t="s">
        <v>3891</v>
      </c>
      <c r="BP327" s="296" t="s">
        <v>2212</v>
      </c>
      <c r="BQ327" s="296" t="s">
        <v>1131</v>
      </c>
      <c r="BR327" s="296" t="s">
        <v>1122</v>
      </c>
      <c r="BS327" s="296"/>
      <c r="BT327" s="296"/>
      <c r="BU327" s="296"/>
      <c r="BV327" s="296"/>
      <c r="BW327" s="296"/>
      <c r="BX327" s="296"/>
      <c r="BY327" s="296"/>
      <c r="BZ327" s="296"/>
      <c r="CA327" s="296" t="s">
        <v>2336</v>
      </c>
      <c r="CB327" s="296"/>
      <c r="CC327" s="296"/>
      <c r="CD327" s="311" t="str">
        <f t="shared" si="21"/>
        <v>DISCONTINUED - MR304 Double Standard, 17x8.5, 0mm Offset, 5x5.5, 108mm Centerbore, Matte Black - Machined Lip</v>
      </c>
      <c r="CE327" s="311" t="s">
        <v>3721</v>
      </c>
      <c r="CF327" s="311" t="s">
        <v>3720</v>
      </c>
      <c r="CG327" s="300" t="str">
        <f t="shared" si="26"/>
        <v>STREET (3XX)</v>
      </c>
    </row>
    <row r="328" spans="1:85" s="289" customFormat="1" ht="15.75" customHeight="1">
      <c r="A328" s="571">
        <f t="shared" si="23"/>
        <v>325</v>
      </c>
      <c r="B328" s="92" t="s">
        <v>84</v>
      </c>
      <c r="C328" s="29" t="s">
        <v>1038</v>
      </c>
      <c r="D328" s="290" t="s">
        <v>2225</v>
      </c>
      <c r="E328" s="291" t="s">
        <v>2450</v>
      </c>
      <c r="F328" s="281" t="str">
        <f t="shared" si="24"/>
        <v>MR30568080300</v>
      </c>
      <c r="G328" s="291"/>
      <c r="H328" s="291"/>
      <c r="I328" s="291" t="s">
        <v>429</v>
      </c>
      <c r="J328" s="322">
        <v>41275</v>
      </c>
      <c r="K328" s="438">
        <v>43369</v>
      </c>
      <c r="L328" s="282" t="s">
        <v>1239</v>
      </c>
      <c r="M328" s="292">
        <v>183.5</v>
      </c>
      <c r="N328" s="85"/>
      <c r="O328" s="409"/>
      <c r="P328" s="290">
        <v>16</v>
      </c>
      <c r="Q328" s="8">
        <v>8</v>
      </c>
      <c r="R328" s="29" t="s">
        <v>1699</v>
      </c>
      <c r="S328" s="290">
        <v>8</v>
      </c>
      <c r="T328" s="290">
        <v>6.5</v>
      </c>
      <c r="U328" s="293">
        <v>0</v>
      </c>
      <c r="V328" s="317">
        <v>4.5</v>
      </c>
      <c r="W328" s="290" t="s">
        <v>85</v>
      </c>
      <c r="X328" s="298">
        <v>130.81</v>
      </c>
      <c r="Y328" s="294">
        <v>22.900000000000002</v>
      </c>
      <c r="Z328" s="293">
        <v>3600</v>
      </c>
      <c r="AA328" s="293" t="s">
        <v>5149</v>
      </c>
      <c r="AB328" s="293"/>
      <c r="AC328" s="284" t="s">
        <v>9574</v>
      </c>
      <c r="AD328" s="295" t="s">
        <v>1562</v>
      </c>
      <c r="AE328" s="432"/>
      <c r="AF328" s="286">
        <f>IFERROR(VLOOKUP(AD328,ACCESSORIES!F:J,5,FALSE),"N/A")</f>
        <v>33</v>
      </c>
      <c r="AG328" s="295" t="s">
        <v>85</v>
      </c>
      <c r="AH328" s="296" t="s">
        <v>85</v>
      </c>
      <c r="AI328" s="295"/>
      <c r="AJ328" s="295" t="s">
        <v>1827</v>
      </c>
      <c r="AK328" s="287">
        <f>IFERROR(VLOOKUP(AJ328,ACCESSORIES!F:J,5,FALSE),"N/A")</f>
        <v>1.1000000000000001</v>
      </c>
      <c r="AL328" s="296" t="s">
        <v>237</v>
      </c>
      <c r="AM328" s="296" t="s">
        <v>85</v>
      </c>
      <c r="AN328" s="38" t="str">
        <f>IFERROR(VLOOKUP(AM328,ACCESSORIES!F:J,5,FALSE),"N/A")</f>
        <v>N/A</v>
      </c>
      <c r="AO328" s="296" t="s">
        <v>85</v>
      </c>
      <c r="AP328" s="493">
        <v>16.2</v>
      </c>
      <c r="AQ328" s="296"/>
      <c r="AR328" s="296"/>
      <c r="AS328" s="296">
        <v>3</v>
      </c>
      <c r="AT328" s="296">
        <v>3</v>
      </c>
      <c r="AU328" s="296"/>
      <c r="AV328" s="296">
        <v>43</v>
      </c>
      <c r="AW328" s="296"/>
      <c r="AX328" s="296">
        <v>187</v>
      </c>
      <c r="AY328" s="296">
        <v>123</v>
      </c>
      <c r="AZ328" s="296">
        <v>93</v>
      </c>
      <c r="BA328" s="74"/>
      <c r="BB328" s="296"/>
      <c r="BC328" s="49"/>
      <c r="BD328" s="297" t="s">
        <v>85</v>
      </c>
      <c r="BE328" s="91" t="str">
        <f>IFERROR(VLOOKUP(BD328,ACCESSORIES!F:J,5,FALSE),"N/A")</f>
        <v>N/A</v>
      </c>
      <c r="BF328" s="92" t="s">
        <v>85</v>
      </c>
      <c r="BG328" s="91" t="str">
        <f>IFERROR(VLOOKUP(BF328,ACCESSORIES!F:J,5,FALSE),"N/A")</f>
        <v>N/A</v>
      </c>
      <c r="BH328" s="297">
        <v>26.400000000000002</v>
      </c>
      <c r="BI328" s="296">
        <v>18.8</v>
      </c>
      <c r="BJ328" s="296">
        <v>18.8</v>
      </c>
      <c r="BK328" s="296">
        <v>10.6</v>
      </c>
      <c r="BL328" s="358">
        <f t="shared" si="25"/>
        <v>6.1393545341695985E-2</v>
      </c>
      <c r="BM328" s="290">
        <v>36</v>
      </c>
      <c r="BN328" s="296" t="s">
        <v>3771</v>
      </c>
      <c r="BO328" s="73" t="s">
        <v>3891</v>
      </c>
      <c r="BP328" s="296" t="s">
        <v>2214</v>
      </c>
      <c r="BQ328" s="296" t="s">
        <v>1131</v>
      </c>
      <c r="BR328" s="296" t="s">
        <v>1122</v>
      </c>
      <c r="BS328" s="296"/>
      <c r="BT328" s="296"/>
      <c r="BU328" s="296"/>
      <c r="BV328" s="296"/>
      <c r="BW328" s="296"/>
      <c r="BX328" s="296"/>
      <c r="BY328" s="296"/>
      <c r="BZ328" s="296"/>
      <c r="CA328" s="296" t="s">
        <v>2349</v>
      </c>
      <c r="CB328" s="296"/>
      <c r="CC328" s="296" t="s">
        <v>2350</v>
      </c>
      <c r="CD328" s="311" t="str">
        <f t="shared" si="21"/>
        <v>DISCONTINUED - MR305 NV, 16x8, 0mm Offset, 8x6.5, 130.81mm Centerbore, Machined - Matte Black Lip</v>
      </c>
      <c r="CE328" s="311" t="s">
        <v>3721</v>
      </c>
      <c r="CF328" s="311" t="s">
        <v>3720</v>
      </c>
      <c r="CG328" s="300" t="str">
        <f t="shared" si="26"/>
        <v>STREET (3XX)</v>
      </c>
    </row>
    <row r="329" spans="1:85" s="289" customFormat="1" ht="15.75" customHeight="1">
      <c r="A329" s="571">
        <f t="shared" si="23"/>
        <v>326</v>
      </c>
      <c r="B329" s="92" t="s">
        <v>84</v>
      </c>
      <c r="C329" s="29" t="s">
        <v>1038</v>
      </c>
      <c r="D329" s="290" t="s">
        <v>1084</v>
      </c>
      <c r="E329" s="291" t="s">
        <v>2451</v>
      </c>
      <c r="F329" s="281" t="str">
        <f t="shared" si="24"/>
        <v>MR30758055524N</v>
      </c>
      <c r="G329" s="291"/>
      <c r="H329" s="291"/>
      <c r="I329" s="291" t="s">
        <v>507</v>
      </c>
      <c r="J329" s="322">
        <v>41640</v>
      </c>
      <c r="K329" s="438">
        <v>43369</v>
      </c>
      <c r="L329" s="282" t="s">
        <v>1239</v>
      </c>
      <c r="M329" s="292">
        <v>172.5</v>
      </c>
      <c r="N329" s="85"/>
      <c r="O329" s="409"/>
      <c r="P329" s="290">
        <v>15</v>
      </c>
      <c r="Q329" s="8">
        <v>8</v>
      </c>
      <c r="R329" s="29" t="s">
        <v>1693</v>
      </c>
      <c r="S329" s="290">
        <v>5</v>
      </c>
      <c r="T329" s="290">
        <v>5.5</v>
      </c>
      <c r="U329" s="293">
        <v>-24</v>
      </c>
      <c r="V329" s="317">
        <v>3.5</v>
      </c>
      <c r="W329" s="290" t="s">
        <v>85</v>
      </c>
      <c r="X329" s="298">
        <v>108</v>
      </c>
      <c r="Y329" s="294">
        <v>21.4</v>
      </c>
      <c r="Z329" s="293">
        <v>2500</v>
      </c>
      <c r="AA329" s="293" t="s">
        <v>2165</v>
      </c>
      <c r="AB329" s="293"/>
      <c r="AC329" s="284" t="s">
        <v>9623</v>
      </c>
      <c r="AD329" s="295" t="s">
        <v>1556</v>
      </c>
      <c r="AE329" s="432"/>
      <c r="AF329" s="286">
        <f>IFERROR(VLOOKUP(AD329,ACCESSORIES!F:J,5,FALSE),"N/A")</f>
        <v>33</v>
      </c>
      <c r="AG329" s="295" t="s">
        <v>85</v>
      </c>
      <c r="AH329" s="296" t="s">
        <v>85</v>
      </c>
      <c r="AI329" s="295"/>
      <c r="AJ329" s="295" t="s">
        <v>1826</v>
      </c>
      <c r="AK329" s="287">
        <f>IFERROR(VLOOKUP(AJ329,ACCESSORIES!F:J,5,FALSE),"N/A")</f>
        <v>1.1000000000000001</v>
      </c>
      <c r="AL329" s="296" t="s">
        <v>237</v>
      </c>
      <c r="AM329" s="296" t="s">
        <v>85</v>
      </c>
      <c r="AN329" s="38" t="str">
        <f>IFERROR(VLOOKUP(AM329,ACCESSORIES!F:J,5,FALSE),"N/A")</f>
        <v>N/A</v>
      </c>
      <c r="AO329" s="296" t="s">
        <v>85</v>
      </c>
      <c r="AP329" s="493">
        <v>16.100000000000001</v>
      </c>
      <c r="AQ329" s="296"/>
      <c r="AR329" s="296"/>
      <c r="AS329" s="296">
        <v>11</v>
      </c>
      <c r="AT329" s="296">
        <v>22</v>
      </c>
      <c r="AU329" s="296"/>
      <c r="AV329" s="296">
        <v>21</v>
      </c>
      <c r="AW329" s="296"/>
      <c r="AX329" s="296">
        <v>177</v>
      </c>
      <c r="AY329" s="296">
        <v>106.5</v>
      </c>
      <c r="AZ329" s="296">
        <v>38</v>
      </c>
      <c r="BA329" s="74"/>
      <c r="BB329" s="296"/>
      <c r="BC329" s="49"/>
      <c r="BD329" s="297" t="s">
        <v>85</v>
      </c>
      <c r="BE329" s="91" t="str">
        <f>IFERROR(VLOOKUP(BD329,ACCESSORIES!F:J,5,FALSE),"N/A")</f>
        <v>N/A</v>
      </c>
      <c r="BF329" s="92" t="s">
        <v>85</v>
      </c>
      <c r="BG329" s="91" t="str">
        <f>IFERROR(VLOOKUP(BF329,ACCESSORIES!F:J,5,FALSE),"N/A")</f>
        <v>N/A</v>
      </c>
      <c r="BH329" s="297">
        <v>24.9</v>
      </c>
      <c r="BI329" s="296">
        <v>17.399999999999999</v>
      </c>
      <c r="BJ329" s="296">
        <v>17.399999999999999</v>
      </c>
      <c r="BK329" s="296">
        <v>10.199999999999999</v>
      </c>
      <c r="BL329" s="358">
        <f t="shared" si="25"/>
        <v>5.0605744465727985E-2</v>
      </c>
      <c r="BM329" s="290">
        <v>36</v>
      </c>
      <c r="BN329" s="296" t="s">
        <v>3771</v>
      </c>
      <c r="BO329" s="73" t="s">
        <v>3891</v>
      </c>
      <c r="BP329" s="296" t="s">
        <v>2211</v>
      </c>
      <c r="BQ329" s="296" t="s">
        <v>1146</v>
      </c>
      <c r="BR329" s="296" t="s">
        <v>1122</v>
      </c>
      <c r="BS329" s="296"/>
      <c r="BT329" s="296"/>
      <c r="BU329" s="296"/>
      <c r="BV329" s="296"/>
      <c r="BW329" s="296"/>
      <c r="BX329" s="296"/>
      <c r="BY329" s="296"/>
      <c r="BZ329" s="296"/>
      <c r="CA329" s="296" t="s">
        <v>2355</v>
      </c>
      <c r="CB329" s="296"/>
      <c r="CC329" s="296" t="s">
        <v>2356</v>
      </c>
      <c r="CD329" s="311" t="str">
        <f t="shared" si="21"/>
        <v>DISCONTINUED - MR307 Hole, 15x8, -24mm Offset, 5x5.5, 108mm Centerbore, Matte Black</v>
      </c>
      <c r="CE329" s="311" t="s">
        <v>3721</v>
      </c>
      <c r="CF329" s="311" t="s">
        <v>3720</v>
      </c>
      <c r="CG329" s="300" t="str">
        <f t="shared" si="26"/>
        <v>STREET (3XX)</v>
      </c>
    </row>
    <row r="330" spans="1:85" s="289" customFormat="1" ht="15.75" customHeight="1">
      <c r="A330" s="571">
        <f t="shared" si="23"/>
        <v>327</v>
      </c>
      <c r="B330" s="92" t="s">
        <v>84</v>
      </c>
      <c r="C330" s="29" t="s">
        <v>1038</v>
      </c>
      <c r="D330" s="290" t="s">
        <v>1085</v>
      </c>
      <c r="E330" s="291" t="s">
        <v>2452</v>
      </c>
      <c r="F330" s="281" t="str">
        <f t="shared" si="24"/>
        <v>MR30829016900</v>
      </c>
      <c r="G330" s="291"/>
      <c r="H330" s="291"/>
      <c r="I330" s="291" t="s">
        <v>541</v>
      </c>
      <c r="J330" s="322">
        <v>42005</v>
      </c>
      <c r="K330" s="438">
        <v>43369</v>
      </c>
      <c r="L330" s="282" t="s">
        <v>1239</v>
      </c>
      <c r="M330" s="292">
        <v>260.5</v>
      </c>
      <c r="N330" s="85"/>
      <c r="O330" s="409"/>
      <c r="P330" s="290">
        <v>20</v>
      </c>
      <c r="Q330" s="8">
        <v>9</v>
      </c>
      <c r="R330" s="29" t="s">
        <v>1697</v>
      </c>
      <c r="S330" s="290">
        <v>6</v>
      </c>
      <c r="T330" s="290">
        <v>135</v>
      </c>
      <c r="U330" s="293">
        <v>0</v>
      </c>
      <c r="V330" s="317">
        <v>5</v>
      </c>
      <c r="W330" s="290" t="s">
        <v>85</v>
      </c>
      <c r="X330" s="298">
        <v>87</v>
      </c>
      <c r="Y330" s="294">
        <v>34.799999999999997</v>
      </c>
      <c r="Z330" s="293">
        <v>2500</v>
      </c>
      <c r="AA330" s="293" t="s">
        <v>2168</v>
      </c>
      <c r="AB330" s="293"/>
      <c r="AC330" s="284" t="s">
        <v>9706</v>
      </c>
      <c r="AD330" s="295" t="s">
        <v>1589</v>
      </c>
      <c r="AE330" s="432"/>
      <c r="AF330" s="286">
        <f>IFERROR(VLOOKUP(AD330,ACCESSORIES!F:J,5,FALSE),"N/A")</f>
        <v>33</v>
      </c>
      <c r="AG330" s="295" t="s">
        <v>1733</v>
      </c>
      <c r="AH330" s="296" t="s">
        <v>1786</v>
      </c>
      <c r="AI330" s="295"/>
      <c r="AJ330" s="295" t="s">
        <v>85</v>
      </c>
      <c r="AK330" s="287" t="str">
        <f>IFERROR(VLOOKUP(AJ330,ACCESSORIES!F:J,5,FALSE),"N/A")</f>
        <v>N/A</v>
      </c>
      <c r="AL330" s="296" t="s">
        <v>236</v>
      </c>
      <c r="AM330" s="296" t="s">
        <v>85</v>
      </c>
      <c r="AN330" s="38" t="str">
        <f>IFERROR(VLOOKUP(AM330,ACCESSORIES!F:J,5,FALSE),"N/A")</f>
        <v>N/A</v>
      </c>
      <c r="AO330" s="296" t="s">
        <v>85</v>
      </c>
      <c r="AP330" s="493">
        <v>16.100000000000001</v>
      </c>
      <c r="AQ330" s="296"/>
      <c r="AR330" s="296"/>
      <c r="AS330" s="296">
        <v>3</v>
      </c>
      <c r="AT330" s="296">
        <v>18</v>
      </c>
      <c r="AU330" s="296"/>
      <c r="AV330" s="296">
        <v>62</v>
      </c>
      <c r="AW330" s="296"/>
      <c r="AX330" s="296">
        <v>236</v>
      </c>
      <c r="AY330" s="296">
        <v>87</v>
      </c>
      <c r="AZ330" s="296">
        <v>30</v>
      </c>
      <c r="BA330" s="74"/>
      <c r="BB330" s="296"/>
      <c r="BC330" s="49"/>
      <c r="BD330" s="297" t="s">
        <v>85</v>
      </c>
      <c r="BE330" s="91" t="str">
        <f>IFERROR(VLOOKUP(BD330,ACCESSORIES!F:J,5,FALSE),"N/A")</f>
        <v>N/A</v>
      </c>
      <c r="BF330" s="92" t="s">
        <v>85</v>
      </c>
      <c r="BG330" s="91" t="str">
        <f>IFERROR(VLOOKUP(BF330,ACCESSORIES!F:J,5,FALSE),"N/A")</f>
        <v>N/A</v>
      </c>
      <c r="BH330" s="297">
        <v>38.299999999999997</v>
      </c>
      <c r="BI330" s="296">
        <v>22.8</v>
      </c>
      <c r="BJ330" s="296">
        <v>22.8</v>
      </c>
      <c r="BK330" s="296">
        <v>11.1</v>
      </c>
      <c r="BL330" s="358">
        <f t="shared" si="25"/>
        <v>9.4557029982336005E-2</v>
      </c>
      <c r="BM330" s="290">
        <v>24</v>
      </c>
      <c r="BN330" s="296" t="s">
        <v>3771</v>
      </c>
      <c r="BO330" s="73" t="s">
        <v>3891</v>
      </c>
      <c r="BP330" s="296" t="s">
        <v>1149</v>
      </c>
      <c r="BQ330" s="296" t="s">
        <v>1150</v>
      </c>
      <c r="BR330" s="296" t="s">
        <v>1151</v>
      </c>
      <c r="BS330" s="296" t="s">
        <v>1152</v>
      </c>
      <c r="BT330" s="296"/>
      <c r="BU330" s="296"/>
      <c r="BV330" s="296"/>
      <c r="BW330" s="296"/>
      <c r="BX330" s="296"/>
      <c r="BY330" s="296"/>
      <c r="BZ330" s="296"/>
      <c r="CA330" s="296" t="s">
        <v>2359</v>
      </c>
      <c r="CB330" s="296"/>
      <c r="CC330" s="296" t="s">
        <v>2360</v>
      </c>
      <c r="CD330" s="311" t="str">
        <f t="shared" si="21"/>
        <v>DISCONTINUED - MR308 Roost, 20x9, 0mm Offset, 6x135, 87mm Centerbore, Method Bronze</v>
      </c>
      <c r="CE330" s="311" t="s">
        <v>3721</v>
      </c>
      <c r="CF330" s="311" t="s">
        <v>3720</v>
      </c>
      <c r="CG330" s="300" t="str">
        <f t="shared" si="26"/>
        <v>STREET (3XX)</v>
      </c>
    </row>
    <row r="331" spans="1:85" s="289" customFormat="1" ht="15.75" customHeight="1">
      <c r="A331" s="571">
        <f t="shared" si="23"/>
        <v>328</v>
      </c>
      <c r="B331" s="92" t="s">
        <v>84</v>
      </c>
      <c r="C331" s="29" t="s">
        <v>1038</v>
      </c>
      <c r="D331" s="290" t="s">
        <v>1086</v>
      </c>
      <c r="E331" s="291" t="s">
        <v>2453</v>
      </c>
      <c r="F331" s="281" t="str">
        <f t="shared" si="24"/>
        <v>MR30989060512N</v>
      </c>
      <c r="G331" s="291"/>
      <c r="H331" s="291"/>
      <c r="I331" s="291" t="s">
        <v>576</v>
      </c>
      <c r="J331" s="322">
        <v>42005</v>
      </c>
      <c r="K331" s="438">
        <v>43369</v>
      </c>
      <c r="L331" s="282" t="s">
        <v>1239</v>
      </c>
      <c r="M331" s="292">
        <v>252.5</v>
      </c>
      <c r="N331" s="85"/>
      <c r="O331" s="409"/>
      <c r="P331" s="290">
        <v>18</v>
      </c>
      <c r="Q331" s="8">
        <v>9</v>
      </c>
      <c r="R331" s="29" t="s">
        <v>1089</v>
      </c>
      <c r="S331" s="290">
        <v>6</v>
      </c>
      <c r="T331" s="290">
        <v>5.5</v>
      </c>
      <c r="U331" s="293">
        <v>-12</v>
      </c>
      <c r="V331" s="317">
        <v>4.5</v>
      </c>
      <c r="W331" s="290" t="s">
        <v>85</v>
      </c>
      <c r="X331" s="298">
        <v>108</v>
      </c>
      <c r="Y331" s="294">
        <v>31.300000000000004</v>
      </c>
      <c r="Z331" s="293">
        <v>2650</v>
      </c>
      <c r="AA331" s="293" t="s">
        <v>2165</v>
      </c>
      <c r="AB331" s="293"/>
      <c r="AC331" s="284" t="s">
        <v>9707</v>
      </c>
      <c r="AD331" s="295" t="s">
        <v>1556</v>
      </c>
      <c r="AE331" s="432"/>
      <c r="AF331" s="286">
        <f>IFERROR(VLOOKUP(AD331,ACCESSORIES!F:J,5,FALSE),"N/A")</f>
        <v>33</v>
      </c>
      <c r="AG331" s="295" t="s">
        <v>85</v>
      </c>
      <c r="AH331" s="296" t="s">
        <v>85</v>
      </c>
      <c r="AI331" s="295"/>
      <c r="AJ331" s="295" t="s">
        <v>1827</v>
      </c>
      <c r="AK331" s="287">
        <f>IFERROR(VLOOKUP(AJ331,ACCESSORIES!F:J,5,FALSE),"N/A")</f>
        <v>1.1000000000000001</v>
      </c>
      <c r="AL331" s="296" t="s">
        <v>237</v>
      </c>
      <c r="AM331" s="296" t="s">
        <v>85</v>
      </c>
      <c r="AN331" s="38" t="str">
        <f>IFERROR(VLOOKUP(AM331,ACCESSORIES!F:J,5,FALSE),"N/A")</f>
        <v>N/A</v>
      </c>
      <c r="AO331" s="296" t="s">
        <v>85</v>
      </c>
      <c r="AP331" s="493">
        <v>16.100000000000001</v>
      </c>
      <c r="AQ331" s="296"/>
      <c r="AR331" s="296"/>
      <c r="AS331" s="296">
        <v>5</v>
      </c>
      <c r="AT331" s="296">
        <v>17</v>
      </c>
      <c r="AU331" s="296"/>
      <c r="AV331" s="296">
        <v>66</v>
      </c>
      <c r="AW331" s="296"/>
      <c r="AX331" s="296">
        <v>216</v>
      </c>
      <c r="AY331" s="296">
        <v>106.5</v>
      </c>
      <c r="AZ331" s="296">
        <v>38</v>
      </c>
      <c r="BA331" s="74"/>
      <c r="BB331" s="296"/>
      <c r="BC331" s="49"/>
      <c r="BD331" s="297" t="s">
        <v>85</v>
      </c>
      <c r="BE331" s="91" t="str">
        <f>IFERROR(VLOOKUP(BD331,ACCESSORIES!F:J,5,FALSE),"N/A")</f>
        <v>N/A</v>
      </c>
      <c r="BF331" s="92" t="s">
        <v>85</v>
      </c>
      <c r="BG331" s="91" t="str">
        <f>IFERROR(VLOOKUP(BF331,ACCESSORIES!F:J,5,FALSE),"N/A")</f>
        <v>N/A</v>
      </c>
      <c r="BH331" s="297">
        <v>34.800000000000004</v>
      </c>
      <c r="BI331" s="296">
        <v>20.7</v>
      </c>
      <c r="BJ331" s="296">
        <v>20.7</v>
      </c>
      <c r="BK331" s="296">
        <v>11.2</v>
      </c>
      <c r="BL331" s="358">
        <f t="shared" si="25"/>
        <v>7.8642962197631991E-2</v>
      </c>
      <c r="BM331" s="290">
        <v>36</v>
      </c>
      <c r="BN331" s="296" t="s">
        <v>3771</v>
      </c>
      <c r="BO331" s="73" t="s">
        <v>3891</v>
      </c>
      <c r="BP331" s="296" t="s">
        <v>2211</v>
      </c>
      <c r="BQ331" s="296" t="s">
        <v>1146</v>
      </c>
      <c r="BR331" s="296" t="s">
        <v>1122</v>
      </c>
      <c r="BS331" s="296"/>
      <c r="BT331" s="296"/>
      <c r="BU331" s="296"/>
      <c r="BV331" s="296"/>
      <c r="BW331" s="296"/>
      <c r="BX331" s="296"/>
      <c r="BY331" s="296"/>
      <c r="BZ331" s="296"/>
      <c r="CA331" s="296" t="s">
        <v>2365</v>
      </c>
      <c r="CB331" s="296"/>
      <c r="CC331" s="296" t="s">
        <v>2366</v>
      </c>
      <c r="CD331" s="311" t="str">
        <f t="shared" si="21"/>
        <v>DISCONTINUED - MR309 Grid, 18x9, -12mm Offset, 6x5.5, 108mm Centerbore, Matte Black</v>
      </c>
      <c r="CE331" s="311" t="s">
        <v>3721</v>
      </c>
      <c r="CF331" s="311" t="s">
        <v>3720</v>
      </c>
      <c r="CG331" s="300" t="str">
        <f t="shared" si="26"/>
        <v>STREET (3XX)</v>
      </c>
    </row>
    <row r="332" spans="1:85" s="289" customFormat="1" ht="15.75" customHeight="1">
      <c r="A332" s="571">
        <f t="shared" si="23"/>
        <v>329</v>
      </c>
      <c r="B332" s="92" t="s">
        <v>84</v>
      </c>
      <c r="C332" s="29" t="s">
        <v>1038</v>
      </c>
      <c r="D332" s="290" t="s">
        <v>1087</v>
      </c>
      <c r="E332" s="291" t="s">
        <v>2454</v>
      </c>
      <c r="F332" s="281" t="str">
        <f t="shared" si="24"/>
        <v>MR31089060512N</v>
      </c>
      <c r="G332" s="291"/>
      <c r="H332" s="291"/>
      <c r="I332" s="291" t="s">
        <v>650</v>
      </c>
      <c r="J332" s="322">
        <v>42370</v>
      </c>
      <c r="K332" s="438">
        <v>43369</v>
      </c>
      <c r="L332" s="282" t="s">
        <v>1239</v>
      </c>
      <c r="M332" s="292">
        <v>249.5</v>
      </c>
      <c r="N332" s="85"/>
      <c r="O332" s="409"/>
      <c r="P332" s="290">
        <v>18</v>
      </c>
      <c r="Q332" s="8">
        <v>9</v>
      </c>
      <c r="R332" s="29" t="s">
        <v>1089</v>
      </c>
      <c r="S332" s="290">
        <v>6</v>
      </c>
      <c r="T332" s="290">
        <v>5.5</v>
      </c>
      <c r="U332" s="293">
        <v>-12</v>
      </c>
      <c r="V332" s="317">
        <v>4.5</v>
      </c>
      <c r="W332" s="290" t="s">
        <v>85</v>
      </c>
      <c r="X332" s="298">
        <v>106.25</v>
      </c>
      <c r="Y332" s="294">
        <v>38.299999999999997</v>
      </c>
      <c r="Z332" s="293">
        <v>2650</v>
      </c>
      <c r="AA332" s="293" t="s">
        <v>2165</v>
      </c>
      <c r="AB332" s="293"/>
      <c r="AC332" s="284" t="s">
        <v>9707</v>
      </c>
      <c r="AD332" s="295" t="s">
        <v>1593</v>
      </c>
      <c r="AE332" s="432"/>
      <c r="AF332" s="286">
        <f>IFERROR(VLOOKUP(AD332,ACCESSORIES!F:J,5,FALSE),"N/A")</f>
        <v>38.5</v>
      </c>
      <c r="AG332" s="295" t="s">
        <v>1734</v>
      </c>
      <c r="AH332" s="296" t="s">
        <v>1787</v>
      </c>
      <c r="AI332" s="295"/>
      <c r="AJ332" s="295" t="s">
        <v>1827</v>
      </c>
      <c r="AK332" s="287">
        <f>IFERROR(VLOOKUP(AJ332,ACCESSORIES!F:J,5,FALSE),"N/A")</f>
        <v>1.1000000000000001</v>
      </c>
      <c r="AL332" s="296" t="s">
        <v>236</v>
      </c>
      <c r="AM332" s="296" t="s">
        <v>1649</v>
      </c>
      <c r="AN332" s="38">
        <f>IFERROR(VLOOKUP(AM332,ACCESSORIES!F:J,5,FALSE),"N/A")</f>
        <v>2.75</v>
      </c>
      <c r="AO332" s="296">
        <v>78.3</v>
      </c>
      <c r="AP332" s="493">
        <v>16.100000000000001</v>
      </c>
      <c r="AQ332" s="296"/>
      <c r="AR332" s="296"/>
      <c r="AS332" s="296">
        <v>10</v>
      </c>
      <c r="AT332" s="296">
        <v>30</v>
      </c>
      <c r="AU332" s="296"/>
      <c r="AV332" s="296">
        <v>75</v>
      </c>
      <c r="AW332" s="296"/>
      <c r="AX332" s="296">
        <v>215</v>
      </c>
      <c r="AY332" s="296">
        <v>106.25</v>
      </c>
      <c r="AZ332" s="296">
        <v>34</v>
      </c>
      <c r="BA332" s="74"/>
      <c r="BB332" s="296"/>
      <c r="BC332" s="49"/>
      <c r="BD332" s="297" t="s">
        <v>85</v>
      </c>
      <c r="BE332" s="91" t="str">
        <f>IFERROR(VLOOKUP(BD332,ACCESSORIES!F:J,5,FALSE),"N/A")</f>
        <v>N/A</v>
      </c>
      <c r="BF332" s="92" t="s">
        <v>85</v>
      </c>
      <c r="BG332" s="91" t="str">
        <f>IFERROR(VLOOKUP(BF332,ACCESSORIES!F:J,5,FALSE),"N/A")</f>
        <v>N/A</v>
      </c>
      <c r="BH332" s="297">
        <v>41.8</v>
      </c>
      <c r="BI332" s="296">
        <v>20.5</v>
      </c>
      <c r="BJ332" s="296">
        <v>20.5</v>
      </c>
      <c r="BK332" s="296">
        <v>11.2</v>
      </c>
      <c r="BL332" s="358">
        <f t="shared" si="25"/>
        <v>7.7130632835199969E-2</v>
      </c>
      <c r="BM332" s="290">
        <v>36</v>
      </c>
      <c r="BN332" s="296" t="s">
        <v>3771</v>
      </c>
      <c r="BO332" s="73" t="s">
        <v>3891</v>
      </c>
      <c r="BP332" s="296" t="s">
        <v>2216</v>
      </c>
      <c r="BQ332" s="296" t="s">
        <v>1131</v>
      </c>
      <c r="BR332" s="296" t="s">
        <v>1122</v>
      </c>
      <c r="BS332" s="296"/>
      <c r="BT332" s="296"/>
      <c r="BU332" s="296"/>
      <c r="BV332" s="296"/>
      <c r="BW332" s="296"/>
      <c r="BX332" s="296"/>
      <c r="BY332" s="296"/>
      <c r="BZ332" s="296"/>
      <c r="CA332" s="296" t="s">
        <v>2379</v>
      </c>
      <c r="CB332" s="296"/>
      <c r="CC332" s="296" t="s">
        <v>2380</v>
      </c>
      <c r="CD332" s="311" t="str">
        <f t="shared" si="21"/>
        <v>DISCONTINUED - MR310 Con6, 18x9, -12mm Offset, 6x5.5, 106.25mm Centerbore, Matte Black</v>
      </c>
      <c r="CE332" s="311" t="s">
        <v>3721</v>
      </c>
      <c r="CF332" s="311" t="s">
        <v>3720</v>
      </c>
      <c r="CG332" s="300" t="str">
        <f t="shared" si="26"/>
        <v>STREET (3XX)</v>
      </c>
    </row>
    <row r="333" spans="1:85" s="289" customFormat="1" ht="15.75" customHeight="1">
      <c r="A333" s="571">
        <f t="shared" si="23"/>
        <v>330</v>
      </c>
      <c r="B333" s="92" t="s">
        <v>84</v>
      </c>
      <c r="C333" s="29" t="s">
        <v>1038</v>
      </c>
      <c r="D333" s="290" t="s">
        <v>1088</v>
      </c>
      <c r="E333" s="291" t="s">
        <v>2455</v>
      </c>
      <c r="F333" s="281" t="str">
        <f t="shared" si="24"/>
        <v>MR31168060500</v>
      </c>
      <c r="G333" s="291"/>
      <c r="H333" s="291"/>
      <c r="I333" s="291" t="s">
        <v>672</v>
      </c>
      <c r="J333" s="322">
        <v>42370</v>
      </c>
      <c r="K333" s="438">
        <v>43369</v>
      </c>
      <c r="L333" s="282" t="s">
        <v>1239</v>
      </c>
      <c r="M333" s="292">
        <v>205.5</v>
      </c>
      <c r="N333" s="85"/>
      <c r="O333" s="409"/>
      <c r="P333" s="290">
        <v>16</v>
      </c>
      <c r="Q333" s="8">
        <v>8</v>
      </c>
      <c r="R333" s="29" t="s">
        <v>1089</v>
      </c>
      <c r="S333" s="290">
        <v>6</v>
      </c>
      <c r="T333" s="290">
        <v>5.5</v>
      </c>
      <c r="U333" s="293">
        <v>0</v>
      </c>
      <c r="V333" s="317">
        <v>4.5</v>
      </c>
      <c r="W333" s="290" t="s">
        <v>85</v>
      </c>
      <c r="X333" s="298">
        <v>106.25</v>
      </c>
      <c r="Y333" s="294">
        <v>25.4</v>
      </c>
      <c r="Z333" s="293">
        <v>2650</v>
      </c>
      <c r="AA333" s="293" t="s">
        <v>2165</v>
      </c>
      <c r="AB333" s="293"/>
      <c r="AC333" s="284" t="s">
        <v>9708</v>
      </c>
      <c r="AD333" s="295" t="s">
        <v>1593</v>
      </c>
      <c r="AE333" s="432"/>
      <c r="AF333" s="286">
        <f>IFERROR(VLOOKUP(AD333,ACCESSORIES!F:J,5,FALSE),"N/A")</f>
        <v>38.5</v>
      </c>
      <c r="AG333" s="295" t="s">
        <v>1734</v>
      </c>
      <c r="AH333" s="296" t="s">
        <v>1787</v>
      </c>
      <c r="AI333" s="295"/>
      <c r="AJ333" s="295" t="s">
        <v>1827</v>
      </c>
      <c r="AK333" s="287">
        <f>IFERROR(VLOOKUP(AJ333,ACCESSORIES!F:J,5,FALSE),"N/A")</f>
        <v>1.1000000000000001</v>
      </c>
      <c r="AL333" s="296" t="s">
        <v>236</v>
      </c>
      <c r="AM333" s="296" t="s">
        <v>1649</v>
      </c>
      <c r="AN333" s="38">
        <f>IFERROR(VLOOKUP(AM333,ACCESSORIES!F:J,5,FALSE),"N/A")</f>
        <v>2.75</v>
      </c>
      <c r="AO333" s="296">
        <v>78.3</v>
      </c>
      <c r="AP333" s="493">
        <v>16.100000000000001</v>
      </c>
      <c r="AQ333" s="296"/>
      <c r="AR333" s="296"/>
      <c r="AS333" s="296">
        <v>4</v>
      </c>
      <c r="AT333" s="296">
        <v>21</v>
      </c>
      <c r="AU333" s="296"/>
      <c r="AV333" s="296">
        <v>39</v>
      </c>
      <c r="AW333" s="296"/>
      <c r="AX333" s="296">
        <v>185</v>
      </c>
      <c r="AY333" s="296">
        <v>106.25</v>
      </c>
      <c r="AZ333" s="296">
        <v>42</v>
      </c>
      <c r="BA333" s="74"/>
      <c r="BB333" s="296"/>
      <c r="BC333" s="49"/>
      <c r="BD333" s="297" t="s">
        <v>85</v>
      </c>
      <c r="BE333" s="91" t="str">
        <f>IFERROR(VLOOKUP(BD333,ACCESSORIES!F:J,5,FALSE),"N/A")</f>
        <v>N/A</v>
      </c>
      <c r="BF333" s="92" t="s">
        <v>85</v>
      </c>
      <c r="BG333" s="91" t="str">
        <f>IFERROR(VLOOKUP(BF333,ACCESSORIES!F:J,5,FALSE),"N/A")</f>
        <v>N/A</v>
      </c>
      <c r="BH333" s="297">
        <v>28.9</v>
      </c>
      <c r="BI333" s="296">
        <v>18.3</v>
      </c>
      <c r="BJ333" s="296">
        <v>18.3</v>
      </c>
      <c r="BK333" s="296">
        <v>10.199999999999999</v>
      </c>
      <c r="BL333" s="358">
        <f t="shared" si="25"/>
        <v>5.5976211402192E-2</v>
      </c>
      <c r="BM333" s="290">
        <v>36</v>
      </c>
      <c r="BN333" s="296" t="s">
        <v>3771</v>
      </c>
      <c r="BO333" s="73" t="s">
        <v>3891</v>
      </c>
      <c r="BP333" s="296" t="s">
        <v>2216</v>
      </c>
      <c r="BQ333" s="296" t="s">
        <v>1131</v>
      </c>
      <c r="BR333" s="296" t="s">
        <v>1151</v>
      </c>
      <c r="BS333" s="296" t="s">
        <v>1168</v>
      </c>
      <c r="BT333" s="296"/>
      <c r="BU333" s="296"/>
      <c r="BV333" s="296"/>
      <c r="BW333" s="296"/>
      <c r="BX333" s="296"/>
      <c r="BY333" s="296"/>
      <c r="BZ333" s="296"/>
      <c r="CA333" s="296" t="s">
        <v>2389</v>
      </c>
      <c r="CB333" s="296"/>
      <c r="CC333" s="296" t="s">
        <v>2390</v>
      </c>
      <c r="CD333" s="311" t="str">
        <f t="shared" si="21"/>
        <v>DISCONTINUED - MR311 Vex, 16x8, 0mm Offset, 6x5.5, 106.25mm Centerbore, Matte Black</v>
      </c>
      <c r="CE333" s="311" t="s">
        <v>3721</v>
      </c>
      <c r="CF333" s="311" t="s">
        <v>3720</v>
      </c>
      <c r="CG333" s="300" t="str">
        <f t="shared" si="26"/>
        <v>STREET (3XX)</v>
      </c>
    </row>
    <row r="334" spans="1:85" s="289" customFormat="1" ht="15.75" customHeight="1">
      <c r="A334" s="571">
        <f t="shared" si="23"/>
        <v>331</v>
      </c>
      <c r="B334" s="92" t="s">
        <v>84</v>
      </c>
      <c r="C334" s="29" t="s">
        <v>1038</v>
      </c>
      <c r="D334" s="290" t="s">
        <v>1088</v>
      </c>
      <c r="E334" s="291" t="s">
        <v>2456</v>
      </c>
      <c r="F334" s="281" t="str">
        <f t="shared" si="24"/>
        <v>MR31168080800</v>
      </c>
      <c r="G334" s="291"/>
      <c r="H334" s="291"/>
      <c r="I334" s="291" t="s">
        <v>675</v>
      </c>
      <c r="J334" s="322">
        <v>42370</v>
      </c>
      <c r="K334" s="438">
        <v>43369</v>
      </c>
      <c r="L334" s="282" t="s">
        <v>1239</v>
      </c>
      <c r="M334" s="292">
        <v>215.5</v>
      </c>
      <c r="N334" s="85"/>
      <c r="O334" s="409"/>
      <c r="P334" s="290">
        <v>16</v>
      </c>
      <c r="Q334" s="8">
        <v>8</v>
      </c>
      <c r="R334" s="29" t="s">
        <v>1699</v>
      </c>
      <c r="S334" s="290">
        <v>8</v>
      </c>
      <c r="T334" s="290">
        <v>6.5</v>
      </c>
      <c r="U334" s="293">
        <v>0</v>
      </c>
      <c r="V334" s="317">
        <v>4.5</v>
      </c>
      <c r="W334" s="290" t="s">
        <v>85</v>
      </c>
      <c r="X334" s="298">
        <v>130.81</v>
      </c>
      <c r="Y334" s="294">
        <v>25.4</v>
      </c>
      <c r="Z334" s="293">
        <v>3640</v>
      </c>
      <c r="AA334" s="293" t="s">
        <v>5153</v>
      </c>
      <c r="AB334" s="293"/>
      <c r="AC334" s="284" t="s">
        <v>9647</v>
      </c>
      <c r="AD334" s="295" t="s">
        <v>1562</v>
      </c>
      <c r="AE334" s="432"/>
      <c r="AF334" s="286">
        <f>IFERROR(VLOOKUP(AD334,ACCESSORIES!F:J,5,FALSE),"N/A")</f>
        <v>33</v>
      </c>
      <c r="AG334" s="295" t="s">
        <v>85</v>
      </c>
      <c r="AH334" s="296" t="s">
        <v>85</v>
      </c>
      <c r="AI334" s="295"/>
      <c r="AJ334" s="295" t="s">
        <v>1827</v>
      </c>
      <c r="AK334" s="287">
        <f>IFERROR(VLOOKUP(AJ334,ACCESSORIES!F:J,5,FALSE),"N/A")</f>
        <v>1.1000000000000001</v>
      </c>
      <c r="AL334" s="296" t="s">
        <v>237</v>
      </c>
      <c r="AM334" s="296" t="s">
        <v>85</v>
      </c>
      <c r="AN334" s="38" t="str">
        <f>IFERROR(VLOOKUP(AM334,ACCESSORIES!F:J,5,FALSE),"N/A")</f>
        <v>N/A</v>
      </c>
      <c r="AO334" s="296" t="s">
        <v>85</v>
      </c>
      <c r="AP334" s="493">
        <v>16.100000000000001</v>
      </c>
      <c r="AQ334" s="296"/>
      <c r="AR334" s="296"/>
      <c r="AS334" s="296">
        <v>3</v>
      </c>
      <c r="AT334" s="296">
        <v>3</v>
      </c>
      <c r="AU334" s="296"/>
      <c r="AV334" s="296">
        <v>36</v>
      </c>
      <c r="AW334" s="296"/>
      <c r="AX334" s="296">
        <v>185</v>
      </c>
      <c r="AY334" s="296">
        <v>123</v>
      </c>
      <c r="AZ334" s="296">
        <v>93</v>
      </c>
      <c r="BA334" s="74"/>
      <c r="BB334" s="296"/>
      <c r="BC334" s="49"/>
      <c r="BD334" s="297" t="s">
        <v>85</v>
      </c>
      <c r="BE334" s="91" t="str">
        <f>IFERROR(VLOOKUP(BD334,ACCESSORIES!F:J,5,FALSE),"N/A")</f>
        <v>N/A</v>
      </c>
      <c r="BF334" s="92" t="s">
        <v>85</v>
      </c>
      <c r="BG334" s="91" t="str">
        <f>IFERROR(VLOOKUP(BF334,ACCESSORIES!F:J,5,FALSE),"N/A")</f>
        <v>N/A</v>
      </c>
      <c r="BH334" s="297">
        <v>28.9</v>
      </c>
      <c r="BI334" s="296">
        <v>18.3</v>
      </c>
      <c r="BJ334" s="296">
        <v>18.3</v>
      </c>
      <c r="BK334" s="296">
        <v>10.199999999999999</v>
      </c>
      <c r="BL334" s="358">
        <f t="shared" si="25"/>
        <v>5.5976211402192E-2</v>
      </c>
      <c r="BM334" s="290">
        <v>36</v>
      </c>
      <c r="BN334" s="296" t="s">
        <v>3771</v>
      </c>
      <c r="BO334" s="73" t="s">
        <v>3891</v>
      </c>
      <c r="BP334" s="296" t="s">
        <v>2215</v>
      </c>
      <c r="BQ334" s="296" t="s">
        <v>1131</v>
      </c>
      <c r="BR334" s="296" t="s">
        <v>1151</v>
      </c>
      <c r="BS334" s="296" t="s">
        <v>1168</v>
      </c>
      <c r="BT334" s="296"/>
      <c r="BU334" s="296"/>
      <c r="BV334" s="296"/>
      <c r="BW334" s="296"/>
      <c r="BX334" s="296"/>
      <c r="BY334" s="296"/>
      <c r="BZ334" s="296"/>
      <c r="CA334" s="296" t="s">
        <v>2395</v>
      </c>
      <c r="CB334" s="296"/>
      <c r="CC334" s="296" t="s">
        <v>2396</v>
      </c>
      <c r="CD334" s="311" t="str">
        <f t="shared" si="21"/>
        <v>DISCONTINUED - MR311 Vex, 16x8, 0mm Offset, 8x6.5, 130.81mm Centerbore, Titanium - Matte Black  Lip</v>
      </c>
      <c r="CE334" s="311" t="s">
        <v>3721</v>
      </c>
      <c r="CF334" s="311" t="s">
        <v>3720</v>
      </c>
      <c r="CG334" s="300" t="str">
        <f t="shared" si="26"/>
        <v>STREET (3XX)</v>
      </c>
    </row>
    <row r="335" spans="1:85" s="289" customFormat="1" ht="15.75" customHeight="1">
      <c r="A335" s="571">
        <f t="shared" si="23"/>
        <v>332</v>
      </c>
      <c r="B335" s="92" t="s">
        <v>84</v>
      </c>
      <c r="C335" s="29" t="s">
        <v>1038</v>
      </c>
      <c r="D335" s="290" t="s">
        <v>1088</v>
      </c>
      <c r="E335" s="291" t="s">
        <v>2457</v>
      </c>
      <c r="F335" s="281" t="str">
        <f t="shared" si="24"/>
        <v>MR31189050512N</v>
      </c>
      <c r="G335" s="291"/>
      <c r="H335" s="291"/>
      <c r="I335" s="291" t="s">
        <v>1062</v>
      </c>
      <c r="J335" s="322">
        <v>42370</v>
      </c>
      <c r="K335" s="438">
        <v>43369</v>
      </c>
      <c r="L335" s="282" t="s">
        <v>1239</v>
      </c>
      <c r="M335" s="292">
        <v>249.5</v>
      </c>
      <c r="N335" s="85"/>
      <c r="O335" s="409"/>
      <c r="P335" s="290">
        <v>18</v>
      </c>
      <c r="Q335" s="8">
        <v>9</v>
      </c>
      <c r="R335" s="29" t="s">
        <v>1692</v>
      </c>
      <c r="S335" s="290">
        <v>5</v>
      </c>
      <c r="T335" s="290">
        <v>5</v>
      </c>
      <c r="U335" s="293">
        <v>-12</v>
      </c>
      <c r="V335" s="317">
        <v>4.5</v>
      </c>
      <c r="W335" s="290" t="s">
        <v>85</v>
      </c>
      <c r="X335" s="298">
        <v>71.5</v>
      </c>
      <c r="Y335" s="294">
        <v>33</v>
      </c>
      <c r="Z335" s="293">
        <v>2650</v>
      </c>
      <c r="AA335" s="293" t="s">
        <v>2165</v>
      </c>
      <c r="AB335" s="293"/>
      <c r="AC335" s="284" t="s">
        <v>9698</v>
      </c>
      <c r="AD335" s="295" t="s">
        <v>1588</v>
      </c>
      <c r="AE335" s="432"/>
      <c r="AF335" s="286">
        <f>IFERROR(VLOOKUP(AD335,ACCESSORIES!F:J,5,FALSE),"N/A")</f>
        <v>38.5</v>
      </c>
      <c r="AG335" s="295" t="s">
        <v>1731</v>
      </c>
      <c r="AH335" s="296" t="s">
        <v>1786</v>
      </c>
      <c r="AI335" s="295"/>
      <c r="AJ335" s="295" t="s">
        <v>1827</v>
      </c>
      <c r="AK335" s="287">
        <f>IFERROR(VLOOKUP(AJ335,ACCESSORIES!F:J,5,FALSE),"N/A")</f>
        <v>1.1000000000000001</v>
      </c>
      <c r="AL335" s="296" t="s">
        <v>236</v>
      </c>
      <c r="AM335" s="296" t="s">
        <v>85</v>
      </c>
      <c r="AN335" s="38" t="str">
        <f>IFERROR(VLOOKUP(AM335,ACCESSORIES!F:J,5,FALSE),"N/A")</f>
        <v>N/A</v>
      </c>
      <c r="AO335" s="296" t="s">
        <v>85</v>
      </c>
      <c r="AP335" s="493">
        <v>16.100000000000001</v>
      </c>
      <c r="AQ335" s="296"/>
      <c r="AR335" s="296"/>
      <c r="AS335" s="296">
        <v>5</v>
      </c>
      <c r="AT335" s="296">
        <v>20</v>
      </c>
      <c r="AU335" s="296"/>
      <c r="AV335" s="296">
        <v>40</v>
      </c>
      <c r="AW335" s="296"/>
      <c r="AX335" s="296">
        <v>215</v>
      </c>
      <c r="AY335" s="296">
        <v>71.5</v>
      </c>
      <c r="AZ335" s="296">
        <v>35</v>
      </c>
      <c r="BA335" s="74"/>
      <c r="BB335" s="296"/>
      <c r="BC335" s="49"/>
      <c r="BD335" s="297" t="s">
        <v>85</v>
      </c>
      <c r="BE335" s="91" t="str">
        <f>IFERROR(VLOOKUP(BD335,ACCESSORIES!F:J,5,FALSE),"N/A")</f>
        <v>N/A</v>
      </c>
      <c r="BF335" s="92" t="s">
        <v>85</v>
      </c>
      <c r="BG335" s="91" t="str">
        <f>IFERROR(VLOOKUP(BF335,ACCESSORIES!F:J,5,FALSE),"N/A")</f>
        <v>N/A</v>
      </c>
      <c r="BH335" s="297">
        <v>36.5</v>
      </c>
      <c r="BI335" s="296">
        <v>20.5</v>
      </c>
      <c r="BJ335" s="296">
        <v>20.5</v>
      </c>
      <c r="BK335" s="296">
        <v>11.2</v>
      </c>
      <c r="BL335" s="358">
        <f t="shared" si="25"/>
        <v>7.7130632835199969E-2</v>
      </c>
      <c r="BM335" s="290">
        <v>36</v>
      </c>
      <c r="BN335" s="296" t="s">
        <v>3771</v>
      </c>
      <c r="BO335" s="73" t="s">
        <v>3891</v>
      </c>
      <c r="BP335" s="296" t="s">
        <v>2216</v>
      </c>
      <c r="BQ335" s="296" t="s">
        <v>1131</v>
      </c>
      <c r="BR335" s="296" t="s">
        <v>1151</v>
      </c>
      <c r="BS335" s="296" t="s">
        <v>1168</v>
      </c>
      <c r="BT335" s="296"/>
      <c r="BU335" s="296"/>
      <c r="BV335" s="296"/>
      <c r="BW335" s="296"/>
      <c r="BX335" s="296"/>
      <c r="BY335" s="296"/>
      <c r="BZ335" s="296"/>
      <c r="CA335" s="296" t="s">
        <v>2387</v>
      </c>
      <c r="CB335" s="296"/>
      <c r="CC335" s="296" t="s">
        <v>2388</v>
      </c>
      <c r="CD335" s="311" t="str">
        <f t="shared" si="21"/>
        <v>DISCONTINUED - MR311 Vex, 18x9, -12mm Offset, 5x5, 71.5mm Centerbore, Matte Black</v>
      </c>
      <c r="CE335" s="311" t="s">
        <v>3721</v>
      </c>
      <c r="CF335" s="311" t="s">
        <v>3720</v>
      </c>
      <c r="CG335" s="300" t="str">
        <f t="shared" si="26"/>
        <v>STREET (3XX)</v>
      </c>
    </row>
    <row r="336" spans="1:85" s="289" customFormat="1" ht="15.75" customHeight="1">
      <c r="A336" s="571">
        <f t="shared" si="23"/>
        <v>333</v>
      </c>
      <c r="B336" s="92" t="s">
        <v>84</v>
      </c>
      <c r="C336" s="29" t="s">
        <v>1038</v>
      </c>
      <c r="D336" s="290" t="s">
        <v>1088</v>
      </c>
      <c r="E336" s="291" t="s">
        <v>2458</v>
      </c>
      <c r="F336" s="281" t="str">
        <f t="shared" si="24"/>
        <v>MR31189050812N</v>
      </c>
      <c r="G336" s="291"/>
      <c r="H336" s="291"/>
      <c r="I336" s="291" t="s">
        <v>1061</v>
      </c>
      <c r="J336" s="322">
        <v>42370</v>
      </c>
      <c r="K336" s="438">
        <v>43369</v>
      </c>
      <c r="L336" s="282" t="s">
        <v>1239</v>
      </c>
      <c r="M336" s="292">
        <v>265.5</v>
      </c>
      <c r="N336" s="85"/>
      <c r="O336" s="409"/>
      <c r="P336" s="290">
        <v>18</v>
      </c>
      <c r="Q336" s="8">
        <v>9</v>
      </c>
      <c r="R336" s="29" t="s">
        <v>1692</v>
      </c>
      <c r="S336" s="290">
        <v>5</v>
      </c>
      <c r="T336" s="290">
        <v>5</v>
      </c>
      <c r="U336" s="293">
        <v>-12</v>
      </c>
      <c r="V336" s="317">
        <v>4.5</v>
      </c>
      <c r="W336" s="290" t="s">
        <v>85</v>
      </c>
      <c r="X336" s="298">
        <v>71.5</v>
      </c>
      <c r="Y336" s="294">
        <v>33</v>
      </c>
      <c r="Z336" s="293">
        <v>2650</v>
      </c>
      <c r="AA336" s="293" t="s">
        <v>5153</v>
      </c>
      <c r="AB336" s="293"/>
      <c r="AC336" s="284" t="s">
        <v>9698</v>
      </c>
      <c r="AD336" s="295" t="s">
        <v>1588</v>
      </c>
      <c r="AE336" s="432"/>
      <c r="AF336" s="286">
        <f>IFERROR(VLOOKUP(AD336,ACCESSORIES!F:J,5,FALSE),"N/A")</f>
        <v>38.5</v>
      </c>
      <c r="AG336" s="295" t="s">
        <v>1731</v>
      </c>
      <c r="AH336" s="296" t="s">
        <v>1786</v>
      </c>
      <c r="AI336" s="295"/>
      <c r="AJ336" s="295" t="s">
        <v>1827</v>
      </c>
      <c r="AK336" s="287">
        <f>IFERROR(VLOOKUP(AJ336,ACCESSORIES!F:J,5,FALSE),"N/A")</f>
        <v>1.1000000000000001</v>
      </c>
      <c r="AL336" s="296" t="s">
        <v>236</v>
      </c>
      <c r="AM336" s="296" t="s">
        <v>85</v>
      </c>
      <c r="AN336" s="38" t="str">
        <f>IFERROR(VLOOKUP(AM336,ACCESSORIES!F:J,5,FALSE),"N/A")</f>
        <v>N/A</v>
      </c>
      <c r="AO336" s="296" t="s">
        <v>85</v>
      </c>
      <c r="AP336" s="493">
        <v>16.100000000000001</v>
      </c>
      <c r="AQ336" s="296"/>
      <c r="AR336" s="296"/>
      <c r="AS336" s="296">
        <v>5</v>
      </c>
      <c r="AT336" s="296">
        <v>20</v>
      </c>
      <c r="AU336" s="296"/>
      <c r="AV336" s="296">
        <v>40</v>
      </c>
      <c r="AW336" s="296"/>
      <c r="AX336" s="296">
        <v>215</v>
      </c>
      <c r="AY336" s="296">
        <v>71.5</v>
      </c>
      <c r="AZ336" s="296">
        <v>35</v>
      </c>
      <c r="BA336" s="74"/>
      <c r="BB336" s="296"/>
      <c r="BC336" s="49"/>
      <c r="BD336" s="297" t="s">
        <v>85</v>
      </c>
      <c r="BE336" s="91" t="str">
        <f>IFERROR(VLOOKUP(BD336,ACCESSORIES!F:J,5,FALSE),"N/A")</f>
        <v>N/A</v>
      </c>
      <c r="BF336" s="92" t="s">
        <v>85</v>
      </c>
      <c r="BG336" s="91" t="str">
        <f>IFERROR(VLOOKUP(BF336,ACCESSORIES!F:J,5,FALSE),"N/A")</f>
        <v>N/A</v>
      </c>
      <c r="BH336" s="297">
        <v>36.5</v>
      </c>
      <c r="BI336" s="296">
        <v>20.5</v>
      </c>
      <c r="BJ336" s="296">
        <v>20.5</v>
      </c>
      <c r="BK336" s="296">
        <v>11.2</v>
      </c>
      <c r="BL336" s="358">
        <f t="shared" si="25"/>
        <v>7.7130632835199969E-2</v>
      </c>
      <c r="BM336" s="290">
        <v>36</v>
      </c>
      <c r="BN336" s="296" t="s">
        <v>3771</v>
      </c>
      <c r="BO336" s="73" t="s">
        <v>3891</v>
      </c>
      <c r="BP336" s="296" t="s">
        <v>2215</v>
      </c>
      <c r="BQ336" s="296" t="s">
        <v>1131</v>
      </c>
      <c r="BR336" s="296" t="s">
        <v>1151</v>
      </c>
      <c r="BS336" s="296" t="s">
        <v>1168</v>
      </c>
      <c r="BT336" s="296"/>
      <c r="BU336" s="296"/>
      <c r="BV336" s="296"/>
      <c r="BW336" s="296"/>
      <c r="BX336" s="296"/>
      <c r="BY336" s="296"/>
      <c r="BZ336" s="296"/>
      <c r="CA336" s="296" t="s">
        <v>2397</v>
      </c>
      <c r="CB336" s="296"/>
      <c r="CC336" s="296" t="s">
        <v>2398</v>
      </c>
      <c r="CD336" s="311" t="str">
        <f t="shared" si="21"/>
        <v>DISCONTINUED - MR311 Vex, 18x9, -12mm Offset, 5x5, 71.5mm Centerbore, Titanium - Matte Black  Lip</v>
      </c>
      <c r="CE336" s="311" t="s">
        <v>3721</v>
      </c>
      <c r="CF336" s="311" t="s">
        <v>3720</v>
      </c>
      <c r="CG336" s="300" t="str">
        <f t="shared" si="26"/>
        <v>STREET (3XX)</v>
      </c>
    </row>
    <row r="337" spans="1:85" s="289" customFormat="1" ht="15.75" customHeight="1">
      <c r="A337" s="571">
        <f t="shared" si="23"/>
        <v>334</v>
      </c>
      <c r="B337" s="92" t="s">
        <v>84</v>
      </c>
      <c r="C337" s="29" t="s">
        <v>1038</v>
      </c>
      <c r="D337" s="290" t="s">
        <v>1088</v>
      </c>
      <c r="E337" s="291" t="s">
        <v>2459</v>
      </c>
      <c r="F337" s="281" t="str">
        <f t="shared" si="24"/>
        <v>MR31189060812N</v>
      </c>
      <c r="G337" s="291"/>
      <c r="H337" s="291"/>
      <c r="I337" s="291" t="s">
        <v>693</v>
      </c>
      <c r="J337" s="322">
        <v>42370</v>
      </c>
      <c r="K337" s="438">
        <v>43369</v>
      </c>
      <c r="L337" s="282" t="s">
        <v>1239</v>
      </c>
      <c r="M337" s="292">
        <v>265.5</v>
      </c>
      <c r="N337" s="85"/>
      <c r="O337" s="409"/>
      <c r="P337" s="290">
        <v>18</v>
      </c>
      <c r="Q337" s="8">
        <v>9</v>
      </c>
      <c r="R337" s="29" t="s">
        <v>1089</v>
      </c>
      <c r="S337" s="290">
        <v>6</v>
      </c>
      <c r="T337" s="290">
        <v>5.5</v>
      </c>
      <c r="U337" s="293">
        <v>-12</v>
      </c>
      <c r="V337" s="317">
        <v>4.5</v>
      </c>
      <c r="W337" s="290" t="s">
        <v>85</v>
      </c>
      <c r="X337" s="298">
        <v>106.25</v>
      </c>
      <c r="Y337" s="294">
        <v>33</v>
      </c>
      <c r="Z337" s="293">
        <v>2650</v>
      </c>
      <c r="AA337" s="293" t="s">
        <v>5153</v>
      </c>
      <c r="AB337" s="293"/>
      <c r="AC337" s="284" t="s">
        <v>9707</v>
      </c>
      <c r="AD337" s="295" t="s">
        <v>1593</v>
      </c>
      <c r="AE337" s="432"/>
      <c r="AF337" s="286">
        <f>IFERROR(VLOOKUP(AD337,ACCESSORIES!F:J,5,FALSE),"N/A")</f>
        <v>38.5</v>
      </c>
      <c r="AG337" s="295" t="s">
        <v>1734</v>
      </c>
      <c r="AH337" s="296" t="s">
        <v>1787</v>
      </c>
      <c r="AI337" s="295"/>
      <c r="AJ337" s="295" t="s">
        <v>1827</v>
      </c>
      <c r="AK337" s="287">
        <f>IFERROR(VLOOKUP(AJ337,ACCESSORIES!F:J,5,FALSE),"N/A")</f>
        <v>1.1000000000000001</v>
      </c>
      <c r="AL337" s="296" t="s">
        <v>236</v>
      </c>
      <c r="AM337" s="296" t="s">
        <v>1649</v>
      </c>
      <c r="AN337" s="38">
        <f>IFERROR(VLOOKUP(AM337,ACCESSORIES!F:J,5,FALSE),"N/A")</f>
        <v>2.75</v>
      </c>
      <c r="AO337" s="296">
        <v>78.3</v>
      </c>
      <c r="AP337" s="493">
        <v>16.100000000000001</v>
      </c>
      <c r="AQ337" s="296"/>
      <c r="AR337" s="296"/>
      <c r="AS337" s="296">
        <v>5</v>
      </c>
      <c r="AT337" s="296">
        <v>20</v>
      </c>
      <c r="AU337" s="296"/>
      <c r="AV337" s="296">
        <v>40</v>
      </c>
      <c r="AW337" s="296"/>
      <c r="AX337" s="296">
        <v>215</v>
      </c>
      <c r="AY337" s="296">
        <v>106.25</v>
      </c>
      <c r="AZ337" s="296">
        <v>42</v>
      </c>
      <c r="BA337" s="74"/>
      <c r="BB337" s="296"/>
      <c r="BC337" s="49"/>
      <c r="BD337" s="297" t="s">
        <v>85</v>
      </c>
      <c r="BE337" s="91" t="str">
        <f>IFERROR(VLOOKUP(BD337,ACCESSORIES!F:J,5,FALSE),"N/A")</f>
        <v>N/A</v>
      </c>
      <c r="BF337" s="92" t="s">
        <v>85</v>
      </c>
      <c r="BG337" s="91" t="str">
        <f>IFERROR(VLOOKUP(BF337,ACCESSORIES!F:J,5,FALSE),"N/A")</f>
        <v>N/A</v>
      </c>
      <c r="BH337" s="297">
        <v>36.5</v>
      </c>
      <c r="BI337" s="296">
        <v>20.5</v>
      </c>
      <c r="BJ337" s="296">
        <v>20.5</v>
      </c>
      <c r="BK337" s="296">
        <v>11.2</v>
      </c>
      <c r="BL337" s="358">
        <f t="shared" si="25"/>
        <v>7.7130632835199969E-2</v>
      </c>
      <c r="BM337" s="290">
        <v>36</v>
      </c>
      <c r="BN337" s="296" t="s">
        <v>3771</v>
      </c>
      <c r="BO337" s="73" t="s">
        <v>3891</v>
      </c>
      <c r="BP337" s="296" t="s">
        <v>2215</v>
      </c>
      <c r="BQ337" s="296" t="s">
        <v>1131</v>
      </c>
      <c r="BR337" s="296" t="s">
        <v>1151</v>
      </c>
      <c r="BS337" s="296" t="s">
        <v>1168</v>
      </c>
      <c r="BT337" s="296"/>
      <c r="BU337" s="296"/>
      <c r="BV337" s="296"/>
      <c r="BW337" s="296"/>
      <c r="BX337" s="296"/>
      <c r="BY337" s="296"/>
      <c r="BZ337" s="296"/>
      <c r="CA337" s="296" t="s">
        <v>2391</v>
      </c>
      <c r="CB337" s="296"/>
      <c r="CC337" s="296" t="s">
        <v>2392</v>
      </c>
      <c r="CD337" s="311" t="str">
        <f t="shared" si="21"/>
        <v>DISCONTINUED - MR311 Vex, 18x9, -12mm Offset, 6x5.5, 106.25mm Centerbore, Titanium - Matte Black  Lip</v>
      </c>
      <c r="CE337" s="311" t="s">
        <v>3721</v>
      </c>
      <c r="CF337" s="311" t="s">
        <v>3720</v>
      </c>
      <c r="CG337" s="300" t="str">
        <f t="shared" si="26"/>
        <v>STREET (3XX)</v>
      </c>
    </row>
    <row r="338" spans="1:85" s="289" customFormat="1" ht="15.75" customHeight="1">
      <c r="A338" s="571">
        <f t="shared" si="23"/>
        <v>335</v>
      </c>
      <c r="B338" s="92" t="s">
        <v>84</v>
      </c>
      <c r="C338" s="29" t="s">
        <v>1038</v>
      </c>
      <c r="D338" s="290" t="s">
        <v>1088</v>
      </c>
      <c r="E338" s="291" t="s">
        <v>2460</v>
      </c>
      <c r="F338" s="281" t="str">
        <f t="shared" si="24"/>
        <v>MR31189080812N</v>
      </c>
      <c r="G338" s="291"/>
      <c r="H338" s="291"/>
      <c r="I338" s="291" t="s">
        <v>695</v>
      </c>
      <c r="J338" s="322">
        <v>42370</v>
      </c>
      <c r="K338" s="438">
        <v>43369</v>
      </c>
      <c r="L338" s="282" t="s">
        <v>1239</v>
      </c>
      <c r="M338" s="292">
        <v>265.5</v>
      </c>
      <c r="N338" s="85"/>
      <c r="O338" s="409"/>
      <c r="P338" s="290">
        <v>18</v>
      </c>
      <c r="Q338" s="8">
        <v>9</v>
      </c>
      <c r="R338" s="29" t="s">
        <v>1699</v>
      </c>
      <c r="S338" s="290">
        <v>8</v>
      </c>
      <c r="T338" s="290">
        <v>6.5</v>
      </c>
      <c r="U338" s="293">
        <v>-12</v>
      </c>
      <c r="V338" s="317">
        <v>4.5</v>
      </c>
      <c r="W338" s="290" t="s">
        <v>85</v>
      </c>
      <c r="X338" s="298">
        <v>130.81</v>
      </c>
      <c r="Y338" s="294">
        <v>32.700000000000003</v>
      </c>
      <c r="Z338" s="293">
        <v>3640</v>
      </c>
      <c r="AA338" s="293" t="s">
        <v>5153</v>
      </c>
      <c r="AB338" s="293"/>
      <c r="AC338" s="284" t="s">
        <v>9643</v>
      </c>
      <c r="AD338" s="295" t="s">
        <v>1562</v>
      </c>
      <c r="AE338" s="432"/>
      <c r="AF338" s="286">
        <f>IFERROR(VLOOKUP(AD338,ACCESSORIES!F:J,5,FALSE),"N/A")</f>
        <v>33</v>
      </c>
      <c r="AG338" s="295" t="s">
        <v>85</v>
      </c>
      <c r="AH338" s="296" t="s">
        <v>85</v>
      </c>
      <c r="AI338" s="295"/>
      <c r="AJ338" s="295" t="s">
        <v>1827</v>
      </c>
      <c r="AK338" s="287">
        <f>IFERROR(VLOOKUP(AJ338,ACCESSORIES!F:J,5,FALSE),"N/A")</f>
        <v>1.1000000000000001</v>
      </c>
      <c r="AL338" s="296" t="s">
        <v>237</v>
      </c>
      <c r="AM338" s="296" t="s">
        <v>85</v>
      </c>
      <c r="AN338" s="38" t="str">
        <f>IFERROR(VLOOKUP(AM338,ACCESSORIES!F:J,5,FALSE),"N/A")</f>
        <v>N/A</v>
      </c>
      <c r="AO338" s="296" t="s">
        <v>85</v>
      </c>
      <c r="AP338" s="493">
        <v>16.100000000000001</v>
      </c>
      <c r="AQ338" s="296"/>
      <c r="AR338" s="296"/>
      <c r="AS338" s="296">
        <v>3</v>
      </c>
      <c r="AT338" s="296">
        <v>3</v>
      </c>
      <c r="AU338" s="296"/>
      <c r="AV338" s="296">
        <v>37</v>
      </c>
      <c r="AW338" s="296"/>
      <c r="AX338" s="296">
        <v>215</v>
      </c>
      <c r="AY338" s="296">
        <v>123</v>
      </c>
      <c r="AZ338" s="296">
        <v>93</v>
      </c>
      <c r="BA338" s="74"/>
      <c r="BB338" s="296"/>
      <c r="BC338" s="49"/>
      <c r="BD338" s="297" t="s">
        <v>85</v>
      </c>
      <c r="BE338" s="91" t="str">
        <f>IFERROR(VLOOKUP(BD338,ACCESSORIES!F:J,5,FALSE),"N/A")</f>
        <v>N/A</v>
      </c>
      <c r="BF338" s="92" t="s">
        <v>85</v>
      </c>
      <c r="BG338" s="91" t="str">
        <f>IFERROR(VLOOKUP(BF338,ACCESSORIES!F:J,5,FALSE),"N/A")</f>
        <v>N/A</v>
      </c>
      <c r="BH338" s="297">
        <v>36.200000000000003</v>
      </c>
      <c r="BI338" s="296">
        <v>20.5</v>
      </c>
      <c r="BJ338" s="296">
        <v>20.5</v>
      </c>
      <c r="BK338" s="296">
        <v>11.2</v>
      </c>
      <c r="BL338" s="358">
        <f t="shared" si="25"/>
        <v>7.7130632835199969E-2</v>
      </c>
      <c r="BM338" s="290">
        <v>36</v>
      </c>
      <c r="BN338" s="296" t="s">
        <v>3771</v>
      </c>
      <c r="BO338" s="73" t="s">
        <v>3891</v>
      </c>
      <c r="BP338" s="296" t="s">
        <v>2215</v>
      </c>
      <c r="BQ338" s="296" t="s">
        <v>1131</v>
      </c>
      <c r="BR338" s="296" t="s">
        <v>1151</v>
      </c>
      <c r="BS338" s="296" t="s">
        <v>1168</v>
      </c>
      <c r="BT338" s="296"/>
      <c r="BU338" s="296"/>
      <c r="BV338" s="296"/>
      <c r="BW338" s="296"/>
      <c r="BX338" s="296"/>
      <c r="BY338" s="296"/>
      <c r="BZ338" s="296"/>
      <c r="CA338" s="296" t="s">
        <v>2395</v>
      </c>
      <c r="CB338" s="296"/>
      <c r="CC338" s="296" t="s">
        <v>2396</v>
      </c>
      <c r="CD338" s="311" t="str">
        <f t="shared" si="21"/>
        <v>DISCONTINUED - MR311 Vex, 18x9, -12mm Offset, 8x6.5, 130.81mm Centerbore, Titanium - Matte Black  Lip</v>
      </c>
      <c r="CE338" s="311" t="s">
        <v>3721</v>
      </c>
      <c r="CF338" s="311" t="s">
        <v>3720</v>
      </c>
      <c r="CG338" s="300" t="str">
        <f t="shared" si="26"/>
        <v>STREET (3XX)</v>
      </c>
    </row>
    <row r="339" spans="1:85" s="289" customFormat="1" ht="15.75" customHeight="1">
      <c r="A339" s="571">
        <f t="shared" si="23"/>
        <v>336</v>
      </c>
      <c r="B339" s="92" t="s">
        <v>84</v>
      </c>
      <c r="C339" s="29" t="s">
        <v>1055</v>
      </c>
      <c r="D339" s="290" t="s">
        <v>1113</v>
      </c>
      <c r="E339" s="291" t="s">
        <v>2461</v>
      </c>
      <c r="F339" s="281" t="str">
        <f t="shared" si="24"/>
        <v>MR40147040343B</v>
      </c>
      <c r="G339" s="291"/>
      <c r="H339" s="291"/>
      <c r="I339" s="291" t="s">
        <v>720</v>
      </c>
      <c r="J339" s="322">
        <v>41640</v>
      </c>
      <c r="K339" s="438">
        <v>43369</v>
      </c>
      <c r="L339" s="282" t="s">
        <v>1239</v>
      </c>
      <c r="M339" s="292">
        <v>201.5</v>
      </c>
      <c r="N339" s="85"/>
      <c r="O339" s="409"/>
      <c r="P339" s="290">
        <v>14</v>
      </c>
      <c r="Q339" s="8">
        <v>7</v>
      </c>
      <c r="R339" s="29" t="s">
        <v>1680</v>
      </c>
      <c r="S339" s="290">
        <v>4</v>
      </c>
      <c r="T339" s="290">
        <v>110</v>
      </c>
      <c r="U339" s="293">
        <v>13</v>
      </c>
      <c r="V339" s="317">
        <v>4.3</v>
      </c>
      <c r="W339" s="290" t="s">
        <v>168</v>
      </c>
      <c r="X339" s="298">
        <v>80.3</v>
      </c>
      <c r="Y339" s="294">
        <v>15.2</v>
      </c>
      <c r="Z339" s="293">
        <v>1600</v>
      </c>
      <c r="AA339" s="293" t="s">
        <v>5172</v>
      </c>
      <c r="AB339" s="293"/>
      <c r="AC339" s="284" t="s">
        <v>9683</v>
      </c>
      <c r="AD339" s="295" t="s">
        <v>1579</v>
      </c>
      <c r="AE339" s="432"/>
      <c r="AF339" s="286" t="str">
        <f>IFERROR(VLOOKUP(AD339,ACCESSORIES!F:J,5,FALSE),"N/A")</f>
        <v>N/A</v>
      </c>
      <c r="AG339" s="295" t="s">
        <v>85</v>
      </c>
      <c r="AH339" s="296" t="s">
        <v>85</v>
      </c>
      <c r="AI339" s="295"/>
      <c r="AJ339" s="295" t="s">
        <v>85</v>
      </c>
      <c r="AK339" s="287" t="str">
        <f>IFERROR(VLOOKUP(AJ339,ACCESSORIES!F:J,5,FALSE),"N/A")</f>
        <v>N/A</v>
      </c>
      <c r="AL339" s="296" t="s">
        <v>237</v>
      </c>
      <c r="AM339" s="296" t="s">
        <v>85</v>
      </c>
      <c r="AN339" s="38" t="str">
        <f>IFERROR(VLOOKUP(AM339,ACCESSORIES!F:J,5,FALSE),"N/A")</f>
        <v>N/A</v>
      </c>
      <c r="AO339" s="296" t="s">
        <v>85</v>
      </c>
      <c r="AP339" s="493">
        <v>12.4</v>
      </c>
      <c r="AQ339" s="296"/>
      <c r="AR339" s="296"/>
      <c r="AS339" s="296">
        <v>3</v>
      </c>
      <c r="AT339" s="296">
        <v>3</v>
      </c>
      <c r="AU339" s="296"/>
      <c r="AV339" s="296">
        <v>3</v>
      </c>
      <c r="AW339" s="296"/>
      <c r="AX339" s="296">
        <v>161</v>
      </c>
      <c r="AY339" s="296">
        <v>75</v>
      </c>
      <c r="AZ339" s="296">
        <v>45</v>
      </c>
      <c r="BA339" s="74"/>
      <c r="BB339" s="296"/>
      <c r="BC339" s="49"/>
      <c r="BD339" s="297" t="s">
        <v>1484</v>
      </c>
      <c r="BE339" s="91" t="str">
        <f>IFERROR(VLOOKUP(BD339,ACCESSORIES!F:J,5,FALSE),"N/A")</f>
        <v>N/A</v>
      </c>
      <c r="BF339" s="92" t="s">
        <v>1478</v>
      </c>
      <c r="BG339" s="91">
        <f>IFERROR(VLOOKUP(BF339,ACCESSORIES!F:J,5,FALSE),"N/A")</f>
        <v>11</v>
      </c>
      <c r="BH339" s="297">
        <v>18.7</v>
      </c>
      <c r="BI339" s="296">
        <v>16.399999999999999</v>
      </c>
      <c r="BJ339" s="296">
        <v>16.399999999999999</v>
      </c>
      <c r="BK339" s="296">
        <v>9.1</v>
      </c>
      <c r="BL339" s="358">
        <f t="shared" si="25"/>
        <v>4.0107929074303987E-2</v>
      </c>
      <c r="BM339" s="290">
        <v>48</v>
      </c>
      <c r="BN339" s="296" t="s">
        <v>3771</v>
      </c>
      <c r="BO339" s="73" t="s">
        <v>3891</v>
      </c>
      <c r="BP339" s="296" t="s">
        <v>2218</v>
      </c>
      <c r="BQ339" s="296" t="s">
        <v>1174</v>
      </c>
      <c r="BR339" s="296" t="s">
        <v>1122</v>
      </c>
      <c r="BS339" s="296"/>
      <c r="BT339" s="296"/>
      <c r="BU339" s="296"/>
      <c r="BV339" s="296"/>
      <c r="BW339" s="296"/>
      <c r="BX339" s="296"/>
      <c r="BY339" s="296"/>
      <c r="BZ339" s="296"/>
      <c r="CA339" s="296" t="s">
        <v>2401</v>
      </c>
      <c r="CB339" s="296"/>
      <c r="CC339" s="296" t="s">
        <v>2402</v>
      </c>
      <c r="CD339" s="311" t="str">
        <f t="shared" si="21"/>
        <v>DISCONTINUED - MR401 UTV Beadlock, 14x7, 4+3/+13mm Offset, 4x110, 80.3mm Centerbore, Machined - Raw , w/ BH-H20875</v>
      </c>
      <c r="CE339" s="311" t="s">
        <v>3721</v>
      </c>
      <c r="CF339" s="311" t="s">
        <v>3720</v>
      </c>
      <c r="CG339" s="300" t="str">
        <f t="shared" si="26"/>
        <v>UTV (4XX)</v>
      </c>
    </row>
    <row r="340" spans="1:85" s="289" customFormat="1" ht="15.75" customHeight="1">
      <c r="A340" s="571">
        <f t="shared" si="23"/>
        <v>337</v>
      </c>
      <c r="B340" s="92" t="s">
        <v>84</v>
      </c>
      <c r="C340" s="29" t="s">
        <v>1056</v>
      </c>
      <c r="D340" s="290" t="s">
        <v>1076</v>
      </c>
      <c r="E340" s="291" t="s">
        <v>2462</v>
      </c>
      <c r="F340" s="281" t="str">
        <f t="shared" si="24"/>
        <v>MR10154019319N</v>
      </c>
      <c r="G340" s="291"/>
      <c r="H340" s="291"/>
      <c r="I340" s="291" t="s">
        <v>809</v>
      </c>
      <c r="J340" s="322">
        <v>40179</v>
      </c>
      <c r="K340" s="438">
        <v>43369</v>
      </c>
      <c r="L340" s="282" t="s">
        <v>1239</v>
      </c>
      <c r="M340" s="292">
        <v>159</v>
      </c>
      <c r="N340" s="85"/>
      <c r="O340" s="409"/>
      <c r="P340" s="290">
        <v>15</v>
      </c>
      <c r="Q340" s="8">
        <v>4</v>
      </c>
      <c r="R340" s="29" t="s">
        <v>1690</v>
      </c>
      <c r="S340" s="290">
        <v>5</v>
      </c>
      <c r="T340" s="290">
        <v>205</v>
      </c>
      <c r="U340" s="293">
        <v>-19</v>
      </c>
      <c r="V340" s="317">
        <v>1.75</v>
      </c>
      <c r="W340" s="290" t="s">
        <v>85</v>
      </c>
      <c r="X340" s="298">
        <v>160</v>
      </c>
      <c r="Y340" s="294">
        <v>16</v>
      </c>
      <c r="Z340" s="293">
        <v>1600</v>
      </c>
      <c r="AA340" s="293" t="s">
        <v>5172</v>
      </c>
      <c r="AB340" s="293"/>
      <c r="AC340" s="284" t="s">
        <v>9709</v>
      </c>
      <c r="AD340" s="295" t="s">
        <v>85</v>
      </c>
      <c r="AE340" s="432"/>
      <c r="AF340" s="286" t="str">
        <f>IFERROR(VLOOKUP(AD340,ACCESSORIES!F:J,5,FALSE),"N/A")</f>
        <v>N/A</v>
      </c>
      <c r="AG340" s="295" t="s">
        <v>85</v>
      </c>
      <c r="AH340" s="296" t="s">
        <v>85</v>
      </c>
      <c r="AI340" s="295"/>
      <c r="AJ340" s="295" t="s">
        <v>85</v>
      </c>
      <c r="AK340" s="287" t="str">
        <f>IFERROR(VLOOKUP(AJ340,ACCESSORIES!F:J,5,FALSE),"N/A")</f>
        <v>N/A</v>
      </c>
      <c r="AL340" s="296" t="s">
        <v>237</v>
      </c>
      <c r="AM340" s="296" t="s">
        <v>85</v>
      </c>
      <c r="AN340" s="38" t="str">
        <f>IFERROR(VLOOKUP(AM340,ACCESSORIES!F:J,5,FALSE),"N/A")</f>
        <v>N/A</v>
      </c>
      <c r="AO340" s="296" t="s">
        <v>85</v>
      </c>
      <c r="AP340" s="493">
        <v>16</v>
      </c>
      <c r="AQ340" s="296"/>
      <c r="AR340" s="296"/>
      <c r="AS340" s="296">
        <v>0</v>
      </c>
      <c r="AT340" s="296">
        <v>0</v>
      </c>
      <c r="AU340" s="296"/>
      <c r="AV340" s="296">
        <v>12</v>
      </c>
      <c r="AW340" s="296"/>
      <c r="AX340" s="296">
        <v>180</v>
      </c>
      <c r="AY340" s="296" t="s">
        <v>85</v>
      </c>
      <c r="AZ340" s="296" t="s">
        <v>85</v>
      </c>
      <c r="BA340" s="74"/>
      <c r="BB340" s="296"/>
      <c r="BC340" s="49"/>
      <c r="BD340" s="297" t="s">
        <v>85</v>
      </c>
      <c r="BE340" s="91" t="str">
        <f>IFERROR(VLOOKUP(BD340,ACCESSORIES!F:J,5,FALSE),"N/A")</f>
        <v>N/A</v>
      </c>
      <c r="BF340" s="92" t="s">
        <v>1479</v>
      </c>
      <c r="BG340" s="91">
        <f>IFERROR(VLOOKUP(BF340,ACCESSORIES!F:J,5,FALSE),"N/A")</f>
        <v>11</v>
      </c>
      <c r="BH340" s="297">
        <v>19.5</v>
      </c>
      <c r="BI340" s="296">
        <v>17</v>
      </c>
      <c r="BJ340" s="296">
        <v>17</v>
      </c>
      <c r="BK340" s="296">
        <v>6</v>
      </c>
      <c r="BL340" s="358">
        <f t="shared" si="25"/>
        <v>2.841516897599999E-2</v>
      </c>
      <c r="BM340" s="290">
        <v>48</v>
      </c>
      <c r="BN340" s="296" t="s">
        <v>3771</v>
      </c>
      <c r="BO340" s="73" t="s">
        <v>3891</v>
      </c>
      <c r="BP340" s="296"/>
      <c r="BQ340" s="296"/>
      <c r="BR340" s="296"/>
      <c r="BS340" s="296"/>
      <c r="BT340" s="296"/>
      <c r="BU340" s="296"/>
      <c r="BV340" s="296"/>
      <c r="BW340" s="296"/>
      <c r="BX340" s="296"/>
      <c r="BY340" s="296"/>
      <c r="BZ340" s="296"/>
      <c r="CA340" s="296"/>
      <c r="CB340" s="296"/>
      <c r="CC340" s="296"/>
      <c r="CD340" s="311" t="str">
        <f t="shared" si="21"/>
        <v>DISCONTINUED - MR101 Buggy, 15x4, -19mm Offset, 5x205, 160mm Centerbore, Machined - Raw , w/ BH-H24100</v>
      </c>
      <c r="CE340" s="311" t="s">
        <v>3721</v>
      </c>
      <c r="CF340" s="311" t="s">
        <v>3720</v>
      </c>
      <c r="CG340" s="300" t="str">
        <f t="shared" si="26"/>
        <v>RACE (1XX)</v>
      </c>
    </row>
    <row r="341" spans="1:85" s="289" customFormat="1" ht="15.75" customHeight="1">
      <c r="A341" s="571">
        <f t="shared" si="23"/>
        <v>338</v>
      </c>
      <c r="B341" s="92" t="s">
        <v>84</v>
      </c>
      <c r="C341" s="29" t="s">
        <v>1056</v>
      </c>
      <c r="D341" s="290" t="s">
        <v>1074</v>
      </c>
      <c r="E341" s="291" t="s">
        <v>2463</v>
      </c>
      <c r="F341" s="281" t="str">
        <f t="shared" si="24"/>
        <v>MR10529070312B</v>
      </c>
      <c r="G341" s="291"/>
      <c r="H341" s="291"/>
      <c r="I341" s="291" t="s">
        <v>837</v>
      </c>
      <c r="J341" s="322">
        <v>41275</v>
      </c>
      <c r="K341" s="438">
        <v>43369</v>
      </c>
      <c r="L341" s="282" t="s">
        <v>1239</v>
      </c>
      <c r="M341" s="292">
        <v>510.5</v>
      </c>
      <c r="N341" s="85"/>
      <c r="O341" s="409"/>
      <c r="P341" s="290">
        <v>20</v>
      </c>
      <c r="Q341" s="8">
        <v>9</v>
      </c>
      <c r="R341" s="29" t="s">
        <v>1413</v>
      </c>
      <c r="S341" s="290">
        <v>6</v>
      </c>
      <c r="T341" s="290">
        <v>6.5</v>
      </c>
      <c r="U341" s="293">
        <v>-12</v>
      </c>
      <c r="V341" s="317">
        <v>4.5</v>
      </c>
      <c r="W341" s="290" t="s">
        <v>85</v>
      </c>
      <c r="X341" s="298">
        <v>108</v>
      </c>
      <c r="Y341" s="294">
        <v>49</v>
      </c>
      <c r="Z341" s="293">
        <v>3500</v>
      </c>
      <c r="AA341" s="293" t="s">
        <v>5172</v>
      </c>
      <c r="AB341" s="293"/>
      <c r="AC341" s="284" t="s">
        <v>9710</v>
      </c>
      <c r="AD341" s="295" t="s">
        <v>85</v>
      </c>
      <c r="AE341" s="432"/>
      <c r="AF341" s="286" t="str">
        <f>IFERROR(VLOOKUP(AD341,ACCESSORIES!F:J,5,FALSE),"N/A")</f>
        <v>N/A</v>
      </c>
      <c r="AG341" s="295" t="s">
        <v>85</v>
      </c>
      <c r="AH341" s="296" t="s">
        <v>85</v>
      </c>
      <c r="AI341" s="295"/>
      <c r="AJ341" s="295" t="s">
        <v>85</v>
      </c>
      <c r="AK341" s="287" t="str">
        <f>IFERROR(VLOOKUP(AJ341,ACCESSORIES!F:J,5,FALSE),"N/A")</f>
        <v>N/A</v>
      </c>
      <c r="AL341" s="296" t="s">
        <v>237</v>
      </c>
      <c r="AM341" s="296" t="s">
        <v>85</v>
      </c>
      <c r="AN341" s="38" t="str">
        <f>IFERROR(VLOOKUP(AM341,ACCESSORIES!F:J,5,FALSE),"N/A")</f>
        <v>N/A</v>
      </c>
      <c r="AO341" s="296" t="s">
        <v>85</v>
      </c>
      <c r="AP341" s="493">
        <v>18.3</v>
      </c>
      <c r="AQ341" s="296"/>
      <c r="AR341" s="296"/>
      <c r="AS341" s="296">
        <v>0</v>
      </c>
      <c r="AT341" s="296">
        <v>0</v>
      </c>
      <c r="AU341" s="296"/>
      <c r="AV341" s="296">
        <v>54</v>
      </c>
      <c r="AW341" s="296"/>
      <c r="AX341" s="296">
        <v>238</v>
      </c>
      <c r="AY341" s="296" t="s">
        <v>85</v>
      </c>
      <c r="AZ341" s="296" t="s">
        <v>85</v>
      </c>
      <c r="BA341" s="74"/>
      <c r="BB341" s="296"/>
      <c r="BC341" s="49"/>
      <c r="BD341" s="297" t="s">
        <v>1751</v>
      </c>
      <c r="BE341" s="91" t="str">
        <f>IFERROR(VLOOKUP(BD341,ACCESSORIES!F:J,5,FALSE),"N/A")</f>
        <v>N/A</v>
      </c>
      <c r="BF341" s="92" t="s">
        <v>1480</v>
      </c>
      <c r="BG341" s="91">
        <f>IFERROR(VLOOKUP(BF341,ACCESSORIES!F:J,5,FALSE),"N/A")</f>
        <v>11</v>
      </c>
      <c r="BH341" s="297">
        <v>52.5</v>
      </c>
      <c r="BI341" s="296">
        <v>22.8</v>
      </c>
      <c r="BJ341" s="296">
        <v>22.8</v>
      </c>
      <c r="BK341" s="296">
        <v>11.1</v>
      </c>
      <c r="BL341" s="358">
        <f t="shared" si="25"/>
        <v>9.4557029982336005E-2</v>
      </c>
      <c r="BM341" s="290">
        <v>24</v>
      </c>
      <c r="BN341" s="296" t="s">
        <v>3771</v>
      </c>
      <c r="BO341" s="73" t="s">
        <v>3891</v>
      </c>
      <c r="BP341" s="296"/>
      <c r="BQ341" s="296"/>
      <c r="BR341" s="296"/>
      <c r="BS341" s="296"/>
      <c r="BT341" s="296"/>
      <c r="BU341" s="296"/>
      <c r="BV341" s="296"/>
      <c r="BW341" s="296"/>
      <c r="BX341" s="296"/>
      <c r="BY341" s="296"/>
      <c r="BZ341" s="296"/>
      <c r="CA341" s="296"/>
      <c r="CB341" s="296"/>
      <c r="CC341" s="296"/>
      <c r="CD341" s="311" t="str">
        <f t="shared" si="21"/>
        <v>DISCONTINUED - MR105 Beadlock, 20x9, -12mm Offset, 6x6.5, 108mm Centerbore, Machined - Raw , w/ BH-H24125</v>
      </c>
      <c r="CE341" s="311" t="s">
        <v>3721</v>
      </c>
      <c r="CF341" s="311" t="s">
        <v>3720</v>
      </c>
      <c r="CG341" s="300" t="str">
        <f t="shared" si="26"/>
        <v>RACE (1XX)</v>
      </c>
    </row>
    <row r="342" spans="1:85" s="289" customFormat="1" ht="15.75" customHeight="1">
      <c r="A342" s="571">
        <f t="shared" si="23"/>
        <v>339</v>
      </c>
      <c r="B342" s="92" t="s">
        <v>84</v>
      </c>
      <c r="C342" s="29" t="s">
        <v>1059</v>
      </c>
      <c r="D342" s="290" t="s">
        <v>233</v>
      </c>
      <c r="E342" s="291" t="s">
        <v>2464</v>
      </c>
      <c r="F342" s="281" t="str">
        <f t="shared" si="24"/>
        <v>MR50188051842</v>
      </c>
      <c r="G342" s="291"/>
      <c r="H342" s="291"/>
      <c r="I342" s="291" t="s">
        <v>870</v>
      </c>
      <c r="J342" s="322">
        <v>41640</v>
      </c>
      <c r="K342" s="438">
        <v>43369</v>
      </c>
      <c r="L342" s="282" t="s">
        <v>1239</v>
      </c>
      <c r="M342" s="292">
        <v>236.5</v>
      </c>
      <c r="N342" s="85"/>
      <c r="O342" s="409"/>
      <c r="P342" s="290">
        <v>18</v>
      </c>
      <c r="Q342" s="8">
        <v>8</v>
      </c>
      <c r="R342" s="29" t="s">
        <v>1684</v>
      </c>
      <c r="S342" s="290">
        <v>5</v>
      </c>
      <c r="T342" s="290">
        <v>100</v>
      </c>
      <c r="U342" s="293">
        <v>42</v>
      </c>
      <c r="V342" s="317">
        <v>6.2</v>
      </c>
      <c r="W342" s="290" t="s">
        <v>85</v>
      </c>
      <c r="X342" s="298">
        <v>67.099999999999994</v>
      </c>
      <c r="Y342" s="294">
        <v>24.6</v>
      </c>
      <c r="Z342" s="293">
        <v>1850</v>
      </c>
      <c r="AA342" s="293" t="s">
        <v>2093</v>
      </c>
      <c r="AB342" s="293"/>
      <c r="AC342" s="284" t="s">
        <v>9711</v>
      </c>
      <c r="AD342" s="295" t="s">
        <v>1583</v>
      </c>
      <c r="AE342" s="432"/>
      <c r="AF342" s="286">
        <f>IFERROR(VLOOKUP(AD342,ACCESSORIES!F:J,5,FALSE),"N/A")</f>
        <v>33</v>
      </c>
      <c r="AG342" s="295" t="s">
        <v>85</v>
      </c>
      <c r="AH342" s="296" t="s">
        <v>1786</v>
      </c>
      <c r="AI342" s="295"/>
      <c r="AJ342" s="295" t="s">
        <v>85</v>
      </c>
      <c r="AK342" s="287" t="str">
        <f>IFERROR(VLOOKUP(AJ342,ACCESSORIES!F:J,5,FALSE),"N/A")</f>
        <v>N/A</v>
      </c>
      <c r="AL342" s="296" t="s">
        <v>236</v>
      </c>
      <c r="AM342" s="296" t="s">
        <v>1631</v>
      </c>
      <c r="AN342" s="38">
        <f>IFERROR(VLOOKUP(AM342,ACCESSORIES!F:J,5,FALSE),"N/A")</f>
        <v>2.75</v>
      </c>
      <c r="AO342" s="296">
        <v>56.1</v>
      </c>
      <c r="AP342" s="493">
        <v>16</v>
      </c>
      <c r="AQ342" s="296"/>
      <c r="AR342" s="296"/>
      <c r="AS342" s="296">
        <v>28</v>
      </c>
      <c r="AT342" s="296">
        <v>37</v>
      </c>
      <c r="AU342" s="296"/>
      <c r="AV342" s="296">
        <v>46</v>
      </c>
      <c r="AW342" s="296"/>
      <c r="AX342" s="296">
        <v>208</v>
      </c>
      <c r="AY342" s="296">
        <v>67.099999999999994</v>
      </c>
      <c r="AZ342" s="296">
        <v>25</v>
      </c>
      <c r="BA342" s="74"/>
      <c r="BB342" s="296"/>
      <c r="BC342" s="49"/>
      <c r="BD342" s="297" t="s">
        <v>85</v>
      </c>
      <c r="BE342" s="91" t="str">
        <f>IFERROR(VLOOKUP(BD342,ACCESSORIES!F:J,5,FALSE),"N/A")</f>
        <v>N/A</v>
      </c>
      <c r="BF342" s="92" t="s">
        <v>85</v>
      </c>
      <c r="BG342" s="91" t="str">
        <f>IFERROR(VLOOKUP(BF342,ACCESSORIES!F:J,5,FALSE),"N/A")</f>
        <v>N/A</v>
      </c>
      <c r="BH342" s="297">
        <v>28.1</v>
      </c>
      <c r="BI342" s="296">
        <v>20.7</v>
      </c>
      <c r="BJ342" s="296">
        <v>20.7</v>
      </c>
      <c r="BK342" s="296">
        <v>10</v>
      </c>
      <c r="BL342" s="358">
        <f t="shared" si="25"/>
        <v>7.0216930533599994E-2</v>
      </c>
      <c r="BM342" s="290">
        <v>36</v>
      </c>
      <c r="BN342" s="296" t="s">
        <v>3771</v>
      </c>
      <c r="BO342" s="73" t="s">
        <v>3891</v>
      </c>
      <c r="BP342" s="296" t="s">
        <v>1222</v>
      </c>
      <c r="BQ342" s="296" t="s">
        <v>1150</v>
      </c>
      <c r="BR342" s="296" t="s">
        <v>1223</v>
      </c>
      <c r="BS342" s="296"/>
      <c r="BT342" s="296"/>
      <c r="BU342" s="296"/>
      <c r="BV342" s="296"/>
      <c r="BW342" s="296"/>
      <c r="BX342" s="296"/>
      <c r="BY342" s="296"/>
      <c r="BZ342" s="296"/>
      <c r="CA342" s="296" t="s">
        <v>2425</v>
      </c>
      <c r="CB342" s="296"/>
      <c r="CC342" s="296" t="s">
        <v>2426</v>
      </c>
      <c r="CD342" s="311" t="str">
        <f t="shared" si="21"/>
        <v>DISCONTINUED - MR501 RALLY, 18x8, +42mm Offset, 5x100, 67.1mm Centerbore, Titanium</v>
      </c>
      <c r="CE342" s="311" t="s">
        <v>3721</v>
      </c>
      <c r="CF342" s="311" t="s">
        <v>3720</v>
      </c>
      <c r="CG342" s="300" t="str">
        <f t="shared" si="26"/>
        <v>RALLY (5XX)</v>
      </c>
    </row>
    <row r="343" spans="1:85" s="289" customFormat="1" ht="15.75" customHeight="1">
      <c r="A343" s="571">
        <f t="shared" si="23"/>
        <v>340</v>
      </c>
      <c r="B343" s="92" t="s">
        <v>84</v>
      </c>
      <c r="C343" s="29" t="s">
        <v>1059</v>
      </c>
      <c r="D343" s="290" t="s">
        <v>233</v>
      </c>
      <c r="E343" s="291" t="s">
        <v>2465</v>
      </c>
      <c r="F343" s="281" t="str">
        <f t="shared" si="24"/>
        <v>MR50188012842</v>
      </c>
      <c r="G343" s="291"/>
      <c r="H343" s="291"/>
      <c r="I343" s="291" t="s">
        <v>868</v>
      </c>
      <c r="J343" s="322">
        <v>41640</v>
      </c>
      <c r="K343" s="438">
        <v>43369</v>
      </c>
      <c r="L343" s="282" t="s">
        <v>1239</v>
      </c>
      <c r="M343" s="292">
        <v>236.5</v>
      </c>
      <c r="N343" s="85"/>
      <c r="O343" s="409"/>
      <c r="P343" s="290">
        <v>18</v>
      </c>
      <c r="Q343" s="8">
        <v>8</v>
      </c>
      <c r="R343" s="29" t="s">
        <v>1756</v>
      </c>
      <c r="S343" s="290">
        <v>5</v>
      </c>
      <c r="T343" s="290">
        <v>4.5</v>
      </c>
      <c r="U343" s="293">
        <v>42</v>
      </c>
      <c r="V343" s="317">
        <v>6.2</v>
      </c>
      <c r="W343" s="290" t="s">
        <v>85</v>
      </c>
      <c r="X343" s="298">
        <v>67.099999999999994</v>
      </c>
      <c r="Y343" s="294">
        <v>24.6</v>
      </c>
      <c r="Z343" s="293">
        <v>1850</v>
      </c>
      <c r="AA343" s="293" t="s">
        <v>2093</v>
      </c>
      <c r="AB343" s="293"/>
      <c r="AC343" s="284" t="s">
        <v>9712</v>
      </c>
      <c r="AD343" s="295" t="s">
        <v>1583</v>
      </c>
      <c r="AE343" s="432"/>
      <c r="AF343" s="286">
        <f>IFERROR(VLOOKUP(AD343,ACCESSORIES!F:J,5,FALSE),"N/A")</f>
        <v>33</v>
      </c>
      <c r="AG343" s="295" t="s">
        <v>85</v>
      </c>
      <c r="AH343" s="296" t="s">
        <v>1786</v>
      </c>
      <c r="AI343" s="295"/>
      <c r="AJ343" s="295" t="s">
        <v>85</v>
      </c>
      <c r="AK343" s="287" t="str">
        <f>IFERROR(VLOOKUP(AJ343,ACCESSORIES!F:J,5,FALSE),"N/A")</f>
        <v>N/A</v>
      </c>
      <c r="AL343" s="296" t="s">
        <v>236</v>
      </c>
      <c r="AM343" s="296" t="s">
        <v>1631</v>
      </c>
      <c r="AN343" s="38">
        <f>IFERROR(VLOOKUP(AM343,ACCESSORIES!F:J,5,FALSE),"N/A")</f>
        <v>2.75</v>
      </c>
      <c r="AO343" s="296">
        <v>56.1</v>
      </c>
      <c r="AP343" s="493">
        <v>16</v>
      </c>
      <c r="AQ343" s="296"/>
      <c r="AR343" s="296"/>
      <c r="AS343" s="296">
        <v>28</v>
      </c>
      <c r="AT343" s="296">
        <v>37</v>
      </c>
      <c r="AU343" s="296"/>
      <c r="AV343" s="296">
        <v>46</v>
      </c>
      <c r="AW343" s="296"/>
      <c r="AX343" s="296">
        <v>208</v>
      </c>
      <c r="AY343" s="296">
        <v>67.099999999999994</v>
      </c>
      <c r="AZ343" s="296">
        <v>25</v>
      </c>
      <c r="BA343" s="74"/>
      <c r="BB343" s="296"/>
      <c r="BC343" s="49"/>
      <c r="BD343" s="297" t="s">
        <v>85</v>
      </c>
      <c r="BE343" s="91" t="str">
        <f>IFERROR(VLOOKUP(BD343,ACCESSORIES!F:J,5,FALSE),"N/A")</f>
        <v>N/A</v>
      </c>
      <c r="BF343" s="92" t="s">
        <v>85</v>
      </c>
      <c r="BG343" s="91" t="str">
        <f>IFERROR(VLOOKUP(BF343,ACCESSORIES!F:J,5,FALSE),"N/A")</f>
        <v>N/A</v>
      </c>
      <c r="BH343" s="297">
        <v>28.1</v>
      </c>
      <c r="BI343" s="296">
        <v>20.7</v>
      </c>
      <c r="BJ343" s="296">
        <v>20.7</v>
      </c>
      <c r="BK343" s="296">
        <v>10</v>
      </c>
      <c r="BL343" s="358">
        <f t="shared" si="25"/>
        <v>7.0216930533599994E-2</v>
      </c>
      <c r="BM343" s="290">
        <v>36</v>
      </c>
      <c r="BN343" s="296" t="s">
        <v>3771</v>
      </c>
      <c r="BO343" s="73" t="s">
        <v>3891</v>
      </c>
      <c r="BP343" s="296" t="s">
        <v>1222</v>
      </c>
      <c r="BQ343" s="296" t="s">
        <v>1150</v>
      </c>
      <c r="BR343" s="296" t="s">
        <v>1223</v>
      </c>
      <c r="BS343" s="296"/>
      <c r="BT343" s="296"/>
      <c r="BU343" s="296"/>
      <c r="BV343" s="296"/>
      <c r="BW343" s="296"/>
      <c r="BX343" s="296"/>
      <c r="BY343" s="296"/>
      <c r="BZ343" s="296"/>
      <c r="CA343" s="296" t="s">
        <v>2425</v>
      </c>
      <c r="CB343" s="296"/>
      <c r="CC343" s="296" t="s">
        <v>2426</v>
      </c>
      <c r="CD343" s="311" t="str">
        <f t="shared" si="21"/>
        <v>DISCONTINUED - MR501 RALLY, 18x8, +42mm Offset, 5x4.5, 67.1mm Centerbore, Titanium</v>
      </c>
      <c r="CE343" s="311" t="s">
        <v>3721</v>
      </c>
      <c r="CF343" s="311" t="s">
        <v>3720</v>
      </c>
      <c r="CG343" s="300" t="str">
        <f t="shared" si="26"/>
        <v>RALLY (5XX)</v>
      </c>
    </row>
    <row r="344" spans="1:85" s="289" customFormat="1" ht="15.75" customHeight="1">
      <c r="A344" s="571">
        <f t="shared" si="23"/>
        <v>341</v>
      </c>
      <c r="B344" s="92" t="s">
        <v>84</v>
      </c>
      <c r="C344" s="29" t="s">
        <v>1038</v>
      </c>
      <c r="D344" s="290" t="s">
        <v>1976</v>
      </c>
      <c r="E344" s="291" t="s">
        <v>2468</v>
      </c>
      <c r="F344" s="281" t="str">
        <f t="shared" si="24"/>
        <v>MR31568062900</v>
      </c>
      <c r="G344" s="291"/>
      <c r="H344" s="291"/>
      <c r="I344" s="291" t="s">
        <v>2077</v>
      </c>
      <c r="J344" s="322">
        <v>43101</v>
      </c>
      <c r="K344" s="438">
        <v>43370</v>
      </c>
      <c r="L344" s="282" t="s">
        <v>1239</v>
      </c>
      <c r="M344" s="292">
        <v>240.5</v>
      </c>
      <c r="N344" s="85"/>
      <c r="O344" s="409"/>
      <c r="P344" s="290">
        <v>16</v>
      </c>
      <c r="Q344" s="8">
        <v>8</v>
      </c>
      <c r="R344" s="29" t="s">
        <v>1695</v>
      </c>
      <c r="S344" s="290">
        <v>6</v>
      </c>
      <c r="T344" s="290">
        <v>120</v>
      </c>
      <c r="U344" s="293">
        <v>0</v>
      </c>
      <c r="V344" s="317">
        <v>4.5</v>
      </c>
      <c r="W344" s="290" t="s">
        <v>85</v>
      </c>
      <c r="X344" s="298">
        <v>67</v>
      </c>
      <c r="Y344" s="294">
        <v>23.3</v>
      </c>
      <c r="Z344" s="293">
        <v>2650</v>
      </c>
      <c r="AA344" s="293" t="s">
        <v>5156</v>
      </c>
      <c r="AB344" s="293"/>
      <c r="AC344" s="284" t="s">
        <v>9682</v>
      </c>
      <c r="AD344" s="295" t="s">
        <v>2042</v>
      </c>
      <c r="AE344" s="432"/>
      <c r="AF344" s="286" t="str">
        <f>IFERROR(VLOOKUP(AD344,ACCESSORIES!F:J,5,FALSE),"N/A")</f>
        <v>N/A</v>
      </c>
      <c r="AG344" s="295" t="s">
        <v>85</v>
      </c>
      <c r="AH344" s="296" t="s">
        <v>85</v>
      </c>
      <c r="AI344" s="295"/>
      <c r="AJ344" s="295" t="s">
        <v>85</v>
      </c>
      <c r="AK344" s="287" t="str">
        <f>IFERROR(VLOOKUP(AJ344,ACCESSORIES!F:J,5,FALSE),"N/A")</f>
        <v>N/A</v>
      </c>
      <c r="AL344" s="296" t="s">
        <v>236</v>
      </c>
      <c r="AM344" s="296" t="s">
        <v>85</v>
      </c>
      <c r="AN344" s="38" t="str">
        <f>IFERROR(VLOOKUP(AM344,ACCESSORIES!F:J,5,FALSE),"N/A")</f>
        <v>N/A</v>
      </c>
      <c r="AO344" s="296" t="s">
        <v>85</v>
      </c>
      <c r="AP344" s="493">
        <v>16.2</v>
      </c>
      <c r="AQ344" s="296"/>
      <c r="AR344" s="296"/>
      <c r="AS344" s="296">
        <v>15</v>
      </c>
      <c r="AT344" s="296">
        <v>26</v>
      </c>
      <c r="AU344" s="296"/>
      <c r="AV344" s="296">
        <v>36</v>
      </c>
      <c r="AW344" s="296"/>
      <c r="AX344" s="296">
        <v>192</v>
      </c>
      <c r="AY344" s="296">
        <v>67</v>
      </c>
      <c r="AZ344" s="296">
        <v>38</v>
      </c>
      <c r="BA344" s="74"/>
      <c r="BB344" s="296"/>
      <c r="BC344" s="49"/>
      <c r="BD344" s="297" t="s">
        <v>85</v>
      </c>
      <c r="BE344" s="91" t="str">
        <f>IFERROR(VLOOKUP(BD344,ACCESSORIES!F:J,5,FALSE),"N/A")</f>
        <v>N/A</v>
      </c>
      <c r="BF344" s="92" t="s">
        <v>85</v>
      </c>
      <c r="BG344" s="91" t="str">
        <f>IFERROR(VLOOKUP(BF344,ACCESSORIES!F:J,5,FALSE),"N/A")</f>
        <v>N/A</v>
      </c>
      <c r="BH344" s="297">
        <v>26.8</v>
      </c>
      <c r="BI344" s="296">
        <v>18.8</v>
      </c>
      <c r="BJ344" s="296">
        <v>18.8</v>
      </c>
      <c r="BK344" s="296">
        <v>10.6</v>
      </c>
      <c r="BL344" s="358">
        <f t="shared" si="25"/>
        <v>6.1393545341695985E-2</v>
      </c>
      <c r="BM344" s="290">
        <v>36</v>
      </c>
      <c r="BN344" s="296" t="s">
        <v>3771</v>
      </c>
      <c r="BO344" s="73" t="s">
        <v>3891</v>
      </c>
      <c r="BP344" s="296"/>
      <c r="BQ344" s="296"/>
      <c r="BR344" s="296"/>
      <c r="BS344" s="296"/>
      <c r="BT344" s="296"/>
      <c r="BU344" s="296"/>
      <c r="BV344" s="296"/>
      <c r="BW344" s="296"/>
      <c r="BX344" s="296"/>
      <c r="BY344" s="296"/>
      <c r="BZ344" s="296"/>
      <c r="CA344" s="296"/>
      <c r="CB344" s="296"/>
      <c r="CC344" s="296"/>
      <c r="CD344" s="311" t="str">
        <f t="shared" si="21"/>
        <v>DISCONTINUED - MR315, 16x8, 0mm Offset, 6x120, 67mm Centerbore, Method Bronze - Matte Black Lip</v>
      </c>
      <c r="CE344" s="311" t="s">
        <v>3721</v>
      </c>
      <c r="CF344" s="311" t="s">
        <v>3720</v>
      </c>
      <c r="CG344" s="300" t="str">
        <f t="shared" si="26"/>
        <v>STREET (3XX)</v>
      </c>
    </row>
    <row r="345" spans="1:85" s="289" customFormat="1" ht="15.75" customHeight="1">
      <c r="A345" s="571">
        <f t="shared" si="23"/>
        <v>342</v>
      </c>
      <c r="B345" s="92" t="s">
        <v>84</v>
      </c>
      <c r="C345" s="29" t="s">
        <v>1038</v>
      </c>
      <c r="D345" s="290" t="s">
        <v>1976</v>
      </c>
      <c r="E345" s="291" t="s">
        <v>2469</v>
      </c>
      <c r="F345" s="281" t="str">
        <f t="shared" si="24"/>
        <v>MR31568060900</v>
      </c>
      <c r="G345" s="291"/>
      <c r="H345" s="291"/>
      <c r="I345" s="291" t="s">
        <v>2002</v>
      </c>
      <c r="J345" s="322">
        <v>43101</v>
      </c>
      <c r="K345" s="438">
        <v>43370</v>
      </c>
      <c r="L345" s="282" t="s">
        <v>1239</v>
      </c>
      <c r="M345" s="292">
        <v>240.5</v>
      </c>
      <c r="N345" s="85"/>
      <c r="O345" s="409"/>
      <c r="P345" s="290">
        <v>16</v>
      </c>
      <c r="Q345" s="8">
        <v>8</v>
      </c>
      <c r="R345" s="29" t="s">
        <v>1089</v>
      </c>
      <c r="S345" s="290">
        <v>6</v>
      </c>
      <c r="T345" s="290">
        <v>5.5</v>
      </c>
      <c r="U345" s="293">
        <v>0</v>
      </c>
      <c r="V345" s="317">
        <v>4.5</v>
      </c>
      <c r="W345" s="290" t="s">
        <v>85</v>
      </c>
      <c r="X345" s="298">
        <v>106.25</v>
      </c>
      <c r="Y345" s="294">
        <v>23.25</v>
      </c>
      <c r="Z345" s="293">
        <v>2650</v>
      </c>
      <c r="AA345" s="293" t="s">
        <v>5156</v>
      </c>
      <c r="AB345" s="293"/>
      <c r="AC345" s="284" t="s">
        <v>9708</v>
      </c>
      <c r="AD345" s="295" t="s">
        <v>2045</v>
      </c>
      <c r="AE345" s="432"/>
      <c r="AF345" s="286" t="str">
        <f>IFERROR(VLOOKUP(AD345,ACCESSORIES!F:J,5,FALSE),"N/A")</f>
        <v>N/A</v>
      </c>
      <c r="AG345" s="295" t="s">
        <v>85</v>
      </c>
      <c r="AH345" s="296" t="s">
        <v>85</v>
      </c>
      <c r="AI345" s="295"/>
      <c r="AJ345" s="295" t="s">
        <v>85</v>
      </c>
      <c r="AK345" s="287" t="str">
        <f>IFERROR(VLOOKUP(AJ345,ACCESSORIES!F:J,5,FALSE),"N/A")</f>
        <v>N/A</v>
      </c>
      <c r="AL345" s="296" t="s">
        <v>236</v>
      </c>
      <c r="AM345" s="296" t="s">
        <v>1649</v>
      </c>
      <c r="AN345" s="38">
        <f>IFERROR(VLOOKUP(AM345,ACCESSORIES!F:J,5,FALSE),"N/A")</f>
        <v>2.75</v>
      </c>
      <c r="AO345" s="296">
        <v>78.3</v>
      </c>
      <c r="AP345" s="493">
        <v>16.2</v>
      </c>
      <c r="AQ345" s="296"/>
      <c r="AR345" s="296"/>
      <c r="AS345" s="296">
        <v>8</v>
      </c>
      <c r="AT345" s="296">
        <v>25</v>
      </c>
      <c r="AU345" s="296"/>
      <c r="AV345" s="296">
        <v>36</v>
      </c>
      <c r="AW345" s="296"/>
      <c r="AX345" s="296">
        <v>192</v>
      </c>
      <c r="AY345" s="296">
        <v>106.25</v>
      </c>
      <c r="AZ345" s="296">
        <v>35</v>
      </c>
      <c r="BA345" s="74"/>
      <c r="BB345" s="296"/>
      <c r="BC345" s="49"/>
      <c r="BD345" s="297" t="s">
        <v>85</v>
      </c>
      <c r="BE345" s="91" t="str">
        <f>IFERROR(VLOOKUP(BD345,ACCESSORIES!F:J,5,FALSE),"N/A")</f>
        <v>N/A</v>
      </c>
      <c r="BF345" s="92" t="s">
        <v>85</v>
      </c>
      <c r="BG345" s="91" t="str">
        <f>IFERROR(VLOOKUP(BF345,ACCESSORIES!F:J,5,FALSE),"N/A")</f>
        <v>N/A</v>
      </c>
      <c r="BH345" s="297">
        <v>26.75</v>
      </c>
      <c r="BI345" s="296">
        <v>18.8</v>
      </c>
      <c r="BJ345" s="296">
        <v>18.8</v>
      </c>
      <c r="BK345" s="296">
        <v>10.6</v>
      </c>
      <c r="BL345" s="358">
        <f t="shared" si="25"/>
        <v>6.1393545341695985E-2</v>
      </c>
      <c r="BM345" s="290">
        <v>36</v>
      </c>
      <c r="BN345" s="296" t="s">
        <v>3771</v>
      </c>
      <c r="BO345" s="73" t="s">
        <v>3891</v>
      </c>
      <c r="BP345" s="296"/>
      <c r="BQ345" s="296"/>
      <c r="BR345" s="296"/>
      <c r="BS345" s="296"/>
      <c r="BT345" s="296"/>
      <c r="BU345" s="296"/>
      <c r="BV345" s="296"/>
      <c r="BW345" s="296"/>
      <c r="BX345" s="296"/>
      <c r="BY345" s="296"/>
      <c r="BZ345" s="296"/>
      <c r="CA345" s="296"/>
      <c r="CB345" s="296"/>
      <c r="CC345" s="296"/>
      <c r="CD345" s="311" t="str">
        <f t="shared" si="21"/>
        <v>DISCONTINUED - MR315, 16x8, 0mm Offset, 6x5.5, 106.25mm Centerbore, Method Bronze - Matte Black Lip</v>
      </c>
      <c r="CE345" s="311" t="s">
        <v>3721</v>
      </c>
      <c r="CF345" s="311" t="s">
        <v>3720</v>
      </c>
      <c r="CG345" s="300" t="str">
        <f t="shared" si="26"/>
        <v>STREET (3XX)</v>
      </c>
    </row>
    <row r="346" spans="1:85" s="289" customFormat="1" ht="15.75" customHeight="1">
      <c r="A346" s="571">
        <f t="shared" si="23"/>
        <v>343</v>
      </c>
      <c r="B346" s="92" t="s">
        <v>84</v>
      </c>
      <c r="C346" s="29" t="s">
        <v>1038</v>
      </c>
      <c r="D346" s="290" t="s">
        <v>1976</v>
      </c>
      <c r="E346" s="291" t="s">
        <v>2470</v>
      </c>
      <c r="F346" s="281" t="str">
        <f t="shared" si="24"/>
        <v>MR31578550900</v>
      </c>
      <c r="G346" s="291"/>
      <c r="H346" s="291"/>
      <c r="I346" s="291" t="s">
        <v>2004</v>
      </c>
      <c r="J346" s="322">
        <v>43101</v>
      </c>
      <c r="K346" s="438">
        <v>43370</v>
      </c>
      <c r="L346" s="282" t="s">
        <v>1239</v>
      </c>
      <c r="M346" s="292">
        <v>257.5</v>
      </c>
      <c r="N346" s="85"/>
      <c r="O346" s="409"/>
      <c r="P346" s="290">
        <v>17</v>
      </c>
      <c r="Q346" s="8">
        <v>8.5</v>
      </c>
      <c r="R346" s="29" t="s">
        <v>1692</v>
      </c>
      <c r="S346" s="290">
        <v>5</v>
      </c>
      <c r="T346" s="290">
        <v>5</v>
      </c>
      <c r="U346" s="293">
        <v>0</v>
      </c>
      <c r="V346" s="317">
        <v>4.75</v>
      </c>
      <c r="W346" s="290" t="s">
        <v>85</v>
      </c>
      <c r="X346" s="298">
        <v>71.5</v>
      </c>
      <c r="Y346" s="294">
        <v>27</v>
      </c>
      <c r="Z346" s="293">
        <v>2650</v>
      </c>
      <c r="AA346" s="293" t="s">
        <v>5156</v>
      </c>
      <c r="AB346" s="293"/>
      <c r="AC346" s="284" t="s">
        <v>9713</v>
      </c>
      <c r="AD346" s="295" t="s">
        <v>2044</v>
      </c>
      <c r="AE346" s="432"/>
      <c r="AF346" s="286" t="str">
        <f>IFERROR(VLOOKUP(AD346,ACCESSORIES!F:J,5,FALSE),"N/A")</f>
        <v>N/A</v>
      </c>
      <c r="AG346" s="295" t="s">
        <v>85</v>
      </c>
      <c r="AH346" s="296" t="s">
        <v>85</v>
      </c>
      <c r="AI346" s="295"/>
      <c r="AJ346" s="295" t="s">
        <v>85</v>
      </c>
      <c r="AK346" s="287" t="str">
        <f>IFERROR(VLOOKUP(AJ346,ACCESSORIES!F:J,5,FALSE),"N/A")</f>
        <v>N/A</v>
      </c>
      <c r="AL346" s="296" t="s">
        <v>237</v>
      </c>
      <c r="AM346" s="296" t="s">
        <v>85</v>
      </c>
      <c r="AN346" s="38" t="str">
        <f>IFERROR(VLOOKUP(AM346,ACCESSORIES!F:J,5,FALSE),"N/A")</f>
        <v>N/A</v>
      </c>
      <c r="AO346" s="296" t="s">
        <v>85</v>
      </c>
      <c r="AP346" s="493">
        <v>16.2</v>
      </c>
      <c r="AQ346" s="296"/>
      <c r="AR346" s="296"/>
      <c r="AS346" s="296">
        <v>8</v>
      </c>
      <c r="AT346" s="296">
        <v>19</v>
      </c>
      <c r="AU346" s="296"/>
      <c r="AV346" s="296">
        <v>45</v>
      </c>
      <c r="AW346" s="296"/>
      <c r="AX346" s="296">
        <v>203</v>
      </c>
      <c r="AY346" s="296">
        <v>71.5</v>
      </c>
      <c r="AZ346" s="296">
        <v>38</v>
      </c>
      <c r="BA346" s="74"/>
      <c r="BB346" s="296"/>
      <c r="BC346" s="49"/>
      <c r="BD346" s="297" t="s">
        <v>85</v>
      </c>
      <c r="BE346" s="91" t="str">
        <f>IFERROR(VLOOKUP(BD346,ACCESSORIES!F:J,5,FALSE),"N/A")</f>
        <v>N/A</v>
      </c>
      <c r="BF346" s="92" t="s">
        <v>85</v>
      </c>
      <c r="BG346" s="91" t="str">
        <f>IFERROR(VLOOKUP(BF346,ACCESSORIES!F:J,5,FALSE),"N/A")</f>
        <v>N/A</v>
      </c>
      <c r="BH346" s="297">
        <v>30.5</v>
      </c>
      <c r="BI346" s="296">
        <v>19.8</v>
      </c>
      <c r="BJ346" s="296">
        <v>19.8</v>
      </c>
      <c r="BK346" s="296">
        <v>10.7</v>
      </c>
      <c r="BL346" s="358">
        <f t="shared" si="25"/>
        <v>6.8740914904991998E-2</v>
      </c>
      <c r="BM346" s="290">
        <v>36</v>
      </c>
      <c r="BN346" s="296" t="s">
        <v>3771</v>
      </c>
      <c r="BO346" s="73" t="s">
        <v>3891</v>
      </c>
      <c r="BP346" s="296"/>
      <c r="BQ346" s="296"/>
      <c r="BR346" s="296"/>
      <c r="BS346" s="296"/>
      <c r="BT346" s="296"/>
      <c r="BU346" s="296"/>
      <c r="BV346" s="296"/>
      <c r="BW346" s="296"/>
      <c r="BX346" s="296"/>
      <c r="BY346" s="296"/>
      <c r="BZ346" s="296"/>
      <c r="CA346" s="296"/>
      <c r="CB346" s="296"/>
      <c r="CC346" s="296"/>
      <c r="CD346" s="311" t="str">
        <f t="shared" si="21"/>
        <v>DISCONTINUED - MR315, 17x8.5, 0mm Offset, 5x5, 71.5mm Centerbore, Method Bronze - Matte Black Lip</v>
      </c>
      <c r="CE346" s="311" t="s">
        <v>3721</v>
      </c>
      <c r="CF346" s="311" t="s">
        <v>3720</v>
      </c>
      <c r="CG346" s="300" t="str">
        <f t="shared" si="26"/>
        <v>STREET (3XX)</v>
      </c>
    </row>
    <row r="347" spans="1:85" s="289" customFormat="1" ht="15.75" customHeight="1">
      <c r="A347" s="571">
        <f t="shared" si="23"/>
        <v>344</v>
      </c>
      <c r="B347" s="92" t="s">
        <v>84</v>
      </c>
      <c r="C347" s="29" t="s">
        <v>1038</v>
      </c>
      <c r="D347" s="290" t="s">
        <v>1976</v>
      </c>
      <c r="E347" s="291" t="s">
        <v>2471</v>
      </c>
      <c r="F347" s="281" t="str">
        <f t="shared" si="24"/>
        <v>MR31578558900</v>
      </c>
      <c r="G347" s="291"/>
      <c r="H347" s="291"/>
      <c r="I347" s="291" t="s">
        <v>2006</v>
      </c>
      <c r="J347" s="322">
        <v>43101</v>
      </c>
      <c r="K347" s="438">
        <v>43370</v>
      </c>
      <c r="L347" s="282" t="s">
        <v>1239</v>
      </c>
      <c r="M347" s="292">
        <v>257.5</v>
      </c>
      <c r="N347" s="85"/>
      <c r="O347" s="409"/>
      <c r="P347" s="290">
        <v>17</v>
      </c>
      <c r="Q347" s="8">
        <v>8.5</v>
      </c>
      <c r="R347" s="29" t="s">
        <v>1688</v>
      </c>
      <c r="S347" s="290">
        <v>5</v>
      </c>
      <c r="T347" s="290">
        <v>150</v>
      </c>
      <c r="U347" s="293">
        <v>0</v>
      </c>
      <c r="V347" s="317">
        <v>4.75</v>
      </c>
      <c r="W347" s="290" t="s">
        <v>85</v>
      </c>
      <c r="X347" s="298">
        <v>110.5</v>
      </c>
      <c r="Y347" s="294">
        <v>27</v>
      </c>
      <c r="Z347" s="293">
        <v>2650</v>
      </c>
      <c r="AA347" s="293" t="s">
        <v>5156</v>
      </c>
      <c r="AB347" s="293"/>
      <c r="AC347" s="284" t="s">
        <v>9714</v>
      </c>
      <c r="AD347" s="295" t="s">
        <v>2046</v>
      </c>
      <c r="AE347" s="432"/>
      <c r="AF347" s="286" t="str">
        <f>IFERROR(VLOOKUP(AD347,ACCESSORIES!F:J,5,FALSE),"N/A")</f>
        <v>N/A</v>
      </c>
      <c r="AG347" s="295" t="s">
        <v>85</v>
      </c>
      <c r="AH347" s="296" t="s">
        <v>85</v>
      </c>
      <c r="AI347" s="295"/>
      <c r="AJ347" s="295" t="s">
        <v>85</v>
      </c>
      <c r="AK347" s="287" t="str">
        <f>IFERROR(VLOOKUP(AJ347,ACCESSORIES!F:J,5,FALSE),"N/A")</f>
        <v>N/A</v>
      </c>
      <c r="AL347" s="296" t="s">
        <v>237</v>
      </c>
      <c r="AM347" s="296" t="s">
        <v>85</v>
      </c>
      <c r="AN347" s="38" t="str">
        <f>IFERROR(VLOOKUP(AM347,ACCESSORIES!F:J,5,FALSE),"N/A")</f>
        <v>N/A</v>
      </c>
      <c r="AO347" s="296" t="s">
        <v>85</v>
      </c>
      <c r="AP347" s="493">
        <v>16.2</v>
      </c>
      <c r="AQ347" s="296"/>
      <c r="AR347" s="296"/>
      <c r="AS347" s="296">
        <v>0</v>
      </c>
      <c r="AT347" s="296">
        <v>15</v>
      </c>
      <c r="AU347" s="296"/>
      <c r="AV347" s="296">
        <v>45</v>
      </c>
      <c r="AW347" s="296"/>
      <c r="AX347" s="296">
        <v>203</v>
      </c>
      <c r="AY347" s="296">
        <v>110.5</v>
      </c>
      <c r="AZ347" s="296">
        <v>38</v>
      </c>
      <c r="BA347" s="74"/>
      <c r="BB347" s="296"/>
      <c r="BC347" s="49"/>
      <c r="BD347" s="297" t="s">
        <v>85</v>
      </c>
      <c r="BE347" s="91" t="str">
        <f>IFERROR(VLOOKUP(BD347,ACCESSORIES!F:J,5,FALSE),"N/A")</f>
        <v>N/A</v>
      </c>
      <c r="BF347" s="92" t="s">
        <v>85</v>
      </c>
      <c r="BG347" s="91" t="str">
        <f>IFERROR(VLOOKUP(BF347,ACCESSORIES!F:J,5,FALSE),"N/A")</f>
        <v>N/A</v>
      </c>
      <c r="BH347" s="297">
        <v>30.5</v>
      </c>
      <c r="BI347" s="296">
        <v>19.8</v>
      </c>
      <c r="BJ347" s="296">
        <v>19.8</v>
      </c>
      <c r="BK347" s="296">
        <v>10.7</v>
      </c>
      <c r="BL347" s="358">
        <f t="shared" si="25"/>
        <v>6.8740914904991998E-2</v>
      </c>
      <c r="BM347" s="290">
        <v>36</v>
      </c>
      <c r="BN347" s="296" t="s">
        <v>3771</v>
      </c>
      <c r="BO347" s="73" t="s">
        <v>3891</v>
      </c>
      <c r="BP347" s="296"/>
      <c r="BQ347" s="296"/>
      <c r="BR347" s="296"/>
      <c r="BS347" s="296"/>
      <c r="BT347" s="296"/>
      <c r="BU347" s="296"/>
      <c r="BV347" s="296"/>
      <c r="BW347" s="296"/>
      <c r="BX347" s="296"/>
      <c r="BY347" s="296"/>
      <c r="BZ347" s="296"/>
      <c r="CA347" s="296"/>
      <c r="CB347" s="296"/>
      <c r="CC347" s="296"/>
      <c r="CD347" s="311" t="str">
        <f t="shared" si="21"/>
        <v>DISCONTINUED - MR315, 17x8.5, 0mm Offset, 5x150, 110.5mm Centerbore, Method Bronze - Matte Black Lip</v>
      </c>
      <c r="CE347" s="311" t="s">
        <v>3721</v>
      </c>
      <c r="CF347" s="311" t="s">
        <v>3720</v>
      </c>
      <c r="CG347" s="300" t="str">
        <f t="shared" si="26"/>
        <v>STREET (3XX)</v>
      </c>
    </row>
    <row r="348" spans="1:85" s="289" customFormat="1" ht="15.75" customHeight="1">
      <c r="A348" s="571">
        <f t="shared" si="23"/>
        <v>345</v>
      </c>
      <c r="B348" s="92" t="s">
        <v>84</v>
      </c>
      <c r="C348" s="29" t="s">
        <v>1038</v>
      </c>
      <c r="D348" s="290" t="s">
        <v>1976</v>
      </c>
      <c r="E348" s="291" t="s">
        <v>2472</v>
      </c>
      <c r="F348" s="281" t="str">
        <f t="shared" si="24"/>
        <v>MR31578562900</v>
      </c>
      <c r="G348" s="291"/>
      <c r="H348" s="291"/>
      <c r="I348" s="291" t="s">
        <v>2008</v>
      </c>
      <c r="J348" s="322">
        <v>43101</v>
      </c>
      <c r="K348" s="438">
        <v>43370</v>
      </c>
      <c r="L348" s="282" t="s">
        <v>1239</v>
      </c>
      <c r="M348" s="292">
        <v>257.5</v>
      </c>
      <c r="N348" s="85"/>
      <c r="O348" s="409"/>
      <c r="P348" s="290">
        <v>17</v>
      </c>
      <c r="Q348" s="8">
        <v>8.5</v>
      </c>
      <c r="R348" s="29" t="s">
        <v>1695</v>
      </c>
      <c r="S348" s="290">
        <v>6</v>
      </c>
      <c r="T348" s="290">
        <v>120</v>
      </c>
      <c r="U348" s="293">
        <v>0</v>
      </c>
      <c r="V348" s="317">
        <v>4.75</v>
      </c>
      <c r="W348" s="290" t="s">
        <v>85</v>
      </c>
      <c r="X348" s="298">
        <v>67</v>
      </c>
      <c r="Y348" s="294">
        <v>27</v>
      </c>
      <c r="Z348" s="293">
        <v>2650</v>
      </c>
      <c r="AA348" s="293" t="s">
        <v>5156</v>
      </c>
      <c r="AB348" s="293"/>
      <c r="AC348" s="284" t="s">
        <v>9715</v>
      </c>
      <c r="AD348" s="295" t="s">
        <v>2042</v>
      </c>
      <c r="AE348" s="432"/>
      <c r="AF348" s="286" t="str">
        <f>IFERROR(VLOOKUP(AD348,ACCESSORIES!F:J,5,FALSE),"N/A")</f>
        <v>N/A</v>
      </c>
      <c r="AG348" s="295" t="s">
        <v>85</v>
      </c>
      <c r="AH348" s="296" t="s">
        <v>85</v>
      </c>
      <c r="AI348" s="295"/>
      <c r="AJ348" s="295" t="s">
        <v>85</v>
      </c>
      <c r="AK348" s="287" t="str">
        <f>IFERROR(VLOOKUP(AJ348,ACCESSORIES!F:J,5,FALSE),"N/A")</f>
        <v>N/A</v>
      </c>
      <c r="AL348" s="296" t="s">
        <v>236</v>
      </c>
      <c r="AM348" s="296" t="s">
        <v>85</v>
      </c>
      <c r="AN348" s="38" t="str">
        <f>IFERROR(VLOOKUP(AM348,ACCESSORIES!F:J,5,FALSE),"N/A")</f>
        <v>N/A</v>
      </c>
      <c r="AO348" s="296" t="s">
        <v>85</v>
      </c>
      <c r="AP348" s="493">
        <v>16.2</v>
      </c>
      <c r="AQ348" s="296"/>
      <c r="AR348" s="296"/>
      <c r="AS348" s="296">
        <v>10</v>
      </c>
      <c r="AT348" s="296">
        <v>20</v>
      </c>
      <c r="AU348" s="296"/>
      <c r="AV348" s="296">
        <v>45</v>
      </c>
      <c r="AW348" s="296"/>
      <c r="AX348" s="296">
        <v>203</v>
      </c>
      <c r="AY348" s="296">
        <v>67</v>
      </c>
      <c r="AZ348" s="296">
        <v>38</v>
      </c>
      <c r="BA348" s="74"/>
      <c r="BB348" s="296"/>
      <c r="BC348" s="49"/>
      <c r="BD348" s="297" t="s">
        <v>85</v>
      </c>
      <c r="BE348" s="91" t="str">
        <f>IFERROR(VLOOKUP(BD348,ACCESSORIES!F:J,5,FALSE),"N/A")</f>
        <v>N/A</v>
      </c>
      <c r="BF348" s="92" t="s">
        <v>85</v>
      </c>
      <c r="BG348" s="91" t="str">
        <f>IFERROR(VLOOKUP(BF348,ACCESSORIES!F:J,5,FALSE),"N/A")</f>
        <v>N/A</v>
      </c>
      <c r="BH348" s="297">
        <v>30.5</v>
      </c>
      <c r="BI348" s="296">
        <v>19.8</v>
      </c>
      <c r="BJ348" s="296">
        <v>19.8</v>
      </c>
      <c r="BK348" s="296">
        <v>10.7</v>
      </c>
      <c r="BL348" s="358">
        <f t="shared" si="25"/>
        <v>6.8740914904991998E-2</v>
      </c>
      <c r="BM348" s="290">
        <v>36</v>
      </c>
      <c r="BN348" s="296" t="s">
        <v>3771</v>
      </c>
      <c r="BO348" s="73" t="s">
        <v>3891</v>
      </c>
      <c r="BP348" s="296"/>
      <c r="BQ348" s="296"/>
      <c r="BR348" s="296"/>
      <c r="BS348" s="296"/>
      <c r="BT348" s="296"/>
      <c r="BU348" s="296"/>
      <c r="BV348" s="296"/>
      <c r="BW348" s="296"/>
      <c r="BX348" s="296"/>
      <c r="BY348" s="296"/>
      <c r="BZ348" s="296"/>
      <c r="CA348" s="296"/>
      <c r="CB348" s="296"/>
      <c r="CC348" s="296"/>
      <c r="CD348" s="311" t="str">
        <f t="shared" si="21"/>
        <v>DISCONTINUED - MR315, 17x8.5, 0mm Offset, 6x120, 67mm Centerbore, Method Bronze - Matte Black Lip</v>
      </c>
      <c r="CE348" s="311" t="s">
        <v>3721</v>
      </c>
      <c r="CF348" s="311" t="s">
        <v>3720</v>
      </c>
      <c r="CG348" s="300" t="str">
        <f t="shared" si="26"/>
        <v>STREET (3XX)</v>
      </c>
    </row>
    <row r="349" spans="1:85" s="289" customFormat="1" ht="15.75" customHeight="1">
      <c r="A349" s="571">
        <f t="shared" si="23"/>
        <v>346</v>
      </c>
      <c r="B349" s="92" t="s">
        <v>84</v>
      </c>
      <c r="C349" s="29" t="s">
        <v>1038</v>
      </c>
      <c r="D349" s="290" t="s">
        <v>1976</v>
      </c>
      <c r="E349" s="291" t="s">
        <v>2473</v>
      </c>
      <c r="F349" s="281" t="str">
        <f t="shared" si="24"/>
        <v>MR31578516900</v>
      </c>
      <c r="G349" s="291"/>
      <c r="H349" s="291"/>
      <c r="I349" s="291" t="s">
        <v>2010</v>
      </c>
      <c r="J349" s="322">
        <v>43101</v>
      </c>
      <c r="K349" s="438">
        <v>43370</v>
      </c>
      <c r="L349" s="282" t="s">
        <v>1239</v>
      </c>
      <c r="M349" s="292">
        <v>257.5</v>
      </c>
      <c r="N349" s="85"/>
      <c r="O349" s="409"/>
      <c r="P349" s="290">
        <v>17</v>
      </c>
      <c r="Q349" s="8">
        <v>8.5</v>
      </c>
      <c r="R349" s="29" t="s">
        <v>1697</v>
      </c>
      <c r="S349" s="290">
        <v>6</v>
      </c>
      <c r="T349" s="290">
        <v>135</v>
      </c>
      <c r="U349" s="293">
        <v>0</v>
      </c>
      <c r="V349" s="317">
        <v>4.75</v>
      </c>
      <c r="W349" s="290" t="s">
        <v>85</v>
      </c>
      <c r="X349" s="298">
        <v>87</v>
      </c>
      <c r="Y349" s="294">
        <v>27</v>
      </c>
      <c r="Z349" s="293">
        <v>2650</v>
      </c>
      <c r="AA349" s="293" t="s">
        <v>5156</v>
      </c>
      <c r="AB349" s="293"/>
      <c r="AC349" s="284" t="s">
        <v>9716</v>
      </c>
      <c r="AD349" s="295" t="s">
        <v>2047</v>
      </c>
      <c r="AE349" s="432"/>
      <c r="AF349" s="286" t="str">
        <f>IFERROR(VLOOKUP(AD349,ACCESSORIES!F:J,5,FALSE),"N/A")</f>
        <v>N/A</v>
      </c>
      <c r="AG349" s="295" t="s">
        <v>85</v>
      </c>
      <c r="AH349" s="296" t="s">
        <v>85</v>
      </c>
      <c r="AI349" s="295"/>
      <c r="AJ349" s="295" t="s">
        <v>85</v>
      </c>
      <c r="AK349" s="287" t="str">
        <f>IFERROR(VLOOKUP(AJ349,ACCESSORIES!F:J,5,FALSE),"N/A")</f>
        <v>N/A</v>
      </c>
      <c r="AL349" s="296" t="s">
        <v>237</v>
      </c>
      <c r="AM349" s="296" t="s">
        <v>85</v>
      </c>
      <c r="AN349" s="38" t="str">
        <f>IFERROR(VLOOKUP(AM349,ACCESSORIES!F:J,5,FALSE),"N/A")</f>
        <v>N/A</v>
      </c>
      <c r="AO349" s="296" t="s">
        <v>85</v>
      </c>
      <c r="AP349" s="493">
        <v>16.2</v>
      </c>
      <c r="AQ349" s="296"/>
      <c r="AR349" s="296"/>
      <c r="AS349" s="296">
        <v>6</v>
      </c>
      <c r="AT349" s="296">
        <v>18</v>
      </c>
      <c r="AU349" s="296"/>
      <c r="AV349" s="296">
        <v>45</v>
      </c>
      <c r="AW349" s="296"/>
      <c r="AX349" s="296">
        <v>203</v>
      </c>
      <c r="AY349" s="296">
        <v>87</v>
      </c>
      <c r="AZ349" s="296">
        <v>38</v>
      </c>
      <c r="BA349" s="74"/>
      <c r="BB349" s="296"/>
      <c r="BC349" s="49"/>
      <c r="BD349" s="297" t="s">
        <v>85</v>
      </c>
      <c r="BE349" s="91" t="str">
        <f>IFERROR(VLOOKUP(BD349,ACCESSORIES!F:J,5,FALSE),"N/A")</f>
        <v>N/A</v>
      </c>
      <c r="BF349" s="92" t="s">
        <v>85</v>
      </c>
      <c r="BG349" s="91" t="str">
        <f>IFERROR(VLOOKUP(BF349,ACCESSORIES!F:J,5,FALSE),"N/A")</f>
        <v>N/A</v>
      </c>
      <c r="BH349" s="297">
        <v>30.5</v>
      </c>
      <c r="BI349" s="296">
        <v>19.8</v>
      </c>
      <c r="BJ349" s="296">
        <v>19.8</v>
      </c>
      <c r="BK349" s="296">
        <v>10.7</v>
      </c>
      <c r="BL349" s="358">
        <f t="shared" si="25"/>
        <v>6.8740914904991998E-2</v>
      </c>
      <c r="BM349" s="290">
        <v>36</v>
      </c>
      <c r="BN349" s="296" t="s">
        <v>3771</v>
      </c>
      <c r="BO349" s="73" t="s">
        <v>3891</v>
      </c>
      <c r="BP349" s="296"/>
      <c r="BQ349" s="296"/>
      <c r="BR349" s="296"/>
      <c r="BS349" s="296"/>
      <c r="BT349" s="296"/>
      <c r="BU349" s="296"/>
      <c r="BV349" s="296"/>
      <c r="BW349" s="296"/>
      <c r="BX349" s="296"/>
      <c r="BY349" s="296"/>
      <c r="BZ349" s="296"/>
      <c r="CA349" s="296"/>
      <c r="CB349" s="296"/>
      <c r="CC349" s="296"/>
      <c r="CD349" s="311" t="str">
        <f t="shared" si="21"/>
        <v>DISCONTINUED - MR315, 17x8.5, 0mm Offset, 6x135, 87mm Centerbore, Method Bronze - Matte Black Lip</v>
      </c>
      <c r="CE349" s="311" t="s">
        <v>3721</v>
      </c>
      <c r="CF349" s="311" t="s">
        <v>3720</v>
      </c>
      <c r="CG349" s="300" t="str">
        <f t="shared" si="26"/>
        <v>STREET (3XX)</v>
      </c>
    </row>
    <row r="350" spans="1:85" s="289" customFormat="1" ht="15.75" customHeight="1">
      <c r="A350" s="571">
        <f t="shared" si="23"/>
        <v>347</v>
      </c>
      <c r="B350" s="92" t="s">
        <v>84</v>
      </c>
      <c r="C350" s="29" t="s">
        <v>1038</v>
      </c>
      <c r="D350" s="290" t="s">
        <v>1976</v>
      </c>
      <c r="E350" s="291" t="s">
        <v>2474</v>
      </c>
      <c r="F350" s="281" t="str">
        <f t="shared" si="24"/>
        <v>MR31578560900</v>
      </c>
      <c r="G350" s="291"/>
      <c r="H350" s="291"/>
      <c r="I350" s="291" t="s">
        <v>2012</v>
      </c>
      <c r="J350" s="322">
        <v>43101</v>
      </c>
      <c r="K350" s="438">
        <v>43370</v>
      </c>
      <c r="L350" s="282" t="s">
        <v>1239</v>
      </c>
      <c r="M350" s="292">
        <v>257.5</v>
      </c>
      <c r="N350" s="85"/>
      <c r="O350" s="409"/>
      <c r="P350" s="290">
        <v>17</v>
      </c>
      <c r="Q350" s="8">
        <v>8.5</v>
      </c>
      <c r="R350" s="29" t="s">
        <v>1089</v>
      </c>
      <c r="S350" s="290">
        <v>6</v>
      </c>
      <c r="T350" s="290">
        <v>5.5</v>
      </c>
      <c r="U350" s="293">
        <v>0</v>
      </c>
      <c r="V350" s="317">
        <v>4.75</v>
      </c>
      <c r="W350" s="290" t="s">
        <v>85</v>
      </c>
      <c r="X350" s="298">
        <v>106.25</v>
      </c>
      <c r="Y350" s="294">
        <v>27</v>
      </c>
      <c r="Z350" s="293">
        <v>2650</v>
      </c>
      <c r="AA350" s="293" t="s">
        <v>5156</v>
      </c>
      <c r="AB350" s="293"/>
      <c r="AC350" s="284" t="s">
        <v>9717</v>
      </c>
      <c r="AD350" s="295" t="s">
        <v>2045</v>
      </c>
      <c r="AE350" s="432"/>
      <c r="AF350" s="286" t="str">
        <f>IFERROR(VLOOKUP(AD350,ACCESSORIES!F:J,5,FALSE),"N/A")</f>
        <v>N/A</v>
      </c>
      <c r="AG350" s="295" t="s">
        <v>85</v>
      </c>
      <c r="AH350" s="296" t="s">
        <v>85</v>
      </c>
      <c r="AI350" s="295"/>
      <c r="AJ350" s="295" t="s">
        <v>85</v>
      </c>
      <c r="AK350" s="287" t="str">
        <f>IFERROR(VLOOKUP(AJ350,ACCESSORIES!F:J,5,FALSE),"N/A")</f>
        <v>N/A</v>
      </c>
      <c r="AL350" s="296" t="s">
        <v>236</v>
      </c>
      <c r="AM350" s="296" t="s">
        <v>1649</v>
      </c>
      <c r="AN350" s="38">
        <f>IFERROR(VLOOKUP(AM350,ACCESSORIES!F:J,5,FALSE),"N/A")</f>
        <v>2.75</v>
      </c>
      <c r="AO350" s="296">
        <v>78.3</v>
      </c>
      <c r="AP350" s="493">
        <v>16.2</v>
      </c>
      <c r="AQ350" s="296"/>
      <c r="AR350" s="296"/>
      <c r="AS350" s="296">
        <v>6</v>
      </c>
      <c r="AT350" s="296">
        <v>18</v>
      </c>
      <c r="AU350" s="296"/>
      <c r="AV350" s="296">
        <v>45</v>
      </c>
      <c r="AW350" s="296"/>
      <c r="AX350" s="296">
        <v>203</v>
      </c>
      <c r="AY350" s="296">
        <v>106.25</v>
      </c>
      <c r="AZ350" s="296">
        <v>38</v>
      </c>
      <c r="BA350" s="74"/>
      <c r="BB350" s="296"/>
      <c r="BC350" s="49"/>
      <c r="BD350" s="297" t="s">
        <v>85</v>
      </c>
      <c r="BE350" s="91" t="str">
        <f>IFERROR(VLOOKUP(BD350,ACCESSORIES!F:J,5,FALSE),"N/A")</f>
        <v>N/A</v>
      </c>
      <c r="BF350" s="92" t="s">
        <v>85</v>
      </c>
      <c r="BG350" s="91" t="str">
        <f>IFERROR(VLOOKUP(BF350,ACCESSORIES!F:J,5,FALSE),"N/A")</f>
        <v>N/A</v>
      </c>
      <c r="BH350" s="297">
        <v>30.5</v>
      </c>
      <c r="BI350" s="296">
        <v>19.8</v>
      </c>
      <c r="BJ350" s="296">
        <v>19.8</v>
      </c>
      <c r="BK350" s="296">
        <v>10.7</v>
      </c>
      <c r="BL350" s="358">
        <f t="shared" si="25"/>
        <v>6.8740914904991998E-2</v>
      </c>
      <c r="BM350" s="290">
        <v>36</v>
      </c>
      <c r="BN350" s="296" t="s">
        <v>3771</v>
      </c>
      <c r="BO350" s="73" t="s">
        <v>3891</v>
      </c>
      <c r="BP350" s="296"/>
      <c r="BQ350" s="296"/>
      <c r="BR350" s="296"/>
      <c r="BS350" s="296"/>
      <c r="BT350" s="296"/>
      <c r="BU350" s="296"/>
      <c r="BV350" s="296"/>
      <c r="BW350" s="296"/>
      <c r="BX350" s="296"/>
      <c r="BY350" s="296"/>
      <c r="BZ350" s="296"/>
      <c r="CA350" s="296"/>
      <c r="CB350" s="296"/>
      <c r="CC350" s="296"/>
      <c r="CD350" s="311" t="str">
        <f t="shared" si="21"/>
        <v>DISCONTINUED - MR315, 17x8.5, 0mm Offset, 6x5.5, 106.25mm Centerbore, Method Bronze - Matte Black Lip</v>
      </c>
      <c r="CE350" s="311" t="s">
        <v>3721</v>
      </c>
      <c r="CF350" s="311" t="s">
        <v>3720</v>
      </c>
      <c r="CG350" s="300" t="str">
        <f t="shared" si="26"/>
        <v>STREET (3XX)</v>
      </c>
    </row>
    <row r="351" spans="1:85" s="289" customFormat="1" ht="15.75" customHeight="1">
      <c r="A351" s="571">
        <f t="shared" si="23"/>
        <v>348</v>
      </c>
      <c r="B351" s="92" t="s">
        <v>84</v>
      </c>
      <c r="C351" s="29" t="s">
        <v>1038</v>
      </c>
      <c r="D351" s="290" t="s">
        <v>1976</v>
      </c>
      <c r="E351" s="291" t="s">
        <v>2475</v>
      </c>
      <c r="F351" s="281" t="str">
        <f t="shared" si="24"/>
        <v>MR31578596900</v>
      </c>
      <c r="G351" s="291"/>
      <c r="H351" s="291"/>
      <c r="I351" s="291" t="s">
        <v>2013</v>
      </c>
      <c r="J351" s="322">
        <v>43101</v>
      </c>
      <c r="K351" s="438">
        <v>43370</v>
      </c>
      <c r="L351" s="282" t="s">
        <v>1239</v>
      </c>
      <c r="M351" s="292">
        <v>257.5</v>
      </c>
      <c r="N351" s="85"/>
      <c r="O351" s="409"/>
      <c r="P351" s="290">
        <v>17</v>
      </c>
      <c r="Q351" s="8">
        <v>8.5</v>
      </c>
      <c r="R351" s="29" t="s">
        <v>1089</v>
      </c>
      <c r="S351" s="290">
        <v>6</v>
      </c>
      <c r="T351" s="290">
        <v>5.5</v>
      </c>
      <c r="U351" s="293">
        <v>0</v>
      </c>
      <c r="V351" s="317">
        <v>4.75</v>
      </c>
      <c r="W351" s="290" t="s">
        <v>85</v>
      </c>
      <c r="X351" s="298">
        <v>110</v>
      </c>
      <c r="Y351" s="294">
        <v>27</v>
      </c>
      <c r="Z351" s="293">
        <v>2650</v>
      </c>
      <c r="AA351" s="293" t="s">
        <v>5156</v>
      </c>
      <c r="AB351" s="293"/>
      <c r="AC351" s="284" t="s">
        <v>9717</v>
      </c>
      <c r="AD351" s="295" t="s">
        <v>2045</v>
      </c>
      <c r="AE351" s="432"/>
      <c r="AF351" s="286" t="str">
        <f>IFERROR(VLOOKUP(AD351,ACCESSORIES!F:J,5,FALSE),"N/A")</f>
        <v>N/A</v>
      </c>
      <c r="AG351" s="295" t="s">
        <v>85</v>
      </c>
      <c r="AH351" s="296" t="s">
        <v>85</v>
      </c>
      <c r="AI351" s="295"/>
      <c r="AJ351" s="295" t="s">
        <v>85</v>
      </c>
      <c r="AK351" s="287" t="str">
        <f>IFERROR(VLOOKUP(AJ351,ACCESSORIES!F:J,5,FALSE),"N/A")</f>
        <v>N/A</v>
      </c>
      <c r="AL351" s="296" t="s">
        <v>237</v>
      </c>
      <c r="AM351" s="296" t="s">
        <v>85</v>
      </c>
      <c r="AN351" s="38" t="str">
        <f>IFERROR(VLOOKUP(AM351,ACCESSORIES!F:J,5,FALSE),"N/A")</f>
        <v>N/A</v>
      </c>
      <c r="AO351" s="296" t="s">
        <v>85</v>
      </c>
      <c r="AP351" s="493">
        <v>19</v>
      </c>
      <c r="AQ351" s="296"/>
      <c r="AR351" s="296"/>
      <c r="AS351" s="296">
        <v>6</v>
      </c>
      <c r="AT351" s="296">
        <v>18</v>
      </c>
      <c r="AU351" s="296"/>
      <c r="AV351" s="296">
        <v>45</v>
      </c>
      <c r="AW351" s="296"/>
      <c r="AX351" s="296">
        <v>203</v>
      </c>
      <c r="AY351" s="296">
        <v>110</v>
      </c>
      <c r="AZ351" s="296">
        <v>38</v>
      </c>
      <c r="BA351" s="74"/>
      <c r="BB351" s="296"/>
      <c r="BC351" s="49"/>
      <c r="BD351" s="297" t="s">
        <v>85</v>
      </c>
      <c r="BE351" s="91" t="str">
        <f>IFERROR(VLOOKUP(BD351,ACCESSORIES!F:J,5,FALSE),"N/A")</f>
        <v>N/A</v>
      </c>
      <c r="BF351" s="92" t="s">
        <v>85</v>
      </c>
      <c r="BG351" s="91" t="str">
        <f>IFERROR(VLOOKUP(BF351,ACCESSORIES!F:J,5,FALSE),"N/A")</f>
        <v>N/A</v>
      </c>
      <c r="BH351" s="297">
        <v>30.5</v>
      </c>
      <c r="BI351" s="296">
        <v>19.8</v>
      </c>
      <c r="BJ351" s="296">
        <v>19.8</v>
      </c>
      <c r="BK351" s="296">
        <v>10.7</v>
      </c>
      <c r="BL351" s="358">
        <f t="shared" si="25"/>
        <v>6.8740914904991998E-2</v>
      </c>
      <c r="BM351" s="290">
        <v>36</v>
      </c>
      <c r="BN351" s="296" t="s">
        <v>3771</v>
      </c>
      <c r="BO351" s="73" t="s">
        <v>3891</v>
      </c>
      <c r="BP351" s="296"/>
      <c r="BQ351" s="296"/>
      <c r="BR351" s="296"/>
      <c r="BS351" s="296"/>
      <c r="BT351" s="296"/>
      <c r="BU351" s="296"/>
      <c r="BV351" s="296"/>
      <c r="BW351" s="296"/>
      <c r="BX351" s="296"/>
      <c r="BY351" s="296"/>
      <c r="BZ351" s="296"/>
      <c r="CA351" s="296"/>
      <c r="CB351" s="296"/>
      <c r="CC351" s="296"/>
      <c r="CD351" s="311" t="str">
        <f t="shared" si="21"/>
        <v>DISCONTINUED - MR315, 17x8.5, 0mm Offset, 6x5.5, 110mm Centerbore, Method Bronze - Matte Black Lip</v>
      </c>
      <c r="CE351" s="311" t="s">
        <v>3721</v>
      </c>
      <c r="CF351" s="311" t="s">
        <v>3720</v>
      </c>
      <c r="CG351" s="300" t="str">
        <f t="shared" si="26"/>
        <v>STREET (3XX)</v>
      </c>
    </row>
    <row r="352" spans="1:85" s="289" customFormat="1" ht="15.75" customHeight="1">
      <c r="A352" s="571">
        <f t="shared" si="23"/>
        <v>349</v>
      </c>
      <c r="B352" s="92" t="s">
        <v>84</v>
      </c>
      <c r="C352" s="29" t="s">
        <v>1038</v>
      </c>
      <c r="D352" s="290" t="s">
        <v>1976</v>
      </c>
      <c r="E352" s="291" t="s">
        <v>2476</v>
      </c>
      <c r="F352" s="281" t="str">
        <f t="shared" si="24"/>
        <v>MR31578580900</v>
      </c>
      <c r="G352" s="291"/>
      <c r="H352" s="291"/>
      <c r="I352" s="291" t="s">
        <v>1998</v>
      </c>
      <c r="J352" s="322">
        <v>43101</v>
      </c>
      <c r="K352" s="438">
        <v>43370</v>
      </c>
      <c r="L352" s="282" t="s">
        <v>1239</v>
      </c>
      <c r="M352" s="292">
        <v>264.5</v>
      </c>
      <c r="N352" s="85"/>
      <c r="O352" s="409"/>
      <c r="P352" s="290">
        <v>17</v>
      </c>
      <c r="Q352" s="8">
        <v>8.5</v>
      </c>
      <c r="R352" s="29" t="s">
        <v>1699</v>
      </c>
      <c r="S352" s="290">
        <v>8</v>
      </c>
      <c r="T352" s="290">
        <v>6.5</v>
      </c>
      <c r="U352" s="293">
        <v>0</v>
      </c>
      <c r="V352" s="317">
        <v>4.75</v>
      </c>
      <c r="W352" s="290" t="s">
        <v>85</v>
      </c>
      <c r="X352" s="298">
        <v>130.81</v>
      </c>
      <c r="Y352" s="294">
        <v>28</v>
      </c>
      <c r="Z352" s="293">
        <v>3640</v>
      </c>
      <c r="AA352" s="293" t="s">
        <v>5156</v>
      </c>
      <c r="AB352" s="293"/>
      <c r="AC352" s="284" t="s">
        <v>9627</v>
      </c>
      <c r="AD352" s="295" t="s">
        <v>1597</v>
      </c>
      <c r="AE352" s="432"/>
      <c r="AF352" s="286">
        <f>IFERROR(VLOOKUP(AD352,ACCESSORIES!F:J,5,FALSE),"N/A")</f>
        <v>33</v>
      </c>
      <c r="AG352" s="295" t="s">
        <v>85</v>
      </c>
      <c r="AH352" s="296" t="s">
        <v>85</v>
      </c>
      <c r="AI352" s="295"/>
      <c r="AJ352" s="295" t="s">
        <v>85</v>
      </c>
      <c r="AK352" s="287" t="str">
        <f>IFERROR(VLOOKUP(AJ352,ACCESSORIES!F:J,5,FALSE),"N/A")</f>
        <v>N/A</v>
      </c>
      <c r="AL352" s="296" t="s">
        <v>237</v>
      </c>
      <c r="AM352" s="296" t="s">
        <v>85</v>
      </c>
      <c r="AN352" s="38" t="str">
        <f>IFERROR(VLOOKUP(AM352,ACCESSORIES!F:J,5,FALSE),"N/A")</f>
        <v>N/A</v>
      </c>
      <c r="AO352" s="296" t="s">
        <v>85</v>
      </c>
      <c r="AP352" s="493">
        <v>16.2</v>
      </c>
      <c r="AQ352" s="296"/>
      <c r="AR352" s="296"/>
      <c r="AS352" s="296">
        <v>0</v>
      </c>
      <c r="AT352" s="296">
        <v>0</v>
      </c>
      <c r="AU352" s="296"/>
      <c r="AV352" s="296">
        <v>42</v>
      </c>
      <c r="AW352" s="296"/>
      <c r="AX352" s="296">
        <v>202</v>
      </c>
      <c r="AY352" s="296">
        <v>123</v>
      </c>
      <c r="AZ352" s="296">
        <v>93</v>
      </c>
      <c r="BA352" s="74"/>
      <c r="BB352" s="296"/>
      <c r="BC352" s="49"/>
      <c r="BD352" s="297" t="s">
        <v>85</v>
      </c>
      <c r="BE352" s="91" t="str">
        <f>IFERROR(VLOOKUP(BD352,ACCESSORIES!F:J,5,FALSE),"N/A")</f>
        <v>N/A</v>
      </c>
      <c r="BF352" s="92" t="s">
        <v>85</v>
      </c>
      <c r="BG352" s="91" t="str">
        <f>IFERROR(VLOOKUP(BF352,ACCESSORIES!F:J,5,FALSE),"N/A")</f>
        <v>N/A</v>
      </c>
      <c r="BH352" s="297">
        <v>31.5</v>
      </c>
      <c r="BI352" s="296">
        <v>19.8</v>
      </c>
      <c r="BJ352" s="296">
        <v>19.8</v>
      </c>
      <c r="BK352" s="296">
        <v>10.7</v>
      </c>
      <c r="BL352" s="358">
        <f t="shared" si="25"/>
        <v>6.8740914904991998E-2</v>
      </c>
      <c r="BM352" s="290">
        <v>36</v>
      </c>
      <c r="BN352" s="296" t="s">
        <v>3771</v>
      </c>
      <c r="BO352" s="73" t="s">
        <v>3891</v>
      </c>
      <c r="BP352" s="296"/>
      <c r="BQ352" s="296"/>
      <c r="BR352" s="296"/>
      <c r="BS352" s="296"/>
      <c r="BT352" s="296"/>
      <c r="BU352" s="296"/>
      <c r="BV352" s="296"/>
      <c r="BW352" s="296"/>
      <c r="BX352" s="296"/>
      <c r="BY352" s="296"/>
      <c r="BZ352" s="296"/>
      <c r="CA352" s="296"/>
      <c r="CB352" s="296"/>
      <c r="CC352" s="296"/>
      <c r="CD352" s="311" t="str">
        <f t="shared" si="21"/>
        <v>DISCONTINUED - MR315, 17x8.5, 0mm Offset, 8x6.5, 130.81mm Centerbore, Method Bronze - Matte Black Lip</v>
      </c>
      <c r="CE352" s="311" t="s">
        <v>3721</v>
      </c>
      <c r="CF352" s="311" t="s">
        <v>3720</v>
      </c>
      <c r="CG352" s="300" t="str">
        <f t="shared" si="26"/>
        <v>STREET (3XX)</v>
      </c>
    </row>
    <row r="353" spans="1:85" s="289" customFormat="1" ht="15.75" customHeight="1">
      <c r="A353" s="571">
        <f t="shared" si="23"/>
        <v>350</v>
      </c>
      <c r="B353" s="92" t="s">
        <v>84</v>
      </c>
      <c r="C353" s="29" t="s">
        <v>1038</v>
      </c>
      <c r="D353" s="290" t="s">
        <v>1976</v>
      </c>
      <c r="E353" s="291" t="s">
        <v>2477</v>
      </c>
      <c r="F353" s="281" t="str">
        <f t="shared" si="24"/>
        <v>MR31578587900</v>
      </c>
      <c r="G353" s="291"/>
      <c r="H353" s="291"/>
      <c r="I353" s="291" t="s">
        <v>2020</v>
      </c>
      <c r="J353" s="322">
        <v>43101</v>
      </c>
      <c r="K353" s="438">
        <v>43370</v>
      </c>
      <c r="L353" s="282" t="s">
        <v>1239</v>
      </c>
      <c r="M353" s="292">
        <v>264.5</v>
      </c>
      <c r="N353" s="85"/>
      <c r="O353" s="409"/>
      <c r="P353" s="290">
        <v>17</v>
      </c>
      <c r="Q353" s="8">
        <v>8.5</v>
      </c>
      <c r="R353" s="29" t="s">
        <v>1700</v>
      </c>
      <c r="S353" s="290">
        <v>8</v>
      </c>
      <c r="T353" s="290">
        <v>170</v>
      </c>
      <c r="U353" s="293">
        <v>0</v>
      </c>
      <c r="V353" s="317">
        <v>4.75</v>
      </c>
      <c r="W353" s="290" t="s">
        <v>85</v>
      </c>
      <c r="X353" s="298">
        <v>130.81</v>
      </c>
      <c r="Y353" s="294">
        <v>28</v>
      </c>
      <c r="Z353" s="293">
        <v>3640</v>
      </c>
      <c r="AA353" s="293" t="s">
        <v>5156</v>
      </c>
      <c r="AB353" s="293"/>
      <c r="AC353" s="284" t="s">
        <v>9626</v>
      </c>
      <c r="AD353" s="295" t="s">
        <v>1746</v>
      </c>
      <c r="AE353" s="432"/>
      <c r="AF353" s="286">
        <f>IFERROR(VLOOKUP(AD353,ACCESSORIES!F:J,5,FALSE),"N/A")</f>
        <v>33</v>
      </c>
      <c r="AG353" s="295" t="s">
        <v>85</v>
      </c>
      <c r="AH353" s="296" t="s">
        <v>85</v>
      </c>
      <c r="AI353" s="295"/>
      <c r="AJ353" s="295" t="s">
        <v>85</v>
      </c>
      <c r="AK353" s="287" t="str">
        <f>IFERROR(VLOOKUP(AJ353,ACCESSORIES!F:J,5,FALSE),"N/A")</f>
        <v>N/A</v>
      </c>
      <c r="AL353" s="296" t="s">
        <v>237</v>
      </c>
      <c r="AM353" s="296" t="s">
        <v>85</v>
      </c>
      <c r="AN353" s="38" t="str">
        <f>IFERROR(VLOOKUP(AM353,ACCESSORIES!F:J,5,FALSE),"N/A")</f>
        <v>N/A</v>
      </c>
      <c r="AO353" s="296" t="s">
        <v>85</v>
      </c>
      <c r="AP353" s="493">
        <v>16.2</v>
      </c>
      <c r="AQ353" s="296"/>
      <c r="AR353" s="296"/>
      <c r="AS353" s="296">
        <v>0</v>
      </c>
      <c r="AT353" s="296">
        <v>0</v>
      </c>
      <c r="AU353" s="296"/>
      <c r="AV353" s="296">
        <v>42</v>
      </c>
      <c r="AW353" s="296"/>
      <c r="AX353" s="296">
        <v>202</v>
      </c>
      <c r="AY353" s="296">
        <v>128</v>
      </c>
      <c r="AZ353" s="296">
        <v>97</v>
      </c>
      <c r="BA353" s="74"/>
      <c r="BB353" s="296"/>
      <c r="BC353" s="49"/>
      <c r="BD353" s="297" t="s">
        <v>85</v>
      </c>
      <c r="BE353" s="91" t="str">
        <f>IFERROR(VLOOKUP(BD353,ACCESSORIES!F:J,5,FALSE),"N/A")</f>
        <v>N/A</v>
      </c>
      <c r="BF353" s="92" t="s">
        <v>85</v>
      </c>
      <c r="BG353" s="91" t="str">
        <f>IFERROR(VLOOKUP(BF353,ACCESSORIES!F:J,5,FALSE),"N/A")</f>
        <v>N/A</v>
      </c>
      <c r="BH353" s="297">
        <v>31.5</v>
      </c>
      <c r="BI353" s="296">
        <v>19.8</v>
      </c>
      <c r="BJ353" s="296">
        <v>19.8</v>
      </c>
      <c r="BK353" s="296">
        <v>10.7</v>
      </c>
      <c r="BL353" s="358">
        <f t="shared" si="25"/>
        <v>6.8740914904991998E-2</v>
      </c>
      <c r="BM353" s="290">
        <v>36</v>
      </c>
      <c r="BN353" s="296" t="s">
        <v>3771</v>
      </c>
      <c r="BO353" s="73" t="s">
        <v>3891</v>
      </c>
      <c r="BP353" s="296"/>
      <c r="BQ353" s="296"/>
      <c r="BR353" s="296"/>
      <c r="BS353" s="296"/>
      <c r="BT353" s="296"/>
      <c r="BU353" s="296"/>
      <c r="BV353" s="296"/>
      <c r="BW353" s="296"/>
      <c r="BX353" s="296"/>
      <c r="BY353" s="296"/>
      <c r="BZ353" s="296"/>
      <c r="CA353" s="296"/>
      <c r="CB353" s="296"/>
      <c r="CC353" s="296"/>
      <c r="CD353" s="311" t="str">
        <f t="shared" si="21"/>
        <v>DISCONTINUED - MR315, 17x8.5, 0mm Offset, 8x170, 130.81mm Centerbore, Method Bronze - Matte Black Lip</v>
      </c>
      <c r="CE353" s="311" t="s">
        <v>3721</v>
      </c>
      <c r="CF353" s="311" t="s">
        <v>3720</v>
      </c>
      <c r="CG353" s="300" t="str">
        <f t="shared" si="26"/>
        <v>STREET (3XX)</v>
      </c>
    </row>
    <row r="354" spans="1:85" s="289" customFormat="1" ht="15.75" customHeight="1">
      <c r="A354" s="571">
        <f t="shared" si="23"/>
        <v>351</v>
      </c>
      <c r="B354" s="92" t="s">
        <v>84</v>
      </c>
      <c r="C354" s="29" t="s">
        <v>1038</v>
      </c>
      <c r="D354" s="290" t="s">
        <v>1976</v>
      </c>
      <c r="E354" s="291" t="s">
        <v>2478</v>
      </c>
      <c r="F354" s="281" t="str">
        <f t="shared" si="24"/>
        <v>MR31578588900</v>
      </c>
      <c r="G354" s="291"/>
      <c r="H354" s="291"/>
      <c r="I354" s="291" t="s">
        <v>2021</v>
      </c>
      <c r="J354" s="322">
        <v>43101</v>
      </c>
      <c r="K354" s="438">
        <v>43370</v>
      </c>
      <c r="L354" s="282" t="s">
        <v>1239</v>
      </c>
      <c r="M354" s="292">
        <v>264.5</v>
      </c>
      <c r="N354" s="85"/>
      <c r="O354" s="409"/>
      <c r="P354" s="290">
        <v>17</v>
      </c>
      <c r="Q354" s="8">
        <v>8.5</v>
      </c>
      <c r="R354" s="29" t="s">
        <v>1701</v>
      </c>
      <c r="S354" s="290">
        <v>8</v>
      </c>
      <c r="T354" s="290">
        <v>180</v>
      </c>
      <c r="U354" s="293">
        <v>0</v>
      </c>
      <c r="V354" s="317">
        <v>4.75</v>
      </c>
      <c r="W354" s="290" t="s">
        <v>85</v>
      </c>
      <c r="X354" s="298">
        <v>130.81</v>
      </c>
      <c r="Y354" s="294">
        <v>28</v>
      </c>
      <c r="Z354" s="293">
        <v>3640</v>
      </c>
      <c r="AA354" s="293" t="s">
        <v>5156</v>
      </c>
      <c r="AB354" s="293"/>
      <c r="AC354" s="284" t="s">
        <v>9718</v>
      </c>
      <c r="AD354" s="295" t="s">
        <v>1597</v>
      </c>
      <c r="AE354" s="432"/>
      <c r="AF354" s="286">
        <f>IFERROR(VLOOKUP(AD354,ACCESSORIES!F:J,5,FALSE),"N/A")</f>
        <v>33</v>
      </c>
      <c r="AG354" s="295" t="s">
        <v>85</v>
      </c>
      <c r="AH354" s="296" t="s">
        <v>85</v>
      </c>
      <c r="AI354" s="295"/>
      <c r="AJ354" s="295" t="s">
        <v>85</v>
      </c>
      <c r="AK354" s="287" t="str">
        <f>IFERROR(VLOOKUP(AJ354,ACCESSORIES!F:J,5,FALSE),"N/A")</f>
        <v>N/A</v>
      </c>
      <c r="AL354" s="296" t="s">
        <v>237</v>
      </c>
      <c r="AM354" s="296" t="s">
        <v>85</v>
      </c>
      <c r="AN354" s="38" t="str">
        <f>IFERROR(VLOOKUP(AM354,ACCESSORIES!F:J,5,FALSE),"N/A")</f>
        <v>N/A</v>
      </c>
      <c r="AO354" s="296" t="s">
        <v>85</v>
      </c>
      <c r="AP354" s="493">
        <v>16.2</v>
      </c>
      <c r="AQ354" s="296"/>
      <c r="AR354" s="296"/>
      <c r="AS354" s="296">
        <v>0</v>
      </c>
      <c r="AT354" s="296">
        <v>0</v>
      </c>
      <c r="AU354" s="296"/>
      <c r="AV354" s="296">
        <v>42</v>
      </c>
      <c r="AW354" s="296"/>
      <c r="AX354" s="296">
        <v>202</v>
      </c>
      <c r="AY354" s="296">
        <v>123</v>
      </c>
      <c r="AZ354" s="296">
        <v>93</v>
      </c>
      <c r="BA354" s="74"/>
      <c r="BB354" s="296"/>
      <c r="BC354" s="49"/>
      <c r="BD354" s="297" t="s">
        <v>85</v>
      </c>
      <c r="BE354" s="91" t="str">
        <f>IFERROR(VLOOKUP(BD354,ACCESSORIES!F:J,5,FALSE),"N/A")</f>
        <v>N/A</v>
      </c>
      <c r="BF354" s="92" t="s">
        <v>85</v>
      </c>
      <c r="BG354" s="91" t="str">
        <f>IFERROR(VLOOKUP(BF354,ACCESSORIES!F:J,5,FALSE),"N/A")</f>
        <v>N/A</v>
      </c>
      <c r="BH354" s="297">
        <v>31.5</v>
      </c>
      <c r="BI354" s="296">
        <v>19.8</v>
      </c>
      <c r="BJ354" s="296">
        <v>19.8</v>
      </c>
      <c r="BK354" s="296">
        <v>10.7</v>
      </c>
      <c r="BL354" s="358">
        <f t="shared" si="25"/>
        <v>6.8740914904991998E-2</v>
      </c>
      <c r="BM354" s="290">
        <v>36</v>
      </c>
      <c r="BN354" s="296" t="s">
        <v>3771</v>
      </c>
      <c r="BO354" s="73" t="s">
        <v>3891</v>
      </c>
      <c r="BP354" s="296"/>
      <c r="BQ354" s="296"/>
      <c r="BR354" s="296"/>
      <c r="BS354" s="296"/>
      <c r="BT354" s="296"/>
      <c r="BU354" s="296"/>
      <c r="BV354" s="296"/>
      <c r="BW354" s="296"/>
      <c r="BX354" s="296"/>
      <c r="BY354" s="296"/>
      <c r="BZ354" s="296"/>
      <c r="CA354" s="296"/>
      <c r="CB354" s="296"/>
      <c r="CC354" s="296"/>
      <c r="CD354" s="311" t="str">
        <f t="shared" si="21"/>
        <v>DISCONTINUED - MR315, 17x8.5, 0mm Offset, 8x180, 130.81mm Centerbore, Method Bronze - Matte Black Lip</v>
      </c>
      <c r="CE354" s="311" t="s">
        <v>3721</v>
      </c>
      <c r="CF354" s="311" t="s">
        <v>3720</v>
      </c>
      <c r="CG354" s="300" t="str">
        <f t="shared" si="26"/>
        <v>STREET (3XX)</v>
      </c>
    </row>
    <row r="355" spans="1:85" s="289" customFormat="1" ht="15.75" customHeight="1">
      <c r="A355" s="571">
        <f t="shared" si="23"/>
        <v>352</v>
      </c>
      <c r="B355" s="92" t="s">
        <v>84</v>
      </c>
      <c r="C355" s="29" t="s">
        <v>1038</v>
      </c>
      <c r="D355" s="290" t="s">
        <v>1976</v>
      </c>
      <c r="E355" s="291" t="s">
        <v>2479</v>
      </c>
      <c r="F355" s="281" t="str">
        <f t="shared" si="24"/>
        <v>MR31579050912N</v>
      </c>
      <c r="G355" s="291"/>
      <c r="H355" s="291"/>
      <c r="I355" s="291" t="s">
        <v>2023</v>
      </c>
      <c r="J355" s="322">
        <v>43101</v>
      </c>
      <c r="K355" s="438">
        <v>43370</v>
      </c>
      <c r="L355" s="282" t="s">
        <v>1239</v>
      </c>
      <c r="M355" s="292">
        <v>265.5</v>
      </c>
      <c r="N355" s="85"/>
      <c r="O355" s="409"/>
      <c r="P355" s="290">
        <v>17</v>
      </c>
      <c r="Q355" s="8">
        <v>9</v>
      </c>
      <c r="R355" s="29" t="s">
        <v>1692</v>
      </c>
      <c r="S355" s="290">
        <v>5</v>
      </c>
      <c r="T355" s="290">
        <v>5</v>
      </c>
      <c r="U355" s="293">
        <v>-12</v>
      </c>
      <c r="V355" s="317">
        <v>4.5</v>
      </c>
      <c r="W355" s="290" t="s">
        <v>85</v>
      </c>
      <c r="X355" s="298">
        <v>71.5</v>
      </c>
      <c r="Y355" s="294">
        <v>28.1</v>
      </c>
      <c r="Z355" s="293">
        <v>2650</v>
      </c>
      <c r="AA355" s="293" t="s">
        <v>5156</v>
      </c>
      <c r="AB355" s="293"/>
      <c r="AC355" s="284" t="s">
        <v>9719</v>
      </c>
      <c r="AD355" s="295" t="s">
        <v>2044</v>
      </c>
      <c r="AE355" s="432"/>
      <c r="AF355" s="286" t="str">
        <f>IFERROR(VLOOKUP(AD355,ACCESSORIES!F:J,5,FALSE),"N/A")</f>
        <v>N/A</v>
      </c>
      <c r="AG355" s="295" t="s">
        <v>85</v>
      </c>
      <c r="AH355" s="296" t="s">
        <v>85</v>
      </c>
      <c r="AI355" s="295"/>
      <c r="AJ355" s="295" t="s">
        <v>85</v>
      </c>
      <c r="AK355" s="287" t="str">
        <f>IFERROR(VLOOKUP(AJ355,ACCESSORIES!F:J,5,FALSE),"N/A")</f>
        <v>N/A</v>
      </c>
      <c r="AL355" s="296" t="s">
        <v>237</v>
      </c>
      <c r="AM355" s="296" t="s">
        <v>85</v>
      </c>
      <c r="AN355" s="38" t="str">
        <f>IFERROR(VLOOKUP(AM355,ACCESSORIES!F:J,5,FALSE),"N/A")</f>
        <v>N/A</v>
      </c>
      <c r="AO355" s="296" t="s">
        <v>85</v>
      </c>
      <c r="AP355" s="493">
        <v>16.2</v>
      </c>
      <c r="AQ355" s="296"/>
      <c r="AR355" s="296"/>
      <c r="AS355" s="296">
        <v>7</v>
      </c>
      <c r="AT355" s="296">
        <v>17</v>
      </c>
      <c r="AU355" s="296"/>
      <c r="AV355" s="296">
        <v>43</v>
      </c>
      <c r="AW355" s="296"/>
      <c r="AX355" s="296">
        <v>203</v>
      </c>
      <c r="AY355" s="296">
        <v>71.5</v>
      </c>
      <c r="AZ355" s="296">
        <v>38</v>
      </c>
      <c r="BA355" s="74"/>
      <c r="BB355" s="296"/>
      <c r="BC355" s="49"/>
      <c r="BD355" s="297" t="s">
        <v>85</v>
      </c>
      <c r="BE355" s="91" t="str">
        <f>IFERROR(VLOOKUP(BD355,ACCESSORIES!F:J,5,FALSE),"N/A")</f>
        <v>N/A</v>
      </c>
      <c r="BF355" s="92" t="s">
        <v>85</v>
      </c>
      <c r="BG355" s="91" t="str">
        <f>IFERROR(VLOOKUP(BF355,ACCESSORIES!F:J,5,FALSE),"N/A")</f>
        <v>N/A</v>
      </c>
      <c r="BH355" s="297">
        <v>31.6</v>
      </c>
      <c r="BI355" s="296">
        <v>19.8</v>
      </c>
      <c r="BJ355" s="296">
        <v>19.8</v>
      </c>
      <c r="BK355" s="296">
        <v>10.7</v>
      </c>
      <c r="BL355" s="358">
        <f t="shared" si="25"/>
        <v>6.8740914904991998E-2</v>
      </c>
      <c r="BM355" s="290">
        <v>36</v>
      </c>
      <c r="BN355" s="296" t="s">
        <v>3771</v>
      </c>
      <c r="BO355" s="73" t="s">
        <v>3891</v>
      </c>
      <c r="BP355" s="296"/>
      <c r="BQ355" s="296"/>
      <c r="BR355" s="296"/>
      <c r="BS355" s="296"/>
      <c r="BT355" s="296"/>
      <c r="BU355" s="296"/>
      <c r="BV355" s="296"/>
      <c r="BW355" s="296"/>
      <c r="BX355" s="296"/>
      <c r="BY355" s="296"/>
      <c r="BZ355" s="296"/>
      <c r="CA355" s="296"/>
      <c r="CB355" s="296"/>
      <c r="CC355" s="296"/>
      <c r="CD355" s="311" t="str">
        <f t="shared" si="21"/>
        <v>DISCONTINUED - MR315, 17x9, -12mm Offset, 5x5, 71.5mm Centerbore, Method Bronze - Matte Black Lip</v>
      </c>
      <c r="CE355" s="311" t="s">
        <v>3721</v>
      </c>
      <c r="CF355" s="311" t="s">
        <v>3720</v>
      </c>
      <c r="CG355" s="300" t="str">
        <f t="shared" si="26"/>
        <v>STREET (3XX)</v>
      </c>
    </row>
    <row r="356" spans="1:85" s="289" customFormat="1" ht="15.75" customHeight="1">
      <c r="A356" s="571">
        <f t="shared" si="23"/>
        <v>353</v>
      </c>
      <c r="B356" s="92" t="s">
        <v>84</v>
      </c>
      <c r="C356" s="29" t="s">
        <v>1038</v>
      </c>
      <c r="D356" s="290" t="s">
        <v>1976</v>
      </c>
      <c r="E356" s="291" t="s">
        <v>2480</v>
      </c>
      <c r="F356" s="281" t="str">
        <f t="shared" si="24"/>
        <v>MR31579060912N</v>
      </c>
      <c r="G356" s="291"/>
      <c r="H356" s="291"/>
      <c r="I356" s="291" t="s">
        <v>2025</v>
      </c>
      <c r="J356" s="322">
        <v>43101</v>
      </c>
      <c r="K356" s="438">
        <v>43370</v>
      </c>
      <c r="L356" s="282" t="s">
        <v>1239</v>
      </c>
      <c r="M356" s="292">
        <v>265.5</v>
      </c>
      <c r="N356" s="85"/>
      <c r="O356" s="409"/>
      <c r="P356" s="290">
        <v>17</v>
      </c>
      <c r="Q356" s="8">
        <v>9</v>
      </c>
      <c r="R356" s="29" t="s">
        <v>1089</v>
      </c>
      <c r="S356" s="290">
        <v>6</v>
      </c>
      <c r="T356" s="290">
        <v>5.5</v>
      </c>
      <c r="U356" s="293">
        <v>-12</v>
      </c>
      <c r="V356" s="317">
        <v>4.5</v>
      </c>
      <c r="W356" s="290" t="s">
        <v>85</v>
      </c>
      <c r="X356" s="298">
        <v>106.25</v>
      </c>
      <c r="Y356" s="294">
        <v>28.1</v>
      </c>
      <c r="Z356" s="293">
        <v>2650</v>
      </c>
      <c r="AA356" s="293" t="s">
        <v>5156</v>
      </c>
      <c r="AB356" s="293"/>
      <c r="AC356" s="284" t="s">
        <v>9720</v>
      </c>
      <c r="AD356" s="295" t="s">
        <v>2045</v>
      </c>
      <c r="AE356" s="432"/>
      <c r="AF356" s="286" t="str">
        <f>IFERROR(VLOOKUP(AD356,ACCESSORIES!F:J,5,FALSE),"N/A")</f>
        <v>N/A</v>
      </c>
      <c r="AG356" s="295" t="s">
        <v>85</v>
      </c>
      <c r="AH356" s="296" t="s">
        <v>85</v>
      </c>
      <c r="AI356" s="295"/>
      <c r="AJ356" s="295" t="s">
        <v>85</v>
      </c>
      <c r="AK356" s="287" t="str">
        <f>IFERROR(VLOOKUP(AJ356,ACCESSORIES!F:J,5,FALSE),"N/A")</f>
        <v>N/A</v>
      </c>
      <c r="AL356" s="296" t="s">
        <v>236</v>
      </c>
      <c r="AM356" s="296" t="s">
        <v>1649</v>
      </c>
      <c r="AN356" s="38">
        <f>IFERROR(VLOOKUP(AM356,ACCESSORIES!F:J,5,FALSE),"N/A")</f>
        <v>2.75</v>
      </c>
      <c r="AO356" s="296">
        <v>78.3</v>
      </c>
      <c r="AP356" s="493">
        <v>16.2</v>
      </c>
      <c r="AQ356" s="296"/>
      <c r="AR356" s="296"/>
      <c r="AS356" s="296">
        <v>5</v>
      </c>
      <c r="AT356" s="296">
        <v>16</v>
      </c>
      <c r="AU356" s="296"/>
      <c r="AV356" s="296">
        <v>43</v>
      </c>
      <c r="AW356" s="296"/>
      <c r="AX356" s="296">
        <v>203</v>
      </c>
      <c r="AY356" s="296">
        <v>106.3</v>
      </c>
      <c r="AZ356" s="296">
        <v>38</v>
      </c>
      <c r="BA356" s="74"/>
      <c r="BB356" s="296"/>
      <c r="BC356" s="49"/>
      <c r="BD356" s="297" t="s">
        <v>85</v>
      </c>
      <c r="BE356" s="91" t="str">
        <f>IFERROR(VLOOKUP(BD356,ACCESSORIES!F:J,5,FALSE),"N/A")</f>
        <v>N/A</v>
      </c>
      <c r="BF356" s="92" t="s">
        <v>85</v>
      </c>
      <c r="BG356" s="91" t="str">
        <f>IFERROR(VLOOKUP(BF356,ACCESSORIES!F:J,5,FALSE),"N/A")</f>
        <v>N/A</v>
      </c>
      <c r="BH356" s="297">
        <v>31.6</v>
      </c>
      <c r="BI356" s="296">
        <v>19.8</v>
      </c>
      <c r="BJ356" s="296">
        <v>19.8</v>
      </c>
      <c r="BK356" s="296">
        <v>10.7</v>
      </c>
      <c r="BL356" s="358">
        <f t="shared" si="25"/>
        <v>6.8740914904991998E-2</v>
      </c>
      <c r="BM356" s="290">
        <v>36</v>
      </c>
      <c r="BN356" s="296" t="s">
        <v>3771</v>
      </c>
      <c r="BO356" s="73" t="s">
        <v>3891</v>
      </c>
      <c r="BP356" s="296"/>
      <c r="BQ356" s="296"/>
      <c r="BR356" s="296"/>
      <c r="BS356" s="296"/>
      <c r="BT356" s="296"/>
      <c r="BU356" s="296"/>
      <c r="BV356" s="296"/>
      <c r="BW356" s="296"/>
      <c r="BX356" s="296"/>
      <c r="BY356" s="296"/>
      <c r="BZ356" s="296"/>
      <c r="CA356" s="296"/>
      <c r="CB356" s="296"/>
      <c r="CC356" s="296"/>
      <c r="CD356" s="311" t="str">
        <f t="shared" si="21"/>
        <v>DISCONTINUED - MR315, 17x9, -12mm Offset, 6x5.5, 106.25mm Centerbore, Method Bronze - Matte Black Lip</v>
      </c>
      <c r="CE356" s="311" t="s">
        <v>3721</v>
      </c>
      <c r="CF356" s="311" t="s">
        <v>3720</v>
      </c>
      <c r="CG356" s="300" t="str">
        <f t="shared" si="26"/>
        <v>STREET (3XX)</v>
      </c>
    </row>
    <row r="357" spans="1:85" s="289" customFormat="1" ht="15.75" customHeight="1">
      <c r="A357" s="571">
        <f t="shared" si="23"/>
        <v>354</v>
      </c>
      <c r="B357" s="92" t="s">
        <v>84</v>
      </c>
      <c r="C357" s="29" t="s">
        <v>1038</v>
      </c>
      <c r="D357" s="290" t="s">
        <v>1976</v>
      </c>
      <c r="E357" s="291" t="s">
        <v>2481</v>
      </c>
      <c r="F357" s="281" t="str">
        <f t="shared" si="24"/>
        <v>MR31579080912N</v>
      </c>
      <c r="G357" s="291"/>
      <c r="H357" s="291"/>
      <c r="I357" s="291" t="s">
        <v>2000</v>
      </c>
      <c r="J357" s="322">
        <v>43101</v>
      </c>
      <c r="K357" s="438">
        <v>43370</v>
      </c>
      <c r="L357" s="282" t="s">
        <v>1239</v>
      </c>
      <c r="M357" s="292">
        <v>274.5</v>
      </c>
      <c r="N357" s="85"/>
      <c r="O357" s="409"/>
      <c r="P357" s="290">
        <v>17</v>
      </c>
      <c r="Q357" s="8">
        <v>9</v>
      </c>
      <c r="R357" s="29" t="s">
        <v>1699</v>
      </c>
      <c r="S357" s="290">
        <v>8</v>
      </c>
      <c r="T357" s="290">
        <v>6.5</v>
      </c>
      <c r="U357" s="293">
        <v>-12</v>
      </c>
      <c r="V357" s="317">
        <v>4.5</v>
      </c>
      <c r="W357" s="290" t="s">
        <v>85</v>
      </c>
      <c r="X357" s="298">
        <v>130.81</v>
      </c>
      <c r="Y357" s="294">
        <v>28.9</v>
      </c>
      <c r="Z357" s="293">
        <v>3640</v>
      </c>
      <c r="AA357" s="293" t="s">
        <v>5156</v>
      </c>
      <c r="AB357" s="293"/>
      <c r="AC357" s="284" t="s">
        <v>9721</v>
      </c>
      <c r="AD357" s="295" t="s">
        <v>1597</v>
      </c>
      <c r="AE357" s="432"/>
      <c r="AF357" s="286">
        <f>IFERROR(VLOOKUP(AD357,ACCESSORIES!F:J,5,FALSE),"N/A")</f>
        <v>33</v>
      </c>
      <c r="AG357" s="295" t="s">
        <v>85</v>
      </c>
      <c r="AH357" s="296" t="s">
        <v>85</v>
      </c>
      <c r="AI357" s="295"/>
      <c r="AJ357" s="295" t="s">
        <v>85</v>
      </c>
      <c r="AK357" s="287" t="str">
        <f>IFERROR(VLOOKUP(AJ357,ACCESSORIES!F:J,5,FALSE),"N/A")</f>
        <v>N/A</v>
      </c>
      <c r="AL357" s="296" t="s">
        <v>237</v>
      </c>
      <c r="AM357" s="296" t="s">
        <v>85</v>
      </c>
      <c r="AN357" s="38" t="str">
        <f>IFERROR(VLOOKUP(AM357,ACCESSORIES!F:J,5,FALSE),"N/A")</f>
        <v>N/A</v>
      </c>
      <c r="AO357" s="296" t="s">
        <v>85</v>
      </c>
      <c r="AP357" s="493">
        <v>16.2</v>
      </c>
      <c r="AQ357" s="296"/>
      <c r="AR357" s="296"/>
      <c r="AS357" s="296">
        <v>0</v>
      </c>
      <c r="AT357" s="296">
        <v>0</v>
      </c>
      <c r="AU357" s="296"/>
      <c r="AV357" s="296">
        <v>43</v>
      </c>
      <c r="AW357" s="296"/>
      <c r="AX357" s="296">
        <v>203</v>
      </c>
      <c r="AY357" s="296">
        <v>123</v>
      </c>
      <c r="AZ357" s="296">
        <v>93</v>
      </c>
      <c r="BA357" s="74"/>
      <c r="BB357" s="296"/>
      <c r="BC357" s="49"/>
      <c r="BD357" s="297" t="s">
        <v>85</v>
      </c>
      <c r="BE357" s="91" t="str">
        <f>IFERROR(VLOOKUP(BD357,ACCESSORIES!F:J,5,FALSE),"N/A")</f>
        <v>N/A</v>
      </c>
      <c r="BF357" s="92" t="s">
        <v>85</v>
      </c>
      <c r="BG357" s="91" t="str">
        <f>IFERROR(VLOOKUP(BF357,ACCESSORIES!F:J,5,FALSE),"N/A")</f>
        <v>N/A</v>
      </c>
      <c r="BH357" s="297">
        <v>32.4</v>
      </c>
      <c r="BI357" s="296">
        <v>19.8</v>
      </c>
      <c r="BJ357" s="296">
        <v>19.8</v>
      </c>
      <c r="BK357" s="296">
        <v>10.7</v>
      </c>
      <c r="BL357" s="358">
        <f t="shared" si="25"/>
        <v>6.8740914904991998E-2</v>
      </c>
      <c r="BM357" s="290">
        <v>36</v>
      </c>
      <c r="BN357" s="296" t="s">
        <v>3771</v>
      </c>
      <c r="BO357" s="73" t="s">
        <v>3891</v>
      </c>
      <c r="BP357" s="296"/>
      <c r="BQ357" s="296"/>
      <c r="BR357" s="296"/>
      <c r="BS357" s="296"/>
      <c r="BT357" s="296"/>
      <c r="BU357" s="296"/>
      <c r="BV357" s="296"/>
      <c r="BW357" s="296"/>
      <c r="BX357" s="296"/>
      <c r="BY357" s="296"/>
      <c r="BZ357" s="296"/>
      <c r="CA357" s="296"/>
      <c r="CB357" s="296"/>
      <c r="CC357" s="296"/>
      <c r="CD357" s="311" t="str">
        <f t="shared" si="21"/>
        <v>DISCONTINUED - MR315, 17x9, -12mm Offset, 8x6.5, 130.81mm Centerbore, Method Bronze - Matte Black Lip</v>
      </c>
      <c r="CE357" s="311" t="s">
        <v>3721</v>
      </c>
      <c r="CF357" s="311" t="s">
        <v>3720</v>
      </c>
      <c r="CG357" s="300" t="str">
        <f t="shared" si="26"/>
        <v>STREET (3XX)</v>
      </c>
    </row>
    <row r="358" spans="1:85" s="289" customFormat="1" ht="15.75" customHeight="1">
      <c r="A358" s="571">
        <f t="shared" si="23"/>
        <v>355</v>
      </c>
      <c r="B358" s="92" t="s">
        <v>84</v>
      </c>
      <c r="C358" s="29" t="s">
        <v>1038</v>
      </c>
      <c r="D358" s="290" t="s">
        <v>1976</v>
      </c>
      <c r="E358" s="291" t="s">
        <v>2482</v>
      </c>
      <c r="F358" s="281" t="str">
        <f t="shared" si="24"/>
        <v>MR31579087912N</v>
      </c>
      <c r="G358" s="291"/>
      <c r="H358" s="291"/>
      <c r="I358" s="291" t="s">
        <v>2027</v>
      </c>
      <c r="J358" s="322">
        <v>43101</v>
      </c>
      <c r="K358" s="438">
        <v>43370</v>
      </c>
      <c r="L358" s="282" t="s">
        <v>1239</v>
      </c>
      <c r="M358" s="292">
        <v>274.5</v>
      </c>
      <c r="N358" s="85"/>
      <c r="O358" s="409"/>
      <c r="P358" s="290">
        <v>17</v>
      </c>
      <c r="Q358" s="8">
        <v>9</v>
      </c>
      <c r="R358" s="29" t="s">
        <v>1700</v>
      </c>
      <c r="S358" s="290">
        <v>8</v>
      </c>
      <c r="T358" s="290">
        <v>170</v>
      </c>
      <c r="U358" s="293">
        <v>-12</v>
      </c>
      <c r="V358" s="317">
        <v>4.5</v>
      </c>
      <c r="W358" s="290" t="s">
        <v>85</v>
      </c>
      <c r="X358" s="298">
        <v>130.81</v>
      </c>
      <c r="Y358" s="294">
        <v>28.9</v>
      </c>
      <c r="Z358" s="293">
        <v>3640</v>
      </c>
      <c r="AA358" s="293" t="s">
        <v>5156</v>
      </c>
      <c r="AB358" s="293"/>
      <c r="AC358" s="284" t="s">
        <v>9722</v>
      </c>
      <c r="AD358" s="295" t="s">
        <v>1746</v>
      </c>
      <c r="AE358" s="432"/>
      <c r="AF358" s="286">
        <f>IFERROR(VLOOKUP(AD358,ACCESSORIES!F:J,5,FALSE),"N/A")</f>
        <v>33</v>
      </c>
      <c r="AG358" s="295" t="s">
        <v>85</v>
      </c>
      <c r="AH358" s="296" t="s">
        <v>85</v>
      </c>
      <c r="AI358" s="295"/>
      <c r="AJ358" s="295" t="s">
        <v>85</v>
      </c>
      <c r="AK358" s="287" t="str">
        <f>IFERROR(VLOOKUP(AJ358,ACCESSORIES!F:J,5,FALSE),"N/A")</f>
        <v>N/A</v>
      </c>
      <c r="AL358" s="296" t="s">
        <v>237</v>
      </c>
      <c r="AM358" s="296" t="s">
        <v>85</v>
      </c>
      <c r="AN358" s="38" t="str">
        <f>IFERROR(VLOOKUP(AM358,ACCESSORIES!F:J,5,FALSE),"N/A")</f>
        <v>N/A</v>
      </c>
      <c r="AO358" s="296" t="s">
        <v>85</v>
      </c>
      <c r="AP358" s="493">
        <v>16.2</v>
      </c>
      <c r="AQ358" s="296"/>
      <c r="AR358" s="296"/>
      <c r="AS358" s="296">
        <v>0</v>
      </c>
      <c r="AT358" s="296">
        <v>0</v>
      </c>
      <c r="AU358" s="296"/>
      <c r="AV358" s="296">
        <v>43</v>
      </c>
      <c r="AW358" s="296"/>
      <c r="AX358" s="296">
        <v>203</v>
      </c>
      <c r="AY358" s="296">
        <v>128</v>
      </c>
      <c r="AZ358" s="296">
        <v>97</v>
      </c>
      <c r="BA358" s="74"/>
      <c r="BB358" s="296"/>
      <c r="BC358" s="49"/>
      <c r="BD358" s="297" t="s">
        <v>85</v>
      </c>
      <c r="BE358" s="91" t="str">
        <f>IFERROR(VLOOKUP(BD358,ACCESSORIES!F:J,5,FALSE),"N/A")</f>
        <v>N/A</v>
      </c>
      <c r="BF358" s="92" t="s">
        <v>85</v>
      </c>
      <c r="BG358" s="91" t="str">
        <f>IFERROR(VLOOKUP(BF358,ACCESSORIES!F:J,5,FALSE),"N/A")</f>
        <v>N/A</v>
      </c>
      <c r="BH358" s="297">
        <v>32.4</v>
      </c>
      <c r="BI358" s="296">
        <v>19.8</v>
      </c>
      <c r="BJ358" s="296">
        <v>19.8</v>
      </c>
      <c r="BK358" s="296">
        <v>10.7</v>
      </c>
      <c r="BL358" s="358">
        <f t="shared" si="25"/>
        <v>6.8740914904991998E-2</v>
      </c>
      <c r="BM358" s="290">
        <v>36</v>
      </c>
      <c r="BN358" s="296" t="s">
        <v>3771</v>
      </c>
      <c r="BO358" s="73" t="s">
        <v>3891</v>
      </c>
      <c r="BP358" s="296"/>
      <c r="BQ358" s="296"/>
      <c r="BR358" s="296"/>
      <c r="BS358" s="296"/>
      <c r="BT358" s="296"/>
      <c r="BU358" s="296"/>
      <c r="BV358" s="296"/>
      <c r="BW358" s="296"/>
      <c r="BX358" s="296"/>
      <c r="BY358" s="296"/>
      <c r="BZ358" s="296"/>
      <c r="CA358" s="296"/>
      <c r="CB358" s="296"/>
      <c r="CC358" s="296"/>
      <c r="CD358" s="311" t="str">
        <f t="shared" si="21"/>
        <v>DISCONTINUED - MR315, 17x9, -12mm Offset, 8x170, 130.81mm Centerbore, Method Bronze - Matte Black Lip</v>
      </c>
      <c r="CE358" s="311" t="s">
        <v>3721</v>
      </c>
      <c r="CF358" s="311" t="s">
        <v>3720</v>
      </c>
      <c r="CG358" s="300" t="str">
        <f t="shared" si="26"/>
        <v>STREET (3XX)</v>
      </c>
    </row>
    <row r="359" spans="1:85" s="289" customFormat="1" ht="15.75" customHeight="1">
      <c r="A359" s="571">
        <f t="shared" si="23"/>
        <v>356</v>
      </c>
      <c r="B359" s="92" t="s">
        <v>84</v>
      </c>
      <c r="C359" s="29" t="s">
        <v>1038</v>
      </c>
      <c r="D359" s="290" t="s">
        <v>1080</v>
      </c>
      <c r="E359" s="291" t="s">
        <v>2547</v>
      </c>
      <c r="F359" s="281" t="str">
        <f t="shared" si="24"/>
        <v>MR30189060312N</v>
      </c>
      <c r="G359" s="291"/>
      <c r="H359" s="291"/>
      <c r="I359" s="291" t="s">
        <v>309</v>
      </c>
      <c r="J359" s="322">
        <v>40544</v>
      </c>
      <c r="K359" s="438">
        <v>43388</v>
      </c>
      <c r="L359" s="282" t="s">
        <v>1239</v>
      </c>
      <c r="M359" s="292">
        <v>231.5</v>
      </c>
      <c r="N359" s="85"/>
      <c r="O359" s="409"/>
      <c r="P359" s="290">
        <v>18</v>
      </c>
      <c r="Q359" s="8">
        <v>9</v>
      </c>
      <c r="R359" s="29" t="s">
        <v>1089</v>
      </c>
      <c r="S359" s="290">
        <v>6</v>
      </c>
      <c r="T359" s="290">
        <v>5.5</v>
      </c>
      <c r="U359" s="293">
        <v>-12</v>
      </c>
      <c r="V359" s="317">
        <v>4.5</v>
      </c>
      <c r="W359" s="290" t="s">
        <v>85</v>
      </c>
      <c r="X359" s="298">
        <v>108</v>
      </c>
      <c r="Y359" s="294">
        <v>28.9</v>
      </c>
      <c r="Z359" s="293">
        <v>2500</v>
      </c>
      <c r="AA359" s="293" t="s">
        <v>5147</v>
      </c>
      <c r="AB359" s="293"/>
      <c r="AC359" s="284" t="s">
        <v>9564</v>
      </c>
      <c r="AD359" s="295" t="s">
        <v>1536</v>
      </c>
      <c r="AE359" s="432"/>
      <c r="AF359" s="286">
        <f>IFERROR(VLOOKUP(AD359,ACCESSORIES!F:J,5,FALSE),"N/A")</f>
        <v>33</v>
      </c>
      <c r="AG359" s="295" t="s">
        <v>85</v>
      </c>
      <c r="AH359" s="296" t="s">
        <v>85</v>
      </c>
      <c r="AI359" s="295"/>
      <c r="AJ359" s="295" t="s">
        <v>1826</v>
      </c>
      <c r="AK359" s="287">
        <f>IFERROR(VLOOKUP(AJ359,ACCESSORIES!F:J,5,FALSE),"N/A")</f>
        <v>1.1000000000000001</v>
      </c>
      <c r="AL359" s="296" t="s">
        <v>237</v>
      </c>
      <c r="AM359" s="296" t="s">
        <v>85</v>
      </c>
      <c r="AN359" s="38" t="str">
        <f>IFERROR(VLOOKUP(AM359,ACCESSORIES!F:J,5,FALSE),"N/A")</f>
        <v>N/A</v>
      </c>
      <c r="AO359" s="296" t="s">
        <v>85</v>
      </c>
      <c r="AP359" s="493">
        <v>16.2</v>
      </c>
      <c r="AQ359" s="296"/>
      <c r="AR359" s="296"/>
      <c r="AS359" s="296">
        <v>3</v>
      </c>
      <c r="AT359" s="296">
        <v>16</v>
      </c>
      <c r="AU359" s="296"/>
      <c r="AV359" s="296">
        <v>22</v>
      </c>
      <c r="AW359" s="296"/>
      <c r="AX359" s="296">
        <v>215</v>
      </c>
      <c r="AY359" s="296">
        <v>106.4</v>
      </c>
      <c r="AZ359" s="296">
        <v>56</v>
      </c>
      <c r="BA359" s="74"/>
      <c r="BB359" s="296"/>
      <c r="BC359" s="49"/>
      <c r="BD359" s="297" t="s">
        <v>85</v>
      </c>
      <c r="BE359" s="91" t="str">
        <f>IFERROR(VLOOKUP(BD359,ACCESSORIES!F:J,5,FALSE),"N/A")</f>
        <v>N/A</v>
      </c>
      <c r="BF359" s="92" t="s">
        <v>85</v>
      </c>
      <c r="BG359" s="91" t="str">
        <f>IFERROR(VLOOKUP(BF359,ACCESSORIES!F:J,5,FALSE),"N/A")</f>
        <v>N/A</v>
      </c>
      <c r="BH359" s="297">
        <v>32.4</v>
      </c>
      <c r="BI359" s="296">
        <v>20.7</v>
      </c>
      <c r="BJ359" s="296">
        <v>20.7</v>
      </c>
      <c r="BK359" s="296">
        <v>11.2</v>
      </c>
      <c r="BL359" s="358">
        <f t="shared" si="25"/>
        <v>7.8642962197631991E-2</v>
      </c>
      <c r="BM359" s="290">
        <v>36</v>
      </c>
      <c r="BN359" s="296" t="s">
        <v>3771</v>
      </c>
      <c r="BO359" s="73" t="s">
        <v>3891</v>
      </c>
      <c r="BP359" s="296" t="s">
        <v>2210</v>
      </c>
      <c r="BQ359" s="296" t="s">
        <v>1121</v>
      </c>
      <c r="BR359" s="296" t="s">
        <v>1122</v>
      </c>
      <c r="BS359" s="296"/>
      <c r="BT359" s="296"/>
      <c r="BU359" s="296"/>
      <c r="BV359" s="296"/>
      <c r="BW359" s="296"/>
      <c r="BX359" s="296"/>
      <c r="BY359" s="296"/>
      <c r="BZ359" s="296"/>
      <c r="CA359" s="296" t="s">
        <v>2328</v>
      </c>
      <c r="CB359" s="296"/>
      <c r="CC359" s="296" t="s">
        <v>2329</v>
      </c>
      <c r="CD359" s="311" t="str">
        <f t="shared" si="21"/>
        <v>DISCONTINUED - MR301 The Standard, 18x9, -12mm Offset, 6x5.5, 108mm Centerbore, Machined - Clear Coat</v>
      </c>
      <c r="CE359" s="311" t="s">
        <v>3721</v>
      </c>
      <c r="CF359" s="311" t="s">
        <v>3720</v>
      </c>
      <c r="CG359" s="300" t="str">
        <f t="shared" si="26"/>
        <v>STREET (3XX)</v>
      </c>
    </row>
    <row r="360" spans="1:85" s="289" customFormat="1" ht="15.75" customHeight="1">
      <c r="A360" s="571">
        <f t="shared" si="23"/>
        <v>357</v>
      </c>
      <c r="B360" s="92" t="s">
        <v>84</v>
      </c>
      <c r="C360" s="29" t="s">
        <v>1038</v>
      </c>
      <c r="D360" s="290" t="s">
        <v>1080</v>
      </c>
      <c r="E360" s="291" t="s">
        <v>2548</v>
      </c>
      <c r="F360" s="281" t="str">
        <f t="shared" si="24"/>
        <v>MR30189058318</v>
      </c>
      <c r="G360" s="291"/>
      <c r="H360" s="291"/>
      <c r="I360" s="291" t="s">
        <v>321</v>
      </c>
      <c r="J360" s="322">
        <v>40544</v>
      </c>
      <c r="K360" s="438">
        <v>43388</v>
      </c>
      <c r="L360" s="282" t="s">
        <v>1239</v>
      </c>
      <c r="M360" s="292">
        <v>231.5</v>
      </c>
      <c r="N360" s="85"/>
      <c r="O360" s="409"/>
      <c r="P360" s="290">
        <v>18</v>
      </c>
      <c r="Q360" s="8">
        <v>9</v>
      </c>
      <c r="R360" s="29" t="s">
        <v>1688</v>
      </c>
      <c r="S360" s="290">
        <v>5</v>
      </c>
      <c r="T360" s="290">
        <v>150</v>
      </c>
      <c r="U360" s="293">
        <v>18</v>
      </c>
      <c r="V360" s="317">
        <v>5.75</v>
      </c>
      <c r="W360" s="290" t="s">
        <v>85</v>
      </c>
      <c r="X360" s="298">
        <v>116.5</v>
      </c>
      <c r="Y360" s="294">
        <v>28.199999999999996</v>
      </c>
      <c r="Z360" s="293">
        <v>2500</v>
      </c>
      <c r="AA360" s="293" t="s">
        <v>5147</v>
      </c>
      <c r="AB360" s="293"/>
      <c r="AC360" s="284" t="s">
        <v>9563</v>
      </c>
      <c r="AD360" s="295" t="s">
        <v>1540</v>
      </c>
      <c r="AE360" s="432"/>
      <c r="AF360" s="286">
        <f>IFERROR(VLOOKUP(AD360,ACCESSORIES!F:J,5,FALSE),"N/A")</f>
        <v>33</v>
      </c>
      <c r="AG360" s="295" t="s">
        <v>85</v>
      </c>
      <c r="AH360" s="296" t="s">
        <v>85</v>
      </c>
      <c r="AI360" s="295"/>
      <c r="AJ360" s="295" t="s">
        <v>1826</v>
      </c>
      <c r="AK360" s="287">
        <f>IFERROR(VLOOKUP(AJ360,ACCESSORIES!F:J,5,FALSE),"N/A")</f>
        <v>1.1000000000000001</v>
      </c>
      <c r="AL360" s="296" t="s">
        <v>237</v>
      </c>
      <c r="AM360" s="296" t="s">
        <v>85</v>
      </c>
      <c r="AN360" s="38" t="str">
        <f>IFERROR(VLOOKUP(AM360,ACCESSORIES!F:J,5,FALSE),"N/A")</f>
        <v>N/A</v>
      </c>
      <c r="AO360" s="296" t="s">
        <v>85</v>
      </c>
      <c r="AP360" s="493">
        <v>16.2</v>
      </c>
      <c r="AQ360" s="296"/>
      <c r="AR360" s="296"/>
      <c r="AS360" s="296">
        <v>3</v>
      </c>
      <c r="AT360" s="296">
        <v>3</v>
      </c>
      <c r="AU360" s="296"/>
      <c r="AV360" s="296">
        <v>29</v>
      </c>
      <c r="AW360" s="296"/>
      <c r="AX360" s="296">
        <v>211</v>
      </c>
      <c r="AY360" s="296">
        <v>112.5</v>
      </c>
      <c r="AZ360" s="296">
        <v>35</v>
      </c>
      <c r="BA360" s="74"/>
      <c r="BB360" s="296"/>
      <c r="BC360" s="49"/>
      <c r="BD360" s="297" t="s">
        <v>85</v>
      </c>
      <c r="BE360" s="91" t="str">
        <f>IFERROR(VLOOKUP(BD360,ACCESSORIES!F:J,5,FALSE),"N/A")</f>
        <v>N/A</v>
      </c>
      <c r="BF360" s="92" t="s">
        <v>85</v>
      </c>
      <c r="BG360" s="91" t="str">
        <f>IFERROR(VLOOKUP(BF360,ACCESSORIES!F:J,5,FALSE),"N/A")</f>
        <v>N/A</v>
      </c>
      <c r="BH360" s="297">
        <v>31.699999999999996</v>
      </c>
      <c r="BI360" s="296">
        <v>20.7</v>
      </c>
      <c r="BJ360" s="296">
        <v>20.7</v>
      </c>
      <c r="BK360" s="296">
        <v>11.2</v>
      </c>
      <c r="BL360" s="358">
        <f t="shared" si="25"/>
        <v>7.8642962197631991E-2</v>
      </c>
      <c r="BM360" s="290">
        <v>36</v>
      </c>
      <c r="BN360" s="296" t="s">
        <v>3771</v>
      </c>
      <c r="BO360" s="73" t="s">
        <v>3891</v>
      </c>
      <c r="BP360" s="296" t="s">
        <v>2210</v>
      </c>
      <c r="BQ360" s="296" t="s">
        <v>1121</v>
      </c>
      <c r="BR360" s="296" t="s">
        <v>1122</v>
      </c>
      <c r="BS360" s="296"/>
      <c r="BT360" s="296"/>
      <c r="BU360" s="296"/>
      <c r="BV360" s="296"/>
      <c r="BW360" s="296"/>
      <c r="BX360" s="296"/>
      <c r="BY360" s="296"/>
      <c r="BZ360" s="296"/>
      <c r="CA360" s="296" t="s">
        <v>2324</v>
      </c>
      <c r="CB360" s="296"/>
      <c r="CC360" s="296" t="s">
        <v>2325</v>
      </c>
      <c r="CD360" s="311" t="str">
        <f t="shared" si="21"/>
        <v>DISCONTINUED - MR301 The Standard, 18x9, +18mm Offset, 5x150, 116.5mm Centerbore, Machined - Clear Coat</v>
      </c>
      <c r="CE360" s="311" t="s">
        <v>3721</v>
      </c>
      <c r="CF360" s="311" t="s">
        <v>3720</v>
      </c>
      <c r="CG360" s="300" t="str">
        <f t="shared" si="26"/>
        <v>STREET (3XX)</v>
      </c>
    </row>
    <row r="361" spans="1:85" s="289" customFormat="1" ht="15.75" customHeight="1">
      <c r="A361" s="571">
        <f t="shared" si="23"/>
        <v>358</v>
      </c>
      <c r="B361" s="92" t="s">
        <v>84</v>
      </c>
      <c r="C361" s="29" t="s">
        <v>1038</v>
      </c>
      <c r="D361" s="290" t="s">
        <v>1082</v>
      </c>
      <c r="E361" s="291" t="s">
        <v>2549</v>
      </c>
      <c r="F361" s="281" t="str">
        <f t="shared" si="24"/>
        <v>MR30468012500</v>
      </c>
      <c r="G361" s="291"/>
      <c r="H361" s="291"/>
      <c r="I361" s="291" t="s">
        <v>354</v>
      </c>
      <c r="J361" s="322">
        <v>40909</v>
      </c>
      <c r="K361" s="438">
        <v>43388</v>
      </c>
      <c r="L361" s="282" t="s">
        <v>1239</v>
      </c>
      <c r="M361" s="292">
        <v>177.5</v>
      </c>
      <c r="N361" s="85"/>
      <c r="O361" s="409"/>
      <c r="P361" s="290">
        <v>16</v>
      </c>
      <c r="Q361" s="8">
        <v>8</v>
      </c>
      <c r="R361" s="29" t="s">
        <v>1756</v>
      </c>
      <c r="S361" s="290">
        <v>5</v>
      </c>
      <c r="T361" s="290">
        <v>4.5</v>
      </c>
      <c r="U361" s="293">
        <v>0</v>
      </c>
      <c r="V361" s="317">
        <v>4.5</v>
      </c>
      <c r="W361" s="290" t="s">
        <v>85</v>
      </c>
      <c r="X361" s="298">
        <v>83</v>
      </c>
      <c r="Y361" s="294">
        <v>23.7</v>
      </c>
      <c r="Z361" s="293">
        <v>2100</v>
      </c>
      <c r="AA361" s="293" t="s">
        <v>2165</v>
      </c>
      <c r="AB361" s="293"/>
      <c r="AC361" s="284" t="s">
        <v>9638</v>
      </c>
      <c r="AD361" s="295" t="s">
        <v>1565</v>
      </c>
      <c r="AE361" s="432"/>
      <c r="AF361" s="286">
        <f>IFERROR(VLOOKUP(AD361,ACCESSORIES!F:J,5,FALSE),"N/A")</f>
        <v>33</v>
      </c>
      <c r="AG361" s="295" t="s">
        <v>85</v>
      </c>
      <c r="AH361" s="296" t="s">
        <v>85</v>
      </c>
      <c r="AI361" s="295"/>
      <c r="AJ361" s="295" t="s">
        <v>1827</v>
      </c>
      <c r="AK361" s="287">
        <f>IFERROR(VLOOKUP(AJ361,ACCESSORIES!F:J,5,FALSE),"N/A")</f>
        <v>1.1000000000000001</v>
      </c>
      <c r="AL361" s="296" t="s">
        <v>237</v>
      </c>
      <c r="AM361" s="296" t="s">
        <v>85</v>
      </c>
      <c r="AN361" s="38" t="str">
        <f>IFERROR(VLOOKUP(AM361,ACCESSORIES!F:J,5,FALSE),"N/A")</f>
        <v>N/A</v>
      </c>
      <c r="AO361" s="296" t="s">
        <v>85</v>
      </c>
      <c r="AP361" s="493">
        <v>16.2</v>
      </c>
      <c r="AQ361" s="296"/>
      <c r="AR361" s="296"/>
      <c r="AS361" s="296">
        <v>3</v>
      </c>
      <c r="AT361" s="296">
        <v>22</v>
      </c>
      <c r="AU361" s="296"/>
      <c r="AV361" s="296">
        <v>27</v>
      </c>
      <c r="AW361" s="296"/>
      <c r="AX361" s="296">
        <v>191</v>
      </c>
      <c r="AY361" s="296">
        <v>79</v>
      </c>
      <c r="AZ361" s="296">
        <v>54</v>
      </c>
      <c r="BA361" s="74"/>
      <c r="BB361" s="296"/>
      <c r="BC361" s="49"/>
      <c r="BD361" s="297" t="s">
        <v>85</v>
      </c>
      <c r="BE361" s="91" t="str">
        <f>IFERROR(VLOOKUP(BD361,ACCESSORIES!F:J,5,FALSE),"N/A")</f>
        <v>N/A</v>
      </c>
      <c r="BF361" s="92" t="s">
        <v>85</v>
      </c>
      <c r="BG361" s="91" t="str">
        <f>IFERROR(VLOOKUP(BF361,ACCESSORIES!F:J,5,FALSE),"N/A")</f>
        <v>N/A</v>
      </c>
      <c r="BH361" s="297">
        <v>27.2</v>
      </c>
      <c r="BI361" s="296">
        <v>18.8</v>
      </c>
      <c r="BJ361" s="296">
        <v>18.8</v>
      </c>
      <c r="BK361" s="296">
        <v>10.6</v>
      </c>
      <c r="BL361" s="358">
        <f t="shared" si="25"/>
        <v>6.1393545341695985E-2</v>
      </c>
      <c r="BM361" s="290">
        <v>36</v>
      </c>
      <c r="BN361" s="296" t="s">
        <v>3771</v>
      </c>
      <c r="BO361" s="73" t="s">
        <v>3891</v>
      </c>
      <c r="BP361" s="296" t="s">
        <v>2211</v>
      </c>
      <c r="BQ361" s="296" t="s">
        <v>1131</v>
      </c>
      <c r="BR361" s="296" t="s">
        <v>1122</v>
      </c>
      <c r="BS361" s="296"/>
      <c r="BT361" s="296"/>
      <c r="BU361" s="296"/>
      <c r="BV361" s="296"/>
      <c r="BW361" s="296"/>
      <c r="BX361" s="296"/>
      <c r="BY361" s="296"/>
      <c r="BZ361" s="296"/>
      <c r="CA361" s="296" t="s">
        <v>2335</v>
      </c>
      <c r="CB361" s="296"/>
      <c r="CC361" s="296"/>
      <c r="CD361" s="311" t="str">
        <f t="shared" si="21"/>
        <v>DISCONTINUED - MR304 Double Standard, 16x8, 0mm Offset, 5x4.5, 83mm Centerbore, Matte Black</v>
      </c>
      <c r="CE361" s="311" t="s">
        <v>3721</v>
      </c>
      <c r="CF361" s="311" t="s">
        <v>3720</v>
      </c>
      <c r="CG361" s="300" t="str">
        <f t="shared" si="26"/>
        <v>STREET (3XX)</v>
      </c>
    </row>
    <row r="362" spans="1:85" s="289" customFormat="1" ht="15.75" customHeight="1">
      <c r="A362" s="571">
        <f t="shared" si="23"/>
        <v>359</v>
      </c>
      <c r="B362" s="92" t="s">
        <v>84</v>
      </c>
      <c r="C362" s="29" t="s">
        <v>1038</v>
      </c>
      <c r="D362" s="290" t="s">
        <v>1082</v>
      </c>
      <c r="E362" s="291" t="s">
        <v>2550</v>
      </c>
      <c r="F362" s="281" t="str">
        <f t="shared" si="24"/>
        <v>MR30489060318</v>
      </c>
      <c r="G362" s="291"/>
      <c r="H362" s="291"/>
      <c r="I362" s="291" t="s">
        <v>402</v>
      </c>
      <c r="J362" s="322">
        <v>40909</v>
      </c>
      <c r="K362" s="438">
        <v>43388</v>
      </c>
      <c r="L362" s="282" t="s">
        <v>1239</v>
      </c>
      <c r="M362" s="292">
        <v>231.5</v>
      </c>
      <c r="N362" s="85"/>
      <c r="O362" s="409"/>
      <c r="P362" s="290">
        <v>18</v>
      </c>
      <c r="Q362" s="8">
        <v>9</v>
      </c>
      <c r="R362" s="29" t="s">
        <v>1089</v>
      </c>
      <c r="S362" s="290">
        <v>6</v>
      </c>
      <c r="T362" s="290">
        <v>5.5</v>
      </c>
      <c r="U362" s="293">
        <v>18</v>
      </c>
      <c r="V362" s="317">
        <v>5.75</v>
      </c>
      <c r="W362" s="290" t="s">
        <v>85</v>
      </c>
      <c r="X362" s="298">
        <v>108</v>
      </c>
      <c r="Y362" s="294">
        <v>31.300000000000004</v>
      </c>
      <c r="Z362" s="293">
        <v>2500</v>
      </c>
      <c r="AA362" s="293" t="s">
        <v>5147</v>
      </c>
      <c r="AB362" s="293"/>
      <c r="AC362" s="284" t="s">
        <v>9565</v>
      </c>
      <c r="AD362" s="295" t="s">
        <v>1554</v>
      </c>
      <c r="AE362" s="432"/>
      <c r="AF362" s="286">
        <f>IFERROR(VLOOKUP(AD362,ACCESSORIES!F:J,5,FALSE),"N/A")</f>
        <v>33</v>
      </c>
      <c r="AG362" s="295" t="s">
        <v>85</v>
      </c>
      <c r="AH362" s="296" t="s">
        <v>85</v>
      </c>
      <c r="AI362" s="295"/>
      <c r="AJ362" s="295" t="s">
        <v>1827</v>
      </c>
      <c r="AK362" s="287">
        <f>IFERROR(VLOOKUP(AJ362,ACCESSORIES!F:J,5,FALSE),"N/A")</f>
        <v>1.1000000000000001</v>
      </c>
      <c r="AL362" s="296" t="s">
        <v>237</v>
      </c>
      <c r="AM362" s="296" t="s">
        <v>85</v>
      </c>
      <c r="AN362" s="38" t="str">
        <f>IFERROR(VLOOKUP(AM362,ACCESSORIES!F:J,5,FALSE),"N/A")</f>
        <v>N/A</v>
      </c>
      <c r="AO362" s="296" t="s">
        <v>85</v>
      </c>
      <c r="AP362" s="493">
        <v>16.100000000000001</v>
      </c>
      <c r="AQ362" s="296"/>
      <c r="AR362" s="296"/>
      <c r="AS362" s="296">
        <v>3</v>
      </c>
      <c r="AT362" s="296">
        <v>24</v>
      </c>
      <c r="AU362" s="296"/>
      <c r="AV362" s="296">
        <v>31</v>
      </c>
      <c r="AW362" s="296"/>
      <c r="AX362" s="296">
        <v>213</v>
      </c>
      <c r="AY362" s="296">
        <v>106.5</v>
      </c>
      <c r="AZ362" s="296">
        <v>38</v>
      </c>
      <c r="BA362" s="74"/>
      <c r="BB362" s="296"/>
      <c r="BC362" s="49"/>
      <c r="BD362" s="297" t="s">
        <v>85</v>
      </c>
      <c r="BE362" s="91" t="str">
        <f>IFERROR(VLOOKUP(BD362,ACCESSORIES!F:J,5,FALSE),"N/A")</f>
        <v>N/A</v>
      </c>
      <c r="BF362" s="92" t="s">
        <v>85</v>
      </c>
      <c r="BG362" s="91" t="str">
        <f>IFERROR(VLOOKUP(BF362,ACCESSORIES!F:J,5,FALSE),"N/A")</f>
        <v>N/A</v>
      </c>
      <c r="BH362" s="297">
        <v>34.800000000000004</v>
      </c>
      <c r="BI362" s="296">
        <v>20.7</v>
      </c>
      <c r="BJ362" s="296">
        <v>20.7</v>
      </c>
      <c r="BK362" s="296">
        <v>11.2</v>
      </c>
      <c r="BL362" s="358">
        <f t="shared" si="25"/>
        <v>7.8642962197631991E-2</v>
      </c>
      <c r="BM362" s="290">
        <v>36</v>
      </c>
      <c r="BN362" s="296" t="s">
        <v>3771</v>
      </c>
      <c r="BO362" s="73" t="s">
        <v>3891</v>
      </c>
      <c r="BP362" s="296" t="s">
        <v>2213</v>
      </c>
      <c r="BQ362" s="296" t="s">
        <v>1131</v>
      </c>
      <c r="BR362" s="296" t="s">
        <v>1122</v>
      </c>
      <c r="BS362" s="296" t="s">
        <v>1138</v>
      </c>
      <c r="BT362" s="296"/>
      <c r="BU362" s="296"/>
      <c r="BV362" s="296"/>
      <c r="BW362" s="296"/>
      <c r="BX362" s="296"/>
      <c r="BY362" s="296"/>
      <c r="BZ362" s="296"/>
      <c r="CA362" s="296" t="s">
        <v>2339</v>
      </c>
      <c r="CB362" s="296"/>
      <c r="CC362" s="296" t="s">
        <v>2340</v>
      </c>
      <c r="CD362" s="311" t="str">
        <f t="shared" si="21"/>
        <v>DISCONTINUED - MR304 Double Standard, 18x9, +18mm Offset, 6x5.5, 108mm Centerbore, Machined - Clear Coat</v>
      </c>
      <c r="CE362" s="311" t="s">
        <v>3721</v>
      </c>
      <c r="CF362" s="311" t="s">
        <v>3720</v>
      </c>
      <c r="CG362" s="300" t="str">
        <f t="shared" si="26"/>
        <v>STREET (3XX)</v>
      </c>
    </row>
    <row r="363" spans="1:85" s="289" customFormat="1" ht="15.75" customHeight="1">
      <c r="A363" s="571">
        <f t="shared" si="23"/>
        <v>360</v>
      </c>
      <c r="B363" s="92" t="s">
        <v>84</v>
      </c>
      <c r="C363" s="29" t="s">
        <v>1038</v>
      </c>
      <c r="D363" s="290" t="s">
        <v>1082</v>
      </c>
      <c r="E363" s="291" t="s">
        <v>2551</v>
      </c>
      <c r="F363" s="281" t="str">
        <f t="shared" si="24"/>
        <v>MR30489060712N</v>
      </c>
      <c r="G363" s="291"/>
      <c r="H363" s="291"/>
      <c r="I363" s="291" t="s">
        <v>399</v>
      </c>
      <c r="J363" s="322">
        <v>40909</v>
      </c>
      <c r="K363" s="438">
        <v>43388</v>
      </c>
      <c r="L363" s="282" t="s">
        <v>1239</v>
      </c>
      <c r="M363" s="292">
        <v>231.5</v>
      </c>
      <c r="N363" s="85"/>
      <c r="O363" s="409"/>
      <c r="P363" s="290">
        <v>18</v>
      </c>
      <c r="Q363" s="8">
        <v>9</v>
      </c>
      <c r="R363" s="29" t="s">
        <v>1089</v>
      </c>
      <c r="S363" s="290">
        <v>6</v>
      </c>
      <c r="T363" s="290">
        <v>5.5</v>
      </c>
      <c r="U363" s="293">
        <v>-12</v>
      </c>
      <c r="V363" s="317">
        <v>4.5</v>
      </c>
      <c r="W363" s="290" t="s">
        <v>85</v>
      </c>
      <c r="X363" s="298">
        <v>108</v>
      </c>
      <c r="Y363" s="294">
        <v>31.300000000000004</v>
      </c>
      <c r="Z363" s="293">
        <v>2500</v>
      </c>
      <c r="AA363" s="293" t="s">
        <v>5150</v>
      </c>
      <c r="AB363" s="293"/>
      <c r="AC363" s="284" t="s">
        <v>9564</v>
      </c>
      <c r="AD363" s="295" t="s">
        <v>1556</v>
      </c>
      <c r="AE363" s="432"/>
      <c r="AF363" s="286">
        <f>IFERROR(VLOOKUP(AD363,ACCESSORIES!F:J,5,FALSE),"N/A")</f>
        <v>33</v>
      </c>
      <c r="AG363" s="295" t="s">
        <v>85</v>
      </c>
      <c r="AH363" s="296" t="s">
        <v>85</v>
      </c>
      <c r="AI363" s="295"/>
      <c r="AJ363" s="295" t="s">
        <v>1827</v>
      </c>
      <c r="AK363" s="287">
        <f>IFERROR(VLOOKUP(AJ363,ACCESSORIES!F:J,5,FALSE),"N/A")</f>
        <v>1.1000000000000001</v>
      </c>
      <c r="AL363" s="296" t="s">
        <v>237</v>
      </c>
      <c r="AM363" s="296" t="s">
        <v>85</v>
      </c>
      <c r="AN363" s="38" t="str">
        <f>IFERROR(VLOOKUP(AM363,ACCESSORIES!F:J,5,FALSE),"N/A")</f>
        <v>N/A</v>
      </c>
      <c r="AO363" s="296" t="s">
        <v>85</v>
      </c>
      <c r="AP363" s="493">
        <v>16.2</v>
      </c>
      <c r="AQ363" s="296"/>
      <c r="AR363" s="296"/>
      <c r="AS363" s="296">
        <v>3</v>
      </c>
      <c r="AT363" s="296">
        <v>18</v>
      </c>
      <c r="AU363" s="296"/>
      <c r="AV363" s="296">
        <v>31</v>
      </c>
      <c r="AW363" s="296"/>
      <c r="AX363" s="296">
        <v>180</v>
      </c>
      <c r="AY363" s="296">
        <v>106.5</v>
      </c>
      <c r="AZ363" s="296">
        <v>38</v>
      </c>
      <c r="BA363" s="74"/>
      <c r="BB363" s="296"/>
      <c r="BC363" s="49"/>
      <c r="BD363" s="297" t="s">
        <v>85</v>
      </c>
      <c r="BE363" s="91" t="str">
        <f>IFERROR(VLOOKUP(BD363,ACCESSORIES!F:J,5,FALSE),"N/A")</f>
        <v>N/A</v>
      </c>
      <c r="BF363" s="92" t="s">
        <v>85</v>
      </c>
      <c r="BG363" s="91" t="str">
        <f>IFERROR(VLOOKUP(BF363,ACCESSORIES!F:J,5,FALSE),"N/A")</f>
        <v>N/A</v>
      </c>
      <c r="BH363" s="297">
        <v>34.800000000000004</v>
      </c>
      <c r="BI363" s="296">
        <v>20.7</v>
      </c>
      <c r="BJ363" s="296">
        <v>20.7</v>
      </c>
      <c r="BK363" s="296">
        <v>11.2</v>
      </c>
      <c r="BL363" s="358">
        <f t="shared" si="25"/>
        <v>7.8642962197631991E-2</v>
      </c>
      <c r="BM363" s="290">
        <v>36</v>
      </c>
      <c r="BN363" s="296" t="s">
        <v>3771</v>
      </c>
      <c r="BO363" s="73" t="s">
        <v>3891</v>
      </c>
      <c r="BP363" s="296" t="s">
        <v>2212</v>
      </c>
      <c r="BQ363" s="296" t="s">
        <v>1131</v>
      </c>
      <c r="BR363" s="296" t="s">
        <v>1122</v>
      </c>
      <c r="BS363" s="296"/>
      <c r="BT363" s="296"/>
      <c r="BU363" s="296"/>
      <c r="BV363" s="296"/>
      <c r="BW363" s="296"/>
      <c r="BX363" s="296"/>
      <c r="BY363" s="296"/>
      <c r="BZ363" s="296"/>
      <c r="CA363" s="296" t="s">
        <v>2337</v>
      </c>
      <c r="CB363" s="296"/>
      <c r="CC363" s="296" t="s">
        <v>2338</v>
      </c>
      <c r="CD363" s="311" t="str">
        <f t="shared" si="21"/>
        <v>DISCONTINUED - MR304 Double Standard, 18x9, -12mm Offset, 6x5.5, 108mm Centerbore, Matte Black - Machined Lip</v>
      </c>
      <c r="CE363" s="311" t="s">
        <v>3721</v>
      </c>
      <c r="CF363" s="311" t="s">
        <v>3720</v>
      </c>
      <c r="CG363" s="300" t="str">
        <f t="shared" si="26"/>
        <v>STREET (3XX)</v>
      </c>
    </row>
    <row r="364" spans="1:85" s="289" customFormat="1" ht="15.75" customHeight="1">
      <c r="A364" s="571">
        <f t="shared" si="23"/>
        <v>361</v>
      </c>
      <c r="B364" s="92" t="s">
        <v>84</v>
      </c>
      <c r="C364" s="29" t="s">
        <v>1038</v>
      </c>
      <c r="D364" s="290" t="s">
        <v>1084</v>
      </c>
      <c r="E364" s="291" t="s">
        <v>2552</v>
      </c>
      <c r="F364" s="281" t="str">
        <f t="shared" si="24"/>
        <v>MR30758060524N</v>
      </c>
      <c r="G364" s="291"/>
      <c r="H364" s="291"/>
      <c r="I364" s="291" t="s">
        <v>506</v>
      </c>
      <c r="J364" s="322">
        <v>41640</v>
      </c>
      <c r="K364" s="438">
        <v>43388</v>
      </c>
      <c r="L364" s="282" t="s">
        <v>1239</v>
      </c>
      <c r="M364" s="292">
        <v>172.5</v>
      </c>
      <c r="N364" s="85"/>
      <c r="O364" s="409"/>
      <c r="P364" s="290">
        <v>15</v>
      </c>
      <c r="Q364" s="8">
        <v>8</v>
      </c>
      <c r="R364" s="29" t="s">
        <v>1089</v>
      </c>
      <c r="S364" s="290">
        <v>6</v>
      </c>
      <c r="T364" s="290">
        <v>5.5</v>
      </c>
      <c r="U364" s="293">
        <v>-24</v>
      </c>
      <c r="V364" s="317">
        <v>3.5</v>
      </c>
      <c r="W364" s="290" t="s">
        <v>85</v>
      </c>
      <c r="X364" s="298">
        <v>108</v>
      </c>
      <c r="Y364" s="294">
        <v>21.4</v>
      </c>
      <c r="Z364" s="293">
        <v>2500</v>
      </c>
      <c r="AA364" s="293" t="s">
        <v>2165</v>
      </c>
      <c r="AB364" s="293"/>
      <c r="AC364" s="284" t="s">
        <v>9624</v>
      </c>
      <c r="AD364" s="295" t="s">
        <v>1556</v>
      </c>
      <c r="AE364" s="432"/>
      <c r="AF364" s="286">
        <f>IFERROR(VLOOKUP(AD364,ACCESSORIES!F:J,5,FALSE),"N/A")</f>
        <v>33</v>
      </c>
      <c r="AG364" s="295" t="s">
        <v>85</v>
      </c>
      <c r="AH364" s="296" t="s">
        <v>85</v>
      </c>
      <c r="AI364" s="295"/>
      <c r="AJ364" s="295" t="s">
        <v>1826</v>
      </c>
      <c r="AK364" s="287">
        <f>IFERROR(VLOOKUP(AJ364,ACCESSORIES!F:J,5,FALSE),"N/A")</f>
        <v>1.1000000000000001</v>
      </c>
      <c r="AL364" s="296" t="s">
        <v>237</v>
      </c>
      <c r="AM364" s="296" t="s">
        <v>85</v>
      </c>
      <c r="AN364" s="38" t="str">
        <f>IFERROR(VLOOKUP(AM364,ACCESSORIES!F:J,5,FALSE),"N/A")</f>
        <v>N/A</v>
      </c>
      <c r="AO364" s="296" t="s">
        <v>85</v>
      </c>
      <c r="AP364" s="493">
        <v>16.100000000000001</v>
      </c>
      <c r="AQ364" s="296"/>
      <c r="AR364" s="296"/>
      <c r="AS364" s="296">
        <v>11</v>
      </c>
      <c r="AT364" s="296">
        <v>22</v>
      </c>
      <c r="AU364" s="296"/>
      <c r="AV364" s="296">
        <v>21</v>
      </c>
      <c r="AW364" s="296"/>
      <c r="AX364" s="296">
        <v>177</v>
      </c>
      <c r="AY364" s="296">
        <v>106.5</v>
      </c>
      <c r="AZ364" s="296">
        <v>38</v>
      </c>
      <c r="BA364" s="74"/>
      <c r="BB364" s="296"/>
      <c r="BC364" s="49"/>
      <c r="BD364" s="297" t="s">
        <v>85</v>
      </c>
      <c r="BE364" s="91" t="str">
        <f>IFERROR(VLOOKUP(BD364,ACCESSORIES!F:J,5,FALSE),"N/A")</f>
        <v>N/A</v>
      </c>
      <c r="BF364" s="92" t="s">
        <v>85</v>
      </c>
      <c r="BG364" s="91" t="str">
        <f>IFERROR(VLOOKUP(BF364,ACCESSORIES!F:J,5,FALSE),"N/A")</f>
        <v>N/A</v>
      </c>
      <c r="BH364" s="297">
        <v>24.9</v>
      </c>
      <c r="BI364" s="296">
        <v>17.399999999999999</v>
      </c>
      <c r="BJ364" s="296">
        <v>17.399999999999999</v>
      </c>
      <c r="BK364" s="296">
        <v>10.199999999999999</v>
      </c>
      <c r="BL364" s="358">
        <f t="shared" si="25"/>
        <v>5.0605744465727985E-2</v>
      </c>
      <c r="BM364" s="290">
        <v>36</v>
      </c>
      <c r="BN364" s="296" t="s">
        <v>3771</v>
      </c>
      <c r="BO364" s="73" t="s">
        <v>3891</v>
      </c>
      <c r="BP364" s="296" t="s">
        <v>2211</v>
      </c>
      <c r="BQ364" s="296" t="s">
        <v>1146</v>
      </c>
      <c r="BR364" s="296" t="s">
        <v>1122</v>
      </c>
      <c r="BS364" s="296"/>
      <c r="BT364" s="296"/>
      <c r="BU364" s="296"/>
      <c r="BV364" s="296"/>
      <c r="BW364" s="296"/>
      <c r="BX364" s="296"/>
      <c r="BY364" s="296"/>
      <c r="BZ364" s="296"/>
      <c r="CA364" s="296" t="s">
        <v>2353</v>
      </c>
      <c r="CB364" s="296"/>
      <c r="CC364" s="296" t="s">
        <v>2354</v>
      </c>
      <c r="CD364" s="311" t="str">
        <f t="shared" si="21"/>
        <v>DISCONTINUED - MR307 Hole, 15x8, -24mm Offset, 6x5.5, 108mm Centerbore, Matte Black</v>
      </c>
      <c r="CE364" s="311" t="s">
        <v>3721</v>
      </c>
      <c r="CF364" s="311" t="s">
        <v>3720</v>
      </c>
      <c r="CG364" s="300" t="str">
        <f t="shared" si="26"/>
        <v>STREET (3XX)</v>
      </c>
    </row>
    <row r="365" spans="1:85" s="289" customFormat="1" ht="15.75" customHeight="1">
      <c r="A365" s="571">
        <f t="shared" si="23"/>
        <v>362</v>
      </c>
      <c r="B365" s="92" t="s">
        <v>84</v>
      </c>
      <c r="C365" s="29" t="s">
        <v>1038</v>
      </c>
      <c r="D365" s="290" t="s">
        <v>1086</v>
      </c>
      <c r="E365" s="291" t="s">
        <v>2553</v>
      </c>
      <c r="F365" s="281" t="str">
        <f t="shared" si="24"/>
        <v>MR30929080818</v>
      </c>
      <c r="G365" s="291"/>
      <c r="H365" s="291"/>
      <c r="I365" s="291" t="s">
        <v>607</v>
      </c>
      <c r="J365" s="322">
        <v>42005</v>
      </c>
      <c r="K365" s="438">
        <v>43388</v>
      </c>
      <c r="L365" s="282" t="s">
        <v>1239</v>
      </c>
      <c r="M365" s="292">
        <v>270.5</v>
      </c>
      <c r="N365" s="85"/>
      <c r="O365" s="409"/>
      <c r="P365" s="290">
        <v>20</v>
      </c>
      <c r="Q365" s="8">
        <v>9</v>
      </c>
      <c r="R365" s="29" t="s">
        <v>1699</v>
      </c>
      <c r="S365" s="290">
        <v>8</v>
      </c>
      <c r="T365" s="290">
        <v>6.5</v>
      </c>
      <c r="U365" s="293">
        <v>18</v>
      </c>
      <c r="V365" s="317">
        <v>5.75</v>
      </c>
      <c r="W365" s="290" t="s">
        <v>85</v>
      </c>
      <c r="X365" s="298">
        <v>130.81</v>
      </c>
      <c r="Y365" s="294">
        <v>39.1</v>
      </c>
      <c r="Z365" s="293">
        <v>3640</v>
      </c>
      <c r="AA365" s="293" t="s">
        <v>5153</v>
      </c>
      <c r="AB365" s="293"/>
      <c r="AC365" s="284" t="s">
        <v>9723</v>
      </c>
      <c r="AD365" s="295" t="s">
        <v>1562</v>
      </c>
      <c r="AE365" s="432"/>
      <c r="AF365" s="286">
        <f>IFERROR(VLOOKUP(AD365,ACCESSORIES!F:J,5,FALSE),"N/A")</f>
        <v>33</v>
      </c>
      <c r="AG365" s="295" t="s">
        <v>85</v>
      </c>
      <c r="AH365" s="296" t="s">
        <v>85</v>
      </c>
      <c r="AI365" s="295"/>
      <c r="AJ365" s="295" t="s">
        <v>1827</v>
      </c>
      <c r="AK365" s="287">
        <f>IFERROR(VLOOKUP(AJ365,ACCESSORIES!F:J,5,FALSE),"N/A")</f>
        <v>1.1000000000000001</v>
      </c>
      <c r="AL365" s="296" t="s">
        <v>237</v>
      </c>
      <c r="AM365" s="296" t="s">
        <v>85</v>
      </c>
      <c r="AN365" s="38" t="str">
        <f>IFERROR(VLOOKUP(AM365,ACCESSORIES!F:J,5,FALSE),"N/A")</f>
        <v>N/A</v>
      </c>
      <c r="AO365" s="296" t="s">
        <v>85</v>
      </c>
      <c r="AP365" s="493">
        <v>16.100000000000001</v>
      </c>
      <c r="AQ365" s="296"/>
      <c r="AR365" s="296"/>
      <c r="AS365" s="296">
        <v>3</v>
      </c>
      <c r="AT365" s="296">
        <v>3</v>
      </c>
      <c r="AU365" s="296"/>
      <c r="AV365" s="296">
        <v>33</v>
      </c>
      <c r="AW365" s="296"/>
      <c r="AX365" s="296">
        <v>234</v>
      </c>
      <c r="AY365" s="296">
        <v>123</v>
      </c>
      <c r="AZ365" s="296">
        <v>93</v>
      </c>
      <c r="BA365" s="74"/>
      <c r="BB365" s="296"/>
      <c r="BC365" s="49"/>
      <c r="BD365" s="297" t="s">
        <v>85</v>
      </c>
      <c r="BE365" s="91" t="str">
        <f>IFERROR(VLOOKUP(BD365,ACCESSORIES!F:J,5,FALSE),"N/A")</f>
        <v>N/A</v>
      </c>
      <c r="BF365" s="92" t="s">
        <v>85</v>
      </c>
      <c r="BG365" s="91" t="str">
        <f>IFERROR(VLOOKUP(BF365,ACCESSORIES!F:J,5,FALSE),"N/A")</f>
        <v>N/A</v>
      </c>
      <c r="BH365" s="297">
        <v>42.6</v>
      </c>
      <c r="BI365" s="296">
        <v>22.8</v>
      </c>
      <c r="BJ365" s="296">
        <v>22.8</v>
      </c>
      <c r="BK365" s="296">
        <v>11.1</v>
      </c>
      <c r="BL365" s="358">
        <f t="shared" si="25"/>
        <v>9.4557029982336005E-2</v>
      </c>
      <c r="BM365" s="290">
        <v>24</v>
      </c>
      <c r="BN365" s="296" t="s">
        <v>3771</v>
      </c>
      <c r="BO365" s="73" t="s">
        <v>3891</v>
      </c>
      <c r="BP365" s="296" t="s">
        <v>2215</v>
      </c>
      <c r="BQ365" s="296" t="s">
        <v>1146</v>
      </c>
      <c r="BR365" s="296" t="s">
        <v>1122</v>
      </c>
      <c r="BS365" s="296"/>
      <c r="BT365" s="296"/>
      <c r="BU365" s="296"/>
      <c r="BV365" s="296"/>
      <c r="BW365" s="296"/>
      <c r="BX365" s="296"/>
      <c r="BY365" s="296"/>
      <c r="BZ365" s="296"/>
      <c r="CA365" s="296" t="s">
        <v>2373</v>
      </c>
      <c r="CB365" s="296"/>
      <c r="CC365" s="296" t="s">
        <v>2374</v>
      </c>
      <c r="CD365" s="311" t="str">
        <f t="shared" si="21"/>
        <v>DISCONTINUED - MR309 Grid, 20x9, +18mm Offset, 8x6.5, 130.81mm Centerbore, Titanium - Matte Black  Lip</v>
      </c>
      <c r="CE365" s="311" t="s">
        <v>3721</v>
      </c>
      <c r="CF365" s="311" t="s">
        <v>3720</v>
      </c>
      <c r="CG365" s="300" t="str">
        <f t="shared" si="26"/>
        <v>STREET (3XX)</v>
      </c>
    </row>
    <row r="366" spans="1:85" s="289" customFormat="1" ht="15.75" customHeight="1">
      <c r="A366" s="571">
        <f t="shared" si="23"/>
        <v>363</v>
      </c>
      <c r="B366" s="92" t="s">
        <v>84</v>
      </c>
      <c r="C366" s="29" t="s">
        <v>1038</v>
      </c>
      <c r="D366" s="290" t="s">
        <v>1085</v>
      </c>
      <c r="E366" s="291" t="s">
        <v>2554</v>
      </c>
      <c r="F366" s="281" t="str">
        <f t="shared" si="24"/>
        <v>MR30829016500</v>
      </c>
      <c r="G366" s="291"/>
      <c r="H366" s="291"/>
      <c r="I366" s="291" t="s">
        <v>542</v>
      </c>
      <c r="J366" s="322">
        <v>42005</v>
      </c>
      <c r="K366" s="438">
        <v>43388</v>
      </c>
      <c r="L366" s="282" t="s">
        <v>1239</v>
      </c>
      <c r="M366" s="292">
        <v>260.5</v>
      </c>
      <c r="N366" s="85"/>
      <c r="O366" s="409"/>
      <c r="P366" s="290">
        <v>20</v>
      </c>
      <c r="Q366" s="8">
        <v>9</v>
      </c>
      <c r="R366" s="29" t="s">
        <v>1697</v>
      </c>
      <c r="S366" s="290">
        <v>6</v>
      </c>
      <c r="T366" s="290">
        <v>135</v>
      </c>
      <c r="U366" s="293">
        <v>0</v>
      </c>
      <c r="V366" s="317">
        <v>5</v>
      </c>
      <c r="W366" s="290" t="s">
        <v>85</v>
      </c>
      <c r="X366" s="298">
        <v>87</v>
      </c>
      <c r="Y366" s="294">
        <v>34.799999999999997</v>
      </c>
      <c r="Z366" s="293">
        <v>2500</v>
      </c>
      <c r="AA366" s="293" t="s">
        <v>2165</v>
      </c>
      <c r="AB366" s="293"/>
      <c r="AC366" s="284" t="s">
        <v>9706</v>
      </c>
      <c r="AD366" s="295" t="s">
        <v>1589</v>
      </c>
      <c r="AE366" s="432"/>
      <c r="AF366" s="286">
        <f>IFERROR(VLOOKUP(AD366,ACCESSORIES!F:J,5,FALSE),"N/A")</f>
        <v>33</v>
      </c>
      <c r="AG366" s="295" t="s">
        <v>1733</v>
      </c>
      <c r="AH366" s="296" t="s">
        <v>1786</v>
      </c>
      <c r="AI366" s="295"/>
      <c r="AJ366" s="295" t="s">
        <v>85</v>
      </c>
      <c r="AK366" s="287" t="str">
        <f>IFERROR(VLOOKUP(AJ366,ACCESSORIES!F:J,5,FALSE),"N/A")</f>
        <v>N/A</v>
      </c>
      <c r="AL366" s="296" t="s">
        <v>236</v>
      </c>
      <c r="AM366" s="296" t="s">
        <v>85</v>
      </c>
      <c r="AN366" s="38" t="str">
        <f>IFERROR(VLOOKUP(AM366,ACCESSORIES!F:J,5,FALSE),"N/A")</f>
        <v>N/A</v>
      </c>
      <c r="AO366" s="296" t="s">
        <v>85</v>
      </c>
      <c r="AP366" s="493">
        <v>16.100000000000001</v>
      </c>
      <c r="AQ366" s="296"/>
      <c r="AR366" s="296"/>
      <c r="AS366" s="296">
        <v>3</v>
      </c>
      <c r="AT366" s="296">
        <v>18</v>
      </c>
      <c r="AU366" s="296"/>
      <c r="AV366" s="296">
        <v>62</v>
      </c>
      <c r="AW366" s="296"/>
      <c r="AX366" s="296">
        <v>236</v>
      </c>
      <c r="AY366" s="296">
        <v>87</v>
      </c>
      <c r="AZ366" s="296">
        <v>30</v>
      </c>
      <c r="BA366" s="74"/>
      <c r="BB366" s="296"/>
      <c r="BC366" s="49"/>
      <c r="BD366" s="297" t="s">
        <v>85</v>
      </c>
      <c r="BE366" s="91" t="str">
        <f>IFERROR(VLOOKUP(BD366,ACCESSORIES!F:J,5,FALSE),"N/A")</f>
        <v>N/A</v>
      </c>
      <c r="BF366" s="92" t="s">
        <v>85</v>
      </c>
      <c r="BG366" s="91" t="str">
        <f>IFERROR(VLOOKUP(BF366,ACCESSORIES!F:J,5,FALSE),"N/A")</f>
        <v>N/A</v>
      </c>
      <c r="BH366" s="297">
        <v>38.299999999999997</v>
      </c>
      <c r="BI366" s="296">
        <v>22.8</v>
      </c>
      <c r="BJ366" s="296">
        <v>22.8</v>
      </c>
      <c r="BK366" s="296">
        <v>11.1</v>
      </c>
      <c r="BL366" s="358">
        <f t="shared" si="25"/>
        <v>9.4557029982336005E-2</v>
      </c>
      <c r="BM366" s="290">
        <v>24</v>
      </c>
      <c r="BN366" s="296" t="s">
        <v>3771</v>
      </c>
      <c r="BO366" s="73" t="s">
        <v>3891</v>
      </c>
      <c r="BP366" s="296" t="s">
        <v>2194</v>
      </c>
      <c r="BQ366" s="296" t="s">
        <v>1150</v>
      </c>
      <c r="BR366" s="296" t="s">
        <v>1151</v>
      </c>
      <c r="BS366" s="296" t="s">
        <v>1152</v>
      </c>
      <c r="BT366" s="296"/>
      <c r="BU366" s="296"/>
      <c r="BV366" s="296"/>
      <c r="BW366" s="296"/>
      <c r="BX366" s="296"/>
      <c r="BY366" s="296"/>
      <c r="BZ366" s="296"/>
      <c r="CA366" s="296" t="s">
        <v>2361</v>
      </c>
      <c r="CB366" s="296"/>
      <c r="CC366" s="296" t="s">
        <v>2362</v>
      </c>
      <c r="CD366" s="311" t="str">
        <f t="shared" si="21"/>
        <v>DISCONTINUED - MR308 Roost, 20x9, 0mm Offset, 6x135, 87mm Centerbore, Matte Black</v>
      </c>
      <c r="CE366" s="311" t="s">
        <v>3721</v>
      </c>
      <c r="CF366" s="311" t="s">
        <v>3720</v>
      </c>
      <c r="CG366" s="300" t="str">
        <f t="shared" si="26"/>
        <v>STREET (3XX)</v>
      </c>
    </row>
    <row r="367" spans="1:85" s="289" customFormat="1" ht="15.75" customHeight="1">
      <c r="A367" s="571">
        <f t="shared" si="23"/>
        <v>364</v>
      </c>
      <c r="B367" s="92" t="s">
        <v>84</v>
      </c>
      <c r="C367" s="29" t="s">
        <v>1038</v>
      </c>
      <c r="D367" s="290" t="s">
        <v>1086</v>
      </c>
      <c r="E367" s="291" t="s">
        <v>2555</v>
      </c>
      <c r="F367" s="281" t="str">
        <f t="shared" si="24"/>
        <v>MR30989050812N</v>
      </c>
      <c r="G367" s="291"/>
      <c r="H367" s="291"/>
      <c r="I367" s="291" t="s">
        <v>575</v>
      </c>
      <c r="J367" s="322">
        <v>42005</v>
      </c>
      <c r="K367" s="438">
        <v>43388</v>
      </c>
      <c r="L367" s="282" t="s">
        <v>1239</v>
      </c>
      <c r="M367" s="292">
        <v>252.5</v>
      </c>
      <c r="N367" s="85"/>
      <c r="O367" s="409"/>
      <c r="P367" s="290">
        <v>18</v>
      </c>
      <c r="Q367" s="8">
        <v>9</v>
      </c>
      <c r="R367" s="29" t="s">
        <v>1692</v>
      </c>
      <c r="S367" s="290">
        <v>5</v>
      </c>
      <c r="T367" s="290">
        <v>5</v>
      </c>
      <c r="U367" s="293">
        <v>-12</v>
      </c>
      <c r="V367" s="317">
        <v>4.5</v>
      </c>
      <c r="W367" s="290" t="s">
        <v>85</v>
      </c>
      <c r="X367" s="298">
        <v>94</v>
      </c>
      <c r="Y367" s="294">
        <v>31.300000000000004</v>
      </c>
      <c r="Z367" s="293">
        <v>2650</v>
      </c>
      <c r="AA367" s="293" t="s">
        <v>5153</v>
      </c>
      <c r="AB367" s="293"/>
      <c r="AC367" s="284" t="s">
        <v>9698</v>
      </c>
      <c r="AD367" s="295" t="s">
        <v>1552</v>
      </c>
      <c r="AE367" s="432"/>
      <c r="AF367" s="286">
        <f>IFERROR(VLOOKUP(AD367,ACCESSORIES!F:J,5,FALSE),"N/A")</f>
        <v>33</v>
      </c>
      <c r="AG367" s="295" t="s">
        <v>85</v>
      </c>
      <c r="AH367" s="296" t="s">
        <v>85</v>
      </c>
      <c r="AI367" s="295"/>
      <c r="AJ367" s="295" t="s">
        <v>1827</v>
      </c>
      <c r="AK367" s="287">
        <f>IFERROR(VLOOKUP(AJ367,ACCESSORIES!F:J,5,FALSE),"N/A")</f>
        <v>1.1000000000000001</v>
      </c>
      <c r="AL367" s="296" t="s">
        <v>237</v>
      </c>
      <c r="AM367" s="296" t="s">
        <v>85</v>
      </c>
      <c r="AN367" s="38" t="str">
        <f>IFERROR(VLOOKUP(AM367,ACCESSORIES!F:J,5,FALSE),"N/A")</f>
        <v>N/A</v>
      </c>
      <c r="AO367" s="296" t="s">
        <v>85</v>
      </c>
      <c r="AP367" s="493">
        <v>16.100000000000001</v>
      </c>
      <c r="AQ367" s="296"/>
      <c r="AR367" s="296"/>
      <c r="AS367" s="296">
        <v>7</v>
      </c>
      <c r="AT367" s="296">
        <v>19</v>
      </c>
      <c r="AU367" s="296"/>
      <c r="AV367" s="296">
        <v>66</v>
      </c>
      <c r="AW367" s="296"/>
      <c r="AX367" s="296">
        <v>216</v>
      </c>
      <c r="AY367" s="296">
        <v>90</v>
      </c>
      <c r="AZ367" s="296">
        <v>54</v>
      </c>
      <c r="BA367" s="74"/>
      <c r="BB367" s="296"/>
      <c r="BC367" s="49"/>
      <c r="BD367" s="297" t="s">
        <v>85</v>
      </c>
      <c r="BE367" s="91" t="str">
        <f>IFERROR(VLOOKUP(BD367,ACCESSORIES!F:J,5,FALSE),"N/A")</f>
        <v>N/A</v>
      </c>
      <c r="BF367" s="92" t="s">
        <v>85</v>
      </c>
      <c r="BG367" s="91" t="str">
        <f>IFERROR(VLOOKUP(BF367,ACCESSORIES!F:J,5,FALSE),"N/A")</f>
        <v>N/A</v>
      </c>
      <c r="BH367" s="297">
        <v>34.800000000000004</v>
      </c>
      <c r="BI367" s="296">
        <v>20.7</v>
      </c>
      <c r="BJ367" s="296">
        <v>20.7</v>
      </c>
      <c r="BK367" s="296">
        <v>11.2</v>
      </c>
      <c r="BL367" s="358">
        <f t="shared" si="25"/>
        <v>7.8642962197631991E-2</v>
      </c>
      <c r="BM367" s="290">
        <v>36</v>
      </c>
      <c r="BN367" s="296" t="s">
        <v>3771</v>
      </c>
      <c r="BO367" s="73" t="s">
        <v>3891</v>
      </c>
      <c r="BP367" s="296" t="s">
        <v>2215</v>
      </c>
      <c r="BQ367" s="296" t="s">
        <v>1146</v>
      </c>
      <c r="BR367" s="296" t="s">
        <v>1122</v>
      </c>
      <c r="BS367" s="296"/>
      <c r="BT367" s="296"/>
      <c r="BU367" s="296"/>
      <c r="BV367" s="296"/>
      <c r="BW367" s="296"/>
      <c r="BX367" s="296"/>
      <c r="BY367" s="296"/>
      <c r="BZ367" s="296"/>
      <c r="CA367" s="296" t="s">
        <v>2369</v>
      </c>
      <c r="CB367" s="296"/>
      <c r="CC367" s="296" t="s">
        <v>2370</v>
      </c>
      <c r="CD367" s="311" t="str">
        <f t="shared" si="21"/>
        <v>DISCONTINUED - MR309 Grid, 18x9, -12mm Offset, 5x5, 94mm Centerbore, Titanium - Matte Black  Lip</v>
      </c>
      <c r="CE367" s="311" t="s">
        <v>3721</v>
      </c>
      <c r="CF367" s="311" t="s">
        <v>3720</v>
      </c>
      <c r="CG367" s="300" t="str">
        <f t="shared" si="26"/>
        <v>STREET (3XX)</v>
      </c>
    </row>
    <row r="368" spans="1:85" s="289" customFormat="1" ht="15.75" customHeight="1">
      <c r="A368" s="571">
        <f t="shared" si="23"/>
        <v>365</v>
      </c>
      <c r="B368" s="92" t="s">
        <v>84</v>
      </c>
      <c r="C368" s="29" t="s">
        <v>1038</v>
      </c>
      <c r="D368" s="290" t="s">
        <v>1087</v>
      </c>
      <c r="E368" s="291" t="s">
        <v>2556</v>
      </c>
      <c r="F368" s="281" t="str">
        <f t="shared" si="24"/>
        <v>MR31029060500</v>
      </c>
      <c r="G368" s="291"/>
      <c r="H368" s="291"/>
      <c r="I368" s="291" t="s">
        <v>614</v>
      </c>
      <c r="J368" s="322">
        <v>42370</v>
      </c>
      <c r="K368" s="438">
        <v>43388</v>
      </c>
      <c r="L368" s="282" t="s">
        <v>1239</v>
      </c>
      <c r="M368" s="292">
        <v>285.5</v>
      </c>
      <c r="N368" s="85"/>
      <c r="O368" s="409"/>
      <c r="P368" s="290">
        <v>20</v>
      </c>
      <c r="Q368" s="8">
        <v>9</v>
      </c>
      <c r="R368" s="29" t="s">
        <v>1089</v>
      </c>
      <c r="S368" s="290">
        <v>6</v>
      </c>
      <c r="T368" s="290">
        <v>5.5</v>
      </c>
      <c r="U368" s="293">
        <v>0</v>
      </c>
      <c r="V368" s="317">
        <v>5</v>
      </c>
      <c r="W368" s="290" t="s">
        <v>85</v>
      </c>
      <c r="X368" s="298">
        <v>106.25</v>
      </c>
      <c r="Y368" s="294">
        <v>42.7</v>
      </c>
      <c r="Z368" s="293">
        <v>2650</v>
      </c>
      <c r="AA368" s="293" t="s">
        <v>2165</v>
      </c>
      <c r="AB368" s="293"/>
      <c r="AC368" s="284" t="s">
        <v>9699</v>
      </c>
      <c r="AD368" s="295" t="s">
        <v>1593</v>
      </c>
      <c r="AE368" s="432"/>
      <c r="AF368" s="286">
        <f>IFERROR(VLOOKUP(AD368,ACCESSORIES!F:J,5,FALSE),"N/A")</f>
        <v>38.5</v>
      </c>
      <c r="AG368" s="295" t="s">
        <v>1734</v>
      </c>
      <c r="AH368" s="296" t="s">
        <v>1787</v>
      </c>
      <c r="AI368" s="295"/>
      <c r="AJ368" s="295" t="s">
        <v>1827</v>
      </c>
      <c r="AK368" s="287">
        <f>IFERROR(VLOOKUP(AJ368,ACCESSORIES!F:J,5,FALSE),"N/A")</f>
        <v>1.1000000000000001</v>
      </c>
      <c r="AL368" s="296" t="s">
        <v>236</v>
      </c>
      <c r="AM368" s="296" t="s">
        <v>1649</v>
      </c>
      <c r="AN368" s="38">
        <f>IFERROR(VLOOKUP(AM368,ACCESSORIES!F:J,5,FALSE),"N/A")</f>
        <v>2.75</v>
      </c>
      <c r="AO368" s="296">
        <v>78.3</v>
      </c>
      <c r="AP368" s="493">
        <v>16.100000000000001</v>
      </c>
      <c r="AQ368" s="296"/>
      <c r="AR368" s="296"/>
      <c r="AS368" s="296">
        <v>3</v>
      </c>
      <c r="AT368" s="296">
        <v>12</v>
      </c>
      <c r="AU368" s="296"/>
      <c r="AV368" s="296">
        <v>43</v>
      </c>
      <c r="AW368" s="296"/>
      <c r="AX368" s="296">
        <v>234</v>
      </c>
      <c r="AY368" s="296">
        <v>106.25</v>
      </c>
      <c r="AZ368" s="296">
        <v>34</v>
      </c>
      <c r="BA368" s="74"/>
      <c r="BB368" s="296"/>
      <c r="BC368" s="49"/>
      <c r="BD368" s="297" t="s">
        <v>85</v>
      </c>
      <c r="BE368" s="91" t="str">
        <f>IFERROR(VLOOKUP(BD368,ACCESSORIES!F:J,5,FALSE),"N/A")</f>
        <v>N/A</v>
      </c>
      <c r="BF368" s="92" t="s">
        <v>85</v>
      </c>
      <c r="BG368" s="91" t="str">
        <f>IFERROR(VLOOKUP(BF368,ACCESSORIES!F:J,5,FALSE),"N/A")</f>
        <v>N/A</v>
      </c>
      <c r="BH368" s="297">
        <v>46.2</v>
      </c>
      <c r="BI368" s="296">
        <v>22.5</v>
      </c>
      <c r="BJ368" s="296">
        <v>22.5</v>
      </c>
      <c r="BK368" s="296">
        <v>11.2</v>
      </c>
      <c r="BL368" s="358">
        <f t="shared" si="25"/>
        <v>9.2914652879999976E-2</v>
      </c>
      <c r="BM368" s="290">
        <v>24</v>
      </c>
      <c r="BN368" s="296" t="s">
        <v>3771</v>
      </c>
      <c r="BO368" s="73" t="s">
        <v>3891</v>
      </c>
      <c r="BP368" s="296" t="s">
        <v>2216</v>
      </c>
      <c r="BQ368" s="296" t="s">
        <v>1131</v>
      </c>
      <c r="BR368" s="296" t="s">
        <v>1122</v>
      </c>
      <c r="BS368" s="296"/>
      <c r="BT368" s="296"/>
      <c r="BU368" s="296"/>
      <c r="BV368" s="296"/>
      <c r="BW368" s="296"/>
      <c r="BX368" s="296"/>
      <c r="BY368" s="296"/>
      <c r="BZ368" s="296"/>
      <c r="CA368" s="296" t="s">
        <v>2379</v>
      </c>
      <c r="CB368" s="296"/>
      <c r="CC368" s="296" t="s">
        <v>2380</v>
      </c>
      <c r="CD368" s="311" t="str">
        <f t="shared" ref="CD368:CD431" si="27">CONCATENATE("DISCONTINUED"," ","-"," ",D368,", ",P368,"x",Q368,", ",IF(W368="N/A", "", CONCATENATE(W368, "/")),IF(U368&gt;0, CONCATENATE("+",U368), U368),"mm Offset, ",R368,", ",X368,"mm Centerbore, ",PROPER(AA368), "", IF(BF368="N/A", "", CONCATENATE(", w/ ", BF368)))</f>
        <v>DISCONTINUED - MR310 Con6, 20x9, 0mm Offset, 6x5.5, 106.25mm Centerbore, Matte Black</v>
      </c>
      <c r="CE368" s="311" t="s">
        <v>3721</v>
      </c>
      <c r="CF368" s="311" t="s">
        <v>3720</v>
      </c>
      <c r="CG368" s="300" t="str">
        <f t="shared" si="26"/>
        <v>STREET (3XX)</v>
      </c>
    </row>
    <row r="369" spans="1:85" s="289" customFormat="1" ht="15.75" customHeight="1">
      <c r="A369" s="571">
        <f t="shared" si="23"/>
        <v>366</v>
      </c>
      <c r="B369" s="92" t="s">
        <v>84</v>
      </c>
      <c r="C369" s="29" t="s">
        <v>1038</v>
      </c>
      <c r="D369" s="290" t="s">
        <v>1087</v>
      </c>
      <c r="E369" s="291" t="s">
        <v>2557</v>
      </c>
      <c r="F369" s="281" t="str">
        <f t="shared" si="24"/>
        <v>MR31089080512N</v>
      </c>
      <c r="G369" s="291"/>
      <c r="H369" s="291"/>
      <c r="I369" s="291" t="s">
        <v>652</v>
      </c>
      <c r="J369" s="322">
        <v>42370</v>
      </c>
      <c r="K369" s="438">
        <v>43388</v>
      </c>
      <c r="L369" s="282" t="s">
        <v>1239</v>
      </c>
      <c r="M369" s="292">
        <v>249.5</v>
      </c>
      <c r="N369" s="85"/>
      <c r="O369" s="409"/>
      <c r="P369" s="290">
        <v>18</v>
      </c>
      <c r="Q369" s="8">
        <v>9</v>
      </c>
      <c r="R369" s="29" t="s">
        <v>1699</v>
      </c>
      <c r="S369" s="290">
        <v>8</v>
      </c>
      <c r="T369" s="290">
        <v>6.5</v>
      </c>
      <c r="U369" s="293">
        <v>-12</v>
      </c>
      <c r="V369" s="317">
        <v>4.5</v>
      </c>
      <c r="W369" s="290" t="s">
        <v>85</v>
      </c>
      <c r="X369" s="298">
        <v>130.81</v>
      </c>
      <c r="Y369" s="294">
        <v>38.200000000000003</v>
      </c>
      <c r="Z369" s="293">
        <v>3640</v>
      </c>
      <c r="AA369" s="293" t="s">
        <v>2165</v>
      </c>
      <c r="AB369" s="293"/>
      <c r="AC369" s="284" t="s">
        <v>9643</v>
      </c>
      <c r="AD369" s="295" t="s">
        <v>1562</v>
      </c>
      <c r="AE369" s="432"/>
      <c r="AF369" s="286">
        <f>IFERROR(VLOOKUP(AD369,ACCESSORIES!F:J,5,FALSE),"N/A")</f>
        <v>33</v>
      </c>
      <c r="AG369" s="295" t="s">
        <v>85</v>
      </c>
      <c r="AH369" s="296" t="s">
        <v>85</v>
      </c>
      <c r="AI369" s="295"/>
      <c r="AJ369" s="295" t="s">
        <v>1827</v>
      </c>
      <c r="AK369" s="287">
        <f>IFERROR(VLOOKUP(AJ369,ACCESSORIES!F:J,5,FALSE),"N/A")</f>
        <v>1.1000000000000001</v>
      </c>
      <c r="AL369" s="296" t="s">
        <v>237</v>
      </c>
      <c r="AM369" s="296" t="s">
        <v>85</v>
      </c>
      <c r="AN369" s="38" t="str">
        <f>IFERROR(VLOOKUP(AM369,ACCESSORIES!F:J,5,FALSE),"N/A")</f>
        <v>N/A</v>
      </c>
      <c r="AO369" s="296" t="s">
        <v>85</v>
      </c>
      <c r="AP369" s="493">
        <v>16.100000000000001</v>
      </c>
      <c r="AQ369" s="296"/>
      <c r="AR369" s="296"/>
      <c r="AS369" s="296">
        <v>3</v>
      </c>
      <c r="AT369" s="296">
        <v>3</v>
      </c>
      <c r="AU369" s="296"/>
      <c r="AV369" s="296">
        <v>70</v>
      </c>
      <c r="AW369" s="296"/>
      <c r="AX369" s="296">
        <v>215</v>
      </c>
      <c r="AY369" s="296">
        <v>123</v>
      </c>
      <c r="AZ369" s="296">
        <v>93</v>
      </c>
      <c r="BA369" s="74"/>
      <c r="BB369" s="296"/>
      <c r="BC369" s="49"/>
      <c r="BD369" s="297" t="s">
        <v>85</v>
      </c>
      <c r="BE369" s="91" t="str">
        <f>IFERROR(VLOOKUP(BD369,ACCESSORIES!F:J,5,FALSE),"N/A")</f>
        <v>N/A</v>
      </c>
      <c r="BF369" s="92" t="s">
        <v>85</v>
      </c>
      <c r="BG369" s="91" t="str">
        <f>IFERROR(VLOOKUP(BF369,ACCESSORIES!F:J,5,FALSE),"N/A")</f>
        <v>N/A</v>
      </c>
      <c r="BH369" s="297">
        <v>41.7</v>
      </c>
      <c r="BI369" s="296">
        <v>20.5</v>
      </c>
      <c r="BJ369" s="296">
        <v>20.5</v>
      </c>
      <c r="BK369" s="296">
        <v>11.2</v>
      </c>
      <c r="BL369" s="358">
        <f t="shared" si="25"/>
        <v>7.7130632835199969E-2</v>
      </c>
      <c r="BM369" s="290">
        <v>36</v>
      </c>
      <c r="BN369" s="296" t="s">
        <v>3771</v>
      </c>
      <c r="BO369" s="73" t="s">
        <v>3891</v>
      </c>
      <c r="BP369" s="296" t="s">
        <v>2216</v>
      </c>
      <c r="BQ369" s="296" t="s">
        <v>1131</v>
      </c>
      <c r="BR369" s="296" t="s">
        <v>1122</v>
      </c>
      <c r="BS369" s="296"/>
      <c r="BT369" s="296"/>
      <c r="BU369" s="296"/>
      <c r="BV369" s="296"/>
      <c r="BW369" s="296"/>
      <c r="BX369" s="296"/>
      <c r="BY369" s="296"/>
      <c r="BZ369" s="296"/>
      <c r="CA369" s="296" t="s">
        <v>2383</v>
      </c>
      <c r="CB369" s="296"/>
      <c r="CC369" s="296" t="s">
        <v>2384</v>
      </c>
      <c r="CD369" s="311" t="str">
        <f t="shared" si="27"/>
        <v>DISCONTINUED - MR310 Con6, 18x9, -12mm Offset, 8x6.5, 130.81mm Centerbore, Matte Black</v>
      </c>
      <c r="CE369" s="311" t="s">
        <v>3721</v>
      </c>
      <c r="CF369" s="311" t="s">
        <v>3720</v>
      </c>
      <c r="CG369" s="300" t="str">
        <f t="shared" si="26"/>
        <v>STREET (3XX)</v>
      </c>
    </row>
    <row r="370" spans="1:85" s="289" customFormat="1" ht="15.75" customHeight="1">
      <c r="A370" s="571">
        <f t="shared" si="23"/>
        <v>367</v>
      </c>
      <c r="B370" s="92" t="s">
        <v>84</v>
      </c>
      <c r="C370" s="29" t="s">
        <v>1038</v>
      </c>
      <c r="D370" s="290" t="s">
        <v>1088</v>
      </c>
      <c r="E370" s="291" t="s">
        <v>2558</v>
      </c>
      <c r="F370" s="281" t="str">
        <f t="shared" si="24"/>
        <v>MR31168060800</v>
      </c>
      <c r="G370" s="291"/>
      <c r="H370" s="291"/>
      <c r="I370" s="291" t="s">
        <v>673</v>
      </c>
      <c r="J370" s="322">
        <v>42370</v>
      </c>
      <c r="K370" s="438">
        <v>43388</v>
      </c>
      <c r="L370" s="282" t="s">
        <v>1239</v>
      </c>
      <c r="M370" s="292">
        <v>215.5</v>
      </c>
      <c r="N370" s="85"/>
      <c r="O370" s="409"/>
      <c r="P370" s="290">
        <v>16</v>
      </c>
      <c r="Q370" s="8">
        <v>8</v>
      </c>
      <c r="R370" s="29" t="s">
        <v>1089</v>
      </c>
      <c r="S370" s="290">
        <v>6</v>
      </c>
      <c r="T370" s="290">
        <v>5.5</v>
      </c>
      <c r="U370" s="293">
        <v>0</v>
      </c>
      <c r="V370" s="317">
        <v>4.5</v>
      </c>
      <c r="W370" s="290" t="s">
        <v>85</v>
      </c>
      <c r="X370" s="298">
        <v>106.25</v>
      </c>
      <c r="Y370" s="294">
        <v>25.4</v>
      </c>
      <c r="Z370" s="293">
        <v>2650</v>
      </c>
      <c r="AA370" s="293" t="s">
        <v>5153</v>
      </c>
      <c r="AB370" s="293"/>
      <c r="AC370" s="284" t="s">
        <v>9708</v>
      </c>
      <c r="AD370" s="295" t="s">
        <v>1593</v>
      </c>
      <c r="AE370" s="432"/>
      <c r="AF370" s="286">
        <f>IFERROR(VLOOKUP(AD370,ACCESSORIES!F:J,5,FALSE),"N/A")</f>
        <v>38.5</v>
      </c>
      <c r="AG370" s="295" t="s">
        <v>1734</v>
      </c>
      <c r="AH370" s="296" t="s">
        <v>1787</v>
      </c>
      <c r="AI370" s="295"/>
      <c r="AJ370" s="295" t="s">
        <v>1827</v>
      </c>
      <c r="AK370" s="287">
        <f>IFERROR(VLOOKUP(AJ370,ACCESSORIES!F:J,5,FALSE),"N/A")</f>
        <v>1.1000000000000001</v>
      </c>
      <c r="AL370" s="296" t="s">
        <v>236</v>
      </c>
      <c r="AM370" s="296" t="s">
        <v>1649</v>
      </c>
      <c r="AN370" s="38">
        <f>IFERROR(VLOOKUP(AM370,ACCESSORIES!F:J,5,FALSE),"N/A")</f>
        <v>2.75</v>
      </c>
      <c r="AO370" s="296">
        <v>78.3</v>
      </c>
      <c r="AP370" s="493">
        <v>16.100000000000001</v>
      </c>
      <c r="AQ370" s="296"/>
      <c r="AR370" s="296"/>
      <c r="AS370" s="296">
        <v>4</v>
      </c>
      <c r="AT370" s="296">
        <v>21</v>
      </c>
      <c r="AU370" s="296"/>
      <c r="AV370" s="296">
        <v>39</v>
      </c>
      <c r="AW370" s="296"/>
      <c r="AX370" s="296">
        <v>185</v>
      </c>
      <c r="AY370" s="296">
        <v>106.25</v>
      </c>
      <c r="AZ370" s="296">
        <v>42</v>
      </c>
      <c r="BA370" s="74"/>
      <c r="BB370" s="296"/>
      <c r="BC370" s="49"/>
      <c r="BD370" s="297" t="s">
        <v>85</v>
      </c>
      <c r="BE370" s="91" t="str">
        <f>IFERROR(VLOOKUP(BD370,ACCESSORIES!F:J,5,FALSE),"N/A")</f>
        <v>N/A</v>
      </c>
      <c r="BF370" s="92" t="s">
        <v>85</v>
      </c>
      <c r="BG370" s="91" t="str">
        <f>IFERROR(VLOOKUP(BF370,ACCESSORIES!F:J,5,FALSE),"N/A")</f>
        <v>N/A</v>
      </c>
      <c r="BH370" s="297">
        <v>28.9</v>
      </c>
      <c r="BI370" s="296">
        <v>18.3</v>
      </c>
      <c r="BJ370" s="296">
        <v>18.3</v>
      </c>
      <c r="BK370" s="296">
        <v>10.199999999999999</v>
      </c>
      <c r="BL370" s="358">
        <f t="shared" si="25"/>
        <v>5.5976211402192E-2</v>
      </c>
      <c r="BM370" s="290">
        <v>36</v>
      </c>
      <c r="BN370" s="296" t="s">
        <v>3771</v>
      </c>
      <c r="BO370" s="73" t="s">
        <v>3891</v>
      </c>
      <c r="BP370" s="296" t="s">
        <v>2215</v>
      </c>
      <c r="BQ370" s="296" t="s">
        <v>1131</v>
      </c>
      <c r="BR370" s="296" t="s">
        <v>1151</v>
      </c>
      <c r="BS370" s="296" t="s">
        <v>1168</v>
      </c>
      <c r="BT370" s="296"/>
      <c r="BU370" s="296"/>
      <c r="BV370" s="296"/>
      <c r="BW370" s="296"/>
      <c r="BX370" s="296"/>
      <c r="BY370" s="296"/>
      <c r="BZ370" s="296"/>
      <c r="CA370" s="296" t="s">
        <v>2391</v>
      </c>
      <c r="CB370" s="296"/>
      <c r="CC370" s="296" t="s">
        <v>2392</v>
      </c>
      <c r="CD370" s="311" t="str">
        <f t="shared" si="27"/>
        <v>DISCONTINUED - MR311 Vex, 16x8, 0mm Offset, 6x5.5, 106.25mm Centerbore, Titanium - Matte Black  Lip</v>
      </c>
      <c r="CE370" s="311" t="s">
        <v>3721</v>
      </c>
      <c r="CF370" s="311" t="s">
        <v>3720</v>
      </c>
      <c r="CG370" s="300" t="str">
        <f t="shared" si="26"/>
        <v>STREET (3XX)</v>
      </c>
    </row>
    <row r="371" spans="1:85" s="289" customFormat="1" ht="15.75" customHeight="1">
      <c r="A371" s="571">
        <f t="shared" si="23"/>
        <v>368</v>
      </c>
      <c r="B371" s="92" t="s">
        <v>84</v>
      </c>
      <c r="C371" s="29" t="s">
        <v>1059</v>
      </c>
      <c r="D371" s="290" t="s">
        <v>233</v>
      </c>
      <c r="E371" s="291" t="s">
        <v>2546</v>
      </c>
      <c r="F371" s="281" t="str">
        <f t="shared" si="24"/>
        <v>MR50188051942</v>
      </c>
      <c r="G371" s="291"/>
      <c r="H371" s="291"/>
      <c r="I371" s="291" t="s">
        <v>871</v>
      </c>
      <c r="J371" s="322">
        <v>41640</v>
      </c>
      <c r="K371" s="438">
        <v>43388</v>
      </c>
      <c r="L371" s="282" t="s">
        <v>1239</v>
      </c>
      <c r="M371" s="292">
        <v>236.5</v>
      </c>
      <c r="N371" s="85"/>
      <c r="O371" s="409"/>
      <c r="P371" s="290">
        <v>18</v>
      </c>
      <c r="Q371" s="8">
        <v>8</v>
      </c>
      <c r="R371" s="29" t="s">
        <v>1684</v>
      </c>
      <c r="S371" s="290">
        <v>5</v>
      </c>
      <c r="T371" s="290">
        <v>100</v>
      </c>
      <c r="U371" s="293">
        <v>42</v>
      </c>
      <c r="V371" s="317">
        <v>6.2</v>
      </c>
      <c r="W371" s="290" t="s">
        <v>85</v>
      </c>
      <c r="X371" s="298">
        <v>67.099999999999994</v>
      </c>
      <c r="Y371" s="294">
        <v>24.6</v>
      </c>
      <c r="Z371" s="293">
        <v>1850</v>
      </c>
      <c r="AA371" s="293" t="s">
        <v>2168</v>
      </c>
      <c r="AB371" s="293"/>
      <c r="AC371" s="284" t="s">
        <v>9711</v>
      </c>
      <c r="AD371" s="295" t="s">
        <v>1583</v>
      </c>
      <c r="AE371" s="432"/>
      <c r="AF371" s="286">
        <f>IFERROR(VLOOKUP(AD371,ACCESSORIES!F:J,5,FALSE),"N/A")</f>
        <v>33</v>
      </c>
      <c r="AG371" s="295" t="s">
        <v>85</v>
      </c>
      <c r="AH371" s="296" t="s">
        <v>1786</v>
      </c>
      <c r="AI371" s="295"/>
      <c r="AJ371" s="295" t="s">
        <v>85</v>
      </c>
      <c r="AK371" s="287" t="str">
        <f>IFERROR(VLOOKUP(AJ371,ACCESSORIES!F:J,5,FALSE),"N/A")</f>
        <v>N/A</v>
      </c>
      <c r="AL371" s="296" t="s">
        <v>236</v>
      </c>
      <c r="AM371" s="296" t="s">
        <v>1631</v>
      </c>
      <c r="AN371" s="38">
        <f>IFERROR(VLOOKUP(AM371,ACCESSORIES!F:J,5,FALSE),"N/A")</f>
        <v>2.75</v>
      </c>
      <c r="AO371" s="296">
        <v>56.1</v>
      </c>
      <c r="AP371" s="493">
        <v>16</v>
      </c>
      <c r="AQ371" s="296"/>
      <c r="AR371" s="296"/>
      <c r="AS371" s="296">
        <v>28</v>
      </c>
      <c r="AT371" s="296">
        <v>37</v>
      </c>
      <c r="AU371" s="296"/>
      <c r="AV371" s="296">
        <v>46</v>
      </c>
      <c r="AW371" s="296"/>
      <c r="AX371" s="296">
        <v>208</v>
      </c>
      <c r="AY371" s="296">
        <v>67.099999999999994</v>
      </c>
      <c r="AZ371" s="296">
        <v>25</v>
      </c>
      <c r="BA371" s="74"/>
      <c r="BB371" s="296"/>
      <c r="BC371" s="49"/>
      <c r="BD371" s="297" t="s">
        <v>85</v>
      </c>
      <c r="BE371" s="91" t="str">
        <f>IFERROR(VLOOKUP(BD371,ACCESSORIES!F:J,5,FALSE),"N/A")</f>
        <v>N/A</v>
      </c>
      <c r="BF371" s="92" t="s">
        <v>85</v>
      </c>
      <c r="BG371" s="91" t="str">
        <f>IFERROR(VLOOKUP(BF371,ACCESSORIES!F:J,5,FALSE),"N/A")</f>
        <v>N/A</v>
      </c>
      <c r="BH371" s="297">
        <v>28.1</v>
      </c>
      <c r="BI371" s="296">
        <v>20.7</v>
      </c>
      <c r="BJ371" s="296">
        <v>20.7</v>
      </c>
      <c r="BK371" s="296">
        <v>10</v>
      </c>
      <c r="BL371" s="358">
        <f t="shared" si="25"/>
        <v>7.0216930533599994E-2</v>
      </c>
      <c r="BM371" s="290">
        <v>36</v>
      </c>
      <c r="BN371" s="296" t="s">
        <v>3771</v>
      </c>
      <c r="BO371" s="73" t="s">
        <v>3891</v>
      </c>
      <c r="BP371" s="296" t="s">
        <v>1222</v>
      </c>
      <c r="BQ371" s="296" t="s">
        <v>1150</v>
      </c>
      <c r="BR371" s="296" t="s">
        <v>1223</v>
      </c>
      <c r="BS371" s="296"/>
      <c r="BT371" s="296"/>
      <c r="BU371" s="296"/>
      <c r="BV371" s="296"/>
      <c r="BW371" s="296"/>
      <c r="BX371" s="296"/>
      <c r="BY371" s="296"/>
      <c r="BZ371" s="296"/>
      <c r="CA371" s="296" t="s">
        <v>2427</v>
      </c>
      <c r="CB371" s="296"/>
      <c r="CC371" s="296" t="s">
        <v>2428</v>
      </c>
      <c r="CD371" s="311" t="str">
        <f t="shared" si="27"/>
        <v>DISCONTINUED - MR501 RALLY, 18x8, +42mm Offset, 5x100, 67.1mm Centerbore, Method Bronze</v>
      </c>
      <c r="CE371" s="311" t="s">
        <v>3721</v>
      </c>
      <c r="CF371" s="311" t="s">
        <v>3720</v>
      </c>
      <c r="CG371" s="300" t="str">
        <f t="shared" si="26"/>
        <v>RALLY (5XX)</v>
      </c>
    </row>
    <row r="372" spans="1:85" s="289" customFormat="1" ht="15.75" customHeight="1">
      <c r="A372" s="571">
        <f t="shared" si="23"/>
        <v>369</v>
      </c>
      <c r="B372" s="92" t="s">
        <v>84</v>
      </c>
      <c r="C372" s="29" t="s">
        <v>1055</v>
      </c>
      <c r="D372" s="290" t="s">
        <v>1114</v>
      </c>
      <c r="E372" s="291" t="s">
        <v>2543</v>
      </c>
      <c r="F372" s="281" t="str">
        <f t="shared" si="24"/>
        <v>MR40155046300B</v>
      </c>
      <c r="G372" s="291"/>
      <c r="H372" s="291"/>
      <c r="I372" s="291" t="s">
        <v>738</v>
      </c>
      <c r="J372" s="322">
        <v>42736</v>
      </c>
      <c r="K372" s="438">
        <v>43389</v>
      </c>
      <c r="L372" s="282" t="s">
        <v>1239</v>
      </c>
      <c r="M372" s="292">
        <v>249.5</v>
      </c>
      <c r="N372" s="85"/>
      <c r="O372" s="409"/>
      <c r="P372" s="290">
        <v>15</v>
      </c>
      <c r="Q372" s="8">
        <v>5</v>
      </c>
      <c r="R372" s="29" t="s">
        <v>1683</v>
      </c>
      <c r="S372" s="290">
        <v>4</v>
      </c>
      <c r="T372" s="290">
        <v>156</v>
      </c>
      <c r="U372" s="293">
        <v>0</v>
      </c>
      <c r="V372" s="317">
        <v>3</v>
      </c>
      <c r="W372" s="290" t="s">
        <v>179</v>
      </c>
      <c r="X372" s="298">
        <v>132</v>
      </c>
      <c r="Y372" s="294">
        <v>15</v>
      </c>
      <c r="Z372" s="293">
        <v>1600</v>
      </c>
      <c r="AA372" s="293" t="s">
        <v>5172</v>
      </c>
      <c r="AB372" s="293"/>
      <c r="AC372" s="284" t="s">
        <v>9724</v>
      </c>
      <c r="AD372" s="295" t="s">
        <v>85</v>
      </c>
      <c r="AE372" s="432"/>
      <c r="AF372" s="286" t="str">
        <f>IFERROR(VLOOKUP(AD372,ACCESSORIES!F:J,5,FALSE),"N/A")</f>
        <v>N/A</v>
      </c>
      <c r="AG372" s="295" t="s">
        <v>85</v>
      </c>
      <c r="AH372" s="296" t="s">
        <v>85</v>
      </c>
      <c r="AI372" s="295"/>
      <c r="AJ372" s="295" t="s">
        <v>85</v>
      </c>
      <c r="AK372" s="287" t="str">
        <f>IFERROR(VLOOKUP(AJ372,ACCESSORIES!F:J,5,FALSE),"N/A")</f>
        <v>N/A</v>
      </c>
      <c r="AL372" s="296" t="s">
        <v>237</v>
      </c>
      <c r="AM372" s="296" t="s">
        <v>85</v>
      </c>
      <c r="AN372" s="38" t="str">
        <f>IFERROR(VLOOKUP(AM372,ACCESSORIES!F:J,5,FALSE),"N/A")</f>
        <v>N/A</v>
      </c>
      <c r="AO372" s="296" t="s">
        <v>85</v>
      </c>
      <c r="AP372" s="493">
        <v>14.1</v>
      </c>
      <c r="AQ372" s="296"/>
      <c r="AR372" s="296"/>
      <c r="AS372" s="296">
        <v>0</v>
      </c>
      <c r="AT372" s="296">
        <v>4</v>
      </c>
      <c r="AU372" s="296"/>
      <c r="AV372" s="296">
        <v>17</v>
      </c>
      <c r="AW372" s="296"/>
      <c r="AX372" s="296">
        <v>167</v>
      </c>
      <c r="AY372" s="296" t="s">
        <v>85</v>
      </c>
      <c r="AZ372" s="296" t="s">
        <v>85</v>
      </c>
      <c r="BA372" s="74"/>
      <c r="BB372" s="296"/>
      <c r="BC372" s="49"/>
      <c r="BD372" s="297" t="s">
        <v>1489</v>
      </c>
      <c r="BE372" s="91" t="str">
        <f>IFERROR(VLOOKUP(BD372,ACCESSORIES!F:J,5,FALSE),"N/A")</f>
        <v>N/A</v>
      </c>
      <c r="BF372" s="92" t="s">
        <v>1479</v>
      </c>
      <c r="BG372" s="91">
        <f>IFERROR(VLOOKUP(BF372,ACCESSORIES!F:J,5,FALSE),"N/A")</f>
        <v>11</v>
      </c>
      <c r="BH372" s="297">
        <v>18.5</v>
      </c>
      <c r="BI372" s="296">
        <v>17.8</v>
      </c>
      <c r="BJ372" s="296">
        <v>17.8</v>
      </c>
      <c r="BK372" s="296">
        <v>7.4</v>
      </c>
      <c r="BL372" s="358">
        <f t="shared" si="25"/>
        <v>3.8421372447424003E-2</v>
      </c>
      <c r="BM372" s="290">
        <v>48</v>
      </c>
      <c r="BN372" s="296" t="s">
        <v>3771</v>
      </c>
      <c r="BO372" s="73" t="s">
        <v>3891</v>
      </c>
      <c r="BP372" s="296" t="s">
        <v>1179</v>
      </c>
      <c r="BQ372" s="296" t="s">
        <v>2219</v>
      </c>
      <c r="BR372" s="296" t="s">
        <v>1180</v>
      </c>
      <c r="BS372" s="296" t="s">
        <v>2206</v>
      </c>
      <c r="BT372" s="296" t="s">
        <v>2207</v>
      </c>
      <c r="BU372" s="296"/>
      <c r="BV372" s="296"/>
      <c r="BW372" s="296"/>
      <c r="BX372" s="296"/>
      <c r="BY372" s="296"/>
      <c r="BZ372" s="296"/>
      <c r="CA372" s="296" t="s">
        <v>2403</v>
      </c>
      <c r="CB372" s="296"/>
      <c r="CC372" s="296" t="s">
        <v>2404</v>
      </c>
      <c r="CD372" s="311" t="str">
        <f t="shared" si="27"/>
        <v>DISCONTINUED - MR401-R UTV Beadlock, 15x5, 2.5+2.5/0mm Offset, 4x156, 132mm Centerbore, Machined - Raw , w/ BH-H24100</v>
      </c>
      <c r="CE372" s="311" t="s">
        <v>3721</v>
      </c>
      <c r="CF372" s="311" t="s">
        <v>3720</v>
      </c>
      <c r="CG372" s="300" t="str">
        <f t="shared" si="26"/>
        <v>UTV (4XX)</v>
      </c>
    </row>
    <row r="373" spans="1:85" s="289" customFormat="1" ht="15.75" customHeight="1">
      <c r="A373" s="571">
        <f t="shared" si="23"/>
        <v>370</v>
      </c>
      <c r="B373" s="92" t="s">
        <v>84</v>
      </c>
      <c r="C373" s="29" t="s">
        <v>1055</v>
      </c>
      <c r="D373" s="290" t="s">
        <v>1114</v>
      </c>
      <c r="E373" s="291" t="s">
        <v>2544</v>
      </c>
      <c r="F373" s="281" t="str">
        <f t="shared" si="24"/>
        <v>MR40155046346B</v>
      </c>
      <c r="G373" s="291"/>
      <c r="H373" s="291"/>
      <c r="I373" s="291" t="s">
        <v>996</v>
      </c>
      <c r="J373" s="322">
        <v>42736</v>
      </c>
      <c r="K373" s="438">
        <v>43389</v>
      </c>
      <c r="L373" s="282" t="s">
        <v>1239</v>
      </c>
      <c r="M373" s="292">
        <v>249.5</v>
      </c>
      <c r="N373" s="85"/>
      <c r="O373" s="409"/>
      <c r="P373" s="290">
        <v>15</v>
      </c>
      <c r="Q373" s="8">
        <v>5</v>
      </c>
      <c r="R373" s="29" t="s">
        <v>1683</v>
      </c>
      <c r="S373" s="290">
        <v>4</v>
      </c>
      <c r="T373" s="290">
        <v>156</v>
      </c>
      <c r="U373" s="293">
        <v>46</v>
      </c>
      <c r="V373" s="317">
        <v>4.9000000000000004</v>
      </c>
      <c r="W373" s="290" t="s">
        <v>930</v>
      </c>
      <c r="X373" s="298">
        <v>132</v>
      </c>
      <c r="Y373" s="294">
        <v>16.8</v>
      </c>
      <c r="Z373" s="293">
        <v>1600</v>
      </c>
      <c r="AA373" s="293" t="s">
        <v>5172</v>
      </c>
      <c r="AB373" s="293"/>
      <c r="AC373" s="284" t="s">
        <v>9725</v>
      </c>
      <c r="AD373" s="295" t="s">
        <v>85</v>
      </c>
      <c r="AE373" s="432"/>
      <c r="AF373" s="286" t="str">
        <f>IFERROR(VLOOKUP(AD373,ACCESSORIES!F:J,5,FALSE),"N/A")</f>
        <v>N/A</v>
      </c>
      <c r="AG373" s="295" t="s">
        <v>85</v>
      </c>
      <c r="AH373" s="296" t="s">
        <v>85</v>
      </c>
      <c r="AI373" s="295"/>
      <c r="AJ373" s="295" t="s">
        <v>85</v>
      </c>
      <c r="AK373" s="287" t="str">
        <f>IFERROR(VLOOKUP(AJ373,ACCESSORIES!F:J,5,FALSE),"N/A")</f>
        <v>N/A</v>
      </c>
      <c r="AL373" s="296" t="s">
        <v>237</v>
      </c>
      <c r="AM373" s="296" t="s">
        <v>85</v>
      </c>
      <c r="AN373" s="38" t="str">
        <f>IFERROR(VLOOKUP(AM373,ACCESSORIES!F:J,5,FALSE),"N/A")</f>
        <v>N/A</v>
      </c>
      <c r="AO373" s="296" t="s">
        <v>85</v>
      </c>
      <c r="AP373" s="493">
        <v>14.1</v>
      </c>
      <c r="AQ373" s="296"/>
      <c r="AR373" s="296"/>
      <c r="AS373" s="296">
        <v>3</v>
      </c>
      <c r="AT373" s="296">
        <v>3</v>
      </c>
      <c r="AU373" s="296"/>
      <c r="AV373" s="296">
        <v>3</v>
      </c>
      <c r="AW373" s="296"/>
      <c r="AX373" s="296">
        <v>167</v>
      </c>
      <c r="AY373" s="296" t="s">
        <v>85</v>
      </c>
      <c r="AZ373" s="296" t="s">
        <v>85</v>
      </c>
      <c r="BA373" s="74"/>
      <c r="BB373" s="296"/>
      <c r="BC373" s="49"/>
      <c r="BD373" s="297" t="s">
        <v>1651</v>
      </c>
      <c r="BE373" s="91" t="str">
        <f>IFERROR(VLOOKUP(BD373,ACCESSORIES!F:J,5,FALSE),"N/A")</f>
        <v>N/A</v>
      </c>
      <c r="BF373" s="92" t="s">
        <v>1481</v>
      </c>
      <c r="BG373" s="91">
        <f>IFERROR(VLOOKUP(BF373,ACCESSORIES!F:J,5,FALSE),"N/A")</f>
        <v>11</v>
      </c>
      <c r="BH373" s="297">
        <v>20.3</v>
      </c>
      <c r="BI373" s="296">
        <v>17.8</v>
      </c>
      <c r="BJ373" s="296">
        <v>17.8</v>
      </c>
      <c r="BK373" s="296">
        <v>7.4</v>
      </c>
      <c r="BL373" s="358">
        <f t="shared" si="25"/>
        <v>3.8421372447424003E-2</v>
      </c>
      <c r="BM373" s="290">
        <v>48</v>
      </c>
      <c r="BN373" s="296" t="s">
        <v>3771</v>
      </c>
      <c r="BO373" s="73" t="s">
        <v>3891</v>
      </c>
      <c r="BP373" s="296" t="s">
        <v>1179</v>
      </c>
      <c r="BQ373" s="296" t="s">
        <v>2219</v>
      </c>
      <c r="BR373" s="296" t="s">
        <v>2208</v>
      </c>
      <c r="BS373" s="296" t="s">
        <v>2206</v>
      </c>
      <c r="BT373" s="296" t="s">
        <v>2207</v>
      </c>
      <c r="BU373" s="296"/>
      <c r="BV373" s="296"/>
      <c r="BW373" s="296"/>
      <c r="BX373" s="296"/>
      <c r="BY373" s="296"/>
      <c r="BZ373" s="296"/>
      <c r="CA373" s="296" t="s">
        <v>2405</v>
      </c>
      <c r="CB373" s="296"/>
      <c r="CC373" s="296" t="s">
        <v>2406</v>
      </c>
      <c r="CD373" s="311" t="str">
        <f t="shared" si="27"/>
        <v>DISCONTINUED - MR401-R UTV Beadlock, 15x5, 5+0/+46mm Offset, 4x156, 132mm Centerbore, Machined - Raw , w/ BH-H24155</v>
      </c>
      <c r="CE373" s="311" t="s">
        <v>3721</v>
      </c>
      <c r="CF373" s="311" t="s">
        <v>3720</v>
      </c>
      <c r="CG373" s="300" t="str">
        <f t="shared" si="26"/>
        <v>UTV (4XX)</v>
      </c>
    </row>
    <row r="374" spans="1:85" s="289" customFormat="1" ht="15.75" customHeight="1">
      <c r="A374" s="571">
        <f t="shared" si="23"/>
        <v>371</v>
      </c>
      <c r="B374" s="92" t="s">
        <v>84</v>
      </c>
      <c r="C374" s="29" t="s">
        <v>1055</v>
      </c>
      <c r="D374" s="290" t="s">
        <v>1114</v>
      </c>
      <c r="E374" s="291" t="s">
        <v>2545</v>
      </c>
      <c r="F374" s="281" t="str">
        <f t="shared" si="24"/>
        <v>MR40155047346B</v>
      </c>
      <c r="G374" s="291"/>
      <c r="H374" s="291"/>
      <c r="I374" s="291" t="s">
        <v>997</v>
      </c>
      <c r="J374" s="322">
        <v>42736</v>
      </c>
      <c r="K374" s="438">
        <v>43389</v>
      </c>
      <c r="L374" s="282" t="s">
        <v>1239</v>
      </c>
      <c r="M374" s="292">
        <v>249.5</v>
      </c>
      <c r="N374" s="85"/>
      <c r="O374" s="409"/>
      <c r="P374" s="290">
        <v>15</v>
      </c>
      <c r="Q374" s="8">
        <v>5</v>
      </c>
      <c r="R374" s="29" t="s">
        <v>1682</v>
      </c>
      <c r="S374" s="290">
        <v>4</v>
      </c>
      <c r="T374" s="290">
        <v>136</v>
      </c>
      <c r="U374" s="293">
        <v>46</v>
      </c>
      <c r="V374" s="317">
        <v>4.9000000000000004</v>
      </c>
      <c r="W374" s="290" t="s">
        <v>930</v>
      </c>
      <c r="X374" s="298">
        <v>106</v>
      </c>
      <c r="Y374" s="294">
        <v>16.8</v>
      </c>
      <c r="Z374" s="293">
        <v>1600</v>
      </c>
      <c r="AA374" s="293" t="s">
        <v>5172</v>
      </c>
      <c r="AB374" s="293"/>
      <c r="AC374" s="284" t="s">
        <v>9726</v>
      </c>
      <c r="AD374" s="295" t="s">
        <v>85</v>
      </c>
      <c r="AE374" s="432"/>
      <c r="AF374" s="286" t="str">
        <f>IFERROR(VLOOKUP(AD374,ACCESSORIES!F:J,5,FALSE),"N/A")</f>
        <v>N/A</v>
      </c>
      <c r="AG374" s="295" t="s">
        <v>85</v>
      </c>
      <c r="AH374" s="296" t="s">
        <v>85</v>
      </c>
      <c r="AI374" s="295"/>
      <c r="AJ374" s="295" t="s">
        <v>85</v>
      </c>
      <c r="AK374" s="287" t="str">
        <f>IFERROR(VLOOKUP(AJ374,ACCESSORIES!F:J,5,FALSE),"N/A")</f>
        <v>N/A</v>
      </c>
      <c r="AL374" s="296" t="s">
        <v>237</v>
      </c>
      <c r="AM374" s="296" t="s">
        <v>85</v>
      </c>
      <c r="AN374" s="38" t="str">
        <f>IFERROR(VLOOKUP(AM374,ACCESSORIES!F:J,5,FALSE),"N/A")</f>
        <v>N/A</v>
      </c>
      <c r="AO374" s="296" t="s">
        <v>85</v>
      </c>
      <c r="AP374" s="493">
        <v>14.1</v>
      </c>
      <c r="AQ374" s="296"/>
      <c r="AR374" s="296"/>
      <c r="AS374" s="296">
        <v>3</v>
      </c>
      <c r="AT374" s="296">
        <v>3</v>
      </c>
      <c r="AU374" s="296"/>
      <c r="AV374" s="296">
        <v>3</v>
      </c>
      <c r="AW374" s="296"/>
      <c r="AX374" s="296">
        <v>167</v>
      </c>
      <c r="AY374" s="296" t="s">
        <v>85</v>
      </c>
      <c r="AZ374" s="296" t="s">
        <v>85</v>
      </c>
      <c r="BA374" s="74"/>
      <c r="BB374" s="296"/>
      <c r="BC374" s="49"/>
      <c r="BD374" s="297" t="s">
        <v>1651</v>
      </c>
      <c r="BE374" s="91" t="str">
        <f>IFERROR(VLOOKUP(BD374,ACCESSORIES!F:J,5,FALSE),"N/A")</f>
        <v>N/A</v>
      </c>
      <c r="BF374" s="92" t="s">
        <v>1481</v>
      </c>
      <c r="BG374" s="91">
        <f>IFERROR(VLOOKUP(BF374,ACCESSORIES!F:J,5,FALSE),"N/A")</f>
        <v>11</v>
      </c>
      <c r="BH374" s="297">
        <v>20.3</v>
      </c>
      <c r="BI374" s="296">
        <v>17.8</v>
      </c>
      <c r="BJ374" s="296">
        <v>17.8</v>
      </c>
      <c r="BK374" s="296">
        <v>7.4</v>
      </c>
      <c r="BL374" s="358">
        <f t="shared" si="25"/>
        <v>3.8421372447424003E-2</v>
      </c>
      <c r="BM374" s="290">
        <v>48</v>
      </c>
      <c r="BN374" s="296" t="s">
        <v>3771</v>
      </c>
      <c r="BO374" s="73" t="s">
        <v>3891</v>
      </c>
      <c r="BP374" s="296" t="s">
        <v>1179</v>
      </c>
      <c r="BQ374" s="296" t="s">
        <v>2219</v>
      </c>
      <c r="BR374" s="296" t="s">
        <v>2208</v>
      </c>
      <c r="BS374" s="296" t="s">
        <v>2206</v>
      </c>
      <c r="BT374" s="296" t="s">
        <v>2207</v>
      </c>
      <c r="BU374" s="296"/>
      <c r="BV374" s="296"/>
      <c r="BW374" s="296"/>
      <c r="BX374" s="296"/>
      <c r="BY374" s="296"/>
      <c r="BZ374" s="296"/>
      <c r="CA374" s="296" t="s">
        <v>2405</v>
      </c>
      <c r="CB374" s="296"/>
      <c r="CC374" s="296" t="s">
        <v>2406</v>
      </c>
      <c r="CD374" s="311" t="str">
        <f t="shared" si="27"/>
        <v>DISCONTINUED - MR401-R UTV Beadlock, 15x5, 5+0/+46mm Offset, 4x136, 106mm Centerbore, Machined - Raw , w/ BH-H24155</v>
      </c>
      <c r="CE374" s="311" t="s">
        <v>3721</v>
      </c>
      <c r="CF374" s="311" t="s">
        <v>3720</v>
      </c>
      <c r="CG374" s="300" t="str">
        <f t="shared" si="26"/>
        <v>UTV (4XX)</v>
      </c>
    </row>
    <row r="375" spans="1:85" s="289" customFormat="1" ht="15.75" customHeight="1">
      <c r="A375" s="571">
        <f t="shared" si="23"/>
        <v>372</v>
      </c>
      <c r="B375" s="92" t="s">
        <v>84</v>
      </c>
      <c r="C375" s="29" t="s">
        <v>1056</v>
      </c>
      <c r="D375" s="290" t="s">
        <v>1071</v>
      </c>
      <c r="E375" s="291" t="s">
        <v>4759</v>
      </c>
      <c r="F375" s="281" t="str">
        <f t="shared" si="24"/>
        <v>MR10168055344B</v>
      </c>
      <c r="G375" s="291" t="s">
        <v>1095</v>
      </c>
      <c r="H375" s="291"/>
      <c r="I375" s="291" t="s">
        <v>822</v>
      </c>
      <c r="J375" s="322">
        <v>40179</v>
      </c>
      <c r="K375" s="438">
        <v>43406</v>
      </c>
      <c r="L375" s="282" t="s">
        <v>1239</v>
      </c>
      <c r="M375" s="292">
        <v>367.5</v>
      </c>
      <c r="N375" s="85"/>
      <c r="O375" s="409"/>
      <c r="P375" s="290">
        <v>16</v>
      </c>
      <c r="Q375" s="8">
        <v>8</v>
      </c>
      <c r="R375" s="29" t="s">
        <v>1693</v>
      </c>
      <c r="S375" s="290">
        <v>5</v>
      </c>
      <c r="T375" s="290">
        <v>5.5</v>
      </c>
      <c r="U375" s="293">
        <v>44</v>
      </c>
      <c r="V375" s="317">
        <v>6.25</v>
      </c>
      <c r="W375" s="290" t="s">
        <v>85</v>
      </c>
      <c r="X375" s="298">
        <v>108</v>
      </c>
      <c r="Y375" s="294">
        <v>33.200000000000003</v>
      </c>
      <c r="Z375" s="293">
        <v>1900</v>
      </c>
      <c r="AA375" s="293" t="s">
        <v>5172</v>
      </c>
      <c r="AB375" s="293"/>
      <c r="AC375" s="284" t="s">
        <v>9727</v>
      </c>
      <c r="AD375" s="295" t="s">
        <v>85</v>
      </c>
      <c r="AE375" s="432"/>
      <c r="AF375" s="286" t="str">
        <f>IFERROR(VLOOKUP(AD375,ACCESSORIES!F:J,5,FALSE),"N/A")</f>
        <v>N/A</v>
      </c>
      <c r="AG375" s="295" t="s">
        <v>85</v>
      </c>
      <c r="AH375" s="296" t="s">
        <v>85</v>
      </c>
      <c r="AI375" s="295"/>
      <c r="AJ375" s="295" t="s">
        <v>85</v>
      </c>
      <c r="AK375" s="287" t="str">
        <f>IFERROR(VLOOKUP(AJ375,ACCESSORIES!F:J,5,FALSE),"N/A")</f>
        <v>N/A</v>
      </c>
      <c r="AL375" s="296" t="s">
        <v>237</v>
      </c>
      <c r="AM375" s="296" t="s">
        <v>85</v>
      </c>
      <c r="AN375" s="38" t="str">
        <f>IFERROR(VLOOKUP(AM375,ACCESSORIES!F:J,5,FALSE),"N/A")</f>
        <v>N/A</v>
      </c>
      <c r="AO375" s="296" t="s">
        <v>85</v>
      </c>
      <c r="AP375" s="493">
        <v>18.3</v>
      </c>
      <c r="AQ375" s="296"/>
      <c r="AR375" s="296"/>
      <c r="AS375" s="296">
        <v>0</v>
      </c>
      <c r="AT375" s="296">
        <v>6</v>
      </c>
      <c r="AU375" s="296"/>
      <c r="AV375" s="296">
        <v>18</v>
      </c>
      <c r="AW375" s="296"/>
      <c r="AX375" s="296">
        <v>185</v>
      </c>
      <c r="AY375" s="296" t="s">
        <v>85</v>
      </c>
      <c r="AZ375" s="296" t="s">
        <v>85</v>
      </c>
      <c r="BA375" s="74"/>
      <c r="BB375" s="296"/>
      <c r="BC375" s="49"/>
      <c r="BD375" s="297" t="s">
        <v>1709</v>
      </c>
      <c r="BE375" s="91" t="str">
        <f>IFERROR(VLOOKUP(BD375,ACCESSORIES!F:J,5,FALSE),"N/A")</f>
        <v>N/A</v>
      </c>
      <c r="BF375" s="92" t="s">
        <v>1479</v>
      </c>
      <c r="BG375" s="91">
        <f>IFERROR(VLOOKUP(BF375,ACCESSORIES!F:J,5,FALSE),"N/A")</f>
        <v>11</v>
      </c>
      <c r="BH375" s="297">
        <v>36.700000000000003</v>
      </c>
      <c r="BI375" s="296">
        <v>19</v>
      </c>
      <c r="BJ375" s="296">
        <v>19</v>
      </c>
      <c r="BK375" s="296">
        <v>10.8</v>
      </c>
      <c r="BL375" s="358">
        <f t="shared" si="25"/>
        <v>6.3889885123199985E-2</v>
      </c>
      <c r="BM375" s="290">
        <v>36</v>
      </c>
      <c r="BN375" s="296" t="s">
        <v>3771</v>
      </c>
      <c r="BO375" s="73" t="s">
        <v>3891</v>
      </c>
      <c r="BP375" s="296" t="s">
        <v>2220</v>
      </c>
      <c r="BQ375" s="296" t="s">
        <v>1204</v>
      </c>
      <c r="BR375" s="296" t="s">
        <v>1205</v>
      </c>
      <c r="BS375" s="296"/>
      <c r="BT375" s="296"/>
      <c r="BU375" s="296"/>
      <c r="BV375" s="296"/>
      <c r="BW375" s="296"/>
      <c r="BX375" s="296"/>
      <c r="BY375" s="296"/>
      <c r="BZ375" s="296"/>
      <c r="CA375" s="296" t="s">
        <v>2420</v>
      </c>
      <c r="CB375" s="296"/>
      <c r="CC375" s="296"/>
      <c r="CD375" s="311" t="str">
        <f t="shared" si="27"/>
        <v>DISCONTINUED - MR101 Beadlock, 16x8, +44mm Offset, 5x5.5, 108mm Centerbore, Machined - Raw , w/ BH-H24100</v>
      </c>
      <c r="CE375" s="311" t="s">
        <v>3721</v>
      </c>
      <c r="CF375" s="311" t="s">
        <v>3720</v>
      </c>
      <c r="CG375" s="300" t="str">
        <f t="shared" si="26"/>
        <v>RACE (1XX)</v>
      </c>
    </row>
    <row r="376" spans="1:85" s="289" customFormat="1" ht="15.75" customHeight="1">
      <c r="A376" s="571">
        <f t="shared" si="23"/>
        <v>373</v>
      </c>
      <c r="B376" s="92" t="s">
        <v>84</v>
      </c>
      <c r="C376" s="29" t="s">
        <v>1038</v>
      </c>
      <c r="D376" s="290" t="s">
        <v>1082</v>
      </c>
      <c r="E376" s="291" t="s">
        <v>2582</v>
      </c>
      <c r="F376" s="281" t="str">
        <f t="shared" si="24"/>
        <v>MR30478558300</v>
      </c>
      <c r="G376" s="291"/>
      <c r="H376" s="291"/>
      <c r="I376" s="291" t="s">
        <v>375</v>
      </c>
      <c r="J376" s="322">
        <v>40909</v>
      </c>
      <c r="K376" s="438">
        <v>43406</v>
      </c>
      <c r="L376" s="282" t="s">
        <v>1239</v>
      </c>
      <c r="M376" s="292">
        <v>195.5</v>
      </c>
      <c r="N376" s="85"/>
      <c r="O376" s="409"/>
      <c r="P376" s="290">
        <v>17</v>
      </c>
      <c r="Q376" s="8">
        <v>8.5</v>
      </c>
      <c r="R376" s="29" t="s">
        <v>1688</v>
      </c>
      <c r="S376" s="290">
        <v>5</v>
      </c>
      <c r="T376" s="290">
        <v>150</v>
      </c>
      <c r="U376" s="293">
        <v>0</v>
      </c>
      <c r="V376" s="317">
        <v>4.75</v>
      </c>
      <c r="W376" s="290" t="s">
        <v>85</v>
      </c>
      <c r="X376" s="298">
        <v>116.5</v>
      </c>
      <c r="Y376" s="294">
        <v>27.3</v>
      </c>
      <c r="Z376" s="293">
        <v>2500</v>
      </c>
      <c r="AA376" s="293" t="s">
        <v>5147</v>
      </c>
      <c r="AB376" s="293"/>
      <c r="AC376" s="284" t="s">
        <v>9632</v>
      </c>
      <c r="AD376" s="295" t="s">
        <v>1557</v>
      </c>
      <c r="AE376" s="432"/>
      <c r="AF376" s="286">
        <f>IFERROR(VLOOKUP(AD376,ACCESSORIES!F:J,5,FALSE),"N/A")</f>
        <v>33</v>
      </c>
      <c r="AG376" s="295" t="s">
        <v>85</v>
      </c>
      <c r="AH376" s="296" t="s">
        <v>85</v>
      </c>
      <c r="AI376" s="295"/>
      <c r="AJ376" s="295" t="s">
        <v>1827</v>
      </c>
      <c r="AK376" s="287">
        <f>IFERROR(VLOOKUP(AJ376,ACCESSORIES!F:J,5,FALSE),"N/A")</f>
        <v>1.1000000000000001</v>
      </c>
      <c r="AL376" s="296" t="s">
        <v>237</v>
      </c>
      <c r="AM376" s="296" t="s">
        <v>85</v>
      </c>
      <c r="AN376" s="38" t="str">
        <f>IFERROR(VLOOKUP(AM376,ACCESSORIES!F:J,5,FALSE),"N/A")</f>
        <v>N/A</v>
      </c>
      <c r="AO376" s="296" t="s">
        <v>85</v>
      </c>
      <c r="AP376" s="493">
        <v>16.100000000000001</v>
      </c>
      <c r="AQ376" s="296"/>
      <c r="AR376" s="296"/>
      <c r="AS376" s="296">
        <v>3</v>
      </c>
      <c r="AT376" s="296">
        <v>19</v>
      </c>
      <c r="AU376" s="296"/>
      <c r="AV376" s="296">
        <v>24</v>
      </c>
      <c r="AW376" s="296"/>
      <c r="AX376" s="296">
        <v>180</v>
      </c>
      <c r="AY376" s="296">
        <v>110.5</v>
      </c>
      <c r="AZ376" s="296">
        <v>41</v>
      </c>
      <c r="BA376" s="74"/>
      <c r="BB376" s="296"/>
      <c r="BC376" s="49"/>
      <c r="BD376" s="297" t="s">
        <v>85</v>
      </c>
      <c r="BE376" s="91" t="str">
        <f>IFERROR(VLOOKUP(BD376,ACCESSORIES!F:J,5,FALSE),"N/A")</f>
        <v>N/A</v>
      </c>
      <c r="BF376" s="92" t="s">
        <v>85</v>
      </c>
      <c r="BG376" s="91" t="str">
        <f>IFERROR(VLOOKUP(BF376,ACCESSORIES!F:J,5,FALSE),"N/A")</f>
        <v>N/A</v>
      </c>
      <c r="BH376" s="297">
        <v>30.8</v>
      </c>
      <c r="BI376" s="296">
        <v>19.8</v>
      </c>
      <c r="BJ376" s="296">
        <v>19.8</v>
      </c>
      <c r="BK376" s="296">
        <v>10.7</v>
      </c>
      <c r="BL376" s="358">
        <f t="shared" si="25"/>
        <v>6.8740914904991998E-2</v>
      </c>
      <c r="BM376" s="290">
        <v>36</v>
      </c>
      <c r="BN376" s="296" t="s">
        <v>3771</v>
      </c>
      <c r="BO376" s="73" t="s">
        <v>3891</v>
      </c>
      <c r="BP376" s="296" t="s">
        <v>2213</v>
      </c>
      <c r="BQ376" s="296" t="s">
        <v>1131</v>
      </c>
      <c r="BR376" s="296" t="s">
        <v>1122</v>
      </c>
      <c r="BS376" s="296" t="s">
        <v>1138</v>
      </c>
      <c r="BT376" s="296"/>
      <c r="BU376" s="296"/>
      <c r="BV376" s="296"/>
      <c r="BW376" s="296"/>
      <c r="BX376" s="296"/>
      <c r="BY376" s="296"/>
      <c r="BZ376" s="296"/>
      <c r="CA376" s="296" t="s">
        <v>2342</v>
      </c>
      <c r="CB376" s="296"/>
      <c r="CC376" s="296" t="s">
        <v>2343</v>
      </c>
      <c r="CD376" s="311" t="str">
        <f t="shared" si="27"/>
        <v>DISCONTINUED - MR304 Double Standard, 17x8.5, 0mm Offset, 5x150, 116.5mm Centerbore, Machined - Clear Coat</v>
      </c>
      <c r="CE376" s="311" t="s">
        <v>3721</v>
      </c>
      <c r="CF376" s="311" t="s">
        <v>3720</v>
      </c>
      <c r="CG376" s="300" t="str">
        <f t="shared" si="26"/>
        <v>STREET (3XX)</v>
      </c>
    </row>
    <row r="377" spans="1:85" s="289" customFormat="1" ht="15.75" customHeight="1">
      <c r="A377" s="571">
        <f t="shared" si="23"/>
        <v>374</v>
      </c>
      <c r="B377" s="92" t="s">
        <v>84</v>
      </c>
      <c r="C377" s="29" t="s">
        <v>1038</v>
      </c>
      <c r="D377" s="290" t="s">
        <v>2225</v>
      </c>
      <c r="E377" s="291" t="s">
        <v>2583</v>
      </c>
      <c r="F377" s="281" t="str">
        <f t="shared" si="24"/>
        <v>MR30529058325</v>
      </c>
      <c r="G377" s="291"/>
      <c r="H377" s="291"/>
      <c r="I377" s="291" t="s">
        <v>412</v>
      </c>
      <c r="J377" s="322">
        <v>41275</v>
      </c>
      <c r="K377" s="438">
        <v>43406</v>
      </c>
      <c r="L377" s="282" t="s">
        <v>1239</v>
      </c>
      <c r="M377" s="292">
        <v>260.5</v>
      </c>
      <c r="N377" s="85"/>
      <c r="O377" s="409"/>
      <c r="P377" s="290">
        <v>20</v>
      </c>
      <c r="Q377" s="8">
        <v>9</v>
      </c>
      <c r="R377" s="29" t="s">
        <v>1688</v>
      </c>
      <c r="S377" s="290">
        <v>5</v>
      </c>
      <c r="T377" s="290">
        <v>150</v>
      </c>
      <c r="U377" s="293">
        <v>25</v>
      </c>
      <c r="V377" s="317">
        <v>6</v>
      </c>
      <c r="W377" s="290" t="s">
        <v>85</v>
      </c>
      <c r="X377" s="298">
        <v>116.5</v>
      </c>
      <c r="Y377" s="294">
        <v>39.1</v>
      </c>
      <c r="Z377" s="293">
        <v>2500</v>
      </c>
      <c r="AA377" s="293" t="s">
        <v>5149</v>
      </c>
      <c r="AB377" s="293"/>
      <c r="AC377" s="284" t="s">
        <v>9728</v>
      </c>
      <c r="AD377" s="295" t="s">
        <v>1559</v>
      </c>
      <c r="AE377" s="432"/>
      <c r="AF377" s="286">
        <f>IFERROR(VLOOKUP(AD377,ACCESSORIES!F:J,5,FALSE),"N/A")</f>
        <v>33</v>
      </c>
      <c r="AG377" s="295" t="s">
        <v>85</v>
      </c>
      <c r="AH377" s="296" t="s">
        <v>85</v>
      </c>
      <c r="AI377" s="295"/>
      <c r="AJ377" s="295" t="s">
        <v>1827</v>
      </c>
      <c r="AK377" s="287">
        <f>IFERROR(VLOOKUP(AJ377,ACCESSORIES!F:J,5,FALSE),"N/A")</f>
        <v>1.1000000000000001</v>
      </c>
      <c r="AL377" s="296" t="s">
        <v>237</v>
      </c>
      <c r="AM377" s="296" t="s">
        <v>85</v>
      </c>
      <c r="AN377" s="38" t="str">
        <f>IFERROR(VLOOKUP(AM377,ACCESSORIES!F:J,5,FALSE),"N/A")</f>
        <v>N/A</v>
      </c>
      <c r="AO377" s="296" t="s">
        <v>85</v>
      </c>
      <c r="AP377" s="493">
        <v>16.2</v>
      </c>
      <c r="AQ377" s="296"/>
      <c r="AR377" s="296"/>
      <c r="AS377" s="296">
        <v>3</v>
      </c>
      <c r="AT377" s="296">
        <v>5</v>
      </c>
      <c r="AU377" s="296"/>
      <c r="AV377" s="296">
        <v>30</v>
      </c>
      <c r="AW377" s="296"/>
      <c r="AX377" s="296">
        <v>190</v>
      </c>
      <c r="AY377" s="296">
        <v>110.5</v>
      </c>
      <c r="AZ377" s="296">
        <v>41</v>
      </c>
      <c r="BA377" s="74"/>
      <c r="BB377" s="296"/>
      <c r="BC377" s="49"/>
      <c r="BD377" s="297" t="s">
        <v>85</v>
      </c>
      <c r="BE377" s="91" t="str">
        <f>IFERROR(VLOOKUP(BD377,ACCESSORIES!F:J,5,FALSE),"N/A")</f>
        <v>N/A</v>
      </c>
      <c r="BF377" s="92" t="s">
        <v>85</v>
      </c>
      <c r="BG377" s="91" t="str">
        <f>IFERROR(VLOOKUP(BF377,ACCESSORIES!F:J,5,FALSE),"N/A")</f>
        <v>N/A</v>
      </c>
      <c r="BH377" s="297">
        <v>42.6</v>
      </c>
      <c r="BI377" s="296">
        <v>22.8</v>
      </c>
      <c r="BJ377" s="296">
        <v>22.8</v>
      </c>
      <c r="BK377" s="296">
        <v>11.1</v>
      </c>
      <c r="BL377" s="358">
        <f t="shared" si="25"/>
        <v>9.4557029982336005E-2</v>
      </c>
      <c r="BM377" s="290">
        <v>24</v>
      </c>
      <c r="BN377" s="296" t="s">
        <v>3771</v>
      </c>
      <c r="BO377" s="73" t="s">
        <v>3891</v>
      </c>
      <c r="BP377" s="296" t="s">
        <v>2214</v>
      </c>
      <c r="BQ377" s="296" t="s">
        <v>1131</v>
      </c>
      <c r="BR377" s="296" t="s">
        <v>1122</v>
      </c>
      <c r="BS377" s="296"/>
      <c r="BT377" s="296"/>
      <c r="BU377" s="296"/>
      <c r="BV377" s="296"/>
      <c r="BW377" s="296"/>
      <c r="BX377" s="296"/>
      <c r="BY377" s="296"/>
      <c r="BZ377" s="296"/>
      <c r="CA377" s="296" t="s">
        <v>2345</v>
      </c>
      <c r="CB377" s="296"/>
      <c r="CC377" s="296" t="s">
        <v>2346</v>
      </c>
      <c r="CD377" s="311" t="str">
        <f t="shared" si="27"/>
        <v>DISCONTINUED - MR305 NV, 20x9, +25mm Offset, 5x150, 116.5mm Centerbore, Machined - Matte Black Lip</v>
      </c>
      <c r="CE377" s="311" t="s">
        <v>3721</v>
      </c>
      <c r="CF377" s="311" t="s">
        <v>3720</v>
      </c>
      <c r="CG377" s="300" t="str">
        <f t="shared" si="26"/>
        <v>STREET (3XX)</v>
      </c>
    </row>
    <row r="378" spans="1:85" s="289" customFormat="1" ht="15.75" customHeight="1">
      <c r="A378" s="571">
        <f t="shared" si="23"/>
        <v>375</v>
      </c>
      <c r="B378" s="92" t="s">
        <v>84</v>
      </c>
      <c r="C378" s="29" t="s">
        <v>1038</v>
      </c>
      <c r="D378" s="290" t="s">
        <v>2225</v>
      </c>
      <c r="E378" s="291" t="s">
        <v>2584</v>
      </c>
      <c r="F378" s="281" t="str">
        <f t="shared" si="24"/>
        <v>MR30529087318</v>
      </c>
      <c r="G378" s="291"/>
      <c r="H378" s="291"/>
      <c r="I378" s="291" t="s">
        <v>421</v>
      </c>
      <c r="J378" s="322">
        <v>41275</v>
      </c>
      <c r="K378" s="438">
        <v>43406</v>
      </c>
      <c r="L378" s="282" t="s">
        <v>1239</v>
      </c>
      <c r="M378" s="292">
        <v>260.5</v>
      </c>
      <c r="N378" s="85"/>
      <c r="O378" s="409"/>
      <c r="P378" s="290">
        <v>20</v>
      </c>
      <c r="Q378" s="8">
        <v>9</v>
      </c>
      <c r="R378" s="29" t="s">
        <v>1700</v>
      </c>
      <c r="S378" s="290">
        <v>8</v>
      </c>
      <c r="T378" s="290">
        <v>170</v>
      </c>
      <c r="U378" s="293">
        <v>18</v>
      </c>
      <c r="V378" s="317">
        <v>5.75</v>
      </c>
      <c r="W378" s="290" t="s">
        <v>85</v>
      </c>
      <c r="X378" s="298">
        <v>130.81</v>
      </c>
      <c r="Y378" s="294">
        <v>39.1</v>
      </c>
      <c r="Z378" s="293">
        <v>3640</v>
      </c>
      <c r="AA378" s="293" t="s">
        <v>5149</v>
      </c>
      <c r="AB378" s="293"/>
      <c r="AC378" s="284" t="s">
        <v>9729</v>
      </c>
      <c r="AD378" s="295" t="s">
        <v>1759</v>
      </c>
      <c r="AE378" s="432"/>
      <c r="AF378" s="286">
        <f>IFERROR(VLOOKUP(AD378,ACCESSORIES!F:J,5,FALSE),"N/A")</f>
        <v>33</v>
      </c>
      <c r="AG378" s="295" t="s">
        <v>85</v>
      </c>
      <c r="AH378" s="296" t="s">
        <v>85</v>
      </c>
      <c r="AI378" s="295"/>
      <c r="AJ378" s="295" t="s">
        <v>1827</v>
      </c>
      <c r="AK378" s="287">
        <f>IFERROR(VLOOKUP(AJ378,ACCESSORIES!F:J,5,FALSE),"N/A")</f>
        <v>1.1000000000000001</v>
      </c>
      <c r="AL378" s="296" t="s">
        <v>237</v>
      </c>
      <c r="AM378" s="296" t="s">
        <v>85</v>
      </c>
      <c r="AN378" s="38" t="str">
        <f>IFERROR(VLOOKUP(AM378,ACCESSORIES!F:J,5,FALSE),"N/A")</f>
        <v>N/A</v>
      </c>
      <c r="AO378" s="296" t="s">
        <v>85</v>
      </c>
      <c r="AP378" s="493">
        <v>16.2</v>
      </c>
      <c r="AQ378" s="296"/>
      <c r="AR378" s="296"/>
      <c r="AS378" s="296">
        <v>3</v>
      </c>
      <c r="AT378" s="296">
        <v>3</v>
      </c>
      <c r="AU378" s="296"/>
      <c r="AV378" s="296">
        <v>30</v>
      </c>
      <c r="AW378" s="296"/>
      <c r="AX378" s="296">
        <v>235</v>
      </c>
      <c r="AY378" s="296">
        <v>127</v>
      </c>
      <c r="AZ378" s="296">
        <v>98</v>
      </c>
      <c r="BA378" s="74"/>
      <c r="BB378" s="296"/>
      <c r="BC378" s="49"/>
      <c r="BD378" s="297" t="s">
        <v>85</v>
      </c>
      <c r="BE378" s="91" t="str">
        <f>IFERROR(VLOOKUP(BD378,ACCESSORIES!F:J,5,FALSE),"N/A")</f>
        <v>N/A</v>
      </c>
      <c r="BF378" s="92" t="s">
        <v>85</v>
      </c>
      <c r="BG378" s="91" t="str">
        <f>IFERROR(VLOOKUP(BF378,ACCESSORIES!F:J,5,FALSE),"N/A")</f>
        <v>N/A</v>
      </c>
      <c r="BH378" s="297">
        <v>42.6</v>
      </c>
      <c r="BI378" s="296">
        <v>22.8</v>
      </c>
      <c r="BJ378" s="296">
        <v>22.8</v>
      </c>
      <c r="BK378" s="296">
        <v>11.1</v>
      </c>
      <c r="BL378" s="358">
        <f t="shared" si="25"/>
        <v>9.4557029982336005E-2</v>
      </c>
      <c r="BM378" s="290">
        <v>24</v>
      </c>
      <c r="BN378" s="296" t="s">
        <v>3771</v>
      </c>
      <c r="BO378" s="73" t="s">
        <v>3891</v>
      </c>
      <c r="BP378" s="296" t="s">
        <v>2214</v>
      </c>
      <c r="BQ378" s="296" t="s">
        <v>1131</v>
      </c>
      <c r="BR378" s="296" t="s">
        <v>1122</v>
      </c>
      <c r="BS378" s="296"/>
      <c r="BT378" s="296"/>
      <c r="BU378" s="296"/>
      <c r="BV378" s="296"/>
      <c r="BW378" s="296"/>
      <c r="BX378" s="296"/>
      <c r="BY378" s="296"/>
      <c r="BZ378" s="296"/>
      <c r="CA378" s="296" t="s">
        <v>2349</v>
      </c>
      <c r="CB378" s="296"/>
      <c r="CC378" s="296" t="s">
        <v>2350</v>
      </c>
      <c r="CD378" s="311" t="str">
        <f t="shared" si="27"/>
        <v>DISCONTINUED - MR305 NV, 20x9, +18mm Offset, 8x170, 130.81mm Centerbore, Machined - Matte Black Lip</v>
      </c>
      <c r="CE378" s="311" t="s">
        <v>3721</v>
      </c>
      <c r="CF378" s="311" t="s">
        <v>3720</v>
      </c>
      <c r="CG378" s="300" t="str">
        <f t="shared" si="26"/>
        <v>STREET (3XX)</v>
      </c>
    </row>
    <row r="379" spans="1:85" s="289" customFormat="1" ht="15.75" customHeight="1">
      <c r="A379" s="571">
        <f t="shared" si="23"/>
        <v>376</v>
      </c>
      <c r="B379" s="92" t="s">
        <v>84</v>
      </c>
      <c r="C379" s="29" t="s">
        <v>1038</v>
      </c>
      <c r="D379" s="290" t="s">
        <v>1087</v>
      </c>
      <c r="E379" s="291" t="s">
        <v>2585</v>
      </c>
      <c r="F379" s="281" t="str">
        <f t="shared" si="24"/>
        <v>MR31029058500</v>
      </c>
      <c r="G379" s="291"/>
      <c r="H379" s="291"/>
      <c r="I379" s="291" t="s">
        <v>612</v>
      </c>
      <c r="J379" s="322">
        <v>42370</v>
      </c>
      <c r="K379" s="438">
        <v>43406</v>
      </c>
      <c r="L379" s="282" t="s">
        <v>1239</v>
      </c>
      <c r="M379" s="292">
        <v>285.5</v>
      </c>
      <c r="N379" s="85"/>
      <c r="O379" s="409"/>
      <c r="P379" s="290">
        <v>20</v>
      </c>
      <c r="Q379" s="8">
        <v>9</v>
      </c>
      <c r="R379" s="29" t="s">
        <v>1688</v>
      </c>
      <c r="S379" s="290">
        <v>5</v>
      </c>
      <c r="T379" s="290">
        <v>150</v>
      </c>
      <c r="U379" s="293">
        <v>0</v>
      </c>
      <c r="V379" s="317">
        <v>5</v>
      </c>
      <c r="W379" s="290" t="s">
        <v>85</v>
      </c>
      <c r="X379" s="298">
        <v>110.5</v>
      </c>
      <c r="Y379" s="294">
        <v>42.7</v>
      </c>
      <c r="Z379" s="293">
        <v>2650</v>
      </c>
      <c r="AA379" s="293" t="s">
        <v>2165</v>
      </c>
      <c r="AB379" s="293"/>
      <c r="AC379" s="284" t="s">
        <v>9730</v>
      </c>
      <c r="AD379" s="295" t="s">
        <v>1596</v>
      </c>
      <c r="AE379" s="432"/>
      <c r="AF379" s="286">
        <f>IFERROR(VLOOKUP(AD379,ACCESSORIES!F:J,5,FALSE),"N/A")</f>
        <v>38.5</v>
      </c>
      <c r="AG379" s="295" t="s">
        <v>1735</v>
      </c>
      <c r="AH379" s="296" t="s">
        <v>1787</v>
      </c>
      <c r="AI379" s="295"/>
      <c r="AJ379" s="295" t="s">
        <v>1827</v>
      </c>
      <c r="AK379" s="287">
        <f>IFERROR(VLOOKUP(AJ379,ACCESSORIES!F:J,5,FALSE),"N/A")</f>
        <v>1.1000000000000001</v>
      </c>
      <c r="AL379" s="296" t="s">
        <v>236</v>
      </c>
      <c r="AM379" s="296" t="s">
        <v>85</v>
      </c>
      <c r="AN379" s="38" t="str">
        <f>IFERROR(VLOOKUP(AM379,ACCESSORIES!F:J,5,FALSE),"N/A")</f>
        <v>N/A</v>
      </c>
      <c r="AO379" s="296" t="s">
        <v>85</v>
      </c>
      <c r="AP379" s="493">
        <v>16.100000000000001</v>
      </c>
      <c r="AQ379" s="296"/>
      <c r="AR379" s="296"/>
      <c r="AS379" s="296">
        <v>4</v>
      </c>
      <c r="AT379" s="296">
        <v>21</v>
      </c>
      <c r="AU379" s="296"/>
      <c r="AV379" s="296">
        <v>61</v>
      </c>
      <c r="AW379" s="296"/>
      <c r="AX379" s="296">
        <v>239</v>
      </c>
      <c r="AY379" s="296">
        <v>110.5</v>
      </c>
      <c r="AZ379" s="296">
        <v>52</v>
      </c>
      <c r="BA379" s="74"/>
      <c r="BB379" s="296"/>
      <c r="BC379" s="49"/>
      <c r="BD379" s="297" t="s">
        <v>85</v>
      </c>
      <c r="BE379" s="91" t="str">
        <f>IFERROR(VLOOKUP(BD379,ACCESSORIES!F:J,5,FALSE),"N/A")</f>
        <v>N/A</v>
      </c>
      <c r="BF379" s="92" t="s">
        <v>85</v>
      </c>
      <c r="BG379" s="91" t="str">
        <f>IFERROR(VLOOKUP(BF379,ACCESSORIES!F:J,5,FALSE),"N/A")</f>
        <v>N/A</v>
      </c>
      <c r="BH379" s="297">
        <v>46.2</v>
      </c>
      <c r="BI379" s="296">
        <v>22.5</v>
      </c>
      <c r="BJ379" s="296">
        <v>22.5</v>
      </c>
      <c r="BK379" s="296">
        <v>11.2</v>
      </c>
      <c r="BL379" s="358">
        <f t="shared" si="25"/>
        <v>9.2914652879999976E-2</v>
      </c>
      <c r="BM379" s="290">
        <v>24</v>
      </c>
      <c r="BN379" s="296" t="s">
        <v>3771</v>
      </c>
      <c r="BO379" s="73" t="s">
        <v>3891</v>
      </c>
      <c r="BP379" s="296" t="s">
        <v>2216</v>
      </c>
      <c r="BQ379" s="296" t="s">
        <v>1131</v>
      </c>
      <c r="BR379" s="296" t="s">
        <v>1122</v>
      </c>
      <c r="BS379" s="296"/>
      <c r="BT379" s="296"/>
      <c r="BU379" s="296"/>
      <c r="BV379" s="296"/>
      <c r="BW379" s="296"/>
      <c r="BX379" s="296"/>
      <c r="BY379" s="296"/>
      <c r="BZ379" s="296"/>
      <c r="CA379" s="296" t="s">
        <v>2375</v>
      </c>
      <c r="CB379" s="296"/>
      <c r="CC379" s="296" t="s">
        <v>2376</v>
      </c>
      <c r="CD379" s="311" t="str">
        <f t="shared" si="27"/>
        <v>DISCONTINUED - MR310 Con6, 20x9, 0mm Offset, 5x150, 110.5mm Centerbore, Matte Black</v>
      </c>
      <c r="CE379" s="311" t="s">
        <v>3721</v>
      </c>
      <c r="CF379" s="311" t="s">
        <v>3720</v>
      </c>
      <c r="CG379" s="300" t="str">
        <f t="shared" si="26"/>
        <v>STREET (3XX)</v>
      </c>
    </row>
    <row r="380" spans="1:85" s="289" customFormat="1" ht="15.75" customHeight="1">
      <c r="A380" s="571">
        <f t="shared" si="23"/>
        <v>377</v>
      </c>
      <c r="B380" s="92" t="s">
        <v>84</v>
      </c>
      <c r="C380" s="29" t="s">
        <v>1038</v>
      </c>
      <c r="D380" s="290" t="s">
        <v>1087</v>
      </c>
      <c r="E380" s="291" t="s">
        <v>2586</v>
      </c>
      <c r="F380" s="281" t="str">
        <f t="shared" si="24"/>
        <v>MR31029087500</v>
      </c>
      <c r="G380" s="291"/>
      <c r="H380" s="291"/>
      <c r="I380" s="291" t="s">
        <v>618</v>
      </c>
      <c r="J380" s="322">
        <v>42370</v>
      </c>
      <c r="K380" s="438">
        <v>43406</v>
      </c>
      <c r="L380" s="282" t="s">
        <v>1239</v>
      </c>
      <c r="M380" s="292">
        <v>285.5</v>
      </c>
      <c r="N380" s="85"/>
      <c r="O380" s="409"/>
      <c r="P380" s="290">
        <v>20</v>
      </c>
      <c r="Q380" s="8">
        <v>9</v>
      </c>
      <c r="R380" s="29" t="s">
        <v>1700</v>
      </c>
      <c r="S380" s="290">
        <v>8</v>
      </c>
      <c r="T380" s="290">
        <v>170</v>
      </c>
      <c r="U380" s="293">
        <v>0</v>
      </c>
      <c r="V380" s="317">
        <v>5</v>
      </c>
      <c r="W380" s="290" t="s">
        <v>85</v>
      </c>
      <c r="X380" s="298">
        <v>130.81</v>
      </c>
      <c r="Y380" s="294">
        <v>42.2</v>
      </c>
      <c r="Z380" s="293">
        <v>3640</v>
      </c>
      <c r="AA380" s="293" t="s">
        <v>2165</v>
      </c>
      <c r="AB380" s="293"/>
      <c r="AC380" s="284" t="s">
        <v>9680</v>
      </c>
      <c r="AD380" s="295" t="s">
        <v>1759</v>
      </c>
      <c r="AE380" s="432"/>
      <c r="AF380" s="286">
        <f>IFERROR(VLOOKUP(AD380,ACCESSORIES!F:J,5,FALSE),"N/A")</f>
        <v>33</v>
      </c>
      <c r="AG380" s="295" t="s">
        <v>85</v>
      </c>
      <c r="AH380" s="296" t="s">
        <v>85</v>
      </c>
      <c r="AI380" s="295"/>
      <c r="AJ380" s="295" t="s">
        <v>1827</v>
      </c>
      <c r="AK380" s="287">
        <f>IFERROR(VLOOKUP(AJ380,ACCESSORIES!F:J,5,FALSE),"N/A")</f>
        <v>1.1000000000000001</v>
      </c>
      <c r="AL380" s="296" t="s">
        <v>237</v>
      </c>
      <c r="AM380" s="296" t="s">
        <v>85</v>
      </c>
      <c r="AN380" s="38" t="str">
        <f>IFERROR(VLOOKUP(AM380,ACCESSORIES!F:J,5,FALSE),"N/A")</f>
        <v>N/A</v>
      </c>
      <c r="AO380" s="296" t="s">
        <v>85</v>
      </c>
      <c r="AP380" s="493">
        <v>16.100000000000001</v>
      </c>
      <c r="AQ380" s="296"/>
      <c r="AR380" s="296"/>
      <c r="AS380" s="296">
        <v>3</v>
      </c>
      <c r="AT380" s="296">
        <v>12</v>
      </c>
      <c r="AU380" s="296"/>
      <c r="AV380" s="296">
        <v>43</v>
      </c>
      <c r="AW380" s="296"/>
      <c r="AX380" s="296">
        <v>234</v>
      </c>
      <c r="AY380" s="296">
        <v>127</v>
      </c>
      <c r="AZ380" s="296">
        <v>98</v>
      </c>
      <c r="BA380" s="74"/>
      <c r="BB380" s="296"/>
      <c r="BC380" s="49"/>
      <c r="BD380" s="297" t="s">
        <v>85</v>
      </c>
      <c r="BE380" s="91" t="str">
        <f>IFERROR(VLOOKUP(BD380,ACCESSORIES!F:J,5,FALSE),"N/A")</f>
        <v>N/A</v>
      </c>
      <c r="BF380" s="92" t="s">
        <v>85</v>
      </c>
      <c r="BG380" s="91" t="str">
        <f>IFERROR(VLOOKUP(BF380,ACCESSORIES!F:J,5,FALSE),"N/A")</f>
        <v>N/A</v>
      </c>
      <c r="BH380" s="297">
        <v>45.7</v>
      </c>
      <c r="BI380" s="296">
        <v>22.5</v>
      </c>
      <c r="BJ380" s="296">
        <v>22.5</v>
      </c>
      <c r="BK380" s="296">
        <v>11.2</v>
      </c>
      <c r="BL380" s="358">
        <f t="shared" si="25"/>
        <v>9.2914652879999976E-2</v>
      </c>
      <c r="BM380" s="290">
        <v>24</v>
      </c>
      <c r="BN380" s="296" t="s">
        <v>3771</v>
      </c>
      <c r="BO380" s="73" t="s">
        <v>3891</v>
      </c>
      <c r="BP380" s="296" t="s">
        <v>2216</v>
      </c>
      <c r="BQ380" s="296" t="s">
        <v>1131</v>
      </c>
      <c r="BR380" s="296" t="s">
        <v>1122</v>
      </c>
      <c r="BS380" s="296"/>
      <c r="BT380" s="296"/>
      <c r="BU380" s="296"/>
      <c r="BV380" s="296"/>
      <c r="BW380" s="296"/>
      <c r="BX380" s="296"/>
      <c r="BY380" s="296"/>
      <c r="BZ380" s="296"/>
      <c r="CA380" s="296" t="s">
        <v>2383</v>
      </c>
      <c r="CB380" s="296"/>
      <c r="CC380" s="296" t="s">
        <v>2384</v>
      </c>
      <c r="CD380" s="311" t="str">
        <f t="shared" si="27"/>
        <v>DISCONTINUED - MR310 Con6, 20x9, 0mm Offset, 8x170, 130.81mm Centerbore, Matte Black</v>
      </c>
      <c r="CE380" s="311" t="s">
        <v>3721</v>
      </c>
      <c r="CF380" s="311" t="s">
        <v>3720</v>
      </c>
      <c r="CG380" s="300" t="str">
        <f t="shared" si="26"/>
        <v>STREET (3XX)</v>
      </c>
    </row>
    <row r="381" spans="1:85" s="289" customFormat="1" ht="15.75" customHeight="1">
      <c r="A381" s="571">
        <f t="shared" si="23"/>
        <v>378</v>
      </c>
      <c r="B381" s="92" t="s">
        <v>84</v>
      </c>
      <c r="C381" s="29" t="s">
        <v>1038</v>
      </c>
      <c r="D381" s="290" t="s">
        <v>1087</v>
      </c>
      <c r="E381" s="291" t="s">
        <v>2818</v>
      </c>
      <c r="F381" s="281" t="str">
        <f t="shared" si="24"/>
        <v>MR31089050912N</v>
      </c>
      <c r="G381" s="291"/>
      <c r="H381" s="291"/>
      <c r="I381" s="291" t="s">
        <v>647</v>
      </c>
      <c r="J381" s="322">
        <v>42370</v>
      </c>
      <c r="K381" s="438">
        <v>43406</v>
      </c>
      <c r="L381" s="282" t="s">
        <v>1239</v>
      </c>
      <c r="M381" s="292">
        <v>259.5</v>
      </c>
      <c r="N381" s="85"/>
      <c r="O381" s="409"/>
      <c r="P381" s="290">
        <v>18</v>
      </c>
      <c r="Q381" s="8">
        <v>9</v>
      </c>
      <c r="R381" s="29" t="s">
        <v>1692</v>
      </c>
      <c r="S381" s="290">
        <v>5</v>
      </c>
      <c r="T381" s="290">
        <v>5</v>
      </c>
      <c r="U381" s="293">
        <v>-12</v>
      </c>
      <c r="V381" s="317">
        <v>4.5</v>
      </c>
      <c r="W381" s="290" t="s">
        <v>85</v>
      </c>
      <c r="X381" s="298">
        <v>71.5</v>
      </c>
      <c r="Y381" s="294">
        <v>38.299999999999997</v>
      </c>
      <c r="Z381" s="293">
        <v>2650</v>
      </c>
      <c r="AA381" s="293" t="s">
        <v>5156</v>
      </c>
      <c r="AB381" s="293"/>
      <c r="AC381" s="284" t="s">
        <v>9698</v>
      </c>
      <c r="AD381" s="295" t="s">
        <v>1588</v>
      </c>
      <c r="AE381" s="432"/>
      <c r="AF381" s="286">
        <f>IFERROR(VLOOKUP(AD381,ACCESSORIES!F:J,5,FALSE),"N/A")</f>
        <v>38.5</v>
      </c>
      <c r="AG381" s="295" t="s">
        <v>1731</v>
      </c>
      <c r="AH381" s="296" t="s">
        <v>1786</v>
      </c>
      <c r="AI381" s="295"/>
      <c r="AJ381" s="295" t="s">
        <v>1827</v>
      </c>
      <c r="AK381" s="287">
        <f>IFERROR(VLOOKUP(AJ381,ACCESSORIES!F:J,5,FALSE),"N/A")</f>
        <v>1.1000000000000001</v>
      </c>
      <c r="AL381" s="296" t="s">
        <v>236</v>
      </c>
      <c r="AM381" s="296" t="s">
        <v>85</v>
      </c>
      <c r="AN381" s="38" t="str">
        <f>IFERROR(VLOOKUP(AM381,ACCESSORIES!F:J,5,FALSE),"N/A")</f>
        <v>N/A</v>
      </c>
      <c r="AO381" s="296" t="s">
        <v>85</v>
      </c>
      <c r="AP381" s="493">
        <v>16.100000000000001</v>
      </c>
      <c r="AQ381" s="296"/>
      <c r="AR381" s="296"/>
      <c r="AS381" s="296">
        <v>10</v>
      </c>
      <c r="AT381" s="296">
        <v>30</v>
      </c>
      <c r="AU381" s="296"/>
      <c r="AV381" s="296">
        <v>75</v>
      </c>
      <c r="AW381" s="296"/>
      <c r="AX381" s="296">
        <v>215</v>
      </c>
      <c r="AY381" s="296">
        <v>71.5</v>
      </c>
      <c r="AZ381" s="296">
        <v>34</v>
      </c>
      <c r="BA381" s="74"/>
      <c r="BB381" s="296"/>
      <c r="BC381" s="49"/>
      <c r="BD381" s="297" t="s">
        <v>85</v>
      </c>
      <c r="BE381" s="91" t="str">
        <f>IFERROR(VLOOKUP(BD381,ACCESSORIES!F:J,5,FALSE),"N/A")</f>
        <v>N/A</v>
      </c>
      <c r="BF381" s="92" t="s">
        <v>85</v>
      </c>
      <c r="BG381" s="91" t="str">
        <f>IFERROR(VLOOKUP(BF381,ACCESSORIES!F:J,5,FALSE),"N/A")</f>
        <v>N/A</v>
      </c>
      <c r="BH381" s="297">
        <v>41.8</v>
      </c>
      <c r="BI381" s="296">
        <v>20.5</v>
      </c>
      <c r="BJ381" s="296">
        <v>20.5</v>
      </c>
      <c r="BK381" s="296">
        <v>11.2</v>
      </c>
      <c r="BL381" s="358">
        <f t="shared" si="25"/>
        <v>7.7130632835199969E-2</v>
      </c>
      <c r="BM381" s="290">
        <v>36</v>
      </c>
      <c r="BN381" s="296" t="s">
        <v>3771</v>
      </c>
      <c r="BO381" s="73" t="s">
        <v>3891</v>
      </c>
      <c r="BP381" s="296" t="s">
        <v>2217</v>
      </c>
      <c r="BQ381" s="296" t="s">
        <v>1131</v>
      </c>
      <c r="BR381" s="296" t="s">
        <v>1122</v>
      </c>
      <c r="BS381" s="296"/>
      <c r="BT381" s="296"/>
      <c r="BU381" s="296"/>
      <c r="BV381" s="296"/>
      <c r="BW381" s="296"/>
      <c r="BX381" s="296"/>
      <c r="BY381" s="296"/>
      <c r="BZ381" s="296"/>
      <c r="CA381" s="296" t="s">
        <v>2377</v>
      </c>
      <c r="CB381" s="296"/>
      <c r="CC381" s="296" t="s">
        <v>2378</v>
      </c>
      <c r="CD381" s="311" t="str">
        <f t="shared" si="27"/>
        <v>DISCONTINUED - MR310 Con6, 18x9, -12mm Offset, 5x5, 71.5mm Centerbore, Method Bronze - Matte Black Lip</v>
      </c>
      <c r="CE381" s="311" t="s">
        <v>3721</v>
      </c>
      <c r="CF381" s="311" t="s">
        <v>3720</v>
      </c>
      <c r="CG381" s="300" t="str">
        <f t="shared" si="26"/>
        <v>STREET (3XX)</v>
      </c>
    </row>
    <row r="382" spans="1:85" s="289" customFormat="1" ht="15.75" customHeight="1">
      <c r="A382" s="571">
        <f t="shared" si="23"/>
        <v>379</v>
      </c>
      <c r="B382" s="92" t="s">
        <v>84</v>
      </c>
      <c r="C382" s="29" t="s">
        <v>1038</v>
      </c>
      <c r="D382" s="290" t="s">
        <v>1087</v>
      </c>
      <c r="E382" s="291" t="s">
        <v>2819</v>
      </c>
      <c r="F382" s="281" t="str">
        <f t="shared" si="24"/>
        <v>MR31089060912N</v>
      </c>
      <c r="G382" s="291"/>
      <c r="H382" s="291"/>
      <c r="I382" s="291" t="s">
        <v>651</v>
      </c>
      <c r="J382" s="322">
        <v>42370</v>
      </c>
      <c r="K382" s="438">
        <v>43406</v>
      </c>
      <c r="L382" s="282" t="s">
        <v>1239</v>
      </c>
      <c r="M382" s="292">
        <v>259.5</v>
      </c>
      <c r="N382" s="85"/>
      <c r="O382" s="409"/>
      <c r="P382" s="290">
        <v>18</v>
      </c>
      <c r="Q382" s="8">
        <v>9</v>
      </c>
      <c r="R382" s="29" t="s">
        <v>1089</v>
      </c>
      <c r="S382" s="290">
        <v>6</v>
      </c>
      <c r="T382" s="290">
        <v>5.5</v>
      </c>
      <c r="U382" s="293">
        <v>-12</v>
      </c>
      <c r="V382" s="317">
        <v>4.5</v>
      </c>
      <c r="W382" s="290" t="s">
        <v>85</v>
      </c>
      <c r="X382" s="298">
        <v>106.25</v>
      </c>
      <c r="Y382" s="294">
        <v>38.299999999999997</v>
      </c>
      <c r="Z382" s="293">
        <v>2650</v>
      </c>
      <c r="AA382" s="293" t="s">
        <v>5156</v>
      </c>
      <c r="AB382" s="293"/>
      <c r="AC382" s="284" t="s">
        <v>9707</v>
      </c>
      <c r="AD382" s="295" t="s">
        <v>1593</v>
      </c>
      <c r="AE382" s="432"/>
      <c r="AF382" s="286">
        <f>IFERROR(VLOOKUP(AD382,ACCESSORIES!F:J,5,FALSE),"N/A")</f>
        <v>38.5</v>
      </c>
      <c r="AG382" s="295" t="s">
        <v>1734</v>
      </c>
      <c r="AH382" s="296" t="s">
        <v>1787</v>
      </c>
      <c r="AI382" s="295"/>
      <c r="AJ382" s="295" t="s">
        <v>1827</v>
      </c>
      <c r="AK382" s="287">
        <f>IFERROR(VLOOKUP(AJ382,ACCESSORIES!F:J,5,FALSE),"N/A")</f>
        <v>1.1000000000000001</v>
      </c>
      <c r="AL382" s="296" t="s">
        <v>236</v>
      </c>
      <c r="AM382" s="296" t="s">
        <v>1649</v>
      </c>
      <c r="AN382" s="38">
        <f>IFERROR(VLOOKUP(AM382,ACCESSORIES!F:J,5,FALSE),"N/A")</f>
        <v>2.75</v>
      </c>
      <c r="AO382" s="296">
        <v>78.3</v>
      </c>
      <c r="AP382" s="493">
        <v>16.100000000000001</v>
      </c>
      <c r="AQ382" s="296"/>
      <c r="AR382" s="296"/>
      <c r="AS382" s="296">
        <v>10</v>
      </c>
      <c r="AT382" s="296">
        <v>30</v>
      </c>
      <c r="AU382" s="296"/>
      <c r="AV382" s="296">
        <v>75</v>
      </c>
      <c r="AW382" s="296"/>
      <c r="AX382" s="296">
        <v>215</v>
      </c>
      <c r="AY382" s="296">
        <v>106.25</v>
      </c>
      <c r="AZ382" s="296">
        <v>34</v>
      </c>
      <c r="BA382" s="74"/>
      <c r="BB382" s="296"/>
      <c r="BC382" s="49"/>
      <c r="BD382" s="297" t="s">
        <v>85</v>
      </c>
      <c r="BE382" s="91" t="str">
        <f>IFERROR(VLOOKUP(BD382,ACCESSORIES!F:J,5,FALSE),"N/A")</f>
        <v>N/A</v>
      </c>
      <c r="BF382" s="92" t="s">
        <v>85</v>
      </c>
      <c r="BG382" s="91" t="str">
        <f>IFERROR(VLOOKUP(BF382,ACCESSORIES!F:J,5,FALSE),"N/A")</f>
        <v>N/A</v>
      </c>
      <c r="BH382" s="297">
        <v>41.8</v>
      </c>
      <c r="BI382" s="296">
        <v>20.5</v>
      </c>
      <c r="BJ382" s="296">
        <v>20.5</v>
      </c>
      <c r="BK382" s="296">
        <v>11.2</v>
      </c>
      <c r="BL382" s="358">
        <f t="shared" si="25"/>
        <v>7.7130632835199969E-2</v>
      </c>
      <c r="BM382" s="290">
        <v>36</v>
      </c>
      <c r="BN382" s="296" t="s">
        <v>3771</v>
      </c>
      <c r="BO382" s="73" t="s">
        <v>3891</v>
      </c>
      <c r="BP382" s="296" t="s">
        <v>2217</v>
      </c>
      <c r="BQ382" s="296" t="s">
        <v>1131</v>
      </c>
      <c r="BR382" s="296" t="s">
        <v>1122</v>
      </c>
      <c r="BS382" s="296"/>
      <c r="BT382" s="296"/>
      <c r="BU382" s="296"/>
      <c r="BV382" s="296"/>
      <c r="BW382" s="296"/>
      <c r="BX382" s="296"/>
      <c r="BY382" s="296"/>
      <c r="BZ382" s="296"/>
      <c r="CA382" s="296" t="s">
        <v>2381</v>
      </c>
      <c r="CB382" s="296"/>
      <c r="CC382" s="296" t="s">
        <v>2382</v>
      </c>
      <c r="CD382" s="311" t="str">
        <f t="shared" si="27"/>
        <v>DISCONTINUED - MR310 Con6, 18x9, -12mm Offset, 6x5.5, 106.25mm Centerbore, Method Bronze - Matte Black Lip</v>
      </c>
      <c r="CE382" s="311" t="s">
        <v>3721</v>
      </c>
      <c r="CF382" s="311" t="s">
        <v>3720</v>
      </c>
      <c r="CG382" s="300" t="str">
        <f t="shared" si="26"/>
        <v>STREET (3XX)</v>
      </c>
    </row>
    <row r="383" spans="1:85" s="289" customFormat="1" ht="15.75" customHeight="1">
      <c r="A383" s="571">
        <f t="shared" si="23"/>
        <v>380</v>
      </c>
      <c r="B383" s="92" t="s">
        <v>84</v>
      </c>
      <c r="C383" s="29" t="s">
        <v>1038</v>
      </c>
      <c r="D383" s="290" t="s">
        <v>1087</v>
      </c>
      <c r="E383" s="291" t="s">
        <v>2587</v>
      </c>
      <c r="F383" s="281" t="str">
        <f t="shared" si="24"/>
        <v>MR31089088918</v>
      </c>
      <c r="G383" s="291"/>
      <c r="H383" s="291"/>
      <c r="I383" s="291" t="s">
        <v>669</v>
      </c>
      <c r="J383" s="322">
        <v>42370</v>
      </c>
      <c r="K383" s="438">
        <v>43406</v>
      </c>
      <c r="L383" s="282" t="s">
        <v>1239</v>
      </c>
      <c r="M383" s="292">
        <v>259.5</v>
      </c>
      <c r="N383" s="85"/>
      <c r="O383" s="409"/>
      <c r="P383" s="290">
        <v>18</v>
      </c>
      <c r="Q383" s="8">
        <v>9</v>
      </c>
      <c r="R383" s="29" t="s">
        <v>1701</v>
      </c>
      <c r="S383" s="290">
        <v>8</v>
      </c>
      <c r="T383" s="290">
        <v>180</v>
      </c>
      <c r="U383" s="293">
        <v>18</v>
      </c>
      <c r="V383" s="317">
        <v>5.75</v>
      </c>
      <c r="W383" s="290" t="s">
        <v>85</v>
      </c>
      <c r="X383" s="298">
        <v>130.81</v>
      </c>
      <c r="Y383" s="294">
        <v>36.799999999999997</v>
      </c>
      <c r="Z383" s="293">
        <v>3640</v>
      </c>
      <c r="AA383" s="293" t="s">
        <v>5156</v>
      </c>
      <c r="AB383" s="293"/>
      <c r="AC383" s="284" t="s">
        <v>9731</v>
      </c>
      <c r="AD383" s="295" t="s">
        <v>1562</v>
      </c>
      <c r="AE383" s="432"/>
      <c r="AF383" s="286">
        <f>IFERROR(VLOOKUP(AD383,ACCESSORIES!F:J,5,FALSE),"N/A")</f>
        <v>33</v>
      </c>
      <c r="AG383" s="295" t="s">
        <v>85</v>
      </c>
      <c r="AH383" s="296" t="s">
        <v>85</v>
      </c>
      <c r="AI383" s="295"/>
      <c r="AJ383" s="295" t="s">
        <v>1827</v>
      </c>
      <c r="AK383" s="287">
        <f>IFERROR(VLOOKUP(AJ383,ACCESSORIES!F:J,5,FALSE),"N/A")</f>
        <v>1.1000000000000001</v>
      </c>
      <c r="AL383" s="296" t="s">
        <v>237</v>
      </c>
      <c r="AM383" s="296" t="s">
        <v>85</v>
      </c>
      <c r="AN383" s="38" t="str">
        <f>IFERROR(VLOOKUP(AM383,ACCESSORIES!F:J,5,FALSE),"N/A")</f>
        <v>N/A</v>
      </c>
      <c r="AO383" s="296" t="s">
        <v>85</v>
      </c>
      <c r="AP383" s="493">
        <v>16.100000000000001</v>
      </c>
      <c r="AQ383" s="296"/>
      <c r="AR383" s="296"/>
      <c r="AS383" s="296">
        <v>3</v>
      </c>
      <c r="AT383" s="296">
        <v>3</v>
      </c>
      <c r="AU383" s="296"/>
      <c r="AV383" s="296">
        <v>48</v>
      </c>
      <c r="AW383" s="296"/>
      <c r="AX383" s="296">
        <v>210</v>
      </c>
      <c r="AY383" s="296">
        <v>123</v>
      </c>
      <c r="AZ383" s="296">
        <v>93</v>
      </c>
      <c r="BA383" s="74"/>
      <c r="BB383" s="296"/>
      <c r="BC383" s="49"/>
      <c r="BD383" s="297" t="s">
        <v>85</v>
      </c>
      <c r="BE383" s="91" t="str">
        <f>IFERROR(VLOOKUP(BD383,ACCESSORIES!F:J,5,FALSE),"N/A")</f>
        <v>N/A</v>
      </c>
      <c r="BF383" s="92" t="s">
        <v>85</v>
      </c>
      <c r="BG383" s="91" t="str">
        <f>IFERROR(VLOOKUP(BF383,ACCESSORIES!F:J,5,FALSE),"N/A")</f>
        <v>N/A</v>
      </c>
      <c r="BH383" s="297">
        <v>40.299999999999997</v>
      </c>
      <c r="BI383" s="296">
        <v>20.5</v>
      </c>
      <c r="BJ383" s="296">
        <v>20.5</v>
      </c>
      <c r="BK383" s="296">
        <v>11.2</v>
      </c>
      <c r="BL383" s="358">
        <f t="shared" si="25"/>
        <v>7.7130632835199969E-2</v>
      </c>
      <c r="BM383" s="290">
        <v>36</v>
      </c>
      <c r="BN383" s="296" t="s">
        <v>3771</v>
      </c>
      <c r="BO383" s="73" t="s">
        <v>3891</v>
      </c>
      <c r="BP383" s="296" t="s">
        <v>2217</v>
      </c>
      <c r="BQ383" s="296" t="s">
        <v>1131</v>
      </c>
      <c r="BR383" s="296" t="s">
        <v>1122</v>
      </c>
      <c r="BS383" s="296"/>
      <c r="BT383" s="296"/>
      <c r="BU383" s="296"/>
      <c r="BV383" s="296"/>
      <c r="BW383" s="296"/>
      <c r="BX383" s="296"/>
      <c r="BY383" s="296"/>
      <c r="BZ383" s="296"/>
      <c r="CA383" s="296" t="s">
        <v>2385</v>
      </c>
      <c r="CB383" s="296"/>
      <c r="CC383" s="296" t="s">
        <v>2386</v>
      </c>
      <c r="CD383" s="311" t="str">
        <f t="shared" si="27"/>
        <v>DISCONTINUED - MR310 Con6, 18x9, +18mm Offset, 8x180, 130.81mm Centerbore, Method Bronze - Matte Black Lip</v>
      </c>
      <c r="CE383" s="311" t="s">
        <v>3721</v>
      </c>
      <c r="CF383" s="311" t="s">
        <v>3720</v>
      </c>
      <c r="CG383" s="300" t="str">
        <f t="shared" si="26"/>
        <v>STREET (3XX)</v>
      </c>
    </row>
    <row r="384" spans="1:85" s="289" customFormat="1" ht="15.75" customHeight="1">
      <c r="A384" s="571">
        <f t="shared" si="23"/>
        <v>381</v>
      </c>
      <c r="B384" s="92" t="s">
        <v>84</v>
      </c>
      <c r="C384" s="29" t="s">
        <v>1038</v>
      </c>
      <c r="D384" s="290" t="s">
        <v>1088</v>
      </c>
      <c r="E384" s="291" t="s">
        <v>2588</v>
      </c>
      <c r="F384" s="281" t="str">
        <f t="shared" si="24"/>
        <v>MR31178587500</v>
      </c>
      <c r="G384" s="291"/>
      <c r="H384" s="291"/>
      <c r="I384" s="291" t="s">
        <v>688</v>
      </c>
      <c r="J384" s="322">
        <v>42370</v>
      </c>
      <c r="K384" s="438">
        <v>43406</v>
      </c>
      <c r="L384" s="282" t="s">
        <v>1239</v>
      </c>
      <c r="M384" s="292">
        <v>215.5</v>
      </c>
      <c r="N384" s="85"/>
      <c r="O384" s="409"/>
      <c r="P384" s="290">
        <v>17</v>
      </c>
      <c r="Q384" s="8">
        <v>8.5</v>
      </c>
      <c r="R384" s="29" t="s">
        <v>1700</v>
      </c>
      <c r="S384" s="290">
        <v>8</v>
      </c>
      <c r="T384" s="290">
        <v>170</v>
      </c>
      <c r="U384" s="293">
        <v>0</v>
      </c>
      <c r="V384" s="317">
        <v>4.75</v>
      </c>
      <c r="W384" s="290" t="s">
        <v>85</v>
      </c>
      <c r="X384" s="298">
        <v>130.81</v>
      </c>
      <c r="Y384" s="294">
        <v>29.5</v>
      </c>
      <c r="Z384" s="293">
        <v>3640</v>
      </c>
      <c r="AA384" s="293" t="s">
        <v>2165</v>
      </c>
      <c r="AB384" s="293"/>
      <c r="AC384" s="284" t="s">
        <v>9626</v>
      </c>
      <c r="AD384" s="295" t="s">
        <v>1759</v>
      </c>
      <c r="AE384" s="432"/>
      <c r="AF384" s="286">
        <f>IFERROR(VLOOKUP(AD384,ACCESSORIES!F:J,5,FALSE),"N/A")</f>
        <v>33</v>
      </c>
      <c r="AG384" s="295" t="s">
        <v>85</v>
      </c>
      <c r="AH384" s="296" t="s">
        <v>85</v>
      </c>
      <c r="AI384" s="295"/>
      <c r="AJ384" s="295" t="s">
        <v>1827</v>
      </c>
      <c r="AK384" s="287">
        <f>IFERROR(VLOOKUP(AJ384,ACCESSORIES!F:J,5,FALSE),"N/A")</f>
        <v>1.1000000000000001</v>
      </c>
      <c r="AL384" s="296" t="s">
        <v>237</v>
      </c>
      <c r="AM384" s="296" t="s">
        <v>85</v>
      </c>
      <c r="AN384" s="38" t="str">
        <f>IFERROR(VLOOKUP(AM384,ACCESSORIES!F:J,5,FALSE),"N/A")</f>
        <v>N/A</v>
      </c>
      <c r="AO384" s="296" t="s">
        <v>85</v>
      </c>
      <c r="AP384" s="493">
        <v>16.100000000000001</v>
      </c>
      <c r="AQ384" s="296"/>
      <c r="AR384" s="296"/>
      <c r="AS384" s="296">
        <v>3</v>
      </c>
      <c r="AT384" s="296">
        <v>3</v>
      </c>
      <c r="AU384" s="296"/>
      <c r="AV384" s="296">
        <v>35</v>
      </c>
      <c r="AW384" s="296"/>
      <c r="AX384" s="296">
        <v>210</v>
      </c>
      <c r="AY384" s="296">
        <v>127</v>
      </c>
      <c r="AZ384" s="296">
        <v>98</v>
      </c>
      <c r="BA384" s="74"/>
      <c r="BB384" s="296"/>
      <c r="BC384" s="49"/>
      <c r="BD384" s="297" t="s">
        <v>85</v>
      </c>
      <c r="BE384" s="91" t="str">
        <f>IFERROR(VLOOKUP(BD384,ACCESSORIES!F:J,5,FALSE),"N/A")</f>
        <v>N/A</v>
      </c>
      <c r="BF384" s="92" t="s">
        <v>85</v>
      </c>
      <c r="BG384" s="91" t="str">
        <f>IFERROR(VLOOKUP(BF384,ACCESSORIES!F:J,5,FALSE),"N/A")</f>
        <v>N/A</v>
      </c>
      <c r="BH384" s="297">
        <v>33</v>
      </c>
      <c r="BI384" s="296">
        <v>19.5</v>
      </c>
      <c r="BJ384" s="296">
        <v>19.5</v>
      </c>
      <c r="BK384" s="296">
        <v>10.8</v>
      </c>
      <c r="BL384" s="358">
        <f t="shared" si="25"/>
        <v>6.7296755728799978E-2</v>
      </c>
      <c r="BM384" s="290">
        <v>36</v>
      </c>
      <c r="BN384" s="296" t="s">
        <v>3771</v>
      </c>
      <c r="BO384" s="73" t="s">
        <v>3891</v>
      </c>
      <c r="BP384" s="296" t="s">
        <v>2216</v>
      </c>
      <c r="BQ384" s="296" t="s">
        <v>1131</v>
      </c>
      <c r="BR384" s="296" t="s">
        <v>1151</v>
      </c>
      <c r="BS384" s="296" t="s">
        <v>1168</v>
      </c>
      <c r="BT384" s="296"/>
      <c r="BU384" s="296"/>
      <c r="BV384" s="296"/>
      <c r="BW384" s="296"/>
      <c r="BX384" s="296"/>
      <c r="BY384" s="296"/>
      <c r="BZ384" s="296"/>
      <c r="CA384" s="296" t="s">
        <v>2393</v>
      </c>
      <c r="CB384" s="296"/>
      <c r="CC384" s="296" t="s">
        <v>2394</v>
      </c>
      <c r="CD384" s="311" t="str">
        <f t="shared" si="27"/>
        <v>DISCONTINUED - MR311 Vex, 17x8.5, 0mm Offset, 8x170, 130.81mm Centerbore, Matte Black</v>
      </c>
      <c r="CE384" s="311" t="s">
        <v>3721</v>
      </c>
      <c r="CF384" s="311" t="s">
        <v>3720</v>
      </c>
      <c r="CG384" s="300" t="str">
        <f t="shared" si="26"/>
        <v>STREET (3XX)</v>
      </c>
    </row>
    <row r="385" spans="1:85" s="289" customFormat="1" ht="15.75" customHeight="1">
      <c r="A385" s="571">
        <f t="shared" si="23"/>
        <v>382</v>
      </c>
      <c r="B385" s="92" t="s">
        <v>84</v>
      </c>
      <c r="C385" s="29" t="s">
        <v>1038</v>
      </c>
      <c r="D385" s="290" t="s">
        <v>1088</v>
      </c>
      <c r="E385" s="291" t="s">
        <v>2589</v>
      </c>
      <c r="F385" s="281" t="str">
        <f t="shared" si="24"/>
        <v>MR31178588500</v>
      </c>
      <c r="G385" s="291"/>
      <c r="H385" s="291"/>
      <c r="I385" s="291" t="s">
        <v>686</v>
      </c>
      <c r="J385" s="322">
        <v>42370</v>
      </c>
      <c r="K385" s="438">
        <v>43406</v>
      </c>
      <c r="L385" s="282" t="s">
        <v>1239</v>
      </c>
      <c r="M385" s="292">
        <v>215.5</v>
      </c>
      <c r="N385" s="85"/>
      <c r="O385" s="409"/>
      <c r="P385" s="290">
        <v>17</v>
      </c>
      <c r="Q385" s="8">
        <v>8.5</v>
      </c>
      <c r="R385" s="29" t="s">
        <v>1701</v>
      </c>
      <c r="S385" s="290">
        <v>8</v>
      </c>
      <c r="T385" s="290">
        <v>180</v>
      </c>
      <c r="U385" s="293">
        <v>0</v>
      </c>
      <c r="V385" s="317">
        <v>4.75</v>
      </c>
      <c r="W385" s="290" t="s">
        <v>85</v>
      </c>
      <c r="X385" s="298">
        <v>130.81</v>
      </c>
      <c r="Y385" s="294">
        <v>29.5</v>
      </c>
      <c r="Z385" s="293">
        <v>3640</v>
      </c>
      <c r="AA385" s="293" t="s">
        <v>2165</v>
      </c>
      <c r="AB385" s="293"/>
      <c r="AC385" s="284" t="s">
        <v>9718</v>
      </c>
      <c r="AD385" s="295" t="s">
        <v>1562</v>
      </c>
      <c r="AE385" s="432"/>
      <c r="AF385" s="286">
        <f>IFERROR(VLOOKUP(AD385,ACCESSORIES!F:J,5,FALSE),"N/A")</f>
        <v>33</v>
      </c>
      <c r="AG385" s="295" t="s">
        <v>85</v>
      </c>
      <c r="AH385" s="296" t="s">
        <v>85</v>
      </c>
      <c r="AI385" s="295"/>
      <c r="AJ385" s="295" t="s">
        <v>1827</v>
      </c>
      <c r="AK385" s="287">
        <f>IFERROR(VLOOKUP(AJ385,ACCESSORIES!F:J,5,FALSE),"N/A")</f>
        <v>1.1000000000000001</v>
      </c>
      <c r="AL385" s="296" t="s">
        <v>237</v>
      </c>
      <c r="AM385" s="296" t="s">
        <v>85</v>
      </c>
      <c r="AN385" s="38" t="str">
        <f>IFERROR(VLOOKUP(AM385,ACCESSORIES!F:J,5,FALSE),"N/A")</f>
        <v>N/A</v>
      </c>
      <c r="AO385" s="296" t="s">
        <v>85</v>
      </c>
      <c r="AP385" s="493">
        <v>16.100000000000001</v>
      </c>
      <c r="AQ385" s="296"/>
      <c r="AR385" s="296"/>
      <c r="AS385" s="296">
        <v>3</v>
      </c>
      <c r="AT385" s="296">
        <v>3</v>
      </c>
      <c r="AU385" s="296"/>
      <c r="AV385" s="296">
        <v>35</v>
      </c>
      <c r="AW385" s="296"/>
      <c r="AX385" s="296">
        <v>210</v>
      </c>
      <c r="AY385" s="296">
        <v>123</v>
      </c>
      <c r="AZ385" s="296">
        <v>93</v>
      </c>
      <c r="BA385" s="74"/>
      <c r="BB385" s="296"/>
      <c r="BC385" s="49"/>
      <c r="BD385" s="297" t="s">
        <v>85</v>
      </c>
      <c r="BE385" s="91" t="str">
        <f>IFERROR(VLOOKUP(BD385,ACCESSORIES!F:J,5,FALSE),"N/A")</f>
        <v>N/A</v>
      </c>
      <c r="BF385" s="92" t="s">
        <v>85</v>
      </c>
      <c r="BG385" s="91" t="str">
        <f>IFERROR(VLOOKUP(BF385,ACCESSORIES!F:J,5,FALSE),"N/A")</f>
        <v>N/A</v>
      </c>
      <c r="BH385" s="297">
        <v>33</v>
      </c>
      <c r="BI385" s="296">
        <v>19.5</v>
      </c>
      <c r="BJ385" s="296">
        <v>19.5</v>
      </c>
      <c r="BK385" s="296">
        <v>10.8</v>
      </c>
      <c r="BL385" s="358">
        <f t="shared" si="25"/>
        <v>6.7296755728799978E-2</v>
      </c>
      <c r="BM385" s="290">
        <v>36</v>
      </c>
      <c r="BN385" s="296" t="s">
        <v>3771</v>
      </c>
      <c r="BO385" s="73" t="s">
        <v>3891</v>
      </c>
      <c r="BP385" s="296" t="s">
        <v>2216</v>
      </c>
      <c r="BQ385" s="296" t="s">
        <v>1131</v>
      </c>
      <c r="BR385" s="296" t="s">
        <v>1151</v>
      </c>
      <c r="BS385" s="296" t="s">
        <v>1168</v>
      </c>
      <c r="BT385" s="296"/>
      <c r="BU385" s="296"/>
      <c r="BV385" s="296"/>
      <c r="BW385" s="296"/>
      <c r="BX385" s="296"/>
      <c r="BY385" s="296"/>
      <c r="BZ385" s="296"/>
      <c r="CA385" s="296" t="s">
        <v>2393</v>
      </c>
      <c r="CB385" s="296"/>
      <c r="CC385" s="296" t="s">
        <v>2394</v>
      </c>
      <c r="CD385" s="311" t="str">
        <f t="shared" si="27"/>
        <v>DISCONTINUED - MR311 Vex, 17x8.5, 0mm Offset, 8x180, 130.81mm Centerbore, Matte Black</v>
      </c>
      <c r="CE385" s="311" t="s">
        <v>3721</v>
      </c>
      <c r="CF385" s="311" t="s">
        <v>3720</v>
      </c>
      <c r="CG385" s="300" t="str">
        <f t="shared" si="26"/>
        <v>STREET (3XX)</v>
      </c>
    </row>
    <row r="386" spans="1:85" s="289" customFormat="1" ht="15.75" customHeight="1">
      <c r="A386" s="571">
        <f t="shared" si="23"/>
        <v>383</v>
      </c>
      <c r="B386" s="92" t="s">
        <v>84</v>
      </c>
      <c r="C386" s="29" t="s">
        <v>1038</v>
      </c>
      <c r="D386" s="290" t="s">
        <v>1088</v>
      </c>
      <c r="E386" s="291" t="s">
        <v>2590</v>
      </c>
      <c r="F386" s="281" t="str">
        <f t="shared" si="24"/>
        <v>MR31189016518</v>
      </c>
      <c r="G386" s="291"/>
      <c r="H386" s="291"/>
      <c r="I386" s="291" t="s">
        <v>704</v>
      </c>
      <c r="J386" s="322">
        <v>42370</v>
      </c>
      <c r="K386" s="438">
        <v>43406</v>
      </c>
      <c r="L386" s="282" t="s">
        <v>1239</v>
      </c>
      <c r="M386" s="292">
        <v>249.5</v>
      </c>
      <c r="N386" s="85"/>
      <c r="O386" s="409"/>
      <c r="P386" s="290">
        <v>18</v>
      </c>
      <c r="Q386" s="8">
        <v>9</v>
      </c>
      <c r="R386" s="29" t="s">
        <v>1697</v>
      </c>
      <c r="S386" s="290">
        <v>6</v>
      </c>
      <c r="T386" s="290">
        <v>135</v>
      </c>
      <c r="U386" s="293">
        <v>18</v>
      </c>
      <c r="V386" s="317">
        <v>5.75</v>
      </c>
      <c r="W386" s="290" t="s">
        <v>85</v>
      </c>
      <c r="X386" s="298">
        <v>87</v>
      </c>
      <c r="Y386" s="294">
        <v>33</v>
      </c>
      <c r="Z386" s="293">
        <v>2650</v>
      </c>
      <c r="AA386" s="293" t="s">
        <v>2165</v>
      </c>
      <c r="AB386" s="293"/>
      <c r="AC386" s="284" t="s">
        <v>9732</v>
      </c>
      <c r="AD386" s="295" t="s">
        <v>1590</v>
      </c>
      <c r="AE386" s="432"/>
      <c r="AF386" s="286">
        <f>IFERROR(VLOOKUP(AD386,ACCESSORIES!F:J,5,FALSE),"N/A")</f>
        <v>38.5</v>
      </c>
      <c r="AG386" s="295" t="s">
        <v>1733</v>
      </c>
      <c r="AH386" s="296" t="s">
        <v>1786</v>
      </c>
      <c r="AI386" s="295"/>
      <c r="AJ386" s="295" t="s">
        <v>1827</v>
      </c>
      <c r="AK386" s="287">
        <f>IFERROR(VLOOKUP(AJ386,ACCESSORIES!F:J,5,FALSE),"N/A")</f>
        <v>1.1000000000000001</v>
      </c>
      <c r="AL386" s="296" t="s">
        <v>236</v>
      </c>
      <c r="AM386" s="296" t="s">
        <v>85</v>
      </c>
      <c r="AN386" s="38" t="str">
        <f>IFERROR(VLOOKUP(AM386,ACCESSORIES!F:J,5,FALSE),"N/A")</f>
        <v>N/A</v>
      </c>
      <c r="AO386" s="296" t="s">
        <v>85</v>
      </c>
      <c r="AP386" s="493">
        <v>16.100000000000001</v>
      </c>
      <c r="AQ386" s="296"/>
      <c r="AR386" s="296"/>
      <c r="AS386" s="296">
        <v>10</v>
      </c>
      <c r="AT386" s="296">
        <v>25</v>
      </c>
      <c r="AU386" s="296"/>
      <c r="AV386" s="296">
        <v>34</v>
      </c>
      <c r="AW386" s="296"/>
      <c r="AX386" s="296">
        <v>210</v>
      </c>
      <c r="AY386" s="296">
        <v>87</v>
      </c>
      <c r="AZ386" s="296">
        <v>35</v>
      </c>
      <c r="BA386" s="74"/>
      <c r="BB386" s="296"/>
      <c r="BC386" s="49"/>
      <c r="BD386" s="297" t="s">
        <v>85</v>
      </c>
      <c r="BE386" s="91" t="str">
        <f>IFERROR(VLOOKUP(BD386,ACCESSORIES!F:J,5,FALSE),"N/A")</f>
        <v>N/A</v>
      </c>
      <c r="BF386" s="92" t="s">
        <v>85</v>
      </c>
      <c r="BG386" s="91" t="str">
        <f>IFERROR(VLOOKUP(BF386,ACCESSORIES!F:J,5,FALSE),"N/A")</f>
        <v>N/A</v>
      </c>
      <c r="BH386" s="297">
        <v>36.5</v>
      </c>
      <c r="BI386" s="296">
        <v>20.5</v>
      </c>
      <c r="BJ386" s="296">
        <v>20.5</v>
      </c>
      <c r="BK386" s="296">
        <v>11.2</v>
      </c>
      <c r="BL386" s="358">
        <f t="shared" si="25"/>
        <v>7.7130632835199969E-2</v>
      </c>
      <c r="BM386" s="290">
        <v>36</v>
      </c>
      <c r="BN386" s="296" t="s">
        <v>3771</v>
      </c>
      <c r="BO386" s="73" t="s">
        <v>3891</v>
      </c>
      <c r="BP386" s="296" t="s">
        <v>2216</v>
      </c>
      <c r="BQ386" s="296" t="s">
        <v>1131</v>
      </c>
      <c r="BR386" s="296" t="s">
        <v>1151</v>
      </c>
      <c r="BS386" s="296" t="s">
        <v>1168</v>
      </c>
      <c r="BT386" s="296"/>
      <c r="BU386" s="296"/>
      <c r="BV386" s="296"/>
      <c r="BW386" s="296"/>
      <c r="BX386" s="296"/>
      <c r="BY386" s="296"/>
      <c r="BZ386" s="296"/>
      <c r="CA386" s="296" t="s">
        <v>2389</v>
      </c>
      <c r="CB386" s="296"/>
      <c r="CC386" s="296" t="s">
        <v>2390</v>
      </c>
      <c r="CD386" s="311" t="str">
        <f t="shared" si="27"/>
        <v>DISCONTINUED - MR311 Vex, 18x9, +18mm Offset, 6x135, 87mm Centerbore, Matte Black</v>
      </c>
      <c r="CE386" s="311" t="s">
        <v>3721</v>
      </c>
      <c r="CF386" s="311" t="s">
        <v>3720</v>
      </c>
      <c r="CG386" s="300" t="str">
        <f t="shared" si="26"/>
        <v>STREET (3XX)</v>
      </c>
    </row>
    <row r="387" spans="1:85" s="289" customFormat="1" ht="15.75" customHeight="1">
      <c r="A387" s="571">
        <f t="shared" si="23"/>
        <v>384</v>
      </c>
      <c r="B387" s="92" t="s">
        <v>84</v>
      </c>
      <c r="C387" s="29" t="s">
        <v>1038</v>
      </c>
      <c r="D387" s="290" t="s">
        <v>1088</v>
      </c>
      <c r="E387" s="291" t="s">
        <v>2591</v>
      </c>
      <c r="F387" s="281" t="str">
        <f t="shared" si="24"/>
        <v>MR31189016818</v>
      </c>
      <c r="G387" s="291"/>
      <c r="H387" s="291"/>
      <c r="I387" s="291" t="s">
        <v>705</v>
      </c>
      <c r="J387" s="322">
        <v>42370</v>
      </c>
      <c r="K387" s="438">
        <v>43406</v>
      </c>
      <c r="L387" s="282" t="s">
        <v>1239</v>
      </c>
      <c r="M387" s="292">
        <v>265.5</v>
      </c>
      <c r="N387" s="85"/>
      <c r="O387" s="409"/>
      <c r="P387" s="290">
        <v>18</v>
      </c>
      <c r="Q387" s="8">
        <v>9</v>
      </c>
      <c r="R387" s="29" t="s">
        <v>1697</v>
      </c>
      <c r="S387" s="290">
        <v>6</v>
      </c>
      <c r="T387" s="290">
        <v>135</v>
      </c>
      <c r="U387" s="293">
        <v>18</v>
      </c>
      <c r="V387" s="317">
        <v>5.75</v>
      </c>
      <c r="W387" s="290" t="s">
        <v>85</v>
      </c>
      <c r="X387" s="298">
        <v>87</v>
      </c>
      <c r="Y387" s="294">
        <v>33</v>
      </c>
      <c r="Z387" s="293">
        <v>2650</v>
      </c>
      <c r="AA387" s="293" t="s">
        <v>5153</v>
      </c>
      <c r="AB387" s="293"/>
      <c r="AC387" s="284" t="s">
        <v>9732</v>
      </c>
      <c r="AD387" s="295" t="s">
        <v>1590</v>
      </c>
      <c r="AE387" s="432"/>
      <c r="AF387" s="286">
        <f>IFERROR(VLOOKUP(AD387,ACCESSORIES!F:J,5,FALSE),"N/A")</f>
        <v>38.5</v>
      </c>
      <c r="AG387" s="295" t="s">
        <v>1733</v>
      </c>
      <c r="AH387" s="296" t="s">
        <v>1786</v>
      </c>
      <c r="AI387" s="295"/>
      <c r="AJ387" s="295" t="s">
        <v>1827</v>
      </c>
      <c r="AK387" s="287">
        <f>IFERROR(VLOOKUP(AJ387,ACCESSORIES!F:J,5,FALSE),"N/A")</f>
        <v>1.1000000000000001</v>
      </c>
      <c r="AL387" s="296" t="s">
        <v>236</v>
      </c>
      <c r="AM387" s="296" t="s">
        <v>85</v>
      </c>
      <c r="AN387" s="38" t="str">
        <f>IFERROR(VLOOKUP(AM387,ACCESSORIES!F:J,5,FALSE),"N/A")</f>
        <v>N/A</v>
      </c>
      <c r="AO387" s="296" t="s">
        <v>85</v>
      </c>
      <c r="AP387" s="493">
        <v>16.100000000000001</v>
      </c>
      <c r="AQ387" s="296"/>
      <c r="AR387" s="296"/>
      <c r="AS387" s="296">
        <v>10</v>
      </c>
      <c r="AT387" s="296">
        <v>25</v>
      </c>
      <c r="AU387" s="296"/>
      <c r="AV387" s="296">
        <v>34</v>
      </c>
      <c r="AW387" s="296"/>
      <c r="AX387" s="296">
        <v>210</v>
      </c>
      <c r="AY387" s="296">
        <v>87</v>
      </c>
      <c r="AZ387" s="296">
        <v>35</v>
      </c>
      <c r="BA387" s="74"/>
      <c r="BB387" s="296"/>
      <c r="BC387" s="49"/>
      <c r="BD387" s="297" t="s">
        <v>85</v>
      </c>
      <c r="BE387" s="91" t="str">
        <f>IFERROR(VLOOKUP(BD387,ACCESSORIES!F:J,5,FALSE),"N/A")</f>
        <v>N/A</v>
      </c>
      <c r="BF387" s="92" t="s">
        <v>85</v>
      </c>
      <c r="BG387" s="91" t="str">
        <f>IFERROR(VLOOKUP(BF387,ACCESSORIES!F:J,5,FALSE),"N/A")</f>
        <v>N/A</v>
      </c>
      <c r="BH387" s="297">
        <v>36.5</v>
      </c>
      <c r="BI387" s="296">
        <v>20.5</v>
      </c>
      <c r="BJ387" s="296">
        <v>20.5</v>
      </c>
      <c r="BK387" s="296">
        <v>11.2</v>
      </c>
      <c r="BL387" s="358">
        <f t="shared" si="25"/>
        <v>7.7130632835199969E-2</v>
      </c>
      <c r="BM387" s="290">
        <v>36</v>
      </c>
      <c r="BN387" s="296" t="s">
        <v>3771</v>
      </c>
      <c r="BO387" s="73" t="s">
        <v>3891</v>
      </c>
      <c r="BP387" s="296" t="s">
        <v>2215</v>
      </c>
      <c r="BQ387" s="296" t="s">
        <v>1131</v>
      </c>
      <c r="BR387" s="296" t="s">
        <v>1151</v>
      </c>
      <c r="BS387" s="296" t="s">
        <v>1168</v>
      </c>
      <c r="BT387" s="296"/>
      <c r="BU387" s="296"/>
      <c r="BV387" s="296"/>
      <c r="BW387" s="296"/>
      <c r="BX387" s="296"/>
      <c r="BY387" s="296"/>
      <c r="BZ387" s="296"/>
      <c r="CA387" s="296" t="s">
        <v>2391</v>
      </c>
      <c r="CB387" s="296"/>
      <c r="CC387" s="296" t="s">
        <v>2392</v>
      </c>
      <c r="CD387" s="311" t="str">
        <f t="shared" si="27"/>
        <v>DISCONTINUED - MR311 Vex, 18x9, +18mm Offset, 6x135, 87mm Centerbore, Titanium - Matte Black  Lip</v>
      </c>
      <c r="CE387" s="311" t="s">
        <v>3721</v>
      </c>
      <c r="CF387" s="311" t="s">
        <v>3720</v>
      </c>
      <c r="CG387" s="300" t="str">
        <f t="shared" si="26"/>
        <v>STREET (3XX)</v>
      </c>
    </row>
    <row r="388" spans="1:85" s="289" customFormat="1" ht="15.75" customHeight="1">
      <c r="A388" s="571">
        <f t="shared" ref="A388:A451" si="28">ROW(B388)-3</f>
        <v>385</v>
      </c>
      <c r="B388" s="92" t="s">
        <v>84</v>
      </c>
      <c r="C388" s="29" t="s">
        <v>1038</v>
      </c>
      <c r="D388" s="290" t="s">
        <v>1088</v>
      </c>
      <c r="E388" s="291" t="s">
        <v>2592</v>
      </c>
      <c r="F388" s="281" t="str">
        <f t="shared" si="24"/>
        <v>MR31189060818</v>
      </c>
      <c r="G388" s="291"/>
      <c r="H388" s="291"/>
      <c r="I388" s="291" t="s">
        <v>707</v>
      </c>
      <c r="J388" s="322">
        <v>42370</v>
      </c>
      <c r="K388" s="438">
        <v>43406</v>
      </c>
      <c r="L388" s="282" t="s">
        <v>1239</v>
      </c>
      <c r="M388" s="292">
        <v>265.5</v>
      </c>
      <c r="N388" s="85"/>
      <c r="O388" s="409"/>
      <c r="P388" s="290">
        <v>18</v>
      </c>
      <c r="Q388" s="8">
        <v>9</v>
      </c>
      <c r="R388" s="29" t="s">
        <v>1089</v>
      </c>
      <c r="S388" s="290">
        <v>6</v>
      </c>
      <c r="T388" s="290">
        <v>5.5</v>
      </c>
      <c r="U388" s="293">
        <v>18</v>
      </c>
      <c r="V388" s="317">
        <v>5.75</v>
      </c>
      <c r="W388" s="290" t="s">
        <v>85</v>
      </c>
      <c r="X388" s="298">
        <v>106.25</v>
      </c>
      <c r="Y388" s="294">
        <v>33</v>
      </c>
      <c r="Z388" s="293">
        <v>2650</v>
      </c>
      <c r="AA388" s="293" t="s">
        <v>5153</v>
      </c>
      <c r="AB388" s="293"/>
      <c r="AC388" s="284" t="s">
        <v>9733</v>
      </c>
      <c r="AD388" s="295" t="s">
        <v>1593</v>
      </c>
      <c r="AE388" s="432"/>
      <c r="AF388" s="286">
        <f>IFERROR(VLOOKUP(AD388,ACCESSORIES!F:J,5,FALSE),"N/A")</f>
        <v>38.5</v>
      </c>
      <c r="AG388" s="295" t="s">
        <v>1734</v>
      </c>
      <c r="AH388" s="296" t="s">
        <v>1787</v>
      </c>
      <c r="AI388" s="295"/>
      <c r="AJ388" s="295" t="s">
        <v>1827</v>
      </c>
      <c r="AK388" s="287">
        <f>IFERROR(VLOOKUP(AJ388,ACCESSORIES!F:J,5,FALSE),"N/A")</f>
        <v>1.1000000000000001</v>
      </c>
      <c r="AL388" s="296" t="s">
        <v>236</v>
      </c>
      <c r="AM388" s="296" t="s">
        <v>1649</v>
      </c>
      <c r="AN388" s="38">
        <f>IFERROR(VLOOKUP(AM388,ACCESSORIES!F:J,5,FALSE),"N/A")</f>
        <v>2.75</v>
      </c>
      <c r="AO388" s="296">
        <v>78.3</v>
      </c>
      <c r="AP388" s="493">
        <v>16.100000000000001</v>
      </c>
      <c r="AQ388" s="296"/>
      <c r="AR388" s="296"/>
      <c r="AS388" s="296">
        <v>10</v>
      </c>
      <c r="AT388" s="296">
        <v>25</v>
      </c>
      <c r="AU388" s="296"/>
      <c r="AV388" s="296">
        <v>34</v>
      </c>
      <c r="AW388" s="296"/>
      <c r="AX388" s="296">
        <v>215</v>
      </c>
      <c r="AY388" s="296">
        <v>123</v>
      </c>
      <c r="AZ388" s="296">
        <v>93</v>
      </c>
      <c r="BA388" s="74"/>
      <c r="BB388" s="296"/>
      <c r="BC388" s="49"/>
      <c r="BD388" s="297" t="s">
        <v>85</v>
      </c>
      <c r="BE388" s="91" t="str">
        <f>IFERROR(VLOOKUP(BD388,ACCESSORIES!F:J,5,FALSE),"N/A")</f>
        <v>N/A</v>
      </c>
      <c r="BF388" s="92" t="s">
        <v>85</v>
      </c>
      <c r="BG388" s="91" t="str">
        <f>IFERROR(VLOOKUP(BF388,ACCESSORIES!F:J,5,FALSE),"N/A")</f>
        <v>N/A</v>
      </c>
      <c r="BH388" s="297">
        <v>36.5</v>
      </c>
      <c r="BI388" s="296">
        <v>20.5</v>
      </c>
      <c r="BJ388" s="296">
        <v>20.5</v>
      </c>
      <c r="BK388" s="296">
        <v>11.2</v>
      </c>
      <c r="BL388" s="358">
        <f t="shared" si="25"/>
        <v>7.7130632835199969E-2</v>
      </c>
      <c r="BM388" s="290">
        <v>36</v>
      </c>
      <c r="BN388" s="296" t="s">
        <v>3771</v>
      </c>
      <c r="BO388" s="73" t="s">
        <v>3891</v>
      </c>
      <c r="BP388" s="296" t="s">
        <v>2215</v>
      </c>
      <c r="BQ388" s="296" t="s">
        <v>1131</v>
      </c>
      <c r="BR388" s="296" t="s">
        <v>1151</v>
      </c>
      <c r="BS388" s="296" t="s">
        <v>1168</v>
      </c>
      <c r="BT388" s="296"/>
      <c r="BU388" s="296"/>
      <c r="BV388" s="296"/>
      <c r="BW388" s="296"/>
      <c r="BX388" s="296"/>
      <c r="BY388" s="296"/>
      <c r="BZ388" s="296"/>
      <c r="CA388" s="296" t="s">
        <v>2391</v>
      </c>
      <c r="CB388" s="296"/>
      <c r="CC388" s="296" t="s">
        <v>2392</v>
      </c>
      <c r="CD388" s="311" t="str">
        <f t="shared" si="27"/>
        <v>DISCONTINUED - MR311 Vex, 18x9, +18mm Offset, 6x5.5, 106.25mm Centerbore, Titanium - Matte Black  Lip</v>
      </c>
      <c r="CE388" s="311" t="s">
        <v>3721</v>
      </c>
      <c r="CF388" s="311" t="s">
        <v>3720</v>
      </c>
      <c r="CG388" s="300" t="str">
        <f t="shared" si="26"/>
        <v>STREET (3XX)</v>
      </c>
    </row>
    <row r="389" spans="1:85" s="289" customFormat="1" ht="15.75" customHeight="1">
      <c r="A389" s="571">
        <f t="shared" si="28"/>
        <v>386</v>
      </c>
      <c r="B389" s="92" t="s">
        <v>84</v>
      </c>
      <c r="C389" s="29" t="s">
        <v>1038</v>
      </c>
      <c r="D389" s="290" t="s">
        <v>1088</v>
      </c>
      <c r="E389" s="291" t="s">
        <v>2593</v>
      </c>
      <c r="F389" s="281" t="str">
        <f t="shared" ref="F389:F452" si="29">E389</f>
        <v>MR31189087818</v>
      </c>
      <c r="G389" s="291"/>
      <c r="H389" s="291"/>
      <c r="I389" s="291" t="s">
        <v>711</v>
      </c>
      <c r="J389" s="322">
        <v>42370</v>
      </c>
      <c r="K389" s="438">
        <v>43406</v>
      </c>
      <c r="L389" s="282" t="s">
        <v>1239</v>
      </c>
      <c r="M389" s="292">
        <v>265.5</v>
      </c>
      <c r="N389" s="85"/>
      <c r="O389" s="409"/>
      <c r="P389" s="290">
        <v>18</v>
      </c>
      <c r="Q389" s="8">
        <v>9</v>
      </c>
      <c r="R389" s="29" t="s">
        <v>1700</v>
      </c>
      <c r="S389" s="290">
        <v>8</v>
      </c>
      <c r="T389" s="290">
        <v>170</v>
      </c>
      <c r="U389" s="293">
        <v>18</v>
      </c>
      <c r="V389" s="317">
        <v>5.75</v>
      </c>
      <c r="W389" s="290" t="s">
        <v>85</v>
      </c>
      <c r="X389" s="298">
        <v>130.81</v>
      </c>
      <c r="Y389" s="294">
        <v>32.299999999999997</v>
      </c>
      <c r="Z389" s="293">
        <v>3640</v>
      </c>
      <c r="AA389" s="293" t="s">
        <v>5153</v>
      </c>
      <c r="AB389" s="293"/>
      <c r="AC389" s="284" t="s">
        <v>9641</v>
      </c>
      <c r="AD389" s="295" t="s">
        <v>1759</v>
      </c>
      <c r="AE389" s="432"/>
      <c r="AF389" s="286">
        <f>IFERROR(VLOOKUP(AD389,ACCESSORIES!F:J,5,FALSE),"N/A")</f>
        <v>33</v>
      </c>
      <c r="AG389" s="295" t="s">
        <v>85</v>
      </c>
      <c r="AH389" s="296" t="s">
        <v>85</v>
      </c>
      <c r="AI389" s="295"/>
      <c r="AJ389" s="295" t="s">
        <v>1827</v>
      </c>
      <c r="AK389" s="287">
        <f>IFERROR(VLOOKUP(AJ389,ACCESSORIES!F:J,5,FALSE),"N/A")</f>
        <v>1.1000000000000001</v>
      </c>
      <c r="AL389" s="296" t="s">
        <v>237</v>
      </c>
      <c r="AM389" s="296" t="s">
        <v>85</v>
      </c>
      <c r="AN389" s="38" t="str">
        <f>IFERROR(VLOOKUP(AM389,ACCESSORIES!F:J,5,FALSE),"N/A")</f>
        <v>N/A</v>
      </c>
      <c r="AO389" s="296" t="s">
        <v>85</v>
      </c>
      <c r="AP389" s="493">
        <v>16.100000000000001</v>
      </c>
      <c r="AQ389" s="296"/>
      <c r="AR389" s="296"/>
      <c r="AS389" s="296">
        <v>3</v>
      </c>
      <c r="AT389" s="296">
        <v>3</v>
      </c>
      <c r="AU389" s="296"/>
      <c r="AV389" s="296">
        <v>34</v>
      </c>
      <c r="AW389" s="296"/>
      <c r="AX389" s="296">
        <v>215</v>
      </c>
      <c r="AY389" s="296">
        <v>127</v>
      </c>
      <c r="AZ389" s="296">
        <v>98</v>
      </c>
      <c r="BA389" s="74"/>
      <c r="BB389" s="296"/>
      <c r="BC389" s="49"/>
      <c r="BD389" s="297" t="s">
        <v>85</v>
      </c>
      <c r="BE389" s="91" t="str">
        <f>IFERROR(VLOOKUP(BD389,ACCESSORIES!F:J,5,FALSE),"N/A")</f>
        <v>N/A</v>
      </c>
      <c r="BF389" s="92" t="s">
        <v>85</v>
      </c>
      <c r="BG389" s="91" t="str">
        <f>IFERROR(VLOOKUP(BF389,ACCESSORIES!F:J,5,FALSE),"N/A")</f>
        <v>N/A</v>
      </c>
      <c r="BH389" s="297">
        <v>35.799999999999997</v>
      </c>
      <c r="BI389" s="296">
        <v>20.5</v>
      </c>
      <c r="BJ389" s="296">
        <v>20.5</v>
      </c>
      <c r="BK389" s="296">
        <v>11.2</v>
      </c>
      <c r="BL389" s="358">
        <f t="shared" ref="BL389:BL452" si="30">SUM(((BI389*25.4)*(BJ389*25.4)*(BK389*25.4))/1000000000)</f>
        <v>7.7130632835199969E-2</v>
      </c>
      <c r="BM389" s="290">
        <v>36</v>
      </c>
      <c r="BN389" s="296" t="s">
        <v>3771</v>
      </c>
      <c r="BO389" s="73" t="s">
        <v>3891</v>
      </c>
      <c r="BP389" s="296" t="s">
        <v>2215</v>
      </c>
      <c r="BQ389" s="296" t="s">
        <v>1131</v>
      </c>
      <c r="BR389" s="296" t="s">
        <v>1151</v>
      </c>
      <c r="BS389" s="296" t="s">
        <v>1168</v>
      </c>
      <c r="BT389" s="296"/>
      <c r="BU389" s="296"/>
      <c r="BV389" s="296"/>
      <c r="BW389" s="296"/>
      <c r="BX389" s="296"/>
      <c r="BY389" s="296"/>
      <c r="BZ389" s="296"/>
      <c r="CA389" s="296" t="s">
        <v>2395</v>
      </c>
      <c r="CB389" s="296"/>
      <c r="CC389" s="296" t="s">
        <v>2396</v>
      </c>
      <c r="CD389" s="311" t="str">
        <f t="shared" si="27"/>
        <v>DISCONTINUED - MR311 Vex, 18x9, +18mm Offset, 8x170, 130.81mm Centerbore, Titanium - Matte Black  Lip</v>
      </c>
      <c r="CE389" s="311" t="s">
        <v>3721</v>
      </c>
      <c r="CF389" s="311" t="s">
        <v>3720</v>
      </c>
      <c r="CG389" s="300" t="str">
        <f t="shared" ref="CG389:CG452" si="31">C389</f>
        <v>STREET (3XX)</v>
      </c>
    </row>
    <row r="390" spans="1:85" s="289" customFormat="1" ht="15.75" customHeight="1">
      <c r="A390" s="571">
        <f t="shared" si="28"/>
        <v>387</v>
      </c>
      <c r="B390" s="92" t="s">
        <v>84</v>
      </c>
      <c r="C390" s="29" t="s">
        <v>1038</v>
      </c>
      <c r="D390" s="290" t="s">
        <v>1088</v>
      </c>
      <c r="E390" s="291" t="s">
        <v>2820</v>
      </c>
      <c r="F390" s="281" t="str">
        <f t="shared" si="29"/>
        <v>MR31189088812N</v>
      </c>
      <c r="G390" s="291"/>
      <c r="H390" s="291"/>
      <c r="I390" s="291" t="s">
        <v>699</v>
      </c>
      <c r="J390" s="322">
        <v>42370</v>
      </c>
      <c r="K390" s="438">
        <v>43406</v>
      </c>
      <c r="L390" s="282" t="s">
        <v>1239</v>
      </c>
      <c r="M390" s="292">
        <v>265.5</v>
      </c>
      <c r="N390" s="85"/>
      <c r="O390" s="409"/>
      <c r="P390" s="290">
        <v>18</v>
      </c>
      <c r="Q390" s="8">
        <v>9</v>
      </c>
      <c r="R390" s="29" t="s">
        <v>1701</v>
      </c>
      <c r="S390" s="290">
        <v>8</v>
      </c>
      <c r="T390" s="290">
        <v>180</v>
      </c>
      <c r="U390" s="293">
        <v>-12</v>
      </c>
      <c r="V390" s="317">
        <v>4.5</v>
      </c>
      <c r="W390" s="290" t="s">
        <v>85</v>
      </c>
      <c r="X390" s="298">
        <v>130.81</v>
      </c>
      <c r="Y390" s="294">
        <v>32.700000000000003</v>
      </c>
      <c r="Z390" s="293">
        <v>3640</v>
      </c>
      <c r="AA390" s="293" t="s">
        <v>5153</v>
      </c>
      <c r="AB390" s="293"/>
      <c r="AC390" s="284" t="s">
        <v>9734</v>
      </c>
      <c r="AD390" s="295" t="s">
        <v>1562</v>
      </c>
      <c r="AE390" s="432"/>
      <c r="AF390" s="286">
        <f>IFERROR(VLOOKUP(AD390,ACCESSORIES!F:J,5,FALSE),"N/A")</f>
        <v>33</v>
      </c>
      <c r="AG390" s="295" t="s">
        <v>85</v>
      </c>
      <c r="AH390" s="296" t="s">
        <v>85</v>
      </c>
      <c r="AI390" s="295"/>
      <c r="AJ390" s="295" t="s">
        <v>1827</v>
      </c>
      <c r="AK390" s="287">
        <f>IFERROR(VLOOKUP(AJ390,ACCESSORIES!F:J,5,FALSE),"N/A")</f>
        <v>1.1000000000000001</v>
      </c>
      <c r="AL390" s="296" t="s">
        <v>237</v>
      </c>
      <c r="AM390" s="296" t="s">
        <v>85</v>
      </c>
      <c r="AN390" s="38" t="str">
        <f>IFERROR(VLOOKUP(AM390,ACCESSORIES!F:J,5,FALSE),"N/A")</f>
        <v>N/A</v>
      </c>
      <c r="AO390" s="296" t="s">
        <v>85</v>
      </c>
      <c r="AP390" s="493">
        <v>16.100000000000001</v>
      </c>
      <c r="AQ390" s="296"/>
      <c r="AR390" s="296"/>
      <c r="AS390" s="296">
        <v>3</v>
      </c>
      <c r="AT390" s="296">
        <v>3</v>
      </c>
      <c r="AU390" s="296"/>
      <c r="AV390" s="296">
        <v>37</v>
      </c>
      <c r="AW390" s="296"/>
      <c r="AX390" s="296">
        <v>215</v>
      </c>
      <c r="AY390" s="296">
        <v>123</v>
      </c>
      <c r="AZ390" s="296">
        <v>93</v>
      </c>
      <c r="BA390" s="74"/>
      <c r="BB390" s="296"/>
      <c r="BC390" s="49"/>
      <c r="BD390" s="297" t="s">
        <v>85</v>
      </c>
      <c r="BE390" s="91" t="str">
        <f>IFERROR(VLOOKUP(BD390,ACCESSORIES!F:J,5,FALSE),"N/A")</f>
        <v>N/A</v>
      </c>
      <c r="BF390" s="92" t="s">
        <v>85</v>
      </c>
      <c r="BG390" s="91" t="str">
        <f>IFERROR(VLOOKUP(BF390,ACCESSORIES!F:J,5,FALSE),"N/A")</f>
        <v>N/A</v>
      </c>
      <c r="BH390" s="297">
        <v>36.200000000000003</v>
      </c>
      <c r="BI390" s="296">
        <v>20.5</v>
      </c>
      <c r="BJ390" s="296">
        <v>20.5</v>
      </c>
      <c r="BK390" s="296">
        <v>11.2</v>
      </c>
      <c r="BL390" s="358">
        <f t="shared" si="30"/>
        <v>7.7130632835199969E-2</v>
      </c>
      <c r="BM390" s="290">
        <v>36</v>
      </c>
      <c r="BN390" s="296" t="s">
        <v>3771</v>
      </c>
      <c r="BO390" s="73" t="s">
        <v>3891</v>
      </c>
      <c r="BP390" s="296" t="s">
        <v>2215</v>
      </c>
      <c r="BQ390" s="296" t="s">
        <v>1131</v>
      </c>
      <c r="BR390" s="296" t="s">
        <v>1151</v>
      </c>
      <c r="BS390" s="296" t="s">
        <v>1168</v>
      </c>
      <c r="BT390" s="296"/>
      <c r="BU390" s="296"/>
      <c r="BV390" s="296"/>
      <c r="BW390" s="296"/>
      <c r="BX390" s="296"/>
      <c r="BY390" s="296"/>
      <c r="BZ390" s="296"/>
      <c r="CA390" s="296" t="s">
        <v>2395</v>
      </c>
      <c r="CB390" s="296"/>
      <c r="CC390" s="296" t="s">
        <v>2396</v>
      </c>
      <c r="CD390" s="311" t="str">
        <f t="shared" si="27"/>
        <v>DISCONTINUED - MR311 Vex, 18x9, -12mm Offset, 8x180, 130.81mm Centerbore, Titanium - Matte Black  Lip</v>
      </c>
      <c r="CE390" s="311" t="s">
        <v>3721</v>
      </c>
      <c r="CF390" s="311" t="s">
        <v>3720</v>
      </c>
      <c r="CG390" s="300" t="str">
        <f t="shared" si="31"/>
        <v>STREET (3XX)</v>
      </c>
    </row>
    <row r="391" spans="1:85" s="289" customFormat="1" ht="15.75" customHeight="1">
      <c r="A391" s="571">
        <f t="shared" si="28"/>
        <v>388</v>
      </c>
      <c r="B391" s="92" t="s">
        <v>84</v>
      </c>
      <c r="C391" s="29" t="s">
        <v>1038</v>
      </c>
      <c r="D391" s="290" t="s">
        <v>1088</v>
      </c>
      <c r="E391" s="291" t="s">
        <v>2594</v>
      </c>
      <c r="F391" s="281" t="str">
        <f t="shared" si="29"/>
        <v>MR31189088818</v>
      </c>
      <c r="G391" s="291"/>
      <c r="H391" s="291"/>
      <c r="I391" s="291" t="s">
        <v>713</v>
      </c>
      <c r="J391" s="322">
        <v>42370</v>
      </c>
      <c r="K391" s="438">
        <v>43406</v>
      </c>
      <c r="L391" s="282" t="s">
        <v>1239</v>
      </c>
      <c r="M391" s="292">
        <v>265.5</v>
      </c>
      <c r="N391" s="85"/>
      <c r="O391" s="409"/>
      <c r="P391" s="290">
        <v>18</v>
      </c>
      <c r="Q391" s="8">
        <v>9</v>
      </c>
      <c r="R391" s="29" t="s">
        <v>1701</v>
      </c>
      <c r="S391" s="290">
        <v>8</v>
      </c>
      <c r="T391" s="290">
        <v>180</v>
      </c>
      <c r="U391" s="293">
        <v>18</v>
      </c>
      <c r="V391" s="317">
        <v>5.75</v>
      </c>
      <c r="W391" s="290" t="s">
        <v>85</v>
      </c>
      <c r="X391" s="298">
        <v>130.81</v>
      </c>
      <c r="Y391" s="294">
        <v>32.299999999999997</v>
      </c>
      <c r="Z391" s="293">
        <v>3640</v>
      </c>
      <c r="AA391" s="293" t="s">
        <v>5153</v>
      </c>
      <c r="AB391" s="293"/>
      <c r="AC391" s="284" t="s">
        <v>9731</v>
      </c>
      <c r="AD391" s="295" t="s">
        <v>1562</v>
      </c>
      <c r="AE391" s="432"/>
      <c r="AF391" s="286">
        <f>IFERROR(VLOOKUP(AD391,ACCESSORIES!F:J,5,FALSE),"N/A")</f>
        <v>33</v>
      </c>
      <c r="AG391" s="295" t="s">
        <v>85</v>
      </c>
      <c r="AH391" s="296" t="s">
        <v>85</v>
      </c>
      <c r="AI391" s="295"/>
      <c r="AJ391" s="295" t="s">
        <v>1827</v>
      </c>
      <c r="AK391" s="287">
        <f>IFERROR(VLOOKUP(AJ391,ACCESSORIES!F:J,5,FALSE),"N/A")</f>
        <v>1.1000000000000001</v>
      </c>
      <c r="AL391" s="296" t="s">
        <v>237</v>
      </c>
      <c r="AM391" s="296" t="s">
        <v>85</v>
      </c>
      <c r="AN391" s="38" t="str">
        <f>IFERROR(VLOOKUP(AM391,ACCESSORIES!F:J,5,FALSE),"N/A")</f>
        <v>N/A</v>
      </c>
      <c r="AO391" s="296" t="s">
        <v>85</v>
      </c>
      <c r="AP391" s="493">
        <v>16.100000000000001</v>
      </c>
      <c r="AQ391" s="296"/>
      <c r="AR391" s="296"/>
      <c r="AS391" s="296">
        <v>3</v>
      </c>
      <c r="AT391" s="296">
        <v>3</v>
      </c>
      <c r="AU391" s="296"/>
      <c r="AV391" s="296">
        <v>34</v>
      </c>
      <c r="AW391" s="296"/>
      <c r="AX391" s="296">
        <v>215</v>
      </c>
      <c r="AY391" s="296">
        <v>123</v>
      </c>
      <c r="AZ391" s="296">
        <v>93</v>
      </c>
      <c r="BA391" s="74"/>
      <c r="BB391" s="296"/>
      <c r="BC391" s="49"/>
      <c r="BD391" s="297" t="s">
        <v>85</v>
      </c>
      <c r="BE391" s="91" t="str">
        <f>IFERROR(VLOOKUP(BD391,ACCESSORIES!F:J,5,FALSE),"N/A")</f>
        <v>N/A</v>
      </c>
      <c r="BF391" s="92" t="s">
        <v>85</v>
      </c>
      <c r="BG391" s="91" t="str">
        <f>IFERROR(VLOOKUP(BF391,ACCESSORIES!F:J,5,FALSE),"N/A")</f>
        <v>N/A</v>
      </c>
      <c r="BH391" s="297">
        <v>35.799999999999997</v>
      </c>
      <c r="BI391" s="296">
        <v>20.5</v>
      </c>
      <c r="BJ391" s="296">
        <v>20.5</v>
      </c>
      <c r="BK391" s="296">
        <v>11.2</v>
      </c>
      <c r="BL391" s="358">
        <f t="shared" si="30"/>
        <v>7.7130632835199969E-2</v>
      </c>
      <c r="BM391" s="290">
        <v>36</v>
      </c>
      <c r="BN391" s="296" t="s">
        <v>3771</v>
      </c>
      <c r="BO391" s="73" t="s">
        <v>3891</v>
      </c>
      <c r="BP391" s="296" t="s">
        <v>2215</v>
      </c>
      <c r="BQ391" s="296" t="s">
        <v>1131</v>
      </c>
      <c r="BR391" s="296" t="s">
        <v>1151</v>
      </c>
      <c r="BS391" s="296" t="s">
        <v>1168</v>
      </c>
      <c r="BT391" s="296"/>
      <c r="BU391" s="296"/>
      <c r="BV391" s="296"/>
      <c r="BW391" s="296"/>
      <c r="BX391" s="296"/>
      <c r="BY391" s="296"/>
      <c r="BZ391" s="296"/>
      <c r="CA391" s="296" t="s">
        <v>2395</v>
      </c>
      <c r="CB391" s="296"/>
      <c r="CC391" s="296" t="s">
        <v>2396</v>
      </c>
      <c r="CD391" s="311" t="str">
        <f t="shared" si="27"/>
        <v>DISCONTINUED - MR311 Vex, 18x9, +18mm Offset, 8x180, 130.81mm Centerbore, Titanium - Matte Black  Lip</v>
      </c>
      <c r="CE391" s="311" t="s">
        <v>3721</v>
      </c>
      <c r="CF391" s="311" t="s">
        <v>3720</v>
      </c>
      <c r="CG391" s="300" t="str">
        <f t="shared" si="31"/>
        <v>STREET (3XX)</v>
      </c>
    </row>
    <row r="392" spans="1:85" s="289" customFormat="1" ht="15.75" customHeight="1">
      <c r="A392" s="571">
        <f t="shared" si="28"/>
        <v>389</v>
      </c>
      <c r="B392" s="92" t="s">
        <v>84</v>
      </c>
      <c r="C392" s="29" t="s">
        <v>1059</v>
      </c>
      <c r="D392" s="290" t="s">
        <v>233</v>
      </c>
      <c r="E392" s="291" t="s">
        <v>2595</v>
      </c>
      <c r="F392" s="281" t="str">
        <f t="shared" si="29"/>
        <v>MR50188012942</v>
      </c>
      <c r="G392" s="291"/>
      <c r="H392" s="291"/>
      <c r="I392" s="291" t="s">
        <v>869</v>
      </c>
      <c r="J392" s="322">
        <v>41640</v>
      </c>
      <c r="K392" s="438">
        <v>43406</v>
      </c>
      <c r="L392" s="282" t="s">
        <v>1239</v>
      </c>
      <c r="M392" s="292">
        <v>236.5</v>
      </c>
      <c r="N392" s="85"/>
      <c r="O392" s="409"/>
      <c r="P392" s="290">
        <v>18</v>
      </c>
      <c r="Q392" s="8">
        <v>8</v>
      </c>
      <c r="R392" s="29" t="s">
        <v>1756</v>
      </c>
      <c r="S392" s="290">
        <v>5</v>
      </c>
      <c r="T392" s="290">
        <v>4.5</v>
      </c>
      <c r="U392" s="293">
        <v>42</v>
      </c>
      <c r="V392" s="317">
        <v>6.2</v>
      </c>
      <c r="W392" s="290" t="s">
        <v>85</v>
      </c>
      <c r="X392" s="298">
        <v>67.099999999999994</v>
      </c>
      <c r="Y392" s="294">
        <v>24.6</v>
      </c>
      <c r="Z392" s="293">
        <v>1850</v>
      </c>
      <c r="AA392" s="293" t="s">
        <v>2168</v>
      </c>
      <c r="AB392" s="293"/>
      <c r="AC392" s="284" t="s">
        <v>9712</v>
      </c>
      <c r="AD392" s="295" t="s">
        <v>1583</v>
      </c>
      <c r="AE392" s="432"/>
      <c r="AF392" s="286">
        <f>IFERROR(VLOOKUP(AD392,ACCESSORIES!F:J,5,FALSE),"N/A")</f>
        <v>33</v>
      </c>
      <c r="AG392" s="295" t="s">
        <v>85</v>
      </c>
      <c r="AH392" s="296" t="s">
        <v>1786</v>
      </c>
      <c r="AI392" s="295"/>
      <c r="AJ392" s="295" t="s">
        <v>85</v>
      </c>
      <c r="AK392" s="287" t="str">
        <f>IFERROR(VLOOKUP(AJ392,ACCESSORIES!F:J,5,FALSE),"N/A")</f>
        <v>N/A</v>
      </c>
      <c r="AL392" s="296" t="s">
        <v>236</v>
      </c>
      <c r="AM392" s="296" t="s">
        <v>1631</v>
      </c>
      <c r="AN392" s="38">
        <f>IFERROR(VLOOKUP(AM392,ACCESSORIES!F:J,5,FALSE),"N/A")</f>
        <v>2.75</v>
      </c>
      <c r="AO392" s="296">
        <v>56.1</v>
      </c>
      <c r="AP392" s="493">
        <v>16</v>
      </c>
      <c r="AQ392" s="296"/>
      <c r="AR392" s="296"/>
      <c r="AS392" s="296">
        <v>28</v>
      </c>
      <c r="AT392" s="296">
        <v>37</v>
      </c>
      <c r="AU392" s="296"/>
      <c r="AV392" s="296">
        <v>46</v>
      </c>
      <c r="AW392" s="296"/>
      <c r="AX392" s="296">
        <v>208</v>
      </c>
      <c r="AY392" s="296">
        <v>67.099999999999994</v>
      </c>
      <c r="AZ392" s="296">
        <v>25</v>
      </c>
      <c r="BA392" s="74"/>
      <c r="BB392" s="296"/>
      <c r="BC392" s="49"/>
      <c r="BD392" s="297" t="s">
        <v>85</v>
      </c>
      <c r="BE392" s="91" t="str">
        <f>IFERROR(VLOOKUP(BD392,ACCESSORIES!F:J,5,FALSE),"N/A")</f>
        <v>N/A</v>
      </c>
      <c r="BF392" s="92" t="s">
        <v>85</v>
      </c>
      <c r="BG392" s="91" t="str">
        <f>IFERROR(VLOOKUP(BF392,ACCESSORIES!F:J,5,FALSE),"N/A")</f>
        <v>N/A</v>
      </c>
      <c r="BH392" s="297">
        <v>28.1</v>
      </c>
      <c r="BI392" s="296">
        <v>20.7</v>
      </c>
      <c r="BJ392" s="296">
        <v>20.7</v>
      </c>
      <c r="BK392" s="296">
        <v>10</v>
      </c>
      <c r="BL392" s="358">
        <f t="shared" si="30"/>
        <v>7.0216930533599994E-2</v>
      </c>
      <c r="BM392" s="290">
        <v>36</v>
      </c>
      <c r="BN392" s="296" t="s">
        <v>3771</v>
      </c>
      <c r="BO392" s="73" t="s">
        <v>3891</v>
      </c>
      <c r="BP392" s="296" t="s">
        <v>1222</v>
      </c>
      <c r="BQ392" s="296" t="s">
        <v>1150</v>
      </c>
      <c r="BR392" s="296" t="s">
        <v>1223</v>
      </c>
      <c r="BS392" s="296"/>
      <c r="BT392" s="296"/>
      <c r="BU392" s="296"/>
      <c r="BV392" s="296"/>
      <c r="BW392" s="296"/>
      <c r="BX392" s="296"/>
      <c r="BY392" s="296"/>
      <c r="BZ392" s="296"/>
      <c r="CA392" s="296" t="s">
        <v>2427</v>
      </c>
      <c r="CB392" s="296"/>
      <c r="CC392" s="296" t="s">
        <v>2428</v>
      </c>
      <c r="CD392" s="311" t="str">
        <f t="shared" si="27"/>
        <v>DISCONTINUED - MR501 RALLY, 18x8, +42mm Offset, 5x4.5, 67.1mm Centerbore, Method Bronze</v>
      </c>
      <c r="CE392" s="311" t="s">
        <v>3721</v>
      </c>
      <c r="CF392" s="311" t="s">
        <v>3720</v>
      </c>
      <c r="CG392" s="300" t="str">
        <f t="shared" si="31"/>
        <v>RALLY (5XX)</v>
      </c>
    </row>
    <row r="393" spans="1:85" s="289" customFormat="1" ht="15.75" customHeight="1">
      <c r="A393" s="571">
        <f t="shared" si="28"/>
        <v>390</v>
      </c>
      <c r="B393" s="92" t="s">
        <v>84</v>
      </c>
      <c r="C393" s="29" t="s">
        <v>1038</v>
      </c>
      <c r="D393" s="290" t="s">
        <v>1080</v>
      </c>
      <c r="E393" s="291" t="s">
        <v>2629</v>
      </c>
      <c r="F393" s="281" t="str">
        <f t="shared" si="29"/>
        <v>MR30177580520</v>
      </c>
      <c r="G393" s="291"/>
      <c r="H393" s="291"/>
      <c r="I393" s="291" t="s">
        <v>274</v>
      </c>
      <c r="J393" s="322">
        <v>40544</v>
      </c>
      <c r="K393" s="438">
        <v>43423</v>
      </c>
      <c r="L393" s="282" t="s">
        <v>1239</v>
      </c>
      <c r="M393" s="292">
        <v>203.5</v>
      </c>
      <c r="N393" s="85"/>
      <c r="O393" s="409"/>
      <c r="P393" s="290">
        <v>17</v>
      </c>
      <c r="Q393" s="8">
        <v>7.5</v>
      </c>
      <c r="R393" s="29" t="s">
        <v>1699</v>
      </c>
      <c r="S393" s="290">
        <v>8</v>
      </c>
      <c r="T393" s="290">
        <v>6.5</v>
      </c>
      <c r="U393" s="293">
        <v>20</v>
      </c>
      <c r="V393" s="317">
        <v>5</v>
      </c>
      <c r="W393" s="290" t="s">
        <v>85</v>
      </c>
      <c r="X393" s="298">
        <v>130.81</v>
      </c>
      <c r="Y393" s="294">
        <v>27.3</v>
      </c>
      <c r="Z393" s="293">
        <v>3600</v>
      </c>
      <c r="AA393" s="293" t="s">
        <v>2165</v>
      </c>
      <c r="AB393" s="293"/>
      <c r="AC393" s="284" t="s">
        <v>9735</v>
      </c>
      <c r="AD393" s="295" t="s">
        <v>1802</v>
      </c>
      <c r="AE393" s="432"/>
      <c r="AF393" s="286" t="str">
        <f>IFERROR(VLOOKUP(AD393,ACCESSORIES!F:J,5,FALSE),"N/A")</f>
        <v>N/A</v>
      </c>
      <c r="AG393" s="295" t="s">
        <v>85</v>
      </c>
      <c r="AH393" s="296" t="s">
        <v>85</v>
      </c>
      <c r="AI393" s="295"/>
      <c r="AJ393" s="295" t="s">
        <v>1826</v>
      </c>
      <c r="AK393" s="287">
        <f>IFERROR(VLOOKUP(AJ393,ACCESSORIES!F:J,5,FALSE),"N/A")</f>
        <v>1.1000000000000001</v>
      </c>
      <c r="AL393" s="296" t="s">
        <v>237</v>
      </c>
      <c r="AM393" s="296" t="s">
        <v>85</v>
      </c>
      <c r="AN393" s="38" t="str">
        <f>IFERROR(VLOOKUP(AM393,ACCESSORIES!F:J,5,FALSE),"N/A")</f>
        <v>N/A</v>
      </c>
      <c r="AO393" s="296" t="s">
        <v>85</v>
      </c>
      <c r="AP393" s="493">
        <v>16.2</v>
      </c>
      <c r="AQ393" s="296"/>
      <c r="AR393" s="296"/>
      <c r="AS393" s="296">
        <v>3</v>
      </c>
      <c r="AT393" s="296">
        <v>16</v>
      </c>
      <c r="AU393" s="296"/>
      <c r="AV393" s="296">
        <v>45</v>
      </c>
      <c r="AW393" s="296"/>
      <c r="AX393" s="296">
        <v>201</v>
      </c>
      <c r="AY393" s="296">
        <v>125.5</v>
      </c>
      <c r="AZ393" s="296">
        <v>89.5</v>
      </c>
      <c r="BA393" s="74"/>
      <c r="BB393" s="296"/>
      <c r="BC393" s="49"/>
      <c r="BD393" s="297" t="s">
        <v>85</v>
      </c>
      <c r="BE393" s="91" t="str">
        <f>IFERROR(VLOOKUP(BD393,ACCESSORIES!F:J,5,FALSE),"N/A")</f>
        <v>N/A</v>
      </c>
      <c r="BF393" s="92" t="s">
        <v>85</v>
      </c>
      <c r="BG393" s="91" t="str">
        <f>IFERROR(VLOOKUP(BF393,ACCESSORIES!F:J,5,FALSE),"N/A")</f>
        <v>N/A</v>
      </c>
      <c r="BH393" s="297">
        <v>30.8</v>
      </c>
      <c r="BI393" s="296">
        <v>19.8</v>
      </c>
      <c r="BJ393" s="296">
        <v>19.8</v>
      </c>
      <c r="BK393" s="296">
        <v>10.7</v>
      </c>
      <c r="BL393" s="358">
        <f t="shared" si="30"/>
        <v>6.8740914904991998E-2</v>
      </c>
      <c r="BM393" s="290">
        <v>36</v>
      </c>
      <c r="BN393" s="296" t="s">
        <v>3771</v>
      </c>
      <c r="BO393" s="73" t="s">
        <v>3891</v>
      </c>
      <c r="BP393" s="296" t="s">
        <v>2194</v>
      </c>
      <c r="BQ393" s="296" t="s">
        <v>1121</v>
      </c>
      <c r="BR393" s="296" t="s">
        <v>1122</v>
      </c>
      <c r="BS393" s="296"/>
      <c r="BT393" s="296"/>
      <c r="BU393" s="296"/>
      <c r="BV393" s="296"/>
      <c r="BW393" s="296"/>
      <c r="BX393" s="296"/>
      <c r="BY393" s="296"/>
      <c r="BZ393" s="296"/>
      <c r="CA393" s="296" t="s">
        <v>2330</v>
      </c>
      <c r="CB393" s="296"/>
      <c r="CC393" s="296" t="s">
        <v>2331</v>
      </c>
      <c r="CD393" s="311" t="str">
        <f t="shared" si="27"/>
        <v>DISCONTINUED - MR301 The Standard, 17x7.5, +20mm Offset, 8x6.5, 130.81mm Centerbore, Matte Black</v>
      </c>
      <c r="CE393" s="311" t="s">
        <v>3721</v>
      </c>
      <c r="CF393" s="311" t="s">
        <v>3720</v>
      </c>
      <c r="CG393" s="300" t="str">
        <f t="shared" si="31"/>
        <v>STREET (3XX)</v>
      </c>
    </row>
    <row r="394" spans="1:85" s="289" customFormat="1" ht="15.75" customHeight="1">
      <c r="A394" s="571">
        <f t="shared" si="28"/>
        <v>391</v>
      </c>
      <c r="B394" s="92" t="s">
        <v>84</v>
      </c>
      <c r="C394" s="29" t="s">
        <v>1038</v>
      </c>
      <c r="D394" s="290" t="s">
        <v>1080</v>
      </c>
      <c r="E394" s="291" t="s">
        <v>2630</v>
      </c>
      <c r="F394" s="281" t="str">
        <f t="shared" si="29"/>
        <v>MR30178564325</v>
      </c>
      <c r="G394" s="291"/>
      <c r="H394" s="291"/>
      <c r="I394" s="291" t="s">
        <v>328</v>
      </c>
      <c r="J394" s="322">
        <v>40544</v>
      </c>
      <c r="K394" s="438">
        <v>43423</v>
      </c>
      <c r="L394" s="282" t="s">
        <v>1239</v>
      </c>
      <c r="M394" s="292">
        <v>195.5</v>
      </c>
      <c r="N394" s="85"/>
      <c r="O394" s="409"/>
      <c r="P394" s="290">
        <v>17</v>
      </c>
      <c r="Q394" s="8">
        <v>8.5</v>
      </c>
      <c r="R394" s="29" t="s">
        <v>1698</v>
      </c>
      <c r="S394" s="290">
        <v>6</v>
      </c>
      <c r="T394" s="290">
        <v>4.5</v>
      </c>
      <c r="U394" s="293">
        <v>25</v>
      </c>
      <c r="V394" s="317">
        <v>5.75</v>
      </c>
      <c r="W394" s="290" t="s">
        <v>85</v>
      </c>
      <c r="X394" s="298">
        <v>83</v>
      </c>
      <c r="Y394" s="294">
        <v>27.7</v>
      </c>
      <c r="Z394" s="293">
        <v>2500</v>
      </c>
      <c r="AA394" s="293" t="s">
        <v>5147</v>
      </c>
      <c r="AB394" s="293"/>
      <c r="AC394" s="284" t="s">
        <v>9736</v>
      </c>
      <c r="AD394" s="295" t="s">
        <v>1545</v>
      </c>
      <c r="AE394" s="432"/>
      <c r="AF394" s="286">
        <f>IFERROR(VLOOKUP(AD394,ACCESSORIES!F:J,5,FALSE),"N/A")</f>
        <v>33</v>
      </c>
      <c r="AG394" s="295" t="s">
        <v>85</v>
      </c>
      <c r="AH394" s="296" t="s">
        <v>85</v>
      </c>
      <c r="AI394" s="295"/>
      <c r="AJ394" s="295" t="s">
        <v>1826</v>
      </c>
      <c r="AK394" s="287">
        <f>IFERROR(VLOOKUP(AJ394,ACCESSORIES!F:J,5,FALSE),"N/A")</f>
        <v>1.1000000000000001</v>
      </c>
      <c r="AL394" s="296" t="s">
        <v>237</v>
      </c>
      <c r="AM394" s="296" t="s">
        <v>85</v>
      </c>
      <c r="AN394" s="38" t="str">
        <f>IFERROR(VLOOKUP(AM394,ACCESSORIES!F:J,5,FALSE),"N/A")</f>
        <v>N/A</v>
      </c>
      <c r="AO394" s="296" t="s">
        <v>85</v>
      </c>
      <c r="AP394" s="493">
        <v>16.2</v>
      </c>
      <c r="AQ394" s="296"/>
      <c r="AR394" s="296">
        <v>150</v>
      </c>
      <c r="AS394" s="296">
        <v>14</v>
      </c>
      <c r="AT394" s="296">
        <v>19</v>
      </c>
      <c r="AU394" s="296"/>
      <c r="AV394" s="296">
        <v>27</v>
      </c>
      <c r="AW394" s="296"/>
      <c r="AX394" s="296">
        <v>205</v>
      </c>
      <c r="AY394" s="296">
        <v>81.400000000000006</v>
      </c>
      <c r="AZ394" s="296">
        <v>78</v>
      </c>
      <c r="BA394" s="74"/>
      <c r="BB394" s="296"/>
      <c r="BC394" s="49"/>
      <c r="BD394" s="297" t="s">
        <v>85</v>
      </c>
      <c r="BE394" s="91" t="str">
        <f>IFERROR(VLOOKUP(BD394,ACCESSORIES!F:J,5,FALSE),"N/A")</f>
        <v>N/A</v>
      </c>
      <c r="BF394" s="92" t="s">
        <v>85</v>
      </c>
      <c r="BG394" s="91" t="str">
        <f>IFERROR(VLOOKUP(BF394,ACCESSORIES!F:J,5,FALSE),"N/A")</f>
        <v>N/A</v>
      </c>
      <c r="BH394" s="297">
        <v>31.2</v>
      </c>
      <c r="BI394" s="296">
        <v>19.8</v>
      </c>
      <c r="BJ394" s="296">
        <v>19.8</v>
      </c>
      <c r="BK394" s="296">
        <v>10.7</v>
      </c>
      <c r="BL394" s="358">
        <f t="shared" si="30"/>
        <v>6.8740914904991998E-2</v>
      </c>
      <c r="BM394" s="290">
        <v>36</v>
      </c>
      <c r="BN394" s="296" t="s">
        <v>3771</v>
      </c>
      <c r="BO394" s="73" t="s">
        <v>3891</v>
      </c>
      <c r="BP394" s="296" t="s">
        <v>2210</v>
      </c>
      <c r="BQ394" s="296" t="s">
        <v>1121</v>
      </c>
      <c r="BR394" s="296" t="s">
        <v>1122</v>
      </c>
      <c r="BS394" s="296"/>
      <c r="BT394" s="296"/>
      <c r="BU394" s="296"/>
      <c r="BV394" s="296"/>
      <c r="BW394" s="296"/>
      <c r="BX394" s="296"/>
      <c r="BY394" s="296"/>
      <c r="BZ394" s="296"/>
      <c r="CA394" s="296" t="s">
        <v>2328</v>
      </c>
      <c r="CB394" s="296"/>
      <c r="CC394" s="296" t="s">
        <v>2329</v>
      </c>
      <c r="CD394" s="311" t="str">
        <f t="shared" si="27"/>
        <v>DISCONTINUED - MR301 The Standard, 17x8.5, +25mm Offset, 6x4.5, 83mm Centerbore, Machined - Clear Coat</v>
      </c>
      <c r="CE394" s="311" t="s">
        <v>3721</v>
      </c>
      <c r="CF394" s="311" t="s">
        <v>3720</v>
      </c>
      <c r="CG394" s="300" t="str">
        <f t="shared" si="31"/>
        <v>STREET (3XX)</v>
      </c>
    </row>
    <row r="395" spans="1:85" s="289" customFormat="1" ht="15.75" customHeight="1">
      <c r="A395" s="571">
        <f t="shared" si="28"/>
        <v>392</v>
      </c>
      <c r="B395" s="92" t="s">
        <v>84</v>
      </c>
      <c r="C395" s="29" t="s">
        <v>1038</v>
      </c>
      <c r="D395" s="290" t="s">
        <v>1080</v>
      </c>
      <c r="E395" s="291" t="s">
        <v>2631</v>
      </c>
      <c r="F395" s="281" t="str">
        <f t="shared" si="29"/>
        <v>MR30178580325</v>
      </c>
      <c r="G395" s="291"/>
      <c r="H395" s="291"/>
      <c r="I395" s="291" t="s">
        <v>330</v>
      </c>
      <c r="J395" s="322">
        <v>40544</v>
      </c>
      <c r="K395" s="438">
        <v>43423</v>
      </c>
      <c r="L395" s="282" t="s">
        <v>1239</v>
      </c>
      <c r="M395" s="292">
        <v>195.5</v>
      </c>
      <c r="N395" s="85"/>
      <c r="O395" s="409"/>
      <c r="P395" s="290">
        <v>17</v>
      </c>
      <c r="Q395" s="8">
        <v>8.5</v>
      </c>
      <c r="R395" s="29" t="s">
        <v>1699</v>
      </c>
      <c r="S395" s="290">
        <v>8</v>
      </c>
      <c r="T395" s="290">
        <v>6.5</v>
      </c>
      <c r="U395" s="293">
        <v>25</v>
      </c>
      <c r="V395" s="317">
        <v>5.75</v>
      </c>
      <c r="W395" s="290" t="s">
        <v>85</v>
      </c>
      <c r="X395" s="298">
        <v>130.81</v>
      </c>
      <c r="Y395" s="294">
        <v>25.5</v>
      </c>
      <c r="Z395" s="293">
        <v>3600</v>
      </c>
      <c r="AA395" s="293" t="s">
        <v>5147</v>
      </c>
      <c r="AB395" s="293"/>
      <c r="AC395" s="284" t="s">
        <v>9737</v>
      </c>
      <c r="AD395" s="295" t="s">
        <v>1801</v>
      </c>
      <c r="AE395" s="432"/>
      <c r="AF395" s="286" t="str">
        <f>IFERROR(VLOOKUP(AD395,ACCESSORIES!F:J,5,FALSE),"N/A")</f>
        <v>N/A</v>
      </c>
      <c r="AG395" s="295" t="s">
        <v>85</v>
      </c>
      <c r="AH395" s="296" t="s">
        <v>85</v>
      </c>
      <c r="AI395" s="295"/>
      <c r="AJ395" s="295" t="s">
        <v>1826</v>
      </c>
      <c r="AK395" s="287">
        <f>IFERROR(VLOOKUP(AJ395,ACCESSORIES!F:J,5,FALSE),"N/A")</f>
        <v>1.1000000000000001</v>
      </c>
      <c r="AL395" s="296" t="s">
        <v>237</v>
      </c>
      <c r="AM395" s="296" t="s">
        <v>85</v>
      </c>
      <c r="AN395" s="38" t="str">
        <f>IFERROR(VLOOKUP(AM395,ACCESSORIES!F:J,5,FALSE),"N/A")</f>
        <v>N/A</v>
      </c>
      <c r="AO395" s="296" t="s">
        <v>85</v>
      </c>
      <c r="AP395" s="493">
        <v>16.2</v>
      </c>
      <c r="AQ395" s="296"/>
      <c r="AR395" s="296"/>
      <c r="AS395" s="296">
        <v>3</v>
      </c>
      <c r="AT395" s="296">
        <v>3</v>
      </c>
      <c r="AU395" s="296"/>
      <c r="AV395" s="296">
        <v>26</v>
      </c>
      <c r="AW395" s="296"/>
      <c r="AX395" s="296">
        <v>185</v>
      </c>
      <c r="AY395" s="296">
        <v>125.5</v>
      </c>
      <c r="AZ395" s="296">
        <v>89.5</v>
      </c>
      <c r="BA395" s="74"/>
      <c r="BB395" s="296"/>
      <c r="BC395" s="49"/>
      <c r="BD395" s="297" t="s">
        <v>85</v>
      </c>
      <c r="BE395" s="91" t="str">
        <f>IFERROR(VLOOKUP(BD395,ACCESSORIES!F:J,5,FALSE),"N/A")</f>
        <v>N/A</v>
      </c>
      <c r="BF395" s="92" t="s">
        <v>85</v>
      </c>
      <c r="BG395" s="91" t="str">
        <f>IFERROR(VLOOKUP(BF395,ACCESSORIES!F:J,5,FALSE),"N/A")</f>
        <v>N/A</v>
      </c>
      <c r="BH395" s="297">
        <v>29</v>
      </c>
      <c r="BI395" s="296">
        <v>19.8</v>
      </c>
      <c r="BJ395" s="296">
        <v>19.8</v>
      </c>
      <c r="BK395" s="296">
        <v>10.7</v>
      </c>
      <c r="BL395" s="358">
        <f t="shared" si="30"/>
        <v>6.8740914904991998E-2</v>
      </c>
      <c r="BM395" s="290">
        <v>36</v>
      </c>
      <c r="BN395" s="296" t="s">
        <v>3771</v>
      </c>
      <c r="BO395" s="73" t="s">
        <v>3891</v>
      </c>
      <c r="BP395" s="296" t="s">
        <v>2210</v>
      </c>
      <c r="BQ395" s="296" t="s">
        <v>1121</v>
      </c>
      <c r="BR395" s="296" t="s">
        <v>1122</v>
      </c>
      <c r="BS395" s="296"/>
      <c r="BT395" s="296"/>
      <c r="BU395" s="296"/>
      <c r="BV395" s="296"/>
      <c r="BW395" s="296"/>
      <c r="BX395" s="296"/>
      <c r="BY395" s="296"/>
      <c r="BZ395" s="296"/>
      <c r="CA395" s="296" t="s">
        <v>2332</v>
      </c>
      <c r="CB395" s="296"/>
      <c r="CC395" s="296" t="s">
        <v>2333</v>
      </c>
      <c r="CD395" s="311" t="str">
        <f t="shared" si="27"/>
        <v>DISCONTINUED - MR301 The Standard, 17x8.5, +25mm Offset, 8x6.5, 130.81mm Centerbore, Machined - Clear Coat</v>
      </c>
      <c r="CE395" s="311" t="s">
        <v>3721</v>
      </c>
      <c r="CF395" s="311" t="s">
        <v>3720</v>
      </c>
      <c r="CG395" s="300" t="str">
        <f t="shared" si="31"/>
        <v>STREET (3XX)</v>
      </c>
    </row>
    <row r="396" spans="1:85" s="289" customFormat="1" ht="15.75" customHeight="1">
      <c r="A396" s="571">
        <f t="shared" si="28"/>
        <v>393</v>
      </c>
      <c r="B396" s="92" t="s">
        <v>84</v>
      </c>
      <c r="C396" s="29" t="s">
        <v>1038</v>
      </c>
      <c r="D396" s="290" t="s">
        <v>1080</v>
      </c>
      <c r="E396" s="291" t="s">
        <v>2632</v>
      </c>
      <c r="F396" s="281" t="str">
        <f t="shared" si="29"/>
        <v>MR30189060318</v>
      </c>
      <c r="G396" s="291"/>
      <c r="H396" s="291"/>
      <c r="I396" s="291" t="s">
        <v>310</v>
      </c>
      <c r="J396" s="322">
        <v>40544</v>
      </c>
      <c r="K396" s="438">
        <v>43423</v>
      </c>
      <c r="L396" s="282" t="s">
        <v>1239</v>
      </c>
      <c r="M396" s="292">
        <v>231.5</v>
      </c>
      <c r="N396" s="85"/>
      <c r="O396" s="409"/>
      <c r="P396" s="290">
        <v>18</v>
      </c>
      <c r="Q396" s="8">
        <v>9</v>
      </c>
      <c r="R396" s="29" t="s">
        <v>1089</v>
      </c>
      <c r="S396" s="290">
        <v>6</v>
      </c>
      <c r="T396" s="290">
        <v>5.5</v>
      </c>
      <c r="U396" s="293">
        <v>18</v>
      </c>
      <c r="V396" s="317">
        <v>5.75</v>
      </c>
      <c r="W396" s="290" t="s">
        <v>85</v>
      </c>
      <c r="X396" s="298">
        <v>108</v>
      </c>
      <c r="Y396" s="294">
        <v>28.9</v>
      </c>
      <c r="Z396" s="293">
        <v>2500</v>
      </c>
      <c r="AA396" s="293" t="s">
        <v>5147</v>
      </c>
      <c r="AB396" s="293"/>
      <c r="AC396" s="284" t="s">
        <v>9565</v>
      </c>
      <c r="AD396" s="295" t="s">
        <v>1536</v>
      </c>
      <c r="AE396" s="432"/>
      <c r="AF396" s="286">
        <f>IFERROR(VLOOKUP(AD396,ACCESSORIES!F:J,5,FALSE),"N/A")</f>
        <v>33</v>
      </c>
      <c r="AG396" s="295" t="s">
        <v>85</v>
      </c>
      <c r="AH396" s="296" t="s">
        <v>85</v>
      </c>
      <c r="AI396" s="295"/>
      <c r="AJ396" s="295" t="s">
        <v>1826</v>
      </c>
      <c r="AK396" s="287">
        <f>IFERROR(VLOOKUP(AJ396,ACCESSORIES!F:J,5,FALSE),"N/A")</f>
        <v>1.1000000000000001</v>
      </c>
      <c r="AL396" s="296" t="s">
        <v>237</v>
      </c>
      <c r="AM396" s="296" t="s">
        <v>85</v>
      </c>
      <c r="AN396" s="38" t="str">
        <f>IFERROR(VLOOKUP(AM396,ACCESSORIES!F:J,5,FALSE),"N/A")</f>
        <v>N/A</v>
      </c>
      <c r="AO396" s="296" t="s">
        <v>85</v>
      </c>
      <c r="AP396" s="493">
        <v>16.2</v>
      </c>
      <c r="AQ396" s="296"/>
      <c r="AR396" s="296"/>
      <c r="AS396" s="296">
        <v>9</v>
      </c>
      <c r="AT396" s="296">
        <v>18</v>
      </c>
      <c r="AU396" s="296"/>
      <c r="AV396" s="296">
        <v>29</v>
      </c>
      <c r="AW396" s="296"/>
      <c r="AX396" s="296">
        <v>211</v>
      </c>
      <c r="AY396" s="296">
        <v>106.4</v>
      </c>
      <c r="AZ396" s="296">
        <v>56</v>
      </c>
      <c r="BA396" s="74"/>
      <c r="BB396" s="296"/>
      <c r="BC396" s="49"/>
      <c r="BD396" s="297" t="s">
        <v>85</v>
      </c>
      <c r="BE396" s="91" t="str">
        <f>IFERROR(VLOOKUP(BD396,ACCESSORIES!F:J,5,FALSE),"N/A")</f>
        <v>N/A</v>
      </c>
      <c r="BF396" s="92" t="s">
        <v>85</v>
      </c>
      <c r="BG396" s="91" t="str">
        <f>IFERROR(VLOOKUP(BF396,ACCESSORIES!F:J,5,FALSE),"N/A")</f>
        <v>N/A</v>
      </c>
      <c r="BH396" s="297">
        <v>32.4</v>
      </c>
      <c r="BI396" s="296">
        <v>20.7</v>
      </c>
      <c r="BJ396" s="296">
        <v>20.7</v>
      </c>
      <c r="BK396" s="296">
        <v>11.2</v>
      </c>
      <c r="BL396" s="358">
        <f t="shared" si="30"/>
        <v>7.8642962197631991E-2</v>
      </c>
      <c r="BM396" s="290">
        <v>36</v>
      </c>
      <c r="BN396" s="296" t="s">
        <v>3771</v>
      </c>
      <c r="BO396" s="73" t="s">
        <v>3891</v>
      </c>
      <c r="BP396" s="296" t="s">
        <v>2210</v>
      </c>
      <c r="BQ396" s="296" t="s">
        <v>1121</v>
      </c>
      <c r="BR396" s="296" t="s">
        <v>1122</v>
      </c>
      <c r="BS396" s="296"/>
      <c r="BT396" s="296"/>
      <c r="BU396" s="296"/>
      <c r="BV396" s="296"/>
      <c r="BW396" s="296"/>
      <c r="BX396" s="296"/>
      <c r="BY396" s="296"/>
      <c r="BZ396" s="296"/>
      <c r="CA396" s="296" t="s">
        <v>2328</v>
      </c>
      <c r="CB396" s="296"/>
      <c r="CC396" s="296" t="s">
        <v>2329</v>
      </c>
      <c r="CD396" s="311" t="str">
        <f t="shared" si="27"/>
        <v>DISCONTINUED - MR301 The Standard, 18x9, +18mm Offset, 6x5.5, 108mm Centerbore, Machined - Clear Coat</v>
      </c>
      <c r="CE396" s="311" t="s">
        <v>3721</v>
      </c>
      <c r="CF396" s="311" t="s">
        <v>3720</v>
      </c>
      <c r="CG396" s="300" t="str">
        <f t="shared" si="31"/>
        <v>STREET (3XX)</v>
      </c>
    </row>
    <row r="397" spans="1:85" s="289" customFormat="1" ht="15.75" customHeight="1">
      <c r="A397" s="571">
        <f t="shared" si="28"/>
        <v>394</v>
      </c>
      <c r="B397" s="92" t="s">
        <v>84</v>
      </c>
      <c r="C397" s="29" t="s">
        <v>1038</v>
      </c>
      <c r="D397" s="290" t="s">
        <v>1080</v>
      </c>
      <c r="E397" s="291" t="s">
        <v>2628</v>
      </c>
      <c r="F397" s="281" t="str">
        <f t="shared" si="29"/>
        <v>MR30129016318</v>
      </c>
      <c r="G397" s="291"/>
      <c r="H397" s="291"/>
      <c r="I397" s="291" t="s">
        <v>241</v>
      </c>
      <c r="J397" s="322">
        <v>40544</v>
      </c>
      <c r="K397" s="438">
        <v>43423</v>
      </c>
      <c r="L397" s="282" t="s">
        <v>1239</v>
      </c>
      <c r="M397" s="292">
        <v>249.5</v>
      </c>
      <c r="N397" s="85"/>
      <c r="O397" s="409"/>
      <c r="P397" s="290">
        <v>20</v>
      </c>
      <c r="Q397" s="8">
        <v>9</v>
      </c>
      <c r="R397" s="29" t="s">
        <v>1697</v>
      </c>
      <c r="S397" s="290">
        <v>6</v>
      </c>
      <c r="T397" s="290">
        <v>135</v>
      </c>
      <c r="U397" s="293">
        <v>18</v>
      </c>
      <c r="V397" s="317">
        <v>5.75</v>
      </c>
      <c r="W397" s="290" t="s">
        <v>85</v>
      </c>
      <c r="X397" s="298">
        <v>94</v>
      </c>
      <c r="Y397" s="294">
        <v>36.700000000000003</v>
      </c>
      <c r="Z397" s="293">
        <v>2500</v>
      </c>
      <c r="AA397" s="293" t="s">
        <v>5147</v>
      </c>
      <c r="AB397" s="293"/>
      <c r="AC397" s="284" t="s">
        <v>9557</v>
      </c>
      <c r="AD397" s="295" t="s">
        <v>1534</v>
      </c>
      <c r="AE397" s="432"/>
      <c r="AF397" s="286">
        <f>IFERROR(VLOOKUP(AD397,ACCESSORIES!F:J,5,FALSE),"N/A")</f>
        <v>33</v>
      </c>
      <c r="AG397" s="295" t="s">
        <v>85</v>
      </c>
      <c r="AH397" s="296" t="s">
        <v>85</v>
      </c>
      <c r="AI397" s="295"/>
      <c r="AJ397" s="295" t="s">
        <v>1826</v>
      </c>
      <c r="AK397" s="287">
        <f>IFERROR(VLOOKUP(AJ397,ACCESSORIES!F:J,5,FALSE),"N/A")</f>
        <v>1.1000000000000001</v>
      </c>
      <c r="AL397" s="296" t="s">
        <v>237</v>
      </c>
      <c r="AM397" s="296" t="s">
        <v>85</v>
      </c>
      <c r="AN397" s="38" t="str">
        <f>IFERROR(VLOOKUP(AM397,ACCESSORIES!F:J,5,FALSE),"N/A")</f>
        <v>N/A</v>
      </c>
      <c r="AO397" s="296" t="s">
        <v>85</v>
      </c>
      <c r="AP397" s="493">
        <v>16.2</v>
      </c>
      <c r="AQ397" s="296"/>
      <c r="AR397" s="296"/>
      <c r="AS397" s="296">
        <v>3</v>
      </c>
      <c r="AT397" s="296">
        <v>8</v>
      </c>
      <c r="AU397" s="296"/>
      <c r="AV397" s="296">
        <v>35</v>
      </c>
      <c r="AW397" s="296"/>
      <c r="AX397" s="296">
        <v>239</v>
      </c>
      <c r="AY397" s="296">
        <v>92.4</v>
      </c>
      <c r="AZ397" s="296">
        <v>78</v>
      </c>
      <c r="BA397" s="74"/>
      <c r="BB397" s="296"/>
      <c r="BC397" s="49"/>
      <c r="BD397" s="297" t="s">
        <v>85</v>
      </c>
      <c r="BE397" s="91" t="str">
        <f>IFERROR(VLOOKUP(BD397,ACCESSORIES!F:J,5,FALSE),"N/A")</f>
        <v>N/A</v>
      </c>
      <c r="BF397" s="92" t="s">
        <v>85</v>
      </c>
      <c r="BG397" s="91" t="str">
        <f>IFERROR(VLOOKUP(BF397,ACCESSORIES!F:J,5,FALSE),"N/A")</f>
        <v>N/A</v>
      </c>
      <c r="BH397" s="297">
        <v>40.200000000000003</v>
      </c>
      <c r="BI397" s="296">
        <v>22.8</v>
      </c>
      <c r="BJ397" s="296">
        <v>22.8</v>
      </c>
      <c r="BK397" s="296">
        <v>11.1</v>
      </c>
      <c r="BL397" s="358">
        <f t="shared" si="30"/>
        <v>9.4557029982336005E-2</v>
      </c>
      <c r="BM397" s="290">
        <v>24</v>
      </c>
      <c r="BN397" s="296" t="s">
        <v>3771</v>
      </c>
      <c r="BO397" s="73" t="s">
        <v>3891</v>
      </c>
      <c r="BP397" s="296" t="s">
        <v>2210</v>
      </c>
      <c r="BQ397" s="296" t="s">
        <v>1121</v>
      </c>
      <c r="BR397" s="296" t="s">
        <v>1122</v>
      </c>
      <c r="BS397" s="296"/>
      <c r="BT397" s="296"/>
      <c r="BU397" s="296"/>
      <c r="BV397" s="296"/>
      <c r="BW397" s="296"/>
      <c r="BX397" s="296"/>
      <c r="BY397" s="296"/>
      <c r="BZ397" s="296"/>
      <c r="CA397" s="296" t="s">
        <v>2328</v>
      </c>
      <c r="CB397" s="296"/>
      <c r="CC397" s="296" t="s">
        <v>2329</v>
      </c>
      <c r="CD397" s="311" t="str">
        <f t="shared" si="27"/>
        <v>DISCONTINUED - MR301 The Standard, 20x9, +18mm Offset, 6x135, 94mm Centerbore, Machined - Clear Coat</v>
      </c>
      <c r="CE397" s="311" t="s">
        <v>3721</v>
      </c>
      <c r="CF397" s="311" t="s">
        <v>3720</v>
      </c>
      <c r="CG397" s="300" t="str">
        <f t="shared" si="31"/>
        <v>STREET (3XX)</v>
      </c>
    </row>
    <row r="398" spans="1:85" s="289" customFormat="1" ht="15.75" customHeight="1">
      <c r="A398" s="571">
        <f t="shared" si="28"/>
        <v>395</v>
      </c>
      <c r="B398" s="92" t="s">
        <v>84</v>
      </c>
      <c r="C398" s="29" t="s">
        <v>1038</v>
      </c>
      <c r="D398" s="290" t="s">
        <v>1082</v>
      </c>
      <c r="E398" s="291" t="s">
        <v>2633</v>
      </c>
      <c r="F398" s="281" t="str">
        <f t="shared" si="29"/>
        <v>MR30478587700</v>
      </c>
      <c r="G398" s="291"/>
      <c r="H398" s="291"/>
      <c r="I398" s="291" t="s">
        <v>386</v>
      </c>
      <c r="J398" s="322">
        <v>40909</v>
      </c>
      <c r="K398" s="438">
        <v>43423</v>
      </c>
      <c r="L398" s="282" t="s">
        <v>1239</v>
      </c>
      <c r="M398" s="292">
        <v>195.5</v>
      </c>
      <c r="N398" s="85"/>
      <c r="O398" s="409"/>
      <c r="P398" s="290">
        <v>17</v>
      </c>
      <c r="Q398" s="8">
        <v>8.5</v>
      </c>
      <c r="R398" s="29" t="s">
        <v>1700</v>
      </c>
      <c r="S398" s="290">
        <v>8</v>
      </c>
      <c r="T398" s="290">
        <v>170</v>
      </c>
      <c r="U398" s="293">
        <v>0</v>
      </c>
      <c r="V398" s="317">
        <v>4.75</v>
      </c>
      <c r="W398" s="290" t="s">
        <v>85</v>
      </c>
      <c r="X398" s="298">
        <v>130.81</v>
      </c>
      <c r="Y398" s="294">
        <v>28.5</v>
      </c>
      <c r="Z398" s="293">
        <v>3640</v>
      </c>
      <c r="AA398" s="293" t="s">
        <v>5150</v>
      </c>
      <c r="AB398" s="293"/>
      <c r="AC398" s="284" t="s">
        <v>9626</v>
      </c>
      <c r="AD398" s="295" t="s">
        <v>1759</v>
      </c>
      <c r="AE398" s="432"/>
      <c r="AF398" s="286">
        <f>IFERROR(VLOOKUP(AD398,ACCESSORIES!F:J,5,FALSE),"N/A")</f>
        <v>33</v>
      </c>
      <c r="AG398" s="295" t="s">
        <v>85</v>
      </c>
      <c r="AH398" s="296" t="s">
        <v>85</v>
      </c>
      <c r="AI398" s="295"/>
      <c r="AJ398" s="295" t="s">
        <v>1827</v>
      </c>
      <c r="AK398" s="287">
        <f>IFERROR(VLOOKUP(AJ398,ACCESSORIES!F:J,5,FALSE),"N/A")</f>
        <v>1.1000000000000001</v>
      </c>
      <c r="AL398" s="296" t="s">
        <v>237</v>
      </c>
      <c r="AM398" s="296" t="s">
        <v>85</v>
      </c>
      <c r="AN398" s="38" t="str">
        <f>IFERROR(VLOOKUP(AM398,ACCESSORIES!F:J,5,FALSE),"N/A")</f>
        <v>N/A</v>
      </c>
      <c r="AO398" s="296" t="s">
        <v>85</v>
      </c>
      <c r="AP398" s="493">
        <v>16.2</v>
      </c>
      <c r="AQ398" s="296"/>
      <c r="AR398" s="296"/>
      <c r="AS398" s="296">
        <v>3</v>
      </c>
      <c r="AT398" s="296">
        <v>3</v>
      </c>
      <c r="AU398" s="296"/>
      <c r="AV398" s="296">
        <v>24</v>
      </c>
      <c r="AW398" s="296"/>
      <c r="AX398" s="296">
        <v>200</v>
      </c>
      <c r="AY398" s="296">
        <v>127</v>
      </c>
      <c r="AZ398" s="296">
        <v>98</v>
      </c>
      <c r="BA398" s="74"/>
      <c r="BB398" s="296"/>
      <c r="BC398" s="49"/>
      <c r="BD398" s="297" t="s">
        <v>85</v>
      </c>
      <c r="BE398" s="91" t="str">
        <f>IFERROR(VLOOKUP(BD398,ACCESSORIES!F:J,5,FALSE),"N/A")</f>
        <v>N/A</v>
      </c>
      <c r="BF398" s="92" t="s">
        <v>85</v>
      </c>
      <c r="BG398" s="91" t="str">
        <f>IFERROR(VLOOKUP(BF398,ACCESSORIES!F:J,5,FALSE),"N/A")</f>
        <v>N/A</v>
      </c>
      <c r="BH398" s="297">
        <v>32</v>
      </c>
      <c r="BI398" s="296">
        <v>19.8</v>
      </c>
      <c r="BJ398" s="296">
        <v>19.8</v>
      </c>
      <c r="BK398" s="296">
        <v>10.7</v>
      </c>
      <c r="BL398" s="358">
        <f t="shared" si="30"/>
        <v>6.8740914904991998E-2</v>
      </c>
      <c r="BM398" s="290">
        <v>36</v>
      </c>
      <c r="BN398" s="296" t="s">
        <v>3771</v>
      </c>
      <c r="BO398" s="73" t="s">
        <v>3891</v>
      </c>
      <c r="BP398" s="296" t="s">
        <v>2212</v>
      </c>
      <c r="BQ398" s="296" t="s">
        <v>1131</v>
      </c>
      <c r="BR398" s="296" t="s">
        <v>1122</v>
      </c>
      <c r="BS398" s="296"/>
      <c r="BT398" s="296"/>
      <c r="BU398" s="296"/>
      <c r="BV398" s="296"/>
      <c r="BW398" s="296"/>
      <c r="BX398" s="296"/>
      <c r="BY398" s="296"/>
      <c r="BZ398" s="296"/>
      <c r="CA398" s="296" t="s">
        <v>2344</v>
      </c>
      <c r="CB398" s="296"/>
      <c r="CC398" s="296"/>
      <c r="CD398" s="311" t="str">
        <f t="shared" si="27"/>
        <v>DISCONTINUED - MR304 Double Standard, 17x8.5, 0mm Offset, 8x170, 130.81mm Centerbore, Matte Black - Machined Lip</v>
      </c>
      <c r="CE398" s="311" t="s">
        <v>3721</v>
      </c>
      <c r="CF398" s="311" t="s">
        <v>3720</v>
      </c>
      <c r="CG398" s="300" t="str">
        <f t="shared" si="31"/>
        <v>STREET (3XX)</v>
      </c>
    </row>
    <row r="399" spans="1:85" s="289" customFormat="1" ht="15.75" customHeight="1">
      <c r="A399" s="571">
        <f t="shared" si="28"/>
        <v>396</v>
      </c>
      <c r="B399" s="92" t="s">
        <v>84</v>
      </c>
      <c r="C399" s="29" t="s">
        <v>1038</v>
      </c>
      <c r="D399" s="290" t="s">
        <v>2225</v>
      </c>
      <c r="E399" s="291" t="s">
        <v>2635</v>
      </c>
      <c r="F399" s="281" t="str">
        <f t="shared" si="29"/>
        <v>MR30568087500</v>
      </c>
      <c r="G399" s="291"/>
      <c r="H399" s="291"/>
      <c r="I399" s="291" t="s">
        <v>432</v>
      </c>
      <c r="J399" s="322">
        <v>41275</v>
      </c>
      <c r="K399" s="438">
        <v>43423</v>
      </c>
      <c r="L399" s="282" t="s">
        <v>1239</v>
      </c>
      <c r="M399" s="292">
        <v>183.5</v>
      </c>
      <c r="N399" s="85"/>
      <c r="O399" s="409"/>
      <c r="P399" s="290">
        <v>16</v>
      </c>
      <c r="Q399" s="8">
        <v>8</v>
      </c>
      <c r="R399" s="29" t="s">
        <v>1700</v>
      </c>
      <c r="S399" s="290">
        <v>8</v>
      </c>
      <c r="T399" s="290">
        <v>170</v>
      </c>
      <c r="U399" s="293">
        <v>0</v>
      </c>
      <c r="V399" s="317">
        <v>4.5</v>
      </c>
      <c r="W399" s="290" t="s">
        <v>85</v>
      </c>
      <c r="X399" s="298">
        <v>130.81</v>
      </c>
      <c r="Y399" s="294">
        <v>22.900000000000002</v>
      </c>
      <c r="Z399" s="293">
        <v>3600</v>
      </c>
      <c r="AA399" s="293" t="s">
        <v>2165</v>
      </c>
      <c r="AB399" s="293"/>
      <c r="AC399" s="284" t="s">
        <v>9575</v>
      </c>
      <c r="AD399" s="295" t="s">
        <v>1759</v>
      </c>
      <c r="AE399" s="432"/>
      <c r="AF399" s="286">
        <f>IFERROR(VLOOKUP(AD399,ACCESSORIES!F:J,5,FALSE),"N/A")</f>
        <v>33</v>
      </c>
      <c r="AG399" s="295" t="s">
        <v>85</v>
      </c>
      <c r="AH399" s="296" t="s">
        <v>85</v>
      </c>
      <c r="AI399" s="295"/>
      <c r="AJ399" s="295" t="s">
        <v>1827</v>
      </c>
      <c r="AK399" s="287">
        <f>IFERROR(VLOOKUP(AJ399,ACCESSORIES!F:J,5,FALSE),"N/A")</f>
        <v>1.1000000000000001</v>
      </c>
      <c r="AL399" s="296" t="s">
        <v>237</v>
      </c>
      <c r="AM399" s="296" t="s">
        <v>85</v>
      </c>
      <c r="AN399" s="38" t="str">
        <f>IFERROR(VLOOKUP(AM399,ACCESSORIES!F:J,5,FALSE),"N/A")</f>
        <v>N/A</v>
      </c>
      <c r="AO399" s="296" t="s">
        <v>85</v>
      </c>
      <c r="AP399" s="493">
        <v>16.2</v>
      </c>
      <c r="AQ399" s="296"/>
      <c r="AR399" s="296"/>
      <c r="AS399" s="296">
        <v>3</v>
      </c>
      <c r="AT399" s="296">
        <v>3</v>
      </c>
      <c r="AU399" s="296"/>
      <c r="AV399" s="296">
        <v>43</v>
      </c>
      <c r="AW399" s="296"/>
      <c r="AX399" s="296">
        <v>187</v>
      </c>
      <c r="AY399" s="296">
        <v>127</v>
      </c>
      <c r="AZ399" s="296">
        <v>98</v>
      </c>
      <c r="BA399" s="74"/>
      <c r="BB399" s="296"/>
      <c r="BC399" s="49"/>
      <c r="BD399" s="297" t="s">
        <v>85</v>
      </c>
      <c r="BE399" s="91" t="str">
        <f>IFERROR(VLOOKUP(BD399,ACCESSORIES!F:J,5,FALSE),"N/A")</f>
        <v>N/A</v>
      </c>
      <c r="BF399" s="92" t="s">
        <v>85</v>
      </c>
      <c r="BG399" s="91" t="str">
        <f>IFERROR(VLOOKUP(BF399,ACCESSORIES!F:J,5,FALSE),"N/A")</f>
        <v>N/A</v>
      </c>
      <c r="BH399" s="297">
        <v>26.400000000000002</v>
      </c>
      <c r="BI399" s="296">
        <v>18.8</v>
      </c>
      <c r="BJ399" s="296">
        <v>18.8</v>
      </c>
      <c r="BK399" s="296">
        <v>10.6</v>
      </c>
      <c r="BL399" s="358">
        <f t="shared" si="30"/>
        <v>6.1393545341695985E-2</v>
      </c>
      <c r="BM399" s="290">
        <v>36</v>
      </c>
      <c r="BN399" s="296" t="s">
        <v>3771</v>
      </c>
      <c r="BO399" s="73" t="s">
        <v>3891</v>
      </c>
      <c r="BP399" s="296" t="s">
        <v>2211</v>
      </c>
      <c r="BQ399" s="296" t="s">
        <v>1131</v>
      </c>
      <c r="BR399" s="296" t="s">
        <v>1122</v>
      </c>
      <c r="BS399" s="296"/>
      <c r="BT399" s="296"/>
      <c r="BU399" s="296"/>
      <c r="BV399" s="296"/>
      <c r="BW399" s="296"/>
      <c r="BX399" s="296"/>
      <c r="BY399" s="296"/>
      <c r="BZ399" s="296"/>
      <c r="CA399" s="296" t="s">
        <v>2351</v>
      </c>
      <c r="CB399" s="296"/>
      <c r="CC399" s="296" t="s">
        <v>2352</v>
      </c>
      <c r="CD399" s="311" t="str">
        <f t="shared" si="27"/>
        <v>DISCONTINUED - MR305 NV, 16x8, 0mm Offset, 8x170, 130.81mm Centerbore, Matte Black</v>
      </c>
      <c r="CE399" s="311" t="s">
        <v>3721</v>
      </c>
      <c r="CF399" s="311" t="s">
        <v>3720</v>
      </c>
      <c r="CG399" s="300" t="str">
        <f t="shared" si="31"/>
        <v>STREET (3XX)</v>
      </c>
    </row>
    <row r="400" spans="1:85" s="289" customFormat="1" ht="15.75" customHeight="1">
      <c r="A400" s="571">
        <f t="shared" si="28"/>
        <v>397</v>
      </c>
      <c r="B400" s="92" t="s">
        <v>84</v>
      </c>
      <c r="C400" s="29" t="s">
        <v>1038</v>
      </c>
      <c r="D400" s="290" t="s">
        <v>2225</v>
      </c>
      <c r="E400" s="291" t="s">
        <v>2634</v>
      </c>
      <c r="F400" s="281" t="str">
        <f t="shared" si="29"/>
        <v>MR30529080318</v>
      </c>
      <c r="G400" s="291"/>
      <c r="H400" s="291"/>
      <c r="I400" s="291" t="s">
        <v>418</v>
      </c>
      <c r="J400" s="322">
        <v>41275</v>
      </c>
      <c r="K400" s="438">
        <v>43423</v>
      </c>
      <c r="L400" s="282" t="s">
        <v>1239</v>
      </c>
      <c r="M400" s="292">
        <v>260.5</v>
      </c>
      <c r="N400" s="85"/>
      <c r="O400" s="409"/>
      <c r="P400" s="290">
        <v>20</v>
      </c>
      <c r="Q400" s="8">
        <v>9</v>
      </c>
      <c r="R400" s="29" t="s">
        <v>1699</v>
      </c>
      <c r="S400" s="290">
        <v>8</v>
      </c>
      <c r="T400" s="290">
        <v>6.5</v>
      </c>
      <c r="U400" s="293">
        <v>18</v>
      </c>
      <c r="V400" s="317">
        <v>5.75</v>
      </c>
      <c r="W400" s="290" t="s">
        <v>85</v>
      </c>
      <c r="X400" s="298">
        <v>130.81</v>
      </c>
      <c r="Y400" s="294">
        <v>39.1</v>
      </c>
      <c r="Z400" s="293">
        <v>3640</v>
      </c>
      <c r="AA400" s="293" t="s">
        <v>5149</v>
      </c>
      <c r="AB400" s="293"/>
      <c r="AC400" s="284" t="s">
        <v>9723</v>
      </c>
      <c r="AD400" s="295" t="s">
        <v>1562</v>
      </c>
      <c r="AE400" s="432"/>
      <c r="AF400" s="286">
        <f>IFERROR(VLOOKUP(AD400,ACCESSORIES!F:J,5,FALSE),"N/A")</f>
        <v>33</v>
      </c>
      <c r="AG400" s="295" t="s">
        <v>85</v>
      </c>
      <c r="AH400" s="296" t="s">
        <v>85</v>
      </c>
      <c r="AI400" s="295"/>
      <c r="AJ400" s="295" t="s">
        <v>1827</v>
      </c>
      <c r="AK400" s="287">
        <f>IFERROR(VLOOKUP(AJ400,ACCESSORIES!F:J,5,FALSE),"N/A")</f>
        <v>1.1000000000000001</v>
      </c>
      <c r="AL400" s="296" t="s">
        <v>237</v>
      </c>
      <c r="AM400" s="296" t="s">
        <v>85</v>
      </c>
      <c r="AN400" s="38" t="str">
        <f>IFERROR(VLOOKUP(AM400,ACCESSORIES!F:J,5,FALSE),"N/A")</f>
        <v>N/A</v>
      </c>
      <c r="AO400" s="296" t="s">
        <v>85</v>
      </c>
      <c r="AP400" s="493">
        <v>16.2</v>
      </c>
      <c r="AQ400" s="296"/>
      <c r="AR400" s="296"/>
      <c r="AS400" s="296">
        <v>3</v>
      </c>
      <c r="AT400" s="296">
        <v>3</v>
      </c>
      <c r="AU400" s="296"/>
      <c r="AV400" s="296">
        <v>30</v>
      </c>
      <c r="AW400" s="296"/>
      <c r="AX400" s="296">
        <v>235</v>
      </c>
      <c r="AY400" s="296">
        <v>123</v>
      </c>
      <c r="AZ400" s="296">
        <v>93</v>
      </c>
      <c r="BA400" s="74"/>
      <c r="BB400" s="296"/>
      <c r="BC400" s="49"/>
      <c r="BD400" s="297" t="s">
        <v>85</v>
      </c>
      <c r="BE400" s="91" t="str">
        <f>IFERROR(VLOOKUP(BD400,ACCESSORIES!F:J,5,FALSE),"N/A")</f>
        <v>N/A</v>
      </c>
      <c r="BF400" s="92" t="s">
        <v>85</v>
      </c>
      <c r="BG400" s="91" t="str">
        <f>IFERROR(VLOOKUP(BF400,ACCESSORIES!F:J,5,FALSE),"N/A")</f>
        <v>N/A</v>
      </c>
      <c r="BH400" s="297">
        <v>42.6</v>
      </c>
      <c r="BI400" s="296">
        <v>22.8</v>
      </c>
      <c r="BJ400" s="296">
        <v>22.8</v>
      </c>
      <c r="BK400" s="296">
        <v>11.1</v>
      </c>
      <c r="BL400" s="358">
        <f t="shared" si="30"/>
        <v>9.4557029982336005E-2</v>
      </c>
      <c r="BM400" s="290">
        <v>24</v>
      </c>
      <c r="BN400" s="296" t="s">
        <v>3771</v>
      </c>
      <c r="BO400" s="73" t="s">
        <v>3891</v>
      </c>
      <c r="BP400" s="296" t="s">
        <v>2214</v>
      </c>
      <c r="BQ400" s="296" t="s">
        <v>1131</v>
      </c>
      <c r="BR400" s="296" t="s">
        <v>1122</v>
      </c>
      <c r="BS400" s="296"/>
      <c r="BT400" s="296"/>
      <c r="BU400" s="296"/>
      <c r="BV400" s="296"/>
      <c r="BW400" s="296"/>
      <c r="BX400" s="296"/>
      <c r="BY400" s="296"/>
      <c r="BZ400" s="296"/>
      <c r="CA400" s="296" t="s">
        <v>2349</v>
      </c>
      <c r="CB400" s="296"/>
      <c r="CC400" s="296" t="s">
        <v>2350</v>
      </c>
      <c r="CD400" s="311" t="str">
        <f t="shared" si="27"/>
        <v>DISCONTINUED - MR305 NV, 20x9, +18mm Offset, 8x6.5, 130.81mm Centerbore, Machined - Matte Black Lip</v>
      </c>
      <c r="CE400" s="311" t="s">
        <v>3721</v>
      </c>
      <c r="CF400" s="311" t="s">
        <v>3720</v>
      </c>
      <c r="CG400" s="300" t="str">
        <f t="shared" si="31"/>
        <v>STREET (3XX)</v>
      </c>
    </row>
    <row r="401" spans="1:85" s="289" customFormat="1" ht="15.75" customHeight="1">
      <c r="A401" s="571">
        <f t="shared" si="28"/>
        <v>398</v>
      </c>
      <c r="B401" s="92" t="s">
        <v>84</v>
      </c>
      <c r="C401" s="29" t="s">
        <v>1038</v>
      </c>
      <c r="D401" s="290" t="s">
        <v>1085</v>
      </c>
      <c r="E401" s="291" t="s">
        <v>2636</v>
      </c>
      <c r="F401" s="281" t="str">
        <f t="shared" si="29"/>
        <v>MR30829058918</v>
      </c>
      <c r="G401" s="291"/>
      <c r="H401" s="291"/>
      <c r="I401" s="291" t="s">
        <v>545</v>
      </c>
      <c r="J401" s="322">
        <v>42005</v>
      </c>
      <c r="K401" s="438">
        <v>43423</v>
      </c>
      <c r="L401" s="282" t="s">
        <v>1239</v>
      </c>
      <c r="M401" s="292">
        <v>260.5</v>
      </c>
      <c r="N401" s="85"/>
      <c r="O401" s="409"/>
      <c r="P401" s="290">
        <v>20</v>
      </c>
      <c r="Q401" s="8">
        <v>9</v>
      </c>
      <c r="R401" s="29" t="s">
        <v>1688</v>
      </c>
      <c r="S401" s="290">
        <v>5</v>
      </c>
      <c r="T401" s="290">
        <v>150</v>
      </c>
      <c r="U401" s="293">
        <v>18</v>
      </c>
      <c r="V401" s="317">
        <v>5.75</v>
      </c>
      <c r="W401" s="290" t="s">
        <v>85</v>
      </c>
      <c r="X401" s="298">
        <v>110.5</v>
      </c>
      <c r="Y401" s="294">
        <v>34.799999999999997</v>
      </c>
      <c r="Z401" s="293">
        <v>2500</v>
      </c>
      <c r="AA401" s="293" t="s">
        <v>2168</v>
      </c>
      <c r="AB401" s="293"/>
      <c r="AC401" s="284" t="s">
        <v>9555</v>
      </c>
      <c r="AD401" s="295" t="s">
        <v>1595</v>
      </c>
      <c r="AE401" s="432"/>
      <c r="AF401" s="286">
        <f>IFERROR(VLOOKUP(AD401,ACCESSORIES!F:J,5,FALSE),"N/A")</f>
        <v>33</v>
      </c>
      <c r="AG401" s="295" t="s">
        <v>1735</v>
      </c>
      <c r="AH401" s="296" t="s">
        <v>1787</v>
      </c>
      <c r="AI401" s="295"/>
      <c r="AJ401" s="295" t="s">
        <v>85</v>
      </c>
      <c r="AK401" s="287" t="str">
        <f>IFERROR(VLOOKUP(AJ401,ACCESSORIES!F:J,5,FALSE),"N/A")</f>
        <v>N/A</v>
      </c>
      <c r="AL401" s="296" t="s">
        <v>236</v>
      </c>
      <c r="AM401" s="296" t="s">
        <v>85</v>
      </c>
      <c r="AN401" s="38" t="str">
        <f>IFERROR(VLOOKUP(AM401,ACCESSORIES!F:J,5,FALSE),"N/A")</f>
        <v>N/A</v>
      </c>
      <c r="AO401" s="296" t="s">
        <v>85</v>
      </c>
      <c r="AP401" s="493">
        <v>16.100000000000001</v>
      </c>
      <c r="AQ401" s="296"/>
      <c r="AR401" s="296"/>
      <c r="AS401" s="296">
        <v>3</v>
      </c>
      <c r="AT401" s="296">
        <v>18</v>
      </c>
      <c r="AU401" s="296"/>
      <c r="AV401" s="296">
        <v>62</v>
      </c>
      <c r="AW401" s="296"/>
      <c r="AX401" s="296">
        <v>236</v>
      </c>
      <c r="AY401" s="296">
        <v>110.5</v>
      </c>
      <c r="AZ401" s="296">
        <v>37</v>
      </c>
      <c r="BA401" s="74"/>
      <c r="BB401" s="296"/>
      <c r="BC401" s="49"/>
      <c r="BD401" s="297" t="s">
        <v>85</v>
      </c>
      <c r="BE401" s="91" t="str">
        <f>IFERROR(VLOOKUP(BD401,ACCESSORIES!F:J,5,FALSE),"N/A")</f>
        <v>N/A</v>
      </c>
      <c r="BF401" s="92" t="s">
        <v>85</v>
      </c>
      <c r="BG401" s="91" t="str">
        <f>IFERROR(VLOOKUP(BF401,ACCESSORIES!F:J,5,FALSE),"N/A")</f>
        <v>N/A</v>
      </c>
      <c r="BH401" s="297">
        <v>38.299999999999997</v>
      </c>
      <c r="BI401" s="296">
        <v>22.8</v>
      </c>
      <c r="BJ401" s="296">
        <v>22.8</v>
      </c>
      <c r="BK401" s="296">
        <v>11.1</v>
      </c>
      <c r="BL401" s="358">
        <f t="shared" si="30"/>
        <v>9.4557029982336005E-2</v>
      </c>
      <c r="BM401" s="290">
        <v>24</v>
      </c>
      <c r="BN401" s="296" t="s">
        <v>3771</v>
      </c>
      <c r="BO401" s="73" t="s">
        <v>3891</v>
      </c>
      <c r="BP401" s="296" t="s">
        <v>1149</v>
      </c>
      <c r="BQ401" s="296" t="s">
        <v>1150</v>
      </c>
      <c r="BR401" s="296" t="s">
        <v>1151</v>
      </c>
      <c r="BS401" s="296" t="s">
        <v>1152</v>
      </c>
      <c r="BT401" s="296"/>
      <c r="BU401" s="296"/>
      <c r="BV401" s="296"/>
      <c r="BW401" s="296"/>
      <c r="BX401" s="296"/>
      <c r="BY401" s="296"/>
      <c r="BZ401" s="296"/>
      <c r="CA401" s="296" t="s">
        <v>2363</v>
      </c>
      <c r="CB401" s="296"/>
      <c r="CC401" s="296" t="s">
        <v>2364</v>
      </c>
      <c r="CD401" s="311" t="str">
        <f t="shared" si="27"/>
        <v>DISCONTINUED - MR308 Roost, 20x9, +18mm Offset, 5x150, 110.5mm Centerbore, Method Bronze</v>
      </c>
      <c r="CE401" s="311" t="s">
        <v>3721</v>
      </c>
      <c r="CF401" s="311" t="s">
        <v>3720</v>
      </c>
      <c r="CG401" s="300" t="str">
        <f t="shared" si="31"/>
        <v>STREET (3XX)</v>
      </c>
    </row>
    <row r="402" spans="1:85" s="289" customFormat="1" ht="15.75" customHeight="1">
      <c r="A402" s="571">
        <f t="shared" si="28"/>
        <v>399</v>
      </c>
      <c r="B402" s="92" t="s">
        <v>84</v>
      </c>
      <c r="C402" s="29" t="s">
        <v>1038</v>
      </c>
      <c r="D402" s="290" t="s">
        <v>1086</v>
      </c>
      <c r="E402" s="291" t="s">
        <v>2637</v>
      </c>
      <c r="F402" s="281" t="str">
        <f t="shared" si="29"/>
        <v>MR30929080518</v>
      </c>
      <c r="G402" s="291"/>
      <c r="H402" s="291"/>
      <c r="I402" s="291" t="s">
        <v>606</v>
      </c>
      <c r="J402" s="322">
        <v>42005</v>
      </c>
      <c r="K402" s="438">
        <v>43423</v>
      </c>
      <c r="L402" s="282" t="s">
        <v>1239</v>
      </c>
      <c r="M402" s="292">
        <v>270.5</v>
      </c>
      <c r="N402" s="85"/>
      <c r="O402" s="409"/>
      <c r="P402" s="290">
        <v>20</v>
      </c>
      <c r="Q402" s="8">
        <v>9</v>
      </c>
      <c r="R402" s="29" t="s">
        <v>1699</v>
      </c>
      <c r="S402" s="290">
        <v>8</v>
      </c>
      <c r="T402" s="290">
        <v>6.5</v>
      </c>
      <c r="U402" s="293">
        <v>18</v>
      </c>
      <c r="V402" s="317">
        <v>5.75</v>
      </c>
      <c r="W402" s="290" t="s">
        <v>85</v>
      </c>
      <c r="X402" s="298">
        <v>130.81</v>
      </c>
      <c r="Y402" s="294">
        <v>39.1</v>
      </c>
      <c r="Z402" s="293">
        <v>3640</v>
      </c>
      <c r="AA402" s="293" t="s">
        <v>2165</v>
      </c>
      <c r="AB402" s="293"/>
      <c r="AC402" s="284" t="s">
        <v>9723</v>
      </c>
      <c r="AD402" s="295" t="s">
        <v>1562</v>
      </c>
      <c r="AE402" s="432"/>
      <c r="AF402" s="286">
        <f>IFERROR(VLOOKUP(AD402,ACCESSORIES!F:J,5,FALSE),"N/A")</f>
        <v>33</v>
      </c>
      <c r="AG402" s="295" t="s">
        <v>85</v>
      </c>
      <c r="AH402" s="296" t="s">
        <v>85</v>
      </c>
      <c r="AI402" s="295"/>
      <c r="AJ402" s="295" t="s">
        <v>1827</v>
      </c>
      <c r="AK402" s="287">
        <f>IFERROR(VLOOKUP(AJ402,ACCESSORIES!F:J,5,FALSE),"N/A")</f>
        <v>1.1000000000000001</v>
      </c>
      <c r="AL402" s="296" t="s">
        <v>237</v>
      </c>
      <c r="AM402" s="296" t="s">
        <v>85</v>
      </c>
      <c r="AN402" s="38" t="str">
        <f>IFERROR(VLOOKUP(AM402,ACCESSORIES!F:J,5,FALSE),"N/A")</f>
        <v>N/A</v>
      </c>
      <c r="AO402" s="296" t="s">
        <v>85</v>
      </c>
      <c r="AP402" s="493">
        <v>16.100000000000001</v>
      </c>
      <c r="AQ402" s="296"/>
      <c r="AR402" s="296"/>
      <c r="AS402" s="296">
        <v>3</v>
      </c>
      <c r="AT402" s="296">
        <v>3</v>
      </c>
      <c r="AU402" s="296"/>
      <c r="AV402" s="296">
        <v>33</v>
      </c>
      <c r="AW402" s="296"/>
      <c r="AX402" s="296">
        <v>234</v>
      </c>
      <c r="AY402" s="296">
        <v>123</v>
      </c>
      <c r="AZ402" s="296">
        <v>93</v>
      </c>
      <c r="BA402" s="74"/>
      <c r="BB402" s="296"/>
      <c r="BC402" s="49"/>
      <c r="BD402" s="297" t="s">
        <v>85</v>
      </c>
      <c r="BE402" s="91" t="str">
        <f>IFERROR(VLOOKUP(BD402,ACCESSORIES!F:J,5,FALSE),"N/A")</f>
        <v>N/A</v>
      </c>
      <c r="BF402" s="92" t="s">
        <v>85</v>
      </c>
      <c r="BG402" s="91" t="str">
        <f>IFERROR(VLOOKUP(BF402,ACCESSORIES!F:J,5,FALSE),"N/A")</f>
        <v>N/A</v>
      </c>
      <c r="BH402" s="297">
        <v>42.6</v>
      </c>
      <c r="BI402" s="296">
        <v>22.8</v>
      </c>
      <c r="BJ402" s="296">
        <v>22.8</v>
      </c>
      <c r="BK402" s="296">
        <v>11.1</v>
      </c>
      <c r="BL402" s="358">
        <f t="shared" si="30"/>
        <v>9.4557029982336005E-2</v>
      </c>
      <c r="BM402" s="290">
        <v>24</v>
      </c>
      <c r="BN402" s="296" t="s">
        <v>3771</v>
      </c>
      <c r="BO402" s="73" t="s">
        <v>3891</v>
      </c>
      <c r="BP402" s="296" t="s">
        <v>2211</v>
      </c>
      <c r="BQ402" s="296" t="s">
        <v>1146</v>
      </c>
      <c r="BR402" s="296" t="s">
        <v>1122</v>
      </c>
      <c r="BS402" s="296"/>
      <c r="BT402" s="296"/>
      <c r="BU402" s="296"/>
      <c r="BV402" s="296"/>
      <c r="BW402" s="296"/>
      <c r="BX402" s="296"/>
      <c r="BY402" s="296"/>
      <c r="BZ402" s="296"/>
      <c r="CA402" s="296" t="s">
        <v>2371</v>
      </c>
      <c r="CB402" s="296"/>
      <c r="CC402" s="296" t="s">
        <v>2372</v>
      </c>
      <c r="CD402" s="311" t="str">
        <f t="shared" si="27"/>
        <v>DISCONTINUED - MR309 Grid, 20x9, +18mm Offset, 8x6.5, 130.81mm Centerbore, Matte Black</v>
      </c>
      <c r="CE402" s="311" t="s">
        <v>3721</v>
      </c>
      <c r="CF402" s="311" t="s">
        <v>3720</v>
      </c>
      <c r="CG402" s="300" t="str">
        <f t="shared" si="31"/>
        <v>STREET (3XX)</v>
      </c>
    </row>
    <row r="403" spans="1:85" s="289" customFormat="1" ht="15.75" customHeight="1">
      <c r="A403" s="571">
        <f t="shared" si="28"/>
        <v>400</v>
      </c>
      <c r="B403" s="92" t="s">
        <v>84</v>
      </c>
      <c r="C403" s="29" t="s">
        <v>1038</v>
      </c>
      <c r="D403" s="290" t="s">
        <v>1087</v>
      </c>
      <c r="E403" s="291" t="s">
        <v>2640</v>
      </c>
      <c r="F403" s="281" t="str">
        <f t="shared" si="29"/>
        <v>MR31078587900</v>
      </c>
      <c r="G403" s="291"/>
      <c r="H403" s="291"/>
      <c r="I403" s="291" t="s">
        <v>643</v>
      </c>
      <c r="J403" s="322">
        <v>42370</v>
      </c>
      <c r="K403" s="438">
        <v>43423</v>
      </c>
      <c r="L403" s="282" t="s">
        <v>1239</v>
      </c>
      <c r="M403" s="292">
        <v>232.5</v>
      </c>
      <c r="N403" s="85"/>
      <c r="O403" s="409"/>
      <c r="P403" s="290">
        <v>17</v>
      </c>
      <c r="Q403" s="8">
        <v>8.5</v>
      </c>
      <c r="R403" s="29" t="s">
        <v>1700</v>
      </c>
      <c r="S403" s="290">
        <v>8</v>
      </c>
      <c r="T403" s="290">
        <v>170</v>
      </c>
      <c r="U403" s="293">
        <v>0</v>
      </c>
      <c r="V403" s="317">
        <v>4.75</v>
      </c>
      <c r="W403" s="290" t="s">
        <v>85</v>
      </c>
      <c r="X403" s="298">
        <v>130.81</v>
      </c>
      <c r="Y403" s="294">
        <v>33.9</v>
      </c>
      <c r="Z403" s="293">
        <v>3640</v>
      </c>
      <c r="AA403" s="293" t="s">
        <v>5156</v>
      </c>
      <c r="AB403" s="293"/>
      <c r="AC403" s="284" t="s">
        <v>9626</v>
      </c>
      <c r="AD403" s="295" t="s">
        <v>1759</v>
      </c>
      <c r="AE403" s="432"/>
      <c r="AF403" s="286">
        <f>IFERROR(VLOOKUP(AD403,ACCESSORIES!F:J,5,FALSE),"N/A")</f>
        <v>33</v>
      </c>
      <c r="AG403" s="295" t="s">
        <v>85</v>
      </c>
      <c r="AH403" s="296" t="s">
        <v>85</v>
      </c>
      <c r="AI403" s="295"/>
      <c r="AJ403" s="295" t="s">
        <v>1827</v>
      </c>
      <c r="AK403" s="287">
        <f>IFERROR(VLOOKUP(AJ403,ACCESSORIES!F:J,5,FALSE),"N/A")</f>
        <v>1.1000000000000001</v>
      </c>
      <c r="AL403" s="296" t="s">
        <v>237</v>
      </c>
      <c r="AM403" s="296" t="s">
        <v>85</v>
      </c>
      <c r="AN403" s="38" t="str">
        <f>IFERROR(VLOOKUP(AM403,ACCESSORIES!F:J,5,FALSE),"N/A")</f>
        <v>N/A</v>
      </c>
      <c r="AO403" s="296" t="s">
        <v>85</v>
      </c>
      <c r="AP403" s="493">
        <v>16.100000000000001</v>
      </c>
      <c r="AQ403" s="296"/>
      <c r="AR403" s="296"/>
      <c r="AS403" s="296">
        <v>3</v>
      </c>
      <c r="AT403" s="296">
        <v>3</v>
      </c>
      <c r="AU403" s="296"/>
      <c r="AV403" s="296">
        <v>63</v>
      </c>
      <c r="AW403" s="296"/>
      <c r="AX403" s="296">
        <v>200</v>
      </c>
      <c r="AY403" s="296">
        <v>127</v>
      </c>
      <c r="AZ403" s="296">
        <v>98</v>
      </c>
      <c r="BA403" s="74"/>
      <c r="BB403" s="296"/>
      <c r="BC403" s="49"/>
      <c r="BD403" s="297" t="s">
        <v>85</v>
      </c>
      <c r="BE403" s="91" t="str">
        <f>IFERROR(VLOOKUP(BD403,ACCESSORIES!F:J,5,FALSE),"N/A")</f>
        <v>N/A</v>
      </c>
      <c r="BF403" s="92" t="s">
        <v>85</v>
      </c>
      <c r="BG403" s="91" t="str">
        <f>IFERROR(VLOOKUP(BF403,ACCESSORIES!F:J,5,FALSE),"N/A")</f>
        <v>N/A</v>
      </c>
      <c r="BH403" s="297">
        <v>37.4</v>
      </c>
      <c r="BI403" s="296">
        <v>19.5</v>
      </c>
      <c r="BJ403" s="296">
        <v>19.5</v>
      </c>
      <c r="BK403" s="296">
        <v>10.8</v>
      </c>
      <c r="BL403" s="358">
        <f t="shared" si="30"/>
        <v>6.7296755728799978E-2</v>
      </c>
      <c r="BM403" s="290">
        <v>36</v>
      </c>
      <c r="BN403" s="296" t="s">
        <v>3771</v>
      </c>
      <c r="BO403" s="73" t="s">
        <v>3891</v>
      </c>
      <c r="BP403" s="296" t="s">
        <v>2217</v>
      </c>
      <c r="BQ403" s="296" t="s">
        <v>1131</v>
      </c>
      <c r="BR403" s="296" t="s">
        <v>1122</v>
      </c>
      <c r="BS403" s="296"/>
      <c r="BT403" s="296"/>
      <c r="BU403" s="296"/>
      <c r="BV403" s="296"/>
      <c r="BW403" s="296"/>
      <c r="BX403" s="296"/>
      <c r="BY403" s="296"/>
      <c r="BZ403" s="296"/>
      <c r="CA403" s="296" t="s">
        <v>2385</v>
      </c>
      <c r="CB403" s="296"/>
      <c r="CC403" s="296" t="s">
        <v>2386</v>
      </c>
      <c r="CD403" s="311" t="str">
        <f t="shared" si="27"/>
        <v>DISCONTINUED - MR310 Con6, 17x8.5, 0mm Offset, 8x170, 130.81mm Centerbore, Method Bronze - Matte Black Lip</v>
      </c>
      <c r="CE403" s="311" t="s">
        <v>3721</v>
      </c>
      <c r="CF403" s="311" t="s">
        <v>3720</v>
      </c>
      <c r="CG403" s="300" t="str">
        <f t="shared" si="31"/>
        <v>STREET (3XX)</v>
      </c>
    </row>
    <row r="404" spans="1:85" s="289" customFormat="1" ht="15.75" customHeight="1">
      <c r="A404" s="571">
        <f t="shared" si="28"/>
        <v>401</v>
      </c>
      <c r="B404" s="92" t="s">
        <v>84</v>
      </c>
      <c r="C404" s="29" t="s">
        <v>1038</v>
      </c>
      <c r="D404" s="290" t="s">
        <v>1087</v>
      </c>
      <c r="E404" s="291" t="s">
        <v>2645</v>
      </c>
      <c r="F404" s="281" t="str">
        <f t="shared" si="29"/>
        <v>MR31089088512N</v>
      </c>
      <c r="G404" s="291"/>
      <c r="H404" s="291"/>
      <c r="I404" s="291" t="s">
        <v>654</v>
      </c>
      <c r="J404" s="322">
        <v>42370</v>
      </c>
      <c r="K404" s="438">
        <v>43423</v>
      </c>
      <c r="L404" s="282" t="s">
        <v>1239</v>
      </c>
      <c r="M404" s="292">
        <v>249.5</v>
      </c>
      <c r="N404" s="85"/>
      <c r="O404" s="409"/>
      <c r="P404" s="290">
        <v>18</v>
      </c>
      <c r="Q404" s="8">
        <v>9</v>
      </c>
      <c r="R404" s="29" t="s">
        <v>1701</v>
      </c>
      <c r="S404" s="290">
        <v>8</v>
      </c>
      <c r="T404" s="290">
        <v>180</v>
      </c>
      <c r="U404" s="293">
        <v>-12</v>
      </c>
      <c r="V404" s="317">
        <v>4.5</v>
      </c>
      <c r="W404" s="290" t="s">
        <v>85</v>
      </c>
      <c r="X404" s="298">
        <v>130.81</v>
      </c>
      <c r="Y404" s="294">
        <v>38.200000000000003</v>
      </c>
      <c r="Z404" s="293">
        <v>3640</v>
      </c>
      <c r="AA404" s="293" t="s">
        <v>2165</v>
      </c>
      <c r="AB404" s="293"/>
      <c r="AC404" s="284" t="s">
        <v>9734</v>
      </c>
      <c r="AD404" s="295" t="s">
        <v>1562</v>
      </c>
      <c r="AE404" s="432"/>
      <c r="AF404" s="286">
        <f>IFERROR(VLOOKUP(AD404,ACCESSORIES!F:J,5,FALSE),"N/A")</f>
        <v>33</v>
      </c>
      <c r="AG404" s="295" t="s">
        <v>85</v>
      </c>
      <c r="AH404" s="296" t="s">
        <v>85</v>
      </c>
      <c r="AI404" s="295"/>
      <c r="AJ404" s="295" t="s">
        <v>1827</v>
      </c>
      <c r="AK404" s="287">
        <f>IFERROR(VLOOKUP(AJ404,ACCESSORIES!F:J,5,FALSE),"N/A")</f>
        <v>1.1000000000000001</v>
      </c>
      <c r="AL404" s="296" t="s">
        <v>237</v>
      </c>
      <c r="AM404" s="296" t="s">
        <v>85</v>
      </c>
      <c r="AN404" s="38" t="str">
        <f>IFERROR(VLOOKUP(AM404,ACCESSORIES!F:J,5,FALSE),"N/A")</f>
        <v>N/A</v>
      </c>
      <c r="AO404" s="296" t="s">
        <v>85</v>
      </c>
      <c r="AP404" s="493">
        <v>16.100000000000001</v>
      </c>
      <c r="AQ404" s="296"/>
      <c r="AR404" s="296"/>
      <c r="AS404" s="296">
        <v>3</v>
      </c>
      <c r="AT404" s="296">
        <v>3</v>
      </c>
      <c r="AU404" s="296"/>
      <c r="AV404" s="296">
        <v>70</v>
      </c>
      <c r="AW404" s="296"/>
      <c r="AX404" s="296">
        <v>215</v>
      </c>
      <c r="AY404" s="296">
        <v>123</v>
      </c>
      <c r="AZ404" s="296">
        <v>93</v>
      </c>
      <c r="BA404" s="74"/>
      <c r="BB404" s="296"/>
      <c r="BC404" s="49"/>
      <c r="BD404" s="297" t="s">
        <v>85</v>
      </c>
      <c r="BE404" s="91" t="str">
        <f>IFERROR(VLOOKUP(BD404,ACCESSORIES!F:J,5,FALSE),"N/A")</f>
        <v>N/A</v>
      </c>
      <c r="BF404" s="92" t="s">
        <v>85</v>
      </c>
      <c r="BG404" s="91" t="str">
        <f>IFERROR(VLOOKUP(BF404,ACCESSORIES!F:J,5,FALSE),"N/A")</f>
        <v>N/A</v>
      </c>
      <c r="BH404" s="297">
        <v>41.7</v>
      </c>
      <c r="BI404" s="296">
        <v>20.5</v>
      </c>
      <c r="BJ404" s="296">
        <v>20.5</v>
      </c>
      <c r="BK404" s="296">
        <v>11.2</v>
      </c>
      <c r="BL404" s="358">
        <f t="shared" si="30"/>
        <v>7.7130632835199969E-2</v>
      </c>
      <c r="BM404" s="290">
        <v>36</v>
      </c>
      <c r="BN404" s="296" t="s">
        <v>3771</v>
      </c>
      <c r="BO404" s="73" t="s">
        <v>3891</v>
      </c>
      <c r="BP404" s="296" t="s">
        <v>2216</v>
      </c>
      <c r="BQ404" s="296" t="s">
        <v>1131</v>
      </c>
      <c r="BR404" s="296" t="s">
        <v>1122</v>
      </c>
      <c r="BS404" s="296"/>
      <c r="BT404" s="296"/>
      <c r="BU404" s="296"/>
      <c r="BV404" s="296"/>
      <c r="BW404" s="296"/>
      <c r="BX404" s="296"/>
      <c r="BY404" s="296"/>
      <c r="BZ404" s="296"/>
      <c r="CA404" s="296" t="s">
        <v>2383</v>
      </c>
      <c r="CB404" s="296"/>
      <c r="CC404" s="296" t="s">
        <v>2384</v>
      </c>
      <c r="CD404" s="311" t="str">
        <f t="shared" si="27"/>
        <v>DISCONTINUED - MR310 Con6, 18x9, -12mm Offset, 8x180, 130.81mm Centerbore, Matte Black</v>
      </c>
      <c r="CE404" s="311" t="s">
        <v>3721</v>
      </c>
      <c r="CF404" s="311" t="s">
        <v>3720</v>
      </c>
      <c r="CG404" s="300" t="str">
        <f t="shared" si="31"/>
        <v>STREET (3XX)</v>
      </c>
    </row>
    <row r="405" spans="1:85" s="289" customFormat="1" ht="15.75" customHeight="1">
      <c r="A405" s="571">
        <f t="shared" si="28"/>
        <v>402</v>
      </c>
      <c r="B405" s="92" t="s">
        <v>84</v>
      </c>
      <c r="C405" s="29" t="s">
        <v>1038</v>
      </c>
      <c r="D405" s="290" t="s">
        <v>1087</v>
      </c>
      <c r="E405" s="291" t="s">
        <v>2647</v>
      </c>
      <c r="F405" s="281" t="str">
        <f t="shared" si="29"/>
        <v>MR31089088912N</v>
      </c>
      <c r="G405" s="291"/>
      <c r="H405" s="291"/>
      <c r="I405" s="291" t="s">
        <v>655</v>
      </c>
      <c r="J405" s="322">
        <v>42370</v>
      </c>
      <c r="K405" s="438">
        <v>43423</v>
      </c>
      <c r="L405" s="282" t="s">
        <v>1239</v>
      </c>
      <c r="M405" s="292">
        <v>259.5</v>
      </c>
      <c r="N405" s="85"/>
      <c r="O405" s="409"/>
      <c r="P405" s="290">
        <v>18</v>
      </c>
      <c r="Q405" s="8">
        <v>9</v>
      </c>
      <c r="R405" s="29" t="s">
        <v>1701</v>
      </c>
      <c r="S405" s="290">
        <v>8</v>
      </c>
      <c r="T405" s="290">
        <v>180</v>
      </c>
      <c r="U405" s="293">
        <v>-12</v>
      </c>
      <c r="V405" s="317">
        <v>4.5</v>
      </c>
      <c r="W405" s="290" t="s">
        <v>85</v>
      </c>
      <c r="X405" s="298">
        <v>130.81</v>
      </c>
      <c r="Y405" s="294">
        <v>38.200000000000003</v>
      </c>
      <c r="Z405" s="293">
        <v>3640</v>
      </c>
      <c r="AA405" s="293" t="s">
        <v>5156</v>
      </c>
      <c r="AB405" s="293"/>
      <c r="AC405" s="284" t="s">
        <v>9734</v>
      </c>
      <c r="AD405" s="295" t="s">
        <v>1562</v>
      </c>
      <c r="AE405" s="432"/>
      <c r="AF405" s="286">
        <f>IFERROR(VLOOKUP(AD405,ACCESSORIES!F:J,5,FALSE),"N/A")</f>
        <v>33</v>
      </c>
      <c r="AG405" s="295" t="s">
        <v>85</v>
      </c>
      <c r="AH405" s="296" t="s">
        <v>85</v>
      </c>
      <c r="AI405" s="295"/>
      <c r="AJ405" s="295" t="s">
        <v>1827</v>
      </c>
      <c r="AK405" s="287">
        <f>IFERROR(VLOOKUP(AJ405,ACCESSORIES!F:J,5,FALSE),"N/A")</f>
        <v>1.1000000000000001</v>
      </c>
      <c r="AL405" s="296" t="s">
        <v>237</v>
      </c>
      <c r="AM405" s="296" t="s">
        <v>85</v>
      </c>
      <c r="AN405" s="38" t="str">
        <f>IFERROR(VLOOKUP(AM405,ACCESSORIES!F:J,5,FALSE),"N/A")</f>
        <v>N/A</v>
      </c>
      <c r="AO405" s="296" t="s">
        <v>85</v>
      </c>
      <c r="AP405" s="493">
        <v>16.100000000000001</v>
      </c>
      <c r="AQ405" s="296"/>
      <c r="AR405" s="296"/>
      <c r="AS405" s="296">
        <v>3</v>
      </c>
      <c r="AT405" s="296">
        <v>3</v>
      </c>
      <c r="AU405" s="296"/>
      <c r="AV405" s="296">
        <v>70</v>
      </c>
      <c r="AW405" s="296"/>
      <c r="AX405" s="296">
        <v>215</v>
      </c>
      <c r="AY405" s="296">
        <v>123</v>
      </c>
      <c r="AZ405" s="296">
        <v>93</v>
      </c>
      <c r="BA405" s="74"/>
      <c r="BB405" s="296"/>
      <c r="BC405" s="49"/>
      <c r="BD405" s="297" t="s">
        <v>85</v>
      </c>
      <c r="BE405" s="91" t="str">
        <f>IFERROR(VLOOKUP(BD405,ACCESSORIES!F:J,5,FALSE),"N/A")</f>
        <v>N/A</v>
      </c>
      <c r="BF405" s="92" t="s">
        <v>85</v>
      </c>
      <c r="BG405" s="91" t="str">
        <f>IFERROR(VLOOKUP(BF405,ACCESSORIES!F:J,5,FALSE),"N/A")</f>
        <v>N/A</v>
      </c>
      <c r="BH405" s="297">
        <v>41.7</v>
      </c>
      <c r="BI405" s="296">
        <v>20.5</v>
      </c>
      <c r="BJ405" s="296">
        <v>20.5</v>
      </c>
      <c r="BK405" s="296">
        <v>11.2</v>
      </c>
      <c r="BL405" s="358">
        <f t="shared" si="30"/>
        <v>7.7130632835199969E-2</v>
      </c>
      <c r="BM405" s="290">
        <v>36</v>
      </c>
      <c r="BN405" s="296" t="s">
        <v>3771</v>
      </c>
      <c r="BO405" s="73" t="s">
        <v>3891</v>
      </c>
      <c r="BP405" s="296" t="s">
        <v>2217</v>
      </c>
      <c r="BQ405" s="296" t="s">
        <v>1131</v>
      </c>
      <c r="BR405" s="296" t="s">
        <v>1122</v>
      </c>
      <c r="BS405" s="296"/>
      <c r="BT405" s="296"/>
      <c r="BU405" s="296"/>
      <c r="BV405" s="296"/>
      <c r="BW405" s="296"/>
      <c r="BX405" s="296"/>
      <c r="BY405" s="296"/>
      <c r="BZ405" s="296"/>
      <c r="CA405" s="296" t="s">
        <v>2385</v>
      </c>
      <c r="CB405" s="296"/>
      <c r="CC405" s="296" t="s">
        <v>2386</v>
      </c>
      <c r="CD405" s="311" t="str">
        <f t="shared" si="27"/>
        <v>DISCONTINUED - MR310 Con6, 18x9, -12mm Offset, 8x180, 130.81mm Centerbore, Method Bronze - Matte Black Lip</v>
      </c>
      <c r="CE405" s="311" t="s">
        <v>3721</v>
      </c>
      <c r="CF405" s="311" t="s">
        <v>3720</v>
      </c>
      <c r="CG405" s="300" t="str">
        <f t="shared" si="31"/>
        <v>STREET (3XX)</v>
      </c>
    </row>
    <row r="406" spans="1:85" s="289" customFormat="1" ht="15.75" customHeight="1">
      <c r="A406" s="571">
        <f t="shared" si="28"/>
        <v>403</v>
      </c>
      <c r="B406" s="92" t="s">
        <v>84</v>
      </c>
      <c r="C406" s="29" t="s">
        <v>1038</v>
      </c>
      <c r="D406" s="290" t="s">
        <v>1087</v>
      </c>
      <c r="E406" s="291" t="s">
        <v>2641</v>
      </c>
      <c r="F406" s="281" t="str">
        <f t="shared" si="29"/>
        <v>MR31089055518</v>
      </c>
      <c r="G406" s="291"/>
      <c r="H406" s="291"/>
      <c r="I406" s="291" t="s">
        <v>658</v>
      </c>
      <c r="J406" s="322">
        <v>42370</v>
      </c>
      <c r="K406" s="438">
        <v>43423</v>
      </c>
      <c r="L406" s="282" t="s">
        <v>1239</v>
      </c>
      <c r="M406" s="292">
        <v>249.5</v>
      </c>
      <c r="N406" s="85"/>
      <c r="O406" s="409"/>
      <c r="P406" s="290">
        <v>18</v>
      </c>
      <c r="Q406" s="8">
        <v>9</v>
      </c>
      <c r="R406" s="29" t="s">
        <v>1693</v>
      </c>
      <c r="S406" s="290">
        <v>5</v>
      </c>
      <c r="T406" s="290">
        <v>5.5</v>
      </c>
      <c r="U406" s="293">
        <v>18</v>
      </c>
      <c r="V406" s="317">
        <v>5.75</v>
      </c>
      <c r="W406" s="290" t="s">
        <v>85</v>
      </c>
      <c r="X406" s="298">
        <v>108</v>
      </c>
      <c r="Y406" s="294">
        <v>36.1</v>
      </c>
      <c r="Z406" s="293">
        <v>2650</v>
      </c>
      <c r="AA406" s="293" t="s">
        <v>2165</v>
      </c>
      <c r="AB406" s="293"/>
      <c r="AC406" s="284" t="s">
        <v>9738</v>
      </c>
      <c r="AD406" s="295" t="s">
        <v>1594</v>
      </c>
      <c r="AE406" s="432"/>
      <c r="AF406" s="286">
        <f>IFERROR(VLOOKUP(AD406,ACCESSORIES!F:J,5,FALSE),"N/A")</f>
        <v>38.5</v>
      </c>
      <c r="AG406" s="295" t="s">
        <v>1734</v>
      </c>
      <c r="AH406" s="296" t="s">
        <v>1786</v>
      </c>
      <c r="AI406" s="295"/>
      <c r="AJ406" s="295" t="s">
        <v>1827</v>
      </c>
      <c r="AK406" s="287">
        <f>IFERROR(VLOOKUP(AJ406,ACCESSORIES!F:J,5,FALSE),"N/A")</f>
        <v>1.1000000000000001</v>
      </c>
      <c r="AL406" s="296" t="s">
        <v>236</v>
      </c>
      <c r="AM406" s="296" t="s">
        <v>85</v>
      </c>
      <c r="AN406" s="38" t="str">
        <f>IFERROR(VLOOKUP(AM406,ACCESSORIES!F:J,5,FALSE),"N/A")</f>
        <v>N/A</v>
      </c>
      <c r="AO406" s="296" t="s">
        <v>85</v>
      </c>
      <c r="AP406" s="493">
        <v>16.100000000000001</v>
      </c>
      <c r="AQ406" s="296"/>
      <c r="AR406" s="296"/>
      <c r="AS406" s="296">
        <v>5</v>
      </c>
      <c r="AT406" s="296">
        <v>25</v>
      </c>
      <c r="AU406" s="296"/>
      <c r="AV406" s="296">
        <v>53</v>
      </c>
      <c r="AW406" s="296"/>
      <c r="AX406" s="296">
        <v>210</v>
      </c>
      <c r="AY406" s="296">
        <v>108</v>
      </c>
      <c r="AZ406" s="296">
        <v>34</v>
      </c>
      <c r="BA406" s="74"/>
      <c r="BB406" s="296"/>
      <c r="BC406" s="49"/>
      <c r="BD406" s="297" t="s">
        <v>85</v>
      </c>
      <c r="BE406" s="91" t="str">
        <f>IFERROR(VLOOKUP(BD406,ACCESSORIES!F:J,5,FALSE),"N/A")</f>
        <v>N/A</v>
      </c>
      <c r="BF406" s="92" t="s">
        <v>85</v>
      </c>
      <c r="BG406" s="91" t="str">
        <f>IFERROR(VLOOKUP(BF406,ACCESSORIES!F:J,5,FALSE),"N/A")</f>
        <v>N/A</v>
      </c>
      <c r="BH406" s="297">
        <v>39.6</v>
      </c>
      <c r="BI406" s="296">
        <v>20.5</v>
      </c>
      <c r="BJ406" s="296">
        <v>20.5</v>
      </c>
      <c r="BK406" s="296">
        <v>11.2</v>
      </c>
      <c r="BL406" s="358">
        <f t="shared" si="30"/>
        <v>7.7130632835199969E-2</v>
      </c>
      <c r="BM406" s="290">
        <v>36</v>
      </c>
      <c r="BN406" s="296" t="s">
        <v>3771</v>
      </c>
      <c r="BO406" s="73" t="s">
        <v>3891</v>
      </c>
      <c r="BP406" s="296" t="s">
        <v>2216</v>
      </c>
      <c r="BQ406" s="296" t="s">
        <v>1131</v>
      </c>
      <c r="BR406" s="296" t="s">
        <v>1122</v>
      </c>
      <c r="BS406" s="296"/>
      <c r="BT406" s="296"/>
      <c r="BU406" s="296"/>
      <c r="BV406" s="296"/>
      <c r="BW406" s="296"/>
      <c r="BX406" s="296"/>
      <c r="BY406" s="296"/>
      <c r="BZ406" s="296"/>
      <c r="CA406" s="296" t="s">
        <v>2375</v>
      </c>
      <c r="CB406" s="296"/>
      <c r="CC406" s="296" t="s">
        <v>2376</v>
      </c>
      <c r="CD406" s="311" t="str">
        <f t="shared" si="27"/>
        <v>DISCONTINUED - MR310 Con6, 18x9, +18mm Offset, 5x5.5, 108mm Centerbore, Matte Black</v>
      </c>
      <c r="CE406" s="311" t="s">
        <v>3721</v>
      </c>
      <c r="CF406" s="311" t="s">
        <v>3720</v>
      </c>
      <c r="CG406" s="300" t="str">
        <f t="shared" si="31"/>
        <v>STREET (3XX)</v>
      </c>
    </row>
    <row r="407" spans="1:85" s="289" customFormat="1" ht="15.75" customHeight="1">
      <c r="A407" s="571">
        <f t="shared" si="28"/>
        <v>404</v>
      </c>
      <c r="B407" s="92" t="s">
        <v>84</v>
      </c>
      <c r="C407" s="29" t="s">
        <v>1038</v>
      </c>
      <c r="D407" s="290" t="s">
        <v>1087</v>
      </c>
      <c r="E407" s="291" t="s">
        <v>2642</v>
      </c>
      <c r="F407" s="281" t="str">
        <f t="shared" si="29"/>
        <v>MR31089055918</v>
      </c>
      <c r="G407" s="291"/>
      <c r="H407" s="291"/>
      <c r="I407" s="291" t="s">
        <v>659</v>
      </c>
      <c r="J407" s="322">
        <v>42370</v>
      </c>
      <c r="K407" s="438">
        <v>43423</v>
      </c>
      <c r="L407" s="282" t="s">
        <v>1239</v>
      </c>
      <c r="M407" s="292">
        <v>259.5</v>
      </c>
      <c r="N407" s="85"/>
      <c r="O407" s="409"/>
      <c r="P407" s="290">
        <v>18</v>
      </c>
      <c r="Q407" s="8">
        <v>9</v>
      </c>
      <c r="R407" s="29" t="s">
        <v>1693</v>
      </c>
      <c r="S407" s="290">
        <v>5</v>
      </c>
      <c r="T407" s="290">
        <v>5.5</v>
      </c>
      <c r="U407" s="293">
        <v>18</v>
      </c>
      <c r="V407" s="317">
        <v>5.75</v>
      </c>
      <c r="W407" s="290" t="s">
        <v>85</v>
      </c>
      <c r="X407" s="298">
        <v>108</v>
      </c>
      <c r="Y407" s="294">
        <v>36.1</v>
      </c>
      <c r="Z407" s="293">
        <v>2650</v>
      </c>
      <c r="AA407" s="293" t="s">
        <v>5156</v>
      </c>
      <c r="AB407" s="293"/>
      <c r="AC407" s="284" t="s">
        <v>9738</v>
      </c>
      <c r="AD407" s="295" t="s">
        <v>1594</v>
      </c>
      <c r="AE407" s="432"/>
      <c r="AF407" s="286">
        <f>IFERROR(VLOOKUP(AD407,ACCESSORIES!F:J,5,FALSE),"N/A")</f>
        <v>38.5</v>
      </c>
      <c r="AG407" s="295" t="s">
        <v>1734</v>
      </c>
      <c r="AH407" s="296" t="s">
        <v>1786</v>
      </c>
      <c r="AI407" s="295"/>
      <c r="AJ407" s="295" t="s">
        <v>1827</v>
      </c>
      <c r="AK407" s="287">
        <f>IFERROR(VLOOKUP(AJ407,ACCESSORIES!F:J,5,FALSE),"N/A")</f>
        <v>1.1000000000000001</v>
      </c>
      <c r="AL407" s="296" t="s">
        <v>236</v>
      </c>
      <c r="AM407" s="296" t="s">
        <v>85</v>
      </c>
      <c r="AN407" s="38" t="str">
        <f>IFERROR(VLOOKUP(AM407,ACCESSORIES!F:J,5,FALSE),"N/A")</f>
        <v>N/A</v>
      </c>
      <c r="AO407" s="296" t="s">
        <v>85</v>
      </c>
      <c r="AP407" s="493">
        <v>16.100000000000001</v>
      </c>
      <c r="AQ407" s="296"/>
      <c r="AR407" s="296"/>
      <c r="AS407" s="296">
        <v>5</v>
      </c>
      <c r="AT407" s="296">
        <v>25</v>
      </c>
      <c r="AU407" s="296"/>
      <c r="AV407" s="296">
        <v>53</v>
      </c>
      <c r="AW407" s="296"/>
      <c r="AX407" s="296">
        <v>210</v>
      </c>
      <c r="AY407" s="296">
        <v>108</v>
      </c>
      <c r="AZ407" s="296">
        <v>34</v>
      </c>
      <c r="BA407" s="74"/>
      <c r="BB407" s="296"/>
      <c r="BC407" s="49"/>
      <c r="BD407" s="297" t="s">
        <v>85</v>
      </c>
      <c r="BE407" s="91" t="str">
        <f>IFERROR(VLOOKUP(BD407,ACCESSORIES!F:J,5,FALSE),"N/A")</f>
        <v>N/A</v>
      </c>
      <c r="BF407" s="92" t="s">
        <v>85</v>
      </c>
      <c r="BG407" s="91" t="str">
        <f>IFERROR(VLOOKUP(BF407,ACCESSORIES!F:J,5,FALSE),"N/A")</f>
        <v>N/A</v>
      </c>
      <c r="BH407" s="297">
        <v>39.6</v>
      </c>
      <c r="BI407" s="296">
        <v>20.5</v>
      </c>
      <c r="BJ407" s="296">
        <v>20.5</v>
      </c>
      <c r="BK407" s="296">
        <v>11.2</v>
      </c>
      <c r="BL407" s="358">
        <f t="shared" si="30"/>
        <v>7.7130632835199969E-2</v>
      </c>
      <c r="BM407" s="290">
        <v>36</v>
      </c>
      <c r="BN407" s="296" t="s">
        <v>3771</v>
      </c>
      <c r="BO407" s="73" t="s">
        <v>3891</v>
      </c>
      <c r="BP407" s="296" t="s">
        <v>2217</v>
      </c>
      <c r="BQ407" s="296" t="s">
        <v>1131</v>
      </c>
      <c r="BR407" s="296" t="s">
        <v>1122</v>
      </c>
      <c r="BS407" s="296"/>
      <c r="BT407" s="296"/>
      <c r="BU407" s="296"/>
      <c r="BV407" s="296"/>
      <c r="BW407" s="296"/>
      <c r="BX407" s="296"/>
      <c r="BY407" s="296"/>
      <c r="BZ407" s="296"/>
      <c r="CA407" s="296" t="s">
        <v>2377</v>
      </c>
      <c r="CB407" s="296"/>
      <c r="CC407" s="296" t="s">
        <v>2378</v>
      </c>
      <c r="CD407" s="311" t="str">
        <f t="shared" si="27"/>
        <v>DISCONTINUED - MR310 Con6, 18x9, +18mm Offset, 5x5.5, 108mm Centerbore, Method Bronze - Matte Black Lip</v>
      </c>
      <c r="CE407" s="311" t="s">
        <v>3721</v>
      </c>
      <c r="CF407" s="311" t="s">
        <v>3720</v>
      </c>
      <c r="CG407" s="300" t="str">
        <f t="shared" si="31"/>
        <v>STREET (3XX)</v>
      </c>
    </row>
    <row r="408" spans="1:85" s="289" customFormat="1" ht="15.75" customHeight="1">
      <c r="A408" s="571">
        <f t="shared" si="28"/>
        <v>405</v>
      </c>
      <c r="B408" s="92" t="s">
        <v>84</v>
      </c>
      <c r="C408" s="29" t="s">
        <v>1038</v>
      </c>
      <c r="D408" s="290" t="s">
        <v>1087</v>
      </c>
      <c r="E408" s="291" t="s">
        <v>2643</v>
      </c>
      <c r="F408" s="281" t="str">
        <f t="shared" si="29"/>
        <v>MR31089080518</v>
      </c>
      <c r="G408" s="291"/>
      <c r="H408" s="291"/>
      <c r="I408" s="291" t="s">
        <v>664</v>
      </c>
      <c r="J408" s="322">
        <v>42370</v>
      </c>
      <c r="K408" s="438">
        <v>43423</v>
      </c>
      <c r="L408" s="282" t="s">
        <v>1239</v>
      </c>
      <c r="M408" s="292">
        <v>249.5</v>
      </c>
      <c r="N408" s="85"/>
      <c r="O408" s="409"/>
      <c r="P408" s="290">
        <v>18</v>
      </c>
      <c r="Q408" s="8">
        <v>9</v>
      </c>
      <c r="R408" s="29" t="s">
        <v>1699</v>
      </c>
      <c r="S408" s="290">
        <v>8</v>
      </c>
      <c r="T408" s="290">
        <v>6.5</v>
      </c>
      <c r="U408" s="293">
        <v>18</v>
      </c>
      <c r="V408" s="317">
        <v>5.75</v>
      </c>
      <c r="W408" s="290" t="s">
        <v>85</v>
      </c>
      <c r="X408" s="298">
        <v>130.81</v>
      </c>
      <c r="Y408" s="294">
        <v>36.799999999999997</v>
      </c>
      <c r="Z408" s="293">
        <v>3640</v>
      </c>
      <c r="AA408" s="293" t="s">
        <v>2165</v>
      </c>
      <c r="AB408" s="293"/>
      <c r="AC408" s="284" t="s">
        <v>9696</v>
      </c>
      <c r="AD408" s="295" t="s">
        <v>1562</v>
      </c>
      <c r="AE408" s="432"/>
      <c r="AF408" s="286">
        <f>IFERROR(VLOOKUP(AD408,ACCESSORIES!F:J,5,FALSE),"N/A")</f>
        <v>33</v>
      </c>
      <c r="AG408" s="295" t="s">
        <v>85</v>
      </c>
      <c r="AH408" s="296" t="s">
        <v>85</v>
      </c>
      <c r="AI408" s="295"/>
      <c r="AJ408" s="295" t="s">
        <v>1827</v>
      </c>
      <c r="AK408" s="287">
        <f>IFERROR(VLOOKUP(AJ408,ACCESSORIES!F:J,5,FALSE),"N/A")</f>
        <v>1.1000000000000001</v>
      </c>
      <c r="AL408" s="296" t="s">
        <v>237</v>
      </c>
      <c r="AM408" s="296" t="s">
        <v>85</v>
      </c>
      <c r="AN408" s="38" t="str">
        <f>IFERROR(VLOOKUP(AM408,ACCESSORIES!F:J,5,FALSE),"N/A")</f>
        <v>N/A</v>
      </c>
      <c r="AO408" s="296" t="s">
        <v>85</v>
      </c>
      <c r="AP408" s="493">
        <v>16.100000000000001</v>
      </c>
      <c r="AQ408" s="296"/>
      <c r="AR408" s="296"/>
      <c r="AS408" s="296">
        <v>3</v>
      </c>
      <c r="AT408" s="296">
        <v>3</v>
      </c>
      <c r="AU408" s="296"/>
      <c r="AV408" s="296">
        <v>48</v>
      </c>
      <c r="AW408" s="296"/>
      <c r="AX408" s="296">
        <v>210</v>
      </c>
      <c r="AY408" s="296">
        <v>123</v>
      </c>
      <c r="AZ408" s="296">
        <v>93</v>
      </c>
      <c r="BA408" s="74"/>
      <c r="BB408" s="296"/>
      <c r="BC408" s="49"/>
      <c r="BD408" s="297" t="s">
        <v>85</v>
      </c>
      <c r="BE408" s="91" t="str">
        <f>IFERROR(VLOOKUP(BD408,ACCESSORIES!F:J,5,FALSE),"N/A")</f>
        <v>N/A</v>
      </c>
      <c r="BF408" s="92" t="s">
        <v>85</v>
      </c>
      <c r="BG408" s="91" t="str">
        <f>IFERROR(VLOOKUP(BF408,ACCESSORIES!F:J,5,FALSE),"N/A")</f>
        <v>N/A</v>
      </c>
      <c r="BH408" s="297">
        <v>40.299999999999997</v>
      </c>
      <c r="BI408" s="296">
        <v>20.5</v>
      </c>
      <c r="BJ408" s="296">
        <v>20.5</v>
      </c>
      <c r="BK408" s="296">
        <v>11.2</v>
      </c>
      <c r="BL408" s="358">
        <f t="shared" si="30"/>
        <v>7.7130632835199969E-2</v>
      </c>
      <c r="BM408" s="290">
        <v>36</v>
      </c>
      <c r="BN408" s="296" t="s">
        <v>3771</v>
      </c>
      <c r="BO408" s="73" t="s">
        <v>3891</v>
      </c>
      <c r="BP408" s="296" t="s">
        <v>2216</v>
      </c>
      <c r="BQ408" s="296" t="s">
        <v>1131</v>
      </c>
      <c r="BR408" s="296" t="s">
        <v>1122</v>
      </c>
      <c r="BS408" s="296"/>
      <c r="BT408" s="296"/>
      <c r="BU408" s="296"/>
      <c r="BV408" s="296"/>
      <c r="BW408" s="296"/>
      <c r="BX408" s="296"/>
      <c r="BY408" s="296"/>
      <c r="BZ408" s="296"/>
      <c r="CA408" s="296" t="s">
        <v>2383</v>
      </c>
      <c r="CB408" s="296"/>
      <c r="CC408" s="296" t="s">
        <v>2384</v>
      </c>
      <c r="CD408" s="311" t="str">
        <f t="shared" si="27"/>
        <v>DISCONTINUED - MR310 Con6, 18x9, +18mm Offset, 8x6.5, 130.81mm Centerbore, Matte Black</v>
      </c>
      <c r="CE408" s="311" t="s">
        <v>3721</v>
      </c>
      <c r="CF408" s="311" t="s">
        <v>3720</v>
      </c>
      <c r="CG408" s="300" t="str">
        <f t="shared" si="31"/>
        <v>STREET (3XX)</v>
      </c>
    </row>
    <row r="409" spans="1:85" s="289" customFormat="1" ht="15.75" customHeight="1">
      <c r="A409" s="571">
        <f t="shared" si="28"/>
        <v>406</v>
      </c>
      <c r="B409" s="92" t="s">
        <v>84</v>
      </c>
      <c r="C409" s="29" t="s">
        <v>1038</v>
      </c>
      <c r="D409" s="290" t="s">
        <v>1087</v>
      </c>
      <c r="E409" s="291" t="s">
        <v>2644</v>
      </c>
      <c r="F409" s="281" t="str">
        <f t="shared" si="29"/>
        <v>MR31089087918</v>
      </c>
      <c r="G409" s="291"/>
      <c r="H409" s="291"/>
      <c r="I409" s="291" t="s">
        <v>667</v>
      </c>
      <c r="J409" s="322">
        <v>42370</v>
      </c>
      <c r="K409" s="438">
        <v>43423</v>
      </c>
      <c r="L409" s="282" t="s">
        <v>1239</v>
      </c>
      <c r="M409" s="292">
        <v>259.5</v>
      </c>
      <c r="N409" s="85"/>
      <c r="O409" s="409"/>
      <c r="P409" s="290">
        <v>18</v>
      </c>
      <c r="Q409" s="8">
        <v>9</v>
      </c>
      <c r="R409" s="29" t="s">
        <v>1700</v>
      </c>
      <c r="S409" s="290">
        <v>8</v>
      </c>
      <c r="T409" s="290">
        <v>170</v>
      </c>
      <c r="U409" s="293">
        <v>18</v>
      </c>
      <c r="V409" s="317">
        <v>5.75</v>
      </c>
      <c r="W409" s="290" t="s">
        <v>85</v>
      </c>
      <c r="X409" s="298">
        <v>130.81</v>
      </c>
      <c r="Y409" s="294">
        <v>36.799999999999997</v>
      </c>
      <c r="Z409" s="293">
        <v>3640</v>
      </c>
      <c r="AA409" s="293" t="s">
        <v>5156</v>
      </c>
      <c r="AB409" s="293"/>
      <c r="AC409" s="284" t="s">
        <v>9641</v>
      </c>
      <c r="AD409" s="295" t="s">
        <v>1759</v>
      </c>
      <c r="AE409" s="432"/>
      <c r="AF409" s="286">
        <f>IFERROR(VLOOKUP(AD409,ACCESSORIES!F:J,5,FALSE),"N/A")</f>
        <v>33</v>
      </c>
      <c r="AG409" s="295" t="s">
        <v>85</v>
      </c>
      <c r="AH409" s="296" t="s">
        <v>85</v>
      </c>
      <c r="AI409" s="295"/>
      <c r="AJ409" s="295" t="s">
        <v>1827</v>
      </c>
      <c r="AK409" s="287">
        <f>IFERROR(VLOOKUP(AJ409,ACCESSORIES!F:J,5,FALSE),"N/A")</f>
        <v>1.1000000000000001</v>
      </c>
      <c r="AL409" s="296" t="s">
        <v>237</v>
      </c>
      <c r="AM409" s="296" t="s">
        <v>85</v>
      </c>
      <c r="AN409" s="38" t="str">
        <f>IFERROR(VLOOKUP(AM409,ACCESSORIES!F:J,5,FALSE),"N/A")</f>
        <v>N/A</v>
      </c>
      <c r="AO409" s="296" t="s">
        <v>85</v>
      </c>
      <c r="AP409" s="493">
        <v>16.100000000000001</v>
      </c>
      <c r="AQ409" s="296"/>
      <c r="AR409" s="296"/>
      <c r="AS409" s="296">
        <v>3</v>
      </c>
      <c r="AT409" s="296">
        <v>3</v>
      </c>
      <c r="AU409" s="296"/>
      <c r="AV409" s="296">
        <v>48</v>
      </c>
      <c r="AW409" s="296"/>
      <c r="AX409" s="296">
        <v>210</v>
      </c>
      <c r="AY409" s="296">
        <v>127</v>
      </c>
      <c r="AZ409" s="296">
        <v>98</v>
      </c>
      <c r="BA409" s="74"/>
      <c r="BB409" s="296"/>
      <c r="BC409" s="49"/>
      <c r="BD409" s="297" t="s">
        <v>85</v>
      </c>
      <c r="BE409" s="91" t="str">
        <f>IFERROR(VLOOKUP(BD409,ACCESSORIES!F:J,5,FALSE),"N/A")</f>
        <v>N/A</v>
      </c>
      <c r="BF409" s="92" t="s">
        <v>85</v>
      </c>
      <c r="BG409" s="91" t="str">
        <f>IFERROR(VLOOKUP(BF409,ACCESSORIES!F:J,5,FALSE),"N/A")</f>
        <v>N/A</v>
      </c>
      <c r="BH409" s="297">
        <v>40.299999999999997</v>
      </c>
      <c r="BI409" s="296">
        <v>20.5</v>
      </c>
      <c r="BJ409" s="296">
        <v>20.5</v>
      </c>
      <c r="BK409" s="296">
        <v>11.2</v>
      </c>
      <c r="BL409" s="358">
        <f t="shared" si="30"/>
        <v>7.7130632835199969E-2</v>
      </c>
      <c r="BM409" s="290">
        <v>36</v>
      </c>
      <c r="BN409" s="296" t="s">
        <v>3771</v>
      </c>
      <c r="BO409" s="73" t="s">
        <v>3891</v>
      </c>
      <c r="BP409" s="296" t="s">
        <v>2217</v>
      </c>
      <c r="BQ409" s="296" t="s">
        <v>1131</v>
      </c>
      <c r="BR409" s="296" t="s">
        <v>1122</v>
      </c>
      <c r="BS409" s="296"/>
      <c r="BT409" s="296"/>
      <c r="BU409" s="296"/>
      <c r="BV409" s="296"/>
      <c r="BW409" s="296"/>
      <c r="BX409" s="296"/>
      <c r="BY409" s="296"/>
      <c r="BZ409" s="296"/>
      <c r="CA409" s="296" t="s">
        <v>2385</v>
      </c>
      <c r="CB409" s="296"/>
      <c r="CC409" s="296" t="s">
        <v>2386</v>
      </c>
      <c r="CD409" s="311" t="str">
        <f t="shared" si="27"/>
        <v>DISCONTINUED - MR310 Con6, 18x9, +18mm Offset, 8x170, 130.81mm Centerbore, Method Bronze - Matte Black Lip</v>
      </c>
      <c r="CE409" s="311" t="s">
        <v>3721</v>
      </c>
      <c r="CF409" s="311" t="s">
        <v>3720</v>
      </c>
      <c r="CG409" s="300" t="str">
        <f t="shared" si="31"/>
        <v>STREET (3XX)</v>
      </c>
    </row>
    <row r="410" spans="1:85" s="289" customFormat="1" ht="15.75" customHeight="1">
      <c r="A410" s="571">
        <f t="shared" si="28"/>
        <v>407</v>
      </c>
      <c r="B410" s="92" t="s">
        <v>84</v>
      </c>
      <c r="C410" s="29" t="s">
        <v>1038</v>
      </c>
      <c r="D410" s="290" t="s">
        <v>1087</v>
      </c>
      <c r="E410" s="291" t="s">
        <v>2646</v>
      </c>
      <c r="F410" s="281" t="str">
        <f t="shared" si="29"/>
        <v>MR31089088518</v>
      </c>
      <c r="G410" s="291"/>
      <c r="H410" s="291"/>
      <c r="I410" s="291" t="s">
        <v>668</v>
      </c>
      <c r="J410" s="322">
        <v>42370</v>
      </c>
      <c r="K410" s="438">
        <v>43423</v>
      </c>
      <c r="L410" s="282" t="s">
        <v>1239</v>
      </c>
      <c r="M410" s="292">
        <v>249.5</v>
      </c>
      <c r="N410" s="85"/>
      <c r="O410" s="409"/>
      <c r="P410" s="290">
        <v>18</v>
      </c>
      <c r="Q410" s="8">
        <v>9</v>
      </c>
      <c r="R410" s="29" t="s">
        <v>1701</v>
      </c>
      <c r="S410" s="290">
        <v>8</v>
      </c>
      <c r="T410" s="290">
        <v>180</v>
      </c>
      <c r="U410" s="293">
        <v>18</v>
      </c>
      <c r="V410" s="317">
        <v>5.75</v>
      </c>
      <c r="W410" s="290" t="s">
        <v>85</v>
      </c>
      <c r="X410" s="298">
        <v>130.81</v>
      </c>
      <c r="Y410" s="294">
        <v>36.799999999999997</v>
      </c>
      <c r="Z410" s="293">
        <v>3640</v>
      </c>
      <c r="AA410" s="293" t="s">
        <v>2165</v>
      </c>
      <c r="AB410" s="293"/>
      <c r="AC410" s="284" t="s">
        <v>9731</v>
      </c>
      <c r="AD410" s="295" t="s">
        <v>1562</v>
      </c>
      <c r="AE410" s="432"/>
      <c r="AF410" s="286">
        <f>IFERROR(VLOOKUP(AD410,ACCESSORIES!F:J,5,FALSE),"N/A")</f>
        <v>33</v>
      </c>
      <c r="AG410" s="295" t="s">
        <v>85</v>
      </c>
      <c r="AH410" s="296" t="s">
        <v>85</v>
      </c>
      <c r="AI410" s="295"/>
      <c r="AJ410" s="295" t="s">
        <v>1827</v>
      </c>
      <c r="AK410" s="287">
        <f>IFERROR(VLOOKUP(AJ410,ACCESSORIES!F:J,5,FALSE),"N/A")</f>
        <v>1.1000000000000001</v>
      </c>
      <c r="AL410" s="296" t="s">
        <v>237</v>
      </c>
      <c r="AM410" s="296" t="s">
        <v>85</v>
      </c>
      <c r="AN410" s="38" t="str">
        <f>IFERROR(VLOOKUP(AM410,ACCESSORIES!F:J,5,FALSE),"N/A")</f>
        <v>N/A</v>
      </c>
      <c r="AO410" s="296" t="s">
        <v>85</v>
      </c>
      <c r="AP410" s="493">
        <v>16.100000000000001</v>
      </c>
      <c r="AQ410" s="296"/>
      <c r="AR410" s="296"/>
      <c r="AS410" s="296">
        <v>3</v>
      </c>
      <c r="AT410" s="296">
        <v>3</v>
      </c>
      <c r="AU410" s="296"/>
      <c r="AV410" s="296">
        <v>48</v>
      </c>
      <c r="AW410" s="296"/>
      <c r="AX410" s="296">
        <v>210</v>
      </c>
      <c r="AY410" s="296">
        <v>123</v>
      </c>
      <c r="AZ410" s="296">
        <v>93</v>
      </c>
      <c r="BA410" s="74"/>
      <c r="BB410" s="296"/>
      <c r="BC410" s="49"/>
      <c r="BD410" s="297" t="s">
        <v>85</v>
      </c>
      <c r="BE410" s="91" t="str">
        <f>IFERROR(VLOOKUP(BD410,ACCESSORIES!F:J,5,FALSE),"N/A")</f>
        <v>N/A</v>
      </c>
      <c r="BF410" s="92" t="s">
        <v>85</v>
      </c>
      <c r="BG410" s="91" t="str">
        <f>IFERROR(VLOOKUP(BF410,ACCESSORIES!F:J,5,FALSE),"N/A")</f>
        <v>N/A</v>
      </c>
      <c r="BH410" s="297">
        <v>40.299999999999997</v>
      </c>
      <c r="BI410" s="296">
        <v>20.5</v>
      </c>
      <c r="BJ410" s="296">
        <v>20.5</v>
      </c>
      <c r="BK410" s="296">
        <v>11.2</v>
      </c>
      <c r="BL410" s="358">
        <f t="shared" si="30"/>
        <v>7.7130632835199969E-2</v>
      </c>
      <c r="BM410" s="290">
        <v>36</v>
      </c>
      <c r="BN410" s="296" t="s">
        <v>3771</v>
      </c>
      <c r="BO410" s="73" t="s">
        <v>3891</v>
      </c>
      <c r="BP410" s="296" t="s">
        <v>2216</v>
      </c>
      <c r="BQ410" s="296" t="s">
        <v>1131</v>
      </c>
      <c r="BR410" s="296" t="s">
        <v>1122</v>
      </c>
      <c r="BS410" s="296"/>
      <c r="BT410" s="296"/>
      <c r="BU410" s="296"/>
      <c r="BV410" s="296"/>
      <c r="BW410" s="296"/>
      <c r="BX410" s="296"/>
      <c r="BY410" s="296"/>
      <c r="BZ410" s="296"/>
      <c r="CA410" s="296" t="s">
        <v>2383</v>
      </c>
      <c r="CB410" s="296"/>
      <c r="CC410" s="296" t="s">
        <v>2384</v>
      </c>
      <c r="CD410" s="311" t="str">
        <f t="shared" si="27"/>
        <v>DISCONTINUED - MR310 Con6, 18x9, +18mm Offset, 8x180, 130.81mm Centerbore, Matte Black</v>
      </c>
      <c r="CE410" s="311" t="s">
        <v>3721</v>
      </c>
      <c r="CF410" s="311" t="s">
        <v>3720</v>
      </c>
      <c r="CG410" s="300" t="str">
        <f t="shared" si="31"/>
        <v>STREET (3XX)</v>
      </c>
    </row>
    <row r="411" spans="1:85" s="289" customFormat="1" ht="15.75" customHeight="1">
      <c r="A411" s="571">
        <f t="shared" si="28"/>
        <v>408</v>
      </c>
      <c r="B411" s="92" t="s">
        <v>84</v>
      </c>
      <c r="C411" s="29" t="s">
        <v>1038</v>
      </c>
      <c r="D411" s="290" t="s">
        <v>1087</v>
      </c>
      <c r="E411" s="291" t="s">
        <v>2638</v>
      </c>
      <c r="F411" s="281" t="str">
        <f t="shared" si="29"/>
        <v>MR31029058900</v>
      </c>
      <c r="G411" s="291"/>
      <c r="H411" s="291"/>
      <c r="I411" s="291" t="s">
        <v>613</v>
      </c>
      <c r="J411" s="322">
        <v>42370</v>
      </c>
      <c r="K411" s="438">
        <v>43423</v>
      </c>
      <c r="L411" s="282" t="s">
        <v>1239</v>
      </c>
      <c r="M411" s="292">
        <v>299.5</v>
      </c>
      <c r="N411" s="85"/>
      <c r="O411" s="409"/>
      <c r="P411" s="290">
        <v>20</v>
      </c>
      <c r="Q411" s="8">
        <v>9</v>
      </c>
      <c r="R411" s="29" t="s">
        <v>1688</v>
      </c>
      <c r="S411" s="290">
        <v>5</v>
      </c>
      <c r="T411" s="290">
        <v>150</v>
      </c>
      <c r="U411" s="293">
        <v>0</v>
      </c>
      <c r="V411" s="317">
        <v>5</v>
      </c>
      <c r="W411" s="290" t="s">
        <v>85</v>
      </c>
      <c r="X411" s="298">
        <v>110.5</v>
      </c>
      <c r="Y411" s="294">
        <v>42.7</v>
      </c>
      <c r="Z411" s="293">
        <v>2650</v>
      </c>
      <c r="AA411" s="293" t="s">
        <v>5156</v>
      </c>
      <c r="AB411" s="293"/>
      <c r="AC411" s="284" t="s">
        <v>9730</v>
      </c>
      <c r="AD411" s="295" t="s">
        <v>1596</v>
      </c>
      <c r="AE411" s="432"/>
      <c r="AF411" s="286">
        <f>IFERROR(VLOOKUP(AD411,ACCESSORIES!F:J,5,FALSE),"N/A")</f>
        <v>38.5</v>
      </c>
      <c r="AG411" s="295" t="s">
        <v>1735</v>
      </c>
      <c r="AH411" s="296" t="s">
        <v>1787</v>
      </c>
      <c r="AI411" s="295"/>
      <c r="AJ411" s="295" t="s">
        <v>1827</v>
      </c>
      <c r="AK411" s="287">
        <f>IFERROR(VLOOKUP(AJ411,ACCESSORIES!F:J,5,FALSE),"N/A")</f>
        <v>1.1000000000000001</v>
      </c>
      <c r="AL411" s="296" t="s">
        <v>236</v>
      </c>
      <c r="AM411" s="296" t="s">
        <v>85</v>
      </c>
      <c r="AN411" s="38" t="str">
        <f>IFERROR(VLOOKUP(AM411,ACCESSORIES!F:J,5,FALSE),"N/A")</f>
        <v>N/A</v>
      </c>
      <c r="AO411" s="296" t="s">
        <v>85</v>
      </c>
      <c r="AP411" s="493">
        <v>16.100000000000001</v>
      </c>
      <c r="AQ411" s="296"/>
      <c r="AR411" s="296"/>
      <c r="AS411" s="296">
        <v>4</v>
      </c>
      <c r="AT411" s="296">
        <v>21</v>
      </c>
      <c r="AU411" s="296"/>
      <c r="AV411" s="296">
        <v>61</v>
      </c>
      <c r="AW411" s="296"/>
      <c r="AX411" s="296">
        <v>239</v>
      </c>
      <c r="AY411" s="296">
        <v>110.5</v>
      </c>
      <c r="AZ411" s="296">
        <v>52</v>
      </c>
      <c r="BA411" s="74"/>
      <c r="BB411" s="296"/>
      <c r="BC411" s="49"/>
      <c r="BD411" s="297" t="s">
        <v>85</v>
      </c>
      <c r="BE411" s="91" t="str">
        <f>IFERROR(VLOOKUP(BD411,ACCESSORIES!F:J,5,FALSE),"N/A")</f>
        <v>N/A</v>
      </c>
      <c r="BF411" s="92" t="s">
        <v>85</v>
      </c>
      <c r="BG411" s="91" t="str">
        <f>IFERROR(VLOOKUP(BF411,ACCESSORIES!F:J,5,FALSE),"N/A")</f>
        <v>N/A</v>
      </c>
      <c r="BH411" s="297">
        <v>46.2</v>
      </c>
      <c r="BI411" s="296">
        <v>22.5</v>
      </c>
      <c r="BJ411" s="296">
        <v>22.5</v>
      </c>
      <c r="BK411" s="296">
        <v>11.2</v>
      </c>
      <c r="BL411" s="358">
        <f t="shared" si="30"/>
        <v>9.2914652879999976E-2</v>
      </c>
      <c r="BM411" s="290">
        <v>24</v>
      </c>
      <c r="BN411" s="296" t="s">
        <v>3771</v>
      </c>
      <c r="BO411" s="73" t="s">
        <v>3891</v>
      </c>
      <c r="BP411" s="296" t="s">
        <v>2217</v>
      </c>
      <c r="BQ411" s="296" t="s">
        <v>1131</v>
      </c>
      <c r="BR411" s="296" t="s">
        <v>1122</v>
      </c>
      <c r="BS411" s="296"/>
      <c r="BT411" s="296"/>
      <c r="BU411" s="296"/>
      <c r="BV411" s="296"/>
      <c r="BW411" s="296"/>
      <c r="BX411" s="296"/>
      <c r="BY411" s="296"/>
      <c r="BZ411" s="296"/>
      <c r="CA411" s="296" t="s">
        <v>2377</v>
      </c>
      <c r="CB411" s="296"/>
      <c r="CC411" s="296" t="s">
        <v>2378</v>
      </c>
      <c r="CD411" s="311" t="str">
        <f t="shared" si="27"/>
        <v>DISCONTINUED - MR310 Con6, 20x9, 0mm Offset, 5x150, 110.5mm Centerbore, Method Bronze - Matte Black Lip</v>
      </c>
      <c r="CE411" s="311" t="s">
        <v>3721</v>
      </c>
      <c r="CF411" s="311" t="s">
        <v>3720</v>
      </c>
      <c r="CG411" s="300" t="str">
        <f t="shared" si="31"/>
        <v>STREET (3XX)</v>
      </c>
    </row>
    <row r="412" spans="1:85" s="289" customFormat="1" ht="15.75" customHeight="1">
      <c r="A412" s="571">
        <f t="shared" si="28"/>
        <v>409</v>
      </c>
      <c r="B412" s="92" t="s">
        <v>84</v>
      </c>
      <c r="C412" s="29" t="s">
        <v>1038</v>
      </c>
      <c r="D412" s="290" t="s">
        <v>1087</v>
      </c>
      <c r="E412" s="291" t="s">
        <v>2639</v>
      </c>
      <c r="F412" s="281" t="str">
        <f t="shared" si="29"/>
        <v>MR31029088500</v>
      </c>
      <c r="G412" s="291"/>
      <c r="H412" s="291"/>
      <c r="I412" s="291" t="s">
        <v>620</v>
      </c>
      <c r="J412" s="322">
        <v>42370</v>
      </c>
      <c r="K412" s="438">
        <v>43423</v>
      </c>
      <c r="L412" s="282" t="s">
        <v>1239</v>
      </c>
      <c r="M412" s="292">
        <v>285.5</v>
      </c>
      <c r="N412" s="85"/>
      <c r="O412" s="409"/>
      <c r="P412" s="290">
        <v>20</v>
      </c>
      <c r="Q412" s="8">
        <v>9</v>
      </c>
      <c r="R412" s="29" t="s">
        <v>1701</v>
      </c>
      <c r="S412" s="290">
        <v>8</v>
      </c>
      <c r="T412" s="290">
        <v>180</v>
      </c>
      <c r="U412" s="293">
        <v>0</v>
      </c>
      <c r="V412" s="317">
        <v>5</v>
      </c>
      <c r="W412" s="290" t="s">
        <v>85</v>
      </c>
      <c r="X412" s="298">
        <v>130.81</v>
      </c>
      <c r="Y412" s="294">
        <v>42.2</v>
      </c>
      <c r="Z412" s="293">
        <v>3640</v>
      </c>
      <c r="AA412" s="293" t="s">
        <v>2165</v>
      </c>
      <c r="AB412" s="293"/>
      <c r="AC412" s="284" t="s">
        <v>9681</v>
      </c>
      <c r="AD412" s="295" t="s">
        <v>1562</v>
      </c>
      <c r="AE412" s="432"/>
      <c r="AF412" s="286">
        <f>IFERROR(VLOOKUP(AD412,ACCESSORIES!F:J,5,FALSE),"N/A")</f>
        <v>33</v>
      </c>
      <c r="AG412" s="295" t="s">
        <v>85</v>
      </c>
      <c r="AH412" s="296" t="s">
        <v>85</v>
      </c>
      <c r="AI412" s="295"/>
      <c r="AJ412" s="295" t="s">
        <v>1827</v>
      </c>
      <c r="AK412" s="287">
        <f>IFERROR(VLOOKUP(AJ412,ACCESSORIES!F:J,5,FALSE),"N/A")</f>
        <v>1.1000000000000001</v>
      </c>
      <c r="AL412" s="296" t="s">
        <v>237</v>
      </c>
      <c r="AM412" s="296" t="s">
        <v>85</v>
      </c>
      <c r="AN412" s="38" t="str">
        <f>IFERROR(VLOOKUP(AM412,ACCESSORIES!F:J,5,FALSE),"N/A")</f>
        <v>N/A</v>
      </c>
      <c r="AO412" s="296" t="s">
        <v>85</v>
      </c>
      <c r="AP412" s="493">
        <v>16.100000000000001</v>
      </c>
      <c r="AQ412" s="296"/>
      <c r="AR412" s="296"/>
      <c r="AS412" s="296">
        <v>3</v>
      </c>
      <c r="AT412" s="296">
        <v>12</v>
      </c>
      <c r="AU412" s="296"/>
      <c r="AV412" s="296">
        <v>43</v>
      </c>
      <c r="AW412" s="296"/>
      <c r="AX412" s="296">
        <v>234</v>
      </c>
      <c r="AY412" s="296">
        <v>123</v>
      </c>
      <c r="AZ412" s="296">
        <v>93</v>
      </c>
      <c r="BA412" s="74"/>
      <c r="BB412" s="296"/>
      <c r="BC412" s="49"/>
      <c r="BD412" s="297" t="s">
        <v>85</v>
      </c>
      <c r="BE412" s="91" t="str">
        <f>IFERROR(VLOOKUP(BD412,ACCESSORIES!F:J,5,FALSE),"N/A")</f>
        <v>N/A</v>
      </c>
      <c r="BF412" s="92" t="s">
        <v>85</v>
      </c>
      <c r="BG412" s="91" t="str">
        <f>IFERROR(VLOOKUP(BF412,ACCESSORIES!F:J,5,FALSE),"N/A")</f>
        <v>N/A</v>
      </c>
      <c r="BH412" s="297">
        <v>45.7</v>
      </c>
      <c r="BI412" s="296">
        <v>22.5</v>
      </c>
      <c r="BJ412" s="296">
        <v>22.5</v>
      </c>
      <c r="BK412" s="296">
        <v>11.2</v>
      </c>
      <c r="BL412" s="358">
        <f t="shared" si="30"/>
        <v>9.2914652879999976E-2</v>
      </c>
      <c r="BM412" s="290">
        <v>24</v>
      </c>
      <c r="BN412" s="296" t="s">
        <v>3771</v>
      </c>
      <c r="BO412" s="73" t="s">
        <v>3891</v>
      </c>
      <c r="BP412" s="296" t="s">
        <v>2216</v>
      </c>
      <c r="BQ412" s="296" t="s">
        <v>1131</v>
      </c>
      <c r="BR412" s="296" t="s">
        <v>1122</v>
      </c>
      <c r="BS412" s="296"/>
      <c r="BT412" s="296"/>
      <c r="BU412" s="296"/>
      <c r="BV412" s="296"/>
      <c r="BW412" s="296"/>
      <c r="BX412" s="296"/>
      <c r="BY412" s="296"/>
      <c r="BZ412" s="296"/>
      <c r="CA412" s="296" t="s">
        <v>2383</v>
      </c>
      <c r="CB412" s="296"/>
      <c r="CC412" s="296" t="s">
        <v>2384</v>
      </c>
      <c r="CD412" s="311" t="str">
        <f t="shared" si="27"/>
        <v>DISCONTINUED - MR310 Con6, 20x9, 0mm Offset, 8x180, 130.81mm Centerbore, Matte Black</v>
      </c>
      <c r="CE412" s="311" t="s">
        <v>3721</v>
      </c>
      <c r="CF412" s="311" t="s">
        <v>3720</v>
      </c>
      <c r="CG412" s="300" t="str">
        <f t="shared" si="31"/>
        <v>STREET (3XX)</v>
      </c>
    </row>
    <row r="413" spans="1:85" s="289" customFormat="1" ht="15.75" customHeight="1">
      <c r="A413" s="571">
        <f t="shared" si="28"/>
        <v>410</v>
      </c>
      <c r="B413" s="92" t="s">
        <v>84</v>
      </c>
      <c r="C413" s="29" t="s">
        <v>1038</v>
      </c>
      <c r="D413" s="290" t="s">
        <v>1088</v>
      </c>
      <c r="E413" s="291" t="s">
        <v>2648</v>
      </c>
      <c r="F413" s="281" t="str">
        <f t="shared" si="29"/>
        <v>MR31168012500</v>
      </c>
      <c r="G413" s="291"/>
      <c r="H413" s="291"/>
      <c r="I413" s="291" t="s">
        <v>670</v>
      </c>
      <c r="J413" s="322">
        <v>42370</v>
      </c>
      <c r="K413" s="438">
        <v>43423</v>
      </c>
      <c r="L413" s="282" t="s">
        <v>1239</v>
      </c>
      <c r="M413" s="292">
        <v>205.5</v>
      </c>
      <c r="N413" s="85"/>
      <c r="O413" s="409"/>
      <c r="P413" s="290">
        <v>16</v>
      </c>
      <c r="Q413" s="8">
        <v>8</v>
      </c>
      <c r="R413" s="29" t="s">
        <v>1756</v>
      </c>
      <c r="S413" s="290">
        <v>5</v>
      </c>
      <c r="T413" s="290">
        <v>4.5</v>
      </c>
      <c r="U413" s="293">
        <v>0</v>
      </c>
      <c r="V413" s="317">
        <v>4.5</v>
      </c>
      <c r="W413" s="290" t="s">
        <v>85</v>
      </c>
      <c r="X413" s="298">
        <v>83</v>
      </c>
      <c r="Y413" s="294">
        <v>25.4</v>
      </c>
      <c r="Z413" s="293">
        <v>2650</v>
      </c>
      <c r="AA413" s="293" t="s">
        <v>2165</v>
      </c>
      <c r="AB413" s="293"/>
      <c r="AC413" s="284" t="s">
        <v>9646</v>
      </c>
      <c r="AD413" s="295" t="s">
        <v>1586</v>
      </c>
      <c r="AE413" s="432"/>
      <c r="AF413" s="286" t="str">
        <f>IFERROR(VLOOKUP(AD413,ACCESSORIES!F:J,5,FALSE),"N/A")</f>
        <v>N/A</v>
      </c>
      <c r="AG413" s="295" t="s">
        <v>1732</v>
      </c>
      <c r="AH413" s="296" t="s">
        <v>1786</v>
      </c>
      <c r="AI413" s="295"/>
      <c r="AJ413" s="295" t="s">
        <v>1827</v>
      </c>
      <c r="AK413" s="287">
        <f>IFERROR(VLOOKUP(AJ413,ACCESSORIES!F:J,5,FALSE),"N/A")</f>
        <v>1.1000000000000001</v>
      </c>
      <c r="AL413" s="296" t="s">
        <v>236</v>
      </c>
      <c r="AM413" s="296" t="s">
        <v>85</v>
      </c>
      <c r="AN413" s="38" t="str">
        <f>IFERROR(VLOOKUP(AM413,ACCESSORIES!F:J,5,FALSE),"N/A")</f>
        <v>N/A</v>
      </c>
      <c r="AO413" s="296" t="s">
        <v>85</v>
      </c>
      <c r="AP413" s="493">
        <v>16.100000000000001</v>
      </c>
      <c r="AQ413" s="296"/>
      <c r="AR413" s="296"/>
      <c r="AS413" s="296">
        <v>13</v>
      </c>
      <c r="AT413" s="296">
        <v>28</v>
      </c>
      <c r="AU413" s="296"/>
      <c r="AV413" s="296">
        <v>39</v>
      </c>
      <c r="AW413" s="296"/>
      <c r="AX413" s="296">
        <v>185</v>
      </c>
      <c r="AY413" s="296">
        <v>83</v>
      </c>
      <c r="AZ413" s="296">
        <v>35</v>
      </c>
      <c r="BA413" s="74"/>
      <c r="BB413" s="296"/>
      <c r="BC413" s="49"/>
      <c r="BD413" s="297" t="s">
        <v>85</v>
      </c>
      <c r="BE413" s="91" t="str">
        <f>IFERROR(VLOOKUP(BD413,ACCESSORIES!F:J,5,FALSE),"N/A")</f>
        <v>N/A</v>
      </c>
      <c r="BF413" s="92" t="s">
        <v>85</v>
      </c>
      <c r="BG413" s="91" t="str">
        <f>IFERROR(VLOOKUP(BF413,ACCESSORIES!F:J,5,FALSE),"N/A")</f>
        <v>N/A</v>
      </c>
      <c r="BH413" s="297">
        <v>28.9</v>
      </c>
      <c r="BI413" s="296">
        <v>18.3</v>
      </c>
      <c r="BJ413" s="296">
        <v>18.3</v>
      </c>
      <c r="BK413" s="296">
        <v>10.199999999999999</v>
      </c>
      <c r="BL413" s="358">
        <f t="shared" si="30"/>
        <v>5.5976211402192E-2</v>
      </c>
      <c r="BM413" s="290">
        <v>36</v>
      </c>
      <c r="BN413" s="296" t="s">
        <v>3771</v>
      </c>
      <c r="BO413" s="73" t="s">
        <v>3891</v>
      </c>
      <c r="BP413" s="296" t="s">
        <v>2216</v>
      </c>
      <c r="BQ413" s="296" t="s">
        <v>1131</v>
      </c>
      <c r="BR413" s="296" t="s">
        <v>1151</v>
      </c>
      <c r="BS413" s="296" t="s">
        <v>1168</v>
      </c>
      <c r="BT413" s="296"/>
      <c r="BU413" s="296"/>
      <c r="BV413" s="296"/>
      <c r="BW413" s="296"/>
      <c r="BX413" s="296"/>
      <c r="BY413" s="296"/>
      <c r="BZ413" s="296"/>
      <c r="CA413" s="296" t="s">
        <v>2387</v>
      </c>
      <c r="CB413" s="296"/>
      <c r="CC413" s="296" t="s">
        <v>2388</v>
      </c>
      <c r="CD413" s="311" t="str">
        <f t="shared" si="27"/>
        <v>DISCONTINUED - MR311 Vex, 16x8, 0mm Offset, 5x4.5, 83mm Centerbore, Matte Black</v>
      </c>
      <c r="CE413" s="311" t="s">
        <v>3721</v>
      </c>
      <c r="CF413" s="311" t="s">
        <v>3720</v>
      </c>
      <c r="CG413" s="300" t="str">
        <f t="shared" si="31"/>
        <v>STREET (3XX)</v>
      </c>
    </row>
    <row r="414" spans="1:85" s="289" customFormat="1" ht="15.75" customHeight="1">
      <c r="A414" s="571">
        <f t="shared" si="28"/>
        <v>411</v>
      </c>
      <c r="B414" s="92" t="s">
        <v>84</v>
      </c>
      <c r="C414" s="29" t="s">
        <v>1038</v>
      </c>
      <c r="D414" s="290" t="s">
        <v>1088</v>
      </c>
      <c r="E414" s="291" t="s">
        <v>2649</v>
      </c>
      <c r="F414" s="281" t="str">
        <f t="shared" si="29"/>
        <v>MR31168087500</v>
      </c>
      <c r="G414" s="291"/>
      <c r="H414" s="291"/>
      <c r="I414" s="291" t="s">
        <v>886</v>
      </c>
      <c r="J414" s="322">
        <v>42370</v>
      </c>
      <c r="K414" s="438">
        <v>43423</v>
      </c>
      <c r="L414" s="282" t="s">
        <v>1239</v>
      </c>
      <c r="M414" s="292">
        <v>205.5</v>
      </c>
      <c r="N414" s="85"/>
      <c r="O414" s="409"/>
      <c r="P414" s="290">
        <v>16</v>
      </c>
      <c r="Q414" s="8">
        <v>8</v>
      </c>
      <c r="R414" s="29" t="s">
        <v>1700</v>
      </c>
      <c r="S414" s="290">
        <v>8</v>
      </c>
      <c r="T414" s="290">
        <v>170</v>
      </c>
      <c r="U414" s="293">
        <v>0</v>
      </c>
      <c r="V414" s="317">
        <v>4.5</v>
      </c>
      <c r="W414" s="290" t="s">
        <v>85</v>
      </c>
      <c r="X414" s="298">
        <v>130.81</v>
      </c>
      <c r="Y414" s="294">
        <v>25.4</v>
      </c>
      <c r="Z414" s="293">
        <v>3640</v>
      </c>
      <c r="AA414" s="293" t="s">
        <v>2165</v>
      </c>
      <c r="AB414" s="293"/>
      <c r="AC414" s="284" t="s">
        <v>9677</v>
      </c>
      <c r="AD414" s="295" t="s">
        <v>1759</v>
      </c>
      <c r="AE414" s="432"/>
      <c r="AF414" s="286">
        <f>IFERROR(VLOOKUP(AD414,ACCESSORIES!F:J,5,FALSE),"N/A")</f>
        <v>33</v>
      </c>
      <c r="AG414" s="295" t="s">
        <v>85</v>
      </c>
      <c r="AH414" s="296" t="s">
        <v>85</v>
      </c>
      <c r="AI414" s="295"/>
      <c r="AJ414" s="295" t="s">
        <v>1827</v>
      </c>
      <c r="AK414" s="287">
        <f>IFERROR(VLOOKUP(AJ414,ACCESSORIES!F:J,5,FALSE),"N/A")</f>
        <v>1.1000000000000001</v>
      </c>
      <c r="AL414" s="296" t="s">
        <v>237</v>
      </c>
      <c r="AM414" s="296" t="s">
        <v>85</v>
      </c>
      <c r="AN414" s="38" t="str">
        <f>IFERROR(VLOOKUP(AM414,ACCESSORIES!F:J,5,FALSE),"N/A")</f>
        <v>N/A</v>
      </c>
      <c r="AO414" s="296" t="s">
        <v>85</v>
      </c>
      <c r="AP414" s="493">
        <v>16.100000000000001</v>
      </c>
      <c r="AQ414" s="296"/>
      <c r="AR414" s="296"/>
      <c r="AS414" s="296">
        <v>3</v>
      </c>
      <c r="AT414" s="296">
        <v>3</v>
      </c>
      <c r="AU414" s="296"/>
      <c r="AV414" s="296">
        <v>36</v>
      </c>
      <c r="AW414" s="296"/>
      <c r="AX414" s="296">
        <v>185</v>
      </c>
      <c r="AY414" s="296">
        <v>127</v>
      </c>
      <c r="AZ414" s="296">
        <v>98</v>
      </c>
      <c r="BA414" s="74"/>
      <c r="BB414" s="296"/>
      <c r="BC414" s="49"/>
      <c r="BD414" s="297" t="s">
        <v>85</v>
      </c>
      <c r="BE414" s="91" t="str">
        <f>IFERROR(VLOOKUP(BD414,ACCESSORIES!F:J,5,FALSE),"N/A")</f>
        <v>N/A</v>
      </c>
      <c r="BF414" s="92" t="s">
        <v>85</v>
      </c>
      <c r="BG414" s="91" t="str">
        <f>IFERROR(VLOOKUP(BF414,ACCESSORIES!F:J,5,FALSE),"N/A")</f>
        <v>N/A</v>
      </c>
      <c r="BH414" s="297">
        <v>28.9</v>
      </c>
      <c r="BI414" s="296">
        <v>18.3</v>
      </c>
      <c r="BJ414" s="296">
        <v>18.3</v>
      </c>
      <c r="BK414" s="296">
        <v>10.199999999999999</v>
      </c>
      <c r="BL414" s="358">
        <f t="shared" si="30"/>
        <v>5.5976211402192E-2</v>
      </c>
      <c r="BM414" s="290">
        <v>36</v>
      </c>
      <c r="BN414" s="296" t="s">
        <v>3771</v>
      </c>
      <c r="BO414" s="73" t="s">
        <v>3891</v>
      </c>
      <c r="BP414" s="296" t="s">
        <v>2216</v>
      </c>
      <c r="BQ414" s="296" t="s">
        <v>1131</v>
      </c>
      <c r="BR414" s="296" t="s">
        <v>1151</v>
      </c>
      <c r="BS414" s="296" t="s">
        <v>1168</v>
      </c>
      <c r="BT414" s="296"/>
      <c r="BU414" s="296"/>
      <c r="BV414" s="296"/>
      <c r="BW414" s="296"/>
      <c r="BX414" s="296"/>
      <c r="BY414" s="296"/>
      <c r="BZ414" s="296"/>
      <c r="CA414" s="296" t="s">
        <v>2393</v>
      </c>
      <c r="CB414" s="296"/>
      <c r="CC414" s="296" t="s">
        <v>2394</v>
      </c>
      <c r="CD414" s="311" t="str">
        <f t="shared" si="27"/>
        <v>DISCONTINUED - MR311 Vex, 16x8, 0mm Offset, 8x170, 130.81mm Centerbore, Matte Black</v>
      </c>
      <c r="CE414" s="311" t="s">
        <v>3721</v>
      </c>
      <c r="CF414" s="311" t="s">
        <v>3720</v>
      </c>
      <c r="CG414" s="300" t="str">
        <f t="shared" si="31"/>
        <v>STREET (3XX)</v>
      </c>
    </row>
    <row r="415" spans="1:85" s="289" customFormat="1" ht="15.75" customHeight="1">
      <c r="A415" s="571">
        <f t="shared" si="28"/>
        <v>412</v>
      </c>
      <c r="B415" s="92" t="s">
        <v>84</v>
      </c>
      <c r="C415" s="29" t="s">
        <v>1038</v>
      </c>
      <c r="D415" s="290" t="s">
        <v>1088</v>
      </c>
      <c r="E415" s="291" t="s">
        <v>2650</v>
      </c>
      <c r="F415" s="281" t="str">
        <f t="shared" si="29"/>
        <v>MR31168087800</v>
      </c>
      <c r="G415" s="291"/>
      <c r="H415" s="291"/>
      <c r="I415" s="291" t="s">
        <v>887</v>
      </c>
      <c r="J415" s="322">
        <v>42370</v>
      </c>
      <c r="K415" s="438">
        <v>43423</v>
      </c>
      <c r="L415" s="282" t="s">
        <v>1239</v>
      </c>
      <c r="M415" s="292">
        <v>215.5</v>
      </c>
      <c r="N415" s="85"/>
      <c r="O415" s="409"/>
      <c r="P415" s="290">
        <v>16</v>
      </c>
      <c r="Q415" s="8">
        <v>8</v>
      </c>
      <c r="R415" s="29" t="s">
        <v>1700</v>
      </c>
      <c r="S415" s="290">
        <v>8</v>
      </c>
      <c r="T415" s="290">
        <v>170</v>
      </c>
      <c r="U415" s="293">
        <v>0</v>
      </c>
      <c r="V415" s="317">
        <v>4.5</v>
      </c>
      <c r="W415" s="290" t="s">
        <v>85</v>
      </c>
      <c r="X415" s="298">
        <v>130.81</v>
      </c>
      <c r="Y415" s="294">
        <v>25.4</v>
      </c>
      <c r="Z415" s="293">
        <v>3640</v>
      </c>
      <c r="AA415" s="293" t="s">
        <v>5153</v>
      </c>
      <c r="AB415" s="293"/>
      <c r="AC415" s="284" t="s">
        <v>9677</v>
      </c>
      <c r="AD415" s="295" t="s">
        <v>1759</v>
      </c>
      <c r="AE415" s="432"/>
      <c r="AF415" s="286">
        <f>IFERROR(VLOOKUP(AD415,ACCESSORIES!F:J,5,FALSE),"N/A")</f>
        <v>33</v>
      </c>
      <c r="AG415" s="295" t="s">
        <v>85</v>
      </c>
      <c r="AH415" s="296" t="s">
        <v>85</v>
      </c>
      <c r="AI415" s="295"/>
      <c r="AJ415" s="295" t="s">
        <v>1827</v>
      </c>
      <c r="AK415" s="287">
        <f>IFERROR(VLOOKUP(AJ415,ACCESSORIES!F:J,5,FALSE),"N/A")</f>
        <v>1.1000000000000001</v>
      </c>
      <c r="AL415" s="296" t="s">
        <v>237</v>
      </c>
      <c r="AM415" s="296" t="s">
        <v>85</v>
      </c>
      <c r="AN415" s="38" t="str">
        <f>IFERROR(VLOOKUP(AM415,ACCESSORIES!F:J,5,FALSE),"N/A")</f>
        <v>N/A</v>
      </c>
      <c r="AO415" s="296" t="s">
        <v>85</v>
      </c>
      <c r="AP415" s="493">
        <v>16.100000000000001</v>
      </c>
      <c r="AQ415" s="296"/>
      <c r="AR415" s="296"/>
      <c r="AS415" s="296">
        <v>3</v>
      </c>
      <c r="AT415" s="296">
        <v>3</v>
      </c>
      <c r="AU415" s="296"/>
      <c r="AV415" s="296">
        <v>36</v>
      </c>
      <c r="AW415" s="296"/>
      <c r="AX415" s="296">
        <v>185</v>
      </c>
      <c r="AY415" s="296">
        <v>127</v>
      </c>
      <c r="AZ415" s="296">
        <v>98</v>
      </c>
      <c r="BA415" s="74"/>
      <c r="BB415" s="296"/>
      <c r="BC415" s="49"/>
      <c r="BD415" s="297" t="s">
        <v>85</v>
      </c>
      <c r="BE415" s="91" t="str">
        <f>IFERROR(VLOOKUP(BD415,ACCESSORIES!F:J,5,FALSE),"N/A")</f>
        <v>N/A</v>
      </c>
      <c r="BF415" s="92" t="s">
        <v>85</v>
      </c>
      <c r="BG415" s="91" t="str">
        <f>IFERROR(VLOOKUP(BF415,ACCESSORIES!F:J,5,FALSE),"N/A")</f>
        <v>N/A</v>
      </c>
      <c r="BH415" s="297">
        <v>28.9</v>
      </c>
      <c r="BI415" s="296">
        <v>18.3</v>
      </c>
      <c r="BJ415" s="296">
        <v>18.3</v>
      </c>
      <c r="BK415" s="296">
        <v>10.199999999999999</v>
      </c>
      <c r="BL415" s="358">
        <f t="shared" si="30"/>
        <v>5.5976211402192E-2</v>
      </c>
      <c r="BM415" s="290">
        <v>36</v>
      </c>
      <c r="BN415" s="296" t="s">
        <v>3771</v>
      </c>
      <c r="BO415" s="73" t="s">
        <v>3891</v>
      </c>
      <c r="BP415" s="296" t="s">
        <v>2215</v>
      </c>
      <c r="BQ415" s="296" t="s">
        <v>1131</v>
      </c>
      <c r="BR415" s="296" t="s">
        <v>1151</v>
      </c>
      <c r="BS415" s="296" t="s">
        <v>1168</v>
      </c>
      <c r="BT415" s="296"/>
      <c r="BU415" s="296"/>
      <c r="BV415" s="296"/>
      <c r="BW415" s="296"/>
      <c r="BX415" s="296"/>
      <c r="BY415" s="296"/>
      <c r="BZ415" s="296"/>
      <c r="CA415" s="296" t="s">
        <v>2395</v>
      </c>
      <c r="CB415" s="296"/>
      <c r="CC415" s="296" t="s">
        <v>2396</v>
      </c>
      <c r="CD415" s="311" t="str">
        <f t="shared" si="27"/>
        <v>DISCONTINUED - MR311 Vex, 16x8, 0mm Offset, 8x170, 130.81mm Centerbore, Titanium - Matte Black  Lip</v>
      </c>
      <c r="CE415" s="311" t="s">
        <v>3721</v>
      </c>
      <c r="CF415" s="311" t="s">
        <v>3720</v>
      </c>
      <c r="CG415" s="300" t="str">
        <f t="shared" si="31"/>
        <v>STREET (3XX)</v>
      </c>
    </row>
    <row r="416" spans="1:85" s="289" customFormat="1" ht="15.75" customHeight="1">
      <c r="A416" s="571">
        <f t="shared" si="28"/>
        <v>413</v>
      </c>
      <c r="B416" s="92" t="s">
        <v>84</v>
      </c>
      <c r="C416" s="29" t="s">
        <v>1038</v>
      </c>
      <c r="D416" s="290" t="s">
        <v>1088</v>
      </c>
      <c r="E416" s="291" t="s">
        <v>2651</v>
      </c>
      <c r="F416" s="281" t="str">
        <f t="shared" si="29"/>
        <v>MR31178558800</v>
      </c>
      <c r="G416" s="291"/>
      <c r="H416" s="291"/>
      <c r="I416" s="291" t="s">
        <v>679</v>
      </c>
      <c r="J416" s="322">
        <v>42370</v>
      </c>
      <c r="K416" s="438">
        <v>43423</v>
      </c>
      <c r="L416" s="282" t="s">
        <v>1239</v>
      </c>
      <c r="M416" s="292">
        <v>229.5</v>
      </c>
      <c r="N416" s="85"/>
      <c r="O416" s="409"/>
      <c r="P416" s="290">
        <v>17</v>
      </c>
      <c r="Q416" s="8">
        <v>8.5</v>
      </c>
      <c r="R416" s="29" t="s">
        <v>1688</v>
      </c>
      <c r="S416" s="290">
        <v>5</v>
      </c>
      <c r="T416" s="290">
        <v>150</v>
      </c>
      <c r="U416" s="293">
        <v>0</v>
      </c>
      <c r="V416" s="317">
        <v>4.75</v>
      </c>
      <c r="W416" s="290" t="s">
        <v>85</v>
      </c>
      <c r="X416" s="298">
        <v>110.5</v>
      </c>
      <c r="Y416" s="294">
        <v>29.5</v>
      </c>
      <c r="Z416" s="293">
        <v>2650</v>
      </c>
      <c r="AA416" s="293" t="s">
        <v>5153</v>
      </c>
      <c r="AB416" s="293"/>
      <c r="AC416" s="284" t="s">
        <v>9714</v>
      </c>
      <c r="AD416" s="295" t="s">
        <v>1596</v>
      </c>
      <c r="AE416" s="432"/>
      <c r="AF416" s="286">
        <f>IFERROR(VLOOKUP(AD416,ACCESSORIES!F:J,5,FALSE),"N/A")</f>
        <v>38.5</v>
      </c>
      <c r="AG416" s="295" t="s">
        <v>1735</v>
      </c>
      <c r="AH416" s="296" t="s">
        <v>1787</v>
      </c>
      <c r="AI416" s="295"/>
      <c r="AJ416" s="295" t="s">
        <v>1827</v>
      </c>
      <c r="AK416" s="287">
        <f>IFERROR(VLOOKUP(AJ416,ACCESSORIES!F:J,5,FALSE),"N/A")</f>
        <v>1.1000000000000001</v>
      </c>
      <c r="AL416" s="296" t="s">
        <v>236</v>
      </c>
      <c r="AM416" s="296" t="s">
        <v>85</v>
      </c>
      <c r="AN416" s="38" t="str">
        <f>IFERROR(VLOOKUP(AM416,ACCESSORIES!F:J,5,FALSE),"N/A")</f>
        <v>N/A</v>
      </c>
      <c r="AO416" s="296" t="s">
        <v>85</v>
      </c>
      <c r="AP416" s="493">
        <v>16.100000000000001</v>
      </c>
      <c r="AQ416" s="296"/>
      <c r="AR416" s="296"/>
      <c r="AS416" s="296">
        <v>3</v>
      </c>
      <c r="AT416" s="296">
        <v>12</v>
      </c>
      <c r="AU416" s="296"/>
      <c r="AV416" s="296">
        <v>38</v>
      </c>
      <c r="AW416" s="296"/>
      <c r="AX416" s="296">
        <v>202</v>
      </c>
      <c r="AY416" s="296">
        <v>110.5</v>
      </c>
      <c r="AZ416" s="296">
        <v>35</v>
      </c>
      <c r="BA416" s="74"/>
      <c r="BB416" s="296"/>
      <c r="BC416" s="49"/>
      <c r="BD416" s="297" t="s">
        <v>85</v>
      </c>
      <c r="BE416" s="91" t="str">
        <f>IFERROR(VLOOKUP(BD416,ACCESSORIES!F:J,5,FALSE),"N/A")</f>
        <v>N/A</v>
      </c>
      <c r="BF416" s="92" t="s">
        <v>85</v>
      </c>
      <c r="BG416" s="91" t="str">
        <f>IFERROR(VLOOKUP(BF416,ACCESSORIES!F:J,5,FALSE),"N/A")</f>
        <v>N/A</v>
      </c>
      <c r="BH416" s="297">
        <v>33</v>
      </c>
      <c r="BI416" s="296">
        <v>19.5</v>
      </c>
      <c r="BJ416" s="296">
        <v>19.5</v>
      </c>
      <c r="BK416" s="296">
        <v>10.8</v>
      </c>
      <c r="BL416" s="358">
        <f t="shared" si="30"/>
        <v>6.7296755728799978E-2</v>
      </c>
      <c r="BM416" s="290">
        <v>36</v>
      </c>
      <c r="BN416" s="296" t="s">
        <v>3771</v>
      </c>
      <c r="BO416" s="73" t="s">
        <v>3891</v>
      </c>
      <c r="BP416" s="296" t="s">
        <v>2215</v>
      </c>
      <c r="BQ416" s="296" t="s">
        <v>1131</v>
      </c>
      <c r="BR416" s="296" t="s">
        <v>1151</v>
      </c>
      <c r="BS416" s="296" t="s">
        <v>1168</v>
      </c>
      <c r="BT416" s="296"/>
      <c r="BU416" s="296"/>
      <c r="BV416" s="296"/>
      <c r="BW416" s="296"/>
      <c r="BX416" s="296"/>
      <c r="BY416" s="296"/>
      <c r="BZ416" s="296"/>
      <c r="CA416" s="296" t="s">
        <v>2397</v>
      </c>
      <c r="CB416" s="296"/>
      <c r="CC416" s="296" t="s">
        <v>2398</v>
      </c>
      <c r="CD416" s="311" t="str">
        <f t="shared" si="27"/>
        <v>DISCONTINUED - MR311 Vex, 17x8.5, 0mm Offset, 5x150, 110.5mm Centerbore, Titanium - Matte Black  Lip</v>
      </c>
      <c r="CE416" s="311" t="s">
        <v>3721</v>
      </c>
      <c r="CF416" s="311" t="s">
        <v>3720</v>
      </c>
      <c r="CG416" s="300" t="str">
        <f t="shared" si="31"/>
        <v>STREET (3XX)</v>
      </c>
    </row>
    <row r="417" spans="1:85" s="289" customFormat="1" ht="15.75" customHeight="1">
      <c r="A417" s="571">
        <f t="shared" si="28"/>
        <v>414</v>
      </c>
      <c r="B417" s="92" t="s">
        <v>84</v>
      </c>
      <c r="C417" s="29" t="s">
        <v>1038</v>
      </c>
      <c r="D417" s="290" t="s">
        <v>1088</v>
      </c>
      <c r="E417" s="291" t="s">
        <v>2652</v>
      </c>
      <c r="F417" s="281" t="str">
        <f t="shared" si="29"/>
        <v>MR31178587800</v>
      </c>
      <c r="G417" s="291"/>
      <c r="H417" s="291"/>
      <c r="I417" s="291" t="s">
        <v>689</v>
      </c>
      <c r="J417" s="322">
        <v>42370</v>
      </c>
      <c r="K417" s="438">
        <v>43423</v>
      </c>
      <c r="L417" s="282" t="s">
        <v>1239</v>
      </c>
      <c r="M417" s="292">
        <v>229.5</v>
      </c>
      <c r="N417" s="85"/>
      <c r="O417" s="409"/>
      <c r="P417" s="290">
        <v>17</v>
      </c>
      <c r="Q417" s="8">
        <v>8.5</v>
      </c>
      <c r="R417" s="29" t="s">
        <v>1700</v>
      </c>
      <c r="S417" s="290">
        <v>8</v>
      </c>
      <c r="T417" s="290">
        <v>170</v>
      </c>
      <c r="U417" s="293">
        <v>0</v>
      </c>
      <c r="V417" s="317">
        <v>4.75</v>
      </c>
      <c r="W417" s="290" t="s">
        <v>85</v>
      </c>
      <c r="X417" s="298">
        <v>130.81</v>
      </c>
      <c r="Y417" s="294">
        <v>29.5</v>
      </c>
      <c r="Z417" s="293">
        <v>3640</v>
      </c>
      <c r="AA417" s="293" t="s">
        <v>5153</v>
      </c>
      <c r="AB417" s="293"/>
      <c r="AC417" s="284" t="s">
        <v>9626</v>
      </c>
      <c r="AD417" s="295" t="s">
        <v>1759</v>
      </c>
      <c r="AE417" s="432"/>
      <c r="AF417" s="286">
        <f>IFERROR(VLOOKUP(AD417,ACCESSORIES!F:J,5,FALSE),"N/A")</f>
        <v>33</v>
      </c>
      <c r="AG417" s="295" t="s">
        <v>85</v>
      </c>
      <c r="AH417" s="296" t="s">
        <v>85</v>
      </c>
      <c r="AI417" s="295"/>
      <c r="AJ417" s="295" t="s">
        <v>1827</v>
      </c>
      <c r="AK417" s="287">
        <f>IFERROR(VLOOKUP(AJ417,ACCESSORIES!F:J,5,FALSE),"N/A")</f>
        <v>1.1000000000000001</v>
      </c>
      <c r="AL417" s="296" t="s">
        <v>237</v>
      </c>
      <c r="AM417" s="296" t="s">
        <v>85</v>
      </c>
      <c r="AN417" s="38" t="str">
        <f>IFERROR(VLOOKUP(AM417,ACCESSORIES!F:J,5,FALSE),"N/A")</f>
        <v>N/A</v>
      </c>
      <c r="AO417" s="296" t="s">
        <v>85</v>
      </c>
      <c r="AP417" s="493">
        <v>16.100000000000001</v>
      </c>
      <c r="AQ417" s="296"/>
      <c r="AR417" s="296"/>
      <c r="AS417" s="296">
        <v>3</v>
      </c>
      <c r="AT417" s="296">
        <v>3</v>
      </c>
      <c r="AU417" s="296"/>
      <c r="AV417" s="296">
        <v>35</v>
      </c>
      <c r="AW417" s="296"/>
      <c r="AX417" s="296">
        <v>210</v>
      </c>
      <c r="AY417" s="296">
        <v>127</v>
      </c>
      <c r="AZ417" s="296">
        <v>98</v>
      </c>
      <c r="BA417" s="74"/>
      <c r="BB417" s="296"/>
      <c r="BC417" s="49"/>
      <c r="BD417" s="297" t="s">
        <v>85</v>
      </c>
      <c r="BE417" s="91" t="str">
        <f>IFERROR(VLOOKUP(BD417,ACCESSORIES!F:J,5,FALSE),"N/A")</f>
        <v>N/A</v>
      </c>
      <c r="BF417" s="92" t="s">
        <v>85</v>
      </c>
      <c r="BG417" s="91" t="str">
        <f>IFERROR(VLOOKUP(BF417,ACCESSORIES!F:J,5,FALSE),"N/A")</f>
        <v>N/A</v>
      </c>
      <c r="BH417" s="297">
        <v>33</v>
      </c>
      <c r="BI417" s="296">
        <v>19.5</v>
      </c>
      <c r="BJ417" s="296">
        <v>19.5</v>
      </c>
      <c r="BK417" s="296">
        <v>10.8</v>
      </c>
      <c r="BL417" s="358">
        <f t="shared" si="30"/>
        <v>6.7296755728799978E-2</v>
      </c>
      <c r="BM417" s="290">
        <v>36</v>
      </c>
      <c r="BN417" s="296" t="s">
        <v>3771</v>
      </c>
      <c r="BO417" s="73" t="s">
        <v>3891</v>
      </c>
      <c r="BP417" s="296" t="s">
        <v>2215</v>
      </c>
      <c r="BQ417" s="296" t="s">
        <v>1131</v>
      </c>
      <c r="BR417" s="296" t="s">
        <v>1151</v>
      </c>
      <c r="BS417" s="296" t="s">
        <v>1168</v>
      </c>
      <c r="BT417" s="296"/>
      <c r="BU417" s="296"/>
      <c r="BV417" s="296"/>
      <c r="BW417" s="296"/>
      <c r="BX417" s="296"/>
      <c r="BY417" s="296"/>
      <c r="BZ417" s="296"/>
      <c r="CA417" s="296" t="s">
        <v>2395</v>
      </c>
      <c r="CB417" s="296"/>
      <c r="CC417" s="296" t="s">
        <v>2396</v>
      </c>
      <c r="CD417" s="311" t="str">
        <f t="shared" si="27"/>
        <v>DISCONTINUED - MR311 Vex, 17x8.5, 0mm Offset, 8x170, 130.81mm Centerbore, Titanium - Matte Black  Lip</v>
      </c>
      <c r="CE417" s="311" t="s">
        <v>3721</v>
      </c>
      <c r="CF417" s="311" t="s">
        <v>3720</v>
      </c>
      <c r="CG417" s="300" t="str">
        <f t="shared" si="31"/>
        <v>STREET (3XX)</v>
      </c>
    </row>
    <row r="418" spans="1:85" s="289" customFormat="1" ht="15.75" customHeight="1">
      <c r="A418" s="571">
        <f t="shared" si="28"/>
        <v>415</v>
      </c>
      <c r="B418" s="92" t="s">
        <v>84</v>
      </c>
      <c r="C418" s="29" t="s">
        <v>1038</v>
      </c>
      <c r="D418" s="290" t="s">
        <v>1088</v>
      </c>
      <c r="E418" s="291" t="s">
        <v>2655</v>
      </c>
      <c r="F418" s="281" t="str">
        <f t="shared" si="29"/>
        <v>MR31189080512N</v>
      </c>
      <c r="G418" s="291"/>
      <c r="H418" s="291"/>
      <c r="I418" s="291" t="s">
        <v>694</v>
      </c>
      <c r="J418" s="322">
        <v>42370</v>
      </c>
      <c r="K418" s="438">
        <v>43423</v>
      </c>
      <c r="L418" s="282" t="s">
        <v>1239</v>
      </c>
      <c r="M418" s="292">
        <v>249.5</v>
      </c>
      <c r="N418" s="85"/>
      <c r="O418" s="409"/>
      <c r="P418" s="290">
        <v>18</v>
      </c>
      <c r="Q418" s="8">
        <v>9</v>
      </c>
      <c r="R418" s="29" t="s">
        <v>1699</v>
      </c>
      <c r="S418" s="290">
        <v>8</v>
      </c>
      <c r="T418" s="290">
        <v>6.5</v>
      </c>
      <c r="U418" s="293">
        <v>-12</v>
      </c>
      <c r="V418" s="317">
        <v>4.5</v>
      </c>
      <c r="W418" s="290" t="s">
        <v>85</v>
      </c>
      <c r="X418" s="298">
        <v>130.81</v>
      </c>
      <c r="Y418" s="294">
        <v>32.700000000000003</v>
      </c>
      <c r="Z418" s="293">
        <v>3640</v>
      </c>
      <c r="AA418" s="293" t="s">
        <v>2165</v>
      </c>
      <c r="AB418" s="293"/>
      <c r="AC418" s="284" t="s">
        <v>9643</v>
      </c>
      <c r="AD418" s="295" t="s">
        <v>1562</v>
      </c>
      <c r="AE418" s="432"/>
      <c r="AF418" s="286">
        <f>IFERROR(VLOOKUP(AD418,ACCESSORIES!F:J,5,FALSE),"N/A")</f>
        <v>33</v>
      </c>
      <c r="AG418" s="295" t="s">
        <v>85</v>
      </c>
      <c r="AH418" s="296" t="s">
        <v>85</v>
      </c>
      <c r="AI418" s="295"/>
      <c r="AJ418" s="295" t="s">
        <v>1827</v>
      </c>
      <c r="AK418" s="287">
        <f>IFERROR(VLOOKUP(AJ418,ACCESSORIES!F:J,5,FALSE),"N/A")</f>
        <v>1.1000000000000001</v>
      </c>
      <c r="AL418" s="296" t="s">
        <v>237</v>
      </c>
      <c r="AM418" s="296" t="s">
        <v>85</v>
      </c>
      <c r="AN418" s="38" t="str">
        <f>IFERROR(VLOOKUP(AM418,ACCESSORIES!F:J,5,FALSE),"N/A")</f>
        <v>N/A</v>
      </c>
      <c r="AO418" s="296" t="s">
        <v>85</v>
      </c>
      <c r="AP418" s="493">
        <v>16.100000000000001</v>
      </c>
      <c r="AQ418" s="296"/>
      <c r="AR418" s="296"/>
      <c r="AS418" s="296">
        <v>5</v>
      </c>
      <c r="AT418" s="296">
        <v>20</v>
      </c>
      <c r="AU418" s="296"/>
      <c r="AV418" s="296">
        <v>40</v>
      </c>
      <c r="AW418" s="296"/>
      <c r="AX418" s="296">
        <v>215</v>
      </c>
      <c r="AY418" s="296">
        <v>123</v>
      </c>
      <c r="AZ418" s="296">
        <v>93</v>
      </c>
      <c r="BA418" s="74"/>
      <c r="BB418" s="296"/>
      <c r="BC418" s="49"/>
      <c r="BD418" s="297" t="s">
        <v>85</v>
      </c>
      <c r="BE418" s="91" t="str">
        <f>IFERROR(VLOOKUP(BD418,ACCESSORIES!F:J,5,FALSE),"N/A")</f>
        <v>N/A</v>
      </c>
      <c r="BF418" s="92" t="s">
        <v>85</v>
      </c>
      <c r="BG418" s="91" t="str">
        <f>IFERROR(VLOOKUP(BF418,ACCESSORIES!F:J,5,FALSE),"N/A")</f>
        <v>N/A</v>
      </c>
      <c r="BH418" s="297">
        <v>36.200000000000003</v>
      </c>
      <c r="BI418" s="296">
        <v>20.5</v>
      </c>
      <c r="BJ418" s="296">
        <v>20.5</v>
      </c>
      <c r="BK418" s="296">
        <v>11.2</v>
      </c>
      <c r="BL418" s="358">
        <f t="shared" si="30"/>
        <v>7.7130632835199969E-2</v>
      </c>
      <c r="BM418" s="290">
        <v>36</v>
      </c>
      <c r="BN418" s="296" t="s">
        <v>3771</v>
      </c>
      <c r="BO418" s="73" t="s">
        <v>3891</v>
      </c>
      <c r="BP418" s="296" t="s">
        <v>2216</v>
      </c>
      <c r="BQ418" s="296" t="s">
        <v>1131</v>
      </c>
      <c r="BR418" s="296" t="s">
        <v>1151</v>
      </c>
      <c r="BS418" s="296" t="s">
        <v>1168</v>
      </c>
      <c r="BT418" s="296"/>
      <c r="BU418" s="296"/>
      <c r="BV418" s="296"/>
      <c r="BW418" s="296"/>
      <c r="BX418" s="296"/>
      <c r="BY418" s="296"/>
      <c r="BZ418" s="296"/>
      <c r="CA418" s="296" t="s">
        <v>2393</v>
      </c>
      <c r="CB418" s="296"/>
      <c r="CC418" s="296" t="s">
        <v>2394</v>
      </c>
      <c r="CD418" s="311" t="str">
        <f t="shared" si="27"/>
        <v>DISCONTINUED - MR311 Vex, 18x9, -12mm Offset, 8x6.5, 130.81mm Centerbore, Matte Black</v>
      </c>
      <c r="CE418" s="311" t="s">
        <v>3721</v>
      </c>
      <c r="CF418" s="311" t="s">
        <v>3720</v>
      </c>
      <c r="CG418" s="300" t="str">
        <f t="shared" si="31"/>
        <v>STREET (3XX)</v>
      </c>
    </row>
    <row r="419" spans="1:85" s="289" customFormat="1" ht="15.75" customHeight="1">
      <c r="A419" s="571">
        <f t="shared" si="28"/>
        <v>416</v>
      </c>
      <c r="B419" s="92" t="s">
        <v>84</v>
      </c>
      <c r="C419" s="29" t="s">
        <v>1038</v>
      </c>
      <c r="D419" s="290" t="s">
        <v>1088</v>
      </c>
      <c r="E419" s="291" t="s">
        <v>2656</v>
      </c>
      <c r="F419" s="281" t="str">
        <f t="shared" si="29"/>
        <v>MR31189088512N</v>
      </c>
      <c r="G419" s="291"/>
      <c r="H419" s="291"/>
      <c r="I419" s="291" t="s">
        <v>698</v>
      </c>
      <c r="J419" s="322">
        <v>42370</v>
      </c>
      <c r="K419" s="438">
        <v>43423</v>
      </c>
      <c r="L419" s="282" t="s">
        <v>1239</v>
      </c>
      <c r="M419" s="292">
        <v>249.5</v>
      </c>
      <c r="N419" s="85"/>
      <c r="O419" s="409"/>
      <c r="P419" s="290">
        <v>18</v>
      </c>
      <c r="Q419" s="8">
        <v>9</v>
      </c>
      <c r="R419" s="29" t="s">
        <v>1701</v>
      </c>
      <c r="S419" s="290">
        <v>8</v>
      </c>
      <c r="T419" s="290">
        <v>180</v>
      </c>
      <c r="U419" s="293">
        <v>-12</v>
      </c>
      <c r="V419" s="317">
        <v>4.5</v>
      </c>
      <c r="W419" s="290" t="s">
        <v>85</v>
      </c>
      <c r="X419" s="298">
        <v>130.81</v>
      </c>
      <c r="Y419" s="294">
        <v>32.700000000000003</v>
      </c>
      <c r="Z419" s="293">
        <v>3640</v>
      </c>
      <c r="AA419" s="293" t="s">
        <v>2165</v>
      </c>
      <c r="AB419" s="293"/>
      <c r="AC419" s="284" t="s">
        <v>9734</v>
      </c>
      <c r="AD419" s="295" t="s">
        <v>1562</v>
      </c>
      <c r="AE419" s="432"/>
      <c r="AF419" s="286">
        <f>IFERROR(VLOOKUP(AD419,ACCESSORIES!F:J,5,FALSE),"N/A")</f>
        <v>33</v>
      </c>
      <c r="AG419" s="295" t="s">
        <v>85</v>
      </c>
      <c r="AH419" s="296" t="s">
        <v>85</v>
      </c>
      <c r="AI419" s="295"/>
      <c r="AJ419" s="295" t="s">
        <v>1827</v>
      </c>
      <c r="AK419" s="287">
        <f>IFERROR(VLOOKUP(AJ419,ACCESSORIES!F:J,5,FALSE),"N/A")</f>
        <v>1.1000000000000001</v>
      </c>
      <c r="AL419" s="296" t="s">
        <v>237</v>
      </c>
      <c r="AM419" s="296" t="s">
        <v>85</v>
      </c>
      <c r="AN419" s="38" t="str">
        <f>IFERROR(VLOOKUP(AM419,ACCESSORIES!F:J,5,FALSE),"N/A")</f>
        <v>N/A</v>
      </c>
      <c r="AO419" s="296" t="s">
        <v>85</v>
      </c>
      <c r="AP419" s="493">
        <v>16.100000000000001</v>
      </c>
      <c r="AQ419" s="296"/>
      <c r="AR419" s="296"/>
      <c r="AS419" s="296">
        <v>10</v>
      </c>
      <c r="AT419" s="296">
        <v>25</v>
      </c>
      <c r="AU419" s="296"/>
      <c r="AV419" s="296">
        <v>34</v>
      </c>
      <c r="AW419" s="296"/>
      <c r="AX419" s="296">
        <v>210</v>
      </c>
      <c r="AY419" s="296">
        <v>123</v>
      </c>
      <c r="AZ419" s="296">
        <v>93</v>
      </c>
      <c r="BA419" s="74"/>
      <c r="BB419" s="296"/>
      <c r="BC419" s="49"/>
      <c r="BD419" s="297" t="s">
        <v>85</v>
      </c>
      <c r="BE419" s="91" t="str">
        <f>IFERROR(VLOOKUP(BD419,ACCESSORIES!F:J,5,FALSE),"N/A")</f>
        <v>N/A</v>
      </c>
      <c r="BF419" s="92" t="s">
        <v>85</v>
      </c>
      <c r="BG419" s="91" t="str">
        <f>IFERROR(VLOOKUP(BF419,ACCESSORIES!F:J,5,FALSE),"N/A")</f>
        <v>N/A</v>
      </c>
      <c r="BH419" s="297">
        <v>36.200000000000003</v>
      </c>
      <c r="BI419" s="296">
        <v>20.5</v>
      </c>
      <c r="BJ419" s="296">
        <v>20.5</v>
      </c>
      <c r="BK419" s="296">
        <v>11.2</v>
      </c>
      <c r="BL419" s="358">
        <f t="shared" si="30"/>
        <v>7.7130632835199969E-2</v>
      </c>
      <c r="BM419" s="290">
        <v>36</v>
      </c>
      <c r="BN419" s="296" t="s">
        <v>3771</v>
      </c>
      <c r="BO419" s="73" t="s">
        <v>3891</v>
      </c>
      <c r="BP419" s="296" t="s">
        <v>2216</v>
      </c>
      <c r="BQ419" s="296" t="s">
        <v>1131</v>
      </c>
      <c r="BR419" s="296" t="s">
        <v>1151</v>
      </c>
      <c r="BS419" s="296" t="s">
        <v>1168</v>
      </c>
      <c r="BT419" s="296"/>
      <c r="BU419" s="296"/>
      <c r="BV419" s="296"/>
      <c r="BW419" s="296"/>
      <c r="BX419" s="296"/>
      <c r="BY419" s="296"/>
      <c r="BZ419" s="296"/>
      <c r="CA419" s="296" t="s">
        <v>2393</v>
      </c>
      <c r="CB419" s="296"/>
      <c r="CC419" s="296" t="s">
        <v>2394</v>
      </c>
      <c r="CD419" s="311" t="str">
        <f t="shared" si="27"/>
        <v>DISCONTINUED - MR311 Vex, 18x9, -12mm Offset, 8x180, 130.81mm Centerbore, Matte Black</v>
      </c>
      <c r="CE419" s="311" t="s">
        <v>3721</v>
      </c>
      <c r="CF419" s="311" t="s">
        <v>3720</v>
      </c>
      <c r="CG419" s="300" t="str">
        <f t="shared" si="31"/>
        <v>STREET (3XX)</v>
      </c>
    </row>
    <row r="420" spans="1:85" s="289" customFormat="1" ht="15.75" customHeight="1">
      <c r="A420" s="571">
        <f t="shared" si="28"/>
        <v>417</v>
      </c>
      <c r="B420" s="92" t="s">
        <v>84</v>
      </c>
      <c r="C420" s="29" t="s">
        <v>1038</v>
      </c>
      <c r="D420" s="290" t="s">
        <v>1088</v>
      </c>
      <c r="E420" s="291" t="s">
        <v>2653</v>
      </c>
      <c r="F420" s="281" t="str">
        <f t="shared" si="29"/>
        <v>MR31189058818</v>
      </c>
      <c r="G420" s="291"/>
      <c r="H420" s="291"/>
      <c r="I420" s="291" t="s">
        <v>703</v>
      </c>
      <c r="J420" s="322">
        <v>42370</v>
      </c>
      <c r="K420" s="438">
        <v>43423</v>
      </c>
      <c r="L420" s="282" t="s">
        <v>1239</v>
      </c>
      <c r="M420" s="292">
        <v>265.5</v>
      </c>
      <c r="N420" s="85"/>
      <c r="O420" s="409"/>
      <c r="P420" s="290">
        <v>18</v>
      </c>
      <c r="Q420" s="8">
        <v>9</v>
      </c>
      <c r="R420" s="29" t="s">
        <v>1688</v>
      </c>
      <c r="S420" s="290">
        <v>5</v>
      </c>
      <c r="T420" s="290">
        <v>150</v>
      </c>
      <c r="U420" s="293">
        <v>18</v>
      </c>
      <c r="V420" s="317">
        <v>5.75</v>
      </c>
      <c r="W420" s="290" t="s">
        <v>85</v>
      </c>
      <c r="X420" s="298">
        <v>110.5</v>
      </c>
      <c r="Y420" s="294">
        <v>33</v>
      </c>
      <c r="Z420" s="293">
        <v>2650</v>
      </c>
      <c r="AA420" s="293" t="s">
        <v>5153</v>
      </c>
      <c r="AB420" s="293"/>
      <c r="AC420" s="284" t="s">
        <v>9739</v>
      </c>
      <c r="AD420" s="295" t="s">
        <v>1596</v>
      </c>
      <c r="AE420" s="432"/>
      <c r="AF420" s="286">
        <f>IFERROR(VLOOKUP(AD420,ACCESSORIES!F:J,5,FALSE),"N/A")</f>
        <v>38.5</v>
      </c>
      <c r="AG420" s="295" t="s">
        <v>1735</v>
      </c>
      <c r="AH420" s="296" t="s">
        <v>1787</v>
      </c>
      <c r="AI420" s="295"/>
      <c r="AJ420" s="295" t="s">
        <v>1827</v>
      </c>
      <c r="AK420" s="287">
        <f>IFERROR(VLOOKUP(AJ420,ACCESSORIES!F:J,5,FALSE),"N/A")</f>
        <v>1.1000000000000001</v>
      </c>
      <c r="AL420" s="296" t="s">
        <v>236</v>
      </c>
      <c r="AM420" s="296" t="s">
        <v>85</v>
      </c>
      <c r="AN420" s="38" t="str">
        <f>IFERROR(VLOOKUP(AM420,ACCESSORIES!F:J,5,FALSE),"N/A")</f>
        <v>N/A</v>
      </c>
      <c r="AO420" s="296" t="s">
        <v>85</v>
      </c>
      <c r="AP420" s="493">
        <v>16.100000000000001</v>
      </c>
      <c r="AQ420" s="296"/>
      <c r="AR420" s="296"/>
      <c r="AS420" s="296">
        <v>10</v>
      </c>
      <c r="AT420" s="296">
        <v>25</v>
      </c>
      <c r="AU420" s="296"/>
      <c r="AV420" s="296">
        <v>34</v>
      </c>
      <c r="AW420" s="296"/>
      <c r="AX420" s="296">
        <v>210</v>
      </c>
      <c r="AY420" s="296">
        <v>110.5</v>
      </c>
      <c r="AZ420" s="296">
        <v>42</v>
      </c>
      <c r="BA420" s="74"/>
      <c r="BB420" s="296"/>
      <c r="BC420" s="49"/>
      <c r="BD420" s="297" t="s">
        <v>85</v>
      </c>
      <c r="BE420" s="91" t="str">
        <f>IFERROR(VLOOKUP(BD420,ACCESSORIES!F:J,5,FALSE),"N/A")</f>
        <v>N/A</v>
      </c>
      <c r="BF420" s="92" t="s">
        <v>85</v>
      </c>
      <c r="BG420" s="91" t="str">
        <f>IFERROR(VLOOKUP(BF420,ACCESSORIES!F:J,5,FALSE),"N/A")</f>
        <v>N/A</v>
      </c>
      <c r="BH420" s="297">
        <v>36.5</v>
      </c>
      <c r="BI420" s="296">
        <v>20.5</v>
      </c>
      <c r="BJ420" s="296">
        <v>20.5</v>
      </c>
      <c r="BK420" s="296">
        <v>11.2</v>
      </c>
      <c r="BL420" s="358">
        <f t="shared" si="30"/>
        <v>7.7130632835199969E-2</v>
      </c>
      <c r="BM420" s="290">
        <v>36</v>
      </c>
      <c r="BN420" s="296" t="s">
        <v>3771</v>
      </c>
      <c r="BO420" s="73" t="s">
        <v>3891</v>
      </c>
      <c r="BP420" s="296" t="s">
        <v>2215</v>
      </c>
      <c r="BQ420" s="296" t="s">
        <v>1131</v>
      </c>
      <c r="BR420" s="296" t="s">
        <v>1151</v>
      </c>
      <c r="BS420" s="296" t="s">
        <v>1168</v>
      </c>
      <c r="BT420" s="296"/>
      <c r="BU420" s="296"/>
      <c r="BV420" s="296"/>
      <c r="BW420" s="296"/>
      <c r="BX420" s="296"/>
      <c r="BY420" s="296"/>
      <c r="BZ420" s="296"/>
      <c r="CA420" s="296" t="s">
        <v>2397</v>
      </c>
      <c r="CB420" s="296"/>
      <c r="CC420" s="296" t="s">
        <v>2398</v>
      </c>
      <c r="CD420" s="311" t="str">
        <f t="shared" si="27"/>
        <v>DISCONTINUED - MR311 Vex, 18x9, +18mm Offset, 5x150, 110.5mm Centerbore, Titanium - Matte Black  Lip</v>
      </c>
      <c r="CE420" s="311" t="s">
        <v>3721</v>
      </c>
      <c r="CF420" s="311" t="s">
        <v>3720</v>
      </c>
      <c r="CG420" s="300" t="str">
        <f t="shared" si="31"/>
        <v>STREET (3XX)</v>
      </c>
    </row>
    <row r="421" spans="1:85" s="289" customFormat="1" ht="15.75" customHeight="1">
      <c r="A421" s="571">
        <f t="shared" si="28"/>
        <v>418</v>
      </c>
      <c r="B421" s="92" t="s">
        <v>84</v>
      </c>
      <c r="C421" s="29" t="s">
        <v>1038</v>
      </c>
      <c r="D421" s="290" t="s">
        <v>1088</v>
      </c>
      <c r="E421" s="291" t="s">
        <v>2654</v>
      </c>
      <c r="F421" s="281" t="str">
        <f t="shared" si="29"/>
        <v>MR31189060518</v>
      </c>
      <c r="G421" s="291"/>
      <c r="H421" s="291"/>
      <c r="I421" s="291" t="s">
        <v>706</v>
      </c>
      <c r="J421" s="322">
        <v>42370</v>
      </c>
      <c r="K421" s="438">
        <v>43423</v>
      </c>
      <c r="L421" s="282" t="s">
        <v>1239</v>
      </c>
      <c r="M421" s="292">
        <v>249.5</v>
      </c>
      <c r="N421" s="85"/>
      <c r="O421" s="409"/>
      <c r="P421" s="290">
        <v>18</v>
      </c>
      <c r="Q421" s="8">
        <v>9</v>
      </c>
      <c r="R421" s="29" t="s">
        <v>1089</v>
      </c>
      <c r="S421" s="290">
        <v>6</v>
      </c>
      <c r="T421" s="290">
        <v>5.5</v>
      </c>
      <c r="U421" s="293">
        <v>18</v>
      </c>
      <c r="V421" s="317">
        <v>5.75</v>
      </c>
      <c r="W421" s="290" t="s">
        <v>85</v>
      </c>
      <c r="X421" s="298">
        <v>106.25</v>
      </c>
      <c r="Y421" s="294">
        <v>33</v>
      </c>
      <c r="Z421" s="293">
        <v>2650</v>
      </c>
      <c r="AA421" s="293" t="s">
        <v>2165</v>
      </c>
      <c r="AB421" s="293"/>
      <c r="AC421" s="284" t="s">
        <v>9733</v>
      </c>
      <c r="AD421" s="295" t="s">
        <v>1593</v>
      </c>
      <c r="AE421" s="432"/>
      <c r="AF421" s="286">
        <f>IFERROR(VLOOKUP(AD421,ACCESSORIES!F:J,5,FALSE),"N/A")</f>
        <v>38.5</v>
      </c>
      <c r="AG421" s="295" t="s">
        <v>1734</v>
      </c>
      <c r="AH421" s="296" t="s">
        <v>1787</v>
      </c>
      <c r="AI421" s="295"/>
      <c r="AJ421" s="295" t="s">
        <v>1827</v>
      </c>
      <c r="AK421" s="287">
        <f>IFERROR(VLOOKUP(AJ421,ACCESSORIES!F:J,5,FALSE),"N/A")</f>
        <v>1.1000000000000001</v>
      </c>
      <c r="AL421" s="296" t="s">
        <v>236</v>
      </c>
      <c r="AM421" s="296" t="s">
        <v>1649</v>
      </c>
      <c r="AN421" s="38">
        <f>IFERROR(VLOOKUP(AM421,ACCESSORIES!F:J,5,FALSE),"N/A")</f>
        <v>2.75</v>
      </c>
      <c r="AO421" s="296">
        <v>78.3</v>
      </c>
      <c r="AP421" s="493">
        <v>16.100000000000001</v>
      </c>
      <c r="AQ421" s="296"/>
      <c r="AR421" s="296"/>
      <c r="AS421" s="296">
        <v>3</v>
      </c>
      <c r="AT421" s="296">
        <v>3</v>
      </c>
      <c r="AU421" s="296"/>
      <c r="AV421" s="296">
        <v>37</v>
      </c>
      <c r="AW421" s="296"/>
      <c r="AX421" s="296">
        <v>215</v>
      </c>
      <c r="AY421" s="296">
        <v>123</v>
      </c>
      <c r="AZ421" s="296">
        <v>93</v>
      </c>
      <c r="BA421" s="74"/>
      <c r="BB421" s="296"/>
      <c r="BC421" s="49"/>
      <c r="BD421" s="297" t="s">
        <v>85</v>
      </c>
      <c r="BE421" s="91" t="str">
        <f>IFERROR(VLOOKUP(BD421,ACCESSORIES!F:J,5,FALSE),"N/A")</f>
        <v>N/A</v>
      </c>
      <c r="BF421" s="92" t="s">
        <v>85</v>
      </c>
      <c r="BG421" s="91" t="str">
        <f>IFERROR(VLOOKUP(BF421,ACCESSORIES!F:J,5,FALSE),"N/A")</f>
        <v>N/A</v>
      </c>
      <c r="BH421" s="297">
        <v>36.5</v>
      </c>
      <c r="BI421" s="296">
        <v>20.5</v>
      </c>
      <c r="BJ421" s="296">
        <v>20.5</v>
      </c>
      <c r="BK421" s="296">
        <v>11.2</v>
      </c>
      <c r="BL421" s="358">
        <f t="shared" si="30"/>
        <v>7.7130632835199969E-2</v>
      </c>
      <c r="BM421" s="290">
        <v>36</v>
      </c>
      <c r="BN421" s="296" t="s">
        <v>3771</v>
      </c>
      <c r="BO421" s="73" t="s">
        <v>3891</v>
      </c>
      <c r="BP421" s="296" t="s">
        <v>2216</v>
      </c>
      <c r="BQ421" s="296" t="s">
        <v>1131</v>
      </c>
      <c r="BR421" s="296" t="s">
        <v>1151</v>
      </c>
      <c r="BS421" s="296" t="s">
        <v>1168</v>
      </c>
      <c r="BT421" s="296"/>
      <c r="BU421" s="296"/>
      <c r="BV421" s="296"/>
      <c r="BW421" s="296"/>
      <c r="BX421" s="296"/>
      <c r="BY421" s="296"/>
      <c r="BZ421" s="296"/>
      <c r="CA421" s="296" t="s">
        <v>2389</v>
      </c>
      <c r="CB421" s="296"/>
      <c r="CC421" s="296" t="s">
        <v>2390</v>
      </c>
      <c r="CD421" s="311" t="str">
        <f t="shared" si="27"/>
        <v>DISCONTINUED - MR311 Vex, 18x9, +18mm Offset, 6x5.5, 106.25mm Centerbore, Matte Black</v>
      </c>
      <c r="CE421" s="311" t="s">
        <v>3721</v>
      </c>
      <c r="CF421" s="311" t="s">
        <v>3720</v>
      </c>
      <c r="CG421" s="300" t="str">
        <f t="shared" si="31"/>
        <v>STREET (3XX)</v>
      </c>
    </row>
    <row r="422" spans="1:85" s="289" customFormat="1" ht="15.75" customHeight="1">
      <c r="A422" s="571">
        <f t="shared" si="28"/>
        <v>419</v>
      </c>
      <c r="B422" s="92" t="s">
        <v>84</v>
      </c>
      <c r="C422" s="29" t="s">
        <v>1038</v>
      </c>
      <c r="D422" s="290" t="s">
        <v>1088</v>
      </c>
      <c r="E422" s="291" t="s">
        <v>2657</v>
      </c>
      <c r="F422" s="281" t="str">
        <f t="shared" si="29"/>
        <v>MR31189088518</v>
      </c>
      <c r="G422" s="291"/>
      <c r="H422" s="291"/>
      <c r="I422" s="291" t="s">
        <v>712</v>
      </c>
      <c r="J422" s="322">
        <v>42370</v>
      </c>
      <c r="K422" s="438">
        <v>43423</v>
      </c>
      <c r="L422" s="282" t="s">
        <v>1239</v>
      </c>
      <c r="M422" s="292">
        <v>249.5</v>
      </c>
      <c r="N422" s="85"/>
      <c r="O422" s="409"/>
      <c r="P422" s="290">
        <v>18</v>
      </c>
      <c r="Q422" s="8">
        <v>9</v>
      </c>
      <c r="R422" s="29" t="s">
        <v>1701</v>
      </c>
      <c r="S422" s="290">
        <v>8</v>
      </c>
      <c r="T422" s="290">
        <v>180</v>
      </c>
      <c r="U422" s="293">
        <v>18</v>
      </c>
      <c r="V422" s="317">
        <v>5.75</v>
      </c>
      <c r="W422" s="290" t="s">
        <v>85</v>
      </c>
      <c r="X422" s="298">
        <v>130.81</v>
      </c>
      <c r="Y422" s="294">
        <v>32.299999999999997</v>
      </c>
      <c r="Z422" s="293">
        <v>3640</v>
      </c>
      <c r="AA422" s="293" t="s">
        <v>2165</v>
      </c>
      <c r="AB422" s="293"/>
      <c r="AC422" s="284" t="s">
        <v>9731</v>
      </c>
      <c r="AD422" s="295" t="s">
        <v>1562</v>
      </c>
      <c r="AE422" s="432"/>
      <c r="AF422" s="286">
        <f>IFERROR(VLOOKUP(AD422,ACCESSORIES!F:J,5,FALSE),"N/A")</f>
        <v>33</v>
      </c>
      <c r="AG422" s="295" t="s">
        <v>85</v>
      </c>
      <c r="AH422" s="296" t="s">
        <v>85</v>
      </c>
      <c r="AI422" s="295"/>
      <c r="AJ422" s="295" t="s">
        <v>1827</v>
      </c>
      <c r="AK422" s="287">
        <f>IFERROR(VLOOKUP(AJ422,ACCESSORIES!F:J,5,FALSE),"N/A")</f>
        <v>1.1000000000000001</v>
      </c>
      <c r="AL422" s="296" t="s">
        <v>237</v>
      </c>
      <c r="AM422" s="296" t="s">
        <v>85</v>
      </c>
      <c r="AN422" s="38" t="str">
        <f>IFERROR(VLOOKUP(AM422,ACCESSORIES!F:J,5,FALSE),"N/A")</f>
        <v>N/A</v>
      </c>
      <c r="AO422" s="296" t="s">
        <v>85</v>
      </c>
      <c r="AP422" s="493">
        <v>16.100000000000001</v>
      </c>
      <c r="AQ422" s="296"/>
      <c r="AR422" s="296"/>
      <c r="AS422" s="296">
        <v>3</v>
      </c>
      <c r="AT422" s="296">
        <v>3</v>
      </c>
      <c r="AU422" s="296"/>
      <c r="AV422" s="296">
        <v>34</v>
      </c>
      <c r="AW422" s="296"/>
      <c r="AX422" s="296">
        <v>215</v>
      </c>
      <c r="AY422" s="296">
        <v>123</v>
      </c>
      <c r="AZ422" s="296">
        <v>93</v>
      </c>
      <c r="BA422" s="74"/>
      <c r="BB422" s="296"/>
      <c r="BC422" s="49"/>
      <c r="BD422" s="297" t="s">
        <v>85</v>
      </c>
      <c r="BE422" s="91" t="str">
        <f>IFERROR(VLOOKUP(BD422,ACCESSORIES!F:J,5,FALSE),"N/A")</f>
        <v>N/A</v>
      </c>
      <c r="BF422" s="92" t="s">
        <v>85</v>
      </c>
      <c r="BG422" s="91" t="str">
        <f>IFERROR(VLOOKUP(BF422,ACCESSORIES!F:J,5,FALSE),"N/A")</f>
        <v>N/A</v>
      </c>
      <c r="BH422" s="297">
        <v>35.799999999999997</v>
      </c>
      <c r="BI422" s="296">
        <v>20.5</v>
      </c>
      <c r="BJ422" s="296">
        <v>20.5</v>
      </c>
      <c r="BK422" s="296">
        <v>11.2</v>
      </c>
      <c r="BL422" s="358">
        <f t="shared" si="30"/>
        <v>7.7130632835199969E-2</v>
      </c>
      <c r="BM422" s="290">
        <v>36</v>
      </c>
      <c r="BN422" s="296" t="s">
        <v>3771</v>
      </c>
      <c r="BO422" s="73" t="s">
        <v>3891</v>
      </c>
      <c r="BP422" s="296" t="s">
        <v>2216</v>
      </c>
      <c r="BQ422" s="296" t="s">
        <v>1131</v>
      </c>
      <c r="BR422" s="296" t="s">
        <v>1151</v>
      </c>
      <c r="BS422" s="296" t="s">
        <v>1168</v>
      </c>
      <c r="BT422" s="296"/>
      <c r="BU422" s="296"/>
      <c r="BV422" s="296"/>
      <c r="BW422" s="296"/>
      <c r="BX422" s="296"/>
      <c r="BY422" s="296"/>
      <c r="BZ422" s="296"/>
      <c r="CA422" s="296" t="s">
        <v>2393</v>
      </c>
      <c r="CB422" s="296"/>
      <c r="CC422" s="296" t="s">
        <v>2394</v>
      </c>
      <c r="CD422" s="311" t="str">
        <f t="shared" si="27"/>
        <v>DISCONTINUED - MR311 Vex, 18x9, +18mm Offset, 8x180, 130.81mm Centerbore, Matte Black</v>
      </c>
      <c r="CE422" s="311" t="s">
        <v>3721</v>
      </c>
      <c r="CF422" s="311" t="s">
        <v>3720</v>
      </c>
      <c r="CG422" s="300" t="str">
        <f t="shared" si="31"/>
        <v>STREET (3XX)</v>
      </c>
    </row>
    <row r="423" spans="1:85" s="289" customFormat="1" ht="15.75" customHeight="1">
      <c r="A423" s="571">
        <f t="shared" si="28"/>
        <v>420</v>
      </c>
      <c r="B423" s="92" t="s">
        <v>84</v>
      </c>
      <c r="C423" s="29" t="s">
        <v>1056</v>
      </c>
      <c r="D423" s="290" t="s">
        <v>1074</v>
      </c>
      <c r="E423" s="291" t="s">
        <v>2627</v>
      </c>
      <c r="F423" s="281" t="str">
        <f t="shared" si="29"/>
        <v>MR10578580300B</v>
      </c>
      <c r="G423" s="291"/>
      <c r="H423" s="291"/>
      <c r="I423" s="291" t="s">
        <v>845</v>
      </c>
      <c r="J423" s="322">
        <v>41275</v>
      </c>
      <c r="K423" s="438">
        <v>43423</v>
      </c>
      <c r="L423" s="282" t="s">
        <v>1239</v>
      </c>
      <c r="M423" s="292">
        <v>299.5</v>
      </c>
      <c r="N423" s="85"/>
      <c r="O423" s="409"/>
      <c r="P423" s="290">
        <v>17</v>
      </c>
      <c r="Q423" s="8">
        <v>8.5</v>
      </c>
      <c r="R423" s="29" t="s">
        <v>1699</v>
      </c>
      <c r="S423" s="290">
        <v>8</v>
      </c>
      <c r="T423" s="290">
        <v>6.5</v>
      </c>
      <c r="U423" s="293">
        <v>0</v>
      </c>
      <c r="V423" s="317">
        <v>4.75</v>
      </c>
      <c r="W423" s="290" t="s">
        <v>85</v>
      </c>
      <c r="X423" s="298">
        <v>130.81</v>
      </c>
      <c r="Y423" s="294">
        <v>31.4</v>
      </c>
      <c r="Z423" s="293">
        <v>3600</v>
      </c>
      <c r="AA423" s="293" t="s">
        <v>5148</v>
      </c>
      <c r="AB423" s="293"/>
      <c r="AC423" s="284" t="s">
        <v>9580</v>
      </c>
      <c r="AD423" s="295" t="s">
        <v>1562</v>
      </c>
      <c r="AE423" s="432"/>
      <c r="AF423" s="286">
        <f>IFERROR(VLOOKUP(AD423,ACCESSORIES!F:J,5,FALSE),"N/A")</f>
        <v>33</v>
      </c>
      <c r="AG423" s="295" t="s">
        <v>85</v>
      </c>
      <c r="AH423" s="296" t="s">
        <v>85</v>
      </c>
      <c r="AI423" s="295"/>
      <c r="AJ423" s="295" t="s">
        <v>85</v>
      </c>
      <c r="AK423" s="287" t="str">
        <f>IFERROR(VLOOKUP(AJ423,ACCESSORIES!F:J,5,FALSE),"N/A")</f>
        <v>N/A</v>
      </c>
      <c r="AL423" s="296" t="s">
        <v>237</v>
      </c>
      <c r="AM423" s="296" t="s">
        <v>85</v>
      </c>
      <c r="AN423" s="38" t="str">
        <f>IFERROR(VLOOKUP(AM423,ACCESSORIES!F:J,5,FALSE),"N/A")</f>
        <v>N/A</v>
      </c>
      <c r="AO423" s="296" t="s">
        <v>85</v>
      </c>
      <c r="AP423" s="493">
        <v>16</v>
      </c>
      <c r="AQ423" s="296"/>
      <c r="AR423" s="296"/>
      <c r="AS423" s="296">
        <v>0</v>
      </c>
      <c r="AT423" s="296">
        <v>0</v>
      </c>
      <c r="AU423" s="296"/>
      <c r="AV423" s="296">
        <v>40</v>
      </c>
      <c r="AW423" s="296"/>
      <c r="AX423" s="296">
        <v>200</v>
      </c>
      <c r="AY423" s="296">
        <v>123</v>
      </c>
      <c r="AZ423" s="296">
        <v>93</v>
      </c>
      <c r="BA423" s="74"/>
      <c r="BB423" s="296"/>
      <c r="BC423" s="49"/>
      <c r="BD423" s="297" t="s">
        <v>1492</v>
      </c>
      <c r="BE423" s="91" t="str">
        <f>IFERROR(VLOOKUP(BD423,ACCESSORIES!F:J,5,FALSE),"N/A")</f>
        <v>N/A</v>
      </c>
      <c r="BF423" s="92" t="s">
        <v>1480</v>
      </c>
      <c r="BG423" s="91">
        <f>IFERROR(VLOOKUP(BF423,ACCESSORIES!F:J,5,FALSE),"N/A")</f>
        <v>11</v>
      </c>
      <c r="BH423" s="297">
        <v>34.9</v>
      </c>
      <c r="BI423" s="296">
        <v>19.899999999999999</v>
      </c>
      <c r="BJ423" s="296">
        <v>19.899999999999999</v>
      </c>
      <c r="BK423" s="296">
        <v>11.1</v>
      </c>
      <c r="BL423" s="358">
        <f t="shared" si="30"/>
        <v>7.2032797482503977E-2</v>
      </c>
      <c r="BM423" s="290">
        <v>36</v>
      </c>
      <c r="BN423" s="296" t="s">
        <v>3771</v>
      </c>
      <c r="BO423" s="73" t="s">
        <v>3891</v>
      </c>
      <c r="BP423" s="296" t="s">
        <v>1208</v>
      </c>
      <c r="BQ423" s="296" t="s">
        <v>2220</v>
      </c>
      <c r="BR423" s="296"/>
      <c r="BS423" s="296"/>
      <c r="BT423" s="296"/>
      <c r="BU423" s="296"/>
      <c r="BV423" s="296"/>
      <c r="BW423" s="296"/>
      <c r="BX423" s="296"/>
      <c r="BY423" s="296"/>
      <c r="BZ423" s="296"/>
      <c r="CA423" s="296" t="s">
        <v>2422</v>
      </c>
      <c r="CB423" s="296"/>
      <c r="CC423" s="296"/>
      <c r="CD423" s="311" t="str">
        <f t="shared" si="27"/>
        <v>DISCONTINUED - MR105 Beadlock, 17x8.5, 0mm Offset, 8x6.5, 130.81mm Centerbore, Machined - Matte Black Ring, w/ BH-H24125</v>
      </c>
      <c r="CE423" s="311" t="s">
        <v>3721</v>
      </c>
      <c r="CF423" s="311" t="s">
        <v>3720</v>
      </c>
      <c r="CG423" s="300" t="str">
        <f t="shared" si="31"/>
        <v>RACE (1XX)</v>
      </c>
    </row>
    <row r="424" spans="1:85" s="289" customFormat="1" ht="15.75" customHeight="1">
      <c r="A424" s="571">
        <f t="shared" si="28"/>
        <v>421</v>
      </c>
      <c r="B424" s="92" t="s">
        <v>84</v>
      </c>
      <c r="C424" s="29" t="s">
        <v>1059</v>
      </c>
      <c r="D424" s="290" t="s">
        <v>234</v>
      </c>
      <c r="E424" s="291" t="s">
        <v>2658</v>
      </c>
      <c r="F424" s="281" t="str">
        <f t="shared" si="29"/>
        <v>MR50288012838</v>
      </c>
      <c r="G424" s="291"/>
      <c r="H424" s="291"/>
      <c r="I424" s="291" t="s">
        <v>880</v>
      </c>
      <c r="J424" s="322">
        <v>41640</v>
      </c>
      <c r="K424" s="438">
        <v>43423</v>
      </c>
      <c r="L424" s="282" t="s">
        <v>1239</v>
      </c>
      <c r="M424" s="292">
        <v>236.5</v>
      </c>
      <c r="N424" s="85"/>
      <c r="O424" s="409"/>
      <c r="P424" s="290">
        <v>18</v>
      </c>
      <c r="Q424" s="8">
        <v>8</v>
      </c>
      <c r="R424" s="29" t="s">
        <v>1756</v>
      </c>
      <c r="S424" s="290">
        <v>5</v>
      </c>
      <c r="T424" s="290">
        <v>4.5</v>
      </c>
      <c r="U424" s="293">
        <v>38</v>
      </c>
      <c r="V424" s="317">
        <v>6.1</v>
      </c>
      <c r="W424" s="290" t="s">
        <v>85</v>
      </c>
      <c r="X424" s="298">
        <v>67.099999999999994</v>
      </c>
      <c r="Y424" s="294">
        <v>25.2</v>
      </c>
      <c r="Z424" s="293">
        <v>1850</v>
      </c>
      <c r="AA424" s="293" t="s">
        <v>2093</v>
      </c>
      <c r="AB424" s="293"/>
      <c r="AC424" s="284" t="s">
        <v>9693</v>
      </c>
      <c r="AD424" s="295" t="s">
        <v>1583</v>
      </c>
      <c r="AE424" s="432"/>
      <c r="AF424" s="286">
        <f>IFERROR(VLOOKUP(AD424,ACCESSORIES!F:J,5,FALSE),"N/A")</f>
        <v>33</v>
      </c>
      <c r="AG424" s="295" t="s">
        <v>85</v>
      </c>
      <c r="AH424" s="296" t="s">
        <v>1786</v>
      </c>
      <c r="AI424" s="295"/>
      <c r="AJ424" s="295" t="s">
        <v>85</v>
      </c>
      <c r="AK424" s="287" t="str">
        <f>IFERROR(VLOOKUP(AJ424,ACCESSORIES!F:J,5,FALSE),"N/A")</f>
        <v>N/A</v>
      </c>
      <c r="AL424" s="296" t="s">
        <v>236</v>
      </c>
      <c r="AM424" s="296" t="s">
        <v>1631</v>
      </c>
      <c r="AN424" s="38">
        <f>IFERROR(VLOOKUP(AM424,ACCESSORIES!F:J,5,FALSE),"N/A")</f>
        <v>2.75</v>
      </c>
      <c r="AO424" s="296">
        <v>56.1</v>
      </c>
      <c r="AP424" s="493">
        <v>16</v>
      </c>
      <c r="AQ424" s="296"/>
      <c r="AR424" s="296"/>
      <c r="AS424" s="296">
        <v>18</v>
      </c>
      <c r="AT424" s="296">
        <v>34</v>
      </c>
      <c r="AU424" s="296"/>
      <c r="AV424" s="296">
        <v>45</v>
      </c>
      <c r="AW424" s="296"/>
      <c r="AX424" s="296">
        <v>215</v>
      </c>
      <c r="AY424" s="296">
        <v>67.099999999999994</v>
      </c>
      <c r="AZ424" s="296">
        <v>20.399999999999999</v>
      </c>
      <c r="BA424" s="74"/>
      <c r="BB424" s="296"/>
      <c r="BC424" s="49"/>
      <c r="BD424" s="297" t="s">
        <v>85</v>
      </c>
      <c r="BE424" s="91" t="str">
        <f>IFERROR(VLOOKUP(BD424,ACCESSORIES!F:J,5,FALSE),"N/A")</f>
        <v>N/A</v>
      </c>
      <c r="BF424" s="92" t="s">
        <v>85</v>
      </c>
      <c r="BG424" s="91" t="str">
        <f>IFERROR(VLOOKUP(BF424,ACCESSORIES!F:J,5,FALSE),"N/A")</f>
        <v>N/A</v>
      </c>
      <c r="BH424" s="297">
        <v>28.7</v>
      </c>
      <c r="BI424" s="296">
        <v>20.7</v>
      </c>
      <c r="BJ424" s="296">
        <v>20.7</v>
      </c>
      <c r="BK424" s="296">
        <v>10</v>
      </c>
      <c r="BL424" s="358">
        <f t="shared" si="30"/>
        <v>7.0216930533599994E-2</v>
      </c>
      <c r="BM424" s="290">
        <v>36</v>
      </c>
      <c r="BN424" s="296" t="s">
        <v>3771</v>
      </c>
      <c r="BO424" s="73" t="s">
        <v>3891</v>
      </c>
      <c r="BP424" s="296" t="s">
        <v>1213</v>
      </c>
      <c r="BQ424" s="296" t="s">
        <v>1226</v>
      </c>
      <c r="BR424" s="296" t="s">
        <v>1151</v>
      </c>
      <c r="BS424" s="296"/>
      <c r="BT424" s="296"/>
      <c r="BU424" s="296"/>
      <c r="BV424" s="296"/>
      <c r="BW424" s="296"/>
      <c r="BX424" s="296"/>
      <c r="BY424" s="296"/>
      <c r="BZ424" s="296"/>
      <c r="CA424" s="296" t="s">
        <v>2429</v>
      </c>
      <c r="CB424" s="296"/>
      <c r="CC424" s="296" t="s">
        <v>2430</v>
      </c>
      <c r="CD424" s="311" t="str">
        <f t="shared" si="27"/>
        <v>DISCONTINUED - MR502 RALLY, 18x8, +38mm Offset, 5x4.5, 67.1mm Centerbore, Titanium</v>
      </c>
      <c r="CE424" s="311" t="s">
        <v>3721</v>
      </c>
      <c r="CF424" s="311" t="s">
        <v>3720</v>
      </c>
      <c r="CG424" s="300" t="str">
        <f t="shared" si="31"/>
        <v>RALLY (5XX)</v>
      </c>
    </row>
    <row r="425" spans="1:85" s="289" customFormat="1" ht="15.75" customHeight="1">
      <c r="A425" s="571">
        <f t="shared" si="28"/>
        <v>422</v>
      </c>
      <c r="B425" s="92" t="s">
        <v>84</v>
      </c>
      <c r="C425" s="29" t="s">
        <v>1038</v>
      </c>
      <c r="D425" s="290" t="s">
        <v>1080</v>
      </c>
      <c r="E425" s="291" t="s">
        <v>2768</v>
      </c>
      <c r="F425" s="281" t="str">
        <f t="shared" si="29"/>
        <v>MR30177512535</v>
      </c>
      <c r="G425" s="291"/>
      <c r="H425" s="291"/>
      <c r="I425" s="291" t="s">
        <v>268</v>
      </c>
      <c r="J425" s="322">
        <v>40544</v>
      </c>
      <c r="K425" s="438">
        <v>43444</v>
      </c>
      <c r="L425" s="282" t="s">
        <v>1239</v>
      </c>
      <c r="M425" s="292">
        <v>203.5</v>
      </c>
      <c r="N425" s="85"/>
      <c r="O425" s="409"/>
      <c r="P425" s="290">
        <v>17</v>
      </c>
      <c r="Q425" s="8">
        <v>7.5</v>
      </c>
      <c r="R425" s="29" t="s">
        <v>1756</v>
      </c>
      <c r="S425" s="290">
        <v>5</v>
      </c>
      <c r="T425" s="290">
        <v>4.5</v>
      </c>
      <c r="U425" s="293">
        <v>35</v>
      </c>
      <c r="V425" s="317">
        <v>5.6</v>
      </c>
      <c r="W425" s="290" t="s">
        <v>85</v>
      </c>
      <c r="X425" s="298">
        <v>83</v>
      </c>
      <c r="Y425" s="294">
        <v>27.3</v>
      </c>
      <c r="Z425" s="293">
        <v>3000</v>
      </c>
      <c r="AA425" s="293" t="s">
        <v>2165</v>
      </c>
      <c r="AB425" s="293"/>
      <c r="AC425" s="284" t="s">
        <v>9630</v>
      </c>
      <c r="AD425" s="295" t="s">
        <v>1547</v>
      </c>
      <c r="AE425" s="432"/>
      <c r="AF425" s="286">
        <f>IFERROR(VLOOKUP(AD425,ACCESSORIES!F:J,5,FALSE),"N/A")</f>
        <v>33</v>
      </c>
      <c r="AG425" s="295" t="s">
        <v>85</v>
      </c>
      <c r="AH425" s="296" t="s">
        <v>85</v>
      </c>
      <c r="AI425" s="295" t="s">
        <v>85</v>
      </c>
      <c r="AJ425" s="295" t="s">
        <v>1826</v>
      </c>
      <c r="AK425" s="287">
        <f>IFERROR(VLOOKUP(AJ425,ACCESSORIES!F:J,5,FALSE),"N/A")</f>
        <v>1.1000000000000001</v>
      </c>
      <c r="AL425" s="296" t="s">
        <v>237</v>
      </c>
      <c r="AM425" s="296" t="s">
        <v>85</v>
      </c>
      <c r="AN425" s="38" t="str">
        <f>IFERROR(VLOOKUP(AM425,ACCESSORIES!F:J,5,FALSE),"N/A")</f>
        <v>N/A</v>
      </c>
      <c r="AO425" s="296" t="s">
        <v>85</v>
      </c>
      <c r="AP425" s="493">
        <v>16.2</v>
      </c>
      <c r="AQ425" s="296"/>
      <c r="AR425" s="296"/>
      <c r="AS425" s="296">
        <v>3</v>
      </c>
      <c r="AT425" s="296">
        <v>16</v>
      </c>
      <c r="AU425" s="296"/>
      <c r="AV425" s="296">
        <v>45</v>
      </c>
      <c r="AW425" s="296"/>
      <c r="AX425" s="296">
        <v>201</v>
      </c>
      <c r="AY425" s="296">
        <v>81.400000000000006</v>
      </c>
      <c r="AZ425" s="296">
        <v>78</v>
      </c>
      <c r="BA425" s="74"/>
      <c r="BB425" s="296"/>
      <c r="BC425" s="49"/>
      <c r="BD425" s="297" t="s">
        <v>85</v>
      </c>
      <c r="BE425" s="91" t="str">
        <f>IFERROR(VLOOKUP(BD425,ACCESSORIES!F:J,5,FALSE),"N/A")</f>
        <v>N/A</v>
      </c>
      <c r="BF425" s="92" t="s">
        <v>85</v>
      </c>
      <c r="BG425" s="91" t="str">
        <f>IFERROR(VLOOKUP(BF425,ACCESSORIES!F:J,5,FALSE),"N/A")</f>
        <v>N/A</v>
      </c>
      <c r="BH425" s="297">
        <v>30.8</v>
      </c>
      <c r="BI425" s="296">
        <v>19.8</v>
      </c>
      <c r="BJ425" s="296">
        <v>19.8</v>
      </c>
      <c r="BK425" s="296">
        <v>10.7</v>
      </c>
      <c r="BL425" s="358">
        <f t="shared" si="30"/>
        <v>6.8740914904991998E-2</v>
      </c>
      <c r="BM425" s="290">
        <v>36</v>
      </c>
      <c r="BN425" s="296" t="s">
        <v>3771</v>
      </c>
      <c r="BO425" s="73" t="s">
        <v>3891</v>
      </c>
      <c r="BP425" s="296" t="s">
        <v>2680</v>
      </c>
      <c r="BQ425" s="296" t="s">
        <v>2681</v>
      </c>
      <c r="BR425" s="296" t="s">
        <v>2682</v>
      </c>
      <c r="BS425" s="296" t="s">
        <v>2683</v>
      </c>
      <c r="BT425" s="296"/>
      <c r="BU425" s="296"/>
      <c r="BV425" s="296"/>
      <c r="BW425" s="296"/>
      <c r="BX425" s="296"/>
      <c r="BY425" s="296"/>
      <c r="BZ425" s="296"/>
      <c r="CA425" s="296" t="s">
        <v>2334</v>
      </c>
      <c r="CB425" s="296"/>
      <c r="CC425" s="296"/>
      <c r="CD425" s="311" t="str">
        <f t="shared" si="27"/>
        <v>DISCONTINUED - MR301 The Standard, 17x7.5, +35mm Offset, 5x4.5, 83mm Centerbore, Matte Black</v>
      </c>
      <c r="CE425" s="311" t="s">
        <v>3721</v>
      </c>
      <c r="CF425" s="311" t="s">
        <v>3720</v>
      </c>
      <c r="CG425" s="300" t="str">
        <f t="shared" si="31"/>
        <v>STREET (3XX)</v>
      </c>
    </row>
    <row r="426" spans="1:85" s="289" customFormat="1" ht="15.75" customHeight="1">
      <c r="A426" s="571">
        <f t="shared" si="28"/>
        <v>423</v>
      </c>
      <c r="B426" s="92" t="s">
        <v>84</v>
      </c>
      <c r="C426" s="29" t="s">
        <v>1038</v>
      </c>
      <c r="D426" s="290" t="s">
        <v>1080</v>
      </c>
      <c r="E426" s="291" t="s">
        <v>2754</v>
      </c>
      <c r="F426" s="281" t="str">
        <f t="shared" si="29"/>
        <v>MR30178588500</v>
      </c>
      <c r="G426" s="291"/>
      <c r="H426" s="291"/>
      <c r="I426" s="291" t="s">
        <v>332</v>
      </c>
      <c r="J426" s="322">
        <v>40544</v>
      </c>
      <c r="K426" s="438">
        <v>43444</v>
      </c>
      <c r="L426" s="282" t="s">
        <v>1239</v>
      </c>
      <c r="M426" s="292">
        <v>195.5</v>
      </c>
      <c r="N426" s="85"/>
      <c r="O426" s="409"/>
      <c r="P426" s="290">
        <v>17</v>
      </c>
      <c r="Q426" s="8">
        <v>8.5</v>
      </c>
      <c r="R426" s="29" t="s">
        <v>1701</v>
      </c>
      <c r="S426" s="290">
        <v>8</v>
      </c>
      <c r="T426" s="290">
        <v>180</v>
      </c>
      <c r="U426" s="293">
        <v>0</v>
      </c>
      <c r="V426" s="317">
        <v>4.75</v>
      </c>
      <c r="W426" s="290" t="s">
        <v>85</v>
      </c>
      <c r="X426" s="298">
        <v>130.81</v>
      </c>
      <c r="Y426" s="294">
        <v>27</v>
      </c>
      <c r="Z426" s="293">
        <v>3600</v>
      </c>
      <c r="AA426" s="293" t="s">
        <v>2165</v>
      </c>
      <c r="AB426" s="293"/>
      <c r="AC426" s="284" t="s">
        <v>9740</v>
      </c>
      <c r="AD426" s="295" t="s">
        <v>1802</v>
      </c>
      <c r="AE426" s="432"/>
      <c r="AF426" s="286" t="str">
        <f>IFERROR(VLOOKUP(AD426,ACCESSORIES!F:J,5,FALSE),"N/A")</f>
        <v>N/A</v>
      </c>
      <c r="AG426" s="295" t="s">
        <v>85</v>
      </c>
      <c r="AH426" s="296" t="s">
        <v>85</v>
      </c>
      <c r="AI426" s="295" t="s">
        <v>85</v>
      </c>
      <c r="AJ426" s="295" t="s">
        <v>1826</v>
      </c>
      <c r="AK426" s="287">
        <f>IFERROR(VLOOKUP(AJ426,ACCESSORIES!F:J,5,FALSE),"N/A")</f>
        <v>1.1000000000000001</v>
      </c>
      <c r="AL426" s="296" t="s">
        <v>237</v>
      </c>
      <c r="AM426" s="296" t="s">
        <v>85</v>
      </c>
      <c r="AN426" s="38" t="str">
        <f>IFERROR(VLOOKUP(AM426,ACCESSORIES!F:J,5,FALSE),"N/A")</f>
        <v>N/A</v>
      </c>
      <c r="AO426" s="296" t="s">
        <v>85</v>
      </c>
      <c r="AP426" s="493">
        <v>16.2</v>
      </c>
      <c r="AQ426" s="296"/>
      <c r="AR426" s="296"/>
      <c r="AS426" s="296">
        <v>3</v>
      </c>
      <c r="AT426" s="296">
        <v>3</v>
      </c>
      <c r="AU426" s="296"/>
      <c r="AV426" s="296">
        <v>27</v>
      </c>
      <c r="AW426" s="296"/>
      <c r="AX426" s="296">
        <v>205</v>
      </c>
      <c r="AY426" s="296">
        <v>125.5</v>
      </c>
      <c r="AZ426" s="296">
        <v>89.5</v>
      </c>
      <c r="BA426" s="74"/>
      <c r="BB426" s="296"/>
      <c r="BC426" s="49"/>
      <c r="BD426" s="297" t="s">
        <v>85</v>
      </c>
      <c r="BE426" s="91" t="str">
        <f>IFERROR(VLOOKUP(BD426,ACCESSORIES!F:J,5,FALSE),"N/A")</f>
        <v>N/A</v>
      </c>
      <c r="BF426" s="92" t="s">
        <v>85</v>
      </c>
      <c r="BG426" s="91" t="str">
        <f>IFERROR(VLOOKUP(BF426,ACCESSORIES!F:J,5,FALSE),"N/A")</f>
        <v>N/A</v>
      </c>
      <c r="BH426" s="297">
        <v>30.5</v>
      </c>
      <c r="BI426" s="296">
        <v>19.8</v>
      </c>
      <c r="BJ426" s="296">
        <v>19.8</v>
      </c>
      <c r="BK426" s="296">
        <v>10.7</v>
      </c>
      <c r="BL426" s="358">
        <f t="shared" si="30"/>
        <v>6.8740914904991998E-2</v>
      </c>
      <c r="BM426" s="290">
        <v>36</v>
      </c>
      <c r="BN426" s="296" t="s">
        <v>3771</v>
      </c>
      <c r="BO426" s="73" t="s">
        <v>3891</v>
      </c>
      <c r="BP426" s="296" t="s">
        <v>2680</v>
      </c>
      <c r="BQ426" s="296" t="s">
        <v>2681</v>
      </c>
      <c r="BR426" s="296" t="s">
        <v>2682</v>
      </c>
      <c r="BS426" s="296" t="s">
        <v>2683</v>
      </c>
      <c r="BT426" s="296"/>
      <c r="BU426" s="296"/>
      <c r="BV426" s="296"/>
      <c r="BW426" s="296"/>
      <c r="BX426" s="296"/>
      <c r="BY426" s="296"/>
      <c r="BZ426" s="296"/>
      <c r="CA426" s="296" t="s">
        <v>2330</v>
      </c>
      <c r="CB426" s="296"/>
      <c r="CC426" s="296" t="s">
        <v>2331</v>
      </c>
      <c r="CD426" s="311" t="str">
        <f t="shared" si="27"/>
        <v>DISCONTINUED - MR301 The Standard, 17x8.5, 0mm Offset, 8x180, 130.81mm Centerbore, Matte Black</v>
      </c>
      <c r="CE426" s="311" t="s">
        <v>3721</v>
      </c>
      <c r="CF426" s="311" t="s">
        <v>3720</v>
      </c>
      <c r="CG426" s="300" t="str">
        <f t="shared" si="31"/>
        <v>STREET (3XX)</v>
      </c>
    </row>
    <row r="427" spans="1:85" s="289" customFormat="1" ht="15.75" customHeight="1">
      <c r="A427" s="571">
        <f t="shared" si="28"/>
        <v>424</v>
      </c>
      <c r="B427" s="92" t="s">
        <v>84</v>
      </c>
      <c r="C427" s="29" t="s">
        <v>1038</v>
      </c>
      <c r="D427" s="290" t="s">
        <v>1080</v>
      </c>
      <c r="E427" s="291" t="s">
        <v>2767</v>
      </c>
      <c r="F427" s="281" t="str">
        <f t="shared" si="29"/>
        <v>MR30189055518</v>
      </c>
      <c r="G427" s="291"/>
      <c r="H427" s="291"/>
      <c r="I427" s="291" t="s">
        <v>308</v>
      </c>
      <c r="J427" s="322">
        <v>40544</v>
      </c>
      <c r="K427" s="438">
        <v>43444</v>
      </c>
      <c r="L427" s="282" t="s">
        <v>1239</v>
      </c>
      <c r="M427" s="292">
        <v>231.5</v>
      </c>
      <c r="N427" s="85"/>
      <c r="O427" s="409"/>
      <c r="P427" s="290">
        <v>18</v>
      </c>
      <c r="Q427" s="8">
        <v>9</v>
      </c>
      <c r="R427" s="29" t="s">
        <v>1693</v>
      </c>
      <c r="S427" s="290">
        <v>5</v>
      </c>
      <c r="T427" s="290">
        <v>5.5</v>
      </c>
      <c r="U427" s="293">
        <v>18</v>
      </c>
      <c r="V427" s="317">
        <v>5.75</v>
      </c>
      <c r="W427" s="290" t="s">
        <v>85</v>
      </c>
      <c r="X427" s="298">
        <v>108</v>
      </c>
      <c r="Y427" s="294">
        <v>28.199999999999996</v>
      </c>
      <c r="Z427" s="293">
        <v>2500</v>
      </c>
      <c r="AA427" s="293" t="s">
        <v>2165</v>
      </c>
      <c r="AB427" s="293"/>
      <c r="AC427" s="284" t="s">
        <v>9633</v>
      </c>
      <c r="AD427" s="295" t="s">
        <v>1538</v>
      </c>
      <c r="AE427" s="432"/>
      <c r="AF427" s="286">
        <f>IFERROR(VLOOKUP(AD427,ACCESSORIES!F:J,5,FALSE),"N/A")</f>
        <v>33</v>
      </c>
      <c r="AG427" s="295" t="s">
        <v>85</v>
      </c>
      <c r="AH427" s="296" t="s">
        <v>85</v>
      </c>
      <c r="AI427" s="295" t="s">
        <v>85</v>
      </c>
      <c r="AJ427" s="295" t="s">
        <v>1826</v>
      </c>
      <c r="AK427" s="287">
        <f>IFERROR(VLOOKUP(AJ427,ACCESSORIES!F:J,5,FALSE),"N/A")</f>
        <v>1.1000000000000001</v>
      </c>
      <c r="AL427" s="296" t="s">
        <v>237</v>
      </c>
      <c r="AM427" s="296" t="s">
        <v>85</v>
      </c>
      <c r="AN427" s="38" t="str">
        <f>IFERROR(VLOOKUP(AM427,ACCESSORIES!F:J,5,FALSE),"N/A")</f>
        <v>N/A</v>
      </c>
      <c r="AO427" s="296" t="s">
        <v>85</v>
      </c>
      <c r="AP427" s="493">
        <v>16.2</v>
      </c>
      <c r="AQ427" s="296"/>
      <c r="AR427" s="296"/>
      <c r="AS427" s="296">
        <v>9</v>
      </c>
      <c r="AT427" s="296">
        <v>18</v>
      </c>
      <c r="AU427" s="296"/>
      <c r="AV427" s="296">
        <v>29</v>
      </c>
      <c r="AW427" s="296"/>
      <c r="AX427" s="296">
        <v>211</v>
      </c>
      <c r="AY427" s="296">
        <v>106.4</v>
      </c>
      <c r="AZ427" s="296">
        <v>56</v>
      </c>
      <c r="BA427" s="74"/>
      <c r="BB427" s="296"/>
      <c r="BC427" s="49"/>
      <c r="BD427" s="297" t="s">
        <v>85</v>
      </c>
      <c r="BE427" s="91" t="str">
        <f>IFERROR(VLOOKUP(BD427,ACCESSORIES!F:J,5,FALSE),"N/A")</f>
        <v>N/A</v>
      </c>
      <c r="BF427" s="92" t="s">
        <v>85</v>
      </c>
      <c r="BG427" s="91" t="str">
        <f>IFERROR(VLOOKUP(BF427,ACCESSORIES!F:J,5,FALSE),"N/A")</f>
        <v>N/A</v>
      </c>
      <c r="BH427" s="297">
        <v>31.699999999999996</v>
      </c>
      <c r="BI427" s="296">
        <v>20.7</v>
      </c>
      <c r="BJ427" s="296">
        <v>20.7</v>
      </c>
      <c r="BK427" s="296">
        <v>11.2</v>
      </c>
      <c r="BL427" s="358">
        <f t="shared" si="30"/>
        <v>7.8642962197631991E-2</v>
      </c>
      <c r="BM427" s="290">
        <v>36</v>
      </c>
      <c r="BN427" s="296" t="s">
        <v>3771</v>
      </c>
      <c r="BO427" s="73" t="s">
        <v>3891</v>
      </c>
      <c r="BP427" s="296" t="s">
        <v>2680</v>
      </c>
      <c r="BQ427" s="296" t="s">
        <v>2681</v>
      </c>
      <c r="BR427" s="296" t="s">
        <v>2682</v>
      </c>
      <c r="BS427" s="296" t="s">
        <v>2683</v>
      </c>
      <c r="BT427" s="296"/>
      <c r="BU427" s="296"/>
      <c r="BV427" s="296"/>
      <c r="BW427" s="296"/>
      <c r="BX427" s="296"/>
      <c r="BY427" s="296"/>
      <c r="BZ427" s="296"/>
      <c r="CA427" s="296" t="s">
        <v>2326</v>
      </c>
      <c r="CB427" s="296"/>
      <c r="CC427" s="296" t="s">
        <v>2327</v>
      </c>
      <c r="CD427" s="311" t="str">
        <f t="shared" si="27"/>
        <v>DISCONTINUED - MR301 The Standard, 18x9, +18mm Offset, 5x5.5, 108mm Centerbore, Matte Black</v>
      </c>
      <c r="CE427" s="311" t="s">
        <v>3721</v>
      </c>
      <c r="CF427" s="311" t="s">
        <v>3720</v>
      </c>
      <c r="CG427" s="300" t="str">
        <f t="shared" si="31"/>
        <v>STREET (3XX)</v>
      </c>
    </row>
    <row r="428" spans="1:85" s="289" customFormat="1" ht="15.75" customHeight="1">
      <c r="A428" s="571">
        <f t="shared" si="28"/>
        <v>425</v>
      </c>
      <c r="B428" s="92" t="s">
        <v>84</v>
      </c>
      <c r="C428" s="29" t="s">
        <v>1038</v>
      </c>
      <c r="D428" s="290" t="s">
        <v>1080</v>
      </c>
      <c r="E428" s="291" t="s">
        <v>2775</v>
      </c>
      <c r="F428" s="281" t="str">
        <f t="shared" si="29"/>
        <v>MR30129058318</v>
      </c>
      <c r="G428" s="291"/>
      <c r="H428" s="291"/>
      <c r="I428" s="291" t="s">
        <v>243</v>
      </c>
      <c r="J428" s="322">
        <v>40544</v>
      </c>
      <c r="K428" s="438">
        <v>43444</v>
      </c>
      <c r="L428" s="282" t="s">
        <v>1239</v>
      </c>
      <c r="M428" s="292">
        <v>249.5</v>
      </c>
      <c r="N428" s="85"/>
      <c r="O428" s="409"/>
      <c r="P428" s="290">
        <v>20</v>
      </c>
      <c r="Q428" s="8">
        <v>9</v>
      </c>
      <c r="R428" s="29" t="s">
        <v>1688</v>
      </c>
      <c r="S428" s="290">
        <v>5</v>
      </c>
      <c r="T428" s="290">
        <v>150</v>
      </c>
      <c r="U428" s="293">
        <v>18</v>
      </c>
      <c r="V428" s="317">
        <v>5.75</v>
      </c>
      <c r="W428" s="290" t="s">
        <v>85</v>
      </c>
      <c r="X428" s="298">
        <v>116.5</v>
      </c>
      <c r="Y428" s="294">
        <v>34.299999999999997</v>
      </c>
      <c r="Z428" s="293">
        <v>2500</v>
      </c>
      <c r="AA428" s="293" t="s">
        <v>5147</v>
      </c>
      <c r="AB428" s="293"/>
      <c r="AC428" s="284" t="s">
        <v>9555</v>
      </c>
      <c r="AD428" s="295" t="s">
        <v>1540</v>
      </c>
      <c r="AE428" s="432"/>
      <c r="AF428" s="286">
        <f>IFERROR(VLOOKUP(AD428,ACCESSORIES!F:J,5,FALSE),"N/A")</f>
        <v>33</v>
      </c>
      <c r="AG428" s="295" t="s">
        <v>85</v>
      </c>
      <c r="AH428" s="296" t="s">
        <v>85</v>
      </c>
      <c r="AI428" s="295" t="s">
        <v>85</v>
      </c>
      <c r="AJ428" s="295" t="s">
        <v>1826</v>
      </c>
      <c r="AK428" s="287">
        <f>IFERROR(VLOOKUP(AJ428,ACCESSORIES!F:J,5,FALSE),"N/A")</f>
        <v>1.1000000000000001</v>
      </c>
      <c r="AL428" s="296" t="s">
        <v>237</v>
      </c>
      <c r="AM428" s="296" t="s">
        <v>85</v>
      </c>
      <c r="AN428" s="38" t="str">
        <f>IFERROR(VLOOKUP(AM428,ACCESSORIES!F:J,5,FALSE),"N/A")</f>
        <v>N/A</v>
      </c>
      <c r="AO428" s="296" t="s">
        <v>85</v>
      </c>
      <c r="AP428" s="493">
        <v>16.2</v>
      </c>
      <c r="AQ428" s="296"/>
      <c r="AR428" s="296"/>
      <c r="AS428" s="296">
        <v>3</v>
      </c>
      <c r="AT428" s="296">
        <v>8</v>
      </c>
      <c r="AU428" s="296"/>
      <c r="AV428" s="296">
        <v>35</v>
      </c>
      <c r="AW428" s="296"/>
      <c r="AX428" s="296">
        <v>239</v>
      </c>
      <c r="AY428" s="296">
        <v>112.5</v>
      </c>
      <c r="AZ428" s="296">
        <v>35</v>
      </c>
      <c r="BA428" s="74"/>
      <c r="BB428" s="296"/>
      <c r="BC428" s="49"/>
      <c r="BD428" s="297" t="s">
        <v>85</v>
      </c>
      <c r="BE428" s="91" t="str">
        <f>IFERROR(VLOOKUP(BD428,ACCESSORIES!F:J,5,FALSE),"N/A")</f>
        <v>N/A</v>
      </c>
      <c r="BF428" s="92" t="s">
        <v>85</v>
      </c>
      <c r="BG428" s="91" t="str">
        <f>IFERROR(VLOOKUP(BF428,ACCESSORIES!F:J,5,FALSE),"N/A")</f>
        <v>N/A</v>
      </c>
      <c r="BH428" s="297">
        <v>37.799999999999997</v>
      </c>
      <c r="BI428" s="296">
        <v>22.8</v>
      </c>
      <c r="BJ428" s="296">
        <v>22.8</v>
      </c>
      <c r="BK428" s="296">
        <v>11.1</v>
      </c>
      <c r="BL428" s="358">
        <f t="shared" si="30"/>
        <v>9.4557029982336005E-2</v>
      </c>
      <c r="BM428" s="290">
        <v>24</v>
      </c>
      <c r="BN428" s="296" t="s">
        <v>3771</v>
      </c>
      <c r="BO428" s="73" t="s">
        <v>3891</v>
      </c>
      <c r="BP428" s="296" t="s">
        <v>2680</v>
      </c>
      <c r="BQ428" s="296" t="s">
        <v>2681</v>
      </c>
      <c r="BR428" s="296" t="s">
        <v>2682</v>
      </c>
      <c r="BS428" s="296" t="s">
        <v>2683</v>
      </c>
      <c r="BT428" s="296"/>
      <c r="BU428" s="296"/>
      <c r="BV428" s="296"/>
      <c r="BW428" s="296"/>
      <c r="BX428" s="296"/>
      <c r="BY428" s="296"/>
      <c r="BZ428" s="296"/>
      <c r="CA428" s="296" t="s">
        <v>2324</v>
      </c>
      <c r="CB428" s="296"/>
      <c r="CC428" s="296" t="s">
        <v>2325</v>
      </c>
      <c r="CD428" s="311" t="str">
        <f t="shared" si="27"/>
        <v>DISCONTINUED - MR301 The Standard, 20x9, +18mm Offset, 5x150, 116.5mm Centerbore, Machined - Clear Coat</v>
      </c>
      <c r="CE428" s="311" t="s">
        <v>3721</v>
      </c>
      <c r="CF428" s="311" t="s">
        <v>3720</v>
      </c>
      <c r="CG428" s="300" t="str">
        <f t="shared" si="31"/>
        <v>STREET (3XX)</v>
      </c>
    </row>
    <row r="429" spans="1:85" s="289" customFormat="1" ht="15.75" customHeight="1">
      <c r="A429" s="571">
        <f t="shared" si="28"/>
        <v>426</v>
      </c>
      <c r="B429" s="92" t="s">
        <v>84</v>
      </c>
      <c r="C429" s="29" t="s">
        <v>1038</v>
      </c>
      <c r="D429" s="290" t="s">
        <v>1082</v>
      </c>
      <c r="E429" s="291" t="s">
        <v>2758</v>
      </c>
      <c r="F429" s="281" t="str">
        <f t="shared" si="29"/>
        <v>MR30468050500</v>
      </c>
      <c r="G429" s="291"/>
      <c r="H429" s="291"/>
      <c r="I429" s="291" t="s">
        <v>356</v>
      </c>
      <c r="J429" s="322">
        <v>40909</v>
      </c>
      <c r="K429" s="438">
        <v>43444</v>
      </c>
      <c r="L429" s="282" t="s">
        <v>1239</v>
      </c>
      <c r="M429" s="292">
        <v>177.5</v>
      </c>
      <c r="N429" s="85"/>
      <c r="O429" s="409"/>
      <c r="P429" s="290">
        <v>16</v>
      </c>
      <c r="Q429" s="8">
        <v>8</v>
      </c>
      <c r="R429" s="29" t="s">
        <v>1692</v>
      </c>
      <c r="S429" s="290">
        <v>5</v>
      </c>
      <c r="T429" s="290">
        <v>5</v>
      </c>
      <c r="U429" s="293">
        <v>0</v>
      </c>
      <c r="V429" s="317">
        <v>4.5</v>
      </c>
      <c r="W429" s="290" t="s">
        <v>85</v>
      </c>
      <c r="X429" s="298">
        <v>94</v>
      </c>
      <c r="Y429" s="294">
        <v>23.7</v>
      </c>
      <c r="Z429" s="293">
        <v>2100</v>
      </c>
      <c r="AA429" s="293" t="s">
        <v>2165</v>
      </c>
      <c r="AB429" s="293"/>
      <c r="AC429" s="284" t="s">
        <v>9639</v>
      </c>
      <c r="AD429" s="295" t="s">
        <v>1552</v>
      </c>
      <c r="AE429" s="432"/>
      <c r="AF429" s="286">
        <f>IFERROR(VLOOKUP(AD429,ACCESSORIES!F:J,5,FALSE),"N/A")</f>
        <v>33</v>
      </c>
      <c r="AG429" s="295" t="s">
        <v>85</v>
      </c>
      <c r="AH429" s="296" t="s">
        <v>85</v>
      </c>
      <c r="AI429" s="295" t="s">
        <v>85</v>
      </c>
      <c r="AJ429" s="295" t="s">
        <v>1827</v>
      </c>
      <c r="AK429" s="287">
        <f>IFERROR(VLOOKUP(AJ429,ACCESSORIES!F:J,5,FALSE),"N/A")</f>
        <v>1.1000000000000001</v>
      </c>
      <c r="AL429" s="296" t="s">
        <v>237</v>
      </c>
      <c r="AM429" s="296" t="s">
        <v>85</v>
      </c>
      <c r="AN429" s="38" t="str">
        <f>IFERROR(VLOOKUP(AM429,ACCESSORIES!F:J,5,FALSE),"N/A")</f>
        <v>N/A</v>
      </c>
      <c r="AO429" s="296" t="s">
        <v>85</v>
      </c>
      <c r="AP429" s="493">
        <v>16.2</v>
      </c>
      <c r="AQ429" s="296"/>
      <c r="AR429" s="296"/>
      <c r="AS429" s="296">
        <v>12</v>
      </c>
      <c r="AT429" s="296">
        <v>22</v>
      </c>
      <c r="AU429" s="296"/>
      <c r="AV429" s="296">
        <v>27</v>
      </c>
      <c r="AW429" s="296"/>
      <c r="AX429" s="296">
        <v>191</v>
      </c>
      <c r="AY429" s="296">
        <v>90</v>
      </c>
      <c r="AZ429" s="296">
        <v>54</v>
      </c>
      <c r="BA429" s="74"/>
      <c r="BB429" s="296"/>
      <c r="BC429" s="49"/>
      <c r="BD429" s="297" t="s">
        <v>85</v>
      </c>
      <c r="BE429" s="91" t="str">
        <f>IFERROR(VLOOKUP(BD429,ACCESSORIES!F:J,5,FALSE),"N/A")</f>
        <v>N/A</v>
      </c>
      <c r="BF429" s="92" t="s">
        <v>85</v>
      </c>
      <c r="BG429" s="91" t="str">
        <f>IFERROR(VLOOKUP(BF429,ACCESSORIES!F:J,5,FALSE),"N/A")</f>
        <v>N/A</v>
      </c>
      <c r="BH429" s="297">
        <v>27.2</v>
      </c>
      <c r="BI429" s="296">
        <v>18.8</v>
      </c>
      <c r="BJ429" s="296">
        <v>18.8</v>
      </c>
      <c r="BK429" s="296">
        <v>10.6</v>
      </c>
      <c r="BL429" s="358">
        <f t="shared" si="30"/>
        <v>6.1393545341695985E-2</v>
      </c>
      <c r="BM429" s="290">
        <v>36</v>
      </c>
      <c r="BN429" s="296" t="s">
        <v>3771</v>
      </c>
      <c r="BO429" s="73" t="s">
        <v>3891</v>
      </c>
      <c r="BP429" s="296" t="s">
        <v>2680</v>
      </c>
      <c r="BQ429" s="296" t="s">
        <v>2684</v>
      </c>
      <c r="BR429" s="296" t="s">
        <v>2685</v>
      </c>
      <c r="BS429" s="296" t="s">
        <v>2686</v>
      </c>
      <c r="BT429" s="296"/>
      <c r="BU429" s="296"/>
      <c r="BV429" s="296"/>
      <c r="BW429" s="296"/>
      <c r="BX429" s="296"/>
      <c r="BY429" s="296"/>
      <c r="BZ429" s="296"/>
      <c r="CA429" s="296" t="s">
        <v>2335</v>
      </c>
      <c r="CB429" s="296"/>
      <c r="CC429" s="296"/>
      <c r="CD429" s="311" t="str">
        <f t="shared" si="27"/>
        <v>DISCONTINUED - MR304 Double Standard, 16x8, 0mm Offset, 5x5, 94mm Centerbore, Matte Black</v>
      </c>
      <c r="CE429" s="311" t="s">
        <v>3721</v>
      </c>
      <c r="CF429" s="311" t="s">
        <v>3720</v>
      </c>
      <c r="CG429" s="300" t="str">
        <f t="shared" si="31"/>
        <v>STREET (3XX)</v>
      </c>
    </row>
    <row r="430" spans="1:85" s="289" customFormat="1" ht="15.75" customHeight="1">
      <c r="A430" s="571">
        <f t="shared" si="28"/>
        <v>427</v>
      </c>
      <c r="B430" s="92" t="s">
        <v>84</v>
      </c>
      <c r="C430" s="29" t="s">
        <v>1038</v>
      </c>
      <c r="D430" s="290" t="s">
        <v>1082</v>
      </c>
      <c r="E430" s="291" t="s">
        <v>2760</v>
      </c>
      <c r="F430" s="281" t="str">
        <f t="shared" si="29"/>
        <v>MR30489060718</v>
      </c>
      <c r="G430" s="291"/>
      <c r="H430" s="291"/>
      <c r="I430" s="291" t="s">
        <v>400</v>
      </c>
      <c r="J430" s="322">
        <v>40909</v>
      </c>
      <c r="K430" s="438">
        <v>43444</v>
      </c>
      <c r="L430" s="282" t="s">
        <v>1239</v>
      </c>
      <c r="M430" s="292">
        <v>231.5</v>
      </c>
      <c r="N430" s="85"/>
      <c r="O430" s="409"/>
      <c r="P430" s="290">
        <v>18</v>
      </c>
      <c r="Q430" s="8">
        <v>9</v>
      </c>
      <c r="R430" s="29" t="s">
        <v>1089</v>
      </c>
      <c r="S430" s="290">
        <v>6</v>
      </c>
      <c r="T430" s="290">
        <v>5.5</v>
      </c>
      <c r="U430" s="293">
        <v>18</v>
      </c>
      <c r="V430" s="317">
        <v>5.75</v>
      </c>
      <c r="W430" s="290" t="s">
        <v>85</v>
      </c>
      <c r="X430" s="298">
        <v>108</v>
      </c>
      <c r="Y430" s="294">
        <v>31.300000000000004</v>
      </c>
      <c r="Z430" s="293">
        <v>2500</v>
      </c>
      <c r="AA430" s="293" t="s">
        <v>5150</v>
      </c>
      <c r="AB430" s="293"/>
      <c r="AC430" s="284" t="s">
        <v>9565</v>
      </c>
      <c r="AD430" s="295" t="s">
        <v>1556</v>
      </c>
      <c r="AE430" s="432"/>
      <c r="AF430" s="286">
        <f>IFERROR(VLOOKUP(AD430,ACCESSORIES!F:J,5,FALSE),"N/A")</f>
        <v>33</v>
      </c>
      <c r="AG430" s="295" t="s">
        <v>85</v>
      </c>
      <c r="AH430" s="296" t="s">
        <v>85</v>
      </c>
      <c r="AI430" s="295" t="s">
        <v>85</v>
      </c>
      <c r="AJ430" s="295" t="s">
        <v>1827</v>
      </c>
      <c r="AK430" s="287">
        <f>IFERROR(VLOOKUP(AJ430,ACCESSORIES!F:J,5,FALSE),"N/A")</f>
        <v>1.1000000000000001</v>
      </c>
      <c r="AL430" s="296" t="s">
        <v>237</v>
      </c>
      <c r="AM430" s="296" t="s">
        <v>85</v>
      </c>
      <c r="AN430" s="38" t="str">
        <f>IFERROR(VLOOKUP(AM430,ACCESSORIES!F:J,5,FALSE),"N/A")</f>
        <v>N/A</v>
      </c>
      <c r="AO430" s="296" t="s">
        <v>85</v>
      </c>
      <c r="AP430" s="493">
        <v>16.2</v>
      </c>
      <c r="AQ430" s="296"/>
      <c r="AR430" s="296"/>
      <c r="AS430" s="296">
        <v>3</v>
      </c>
      <c r="AT430" s="296">
        <v>24</v>
      </c>
      <c r="AU430" s="296"/>
      <c r="AV430" s="296">
        <v>31</v>
      </c>
      <c r="AW430" s="296"/>
      <c r="AX430" s="296">
        <v>213</v>
      </c>
      <c r="AY430" s="296">
        <v>106.5</v>
      </c>
      <c r="AZ430" s="296">
        <v>38</v>
      </c>
      <c r="BA430" s="74"/>
      <c r="BB430" s="296"/>
      <c r="BC430" s="49"/>
      <c r="BD430" s="297" t="s">
        <v>85</v>
      </c>
      <c r="BE430" s="91" t="str">
        <f>IFERROR(VLOOKUP(BD430,ACCESSORIES!F:J,5,FALSE),"N/A")</f>
        <v>N/A</v>
      </c>
      <c r="BF430" s="92" t="s">
        <v>85</v>
      </c>
      <c r="BG430" s="91" t="str">
        <f>IFERROR(VLOOKUP(BF430,ACCESSORIES!F:J,5,FALSE),"N/A")</f>
        <v>N/A</v>
      </c>
      <c r="BH430" s="297">
        <v>34.800000000000004</v>
      </c>
      <c r="BI430" s="296">
        <v>20.7</v>
      </c>
      <c r="BJ430" s="296">
        <v>20.7</v>
      </c>
      <c r="BK430" s="296">
        <v>11.2</v>
      </c>
      <c r="BL430" s="358">
        <f t="shared" si="30"/>
        <v>7.8642962197631991E-2</v>
      </c>
      <c r="BM430" s="290">
        <v>36</v>
      </c>
      <c r="BN430" s="296" t="s">
        <v>3771</v>
      </c>
      <c r="BO430" s="73" t="s">
        <v>3891</v>
      </c>
      <c r="BP430" s="296" t="s">
        <v>2680</v>
      </c>
      <c r="BQ430" s="296" t="s">
        <v>2684</v>
      </c>
      <c r="BR430" s="296" t="s">
        <v>2685</v>
      </c>
      <c r="BS430" s="296" t="s">
        <v>2686</v>
      </c>
      <c r="BT430" s="296"/>
      <c r="BU430" s="296"/>
      <c r="BV430" s="296"/>
      <c r="BW430" s="296"/>
      <c r="BX430" s="296"/>
      <c r="BY430" s="296"/>
      <c r="BZ430" s="296"/>
      <c r="CA430" s="296" t="s">
        <v>2337</v>
      </c>
      <c r="CB430" s="296"/>
      <c r="CC430" s="296" t="s">
        <v>2338</v>
      </c>
      <c r="CD430" s="311" t="str">
        <f t="shared" si="27"/>
        <v>DISCONTINUED - MR304 Double Standard, 18x9, +18mm Offset, 6x5.5, 108mm Centerbore, Matte Black - Machined Lip</v>
      </c>
      <c r="CE430" s="311" t="s">
        <v>3721</v>
      </c>
      <c r="CF430" s="311" t="s">
        <v>3720</v>
      </c>
      <c r="CG430" s="300" t="str">
        <f t="shared" si="31"/>
        <v>STREET (3XX)</v>
      </c>
    </row>
    <row r="431" spans="1:85" s="289" customFormat="1" ht="15.75" customHeight="1">
      <c r="A431" s="571">
        <f t="shared" si="28"/>
        <v>428</v>
      </c>
      <c r="B431" s="92" t="s">
        <v>84</v>
      </c>
      <c r="C431" s="29" t="s">
        <v>1038</v>
      </c>
      <c r="D431" s="290" t="s">
        <v>2225</v>
      </c>
      <c r="E431" s="291" t="s">
        <v>2769</v>
      </c>
      <c r="F431" s="281" t="str">
        <f t="shared" si="29"/>
        <v>MR30529060318</v>
      </c>
      <c r="G431" s="291"/>
      <c r="H431" s="291"/>
      <c r="I431" s="291" t="s">
        <v>415</v>
      </c>
      <c r="J431" s="322">
        <v>41275</v>
      </c>
      <c r="K431" s="438">
        <v>43444</v>
      </c>
      <c r="L431" s="282" t="s">
        <v>1239</v>
      </c>
      <c r="M431" s="292">
        <v>260.5</v>
      </c>
      <c r="N431" s="85"/>
      <c r="O431" s="409"/>
      <c r="P431" s="290">
        <v>20</v>
      </c>
      <c r="Q431" s="8">
        <v>9</v>
      </c>
      <c r="R431" s="29" t="s">
        <v>1089</v>
      </c>
      <c r="S431" s="290">
        <v>6</v>
      </c>
      <c r="T431" s="290">
        <v>5.5</v>
      </c>
      <c r="U431" s="293">
        <v>18</v>
      </c>
      <c r="V431" s="317">
        <v>5.75</v>
      </c>
      <c r="W431" s="290" t="s">
        <v>85</v>
      </c>
      <c r="X431" s="298">
        <v>108</v>
      </c>
      <c r="Y431" s="294">
        <v>39.1</v>
      </c>
      <c r="Z431" s="293">
        <v>2500</v>
      </c>
      <c r="AA431" s="293" t="s">
        <v>5149</v>
      </c>
      <c r="AB431" s="293"/>
      <c r="AC431" s="284" t="s">
        <v>9556</v>
      </c>
      <c r="AD431" s="295" t="s">
        <v>1556</v>
      </c>
      <c r="AE431" s="432"/>
      <c r="AF431" s="286">
        <f>IFERROR(VLOOKUP(AD431,ACCESSORIES!F:J,5,FALSE),"N/A")</f>
        <v>33</v>
      </c>
      <c r="AG431" s="295" t="s">
        <v>85</v>
      </c>
      <c r="AH431" s="296" t="s">
        <v>85</v>
      </c>
      <c r="AI431" s="295" t="s">
        <v>85</v>
      </c>
      <c r="AJ431" s="295" t="s">
        <v>1827</v>
      </c>
      <c r="AK431" s="287">
        <f>IFERROR(VLOOKUP(AJ431,ACCESSORIES!F:J,5,FALSE),"N/A")</f>
        <v>1.1000000000000001</v>
      </c>
      <c r="AL431" s="296" t="s">
        <v>237</v>
      </c>
      <c r="AM431" s="296" t="s">
        <v>85</v>
      </c>
      <c r="AN431" s="38" t="str">
        <f>IFERROR(VLOOKUP(AM431,ACCESSORIES!F:J,5,FALSE),"N/A")</f>
        <v>N/A</v>
      </c>
      <c r="AO431" s="296" t="s">
        <v>85</v>
      </c>
      <c r="AP431" s="493">
        <v>16.2</v>
      </c>
      <c r="AQ431" s="296"/>
      <c r="AR431" s="296"/>
      <c r="AS431" s="296">
        <v>3</v>
      </c>
      <c r="AT431" s="296">
        <v>22</v>
      </c>
      <c r="AU431" s="296"/>
      <c r="AV431" s="296">
        <v>30</v>
      </c>
      <c r="AW431" s="296"/>
      <c r="AX431" s="296">
        <v>235</v>
      </c>
      <c r="AY431" s="296">
        <v>106.5</v>
      </c>
      <c r="AZ431" s="296">
        <v>38</v>
      </c>
      <c r="BA431" s="74"/>
      <c r="BB431" s="296"/>
      <c r="BC431" s="49"/>
      <c r="BD431" s="297" t="s">
        <v>85</v>
      </c>
      <c r="BE431" s="91" t="str">
        <f>IFERROR(VLOOKUP(BD431,ACCESSORIES!F:J,5,FALSE),"N/A")</f>
        <v>N/A</v>
      </c>
      <c r="BF431" s="92" t="s">
        <v>85</v>
      </c>
      <c r="BG431" s="91" t="str">
        <f>IFERROR(VLOOKUP(BF431,ACCESSORIES!F:J,5,FALSE),"N/A")</f>
        <v>N/A</v>
      </c>
      <c r="BH431" s="297">
        <v>42.6</v>
      </c>
      <c r="BI431" s="296">
        <v>22.8</v>
      </c>
      <c r="BJ431" s="296">
        <v>22.8</v>
      </c>
      <c r="BK431" s="296">
        <v>11.1</v>
      </c>
      <c r="BL431" s="358">
        <f t="shared" si="30"/>
        <v>9.4557029982336005E-2</v>
      </c>
      <c r="BM431" s="290">
        <v>24</v>
      </c>
      <c r="BN431" s="296" t="s">
        <v>3771</v>
      </c>
      <c r="BO431" s="73" t="s">
        <v>3891</v>
      </c>
      <c r="BP431" s="296" t="s">
        <v>2680</v>
      </c>
      <c r="BQ431" s="296" t="s">
        <v>2684</v>
      </c>
      <c r="BR431" s="296" t="s">
        <v>2686</v>
      </c>
      <c r="BS431" s="296" t="s">
        <v>2687</v>
      </c>
      <c r="BT431" s="296"/>
      <c r="BU431" s="296"/>
      <c r="BV431" s="296"/>
      <c r="BW431" s="296"/>
      <c r="BX431" s="296"/>
      <c r="BY431" s="296"/>
      <c r="BZ431" s="296"/>
      <c r="CA431" s="296" t="s">
        <v>2347</v>
      </c>
      <c r="CB431" s="296"/>
      <c r="CC431" s="296" t="s">
        <v>2348</v>
      </c>
      <c r="CD431" s="311" t="str">
        <f t="shared" si="27"/>
        <v>DISCONTINUED - MR305 NV, 20x9, +18mm Offset, 6x5.5, 108mm Centerbore, Machined - Matte Black Lip</v>
      </c>
      <c r="CE431" s="311" t="s">
        <v>3721</v>
      </c>
      <c r="CF431" s="311" t="s">
        <v>3720</v>
      </c>
      <c r="CG431" s="300" t="str">
        <f t="shared" si="31"/>
        <v>STREET (3XX)</v>
      </c>
    </row>
    <row r="432" spans="1:85" s="289" customFormat="1" ht="15.75" customHeight="1">
      <c r="A432" s="571">
        <f t="shared" si="28"/>
        <v>429</v>
      </c>
      <c r="B432" s="92" t="s">
        <v>84</v>
      </c>
      <c r="C432" s="29" t="s">
        <v>1038</v>
      </c>
      <c r="D432" s="290" t="s">
        <v>1084</v>
      </c>
      <c r="E432" s="291" t="s">
        <v>2765</v>
      </c>
      <c r="F432" s="281" t="str">
        <f t="shared" si="29"/>
        <v>MR30778555500</v>
      </c>
      <c r="G432" s="291"/>
      <c r="H432" s="291"/>
      <c r="I432" s="291" t="s">
        <v>519</v>
      </c>
      <c r="J432" s="322">
        <v>41640</v>
      </c>
      <c r="K432" s="438">
        <v>43444</v>
      </c>
      <c r="L432" s="282" t="s">
        <v>1239</v>
      </c>
      <c r="M432" s="292">
        <v>212.5</v>
      </c>
      <c r="N432" s="85"/>
      <c r="O432" s="409"/>
      <c r="P432" s="290">
        <v>17</v>
      </c>
      <c r="Q432" s="8">
        <v>8.5</v>
      </c>
      <c r="R432" s="29" t="s">
        <v>1693</v>
      </c>
      <c r="S432" s="290">
        <v>5</v>
      </c>
      <c r="T432" s="290">
        <v>5.5</v>
      </c>
      <c r="U432" s="293">
        <v>0</v>
      </c>
      <c r="V432" s="317">
        <v>4.75</v>
      </c>
      <c r="W432" s="290" t="s">
        <v>85</v>
      </c>
      <c r="X432" s="298">
        <v>108</v>
      </c>
      <c r="Y432" s="294">
        <v>27</v>
      </c>
      <c r="Z432" s="293">
        <v>2500</v>
      </c>
      <c r="AA432" s="293" t="s">
        <v>2165</v>
      </c>
      <c r="AB432" s="293"/>
      <c r="AC432" s="284" t="s">
        <v>9578</v>
      </c>
      <c r="AD432" s="295" t="s">
        <v>1556</v>
      </c>
      <c r="AE432" s="432"/>
      <c r="AF432" s="286">
        <f>IFERROR(VLOOKUP(AD432,ACCESSORIES!F:J,5,FALSE),"N/A")</f>
        <v>33</v>
      </c>
      <c r="AG432" s="295" t="s">
        <v>85</v>
      </c>
      <c r="AH432" s="296" t="s">
        <v>85</v>
      </c>
      <c r="AI432" s="295" t="s">
        <v>85</v>
      </c>
      <c r="AJ432" s="295" t="s">
        <v>1826</v>
      </c>
      <c r="AK432" s="287">
        <f>IFERROR(VLOOKUP(AJ432,ACCESSORIES!F:J,5,FALSE),"N/A")</f>
        <v>1.1000000000000001</v>
      </c>
      <c r="AL432" s="296" t="s">
        <v>237</v>
      </c>
      <c r="AM432" s="296" t="s">
        <v>85</v>
      </c>
      <c r="AN432" s="38" t="str">
        <f>IFERROR(VLOOKUP(AM432,ACCESSORIES!F:J,5,FALSE),"N/A")</f>
        <v>N/A</v>
      </c>
      <c r="AO432" s="296" t="s">
        <v>85</v>
      </c>
      <c r="AP432" s="493">
        <v>16.100000000000001</v>
      </c>
      <c r="AQ432" s="296"/>
      <c r="AR432" s="296"/>
      <c r="AS432" s="296">
        <v>3</v>
      </c>
      <c r="AT432" s="296">
        <v>3</v>
      </c>
      <c r="AU432" s="296"/>
      <c r="AV432" s="296">
        <v>21</v>
      </c>
      <c r="AW432" s="296"/>
      <c r="AX432" s="296">
        <v>203</v>
      </c>
      <c r="AY432" s="296">
        <v>106.5</v>
      </c>
      <c r="AZ432" s="296">
        <v>38</v>
      </c>
      <c r="BA432" s="74"/>
      <c r="BB432" s="296"/>
      <c r="BC432" s="49"/>
      <c r="BD432" s="297" t="s">
        <v>85</v>
      </c>
      <c r="BE432" s="91" t="str">
        <f>IFERROR(VLOOKUP(BD432,ACCESSORIES!F:J,5,FALSE),"N/A")</f>
        <v>N/A</v>
      </c>
      <c r="BF432" s="92" t="s">
        <v>85</v>
      </c>
      <c r="BG432" s="91" t="str">
        <f>IFERROR(VLOOKUP(BF432,ACCESSORIES!F:J,5,FALSE),"N/A")</f>
        <v>N/A</v>
      </c>
      <c r="BH432" s="297">
        <v>30.5</v>
      </c>
      <c r="BI432" s="296">
        <v>19.8</v>
      </c>
      <c r="BJ432" s="296">
        <v>19.8</v>
      </c>
      <c r="BK432" s="296">
        <v>10.7</v>
      </c>
      <c r="BL432" s="358">
        <f t="shared" si="30"/>
        <v>6.8740914904991998E-2</v>
      </c>
      <c r="BM432" s="290">
        <v>36</v>
      </c>
      <c r="BN432" s="296" t="s">
        <v>3771</v>
      </c>
      <c r="BO432" s="73" t="s">
        <v>3891</v>
      </c>
      <c r="BP432" s="296" t="s">
        <v>2680</v>
      </c>
      <c r="BQ432" s="296" t="s">
        <v>2684</v>
      </c>
      <c r="BR432" s="296" t="s">
        <v>2681</v>
      </c>
      <c r="BS432" s="296" t="s">
        <v>2689</v>
      </c>
      <c r="BT432" s="296"/>
      <c r="BU432" s="296"/>
      <c r="BV432" s="296"/>
      <c r="BW432" s="296"/>
      <c r="BX432" s="296"/>
      <c r="BY432" s="296"/>
      <c r="BZ432" s="296"/>
      <c r="CA432" s="296" t="s">
        <v>2355</v>
      </c>
      <c r="CB432" s="296"/>
      <c r="CC432" s="296" t="s">
        <v>2356</v>
      </c>
      <c r="CD432" s="311" t="str">
        <f t="shared" ref="CD432:CD467" si="32">CONCATENATE("DISCONTINUED"," ","-"," ",D432,", ",P432,"x",Q432,", ",IF(W432="N/A", "", CONCATENATE(W432, "/")),IF(U432&gt;0, CONCATENATE("+",U432), U432),"mm Offset, ",R432,", ",X432,"mm Centerbore, ",PROPER(AA432), "", IF(BF432="N/A", "", CONCATENATE(", w/ ", BF432)))</f>
        <v>DISCONTINUED - MR307 Hole, 17x8.5, 0mm Offset, 5x5.5, 108mm Centerbore, Matte Black</v>
      </c>
      <c r="CE432" s="311" t="s">
        <v>3721</v>
      </c>
      <c r="CF432" s="311" t="s">
        <v>3720</v>
      </c>
      <c r="CG432" s="300" t="str">
        <f t="shared" si="31"/>
        <v>STREET (3XX)</v>
      </c>
    </row>
    <row r="433" spans="1:85" s="289" customFormat="1" ht="15.75" customHeight="1">
      <c r="A433" s="571">
        <f t="shared" si="28"/>
        <v>430</v>
      </c>
      <c r="B433" s="92" t="s">
        <v>84</v>
      </c>
      <c r="C433" s="29" t="s">
        <v>1038</v>
      </c>
      <c r="D433" s="290" t="s">
        <v>1086</v>
      </c>
      <c r="E433" s="291" t="s">
        <v>2774</v>
      </c>
      <c r="F433" s="281" t="str">
        <f t="shared" si="29"/>
        <v>MR30989087512N</v>
      </c>
      <c r="G433" s="291"/>
      <c r="H433" s="291"/>
      <c r="I433" s="291" t="s">
        <v>580</v>
      </c>
      <c r="J433" s="322">
        <v>42005</v>
      </c>
      <c r="K433" s="438">
        <v>43444</v>
      </c>
      <c r="L433" s="282" t="s">
        <v>1239</v>
      </c>
      <c r="M433" s="292">
        <v>252.5</v>
      </c>
      <c r="N433" s="85"/>
      <c r="O433" s="409"/>
      <c r="P433" s="290">
        <v>18</v>
      </c>
      <c r="Q433" s="8">
        <v>9</v>
      </c>
      <c r="R433" s="29" t="s">
        <v>1700</v>
      </c>
      <c r="S433" s="290">
        <v>8</v>
      </c>
      <c r="T433" s="290">
        <v>170</v>
      </c>
      <c r="U433" s="293">
        <v>-12</v>
      </c>
      <c r="V433" s="317">
        <v>4.5</v>
      </c>
      <c r="W433" s="290" t="s">
        <v>85</v>
      </c>
      <c r="X433" s="298">
        <v>130.81</v>
      </c>
      <c r="Y433" s="294">
        <v>31.300000000000004</v>
      </c>
      <c r="Z433" s="293">
        <v>3640</v>
      </c>
      <c r="AA433" s="293" t="s">
        <v>2165</v>
      </c>
      <c r="AB433" s="293"/>
      <c r="AC433" s="284" t="s">
        <v>9642</v>
      </c>
      <c r="AD433" s="295" t="s">
        <v>1759</v>
      </c>
      <c r="AE433" s="432"/>
      <c r="AF433" s="286">
        <f>IFERROR(VLOOKUP(AD433,ACCESSORIES!F:J,5,FALSE),"N/A")</f>
        <v>33</v>
      </c>
      <c r="AG433" s="295" t="s">
        <v>85</v>
      </c>
      <c r="AH433" s="296" t="s">
        <v>85</v>
      </c>
      <c r="AI433" s="295" t="s">
        <v>85</v>
      </c>
      <c r="AJ433" s="295" t="s">
        <v>1827</v>
      </c>
      <c r="AK433" s="287">
        <f>IFERROR(VLOOKUP(AJ433,ACCESSORIES!F:J,5,FALSE),"N/A")</f>
        <v>1.1000000000000001</v>
      </c>
      <c r="AL433" s="296" t="s">
        <v>237</v>
      </c>
      <c r="AM433" s="296" t="s">
        <v>85</v>
      </c>
      <c r="AN433" s="38" t="str">
        <f>IFERROR(VLOOKUP(AM433,ACCESSORIES!F:J,5,FALSE),"N/A")</f>
        <v>N/A</v>
      </c>
      <c r="AO433" s="296" t="s">
        <v>85</v>
      </c>
      <c r="AP433" s="493">
        <v>16.100000000000001</v>
      </c>
      <c r="AQ433" s="296"/>
      <c r="AR433" s="296"/>
      <c r="AS433" s="296">
        <v>3</v>
      </c>
      <c r="AT433" s="296">
        <v>3</v>
      </c>
      <c r="AU433" s="296"/>
      <c r="AV433" s="296">
        <v>66</v>
      </c>
      <c r="AW433" s="296"/>
      <c r="AX433" s="296">
        <v>216</v>
      </c>
      <c r="AY433" s="296">
        <v>127</v>
      </c>
      <c r="AZ433" s="296">
        <v>98</v>
      </c>
      <c r="BA433" s="74"/>
      <c r="BB433" s="296"/>
      <c r="BC433" s="49"/>
      <c r="BD433" s="297" t="s">
        <v>85</v>
      </c>
      <c r="BE433" s="91" t="str">
        <f>IFERROR(VLOOKUP(BD433,ACCESSORIES!F:J,5,FALSE),"N/A")</f>
        <v>N/A</v>
      </c>
      <c r="BF433" s="92" t="s">
        <v>85</v>
      </c>
      <c r="BG433" s="91" t="str">
        <f>IFERROR(VLOOKUP(BF433,ACCESSORIES!F:J,5,FALSE),"N/A")</f>
        <v>N/A</v>
      </c>
      <c r="BH433" s="297">
        <v>34.800000000000004</v>
      </c>
      <c r="BI433" s="296">
        <v>20.7</v>
      </c>
      <c r="BJ433" s="296">
        <v>20.7</v>
      </c>
      <c r="BK433" s="296">
        <v>11.2</v>
      </c>
      <c r="BL433" s="358">
        <f t="shared" si="30"/>
        <v>7.8642962197631991E-2</v>
      </c>
      <c r="BM433" s="290">
        <v>36</v>
      </c>
      <c r="BN433" s="296" t="s">
        <v>3771</v>
      </c>
      <c r="BO433" s="73" t="s">
        <v>3891</v>
      </c>
      <c r="BP433" s="296" t="s">
        <v>2680</v>
      </c>
      <c r="BQ433" s="296" t="s">
        <v>2684</v>
      </c>
      <c r="BR433" s="296" t="s">
        <v>2686</v>
      </c>
      <c r="BS433" s="296" t="s">
        <v>2692</v>
      </c>
      <c r="BT433" s="296"/>
      <c r="BU433" s="296"/>
      <c r="BV433" s="296"/>
      <c r="BW433" s="296"/>
      <c r="BX433" s="296"/>
      <c r="BY433" s="296"/>
      <c r="BZ433" s="296"/>
      <c r="CA433" s="296" t="s">
        <v>2371</v>
      </c>
      <c r="CB433" s="296"/>
      <c r="CC433" s="296" t="s">
        <v>2372</v>
      </c>
      <c r="CD433" s="311" t="str">
        <f t="shared" si="32"/>
        <v>DISCONTINUED - MR309 Grid, 18x9, -12mm Offset, 8x170, 130.81mm Centerbore, Matte Black</v>
      </c>
      <c r="CE433" s="311" t="s">
        <v>3721</v>
      </c>
      <c r="CF433" s="311" t="s">
        <v>3720</v>
      </c>
      <c r="CG433" s="300" t="str">
        <f t="shared" si="31"/>
        <v>STREET (3XX)</v>
      </c>
    </row>
    <row r="434" spans="1:85" s="289" customFormat="1" ht="15.75" customHeight="1">
      <c r="A434" s="571">
        <f t="shared" si="28"/>
        <v>431</v>
      </c>
      <c r="B434" s="92" t="s">
        <v>84</v>
      </c>
      <c r="C434" s="29" t="s">
        <v>1038</v>
      </c>
      <c r="D434" s="290" t="s">
        <v>1086</v>
      </c>
      <c r="E434" s="291" t="s">
        <v>2759</v>
      </c>
      <c r="F434" s="281" t="str">
        <f t="shared" si="29"/>
        <v>MR30989080512N</v>
      </c>
      <c r="G434" s="291"/>
      <c r="H434" s="291"/>
      <c r="I434" s="291" t="s">
        <v>578</v>
      </c>
      <c r="J434" s="322">
        <v>42005</v>
      </c>
      <c r="K434" s="438">
        <v>43444</v>
      </c>
      <c r="L434" s="282" t="s">
        <v>1239</v>
      </c>
      <c r="M434" s="292">
        <v>252.5</v>
      </c>
      <c r="N434" s="85"/>
      <c r="O434" s="409"/>
      <c r="P434" s="290">
        <v>18</v>
      </c>
      <c r="Q434" s="8">
        <v>9</v>
      </c>
      <c r="R434" s="29" t="s">
        <v>1699</v>
      </c>
      <c r="S434" s="290">
        <v>8</v>
      </c>
      <c r="T434" s="290">
        <v>6.5</v>
      </c>
      <c r="U434" s="293">
        <v>-12</v>
      </c>
      <c r="V434" s="317">
        <v>4.5</v>
      </c>
      <c r="W434" s="290" t="s">
        <v>85</v>
      </c>
      <c r="X434" s="298">
        <v>130.81</v>
      </c>
      <c r="Y434" s="294">
        <v>31.300000000000004</v>
      </c>
      <c r="Z434" s="293">
        <v>3640</v>
      </c>
      <c r="AA434" s="293" t="s">
        <v>2165</v>
      </c>
      <c r="AB434" s="293"/>
      <c r="AC434" s="284" t="s">
        <v>9643</v>
      </c>
      <c r="AD434" s="295" t="s">
        <v>1562</v>
      </c>
      <c r="AE434" s="432"/>
      <c r="AF434" s="286">
        <f>IFERROR(VLOOKUP(AD434,ACCESSORIES!F:J,5,FALSE),"N/A")</f>
        <v>33</v>
      </c>
      <c r="AG434" s="295" t="s">
        <v>85</v>
      </c>
      <c r="AH434" s="296" t="s">
        <v>85</v>
      </c>
      <c r="AI434" s="295" t="s">
        <v>85</v>
      </c>
      <c r="AJ434" s="295" t="s">
        <v>1827</v>
      </c>
      <c r="AK434" s="287">
        <f>IFERROR(VLOOKUP(AJ434,ACCESSORIES!F:J,5,FALSE),"N/A")</f>
        <v>1.1000000000000001</v>
      </c>
      <c r="AL434" s="296" t="s">
        <v>237</v>
      </c>
      <c r="AM434" s="296" t="s">
        <v>85</v>
      </c>
      <c r="AN434" s="38" t="str">
        <f>IFERROR(VLOOKUP(AM434,ACCESSORIES!F:J,5,FALSE),"N/A")</f>
        <v>N/A</v>
      </c>
      <c r="AO434" s="296" t="s">
        <v>85</v>
      </c>
      <c r="AP434" s="493">
        <v>16.100000000000001</v>
      </c>
      <c r="AQ434" s="296"/>
      <c r="AR434" s="296"/>
      <c r="AS434" s="296">
        <v>3</v>
      </c>
      <c r="AT434" s="296">
        <v>3</v>
      </c>
      <c r="AU434" s="296"/>
      <c r="AV434" s="296">
        <v>66</v>
      </c>
      <c r="AW434" s="296"/>
      <c r="AX434" s="296">
        <v>216</v>
      </c>
      <c r="AY434" s="296">
        <v>123</v>
      </c>
      <c r="AZ434" s="296">
        <v>93</v>
      </c>
      <c r="BA434" s="74"/>
      <c r="BB434" s="296"/>
      <c r="BC434" s="49"/>
      <c r="BD434" s="297" t="s">
        <v>85</v>
      </c>
      <c r="BE434" s="91" t="str">
        <f>IFERROR(VLOOKUP(BD434,ACCESSORIES!F:J,5,FALSE),"N/A")</f>
        <v>N/A</v>
      </c>
      <c r="BF434" s="92" t="s">
        <v>85</v>
      </c>
      <c r="BG434" s="91" t="str">
        <f>IFERROR(VLOOKUP(BF434,ACCESSORIES!F:J,5,FALSE),"N/A")</f>
        <v>N/A</v>
      </c>
      <c r="BH434" s="297">
        <v>34.800000000000004</v>
      </c>
      <c r="BI434" s="296">
        <v>20.7</v>
      </c>
      <c r="BJ434" s="296">
        <v>20.7</v>
      </c>
      <c r="BK434" s="296">
        <v>11.2</v>
      </c>
      <c r="BL434" s="358">
        <f t="shared" si="30"/>
        <v>7.8642962197631991E-2</v>
      </c>
      <c r="BM434" s="290">
        <v>36</v>
      </c>
      <c r="BN434" s="296" t="s">
        <v>3771</v>
      </c>
      <c r="BO434" s="73" t="s">
        <v>3891</v>
      </c>
      <c r="BP434" s="296" t="s">
        <v>2680</v>
      </c>
      <c r="BQ434" s="296" t="s">
        <v>2684</v>
      </c>
      <c r="BR434" s="296" t="s">
        <v>2686</v>
      </c>
      <c r="BS434" s="296" t="s">
        <v>2692</v>
      </c>
      <c r="BT434" s="296"/>
      <c r="BU434" s="296"/>
      <c r="BV434" s="296"/>
      <c r="BW434" s="296"/>
      <c r="BX434" s="296"/>
      <c r="BY434" s="296"/>
      <c r="BZ434" s="296"/>
      <c r="CA434" s="296" t="s">
        <v>2371</v>
      </c>
      <c r="CB434" s="296"/>
      <c r="CC434" s="296" t="s">
        <v>2372</v>
      </c>
      <c r="CD434" s="311" t="str">
        <f t="shared" si="32"/>
        <v>DISCONTINUED - MR309 Grid, 18x9, -12mm Offset, 8x6.5, 130.81mm Centerbore, Matte Black</v>
      </c>
      <c r="CE434" s="311" t="s">
        <v>3721</v>
      </c>
      <c r="CF434" s="311" t="s">
        <v>3720</v>
      </c>
      <c r="CG434" s="300" t="str">
        <f t="shared" si="31"/>
        <v>STREET (3XX)</v>
      </c>
    </row>
    <row r="435" spans="1:85" s="289" customFormat="1" ht="15.75" customHeight="1">
      <c r="A435" s="571">
        <f t="shared" si="28"/>
        <v>432</v>
      </c>
      <c r="B435" s="92" t="s">
        <v>84</v>
      </c>
      <c r="C435" s="29" t="s">
        <v>1038</v>
      </c>
      <c r="D435" s="290" t="s">
        <v>1087</v>
      </c>
      <c r="E435" s="291" t="s">
        <v>2755</v>
      </c>
      <c r="F435" s="281" t="str">
        <f t="shared" si="29"/>
        <v>MR31089055512N</v>
      </c>
      <c r="G435" s="291"/>
      <c r="H435" s="291"/>
      <c r="I435" s="291" t="s">
        <v>648</v>
      </c>
      <c r="J435" s="322">
        <v>42370</v>
      </c>
      <c r="K435" s="438">
        <v>43444</v>
      </c>
      <c r="L435" s="282" t="s">
        <v>1239</v>
      </c>
      <c r="M435" s="292">
        <v>249.5</v>
      </c>
      <c r="N435" s="85"/>
      <c r="O435" s="409"/>
      <c r="P435" s="290">
        <v>18</v>
      </c>
      <c r="Q435" s="8">
        <v>9</v>
      </c>
      <c r="R435" s="29" t="s">
        <v>1693</v>
      </c>
      <c r="S435" s="290">
        <v>5</v>
      </c>
      <c r="T435" s="290">
        <v>5.5</v>
      </c>
      <c r="U435" s="293">
        <v>-12</v>
      </c>
      <c r="V435" s="317">
        <v>4.5</v>
      </c>
      <c r="W435" s="290" t="s">
        <v>85</v>
      </c>
      <c r="X435" s="298">
        <v>108</v>
      </c>
      <c r="Y435" s="294">
        <v>38.299999999999997</v>
      </c>
      <c r="Z435" s="293">
        <v>2650</v>
      </c>
      <c r="AA435" s="293" t="s">
        <v>2165</v>
      </c>
      <c r="AB435" s="293"/>
      <c r="AC435" s="284" t="s">
        <v>9678</v>
      </c>
      <c r="AD435" s="295" t="s">
        <v>1594</v>
      </c>
      <c r="AE435" s="432"/>
      <c r="AF435" s="286">
        <f>IFERROR(VLOOKUP(AD435,ACCESSORIES!F:J,5,FALSE),"N/A")</f>
        <v>38.5</v>
      </c>
      <c r="AG435" s="295" t="s">
        <v>1734</v>
      </c>
      <c r="AH435" s="296" t="s">
        <v>1786</v>
      </c>
      <c r="AI435" s="295" t="s">
        <v>85</v>
      </c>
      <c r="AJ435" s="295" t="s">
        <v>1827</v>
      </c>
      <c r="AK435" s="287">
        <f>IFERROR(VLOOKUP(AJ435,ACCESSORIES!F:J,5,FALSE),"N/A")</f>
        <v>1.1000000000000001</v>
      </c>
      <c r="AL435" s="296" t="s">
        <v>236</v>
      </c>
      <c r="AM435" s="296" t="s">
        <v>85</v>
      </c>
      <c r="AN435" s="38" t="str">
        <f>IFERROR(VLOOKUP(AM435,ACCESSORIES!F:J,5,FALSE),"N/A")</f>
        <v>N/A</v>
      </c>
      <c r="AO435" s="296" t="s">
        <v>85</v>
      </c>
      <c r="AP435" s="493">
        <v>16.100000000000001</v>
      </c>
      <c r="AQ435" s="296"/>
      <c r="AR435" s="296"/>
      <c r="AS435" s="296">
        <v>10</v>
      </c>
      <c r="AT435" s="296">
        <v>30</v>
      </c>
      <c r="AU435" s="296"/>
      <c r="AV435" s="296">
        <v>75</v>
      </c>
      <c r="AW435" s="296"/>
      <c r="AX435" s="296">
        <v>215</v>
      </c>
      <c r="AY435" s="296">
        <v>108</v>
      </c>
      <c r="AZ435" s="296">
        <v>34</v>
      </c>
      <c r="BA435" s="74"/>
      <c r="BB435" s="296"/>
      <c r="BC435" s="49"/>
      <c r="BD435" s="297" t="s">
        <v>85</v>
      </c>
      <c r="BE435" s="91" t="str">
        <f>IFERROR(VLOOKUP(BD435,ACCESSORIES!F:J,5,FALSE),"N/A")</f>
        <v>N/A</v>
      </c>
      <c r="BF435" s="92" t="s">
        <v>85</v>
      </c>
      <c r="BG435" s="91" t="str">
        <f>IFERROR(VLOOKUP(BF435,ACCESSORIES!F:J,5,FALSE),"N/A")</f>
        <v>N/A</v>
      </c>
      <c r="BH435" s="297">
        <v>41.8</v>
      </c>
      <c r="BI435" s="296">
        <v>20.5</v>
      </c>
      <c r="BJ435" s="296">
        <v>20.5</v>
      </c>
      <c r="BK435" s="296">
        <v>11.2</v>
      </c>
      <c r="BL435" s="358">
        <f t="shared" si="30"/>
        <v>7.7130632835199969E-2</v>
      </c>
      <c r="BM435" s="290">
        <v>36</v>
      </c>
      <c r="BN435" s="296" t="s">
        <v>3771</v>
      </c>
      <c r="BO435" s="73" t="s">
        <v>3891</v>
      </c>
      <c r="BP435" s="296" t="s">
        <v>2680</v>
      </c>
      <c r="BQ435" s="296" t="s">
        <v>2693</v>
      </c>
      <c r="BR435" s="296" t="s">
        <v>2686</v>
      </c>
      <c r="BS435" s="296" t="s">
        <v>2694</v>
      </c>
      <c r="BT435" s="296" t="s">
        <v>2692</v>
      </c>
      <c r="BU435" s="296"/>
      <c r="BV435" s="296"/>
      <c r="BW435" s="296"/>
      <c r="BX435" s="296"/>
      <c r="BY435" s="296"/>
      <c r="BZ435" s="296"/>
      <c r="CA435" s="296" t="s">
        <v>2375</v>
      </c>
      <c r="CB435" s="296"/>
      <c r="CC435" s="296" t="s">
        <v>2376</v>
      </c>
      <c r="CD435" s="311" t="str">
        <f t="shared" si="32"/>
        <v>DISCONTINUED - MR310 Con6, 18x9, -12mm Offset, 5x5.5, 108mm Centerbore, Matte Black</v>
      </c>
      <c r="CE435" s="311" t="s">
        <v>3721</v>
      </c>
      <c r="CF435" s="311" t="s">
        <v>3720</v>
      </c>
      <c r="CG435" s="300" t="str">
        <f t="shared" si="31"/>
        <v>STREET (3XX)</v>
      </c>
    </row>
    <row r="436" spans="1:85" s="289" customFormat="1" ht="15.75" customHeight="1">
      <c r="A436" s="571">
        <f t="shared" si="28"/>
        <v>433</v>
      </c>
      <c r="B436" s="92" t="s">
        <v>84</v>
      </c>
      <c r="C436" s="29" t="s">
        <v>1038</v>
      </c>
      <c r="D436" s="290" t="s">
        <v>1087</v>
      </c>
      <c r="E436" s="291" t="s">
        <v>2756</v>
      </c>
      <c r="F436" s="281" t="str">
        <f t="shared" si="29"/>
        <v>MR31029080900</v>
      </c>
      <c r="G436" s="291"/>
      <c r="H436" s="291"/>
      <c r="I436" s="291" t="s">
        <v>617</v>
      </c>
      <c r="J436" s="322">
        <v>42370</v>
      </c>
      <c r="K436" s="438">
        <v>43444</v>
      </c>
      <c r="L436" s="282" t="s">
        <v>1239</v>
      </c>
      <c r="M436" s="292">
        <v>299.5</v>
      </c>
      <c r="N436" s="85"/>
      <c r="O436" s="409"/>
      <c r="P436" s="290">
        <v>20</v>
      </c>
      <c r="Q436" s="8">
        <v>9</v>
      </c>
      <c r="R436" s="29" t="s">
        <v>1699</v>
      </c>
      <c r="S436" s="290">
        <v>8</v>
      </c>
      <c r="T436" s="290">
        <v>6.5</v>
      </c>
      <c r="U436" s="293">
        <v>0</v>
      </c>
      <c r="V436" s="317">
        <v>5</v>
      </c>
      <c r="W436" s="290" t="s">
        <v>85</v>
      </c>
      <c r="X436" s="298">
        <v>130.81</v>
      </c>
      <c r="Y436" s="294">
        <v>42.2</v>
      </c>
      <c r="Z436" s="293">
        <v>3640</v>
      </c>
      <c r="AA436" s="293" t="s">
        <v>5156</v>
      </c>
      <c r="AB436" s="293"/>
      <c r="AC436" s="284" t="s">
        <v>9679</v>
      </c>
      <c r="AD436" s="295" t="s">
        <v>1562</v>
      </c>
      <c r="AE436" s="432"/>
      <c r="AF436" s="286">
        <f>IFERROR(VLOOKUP(AD436,ACCESSORIES!F:J,5,FALSE),"N/A")</f>
        <v>33</v>
      </c>
      <c r="AG436" s="295" t="s">
        <v>85</v>
      </c>
      <c r="AH436" s="296" t="s">
        <v>85</v>
      </c>
      <c r="AI436" s="295" t="s">
        <v>85</v>
      </c>
      <c r="AJ436" s="295" t="s">
        <v>1827</v>
      </c>
      <c r="AK436" s="287">
        <f>IFERROR(VLOOKUP(AJ436,ACCESSORIES!F:J,5,FALSE),"N/A")</f>
        <v>1.1000000000000001</v>
      </c>
      <c r="AL436" s="296" t="s">
        <v>237</v>
      </c>
      <c r="AM436" s="296" t="s">
        <v>85</v>
      </c>
      <c r="AN436" s="38" t="str">
        <f>IFERROR(VLOOKUP(AM436,ACCESSORIES!F:J,5,FALSE),"N/A")</f>
        <v>N/A</v>
      </c>
      <c r="AO436" s="296" t="s">
        <v>85</v>
      </c>
      <c r="AP436" s="493">
        <v>16.100000000000001</v>
      </c>
      <c r="AQ436" s="296"/>
      <c r="AR436" s="296"/>
      <c r="AS436" s="296">
        <v>3</v>
      </c>
      <c r="AT436" s="296">
        <v>3</v>
      </c>
      <c r="AU436" s="296"/>
      <c r="AV436" s="296">
        <v>58</v>
      </c>
      <c r="AW436" s="296"/>
      <c r="AX436" s="296">
        <v>239</v>
      </c>
      <c r="AY436" s="296">
        <v>123</v>
      </c>
      <c r="AZ436" s="296">
        <v>93</v>
      </c>
      <c r="BA436" s="74"/>
      <c r="BB436" s="296"/>
      <c r="BC436" s="49"/>
      <c r="BD436" s="297" t="s">
        <v>85</v>
      </c>
      <c r="BE436" s="91" t="str">
        <f>IFERROR(VLOOKUP(BD436,ACCESSORIES!F:J,5,FALSE),"N/A")</f>
        <v>N/A</v>
      </c>
      <c r="BF436" s="92" t="s">
        <v>85</v>
      </c>
      <c r="BG436" s="91" t="str">
        <f>IFERROR(VLOOKUP(BF436,ACCESSORIES!F:J,5,FALSE),"N/A")</f>
        <v>N/A</v>
      </c>
      <c r="BH436" s="297">
        <v>45.7</v>
      </c>
      <c r="BI436" s="296">
        <v>22.5</v>
      </c>
      <c r="BJ436" s="296">
        <v>22.5</v>
      </c>
      <c r="BK436" s="296">
        <v>11.2</v>
      </c>
      <c r="BL436" s="358">
        <f t="shared" si="30"/>
        <v>9.2914652879999976E-2</v>
      </c>
      <c r="BM436" s="290">
        <v>24</v>
      </c>
      <c r="BN436" s="296" t="s">
        <v>3771</v>
      </c>
      <c r="BO436" s="73" t="s">
        <v>3891</v>
      </c>
      <c r="BP436" s="296" t="s">
        <v>2680</v>
      </c>
      <c r="BQ436" s="296" t="s">
        <v>2693</v>
      </c>
      <c r="BR436" s="296" t="s">
        <v>2686</v>
      </c>
      <c r="BS436" s="296" t="s">
        <v>2694</v>
      </c>
      <c r="BT436" s="296" t="s">
        <v>2692</v>
      </c>
      <c r="BU436" s="296"/>
      <c r="BV436" s="296"/>
      <c r="BW436" s="296"/>
      <c r="BX436" s="296"/>
      <c r="BY436" s="296"/>
      <c r="BZ436" s="296"/>
      <c r="CA436" s="296" t="s">
        <v>2385</v>
      </c>
      <c r="CB436" s="296"/>
      <c r="CC436" s="296" t="s">
        <v>2386</v>
      </c>
      <c r="CD436" s="311" t="str">
        <f t="shared" si="32"/>
        <v>DISCONTINUED - MR310 Con6, 20x9, 0mm Offset, 8x6.5, 130.81mm Centerbore, Method Bronze - Matte Black Lip</v>
      </c>
      <c r="CE436" s="311" t="s">
        <v>3721</v>
      </c>
      <c r="CF436" s="311" t="s">
        <v>3720</v>
      </c>
      <c r="CG436" s="300" t="str">
        <f t="shared" si="31"/>
        <v>STREET (3XX)</v>
      </c>
    </row>
    <row r="437" spans="1:85" s="289" customFormat="1" ht="15.75" customHeight="1">
      <c r="A437" s="571">
        <f t="shared" si="28"/>
        <v>434</v>
      </c>
      <c r="B437" s="92" t="s">
        <v>84</v>
      </c>
      <c r="C437" s="29" t="s">
        <v>1038</v>
      </c>
      <c r="D437" s="290" t="s">
        <v>1088</v>
      </c>
      <c r="E437" s="291" t="s">
        <v>2766</v>
      </c>
      <c r="F437" s="281" t="str">
        <f t="shared" si="29"/>
        <v>MR31168080500</v>
      </c>
      <c r="G437" s="291"/>
      <c r="H437" s="291"/>
      <c r="I437" s="291" t="s">
        <v>674</v>
      </c>
      <c r="J437" s="322">
        <v>42370</v>
      </c>
      <c r="K437" s="438">
        <v>43444</v>
      </c>
      <c r="L437" s="282" t="s">
        <v>1239</v>
      </c>
      <c r="M437" s="292">
        <v>205.5</v>
      </c>
      <c r="N437" s="85"/>
      <c r="O437" s="409"/>
      <c r="P437" s="290">
        <v>16</v>
      </c>
      <c r="Q437" s="8">
        <v>8</v>
      </c>
      <c r="R437" s="29" t="s">
        <v>1699</v>
      </c>
      <c r="S437" s="290">
        <v>8</v>
      </c>
      <c r="T437" s="290">
        <v>6.5</v>
      </c>
      <c r="U437" s="293">
        <v>0</v>
      </c>
      <c r="V437" s="317">
        <v>4.5</v>
      </c>
      <c r="W437" s="290" t="s">
        <v>85</v>
      </c>
      <c r="X437" s="298">
        <v>130.81</v>
      </c>
      <c r="Y437" s="294">
        <v>25.4</v>
      </c>
      <c r="Z437" s="293">
        <v>3640</v>
      </c>
      <c r="AA437" s="293" t="s">
        <v>2165</v>
      </c>
      <c r="AB437" s="293"/>
      <c r="AC437" s="284" t="s">
        <v>9647</v>
      </c>
      <c r="AD437" s="295" t="s">
        <v>1562</v>
      </c>
      <c r="AE437" s="432"/>
      <c r="AF437" s="286">
        <f>IFERROR(VLOOKUP(AD437,ACCESSORIES!F:J,5,FALSE),"N/A")</f>
        <v>33</v>
      </c>
      <c r="AG437" s="295" t="s">
        <v>85</v>
      </c>
      <c r="AH437" s="296" t="s">
        <v>85</v>
      </c>
      <c r="AI437" s="295" t="s">
        <v>85</v>
      </c>
      <c r="AJ437" s="295" t="s">
        <v>1827</v>
      </c>
      <c r="AK437" s="287">
        <f>IFERROR(VLOOKUP(AJ437,ACCESSORIES!F:J,5,FALSE),"N/A")</f>
        <v>1.1000000000000001</v>
      </c>
      <c r="AL437" s="296" t="s">
        <v>237</v>
      </c>
      <c r="AM437" s="296" t="s">
        <v>85</v>
      </c>
      <c r="AN437" s="38" t="str">
        <f>IFERROR(VLOOKUP(AM437,ACCESSORIES!F:J,5,FALSE),"N/A")</f>
        <v>N/A</v>
      </c>
      <c r="AO437" s="296" t="s">
        <v>85</v>
      </c>
      <c r="AP437" s="493">
        <v>16.100000000000001</v>
      </c>
      <c r="AQ437" s="296"/>
      <c r="AR437" s="296"/>
      <c r="AS437" s="296">
        <v>3</v>
      </c>
      <c r="AT437" s="296">
        <v>3</v>
      </c>
      <c r="AU437" s="296"/>
      <c r="AV437" s="296">
        <v>36</v>
      </c>
      <c r="AW437" s="296"/>
      <c r="AX437" s="296">
        <v>185</v>
      </c>
      <c r="AY437" s="296">
        <v>123</v>
      </c>
      <c r="AZ437" s="296">
        <v>93</v>
      </c>
      <c r="BA437" s="74"/>
      <c r="BB437" s="296"/>
      <c r="BC437" s="49"/>
      <c r="BD437" s="297" t="s">
        <v>85</v>
      </c>
      <c r="BE437" s="91" t="str">
        <f>IFERROR(VLOOKUP(BD437,ACCESSORIES!F:J,5,FALSE),"N/A")</f>
        <v>N/A</v>
      </c>
      <c r="BF437" s="92" t="s">
        <v>85</v>
      </c>
      <c r="BG437" s="91" t="str">
        <f>IFERROR(VLOOKUP(BF437,ACCESSORIES!F:J,5,FALSE),"N/A")</f>
        <v>N/A</v>
      </c>
      <c r="BH437" s="297">
        <v>28.9</v>
      </c>
      <c r="BI437" s="296">
        <v>18.3</v>
      </c>
      <c r="BJ437" s="296">
        <v>18.3</v>
      </c>
      <c r="BK437" s="296">
        <v>10.199999999999999</v>
      </c>
      <c r="BL437" s="358">
        <f t="shared" si="30"/>
        <v>5.5976211402192E-2</v>
      </c>
      <c r="BM437" s="290">
        <v>36</v>
      </c>
      <c r="BN437" s="296" t="s">
        <v>3771</v>
      </c>
      <c r="BO437" s="73" t="s">
        <v>3891</v>
      </c>
      <c r="BP437" s="296" t="s">
        <v>2680</v>
      </c>
      <c r="BQ437" s="296" t="s">
        <v>2693</v>
      </c>
      <c r="BR437" s="296" t="s">
        <v>2686</v>
      </c>
      <c r="BS437" s="296" t="s">
        <v>2694</v>
      </c>
      <c r="BT437" s="296" t="s">
        <v>2692</v>
      </c>
      <c r="BU437" s="296"/>
      <c r="BV437" s="296"/>
      <c r="BW437" s="296"/>
      <c r="BX437" s="296"/>
      <c r="BY437" s="296"/>
      <c r="BZ437" s="296"/>
      <c r="CA437" s="296" t="s">
        <v>2393</v>
      </c>
      <c r="CB437" s="296"/>
      <c r="CC437" s="296" t="s">
        <v>2394</v>
      </c>
      <c r="CD437" s="311" t="str">
        <f t="shared" si="32"/>
        <v>DISCONTINUED - MR311 Vex, 16x8, 0mm Offset, 8x6.5, 130.81mm Centerbore, Matte Black</v>
      </c>
      <c r="CE437" s="311" t="s">
        <v>3721</v>
      </c>
      <c r="CF437" s="311" t="s">
        <v>3720</v>
      </c>
      <c r="CG437" s="300" t="str">
        <f t="shared" si="31"/>
        <v>STREET (3XX)</v>
      </c>
    </row>
    <row r="438" spans="1:85" s="289" customFormat="1" ht="15.75" customHeight="1">
      <c r="A438" s="571">
        <f t="shared" si="28"/>
        <v>435</v>
      </c>
      <c r="B438" s="92" t="s">
        <v>84</v>
      </c>
      <c r="C438" s="29" t="s">
        <v>1038</v>
      </c>
      <c r="D438" s="290" t="s">
        <v>1088</v>
      </c>
      <c r="E438" s="291" t="s">
        <v>2771</v>
      </c>
      <c r="F438" s="281" t="str">
        <f t="shared" si="29"/>
        <v>MR31178555500</v>
      </c>
      <c r="G438" s="291"/>
      <c r="H438" s="291"/>
      <c r="I438" s="291" t="s">
        <v>676</v>
      </c>
      <c r="J438" s="322">
        <v>42370</v>
      </c>
      <c r="K438" s="438">
        <v>43444</v>
      </c>
      <c r="L438" s="282" t="s">
        <v>1239</v>
      </c>
      <c r="M438" s="292">
        <v>215.5</v>
      </c>
      <c r="N438" s="85"/>
      <c r="O438" s="409"/>
      <c r="P438" s="290">
        <v>17</v>
      </c>
      <c r="Q438" s="8">
        <v>8.5</v>
      </c>
      <c r="R438" s="29" t="s">
        <v>1693</v>
      </c>
      <c r="S438" s="290">
        <v>5</v>
      </c>
      <c r="T438" s="290">
        <v>5.5</v>
      </c>
      <c r="U438" s="293">
        <v>0</v>
      </c>
      <c r="V438" s="317">
        <v>4.75</v>
      </c>
      <c r="W438" s="290" t="s">
        <v>85</v>
      </c>
      <c r="X438" s="298">
        <v>108</v>
      </c>
      <c r="Y438" s="294">
        <v>29.5</v>
      </c>
      <c r="Z438" s="293">
        <v>2650</v>
      </c>
      <c r="AA438" s="293" t="s">
        <v>2165</v>
      </c>
      <c r="AB438" s="293"/>
      <c r="AC438" s="284" t="s">
        <v>9697</v>
      </c>
      <c r="AD438" s="295" t="s">
        <v>1594</v>
      </c>
      <c r="AE438" s="432"/>
      <c r="AF438" s="286">
        <f>IFERROR(VLOOKUP(AD438,ACCESSORIES!F:J,5,FALSE),"N/A")</f>
        <v>38.5</v>
      </c>
      <c r="AG438" s="295" t="s">
        <v>1734</v>
      </c>
      <c r="AH438" s="296" t="s">
        <v>1786</v>
      </c>
      <c r="AI438" s="295" t="s">
        <v>85</v>
      </c>
      <c r="AJ438" s="295" t="s">
        <v>1827</v>
      </c>
      <c r="AK438" s="287">
        <f>IFERROR(VLOOKUP(AJ438,ACCESSORIES!F:J,5,FALSE),"N/A")</f>
        <v>1.1000000000000001</v>
      </c>
      <c r="AL438" s="296" t="s">
        <v>236</v>
      </c>
      <c r="AM438" s="296" t="s">
        <v>85</v>
      </c>
      <c r="AN438" s="38" t="str">
        <f>IFERROR(VLOOKUP(AM438,ACCESSORIES!F:J,5,FALSE),"N/A")</f>
        <v>N/A</v>
      </c>
      <c r="AO438" s="296" t="s">
        <v>85</v>
      </c>
      <c r="AP438" s="493">
        <v>16.100000000000001</v>
      </c>
      <c r="AQ438" s="296"/>
      <c r="AR438" s="296"/>
      <c r="AS438" s="296">
        <v>3</v>
      </c>
      <c r="AT438" s="296">
        <v>12</v>
      </c>
      <c r="AU438" s="296"/>
      <c r="AV438" s="296">
        <v>38</v>
      </c>
      <c r="AW438" s="296"/>
      <c r="AX438" s="296">
        <v>202</v>
      </c>
      <c r="AY438" s="296">
        <v>108</v>
      </c>
      <c r="AZ438" s="296">
        <v>35</v>
      </c>
      <c r="BA438" s="74"/>
      <c r="BB438" s="296"/>
      <c r="BC438" s="49"/>
      <c r="BD438" s="297" t="s">
        <v>85</v>
      </c>
      <c r="BE438" s="91" t="str">
        <f>IFERROR(VLOOKUP(BD438,ACCESSORIES!F:J,5,FALSE),"N/A")</f>
        <v>N/A</v>
      </c>
      <c r="BF438" s="92" t="s">
        <v>85</v>
      </c>
      <c r="BG438" s="91" t="str">
        <f>IFERROR(VLOOKUP(BF438,ACCESSORIES!F:J,5,FALSE),"N/A")</f>
        <v>N/A</v>
      </c>
      <c r="BH438" s="297">
        <v>33</v>
      </c>
      <c r="BI438" s="296">
        <v>19.5</v>
      </c>
      <c r="BJ438" s="296">
        <v>19.5</v>
      </c>
      <c r="BK438" s="296">
        <v>10.8</v>
      </c>
      <c r="BL438" s="358">
        <f t="shared" si="30"/>
        <v>6.7296755728799978E-2</v>
      </c>
      <c r="BM438" s="290">
        <v>36</v>
      </c>
      <c r="BN438" s="296" t="s">
        <v>3771</v>
      </c>
      <c r="BO438" s="73" t="s">
        <v>3891</v>
      </c>
      <c r="BP438" s="296" t="s">
        <v>2680</v>
      </c>
      <c r="BQ438" s="296" t="s">
        <v>2693</v>
      </c>
      <c r="BR438" s="296" t="s">
        <v>2686</v>
      </c>
      <c r="BS438" s="296" t="s">
        <v>2694</v>
      </c>
      <c r="BT438" s="296" t="s">
        <v>2692</v>
      </c>
      <c r="BU438" s="296"/>
      <c r="BV438" s="296"/>
      <c r="BW438" s="296"/>
      <c r="BX438" s="296"/>
      <c r="BY438" s="296"/>
      <c r="BZ438" s="296"/>
      <c r="CA438" s="296" t="s">
        <v>2387</v>
      </c>
      <c r="CB438" s="296"/>
      <c r="CC438" s="296" t="s">
        <v>2388</v>
      </c>
      <c r="CD438" s="311" t="str">
        <f t="shared" si="32"/>
        <v>DISCONTINUED - MR311 Vex, 17x8.5, 0mm Offset, 5x5.5, 108mm Centerbore, Matte Black</v>
      </c>
      <c r="CE438" s="311" t="s">
        <v>3721</v>
      </c>
      <c r="CF438" s="311" t="s">
        <v>3720</v>
      </c>
      <c r="CG438" s="300" t="str">
        <f t="shared" si="31"/>
        <v>STREET (3XX)</v>
      </c>
    </row>
    <row r="439" spans="1:85" s="289" customFormat="1" ht="15.75" customHeight="1">
      <c r="A439" s="571">
        <f t="shared" si="28"/>
        <v>436</v>
      </c>
      <c r="B439" s="92" t="s">
        <v>84</v>
      </c>
      <c r="C439" s="29" t="s">
        <v>1038</v>
      </c>
      <c r="D439" s="290" t="s">
        <v>1088</v>
      </c>
      <c r="E439" s="291" t="s">
        <v>2772</v>
      </c>
      <c r="F439" s="281" t="str">
        <f t="shared" si="29"/>
        <v>MR31178555800</v>
      </c>
      <c r="G439" s="291"/>
      <c r="H439" s="291"/>
      <c r="I439" s="291" t="s">
        <v>677</v>
      </c>
      <c r="J439" s="322">
        <v>42370</v>
      </c>
      <c r="K439" s="438">
        <v>43444</v>
      </c>
      <c r="L439" s="282" t="s">
        <v>1239</v>
      </c>
      <c r="M439" s="292">
        <v>229.5</v>
      </c>
      <c r="N439" s="85"/>
      <c r="O439" s="409"/>
      <c r="P439" s="290">
        <v>17</v>
      </c>
      <c r="Q439" s="8">
        <v>8.5</v>
      </c>
      <c r="R439" s="29" t="s">
        <v>1693</v>
      </c>
      <c r="S439" s="290">
        <v>5</v>
      </c>
      <c r="T439" s="290">
        <v>5.5</v>
      </c>
      <c r="U439" s="293">
        <v>0</v>
      </c>
      <c r="V439" s="317">
        <v>4.75</v>
      </c>
      <c r="W439" s="290" t="s">
        <v>85</v>
      </c>
      <c r="X439" s="298">
        <v>108</v>
      </c>
      <c r="Y439" s="294">
        <v>29.5</v>
      </c>
      <c r="Z439" s="293">
        <v>2650</v>
      </c>
      <c r="AA439" s="293" t="s">
        <v>5153</v>
      </c>
      <c r="AB439" s="293"/>
      <c r="AC439" s="284" t="s">
        <v>9697</v>
      </c>
      <c r="AD439" s="295" t="s">
        <v>1594</v>
      </c>
      <c r="AE439" s="432"/>
      <c r="AF439" s="286">
        <f>IFERROR(VLOOKUP(AD439,ACCESSORIES!F:J,5,FALSE),"N/A")</f>
        <v>38.5</v>
      </c>
      <c r="AG439" s="295" t="s">
        <v>1734</v>
      </c>
      <c r="AH439" s="296" t="s">
        <v>1786</v>
      </c>
      <c r="AI439" s="295" t="s">
        <v>85</v>
      </c>
      <c r="AJ439" s="295" t="s">
        <v>1827</v>
      </c>
      <c r="AK439" s="287">
        <f>IFERROR(VLOOKUP(AJ439,ACCESSORIES!F:J,5,FALSE),"N/A")</f>
        <v>1.1000000000000001</v>
      </c>
      <c r="AL439" s="296" t="s">
        <v>236</v>
      </c>
      <c r="AM439" s="296" t="s">
        <v>85</v>
      </c>
      <c r="AN439" s="38" t="str">
        <f>IFERROR(VLOOKUP(AM439,ACCESSORIES!F:J,5,FALSE),"N/A")</f>
        <v>N/A</v>
      </c>
      <c r="AO439" s="296" t="s">
        <v>85</v>
      </c>
      <c r="AP439" s="493">
        <v>16.100000000000001</v>
      </c>
      <c r="AQ439" s="296"/>
      <c r="AR439" s="296"/>
      <c r="AS439" s="296">
        <v>3</v>
      </c>
      <c r="AT439" s="296">
        <v>12</v>
      </c>
      <c r="AU439" s="296"/>
      <c r="AV439" s="296">
        <v>38</v>
      </c>
      <c r="AW439" s="296"/>
      <c r="AX439" s="296">
        <v>202</v>
      </c>
      <c r="AY439" s="296">
        <v>108</v>
      </c>
      <c r="AZ439" s="296">
        <v>35</v>
      </c>
      <c r="BA439" s="74"/>
      <c r="BB439" s="296"/>
      <c r="BC439" s="49"/>
      <c r="BD439" s="297" t="s">
        <v>85</v>
      </c>
      <c r="BE439" s="91" t="str">
        <f>IFERROR(VLOOKUP(BD439,ACCESSORIES!F:J,5,FALSE),"N/A")</f>
        <v>N/A</v>
      </c>
      <c r="BF439" s="92" t="s">
        <v>85</v>
      </c>
      <c r="BG439" s="91" t="str">
        <f>IFERROR(VLOOKUP(BF439,ACCESSORIES!F:J,5,FALSE),"N/A")</f>
        <v>N/A</v>
      </c>
      <c r="BH439" s="297">
        <v>33</v>
      </c>
      <c r="BI439" s="296">
        <v>19.5</v>
      </c>
      <c r="BJ439" s="296">
        <v>19.5</v>
      </c>
      <c r="BK439" s="296">
        <v>10.8</v>
      </c>
      <c r="BL439" s="358">
        <f t="shared" si="30"/>
        <v>6.7296755728799978E-2</v>
      </c>
      <c r="BM439" s="290">
        <v>36</v>
      </c>
      <c r="BN439" s="296" t="s">
        <v>3771</v>
      </c>
      <c r="BO439" s="73" t="s">
        <v>3891</v>
      </c>
      <c r="BP439" s="296" t="s">
        <v>2680</v>
      </c>
      <c r="BQ439" s="296" t="s">
        <v>2693</v>
      </c>
      <c r="BR439" s="296" t="s">
        <v>2686</v>
      </c>
      <c r="BS439" s="296" t="s">
        <v>2694</v>
      </c>
      <c r="BT439" s="296" t="s">
        <v>2692</v>
      </c>
      <c r="BU439" s="296"/>
      <c r="BV439" s="296"/>
      <c r="BW439" s="296"/>
      <c r="BX439" s="296"/>
      <c r="BY439" s="296"/>
      <c r="BZ439" s="296"/>
      <c r="CA439" s="296" t="s">
        <v>2397</v>
      </c>
      <c r="CB439" s="296"/>
      <c r="CC439" s="296" t="s">
        <v>2398</v>
      </c>
      <c r="CD439" s="311" t="str">
        <f t="shared" si="32"/>
        <v>DISCONTINUED - MR311 Vex, 17x8.5, 0mm Offset, 5x5.5, 108mm Centerbore, Titanium - Matte Black  Lip</v>
      </c>
      <c r="CE439" s="311" t="s">
        <v>3721</v>
      </c>
      <c r="CF439" s="311" t="s">
        <v>3720</v>
      </c>
      <c r="CG439" s="300" t="str">
        <f t="shared" si="31"/>
        <v>STREET (3XX)</v>
      </c>
    </row>
    <row r="440" spans="1:85" s="289" customFormat="1" ht="15.75" customHeight="1">
      <c r="A440" s="571">
        <f t="shared" si="28"/>
        <v>437</v>
      </c>
      <c r="B440" s="92" t="s">
        <v>84</v>
      </c>
      <c r="C440" s="29" t="s">
        <v>1038</v>
      </c>
      <c r="D440" s="290" t="s">
        <v>1088</v>
      </c>
      <c r="E440" s="291" t="s">
        <v>2773</v>
      </c>
      <c r="F440" s="281" t="str">
        <f t="shared" si="29"/>
        <v>MR31189060512N</v>
      </c>
      <c r="G440" s="291"/>
      <c r="H440" s="291"/>
      <c r="I440" s="291" t="s">
        <v>692</v>
      </c>
      <c r="J440" s="322">
        <v>42370</v>
      </c>
      <c r="K440" s="438">
        <v>43444</v>
      </c>
      <c r="L440" s="282" t="s">
        <v>1239</v>
      </c>
      <c r="M440" s="292">
        <v>249.5</v>
      </c>
      <c r="N440" s="85"/>
      <c r="O440" s="409"/>
      <c r="P440" s="290">
        <v>18</v>
      </c>
      <c r="Q440" s="8">
        <v>9</v>
      </c>
      <c r="R440" s="29" t="s">
        <v>1089</v>
      </c>
      <c r="S440" s="290">
        <v>6</v>
      </c>
      <c r="T440" s="290">
        <v>5.5</v>
      </c>
      <c r="U440" s="293">
        <v>-12</v>
      </c>
      <c r="V440" s="317">
        <v>4.5</v>
      </c>
      <c r="W440" s="290" t="s">
        <v>85</v>
      </c>
      <c r="X440" s="298">
        <v>106.25</v>
      </c>
      <c r="Y440" s="294">
        <v>33</v>
      </c>
      <c r="Z440" s="293">
        <v>2650</v>
      </c>
      <c r="AA440" s="293" t="s">
        <v>2165</v>
      </c>
      <c r="AB440" s="293"/>
      <c r="AC440" s="284" t="s">
        <v>9707</v>
      </c>
      <c r="AD440" s="295" t="s">
        <v>1593</v>
      </c>
      <c r="AE440" s="432"/>
      <c r="AF440" s="286">
        <f>IFERROR(VLOOKUP(AD440,ACCESSORIES!F:J,5,FALSE),"N/A")</f>
        <v>38.5</v>
      </c>
      <c r="AG440" s="295" t="s">
        <v>1734</v>
      </c>
      <c r="AH440" s="296" t="s">
        <v>1787</v>
      </c>
      <c r="AI440" s="295" t="s">
        <v>85</v>
      </c>
      <c r="AJ440" s="295" t="s">
        <v>1827</v>
      </c>
      <c r="AK440" s="287">
        <f>IFERROR(VLOOKUP(AJ440,ACCESSORIES!F:J,5,FALSE),"N/A")</f>
        <v>1.1000000000000001</v>
      </c>
      <c r="AL440" s="296" t="s">
        <v>236</v>
      </c>
      <c r="AM440" s="296" t="s">
        <v>1649</v>
      </c>
      <c r="AN440" s="38">
        <f>IFERROR(VLOOKUP(AM440,ACCESSORIES!F:J,5,FALSE),"N/A")</f>
        <v>2.75</v>
      </c>
      <c r="AO440" s="296">
        <v>78.3</v>
      </c>
      <c r="AP440" s="493">
        <v>16.100000000000001</v>
      </c>
      <c r="AQ440" s="296"/>
      <c r="AR440" s="296"/>
      <c r="AS440" s="296">
        <v>10</v>
      </c>
      <c r="AT440" s="296">
        <v>25</v>
      </c>
      <c r="AU440" s="296"/>
      <c r="AV440" s="296">
        <v>34</v>
      </c>
      <c r="AW440" s="296"/>
      <c r="AX440" s="296">
        <v>210</v>
      </c>
      <c r="AY440" s="296">
        <v>106.25</v>
      </c>
      <c r="AZ440" s="296">
        <v>35</v>
      </c>
      <c r="BA440" s="74"/>
      <c r="BB440" s="296"/>
      <c r="BC440" s="49"/>
      <c r="BD440" s="297" t="s">
        <v>85</v>
      </c>
      <c r="BE440" s="91" t="str">
        <f>IFERROR(VLOOKUP(BD440,ACCESSORIES!F:J,5,FALSE),"N/A")</f>
        <v>N/A</v>
      </c>
      <c r="BF440" s="92" t="s">
        <v>85</v>
      </c>
      <c r="BG440" s="91" t="str">
        <f>IFERROR(VLOOKUP(BF440,ACCESSORIES!F:J,5,FALSE),"N/A")</f>
        <v>N/A</v>
      </c>
      <c r="BH440" s="297">
        <v>36.5</v>
      </c>
      <c r="BI440" s="296">
        <v>20.5</v>
      </c>
      <c r="BJ440" s="296">
        <v>20.5</v>
      </c>
      <c r="BK440" s="296">
        <v>11.2</v>
      </c>
      <c r="BL440" s="358">
        <f t="shared" si="30"/>
        <v>7.7130632835199969E-2</v>
      </c>
      <c r="BM440" s="290">
        <v>36</v>
      </c>
      <c r="BN440" s="296" t="s">
        <v>3771</v>
      </c>
      <c r="BO440" s="73" t="s">
        <v>3891</v>
      </c>
      <c r="BP440" s="296" t="s">
        <v>2680</v>
      </c>
      <c r="BQ440" s="296" t="s">
        <v>2693</v>
      </c>
      <c r="BR440" s="296" t="s">
        <v>2686</v>
      </c>
      <c r="BS440" s="296" t="s">
        <v>2694</v>
      </c>
      <c r="BT440" s="296" t="s">
        <v>2692</v>
      </c>
      <c r="BU440" s="296"/>
      <c r="BV440" s="296"/>
      <c r="BW440" s="296"/>
      <c r="BX440" s="296"/>
      <c r="BY440" s="296"/>
      <c r="BZ440" s="296"/>
      <c r="CA440" s="296" t="s">
        <v>2389</v>
      </c>
      <c r="CB440" s="296"/>
      <c r="CC440" s="296" t="s">
        <v>2390</v>
      </c>
      <c r="CD440" s="311" t="str">
        <f t="shared" si="32"/>
        <v>DISCONTINUED - MR311 Vex, 18x9, -12mm Offset, 6x5.5, 106.25mm Centerbore, Matte Black</v>
      </c>
      <c r="CE440" s="311" t="s">
        <v>3721</v>
      </c>
      <c r="CF440" s="311" t="s">
        <v>3720</v>
      </c>
      <c r="CG440" s="300" t="str">
        <f t="shared" si="31"/>
        <v>STREET (3XX)</v>
      </c>
    </row>
    <row r="441" spans="1:85" s="289" customFormat="1" ht="15.75" customHeight="1">
      <c r="A441" s="571">
        <f t="shared" si="28"/>
        <v>438</v>
      </c>
      <c r="B441" s="92" t="s">
        <v>84</v>
      </c>
      <c r="C441" s="29" t="s">
        <v>1038</v>
      </c>
      <c r="D441" s="290" t="s">
        <v>1088</v>
      </c>
      <c r="E441" s="291" t="s">
        <v>2763</v>
      </c>
      <c r="F441" s="281" t="str">
        <f t="shared" si="29"/>
        <v>MR31189055518</v>
      </c>
      <c r="G441" s="291"/>
      <c r="H441" s="291"/>
      <c r="I441" s="291" t="s">
        <v>700</v>
      </c>
      <c r="J441" s="322">
        <v>42370</v>
      </c>
      <c r="K441" s="438">
        <v>43444</v>
      </c>
      <c r="L441" s="282" t="s">
        <v>1239</v>
      </c>
      <c r="M441" s="292">
        <v>249.5</v>
      </c>
      <c r="N441" s="85"/>
      <c r="O441" s="409"/>
      <c r="P441" s="290">
        <v>18</v>
      </c>
      <c r="Q441" s="8">
        <v>9</v>
      </c>
      <c r="R441" s="29" t="s">
        <v>1693</v>
      </c>
      <c r="S441" s="290">
        <v>5</v>
      </c>
      <c r="T441" s="290">
        <v>5.5</v>
      </c>
      <c r="U441" s="293">
        <v>18</v>
      </c>
      <c r="V441" s="317">
        <v>5.75</v>
      </c>
      <c r="W441" s="290" t="s">
        <v>85</v>
      </c>
      <c r="X441" s="298">
        <v>108</v>
      </c>
      <c r="Y441" s="294">
        <v>33</v>
      </c>
      <c r="Z441" s="293">
        <v>2650</v>
      </c>
      <c r="AA441" s="293" t="s">
        <v>2165</v>
      </c>
      <c r="AB441" s="293"/>
      <c r="AC441" s="284" t="s">
        <v>9738</v>
      </c>
      <c r="AD441" s="295" t="s">
        <v>1594</v>
      </c>
      <c r="AE441" s="432"/>
      <c r="AF441" s="286">
        <f>IFERROR(VLOOKUP(AD441,ACCESSORIES!F:J,5,FALSE),"N/A")</f>
        <v>38.5</v>
      </c>
      <c r="AG441" s="295" t="s">
        <v>1734</v>
      </c>
      <c r="AH441" s="296" t="s">
        <v>1786</v>
      </c>
      <c r="AI441" s="295" t="s">
        <v>85</v>
      </c>
      <c r="AJ441" s="295" t="s">
        <v>1827</v>
      </c>
      <c r="AK441" s="287">
        <f>IFERROR(VLOOKUP(AJ441,ACCESSORIES!F:J,5,FALSE),"N/A")</f>
        <v>1.1000000000000001</v>
      </c>
      <c r="AL441" s="296" t="s">
        <v>236</v>
      </c>
      <c r="AM441" s="296" t="s">
        <v>85</v>
      </c>
      <c r="AN441" s="38" t="str">
        <f>IFERROR(VLOOKUP(AM441,ACCESSORIES!F:J,5,FALSE),"N/A")</f>
        <v>N/A</v>
      </c>
      <c r="AO441" s="296" t="s">
        <v>85</v>
      </c>
      <c r="AP441" s="493">
        <v>16.100000000000001</v>
      </c>
      <c r="AQ441" s="296"/>
      <c r="AR441" s="296"/>
      <c r="AS441" s="296">
        <v>3</v>
      </c>
      <c r="AT441" s="296">
        <v>15</v>
      </c>
      <c r="AU441" s="296"/>
      <c r="AV441" s="296">
        <v>34</v>
      </c>
      <c r="AW441" s="296"/>
      <c r="AX441" s="296">
        <v>210</v>
      </c>
      <c r="AY441" s="296">
        <v>108</v>
      </c>
      <c r="AZ441" s="296">
        <v>35</v>
      </c>
      <c r="BA441" s="74"/>
      <c r="BB441" s="296"/>
      <c r="BC441" s="49"/>
      <c r="BD441" s="297" t="s">
        <v>85</v>
      </c>
      <c r="BE441" s="91" t="str">
        <f>IFERROR(VLOOKUP(BD441,ACCESSORIES!F:J,5,FALSE),"N/A")</f>
        <v>N/A</v>
      </c>
      <c r="BF441" s="92" t="s">
        <v>85</v>
      </c>
      <c r="BG441" s="91" t="str">
        <f>IFERROR(VLOOKUP(BF441,ACCESSORIES!F:J,5,FALSE),"N/A")</f>
        <v>N/A</v>
      </c>
      <c r="BH441" s="297">
        <v>36.5</v>
      </c>
      <c r="BI441" s="296">
        <v>20.5</v>
      </c>
      <c r="BJ441" s="296">
        <v>20.5</v>
      </c>
      <c r="BK441" s="296">
        <v>11.2</v>
      </c>
      <c r="BL441" s="358">
        <f t="shared" si="30"/>
        <v>7.7130632835199969E-2</v>
      </c>
      <c r="BM441" s="290">
        <v>36</v>
      </c>
      <c r="BN441" s="296" t="s">
        <v>3771</v>
      </c>
      <c r="BO441" s="73" t="s">
        <v>3891</v>
      </c>
      <c r="BP441" s="296" t="s">
        <v>2680</v>
      </c>
      <c r="BQ441" s="296" t="s">
        <v>2693</v>
      </c>
      <c r="BR441" s="296" t="s">
        <v>2686</v>
      </c>
      <c r="BS441" s="296" t="s">
        <v>2694</v>
      </c>
      <c r="BT441" s="296" t="s">
        <v>2692</v>
      </c>
      <c r="BU441" s="296"/>
      <c r="BV441" s="296"/>
      <c r="BW441" s="296"/>
      <c r="BX441" s="296"/>
      <c r="BY441" s="296"/>
      <c r="BZ441" s="296"/>
      <c r="CA441" s="296" t="s">
        <v>2387</v>
      </c>
      <c r="CB441" s="296"/>
      <c r="CC441" s="296" t="s">
        <v>2388</v>
      </c>
      <c r="CD441" s="311" t="str">
        <f t="shared" si="32"/>
        <v>DISCONTINUED - MR311 Vex, 18x9, +18mm Offset, 5x5.5, 108mm Centerbore, Matte Black</v>
      </c>
      <c r="CE441" s="311" t="s">
        <v>3721</v>
      </c>
      <c r="CF441" s="311" t="s">
        <v>3720</v>
      </c>
      <c r="CG441" s="300" t="str">
        <f t="shared" si="31"/>
        <v>STREET (3XX)</v>
      </c>
    </row>
    <row r="442" spans="1:85" s="289" customFormat="1" ht="15.75" customHeight="1">
      <c r="A442" s="571">
        <f t="shared" si="28"/>
        <v>439</v>
      </c>
      <c r="B442" s="92" t="s">
        <v>84</v>
      </c>
      <c r="C442" s="29" t="s">
        <v>1038</v>
      </c>
      <c r="D442" s="290" t="s">
        <v>1088</v>
      </c>
      <c r="E442" s="291" t="s">
        <v>2761</v>
      </c>
      <c r="F442" s="281" t="str">
        <f t="shared" si="29"/>
        <v>MR31189058518</v>
      </c>
      <c r="G442" s="291"/>
      <c r="H442" s="291"/>
      <c r="I442" s="291" t="s">
        <v>702</v>
      </c>
      <c r="J442" s="322">
        <v>42370</v>
      </c>
      <c r="K442" s="438">
        <v>43444</v>
      </c>
      <c r="L442" s="282" t="s">
        <v>1239</v>
      </c>
      <c r="M442" s="292">
        <v>249.5</v>
      </c>
      <c r="N442" s="85"/>
      <c r="O442" s="409"/>
      <c r="P442" s="290">
        <v>18</v>
      </c>
      <c r="Q442" s="8">
        <v>9</v>
      </c>
      <c r="R442" s="29" t="s">
        <v>1688</v>
      </c>
      <c r="S442" s="290">
        <v>5</v>
      </c>
      <c r="T442" s="290">
        <v>150</v>
      </c>
      <c r="U442" s="293">
        <v>18</v>
      </c>
      <c r="V442" s="317">
        <v>5.75</v>
      </c>
      <c r="W442" s="290" t="s">
        <v>85</v>
      </c>
      <c r="X442" s="298">
        <v>110.5</v>
      </c>
      <c r="Y442" s="294">
        <v>33</v>
      </c>
      <c r="Z442" s="293">
        <v>2650</v>
      </c>
      <c r="AA442" s="293" t="s">
        <v>2165</v>
      </c>
      <c r="AB442" s="293"/>
      <c r="AC442" s="284" t="s">
        <v>9739</v>
      </c>
      <c r="AD442" s="295" t="s">
        <v>1596</v>
      </c>
      <c r="AE442" s="432"/>
      <c r="AF442" s="286">
        <f>IFERROR(VLOOKUP(AD442,ACCESSORIES!F:J,5,FALSE),"N/A")</f>
        <v>38.5</v>
      </c>
      <c r="AG442" s="295" t="s">
        <v>1735</v>
      </c>
      <c r="AH442" s="296" t="s">
        <v>1787</v>
      </c>
      <c r="AI442" s="295" t="s">
        <v>85</v>
      </c>
      <c r="AJ442" s="295" t="s">
        <v>1827</v>
      </c>
      <c r="AK442" s="287">
        <f>IFERROR(VLOOKUP(AJ442,ACCESSORIES!F:J,5,FALSE),"N/A")</f>
        <v>1.1000000000000001</v>
      </c>
      <c r="AL442" s="296" t="s">
        <v>236</v>
      </c>
      <c r="AM442" s="296" t="s">
        <v>85</v>
      </c>
      <c r="AN442" s="38" t="str">
        <f>IFERROR(VLOOKUP(AM442,ACCESSORIES!F:J,5,FALSE),"N/A")</f>
        <v>N/A</v>
      </c>
      <c r="AO442" s="296" t="s">
        <v>85</v>
      </c>
      <c r="AP442" s="493">
        <v>16.100000000000001</v>
      </c>
      <c r="AQ442" s="296"/>
      <c r="AR442" s="296"/>
      <c r="AS442" s="296">
        <v>3</v>
      </c>
      <c r="AT442" s="296">
        <v>3</v>
      </c>
      <c r="AU442" s="296"/>
      <c r="AV442" s="296">
        <v>37</v>
      </c>
      <c r="AW442" s="296"/>
      <c r="AX442" s="296">
        <v>215</v>
      </c>
      <c r="AY442" s="296">
        <v>123</v>
      </c>
      <c r="AZ442" s="296">
        <v>93</v>
      </c>
      <c r="BA442" s="74"/>
      <c r="BB442" s="296"/>
      <c r="BC442" s="49"/>
      <c r="BD442" s="297" t="s">
        <v>85</v>
      </c>
      <c r="BE442" s="91" t="str">
        <f>IFERROR(VLOOKUP(BD442,ACCESSORIES!F:J,5,FALSE),"N/A")</f>
        <v>N/A</v>
      </c>
      <c r="BF442" s="92" t="s">
        <v>85</v>
      </c>
      <c r="BG442" s="91" t="str">
        <f>IFERROR(VLOOKUP(BF442,ACCESSORIES!F:J,5,FALSE),"N/A")</f>
        <v>N/A</v>
      </c>
      <c r="BH442" s="297">
        <v>36.5</v>
      </c>
      <c r="BI442" s="296">
        <v>20.5</v>
      </c>
      <c r="BJ442" s="296">
        <v>20.5</v>
      </c>
      <c r="BK442" s="296">
        <v>11.2</v>
      </c>
      <c r="BL442" s="358">
        <f t="shared" si="30"/>
        <v>7.7130632835199969E-2</v>
      </c>
      <c r="BM442" s="290">
        <v>36</v>
      </c>
      <c r="BN442" s="296" t="s">
        <v>3771</v>
      </c>
      <c r="BO442" s="73" t="s">
        <v>3891</v>
      </c>
      <c r="BP442" s="296" t="s">
        <v>2680</v>
      </c>
      <c r="BQ442" s="296" t="s">
        <v>2693</v>
      </c>
      <c r="BR442" s="296" t="s">
        <v>2686</v>
      </c>
      <c r="BS442" s="296" t="s">
        <v>2694</v>
      </c>
      <c r="BT442" s="296" t="s">
        <v>2692</v>
      </c>
      <c r="BU442" s="296"/>
      <c r="BV442" s="296"/>
      <c r="BW442" s="296"/>
      <c r="BX442" s="296"/>
      <c r="BY442" s="296"/>
      <c r="BZ442" s="296"/>
      <c r="CA442" s="296" t="s">
        <v>2387</v>
      </c>
      <c r="CB442" s="296"/>
      <c r="CC442" s="296" t="s">
        <v>2388</v>
      </c>
      <c r="CD442" s="311" t="str">
        <f t="shared" si="32"/>
        <v>DISCONTINUED - MR311 Vex, 18x9, +18mm Offset, 5x150, 110.5mm Centerbore, Matte Black</v>
      </c>
      <c r="CE442" s="311" t="s">
        <v>3721</v>
      </c>
      <c r="CF442" s="311" t="s">
        <v>3720</v>
      </c>
      <c r="CG442" s="300" t="str">
        <f t="shared" si="31"/>
        <v>STREET (3XX)</v>
      </c>
    </row>
    <row r="443" spans="1:85" s="289" customFormat="1" ht="15.75" customHeight="1">
      <c r="A443" s="571">
        <f t="shared" si="28"/>
        <v>440</v>
      </c>
      <c r="B443" s="92" t="s">
        <v>84</v>
      </c>
      <c r="C443" s="29" t="s">
        <v>1038</v>
      </c>
      <c r="D443" s="290" t="s">
        <v>1088</v>
      </c>
      <c r="E443" s="291" t="s">
        <v>2757</v>
      </c>
      <c r="F443" s="281" t="str">
        <f t="shared" si="29"/>
        <v>MR31189080818</v>
      </c>
      <c r="G443" s="291"/>
      <c r="H443" s="291"/>
      <c r="I443" s="291" t="s">
        <v>709</v>
      </c>
      <c r="J443" s="322">
        <v>42370</v>
      </c>
      <c r="K443" s="438">
        <v>43444</v>
      </c>
      <c r="L443" s="282" t="s">
        <v>1239</v>
      </c>
      <c r="M443" s="292">
        <v>265.5</v>
      </c>
      <c r="N443" s="85"/>
      <c r="O443" s="409"/>
      <c r="P443" s="290">
        <v>18</v>
      </c>
      <c r="Q443" s="8">
        <v>9</v>
      </c>
      <c r="R443" s="29" t="s">
        <v>1699</v>
      </c>
      <c r="S443" s="290">
        <v>8</v>
      </c>
      <c r="T443" s="290">
        <v>6.5</v>
      </c>
      <c r="U443" s="293">
        <v>18</v>
      </c>
      <c r="V443" s="317">
        <v>5.75</v>
      </c>
      <c r="W443" s="290" t="s">
        <v>85</v>
      </c>
      <c r="X443" s="298">
        <v>130.81</v>
      </c>
      <c r="Y443" s="294">
        <v>32.299999999999997</v>
      </c>
      <c r="Z443" s="293">
        <v>3640</v>
      </c>
      <c r="AA443" s="293" t="s">
        <v>5153</v>
      </c>
      <c r="AB443" s="293"/>
      <c r="AC443" s="284" t="s">
        <v>9696</v>
      </c>
      <c r="AD443" s="295" t="s">
        <v>1562</v>
      </c>
      <c r="AE443" s="432"/>
      <c r="AF443" s="286">
        <f>IFERROR(VLOOKUP(AD443,ACCESSORIES!F:J,5,FALSE),"N/A")</f>
        <v>33</v>
      </c>
      <c r="AG443" s="295" t="s">
        <v>85</v>
      </c>
      <c r="AH443" s="296" t="s">
        <v>85</v>
      </c>
      <c r="AI443" s="295" t="s">
        <v>85</v>
      </c>
      <c r="AJ443" s="295" t="s">
        <v>1827</v>
      </c>
      <c r="AK443" s="287">
        <f>IFERROR(VLOOKUP(AJ443,ACCESSORIES!F:J,5,FALSE),"N/A")</f>
        <v>1.1000000000000001</v>
      </c>
      <c r="AL443" s="296" t="s">
        <v>237</v>
      </c>
      <c r="AM443" s="296" t="s">
        <v>85</v>
      </c>
      <c r="AN443" s="38" t="str">
        <f>IFERROR(VLOOKUP(AM443,ACCESSORIES!F:J,5,FALSE),"N/A")</f>
        <v>N/A</v>
      </c>
      <c r="AO443" s="296" t="s">
        <v>85</v>
      </c>
      <c r="AP443" s="493">
        <v>16.100000000000001</v>
      </c>
      <c r="AQ443" s="296"/>
      <c r="AR443" s="296"/>
      <c r="AS443" s="296">
        <v>3</v>
      </c>
      <c r="AT443" s="296">
        <v>3</v>
      </c>
      <c r="AU443" s="296"/>
      <c r="AV443" s="296">
        <v>34</v>
      </c>
      <c r="AW443" s="296"/>
      <c r="AX443" s="296">
        <v>215</v>
      </c>
      <c r="AY443" s="296">
        <v>123</v>
      </c>
      <c r="AZ443" s="296">
        <v>93</v>
      </c>
      <c r="BA443" s="74"/>
      <c r="BB443" s="296"/>
      <c r="BC443" s="49"/>
      <c r="BD443" s="297" t="s">
        <v>85</v>
      </c>
      <c r="BE443" s="91" t="str">
        <f>IFERROR(VLOOKUP(BD443,ACCESSORIES!F:J,5,FALSE),"N/A")</f>
        <v>N/A</v>
      </c>
      <c r="BF443" s="92" t="s">
        <v>85</v>
      </c>
      <c r="BG443" s="91" t="str">
        <f>IFERROR(VLOOKUP(BF443,ACCESSORIES!F:J,5,FALSE),"N/A")</f>
        <v>N/A</v>
      </c>
      <c r="BH443" s="297">
        <v>35.799999999999997</v>
      </c>
      <c r="BI443" s="296">
        <v>20.5</v>
      </c>
      <c r="BJ443" s="296">
        <v>20.5</v>
      </c>
      <c r="BK443" s="296">
        <v>11.2</v>
      </c>
      <c r="BL443" s="358">
        <f t="shared" si="30"/>
        <v>7.7130632835199969E-2</v>
      </c>
      <c r="BM443" s="290">
        <v>36</v>
      </c>
      <c r="BN443" s="296" t="s">
        <v>3771</v>
      </c>
      <c r="BO443" s="73" t="s">
        <v>3891</v>
      </c>
      <c r="BP443" s="296" t="s">
        <v>2680</v>
      </c>
      <c r="BQ443" s="296" t="s">
        <v>2693</v>
      </c>
      <c r="BR443" s="296" t="s">
        <v>2686</v>
      </c>
      <c r="BS443" s="296" t="s">
        <v>2694</v>
      </c>
      <c r="BT443" s="296" t="s">
        <v>2692</v>
      </c>
      <c r="BU443" s="296"/>
      <c r="BV443" s="296"/>
      <c r="BW443" s="296"/>
      <c r="BX443" s="296"/>
      <c r="BY443" s="296"/>
      <c r="BZ443" s="296"/>
      <c r="CA443" s="296" t="s">
        <v>2395</v>
      </c>
      <c r="CB443" s="296"/>
      <c r="CC443" s="296" t="s">
        <v>2396</v>
      </c>
      <c r="CD443" s="311" t="str">
        <f t="shared" si="32"/>
        <v>DISCONTINUED - MR311 Vex, 18x9, +18mm Offset, 8x6.5, 130.81mm Centerbore, Titanium - Matte Black  Lip</v>
      </c>
      <c r="CE443" s="311" t="s">
        <v>3721</v>
      </c>
      <c r="CF443" s="311" t="s">
        <v>3720</v>
      </c>
      <c r="CG443" s="300" t="str">
        <f t="shared" si="31"/>
        <v>STREET (3XX)</v>
      </c>
    </row>
    <row r="444" spans="1:85" s="289" customFormat="1" ht="15.75" customHeight="1">
      <c r="A444" s="571">
        <f t="shared" si="28"/>
        <v>441</v>
      </c>
      <c r="B444" s="92" t="s">
        <v>84</v>
      </c>
      <c r="C444" s="29" t="s">
        <v>1055</v>
      </c>
      <c r="D444" s="290" t="s">
        <v>1115</v>
      </c>
      <c r="E444" s="291" t="s">
        <v>2770</v>
      </c>
      <c r="F444" s="281" t="str">
        <f t="shared" si="29"/>
        <v>MR40247047343</v>
      </c>
      <c r="G444" s="291"/>
      <c r="H444" s="291"/>
      <c r="I444" s="291" t="s">
        <v>752</v>
      </c>
      <c r="J444" s="322">
        <v>41640</v>
      </c>
      <c r="K444" s="438">
        <v>43444</v>
      </c>
      <c r="L444" s="282" t="s">
        <v>1239</v>
      </c>
      <c r="M444" s="292">
        <v>118.5</v>
      </c>
      <c r="N444" s="85"/>
      <c r="O444" s="409"/>
      <c r="P444" s="290">
        <v>14</v>
      </c>
      <c r="Q444" s="8">
        <v>7</v>
      </c>
      <c r="R444" s="29" t="s">
        <v>1682</v>
      </c>
      <c r="S444" s="290">
        <v>4</v>
      </c>
      <c r="T444" s="290">
        <v>136</v>
      </c>
      <c r="U444" s="293">
        <v>13</v>
      </c>
      <c r="V444" s="317">
        <v>4.3</v>
      </c>
      <c r="W444" s="290" t="s">
        <v>168</v>
      </c>
      <c r="X444" s="298">
        <v>106</v>
      </c>
      <c r="Y444" s="294">
        <v>13.8</v>
      </c>
      <c r="Z444" s="293">
        <v>1000</v>
      </c>
      <c r="AA444" s="293" t="s">
        <v>2167</v>
      </c>
      <c r="AB444" s="293"/>
      <c r="AC444" s="284" t="s">
        <v>9741</v>
      </c>
      <c r="AD444" s="295" t="s">
        <v>1738</v>
      </c>
      <c r="AE444" s="432"/>
      <c r="AF444" s="286">
        <f>IFERROR(VLOOKUP(AD444,ACCESSORIES!F:J,5,FALSE),"N/A")</f>
        <v>22</v>
      </c>
      <c r="AG444" s="295" t="s">
        <v>85</v>
      </c>
      <c r="AH444" s="296" t="s">
        <v>1792</v>
      </c>
      <c r="AI444" s="295" t="s">
        <v>85</v>
      </c>
      <c r="AJ444" s="295" t="s">
        <v>1500</v>
      </c>
      <c r="AK444" s="287">
        <f>IFERROR(VLOOKUP(AJ444,ACCESSORIES!F:J,5,FALSE),"N/A")</f>
        <v>1.1000000000000001</v>
      </c>
      <c r="AL444" s="296" t="s">
        <v>237</v>
      </c>
      <c r="AM444" s="296" t="s">
        <v>85</v>
      </c>
      <c r="AN444" s="38" t="str">
        <f>IFERROR(VLOOKUP(AM444,ACCESSORIES!F:J,5,FALSE),"N/A")</f>
        <v>N/A</v>
      </c>
      <c r="AO444" s="296" t="s">
        <v>85</v>
      </c>
      <c r="AP444" s="493">
        <v>12.4</v>
      </c>
      <c r="AQ444" s="296"/>
      <c r="AR444" s="296"/>
      <c r="AS444" s="296">
        <v>3</v>
      </c>
      <c r="AT444" s="296">
        <v>3</v>
      </c>
      <c r="AU444" s="296"/>
      <c r="AV444" s="296">
        <v>3</v>
      </c>
      <c r="AW444" s="296"/>
      <c r="AX444" s="296">
        <v>161</v>
      </c>
      <c r="AY444" s="296">
        <v>60</v>
      </c>
      <c r="AZ444" s="296">
        <v>43</v>
      </c>
      <c r="BA444" s="74"/>
      <c r="BB444" s="296"/>
      <c r="BC444" s="49"/>
      <c r="BD444" s="297" t="s">
        <v>85</v>
      </c>
      <c r="BE444" s="91" t="str">
        <f>IFERROR(VLOOKUP(BD444,ACCESSORIES!F:J,5,FALSE),"N/A")</f>
        <v>N/A</v>
      </c>
      <c r="BF444" s="92" t="s">
        <v>85</v>
      </c>
      <c r="BG444" s="91" t="str">
        <f>IFERROR(VLOOKUP(BF444,ACCESSORIES!F:J,5,FALSE),"N/A")</f>
        <v>N/A</v>
      </c>
      <c r="BH444" s="297">
        <v>17.3</v>
      </c>
      <c r="BI444" s="296">
        <v>16.7</v>
      </c>
      <c r="BJ444" s="296">
        <v>16.7</v>
      </c>
      <c r="BK444" s="296">
        <v>9.5</v>
      </c>
      <c r="BL444" s="358">
        <f t="shared" si="30"/>
        <v>4.3416788650119983E-2</v>
      </c>
      <c r="BM444" s="290">
        <v>48</v>
      </c>
      <c r="BN444" s="296" t="s">
        <v>3771</v>
      </c>
      <c r="BO444" s="73" t="s">
        <v>3891</v>
      </c>
      <c r="BP444" s="296" t="s">
        <v>2680</v>
      </c>
      <c r="BQ444" s="296" t="s">
        <v>2727</v>
      </c>
      <c r="BR444" s="296" t="s">
        <v>1121</v>
      </c>
      <c r="BS444" s="296" t="s">
        <v>2728</v>
      </c>
      <c r="BT444" s="296" t="s">
        <v>2729</v>
      </c>
      <c r="BU444" s="296"/>
      <c r="BV444" s="296"/>
      <c r="BW444" s="296"/>
      <c r="BX444" s="296"/>
      <c r="BY444" s="296"/>
      <c r="BZ444" s="296"/>
      <c r="CA444" s="296" t="s">
        <v>2407</v>
      </c>
      <c r="CB444" s="296"/>
      <c r="CC444" s="296" t="s">
        <v>2408</v>
      </c>
      <c r="CD444" s="311" t="str">
        <f t="shared" si="32"/>
        <v>DISCONTINUED - MR402 The Standard UTV, 14x7, 4+3/+13mm Offset, 4x136, 106mm Centerbore, Machined/Black</v>
      </c>
      <c r="CE444" s="311" t="s">
        <v>3721</v>
      </c>
      <c r="CF444" s="311" t="s">
        <v>3720</v>
      </c>
      <c r="CG444" s="300" t="str">
        <f t="shared" si="31"/>
        <v>UTV (4XX)</v>
      </c>
    </row>
    <row r="445" spans="1:85" s="289" customFormat="1" ht="15.75" customHeight="1">
      <c r="A445" s="571">
        <f t="shared" si="28"/>
        <v>442</v>
      </c>
      <c r="B445" s="92" t="s">
        <v>84</v>
      </c>
      <c r="C445" s="29" t="s">
        <v>1055</v>
      </c>
      <c r="D445" s="290" t="s">
        <v>2224</v>
      </c>
      <c r="E445" s="291" t="s">
        <v>2776</v>
      </c>
      <c r="F445" s="281" t="str">
        <f t="shared" si="29"/>
        <v>MR40648045544B</v>
      </c>
      <c r="G445" s="291"/>
      <c r="H445" s="291"/>
      <c r="I445" s="291" t="s">
        <v>791</v>
      </c>
      <c r="J445" s="322">
        <v>41640</v>
      </c>
      <c r="K445" s="438">
        <v>43444</v>
      </c>
      <c r="L445" s="282" t="s">
        <v>1239</v>
      </c>
      <c r="M445" s="292">
        <v>215.5</v>
      </c>
      <c r="N445" s="85"/>
      <c r="O445" s="409"/>
      <c r="P445" s="290">
        <v>14</v>
      </c>
      <c r="Q445" s="8">
        <v>8</v>
      </c>
      <c r="R445" s="29" t="s">
        <v>1681</v>
      </c>
      <c r="S445" s="290">
        <v>4</v>
      </c>
      <c r="T445" s="290">
        <v>115</v>
      </c>
      <c r="U445" s="293">
        <v>0</v>
      </c>
      <c r="V445" s="317">
        <v>4.3</v>
      </c>
      <c r="W445" s="290" t="s">
        <v>171</v>
      </c>
      <c r="X445" s="298">
        <v>85.5</v>
      </c>
      <c r="Y445" s="294">
        <v>16.600000000000001</v>
      </c>
      <c r="Z445" s="293">
        <v>1600</v>
      </c>
      <c r="AA445" s="293" t="s">
        <v>87</v>
      </c>
      <c r="AB445" s="293"/>
      <c r="AC445" s="284" t="s">
        <v>9610</v>
      </c>
      <c r="AD445" s="295" t="s">
        <v>1601</v>
      </c>
      <c r="AE445" s="432"/>
      <c r="AF445" s="286">
        <f>IFERROR(VLOOKUP(AD445,ACCESSORIES!F:J,5,FALSE),"N/A")</f>
        <v>22</v>
      </c>
      <c r="AG445" s="295" t="s">
        <v>85</v>
      </c>
      <c r="AH445" s="296" t="s">
        <v>1792</v>
      </c>
      <c r="AI445" s="295" t="s">
        <v>85</v>
      </c>
      <c r="AJ445" s="295" t="s">
        <v>85</v>
      </c>
      <c r="AK445" s="287" t="str">
        <f>IFERROR(VLOOKUP(AJ445,ACCESSORIES!F:J,5,FALSE),"N/A")</f>
        <v>N/A</v>
      </c>
      <c r="AL445" s="296" t="s">
        <v>237</v>
      </c>
      <c r="AM445" s="296" t="s">
        <v>85</v>
      </c>
      <c r="AN445" s="38" t="str">
        <f>IFERROR(VLOOKUP(AM445,ACCESSORIES!F:J,5,FALSE),"N/A")</f>
        <v>N/A</v>
      </c>
      <c r="AO445" s="296" t="s">
        <v>85</v>
      </c>
      <c r="AP445" s="493">
        <v>12.4</v>
      </c>
      <c r="AQ445" s="296"/>
      <c r="AR445" s="296"/>
      <c r="AS445" s="296">
        <v>0</v>
      </c>
      <c r="AT445" s="296">
        <v>11</v>
      </c>
      <c r="AU445" s="296"/>
      <c r="AV445" s="296">
        <v>20.5</v>
      </c>
      <c r="AW445" s="296"/>
      <c r="AX445" s="296">
        <v>165</v>
      </c>
      <c r="AY445" s="296">
        <v>68</v>
      </c>
      <c r="AZ445" s="296">
        <v>51</v>
      </c>
      <c r="BA445" s="74"/>
      <c r="BB445" s="296"/>
      <c r="BC445" s="49"/>
      <c r="BD445" s="297" t="s">
        <v>1485</v>
      </c>
      <c r="BE445" s="91" t="str">
        <f>IFERROR(VLOOKUP(BD445,ACCESSORIES!F:J,5,FALSE),"N/A")</f>
        <v>N/A</v>
      </c>
      <c r="BF445" s="92" t="s">
        <v>1478</v>
      </c>
      <c r="BG445" s="91">
        <f>IFERROR(VLOOKUP(BF445,ACCESSORIES!F:J,5,FALSE),"N/A")</f>
        <v>11</v>
      </c>
      <c r="BH445" s="297">
        <v>20.100000000000001</v>
      </c>
      <c r="BI445" s="296">
        <v>16.399999999999999</v>
      </c>
      <c r="BJ445" s="296">
        <v>16.399999999999999</v>
      </c>
      <c r="BK445" s="296">
        <v>10.199999999999999</v>
      </c>
      <c r="BL445" s="358">
        <f t="shared" si="30"/>
        <v>4.4956140281087985E-2</v>
      </c>
      <c r="BM445" s="290">
        <v>48</v>
      </c>
      <c r="BN445" s="296" t="s">
        <v>3771</v>
      </c>
      <c r="BO445" s="73" t="s">
        <v>3891</v>
      </c>
      <c r="BP445" s="296" t="s">
        <v>2680</v>
      </c>
      <c r="BQ445" s="296" t="s">
        <v>2725</v>
      </c>
      <c r="BR445" s="296" t="s">
        <v>2715</v>
      </c>
      <c r="BS445" s="296" t="s">
        <v>2731</v>
      </c>
      <c r="BT445" s="296" t="s">
        <v>2724</v>
      </c>
      <c r="BU445" s="296"/>
      <c r="BV445" s="296"/>
      <c r="BW445" s="296"/>
      <c r="BX445" s="296"/>
      <c r="BY445" s="296"/>
      <c r="BZ445" s="296"/>
      <c r="CA445" s="296" t="s">
        <v>2417</v>
      </c>
      <c r="CB445" s="296"/>
      <c r="CC445" s="296" t="s">
        <v>2418</v>
      </c>
      <c r="CD445" s="311" t="str">
        <f t="shared" si="32"/>
        <v>DISCONTINUED - MR406 UTV Beadlock, 14x8, 4+4/0mm Offset, 4x115, 85.5mm Centerbore, Matte Black, w/ BH-H20875</v>
      </c>
      <c r="CE445" s="311" t="s">
        <v>3721</v>
      </c>
      <c r="CF445" s="311" t="s">
        <v>3720</v>
      </c>
      <c r="CG445" s="300" t="str">
        <f t="shared" si="31"/>
        <v>UTV (4XX)</v>
      </c>
    </row>
    <row r="446" spans="1:85" s="289" customFormat="1" ht="15.75" customHeight="1">
      <c r="A446" s="571">
        <f t="shared" si="28"/>
        <v>443</v>
      </c>
      <c r="B446" s="92" t="s">
        <v>84</v>
      </c>
      <c r="C446" s="29" t="s">
        <v>1055</v>
      </c>
      <c r="D446" s="290" t="s">
        <v>2224</v>
      </c>
      <c r="E446" s="291" t="s">
        <v>2777</v>
      </c>
      <c r="F446" s="281" t="str">
        <f t="shared" si="29"/>
        <v>MR40658040544B</v>
      </c>
      <c r="G446" s="291"/>
      <c r="H446" s="291"/>
      <c r="I446" s="291" t="s">
        <v>800</v>
      </c>
      <c r="J446" s="322">
        <v>41640</v>
      </c>
      <c r="K446" s="438">
        <v>43444</v>
      </c>
      <c r="L446" s="282" t="s">
        <v>1239</v>
      </c>
      <c r="M446" s="292">
        <v>255.5</v>
      </c>
      <c r="N446" s="85"/>
      <c r="O446" s="409"/>
      <c r="P446" s="290">
        <v>15</v>
      </c>
      <c r="Q446" s="8">
        <v>8</v>
      </c>
      <c r="R446" s="29" t="s">
        <v>1680</v>
      </c>
      <c r="S446" s="290">
        <v>4</v>
      </c>
      <c r="T446" s="290">
        <v>110</v>
      </c>
      <c r="U446" s="293">
        <v>-2</v>
      </c>
      <c r="V446" s="317">
        <v>5.3</v>
      </c>
      <c r="W446" s="290" t="s">
        <v>171</v>
      </c>
      <c r="X446" s="298">
        <v>80.3</v>
      </c>
      <c r="Y446" s="294">
        <v>21.2</v>
      </c>
      <c r="Z446" s="293">
        <v>1600</v>
      </c>
      <c r="AA446" s="293" t="s">
        <v>87</v>
      </c>
      <c r="AB446" s="293"/>
      <c r="AC446" s="284" t="s">
        <v>9742</v>
      </c>
      <c r="AD446" s="295" t="s">
        <v>1602</v>
      </c>
      <c r="AE446" s="432"/>
      <c r="AF446" s="286">
        <f>IFERROR(VLOOKUP(AD446,ACCESSORIES!F:J,5,FALSE),"N/A")</f>
        <v>22</v>
      </c>
      <c r="AG446" s="295" t="s">
        <v>85</v>
      </c>
      <c r="AH446" s="296" t="s">
        <v>1792</v>
      </c>
      <c r="AI446" s="295" t="s">
        <v>85</v>
      </c>
      <c r="AJ446" s="295" t="s">
        <v>85</v>
      </c>
      <c r="AK446" s="287" t="str">
        <f>IFERROR(VLOOKUP(AJ446,ACCESSORIES!F:J,5,FALSE),"N/A")</f>
        <v>N/A</v>
      </c>
      <c r="AL446" s="296" t="s">
        <v>237</v>
      </c>
      <c r="AM446" s="296" t="s">
        <v>85</v>
      </c>
      <c r="AN446" s="38" t="str">
        <f>IFERROR(VLOOKUP(AM446,ACCESSORIES!F:J,5,FALSE),"N/A")</f>
        <v>N/A</v>
      </c>
      <c r="AO446" s="296" t="s">
        <v>85</v>
      </c>
      <c r="AP446" s="493">
        <v>12.4</v>
      </c>
      <c r="AQ446" s="296"/>
      <c r="AR446" s="296"/>
      <c r="AS446" s="296">
        <v>3</v>
      </c>
      <c r="AT446" s="296">
        <v>12</v>
      </c>
      <c r="AU446" s="296"/>
      <c r="AV446" s="296">
        <v>26</v>
      </c>
      <c r="AW446" s="296"/>
      <c r="AX446" s="296">
        <v>176</v>
      </c>
      <c r="AY446" s="296">
        <v>68</v>
      </c>
      <c r="AZ446" s="296">
        <v>51</v>
      </c>
      <c r="BA446" s="74"/>
      <c r="BB446" s="296"/>
      <c r="BC446" s="49"/>
      <c r="BD446" s="297" t="s">
        <v>180</v>
      </c>
      <c r="BE446" s="91" t="str">
        <f>IFERROR(VLOOKUP(BD446,ACCESSORIES!F:J,5,FALSE),"N/A")</f>
        <v>N/A</v>
      </c>
      <c r="BF446" s="92" t="s">
        <v>1479</v>
      </c>
      <c r="BG446" s="91">
        <f>IFERROR(VLOOKUP(BF446,ACCESSORIES!F:J,5,FALSE),"N/A")</f>
        <v>11</v>
      </c>
      <c r="BH446" s="297">
        <v>24.7</v>
      </c>
      <c r="BI446" s="296">
        <v>17.399999999999999</v>
      </c>
      <c r="BJ446" s="296">
        <v>17.399999999999999</v>
      </c>
      <c r="BK446" s="296">
        <v>10.199999999999999</v>
      </c>
      <c r="BL446" s="358">
        <f t="shared" si="30"/>
        <v>5.0605744465727985E-2</v>
      </c>
      <c r="BM446" s="290">
        <v>48</v>
      </c>
      <c r="BN446" s="296" t="s">
        <v>3771</v>
      </c>
      <c r="BO446" s="73" t="s">
        <v>3891</v>
      </c>
      <c r="BP446" s="296" t="s">
        <v>2680</v>
      </c>
      <c r="BQ446" s="296" t="s">
        <v>2725</v>
      </c>
      <c r="BR446" s="296" t="s">
        <v>2715</v>
      </c>
      <c r="BS446" s="296" t="s">
        <v>2731</v>
      </c>
      <c r="BT446" s="296" t="s">
        <v>2724</v>
      </c>
      <c r="BU446" s="296"/>
      <c r="BV446" s="296"/>
      <c r="BW446" s="296"/>
      <c r="BX446" s="296"/>
      <c r="BY446" s="296"/>
      <c r="BZ446" s="296"/>
      <c r="CA446" s="296" t="s">
        <v>2417</v>
      </c>
      <c r="CB446" s="296"/>
      <c r="CC446" s="296" t="s">
        <v>2418</v>
      </c>
      <c r="CD446" s="311" t="str">
        <f t="shared" si="32"/>
        <v>DISCONTINUED - MR406 UTV Beadlock, 15x8, 4+4/-2mm Offset, 4x110, 80.3mm Centerbore, Matte Black, w/ BH-H24100</v>
      </c>
      <c r="CE446" s="311" t="s">
        <v>3721</v>
      </c>
      <c r="CF446" s="311" t="s">
        <v>3720</v>
      </c>
      <c r="CG446" s="300" t="str">
        <f t="shared" si="31"/>
        <v>UTV (4XX)</v>
      </c>
    </row>
    <row r="447" spans="1:85" s="289" customFormat="1" ht="15.75" customHeight="1">
      <c r="A447" s="571">
        <f t="shared" si="28"/>
        <v>444</v>
      </c>
      <c r="B447" s="92" t="s">
        <v>84</v>
      </c>
      <c r="C447" s="29" t="s">
        <v>1055</v>
      </c>
      <c r="D447" s="290" t="s">
        <v>2224</v>
      </c>
      <c r="E447" s="291" t="s">
        <v>2778</v>
      </c>
      <c r="F447" s="281" t="str">
        <f t="shared" si="29"/>
        <v>MR40651040555B</v>
      </c>
      <c r="G447" s="291"/>
      <c r="H447" s="291"/>
      <c r="I447" s="291" t="s">
        <v>797</v>
      </c>
      <c r="J447" s="322">
        <v>41640</v>
      </c>
      <c r="K447" s="438">
        <v>43444</v>
      </c>
      <c r="L447" s="282" t="s">
        <v>1239</v>
      </c>
      <c r="M447" s="292">
        <v>262.5</v>
      </c>
      <c r="N447" s="85"/>
      <c r="O447" s="409"/>
      <c r="P447" s="290">
        <v>15</v>
      </c>
      <c r="Q447" s="8">
        <v>10</v>
      </c>
      <c r="R447" s="29" t="s">
        <v>1680</v>
      </c>
      <c r="S447" s="290">
        <v>4</v>
      </c>
      <c r="T447" s="290">
        <v>110</v>
      </c>
      <c r="U447" s="293">
        <v>-2</v>
      </c>
      <c r="V447" s="317">
        <v>5.3</v>
      </c>
      <c r="W447" s="290" t="s">
        <v>178</v>
      </c>
      <c r="X447" s="298">
        <v>80.3</v>
      </c>
      <c r="Y447" s="294">
        <v>22.2</v>
      </c>
      <c r="Z447" s="293">
        <v>1600</v>
      </c>
      <c r="AA447" s="293" t="s">
        <v>87</v>
      </c>
      <c r="AB447" s="293"/>
      <c r="AC447" s="284" t="s">
        <v>9743</v>
      </c>
      <c r="AD447" s="295" t="s">
        <v>1602</v>
      </c>
      <c r="AE447" s="432"/>
      <c r="AF447" s="286">
        <f>IFERROR(VLOOKUP(AD447,ACCESSORIES!F:J,5,FALSE),"N/A")</f>
        <v>22</v>
      </c>
      <c r="AG447" s="295" t="s">
        <v>85</v>
      </c>
      <c r="AH447" s="296" t="s">
        <v>1792</v>
      </c>
      <c r="AI447" s="295" t="s">
        <v>85</v>
      </c>
      <c r="AJ447" s="295" t="s">
        <v>85</v>
      </c>
      <c r="AK447" s="287" t="str">
        <f>IFERROR(VLOOKUP(AJ447,ACCESSORIES!F:J,5,FALSE),"N/A")</f>
        <v>N/A</v>
      </c>
      <c r="AL447" s="296" t="s">
        <v>237</v>
      </c>
      <c r="AM447" s="296" t="s">
        <v>85</v>
      </c>
      <c r="AN447" s="38" t="str">
        <f>IFERROR(VLOOKUP(AM447,ACCESSORIES!F:J,5,FALSE),"N/A")</f>
        <v>N/A</v>
      </c>
      <c r="AO447" s="296" t="s">
        <v>85</v>
      </c>
      <c r="AP447" s="493">
        <v>12.4</v>
      </c>
      <c r="AQ447" s="296"/>
      <c r="AR447" s="296"/>
      <c r="AS447" s="296">
        <v>3</v>
      </c>
      <c r="AT447" s="296">
        <v>12</v>
      </c>
      <c r="AU447" s="296"/>
      <c r="AV447" s="296">
        <v>26</v>
      </c>
      <c r="AW447" s="296"/>
      <c r="AX447" s="296">
        <v>177</v>
      </c>
      <c r="AY447" s="296">
        <v>68</v>
      </c>
      <c r="AZ447" s="296">
        <v>51</v>
      </c>
      <c r="BA447" s="74"/>
      <c r="BB447" s="296"/>
      <c r="BC447" s="49"/>
      <c r="BD447" s="297" t="s">
        <v>180</v>
      </c>
      <c r="BE447" s="91" t="str">
        <f>IFERROR(VLOOKUP(BD447,ACCESSORIES!F:J,5,FALSE),"N/A")</f>
        <v>N/A</v>
      </c>
      <c r="BF447" s="92" t="s">
        <v>1479</v>
      </c>
      <c r="BG447" s="91">
        <f>IFERROR(VLOOKUP(BF447,ACCESSORIES!F:J,5,FALSE),"N/A")</f>
        <v>11</v>
      </c>
      <c r="BH447" s="297">
        <v>25.7</v>
      </c>
      <c r="BI447" s="296">
        <v>17.399999999999999</v>
      </c>
      <c r="BJ447" s="296">
        <v>17.399999999999999</v>
      </c>
      <c r="BK447" s="296">
        <v>12.6</v>
      </c>
      <c r="BL447" s="358">
        <f t="shared" si="30"/>
        <v>6.2512978457663973E-2</v>
      </c>
      <c r="BM447" s="290">
        <v>48</v>
      </c>
      <c r="BN447" s="296" t="s">
        <v>3771</v>
      </c>
      <c r="BO447" s="73" t="s">
        <v>3891</v>
      </c>
      <c r="BP447" s="296" t="s">
        <v>2680</v>
      </c>
      <c r="BQ447" s="296" t="s">
        <v>2725</v>
      </c>
      <c r="BR447" s="296" t="s">
        <v>2715</v>
      </c>
      <c r="BS447" s="296" t="s">
        <v>2731</v>
      </c>
      <c r="BT447" s="296" t="s">
        <v>2724</v>
      </c>
      <c r="BU447" s="296"/>
      <c r="BV447" s="296"/>
      <c r="BW447" s="296"/>
      <c r="BX447" s="296"/>
      <c r="BY447" s="296"/>
      <c r="BZ447" s="296"/>
      <c r="CA447" s="296" t="s">
        <v>2417</v>
      </c>
      <c r="CB447" s="296"/>
      <c r="CC447" s="296" t="s">
        <v>2418</v>
      </c>
      <c r="CD447" s="311" t="str">
        <f t="shared" si="32"/>
        <v>DISCONTINUED - MR406 UTV Beadlock, 15x10, 5+5/-2mm Offset, 4x110, 80.3mm Centerbore, Matte Black, w/ BH-H24100</v>
      </c>
      <c r="CE447" s="311" t="s">
        <v>3721</v>
      </c>
      <c r="CF447" s="311" t="s">
        <v>3720</v>
      </c>
      <c r="CG447" s="300" t="str">
        <f t="shared" si="31"/>
        <v>UTV (4XX)</v>
      </c>
    </row>
    <row r="448" spans="1:85" s="289" customFormat="1" ht="15.75" customHeight="1">
      <c r="A448" s="571">
        <f t="shared" si="28"/>
        <v>445</v>
      </c>
      <c r="B448" s="92" t="s">
        <v>84</v>
      </c>
      <c r="C448" s="29" t="s">
        <v>1055</v>
      </c>
      <c r="D448" s="290" t="s">
        <v>1116</v>
      </c>
      <c r="E448" s="291" t="s">
        <v>2762</v>
      </c>
      <c r="F448" s="281" t="str">
        <f t="shared" si="29"/>
        <v>MR40857046552</v>
      </c>
      <c r="G448" s="291"/>
      <c r="H448" s="291"/>
      <c r="I448" s="291" t="s">
        <v>808</v>
      </c>
      <c r="J448" s="322">
        <v>42005</v>
      </c>
      <c r="K448" s="438">
        <v>43444</v>
      </c>
      <c r="L448" s="282" t="s">
        <v>1239</v>
      </c>
      <c r="M448" s="292">
        <v>145.5</v>
      </c>
      <c r="N448" s="85"/>
      <c r="O448" s="409"/>
      <c r="P448" s="290">
        <v>15</v>
      </c>
      <c r="Q448" s="8">
        <v>7</v>
      </c>
      <c r="R448" s="29" t="s">
        <v>1683</v>
      </c>
      <c r="S448" s="290">
        <v>4</v>
      </c>
      <c r="T448" s="290">
        <v>156</v>
      </c>
      <c r="U448" s="293">
        <v>38</v>
      </c>
      <c r="V448" s="317">
        <v>5.3</v>
      </c>
      <c r="W448" s="290" t="s">
        <v>166</v>
      </c>
      <c r="X448" s="298">
        <v>132</v>
      </c>
      <c r="Y448" s="294">
        <v>17.399999999999999</v>
      </c>
      <c r="Z448" s="293">
        <v>1200</v>
      </c>
      <c r="AA448" s="293" t="s">
        <v>2165</v>
      </c>
      <c r="AB448" s="293"/>
      <c r="AC448" s="284" t="s">
        <v>9700</v>
      </c>
      <c r="AD448" s="295" t="s">
        <v>1603</v>
      </c>
      <c r="AE448" s="432"/>
      <c r="AF448" s="286">
        <f>IFERROR(VLOOKUP(AD448,ACCESSORIES!F:J,5,FALSE),"N/A")</f>
        <v>33</v>
      </c>
      <c r="AG448" s="295" t="s">
        <v>85</v>
      </c>
      <c r="AH448" s="296" t="s">
        <v>1793</v>
      </c>
      <c r="AI448" s="295" t="s">
        <v>85</v>
      </c>
      <c r="AJ448" s="295" t="s">
        <v>85</v>
      </c>
      <c r="AK448" s="287" t="str">
        <f>IFERROR(VLOOKUP(AJ448,ACCESSORIES!F:J,5,FALSE),"N/A")</f>
        <v>N/A</v>
      </c>
      <c r="AL448" s="296" t="s">
        <v>237</v>
      </c>
      <c r="AM448" s="296" t="s">
        <v>85</v>
      </c>
      <c r="AN448" s="38" t="str">
        <f>IFERROR(VLOOKUP(AM448,ACCESSORIES!F:J,5,FALSE),"N/A")</f>
        <v>N/A</v>
      </c>
      <c r="AO448" s="296" t="s">
        <v>85</v>
      </c>
      <c r="AP448" s="493">
        <v>12.4</v>
      </c>
      <c r="AQ448" s="296"/>
      <c r="AR448" s="296"/>
      <c r="AS448" s="296">
        <v>3</v>
      </c>
      <c r="AT448" s="296">
        <v>16</v>
      </c>
      <c r="AU448" s="296"/>
      <c r="AV448" s="296">
        <v>26</v>
      </c>
      <c r="AW448" s="296"/>
      <c r="AX448" s="296">
        <v>169</v>
      </c>
      <c r="AY448" s="296">
        <v>68</v>
      </c>
      <c r="AZ448" s="296">
        <v>43</v>
      </c>
      <c r="BA448" s="74"/>
      <c r="BB448" s="296"/>
      <c r="BC448" s="49"/>
      <c r="BD448" s="297" t="s">
        <v>85</v>
      </c>
      <c r="BE448" s="91" t="str">
        <f>IFERROR(VLOOKUP(BD448,ACCESSORIES!F:J,5,FALSE),"N/A")</f>
        <v>N/A</v>
      </c>
      <c r="BF448" s="92" t="s">
        <v>85</v>
      </c>
      <c r="BG448" s="91" t="str">
        <f>IFERROR(VLOOKUP(BF448,ACCESSORIES!F:J,5,FALSE),"N/A")</f>
        <v>N/A</v>
      </c>
      <c r="BH448" s="297">
        <v>20.9</v>
      </c>
      <c r="BI448" s="296">
        <v>17.399999999999999</v>
      </c>
      <c r="BJ448" s="296">
        <v>17.399999999999999</v>
      </c>
      <c r="BK448" s="296">
        <v>9.1</v>
      </c>
      <c r="BL448" s="358">
        <f t="shared" si="30"/>
        <v>4.5148262219423987E-2</v>
      </c>
      <c r="BM448" s="290">
        <v>48</v>
      </c>
      <c r="BN448" s="296" t="s">
        <v>3771</v>
      </c>
      <c r="BO448" s="73" t="s">
        <v>3891</v>
      </c>
      <c r="BP448" s="296" t="s">
        <v>1197</v>
      </c>
      <c r="BQ448" s="296" t="s">
        <v>1198</v>
      </c>
      <c r="BR448" s="296"/>
      <c r="BS448" s="296"/>
      <c r="BT448" s="296"/>
      <c r="BU448" s="296"/>
      <c r="BV448" s="296"/>
      <c r="BW448" s="296"/>
      <c r="BX448" s="296"/>
      <c r="BY448" s="296"/>
      <c r="BZ448" s="296"/>
      <c r="CA448" s="296"/>
      <c r="CB448" s="296"/>
      <c r="CC448" s="296"/>
      <c r="CD448" s="311" t="str">
        <f t="shared" si="32"/>
        <v>DISCONTINUED - MR408 Roost UTV, 15x7, 5+2/+38mm Offset, 4x156, 132mm Centerbore, Matte Black</v>
      </c>
      <c r="CE448" s="311" t="s">
        <v>3721</v>
      </c>
      <c r="CF448" s="311" t="s">
        <v>3720</v>
      </c>
      <c r="CG448" s="300" t="str">
        <f t="shared" si="31"/>
        <v>UTV (4XX)</v>
      </c>
    </row>
    <row r="449" spans="1:85" s="289" customFormat="1" ht="15.75" customHeight="1">
      <c r="A449" s="571">
        <f t="shared" si="28"/>
        <v>446</v>
      </c>
      <c r="B449" s="92" t="s">
        <v>84</v>
      </c>
      <c r="C449" s="29" t="s">
        <v>1056</v>
      </c>
      <c r="D449" s="290" t="s">
        <v>1074</v>
      </c>
      <c r="E449" s="291" t="s">
        <v>2764</v>
      </c>
      <c r="F449" s="281" t="str">
        <f t="shared" si="29"/>
        <v>MR10529016512B</v>
      </c>
      <c r="G449" s="291"/>
      <c r="H449" s="291"/>
      <c r="I449" s="291" t="s">
        <v>834</v>
      </c>
      <c r="J449" s="322">
        <v>41275</v>
      </c>
      <c r="K449" s="438">
        <v>43444</v>
      </c>
      <c r="L449" s="282" t="s">
        <v>1239</v>
      </c>
      <c r="M449" s="292">
        <v>510.5</v>
      </c>
      <c r="N449" s="85"/>
      <c r="O449" s="409"/>
      <c r="P449" s="290">
        <v>20</v>
      </c>
      <c r="Q449" s="8">
        <v>9</v>
      </c>
      <c r="R449" s="29" t="s">
        <v>1697</v>
      </c>
      <c r="S449" s="290">
        <v>6</v>
      </c>
      <c r="T449" s="290">
        <v>135</v>
      </c>
      <c r="U449" s="293">
        <v>-12</v>
      </c>
      <c r="V449" s="317">
        <v>4.5</v>
      </c>
      <c r="W449" s="290" t="s">
        <v>85</v>
      </c>
      <c r="X449" s="298">
        <v>108</v>
      </c>
      <c r="Y449" s="294">
        <v>50.8</v>
      </c>
      <c r="Z449" s="293">
        <v>3500</v>
      </c>
      <c r="AA449" s="293" t="s">
        <v>2165</v>
      </c>
      <c r="AB449" s="293"/>
      <c r="AC449" s="284" t="s">
        <v>9744</v>
      </c>
      <c r="AD449" s="295" t="s">
        <v>85</v>
      </c>
      <c r="AE449" s="432"/>
      <c r="AF449" s="286" t="str">
        <f>IFERROR(VLOOKUP(AD449,ACCESSORIES!F:J,5,FALSE),"N/A")</f>
        <v>N/A</v>
      </c>
      <c r="AG449" s="295" t="s">
        <v>85</v>
      </c>
      <c r="AH449" s="296" t="s">
        <v>85</v>
      </c>
      <c r="AI449" s="295" t="s">
        <v>85</v>
      </c>
      <c r="AJ449" s="295" t="s">
        <v>85</v>
      </c>
      <c r="AK449" s="287" t="str">
        <f>IFERROR(VLOOKUP(AJ449,ACCESSORIES!F:J,5,FALSE),"N/A")</f>
        <v>N/A</v>
      </c>
      <c r="AL449" s="296" t="s">
        <v>237</v>
      </c>
      <c r="AM449" s="296" t="s">
        <v>85</v>
      </c>
      <c r="AN449" s="38" t="str">
        <f>IFERROR(VLOOKUP(AM449,ACCESSORIES!F:J,5,FALSE),"N/A")</f>
        <v>N/A</v>
      </c>
      <c r="AO449" s="296" t="s">
        <v>85</v>
      </c>
      <c r="AP449" s="493">
        <v>16</v>
      </c>
      <c r="AQ449" s="296"/>
      <c r="AR449" s="296"/>
      <c r="AS449" s="296">
        <v>0</v>
      </c>
      <c r="AT449" s="296">
        <v>0</v>
      </c>
      <c r="AU449" s="296"/>
      <c r="AV449" s="296">
        <v>54</v>
      </c>
      <c r="AW449" s="296"/>
      <c r="AX449" s="296">
        <v>238</v>
      </c>
      <c r="AY449" s="296" t="s">
        <v>85</v>
      </c>
      <c r="AZ449" s="296" t="s">
        <v>85</v>
      </c>
      <c r="BA449" s="74"/>
      <c r="BB449" s="296"/>
      <c r="BC449" s="49"/>
      <c r="BD449" s="297" t="s">
        <v>1752</v>
      </c>
      <c r="BE449" s="91" t="str">
        <f>IFERROR(VLOOKUP(BD449,ACCESSORIES!F:J,5,FALSE),"N/A")</f>
        <v>N/A</v>
      </c>
      <c r="BF449" s="92" t="s">
        <v>1480</v>
      </c>
      <c r="BG449" s="91">
        <f>IFERROR(VLOOKUP(BF449,ACCESSORIES!F:J,5,FALSE),"N/A")</f>
        <v>11</v>
      </c>
      <c r="BH449" s="297">
        <v>54.3</v>
      </c>
      <c r="BI449" s="296">
        <v>22.8</v>
      </c>
      <c r="BJ449" s="296">
        <v>22.8</v>
      </c>
      <c r="BK449" s="296">
        <v>11.1</v>
      </c>
      <c r="BL449" s="358">
        <f t="shared" si="30"/>
        <v>9.4557029982336005E-2</v>
      </c>
      <c r="BM449" s="290">
        <v>24</v>
      </c>
      <c r="BN449" s="296" t="s">
        <v>3771</v>
      </c>
      <c r="BO449" s="73" t="s">
        <v>3891</v>
      </c>
      <c r="BP449" s="296" t="s">
        <v>2718</v>
      </c>
      <c r="BQ449" s="296" t="s">
        <v>2719</v>
      </c>
      <c r="BR449" s="296" t="s">
        <v>2720</v>
      </c>
      <c r="BS449" s="296" t="s">
        <v>2715</v>
      </c>
      <c r="BT449" s="296" t="s">
        <v>2716</v>
      </c>
      <c r="BU449" s="296"/>
      <c r="BV449" s="296"/>
      <c r="BW449" s="296"/>
      <c r="BX449" s="296"/>
      <c r="BY449" s="296"/>
      <c r="BZ449" s="296"/>
      <c r="CA449" s="296" t="s">
        <v>2421</v>
      </c>
      <c r="CB449" s="296"/>
      <c r="CC449" s="296"/>
      <c r="CD449" s="311" t="str">
        <f t="shared" si="32"/>
        <v>DISCONTINUED - MR105 Beadlock, 20x9, -12mm Offset, 6x135, 108mm Centerbore, Matte Black, w/ BH-H24125</v>
      </c>
      <c r="CE449" s="311" t="s">
        <v>3721</v>
      </c>
      <c r="CF449" s="311" t="s">
        <v>3720</v>
      </c>
      <c r="CG449" s="300" t="str">
        <f t="shared" si="31"/>
        <v>RACE (1XX)</v>
      </c>
    </row>
    <row r="450" spans="1:85" s="289" customFormat="1" ht="15.75" customHeight="1">
      <c r="A450" s="571">
        <f t="shared" si="28"/>
        <v>447</v>
      </c>
      <c r="B450" s="92" t="s">
        <v>84</v>
      </c>
      <c r="C450" s="29" t="s">
        <v>1038</v>
      </c>
      <c r="D450" s="290" t="s">
        <v>1082</v>
      </c>
      <c r="E450" s="291" t="s">
        <v>2825</v>
      </c>
      <c r="F450" s="281" t="str">
        <f t="shared" si="29"/>
        <v>MR30489087518</v>
      </c>
      <c r="G450" s="291"/>
      <c r="H450" s="291"/>
      <c r="I450" s="291" t="s">
        <v>407</v>
      </c>
      <c r="J450" s="322">
        <v>40909</v>
      </c>
      <c r="K450" s="438">
        <v>43479</v>
      </c>
      <c r="L450" s="282" t="s">
        <v>1239</v>
      </c>
      <c r="M450" s="292">
        <v>254.65000000000003</v>
      </c>
      <c r="N450" s="85"/>
      <c r="O450" s="409"/>
      <c r="P450" s="290">
        <v>18</v>
      </c>
      <c r="Q450" s="8">
        <v>9</v>
      </c>
      <c r="R450" s="29" t="s">
        <v>1700</v>
      </c>
      <c r="S450" s="290">
        <v>8</v>
      </c>
      <c r="T450" s="290">
        <v>170</v>
      </c>
      <c r="U450" s="293">
        <v>18</v>
      </c>
      <c r="V450" s="317">
        <v>5.75</v>
      </c>
      <c r="W450" s="290" t="s">
        <v>85</v>
      </c>
      <c r="X450" s="298">
        <v>130.81</v>
      </c>
      <c r="Y450" s="294">
        <v>31.1</v>
      </c>
      <c r="Z450" s="293">
        <v>3640</v>
      </c>
      <c r="AA450" s="293" t="s">
        <v>2165</v>
      </c>
      <c r="AB450" s="293"/>
      <c r="AC450" s="284" t="s">
        <v>9641</v>
      </c>
      <c r="AD450" s="295" t="s">
        <v>1759</v>
      </c>
      <c r="AE450" s="432"/>
      <c r="AF450" s="286">
        <f>IFERROR(VLOOKUP(AD450,ACCESSORIES!F:J,5,FALSE),"N/A")</f>
        <v>33</v>
      </c>
      <c r="AG450" s="295" t="s">
        <v>85</v>
      </c>
      <c r="AH450" s="296" t="s">
        <v>85</v>
      </c>
      <c r="AI450" s="295" t="s">
        <v>85</v>
      </c>
      <c r="AJ450" s="295" t="s">
        <v>1827</v>
      </c>
      <c r="AK450" s="287">
        <f>IFERROR(VLOOKUP(AJ450,ACCESSORIES!F:J,5,FALSE),"N/A")</f>
        <v>1.1000000000000001</v>
      </c>
      <c r="AL450" s="296" t="s">
        <v>237</v>
      </c>
      <c r="AM450" s="296" t="s">
        <v>85</v>
      </c>
      <c r="AN450" s="38" t="str">
        <f>IFERROR(VLOOKUP(AM450,ACCESSORIES!F:J,5,FALSE),"N/A")</f>
        <v>N/A</v>
      </c>
      <c r="AO450" s="296" t="s">
        <v>85</v>
      </c>
      <c r="AP450" s="493">
        <v>16.2</v>
      </c>
      <c r="AQ450" s="296"/>
      <c r="AR450" s="296"/>
      <c r="AS450" s="296">
        <v>3</v>
      </c>
      <c r="AT450" s="296">
        <v>3</v>
      </c>
      <c r="AU450" s="296"/>
      <c r="AV450" s="296">
        <v>31</v>
      </c>
      <c r="AW450" s="296"/>
      <c r="AX450" s="296">
        <v>213</v>
      </c>
      <c r="AY450" s="296">
        <v>127</v>
      </c>
      <c r="AZ450" s="296">
        <v>98</v>
      </c>
      <c r="BA450" s="74"/>
      <c r="BB450" s="296"/>
      <c r="BC450" s="49"/>
      <c r="BD450" s="297" t="s">
        <v>85</v>
      </c>
      <c r="BE450" s="91" t="str">
        <f>IFERROR(VLOOKUP(BD450,ACCESSORIES!F:J,5,FALSE),"N/A")</f>
        <v>N/A</v>
      </c>
      <c r="BF450" s="92" t="s">
        <v>85</v>
      </c>
      <c r="BG450" s="91" t="str">
        <f>IFERROR(VLOOKUP(BF450,ACCESSORIES!F:J,5,FALSE),"N/A")</f>
        <v>N/A</v>
      </c>
      <c r="BH450" s="297">
        <v>34.6</v>
      </c>
      <c r="BI450" s="296">
        <v>20.7</v>
      </c>
      <c r="BJ450" s="296">
        <v>20.7</v>
      </c>
      <c r="BK450" s="296">
        <v>11.2</v>
      </c>
      <c r="BL450" s="358">
        <f t="shared" si="30"/>
        <v>7.8642962197631991E-2</v>
      </c>
      <c r="BM450" s="290">
        <v>36</v>
      </c>
      <c r="BN450" s="296" t="s">
        <v>3771</v>
      </c>
      <c r="BO450" s="73" t="s">
        <v>3891</v>
      </c>
      <c r="BP450" s="296" t="s">
        <v>2680</v>
      </c>
      <c r="BQ450" s="296" t="s">
        <v>2684</v>
      </c>
      <c r="BR450" s="296" t="s">
        <v>2685</v>
      </c>
      <c r="BS450" s="296" t="s">
        <v>2686</v>
      </c>
      <c r="BT450" s="296"/>
      <c r="BU450" s="296"/>
      <c r="BV450" s="296"/>
      <c r="BW450" s="296"/>
      <c r="BX450" s="296"/>
      <c r="BY450" s="296"/>
      <c r="BZ450" s="296"/>
      <c r="CA450" s="296" t="s">
        <v>2341</v>
      </c>
      <c r="CB450" s="296"/>
      <c r="CC450" s="296"/>
      <c r="CD450" s="311" t="str">
        <f t="shared" si="32"/>
        <v>DISCONTINUED - MR304 Double Standard, 18x9, +18mm Offset, 8x170, 130.81mm Centerbore, Matte Black</v>
      </c>
      <c r="CE450" s="311" t="s">
        <v>3721</v>
      </c>
      <c r="CF450" s="311" t="s">
        <v>3720</v>
      </c>
      <c r="CG450" s="300" t="str">
        <f t="shared" si="31"/>
        <v>STREET (3XX)</v>
      </c>
    </row>
    <row r="451" spans="1:85" s="289" customFormat="1" ht="15.75" customHeight="1">
      <c r="A451" s="571">
        <f t="shared" si="28"/>
        <v>448</v>
      </c>
      <c r="B451" s="92" t="s">
        <v>84</v>
      </c>
      <c r="C451" s="29" t="s">
        <v>1038</v>
      </c>
      <c r="D451" s="290" t="s">
        <v>1084</v>
      </c>
      <c r="E451" s="291" t="s">
        <v>2826</v>
      </c>
      <c r="F451" s="281" t="str">
        <f t="shared" si="29"/>
        <v>MR30778588500</v>
      </c>
      <c r="G451" s="291"/>
      <c r="H451" s="291"/>
      <c r="I451" s="291" t="s">
        <v>513</v>
      </c>
      <c r="J451" s="322">
        <v>41640</v>
      </c>
      <c r="K451" s="438">
        <v>43479</v>
      </c>
      <c r="L451" s="282" t="s">
        <v>1239</v>
      </c>
      <c r="M451" s="292">
        <v>233.75000000000003</v>
      </c>
      <c r="N451" s="85"/>
      <c r="O451" s="409"/>
      <c r="P451" s="290">
        <v>17</v>
      </c>
      <c r="Q451" s="8">
        <v>8.5</v>
      </c>
      <c r="R451" s="29" t="s">
        <v>1701</v>
      </c>
      <c r="S451" s="290">
        <v>8</v>
      </c>
      <c r="T451" s="290">
        <v>180</v>
      </c>
      <c r="U451" s="293">
        <v>0</v>
      </c>
      <c r="V451" s="317">
        <v>4.75</v>
      </c>
      <c r="W451" s="290" t="s">
        <v>85</v>
      </c>
      <c r="X451" s="298">
        <v>130.81</v>
      </c>
      <c r="Y451" s="294">
        <v>28.5</v>
      </c>
      <c r="Z451" s="293">
        <v>3640</v>
      </c>
      <c r="AA451" s="293" t="s">
        <v>2165</v>
      </c>
      <c r="AB451" s="293"/>
      <c r="AC451" s="284" t="s">
        <v>9718</v>
      </c>
      <c r="AD451" s="295" t="s">
        <v>1562</v>
      </c>
      <c r="AE451" s="432"/>
      <c r="AF451" s="286">
        <f>IFERROR(VLOOKUP(AD451,ACCESSORIES!F:J,5,FALSE),"N/A")</f>
        <v>33</v>
      </c>
      <c r="AG451" s="295" t="s">
        <v>85</v>
      </c>
      <c r="AH451" s="296" t="s">
        <v>85</v>
      </c>
      <c r="AI451" s="295" t="s">
        <v>85</v>
      </c>
      <c r="AJ451" s="295" t="s">
        <v>1826</v>
      </c>
      <c r="AK451" s="287">
        <f>IFERROR(VLOOKUP(AJ451,ACCESSORIES!F:J,5,FALSE),"N/A")</f>
        <v>1.1000000000000001</v>
      </c>
      <c r="AL451" s="296" t="s">
        <v>237</v>
      </c>
      <c r="AM451" s="296" t="s">
        <v>85</v>
      </c>
      <c r="AN451" s="38" t="str">
        <f>IFERROR(VLOOKUP(AM451,ACCESSORIES!F:J,5,FALSE),"N/A")</f>
        <v>N/A</v>
      </c>
      <c r="AO451" s="296" t="s">
        <v>85</v>
      </c>
      <c r="AP451" s="493">
        <v>16.100000000000001</v>
      </c>
      <c r="AQ451" s="296"/>
      <c r="AR451" s="296"/>
      <c r="AS451" s="296">
        <v>3</v>
      </c>
      <c r="AT451" s="296">
        <v>10</v>
      </c>
      <c r="AU451" s="296"/>
      <c r="AV451" s="296">
        <v>21</v>
      </c>
      <c r="AW451" s="296"/>
      <c r="AX451" s="296">
        <v>203</v>
      </c>
      <c r="AY451" s="296">
        <v>123</v>
      </c>
      <c r="AZ451" s="296">
        <v>93</v>
      </c>
      <c r="BA451" s="74"/>
      <c r="BB451" s="296"/>
      <c r="BC451" s="49"/>
      <c r="BD451" s="297" t="s">
        <v>85</v>
      </c>
      <c r="BE451" s="91" t="str">
        <f>IFERROR(VLOOKUP(BD451,ACCESSORIES!F:J,5,FALSE),"N/A")</f>
        <v>N/A</v>
      </c>
      <c r="BF451" s="92" t="s">
        <v>85</v>
      </c>
      <c r="BG451" s="91" t="str">
        <f>IFERROR(VLOOKUP(BF451,ACCESSORIES!F:J,5,FALSE),"N/A")</f>
        <v>N/A</v>
      </c>
      <c r="BH451" s="297">
        <v>32</v>
      </c>
      <c r="BI451" s="296">
        <v>19.8</v>
      </c>
      <c r="BJ451" s="296">
        <v>19.8</v>
      </c>
      <c r="BK451" s="296">
        <v>10.7</v>
      </c>
      <c r="BL451" s="358">
        <f t="shared" si="30"/>
        <v>6.8740914904991998E-2</v>
      </c>
      <c r="BM451" s="290">
        <v>36</v>
      </c>
      <c r="BN451" s="296" t="s">
        <v>3771</v>
      </c>
      <c r="BO451" s="73" t="s">
        <v>3891</v>
      </c>
      <c r="BP451" s="296" t="s">
        <v>2680</v>
      </c>
      <c r="BQ451" s="296" t="s">
        <v>2684</v>
      </c>
      <c r="BR451" s="296" t="s">
        <v>2681</v>
      </c>
      <c r="BS451" s="296" t="s">
        <v>2689</v>
      </c>
      <c r="BT451" s="296"/>
      <c r="BU451" s="296"/>
      <c r="BV451" s="296"/>
      <c r="BW451" s="296"/>
      <c r="BX451" s="296"/>
      <c r="BY451" s="296"/>
      <c r="BZ451" s="296"/>
      <c r="CA451" s="296" t="s">
        <v>2357</v>
      </c>
      <c r="CB451" s="296"/>
      <c r="CC451" s="296" t="s">
        <v>2358</v>
      </c>
      <c r="CD451" s="311" t="str">
        <f t="shared" si="32"/>
        <v>DISCONTINUED - MR307 Hole, 17x8.5, 0mm Offset, 8x180, 130.81mm Centerbore, Matte Black</v>
      </c>
      <c r="CE451" s="311" t="s">
        <v>3721</v>
      </c>
      <c r="CF451" s="311" t="s">
        <v>3720</v>
      </c>
      <c r="CG451" s="300" t="str">
        <f t="shared" si="31"/>
        <v>STREET (3XX)</v>
      </c>
    </row>
    <row r="452" spans="1:85" s="289" customFormat="1" ht="15.75" customHeight="1">
      <c r="A452" s="571">
        <f t="shared" ref="A452:A515" si="33">ROW(B452)-3</f>
        <v>449</v>
      </c>
      <c r="B452" s="92" t="s">
        <v>84</v>
      </c>
      <c r="C452" s="29" t="s">
        <v>1038</v>
      </c>
      <c r="D452" s="290" t="s">
        <v>1086</v>
      </c>
      <c r="E452" s="291" t="s">
        <v>2827</v>
      </c>
      <c r="F452" s="281" t="str">
        <f t="shared" si="29"/>
        <v>MR30989060812N</v>
      </c>
      <c r="G452" s="291"/>
      <c r="H452" s="291"/>
      <c r="I452" s="291" t="s">
        <v>577</v>
      </c>
      <c r="J452" s="322">
        <v>42005</v>
      </c>
      <c r="K452" s="438">
        <v>43479</v>
      </c>
      <c r="L452" s="282" t="s">
        <v>1239</v>
      </c>
      <c r="M452" s="292">
        <v>277.75</v>
      </c>
      <c r="N452" s="85"/>
      <c r="O452" s="409"/>
      <c r="P452" s="290">
        <v>18</v>
      </c>
      <c r="Q452" s="8">
        <v>9</v>
      </c>
      <c r="R452" s="29" t="s">
        <v>1089</v>
      </c>
      <c r="S452" s="290">
        <v>6</v>
      </c>
      <c r="T452" s="290">
        <v>5.5</v>
      </c>
      <c r="U452" s="293">
        <v>-12</v>
      </c>
      <c r="V452" s="317">
        <v>4.5</v>
      </c>
      <c r="W452" s="290" t="s">
        <v>85</v>
      </c>
      <c r="X452" s="298">
        <v>108</v>
      </c>
      <c r="Y452" s="294">
        <v>31.300000000000004</v>
      </c>
      <c r="Z452" s="293">
        <v>2650</v>
      </c>
      <c r="AA452" s="293" t="s">
        <v>5153</v>
      </c>
      <c r="AB452" s="293"/>
      <c r="AC452" s="284" t="s">
        <v>9707</v>
      </c>
      <c r="AD452" s="295" t="s">
        <v>1556</v>
      </c>
      <c r="AE452" s="432"/>
      <c r="AF452" s="286">
        <f>IFERROR(VLOOKUP(AD452,ACCESSORIES!F:J,5,FALSE),"N/A")</f>
        <v>33</v>
      </c>
      <c r="AG452" s="295" t="s">
        <v>85</v>
      </c>
      <c r="AH452" s="296" t="s">
        <v>85</v>
      </c>
      <c r="AI452" s="295" t="s">
        <v>85</v>
      </c>
      <c r="AJ452" s="295" t="s">
        <v>1827</v>
      </c>
      <c r="AK452" s="287">
        <f>IFERROR(VLOOKUP(AJ452,ACCESSORIES!F:J,5,FALSE),"N/A")</f>
        <v>1.1000000000000001</v>
      </c>
      <c r="AL452" s="296" t="s">
        <v>237</v>
      </c>
      <c r="AM452" s="296" t="s">
        <v>85</v>
      </c>
      <c r="AN452" s="38" t="str">
        <f>IFERROR(VLOOKUP(AM452,ACCESSORIES!F:J,5,FALSE),"N/A")</f>
        <v>N/A</v>
      </c>
      <c r="AO452" s="296" t="s">
        <v>85</v>
      </c>
      <c r="AP452" s="493">
        <v>16.100000000000001</v>
      </c>
      <c r="AQ452" s="296"/>
      <c r="AR452" s="296"/>
      <c r="AS452" s="296">
        <v>5</v>
      </c>
      <c r="AT452" s="296">
        <v>17</v>
      </c>
      <c r="AU452" s="296"/>
      <c r="AV452" s="296">
        <v>66</v>
      </c>
      <c r="AW452" s="296"/>
      <c r="AX452" s="296">
        <v>216</v>
      </c>
      <c r="AY452" s="296">
        <v>106.5</v>
      </c>
      <c r="AZ452" s="296">
        <v>38</v>
      </c>
      <c r="BA452" s="74"/>
      <c r="BB452" s="296"/>
      <c r="BC452" s="49"/>
      <c r="BD452" s="297" t="s">
        <v>85</v>
      </c>
      <c r="BE452" s="91" t="str">
        <f>IFERROR(VLOOKUP(BD452,ACCESSORIES!F:J,5,FALSE),"N/A")</f>
        <v>N/A</v>
      </c>
      <c r="BF452" s="92" t="s">
        <v>85</v>
      </c>
      <c r="BG452" s="91" t="str">
        <f>IFERROR(VLOOKUP(BF452,ACCESSORIES!F:J,5,FALSE),"N/A")</f>
        <v>N/A</v>
      </c>
      <c r="BH452" s="297">
        <v>34.800000000000004</v>
      </c>
      <c r="BI452" s="296">
        <v>20.7</v>
      </c>
      <c r="BJ452" s="296">
        <v>20.7</v>
      </c>
      <c r="BK452" s="296">
        <v>11.2</v>
      </c>
      <c r="BL452" s="358">
        <f t="shared" si="30"/>
        <v>7.8642962197631991E-2</v>
      </c>
      <c r="BM452" s="290">
        <v>36</v>
      </c>
      <c r="BN452" s="296" t="s">
        <v>3771</v>
      </c>
      <c r="BO452" s="73" t="s">
        <v>3891</v>
      </c>
      <c r="BP452" s="296" t="s">
        <v>2680</v>
      </c>
      <c r="BQ452" s="296" t="s">
        <v>2684</v>
      </c>
      <c r="BR452" s="296" t="s">
        <v>2686</v>
      </c>
      <c r="BS452" s="296" t="s">
        <v>2692</v>
      </c>
      <c r="BT452" s="296"/>
      <c r="BU452" s="296"/>
      <c r="BV452" s="296"/>
      <c r="BW452" s="296"/>
      <c r="BX452" s="296"/>
      <c r="BY452" s="296"/>
      <c r="BZ452" s="296"/>
      <c r="CA452" s="296" t="s">
        <v>2367</v>
      </c>
      <c r="CB452" s="296"/>
      <c r="CC452" s="296" t="s">
        <v>2368</v>
      </c>
      <c r="CD452" s="311" t="str">
        <f t="shared" si="32"/>
        <v>DISCONTINUED - MR309 Grid, 18x9, -12mm Offset, 6x5.5, 108mm Centerbore, Titanium - Matte Black  Lip</v>
      </c>
      <c r="CE452" s="311" t="s">
        <v>3721</v>
      </c>
      <c r="CF452" s="311" t="s">
        <v>3720</v>
      </c>
      <c r="CG452" s="300" t="str">
        <f t="shared" si="31"/>
        <v>STREET (3XX)</v>
      </c>
    </row>
    <row r="453" spans="1:85" s="289" customFormat="1" ht="15.75" customHeight="1">
      <c r="A453" s="571">
        <f t="shared" si="33"/>
        <v>450</v>
      </c>
      <c r="B453" s="92" t="s">
        <v>84</v>
      </c>
      <c r="C453" s="29" t="s">
        <v>1038</v>
      </c>
      <c r="D453" s="290" t="s">
        <v>1087</v>
      </c>
      <c r="E453" s="291" t="s">
        <v>2828</v>
      </c>
      <c r="F453" s="281" t="str">
        <f t="shared" ref="F453:F511" si="34">E453</f>
        <v>MR31078587500</v>
      </c>
      <c r="G453" s="291"/>
      <c r="H453" s="291"/>
      <c r="I453" s="291" t="s">
        <v>642</v>
      </c>
      <c r="J453" s="322">
        <v>42370</v>
      </c>
      <c r="K453" s="438">
        <v>43479</v>
      </c>
      <c r="L453" s="282" t="s">
        <v>1239</v>
      </c>
      <c r="M453" s="292">
        <v>241.45000000000002</v>
      </c>
      <c r="N453" s="85"/>
      <c r="O453" s="409"/>
      <c r="P453" s="290">
        <v>17</v>
      </c>
      <c r="Q453" s="8">
        <v>8.5</v>
      </c>
      <c r="R453" s="29" t="s">
        <v>1700</v>
      </c>
      <c r="S453" s="290">
        <v>8</v>
      </c>
      <c r="T453" s="290">
        <v>170</v>
      </c>
      <c r="U453" s="293">
        <v>0</v>
      </c>
      <c r="V453" s="317">
        <v>4.75</v>
      </c>
      <c r="W453" s="290" t="s">
        <v>85</v>
      </c>
      <c r="X453" s="298">
        <v>130.81</v>
      </c>
      <c r="Y453" s="294">
        <v>33.9</v>
      </c>
      <c r="Z453" s="293">
        <v>3640</v>
      </c>
      <c r="AA453" s="293" t="s">
        <v>2165</v>
      </c>
      <c r="AB453" s="293"/>
      <c r="AC453" s="284" t="s">
        <v>9626</v>
      </c>
      <c r="AD453" s="295" t="s">
        <v>1759</v>
      </c>
      <c r="AE453" s="432"/>
      <c r="AF453" s="286">
        <f>IFERROR(VLOOKUP(AD453,ACCESSORIES!F:J,5,FALSE),"N/A")</f>
        <v>33</v>
      </c>
      <c r="AG453" s="295" t="s">
        <v>85</v>
      </c>
      <c r="AH453" s="296" t="s">
        <v>85</v>
      </c>
      <c r="AI453" s="295" t="s">
        <v>85</v>
      </c>
      <c r="AJ453" s="295" t="s">
        <v>1827</v>
      </c>
      <c r="AK453" s="287">
        <f>IFERROR(VLOOKUP(AJ453,ACCESSORIES!F:J,5,FALSE),"N/A")</f>
        <v>1.1000000000000001</v>
      </c>
      <c r="AL453" s="296" t="s">
        <v>237</v>
      </c>
      <c r="AM453" s="296" t="s">
        <v>85</v>
      </c>
      <c r="AN453" s="38" t="str">
        <f>IFERROR(VLOOKUP(AM453,ACCESSORIES!F:J,5,FALSE),"N/A")</f>
        <v>N/A</v>
      </c>
      <c r="AO453" s="296" t="s">
        <v>85</v>
      </c>
      <c r="AP453" s="493">
        <v>16.100000000000001</v>
      </c>
      <c r="AQ453" s="296"/>
      <c r="AR453" s="296"/>
      <c r="AS453" s="296">
        <v>3</v>
      </c>
      <c r="AT453" s="296">
        <v>3</v>
      </c>
      <c r="AU453" s="296"/>
      <c r="AV453" s="296">
        <v>63</v>
      </c>
      <c r="AW453" s="296"/>
      <c r="AX453" s="296">
        <v>200</v>
      </c>
      <c r="AY453" s="296">
        <v>127</v>
      </c>
      <c r="AZ453" s="296">
        <v>98</v>
      </c>
      <c r="BA453" s="74"/>
      <c r="BB453" s="296"/>
      <c r="BC453" s="49"/>
      <c r="BD453" s="297" t="s">
        <v>85</v>
      </c>
      <c r="BE453" s="91" t="str">
        <f>IFERROR(VLOOKUP(BD453,ACCESSORIES!F:J,5,FALSE),"N/A")</f>
        <v>N/A</v>
      </c>
      <c r="BF453" s="92" t="s">
        <v>85</v>
      </c>
      <c r="BG453" s="91" t="str">
        <f>IFERROR(VLOOKUP(BF453,ACCESSORIES!F:J,5,FALSE),"N/A")</f>
        <v>N/A</v>
      </c>
      <c r="BH453" s="297">
        <v>37.4</v>
      </c>
      <c r="BI453" s="296">
        <v>19.5</v>
      </c>
      <c r="BJ453" s="296">
        <v>19.5</v>
      </c>
      <c r="BK453" s="296">
        <v>10.8</v>
      </c>
      <c r="BL453" s="358">
        <f t="shared" ref="BL453:BL511" si="35">SUM(((BI453*25.4)*(BJ453*25.4)*(BK453*25.4))/1000000000)</f>
        <v>6.7296755728799978E-2</v>
      </c>
      <c r="BM453" s="290">
        <v>36</v>
      </c>
      <c r="BN453" s="296" t="s">
        <v>3771</v>
      </c>
      <c r="BO453" s="73" t="s">
        <v>3891</v>
      </c>
      <c r="BP453" s="296" t="s">
        <v>2680</v>
      </c>
      <c r="BQ453" s="296" t="s">
        <v>2693</v>
      </c>
      <c r="BR453" s="296" t="s">
        <v>2686</v>
      </c>
      <c r="BS453" s="296" t="s">
        <v>2694</v>
      </c>
      <c r="BT453" s="296" t="s">
        <v>2692</v>
      </c>
      <c r="BU453" s="296"/>
      <c r="BV453" s="296"/>
      <c r="BW453" s="296"/>
      <c r="BX453" s="296"/>
      <c r="BY453" s="296"/>
      <c r="BZ453" s="296"/>
      <c r="CA453" s="296" t="s">
        <v>2383</v>
      </c>
      <c r="CB453" s="296"/>
      <c r="CC453" s="296" t="s">
        <v>2384</v>
      </c>
      <c r="CD453" s="311" t="str">
        <f t="shared" si="32"/>
        <v>DISCONTINUED - MR310 Con6, 17x8.5, 0mm Offset, 8x170, 130.81mm Centerbore, Matte Black</v>
      </c>
      <c r="CE453" s="311" t="s">
        <v>3721</v>
      </c>
      <c r="CF453" s="311" t="s">
        <v>3720</v>
      </c>
      <c r="CG453" s="300" t="str">
        <f t="shared" ref="CG453:CG516" si="36">C453</f>
        <v>STREET (3XX)</v>
      </c>
    </row>
    <row r="454" spans="1:85" s="289" customFormat="1" ht="15.75" customHeight="1">
      <c r="A454" s="571">
        <f t="shared" si="33"/>
        <v>451</v>
      </c>
      <c r="B454" s="92" t="s">
        <v>84</v>
      </c>
      <c r="C454" s="29" t="s">
        <v>1038</v>
      </c>
      <c r="D454" s="290" t="s">
        <v>1087</v>
      </c>
      <c r="E454" s="291" t="s">
        <v>2829</v>
      </c>
      <c r="F454" s="281" t="str">
        <f t="shared" si="34"/>
        <v>MR31078588500</v>
      </c>
      <c r="G454" s="291"/>
      <c r="H454" s="291"/>
      <c r="I454" s="291" t="s">
        <v>644</v>
      </c>
      <c r="J454" s="322">
        <v>42370</v>
      </c>
      <c r="K454" s="438">
        <v>43479</v>
      </c>
      <c r="L454" s="282" t="s">
        <v>1239</v>
      </c>
      <c r="M454" s="292">
        <v>241.45000000000002</v>
      </c>
      <c r="N454" s="85"/>
      <c r="O454" s="409"/>
      <c r="P454" s="290">
        <v>17</v>
      </c>
      <c r="Q454" s="8">
        <v>8.5</v>
      </c>
      <c r="R454" s="29" t="s">
        <v>1701</v>
      </c>
      <c r="S454" s="290">
        <v>8</v>
      </c>
      <c r="T454" s="290">
        <v>180</v>
      </c>
      <c r="U454" s="293">
        <v>0</v>
      </c>
      <c r="V454" s="317">
        <v>4.75</v>
      </c>
      <c r="W454" s="290" t="s">
        <v>85</v>
      </c>
      <c r="X454" s="298">
        <v>130.81</v>
      </c>
      <c r="Y454" s="294">
        <v>33.9</v>
      </c>
      <c r="Z454" s="293">
        <v>3640</v>
      </c>
      <c r="AA454" s="293" t="s">
        <v>2165</v>
      </c>
      <c r="AB454" s="293"/>
      <c r="AC454" s="284" t="s">
        <v>9718</v>
      </c>
      <c r="AD454" s="295" t="s">
        <v>1562</v>
      </c>
      <c r="AE454" s="432"/>
      <c r="AF454" s="286">
        <f>IFERROR(VLOOKUP(AD454,ACCESSORIES!F:J,5,FALSE),"N/A")</f>
        <v>33</v>
      </c>
      <c r="AG454" s="295" t="s">
        <v>85</v>
      </c>
      <c r="AH454" s="296" t="s">
        <v>85</v>
      </c>
      <c r="AI454" s="295" t="s">
        <v>85</v>
      </c>
      <c r="AJ454" s="295" t="s">
        <v>1827</v>
      </c>
      <c r="AK454" s="287">
        <f>IFERROR(VLOOKUP(AJ454,ACCESSORIES!F:J,5,FALSE),"N/A")</f>
        <v>1.1000000000000001</v>
      </c>
      <c r="AL454" s="296" t="s">
        <v>237</v>
      </c>
      <c r="AM454" s="296" t="s">
        <v>85</v>
      </c>
      <c r="AN454" s="38" t="str">
        <f>IFERROR(VLOOKUP(AM454,ACCESSORIES!F:J,5,FALSE),"N/A")</f>
        <v>N/A</v>
      </c>
      <c r="AO454" s="296" t="s">
        <v>85</v>
      </c>
      <c r="AP454" s="493">
        <v>16.100000000000001</v>
      </c>
      <c r="AQ454" s="296"/>
      <c r="AR454" s="296"/>
      <c r="AS454" s="296">
        <v>3</v>
      </c>
      <c r="AT454" s="296">
        <v>3</v>
      </c>
      <c r="AU454" s="296"/>
      <c r="AV454" s="296">
        <v>63</v>
      </c>
      <c r="AW454" s="296"/>
      <c r="AX454" s="296">
        <v>200</v>
      </c>
      <c r="AY454" s="296">
        <v>123</v>
      </c>
      <c r="AZ454" s="296">
        <v>93</v>
      </c>
      <c r="BA454" s="74"/>
      <c r="BB454" s="296"/>
      <c r="BC454" s="49"/>
      <c r="BD454" s="297" t="s">
        <v>85</v>
      </c>
      <c r="BE454" s="91" t="str">
        <f>IFERROR(VLOOKUP(BD454,ACCESSORIES!F:J,5,FALSE),"N/A")</f>
        <v>N/A</v>
      </c>
      <c r="BF454" s="92" t="s">
        <v>85</v>
      </c>
      <c r="BG454" s="91" t="str">
        <f>IFERROR(VLOOKUP(BF454,ACCESSORIES!F:J,5,FALSE),"N/A")</f>
        <v>N/A</v>
      </c>
      <c r="BH454" s="297">
        <v>37.4</v>
      </c>
      <c r="BI454" s="296">
        <v>19.5</v>
      </c>
      <c r="BJ454" s="296">
        <v>19.5</v>
      </c>
      <c r="BK454" s="296">
        <v>10.8</v>
      </c>
      <c r="BL454" s="358">
        <f t="shared" si="35"/>
        <v>6.7296755728799978E-2</v>
      </c>
      <c r="BM454" s="290">
        <v>36</v>
      </c>
      <c r="BN454" s="296" t="s">
        <v>3771</v>
      </c>
      <c r="BO454" s="73" t="s">
        <v>3891</v>
      </c>
      <c r="BP454" s="296" t="s">
        <v>2680</v>
      </c>
      <c r="BQ454" s="296" t="s">
        <v>2693</v>
      </c>
      <c r="BR454" s="296" t="s">
        <v>2686</v>
      </c>
      <c r="BS454" s="296" t="s">
        <v>2694</v>
      </c>
      <c r="BT454" s="296" t="s">
        <v>2692</v>
      </c>
      <c r="BU454" s="296"/>
      <c r="BV454" s="296"/>
      <c r="BW454" s="296"/>
      <c r="BX454" s="296"/>
      <c r="BY454" s="296"/>
      <c r="BZ454" s="296"/>
      <c r="CA454" s="296" t="s">
        <v>2383</v>
      </c>
      <c r="CB454" s="296"/>
      <c r="CC454" s="296" t="s">
        <v>2384</v>
      </c>
      <c r="CD454" s="311" t="str">
        <f t="shared" si="32"/>
        <v>DISCONTINUED - MR310 Con6, 17x8.5, 0mm Offset, 8x180, 130.81mm Centerbore, Matte Black</v>
      </c>
      <c r="CE454" s="311" t="s">
        <v>3721</v>
      </c>
      <c r="CF454" s="311" t="s">
        <v>3720</v>
      </c>
      <c r="CG454" s="300" t="str">
        <f t="shared" si="36"/>
        <v>STREET (3XX)</v>
      </c>
    </row>
    <row r="455" spans="1:85" s="289" customFormat="1" ht="15.75" customHeight="1">
      <c r="A455" s="571">
        <f t="shared" si="33"/>
        <v>452</v>
      </c>
      <c r="B455" s="92" t="s">
        <v>84</v>
      </c>
      <c r="C455" s="29" t="s">
        <v>1038</v>
      </c>
      <c r="D455" s="290" t="s">
        <v>1087</v>
      </c>
      <c r="E455" s="291" t="s">
        <v>2830</v>
      </c>
      <c r="F455" s="281" t="str">
        <f t="shared" si="34"/>
        <v>MR31078588900</v>
      </c>
      <c r="G455" s="291"/>
      <c r="H455" s="291"/>
      <c r="I455" s="291" t="s">
        <v>645</v>
      </c>
      <c r="J455" s="322">
        <v>42370</v>
      </c>
      <c r="K455" s="438">
        <v>43479</v>
      </c>
      <c r="L455" s="282" t="s">
        <v>1239</v>
      </c>
      <c r="M455" s="292">
        <v>255.75000000000003</v>
      </c>
      <c r="N455" s="85"/>
      <c r="O455" s="409"/>
      <c r="P455" s="290">
        <v>17</v>
      </c>
      <c r="Q455" s="8">
        <v>8.5</v>
      </c>
      <c r="R455" s="29" t="s">
        <v>1701</v>
      </c>
      <c r="S455" s="290">
        <v>8</v>
      </c>
      <c r="T455" s="290">
        <v>180</v>
      </c>
      <c r="U455" s="293">
        <v>0</v>
      </c>
      <c r="V455" s="317">
        <v>4.75</v>
      </c>
      <c r="W455" s="290" t="s">
        <v>85</v>
      </c>
      <c r="X455" s="298">
        <v>130.81</v>
      </c>
      <c r="Y455" s="294">
        <v>33.9</v>
      </c>
      <c r="Z455" s="293">
        <v>3640</v>
      </c>
      <c r="AA455" s="293" t="s">
        <v>5156</v>
      </c>
      <c r="AB455" s="293"/>
      <c r="AC455" s="284" t="s">
        <v>9718</v>
      </c>
      <c r="AD455" s="295" t="s">
        <v>1562</v>
      </c>
      <c r="AE455" s="432"/>
      <c r="AF455" s="286">
        <f>IFERROR(VLOOKUP(AD455,ACCESSORIES!F:J,5,FALSE),"N/A")</f>
        <v>33</v>
      </c>
      <c r="AG455" s="295" t="s">
        <v>85</v>
      </c>
      <c r="AH455" s="296" t="s">
        <v>85</v>
      </c>
      <c r="AI455" s="295" t="s">
        <v>85</v>
      </c>
      <c r="AJ455" s="295" t="s">
        <v>1827</v>
      </c>
      <c r="AK455" s="287">
        <f>IFERROR(VLOOKUP(AJ455,ACCESSORIES!F:J,5,FALSE),"N/A")</f>
        <v>1.1000000000000001</v>
      </c>
      <c r="AL455" s="296" t="s">
        <v>237</v>
      </c>
      <c r="AM455" s="296" t="s">
        <v>85</v>
      </c>
      <c r="AN455" s="38" t="str">
        <f>IFERROR(VLOOKUP(AM455,ACCESSORIES!F:J,5,FALSE),"N/A")</f>
        <v>N/A</v>
      </c>
      <c r="AO455" s="296" t="s">
        <v>85</v>
      </c>
      <c r="AP455" s="493">
        <v>16.100000000000001</v>
      </c>
      <c r="AQ455" s="296"/>
      <c r="AR455" s="296"/>
      <c r="AS455" s="296">
        <v>3</v>
      </c>
      <c r="AT455" s="296">
        <v>3</v>
      </c>
      <c r="AU455" s="296"/>
      <c r="AV455" s="296">
        <v>63</v>
      </c>
      <c r="AW455" s="296"/>
      <c r="AX455" s="296">
        <v>200</v>
      </c>
      <c r="AY455" s="296">
        <v>123</v>
      </c>
      <c r="AZ455" s="296">
        <v>93</v>
      </c>
      <c r="BA455" s="74"/>
      <c r="BB455" s="296"/>
      <c r="BC455" s="49"/>
      <c r="BD455" s="297" t="s">
        <v>85</v>
      </c>
      <c r="BE455" s="91" t="str">
        <f>IFERROR(VLOOKUP(BD455,ACCESSORIES!F:J,5,FALSE),"N/A")</f>
        <v>N/A</v>
      </c>
      <c r="BF455" s="92" t="s">
        <v>85</v>
      </c>
      <c r="BG455" s="91" t="str">
        <f>IFERROR(VLOOKUP(BF455,ACCESSORIES!F:J,5,FALSE),"N/A")</f>
        <v>N/A</v>
      </c>
      <c r="BH455" s="297">
        <v>37.4</v>
      </c>
      <c r="BI455" s="296">
        <v>19.5</v>
      </c>
      <c r="BJ455" s="296">
        <v>19.5</v>
      </c>
      <c r="BK455" s="296">
        <v>10.8</v>
      </c>
      <c r="BL455" s="358">
        <f t="shared" si="35"/>
        <v>6.7296755728799978E-2</v>
      </c>
      <c r="BM455" s="290">
        <v>36</v>
      </c>
      <c r="BN455" s="296" t="s">
        <v>3771</v>
      </c>
      <c r="BO455" s="73" t="s">
        <v>3891</v>
      </c>
      <c r="BP455" s="296" t="s">
        <v>2680</v>
      </c>
      <c r="BQ455" s="296" t="s">
        <v>2693</v>
      </c>
      <c r="BR455" s="296" t="s">
        <v>2686</v>
      </c>
      <c r="BS455" s="296" t="s">
        <v>2694</v>
      </c>
      <c r="BT455" s="296" t="s">
        <v>2692</v>
      </c>
      <c r="BU455" s="296"/>
      <c r="BV455" s="296"/>
      <c r="BW455" s="296"/>
      <c r="BX455" s="296"/>
      <c r="BY455" s="296"/>
      <c r="BZ455" s="296"/>
      <c r="CA455" s="296" t="s">
        <v>2385</v>
      </c>
      <c r="CB455" s="296"/>
      <c r="CC455" s="296" t="s">
        <v>2386</v>
      </c>
      <c r="CD455" s="311" t="str">
        <f t="shared" si="32"/>
        <v>DISCONTINUED - MR310 Con6, 17x8.5, 0mm Offset, 8x180, 130.81mm Centerbore, Method Bronze - Matte Black Lip</v>
      </c>
      <c r="CE455" s="311" t="s">
        <v>3721</v>
      </c>
      <c r="CF455" s="311" t="s">
        <v>3720</v>
      </c>
      <c r="CG455" s="300" t="str">
        <f t="shared" si="36"/>
        <v>STREET (3XX)</v>
      </c>
    </row>
    <row r="456" spans="1:85" s="289" customFormat="1" ht="15.75" customHeight="1">
      <c r="A456" s="571">
        <f t="shared" si="33"/>
        <v>453</v>
      </c>
      <c r="B456" s="92" t="s">
        <v>84</v>
      </c>
      <c r="C456" s="29" t="s">
        <v>1038</v>
      </c>
      <c r="D456" s="290" t="s">
        <v>1088</v>
      </c>
      <c r="E456" s="291" t="s">
        <v>2831</v>
      </c>
      <c r="F456" s="281" t="str">
        <f t="shared" si="34"/>
        <v>MR31178588800</v>
      </c>
      <c r="G456" s="291"/>
      <c r="H456" s="291"/>
      <c r="I456" s="291" t="s">
        <v>687</v>
      </c>
      <c r="J456" s="322">
        <v>42370</v>
      </c>
      <c r="K456" s="438">
        <v>43479</v>
      </c>
      <c r="L456" s="282" t="s">
        <v>1239</v>
      </c>
      <c r="M456" s="292">
        <v>252.45000000000002</v>
      </c>
      <c r="N456" s="85"/>
      <c r="O456" s="409"/>
      <c r="P456" s="290">
        <v>17</v>
      </c>
      <c r="Q456" s="8">
        <v>8.5</v>
      </c>
      <c r="R456" s="29" t="s">
        <v>1701</v>
      </c>
      <c r="S456" s="290">
        <v>8</v>
      </c>
      <c r="T456" s="290">
        <v>180</v>
      </c>
      <c r="U456" s="293">
        <v>0</v>
      </c>
      <c r="V456" s="317">
        <v>4.75</v>
      </c>
      <c r="W456" s="290" t="s">
        <v>85</v>
      </c>
      <c r="X456" s="298">
        <v>130.81</v>
      </c>
      <c r="Y456" s="294">
        <v>29.5</v>
      </c>
      <c r="Z456" s="293">
        <v>3640</v>
      </c>
      <c r="AA456" s="293" t="s">
        <v>5153</v>
      </c>
      <c r="AB456" s="293"/>
      <c r="AC456" s="284" t="s">
        <v>9718</v>
      </c>
      <c r="AD456" s="295" t="s">
        <v>1562</v>
      </c>
      <c r="AE456" s="432"/>
      <c r="AF456" s="286">
        <f>IFERROR(VLOOKUP(AD456,ACCESSORIES!F:J,5,FALSE),"N/A")</f>
        <v>33</v>
      </c>
      <c r="AG456" s="295" t="s">
        <v>85</v>
      </c>
      <c r="AH456" s="296" t="s">
        <v>85</v>
      </c>
      <c r="AI456" s="295" t="s">
        <v>85</v>
      </c>
      <c r="AJ456" s="295" t="s">
        <v>1827</v>
      </c>
      <c r="AK456" s="287">
        <f>IFERROR(VLOOKUP(AJ456,ACCESSORIES!F:J,5,FALSE),"N/A")</f>
        <v>1.1000000000000001</v>
      </c>
      <c r="AL456" s="296" t="s">
        <v>237</v>
      </c>
      <c r="AM456" s="296" t="s">
        <v>85</v>
      </c>
      <c r="AN456" s="38" t="str">
        <f>IFERROR(VLOOKUP(AM456,ACCESSORIES!F:J,5,FALSE),"N/A")</f>
        <v>N/A</v>
      </c>
      <c r="AO456" s="296" t="s">
        <v>85</v>
      </c>
      <c r="AP456" s="493">
        <v>16.100000000000001</v>
      </c>
      <c r="AQ456" s="296"/>
      <c r="AR456" s="296"/>
      <c r="AS456" s="296">
        <v>3</v>
      </c>
      <c r="AT456" s="296">
        <v>3</v>
      </c>
      <c r="AU456" s="296"/>
      <c r="AV456" s="296">
        <v>35</v>
      </c>
      <c r="AW456" s="296"/>
      <c r="AX456" s="296">
        <v>210</v>
      </c>
      <c r="AY456" s="296">
        <v>123</v>
      </c>
      <c r="AZ456" s="296">
        <v>93</v>
      </c>
      <c r="BA456" s="74"/>
      <c r="BB456" s="296"/>
      <c r="BC456" s="49"/>
      <c r="BD456" s="297" t="s">
        <v>85</v>
      </c>
      <c r="BE456" s="91" t="str">
        <f>IFERROR(VLOOKUP(BD456,ACCESSORIES!F:J,5,FALSE),"N/A")</f>
        <v>N/A</v>
      </c>
      <c r="BF456" s="92" t="s">
        <v>85</v>
      </c>
      <c r="BG456" s="91" t="str">
        <f>IFERROR(VLOOKUP(BF456,ACCESSORIES!F:J,5,FALSE),"N/A")</f>
        <v>N/A</v>
      </c>
      <c r="BH456" s="297">
        <v>33</v>
      </c>
      <c r="BI456" s="296">
        <v>19.5</v>
      </c>
      <c r="BJ456" s="296">
        <v>19.5</v>
      </c>
      <c r="BK456" s="296">
        <v>10.8</v>
      </c>
      <c r="BL456" s="358">
        <f t="shared" si="35"/>
        <v>6.7296755728799978E-2</v>
      </c>
      <c r="BM456" s="290">
        <v>36</v>
      </c>
      <c r="BN456" s="296" t="s">
        <v>3771</v>
      </c>
      <c r="BO456" s="73" t="s">
        <v>3891</v>
      </c>
      <c r="BP456" s="296" t="s">
        <v>2680</v>
      </c>
      <c r="BQ456" s="296" t="s">
        <v>2693</v>
      </c>
      <c r="BR456" s="296" t="s">
        <v>2686</v>
      </c>
      <c r="BS456" s="296" t="s">
        <v>2694</v>
      </c>
      <c r="BT456" s="296" t="s">
        <v>2692</v>
      </c>
      <c r="BU456" s="296"/>
      <c r="BV456" s="296"/>
      <c r="BW456" s="296"/>
      <c r="BX456" s="296"/>
      <c r="BY456" s="296"/>
      <c r="BZ456" s="296"/>
      <c r="CA456" s="296" t="s">
        <v>2395</v>
      </c>
      <c r="CB456" s="296"/>
      <c r="CC456" s="296" t="s">
        <v>2396</v>
      </c>
      <c r="CD456" s="311" t="str">
        <f t="shared" si="32"/>
        <v>DISCONTINUED - MR311 Vex, 17x8.5, 0mm Offset, 8x180, 130.81mm Centerbore, Titanium - Matte Black  Lip</v>
      </c>
      <c r="CE456" s="311" t="s">
        <v>3721</v>
      </c>
      <c r="CF456" s="311" t="s">
        <v>3720</v>
      </c>
      <c r="CG456" s="300" t="str">
        <f t="shared" si="36"/>
        <v>STREET (3XX)</v>
      </c>
    </row>
    <row r="457" spans="1:85" s="289" customFormat="1" ht="15.75" customHeight="1">
      <c r="A457" s="571">
        <f t="shared" si="33"/>
        <v>454</v>
      </c>
      <c r="B457" s="92" t="s">
        <v>84</v>
      </c>
      <c r="C457" s="29" t="s">
        <v>1038</v>
      </c>
      <c r="D457" s="290" t="s">
        <v>1088</v>
      </c>
      <c r="E457" s="291" t="s">
        <v>2832</v>
      </c>
      <c r="F457" s="281" t="str">
        <f t="shared" si="34"/>
        <v>MR31189055818</v>
      </c>
      <c r="G457" s="291"/>
      <c r="H457" s="291"/>
      <c r="I457" s="291" t="s">
        <v>701</v>
      </c>
      <c r="J457" s="322">
        <v>42370</v>
      </c>
      <c r="K457" s="438">
        <v>43479</v>
      </c>
      <c r="L457" s="282" t="s">
        <v>1239</v>
      </c>
      <c r="M457" s="292">
        <v>292.05</v>
      </c>
      <c r="N457" s="85"/>
      <c r="O457" s="409"/>
      <c r="P457" s="290">
        <v>18</v>
      </c>
      <c r="Q457" s="8">
        <v>9</v>
      </c>
      <c r="R457" s="29" t="s">
        <v>1693</v>
      </c>
      <c r="S457" s="290">
        <v>5</v>
      </c>
      <c r="T457" s="290">
        <v>5.5</v>
      </c>
      <c r="U457" s="293">
        <v>18</v>
      </c>
      <c r="V457" s="317">
        <v>5.75</v>
      </c>
      <c r="W457" s="290" t="s">
        <v>85</v>
      </c>
      <c r="X457" s="298">
        <v>108</v>
      </c>
      <c r="Y457" s="294">
        <v>33</v>
      </c>
      <c r="Z457" s="293">
        <v>2650</v>
      </c>
      <c r="AA457" s="293" t="s">
        <v>5153</v>
      </c>
      <c r="AB457" s="293"/>
      <c r="AC457" s="284" t="s">
        <v>9738</v>
      </c>
      <c r="AD457" s="295" t="s">
        <v>1594</v>
      </c>
      <c r="AE457" s="432"/>
      <c r="AF457" s="286">
        <f>IFERROR(VLOOKUP(AD457,ACCESSORIES!F:J,5,FALSE),"N/A")</f>
        <v>38.5</v>
      </c>
      <c r="AG457" s="295" t="s">
        <v>1734</v>
      </c>
      <c r="AH457" s="296" t="s">
        <v>1786</v>
      </c>
      <c r="AI457" s="295" t="s">
        <v>85</v>
      </c>
      <c r="AJ457" s="295" t="s">
        <v>1827</v>
      </c>
      <c r="AK457" s="287">
        <f>IFERROR(VLOOKUP(AJ457,ACCESSORIES!F:J,5,FALSE),"N/A")</f>
        <v>1.1000000000000001</v>
      </c>
      <c r="AL457" s="296" t="s">
        <v>236</v>
      </c>
      <c r="AM457" s="296" t="s">
        <v>85</v>
      </c>
      <c r="AN457" s="38" t="str">
        <f>IFERROR(VLOOKUP(AM457,ACCESSORIES!F:J,5,FALSE),"N/A")</f>
        <v>N/A</v>
      </c>
      <c r="AO457" s="296" t="s">
        <v>85</v>
      </c>
      <c r="AP457" s="493">
        <v>16.100000000000001</v>
      </c>
      <c r="AQ457" s="296"/>
      <c r="AR457" s="296"/>
      <c r="AS457" s="296">
        <v>3</v>
      </c>
      <c r="AT457" s="296">
        <v>15</v>
      </c>
      <c r="AU457" s="296"/>
      <c r="AV457" s="296">
        <v>34</v>
      </c>
      <c r="AW457" s="296"/>
      <c r="AX457" s="296">
        <v>210</v>
      </c>
      <c r="AY457" s="296">
        <v>108</v>
      </c>
      <c r="AZ457" s="296">
        <v>35</v>
      </c>
      <c r="BA457" s="74"/>
      <c r="BB457" s="296"/>
      <c r="BC457" s="49"/>
      <c r="BD457" s="297" t="s">
        <v>85</v>
      </c>
      <c r="BE457" s="91" t="str">
        <f>IFERROR(VLOOKUP(BD457,ACCESSORIES!F:J,5,FALSE),"N/A")</f>
        <v>N/A</v>
      </c>
      <c r="BF457" s="92" t="s">
        <v>85</v>
      </c>
      <c r="BG457" s="91" t="str">
        <f>IFERROR(VLOOKUP(BF457,ACCESSORIES!F:J,5,FALSE),"N/A")</f>
        <v>N/A</v>
      </c>
      <c r="BH457" s="297">
        <v>36.5</v>
      </c>
      <c r="BI457" s="296">
        <v>20.5</v>
      </c>
      <c r="BJ457" s="296">
        <v>20.5</v>
      </c>
      <c r="BK457" s="296">
        <v>11.2</v>
      </c>
      <c r="BL457" s="358">
        <f t="shared" si="35"/>
        <v>7.7130632835199969E-2</v>
      </c>
      <c r="BM457" s="290">
        <v>36</v>
      </c>
      <c r="BN457" s="296" t="s">
        <v>3771</v>
      </c>
      <c r="BO457" s="73" t="s">
        <v>3891</v>
      </c>
      <c r="BP457" s="296" t="s">
        <v>2680</v>
      </c>
      <c r="BQ457" s="296" t="s">
        <v>2693</v>
      </c>
      <c r="BR457" s="296" t="s">
        <v>2686</v>
      </c>
      <c r="BS457" s="296" t="s">
        <v>2694</v>
      </c>
      <c r="BT457" s="296" t="s">
        <v>2692</v>
      </c>
      <c r="BU457" s="296"/>
      <c r="BV457" s="296"/>
      <c r="BW457" s="296"/>
      <c r="BX457" s="296"/>
      <c r="BY457" s="296"/>
      <c r="BZ457" s="296"/>
      <c r="CA457" s="296" t="s">
        <v>2397</v>
      </c>
      <c r="CB457" s="296"/>
      <c r="CC457" s="296" t="s">
        <v>2398</v>
      </c>
      <c r="CD457" s="311" t="str">
        <f t="shared" si="32"/>
        <v>DISCONTINUED - MR311 Vex, 18x9, +18mm Offset, 5x5.5, 108mm Centerbore, Titanium - Matte Black  Lip</v>
      </c>
      <c r="CE457" s="311" t="s">
        <v>3721</v>
      </c>
      <c r="CF457" s="311" t="s">
        <v>3720</v>
      </c>
      <c r="CG457" s="300" t="str">
        <f t="shared" si="36"/>
        <v>STREET (3XX)</v>
      </c>
    </row>
    <row r="458" spans="1:85" s="289" customFormat="1" ht="15.75" customHeight="1">
      <c r="A458" s="571">
        <f t="shared" si="33"/>
        <v>455</v>
      </c>
      <c r="B458" s="92" t="s">
        <v>84</v>
      </c>
      <c r="C458" s="29" t="s">
        <v>1059</v>
      </c>
      <c r="D458" s="290" t="s">
        <v>233</v>
      </c>
      <c r="E458" s="291" t="s">
        <v>2833</v>
      </c>
      <c r="F458" s="281" t="str">
        <f t="shared" si="34"/>
        <v>MR50178049842</v>
      </c>
      <c r="G458" s="291"/>
      <c r="H458" s="291"/>
      <c r="I458" s="291" t="s">
        <v>866</v>
      </c>
      <c r="J458" s="322">
        <v>41640</v>
      </c>
      <c r="K458" s="438">
        <v>43479</v>
      </c>
      <c r="L458" s="282" t="s">
        <v>1239</v>
      </c>
      <c r="M458" s="292">
        <v>233.75000000000003</v>
      </c>
      <c r="N458" s="85"/>
      <c r="O458" s="409"/>
      <c r="P458" s="290">
        <v>17</v>
      </c>
      <c r="Q458" s="8">
        <v>8</v>
      </c>
      <c r="R458" s="29" t="s">
        <v>1685</v>
      </c>
      <c r="S458" s="290">
        <v>5</v>
      </c>
      <c r="T458" s="290">
        <v>108</v>
      </c>
      <c r="U458" s="293">
        <v>42</v>
      </c>
      <c r="V458" s="317">
        <v>6.2</v>
      </c>
      <c r="W458" s="290" t="s">
        <v>85</v>
      </c>
      <c r="X458" s="298">
        <v>63.4</v>
      </c>
      <c r="Y458" s="294">
        <v>23.8</v>
      </c>
      <c r="Z458" s="293">
        <v>1850</v>
      </c>
      <c r="AA458" s="293" t="s">
        <v>2093</v>
      </c>
      <c r="AB458" s="293"/>
      <c r="AC458" s="284" t="s">
        <v>9745</v>
      </c>
      <c r="AD458" s="295" t="s">
        <v>1583</v>
      </c>
      <c r="AE458" s="432"/>
      <c r="AF458" s="286">
        <f>IFERROR(VLOOKUP(AD458,ACCESSORIES!F:J,5,FALSE),"N/A")</f>
        <v>33</v>
      </c>
      <c r="AG458" s="295" t="s">
        <v>85</v>
      </c>
      <c r="AH458" s="296" t="s">
        <v>1786</v>
      </c>
      <c r="AI458" s="295" t="s">
        <v>85</v>
      </c>
      <c r="AJ458" s="295" t="s">
        <v>85</v>
      </c>
      <c r="AK458" s="287" t="str">
        <f>IFERROR(VLOOKUP(AJ458,ACCESSORIES!F:J,5,FALSE),"N/A")</f>
        <v>N/A</v>
      </c>
      <c r="AL458" s="296" t="s">
        <v>237</v>
      </c>
      <c r="AM458" s="296" t="s">
        <v>85</v>
      </c>
      <c r="AN458" s="38" t="str">
        <f>IFERROR(VLOOKUP(AM458,ACCESSORIES!F:J,5,FALSE),"N/A")</f>
        <v>N/A</v>
      </c>
      <c r="AO458" s="296" t="s">
        <v>85</v>
      </c>
      <c r="AP458" s="493">
        <v>16</v>
      </c>
      <c r="AQ458" s="296"/>
      <c r="AR458" s="296"/>
      <c r="AS458" s="296">
        <v>31</v>
      </c>
      <c r="AT458" s="296">
        <v>40</v>
      </c>
      <c r="AU458" s="296"/>
      <c r="AV458" s="296">
        <v>46</v>
      </c>
      <c r="AW458" s="296"/>
      <c r="AX458" s="296">
        <v>195</v>
      </c>
      <c r="AY458" s="296">
        <v>63.4</v>
      </c>
      <c r="AZ458" s="296">
        <v>25</v>
      </c>
      <c r="BA458" s="74"/>
      <c r="BB458" s="296"/>
      <c r="BC458" s="49"/>
      <c r="BD458" s="297" t="s">
        <v>85</v>
      </c>
      <c r="BE458" s="91" t="str">
        <f>IFERROR(VLOOKUP(BD458,ACCESSORIES!F:J,5,FALSE),"N/A")</f>
        <v>N/A</v>
      </c>
      <c r="BF458" s="92" t="s">
        <v>85</v>
      </c>
      <c r="BG458" s="91" t="str">
        <f>IFERROR(VLOOKUP(BF458,ACCESSORIES!F:J,5,FALSE),"N/A")</f>
        <v>N/A</v>
      </c>
      <c r="BH458" s="297">
        <v>27.3</v>
      </c>
      <c r="BI458" s="296">
        <v>19.8</v>
      </c>
      <c r="BJ458" s="296">
        <v>19.8</v>
      </c>
      <c r="BK458" s="296">
        <v>10</v>
      </c>
      <c r="BL458" s="358">
        <f t="shared" si="35"/>
        <v>6.4243845705600003E-2</v>
      </c>
      <c r="BM458" s="290">
        <v>36</v>
      </c>
      <c r="BN458" s="296" t="s">
        <v>3771</v>
      </c>
      <c r="BO458" s="73" t="s">
        <v>3891</v>
      </c>
      <c r="BP458" s="296" t="s">
        <v>2737</v>
      </c>
      <c r="BQ458" s="296" t="s">
        <v>2727</v>
      </c>
      <c r="BR458" s="296" t="s">
        <v>2738</v>
      </c>
      <c r="BS458" s="296" t="s">
        <v>2739</v>
      </c>
      <c r="BT458" s="296" t="s">
        <v>2740</v>
      </c>
      <c r="BU458" s="296"/>
      <c r="BV458" s="296"/>
      <c r="BW458" s="296"/>
      <c r="BX458" s="296"/>
      <c r="BY458" s="296"/>
      <c r="BZ458" s="296"/>
      <c r="CA458" s="296" t="s">
        <v>2425</v>
      </c>
      <c r="CB458" s="296"/>
      <c r="CC458" s="296" t="s">
        <v>2426</v>
      </c>
      <c r="CD458" s="311" t="str">
        <f t="shared" si="32"/>
        <v>DISCONTINUED - MR501 RALLY, 17x8, +42mm Offset, 5x108, 63.4mm Centerbore, Titanium</v>
      </c>
      <c r="CE458" s="311" t="s">
        <v>3721</v>
      </c>
      <c r="CF458" s="311" t="s">
        <v>3720</v>
      </c>
      <c r="CG458" s="300" t="str">
        <f t="shared" si="36"/>
        <v>RALLY (5XX)</v>
      </c>
    </row>
    <row r="459" spans="1:85" s="289" customFormat="1" ht="15.75" customHeight="1">
      <c r="A459" s="571">
        <f t="shared" si="33"/>
        <v>456</v>
      </c>
      <c r="B459" s="92" t="s">
        <v>84</v>
      </c>
      <c r="C459" s="29" t="s">
        <v>1059</v>
      </c>
      <c r="D459" s="290" t="s">
        <v>233</v>
      </c>
      <c r="E459" s="291" t="s">
        <v>2834</v>
      </c>
      <c r="F459" s="281" t="str">
        <f t="shared" si="34"/>
        <v>MR50178049942</v>
      </c>
      <c r="G459" s="291"/>
      <c r="H459" s="291"/>
      <c r="I459" s="291" t="s">
        <v>867</v>
      </c>
      <c r="J459" s="322">
        <v>41640</v>
      </c>
      <c r="K459" s="438">
        <v>43479</v>
      </c>
      <c r="L459" s="282" t="s">
        <v>1239</v>
      </c>
      <c r="M459" s="292">
        <v>233.75000000000003</v>
      </c>
      <c r="N459" s="85"/>
      <c r="O459" s="409"/>
      <c r="P459" s="290">
        <v>17</v>
      </c>
      <c r="Q459" s="8">
        <v>8</v>
      </c>
      <c r="R459" s="29" t="s">
        <v>1685</v>
      </c>
      <c r="S459" s="290">
        <v>5</v>
      </c>
      <c r="T459" s="290">
        <v>108</v>
      </c>
      <c r="U459" s="293">
        <v>42</v>
      </c>
      <c r="V459" s="317">
        <v>6.2</v>
      </c>
      <c r="W459" s="290" t="s">
        <v>85</v>
      </c>
      <c r="X459" s="298">
        <v>63.4</v>
      </c>
      <c r="Y459" s="294">
        <v>23.8</v>
      </c>
      <c r="Z459" s="293">
        <v>1850</v>
      </c>
      <c r="AA459" s="293" t="s">
        <v>2168</v>
      </c>
      <c r="AB459" s="293"/>
      <c r="AC459" s="284" t="s">
        <v>9745</v>
      </c>
      <c r="AD459" s="295" t="s">
        <v>1583</v>
      </c>
      <c r="AE459" s="432"/>
      <c r="AF459" s="286">
        <f>IFERROR(VLOOKUP(AD459,ACCESSORIES!F:J,5,FALSE),"N/A")</f>
        <v>33</v>
      </c>
      <c r="AG459" s="295" t="s">
        <v>85</v>
      </c>
      <c r="AH459" s="296" t="s">
        <v>1786</v>
      </c>
      <c r="AI459" s="295" t="s">
        <v>85</v>
      </c>
      <c r="AJ459" s="295" t="s">
        <v>85</v>
      </c>
      <c r="AK459" s="287" t="str">
        <f>IFERROR(VLOOKUP(AJ459,ACCESSORIES!F:J,5,FALSE),"N/A")</f>
        <v>N/A</v>
      </c>
      <c r="AL459" s="296" t="s">
        <v>237</v>
      </c>
      <c r="AM459" s="296" t="s">
        <v>85</v>
      </c>
      <c r="AN459" s="38" t="str">
        <f>IFERROR(VLOOKUP(AM459,ACCESSORIES!F:J,5,FALSE),"N/A")</f>
        <v>N/A</v>
      </c>
      <c r="AO459" s="296" t="s">
        <v>85</v>
      </c>
      <c r="AP459" s="493">
        <v>16</v>
      </c>
      <c r="AQ459" s="296"/>
      <c r="AR459" s="296"/>
      <c r="AS459" s="296">
        <v>31</v>
      </c>
      <c r="AT459" s="296">
        <v>40</v>
      </c>
      <c r="AU459" s="296"/>
      <c r="AV459" s="296">
        <v>46</v>
      </c>
      <c r="AW459" s="296"/>
      <c r="AX459" s="296">
        <v>195</v>
      </c>
      <c r="AY459" s="296">
        <v>63.4</v>
      </c>
      <c r="AZ459" s="296">
        <v>25</v>
      </c>
      <c r="BA459" s="74"/>
      <c r="BB459" s="296"/>
      <c r="BC459" s="49"/>
      <c r="BD459" s="297" t="s">
        <v>85</v>
      </c>
      <c r="BE459" s="91" t="str">
        <f>IFERROR(VLOOKUP(BD459,ACCESSORIES!F:J,5,FALSE),"N/A")</f>
        <v>N/A</v>
      </c>
      <c r="BF459" s="92" t="s">
        <v>85</v>
      </c>
      <c r="BG459" s="91" t="str">
        <f>IFERROR(VLOOKUP(BF459,ACCESSORIES!F:J,5,FALSE),"N/A")</f>
        <v>N/A</v>
      </c>
      <c r="BH459" s="297">
        <v>27.3</v>
      </c>
      <c r="BI459" s="296">
        <v>19.8</v>
      </c>
      <c r="BJ459" s="296">
        <v>19.8</v>
      </c>
      <c r="BK459" s="296">
        <v>10</v>
      </c>
      <c r="BL459" s="358">
        <f t="shared" si="35"/>
        <v>6.4243845705600003E-2</v>
      </c>
      <c r="BM459" s="290">
        <v>36</v>
      </c>
      <c r="BN459" s="296" t="s">
        <v>3771</v>
      </c>
      <c r="BO459" s="73" t="s">
        <v>3891</v>
      </c>
      <c r="BP459" s="296" t="s">
        <v>2737</v>
      </c>
      <c r="BQ459" s="296" t="s">
        <v>2727</v>
      </c>
      <c r="BR459" s="296" t="s">
        <v>2738</v>
      </c>
      <c r="BS459" s="296" t="s">
        <v>2739</v>
      </c>
      <c r="BT459" s="296" t="s">
        <v>2740</v>
      </c>
      <c r="BU459" s="296"/>
      <c r="BV459" s="296"/>
      <c r="BW459" s="296"/>
      <c r="BX459" s="296"/>
      <c r="BY459" s="296"/>
      <c r="BZ459" s="296"/>
      <c r="CA459" s="296" t="s">
        <v>2427</v>
      </c>
      <c r="CB459" s="296"/>
      <c r="CC459" s="296" t="s">
        <v>2428</v>
      </c>
      <c r="CD459" s="311" t="str">
        <f t="shared" si="32"/>
        <v>DISCONTINUED - MR501 RALLY, 17x8, +42mm Offset, 5x108, 63.4mm Centerbore, Method Bronze</v>
      </c>
      <c r="CE459" s="311" t="s">
        <v>3721</v>
      </c>
      <c r="CF459" s="311" t="s">
        <v>3720</v>
      </c>
      <c r="CG459" s="300" t="str">
        <f t="shared" si="36"/>
        <v>RALLY (5XX)</v>
      </c>
    </row>
    <row r="460" spans="1:85" s="289" customFormat="1" ht="15.75" customHeight="1">
      <c r="A460" s="571">
        <f t="shared" si="33"/>
        <v>457</v>
      </c>
      <c r="B460" s="92" t="s">
        <v>84</v>
      </c>
      <c r="C460" s="29" t="s">
        <v>1059</v>
      </c>
      <c r="D460" s="290" t="s">
        <v>233</v>
      </c>
      <c r="E460" s="291" t="s">
        <v>2835</v>
      </c>
      <c r="F460" s="281" t="str">
        <f t="shared" si="34"/>
        <v>MR50188049842</v>
      </c>
      <c r="G460" s="291"/>
      <c r="H460" s="291"/>
      <c r="I460" s="291" t="s">
        <v>872</v>
      </c>
      <c r="J460" s="322">
        <v>41640</v>
      </c>
      <c r="K460" s="438">
        <v>43479</v>
      </c>
      <c r="L460" s="282" t="s">
        <v>1239</v>
      </c>
      <c r="M460" s="292">
        <v>260.15000000000003</v>
      </c>
      <c r="N460" s="85"/>
      <c r="O460" s="409"/>
      <c r="P460" s="290">
        <v>18</v>
      </c>
      <c r="Q460" s="8">
        <v>8</v>
      </c>
      <c r="R460" s="29" t="s">
        <v>1685</v>
      </c>
      <c r="S460" s="290">
        <v>5</v>
      </c>
      <c r="T460" s="290">
        <v>108</v>
      </c>
      <c r="U460" s="293">
        <v>42</v>
      </c>
      <c r="V460" s="317">
        <v>6.2</v>
      </c>
      <c r="W460" s="290" t="s">
        <v>85</v>
      </c>
      <c r="X460" s="298">
        <v>63.4</v>
      </c>
      <c r="Y460" s="294">
        <v>24.6</v>
      </c>
      <c r="Z460" s="293">
        <v>1850</v>
      </c>
      <c r="AA460" s="293" t="s">
        <v>2093</v>
      </c>
      <c r="AB460" s="293"/>
      <c r="AC460" s="284" t="s">
        <v>9704</v>
      </c>
      <c r="AD460" s="295" t="s">
        <v>1583</v>
      </c>
      <c r="AE460" s="432"/>
      <c r="AF460" s="286">
        <f>IFERROR(VLOOKUP(AD460,ACCESSORIES!F:J,5,FALSE),"N/A")</f>
        <v>33</v>
      </c>
      <c r="AG460" s="295" t="s">
        <v>85</v>
      </c>
      <c r="AH460" s="296" t="s">
        <v>1786</v>
      </c>
      <c r="AI460" s="295" t="s">
        <v>85</v>
      </c>
      <c r="AJ460" s="295" t="s">
        <v>85</v>
      </c>
      <c r="AK460" s="287" t="str">
        <f>IFERROR(VLOOKUP(AJ460,ACCESSORIES!F:J,5,FALSE),"N/A")</f>
        <v>N/A</v>
      </c>
      <c r="AL460" s="296" t="s">
        <v>237</v>
      </c>
      <c r="AM460" s="296" t="s">
        <v>85</v>
      </c>
      <c r="AN460" s="38" t="str">
        <f>IFERROR(VLOOKUP(AM460,ACCESSORIES!F:J,5,FALSE),"N/A")</f>
        <v>N/A</v>
      </c>
      <c r="AO460" s="296" t="s">
        <v>85</v>
      </c>
      <c r="AP460" s="493">
        <v>16</v>
      </c>
      <c r="AQ460" s="296"/>
      <c r="AR460" s="296"/>
      <c r="AS460" s="296">
        <v>28</v>
      </c>
      <c r="AT460" s="296">
        <v>37</v>
      </c>
      <c r="AU460" s="296"/>
      <c r="AV460" s="296">
        <v>46</v>
      </c>
      <c r="AW460" s="296"/>
      <c r="AX460" s="296">
        <v>208</v>
      </c>
      <c r="AY460" s="296">
        <v>63.4</v>
      </c>
      <c r="AZ460" s="296">
        <v>25</v>
      </c>
      <c r="BA460" s="74"/>
      <c r="BB460" s="296"/>
      <c r="BC460" s="49"/>
      <c r="BD460" s="297" t="s">
        <v>85</v>
      </c>
      <c r="BE460" s="91" t="str">
        <f>IFERROR(VLOOKUP(BD460,ACCESSORIES!F:J,5,FALSE),"N/A")</f>
        <v>N/A</v>
      </c>
      <c r="BF460" s="92" t="s">
        <v>85</v>
      </c>
      <c r="BG460" s="91" t="str">
        <f>IFERROR(VLOOKUP(BF460,ACCESSORIES!F:J,5,FALSE),"N/A")</f>
        <v>N/A</v>
      </c>
      <c r="BH460" s="297">
        <v>28.1</v>
      </c>
      <c r="BI460" s="296">
        <v>20.7</v>
      </c>
      <c r="BJ460" s="296">
        <v>20.7</v>
      </c>
      <c r="BK460" s="296">
        <v>10</v>
      </c>
      <c r="BL460" s="358">
        <f t="shared" si="35"/>
        <v>7.0216930533599994E-2</v>
      </c>
      <c r="BM460" s="290">
        <v>36</v>
      </c>
      <c r="BN460" s="296" t="s">
        <v>3771</v>
      </c>
      <c r="BO460" s="73" t="s">
        <v>3891</v>
      </c>
      <c r="BP460" s="296" t="s">
        <v>2737</v>
      </c>
      <c r="BQ460" s="296" t="s">
        <v>2727</v>
      </c>
      <c r="BR460" s="296" t="s">
        <v>2738</v>
      </c>
      <c r="BS460" s="296" t="s">
        <v>2739</v>
      </c>
      <c r="BT460" s="296" t="s">
        <v>2740</v>
      </c>
      <c r="BU460" s="296"/>
      <c r="BV460" s="296"/>
      <c r="BW460" s="296"/>
      <c r="BX460" s="296"/>
      <c r="BY460" s="296"/>
      <c r="BZ460" s="296"/>
      <c r="CA460" s="296" t="s">
        <v>2425</v>
      </c>
      <c r="CB460" s="296"/>
      <c r="CC460" s="296" t="s">
        <v>2426</v>
      </c>
      <c r="CD460" s="311" t="str">
        <f t="shared" si="32"/>
        <v>DISCONTINUED - MR501 RALLY, 18x8, +42mm Offset, 5x108, 63.4mm Centerbore, Titanium</v>
      </c>
      <c r="CE460" s="311" t="s">
        <v>3721</v>
      </c>
      <c r="CF460" s="311" t="s">
        <v>3720</v>
      </c>
      <c r="CG460" s="300" t="str">
        <f t="shared" si="36"/>
        <v>RALLY (5XX)</v>
      </c>
    </row>
    <row r="461" spans="1:85" s="289" customFormat="1" ht="15.75" customHeight="1">
      <c r="A461" s="571">
        <f t="shared" si="33"/>
        <v>458</v>
      </c>
      <c r="B461" s="92" t="s">
        <v>84</v>
      </c>
      <c r="C461" s="29" t="s">
        <v>1059</v>
      </c>
      <c r="D461" s="290" t="s">
        <v>234</v>
      </c>
      <c r="E461" s="291" t="s">
        <v>2836</v>
      </c>
      <c r="F461" s="281" t="str">
        <f t="shared" si="34"/>
        <v>MR50278049838</v>
      </c>
      <c r="G461" s="291"/>
      <c r="H461" s="291"/>
      <c r="I461" s="291" t="s">
        <v>878</v>
      </c>
      <c r="J461" s="322">
        <v>41640</v>
      </c>
      <c r="K461" s="438">
        <v>43479</v>
      </c>
      <c r="L461" s="282" t="s">
        <v>1239</v>
      </c>
      <c r="M461" s="292">
        <v>233.75000000000003</v>
      </c>
      <c r="N461" s="85"/>
      <c r="O461" s="409"/>
      <c r="P461" s="290">
        <v>17</v>
      </c>
      <c r="Q461" s="8">
        <v>8</v>
      </c>
      <c r="R461" s="29" t="s">
        <v>1685</v>
      </c>
      <c r="S461" s="290">
        <v>5</v>
      </c>
      <c r="T461" s="290">
        <v>108</v>
      </c>
      <c r="U461" s="293">
        <v>38</v>
      </c>
      <c r="V461" s="317">
        <v>6.1</v>
      </c>
      <c r="W461" s="290" t="s">
        <v>85</v>
      </c>
      <c r="X461" s="298">
        <v>63.4</v>
      </c>
      <c r="Y461" s="294">
        <v>24.3</v>
      </c>
      <c r="Z461" s="293">
        <v>1850</v>
      </c>
      <c r="AA461" s="293" t="s">
        <v>2093</v>
      </c>
      <c r="AB461" s="293"/>
      <c r="AC461" s="284" t="s">
        <v>9746</v>
      </c>
      <c r="AD461" s="295" t="s">
        <v>1583</v>
      </c>
      <c r="AE461" s="432"/>
      <c r="AF461" s="286">
        <f>IFERROR(VLOOKUP(AD461,ACCESSORIES!F:J,5,FALSE),"N/A")</f>
        <v>33</v>
      </c>
      <c r="AG461" s="295" t="s">
        <v>85</v>
      </c>
      <c r="AH461" s="296" t="s">
        <v>1786</v>
      </c>
      <c r="AI461" s="295" t="s">
        <v>85</v>
      </c>
      <c r="AJ461" s="295" t="s">
        <v>85</v>
      </c>
      <c r="AK461" s="287" t="str">
        <f>IFERROR(VLOOKUP(AJ461,ACCESSORIES!F:J,5,FALSE),"N/A")</f>
        <v>N/A</v>
      </c>
      <c r="AL461" s="296" t="s">
        <v>237</v>
      </c>
      <c r="AM461" s="296" t="s">
        <v>85</v>
      </c>
      <c r="AN461" s="38" t="str">
        <f>IFERROR(VLOOKUP(AM461,ACCESSORIES!F:J,5,FALSE),"N/A")</f>
        <v>N/A</v>
      </c>
      <c r="AO461" s="296" t="s">
        <v>85</v>
      </c>
      <c r="AP461" s="493">
        <v>16</v>
      </c>
      <c r="AQ461" s="296"/>
      <c r="AR461" s="296"/>
      <c r="AS461" s="296">
        <v>18</v>
      </c>
      <c r="AT461" s="296">
        <v>34</v>
      </c>
      <c r="AU461" s="296"/>
      <c r="AV461" s="296">
        <v>45</v>
      </c>
      <c r="AW461" s="296"/>
      <c r="AX461" s="296">
        <v>203</v>
      </c>
      <c r="AY461" s="296">
        <v>63.4</v>
      </c>
      <c r="AZ461" s="296">
        <v>20.399999999999999</v>
      </c>
      <c r="BA461" s="74"/>
      <c r="BB461" s="296"/>
      <c r="BC461" s="49"/>
      <c r="BD461" s="297" t="s">
        <v>85</v>
      </c>
      <c r="BE461" s="91" t="str">
        <f>IFERROR(VLOOKUP(BD461,ACCESSORIES!F:J,5,FALSE),"N/A")</f>
        <v>N/A</v>
      </c>
      <c r="BF461" s="92" t="s">
        <v>85</v>
      </c>
      <c r="BG461" s="91" t="str">
        <f>IFERROR(VLOOKUP(BF461,ACCESSORIES!F:J,5,FALSE),"N/A")</f>
        <v>N/A</v>
      </c>
      <c r="BH461" s="297">
        <v>27.8</v>
      </c>
      <c r="BI461" s="296">
        <v>19.8</v>
      </c>
      <c r="BJ461" s="296">
        <v>19.8</v>
      </c>
      <c r="BK461" s="296">
        <v>10</v>
      </c>
      <c r="BL461" s="358">
        <f t="shared" si="35"/>
        <v>6.4243845705600003E-2</v>
      </c>
      <c r="BM461" s="290">
        <v>36</v>
      </c>
      <c r="BN461" s="296" t="s">
        <v>3771</v>
      </c>
      <c r="BO461" s="73" t="s">
        <v>3891</v>
      </c>
      <c r="BP461" s="296" t="s">
        <v>2737</v>
      </c>
      <c r="BQ461" s="296" t="s">
        <v>2727</v>
      </c>
      <c r="BR461" s="296" t="s">
        <v>2738</v>
      </c>
      <c r="BS461" s="296" t="s">
        <v>2739</v>
      </c>
      <c r="BT461" s="296" t="s">
        <v>2740</v>
      </c>
      <c r="BU461" s="296"/>
      <c r="BV461" s="296"/>
      <c r="BW461" s="296"/>
      <c r="BX461" s="296"/>
      <c r="BY461" s="296"/>
      <c r="BZ461" s="296"/>
      <c r="CA461" s="296" t="s">
        <v>2429</v>
      </c>
      <c r="CB461" s="296"/>
      <c r="CC461" s="296" t="s">
        <v>2430</v>
      </c>
      <c r="CD461" s="311" t="str">
        <f t="shared" si="32"/>
        <v>DISCONTINUED - MR502 RALLY, 17x8, +38mm Offset, 5x108, 63.4mm Centerbore, Titanium</v>
      </c>
      <c r="CE461" s="311" t="s">
        <v>3721</v>
      </c>
      <c r="CF461" s="311" t="s">
        <v>3720</v>
      </c>
      <c r="CG461" s="300" t="str">
        <f t="shared" si="36"/>
        <v>RALLY (5XX)</v>
      </c>
    </row>
    <row r="462" spans="1:85" s="289" customFormat="1" ht="15.75" customHeight="1">
      <c r="A462" s="571">
        <f t="shared" si="33"/>
        <v>459</v>
      </c>
      <c r="B462" s="92" t="s">
        <v>84</v>
      </c>
      <c r="C462" s="29" t="s">
        <v>1059</v>
      </c>
      <c r="D462" s="290" t="s">
        <v>234</v>
      </c>
      <c r="E462" s="291" t="s">
        <v>2837</v>
      </c>
      <c r="F462" s="281" t="str">
        <f t="shared" si="34"/>
        <v>MR50278049938</v>
      </c>
      <c r="G462" s="291"/>
      <c r="H462" s="291"/>
      <c r="I462" s="291" t="s">
        <v>879</v>
      </c>
      <c r="J462" s="322">
        <v>41640</v>
      </c>
      <c r="K462" s="438">
        <v>43479</v>
      </c>
      <c r="L462" s="282" t="s">
        <v>1239</v>
      </c>
      <c r="M462" s="292">
        <v>233.75000000000003</v>
      </c>
      <c r="N462" s="85"/>
      <c r="O462" s="409"/>
      <c r="P462" s="290">
        <v>17</v>
      </c>
      <c r="Q462" s="8">
        <v>8</v>
      </c>
      <c r="R462" s="29" t="s">
        <v>1685</v>
      </c>
      <c r="S462" s="290">
        <v>5</v>
      </c>
      <c r="T462" s="290">
        <v>108</v>
      </c>
      <c r="U462" s="293">
        <v>38</v>
      </c>
      <c r="V462" s="317">
        <v>6.1</v>
      </c>
      <c r="W462" s="290" t="s">
        <v>85</v>
      </c>
      <c r="X462" s="298">
        <v>63.4</v>
      </c>
      <c r="Y462" s="294">
        <v>24.3</v>
      </c>
      <c r="Z462" s="293">
        <v>1850</v>
      </c>
      <c r="AA462" s="293" t="s">
        <v>2168</v>
      </c>
      <c r="AB462" s="293"/>
      <c r="AC462" s="284" t="s">
        <v>9746</v>
      </c>
      <c r="AD462" s="295" t="s">
        <v>1583</v>
      </c>
      <c r="AE462" s="432"/>
      <c r="AF462" s="286">
        <f>IFERROR(VLOOKUP(AD462,ACCESSORIES!F:J,5,FALSE),"N/A")</f>
        <v>33</v>
      </c>
      <c r="AG462" s="295" t="s">
        <v>85</v>
      </c>
      <c r="AH462" s="296" t="s">
        <v>1786</v>
      </c>
      <c r="AI462" s="295" t="s">
        <v>85</v>
      </c>
      <c r="AJ462" s="295" t="s">
        <v>85</v>
      </c>
      <c r="AK462" s="287" t="str">
        <f>IFERROR(VLOOKUP(AJ462,ACCESSORIES!F:J,5,FALSE),"N/A")</f>
        <v>N/A</v>
      </c>
      <c r="AL462" s="296" t="s">
        <v>237</v>
      </c>
      <c r="AM462" s="296" t="s">
        <v>85</v>
      </c>
      <c r="AN462" s="38" t="str">
        <f>IFERROR(VLOOKUP(AM462,ACCESSORIES!F:J,5,FALSE),"N/A")</f>
        <v>N/A</v>
      </c>
      <c r="AO462" s="296" t="s">
        <v>85</v>
      </c>
      <c r="AP462" s="493">
        <v>16</v>
      </c>
      <c r="AQ462" s="296"/>
      <c r="AR462" s="296"/>
      <c r="AS462" s="296">
        <v>18</v>
      </c>
      <c r="AT462" s="296">
        <v>34</v>
      </c>
      <c r="AU462" s="296"/>
      <c r="AV462" s="296">
        <v>45</v>
      </c>
      <c r="AW462" s="296"/>
      <c r="AX462" s="296">
        <v>203</v>
      </c>
      <c r="AY462" s="296">
        <v>63.4</v>
      </c>
      <c r="AZ462" s="296">
        <v>20.399999999999999</v>
      </c>
      <c r="BA462" s="74"/>
      <c r="BB462" s="296"/>
      <c r="BC462" s="49"/>
      <c r="BD462" s="297" t="s">
        <v>85</v>
      </c>
      <c r="BE462" s="91" t="str">
        <f>IFERROR(VLOOKUP(BD462,ACCESSORIES!F:J,5,FALSE),"N/A")</f>
        <v>N/A</v>
      </c>
      <c r="BF462" s="92" t="s">
        <v>85</v>
      </c>
      <c r="BG462" s="91" t="str">
        <f>IFERROR(VLOOKUP(BF462,ACCESSORIES!F:J,5,FALSE),"N/A")</f>
        <v>N/A</v>
      </c>
      <c r="BH462" s="297">
        <v>27.8</v>
      </c>
      <c r="BI462" s="296">
        <v>19.8</v>
      </c>
      <c r="BJ462" s="296">
        <v>19.8</v>
      </c>
      <c r="BK462" s="296">
        <v>10</v>
      </c>
      <c r="BL462" s="358">
        <f t="shared" si="35"/>
        <v>6.4243845705600003E-2</v>
      </c>
      <c r="BM462" s="290">
        <v>36</v>
      </c>
      <c r="BN462" s="296" t="s">
        <v>3771</v>
      </c>
      <c r="BO462" s="73" t="s">
        <v>3891</v>
      </c>
      <c r="BP462" s="296" t="s">
        <v>2737</v>
      </c>
      <c r="BQ462" s="296" t="s">
        <v>2727</v>
      </c>
      <c r="BR462" s="296" t="s">
        <v>2738</v>
      </c>
      <c r="BS462" s="296" t="s">
        <v>2739</v>
      </c>
      <c r="BT462" s="296" t="s">
        <v>2740</v>
      </c>
      <c r="BU462" s="296"/>
      <c r="BV462" s="296"/>
      <c r="BW462" s="296"/>
      <c r="BX462" s="296"/>
      <c r="BY462" s="296"/>
      <c r="BZ462" s="296"/>
      <c r="CA462" s="296" t="s">
        <v>2431</v>
      </c>
      <c r="CB462" s="296"/>
      <c r="CC462" s="296" t="s">
        <v>2432</v>
      </c>
      <c r="CD462" s="311" t="str">
        <f t="shared" si="32"/>
        <v>DISCONTINUED - MR502 RALLY, 17x8, +38mm Offset, 5x108, 63.4mm Centerbore, Method Bronze</v>
      </c>
      <c r="CE462" s="311" t="s">
        <v>3721</v>
      </c>
      <c r="CF462" s="311" t="s">
        <v>3720</v>
      </c>
      <c r="CG462" s="300" t="str">
        <f t="shared" si="36"/>
        <v>RALLY (5XX)</v>
      </c>
    </row>
    <row r="463" spans="1:85" s="289" customFormat="1" ht="15.75" customHeight="1">
      <c r="A463" s="571">
        <f t="shared" si="33"/>
        <v>460</v>
      </c>
      <c r="B463" s="92" t="s">
        <v>84</v>
      </c>
      <c r="C463" s="29" t="s">
        <v>1059</v>
      </c>
      <c r="D463" s="290" t="s">
        <v>234</v>
      </c>
      <c r="E463" s="291" t="s">
        <v>2838</v>
      </c>
      <c r="F463" s="281" t="str">
        <f t="shared" si="34"/>
        <v>MR50288049838</v>
      </c>
      <c r="G463" s="291"/>
      <c r="H463" s="291"/>
      <c r="I463" s="291" t="s">
        <v>884</v>
      </c>
      <c r="J463" s="322">
        <v>41640</v>
      </c>
      <c r="K463" s="438">
        <v>43479</v>
      </c>
      <c r="L463" s="282" t="s">
        <v>1239</v>
      </c>
      <c r="M463" s="292">
        <v>260.15000000000003</v>
      </c>
      <c r="N463" s="85"/>
      <c r="O463" s="409"/>
      <c r="P463" s="290">
        <v>18</v>
      </c>
      <c r="Q463" s="8">
        <v>8</v>
      </c>
      <c r="R463" s="29" t="s">
        <v>1685</v>
      </c>
      <c r="S463" s="290">
        <v>5</v>
      </c>
      <c r="T463" s="290">
        <v>108</v>
      </c>
      <c r="U463" s="293">
        <v>38</v>
      </c>
      <c r="V463" s="317">
        <v>6.1</v>
      </c>
      <c r="W463" s="290" t="s">
        <v>85</v>
      </c>
      <c r="X463" s="298">
        <v>63.4</v>
      </c>
      <c r="Y463" s="294">
        <v>25.2</v>
      </c>
      <c r="Z463" s="293">
        <v>1850</v>
      </c>
      <c r="AA463" s="293" t="s">
        <v>2093</v>
      </c>
      <c r="AB463" s="293"/>
      <c r="AC463" s="284" t="s">
        <v>9747</v>
      </c>
      <c r="AD463" s="295" t="s">
        <v>1583</v>
      </c>
      <c r="AE463" s="432"/>
      <c r="AF463" s="286">
        <f>IFERROR(VLOOKUP(AD463,ACCESSORIES!F:J,5,FALSE),"N/A")</f>
        <v>33</v>
      </c>
      <c r="AG463" s="295" t="s">
        <v>85</v>
      </c>
      <c r="AH463" s="296" t="s">
        <v>1786</v>
      </c>
      <c r="AI463" s="295" t="s">
        <v>85</v>
      </c>
      <c r="AJ463" s="295" t="s">
        <v>85</v>
      </c>
      <c r="AK463" s="287" t="str">
        <f>IFERROR(VLOOKUP(AJ463,ACCESSORIES!F:J,5,FALSE),"N/A")</f>
        <v>N/A</v>
      </c>
      <c r="AL463" s="296" t="s">
        <v>237</v>
      </c>
      <c r="AM463" s="296" t="s">
        <v>85</v>
      </c>
      <c r="AN463" s="38" t="str">
        <f>IFERROR(VLOOKUP(AM463,ACCESSORIES!F:J,5,FALSE),"N/A")</f>
        <v>N/A</v>
      </c>
      <c r="AO463" s="296" t="s">
        <v>85</v>
      </c>
      <c r="AP463" s="493">
        <v>16</v>
      </c>
      <c r="AQ463" s="296"/>
      <c r="AR463" s="296"/>
      <c r="AS463" s="296">
        <v>18</v>
      </c>
      <c r="AT463" s="296">
        <v>34</v>
      </c>
      <c r="AU463" s="296"/>
      <c r="AV463" s="296">
        <v>45</v>
      </c>
      <c r="AW463" s="296"/>
      <c r="AX463" s="296">
        <v>215</v>
      </c>
      <c r="AY463" s="296">
        <v>63.4</v>
      </c>
      <c r="AZ463" s="296">
        <v>20.399999999999999</v>
      </c>
      <c r="BA463" s="74"/>
      <c r="BB463" s="296"/>
      <c r="BC463" s="49"/>
      <c r="BD463" s="297" t="s">
        <v>85</v>
      </c>
      <c r="BE463" s="91" t="str">
        <f>IFERROR(VLOOKUP(BD463,ACCESSORIES!F:J,5,FALSE),"N/A")</f>
        <v>N/A</v>
      </c>
      <c r="BF463" s="92" t="s">
        <v>85</v>
      </c>
      <c r="BG463" s="91" t="str">
        <f>IFERROR(VLOOKUP(BF463,ACCESSORIES!F:J,5,FALSE),"N/A")</f>
        <v>N/A</v>
      </c>
      <c r="BH463" s="297">
        <v>28.7</v>
      </c>
      <c r="BI463" s="296">
        <v>20.7</v>
      </c>
      <c r="BJ463" s="296">
        <v>20.7</v>
      </c>
      <c r="BK463" s="296">
        <v>10</v>
      </c>
      <c r="BL463" s="358">
        <f t="shared" si="35"/>
        <v>7.0216930533599994E-2</v>
      </c>
      <c r="BM463" s="290">
        <v>36</v>
      </c>
      <c r="BN463" s="296" t="s">
        <v>3771</v>
      </c>
      <c r="BO463" s="73" t="s">
        <v>3891</v>
      </c>
      <c r="BP463" s="296" t="s">
        <v>2737</v>
      </c>
      <c r="BQ463" s="296" t="s">
        <v>2727</v>
      </c>
      <c r="BR463" s="296" t="s">
        <v>2738</v>
      </c>
      <c r="BS463" s="296" t="s">
        <v>2739</v>
      </c>
      <c r="BT463" s="296" t="s">
        <v>2740</v>
      </c>
      <c r="BU463" s="296"/>
      <c r="BV463" s="296"/>
      <c r="BW463" s="296"/>
      <c r="BX463" s="296"/>
      <c r="BY463" s="296"/>
      <c r="BZ463" s="296"/>
      <c r="CA463" s="296" t="s">
        <v>2429</v>
      </c>
      <c r="CB463" s="296"/>
      <c r="CC463" s="296" t="s">
        <v>2430</v>
      </c>
      <c r="CD463" s="311" t="str">
        <f t="shared" si="32"/>
        <v>DISCONTINUED - MR502 RALLY, 18x8, +38mm Offset, 5x108, 63.4mm Centerbore, Titanium</v>
      </c>
      <c r="CE463" s="311" t="s">
        <v>3721</v>
      </c>
      <c r="CF463" s="311" t="s">
        <v>3720</v>
      </c>
      <c r="CG463" s="300" t="str">
        <f t="shared" si="36"/>
        <v>RALLY (5XX)</v>
      </c>
    </row>
    <row r="464" spans="1:85" s="289" customFormat="1" ht="15.75" customHeight="1">
      <c r="A464" s="571">
        <f t="shared" si="33"/>
        <v>461</v>
      </c>
      <c r="B464" s="92" t="s">
        <v>84</v>
      </c>
      <c r="C464" s="29" t="s">
        <v>1059</v>
      </c>
      <c r="D464" s="290" t="s">
        <v>234</v>
      </c>
      <c r="E464" s="291" t="s">
        <v>2839</v>
      </c>
      <c r="F464" s="281" t="str">
        <f t="shared" si="34"/>
        <v>MR50288049938</v>
      </c>
      <c r="G464" s="291"/>
      <c r="H464" s="291"/>
      <c r="I464" s="291" t="s">
        <v>885</v>
      </c>
      <c r="J464" s="322">
        <v>41640</v>
      </c>
      <c r="K464" s="438">
        <v>43479</v>
      </c>
      <c r="L464" s="282" t="s">
        <v>1239</v>
      </c>
      <c r="M464" s="292">
        <v>260.15000000000003</v>
      </c>
      <c r="N464" s="85"/>
      <c r="O464" s="409"/>
      <c r="P464" s="290">
        <v>18</v>
      </c>
      <c r="Q464" s="8">
        <v>8</v>
      </c>
      <c r="R464" s="29" t="s">
        <v>1685</v>
      </c>
      <c r="S464" s="290">
        <v>5</v>
      </c>
      <c r="T464" s="290">
        <v>108</v>
      </c>
      <c r="U464" s="293">
        <v>38</v>
      </c>
      <c r="V464" s="317">
        <v>6.1</v>
      </c>
      <c r="W464" s="290" t="s">
        <v>85</v>
      </c>
      <c r="X464" s="298">
        <v>63.4</v>
      </c>
      <c r="Y464" s="294">
        <v>25.2</v>
      </c>
      <c r="Z464" s="293">
        <v>1850</v>
      </c>
      <c r="AA464" s="293" t="s">
        <v>2168</v>
      </c>
      <c r="AB464" s="293"/>
      <c r="AC464" s="284" t="s">
        <v>9747</v>
      </c>
      <c r="AD464" s="295" t="s">
        <v>1583</v>
      </c>
      <c r="AE464" s="432"/>
      <c r="AF464" s="286">
        <f>IFERROR(VLOOKUP(AD464,ACCESSORIES!F:J,5,FALSE),"N/A")</f>
        <v>33</v>
      </c>
      <c r="AG464" s="295" t="s">
        <v>85</v>
      </c>
      <c r="AH464" s="296" t="s">
        <v>1786</v>
      </c>
      <c r="AI464" s="295" t="s">
        <v>85</v>
      </c>
      <c r="AJ464" s="295" t="s">
        <v>85</v>
      </c>
      <c r="AK464" s="287" t="str">
        <f>IFERROR(VLOOKUP(AJ464,ACCESSORIES!F:J,5,FALSE),"N/A")</f>
        <v>N/A</v>
      </c>
      <c r="AL464" s="296" t="s">
        <v>237</v>
      </c>
      <c r="AM464" s="296" t="s">
        <v>85</v>
      </c>
      <c r="AN464" s="38" t="str">
        <f>IFERROR(VLOOKUP(AM464,ACCESSORIES!F:J,5,FALSE),"N/A")</f>
        <v>N/A</v>
      </c>
      <c r="AO464" s="296" t="s">
        <v>85</v>
      </c>
      <c r="AP464" s="493">
        <v>16</v>
      </c>
      <c r="AQ464" s="296"/>
      <c r="AR464" s="296"/>
      <c r="AS464" s="296">
        <v>18</v>
      </c>
      <c r="AT464" s="296">
        <v>34</v>
      </c>
      <c r="AU464" s="296"/>
      <c r="AV464" s="296">
        <v>45</v>
      </c>
      <c r="AW464" s="296"/>
      <c r="AX464" s="296">
        <v>215</v>
      </c>
      <c r="AY464" s="296">
        <v>63.4</v>
      </c>
      <c r="AZ464" s="296">
        <v>20.399999999999999</v>
      </c>
      <c r="BA464" s="74"/>
      <c r="BB464" s="296"/>
      <c r="BC464" s="49"/>
      <c r="BD464" s="297" t="s">
        <v>85</v>
      </c>
      <c r="BE464" s="91" t="str">
        <f>IFERROR(VLOOKUP(BD464,ACCESSORIES!F:J,5,FALSE),"N/A")</f>
        <v>N/A</v>
      </c>
      <c r="BF464" s="92" t="s">
        <v>85</v>
      </c>
      <c r="BG464" s="91" t="str">
        <f>IFERROR(VLOOKUP(BF464,ACCESSORIES!F:J,5,FALSE),"N/A")</f>
        <v>N/A</v>
      </c>
      <c r="BH464" s="297">
        <v>28.7</v>
      </c>
      <c r="BI464" s="296">
        <v>20.7</v>
      </c>
      <c r="BJ464" s="296">
        <v>20.7</v>
      </c>
      <c r="BK464" s="296">
        <v>10</v>
      </c>
      <c r="BL464" s="358">
        <f t="shared" si="35"/>
        <v>7.0216930533599994E-2</v>
      </c>
      <c r="BM464" s="290">
        <v>36</v>
      </c>
      <c r="BN464" s="296" t="s">
        <v>3771</v>
      </c>
      <c r="BO464" s="73" t="s">
        <v>3891</v>
      </c>
      <c r="BP464" s="296" t="s">
        <v>2737</v>
      </c>
      <c r="BQ464" s="296" t="s">
        <v>2727</v>
      </c>
      <c r="BR464" s="296" t="s">
        <v>2738</v>
      </c>
      <c r="BS464" s="296" t="s">
        <v>2739</v>
      </c>
      <c r="BT464" s="296" t="s">
        <v>2740</v>
      </c>
      <c r="BU464" s="296"/>
      <c r="BV464" s="296"/>
      <c r="BW464" s="296"/>
      <c r="BX464" s="296"/>
      <c r="BY464" s="296"/>
      <c r="BZ464" s="296"/>
      <c r="CA464" s="296" t="s">
        <v>2431</v>
      </c>
      <c r="CB464" s="296"/>
      <c r="CC464" s="296" t="s">
        <v>2432</v>
      </c>
      <c r="CD464" s="311" t="str">
        <f t="shared" si="32"/>
        <v>DISCONTINUED - MR502 RALLY, 18x8, +38mm Offset, 5x108, 63.4mm Centerbore, Method Bronze</v>
      </c>
      <c r="CE464" s="311" t="s">
        <v>3721</v>
      </c>
      <c r="CF464" s="311" t="s">
        <v>3720</v>
      </c>
      <c r="CG464" s="300" t="str">
        <f t="shared" si="36"/>
        <v>RALLY (5XX)</v>
      </c>
    </row>
    <row r="465" spans="1:85" s="289" customFormat="1" ht="15.75" customHeight="1">
      <c r="A465" s="571">
        <f t="shared" si="33"/>
        <v>462</v>
      </c>
      <c r="B465" s="92" t="s">
        <v>2909</v>
      </c>
      <c r="C465" s="29" t="s">
        <v>2893</v>
      </c>
      <c r="D465" s="290" t="s">
        <v>2896</v>
      </c>
      <c r="E465" s="291" t="s">
        <v>2952</v>
      </c>
      <c r="F465" s="281" t="str">
        <f t="shared" si="34"/>
        <v>GZ80347045552B</v>
      </c>
      <c r="G465" s="291"/>
      <c r="H465" s="291"/>
      <c r="I465" s="291" t="s">
        <v>2919</v>
      </c>
      <c r="J465" s="322">
        <v>43497</v>
      </c>
      <c r="K465" s="438">
        <v>43498</v>
      </c>
      <c r="L465" s="282" t="s">
        <v>1239</v>
      </c>
      <c r="M465" s="292">
        <v>186.94</v>
      </c>
      <c r="N465" s="85"/>
      <c r="O465" s="409"/>
      <c r="P465" s="290">
        <v>14</v>
      </c>
      <c r="Q465" s="8">
        <v>7</v>
      </c>
      <c r="R465" s="29" t="s">
        <v>1681</v>
      </c>
      <c r="S465" s="290">
        <v>4</v>
      </c>
      <c r="T465" s="290">
        <v>115</v>
      </c>
      <c r="U465" s="293">
        <v>38</v>
      </c>
      <c r="V465" s="317">
        <v>5</v>
      </c>
      <c r="W465" s="290" t="s">
        <v>2891</v>
      </c>
      <c r="X465" s="298">
        <v>84</v>
      </c>
      <c r="Y465" s="294">
        <v>16</v>
      </c>
      <c r="Z465" s="293">
        <v>1400</v>
      </c>
      <c r="AA465" s="293" t="s">
        <v>2165</v>
      </c>
      <c r="AB465" s="293" t="s">
        <v>2845</v>
      </c>
      <c r="AC465" s="284" t="s">
        <v>9748</v>
      </c>
      <c r="AD465" s="295" t="s">
        <v>2902</v>
      </c>
      <c r="AE465" s="432"/>
      <c r="AF465" s="286">
        <f>IFERROR(VLOOKUP(AD465,ACCESSORIES!F:J,5,FALSE),"N/A")</f>
        <v>14.454000000000002</v>
      </c>
      <c r="AG465" s="295" t="s">
        <v>85</v>
      </c>
      <c r="AH465" s="296" t="s">
        <v>2905</v>
      </c>
      <c r="AI465" s="295" t="s">
        <v>85</v>
      </c>
      <c r="AJ465" s="295" t="s">
        <v>85</v>
      </c>
      <c r="AK465" s="287" t="str">
        <f>IFERROR(VLOOKUP(AJ465,ACCESSORIES!F:J,5,FALSE),"N/A")</f>
        <v>N/A</v>
      </c>
      <c r="AL465" s="296" t="s">
        <v>2887</v>
      </c>
      <c r="AM465" s="296" t="s">
        <v>2888</v>
      </c>
      <c r="AN465" s="38" t="str">
        <f>IFERROR(VLOOKUP(AM465,ACCESSORIES!F:J,5,FALSE),"N/A")</f>
        <v>N/A</v>
      </c>
      <c r="AO465" s="296" t="s">
        <v>2888</v>
      </c>
      <c r="AP465" s="493" t="s">
        <v>2888</v>
      </c>
      <c r="AQ465" s="296"/>
      <c r="AR465" s="296"/>
      <c r="AS465" s="296">
        <v>13</v>
      </c>
      <c r="AT465" s="296">
        <v>17</v>
      </c>
      <c r="AU465" s="296"/>
      <c r="AV465" s="296">
        <v>20</v>
      </c>
      <c r="AW465" s="296"/>
      <c r="AX465" s="296">
        <v>157</v>
      </c>
      <c r="AY465" s="296">
        <v>80</v>
      </c>
      <c r="AZ465" s="296">
        <v>47</v>
      </c>
      <c r="BA465" s="74"/>
      <c r="BB465" s="296"/>
      <c r="BC465" s="49"/>
      <c r="BD465" s="297" t="s">
        <v>2900</v>
      </c>
      <c r="BE465" s="91" t="str">
        <f>IFERROR(VLOOKUP(BD465,ACCESSORIES!F:J,5,FALSE),"N/A")</f>
        <v>N/A</v>
      </c>
      <c r="BF465" s="92" t="s">
        <v>2907</v>
      </c>
      <c r="BG465" s="91" t="str">
        <f>IFERROR(VLOOKUP(BF465,ACCESSORIES!F:J,5,FALSE),"N/A")</f>
        <v>N/A</v>
      </c>
      <c r="BH465" s="297">
        <v>19.5</v>
      </c>
      <c r="BI465" s="296">
        <v>15</v>
      </c>
      <c r="BJ465" s="296">
        <v>15</v>
      </c>
      <c r="BK465" s="296">
        <v>8</v>
      </c>
      <c r="BL465" s="358">
        <f t="shared" si="35"/>
        <v>2.9496715199999999E-2</v>
      </c>
      <c r="BM465" s="290">
        <v>57</v>
      </c>
      <c r="BN465" s="296" t="s">
        <v>3771</v>
      </c>
      <c r="BO465" s="73" t="s">
        <v>3891</v>
      </c>
      <c r="BP465" s="296"/>
      <c r="BQ465" s="296"/>
      <c r="BR465" s="296"/>
      <c r="BS465" s="296"/>
      <c r="BT465" s="296"/>
      <c r="BU465" s="296"/>
      <c r="BV465" s="296"/>
      <c r="BW465" s="296"/>
      <c r="BX465" s="296"/>
      <c r="BY465" s="296"/>
      <c r="BZ465" s="296"/>
      <c r="CA465" s="296"/>
      <c r="CB465" s="296"/>
      <c r="CC465" s="296"/>
      <c r="CD465" s="311" t="str">
        <f t="shared" si="32"/>
        <v>DISCONTINUED - GZ803 Casino Beadlock, 14x7, 5+2/+38mm Offset, 4x115, 84mm Centerbore, Matte Black, w/ BH2020M</v>
      </c>
      <c r="CE465" s="311" t="s">
        <v>3721</v>
      </c>
      <c r="CF465" s="311" t="s">
        <v>3720</v>
      </c>
      <c r="CG465" s="300" t="str">
        <f t="shared" si="36"/>
        <v>GMZ (8XX)</v>
      </c>
    </row>
    <row r="466" spans="1:85" s="289" customFormat="1" ht="15.75" customHeight="1">
      <c r="A466" s="571">
        <f t="shared" si="33"/>
        <v>463</v>
      </c>
      <c r="B466" s="92" t="s">
        <v>2909</v>
      </c>
      <c r="C466" s="29" t="s">
        <v>2893</v>
      </c>
      <c r="D466" s="290" t="s">
        <v>2947</v>
      </c>
      <c r="E466" s="291" t="s">
        <v>3080</v>
      </c>
      <c r="F466" s="281" t="str">
        <f t="shared" si="34"/>
        <v>GZ80510540532</v>
      </c>
      <c r="G466" s="291"/>
      <c r="H466" s="291"/>
      <c r="I466" s="291" t="s">
        <v>2950</v>
      </c>
      <c r="J466" s="322">
        <v>43497</v>
      </c>
      <c r="K466" s="438">
        <v>43592</v>
      </c>
      <c r="L466" s="282" t="s">
        <v>1239</v>
      </c>
      <c r="M466" s="292">
        <v>98.94</v>
      </c>
      <c r="N466" s="85"/>
      <c r="O466" s="409"/>
      <c r="P466" s="290">
        <v>10</v>
      </c>
      <c r="Q466" s="8">
        <v>5</v>
      </c>
      <c r="R466" s="29" t="s">
        <v>1680</v>
      </c>
      <c r="S466" s="290">
        <v>4</v>
      </c>
      <c r="T466" s="290">
        <v>110</v>
      </c>
      <c r="U466" s="293">
        <v>13</v>
      </c>
      <c r="V466" s="317">
        <v>3.125</v>
      </c>
      <c r="W466" s="290" t="s">
        <v>2944</v>
      </c>
      <c r="X466" s="298">
        <v>84</v>
      </c>
      <c r="Y466" s="294"/>
      <c r="Z466" s="293">
        <v>1400</v>
      </c>
      <c r="AA466" s="293" t="s">
        <v>2165</v>
      </c>
      <c r="AB466" s="293" t="s">
        <v>2845</v>
      </c>
      <c r="AC466" s="284" t="s">
        <v>9749</v>
      </c>
      <c r="AD466" s="295" t="s">
        <v>85</v>
      </c>
      <c r="AE466" s="432"/>
      <c r="AF466" s="286" t="str">
        <f>IFERROR(VLOOKUP(AD466,ACCESSORIES!F:J,5,FALSE),"N/A")</f>
        <v>N/A</v>
      </c>
      <c r="AG466" s="295" t="s">
        <v>85</v>
      </c>
      <c r="AH466" s="296" t="s">
        <v>85</v>
      </c>
      <c r="AI466" s="295" t="s">
        <v>85</v>
      </c>
      <c r="AJ466" s="295" t="s">
        <v>85</v>
      </c>
      <c r="AK466" s="287" t="str">
        <f>IFERROR(VLOOKUP(AJ466,ACCESSORIES!F:J,5,FALSE),"N/A")</f>
        <v>N/A</v>
      </c>
      <c r="AL466" s="296" t="s">
        <v>237</v>
      </c>
      <c r="AM466" s="296" t="s">
        <v>2888</v>
      </c>
      <c r="AN466" s="38" t="str">
        <f>IFERROR(VLOOKUP(AM466,ACCESSORIES!F:J,5,FALSE),"N/A")</f>
        <v>N/A</v>
      </c>
      <c r="AO466" s="296" t="s">
        <v>85</v>
      </c>
      <c r="AP466" s="493" t="s">
        <v>85</v>
      </c>
      <c r="AQ466" s="296"/>
      <c r="AR466" s="296"/>
      <c r="AS466" s="296">
        <v>10</v>
      </c>
      <c r="AT466" s="296"/>
      <c r="AU466" s="296"/>
      <c r="AV466" s="296"/>
      <c r="AW466" s="296"/>
      <c r="AX466" s="296"/>
      <c r="AY466" s="296"/>
      <c r="AZ466" s="296" t="s">
        <v>85</v>
      </c>
      <c r="BA466" s="74"/>
      <c r="BB466" s="296"/>
      <c r="BC466" s="49"/>
      <c r="BD466" s="297" t="s">
        <v>85</v>
      </c>
      <c r="BE466" s="91" t="str">
        <f>IFERROR(VLOOKUP(BD466,ACCESSORIES!F:J,5,FALSE),"N/A")</f>
        <v>N/A</v>
      </c>
      <c r="BF466" s="92" t="s">
        <v>85</v>
      </c>
      <c r="BG466" s="91" t="str">
        <f>IFERROR(VLOOKUP(BF466,ACCESSORIES!F:J,5,FALSE),"N/A")</f>
        <v>N/A</v>
      </c>
      <c r="BH466" s="297"/>
      <c r="BI466" s="296"/>
      <c r="BJ466" s="296"/>
      <c r="BK466" s="296"/>
      <c r="BL466" s="358">
        <f t="shared" si="35"/>
        <v>0</v>
      </c>
      <c r="BM466" s="290"/>
      <c r="BN466" s="296" t="s">
        <v>3771</v>
      </c>
      <c r="BO466" s="73" t="s">
        <v>3891</v>
      </c>
      <c r="BP466" s="296" t="s">
        <v>2956</v>
      </c>
      <c r="BQ466" s="296" t="s">
        <v>2957</v>
      </c>
      <c r="BR466" s="296" t="s">
        <v>2958</v>
      </c>
      <c r="BS466" s="296"/>
      <c r="BT466" s="296"/>
      <c r="BU466" s="296"/>
      <c r="BV466" s="296"/>
      <c r="BW466" s="296"/>
      <c r="BX466" s="296"/>
      <c r="BY466" s="296"/>
      <c r="BZ466" s="296"/>
      <c r="CA466" s="296"/>
      <c r="CB466" s="296"/>
      <c r="CC466" s="296"/>
      <c r="CD466" s="311" t="str">
        <f t="shared" si="32"/>
        <v>DISCONTINUED - GZ805 Sportech, 10x5, 3+2/+13mm Offset, 4x110, 84mm Centerbore, Matte Black</v>
      </c>
      <c r="CE466" s="311" t="s">
        <v>3721</v>
      </c>
      <c r="CF466" s="311" t="s">
        <v>3720</v>
      </c>
      <c r="CG466" s="300" t="str">
        <f t="shared" si="36"/>
        <v>GMZ (8XX)</v>
      </c>
    </row>
    <row r="467" spans="1:85" s="289" customFormat="1" ht="15.75" customHeight="1">
      <c r="A467" s="571">
        <f t="shared" si="33"/>
        <v>464</v>
      </c>
      <c r="B467" s="92" t="s">
        <v>2909</v>
      </c>
      <c r="C467" s="29" t="s">
        <v>2893</v>
      </c>
      <c r="D467" s="290" t="s">
        <v>2947</v>
      </c>
      <c r="E467" s="291" t="s">
        <v>3081</v>
      </c>
      <c r="F467" s="281" t="str">
        <f t="shared" si="34"/>
        <v>GZ80510540541</v>
      </c>
      <c r="G467" s="291"/>
      <c r="H467" s="291"/>
      <c r="I467" s="291" t="s">
        <v>2951</v>
      </c>
      <c r="J467" s="322">
        <v>43497</v>
      </c>
      <c r="K467" s="438">
        <v>43592</v>
      </c>
      <c r="L467" s="282" t="s">
        <v>1239</v>
      </c>
      <c r="M467" s="292">
        <v>98.94</v>
      </c>
      <c r="N467" s="85"/>
      <c r="O467" s="409"/>
      <c r="P467" s="290">
        <v>10</v>
      </c>
      <c r="Q467" s="8">
        <v>5</v>
      </c>
      <c r="R467" s="29" t="s">
        <v>1680</v>
      </c>
      <c r="S467" s="290">
        <v>4</v>
      </c>
      <c r="T467" s="290">
        <v>110</v>
      </c>
      <c r="U467" s="293">
        <v>38</v>
      </c>
      <c r="V467" s="317">
        <v>4.125</v>
      </c>
      <c r="W467" s="290" t="s">
        <v>2945</v>
      </c>
      <c r="X467" s="298">
        <v>84</v>
      </c>
      <c r="Y467" s="294"/>
      <c r="Z467" s="293">
        <v>1400</v>
      </c>
      <c r="AA467" s="293" t="s">
        <v>2165</v>
      </c>
      <c r="AB467" s="293" t="s">
        <v>2845</v>
      </c>
      <c r="AC467" s="284" t="s">
        <v>9750</v>
      </c>
      <c r="AD467" s="295" t="s">
        <v>85</v>
      </c>
      <c r="AE467" s="432"/>
      <c r="AF467" s="286" t="str">
        <f>IFERROR(VLOOKUP(AD467,ACCESSORIES!F:J,5,FALSE),"N/A")</f>
        <v>N/A</v>
      </c>
      <c r="AG467" s="295" t="s">
        <v>85</v>
      </c>
      <c r="AH467" s="296" t="s">
        <v>85</v>
      </c>
      <c r="AI467" s="295" t="s">
        <v>85</v>
      </c>
      <c r="AJ467" s="295" t="s">
        <v>85</v>
      </c>
      <c r="AK467" s="287" t="str">
        <f>IFERROR(VLOOKUP(AJ467,ACCESSORIES!F:J,5,FALSE),"N/A")</f>
        <v>N/A</v>
      </c>
      <c r="AL467" s="296" t="s">
        <v>237</v>
      </c>
      <c r="AM467" s="296" t="s">
        <v>2888</v>
      </c>
      <c r="AN467" s="38" t="str">
        <f>IFERROR(VLOOKUP(AM467,ACCESSORIES!F:J,5,FALSE),"N/A")</f>
        <v>N/A</v>
      </c>
      <c r="AO467" s="296" t="s">
        <v>85</v>
      </c>
      <c r="AP467" s="493" t="s">
        <v>85</v>
      </c>
      <c r="AQ467" s="296"/>
      <c r="AR467" s="296"/>
      <c r="AS467" s="296">
        <v>10</v>
      </c>
      <c r="AT467" s="296"/>
      <c r="AU467" s="296"/>
      <c r="AV467" s="296"/>
      <c r="AW467" s="296"/>
      <c r="AX467" s="296"/>
      <c r="AY467" s="296"/>
      <c r="AZ467" s="296" t="s">
        <v>85</v>
      </c>
      <c r="BA467" s="74"/>
      <c r="BB467" s="296"/>
      <c r="BC467" s="49"/>
      <c r="BD467" s="297" t="s">
        <v>85</v>
      </c>
      <c r="BE467" s="91" t="str">
        <f>IFERROR(VLOOKUP(BD467,ACCESSORIES!F:J,5,FALSE),"N/A")</f>
        <v>N/A</v>
      </c>
      <c r="BF467" s="92" t="s">
        <v>85</v>
      </c>
      <c r="BG467" s="91" t="str">
        <f>IFERROR(VLOOKUP(BF467,ACCESSORIES!F:J,5,FALSE),"N/A")</f>
        <v>N/A</v>
      </c>
      <c r="BH467" s="297"/>
      <c r="BI467" s="296"/>
      <c r="BJ467" s="296"/>
      <c r="BK467" s="296"/>
      <c r="BL467" s="358">
        <f t="shared" si="35"/>
        <v>0</v>
      </c>
      <c r="BM467" s="290"/>
      <c r="BN467" s="296" t="s">
        <v>3771</v>
      </c>
      <c r="BO467" s="73" t="s">
        <v>3891</v>
      </c>
      <c r="BP467" s="296" t="s">
        <v>2956</v>
      </c>
      <c r="BQ467" s="296" t="s">
        <v>2957</v>
      </c>
      <c r="BR467" s="296" t="s">
        <v>2958</v>
      </c>
      <c r="BS467" s="296"/>
      <c r="BT467" s="296"/>
      <c r="BU467" s="296"/>
      <c r="BV467" s="296"/>
      <c r="BW467" s="296"/>
      <c r="BX467" s="296"/>
      <c r="BY467" s="296"/>
      <c r="BZ467" s="296"/>
      <c r="CA467" s="296"/>
      <c r="CB467" s="296"/>
      <c r="CC467" s="296"/>
      <c r="CD467" s="311" t="str">
        <f t="shared" si="32"/>
        <v>DISCONTINUED - GZ805 Sportech, 10x5, 4+1/+38mm Offset, 4x110, 84mm Centerbore, Matte Black</v>
      </c>
      <c r="CE467" s="311" t="s">
        <v>3721</v>
      </c>
      <c r="CF467" s="311" t="s">
        <v>3720</v>
      </c>
      <c r="CG467" s="300" t="str">
        <f t="shared" si="36"/>
        <v>GMZ (8XX)</v>
      </c>
    </row>
    <row r="468" spans="1:85" s="289" customFormat="1" ht="15.75" customHeight="1">
      <c r="A468" s="571">
        <f t="shared" si="33"/>
        <v>465</v>
      </c>
      <c r="B468" s="92" t="s">
        <v>84</v>
      </c>
      <c r="C468" s="29" t="s">
        <v>1038</v>
      </c>
      <c r="D468" s="290" t="s">
        <v>1976</v>
      </c>
      <c r="E468" s="291" t="s">
        <v>3110</v>
      </c>
      <c r="F468" s="281" t="str">
        <f t="shared" si="34"/>
        <v>MR31589050518</v>
      </c>
      <c r="G468" s="291"/>
      <c r="H468" s="291"/>
      <c r="I468" s="291"/>
      <c r="J468" s="322">
        <v>43101</v>
      </c>
      <c r="K468" s="438">
        <v>43607</v>
      </c>
      <c r="L468" s="282" t="s">
        <v>1239</v>
      </c>
      <c r="M468" s="292"/>
      <c r="N468" s="85"/>
      <c r="O468" s="409"/>
      <c r="P468" s="290">
        <v>18</v>
      </c>
      <c r="Q468" s="8">
        <v>9</v>
      </c>
      <c r="R468" s="29" t="s">
        <v>1692</v>
      </c>
      <c r="S468" s="290">
        <v>5</v>
      </c>
      <c r="T468" s="290">
        <v>5</v>
      </c>
      <c r="U468" s="293">
        <v>18</v>
      </c>
      <c r="V468" s="317">
        <v>5.75</v>
      </c>
      <c r="W468" s="290" t="s">
        <v>85</v>
      </c>
      <c r="X468" s="298">
        <v>71.5</v>
      </c>
      <c r="Y468" s="294"/>
      <c r="Z468" s="293">
        <v>2650</v>
      </c>
      <c r="AA468" s="293" t="s">
        <v>2165</v>
      </c>
      <c r="AB468" s="293" t="s">
        <v>2845</v>
      </c>
      <c r="AC468" s="284" t="s">
        <v>9751</v>
      </c>
      <c r="AD468" s="295" t="s">
        <v>2049</v>
      </c>
      <c r="AE468" s="432"/>
      <c r="AF468" s="286">
        <f>IFERROR(VLOOKUP(AD468,ACCESSORIES!F:J,5,FALSE),"N/A")</f>
        <v>33</v>
      </c>
      <c r="AG468" s="295" t="s">
        <v>85</v>
      </c>
      <c r="AH468" s="296" t="s">
        <v>1786</v>
      </c>
      <c r="AI468" s="295" t="s">
        <v>85</v>
      </c>
      <c r="AJ468" s="295" t="s">
        <v>2484</v>
      </c>
      <c r="AK468" s="287">
        <f>IFERROR(VLOOKUP(AJ468,ACCESSORIES!F:J,5,FALSE),"N/A")</f>
        <v>1.1000000000000001</v>
      </c>
      <c r="AL468" s="296" t="s">
        <v>237</v>
      </c>
      <c r="AM468" s="296" t="s">
        <v>85</v>
      </c>
      <c r="AN468" s="38" t="str">
        <f>IFERROR(VLOOKUP(AM468,ACCESSORIES!F:J,5,FALSE),"N/A")</f>
        <v>N/A</v>
      </c>
      <c r="AO468" s="296" t="s">
        <v>2888</v>
      </c>
      <c r="AP468" s="493">
        <v>16.2</v>
      </c>
      <c r="AQ468" s="296"/>
      <c r="AR468" s="296"/>
      <c r="AS468" s="296"/>
      <c r="AT468" s="296"/>
      <c r="AU468" s="296"/>
      <c r="AV468" s="296"/>
      <c r="AW468" s="296"/>
      <c r="AX468" s="296"/>
      <c r="AY468" s="296"/>
      <c r="AZ468" s="296"/>
      <c r="BA468" s="74"/>
      <c r="BB468" s="296"/>
      <c r="BC468" s="49"/>
      <c r="BD468" s="297"/>
      <c r="BE468" s="91" t="str">
        <f>IFERROR(VLOOKUP(BD468,ACCESSORIES!F:J,5,FALSE),"N/A")</f>
        <v>N/A</v>
      </c>
      <c r="BF468" s="92" t="e">
        <v>#N/A</v>
      </c>
      <c r="BG468" s="91" t="str">
        <f>IFERROR(VLOOKUP(BF468,ACCESSORIES!F:J,5,FALSE),"N/A")</f>
        <v>N/A</v>
      </c>
      <c r="BH468" s="297">
        <v>20.7</v>
      </c>
      <c r="BI468" s="296">
        <v>20.7</v>
      </c>
      <c r="BJ468" s="296">
        <v>20.7</v>
      </c>
      <c r="BK468" s="296">
        <v>11.2</v>
      </c>
      <c r="BL468" s="358">
        <f t="shared" si="35"/>
        <v>7.8642962197631991E-2</v>
      </c>
      <c r="BM468" s="290">
        <v>36</v>
      </c>
      <c r="BN468" s="296" t="s">
        <v>3771</v>
      </c>
      <c r="BO468" s="73" t="s">
        <v>3891</v>
      </c>
      <c r="BP468" s="296"/>
      <c r="BQ468" s="296"/>
      <c r="BR468" s="296"/>
      <c r="BS468" s="296"/>
      <c r="BT468" s="296"/>
      <c r="BU468" s="296"/>
      <c r="BV468" s="296"/>
      <c r="BW468" s="296"/>
      <c r="BX468" s="296"/>
      <c r="BY468" s="296"/>
      <c r="BZ468" s="296"/>
      <c r="CA468" s="296"/>
      <c r="CB468" s="296"/>
      <c r="CC468" s="296"/>
      <c r="CD468" s="311" t="s">
        <v>4309</v>
      </c>
      <c r="CE468" s="311" t="s">
        <v>3721</v>
      </c>
      <c r="CF468" s="311" t="s">
        <v>3720</v>
      </c>
      <c r="CG468" s="300" t="str">
        <f t="shared" si="36"/>
        <v>STREET (3XX)</v>
      </c>
    </row>
    <row r="469" spans="1:85" s="289" customFormat="1" ht="15.75" customHeight="1">
      <c r="A469" s="571">
        <f t="shared" si="33"/>
        <v>466</v>
      </c>
      <c r="B469" s="92" t="s">
        <v>84</v>
      </c>
      <c r="C469" s="29" t="s">
        <v>1038</v>
      </c>
      <c r="D469" s="290" t="s">
        <v>1976</v>
      </c>
      <c r="E469" s="291" t="s">
        <v>3111</v>
      </c>
      <c r="F469" s="281" t="str">
        <f t="shared" si="34"/>
        <v>MR31589050318</v>
      </c>
      <c r="G469" s="291"/>
      <c r="H469" s="291"/>
      <c r="I469" s="291"/>
      <c r="J469" s="322">
        <v>43101</v>
      </c>
      <c r="K469" s="438">
        <v>43607</v>
      </c>
      <c r="L469" s="282" t="s">
        <v>1239</v>
      </c>
      <c r="M469" s="292"/>
      <c r="N469" s="85"/>
      <c r="O469" s="409"/>
      <c r="P469" s="290">
        <v>18</v>
      </c>
      <c r="Q469" s="8">
        <v>9</v>
      </c>
      <c r="R469" s="29" t="s">
        <v>1692</v>
      </c>
      <c r="S469" s="290">
        <v>5</v>
      </c>
      <c r="T469" s="290">
        <v>5</v>
      </c>
      <c r="U469" s="293">
        <v>18</v>
      </c>
      <c r="V469" s="317">
        <v>5.75</v>
      </c>
      <c r="W469" s="290" t="s">
        <v>85</v>
      </c>
      <c r="X469" s="298">
        <v>71.5</v>
      </c>
      <c r="Y469" s="294"/>
      <c r="Z469" s="293">
        <v>2650</v>
      </c>
      <c r="AA469" s="293" t="s">
        <v>5147</v>
      </c>
      <c r="AB469" s="293" t="s">
        <v>173</v>
      </c>
      <c r="AC469" s="284" t="s">
        <v>9751</v>
      </c>
      <c r="AD469" s="295" t="s">
        <v>2049</v>
      </c>
      <c r="AE469" s="432"/>
      <c r="AF469" s="286">
        <f>IFERROR(VLOOKUP(AD469,ACCESSORIES!F:J,5,FALSE),"N/A")</f>
        <v>33</v>
      </c>
      <c r="AG469" s="295" t="s">
        <v>85</v>
      </c>
      <c r="AH469" s="296" t="s">
        <v>1786</v>
      </c>
      <c r="AI469" s="295" t="s">
        <v>85</v>
      </c>
      <c r="AJ469" s="295" t="s">
        <v>2484</v>
      </c>
      <c r="AK469" s="287">
        <f>IFERROR(VLOOKUP(AJ469,ACCESSORIES!F:J,5,FALSE),"N/A")</f>
        <v>1.1000000000000001</v>
      </c>
      <c r="AL469" s="296" t="s">
        <v>237</v>
      </c>
      <c r="AM469" s="296" t="s">
        <v>85</v>
      </c>
      <c r="AN469" s="38" t="str">
        <f>IFERROR(VLOOKUP(AM469,ACCESSORIES!F:J,5,FALSE),"N/A")</f>
        <v>N/A</v>
      </c>
      <c r="AO469" s="296" t="s">
        <v>2888</v>
      </c>
      <c r="AP469" s="493">
        <v>16.2</v>
      </c>
      <c r="AQ469" s="296"/>
      <c r="AR469" s="296"/>
      <c r="AS469" s="296"/>
      <c r="AT469" s="296"/>
      <c r="AU469" s="296"/>
      <c r="AV469" s="296"/>
      <c r="AW469" s="296"/>
      <c r="AX469" s="296"/>
      <c r="AY469" s="296"/>
      <c r="AZ469" s="296"/>
      <c r="BA469" s="74"/>
      <c r="BB469" s="296"/>
      <c r="BC469" s="49"/>
      <c r="BD469" s="297"/>
      <c r="BE469" s="91" t="str">
        <f>IFERROR(VLOOKUP(BD469,ACCESSORIES!F:J,5,FALSE),"N/A")</f>
        <v>N/A</v>
      </c>
      <c r="BF469" s="92" t="e">
        <v>#N/A</v>
      </c>
      <c r="BG469" s="91" t="str">
        <f>IFERROR(VLOOKUP(BF469,ACCESSORIES!F:J,5,FALSE),"N/A")</f>
        <v>N/A</v>
      </c>
      <c r="BH469" s="297">
        <v>20.7</v>
      </c>
      <c r="BI469" s="296">
        <v>20.7</v>
      </c>
      <c r="BJ469" s="296">
        <v>20.7</v>
      </c>
      <c r="BK469" s="296">
        <v>11.2</v>
      </c>
      <c r="BL469" s="358">
        <f t="shared" si="35"/>
        <v>7.8642962197631991E-2</v>
      </c>
      <c r="BM469" s="290">
        <v>36</v>
      </c>
      <c r="BN469" s="296" t="s">
        <v>3771</v>
      </c>
      <c r="BO469" s="73" t="s">
        <v>3891</v>
      </c>
      <c r="BP469" s="296"/>
      <c r="BQ469" s="296"/>
      <c r="BR469" s="296"/>
      <c r="BS469" s="296"/>
      <c r="BT469" s="296"/>
      <c r="BU469" s="296"/>
      <c r="BV469" s="296"/>
      <c r="BW469" s="296"/>
      <c r="BX469" s="296"/>
      <c r="BY469" s="296"/>
      <c r="BZ469" s="296"/>
      <c r="CA469" s="296"/>
      <c r="CB469" s="296"/>
      <c r="CC469" s="296"/>
      <c r="CD469" s="311" t="s">
        <v>4310</v>
      </c>
      <c r="CE469" s="311" t="s">
        <v>3721</v>
      </c>
      <c r="CF469" s="311" t="s">
        <v>3720</v>
      </c>
      <c r="CG469" s="300" t="str">
        <f t="shared" si="36"/>
        <v>STREET (3XX)</v>
      </c>
    </row>
    <row r="470" spans="1:85" s="289" customFormat="1" ht="15.75" customHeight="1">
      <c r="A470" s="571">
        <f t="shared" si="33"/>
        <v>467</v>
      </c>
      <c r="B470" s="92" t="s">
        <v>84</v>
      </c>
      <c r="C470" s="29" t="s">
        <v>1038</v>
      </c>
      <c r="D470" s="290" t="s">
        <v>1976</v>
      </c>
      <c r="E470" s="291" t="s">
        <v>3112</v>
      </c>
      <c r="F470" s="281" t="str">
        <f t="shared" si="34"/>
        <v>MR31589050118</v>
      </c>
      <c r="G470" s="291"/>
      <c r="H470" s="291"/>
      <c r="I470" s="291"/>
      <c r="J470" s="322">
        <v>43101</v>
      </c>
      <c r="K470" s="438">
        <v>43607</v>
      </c>
      <c r="L470" s="282" t="s">
        <v>1239</v>
      </c>
      <c r="M470" s="292"/>
      <c r="N470" s="85"/>
      <c r="O470" s="409"/>
      <c r="P470" s="290">
        <v>18</v>
      </c>
      <c r="Q470" s="8">
        <v>9</v>
      </c>
      <c r="R470" s="29" t="s">
        <v>1692</v>
      </c>
      <c r="S470" s="290">
        <v>5</v>
      </c>
      <c r="T470" s="290">
        <v>5</v>
      </c>
      <c r="U470" s="293">
        <v>18</v>
      </c>
      <c r="V470" s="317">
        <v>5.75</v>
      </c>
      <c r="W470" s="290" t="s">
        <v>85</v>
      </c>
      <c r="X470" s="298">
        <v>71.5</v>
      </c>
      <c r="Y470" s="294"/>
      <c r="Z470" s="293">
        <v>2650</v>
      </c>
      <c r="AA470" s="293" t="s">
        <v>5160</v>
      </c>
      <c r="AB470" s="293" t="s">
        <v>2847</v>
      </c>
      <c r="AC470" s="284" t="s">
        <v>9751</v>
      </c>
      <c r="AD470" s="295" t="s">
        <v>2049</v>
      </c>
      <c r="AE470" s="432"/>
      <c r="AF470" s="286">
        <f>IFERROR(VLOOKUP(AD470,ACCESSORIES!F:J,5,FALSE),"N/A")</f>
        <v>33</v>
      </c>
      <c r="AG470" s="295" t="s">
        <v>85</v>
      </c>
      <c r="AH470" s="296" t="s">
        <v>1786</v>
      </c>
      <c r="AI470" s="295" t="s">
        <v>85</v>
      </c>
      <c r="AJ470" s="295" t="s">
        <v>2484</v>
      </c>
      <c r="AK470" s="287">
        <f>IFERROR(VLOOKUP(AJ470,ACCESSORIES!F:J,5,FALSE),"N/A")</f>
        <v>1.1000000000000001</v>
      </c>
      <c r="AL470" s="296" t="s">
        <v>237</v>
      </c>
      <c r="AM470" s="296" t="s">
        <v>85</v>
      </c>
      <c r="AN470" s="38" t="str">
        <f>IFERROR(VLOOKUP(AM470,ACCESSORIES!F:J,5,FALSE),"N/A")</f>
        <v>N/A</v>
      </c>
      <c r="AO470" s="296" t="s">
        <v>2888</v>
      </c>
      <c r="AP470" s="493">
        <v>16.2</v>
      </c>
      <c r="AQ470" s="296"/>
      <c r="AR470" s="296"/>
      <c r="AS470" s="296"/>
      <c r="AT470" s="296"/>
      <c r="AU470" s="296"/>
      <c r="AV470" s="296"/>
      <c r="AW470" s="296"/>
      <c r="AX470" s="296"/>
      <c r="AY470" s="296"/>
      <c r="AZ470" s="296"/>
      <c r="BA470" s="74"/>
      <c r="BB470" s="296"/>
      <c r="BC470" s="49"/>
      <c r="BD470" s="297"/>
      <c r="BE470" s="91" t="str">
        <f>IFERROR(VLOOKUP(BD470,ACCESSORIES!F:J,5,FALSE),"N/A")</f>
        <v>N/A</v>
      </c>
      <c r="BF470" s="92" t="e">
        <v>#N/A</v>
      </c>
      <c r="BG470" s="91" t="str">
        <f>IFERROR(VLOOKUP(BF470,ACCESSORIES!F:J,5,FALSE),"N/A")</f>
        <v>N/A</v>
      </c>
      <c r="BH470" s="297">
        <v>20.7</v>
      </c>
      <c r="BI470" s="296">
        <v>20.7</v>
      </c>
      <c r="BJ470" s="296">
        <v>20.7</v>
      </c>
      <c r="BK470" s="296">
        <v>11.2</v>
      </c>
      <c r="BL470" s="358">
        <f t="shared" si="35"/>
        <v>7.8642962197631991E-2</v>
      </c>
      <c r="BM470" s="290">
        <v>36</v>
      </c>
      <c r="BN470" s="296" t="s">
        <v>3771</v>
      </c>
      <c r="BO470" s="73" t="s">
        <v>3891</v>
      </c>
      <c r="BP470" s="296"/>
      <c r="BQ470" s="296"/>
      <c r="BR470" s="296"/>
      <c r="BS470" s="296"/>
      <c r="BT470" s="296"/>
      <c r="BU470" s="296"/>
      <c r="BV470" s="296"/>
      <c r="BW470" s="296"/>
      <c r="BX470" s="296"/>
      <c r="BY470" s="296"/>
      <c r="BZ470" s="296"/>
      <c r="CA470" s="296"/>
      <c r="CB470" s="296"/>
      <c r="CC470" s="296"/>
      <c r="CD470" s="311" t="s">
        <v>4311</v>
      </c>
      <c r="CE470" s="311" t="s">
        <v>3721</v>
      </c>
      <c r="CF470" s="311" t="s">
        <v>3720</v>
      </c>
      <c r="CG470" s="300" t="str">
        <f t="shared" si="36"/>
        <v>STREET (3XX)</v>
      </c>
    </row>
    <row r="471" spans="1:85" s="289" customFormat="1" ht="15.75" customHeight="1">
      <c r="A471" s="571">
        <f t="shared" si="33"/>
        <v>468</v>
      </c>
      <c r="B471" s="92" t="s">
        <v>84</v>
      </c>
      <c r="C471" s="29" t="s">
        <v>1247</v>
      </c>
      <c r="D471" s="290" t="s">
        <v>1248</v>
      </c>
      <c r="E471" s="291" t="s">
        <v>3113</v>
      </c>
      <c r="F471" s="281" t="str">
        <f t="shared" si="34"/>
        <v>MR70189050518</v>
      </c>
      <c r="G471" s="291"/>
      <c r="H471" s="291"/>
      <c r="I471" s="345" t="s">
        <v>3043</v>
      </c>
      <c r="J471" s="322">
        <v>43101</v>
      </c>
      <c r="K471" s="438">
        <v>43607</v>
      </c>
      <c r="L471" s="282" t="s">
        <v>1239</v>
      </c>
      <c r="M471" s="292"/>
      <c r="N471" s="85"/>
      <c r="O471" s="409"/>
      <c r="P471" s="290">
        <v>18</v>
      </c>
      <c r="Q471" s="8">
        <v>9</v>
      </c>
      <c r="R471" s="29" t="s">
        <v>1692</v>
      </c>
      <c r="S471" s="290">
        <v>5</v>
      </c>
      <c r="T471" s="290">
        <v>5</v>
      </c>
      <c r="U471" s="293">
        <v>18</v>
      </c>
      <c r="V471" s="317">
        <v>5.75</v>
      </c>
      <c r="W471" s="290" t="s">
        <v>85</v>
      </c>
      <c r="X471" s="298">
        <v>71.5</v>
      </c>
      <c r="Y471" s="294"/>
      <c r="Z471" s="293">
        <v>2650</v>
      </c>
      <c r="AA471" s="293" t="s">
        <v>2165</v>
      </c>
      <c r="AB471" s="293" t="s">
        <v>2845</v>
      </c>
      <c r="AC471" s="284" t="s">
        <v>9751</v>
      </c>
      <c r="AD471" s="295" t="s">
        <v>1600</v>
      </c>
      <c r="AE471" s="432"/>
      <c r="AF471" s="286">
        <f>IFERROR(VLOOKUP(AD471,ACCESSORIES!F:J,5,FALSE),"N/A")</f>
        <v>22</v>
      </c>
      <c r="AG471" s="295" t="s">
        <v>85</v>
      </c>
      <c r="AH471" s="296" t="s">
        <v>85</v>
      </c>
      <c r="AI471" s="295" t="s">
        <v>85</v>
      </c>
      <c r="AJ471" s="295" t="s">
        <v>85</v>
      </c>
      <c r="AK471" s="287" t="str">
        <f>IFERROR(VLOOKUP(AJ471,ACCESSORIES!F:J,5,FALSE),"N/A")</f>
        <v>N/A</v>
      </c>
      <c r="AL471" s="296" t="s">
        <v>1013</v>
      </c>
      <c r="AM471" s="296" t="s">
        <v>85</v>
      </c>
      <c r="AN471" s="38" t="str">
        <f>IFERROR(VLOOKUP(AM471,ACCESSORIES!F:J,5,FALSE),"N/A")</f>
        <v>N/A</v>
      </c>
      <c r="AO471" s="296" t="s">
        <v>2888</v>
      </c>
      <c r="AP471" s="493">
        <v>16.100000000000001</v>
      </c>
      <c r="AQ471" s="296"/>
      <c r="AR471" s="296"/>
      <c r="AS471" s="296"/>
      <c r="AT471" s="296"/>
      <c r="AU471" s="296"/>
      <c r="AV471" s="296"/>
      <c r="AW471" s="296"/>
      <c r="AX471" s="296"/>
      <c r="AY471" s="296"/>
      <c r="AZ471" s="296"/>
      <c r="BA471" s="74"/>
      <c r="BB471" s="296"/>
      <c r="BC471" s="49"/>
      <c r="BD471" s="297"/>
      <c r="BE471" s="91" t="str">
        <f>IFERROR(VLOOKUP(BD471,ACCESSORIES!F:J,5,FALSE),"N/A")</f>
        <v>N/A</v>
      </c>
      <c r="BF471" s="92" t="e">
        <v>#N/A</v>
      </c>
      <c r="BG471" s="91" t="str">
        <f>IFERROR(VLOOKUP(BF471,ACCESSORIES!F:J,5,FALSE),"N/A")</f>
        <v>N/A</v>
      </c>
      <c r="BH471" s="297"/>
      <c r="BI471" s="296"/>
      <c r="BJ471" s="296"/>
      <c r="BK471" s="296"/>
      <c r="BL471" s="358">
        <f t="shared" si="35"/>
        <v>0</v>
      </c>
      <c r="BM471" s="290"/>
      <c r="BN471" s="296" t="s">
        <v>3771</v>
      </c>
      <c r="BO471" s="73" t="s">
        <v>3891</v>
      </c>
      <c r="BP471" s="296" t="s">
        <v>2733</v>
      </c>
      <c r="BQ471" s="296" t="s">
        <v>2734</v>
      </c>
      <c r="BR471" s="296" t="s">
        <v>2735</v>
      </c>
      <c r="BS471" s="296" t="s">
        <v>2736</v>
      </c>
      <c r="BT471" s="296" t="s">
        <v>2704</v>
      </c>
      <c r="BU471" s="296" t="s">
        <v>2705</v>
      </c>
      <c r="BV471" s="296" t="s">
        <v>2701</v>
      </c>
      <c r="BW471" s="296"/>
      <c r="BX471" s="296"/>
      <c r="BY471" s="296"/>
      <c r="BZ471" s="296"/>
      <c r="CA471" s="296"/>
      <c r="CB471" s="296"/>
      <c r="CC471" s="296"/>
      <c r="CD471" s="311" t="s">
        <v>4312</v>
      </c>
      <c r="CE471" s="311" t="s">
        <v>3721</v>
      </c>
      <c r="CF471" s="311" t="s">
        <v>3720</v>
      </c>
      <c r="CG471" s="300" t="str">
        <f t="shared" si="36"/>
        <v>TRAIL (7XX)</v>
      </c>
    </row>
    <row r="472" spans="1:85" s="289" customFormat="1" ht="15.75" customHeight="1">
      <c r="A472" s="571">
        <f t="shared" si="33"/>
        <v>469</v>
      </c>
      <c r="B472" s="92" t="s">
        <v>84</v>
      </c>
      <c r="C472" s="29" t="s">
        <v>1247</v>
      </c>
      <c r="D472" s="290" t="s">
        <v>1248</v>
      </c>
      <c r="E472" s="291" t="s">
        <v>3114</v>
      </c>
      <c r="F472" s="281" t="str">
        <f t="shared" si="34"/>
        <v>MR70189050918</v>
      </c>
      <c r="G472" s="291"/>
      <c r="H472" s="291"/>
      <c r="I472" s="345" t="s">
        <v>3044</v>
      </c>
      <c r="J472" s="322">
        <v>43101</v>
      </c>
      <c r="K472" s="438">
        <v>43607</v>
      </c>
      <c r="L472" s="282" t="s">
        <v>1239</v>
      </c>
      <c r="M472" s="292"/>
      <c r="N472" s="85"/>
      <c r="O472" s="409"/>
      <c r="P472" s="290">
        <v>18</v>
      </c>
      <c r="Q472" s="8">
        <v>9</v>
      </c>
      <c r="R472" s="29" t="s">
        <v>1692</v>
      </c>
      <c r="S472" s="290">
        <v>5</v>
      </c>
      <c r="T472" s="290">
        <v>5</v>
      </c>
      <c r="U472" s="293">
        <v>18</v>
      </c>
      <c r="V472" s="317">
        <v>5.75</v>
      </c>
      <c r="W472" s="290" t="s">
        <v>85</v>
      </c>
      <c r="X472" s="298">
        <v>71.5</v>
      </c>
      <c r="Y472" s="294"/>
      <c r="Z472" s="293">
        <v>2650</v>
      </c>
      <c r="AA472" s="293" t="s">
        <v>2168</v>
      </c>
      <c r="AB472" s="293" t="s">
        <v>2846</v>
      </c>
      <c r="AC472" s="284" t="s">
        <v>9751</v>
      </c>
      <c r="AD472" s="295" t="s">
        <v>1600</v>
      </c>
      <c r="AE472" s="432"/>
      <c r="AF472" s="286">
        <f>IFERROR(VLOOKUP(AD472,ACCESSORIES!F:J,5,FALSE),"N/A")</f>
        <v>22</v>
      </c>
      <c r="AG472" s="295" t="s">
        <v>85</v>
      </c>
      <c r="AH472" s="296" t="s">
        <v>85</v>
      </c>
      <c r="AI472" s="295" t="s">
        <v>85</v>
      </c>
      <c r="AJ472" s="295" t="s">
        <v>85</v>
      </c>
      <c r="AK472" s="287" t="str">
        <f>IFERROR(VLOOKUP(AJ472,ACCESSORIES!F:J,5,FALSE),"N/A")</f>
        <v>N/A</v>
      </c>
      <c r="AL472" s="296" t="s">
        <v>1013</v>
      </c>
      <c r="AM472" s="296" t="s">
        <v>85</v>
      </c>
      <c r="AN472" s="38" t="str">
        <f>IFERROR(VLOOKUP(AM472,ACCESSORIES!F:J,5,FALSE),"N/A")</f>
        <v>N/A</v>
      </c>
      <c r="AO472" s="296" t="s">
        <v>2888</v>
      </c>
      <c r="AP472" s="493">
        <v>16.100000000000001</v>
      </c>
      <c r="AQ472" s="296"/>
      <c r="AR472" s="296"/>
      <c r="AS472" s="296"/>
      <c r="AT472" s="296"/>
      <c r="AU472" s="296"/>
      <c r="AV472" s="296"/>
      <c r="AW472" s="296"/>
      <c r="AX472" s="296"/>
      <c r="AY472" s="296"/>
      <c r="AZ472" s="296"/>
      <c r="BA472" s="74"/>
      <c r="BB472" s="296"/>
      <c r="BC472" s="49"/>
      <c r="BD472" s="297"/>
      <c r="BE472" s="91" t="str">
        <f>IFERROR(VLOOKUP(BD472,ACCESSORIES!F:J,5,FALSE),"N/A")</f>
        <v>N/A</v>
      </c>
      <c r="BF472" s="92" t="e">
        <v>#N/A</v>
      </c>
      <c r="BG472" s="91" t="str">
        <f>IFERROR(VLOOKUP(BF472,ACCESSORIES!F:J,5,FALSE),"N/A")</f>
        <v>N/A</v>
      </c>
      <c r="BH472" s="297"/>
      <c r="BI472" s="296"/>
      <c r="BJ472" s="296"/>
      <c r="BK472" s="296"/>
      <c r="BL472" s="358">
        <f t="shared" si="35"/>
        <v>0</v>
      </c>
      <c r="BM472" s="290"/>
      <c r="BN472" s="296" t="s">
        <v>3771</v>
      </c>
      <c r="BO472" s="73" t="s">
        <v>3891</v>
      </c>
      <c r="BP472" s="296" t="s">
        <v>2733</v>
      </c>
      <c r="BQ472" s="296" t="s">
        <v>2734</v>
      </c>
      <c r="BR472" s="296" t="s">
        <v>2735</v>
      </c>
      <c r="BS472" s="296" t="s">
        <v>2736</v>
      </c>
      <c r="BT472" s="296" t="s">
        <v>2704</v>
      </c>
      <c r="BU472" s="296" t="s">
        <v>2705</v>
      </c>
      <c r="BV472" s="296" t="s">
        <v>2701</v>
      </c>
      <c r="BW472" s="296"/>
      <c r="BX472" s="296"/>
      <c r="BY472" s="296"/>
      <c r="BZ472" s="296"/>
      <c r="CA472" s="296"/>
      <c r="CB472" s="296"/>
      <c r="CC472" s="296"/>
      <c r="CD472" s="311" t="s">
        <v>4313</v>
      </c>
      <c r="CE472" s="311" t="s">
        <v>3721</v>
      </c>
      <c r="CF472" s="311" t="s">
        <v>3720</v>
      </c>
      <c r="CG472" s="300" t="str">
        <f t="shared" si="36"/>
        <v>TRAIL (7XX)</v>
      </c>
    </row>
    <row r="473" spans="1:85" s="289" customFormat="1" ht="15.75" customHeight="1">
      <c r="A473" s="571">
        <f t="shared" si="33"/>
        <v>470</v>
      </c>
      <c r="B473" s="92" t="s">
        <v>84</v>
      </c>
      <c r="C473" s="29" t="s">
        <v>1247</v>
      </c>
      <c r="D473" s="290" t="s">
        <v>1248</v>
      </c>
      <c r="E473" s="291" t="s">
        <v>3147</v>
      </c>
      <c r="F473" s="281" t="str">
        <f t="shared" si="34"/>
        <v>MR70189058518</v>
      </c>
      <c r="G473" s="291"/>
      <c r="H473" s="291"/>
      <c r="I473" s="345" t="s">
        <v>3045</v>
      </c>
      <c r="J473" s="322">
        <v>43101</v>
      </c>
      <c r="K473" s="438">
        <v>43616</v>
      </c>
      <c r="L473" s="282" t="s">
        <v>1239</v>
      </c>
      <c r="M473" s="292">
        <v>313.99</v>
      </c>
      <c r="N473" s="85"/>
      <c r="O473" s="409"/>
      <c r="P473" s="290">
        <v>18</v>
      </c>
      <c r="Q473" s="8">
        <v>9</v>
      </c>
      <c r="R473" s="29" t="s">
        <v>1688</v>
      </c>
      <c r="S473" s="290">
        <v>5</v>
      </c>
      <c r="T473" s="290">
        <v>150</v>
      </c>
      <c r="U473" s="293">
        <v>18</v>
      </c>
      <c r="V473" s="317">
        <v>5.75</v>
      </c>
      <c r="W473" s="290" t="s">
        <v>85</v>
      </c>
      <c r="X473" s="298">
        <v>110.5</v>
      </c>
      <c r="Y473" s="294"/>
      <c r="Z473" s="293">
        <v>2650</v>
      </c>
      <c r="AA473" s="293" t="s">
        <v>2165</v>
      </c>
      <c r="AB473" s="293" t="s">
        <v>2845</v>
      </c>
      <c r="AC473" s="284" t="s">
        <v>9739</v>
      </c>
      <c r="AD473" s="295" t="s">
        <v>1598</v>
      </c>
      <c r="AE473" s="432"/>
      <c r="AF473" s="286">
        <f>IFERROR(VLOOKUP(AD473,ACCESSORIES!F:J,5,FALSE),"N/A")</f>
        <v>22</v>
      </c>
      <c r="AG473" s="295" t="s">
        <v>85</v>
      </c>
      <c r="AH473" s="296" t="s">
        <v>85</v>
      </c>
      <c r="AI473" s="295" t="s">
        <v>85</v>
      </c>
      <c r="AJ473" s="295" t="s">
        <v>85</v>
      </c>
      <c r="AK473" s="287" t="str">
        <f>IFERROR(VLOOKUP(AJ473,ACCESSORIES!F:J,5,FALSE),"N/A")</f>
        <v>N/A</v>
      </c>
      <c r="AL473" s="296" t="s">
        <v>1013</v>
      </c>
      <c r="AM473" s="296" t="s">
        <v>85</v>
      </c>
      <c r="AN473" s="38" t="str">
        <f>IFERROR(VLOOKUP(AM473,ACCESSORIES!F:J,5,FALSE),"N/A")</f>
        <v>N/A</v>
      </c>
      <c r="AO473" s="296" t="s">
        <v>2888</v>
      </c>
      <c r="AP473" s="493">
        <v>16.100000000000001</v>
      </c>
      <c r="AQ473" s="296"/>
      <c r="AR473" s="296"/>
      <c r="AS473" s="296"/>
      <c r="AT473" s="296"/>
      <c r="AU473" s="296"/>
      <c r="AV473" s="296"/>
      <c r="AW473" s="296"/>
      <c r="AX473" s="296"/>
      <c r="AY473" s="296"/>
      <c r="AZ473" s="296"/>
      <c r="BA473" s="74"/>
      <c r="BB473" s="296"/>
      <c r="BC473" s="49"/>
      <c r="BD473" s="297"/>
      <c r="BE473" s="91" t="str">
        <f>IFERROR(VLOOKUP(BD473,ACCESSORIES!F:J,5,FALSE),"N/A")</f>
        <v>N/A</v>
      </c>
      <c r="BF473" s="92" t="e">
        <v>#N/A</v>
      </c>
      <c r="BG473" s="91" t="str">
        <f>IFERROR(VLOOKUP(BF473,ACCESSORIES!F:J,5,FALSE),"N/A")</f>
        <v>N/A</v>
      </c>
      <c r="BH473" s="297"/>
      <c r="BI473" s="296"/>
      <c r="BJ473" s="296"/>
      <c r="BK473" s="296"/>
      <c r="BL473" s="358">
        <f t="shared" si="35"/>
        <v>0</v>
      </c>
      <c r="BM473" s="290"/>
      <c r="BN473" s="296" t="s">
        <v>3771</v>
      </c>
      <c r="BO473" s="73" t="s">
        <v>3891</v>
      </c>
      <c r="BP473" s="296" t="s">
        <v>2733</v>
      </c>
      <c r="BQ473" s="296" t="s">
        <v>2734</v>
      </c>
      <c r="BR473" s="296" t="s">
        <v>2735</v>
      </c>
      <c r="BS473" s="296" t="s">
        <v>2736</v>
      </c>
      <c r="BT473" s="296" t="s">
        <v>2704</v>
      </c>
      <c r="BU473" s="296" t="s">
        <v>2705</v>
      </c>
      <c r="BV473" s="296" t="s">
        <v>2701</v>
      </c>
      <c r="BW473" s="296"/>
      <c r="BX473" s="296"/>
      <c r="BY473" s="296"/>
      <c r="BZ473" s="296"/>
      <c r="CA473" s="296"/>
      <c r="CB473" s="296"/>
      <c r="CC473" s="296"/>
      <c r="CD473" s="311" t="s">
        <v>4314</v>
      </c>
      <c r="CE473" s="311" t="s">
        <v>3721</v>
      </c>
      <c r="CF473" s="311" t="s">
        <v>3720</v>
      </c>
      <c r="CG473" s="300" t="str">
        <f t="shared" si="36"/>
        <v>TRAIL (7XX)</v>
      </c>
    </row>
    <row r="474" spans="1:85" s="289" customFormat="1" ht="15.75" customHeight="1">
      <c r="A474" s="571">
        <f t="shared" si="33"/>
        <v>471</v>
      </c>
      <c r="B474" s="92" t="s">
        <v>84</v>
      </c>
      <c r="C474" s="29" t="s">
        <v>1247</v>
      </c>
      <c r="D474" s="290" t="s">
        <v>1248</v>
      </c>
      <c r="E474" s="291" t="s">
        <v>3148</v>
      </c>
      <c r="F474" s="281" t="str">
        <f t="shared" si="34"/>
        <v>MR70189058918</v>
      </c>
      <c r="G474" s="291"/>
      <c r="H474" s="291"/>
      <c r="I474" s="345" t="s">
        <v>3046</v>
      </c>
      <c r="J474" s="322">
        <v>43101</v>
      </c>
      <c r="K474" s="438">
        <v>43616</v>
      </c>
      <c r="L474" s="282" t="s">
        <v>1239</v>
      </c>
      <c r="M474" s="292">
        <v>313.99</v>
      </c>
      <c r="N474" s="85"/>
      <c r="O474" s="409"/>
      <c r="P474" s="290">
        <v>18</v>
      </c>
      <c r="Q474" s="8">
        <v>9</v>
      </c>
      <c r="R474" s="29" t="s">
        <v>1688</v>
      </c>
      <c r="S474" s="290">
        <v>5</v>
      </c>
      <c r="T474" s="290">
        <v>150</v>
      </c>
      <c r="U474" s="293">
        <v>18</v>
      </c>
      <c r="V474" s="317">
        <v>5.75</v>
      </c>
      <c r="W474" s="290" t="s">
        <v>85</v>
      </c>
      <c r="X474" s="298">
        <v>110.5</v>
      </c>
      <c r="Y474" s="294"/>
      <c r="Z474" s="293">
        <v>2650</v>
      </c>
      <c r="AA474" s="293" t="s">
        <v>2168</v>
      </c>
      <c r="AB474" s="293" t="s">
        <v>2846</v>
      </c>
      <c r="AC474" s="284" t="s">
        <v>9739</v>
      </c>
      <c r="AD474" s="295" t="s">
        <v>1598</v>
      </c>
      <c r="AE474" s="432"/>
      <c r="AF474" s="286">
        <f>IFERROR(VLOOKUP(AD474,ACCESSORIES!F:J,5,FALSE),"N/A")</f>
        <v>22</v>
      </c>
      <c r="AG474" s="295" t="s">
        <v>85</v>
      </c>
      <c r="AH474" s="296" t="s">
        <v>85</v>
      </c>
      <c r="AI474" s="295" t="s">
        <v>85</v>
      </c>
      <c r="AJ474" s="295" t="s">
        <v>85</v>
      </c>
      <c r="AK474" s="287" t="str">
        <f>IFERROR(VLOOKUP(AJ474,ACCESSORIES!F:J,5,FALSE),"N/A")</f>
        <v>N/A</v>
      </c>
      <c r="AL474" s="296" t="s">
        <v>1013</v>
      </c>
      <c r="AM474" s="296" t="s">
        <v>85</v>
      </c>
      <c r="AN474" s="38" t="str">
        <f>IFERROR(VLOOKUP(AM474,ACCESSORIES!F:J,5,FALSE),"N/A")</f>
        <v>N/A</v>
      </c>
      <c r="AO474" s="296" t="s">
        <v>2888</v>
      </c>
      <c r="AP474" s="493">
        <v>16.100000000000001</v>
      </c>
      <c r="AQ474" s="296"/>
      <c r="AR474" s="296"/>
      <c r="AS474" s="296"/>
      <c r="AT474" s="296"/>
      <c r="AU474" s="296"/>
      <c r="AV474" s="296"/>
      <c r="AW474" s="296"/>
      <c r="AX474" s="296"/>
      <c r="AY474" s="296"/>
      <c r="AZ474" s="296"/>
      <c r="BA474" s="74"/>
      <c r="BB474" s="296"/>
      <c r="BC474" s="49"/>
      <c r="BD474" s="297"/>
      <c r="BE474" s="91" t="str">
        <f>IFERROR(VLOOKUP(BD474,ACCESSORIES!F:J,5,FALSE),"N/A")</f>
        <v>N/A</v>
      </c>
      <c r="BF474" s="92" t="e">
        <v>#N/A</v>
      </c>
      <c r="BG474" s="91" t="str">
        <f>IFERROR(VLOOKUP(BF474,ACCESSORIES!F:J,5,FALSE),"N/A")</f>
        <v>N/A</v>
      </c>
      <c r="BH474" s="297"/>
      <c r="BI474" s="296"/>
      <c r="BJ474" s="296"/>
      <c r="BK474" s="296"/>
      <c r="BL474" s="358">
        <f t="shared" si="35"/>
        <v>0</v>
      </c>
      <c r="BM474" s="290"/>
      <c r="BN474" s="296" t="s">
        <v>3771</v>
      </c>
      <c r="BO474" s="73" t="s">
        <v>3891</v>
      </c>
      <c r="BP474" s="296" t="s">
        <v>2733</v>
      </c>
      <c r="BQ474" s="296" t="s">
        <v>2734</v>
      </c>
      <c r="BR474" s="296" t="s">
        <v>2735</v>
      </c>
      <c r="BS474" s="296" t="s">
        <v>2736</v>
      </c>
      <c r="BT474" s="296" t="s">
        <v>2704</v>
      </c>
      <c r="BU474" s="296" t="s">
        <v>2705</v>
      </c>
      <c r="BV474" s="296" t="s">
        <v>2701</v>
      </c>
      <c r="BW474" s="296"/>
      <c r="BX474" s="296"/>
      <c r="BY474" s="296"/>
      <c r="BZ474" s="296"/>
      <c r="CA474" s="296"/>
      <c r="CB474" s="296"/>
      <c r="CC474" s="296"/>
      <c r="CD474" s="311" t="s">
        <v>4315</v>
      </c>
      <c r="CE474" s="311" t="s">
        <v>3721</v>
      </c>
      <c r="CF474" s="311" t="s">
        <v>3720</v>
      </c>
      <c r="CG474" s="300" t="str">
        <f t="shared" si="36"/>
        <v>TRAIL (7XX)</v>
      </c>
    </row>
    <row r="475" spans="1:85" s="289" customFormat="1" ht="15.75" customHeight="1">
      <c r="A475" s="571">
        <f t="shared" si="33"/>
        <v>472</v>
      </c>
      <c r="B475" s="92" t="s">
        <v>84</v>
      </c>
      <c r="C475" s="29" t="s">
        <v>1038</v>
      </c>
      <c r="D475" s="290" t="s">
        <v>1976</v>
      </c>
      <c r="E475" s="291" t="s">
        <v>3159</v>
      </c>
      <c r="F475" s="281" t="str">
        <f t="shared" si="34"/>
        <v>MR31578587525</v>
      </c>
      <c r="G475" s="291"/>
      <c r="H475" s="291"/>
      <c r="I475" s="345" t="s">
        <v>3121</v>
      </c>
      <c r="J475" s="322">
        <v>43101</v>
      </c>
      <c r="K475" s="438">
        <v>43629</v>
      </c>
      <c r="L475" s="282" t="s">
        <v>1239</v>
      </c>
      <c r="M475" s="292">
        <v>292.22000000000003</v>
      </c>
      <c r="N475" s="85"/>
      <c r="O475" s="409"/>
      <c r="P475" s="290">
        <v>17</v>
      </c>
      <c r="Q475" s="8">
        <v>8.5</v>
      </c>
      <c r="R475" s="29" t="s">
        <v>1700</v>
      </c>
      <c r="S475" s="290">
        <v>8</v>
      </c>
      <c r="T475" s="290">
        <v>170</v>
      </c>
      <c r="U475" s="293">
        <v>25</v>
      </c>
      <c r="V475" s="317">
        <v>5.8</v>
      </c>
      <c r="W475" s="290" t="s">
        <v>85</v>
      </c>
      <c r="X475" s="298">
        <v>130.81</v>
      </c>
      <c r="Y475" s="294"/>
      <c r="Z475" s="293">
        <v>3640</v>
      </c>
      <c r="AA475" s="293" t="s">
        <v>2165</v>
      </c>
      <c r="AB475" s="293" t="s">
        <v>2845</v>
      </c>
      <c r="AC475" s="284" t="s">
        <v>9752</v>
      </c>
      <c r="AD475" s="295" t="s">
        <v>1746</v>
      </c>
      <c r="AE475" s="432"/>
      <c r="AF475" s="286">
        <f>IFERROR(VLOOKUP(AD475,ACCESSORIES!F:J,5,FALSE),"N/A")</f>
        <v>33</v>
      </c>
      <c r="AG475" s="295" t="s">
        <v>85</v>
      </c>
      <c r="AH475" s="296" t="s">
        <v>85</v>
      </c>
      <c r="AI475" s="295" t="s">
        <v>2863</v>
      </c>
      <c r="AJ475" s="295" t="s">
        <v>2484</v>
      </c>
      <c r="AK475" s="287">
        <f>IFERROR(VLOOKUP(AJ475,ACCESSORIES!F:J,5,FALSE),"N/A")</f>
        <v>1.1000000000000001</v>
      </c>
      <c r="AL475" s="296" t="s">
        <v>237</v>
      </c>
      <c r="AM475" s="296" t="s">
        <v>85</v>
      </c>
      <c r="AN475" s="38" t="str">
        <f>IFERROR(VLOOKUP(AM475,ACCESSORIES!F:J,5,FALSE),"N/A")</f>
        <v>N/A</v>
      </c>
      <c r="AO475" s="296" t="s">
        <v>2888</v>
      </c>
      <c r="AP475" s="493">
        <v>16.2</v>
      </c>
      <c r="AQ475" s="296"/>
      <c r="AR475" s="296"/>
      <c r="AS475" s="296"/>
      <c r="AT475" s="296"/>
      <c r="AU475" s="296"/>
      <c r="AV475" s="296"/>
      <c r="AW475" s="296"/>
      <c r="AX475" s="296">
        <v>128</v>
      </c>
      <c r="AY475" s="296"/>
      <c r="AZ475" s="296">
        <v>97</v>
      </c>
      <c r="BA475" s="74"/>
      <c r="BB475" s="296"/>
      <c r="BC475" s="49"/>
      <c r="BD475" s="297"/>
      <c r="BE475" s="91" t="str">
        <f>IFERROR(VLOOKUP(BD475,ACCESSORIES!F:J,5,FALSE),"N/A")</f>
        <v>N/A</v>
      </c>
      <c r="BF475" s="92" t="e">
        <v>#N/A</v>
      </c>
      <c r="BG475" s="91" t="str">
        <f>IFERROR(VLOOKUP(BF475,ACCESSORIES!F:J,5,FALSE),"N/A")</f>
        <v>N/A</v>
      </c>
      <c r="BH475" s="297">
        <v>19.8</v>
      </c>
      <c r="BI475" s="296">
        <v>19.8</v>
      </c>
      <c r="BJ475" s="296">
        <v>19.8</v>
      </c>
      <c r="BK475" s="296">
        <v>10.7</v>
      </c>
      <c r="BL475" s="358">
        <f t="shared" si="35"/>
        <v>6.8740914904991998E-2</v>
      </c>
      <c r="BM475" s="290">
        <v>36</v>
      </c>
      <c r="BN475" s="296" t="s">
        <v>3771</v>
      </c>
      <c r="BO475" s="73" t="s">
        <v>3891</v>
      </c>
      <c r="BP475" s="296"/>
      <c r="BQ475" s="296"/>
      <c r="BR475" s="296"/>
      <c r="BS475" s="296"/>
      <c r="BT475" s="296"/>
      <c r="BU475" s="296"/>
      <c r="BV475" s="296"/>
      <c r="BW475" s="296"/>
      <c r="BX475" s="296"/>
      <c r="BY475" s="296"/>
      <c r="BZ475" s="296"/>
      <c r="CA475" s="296"/>
      <c r="CB475" s="296"/>
      <c r="CC475" s="296"/>
      <c r="CD475" s="311" t="s">
        <v>4316</v>
      </c>
      <c r="CE475" s="311" t="s">
        <v>3721</v>
      </c>
      <c r="CF475" s="311" t="s">
        <v>3720</v>
      </c>
      <c r="CG475" s="300" t="str">
        <f t="shared" si="36"/>
        <v>STREET (3XX)</v>
      </c>
    </row>
    <row r="476" spans="1:85" s="289" customFormat="1" ht="15.75" customHeight="1">
      <c r="A476" s="571">
        <f t="shared" si="33"/>
        <v>473</v>
      </c>
      <c r="B476" s="92" t="s">
        <v>84</v>
      </c>
      <c r="C476" s="29" t="s">
        <v>1038</v>
      </c>
      <c r="D476" s="290" t="s">
        <v>1976</v>
      </c>
      <c r="E476" s="291" t="s">
        <v>3160</v>
      </c>
      <c r="F476" s="281" t="str">
        <f t="shared" si="34"/>
        <v>MR31578587325</v>
      </c>
      <c r="G476" s="291"/>
      <c r="H476" s="291"/>
      <c r="I476" s="345" t="s">
        <v>3122</v>
      </c>
      <c r="J476" s="322">
        <v>43101</v>
      </c>
      <c r="K476" s="438">
        <v>43629</v>
      </c>
      <c r="L476" s="282" t="s">
        <v>1239</v>
      </c>
      <c r="M476" s="292">
        <v>292.22000000000003</v>
      </c>
      <c r="N476" s="85"/>
      <c r="O476" s="409"/>
      <c r="P476" s="290">
        <v>17</v>
      </c>
      <c r="Q476" s="8">
        <v>8.5</v>
      </c>
      <c r="R476" s="29" t="s">
        <v>1700</v>
      </c>
      <c r="S476" s="290">
        <v>8</v>
      </c>
      <c r="T476" s="290">
        <v>170</v>
      </c>
      <c r="U476" s="293">
        <v>25</v>
      </c>
      <c r="V476" s="317">
        <v>5.8</v>
      </c>
      <c r="W476" s="290" t="s">
        <v>85</v>
      </c>
      <c r="X476" s="298">
        <v>130.81</v>
      </c>
      <c r="Y476" s="294"/>
      <c r="Z476" s="293">
        <v>3640</v>
      </c>
      <c r="AA476" s="293" t="s">
        <v>5147</v>
      </c>
      <c r="AB476" s="293" t="s">
        <v>173</v>
      </c>
      <c r="AC476" s="284" t="s">
        <v>9752</v>
      </c>
      <c r="AD476" s="295" t="s">
        <v>1746</v>
      </c>
      <c r="AE476" s="432"/>
      <c r="AF476" s="286">
        <f>IFERROR(VLOOKUP(AD476,ACCESSORIES!F:J,5,FALSE),"N/A")</f>
        <v>33</v>
      </c>
      <c r="AG476" s="295" t="s">
        <v>85</v>
      </c>
      <c r="AH476" s="296" t="s">
        <v>85</v>
      </c>
      <c r="AI476" s="295" t="s">
        <v>2863</v>
      </c>
      <c r="AJ476" s="295" t="s">
        <v>2484</v>
      </c>
      <c r="AK476" s="287">
        <f>IFERROR(VLOOKUP(AJ476,ACCESSORIES!F:J,5,FALSE),"N/A")</f>
        <v>1.1000000000000001</v>
      </c>
      <c r="AL476" s="296" t="s">
        <v>237</v>
      </c>
      <c r="AM476" s="296" t="s">
        <v>85</v>
      </c>
      <c r="AN476" s="38" t="str">
        <f>IFERROR(VLOOKUP(AM476,ACCESSORIES!F:J,5,FALSE),"N/A")</f>
        <v>N/A</v>
      </c>
      <c r="AO476" s="296" t="s">
        <v>2888</v>
      </c>
      <c r="AP476" s="493">
        <v>16.2</v>
      </c>
      <c r="AQ476" s="296"/>
      <c r="AR476" s="296"/>
      <c r="AS476" s="296"/>
      <c r="AT476" s="296"/>
      <c r="AU476" s="296"/>
      <c r="AV476" s="296"/>
      <c r="AW476" s="296"/>
      <c r="AX476" s="296">
        <v>128</v>
      </c>
      <c r="AY476" s="296"/>
      <c r="AZ476" s="296">
        <v>97</v>
      </c>
      <c r="BA476" s="74"/>
      <c r="BB476" s="296"/>
      <c r="BC476" s="49"/>
      <c r="BD476" s="297"/>
      <c r="BE476" s="91" t="str">
        <f>IFERROR(VLOOKUP(BD476,ACCESSORIES!F:J,5,FALSE),"N/A")</f>
        <v>N/A</v>
      </c>
      <c r="BF476" s="92" t="e">
        <v>#N/A</v>
      </c>
      <c r="BG476" s="91" t="str">
        <f>IFERROR(VLOOKUP(BF476,ACCESSORIES!F:J,5,FALSE),"N/A")</f>
        <v>N/A</v>
      </c>
      <c r="BH476" s="297">
        <v>19.8</v>
      </c>
      <c r="BI476" s="296">
        <v>19.8</v>
      </c>
      <c r="BJ476" s="296">
        <v>19.8</v>
      </c>
      <c r="BK476" s="296">
        <v>10.7</v>
      </c>
      <c r="BL476" s="358">
        <f t="shared" si="35"/>
        <v>6.8740914904991998E-2</v>
      </c>
      <c r="BM476" s="290">
        <v>36</v>
      </c>
      <c r="BN476" s="296" t="s">
        <v>3771</v>
      </c>
      <c r="BO476" s="73" t="s">
        <v>3891</v>
      </c>
      <c r="BP476" s="296"/>
      <c r="BQ476" s="296"/>
      <c r="BR476" s="296"/>
      <c r="BS476" s="296"/>
      <c r="BT476" s="296"/>
      <c r="BU476" s="296"/>
      <c r="BV476" s="296"/>
      <c r="BW476" s="296"/>
      <c r="BX476" s="296"/>
      <c r="BY476" s="296"/>
      <c r="BZ476" s="296"/>
      <c r="CA476" s="296"/>
      <c r="CB476" s="296"/>
      <c r="CC476" s="296"/>
      <c r="CD476" s="311" t="s">
        <v>4317</v>
      </c>
      <c r="CE476" s="311" t="s">
        <v>3721</v>
      </c>
      <c r="CF476" s="311" t="s">
        <v>3720</v>
      </c>
      <c r="CG476" s="300" t="str">
        <f t="shared" si="36"/>
        <v>STREET (3XX)</v>
      </c>
    </row>
    <row r="477" spans="1:85" s="289" customFormat="1" ht="15.75" customHeight="1">
      <c r="A477" s="571">
        <f t="shared" si="33"/>
        <v>474</v>
      </c>
      <c r="B477" s="92" t="s">
        <v>84</v>
      </c>
      <c r="C477" s="29" t="s">
        <v>1038</v>
      </c>
      <c r="D477" s="290" t="s">
        <v>1976</v>
      </c>
      <c r="E477" s="291" t="s">
        <v>3161</v>
      </c>
      <c r="F477" s="281" t="str">
        <f t="shared" si="34"/>
        <v>MR31578587125</v>
      </c>
      <c r="G477" s="291"/>
      <c r="H477" s="291"/>
      <c r="I477" s="345" t="s">
        <v>3123</v>
      </c>
      <c r="J477" s="322">
        <v>43101</v>
      </c>
      <c r="K477" s="438">
        <v>43629</v>
      </c>
      <c r="L477" s="282" t="s">
        <v>1239</v>
      </c>
      <c r="M477" s="292">
        <v>320.05</v>
      </c>
      <c r="N477" s="85"/>
      <c r="O477" s="409"/>
      <c r="P477" s="290">
        <v>17</v>
      </c>
      <c r="Q477" s="8">
        <v>8.5</v>
      </c>
      <c r="R477" s="29" t="s">
        <v>1700</v>
      </c>
      <c r="S477" s="290">
        <v>8</v>
      </c>
      <c r="T477" s="290">
        <v>170</v>
      </c>
      <c r="U477" s="293">
        <v>25</v>
      </c>
      <c r="V477" s="317">
        <v>5.8</v>
      </c>
      <c r="W477" s="290" t="s">
        <v>85</v>
      </c>
      <c r="X477" s="298">
        <v>130.81</v>
      </c>
      <c r="Y477" s="294"/>
      <c r="Z477" s="293">
        <v>3640</v>
      </c>
      <c r="AA477" s="293" t="s">
        <v>5160</v>
      </c>
      <c r="AB477" s="293" t="s">
        <v>2847</v>
      </c>
      <c r="AC477" s="284" t="s">
        <v>9752</v>
      </c>
      <c r="AD477" s="295" t="s">
        <v>1746</v>
      </c>
      <c r="AE477" s="432"/>
      <c r="AF477" s="286">
        <f>IFERROR(VLOOKUP(AD477,ACCESSORIES!F:J,5,FALSE),"N/A")</f>
        <v>33</v>
      </c>
      <c r="AG477" s="295" t="s">
        <v>85</v>
      </c>
      <c r="AH477" s="296" t="s">
        <v>85</v>
      </c>
      <c r="AI477" s="295" t="s">
        <v>2863</v>
      </c>
      <c r="AJ477" s="295" t="s">
        <v>2484</v>
      </c>
      <c r="AK477" s="287">
        <f>IFERROR(VLOOKUP(AJ477,ACCESSORIES!F:J,5,FALSE),"N/A")</f>
        <v>1.1000000000000001</v>
      </c>
      <c r="AL477" s="296" t="s">
        <v>237</v>
      </c>
      <c r="AM477" s="296" t="s">
        <v>85</v>
      </c>
      <c r="AN477" s="38" t="str">
        <f>IFERROR(VLOOKUP(AM477,ACCESSORIES!F:J,5,FALSE),"N/A")</f>
        <v>N/A</v>
      </c>
      <c r="AO477" s="296" t="s">
        <v>2888</v>
      </c>
      <c r="AP477" s="493">
        <v>16.2</v>
      </c>
      <c r="AQ477" s="296"/>
      <c r="AR477" s="296"/>
      <c r="AS477" s="296"/>
      <c r="AT477" s="296"/>
      <c r="AU477" s="296"/>
      <c r="AV477" s="296"/>
      <c r="AW477" s="296"/>
      <c r="AX477" s="296">
        <v>128</v>
      </c>
      <c r="AY477" s="296"/>
      <c r="AZ477" s="296">
        <v>97</v>
      </c>
      <c r="BA477" s="74"/>
      <c r="BB477" s="296"/>
      <c r="BC477" s="49"/>
      <c r="BD477" s="297"/>
      <c r="BE477" s="91" t="str">
        <f>IFERROR(VLOOKUP(BD477,ACCESSORIES!F:J,5,FALSE),"N/A")</f>
        <v>N/A</v>
      </c>
      <c r="BF477" s="92" t="e">
        <v>#N/A</v>
      </c>
      <c r="BG477" s="91" t="str">
        <f>IFERROR(VLOOKUP(BF477,ACCESSORIES!F:J,5,FALSE),"N/A")</f>
        <v>N/A</v>
      </c>
      <c r="BH477" s="297">
        <v>19.8</v>
      </c>
      <c r="BI477" s="296">
        <v>19.8</v>
      </c>
      <c r="BJ477" s="296">
        <v>19.8</v>
      </c>
      <c r="BK477" s="296">
        <v>10.7</v>
      </c>
      <c r="BL477" s="358">
        <f t="shared" si="35"/>
        <v>6.8740914904991998E-2</v>
      </c>
      <c r="BM477" s="290">
        <v>36</v>
      </c>
      <c r="BN477" s="296" t="s">
        <v>3771</v>
      </c>
      <c r="BO477" s="73" t="s">
        <v>3891</v>
      </c>
      <c r="BP477" s="296"/>
      <c r="BQ477" s="296"/>
      <c r="BR477" s="296"/>
      <c r="BS477" s="296"/>
      <c r="BT477" s="296"/>
      <c r="BU477" s="296"/>
      <c r="BV477" s="296"/>
      <c r="BW477" s="296"/>
      <c r="BX477" s="296"/>
      <c r="BY477" s="296"/>
      <c r="BZ477" s="296"/>
      <c r="CA477" s="296"/>
      <c r="CB477" s="296"/>
      <c r="CC477" s="296"/>
      <c r="CD477" s="311" t="s">
        <v>4318</v>
      </c>
      <c r="CE477" s="311" t="s">
        <v>3721</v>
      </c>
      <c r="CF477" s="311" t="s">
        <v>3720</v>
      </c>
      <c r="CG477" s="300" t="str">
        <f t="shared" si="36"/>
        <v>STREET (3XX)</v>
      </c>
    </row>
    <row r="478" spans="1:85" s="289" customFormat="1" ht="15.75" customHeight="1">
      <c r="A478" s="571">
        <f t="shared" si="33"/>
        <v>475</v>
      </c>
      <c r="B478" s="92" t="s">
        <v>84</v>
      </c>
      <c r="C478" s="29" t="s">
        <v>1059</v>
      </c>
      <c r="D478" s="290" t="s">
        <v>1418</v>
      </c>
      <c r="E478" s="291" t="s">
        <v>3304</v>
      </c>
      <c r="F478" s="281" t="str">
        <f t="shared" si="34"/>
        <v>MR50157012948SC</v>
      </c>
      <c r="G478" s="291"/>
      <c r="H478" s="291"/>
      <c r="I478" s="345" t="s">
        <v>1424</v>
      </c>
      <c r="J478" s="322">
        <v>43831</v>
      </c>
      <c r="K478" s="438">
        <v>43705</v>
      </c>
      <c r="L478" s="282" t="s">
        <v>1239</v>
      </c>
      <c r="M478" s="292">
        <v>208.73</v>
      </c>
      <c r="N478" s="85"/>
      <c r="O478" s="409"/>
      <c r="P478" s="290">
        <v>15</v>
      </c>
      <c r="Q478" s="8">
        <v>7</v>
      </c>
      <c r="R478" s="29" t="s">
        <v>1756</v>
      </c>
      <c r="S478" s="290">
        <v>5</v>
      </c>
      <c r="T478" s="290">
        <v>4.5</v>
      </c>
      <c r="U478" s="293">
        <v>48</v>
      </c>
      <c r="V478" s="317">
        <v>5.9</v>
      </c>
      <c r="W478" s="290" t="s">
        <v>85</v>
      </c>
      <c r="X478" s="298">
        <v>56.1</v>
      </c>
      <c r="Y478" s="294">
        <v>16.7</v>
      </c>
      <c r="Z478" s="293">
        <v>1900</v>
      </c>
      <c r="AA478" s="293" t="s">
        <v>2168</v>
      </c>
      <c r="AB478" s="293" t="s">
        <v>2846</v>
      </c>
      <c r="AC478" s="284" t="s">
        <v>9663</v>
      </c>
      <c r="AD478" s="295" t="s">
        <v>85</v>
      </c>
      <c r="AE478" s="432"/>
      <c r="AF478" s="286" t="str">
        <f>IFERROR(VLOOKUP(AD478,ACCESSORIES!F:J,5,FALSE),"N/A")</f>
        <v>N/A</v>
      </c>
      <c r="AG478" s="295" t="s">
        <v>85</v>
      </c>
      <c r="AH478" s="296" t="s">
        <v>85</v>
      </c>
      <c r="AI478" s="295" t="s">
        <v>85</v>
      </c>
      <c r="AJ478" s="295" t="s">
        <v>85</v>
      </c>
      <c r="AK478" s="287" t="str">
        <f>IFERROR(VLOOKUP(AJ478,ACCESSORIES!F:J,5,FALSE),"N/A")</f>
        <v>N/A</v>
      </c>
      <c r="AL478" s="296" t="s">
        <v>237</v>
      </c>
      <c r="AM478" s="296" t="s">
        <v>85</v>
      </c>
      <c r="AN478" s="38" t="str">
        <f>IFERROR(VLOOKUP(AM478,ACCESSORIES!F:J,5,FALSE),"N/A")</f>
        <v>N/A</v>
      </c>
      <c r="AO478" s="296" t="s">
        <v>85</v>
      </c>
      <c r="AP478" s="493">
        <v>14.9</v>
      </c>
      <c r="AQ478" s="296"/>
      <c r="AR478" s="296">
        <v>145</v>
      </c>
      <c r="AS478" s="296">
        <v>23</v>
      </c>
      <c r="AT478" s="296">
        <v>25</v>
      </c>
      <c r="AU478" s="296"/>
      <c r="AV478" s="296">
        <v>20</v>
      </c>
      <c r="AW478" s="296"/>
      <c r="AX478" s="296">
        <v>168</v>
      </c>
      <c r="AY478" s="296">
        <v>48</v>
      </c>
      <c r="AZ478" s="296">
        <v>27</v>
      </c>
      <c r="BA478" s="74"/>
      <c r="BB478" s="296"/>
      <c r="BC478" s="49"/>
      <c r="BD478" s="297" t="s">
        <v>85</v>
      </c>
      <c r="BE478" s="91" t="str">
        <f>IFERROR(VLOOKUP(BD478,ACCESSORIES!F:J,5,FALSE),"N/A")</f>
        <v>N/A</v>
      </c>
      <c r="BF478" s="92" t="s">
        <v>85</v>
      </c>
      <c r="BG478" s="91" t="str">
        <f>IFERROR(VLOOKUP(BF478,ACCESSORIES!F:J,5,FALSE),"N/A")</f>
        <v>N/A</v>
      </c>
      <c r="BH478" s="297">
        <v>20.2</v>
      </c>
      <c r="BI478" s="296">
        <v>18</v>
      </c>
      <c r="BJ478" s="296">
        <v>18</v>
      </c>
      <c r="BK478" s="296">
        <v>9.8000000000000007</v>
      </c>
      <c r="BL478" s="358">
        <f t="shared" si="35"/>
        <v>5.2032205612800003E-2</v>
      </c>
      <c r="BM478" s="290">
        <v>48</v>
      </c>
      <c r="BN478" s="296" t="s">
        <v>3771</v>
      </c>
      <c r="BO478" s="73" t="s">
        <v>3891</v>
      </c>
      <c r="BP478" s="296" t="s">
        <v>2741</v>
      </c>
      <c r="BQ478" s="296" t="s">
        <v>2742</v>
      </c>
      <c r="BR478" s="296" t="s">
        <v>2743</v>
      </c>
      <c r="BS478" s="296" t="s">
        <v>2744</v>
      </c>
      <c r="BT478" s="296"/>
      <c r="BU478" s="296"/>
      <c r="BV478" s="296"/>
      <c r="BW478" s="296"/>
      <c r="BX478" s="296"/>
      <c r="BY478" s="296"/>
      <c r="BZ478" s="296"/>
      <c r="CA478" s="296" t="s">
        <v>2423</v>
      </c>
      <c r="CB478" s="296"/>
      <c r="CC478" s="296" t="s">
        <v>2424</v>
      </c>
      <c r="CD478" s="311" t="str">
        <f t="shared" ref="CD478:CD509" si="37">CONCATENATE("DISCONTINUED"," ","-"," ",D478,", ",P478,"x",Q478,", ",IF(W478="N/A", "", CONCATENATE(W478, "/")),IF(U478&gt;0, CONCATENATE("+",U478), U478),"mm Offset, ",R478,", ",X478,"mm Centerbore, ",PROPER(AA478), "", IF(BF478="N/A", "", CONCATENATE(", w/ ", BF478)))</f>
        <v>DISCONTINUED - MR501 VT-SPEC 2, 15x7, +48mm Offset, 5x4.5, 56.1mm Centerbore, Method Bronze</v>
      </c>
      <c r="CE478" s="311" t="s">
        <v>3721</v>
      </c>
      <c r="CF478" s="311" t="s">
        <v>3720</v>
      </c>
      <c r="CG478" s="300" t="str">
        <f t="shared" si="36"/>
        <v>RALLY (5XX)</v>
      </c>
    </row>
    <row r="479" spans="1:85" s="289" customFormat="1" ht="15.75" customHeight="1">
      <c r="A479" s="571">
        <f t="shared" si="33"/>
        <v>476</v>
      </c>
      <c r="B479" s="92" t="s">
        <v>84</v>
      </c>
      <c r="C479" s="29" t="s">
        <v>1060</v>
      </c>
      <c r="D479" s="290" t="s">
        <v>909</v>
      </c>
      <c r="E479" s="291" t="s">
        <v>3305</v>
      </c>
      <c r="F479" s="281" t="str">
        <f t="shared" si="34"/>
        <v>MR61021288952N</v>
      </c>
      <c r="G479" s="291" t="s">
        <v>2095</v>
      </c>
      <c r="H479" s="291"/>
      <c r="I479" s="345" t="s">
        <v>990</v>
      </c>
      <c r="J479" s="322">
        <v>42736</v>
      </c>
      <c r="K479" s="438">
        <v>43705</v>
      </c>
      <c r="L479" s="282" t="s">
        <v>1239</v>
      </c>
      <c r="M479" s="292">
        <v>422.9</v>
      </c>
      <c r="N479" s="85"/>
      <c r="O479" s="409"/>
      <c r="P479" s="290">
        <v>20</v>
      </c>
      <c r="Q479" s="8">
        <v>12</v>
      </c>
      <c r="R479" s="29" t="s">
        <v>1701</v>
      </c>
      <c r="S479" s="290">
        <v>8</v>
      </c>
      <c r="T479" s="290">
        <v>180</v>
      </c>
      <c r="U479" s="293">
        <v>-52</v>
      </c>
      <c r="V479" s="317">
        <v>4.5</v>
      </c>
      <c r="W479" s="290" t="s">
        <v>85</v>
      </c>
      <c r="X479" s="298">
        <v>124.1</v>
      </c>
      <c r="Y479" s="294">
        <v>55.2</v>
      </c>
      <c r="Z479" s="293">
        <v>3640</v>
      </c>
      <c r="AA479" s="293" t="s">
        <v>5156</v>
      </c>
      <c r="AB479" s="293" t="s">
        <v>2846</v>
      </c>
      <c r="AC479" s="284" t="s">
        <v>9753</v>
      </c>
      <c r="AD479" s="295" t="s">
        <v>1577</v>
      </c>
      <c r="AE479" s="432"/>
      <c r="AF479" s="286">
        <f>IFERROR(VLOOKUP(AD479,ACCESSORIES!F:J,5,FALSE),"N/A")</f>
        <v>33</v>
      </c>
      <c r="AG479" s="295" t="s">
        <v>85</v>
      </c>
      <c r="AH479" s="296" t="s">
        <v>1787</v>
      </c>
      <c r="AI479" s="295" t="s">
        <v>85</v>
      </c>
      <c r="AJ479" s="295" t="s">
        <v>1826</v>
      </c>
      <c r="AK479" s="287">
        <f>IFERROR(VLOOKUP(AJ479,ACCESSORIES!F:J,5,FALSE),"N/A")</f>
        <v>1.1000000000000001</v>
      </c>
      <c r="AL479" s="296" t="s">
        <v>1013</v>
      </c>
      <c r="AM479" s="296" t="s">
        <v>85</v>
      </c>
      <c r="AN479" s="38" t="str">
        <f>IFERROR(VLOOKUP(AM479,ACCESSORIES!F:J,5,FALSE),"N/A")</f>
        <v>N/A</v>
      </c>
      <c r="AO479" s="296" t="s">
        <v>85</v>
      </c>
      <c r="AP479" s="493">
        <v>15.8</v>
      </c>
      <c r="AQ479" s="296"/>
      <c r="AR479" s="296">
        <v>206</v>
      </c>
      <c r="AS479" s="296">
        <v>3</v>
      </c>
      <c r="AT479" s="296">
        <v>3</v>
      </c>
      <c r="AU479" s="296"/>
      <c r="AV479" s="296">
        <v>85</v>
      </c>
      <c r="AW479" s="296"/>
      <c r="AX479" s="296">
        <v>241</v>
      </c>
      <c r="AY479" s="296">
        <v>124.2</v>
      </c>
      <c r="AZ479" s="296">
        <v>108.5</v>
      </c>
      <c r="BA479" s="74"/>
      <c r="BB479" s="296"/>
      <c r="BC479" s="49"/>
      <c r="BD479" s="297" t="s">
        <v>85</v>
      </c>
      <c r="BE479" s="91" t="str">
        <f>IFERROR(VLOOKUP(BD479,ACCESSORIES!F:J,5,FALSE),"N/A")</f>
        <v>N/A</v>
      </c>
      <c r="BF479" s="92" t="s">
        <v>85</v>
      </c>
      <c r="BG479" s="91" t="str">
        <f>IFERROR(VLOOKUP(BF479,ACCESSORIES!F:J,5,FALSE),"N/A")</f>
        <v>N/A</v>
      </c>
      <c r="BH479" s="297">
        <v>58.7</v>
      </c>
      <c r="BI479" s="296">
        <v>22.007874015748033</v>
      </c>
      <c r="BJ479" s="296">
        <v>22.007874015748033</v>
      </c>
      <c r="BK479" s="296">
        <v>13.700787401574804</v>
      </c>
      <c r="BL479" s="358">
        <f t="shared" si="35"/>
        <v>0.108743388</v>
      </c>
      <c r="BM479" s="290">
        <v>16</v>
      </c>
      <c r="BN479" s="296" t="s">
        <v>3771</v>
      </c>
      <c r="BO479" s="73" t="s">
        <v>3891</v>
      </c>
      <c r="BP479" s="296" t="s">
        <v>2737</v>
      </c>
      <c r="BQ479" s="296" t="s">
        <v>2752</v>
      </c>
      <c r="BR479" s="296" t="s">
        <v>2681</v>
      </c>
      <c r="BS479" s="296" t="s">
        <v>2753</v>
      </c>
      <c r="BT479" s="296" t="s">
        <v>2751</v>
      </c>
      <c r="BU479" s="296"/>
      <c r="BV479" s="296"/>
      <c r="BW479" s="296"/>
      <c r="BX479" s="296"/>
      <c r="BY479" s="296"/>
      <c r="BZ479" s="296"/>
      <c r="CA479" s="296" t="s">
        <v>2433</v>
      </c>
      <c r="CB479" s="296"/>
      <c r="CC479" s="296" t="s">
        <v>2434</v>
      </c>
      <c r="CD479" s="311" t="str">
        <f t="shared" si="37"/>
        <v>DISCONTINUED - MR610 Con 6, 20x12, -52mm Offset, 8x180, 124.1mm Centerbore, Method Bronze - Matte Black Lip</v>
      </c>
      <c r="CE479" s="311" t="s">
        <v>3721</v>
      </c>
      <c r="CF479" s="311" t="s">
        <v>3720</v>
      </c>
      <c r="CG479" s="300" t="str">
        <f t="shared" si="36"/>
        <v>DISCO (6XX)</v>
      </c>
    </row>
    <row r="480" spans="1:85" s="289" customFormat="1" ht="15.75" customHeight="1">
      <c r="A480" s="571">
        <f t="shared" si="33"/>
        <v>477</v>
      </c>
      <c r="B480" s="92" t="s">
        <v>84</v>
      </c>
      <c r="C480" s="29" t="s">
        <v>1060</v>
      </c>
      <c r="D480" s="290" t="s">
        <v>909</v>
      </c>
      <c r="E480" s="291" t="s">
        <v>3306</v>
      </c>
      <c r="F480" s="281" t="str">
        <f t="shared" si="34"/>
        <v>MR61021288552N</v>
      </c>
      <c r="G480" s="291" t="s">
        <v>2095</v>
      </c>
      <c r="H480" s="291"/>
      <c r="I480" s="345" t="s">
        <v>989</v>
      </c>
      <c r="J480" s="322">
        <v>42736</v>
      </c>
      <c r="K480" s="438">
        <v>43705</v>
      </c>
      <c r="L480" s="282" t="s">
        <v>1239</v>
      </c>
      <c r="M480" s="292">
        <v>410.8</v>
      </c>
      <c r="N480" s="85"/>
      <c r="O480" s="409"/>
      <c r="P480" s="290">
        <v>20</v>
      </c>
      <c r="Q480" s="8">
        <v>12</v>
      </c>
      <c r="R480" s="29" t="s">
        <v>1701</v>
      </c>
      <c r="S480" s="290">
        <v>8</v>
      </c>
      <c r="T480" s="290">
        <v>180</v>
      </c>
      <c r="U480" s="293">
        <v>-52</v>
      </c>
      <c r="V480" s="317">
        <v>4.5</v>
      </c>
      <c r="W480" s="290" t="s">
        <v>85</v>
      </c>
      <c r="X480" s="298">
        <v>124.1</v>
      </c>
      <c r="Y480" s="294">
        <v>55.2</v>
      </c>
      <c r="Z480" s="293">
        <v>3640</v>
      </c>
      <c r="AA480" s="293" t="s">
        <v>2165</v>
      </c>
      <c r="AB480" s="293" t="s">
        <v>2845</v>
      </c>
      <c r="AC480" s="284" t="s">
        <v>9753</v>
      </c>
      <c r="AD480" s="295" t="s">
        <v>1577</v>
      </c>
      <c r="AE480" s="432"/>
      <c r="AF480" s="286">
        <f>IFERROR(VLOOKUP(AD480,ACCESSORIES!F:J,5,FALSE),"N/A")</f>
        <v>33</v>
      </c>
      <c r="AG480" s="295" t="s">
        <v>85</v>
      </c>
      <c r="AH480" s="296" t="s">
        <v>1787</v>
      </c>
      <c r="AI480" s="295" t="s">
        <v>85</v>
      </c>
      <c r="AJ480" s="295" t="s">
        <v>1826</v>
      </c>
      <c r="AK480" s="287">
        <f>IFERROR(VLOOKUP(AJ480,ACCESSORIES!F:J,5,FALSE),"N/A")</f>
        <v>1.1000000000000001</v>
      </c>
      <c r="AL480" s="296" t="s">
        <v>1013</v>
      </c>
      <c r="AM480" s="296" t="s">
        <v>85</v>
      </c>
      <c r="AN480" s="38" t="str">
        <f>IFERROR(VLOOKUP(AM480,ACCESSORIES!F:J,5,FALSE),"N/A")</f>
        <v>N/A</v>
      </c>
      <c r="AO480" s="296" t="s">
        <v>85</v>
      </c>
      <c r="AP480" s="493">
        <v>15.8</v>
      </c>
      <c r="AQ480" s="296"/>
      <c r="AR480" s="296">
        <v>206</v>
      </c>
      <c r="AS480" s="296">
        <v>3</v>
      </c>
      <c r="AT480" s="296">
        <v>3</v>
      </c>
      <c r="AU480" s="296"/>
      <c r="AV480" s="296">
        <v>85</v>
      </c>
      <c r="AW480" s="296"/>
      <c r="AX480" s="296">
        <v>241</v>
      </c>
      <c r="AY480" s="296">
        <v>124.2</v>
      </c>
      <c r="AZ480" s="296">
        <v>108.5</v>
      </c>
      <c r="BA480" s="74"/>
      <c r="BB480" s="296"/>
      <c r="BC480" s="49"/>
      <c r="BD480" s="297" t="s">
        <v>85</v>
      </c>
      <c r="BE480" s="91" t="str">
        <f>IFERROR(VLOOKUP(BD480,ACCESSORIES!F:J,5,FALSE),"N/A")</f>
        <v>N/A</v>
      </c>
      <c r="BF480" s="92" t="s">
        <v>85</v>
      </c>
      <c r="BG480" s="91" t="str">
        <f>IFERROR(VLOOKUP(BF480,ACCESSORIES!F:J,5,FALSE),"N/A")</f>
        <v>N/A</v>
      </c>
      <c r="BH480" s="297">
        <v>58.7</v>
      </c>
      <c r="BI480" s="296">
        <v>22.007874015748033</v>
      </c>
      <c r="BJ480" s="296">
        <v>22.007874015748033</v>
      </c>
      <c r="BK480" s="296">
        <v>13.700787401574804</v>
      </c>
      <c r="BL480" s="358">
        <f t="shared" si="35"/>
        <v>0.108743388</v>
      </c>
      <c r="BM480" s="290">
        <v>16</v>
      </c>
      <c r="BN480" s="296" t="s">
        <v>3771</v>
      </c>
      <c r="BO480" s="73" t="s">
        <v>3891</v>
      </c>
      <c r="BP480" s="296" t="s">
        <v>2737</v>
      </c>
      <c r="BQ480" s="296" t="s">
        <v>2752</v>
      </c>
      <c r="BR480" s="296" t="s">
        <v>2681</v>
      </c>
      <c r="BS480" s="296" t="s">
        <v>2753</v>
      </c>
      <c r="BT480" s="296" t="s">
        <v>2751</v>
      </c>
      <c r="BU480" s="296"/>
      <c r="BV480" s="296"/>
      <c r="BW480" s="296"/>
      <c r="BX480" s="296"/>
      <c r="BY480" s="296"/>
      <c r="BZ480" s="296"/>
      <c r="CA480" s="296" t="s">
        <v>2435</v>
      </c>
      <c r="CB480" s="296"/>
      <c r="CC480" s="296" t="s">
        <v>2436</v>
      </c>
      <c r="CD480" s="311" t="str">
        <f t="shared" si="37"/>
        <v>DISCONTINUED - MR610 Con 6, 20x12, -52mm Offset, 8x180, 124.1mm Centerbore, Matte Black</v>
      </c>
      <c r="CE480" s="311" t="s">
        <v>3721</v>
      </c>
      <c r="CF480" s="311" t="s">
        <v>3720</v>
      </c>
      <c r="CG480" s="300" t="str">
        <f t="shared" si="36"/>
        <v>DISCO (6XX)</v>
      </c>
    </row>
    <row r="481" spans="1:85" s="289" customFormat="1" ht="15.75" customHeight="1">
      <c r="A481" s="571">
        <f t="shared" si="33"/>
        <v>478</v>
      </c>
      <c r="B481" s="92" t="s">
        <v>2909</v>
      </c>
      <c r="C481" s="29" t="s">
        <v>2893</v>
      </c>
      <c r="D481" s="290" t="s">
        <v>2894</v>
      </c>
      <c r="E481" s="291" t="s">
        <v>3307</v>
      </c>
      <c r="F481" s="281" t="str">
        <f t="shared" si="34"/>
        <v>GZ80147040843B</v>
      </c>
      <c r="G481" s="291" t="s">
        <v>1095</v>
      </c>
      <c r="H481" s="291"/>
      <c r="I481" s="345" t="s">
        <v>2970</v>
      </c>
      <c r="J481" s="322">
        <v>43497</v>
      </c>
      <c r="K481" s="438">
        <v>43705</v>
      </c>
      <c r="L481" s="282" t="s">
        <v>1239</v>
      </c>
      <c r="M481" s="292">
        <v>219.26</v>
      </c>
      <c r="N481" s="85"/>
      <c r="O481" s="409"/>
      <c r="P481" s="290">
        <v>14</v>
      </c>
      <c r="Q481" s="8">
        <v>7</v>
      </c>
      <c r="R481" s="29" t="s">
        <v>1680</v>
      </c>
      <c r="S481" s="290">
        <v>4</v>
      </c>
      <c r="T481" s="290">
        <v>110</v>
      </c>
      <c r="U481" s="293">
        <v>10</v>
      </c>
      <c r="V481" s="317">
        <v>4</v>
      </c>
      <c r="W481" s="290" t="s">
        <v>2886</v>
      </c>
      <c r="X481" s="298">
        <v>84</v>
      </c>
      <c r="Y481" s="294">
        <v>17</v>
      </c>
      <c r="Z481" s="293">
        <v>1200</v>
      </c>
      <c r="AA481" s="293" t="s">
        <v>5151</v>
      </c>
      <c r="AB481" s="293" t="s">
        <v>2850</v>
      </c>
      <c r="AC481" s="284" t="s">
        <v>9754</v>
      </c>
      <c r="AD481" s="295" t="s">
        <v>2902</v>
      </c>
      <c r="AE481" s="432"/>
      <c r="AF481" s="286">
        <f>IFERROR(VLOOKUP(AD481,ACCESSORIES!F:J,5,FALSE),"N/A")</f>
        <v>14.454000000000002</v>
      </c>
      <c r="AG481" s="295" t="s">
        <v>85</v>
      </c>
      <c r="AH481" s="296" t="s">
        <v>2905</v>
      </c>
      <c r="AI481" s="295" t="s">
        <v>85</v>
      </c>
      <c r="AJ481" s="295" t="s">
        <v>85</v>
      </c>
      <c r="AK481" s="287" t="str">
        <f>IFERROR(VLOOKUP(AJ481,ACCESSORIES!F:J,5,FALSE),"N/A")</f>
        <v>N/A</v>
      </c>
      <c r="AL481" s="296" t="s">
        <v>237</v>
      </c>
      <c r="AM481" s="296" t="s">
        <v>85</v>
      </c>
      <c r="AN481" s="38" t="str">
        <f>IFERROR(VLOOKUP(AM481,ACCESSORIES!F:J,5,FALSE),"N/A")</f>
        <v>N/A</v>
      </c>
      <c r="AO481" s="296" t="s">
        <v>85</v>
      </c>
      <c r="AP481" s="493">
        <v>14.5</v>
      </c>
      <c r="AQ481" s="296"/>
      <c r="AR481" s="296">
        <v>145</v>
      </c>
      <c r="AS481" s="296">
        <v>27</v>
      </c>
      <c r="AT481" s="296">
        <v>35</v>
      </c>
      <c r="AU481" s="296"/>
      <c r="AV481" s="296" t="s">
        <v>2969</v>
      </c>
      <c r="AW481" s="296"/>
      <c r="AX481" s="296">
        <v>163</v>
      </c>
      <c r="AY481" s="296">
        <v>80</v>
      </c>
      <c r="AZ481" s="296">
        <v>51</v>
      </c>
      <c r="BA481" s="74"/>
      <c r="BB481" s="296"/>
      <c r="BC481" s="49"/>
      <c r="BD481" s="297" t="s">
        <v>2900</v>
      </c>
      <c r="BE481" s="91" t="str">
        <f>IFERROR(VLOOKUP(BD481,ACCESSORIES!F:J,5,FALSE),"N/A")</f>
        <v>N/A</v>
      </c>
      <c r="BF481" s="92" t="s">
        <v>2899</v>
      </c>
      <c r="BG481" s="91" t="str">
        <f>IFERROR(VLOOKUP(BF481,ACCESSORIES!F:J,5,FALSE),"N/A")</f>
        <v>N/A</v>
      </c>
      <c r="BH481" s="297">
        <v>20.5</v>
      </c>
      <c r="BI481" s="296">
        <v>15</v>
      </c>
      <c r="BJ481" s="296">
        <v>15</v>
      </c>
      <c r="BK481" s="296">
        <v>8</v>
      </c>
      <c r="BL481" s="358">
        <f t="shared" si="35"/>
        <v>2.9496715199999999E-2</v>
      </c>
      <c r="BM481" s="290">
        <v>57</v>
      </c>
      <c r="BN481" s="296" t="s">
        <v>3771</v>
      </c>
      <c r="BO481" s="73" t="s">
        <v>3891</v>
      </c>
      <c r="BP481" s="296"/>
      <c r="BQ481" s="296"/>
      <c r="BR481" s="296"/>
      <c r="BS481" s="296"/>
      <c r="BT481" s="296"/>
      <c r="BU481" s="296"/>
      <c r="BV481" s="296"/>
      <c r="BW481" s="296"/>
      <c r="BX481" s="296"/>
      <c r="BY481" s="296"/>
      <c r="BZ481" s="296"/>
      <c r="CA481" s="296"/>
      <c r="CB481" s="296"/>
      <c r="CC481" s="296"/>
      <c r="CD481" s="311" t="str">
        <f t="shared" si="37"/>
        <v>DISCONTINUED - GZ801 LiteLoc, 14x7, 4+3/+10mm Offset, 4x110, 84mm Centerbore, Gloss Titanium - Matte Black Ring, w/ BH-H2020M</v>
      </c>
      <c r="CE481" s="311" t="s">
        <v>3721</v>
      </c>
      <c r="CF481" s="311" t="s">
        <v>3720</v>
      </c>
      <c r="CG481" s="300" t="str">
        <f t="shared" si="36"/>
        <v>GMZ (8XX)</v>
      </c>
    </row>
    <row r="482" spans="1:85" s="289" customFormat="1" ht="15.75" customHeight="1">
      <c r="A482" s="571">
        <f t="shared" si="33"/>
        <v>479</v>
      </c>
      <c r="B482" s="92" t="s">
        <v>2909</v>
      </c>
      <c r="C482" s="29" t="s">
        <v>2893</v>
      </c>
      <c r="D482" s="290" t="s">
        <v>2896</v>
      </c>
      <c r="E482" s="291" t="s">
        <v>3308</v>
      </c>
      <c r="F482" s="281" t="str">
        <f t="shared" si="34"/>
        <v>GZ80347040952B</v>
      </c>
      <c r="G482" s="291" t="s">
        <v>1095</v>
      </c>
      <c r="H482" s="291"/>
      <c r="I482" s="345" t="s">
        <v>2976</v>
      </c>
      <c r="J482" s="322">
        <v>43497</v>
      </c>
      <c r="K482" s="438">
        <v>43705</v>
      </c>
      <c r="L482" s="282" t="s">
        <v>1239</v>
      </c>
      <c r="M482" s="292">
        <v>219.26</v>
      </c>
      <c r="N482" s="85"/>
      <c r="O482" s="409"/>
      <c r="P482" s="290">
        <v>14</v>
      </c>
      <c r="Q482" s="8">
        <v>7</v>
      </c>
      <c r="R482" s="29" t="s">
        <v>1680</v>
      </c>
      <c r="S482" s="290">
        <v>4</v>
      </c>
      <c r="T482" s="290">
        <v>110</v>
      </c>
      <c r="U482" s="293">
        <v>38</v>
      </c>
      <c r="V482" s="317">
        <v>5.4</v>
      </c>
      <c r="W482" s="290" t="s">
        <v>166</v>
      </c>
      <c r="X482" s="298">
        <v>84</v>
      </c>
      <c r="Y482" s="294">
        <v>16</v>
      </c>
      <c r="Z482" s="293">
        <v>1400</v>
      </c>
      <c r="AA482" s="293" t="s">
        <v>5154</v>
      </c>
      <c r="AB482" s="293" t="s">
        <v>2845</v>
      </c>
      <c r="AC482" s="284" t="s">
        <v>9755</v>
      </c>
      <c r="AD482" s="295" t="s">
        <v>2902</v>
      </c>
      <c r="AE482" s="432"/>
      <c r="AF482" s="286">
        <f>IFERROR(VLOOKUP(AD482,ACCESSORIES!F:J,5,FALSE),"N/A")</f>
        <v>14.454000000000002</v>
      </c>
      <c r="AG482" s="295" t="s">
        <v>85</v>
      </c>
      <c r="AH482" s="296" t="s">
        <v>2905</v>
      </c>
      <c r="AI482" s="295" t="s">
        <v>85</v>
      </c>
      <c r="AJ482" s="295" t="s">
        <v>85</v>
      </c>
      <c r="AK482" s="287" t="str">
        <f>IFERROR(VLOOKUP(AJ482,ACCESSORIES!F:J,5,FALSE),"N/A")</f>
        <v>N/A</v>
      </c>
      <c r="AL482" s="296" t="s">
        <v>237</v>
      </c>
      <c r="AM482" s="296" t="s">
        <v>85</v>
      </c>
      <c r="AN482" s="38" t="str">
        <f>IFERROR(VLOOKUP(AM482,ACCESSORIES!F:J,5,FALSE),"N/A")</f>
        <v>N/A</v>
      </c>
      <c r="AO482" s="296" t="s">
        <v>85</v>
      </c>
      <c r="AP482" s="493">
        <v>13</v>
      </c>
      <c r="AQ482" s="296"/>
      <c r="AR482" s="296">
        <v>150</v>
      </c>
      <c r="AS482" s="296">
        <v>17</v>
      </c>
      <c r="AT482" s="296">
        <v>20</v>
      </c>
      <c r="AU482" s="296"/>
      <c r="AV482" s="296" t="s">
        <v>2969</v>
      </c>
      <c r="AW482" s="296"/>
      <c r="AX482" s="296">
        <v>157</v>
      </c>
      <c r="AY482" s="296">
        <v>60</v>
      </c>
      <c r="AZ482" s="296">
        <v>47</v>
      </c>
      <c r="BA482" s="74"/>
      <c r="BB482" s="296"/>
      <c r="BC482" s="49"/>
      <c r="BD482" s="297" t="s">
        <v>2900</v>
      </c>
      <c r="BE482" s="91" t="str">
        <f>IFERROR(VLOOKUP(BD482,ACCESSORIES!F:J,5,FALSE),"N/A")</f>
        <v>N/A</v>
      </c>
      <c r="BF482" s="92" t="s">
        <v>2899</v>
      </c>
      <c r="BG482" s="91" t="str">
        <f>IFERROR(VLOOKUP(BF482,ACCESSORIES!F:J,5,FALSE),"N/A")</f>
        <v>N/A</v>
      </c>
      <c r="BH482" s="297">
        <v>19.5</v>
      </c>
      <c r="BI482" s="296">
        <v>15</v>
      </c>
      <c r="BJ482" s="296">
        <v>15</v>
      </c>
      <c r="BK482" s="296">
        <v>8</v>
      </c>
      <c r="BL482" s="358">
        <f t="shared" si="35"/>
        <v>2.9496715199999999E-2</v>
      </c>
      <c r="BM482" s="290">
        <v>57</v>
      </c>
      <c r="BN482" s="296" t="s">
        <v>3771</v>
      </c>
      <c r="BO482" s="73" t="s">
        <v>3891</v>
      </c>
      <c r="BP482" s="296"/>
      <c r="BQ482" s="296"/>
      <c r="BR482" s="296"/>
      <c r="BS482" s="296"/>
      <c r="BT482" s="296"/>
      <c r="BU482" s="296"/>
      <c r="BV482" s="296"/>
      <c r="BW482" s="296"/>
      <c r="BX482" s="296"/>
      <c r="BY482" s="296"/>
      <c r="BZ482" s="296"/>
      <c r="CA482" s="296"/>
      <c r="CB482" s="296"/>
      <c r="CC482" s="296"/>
      <c r="CD482" s="311" t="str">
        <f t="shared" si="37"/>
        <v>DISCONTINUED - GZ803 Casino Beadlock, 14x7, 5+2/+38mm Offset, 4x110, 84mm Centerbore, Bronze - Matte Black Ring, w/ BH-H2020M</v>
      </c>
      <c r="CE482" s="311" t="s">
        <v>3721</v>
      </c>
      <c r="CF482" s="311" t="s">
        <v>3720</v>
      </c>
      <c r="CG482" s="300" t="str">
        <f t="shared" si="36"/>
        <v>GMZ (8XX)</v>
      </c>
    </row>
    <row r="483" spans="1:85" s="289" customFormat="1" ht="15.75" customHeight="1">
      <c r="A483" s="571">
        <f t="shared" si="33"/>
        <v>480</v>
      </c>
      <c r="B483" s="92" t="s">
        <v>2909</v>
      </c>
      <c r="C483" s="29" t="s">
        <v>2893</v>
      </c>
      <c r="D483" s="290" t="s">
        <v>2897</v>
      </c>
      <c r="E483" s="291" t="s">
        <v>3309</v>
      </c>
      <c r="F483" s="281" t="str">
        <f t="shared" si="34"/>
        <v>GZ80448040944</v>
      </c>
      <c r="G483" s="291"/>
      <c r="H483" s="291"/>
      <c r="I483" s="345" t="s">
        <v>2983</v>
      </c>
      <c r="J483" s="322">
        <v>43497</v>
      </c>
      <c r="K483" s="438">
        <v>43705</v>
      </c>
      <c r="L483" s="282" t="s">
        <v>1239</v>
      </c>
      <c r="M483" s="292">
        <v>143.05000000000001</v>
      </c>
      <c r="N483" s="85"/>
      <c r="O483" s="409"/>
      <c r="P483" s="290">
        <v>14</v>
      </c>
      <c r="Q483" s="8">
        <v>8</v>
      </c>
      <c r="R483" s="29" t="s">
        <v>1680</v>
      </c>
      <c r="S483" s="290">
        <v>4</v>
      </c>
      <c r="T483" s="290">
        <v>110</v>
      </c>
      <c r="U483" s="293">
        <v>0</v>
      </c>
      <c r="V483" s="317">
        <v>4.4000000000000004</v>
      </c>
      <c r="W483" s="290" t="s">
        <v>2892</v>
      </c>
      <c r="X483" s="298">
        <v>84</v>
      </c>
      <c r="Y483" s="294">
        <v>13.5</v>
      </c>
      <c r="Z483" s="293">
        <v>1000</v>
      </c>
      <c r="AA483" s="293" t="s">
        <v>2999</v>
      </c>
      <c r="AB483" s="293" t="s">
        <v>3000</v>
      </c>
      <c r="AC483" s="284" t="s">
        <v>9756</v>
      </c>
      <c r="AD483" s="295" t="s">
        <v>2902</v>
      </c>
      <c r="AE483" s="432"/>
      <c r="AF483" s="286">
        <f>IFERROR(VLOOKUP(AD483,ACCESSORIES!F:J,5,FALSE),"N/A")</f>
        <v>14.454000000000002</v>
      </c>
      <c r="AG483" s="295" t="s">
        <v>85</v>
      </c>
      <c r="AH483" s="296" t="s">
        <v>2905</v>
      </c>
      <c r="AI483" s="295" t="s">
        <v>85</v>
      </c>
      <c r="AJ483" s="295" t="s">
        <v>85</v>
      </c>
      <c r="AK483" s="287" t="str">
        <f>IFERROR(VLOOKUP(AJ483,ACCESSORIES!F:J,5,FALSE),"N/A")</f>
        <v>N/A</v>
      </c>
      <c r="AL483" s="296" t="s">
        <v>2887</v>
      </c>
      <c r="AM483" s="296" t="s">
        <v>2888</v>
      </c>
      <c r="AN483" s="38" t="str">
        <f>IFERROR(VLOOKUP(AM483,ACCESSORIES!F:J,5,FALSE),"N/A")</f>
        <v>N/A</v>
      </c>
      <c r="AO483" s="296" t="s">
        <v>2888</v>
      </c>
      <c r="AP483" s="493">
        <v>13</v>
      </c>
      <c r="AQ483" s="296"/>
      <c r="AR483" s="296">
        <v>150</v>
      </c>
      <c r="AS483" s="296">
        <v>15</v>
      </c>
      <c r="AT483" s="296">
        <v>17</v>
      </c>
      <c r="AU483" s="296"/>
      <c r="AV483" s="296" t="s">
        <v>2889</v>
      </c>
      <c r="AW483" s="296"/>
      <c r="AX483" s="296">
        <v>164</v>
      </c>
      <c r="AY483" s="296">
        <v>60</v>
      </c>
      <c r="AZ483" s="296">
        <v>48</v>
      </c>
      <c r="BA483" s="74"/>
      <c r="BB483" s="296"/>
      <c r="BC483" s="49"/>
      <c r="BD483" s="297" t="s">
        <v>85</v>
      </c>
      <c r="BE483" s="91" t="str">
        <f>IFERROR(VLOOKUP(BD483,ACCESSORIES!F:J,5,FALSE),"N/A")</f>
        <v>N/A</v>
      </c>
      <c r="BF483" s="92" t="s">
        <v>85</v>
      </c>
      <c r="BG483" s="91" t="str">
        <f>IFERROR(VLOOKUP(BF483,ACCESSORIES!F:J,5,FALSE),"N/A")</f>
        <v>N/A</v>
      </c>
      <c r="BH483" s="297">
        <v>17</v>
      </c>
      <c r="BI483" s="296">
        <v>16</v>
      </c>
      <c r="BJ483" s="296">
        <v>16</v>
      </c>
      <c r="BK483" s="296">
        <v>9</v>
      </c>
      <c r="BL483" s="358">
        <f t="shared" si="35"/>
        <v>3.7755795456000003E-2</v>
      </c>
      <c r="BM483" s="290">
        <v>57</v>
      </c>
      <c r="BN483" s="296" t="s">
        <v>3771</v>
      </c>
      <c r="BO483" s="73" t="s">
        <v>3891</v>
      </c>
      <c r="BP483" s="296"/>
      <c r="BQ483" s="296"/>
      <c r="BR483" s="296"/>
      <c r="BS483" s="296"/>
      <c r="BT483" s="296"/>
      <c r="BU483" s="296"/>
      <c r="BV483" s="296"/>
      <c r="BW483" s="296"/>
      <c r="BX483" s="296"/>
      <c r="BY483" s="296"/>
      <c r="BZ483" s="296"/>
      <c r="CA483" s="296"/>
      <c r="CB483" s="296"/>
      <c r="CC483" s="296"/>
      <c r="CD483" s="311" t="str">
        <f t="shared" si="37"/>
        <v xml:space="preserve">DISCONTINUED - GZ804 Casino, 14x8, 4+4/0mm Offset, 4x110, 84mm Centerbore, Bronze  </v>
      </c>
      <c r="CE483" s="311" t="s">
        <v>3721</v>
      </c>
      <c r="CF483" s="311" t="s">
        <v>3720</v>
      </c>
      <c r="CG483" s="300" t="str">
        <f t="shared" si="36"/>
        <v>GMZ (8XX)</v>
      </c>
    </row>
    <row r="484" spans="1:85" s="289" customFormat="1" ht="15.75" customHeight="1">
      <c r="A484" s="571">
        <f t="shared" si="33"/>
        <v>481</v>
      </c>
      <c r="B484" s="92" t="s">
        <v>2909</v>
      </c>
      <c r="C484" s="29" t="s">
        <v>2893</v>
      </c>
      <c r="D484" s="290" t="s">
        <v>2897</v>
      </c>
      <c r="E484" s="291" t="s">
        <v>3310</v>
      </c>
      <c r="F484" s="281" t="str">
        <f t="shared" si="34"/>
        <v>GZ80441040955</v>
      </c>
      <c r="G484" s="291"/>
      <c r="H484" s="291"/>
      <c r="I484" s="345" t="s">
        <v>2986</v>
      </c>
      <c r="J484" s="322">
        <v>43497</v>
      </c>
      <c r="K484" s="438">
        <v>43705</v>
      </c>
      <c r="L484" s="282" t="s">
        <v>1239</v>
      </c>
      <c r="M484" s="292">
        <v>158.63</v>
      </c>
      <c r="N484" s="85"/>
      <c r="O484" s="409"/>
      <c r="P484" s="290">
        <v>14</v>
      </c>
      <c r="Q484" s="8">
        <v>10</v>
      </c>
      <c r="R484" s="29" t="s">
        <v>1680</v>
      </c>
      <c r="S484" s="290">
        <v>4</v>
      </c>
      <c r="T484" s="290">
        <v>110</v>
      </c>
      <c r="U484" s="293">
        <v>0</v>
      </c>
      <c r="V484" s="317">
        <v>5.4</v>
      </c>
      <c r="W484" s="290" t="s">
        <v>2890</v>
      </c>
      <c r="X484" s="298">
        <v>84</v>
      </c>
      <c r="Y484" s="294">
        <v>15.15</v>
      </c>
      <c r="Z484" s="293">
        <v>1000</v>
      </c>
      <c r="AA484" s="293" t="s">
        <v>2999</v>
      </c>
      <c r="AB484" s="293" t="s">
        <v>3000</v>
      </c>
      <c r="AC484" s="284" t="s">
        <v>9757</v>
      </c>
      <c r="AD484" s="295" t="s">
        <v>2902</v>
      </c>
      <c r="AE484" s="432"/>
      <c r="AF484" s="286">
        <f>IFERROR(VLOOKUP(AD484,ACCESSORIES!F:J,5,FALSE),"N/A")</f>
        <v>14.454000000000002</v>
      </c>
      <c r="AG484" s="295" t="s">
        <v>85</v>
      </c>
      <c r="AH484" s="296" t="s">
        <v>2905</v>
      </c>
      <c r="AI484" s="295" t="s">
        <v>85</v>
      </c>
      <c r="AJ484" s="295" t="s">
        <v>85</v>
      </c>
      <c r="AK484" s="287" t="str">
        <f>IFERROR(VLOOKUP(AJ484,ACCESSORIES!F:J,5,FALSE),"N/A")</f>
        <v>N/A</v>
      </c>
      <c r="AL484" s="296" t="s">
        <v>2887</v>
      </c>
      <c r="AM484" s="296" t="s">
        <v>2888</v>
      </c>
      <c r="AN484" s="38" t="str">
        <f>IFERROR(VLOOKUP(AM484,ACCESSORIES!F:J,5,FALSE),"N/A")</f>
        <v>N/A</v>
      </c>
      <c r="AO484" s="296" t="s">
        <v>2888</v>
      </c>
      <c r="AP484" s="493">
        <v>13</v>
      </c>
      <c r="AQ484" s="296"/>
      <c r="AR484" s="296">
        <v>150</v>
      </c>
      <c r="AS484" s="296">
        <v>18</v>
      </c>
      <c r="AT484" s="296">
        <v>22</v>
      </c>
      <c r="AU484" s="296"/>
      <c r="AV484" s="296" t="s">
        <v>2889</v>
      </c>
      <c r="AW484" s="296"/>
      <c r="AX484" s="296">
        <v>162</v>
      </c>
      <c r="AY484" s="296">
        <v>60</v>
      </c>
      <c r="AZ484" s="296">
        <v>48</v>
      </c>
      <c r="BA484" s="74"/>
      <c r="BB484" s="296"/>
      <c r="BC484" s="49"/>
      <c r="BD484" s="297" t="s">
        <v>85</v>
      </c>
      <c r="BE484" s="91" t="str">
        <f>IFERROR(VLOOKUP(BD484,ACCESSORIES!F:J,5,FALSE),"N/A")</f>
        <v>N/A</v>
      </c>
      <c r="BF484" s="92" t="s">
        <v>85</v>
      </c>
      <c r="BG484" s="91" t="str">
        <f>IFERROR(VLOOKUP(BF484,ACCESSORIES!F:J,5,FALSE),"N/A")</f>
        <v>N/A</v>
      </c>
      <c r="BH484" s="297">
        <v>18.649999999999999</v>
      </c>
      <c r="BI484" s="296">
        <v>15</v>
      </c>
      <c r="BJ484" s="296">
        <v>15</v>
      </c>
      <c r="BK484" s="296">
        <v>11</v>
      </c>
      <c r="BL484" s="358">
        <f t="shared" si="35"/>
        <v>4.0557983399999997E-2</v>
      </c>
      <c r="BM484" s="290">
        <v>57</v>
      </c>
      <c r="BN484" s="296" t="s">
        <v>3771</v>
      </c>
      <c r="BO484" s="73" t="s">
        <v>3891</v>
      </c>
      <c r="BP484" s="296"/>
      <c r="BQ484" s="296"/>
      <c r="BR484" s="296"/>
      <c r="BS484" s="296"/>
      <c r="BT484" s="296"/>
      <c r="BU484" s="296"/>
      <c r="BV484" s="296"/>
      <c r="BW484" s="296"/>
      <c r="BX484" s="296"/>
      <c r="BY484" s="296"/>
      <c r="BZ484" s="296"/>
      <c r="CA484" s="296"/>
      <c r="CB484" s="296"/>
      <c r="CC484" s="296"/>
      <c r="CD484" s="311" t="str">
        <f t="shared" si="37"/>
        <v xml:space="preserve">DISCONTINUED - GZ804 Casino, 14x10, 5+5/0mm Offset, 4x110, 84mm Centerbore, Bronze  </v>
      </c>
      <c r="CE484" s="311" t="s">
        <v>3721</v>
      </c>
      <c r="CF484" s="311" t="s">
        <v>3720</v>
      </c>
      <c r="CG484" s="300" t="str">
        <f t="shared" si="36"/>
        <v>GMZ (8XX)</v>
      </c>
    </row>
    <row r="485" spans="1:85" s="289" customFormat="1" ht="15.75" customHeight="1">
      <c r="A485" s="571">
        <f t="shared" si="33"/>
        <v>482</v>
      </c>
      <c r="B485" s="92" t="s">
        <v>84</v>
      </c>
      <c r="C485" s="29" t="s">
        <v>1056</v>
      </c>
      <c r="D485" s="290" t="s">
        <v>1077</v>
      </c>
      <c r="E485" s="291" t="s">
        <v>3364</v>
      </c>
      <c r="F485" s="281" t="str">
        <f t="shared" si="34"/>
        <v>MR10154519325B</v>
      </c>
      <c r="G485" s="291" t="s">
        <v>1095</v>
      </c>
      <c r="H485" s="291"/>
      <c r="I485" s="345" t="s">
        <v>810</v>
      </c>
      <c r="J485" s="322">
        <v>43466</v>
      </c>
      <c r="K485" s="438">
        <v>43706</v>
      </c>
      <c r="L485" s="282" t="s">
        <v>1239</v>
      </c>
      <c r="M485" s="292">
        <v>349.09</v>
      </c>
      <c r="N485" s="85"/>
      <c r="O485" s="409"/>
      <c r="P485" s="290">
        <v>15</v>
      </c>
      <c r="Q485" s="8">
        <v>4.5</v>
      </c>
      <c r="R485" s="29" t="s">
        <v>1690</v>
      </c>
      <c r="S485" s="290">
        <v>5</v>
      </c>
      <c r="T485" s="290">
        <v>205</v>
      </c>
      <c r="U485" s="293">
        <v>-25</v>
      </c>
      <c r="V485" s="317">
        <v>1.75</v>
      </c>
      <c r="W485" s="290" t="s">
        <v>85</v>
      </c>
      <c r="X485" s="298">
        <v>160</v>
      </c>
      <c r="Y485" s="294">
        <v>21.8</v>
      </c>
      <c r="Z485" s="293">
        <v>1600</v>
      </c>
      <c r="AA485" s="293" t="s">
        <v>5172</v>
      </c>
      <c r="AB485" s="293" t="s">
        <v>173</v>
      </c>
      <c r="AC485" s="284" t="s">
        <v>9758</v>
      </c>
      <c r="AD485" s="295" t="s">
        <v>85</v>
      </c>
      <c r="AE485" s="432"/>
      <c r="AF485" s="286" t="str">
        <f>IFERROR(VLOOKUP(AD485,ACCESSORIES!F:J,5,FALSE),"N/A")</f>
        <v>N/A</v>
      </c>
      <c r="AG485" s="295" t="s">
        <v>85</v>
      </c>
      <c r="AH485" s="296" t="s">
        <v>85</v>
      </c>
      <c r="AI485" s="295" t="s">
        <v>85</v>
      </c>
      <c r="AJ485" s="295" t="s">
        <v>85</v>
      </c>
      <c r="AK485" s="287" t="str">
        <f>IFERROR(VLOOKUP(AJ485,ACCESSORIES!F:J,5,FALSE),"N/A")</f>
        <v>N/A</v>
      </c>
      <c r="AL485" s="296" t="s">
        <v>237</v>
      </c>
      <c r="AM485" s="296" t="s">
        <v>85</v>
      </c>
      <c r="AN485" s="38" t="str">
        <f>IFERROR(VLOOKUP(AM485,ACCESSORIES!F:J,5,FALSE),"N/A")</f>
        <v>N/A</v>
      </c>
      <c r="AO485" s="296" t="s">
        <v>85</v>
      </c>
      <c r="AP485" s="493">
        <v>15</v>
      </c>
      <c r="AQ485" s="296"/>
      <c r="AR485" s="296">
        <v>247</v>
      </c>
      <c r="AS485" s="296">
        <v>0</v>
      </c>
      <c r="AT485" s="296">
        <v>0</v>
      </c>
      <c r="AU485" s="296"/>
      <c r="AV485" s="296">
        <v>13</v>
      </c>
      <c r="AW485" s="296"/>
      <c r="AX485" s="296">
        <v>180</v>
      </c>
      <c r="AY485" s="296" t="s">
        <v>85</v>
      </c>
      <c r="AZ485" s="296" t="s">
        <v>85</v>
      </c>
      <c r="BA485" s="74"/>
      <c r="BB485" s="296"/>
      <c r="BC485" s="49"/>
      <c r="BD485" s="297" t="s">
        <v>3188</v>
      </c>
      <c r="BE485" s="91">
        <f>IFERROR(VLOOKUP(BD485,ACCESSORIES!F:J,5,FALSE),"N/A")</f>
        <v>99</v>
      </c>
      <c r="BF485" s="92" t="s">
        <v>1479</v>
      </c>
      <c r="BG485" s="91">
        <f>IFERROR(VLOOKUP(BF485,ACCESSORIES!F:J,5,FALSE),"N/A")</f>
        <v>11</v>
      </c>
      <c r="BH485" s="297">
        <v>25.3</v>
      </c>
      <c r="BI485" s="296">
        <v>17.600000000000001</v>
      </c>
      <c r="BJ485" s="296">
        <v>17.600000000000001</v>
      </c>
      <c r="BK485" s="296">
        <v>7.3</v>
      </c>
      <c r="BL485" s="358">
        <f t="shared" si="35"/>
        <v>3.7055215695872001E-2</v>
      </c>
      <c r="BM485" s="290">
        <v>48</v>
      </c>
      <c r="BN485" s="296" t="s">
        <v>3771</v>
      </c>
      <c r="BO485" s="73" t="s">
        <v>3891</v>
      </c>
      <c r="BP485" s="296" t="s">
        <v>2713</v>
      </c>
      <c r="BQ485" s="296" t="s">
        <v>2714</v>
      </c>
      <c r="BR485" s="296" t="s">
        <v>2715</v>
      </c>
      <c r="BS485" s="296" t="s">
        <v>2716</v>
      </c>
      <c r="BT485" s="296" t="s">
        <v>2717</v>
      </c>
      <c r="BU485" s="296"/>
      <c r="BV485" s="296"/>
      <c r="BW485" s="296"/>
      <c r="BX485" s="296"/>
      <c r="BY485" s="296"/>
      <c r="BZ485" s="296"/>
      <c r="CA485" s="296" t="s">
        <v>2419</v>
      </c>
      <c r="CB485" s="296"/>
      <c r="CC485" s="296"/>
      <c r="CD485" s="311" t="str">
        <f t="shared" si="37"/>
        <v>DISCONTINUED - MR101 Buggy Beadlock, 15x4.5, -25mm Offset, 5x205, 160mm Centerbore, Machined - Raw , w/ BH-H24100</v>
      </c>
      <c r="CE485" s="311" t="s">
        <v>3721</v>
      </c>
      <c r="CF485" s="311" t="s">
        <v>3720</v>
      </c>
      <c r="CG485" s="300" t="str">
        <f t="shared" si="36"/>
        <v>RACE (1XX)</v>
      </c>
    </row>
    <row r="486" spans="1:85" s="289" customFormat="1" ht="15.75" customHeight="1">
      <c r="A486" s="571">
        <f t="shared" si="33"/>
        <v>483</v>
      </c>
      <c r="B486" s="92" t="s">
        <v>84</v>
      </c>
      <c r="C486" s="29" t="s">
        <v>1056</v>
      </c>
      <c r="D486" s="290" t="s">
        <v>1077</v>
      </c>
      <c r="E486" s="291" t="s">
        <v>3365</v>
      </c>
      <c r="F486" s="281" t="str">
        <f t="shared" si="34"/>
        <v>MR10157019325B</v>
      </c>
      <c r="G486" s="291" t="s">
        <v>1095</v>
      </c>
      <c r="H486" s="291"/>
      <c r="I486" s="345" t="s">
        <v>813</v>
      </c>
      <c r="J486" s="322">
        <v>43466</v>
      </c>
      <c r="K486" s="438">
        <v>43706</v>
      </c>
      <c r="L486" s="282" t="s">
        <v>1239</v>
      </c>
      <c r="M486" s="292">
        <v>362.4</v>
      </c>
      <c r="N486" s="85"/>
      <c r="O486" s="409"/>
      <c r="P486" s="290">
        <v>15</v>
      </c>
      <c r="Q486" s="8">
        <v>7</v>
      </c>
      <c r="R486" s="29" t="s">
        <v>1690</v>
      </c>
      <c r="S486" s="290">
        <v>5</v>
      </c>
      <c r="T486" s="290">
        <v>205</v>
      </c>
      <c r="U486" s="293">
        <v>-25</v>
      </c>
      <c r="V486" s="317">
        <v>3</v>
      </c>
      <c r="W486" s="290" t="s">
        <v>85</v>
      </c>
      <c r="X486" s="298">
        <v>160</v>
      </c>
      <c r="Y486" s="294">
        <v>24.6</v>
      </c>
      <c r="Z486" s="293">
        <v>2100</v>
      </c>
      <c r="AA486" s="293" t="s">
        <v>5172</v>
      </c>
      <c r="AB486" s="293" t="s">
        <v>173</v>
      </c>
      <c r="AC486" s="284" t="s">
        <v>9759</v>
      </c>
      <c r="AD486" s="295" t="s">
        <v>85</v>
      </c>
      <c r="AE486" s="432"/>
      <c r="AF486" s="286" t="str">
        <f>IFERROR(VLOOKUP(AD486,ACCESSORIES!F:J,5,FALSE),"N/A")</f>
        <v>N/A</v>
      </c>
      <c r="AG486" s="295" t="s">
        <v>85</v>
      </c>
      <c r="AH486" s="296" t="s">
        <v>85</v>
      </c>
      <c r="AI486" s="295" t="s">
        <v>85</v>
      </c>
      <c r="AJ486" s="295" t="s">
        <v>85</v>
      </c>
      <c r="AK486" s="287" t="str">
        <f>IFERROR(VLOOKUP(AJ486,ACCESSORIES!F:J,5,FALSE),"N/A")</f>
        <v>N/A</v>
      </c>
      <c r="AL486" s="296" t="s">
        <v>237</v>
      </c>
      <c r="AM486" s="296" t="s">
        <v>85</v>
      </c>
      <c r="AN486" s="38" t="str">
        <f>IFERROR(VLOOKUP(AM486,ACCESSORIES!F:J,5,FALSE),"N/A")</f>
        <v>N/A</v>
      </c>
      <c r="AO486" s="296" t="s">
        <v>85</v>
      </c>
      <c r="AP486" s="493">
        <v>15</v>
      </c>
      <c r="AQ486" s="296"/>
      <c r="AR486" s="296">
        <v>247</v>
      </c>
      <c r="AS486" s="296">
        <v>0</v>
      </c>
      <c r="AT486" s="296">
        <v>0</v>
      </c>
      <c r="AU486" s="296"/>
      <c r="AV486" s="296">
        <v>7</v>
      </c>
      <c r="AW486" s="296"/>
      <c r="AX486" s="296">
        <v>168</v>
      </c>
      <c r="AY486" s="296" t="s">
        <v>85</v>
      </c>
      <c r="AZ486" s="296" t="s">
        <v>85</v>
      </c>
      <c r="BA486" s="74"/>
      <c r="BB486" s="296"/>
      <c r="BC486" s="49"/>
      <c r="BD486" s="297" t="s">
        <v>3188</v>
      </c>
      <c r="BE486" s="91">
        <f>IFERROR(VLOOKUP(BD486,ACCESSORIES!F:J,5,FALSE),"N/A")</f>
        <v>99</v>
      </c>
      <c r="BF486" s="92" t="s">
        <v>1479</v>
      </c>
      <c r="BG486" s="91">
        <f>IFERROR(VLOOKUP(BF486,ACCESSORIES!F:J,5,FALSE),"N/A")</f>
        <v>11</v>
      </c>
      <c r="BH486" s="297">
        <v>28.1</v>
      </c>
      <c r="BI486" s="296">
        <v>18</v>
      </c>
      <c r="BJ486" s="296">
        <v>18</v>
      </c>
      <c r="BK486" s="296">
        <v>10.4</v>
      </c>
      <c r="BL486" s="358">
        <f t="shared" si="35"/>
        <v>5.5217850854399994E-2</v>
      </c>
      <c r="BM486" s="290">
        <v>48</v>
      </c>
      <c r="BN486" s="296" t="s">
        <v>3771</v>
      </c>
      <c r="BO486" s="73" t="s">
        <v>3891</v>
      </c>
      <c r="BP486" s="296" t="s">
        <v>2713</v>
      </c>
      <c r="BQ486" s="296" t="s">
        <v>2714</v>
      </c>
      <c r="BR486" s="296" t="s">
        <v>2715</v>
      </c>
      <c r="BS486" s="296" t="s">
        <v>2716</v>
      </c>
      <c r="BT486" s="296" t="s">
        <v>2717</v>
      </c>
      <c r="BU486" s="296"/>
      <c r="BV486" s="296"/>
      <c r="BW486" s="296"/>
      <c r="BX486" s="296"/>
      <c r="BY486" s="296"/>
      <c r="BZ486" s="296"/>
      <c r="CA486" s="296" t="s">
        <v>2419</v>
      </c>
      <c r="CB486" s="296"/>
      <c r="CC486" s="296"/>
      <c r="CD486" s="311" t="str">
        <f t="shared" si="37"/>
        <v>DISCONTINUED - MR101 Buggy Beadlock, 15x7, -25mm Offset, 5x205, 160mm Centerbore, Machined - Raw , w/ BH-H24100</v>
      </c>
      <c r="CE486" s="311" t="s">
        <v>3721</v>
      </c>
      <c r="CF486" s="311" t="s">
        <v>3720</v>
      </c>
      <c r="CG486" s="300" t="str">
        <f t="shared" si="36"/>
        <v>RACE (1XX)</v>
      </c>
    </row>
    <row r="487" spans="1:85" s="289" customFormat="1" ht="15.75" customHeight="1">
      <c r="A487" s="571">
        <f t="shared" si="33"/>
        <v>484</v>
      </c>
      <c r="B487" s="92" t="s">
        <v>84</v>
      </c>
      <c r="C487" s="29" t="s">
        <v>1056</v>
      </c>
      <c r="D487" s="290" t="s">
        <v>1077</v>
      </c>
      <c r="E487" s="291" t="s">
        <v>3366</v>
      </c>
      <c r="F487" s="281" t="str">
        <f t="shared" si="34"/>
        <v>MR10157019345B</v>
      </c>
      <c r="G487" s="291" t="s">
        <v>1095</v>
      </c>
      <c r="H487" s="291"/>
      <c r="I487" s="345" t="s">
        <v>814</v>
      </c>
      <c r="J487" s="322">
        <v>43466</v>
      </c>
      <c r="K487" s="438">
        <v>43706</v>
      </c>
      <c r="L487" s="282" t="s">
        <v>1239</v>
      </c>
      <c r="M487" s="292">
        <v>362.4</v>
      </c>
      <c r="N487" s="85"/>
      <c r="O487" s="409"/>
      <c r="P487" s="290">
        <v>15</v>
      </c>
      <c r="Q487" s="8">
        <v>7</v>
      </c>
      <c r="R487" s="29" t="s">
        <v>1690</v>
      </c>
      <c r="S487" s="290">
        <v>5</v>
      </c>
      <c r="T487" s="290">
        <v>205</v>
      </c>
      <c r="U487" s="293">
        <v>-45</v>
      </c>
      <c r="V487" s="317">
        <v>2.25</v>
      </c>
      <c r="W487" s="290" t="s">
        <v>85</v>
      </c>
      <c r="X487" s="298">
        <v>160</v>
      </c>
      <c r="Y487" s="294">
        <v>25.8</v>
      </c>
      <c r="Z487" s="293">
        <v>2100</v>
      </c>
      <c r="AA487" s="293" t="s">
        <v>5172</v>
      </c>
      <c r="AB487" s="293" t="s">
        <v>173</v>
      </c>
      <c r="AC487" s="284" t="s">
        <v>9760</v>
      </c>
      <c r="AD487" s="295" t="s">
        <v>85</v>
      </c>
      <c r="AE487" s="432"/>
      <c r="AF487" s="286" t="str">
        <f>IFERROR(VLOOKUP(AD487,ACCESSORIES!F:J,5,FALSE),"N/A")</f>
        <v>N/A</v>
      </c>
      <c r="AG487" s="295" t="s">
        <v>85</v>
      </c>
      <c r="AH487" s="296" t="s">
        <v>85</v>
      </c>
      <c r="AI487" s="295" t="s">
        <v>85</v>
      </c>
      <c r="AJ487" s="295" t="s">
        <v>85</v>
      </c>
      <c r="AK487" s="287" t="str">
        <f>IFERROR(VLOOKUP(AJ487,ACCESSORIES!F:J,5,FALSE),"N/A")</f>
        <v>N/A</v>
      </c>
      <c r="AL487" s="296" t="s">
        <v>237</v>
      </c>
      <c r="AM487" s="296" t="s">
        <v>85</v>
      </c>
      <c r="AN487" s="38" t="str">
        <f>IFERROR(VLOOKUP(AM487,ACCESSORIES!F:J,5,FALSE),"N/A")</f>
        <v>N/A</v>
      </c>
      <c r="AO487" s="296" t="s">
        <v>85</v>
      </c>
      <c r="AP487" s="493">
        <v>15</v>
      </c>
      <c r="AQ487" s="296"/>
      <c r="AR487" s="296">
        <v>247</v>
      </c>
      <c r="AS487" s="296">
        <v>0</v>
      </c>
      <c r="AT487" s="296">
        <v>0</v>
      </c>
      <c r="AU487" s="296"/>
      <c r="AV487" s="296">
        <v>26</v>
      </c>
      <c r="AW487" s="296"/>
      <c r="AX487" s="296">
        <v>183</v>
      </c>
      <c r="AY487" s="296" t="s">
        <v>85</v>
      </c>
      <c r="AZ487" s="296" t="s">
        <v>85</v>
      </c>
      <c r="BA487" s="74"/>
      <c r="BB487" s="296"/>
      <c r="BC487" s="49"/>
      <c r="BD487" s="297" t="s">
        <v>3188</v>
      </c>
      <c r="BE487" s="91">
        <f>IFERROR(VLOOKUP(BD487,ACCESSORIES!F:J,5,FALSE),"N/A")</f>
        <v>99</v>
      </c>
      <c r="BF487" s="92" t="s">
        <v>1479</v>
      </c>
      <c r="BG487" s="91">
        <f>IFERROR(VLOOKUP(BF487,ACCESSORIES!F:J,5,FALSE),"N/A")</f>
        <v>11</v>
      </c>
      <c r="BH487" s="297">
        <v>29.3</v>
      </c>
      <c r="BI487" s="296">
        <v>18</v>
      </c>
      <c r="BJ487" s="296">
        <v>18</v>
      </c>
      <c r="BK487" s="296">
        <v>10.4</v>
      </c>
      <c r="BL487" s="358">
        <f t="shared" si="35"/>
        <v>5.5217850854399994E-2</v>
      </c>
      <c r="BM487" s="290">
        <v>48</v>
      </c>
      <c r="BN487" s="296" t="s">
        <v>3771</v>
      </c>
      <c r="BO487" s="73" t="s">
        <v>3891</v>
      </c>
      <c r="BP487" s="296" t="s">
        <v>2713</v>
      </c>
      <c r="BQ487" s="296" t="s">
        <v>2714</v>
      </c>
      <c r="BR487" s="296" t="s">
        <v>2715</v>
      </c>
      <c r="BS487" s="296" t="s">
        <v>2716</v>
      </c>
      <c r="BT487" s="296" t="s">
        <v>2717</v>
      </c>
      <c r="BU487" s="296"/>
      <c r="BV487" s="296"/>
      <c r="BW487" s="296"/>
      <c r="BX487" s="296"/>
      <c r="BY487" s="296"/>
      <c r="BZ487" s="296"/>
      <c r="CA487" s="296" t="s">
        <v>2419</v>
      </c>
      <c r="CB487" s="296"/>
      <c r="CC487" s="296"/>
      <c r="CD487" s="311" t="str">
        <f t="shared" si="37"/>
        <v>DISCONTINUED - MR101 Buggy Beadlock, 15x7, -45mm Offset, 5x205, 160mm Centerbore, Machined - Raw , w/ BH-H24100</v>
      </c>
      <c r="CE487" s="311" t="s">
        <v>3721</v>
      </c>
      <c r="CF487" s="311" t="s">
        <v>3720</v>
      </c>
      <c r="CG487" s="300" t="str">
        <f t="shared" si="36"/>
        <v>RACE (1XX)</v>
      </c>
    </row>
    <row r="488" spans="1:85" s="289" customFormat="1" ht="15.75" customHeight="1">
      <c r="A488" s="571">
        <f t="shared" si="33"/>
        <v>485</v>
      </c>
      <c r="B488" s="92" t="s">
        <v>84</v>
      </c>
      <c r="C488" s="29" t="s">
        <v>1056</v>
      </c>
      <c r="D488" s="290" t="s">
        <v>1077</v>
      </c>
      <c r="E488" s="291" t="s">
        <v>3367</v>
      </c>
      <c r="F488" s="281" t="str">
        <f t="shared" si="34"/>
        <v>MR10164519325B</v>
      </c>
      <c r="G488" s="291" t="s">
        <v>1095</v>
      </c>
      <c r="H488" s="291"/>
      <c r="I488" s="345" t="s">
        <v>820</v>
      </c>
      <c r="J488" s="322">
        <v>43466</v>
      </c>
      <c r="K488" s="438">
        <v>43706</v>
      </c>
      <c r="L488" s="282" t="s">
        <v>1239</v>
      </c>
      <c r="M488" s="292">
        <v>387.81</v>
      </c>
      <c r="N488" s="85"/>
      <c r="O488" s="409"/>
      <c r="P488" s="290">
        <v>16</v>
      </c>
      <c r="Q488" s="8">
        <v>4.5</v>
      </c>
      <c r="R488" s="29" t="s">
        <v>1690</v>
      </c>
      <c r="S488" s="290">
        <v>5</v>
      </c>
      <c r="T488" s="290">
        <v>205</v>
      </c>
      <c r="U488" s="293">
        <v>-25</v>
      </c>
      <c r="V488" s="317">
        <v>1.75</v>
      </c>
      <c r="W488" s="290" t="s">
        <v>85</v>
      </c>
      <c r="X488" s="298">
        <v>160</v>
      </c>
      <c r="Y488" s="294">
        <v>24.4</v>
      </c>
      <c r="Z488" s="293">
        <v>1600</v>
      </c>
      <c r="AA488" s="293" t="s">
        <v>5172</v>
      </c>
      <c r="AB488" s="293" t="s">
        <v>173</v>
      </c>
      <c r="AC488" s="284" t="s">
        <v>9761</v>
      </c>
      <c r="AD488" s="295" t="s">
        <v>85</v>
      </c>
      <c r="AE488" s="432"/>
      <c r="AF488" s="286" t="str">
        <f>IFERROR(VLOOKUP(AD488,ACCESSORIES!F:J,5,FALSE),"N/A")</f>
        <v>N/A</v>
      </c>
      <c r="AG488" s="295" t="s">
        <v>85</v>
      </c>
      <c r="AH488" s="296" t="s">
        <v>85</v>
      </c>
      <c r="AI488" s="295" t="s">
        <v>85</v>
      </c>
      <c r="AJ488" s="295" t="s">
        <v>85</v>
      </c>
      <c r="AK488" s="287" t="str">
        <f>IFERROR(VLOOKUP(AJ488,ACCESSORIES!F:J,5,FALSE),"N/A")</f>
        <v>N/A</v>
      </c>
      <c r="AL488" s="296" t="s">
        <v>237</v>
      </c>
      <c r="AM488" s="296" t="s">
        <v>85</v>
      </c>
      <c r="AN488" s="38" t="str">
        <f>IFERROR(VLOOKUP(AM488,ACCESSORIES!F:J,5,FALSE),"N/A")</f>
        <v>N/A</v>
      </c>
      <c r="AO488" s="296" t="s">
        <v>85</v>
      </c>
      <c r="AP488" s="493">
        <v>15</v>
      </c>
      <c r="AQ488" s="296"/>
      <c r="AR488" s="296">
        <v>247</v>
      </c>
      <c r="AS488" s="296">
        <v>0</v>
      </c>
      <c r="AT488" s="296">
        <v>0</v>
      </c>
      <c r="AU488" s="296"/>
      <c r="AV488" s="296">
        <v>14</v>
      </c>
      <c r="AW488" s="296"/>
      <c r="AX488" s="296">
        <v>194</v>
      </c>
      <c r="AY488" s="296" t="s">
        <v>85</v>
      </c>
      <c r="AZ488" s="296" t="s">
        <v>85</v>
      </c>
      <c r="BA488" s="74"/>
      <c r="BB488" s="296"/>
      <c r="BC488" s="49"/>
      <c r="BD488" s="297" t="s">
        <v>1709</v>
      </c>
      <c r="BE488" s="91" t="str">
        <f>IFERROR(VLOOKUP(BD488,ACCESSORIES!F:J,5,FALSE),"N/A")</f>
        <v>N/A</v>
      </c>
      <c r="BF488" s="92" t="s">
        <v>1479</v>
      </c>
      <c r="BG488" s="91">
        <f>IFERROR(VLOOKUP(BF488,ACCESSORIES!F:J,5,FALSE),"N/A")</f>
        <v>11</v>
      </c>
      <c r="BH488" s="297">
        <v>27.9</v>
      </c>
      <c r="BI488" s="296">
        <v>18.818897637795299</v>
      </c>
      <c r="BJ488" s="296">
        <v>18.818897637795299</v>
      </c>
      <c r="BK488" s="296">
        <v>6.75</v>
      </c>
      <c r="BL488" s="358">
        <f t="shared" si="35"/>
        <v>3.9173581800000093E-2</v>
      </c>
      <c r="BM488" s="290">
        <v>36</v>
      </c>
      <c r="BN488" s="296" t="s">
        <v>3771</v>
      </c>
      <c r="BO488" s="73" t="s">
        <v>3891</v>
      </c>
      <c r="BP488" s="296" t="s">
        <v>2713</v>
      </c>
      <c r="BQ488" s="296" t="s">
        <v>2714</v>
      </c>
      <c r="BR488" s="296" t="s">
        <v>2715</v>
      </c>
      <c r="BS488" s="296" t="s">
        <v>2716</v>
      </c>
      <c r="BT488" s="296" t="s">
        <v>2717</v>
      </c>
      <c r="BU488" s="296"/>
      <c r="BV488" s="296"/>
      <c r="BW488" s="296"/>
      <c r="BX488" s="296"/>
      <c r="BY488" s="296"/>
      <c r="BZ488" s="296"/>
      <c r="CA488" s="296" t="s">
        <v>2419</v>
      </c>
      <c r="CB488" s="296"/>
      <c r="CC488" s="296"/>
      <c r="CD488" s="311" t="str">
        <f t="shared" si="37"/>
        <v>DISCONTINUED - MR101 Buggy Beadlock, 16x4.5, -25mm Offset, 5x205, 160mm Centerbore, Machined - Raw , w/ BH-H24100</v>
      </c>
      <c r="CE488" s="311" t="s">
        <v>3721</v>
      </c>
      <c r="CF488" s="311" t="s">
        <v>3720</v>
      </c>
      <c r="CG488" s="300" t="str">
        <f t="shared" si="36"/>
        <v>RACE (1XX)</v>
      </c>
    </row>
    <row r="489" spans="1:85" s="289" customFormat="1" ht="15.75" customHeight="1">
      <c r="A489" s="571">
        <f t="shared" si="33"/>
        <v>486</v>
      </c>
      <c r="B489" s="92" t="s">
        <v>84</v>
      </c>
      <c r="C489" s="29" t="s">
        <v>1056</v>
      </c>
      <c r="D489" s="290" t="s">
        <v>1077</v>
      </c>
      <c r="E489" s="291" t="s">
        <v>3368</v>
      </c>
      <c r="F489" s="281" t="str">
        <f t="shared" si="34"/>
        <v>MR10176519325B</v>
      </c>
      <c r="G489" s="291" t="s">
        <v>1095</v>
      </c>
      <c r="H489" s="291"/>
      <c r="I489" s="345" t="s">
        <v>824</v>
      </c>
      <c r="J489" s="322">
        <v>43466</v>
      </c>
      <c r="K489" s="438">
        <v>43706</v>
      </c>
      <c r="L489" s="282" t="s">
        <v>1239</v>
      </c>
      <c r="M489" s="292">
        <v>438.63</v>
      </c>
      <c r="N489" s="85"/>
      <c r="O489" s="409"/>
      <c r="P489" s="290">
        <v>17</v>
      </c>
      <c r="Q489" s="8">
        <v>6.5</v>
      </c>
      <c r="R489" s="29" t="s">
        <v>1690</v>
      </c>
      <c r="S489" s="290">
        <v>5</v>
      </c>
      <c r="T489" s="290">
        <v>205</v>
      </c>
      <c r="U489" s="293">
        <v>-25</v>
      </c>
      <c r="V489" s="317">
        <v>3</v>
      </c>
      <c r="W489" s="290" t="s">
        <v>85</v>
      </c>
      <c r="X489" s="298">
        <v>160</v>
      </c>
      <c r="Y489" s="294">
        <v>31</v>
      </c>
      <c r="Z489" s="293">
        <v>3100</v>
      </c>
      <c r="AA489" s="293" t="s">
        <v>5172</v>
      </c>
      <c r="AB489" s="293" t="s">
        <v>173</v>
      </c>
      <c r="AC489" s="284" t="s">
        <v>9762</v>
      </c>
      <c r="AD489" s="295" t="s">
        <v>85</v>
      </c>
      <c r="AE489" s="432"/>
      <c r="AF489" s="286" t="str">
        <f>IFERROR(VLOOKUP(AD489,ACCESSORIES!F:J,5,FALSE),"N/A")</f>
        <v>N/A</v>
      </c>
      <c r="AG489" s="295" t="s">
        <v>85</v>
      </c>
      <c r="AH489" s="296" t="s">
        <v>85</v>
      </c>
      <c r="AI489" s="295" t="s">
        <v>85</v>
      </c>
      <c r="AJ489" s="295" t="s">
        <v>85</v>
      </c>
      <c r="AK489" s="287" t="str">
        <f>IFERROR(VLOOKUP(AJ489,ACCESSORIES!F:J,5,FALSE),"N/A")</f>
        <v>N/A</v>
      </c>
      <c r="AL489" s="296" t="s">
        <v>237</v>
      </c>
      <c r="AM489" s="296" t="s">
        <v>85</v>
      </c>
      <c r="AN489" s="38" t="str">
        <f>IFERROR(VLOOKUP(AM489,ACCESSORIES!F:J,5,FALSE),"N/A")</f>
        <v>N/A</v>
      </c>
      <c r="AO489" s="296" t="s">
        <v>85</v>
      </c>
      <c r="AP489" s="493">
        <v>15</v>
      </c>
      <c r="AQ489" s="296"/>
      <c r="AR489" s="296">
        <v>247</v>
      </c>
      <c r="AS489" s="296">
        <v>0</v>
      </c>
      <c r="AT489" s="296">
        <v>0</v>
      </c>
      <c r="AU489" s="296"/>
      <c r="AV489" s="296">
        <v>6</v>
      </c>
      <c r="AW489" s="296"/>
      <c r="AX489" s="296">
        <v>186</v>
      </c>
      <c r="AY489" s="296" t="s">
        <v>85</v>
      </c>
      <c r="AZ489" s="296" t="s">
        <v>85</v>
      </c>
      <c r="BA489" s="74"/>
      <c r="BB489" s="296"/>
      <c r="BC489" s="49"/>
      <c r="BD489" s="297" t="s">
        <v>3193</v>
      </c>
      <c r="BE489" s="91">
        <f>IFERROR(VLOOKUP(BD489,ACCESSORIES!F:J,5,FALSE),"N/A")</f>
        <v>149</v>
      </c>
      <c r="BF489" s="92" t="s">
        <v>1480</v>
      </c>
      <c r="BG489" s="91">
        <f>IFERROR(VLOOKUP(BF489,ACCESSORIES!F:J,5,FALSE),"N/A")</f>
        <v>11</v>
      </c>
      <c r="BH489" s="297">
        <v>34.5</v>
      </c>
      <c r="BI489" s="296">
        <v>19.7</v>
      </c>
      <c r="BJ489" s="296">
        <v>19.7</v>
      </c>
      <c r="BK489" s="296">
        <v>9.4</v>
      </c>
      <c r="BL489" s="358">
        <f t="shared" si="35"/>
        <v>5.9780763276943982E-2</v>
      </c>
      <c r="BM489" s="290">
        <v>36</v>
      </c>
      <c r="BN489" s="296" t="s">
        <v>3771</v>
      </c>
      <c r="BO489" s="73" t="s">
        <v>3891</v>
      </c>
      <c r="BP489" s="296" t="s">
        <v>2713</v>
      </c>
      <c r="BQ489" s="296" t="s">
        <v>2714</v>
      </c>
      <c r="BR489" s="296" t="s">
        <v>2715</v>
      </c>
      <c r="BS489" s="296" t="s">
        <v>2716</v>
      </c>
      <c r="BT489" s="296" t="s">
        <v>2717</v>
      </c>
      <c r="BU489" s="296"/>
      <c r="BV489" s="296"/>
      <c r="BW489" s="296"/>
      <c r="BX489" s="296"/>
      <c r="BY489" s="296"/>
      <c r="BZ489" s="296"/>
      <c r="CA489" s="296" t="s">
        <v>2419</v>
      </c>
      <c r="CB489" s="296"/>
      <c r="CC489" s="296"/>
      <c r="CD489" s="311" t="str">
        <f t="shared" si="37"/>
        <v>DISCONTINUED - MR101 Buggy Beadlock, 17x6.5, -25mm Offset, 5x205, 160mm Centerbore, Machined - Raw , w/ BH-H24125</v>
      </c>
      <c r="CE489" s="311" t="s">
        <v>3721</v>
      </c>
      <c r="CF489" s="311" t="s">
        <v>3720</v>
      </c>
      <c r="CG489" s="300" t="str">
        <f t="shared" si="36"/>
        <v>RACE (1XX)</v>
      </c>
    </row>
    <row r="490" spans="1:85" s="289" customFormat="1" ht="15.75" customHeight="1">
      <c r="A490" s="571">
        <f t="shared" si="33"/>
        <v>487</v>
      </c>
      <c r="B490" s="92" t="s">
        <v>84</v>
      </c>
      <c r="C490" s="29" t="s">
        <v>1056</v>
      </c>
      <c r="D490" s="290" t="s">
        <v>1077</v>
      </c>
      <c r="E490" s="291" t="s">
        <v>3369</v>
      </c>
      <c r="F490" s="281" t="str">
        <f t="shared" si="34"/>
        <v>MR10176519338B</v>
      </c>
      <c r="G490" s="291" t="s">
        <v>1095</v>
      </c>
      <c r="H490" s="291"/>
      <c r="I490" s="345" t="s">
        <v>825</v>
      </c>
      <c r="J490" s="322">
        <v>43466</v>
      </c>
      <c r="K490" s="438">
        <v>43706</v>
      </c>
      <c r="L490" s="282" t="s">
        <v>1239</v>
      </c>
      <c r="M490" s="292">
        <v>438.63</v>
      </c>
      <c r="N490" s="85"/>
      <c r="O490" s="409"/>
      <c r="P490" s="290">
        <v>17</v>
      </c>
      <c r="Q490" s="8">
        <v>6.5</v>
      </c>
      <c r="R490" s="29" t="s">
        <v>1690</v>
      </c>
      <c r="S490" s="290">
        <v>5</v>
      </c>
      <c r="T490" s="290">
        <v>205</v>
      </c>
      <c r="U490" s="293">
        <v>-38</v>
      </c>
      <c r="V490" s="317">
        <v>2.25</v>
      </c>
      <c r="W490" s="290" t="s">
        <v>85</v>
      </c>
      <c r="X490" s="298">
        <v>160</v>
      </c>
      <c r="Y490" s="294">
        <v>32.6</v>
      </c>
      <c r="Z490" s="293">
        <v>3100</v>
      </c>
      <c r="AA490" s="293" t="s">
        <v>5172</v>
      </c>
      <c r="AB490" s="293" t="s">
        <v>173</v>
      </c>
      <c r="AC490" s="284" t="s">
        <v>9763</v>
      </c>
      <c r="AD490" s="295" t="s">
        <v>85</v>
      </c>
      <c r="AE490" s="432"/>
      <c r="AF490" s="286" t="str">
        <f>IFERROR(VLOOKUP(AD490,ACCESSORIES!F:J,5,FALSE),"N/A")</f>
        <v>N/A</v>
      </c>
      <c r="AG490" s="295" t="s">
        <v>85</v>
      </c>
      <c r="AH490" s="296" t="s">
        <v>85</v>
      </c>
      <c r="AI490" s="295" t="s">
        <v>85</v>
      </c>
      <c r="AJ490" s="295" t="s">
        <v>85</v>
      </c>
      <c r="AK490" s="287" t="str">
        <f>IFERROR(VLOOKUP(AJ490,ACCESSORIES!F:J,5,FALSE),"N/A")</f>
        <v>N/A</v>
      </c>
      <c r="AL490" s="296" t="s">
        <v>237</v>
      </c>
      <c r="AM490" s="296" t="s">
        <v>85</v>
      </c>
      <c r="AN490" s="38" t="str">
        <f>IFERROR(VLOOKUP(AM490,ACCESSORIES!F:J,5,FALSE),"N/A")</f>
        <v>N/A</v>
      </c>
      <c r="AO490" s="296" t="s">
        <v>85</v>
      </c>
      <c r="AP490" s="493">
        <v>15</v>
      </c>
      <c r="AQ490" s="296"/>
      <c r="AR490" s="296">
        <v>247</v>
      </c>
      <c r="AS490" s="296">
        <v>0</v>
      </c>
      <c r="AT490" s="296">
        <v>0</v>
      </c>
      <c r="AU490" s="296"/>
      <c r="AV490" s="296">
        <v>25</v>
      </c>
      <c r="AW490" s="296"/>
      <c r="AX490" s="296">
        <v>206</v>
      </c>
      <c r="AY490" s="296" t="s">
        <v>85</v>
      </c>
      <c r="AZ490" s="296" t="s">
        <v>85</v>
      </c>
      <c r="BA490" s="74"/>
      <c r="BB490" s="296"/>
      <c r="BC490" s="49"/>
      <c r="BD490" s="297" t="s">
        <v>3193</v>
      </c>
      <c r="BE490" s="91">
        <f>IFERROR(VLOOKUP(BD490,ACCESSORIES!F:J,5,FALSE),"N/A")</f>
        <v>149</v>
      </c>
      <c r="BF490" s="92" t="s">
        <v>1480</v>
      </c>
      <c r="BG490" s="91">
        <f>IFERROR(VLOOKUP(BF490,ACCESSORIES!F:J,5,FALSE),"N/A")</f>
        <v>11</v>
      </c>
      <c r="BH490" s="297">
        <v>36.1</v>
      </c>
      <c r="BI490" s="296">
        <v>19.7</v>
      </c>
      <c r="BJ490" s="296">
        <v>19.7</v>
      </c>
      <c r="BK490" s="296">
        <v>9.4</v>
      </c>
      <c r="BL490" s="358">
        <f t="shared" si="35"/>
        <v>5.9780763276943982E-2</v>
      </c>
      <c r="BM490" s="290">
        <v>36</v>
      </c>
      <c r="BN490" s="296" t="s">
        <v>3771</v>
      </c>
      <c r="BO490" s="73" t="s">
        <v>3891</v>
      </c>
      <c r="BP490" s="296" t="s">
        <v>2713</v>
      </c>
      <c r="BQ490" s="296" t="s">
        <v>2714</v>
      </c>
      <c r="BR490" s="296" t="s">
        <v>2715</v>
      </c>
      <c r="BS490" s="296" t="s">
        <v>2716</v>
      </c>
      <c r="BT490" s="296" t="s">
        <v>2717</v>
      </c>
      <c r="BU490" s="296"/>
      <c r="BV490" s="296"/>
      <c r="BW490" s="296"/>
      <c r="BX490" s="296"/>
      <c r="BY490" s="296"/>
      <c r="BZ490" s="296"/>
      <c r="CA490" s="296" t="s">
        <v>2419</v>
      </c>
      <c r="CB490" s="296"/>
      <c r="CC490" s="296"/>
      <c r="CD490" s="311" t="str">
        <f t="shared" si="37"/>
        <v>DISCONTINUED - MR101 Buggy Beadlock, 17x6.5, -38mm Offset, 5x205, 160mm Centerbore, Machined - Raw , w/ BH-H24125</v>
      </c>
      <c r="CE490" s="311" t="s">
        <v>3721</v>
      </c>
      <c r="CF490" s="311" t="s">
        <v>3720</v>
      </c>
      <c r="CG490" s="300" t="str">
        <f t="shared" si="36"/>
        <v>RACE (1XX)</v>
      </c>
    </row>
    <row r="491" spans="1:85" s="289" customFormat="1" ht="15.75" customHeight="1">
      <c r="A491" s="571">
        <f t="shared" si="33"/>
        <v>488</v>
      </c>
      <c r="B491" s="92" t="s">
        <v>84</v>
      </c>
      <c r="C491" s="29" t="s">
        <v>1056</v>
      </c>
      <c r="D491" s="290" t="s">
        <v>1071</v>
      </c>
      <c r="E491" s="291" t="s">
        <v>3370</v>
      </c>
      <c r="F491" s="281" t="str">
        <f t="shared" si="34"/>
        <v>MR10158000324B</v>
      </c>
      <c r="G491" s="291" t="s">
        <v>1095</v>
      </c>
      <c r="H491" s="291"/>
      <c r="I491" s="345" t="s">
        <v>818</v>
      </c>
      <c r="J491" s="322">
        <v>40179</v>
      </c>
      <c r="K491" s="438">
        <v>43706</v>
      </c>
      <c r="L491" s="282" t="s">
        <v>1239</v>
      </c>
      <c r="M491" s="292">
        <v>374.5</v>
      </c>
      <c r="N491" s="85"/>
      <c r="O491" s="409"/>
      <c r="P491" s="290">
        <v>15</v>
      </c>
      <c r="Q491" s="8">
        <v>8</v>
      </c>
      <c r="R491" s="29" t="s">
        <v>221</v>
      </c>
      <c r="S491" s="290" t="s">
        <v>221</v>
      </c>
      <c r="T491" s="290" t="s">
        <v>221</v>
      </c>
      <c r="U491" s="293">
        <v>-24</v>
      </c>
      <c r="V491" s="317">
        <v>3.5</v>
      </c>
      <c r="W491" s="290" t="s">
        <v>85</v>
      </c>
      <c r="X491" s="298">
        <v>83</v>
      </c>
      <c r="Y491" s="294">
        <v>29.1</v>
      </c>
      <c r="Z491" s="293">
        <v>2400</v>
      </c>
      <c r="AA491" s="293" t="s">
        <v>5172</v>
      </c>
      <c r="AB491" s="293" t="s">
        <v>173</v>
      </c>
      <c r="AC491" s="284" t="s">
        <v>9764</v>
      </c>
      <c r="AD491" s="295" t="s">
        <v>85</v>
      </c>
      <c r="AE491" s="432"/>
      <c r="AF491" s="286" t="str">
        <f>IFERROR(VLOOKUP(AD491,ACCESSORIES!F:J,5,FALSE),"N/A")</f>
        <v>N/A</v>
      </c>
      <c r="AG491" s="295" t="s">
        <v>85</v>
      </c>
      <c r="AH491" s="296" t="s">
        <v>85</v>
      </c>
      <c r="AI491" s="295" t="s">
        <v>85</v>
      </c>
      <c r="AJ491" s="295" t="s">
        <v>85</v>
      </c>
      <c r="AK491" s="287" t="str">
        <f>IFERROR(VLOOKUP(AJ491,ACCESSORIES!F:J,5,FALSE),"N/A")</f>
        <v>N/A</v>
      </c>
      <c r="AL491" s="296" t="s">
        <v>237</v>
      </c>
      <c r="AM491" s="296" t="s">
        <v>85</v>
      </c>
      <c r="AN491" s="38" t="str">
        <f>IFERROR(VLOOKUP(AM491,ACCESSORIES!F:J,5,FALSE),"N/A")</f>
        <v>N/A</v>
      </c>
      <c r="AO491" s="296" t="s">
        <v>85</v>
      </c>
      <c r="AP491" s="493" t="s">
        <v>85</v>
      </c>
      <c r="AQ491" s="296"/>
      <c r="AR491" s="296">
        <v>190</v>
      </c>
      <c r="AS491" s="296">
        <v>0</v>
      </c>
      <c r="AT491" s="296">
        <v>10</v>
      </c>
      <c r="AU491" s="296"/>
      <c r="AV491" s="296">
        <v>25</v>
      </c>
      <c r="AW491" s="296"/>
      <c r="AX491" s="296">
        <v>173</v>
      </c>
      <c r="AY491" s="296" t="s">
        <v>85</v>
      </c>
      <c r="AZ491" s="296" t="s">
        <v>85</v>
      </c>
      <c r="BA491" s="74"/>
      <c r="BB491" s="296"/>
      <c r="BC491" s="49"/>
      <c r="BD491" s="297" t="s">
        <v>3193</v>
      </c>
      <c r="BE491" s="91">
        <f>IFERROR(VLOOKUP(BD491,ACCESSORIES!F:J,5,FALSE),"N/A")</f>
        <v>149</v>
      </c>
      <c r="BF491" s="92" t="s">
        <v>1479</v>
      </c>
      <c r="BG491" s="91">
        <f>IFERROR(VLOOKUP(BF491,ACCESSORIES!F:J,5,FALSE),"N/A")</f>
        <v>11</v>
      </c>
      <c r="BH491" s="297">
        <v>32.6</v>
      </c>
      <c r="BI491" s="296">
        <v>17.899999999999999</v>
      </c>
      <c r="BJ491" s="296">
        <v>17.899999999999999</v>
      </c>
      <c r="BK491" s="296">
        <v>11</v>
      </c>
      <c r="BL491" s="358">
        <f t="shared" si="35"/>
        <v>5.7756370938639966E-2</v>
      </c>
      <c r="BM491" s="290">
        <v>48</v>
      </c>
      <c r="BN491" s="296" t="s">
        <v>3771</v>
      </c>
      <c r="BO491" s="73" t="s">
        <v>3891</v>
      </c>
      <c r="BP491" s="296" t="s">
        <v>2713</v>
      </c>
      <c r="BQ491" s="296" t="s">
        <v>2714</v>
      </c>
      <c r="BR491" s="296" t="s">
        <v>2715</v>
      </c>
      <c r="BS491" s="296" t="s">
        <v>2716</v>
      </c>
      <c r="BT491" s="296" t="s">
        <v>2717</v>
      </c>
      <c r="BU491" s="296"/>
      <c r="BV491" s="296"/>
      <c r="BW491" s="296"/>
      <c r="BX491" s="296"/>
      <c r="BY491" s="296"/>
      <c r="BZ491" s="296"/>
      <c r="CA491" s="296" t="s">
        <v>2420</v>
      </c>
      <c r="CB491" s="296"/>
      <c r="CC491" s="296"/>
      <c r="CD491" s="311" t="str">
        <f t="shared" si="37"/>
        <v>DISCONTINUED - MR101 Beadlock, 15x8, -24mm Offset, BLANK, 83mm Centerbore, Machined - Raw , w/ BH-H24100</v>
      </c>
      <c r="CE491" s="311" t="s">
        <v>3721</v>
      </c>
      <c r="CF491" s="311" t="s">
        <v>3720</v>
      </c>
      <c r="CG491" s="300" t="str">
        <f t="shared" si="36"/>
        <v>RACE (1XX)</v>
      </c>
    </row>
    <row r="492" spans="1:85" s="289" customFormat="1" ht="15.75" customHeight="1">
      <c r="A492" s="571">
        <f t="shared" si="33"/>
        <v>489</v>
      </c>
      <c r="B492" s="92" t="s">
        <v>84</v>
      </c>
      <c r="C492" s="29" t="s">
        <v>1056</v>
      </c>
      <c r="D492" s="290" t="s">
        <v>1071</v>
      </c>
      <c r="E492" s="291" t="s">
        <v>3371</v>
      </c>
      <c r="F492" s="281" t="str">
        <f t="shared" si="34"/>
        <v>MR10168000344B</v>
      </c>
      <c r="G492" s="291" t="s">
        <v>1095</v>
      </c>
      <c r="H492" s="291"/>
      <c r="I492" s="345" t="s">
        <v>823</v>
      </c>
      <c r="J492" s="322">
        <v>40179</v>
      </c>
      <c r="K492" s="438">
        <v>43706</v>
      </c>
      <c r="L492" s="282" t="s">
        <v>1239</v>
      </c>
      <c r="M492" s="292">
        <v>444.68</v>
      </c>
      <c r="N492" s="85"/>
      <c r="O492" s="409"/>
      <c r="P492" s="290">
        <v>16</v>
      </c>
      <c r="Q492" s="8">
        <v>8</v>
      </c>
      <c r="R492" s="29" t="s">
        <v>221</v>
      </c>
      <c r="S492" s="290" t="s">
        <v>221</v>
      </c>
      <c r="T492" s="290" t="s">
        <v>221</v>
      </c>
      <c r="U492" s="293">
        <v>44</v>
      </c>
      <c r="V492" s="317">
        <v>6.25</v>
      </c>
      <c r="W492" s="290" t="s">
        <v>85</v>
      </c>
      <c r="X492" s="298">
        <v>83</v>
      </c>
      <c r="Y492" s="294">
        <v>33.200000000000003</v>
      </c>
      <c r="Z492" s="293">
        <v>1900</v>
      </c>
      <c r="AA492" s="293" t="s">
        <v>5172</v>
      </c>
      <c r="AB492" s="293" t="s">
        <v>173</v>
      </c>
      <c r="AC492" s="284" t="s">
        <v>9765</v>
      </c>
      <c r="AD492" s="295" t="s">
        <v>85</v>
      </c>
      <c r="AE492" s="432"/>
      <c r="AF492" s="286" t="str">
        <f>IFERROR(VLOOKUP(AD492,ACCESSORIES!F:J,5,FALSE),"N/A")</f>
        <v>N/A</v>
      </c>
      <c r="AG492" s="295" t="s">
        <v>85</v>
      </c>
      <c r="AH492" s="296" t="s">
        <v>85</v>
      </c>
      <c r="AI492" s="295" t="s">
        <v>85</v>
      </c>
      <c r="AJ492" s="295" t="s">
        <v>85</v>
      </c>
      <c r="AK492" s="287" t="str">
        <f>IFERROR(VLOOKUP(AJ492,ACCESSORIES!F:J,5,FALSE),"N/A")</f>
        <v>N/A</v>
      </c>
      <c r="AL492" s="296" t="s">
        <v>237</v>
      </c>
      <c r="AM492" s="296" t="s">
        <v>85</v>
      </c>
      <c r="AN492" s="38" t="str">
        <f>IFERROR(VLOOKUP(AM492,ACCESSORIES!F:J,5,FALSE),"N/A")</f>
        <v>N/A</v>
      </c>
      <c r="AO492" s="296" t="s">
        <v>85</v>
      </c>
      <c r="AP492" s="493" t="s">
        <v>85</v>
      </c>
      <c r="AQ492" s="296"/>
      <c r="AR492" s="296">
        <v>190</v>
      </c>
      <c r="AS492" s="296">
        <v>0</v>
      </c>
      <c r="AT492" s="296">
        <v>6</v>
      </c>
      <c r="AU492" s="296"/>
      <c r="AV492" s="296">
        <v>18</v>
      </c>
      <c r="AW492" s="296"/>
      <c r="AX492" s="296">
        <v>185</v>
      </c>
      <c r="AY492" s="296" t="s">
        <v>85</v>
      </c>
      <c r="AZ492" s="296" t="s">
        <v>85</v>
      </c>
      <c r="BA492" s="74"/>
      <c r="BB492" s="296"/>
      <c r="BC492" s="49"/>
      <c r="BD492" s="297" t="s">
        <v>1709</v>
      </c>
      <c r="BE492" s="91" t="str">
        <f>IFERROR(VLOOKUP(BD492,ACCESSORIES!F:J,5,FALSE),"N/A")</f>
        <v>N/A</v>
      </c>
      <c r="BF492" s="92" t="s">
        <v>1479</v>
      </c>
      <c r="BG492" s="91">
        <f>IFERROR(VLOOKUP(BF492,ACCESSORIES!F:J,5,FALSE),"N/A")</f>
        <v>11</v>
      </c>
      <c r="BH492" s="297">
        <v>36.700000000000003</v>
      </c>
      <c r="BI492" s="296">
        <v>19.059999999999999</v>
      </c>
      <c r="BJ492" s="296">
        <v>19.059999999999999</v>
      </c>
      <c r="BK492" s="296">
        <v>11.1</v>
      </c>
      <c r="BL492" s="358">
        <f t="shared" si="35"/>
        <v>6.6079982797189435E-2</v>
      </c>
      <c r="BM492" s="290">
        <v>36</v>
      </c>
      <c r="BN492" s="296" t="s">
        <v>3771</v>
      </c>
      <c r="BO492" s="73" t="s">
        <v>3891</v>
      </c>
      <c r="BP492" s="296" t="s">
        <v>2713</v>
      </c>
      <c r="BQ492" s="296" t="s">
        <v>2714</v>
      </c>
      <c r="BR492" s="296" t="s">
        <v>2715</v>
      </c>
      <c r="BS492" s="296" t="s">
        <v>2716</v>
      </c>
      <c r="BT492" s="296" t="s">
        <v>2717</v>
      </c>
      <c r="BU492" s="296"/>
      <c r="BV492" s="296"/>
      <c r="BW492" s="296"/>
      <c r="BX492" s="296"/>
      <c r="BY492" s="296"/>
      <c r="BZ492" s="296"/>
      <c r="CA492" s="296" t="s">
        <v>2420</v>
      </c>
      <c r="CB492" s="296"/>
      <c r="CC492" s="296"/>
      <c r="CD492" s="311" t="str">
        <f t="shared" si="37"/>
        <v>DISCONTINUED - MR101 Beadlock, 16x8, +44mm Offset, BLANK, 83mm Centerbore, Machined - Raw , w/ BH-H24100</v>
      </c>
      <c r="CE492" s="311" t="s">
        <v>3721</v>
      </c>
      <c r="CF492" s="311" t="s">
        <v>3720</v>
      </c>
      <c r="CG492" s="300" t="str">
        <f t="shared" si="36"/>
        <v>RACE (1XX)</v>
      </c>
    </row>
    <row r="493" spans="1:85" s="289" customFormat="1" ht="15.75" customHeight="1">
      <c r="A493" s="571">
        <f t="shared" si="33"/>
        <v>490</v>
      </c>
      <c r="B493" s="92" t="s">
        <v>84</v>
      </c>
      <c r="C493" s="29" t="s">
        <v>1038</v>
      </c>
      <c r="D493" s="290" t="s">
        <v>4342</v>
      </c>
      <c r="E493" s="291" t="s">
        <v>3687</v>
      </c>
      <c r="F493" s="281" t="str">
        <f t="shared" si="34"/>
        <v>MR30629016518</v>
      </c>
      <c r="G493" s="291"/>
      <c r="H493" s="291"/>
      <c r="I493" s="345" t="s">
        <v>480</v>
      </c>
      <c r="J493" s="322">
        <v>41640</v>
      </c>
      <c r="K493" s="438">
        <v>43747</v>
      </c>
      <c r="L493" s="282" t="s">
        <v>1239</v>
      </c>
      <c r="M493" s="292">
        <v>315.20999999999998</v>
      </c>
      <c r="N493" s="85"/>
      <c r="O493" s="409"/>
      <c r="P493" s="290">
        <v>20</v>
      </c>
      <c r="Q493" s="8">
        <v>9</v>
      </c>
      <c r="R493" s="29" t="s">
        <v>1697</v>
      </c>
      <c r="S493" s="290">
        <v>6</v>
      </c>
      <c r="T493" s="290">
        <v>135</v>
      </c>
      <c r="U493" s="293">
        <v>18</v>
      </c>
      <c r="V493" s="317">
        <v>5.75</v>
      </c>
      <c r="W493" s="290" t="s">
        <v>85</v>
      </c>
      <c r="X493" s="298">
        <v>94</v>
      </c>
      <c r="Y493" s="294">
        <v>37</v>
      </c>
      <c r="Z493" s="293">
        <v>2500</v>
      </c>
      <c r="AA493" s="293" t="s">
        <v>2165</v>
      </c>
      <c r="AB493" s="293" t="s">
        <v>2845</v>
      </c>
      <c r="AC493" s="284" t="s">
        <v>9557</v>
      </c>
      <c r="AD493" s="295" t="s">
        <v>1567</v>
      </c>
      <c r="AE493" s="432"/>
      <c r="AF493" s="286">
        <f>IFERROR(VLOOKUP(AD493,ACCESSORIES!F:J,5,FALSE),"N/A")</f>
        <v>33</v>
      </c>
      <c r="AG493" s="295" t="s">
        <v>85</v>
      </c>
      <c r="AH493" s="296" t="s">
        <v>85</v>
      </c>
      <c r="AI493" s="295" t="s">
        <v>2858</v>
      </c>
      <c r="AJ493" s="295" t="s">
        <v>1826</v>
      </c>
      <c r="AK493" s="287">
        <f>IFERROR(VLOOKUP(AJ493,ACCESSORIES!F:J,5,FALSE),"N/A")</f>
        <v>1.1000000000000001</v>
      </c>
      <c r="AL493" s="296" t="s">
        <v>237</v>
      </c>
      <c r="AM493" s="296" t="s">
        <v>85</v>
      </c>
      <c r="AN493" s="38" t="str">
        <f>IFERROR(VLOOKUP(AM493,ACCESSORIES!F:J,5,FALSE),"N/A")</f>
        <v>N/A</v>
      </c>
      <c r="AO493" s="296" t="s">
        <v>85</v>
      </c>
      <c r="AP493" s="493">
        <v>16.5</v>
      </c>
      <c r="AQ493" s="296"/>
      <c r="AR493" s="296">
        <v>168</v>
      </c>
      <c r="AS493" s="296">
        <v>3</v>
      </c>
      <c r="AT493" s="296">
        <v>19</v>
      </c>
      <c r="AU493" s="296"/>
      <c r="AV493" s="296">
        <v>34</v>
      </c>
      <c r="AW493" s="296"/>
      <c r="AX493" s="296">
        <v>233</v>
      </c>
      <c r="AY493" s="296">
        <v>90</v>
      </c>
      <c r="AZ493" s="296">
        <v>68</v>
      </c>
      <c r="BA493" s="74"/>
      <c r="BB493" s="296"/>
      <c r="BC493" s="49"/>
      <c r="BD493" s="297" t="s">
        <v>85</v>
      </c>
      <c r="BE493" s="91" t="str">
        <f>IFERROR(VLOOKUP(BD493,ACCESSORIES!F:J,5,FALSE),"N/A")</f>
        <v>N/A</v>
      </c>
      <c r="BF493" s="92" t="s">
        <v>85</v>
      </c>
      <c r="BG493" s="91" t="str">
        <f>IFERROR(VLOOKUP(BF493,ACCESSORIES!F:J,5,FALSE),"N/A")</f>
        <v>N/A</v>
      </c>
      <c r="BH493" s="297">
        <v>40.5</v>
      </c>
      <c r="BI493" s="296">
        <v>22.647637795275578</v>
      </c>
      <c r="BJ493" s="296">
        <v>22.647637795275578</v>
      </c>
      <c r="BK493" s="296">
        <v>11.555118110236215</v>
      </c>
      <c r="BL493" s="358">
        <f t="shared" si="35"/>
        <v>9.7122837093749817E-2</v>
      </c>
      <c r="BM493" s="290">
        <v>24</v>
      </c>
      <c r="BN493" s="296" t="s">
        <v>3771</v>
      </c>
      <c r="BO493" s="73" t="s">
        <v>3891</v>
      </c>
      <c r="BP493" s="296" t="s">
        <v>2680</v>
      </c>
      <c r="BQ493" s="296" t="s">
        <v>2681</v>
      </c>
      <c r="BR493" s="296" t="s">
        <v>2688</v>
      </c>
      <c r="BS493" s="296"/>
      <c r="BT493" s="296"/>
      <c r="BU493" s="296"/>
      <c r="BV493" s="296"/>
      <c r="BW493" s="296"/>
      <c r="BX493" s="296"/>
      <c r="BY493" s="296"/>
      <c r="BZ493" s="296"/>
      <c r="CA493" s="296"/>
      <c r="CB493" s="296"/>
      <c r="CC493" s="296"/>
      <c r="CD493" s="311" t="str">
        <f t="shared" si="37"/>
        <v>DISCONTINUED - MR306 Mesh, 20x9, +18mm Offset, 6x135, 94mm Centerbore, Matte Black</v>
      </c>
      <c r="CE493" s="311" t="s">
        <v>3721</v>
      </c>
      <c r="CF493" s="311" t="s">
        <v>3720</v>
      </c>
      <c r="CG493" s="300" t="str">
        <f t="shared" si="36"/>
        <v>STREET (3XX)</v>
      </c>
    </row>
    <row r="494" spans="1:85" s="289" customFormat="1" ht="15.75" customHeight="1">
      <c r="A494" s="571">
        <f t="shared" si="33"/>
        <v>491</v>
      </c>
      <c r="B494" s="92" t="s">
        <v>84</v>
      </c>
      <c r="C494" s="29" t="s">
        <v>1038</v>
      </c>
      <c r="D494" s="290" t="s">
        <v>4342</v>
      </c>
      <c r="E494" s="291" t="s">
        <v>3688</v>
      </c>
      <c r="F494" s="281" t="str">
        <f t="shared" si="34"/>
        <v>MR30629060518</v>
      </c>
      <c r="G494" s="291"/>
      <c r="H494" s="291"/>
      <c r="I494" s="345" t="s">
        <v>482</v>
      </c>
      <c r="J494" s="322">
        <v>41640</v>
      </c>
      <c r="K494" s="438">
        <v>43747</v>
      </c>
      <c r="L494" s="282" t="s">
        <v>1239</v>
      </c>
      <c r="M494" s="292">
        <v>315.20999999999998</v>
      </c>
      <c r="N494" s="85"/>
      <c r="O494" s="409"/>
      <c r="P494" s="290">
        <v>20</v>
      </c>
      <c r="Q494" s="8">
        <v>9</v>
      </c>
      <c r="R494" s="29" t="s">
        <v>1089</v>
      </c>
      <c r="S494" s="290">
        <v>6</v>
      </c>
      <c r="T494" s="290">
        <v>5.5</v>
      </c>
      <c r="U494" s="293">
        <v>18</v>
      </c>
      <c r="V494" s="317">
        <v>5.75</v>
      </c>
      <c r="W494" s="290" t="s">
        <v>85</v>
      </c>
      <c r="X494" s="298">
        <v>108</v>
      </c>
      <c r="Y494" s="294">
        <v>37</v>
      </c>
      <c r="Z494" s="293">
        <v>2500</v>
      </c>
      <c r="AA494" s="293" t="s">
        <v>2165</v>
      </c>
      <c r="AB494" s="293" t="s">
        <v>2845</v>
      </c>
      <c r="AC494" s="284" t="s">
        <v>9556</v>
      </c>
      <c r="AD494" s="295" t="s">
        <v>1569</v>
      </c>
      <c r="AE494" s="432"/>
      <c r="AF494" s="286">
        <f>IFERROR(VLOOKUP(AD494,ACCESSORIES!F:J,5,FALSE),"N/A")</f>
        <v>33</v>
      </c>
      <c r="AG494" s="295" t="s">
        <v>85</v>
      </c>
      <c r="AH494" s="296" t="s">
        <v>85</v>
      </c>
      <c r="AI494" s="295" t="s">
        <v>2860</v>
      </c>
      <c r="AJ494" s="295" t="s">
        <v>1826</v>
      </c>
      <c r="AK494" s="287">
        <f>IFERROR(VLOOKUP(AJ494,ACCESSORIES!F:J,5,FALSE),"N/A")</f>
        <v>1.1000000000000001</v>
      </c>
      <c r="AL494" s="296" t="s">
        <v>237</v>
      </c>
      <c r="AM494" s="296" t="s">
        <v>85</v>
      </c>
      <c r="AN494" s="38" t="str">
        <f>IFERROR(VLOOKUP(AM494,ACCESSORIES!F:J,5,FALSE),"N/A")</f>
        <v>N/A</v>
      </c>
      <c r="AO494" s="296" t="s">
        <v>85</v>
      </c>
      <c r="AP494" s="493">
        <v>16.5</v>
      </c>
      <c r="AQ494" s="296"/>
      <c r="AR494" s="296">
        <v>168</v>
      </c>
      <c r="AS494" s="296">
        <v>3</v>
      </c>
      <c r="AT494" s="296">
        <v>19</v>
      </c>
      <c r="AU494" s="296"/>
      <c r="AV494" s="296">
        <v>34</v>
      </c>
      <c r="AW494" s="296"/>
      <c r="AX494" s="296">
        <v>233</v>
      </c>
      <c r="AY494" s="296">
        <v>104.4</v>
      </c>
      <c r="AZ494" s="296">
        <v>61.8</v>
      </c>
      <c r="BA494" s="74"/>
      <c r="BB494" s="296"/>
      <c r="BC494" s="49"/>
      <c r="BD494" s="297" t="s">
        <v>85</v>
      </c>
      <c r="BE494" s="91" t="str">
        <f>IFERROR(VLOOKUP(BD494,ACCESSORIES!F:J,5,FALSE),"N/A")</f>
        <v>N/A</v>
      </c>
      <c r="BF494" s="92" t="s">
        <v>85</v>
      </c>
      <c r="BG494" s="91" t="str">
        <f>IFERROR(VLOOKUP(BF494,ACCESSORIES!F:J,5,FALSE),"N/A")</f>
        <v>N/A</v>
      </c>
      <c r="BH494" s="297">
        <v>40.5</v>
      </c>
      <c r="BI494" s="296">
        <v>22.647637795275578</v>
      </c>
      <c r="BJ494" s="296">
        <v>22.647637795275578</v>
      </c>
      <c r="BK494" s="296">
        <v>11.555118110236215</v>
      </c>
      <c r="BL494" s="358">
        <f t="shared" si="35"/>
        <v>9.7122837093749817E-2</v>
      </c>
      <c r="BM494" s="290">
        <v>24</v>
      </c>
      <c r="BN494" s="296" t="s">
        <v>3771</v>
      </c>
      <c r="BO494" s="73" t="s">
        <v>3891</v>
      </c>
      <c r="BP494" s="296" t="s">
        <v>2680</v>
      </c>
      <c r="BQ494" s="296" t="s">
        <v>2681</v>
      </c>
      <c r="BR494" s="296" t="s">
        <v>2688</v>
      </c>
      <c r="BS494" s="296"/>
      <c r="BT494" s="296"/>
      <c r="BU494" s="296"/>
      <c r="BV494" s="296"/>
      <c r="BW494" s="296"/>
      <c r="BX494" s="296"/>
      <c r="BY494" s="296"/>
      <c r="BZ494" s="296"/>
      <c r="CA494" s="296"/>
      <c r="CB494" s="296"/>
      <c r="CC494" s="296"/>
      <c r="CD494" s="311" t="str">
        <f t="shared" si="37"/>
        <v>DISCONTINUED - MR306 Mesh, 20x9, +18mm Offset, 6x5.5, 108mm Centerbore, Matte Black</v>
      </c>
      <c r="CE494" s="311" t="s">
        <v>3721</v>
      </c>
      <c r="CF494" s="311" t="s">
        <v>3720</v>
      </c>
      <c r="CG494" s="300" t="str">
        <f t="shared" si="36"/>
        <v>STREET (3XX)</v>
      </c>
    </row>
    <row r="495" spans="1:85" s="289" customFormat="1" ht="15.75" customHeight="1">
      <c r="A495" s="571">
        <f t="shared" si="33"/>
        <v>492</v>
      </c>
      <c r="B495" s="92" t="s">
        <v>84</v>
      </c>
      <c r="C495" s="29" t="s">
        <v>1038</v>
      </c>
      <c r="D495" s="290" t="s">
        <v>4342</v>
      </c>
      <c r="E495" s="291" t="s">
        <v>3689</v>
      </c>
      <c r="F495" s="281" t="str">
        <f t="shared" si="34"/>
        <v>MR30629087518</v>
      </c>
      <c r="G495" s="291"/>
      <c r="H495" s="291"/>
      <c r="I495" s="345" t="s">
        <v>484</v>
      </c>
      <c r="J495" s="322">
        <v>41640</v>
      </c>
      <c r="K495" s="438">
        <v>43747</v>
      </c>
      <c r="L495" s="282" t="s">
        <v>1239</v>
      </c>
      <c r="M495" s="292">
        <v>315.20999999999998</v>
      </c>
      <c r="N495" s="85"/>
      <c r="O495" s="409"/>
      <c r="P495" s="290">
        <v>20</v>
      </c>
      <c r="Q495" s="8">
        <v>9</v>
      </c>
      <c r="R495" s="29" t="s">
        <v>1700</v>
      </c>
      <c r="S495" s="290">
        <v>8</v>
      </c>
      <c r="T495" s="290">
        <v>170</v>
      </c>
      <c r="U495" s="293">
        <v>18</v>
      </c>
      <c r="V495" s="317">
        <v>5.75</v>
      </c>
      <c r="W495" s="290" t="s">
        <v>85</v>
      </c>
      <c r="X495" s="298">
        <v>130.81</v>
      </c>
      <c r="Y495" s="294">
        <v>37</v>
      </c>
      <c r="Z495" s="293">
        <v>3600</v>
      </c>
      <c r="AA495" s="293" t="s">
        <v>2165</v>
      </c>
      <c r="AB495" s="293" t="s">
        <v>2845</v>
      </c>
      <c r="AC495" s="284" t="s">
        <v>9559</v>
      </c>
      <c r="AD495" s="295" t="s">
        <v>1573</v>
      </c>
      <c r="AE495" s="432"/>
      <c r="AF495" s="286">
        <f>IFERROR(VLOOKUP(AD495,ACCESSORIES!F:J,5,FALSE),"N/A")</f>
        <v>33</v>
      </c>
      <c r="AG495" s="295" t="s">
        <v>85</v>
      </c>
      <c r="AH495" s="296" t="s">
        <v>85</v>
      </c>
      <c r="AI495" s="295" t="s">
        <v>2863</v>
      </c>
      <c r="AJ495" s="295" t="s">
        <v>1826</v>
      </c>
      <c r="AK495" s="287">
        <f>IFERROR(VLOOKUP(AJ495,ACCESSORIES!F:J,5,FALSE),"N/A")</f>
        <v>1.1000000000000001</v>
      </c>
      <c r="AL495" s="296" t="s">
        <v>237</v>
      </c>
      <c r="AM495" s="296" t="s">
        <v>85</v>
      </c>
      <c r="AN495" s="38" t="str">
        <f>IFERROR(VLOOKUP(AM495,ACCESSORIES!F:J,5,FALSE),"N/A")</f>
        <v>N/A</v>
      </c>
      <c r="AO495" s="296" t="s">
        <v>85</v>
      </c>
      <c r="AP495" s="493">
        <v>16.5</v>
      </c>
      <c r="AQ495" s="296"/>
      <c r="AR495" s="296">
        <v>197</v>
      </c>
      <c r="AS495" s="296">
        <v>3</v>
      </c>
      <c r="AT495" s="296">
        <v>3</v>
      </c>
      <c r="AU495" s="296"/>
      <c r="AV495" s="296">
        <v>34</v>
      </c>
      <c r="AW495" s="296"/>
      <c r="AX495" s="296">
        <v>233</v>
      </c>
      <c r="AY495" s="296">
        <v>124.5</v>
      </c>
      <c r="AZ495" s="296">
        <v>68</v>
      </c>
      <c r="BA495" s="74"/>
      <c r="BB495" s="296"/>
      <c r="BC495" s="49"/>
      <c r="BD495" s="297" t="s">
        <v>85</v>
      </c>
      <c r="BE495" s="91" t="str">
        <f>IFERROR(VLOOKUP(BD495,ACCESSORIES!F:J,5,FALSE),"N/A")</f>
        <v>N/A</v>
      </c>
      <c r="BF495" s="92" t="s">
        <v>85</v>
      </c>
      <c r="BG495" s="91" t="str">
        <f>IFERROR(VLOOKUP(BF495,ACCESSORIES!F:J,5,FALSE),"N/A")</f>
        <v>N/A</v>
      </c>
      <c r="BH495" s="297">
        <v>40.5</v>
      </c>
      <c r="BI495" s="296">
        <v>22.647637795275578</v>
      </c>
      <c r="BJ495" s="296">
        <v>22.647637795275578</v>
      </c>
      <c r="BK495" s="296">
        <v>11.555118110236215</v>
      </c>
      <c r="BL495" s="358">
        <f t="shared" si="35"/>
        <v>9.7122837093749817E-2</v>
      </c>
      <c r="BM495" s="290">
        <v>24</v>
      </c>
      <c r="BN495" s="296" t="s">
        <v>3771</v>
      </c>
      <c r="BO495" s="73" t="s">
        <v>3891</v>
      </c>
      <c r="BP495" s="296" t="s">
        <v>2680</v>
      </c>
      <c r="BQ495" s="296" t="s">
        <v>2681</v>
      </c>
      <c r="BR495" s="296" t="s">
        <v>2688</v>
      </c>
      <c r="BS495" s="296"/>
      <c r="BT495" s="296"/>
      <c r="BU495" s="296"/>
      <c r="BV495" s="296"/>
      <c r="BW495" s="296"/>
      <c r="BX495" s="296"/>
      <c r="BY495" s="296"/>
      <c r="BZ495" s="296"/>
      <c r="CA495" s="296"/>
      <c r="CB495" s="296"/>
      <c r="CC495" s="296"/>
      <c r="CD495" s="311" t="str">
        <f t="shared" si="37"/>
        <v>DISCONTINUED - MR306 Mesh, 20x9, +18mm Offset, 8x170, 130.81mm Centerbore, Matte Black</v>
      </c>
      <c r="CE495" s="311" t="s">
        <v>3721</v>
      </c>
      <c r="CF495" s="311" t="s">
        <v>3720</v>
      </c>
      <c r="CG495" s="300" t="str">
        <f t="shared" si="36"/>
        <v>STREET (3XX)</v>
      </c>
    </row>
    <row r="496" spans="1:85" s="289" customFormat="1" ht="15.75" customHeight="1">
      <c r="A496" s="571">
        <f t="shared" si="33"/>
        <v>493</v>
      </c>
      <c r="B496" s="92" t="s">
        <v>84</v>
      </c>
      <c r="C496" s="29" t="s">
        <v>1038</v>
      </c>
      <c r="D496" s="290" t="s">
        <v>1085</v>
      </c>
      <c r="E496" s="291" t="s">
        <v>3690</v>
      </c>
      <c r="F496" s="281" t="str">
        <f t="shared" si="34"/>
        <v>MR30878562900</v>
      </c>
      <c r="G496" s="291"/>
      <c r="H496" s="291"/>
      <c r="I496" s="345" t="s">
        <v>1004</v>
      </c>
      <c r="J496" s="322">
        <v>42005</v>
      </c>
      <c r="K496" s="438">
        <v>43747</v>
      </c>
      <c r="L496" s="282" t="s">
        <v>1239</v>
      </c>
      <c r="M496" s="292">
        <v>242.61</v>
      </c>
      <c r="N496" s="85"/>
      <c r="O496" s="409"/>
      <c r="P496" s="290">
        <v>17</v>
      </c>
      <c r="Q496" s="8">
        <v>8.5</v>
      </c>
      <c r="R496" s="29" t="s">
        <v>1695</v>
      </c>
      <c r="S496" s="290">
        <v>6</v>
      </c>
      <c r="T496" s="290">
        <v>120</v>
      </c>
      <c r="U496" s="293">
        <v>0</v>
      </c>
      <c r="V496" s="317">
        <v>4.75</v>
      </c>
      <c r="W496" s="290" t="s">
        <v>85</v>
      </c>
      <c r="X496" s="298">
        <v>67</v>
      </c>
      <c r="Y496" s="294">
        <v>25.8</v>
      </c>
      <c r="Z496" s="293">
        <v>2500</v>
      </c>
      <c r="AA496" s="293" t="s">
        <v>2168</v>
      </c>
      <c r="AB496" s="293" t="s">
        <v>2846</v>
      </c>
      <c r="AC496" s="284" t="s">
        <v>9766</v>
      </c>
      <c r="AD496" s="295" t="s">
        <v>1736</v>
      </c>
      <c r="AE496" s="432"/>
      <c r="AF496" s="286">
        <f>IFERROR(VLOOKUP(AD496,ACCESSORIES!F:J,5,FALSE),"N/A")</f>
        <v>33</v>
      </c>
      <c r="AG496" s="295" t="s">
        <v>1962</v>
      </c>
      <c r="AH496" s="296" t="s">
        <v>1786</v>
      </c>
      <c r="AI496" s="295" t="s">
        <v>85</v>
      </c>
      <c r="AJ496" s="295" t="s">
        <v>85</v>
      </c>
      <c r="AK496" s="287" t="str">
        <f>IFERROR(VLOOKUP(AJ496,ACCESSORIES!F:J,5,FALSE),"N/A")</f>
        <v>N/A</v>
      </c>
      <c r="AL496" s="296" t="s">
        <v>236</v>
      </c>
      <c r="AM496" s="296" t="s">
        <v>85</v>
      </c>
      <c r="AN496" s="38" t="str">
        <f>IFERROR(VLOOKUP(AM496,ACCESSORIES!F:J,5,FALSE),"N/A")</f>
        <v>N/A</v>
      </c>
      <c r="AO496" s="296" t="s">
        <v>85</v>
      </c>
      <c r="AP496" s="493">
        <v>16.100000000000001</v>
      </c>
      <c r="AQ496" s="296"/>
      <c r="AR496" s="296">
        <v>150</v>
      </c>
      <c r="AS496" s="296">
        <v>3</v>
      </c>
      <c r="AT496" s="296">
        <v>16</v>
      </c>
      <c r="AU496" s="296"/>
      <c r="AV496" s="296">
        <v>63</v>
      </c>
      <c r="AW496" s="296"/>
      <c r="AX496" s="296">
        <v>213</v>
      </c>
      <c r="AY496" s="296">
        <v>67</v>
      </c>
      <c r="AZ496" s="296">
        <v>30</v>
      </c>
      <c r="BA496" s="74"/>
      <c r="BB496" s="296"/>
      <c r="BC496" s="49"/>
      <c r="BD496" s="297" t="s">
        <v>85</v>
      </c>
      <c r="BE496" s="91" t="str">
        <f>IFERROR(VLOOKUP(BD496,ACCESSORIES!F:J,5,FALSE),"N/A")</f>
        <v>N/A</v>
      </c>
      <c r="BF496" s="92" t="s">
        <v>85</v>
      </c>
      <c r="BG496" s="91" t="str">
        <f>IFERROR(VLOOKUP(BF496,ACCESSORIES!F:J,5,FALSE),"N/A")</f>
        <v>N/A</v>
      </c>
      <c r="BH496" s="297">
        <v>29.3</v>
      </c>
      <c r="BI496" s="296">
        <v>19.700787401574786</v>
      </c>
      <c r="BJ496" s="296">
        <v>19.700787401574786</v>
      </c>
      <c r="BK496" s="296">
        <v>10.960629921259855</v>
      </c>
      <c r="BL496" s="358">
        <f t="shared" si="35"/>
        <v>6.9711404543999947E-2</v>
      </c>
      <c r="BM496" s="290">
        <v>36</v>
      </c>
      <c r="BN496" s="296" t="s">
        <v>3771</v>
      </c>
      <c r="BO496" s="73" t="s">
        <v>3891</v>
      </c>
      <c r="BP496" s="296" t="s">
        <v>2680</v>
      </c>
      <c r="BQ496" s="296" t="s">
        <v>2690</v>
      </c>
      <c r="BR496" s="296" t="s">
        <v>2691</v>
      </c>
      <c r="BS496" s="296"/>
      <c r="BT496" s="296"/>
      <c r="BU496" s="296"/>
      <c r="BV496" s="296"/>
      <c r="BW496" s="296"/>
      <c r="BX496" s="296"/>
      <c r="BY496" s="296"/>
      <c r="BZ496" s="296"/>
      <c r="CA496" s="296"/>
      <c r="CB496" s="296"/>
      <c r="CC496" s="296"/>
      <c r="CD496" s="311" t="str">
        <f t="shared" si="37"/>
        <v>DISCONTINUED - MR308 Roost, 17x8.5, 0mm Offset, 6x120, 67mm Centerbore, Method Bronze</v>
      </c>
      <c r="CE496" s="311" t="s">
        <v>3721</v>
      </c>
      <c r="CF496" s="311" t="s">
        <v>3720</v>
      </c>
      <c r="CG496" s="300" t="str">
        <f t="shared" si="36"/>
        <v>STREET (3XX)</v>
      </c>
    </row>
    <row r="497" spans="1:85" s="289" customFormat="1" ht="15.75" customHeight="1">
      <c r="A497" s="571">
        <f t="shared" si="33"/>
        <v>494</v>
      </c>
      <c r="B497" s="92" t="s">
        <v>84</v>
      </c>
      <c r="C497" s="29" t="s">
        <v>1038</v>
      </c>
      <c r="D497" s="290" t="s">
        <v>1085</v>
      </c>
      <c r="E497" s="291" t="s">
        <v>3691</v>
      </c>
      <c r="F497" s="281" t="str">
        <f t="shared" si="34"/>
        <v>MR30878562500</v>
      </c>
      <c r="G497" s="291"/>
      <c r="H497" s="291"/>
      <c r="I497" s="345" t="s">
        <v>1005</v>
      </c>
      <c r="J497" s="322">
        <v>42005</v>
      </c>
      <c r="K497" s="438">
        <v>43747</v>
      </c>
      <c r="L497" s="282" t="s">
        <v>1239</v>
      </c>
      <c r="M497" s="292">
        <v>242.61</v>
      </c>
      <c r="N497" s="85"/>
      <c r="O497" s="409"/>
      <c r="P497" s="290">
        <v>17</v>
      </c>
      <c r="Q497" s="8">
        <v>8.5</v>
      </c>
      <c r="R497" s="29" t="s">
        <v>1695</v>
      </c>
      <c r="S497" s="290">
        <v>6</v>
      </c>
      <c r="T497" s="290">
        <v>120</v>
      </c>
      <c r="U497" s="293">
        <v>0</v>
      </c>
      <c r="V497" s="317">
        <v>4.75</v>
      </c>
      <c r="W497" s="290" t="s">
        <v>85</v>
      </c>
      <c r="X497" s="298">
        <v>67</v>
      </c>
      <c r="Y497" s="294">
        <v>25.8</v>
      </c>
      <c r="Z497" s="293">
        <v>2500</v>
      </c>
      <c r="AA497" s="293" t="s">
        <v>2165</v>
      </c>
      <c r="AB497" s="293" t="s">
        <v>2845</v>
      </c>
      <c r="AC497" s="284" t="s">
        <v>9766</v>
      </c>
      <c r="AD497" s="295" t="s">
        <v>1736</v>
      </c>
      <c r="AE497" s="432"/>
      <c r="AF497" s="286">
        <f>IFERROR(VLOOKUP(AD497,ACCESSORIES!F:J,5,FALSE),"N/A")</f>
        <v>33</v>
      </c>
      <c r="AG497" s="295" t="s">
        <v>1962</v>
      </c>
      <c r="AH497" s="296" t="s">
        <v>1786</v>
      </c>
      <c r="AI497" s="295" t="s">
        <v>85</v>
      </c>
      <c r="AJ497" s="295" t="s">
        <v>85</v>
      </c>
      <c r="AK497" s="287" t="str">
        <f>IFERROR(VLOOKUP(AJ497,ACCESSORIES!F:J,5,FALSE),"N/A")</f>
        <v>N/A</v>
      </c>
      <c r="AL497" s="296" t="s">
        <v>236</v>
      </c>
      <c r="AM497" s="296" t="s">
        <v>85</v>
      </c>
      <c r="AN497" s="38" t="str">
        <f>IFERROR(VLOOKUP(AM497,ACCESSORIES!F:J,5,FALSE),"N/A")</f>
        <v>N/A</v>
      </c>
      <c r="AO497" s="296" t="s">
        <v>85</v>
      </c>
      <c r="AP497" s="493">
        <v>16.100000000000001</v>
      </c>
      <c r="AQ497" s="296"/>
      <c r="AR497" s="296">
        <v>150</v>
      </c>
      <c r="AS497" s="296">
        <v>3.5</v>
      </c>
      <c r="AT497" s="296">
        <v>18</v>
      </c>
      <c r="AU497" s="296"/>
      <c r="AV497" s="296">
        <v>52</v>
      </c>
      <c r="AW497" s="296"/>
      <c r="AX497" s="296">
        <v>199</v>
      </c>
      <c r="AY497" s="296">
        <v>67</v>
      </c>
      <c r="AZ497" s="296">
        <v>30</v>
      </c>
      <c r="BA497" s="74"/>
      <c r="BB497" s="296"/>
      <c r="BC497" s="49"/>
      <c r="BD497" s="297" t="s">
        <v>85</v>
      </c>
      <c r="BE497" s="91" t="str">
        <f>IFERROR(VLOOKUP(BD497,ACCESSORIES!F:J,5,FALSE),"N/A")</f>
        <v>N/A</v>
      </c>
      <c r="BF497" s="92" t="s">
        <v>85</v>
      </c>
      <c r="BG497" s="91" t="str">
        <f>IFERROR(VLOOKUP(BF497,ACCESSORIES!F:J,5,FALSE),"N/A")</f>
        <v>N/A</v>
      </c>
      <c r="BH497" s="297">
        <v>29.3</v>
      </c>
      <c r="BI497" s="296">
        <v>19.700787401574786</v>
      </c>
      <c r="BJ497" s="296">
        <v>19.700787401574786</v>
      </c>
      <c r="BK497" s="296">
        <v>10.960629921259855</v>
      </c>
      <c r="BL497" s="358">
        <f t="shared" si="35"/>
        <v>6.9711404543999947E-2</v>
      </c>
      <c r="BM497" s="290">
        <v>36</v>
      </c>
      <c r="BN497" s="296" t="s">
        <v>3771</v>
      </c>
      <c r="BO497" s="73" t="s">
        <v>3891</v>
      </c>
      <c r="BP497" s="296" t="s">
        <v>2680</v>
      </c>
      <c r="BQ497" s="296" t="s">
        <v>2690</v>
      </c>
      <c r="BR497" s="296" t="s">
        <v>2691</v>
      </c>
      <c r="BS497" s="296"/>
      <c r="BT497" s="296"/>
      <c r="BU497" s="296"/>
      <c r="BV497" s="296"/>
      <c r="BW497" s="296"/>
      <c r="BX497" s="296"/>
      <c r="BY497" s="296"/>
      <c r="BZ497" s="296"/>
      <c r="CA497" s="296"/>
      <c r="CB497" s="296"/>
      <c r="CC497" s="296"/>
      <c r="CD497" s="311" t="str">
        <f t="shared" si="37"/>
        <v>DISCONTINUED - MR308 Roost, 17x8.5, 0mm Offset, 6x120, 67mm Centerbore, Matte Black</v>
      </c>
      <c r="CE497" s="311" t="s">
        <v>3721</v>
      </c>
      <c r="CF497" s="311" t="s">
        <v>3720</v>
      </c>
      <c r="CG497" s="300" t="str">
        <f t="shared" si="36"/>
        <v>STREET (3XX)</v>
      </c>
    </row>
    <row r="498" spans="1:85" s="289" customFormat="1" ht="15.75" customHeight="1">
      <c r="A498" s="571">
        <f t="shared" si="33"/>
        <v>495</v>
      </c>
      <c r="B498" s="92" t="s">
        <v>84</v>
      </c>
      <c r="C498" s="29" t="s">
        <v>1038</v>
      </c>
      <c r="D498" s="290" t="s">
        <v>1086</v>
      </c>
      <c r="E498" s="291" t="s">
        <v>3692</v>
      </c>
      <c r="F498" s="281" t="str">
        <f t="shared" si="34"/>
        <v>MR30968060800</v>
      </c>
      <c r="G498" s="291"/>
      <c r="H498" s="291"/>
      <c r="I498" s="345" t="s">
        <v>551</v>
      </c>
      <c r="J498" s="322">
        <v>42005</v>
      </c>
      <c r="K498" s="438">
        <v>43747</v>
      </c>
      <c r="L498" s="282" t="s">
        <v>1239</v>
      </c>
      <c r="M498" s="292">
        <v>236.56</v>
      </c>
      <c r="N498" s="85"/>
      <c r="O498" s="409"/>
      <c r="P498" s="290">
        <v>16</v>
      </c>
      <c r="Q498" s="8">
        <v>8</v>
      </c>
      <c r="R498" s="29" t="s">
        <v>1089</v>
      </c>
      <c r="S498" s="290">
        <v>6</v>
      </c>
      <c r="T498" s="290">
        <v>5.5</v>
      </c>
      <c r="U498" s="293">
        <v>0</v>
      </c>
      <c r="V498" s="317">
        <v>4.5</v>
      </c>
      <c r="W498" s="290" t="s">
        <v>85</v>
      </c>
      <c r="X498" s="298">
        <v>108</v>
      </c>
      <c r="Y498" s="294">
        <v>22.900000000000002</v>
      </c>
      <c r="Z498" s="293">
        <v>2650</v>
      </c>
      <c r="AA498" s="293" t="s">
        <v>5153</v>
      </c>
      <c r="AB498" s="293" t="s">
        <v>2850</v>
      </c>
      <c r="AC498" s="284" t="s">
        <v>9708</v>
      </c>
      <c r="AD498" s="295" t="s">
        <v>1556</v>
      </c>
      <c r="AE498" s="432"/>
      <c r="AF498" s="286">
        <f>IFERROR(VLOOKUP(AD498,ACCESSORIES!F:J,5,FALSE),"N/A")</f>
        <v>33</v>
      </c>
      <c r="AG498" s="295" t="s">
        <v>85</v>
      </c>
      <c r="AH498" s="296" t="s">
        <v>85</v>
      </c>
      <c r="AI498" s="295" t="s">
        <v>2860</v>
      </c>
      <c r="AJ498" s="295" t="s">
        <v>1827</v>
      </c>
      <c r="AK498" s="287">
        <f>IFERROR(VLOOKUP(AJ498,ACCESSORIES!F:J,5,FALSE),"N/A")</f>
        <v>1.1000000000000001</v>
      </c>
      <c r="AL498" s="296" t="s">
        <v>237</v>
      </c>
      <c r="AM498" s="296" t="s">
        <v>85</v>
      </c>
      <c r="AN498" s="38" t="str">
        <f>IFERROR(VLOOKUP(AM498,ACCESSORIES!F:J,5,FALSE),"N/A")</f>
        <v>N/A</v>
      </c>
      <c r="AO498" s="296" t="s">
        <v>85</v>
      </c>
      <c r="AP498" s="493">
        <v>16.100000000000001</v>
      </c>
      <c r="AQ498" s="296"/>
      <c r="AR498" s="296">
        <v>170</v>
      </c>
      <c r="AS498" s="296">
        <v>9</v>
      </c>
      <c r="AT498" s="296">
        <v>20</v>
      </c>
      <c r="AU498" s="296"/>
      <c r="AV498" s="296">
        <v>42</v>
      </c>
      <c r="AW498" s="296"/>
      <c r="AX498" s="296">
        <v>184</v>
      </c>
      <c r="AY498" s="296">
        <v>106.5</v>
      </c>
      <c r="AZ498" s="296">
        <v>38</v>
      </c>
      <c r="BA498" s="74"/>
      <c r="BB498" s="296"/>
      <c r="BC498" s="49"/>
      <c r="BD498" s="297" t="s">
        <v>85</v>
      </c>
      <c r="BE498" s="91" t="str">
        <f>IFERROR(VLOOKUP(BD498,ACCESSORIES!F:J,5,FALSE),"N/A")</f>
        <v>N/A</v>
      </c>
      <c r="BF498" s="92" t="s">
        <v>85</v>
      </c>
      <c r="BG498" s="91" t="str">
        <f>IFERROR(VLOOKUP(BF498,ACCESSORIES!F:J,5,FALSE),"N/A")</f>
        <v>N/A</v>
      </c>
      <c r="BH498" s="297">
        <v>26.400000000000002</v>
      </c>
      <c r="BI498" s="296">
        <v>18.720472440944874</v>
      </c>
      <c r="BJ498" s="296">
        <v>18.720472440944874</v>
      </c>
      <c r="BK498" s="296">
        <v>10.610236220472444</v>
      </c>
      <c r="BL498" s="358">
        <f t="shared" si="35"/>
        <v>6.0934017374999955E-2</v>
      </c>
      <c r="BM498" s="290">
        <v>36</v>
      </c>
      <c r="BN498" s="296" t="s">
        <v>3771</v>
      </c>
      <c r="BO498" s="73" t="s">
        <v>3891</v>
      </c>
      <c r="BP498" s="296" t="s">
        <v>2680</v>
      </c>
      <c r="BQ498" s="296" t="s">
        <v>2684</v>
      </c>
      <c r="BR498" s="296" t="s">
        <v>2686</v>
      </c>
      <c r="BS498" s="296" t="s">
        <v>2692</v>
      </c>
      <c r="BT498" s="296"/>
      <c r="BU498" s="296"/>
      <c r="BV498" s="296"/>
      <c r="BW498" s="296"/>
      <c r="BX498" s="296"/>
      <c r="BY498" s="296"/>
      <c r="BZ498" s="296"/>
      <c r="CA498" s="296"/>
      <c r="CB498" s="296"/>
      <c r="CC498" s="296"/>
      <c r="CD498" s="311" t="str">
        <f t="shared" si="37"/>
        <v>DISCONTINUED - MR309 Grid, 16x8, 0mm Offset, 6x5.5, 108mm Centerbore, Titanium - Matte Black  Lip</v>
      </c>
      <c r="CE498" s="311" t="s">
        <v>3721</v>
      </c>
      <c r="CF498" s="311" t="s">
        <v>3720</v>
      </c>
      <c r="CG498" s="300" t="str">
        <f t="shared" si="36"/>
        <v>STREET (3XX)</v>
      </c>
    </row>
    <row r="499" spans="1:85" s="289" customFormat="1" ht="15.75" customHeight="1">
      <c r="A499" s="571">
        <f t="shared" si="33"/>
        <v>496</v>
      </c>
      <c r="B499" s="92" t="s">
        <v>84</v>
      </c>
      <c r="C499" s="29" t="s">
        <v>1038</v>
      </c>
      <c r="D499" s="290" t="s">
        <v>1086</v>
      </c>
      <c r="E499" s="291" t="s">
        <v>3693</v>
      </c>
      <c r="F499" s="281" t="str">
        <f t="shared" si="34"/>
        <v>MR30929016518</v>
      </c>
      <c r="G499" s="291"/>
      <c r="H499" s="291"/>
      <c r="I499" s="345" t="s">
        <v>600</v>
      </c>
      <c r="J499" s="322">
        <v>42005</v>
      </c>
      <c r="K499" s="438">
        <v>43747</v>
      </c>
      <c r="L499" s="282" t="s">
        <v>1239</v>
      </c>
      <c r="M499" s="292">
        <v>327.31</v>
      </c>
      <c r="N499" s="85"/>
      <c r="O499" s="409"/>
      <c r="P499" s="290">
        <v>20</v>
      </c>
      <c r="Q499" s="8">
        <v>9</v>
      </c>
      <c r="R499" s="29" t="s">
        <v>1697</v>
      </c>
      <c r="S499" s="290">
        <v>6</v>
      </c>
      <c r="T499" s="290">
        <v>135</v>
      </c>
      <c r="U499" s="293">
        <v>18</v>
      </c>
      <c r="V499" s="317">
        <v>5.75</v>
      </c>
      <c r="W499" s="290" t="s">
        <v>85</v>
      </c>
      <c r="X499" s="298">
        <v>94</v>
      </c>
      <c r="Y499" s="294">
        <v>39.1</v>
      </c>
      <c r="Z499" s="293">
        <v>2650</v>
      </c>
      <c r="AA499" s="293" t="s">
        <v>2165</v>
      </c>
      <c r="AB499" s="293" t="s">
        <v>2845</v>
      </c>
      <c r="AC499" s="284" t="s">
        <v>9767</v>
      </c>
      <c r="AD499" s="295" t="s">
        <v>1552</v>
      </c>
      <c r="AE499" s="432"/>
      <c r="AF499" s="286">
        <f>IFERROR(VLOOKUP(AD499,ACCESSORIES!F:J,5,FALSE),"N/A")</f>
        <v>33</v>
      </c>
      <c r="AG499" s="295" t="s">
        <v>85</v>
      </c>
      <c r="AH499" s="296" t="s">
        <v>85</v>
      </c>
      <c r="AI499" s="295" t="s">
        <v>2858</v>
      </c>
      <c r="AJ499" s="295" t="s">
        <v>1827</v>
      </c>
      <c r="AK499" s="287">
        <f>IFERROR(VLOOKUP(AJ499,ACCESSORIES!F:J,5,FALSE),"N/A")</f>
        <v>1.1000000000000001</v>
      </c>
      <c r="AL499" s="296" t="s">
        <v>237</v>
      </c>
      <c r="AM499" s="296" t="s">
        <v>85</v>
      </c>
      <c r="AN499" s="38" t="str">
        <f>IFERROR(VLOOKUP(AM499,ACCESSORIES!F:J,5,FALSE),"N/A")</f>
        <v>N/A</v>
      </c>
      <c r="AO499" s="296" t="s">
        <v>85</v>
      </c>
      <c r="AP499" s="493">
        <v>16.100000000000001</v>
      </c>
      <c r="AQ499" s="296"/>
      <c r="AR499" s="296">
        <v>170</v>
      </c>
      <c r="AS499" s="296">
        <v>3</v>
      </c>
      <c r="AT499" s="296">
        <v>9</v>
      </c>
      <c r="AU499" s="296"/>
      <c r="AV499" s="296">
        <v>33</v>
      </c>
      <c r="AW499" s="296"/>
      <c r="AX499" s="296">
        <v>234</v>
      </c>
      <c r="AY499" s="296">
        <v>90</v>
      </c>
      <c r="AZ499" s="296">
        <v>54</v>
      </c>
      <c r="BA499" s="74"/>
      <c r="BB499" s="296"/>
      <c r="BC499" s="49"/>
      <c r="BD499" s="297" t="s">
        <v>85</v>
      </c>
      <c r="BE499" s="91" t="str">
        <f>IFERROR(VLOOKUP(BD499,ACCESSORIES!F:J,5,FALSE),"N/A")</f>
        <v>N/A</v>
      </c>
      <c r="BF499" s="92" t="s">
        <v>85</v>
      </c>
      <c r="BG499" s="91" t="str">
        <f>IFERROR(VLOOKUP(BF499,ACCESSORIES!F:J,5,FALSE),"N/A")</f>
        <v>N/A</v>
      </c>
      <c r="BH499" s="297">
        <v>42.6</v>
      </c>
      <c r="BI499" s="296">
        <v>22.647637795275578</v>
      </c>
      <c r="BJ499" s="296">
        <v>22.647637795275578</v>
      </c>
      <c r="BK499" s="296">
        <v>11.555118110236215</v>
      </c>
      <c r="BL499" s="358">
        <f t="shared" si="35"/>
        <v>9.7122837093749817E-2</v>
      </c>
      <c r="BM499" s="290">
        <v>24</v>
      </c>
      <c r="BN499" s="296" t="s">
        <v>3771</v>
      </c>
      <c r="BO499" s="73" t="s">
        <v>3891</v>
      </c>
      <c r="BP499" s="296" t="s">
        <v>2680</v>
      </c>
      <c r="BQ499" s="296" t="s">
        <v>2684</v>
      </c>
      <c r="BR499" s="296" t="s">
        <v>2686</v>
      </c>
      <c r="BS499" s="296" t="s">
        <v>2692</v>
      </c>
      <c r="BT499" s="296"/>
      <c r="BU499" s="296"/>
      <c r="BV499" s="296"/>
      <c r="BW499" s="296"/>
      <c r="BX499" s="296"/>
      <c r="BY499" s="296"/>
      <c r="BZ499" s="296"/>
      <c r="CA499" s="296"/>
      <c r="CB499" s="296"/>
      <c r="CC499" s="296"/>
      <c r="CD499" s="311" t="str">
        <f t="shared" si="37"/>
        <v>DISCONTINUED - MR309 Grid, 20x9, +18mm Offset, 6x135, 94mm Centerbore, Matte Black</v>
      </c>
      <c r="CE499" s="311" t="s">
        <v>3721</v>
      </c>
      <c r="CF499" s="311" t="s">
        <v>3720</v>
      </c>
      <c r="CG499" s="300" t="str">
        <f t="shared" si="36"/>
        <v>STREET (3XX)</v>
      </c>
    </row>
    <row r="500" spans="1:85" s="289" customFormat="1" ht="15.75" customHeight="1">
      <c r="A500" s="571">
        <f t="shared" si="33"/>
        <v>497</v>
      </c>
      <c r="B500" s="92" t="s">
        <v>84</v>
      </c>
      <c r="C500" s="29" t="s">
        <v>1038</v>
      </c>
      <c r="D500" s="290" t="s">
        <v>1086</v>
      </c>
      <c r="E500" s="291" t="s">
        <v>3694</v>
      </c>
      <c r="F500" s="281" t="str">
        <f t="shared" si="34"/>
        <v>MR30929058818</v>
      </c>
      <c r="G500" s="291"/>
      <c r="H500" s="291"/>
      <c r="I500" s="345" t="s">
        <v>603</v>
      </c>
      <c r="J500" s="322">
        <v>42005</v>
      </c>
      <c r="K500" s="438">
        <v>43747</v>
      </c>
      <c r="L500" s="282" t="s">
        <v>1239</v>
      </c>
      <c r="M500" s="292">
        <v>327.31</v>
      </c>
      <c r="N500" s="85"/>
      <c r="O500" s="409"/>
      <c r="P500" s="290">
        <v>20</v>
      </c>
      <c r="Q500" s="8">
        <v>9</v>
      </c>
      <c r="R500" s="29" t="s">
        <v>1688</v>
      </c>
      <c r="S500" s="290">
        <v>5</v>
      </c>
      <c r="T500" s="290">
        <v>150</v>
      </c>
      <c r="U500" s="293">
        <v>18</v>
      </c>
      <c r="V500" s="317">
        <v>5.75</v>
      </c>
      <c r="W500" s="290" t="s">
        <v>85</v>
      </c>
      <c r="X500" s="298">
        <v>116.5</v>
      </c>
      <c r="Y500" s="294">
        <v>39.1</v>
      </c>
      <c r="Z500" s="293">
        <v>2650</v>
      </c>
      <c r="AA500" s="293" t="s">
        <v>5153</v>
      </c>
      <c r="AB500" s="293" t="s">
        <v>2850</v>
      </c>
      <c r="AC500" s="284" t="s">
        <v>9768</v>
      </c>
      <c r="AD500" s="295" t="s">
        <v>1559</v>
      </c>
      <c r="AE500" s="432"/>
      <c r="AF500" s="286">
        <f>IFERROR(VLOOKUP(AD500,ACCESSORIES!F:J,5,FALSE),"N/A")</f>
        <v>33</v>
      </c>
      <c r="AG500" s="295" t="s">
        <v>85</v>
      </c>
      <c r="AH500" s="296" t="s">
        <v>85</v>
      </c>
      <c r="AI500" s="295" t="s">
        <v>2861</v>
      </c>
      <c r="AJ500" s="295" t="s">
        <v>1827</v>
      </c>
      <c r="AK500" s="287">
        <f>IFERROR(VLOOKUP(AJ500,ACCESSORIES!F:J,5,FALSE),"N/A")</f>
        <v>1.1000000000000001</v>
      </c>
      <c r="AL500" s="296" t="s">
        <v>237</v>
      </c>
      <c r="AM500" s="296" t="s">
        <v>85</v>
      </c>
      <c r="AN500" s="38" t="str">
        <f>IFERROR(VLOOKUP(AM500,ACCESSORIES!F:J,5,FALSE),"N/A")</f>
        <v>N/A</v>
      </c>
      <c r="AO500" s="296" t="s">
        <v>85</v>
      </c>
      <c r="AP500" s="493">
        <v>16.100000000000001</v>
      </c>
      <c r="AQ500" s="296"/>
      <c r="AR500" s="296">
        <v>180</v>
      </c>
      <c r="AS500" s="296">
        <v>3</v>
      </c>
      <c r="AT500" s="296">
        <v>8</v>
      </c>
      <c r="AU500" s="296"/>
      <c r="AV500" s="296">
        <v>33</v>
      </c>
      <c r="AW500" s="296"/>
      <c r="AX500" s="296">
        <v>234</v>
      </c>
      <c r="AY500" s="296">
        <v>110.5</v>
      </c>
      <c r="AZ500" s="296">
        <v>41</v>
      </c>
      <c r="BA500" s="74"/>
      <c r="BB500" s="296"/>
      <c r="BC500" s="49"/>
      <c r="BD500" s="297" t="s">
        <v>85</v>
      </c>
      <c r="BE500" s="91" t="str">
        <f>IFERROR(VLOOKUP(BD500,ACCESSORIES!F:J,5,FALSE),"N/A")</f>
        <v>N/A</v>
      </c>
      <c r="BF500" s="92" t="s">
        <v>85</v>
      </c>
      <c r="BG500" s="91" t="str">
        <f>IFERROR(VLOOKUP(BF500,ACCESSORIES!F:J,5,FALSE),"N/A")</f>
        <v>N/A</v>
      </c>
      <c r="BH500" s="297">
        <v>42.6</v>
      </c>
      <c r="BI500" s="296">
        <v>22.647637795275578</v>
      </c>
      <c r="BJ500" s="296">
        <v>22.647637795275578</v>
      </c>
      <c r="BK500" s="296">
        <v>11.555118110236215</v>
      </c>
      <c r="BL500" s="358">
        <f t="shared" si="35"/>
        <v>9.7122837093749817E-2</v>
      </c>
      <c r="BM500" s="290">
        <v>24</v>
      </c>
      <c r="BN500" s="296" t="s">
        <v>3771</v>
      </c>
      <c r="BO500" s="73" t="s">
        <v>3891</v>
      </c>
      <c r="BP500" s="296" t="s">
        <v>2680</v>
      </c>
      <c r="BQ500" s="296" t="s">
        <v>2684</v>
      </c>
      <c r="BR500" s="296" t="s">
        <v>2686</v>
      </c>
      <c r="BS500" s="296" t="s">
        <v>2692</v>
      </c>
      <c r="BT500" s="296"/>
      <c r="BU500" s="296"/>
      <c r="BV500" s="296"/>
      <c r="BW500" s="296"/>
      <c r="BX500" s="296"/>
      <c r="BY500" s="296"/>
      <c r="BZ500" s="296"/>
      <c r="CA500" s="296"/>
      <c r="CB500" s="296"/>
      <c r="CC500" s="296"/>
      <c r="CD500" s="311" t="str">
        <f t="shared" si="37"/>
        <v>DISCONTINUED - MR309 Grid, 20x9, +18mm Offset, 5x150, 116.5mm Centerbore, Titanium - Matte Black  Lip</v>
      </c>
      <c r="CE500" s="311" t="s">
        <v>3721</v>
      </c>
      <c r="CF500" s="311" t="s">
        <v>3720</v>
      </c>
      <c r="CG500" s="300" t="str">
        <f t="shared" si="36"/>
        <v>STREET (3XX)</v>
      </c>
    </row>
    <row r="501" spans="1:85" s="289" customFormat="1" ht="15.75" customHeight="1">
      <c r="A501" s="571">
        <f t="shared" si="33"/>
        <v>498</v>
      </c>
      <c r="B501" s="92" t="s">
        <v>84</v>
      </c>
      <c r="C501" s="29" t="s">
        <v>1038</v>
      </c>
      <c r="D501" s="290" t="s">
        <v>1086</v>
      </c>
      <c r="E501" s="291" t="s">
        <v>3695</v>
      </c>
      <c r="F501" s="281" t="str">
        <f t="shared" si="34"/>
        <v>MR30929060518</v>
      </c>
      <c r="G501" s="291"/>
      <c r="H501" s="291"/>
      <c r="I501" s="345" t="s">
        <v>604</v>
      </c>
      <c r="J501" s="322">
        <v>42005</v>
      </c>
      <c r="K501" s="438">
        <v>43747</v>
      </c>
      <c r="L501" s="282" t="s">
        <v>1239</v>
      </c>
      <c r="M501" s="292">
        <v>327.31</v>
      </c>
      <c r="N501" s="85"/>
      <c r="O501" s="409"/>
      <c r="P501" s="290">
        <v>20</v>
      </c>
      <c r="Q501" s="8">
        <v>9</v>
      </c>
      <c r="R501" s="29" t="s">
        <v>1089</v>
      </c>
      <c r="S501" s="290">
        <v>6</v>
      </c>
      <c r="T501" s="290">
        <v>5.5</v>
      </c>
      <c r="U501" s="293">
        <v>18</v>
      </c>
      <c r="V501" s="317">
        <v>5.75</v>
      </c>
      <c r="W501" s="290" t="s">
        <v>85</v>
      </c>
      <c r="X501" s="298">
        <v>108</v>
      </c>
      <c r="Y501" s="294">
        <v>39.1</v>
      </c>
      <c r="Z501" s="293">
        <v>2650</v>
      </c>
      <c r="AA501" s="293" t="s">
        <v>2165</v>
      </c>
      <c r="AB501" s="293" t="s">
        <v>2845</v>
      </c>
      <c r="AC501" s="284" t="s">
        <v>9769</v>
      </c>
      <c r="AD501" s="295" t="s">
        <v>1556</v>
      </c>
      <c r="AE501" s="432"/>
      <c r="AF501" s="286">
        <f>IFERROR(VLOOKUP(AD501,ACCESSORIES!F:J,5,FALSE),"N/A")</f>
        <v>33</v>
      </c>
      <c r="AG501" s="295" t="s">
        <v>85</v>
      </c>
      <c r="AH501" s="296" t="s">
        <v>85</v>
      </c>
      <c r="AI501" s="295" t="s">
        <v>2860</v>
      </c>
      <c r="AJ501" s="295" t="s">
        <v>1827</v>
      </c>
      <c r="AK501" s="287">
        <f>IFERROR(VLOOKUP(AJ501,ACCESSORIES!F:J,5,FALSE),"N/A")</f>
        <v>1.1000000000000001</v>
      </c>
      <c r="AL501" s="296" t="s">
        <v>237</v>
      </c>
      <c r="AM501" s="296" t="s">
        <v>85</v>
      </c>
      <c r="AN501" s="38" t="str">
        <f>IFERROR(VLOOKUP(AM501,ACCESSORIES!F:J,5,FALSE),"N/A")</f>
        <v>N/A</v>
      </c>
      <c r="AO501" s="296" t="s">
        <v>85</v>
      </c>
      <c r="AP501" s="493">
        <v>16.100000000000001</v>
      </c>
      <c r="AQ501" s="296"/>
      <c r="AR501" s="296">
        <v>170</v>
      </c>
      <c r="AS501" s="296">
        <v>3</v>
      </c>
      <c r="AT501" s="296">
        <v>6</v>
      </c>
      <c r="AU501" s="296"/>
      <c r="AV501" s="296">
        <v>33</v>
      </c>
      <c r="AW501" s="296"/>
      <c r="AX501" s="296">
        <v>234</v>
      </c>
      <c r="AY501" s="296">
        <v>106.5</v>
      </c>
      <c r="AZ501" s="296">
        <v>38</v>
      </c>
      <c r="BA501" s="74"/>
      <c r="BB501" s="296"/>
      <c r="BC501" s="49"/>
      <c r="BD501" s="297" t="s">
        <v>85</v>
      </c>
      <c r="BE501" s="91" t="str">
        <f>IFERROR(VLOOKUP(BD501,ACCESSORIES!F:J,5,FALSE),"N/A")</f>
        <v>N/A</v>
      </c>
      <c r="BF501" s="92" t="s">
        <v>85</v>
      </c>
      <c r="BG501" s="91" t="str">
        <f>IFERROR(VLOOKUP(BF501,ACCESSORIES!F:J,5,FALSE),"N/A")</f>
        <v>N/A</v>
      </c>
      <c r="BH501" s="297">
        <v>42.6</v>
      </c>
      <c r="BI501" s="296">
        <v>22.647637795275578</v>
      </c>
      <c r="BJ501" s="296">
        <v>22.647637795275578</v>
      </c>
      <c r="BK501" s="296">
        <v>11.555118110236215</v>
      </c>
      <c r="BL501" s="358">
        <f t="shared" si="35"/>
        <v>9.7122837093749817E-2</v>
      </c>
      <c r="BM501" s="290">
        <v>24</v>
      </c>
      <c r="BN501" s="296" t="s">
        <v>3771</v>
      </c>
      <c r="BO501" s="73" t="s">
        <v>3891</v>
      </c>
      <c r="BP501" s="296" t="s">
        <v>2680</v>
      </c>
      <c r="BQ501" s="296" t="s">
        <v>2684</v>
      </c>
      <c r="BR501" s="296" t="s">
        <v>2686</v>
      </c>
      <c r="BS501" s="296" t="s">
        <v>2692</v>
      </c>
      <c r="BT501" s="296"/>
      <c r="BU501" s="296"/>
      <c r="BV501" s="296"/>
      <c r="BW501" s="296"/>
      <c r="BX501" s="296"/>
      <c r="BY501" s="296"/>
      <c r="BZ501" s="296"/>
      <c r="CA501" s="296"/>
      <c r="CB501" s="296"/>
      <c r="CC501" s="296"/>
      <c r="CD501" s="311" t="str">
        <f t="shared" si="37"/>
        <v>DISCONTINUED - MR309 Grid, 20x9, +18mm Offset, 6x5.5, 108mm Centerbore, Matte Black</v>
      </c>
      <c r="CE501" s="311" t="s">
        <v>3721</v>
      </c>
      <c r="CF501" s="311" t="s">
        <v>3720</v>
      </c>
      <c r="CG501" s="300" t="str">
        <f t="shared" si="36"/>
        <v>STREET (3XX)</v>
      </c>
    </row>
    <row r="502" spans="1:85" s="289" customFormat="1" ht="15.75" customHeight="1">
      <c r="A502" s="571">
        <f t="shared" si="33"/>
        <v>499</v>
      </c>
      <c r="B502" s="92" t="s">
        <v>84</v>
      </c>
      <c r="C502" s="29" t="s">
        <v>1038</v>
      </c>
      <c r="D502" s="290" t="s">
        <v>1086</v>
      </c>
      <c r="E502" s="291" t="s">
        <v>3696</v>
      </c>
      <c r="F502" s="281" t="str">
        <f t="shared" si="34"/>
        <v>MR30929060818</v>
      </c>
      <c r="G502" s="291"/>
      <c r="H502" s="291"/>
      <c r="I502" s="345" t="s">
        <v>605</v>
      </c>
      <c r="J502" s="322">
        <v>42005</v>
      </c>
      <c r="K502" s="438">
        <v>43747</v>
      </c>
      <c r="L502" s="282" t="s">
        <v>1239</v>
      </c>
      <c r="M502" s="292">
        <v>327.31</v>
      </c>
      <c r="N502" s="85"/>
      <c r="O502" s="409"/>
      <c r="P502" s="290">
        <v>20</v>
      </c>
      <c r="Q502" s="8">
        <v>9</v>
      </c>
      <c r="R502" s="29" t="s">
        <v>1089</v>
      </c>
      <c r="S502" s="290">
        <v>6</v>
      </c>
      <c r="T502" s="290">
        <v>5.5</v>
      </c>
      <c r="U502" s="293">
        <v>18</v>
      </c>
      <c r="V502" s="317">
        <v>5.75</v>
      </c>
      <c r="W502" s="290" t="s">
        <v>85</v>
      </c>
      <c r="X502" s="298">
        <v>108</v>
      </c>
      <c r="Y502" s="294">
        <v>39.1</v>
      </c>
      <c r="Z502" s="293">
        <v>2650</v>
      </c>
      <c r="AA502" s="293" t="s">
        <v>5153</v>
      </c>
      <c r="AB502" s="293" t="s">
        <v>2850</v>
      </c>
      <c r="AC502" s="284" t="s">
        <v>9769</v>
      </c>
      <c r="AD502" s="295" t="s">
        <v>1556</v>
      </c>
      <c r="AE502" s="432"/>
      <c r="AF502" s="286">
        <f>IFERROR(VLOOKUP(AD502,ACCESSORIES!F:J,5,FALSE),"N/A")</f>
        <v>33</v>
      </c>
      <c r="AG502" s="295" t="s">
        <v>85</v>
      </c>
      <c r="AH502" s="296" t="s">
        <v>85</v>
      </c>
      <c r="AI502" s="295" t="s">
        <v>2860</v>
      </c>
      <c r="AJ502" s="295" t="s">
        <v>1827</v>
      </c>
      <c r="AK502" s="287">
        <f>IFERROR(VLOOKUP(AJ502,ACCESSORIES!F:J,5,FALSE),"N/A")</f>
        <v>1.1000000000000001</v>
      </c>
      <c r="AL502" s="296" t="s">
        <v>237</v>
      </c>
      <c r="AM502" s="296" t="s">
        <v>85</v>
      </c>
      <c r="AN502" s="38" t="str">
        <f>IFERROR(VLOOKUP(AM502,ACCESSORIES!F:J,5,FALSE),"N/A")</f>
        <v>N/A</v>
      </c>
      <c r="AO502" s="296" t="s">
        <v>85</v>
      </c>
      <c r="AP502" s="493">
        <v>16.100000000000001</v>
      </c>
      <c r="AQ502" s="296"/>
      <c r="AR502" s="296">
        <v>170</v>
      </c>
      <c r="AS502" s="296">
        <v>3</v>
      </c>
      <c r="AT502" s="296">
        <v>6</v>
      </c>
      <c r="AU502" s="296"/>
      <c r="AV502" s="296">
        <v>33</v>
      </c>
      <c r="AW502" s="296"/>
      <c r="AX502" s="296">
        <v>234</v>
      </c>
      <c r="AY502" s="296">
        <v>106.5</v>
      </c>
      <c r="AZ502" s="296">
        <v>38</v>
      </c>
      <c r="BA502" s="74"/>
      <c r="BB502" s="296"/>
      <c r="BC502" s="49"/>
      <c r="BD502" s="297" t="s">
        <v>85</v>
      </c>
      <c r="BE502" s="91" t="str">
        <f>IFERROR(VLOOKUP(BD502,ACCESSORIES!F:J,5,FALSE),"N/A")</f>
        <v>N/A</v>
      </c>
      <c r="BF502" s="92" t="s">
        <v>85</v>
      </c>
      <c r="BG502" s="91" t="str">
        <f>IFERROR(VLOOKUP(BF502,ACCESSORIES!F:J,5,FALSE),"N/A")</f>
        <v>N/A</v>
      </c>
      <c r="BH502" s="297">
        <v>42.6</v>
      </c>
      <c r="BI502" s="296">
        <v>22.647637795275578</v>
      </c>
      <c r="BJ502" s="296">
        <v>22.647637795275578</v>
      </c>
      <c r="BK502" s="296">
        <v>11.555118110236215</v>
      </c>
      <c r="BL502" s="358">
        <f t="shared" si="35"/>
        <v>9.7122837093749817E-2</v>
      </c>
      <c r="BM502" s="290">
        <v>24</v>
      </c>
      <c r="BN502" s="296" t="s">
        <v>3771</v>
      </c>
      <c r="BO502" s="73" t="s">
        <v>3891</v>
      </c>
      <c r="BP502" s="296" t="s">
        <v>2680</v>
      </c>
      <c r="BQ502" s="296" t="s">
        <v>2684</v>
      </c>
      <c r="BR502" s="296" t="s">
        <v>2686</v>
      </c>
      <c r="BS502" s="296" t="s">
        <v>2692</v>
      </c>
      <c r="BT502" s="296"/>
      <c r="BU502" s="296"/>
      <c r="BV502" s="296"/>
      <c r="BW502" s="296"/>
      <c r="BX502" s="296"/>
      <c r="BY502" s="296"/>
      <c r="BZ502" s="296"/>
      <c r="CA502" s="296"/>
      <c r="CB502" s="296"/>
      <c r="CC502" s="296"/>
      <c r="CD502" s="311" t="str">
        <f t="shared" si="37"/>
        <v>DISCONTINUED - MR309 Grid, 20x9, +18mm Offset, 6x5.5, 108mm Centerbore, Titanium - Matte Black  Lip</v>
      </c>
      <c r="CE502" s="311" t="s">
        <v>3721</v>
      </c>
      <c r="CF502" s="311" t="s">
        <v>3720</v>
      </c>
      <c r="CG502" s="300" t="str">
        <f t="shared" si="36"/>
        <v>STREET (3XX)</v>
      </c>
    </row>
    <row r="503" spans="1:85" s="289" customFormat="1" ht="15.75" customHeight="1">
      <c r="A503" s="571">
        <f t="shared" si="33"/>
        <v>500</v>
      </c>
      <c r="B503" s="92" t="s">
        <v>84</v>
      </c>
      <c r="C503" s="29" t="s">
        <v>1038</v>
      </c>
      <c r="D503" s="290" t="s">
        <v>1086</v>
      </c>
      <c r="E503" s="291" t="s">
        <v>3697</v>
      </c>
      <c r="F503" s="281" t="str">
        <f t="shared" si="34"/>
        <v>MR30929087518</v>
      </c>
      <c r="G503" s="291"/>
      <c r="H503" s="291"/>
      <c r="I503" s="345" t="s">
        <v>608</v>
      </c>
      <c r="J503" s="322">
        <v>42005</v>
      </c>
      <c r="K503" s="438">
        <v>43747</v>
      </c>
      <c r="L503" s="282" t="s">
        <v>1239</v>
      </c>
      <c r="M503" s="292">
        <v>327.31</v>
      </c>
      <c r="N503" s="85"/>
      <c r="O503" s="409"/>
      <c r="P503" s="290">
        <v>20</v>
      </c>
      <c r="Q503" s="8">
        <v>9</v>
      </c>
      <c r="R503" s="29" t="s">
        <v>1700</v>
      </c>
      <c r="S503" s="290">
        <v>8</v>
      </c>
      <c r="T503" s="290">
        <v>170</v>
      </c>
      <c r="U503" s="293">
        <v>18</v>
      </c>
      <c r="V503" s="317">
        <v>5.75</v>
      </c>
      <c r="W503" s="290" t="s">
        <v>85</v>
      </c>
      <c r="X503" s="298">
        <v>130.81</v>
      </c>
      <c r="Y503" s="294">
        <v>39.1</v>
      </c>
      <c r="Z503" s="293">
        <v>3640</v>
      </c>
      <c r="AA503" s="293" t="s">
        <v>2165</v>
      </c>
      <c r="AB503" s="293" t="s">
        <v>2845</v>
      </c>
      <c r="AC503" s="284" t="s">
        <v>9729</v>
      </c>
      <c r="AD503" s="295" t="s">
        <v>1759</v>
      </c>
      <c r="AE503" s="432"/>
      <c r="AF503" s="286">
        <f>IFERROR(VLOOKUP(AD503,ACCESSORIES!F:J,5,FALSE),"N/A")</f>
        <v>33</v>
      </c>
      <c r="AG503" s="295" t="s">
        <v>85</v>
      </c>
      <c r="AH503" s="296" t="s">
        <v>85</v>
      </c>
      <c r="AI503" s="295" t="s">
        <v>2863</v>
      </c>
      <c r="AJ503" s="295" t="s">
        <v>1827</v>
      </c>
      <c r="AK503" s="287">
        <f>IFERROR(VLOOKUP(AJ503,ACCESSORIES!F:J,5,FALSE),"N/A")</f>
        <v>1.1000000000000001</v>
      </c>
      <c r="AL503" s="296" t="s">
        <v>237</v>
      </c>
      <c r="AM503" s="296" t="s">
        <v>85</v>
      </c>
      <c r="AN503" s="38" t="str">
        <f>IFERROR(VLOOKUP(AM503,ACCESSORIES!F:J,5,FALSE),"N/A")</f>
        <v>N/A</v>
      </c>
      <c r="AO503" s="296" t="s">
        <v>85</v>
      </c>
      <c r="AP503" s="493">
        <v>16.100000000000001</v>
      </c>
      <c r="AQ503" s="296"/>
      <c r="AR503" s="296">
        <v>200</v>
      </c>
      <c r="AS503" s="296">
        <v>3</v>
      </c>
      <c r="AT503" s="296">
        <v>3</v>
      </c>
      <c r="AU503" s="296"/>
      <c r="AV503" s="296">
        <v>33</v>
      </c>
      <c r="AW503" s="296"/>
      <c r="AX503" s="296">
        <v>234</v>
      </c>
      <c r="AY503" s="296">
        <v>127</v>
      </c>
      <c r="AZ503" s="296">
        <v>98</v>
      </c>
      <c r="BA503" s="74"/>
      <c r="BB503" s="296"/>
      <c r="BC503" s="49"/>
      <c r="BD503" s="297" t="s">
        <v>85</v>
      </c>
      <c r="BE503" s="91" t="str">
        <f>IFERROR(VLOOKUP(BD503,ACCESSORIES!F:J,5,FALSE),"N/A")</f>
        <v>N/A</v>
      </c>
      <c r="BF503" s="92" t="s">
        <v>85</v>
      </c>
      <c r="BG503" s="91" t="str">
        <f>IFERROR(VLOOKUP(BF503,ACCESSORIES!F:J,5,FALSE),"N/A")</f>
        <v>N/A</v>
      </c>
      <c r="BH503" s="297">
        <v>42.6</v>
      </c>
      <c r="BI503" s="296">
        <v>22.647637795275578</v>
      </c>
      <c r="BJ503" s="296">
        <v>22.647637795275578</v>
      </c>
      <c r="BK503" s="296">
        <v>11.555118110236215</v>
      </c>
      <c r="BL503" s="358">
        <f t="shared" si="35"/>
        <v>9.7122837093749817E-2</v>
      </c>
      <c r="BM503" s="290">
        <v>24</v>
      </c>
      <c r="BN503" s="296" t="s">
        <v>3771</v>
      </c>
      <c r="BO503" s="73" t="s">
        <v>3891</v>
      </c>
      <c r="BP503" s="296" t="s">
        <v>2680</v>
      </c>
      <c r="BQ503" s="296" t="s">
        <v>2684</v>
      </c>
      <c r="BR503" s="296" t="s">
        <v>2686</v>
      </c>
      <c r="BS503" s="296" t="s">
        <v>2692</v>
      </c>
      <c r="BT503" s="296"/>
      <c r="BU503" s="296"/>
      <c r="BV503" s="296"/>
      <c r="BW503" s="296"/>
      <c r="BX503" s="296"/>
      <c r="BY503" s="296"/>
      <c r="BZ503" s="296"/>
      <c r="CA503" s="296"/>
      <c r="CB503" s="296"/>
      <c r="CC503" s="296"/>
      <c r="CD503" s="311" t="str">
        <f t="shared" si="37"/>
        <v>DISCONTINUED - MR309 Grid, 20x9, +18mm Offset, 8x170, 130.81mm Centerbore, Matte Black</v>
      </c>
      <c r="CE503" s="311" t="s">
        <v>3721</v>
      </c>
      <c r="CF503" s="311" t="s">
        <v>3720</v>
      </c>
      <c r="CG503" s="300" t="str">
        <f t="shared" si="36"/>
        <v>STREET (3XX)</v>
      </c>
    </row>
    <row r="504" spans="1:85" s="289" customFormat="1" ht="15.75" customHeight="1">
      <c r="A504" s="571">
        <f t="shared" si="33"/>
        <v>501</v>
      </c>
      <c r="B504" s="92" t="s">
        <v>84</v>
      </c>
      <c r="C504" s="29" t="s">
        <v>1038</v>
      </c>
      <c r="D504" s="290" t="s">
        <v>1086</v>
      </c>
      <c r="E504" s="291" t="s">
        <v>3698</v>
      </c>
      <c r="F504" s="281" t="str">
        <f t="shared" si="34"/>
        <v>MR30929087818</v>
      </c>
      <c r="G504" s="291"/>
      <c r="H504" s="291"/>
      <c r="I504" s="345" t="s">
        <v>609</v>
      </c>
      <c r="J504" s="322">
        <v>42005</v>
      </c>
      <c r="K504" s="438">
        <v>43747</v>
      </c>
      <c r="L504" s="282" t="s">
        <v>1239</v>
      </c>
      <c r="M504" s="292">
        <v>327.31</v>
      </c>
      <c r="N504" s="85"/>
      <c r="O504" s="409"/>
      <c r="P504" s="290">
        <v>20</v>
      </c>
      <c r="Q504" s="8">
        <v>9</v>
      </c>
      <c r="R504" s="29" t="s">
        <v>1700</v>
      </c>
      <c r="S504" s="290">
        <v>8</v>
      </c>
      <c r="T504" s="290">
        <v>170</v>
      </c>
      <c r="U504" s="293">
        <v>18</v>
      </c>
      <c r="V504" s="317">
        <v>5.75</v>
      </c>
      <c r="W504" s="290" t="s">
        <v>85</v>
      </c>
      <c r="X504" s="298">
        <v>130.81</v>
      </c>
      <c r="Y504" s="294">
        <v>39.1</v>
      </c>
      <c r="Z504" s="293">
        <v>3640</v>
      </c>
      <c r="AA504" s="293" t="s">
        <v>5153</v>
      </c>
      <c r="AB504" s="293" t="s">
        <v>2850</v>
      </c>
      <c r="AC504" s="284" t="s">
        <v>9729</v>
      </c>
      <c r="AD504" s="295" t="s">
        <v>1759</v>
      </c>
      <c r="AE504" s="432"/>
      <c r="AF504" s="286">
        <f>IFERROR(VLOOKUP(AD504,ACCESSORIES!F:J,5,FALSE),"N/A")</f>
        <v>33</v>
      </c>
      <c r="AG504" s="295" t="s">
        <v>85</v>
      </c>
      <c r="AH504" s="296" t="s">
        <v>85</v>
      </c>
      <c r="AI504" s="295" t="s">
        <v>2863</v>
      </c>
      <c r="AJ504" s="295" t="s">
        <v>1827</v>
      </c>
      <c r="AK504" s="287">
        <f>IFERROR(VLOOKUP(AJ504,ACCESSORIES!F:J,5,FALSE),"N/A")</f>
        <v>1.1000000000000001</v>
      </c>
      <c r="AL504" s="296" t="s">
        <v>237</v>
      </c>
      <c r="AM504" s="296" t="s">
        <v>85</v>
      </c>
      <c r="AN504" s="38" t="str">
        <f>IFERROR(VLOOKUP(AM504,ACCESSORIES!F:J,5,FALSE),"N/A")</f>
        <v>N/A</v>
      </c>
      <c r="AO504" s="296" t="s">
        <v>85</v>
      </c>
      <c r="AP504" s="493">
        <v>16.100000000000001</v>
      </c>
      <c r="AQ504" s="296"/>
      <c r="AR504" s="296">
        <v>200</v>
      </c>
      <c r="AS504" s="296">
        <v>3</v>
      </c>
      <c r="AT504" s="296">
        <v>3</v>
      </c>
      <c r="AU504" s="296"/>
      <c r="AV504" s="296">
        <v>33</v>
      </c>
      <c r="AW504" s="296"/>
      <c r="AX504" s="296">
        <v>234</v>
      </c>
      <c r="AY504" s="296">
        <v>127</v>
      </c>
      <c r="AZ504" s="296">
        <v>98</v>
      </c>
      <c r="BA504" s="74"/>
      <c r="BB504" s="296"/>
      <c r="BC504" s="49"/>
      <c r="BD504" s="297" t="s">
        <v>85</v>
      </c>
      <c r="BE504" s="91" t="str">
        <f>IFERROR(VLOOKUP(BD504,ACCESSORIES!F:J,5,FALSE),"N/A")</f>
        <v>N/A</v>
      </c>
      <c r="BF504" s="92" t="s">
        <v>85</v>
      </c>
      <c r="BG504" s="91" t="str">
        <f>IFERROR(VLOOKUP(BF504,ACCESSORIES!F:J,5,FALSE),"N/A")</f>
        <v>N/A</v>
      </c>
      <c r="BH504" s="297">
        <v>42.6</v>
      </c>
      <c r="BI504" s="296">
        <v>22.647637795275578</v>
      </c>
      <c r="BJ504" s="296">
        <v>22.647637795275578</v>
      </c>
      <c r="BK504" s="296">
        <v>11.555118110236215</v>
      </c>
      <c r="BL504" s="358">
        <f t="shared" si="35"/>
        <v>9.7122837093749817E-2</v>
      </c>
      <c r="BM504" s="290">
        <v>24</v>
      </c>
      <c r="BN504" s="296" t="s">
        <v>3771</v>
      </c>
      <c r="BO504" s="73" t="s">
        <v>3891</v>
      </c>
      <c r="BP504" s="296" t="s">
        <v>2680</v>
      </c>
      <c r="BQ504" s="296" t="s">
        <v>2684</v>
      </c>
      <c r="BR504" s="296" t="s">
        <v>2686</v>
      </c>
      <c r="BS504" s="296" t="s">
        <v>2692</v>
      </c>
      <c r="BT504" s="296"/>
      <c r="BU504" s="296"/>
      <c r="BV504" s="296"/>
      <c r="BW504" s="296"/>
      <c r="BX504" s="296"/>
      <c r="BY504" s="296"/>
      <c r="BZ504" s="296"/>
      <c r="CA504" s="296"/>
      <c r="CB504" s="296"/>
      <c r="CC504" s="296"/>
      <c r="CD504" s="311" t="str">
        <f t="shared" si="37"/>
        <v>DISCONTINUED - MR309 Grid, 20x9, +18mm Offset, 8x170, 130.81mm Centerbore, Titanium - Matte Black  Lip</v>
      </c>
      <c r="CE504" s="311" t="s">
        <v>3721</v>
      </c>
      <c r="CF504" s="311" t="s">
        <v>3720</v>
      </c>
      <c r="CG504" s="300" t="str">
        <f t="shared" si="36"/>
        <v>STREET (3XX)</v>
      </c>
    </row>
    <row r="505" spans="1:85" s="289" customFormat="1" ht="15.75" customHeight="1">
      <c r="A505" s="571">
        <f t="shared" si="33"/>
        <v>502</v>
      </c>
      <c r="B505" s="92" t="s">
        <v>84</v>
      </c>
      <c r="C505" s="29" t="s">
        <v>1038</v>
      </c>
      <c r="D505" s="290" t="s">
        <v>1086</v>
      </c>
      <c r="E505" s="291" t="s">
        <v>3699</v>
      </c>
      <c r="F505" s="281" t="str">
        <f t="shared" si="34"/>
        <v>MR30929088818</v>
      </c>
      <c r="G505" s="291"/>
      <c r="H505" s="291"/>
      <c r="I505" s="345" t="s">
        <v>611</v>
      </c>
      <c r="J505" s="322">
        <v>42005</v>
      </c>
      <c r="K505" s="438">
        <v>43747</v>
      </c>
      <c r="L505" s="282" t="s">
        <v>1239</v>
      </c>
      <c r="M505" s="292">
        <v>327.31</v>
      </c>
      <c r="N505" s="85"/>
      <c r="O505" s="409"/>
      <c r="P505" s="290">
        <v>20</v>
      </c>
      <c r="Q505" s="8">
        <v>9</v>
      </c>
      <c r="R505" s="29" t="s">
        <v>1701</v>
      </c>
      <c r="S505" s="290">
        <v>8</v>
      </c>
      <c r="T505" s="290">
        <v>180</v>
      </c>
      <c r="U505" s="293">
        <v>18</v>
      </c>
      <c r="V505" s="317">
        <v>5.75</v>
      </c>
      <c r="W505" s="290" t="s">
        <v>85</v>
      </c>
      <c r="X505" s="298">
        <v>130.81</v>
      </c>
      <c r="Y505" s="294">
        <v>39.1</v>
      </c>
      <c r="Z505" s="293">
        <v>3640</v>
      </c>
      <c r="AA505" s="293" t="s">
        <v>5153</v>
      </c>
      <c r="AB505" s="293" t="s">
        <v>2850</v>
      </c>
      <c r="AC505" s="284" t="s">
        <v>9770</v>
      </c>
      <c r="AD505" s="295" t="s">
        <v>1562</v>
      </c>
      <c r="AE505" s="432"/>
      <c r="AF505" s="286">
        <f>IFERROR(VLOOKUP(AD505,ACCESSORIES!F:J,5,FALSE),"N/A")</f>
        <v>33</v>
      </c>
      <c r="AG505" s="295" t="s">
        <v>85</v>
      </c>
      <c r="AH505" s="296" t="s">
        <v>85</v>
      </c>
      <c r="AI505" s="295" t="s">
        <v>2863</v>
      </c>
      <c r="AJ505" s="295" t="s">
        <v>1827</v>
      </c>
      <c r="AK505" s="287">
        <f>IFERROR(VLOOKUP(AJ505,ACCESSORIES!F:J,5,FALSE),"N/A")</f>
        <v>1.1000000000000001</v>
      </c>
      <c r="AL505" s="296" t="s">
        <v>237</v>
      </c>
      <c r="AM505" s="296" t="s">
        <v>85</v>
      </c>
      <c r="AN505" s="38" t="str">
        <f>IFERROR(VLOOKUP(AM505,ACCESSORIES!F:J,5,FALSE),"N/A")</f>
        <v>N/A</v>
      </c>
      <c r="AO505" s="296" t="s">
        <v>85</v>
      </c>
      <c r="AP505" s="493">
        <v>16.100000000000001</v>
      </c>
      <c r="AQ505" s="296"/>
      <c r="AR505" s="296">
        <v>205</v>
      </c>
      <c r="AS505" s="296">
        <v>3</v>
      </c>
      <c r="AT505" s="296">
        <v>3</v>
      </c>
      <c r="AU505" s="296"/>
      <c r="AV505" s="296">
        <v>33</v>
      </c>
      <c r="AW505" s="296"/>
      <c r="AX505" s="296">
        <v>234</v>
      </c>
      <c r="AY505" s="296">
        <v>123</v>
      </c>
      <c r="AZ505" s="296">
        <v>93</v>
      </c>
      <c r="BA505" s="74"/>
      <c r="BB505" s="296"/>
      <c r="BC505" s="49"/>
      <c r="BD505" s="297" t="s">
        <v>85</v>
      </c>
      <c r="BE505" s="91" t="str">
        <f>IFERROR(VLOOKUP(BD505,ACCESSORIES!F:J,5,FALSE),"N/A")</f>
        <v>N/A</v>
      </c>
      <c r="BF505" s="92" t="s">
        <v>85</v>
      </c>
      <c r="BG505" s="91" t="str">
        <f>IFERROR(VLOOKUP(BF505,ACCESSORIES!F:J,5,FALSE),"N/A")</f>
        <v>N/A</v>
      </c>
      <c r="BH505" s="297">
        <v>42.6</v>
      </c>
      <c r="BI505" s="296">
        <v>22.647637795275578</v>
      </c>
      <c r="BJ505" s="296">
        <v>22.647637795275578</v>
      </c>
      <c r="BK505" s="296">
        <v>11.555118110236215</v>
      </c>
      <c r="BL505" s="358">
        <f t="shared" si="35"/>
        <v>9.7122837093749817E-2</v>
      </c>
      <c r="BM505" s="290">
        <v>24</v>
      </c>
      <c r="BN505" s="296" t="s">
        <v>3771</v>
      </c>
      <c r="BO505" s="73" t="s">
        <v>3891</v>
      </c>
      <c r="BP505" s="296" t="s">
        <v>2680</v>
      </c>
      <c r="BQ505" s="296" t="s">
        <v>2684</v>
      </c>
      <c r="BR505" s="296" t="s">
        <v>2686</v>
      </c>
      <c r="BS505" s="296" t="s">
        <v>2692</v>
      </c>
      <c r="BT505" s="296"/>
      <c r="BU505" s="296"/>
      <c r="BV505" s="296"/>
      <c r="BW505" s="296"/>
      <c r="BX505" s="296"/>
      <c r="BY505" s="296"/>
      <c r="BZ505" s="296"/>
      <c r="CA505" s="296"/>
      <c r="CB505" s="296"/>
      <c r="CC505" s="296"/>
      <c r="CD505" s="311" t="str">
        <f t="shared" si="37"/>
        <v>DISCONTINUED - MR309 Grid, 20x9, +18mm Offset, 8x180, 130.81mm Centerbore, Titanium - Matte Black  Lip</v>
      </c>
      <c r="CE505" s="311" t="s">
        <v>3721</v>
      </c>
      <c r="CF505" s="311" t="s">
        <v>3720</v>
      </c>
      <c r="CG505" s="300" t="str">
        <f t="shared" si="36"/>
        <v>STREET (3XX)</v>
      </c>
    </row>
    <row r="506" spans="1:85" s="289" customFormat="1" ht="15.75" customHeight="1">
      <c r="A506" s="571">
        <f t="shared" si="33"/>
        <v>503</v>
      </c>
      <c r="B506" s="92" t="s">
        <v>84</v>
      </c>
      <c r="C506" s="29" t="s">
        <v>1038</v>
      </c>
      <c r="D506" s="290" t="s">
        <v>1088</v>
      </c>
      <c r="E506" s="291" t="s">
        <v>3700</v>
      </c>
      <c r="F506" s="281" t="str">
        <f t="shared" si="34"/>
        <v>MR31178550800</v>
      </c>
      <c r="G506" s="291"/>
      <c r="H506" s="291"/>
      <c r="I506" s="345" t="s">
        <v>681</v>
      </c>
      <c r="J506" s="322">
        <v>42370</v>
      </c>
      <c r="K506" s="438">
        <v>43747</v>
      </c>
      <c r="L506" s="282" t="s">
        <v>1239</v>
      </c>
      <c r="M506" s="292">
        <v>277.7</v>
      </c>
      <c r="N506" s="85"/>
      <c r="O506" s="409"/>
      <c r="P506" s="290">
        <v>17</v>
      </c>
      <c r="Q506" s="8">
        <v>8.5</v>
      </c>
      <c r="R506" s="29" t="s">
        <v>1692</v>
      </c>
      <c r="S506" s="290">
        <v>5</v>
      </c>
      <c r="T506" s="290">
        <v>5</v>
      </c>
      <c r="U506" s="293">
        <v>0</v>
      </c>
      <c r="V506" s="317">
        <v>4.75</v>
      </c>
      <c r="W506" s="290" t="s">
        <v>85</v>
      </c>
      <c r="X506" s="298">
        <v>71.5</v>
      </c>
      <c r="Y506" s="294">
        <v>29.5</v>
      </c>
      <c r="Z506" s="293">
        <v>2650</v>
      </c>
      <c r="AA506" s="293" t="s">
        <v>5153</v>
      </c>
      <c r="AB506" s="293" t="s">
        <v>2850</v>
      </c>
      <c r="AC506" s="284" t="s">
        <v>9713</v>
      </c>
      <c r="AD506" s="295" t="s">
        <v>1588</v>
      </c>
      <c r="AE506" s="432"/>
      <c r="AF506" s="286">
        <f>IFERROR(VLOOKUP(AD506,ACCESSORIES!F:J,5,FALSE),"N/A")</f>
        <v>38.5</v>
      </c>
      <c r="AG506" s="295" t="s">
        <v>1731</v>
      </c>
      <c r="AH506" s="296" t="s">
        <v>1786</v>
      </c>
      <c r="AI506" s="295" t="s">
        <v>85</v>
      </c>
      <c r="AJ506" s="295" t="s">
        <v>1827</v>
      </c>
      <c r="AK506" s="287">
        <f>IFERROR(VLOOKUP(AJ506,ACCESSORIES!F:J,5,FALSE),"N/A")</f>
        <v>1.1000000000000001</v>
      </c>
      <c r="AL506" s="296" t="s">
        <v>236</v>
      </c>
      <c r="AM506" s="296" t="s">
        <v>85</v>
      </c>
      <c r="AN506" s="38" t="str">
        <f>IFERROR(VLOOKUP(AM506,ACCESSORIES!F:J,5,FALSE),"N/A")</f>
        <v>N/A</v>
      </c>
      <c r="AO506" s="296" t="s">
        <v>85</v>
      </c>
      <c r="AP506" s="493">
        <v>16.100000000000001</v>
      </c>
      <c r="AQ506" s="296"/>
      <c r="AR506" s="296">
        <v>165</v>
      </c>
      <c r="AS506" s="296">
        <v>3</v>
      </c>
      <c r="AT506" s="296">
        <v>12</v>
      </c>
      <c r="AU506" s="296"/>
      <c r="AV506" s="296">
        <v>38</v>
      </c>
      <c r="AW506" s="296"/>
      <c r="AX506" s="296">
        <v>202</v>
      </c>
      <c r="AY506" s="296">
        <v>71.5</v>
      </c>
      <c r="AZ506" s="296">
        <v>35</v>
      </c>
      <c r="BA506" s="74"/>
      <c r="BB506" s="296"/>
      <c r="BC506" s="49"/>
      <c r="BD506" s="297" t="s">
        <v>85</v>
      </c>
      <c r="BE506" s="91" t="str">
        <f>IFERROR(VLOOKUP(BD506,ACCESSORIES!F:J,5,FALSE),"N/A")</f>
        <v>N/A</v>
      </c>
      <c r="BF506" s="92" t="s">
        <v>85</v>
      </c>
      <c r="BG506" s="91" t="str">
        <f>IFERROR(VLOOKUP(BF506,ACCESSORIES!F:J,5,FALSE),"N/A")</f>
        <v>N/A</v>
      </c>
      <c r="BH506" s="297">
        <v>33</v>
      </c>
      <c r="BI506" s="296">
        <v>19.700787401574786</v>
      </c>
      <c r="BJ506" s="296">
        <v>19.700787401574786</v>
      </c>
      <c r="BK506" s="296">
        <v>10.960629921259855</v>
      </c>
      <c r="BL506" s="358">
        <f t="shared" si="35"/>
        <v>6.9711404543999947E-2</v>
      </c>
      <c r="BM506" s="290">
        <v>36</v>
      </c>
      <c r="BN506" s="296" t="s">
        <v>3771</v>
      </c>
      <c r="BO506" s="73" t="s">
        <v>3891</v>
      </c>
      <c r="BP506" s="296" t="s">
        <v>2680</v>
      </c>
      <c r="BQ506" s="296" t="s">
        <v>2693</v>
      </c>
      <c r="BR506" s="296" t="s">
        <v>2686</v>
      </c>
      <c r="BS506" s="296" t="s">
        <v>2694</v>
      </c>
      <c r="BT506" s="296" t="s">
        <v>2692</v>
      </c>
      <c r="BU506" s="296"/>
      <c r="BV506" s="296"/>
      <c r="BW506" s="296"/>
      <c r="BX506" s="296"/>
      <c r="BY506" s="296"/>
      <c r="BZ506" s="296"/>
      <c r="CA506" s="296"/>
      <c r="CB506" s="296"/>
      <c r="CC506" s="296"/>
      <c r="CD506" s="311" t="str">
        <f t="shared" si="37"/>
        <v>DISCONTINUED - MR311 Vex, 17x8.5, 0mm Offset, 5x5, 71.5mm Centerbore, Titanium - Matte Black  Lip</v>
      </c>
      <c r="CE506" s="311" t="s">
        <v>3721</v>
      </c>
      <c r="CF506" s="311" t="s">
        <v>3720</v>
      </c>
      <c r="CG506" s="300" t="str">
        <f t="shared" si="36"/>
        <v>STREET (3XX)</v>
      </c>
    </row>
    <row r="507" spans="1:85" s="289" customFormat="1" ht="15.75" customHeight="1">
      <c r="A507" s="571">
        <f t="shared" si="33"/>
        <v>504</v>
      </c>
      <c r="B507" s="92" t="s">
        <v>84</v>
      </c>
      <c r="C507" s="29" t="s">
        <v>1038</v>
      </c>
      <c r="D507" s="290" t="s">
        <v>1088</v>
      </c>
      <c r="E507" s="291" t="s">
        <v>3701</v>
      </c>
      <c r="F507" s="281" t="str">
        <f t="shared" si="34"/>
        <v>MR31178516800</v>
      </c>
      <c r="G507" s="291"/>
      <c r="H507" s="291"/>
      <c r="I507" s="345" t="s">
        <v>683</v>
      </c>
      <c r="J507" s="322">
        <v>42370</v>
      </c>
      <c r="K507" s="438">
        <v>43747</v>
      </c>
      <c r="L507" s="282" t="s">
        <v>1239</v>
      </c>
      <c r="M507" s="292">
        <v>277.7</v>
      </c>
      <c r="N507" s="85"/>
      <c r="O507" s="409"/>
      <c r="P507" s="290">
        <v>17</v>
      </c>
      <c r="Q507" s="8">
        <v>8.5</v>
      </c>
      <c r="R507" s="29" t="s">
        <v>1697</v>
      </c>
      <c r="S507" s="290">
        <v>6</v>
      </c>
      <c r="T507" s="290">
        <v>135</v>
      </c>
      <c r="U507" s="293">
        <v>0</v>
      </c>
      <c r="V507" s="317">
        <v>4.75</v>
      </c>
      <c r="W507" s="290" t="s">
        <v>85</v>
      </c>
      <c r="X507" s="298">
        <v>87</v>
      </c>
      <c r="Y507" s="294">
        <v>29.5</v>
      </c>
      <c r="Z507" s="293">
        <v>2650</v>
      </c>
      <c r="AA507" s="293" t="s">
        <v>5153</v>
      </c>
      <c r="AB507" s="293" t="s">
        <v>2850</v>
      </c>
      <c r="AC507" s="284" t="s">
        <v>9716</v>
      </c>
      <c r="AD507" s="295" t="s">
        <v>1590</v>
      </c>
      <c r="AE507" s="432"/>
      <c r="AF507" s="286">
        <f>IFERROR(VLOOKUP(AD507,ACCESSORIES!F:J,5,FALSE),"N/A")</f>
        <v>38.5</v>
      </c>
      <c r="AG507" s="295" t="s">
        <v>1733</v>
      </c>
      <c r="AH507" s="296" t="s">
        <v>1786</v>
      </c>
      <c r="AI507" s="295" t="s">
        <v>85</v>
      </c>
      <c r="AJ507" s="295" t="s">
        <v>1827</v>
      </c>
      <c r="AK507" s="287">
        <f>IFERROR(VLOOKUP(AJ507,ACCESSORIES!F:J,5,FALSE),"N/A")</f>
        <v>1.1000000000000001</v>
      </c>
      <c r="AL507" s="296" t="s">
        <v>236</v>
      </c>
      <c r="AM507" s="296" t="s">
        <v>85</v>
      </c>
      <c r="AN507" s="38" t="str">
        <f>IFERROR(VLOOKUP(AM507,ACCESSORIES!F:J,5,FALSE),"N/A")</f>
        <v>N/A</v>
      </c>
      <c r="AO507" s="296" t="s">
        <v>85</v>
      </c>
      <c r="AP507" s="493">
        <v>16.100000000000001</v>
      </c>
      <c r="AQ507" s="296"/>
      <c r="AR507" s="296">
        <v>175</v>
      </c>
      <c r="AS507" s="296">
        <v>3</v>
      </c>
      <c r="AT507" s="296">
        <v>12</v>
      </c>
      <c r="AU507" s="296"/>
      <c r="AV507" s="296">
        <v>38</v>
      </c>
      <c r="AW507" s="296"/>
      <c r="AX507" s="296">
        <v>202</v>
      </c>
      <c r="AY507" s="296">
        <v>87</v>
      </c>
      <c r="AZ507" s="296">
        <v>42</v>
      </c>
      <c r="BA507" s="74"/>
      <c r="BB507" s="296"/>
      <c r="BC507" s="49"/>
      <c r="BD507" s="297" t="s">
        <v>85</v>
      </c>
      <c r="BE507" s="91" t="str">
        <f>IFERROR(VLOOKUP(BD507,ACCESSORIES!F:J,5,FALSE),"N/A")</f>
        <v>N/A</v>
      </c>
      <c r="BF507" s="92" t="s">
        <v>85</v>
      </c>
      <c r="BG507" s="91" t="str">
        <f>IFERROR(VLOOKUP(BF507,ACCESSORIES!F:J,5,FALSE),"N/A")</f>
        <v>N/A</v>
      </c>
      <c r="BH507" s="297">
        <v>33</v>
      </c>
      <c r="BI507" s="296">
        <v>19.700787401574786</v>
      </c>
      <c r="BJ507" s="296">
        <v>19.700787401574786</v>
      </c>
      <c r="BK507" s="296">
        <v>10.960629921259855</v>
      </c>
      <c r="BL507" s="358">
        <f t="shared" si="35"/>
        <v>6.9711404543999947E-2</v>
      </c>
      <c r="BM507" s="290">
        <v>36</v>
      </c>
      <c r="BN507" s="296" t="s">
        <v>3771</v>
      </c>
      <c r="BO507" s="73" t="s">
        <v>3891</v>
      </c>
      <c r="BP507" s="296" t="s">
        <v>2680</v>
      </c>
      <c r="BQ507" s="296" t="s">
        <v>2693</v>
      </c>
      <c r="BR507" s="296" t="s">
        <v>2686</v>
      </c>
      <c r="BS507" s="296" t="s">
        <v>2694</v>
      </c>
      <c r="BT507" s="296" t="s">
        <v>2692</v>
      </c>
      <c r="BU507" s="296"/>
      <c r="BV507" s="296"/>
      <c r="BW507" s="296"/>
      <c r="BX507" s="296"/>
      <c r="BY507" s="296"/>
      <c r="BZ507" s="296"/>
      <c r="CA507" s="296"/>
      <c r="CB507" s="296"/>
      <c r="CC507" s="296"/>
      <c r="CD507" s="311" t="str">
        <f t="shared" si="37"/>
        <v>DISCONTINUED - MR311 Vex, 17x8.5, 0mm Offset, 6x135, 87mm Centerbore, Titanium - Matte Black  Lip</v>
      </c>
      <c r="CE507" s="311" t="s">
        <v>3721</v>
      </c>
      <c r="CF507" s="311" t="s">
        <v>3720</v>
      </c>
      <c r="CG507" s="300" t="str">
        <f t="shared" si="36"/>
        <v>STREET (3XX)</v>
      </c>
    </row>
    <row r="508" spans="1:85" s="289" customFormat="1" ht="15.75" customHeight="1">
      <c r="A508" s="571">
        <f t="shared" si="33"/>
        <v>505</v>
      </c>
      <c r="B508" s="92" t="s">
        <v>84</v>
      </c>
      <c r="C508" s="29" t="s">
        <v>1038</v>
      </c>
      <c r="D508" s="290" t="s">
        <v>1088</v>
      </c>
      <c r="E508" s="291" t="s">
        <v>3702</v>
      </c>
      <c r="F508" s="281" t="str">
        <f t="shared" si="34"/>
        <v>MR31178580800</v>
      </c>
      <c r="G508" s="291"/>
      <c r="H508" s="291"/>
      <c r="I508" s="345" t="s">
        <v>691</v>
      </c>
      <c r="J508" s="322">
        <v>42370</v>
      </c>
      <c r="K508" s="438">
        <v>43747</v>
      </c>
      <c r="L508" s="282" t="s">
        <v>1239</v>
      </c>
      <c r="M508" s="292">
        <v>277.7</v>
      </c>
      <c r="N508" s="85"/>
      <c r="O508" s="409"/>
      <c r="P508" s="290">
        <v>17</v>
      </c>
      <c r="Q508" s="8">
        <v>8.5</v>
      </c>
      <c r="R508" s="29" t="s">
        <v>1699</v>
      </c>
      <c r="S508" s="290">
        <v>8</v>
      </c>
      <c r="T508" s="290">
        <v>6.5</v>
      </c>
      <c r="U508" s="293">
        <v>0</v>
      </c>
      <c r="V508" s="317">
        <v>4.75</v>
      </c>
      <c r="W508" s="290" t="s">
        <v>85</v>
      </c>
      <c r="X508" s="298">
        <v>130.81</v>
      </c>
      <c r="Y508" s="294">
        <v>29.5</v>
      </c>
      <c r="Z508" s="293">
        <v>3640</v>
      </c>
      <c r="AA508" s="293" t="s">
        <v>5153</v>
      </c>
      <c r="AB508" s="293" t="s">
        <v>2850</v>
      </c>
      <c r="AC508" s="284" t="s">
        <v>9627</v>
      </c>
      <c r="AD508" s="295" t="s">
        <v>1562</v>
      </c>
      <c r="AE508" s="432"/>
      <c r="AF508" s="286">
        <f>IFERROR(VLOOKUP(AD508,ACCESSORIES!F:J,5,FALSE),"N/A")</f>
        <v>33</v>
      </c>
      <c r="AG508" s="295" t="s">
        <v>85</v>
      </c>
      <c r="AH508" s="296" t="s">
        <v>85</v>
      </c>
      <c r="AI508" s="295" t="s">
        <v>2863</v>
      </c>
      <c r="AJ508" s="295" t="s">
        <v>1827</v>
      </c>
      <c r="AK508" s="287">
        <f>IFERROR(VLOOKUP(AJ508,ACCESSORIES!F:J,5,FALSE),"N/A")</f>
        <v>1.1000000000000001</v>
      </c>
      <c r="AL508" s="296" t="s">
        <v>237</v>
      </c>
      <c r="AM508" s="296" t="s">
        <v>85</v>
      </c>
      <c r="AN508" s="38" t="str">
        <f>IFERROR(VLOOKUP(AM508,ACCESSORIES!F:J,5,FALSE),"N/A")</f>
        <v>N/A</v>
      </c>
      <c r="AO508" s="296" t="s">
        <v>85</v>
      </c>
      <c r="AP508" s="493">
        <v>16.100000000000001</v>
      </c>
      <c r="AQ508" s="296"/>
      <c r="AR508" s="296">
        <v>200</v>
      </c>
      <c r="AS508" s="296">
        <v>3</v>
      </c>
      <c r="AT508" s="296">
        <v>3</v>
      </c>
      <c r="AU508" s="296"/>
      <c r="AV508" s="296">
        <v>35</v>
      </c>
      <c r="AW508" s="296"/>
      <c r="AX508" s="296">
        <v>210</v>
      </c>
      <c r="AY508" s="296">
        <v>123</v>
      </c>
      <c r="AZ508" s="296">
        <v>93</v>
      </c>
      <c r="BA508" s="74"/>
      <c r="BB508" s="296"/>
      <c r="BC508" s="49"/>
      <c r="BD508" s="297" t="s">
        <v>85</v>
      </c>
      <c r="BE508" s="91" t="str">
        <f>IFERROR(VLOOKUP(BD508,ACCESSORIES!F:J,5,FALSE),"N/A")</f>
        <v>N/A</v>
      </c>
      <c r="BF508" s="92" t="s">
        <v>85</v>
      </c>
      <c r="BG508" s="91" t="str">
        <f>IFERROR(VLOOKUP(BF508,ACCESSORIES!F:J,5,FALSE),"N/A")</f>
        <v>N/A</v>
      </c>
      <c r="BH508" s="297">
        <v>33</v>
      </c>
      <c r="BI508" s="296">
        <v>19.700787401574786</v>
      </c>
      <c r="BJ508" s="296">
        <v>19.700787401574786</v>
      </c>
      <c r="BK508" s="296">
        <v>10.960629921259855</v>
      </c>
      <c r="BL508" s="358">
        <f t="shared" si="35"/>
        <v>6.9711404543999947E-2</v>
      </c>
      <c r="BM508" s="290">
        <v>36</v>
      </c>
      <c r="BN508" s="296" t="s">
        <v>3771</v>
      </c>
      <c r="BO508" s="73" t="s">
        <v>3891</v>
      </c>
      <c r="BP508" s="296" t="s">
        <v>2680</v>
      </c>
      <c r="BQ508" s="296" t="s">
        <v>2693</v>
      </c>
      <c r="BR508" s="296" t="s">
        <v>2686</v>
      </c>
      <c r="BS508" s="296" t="s">
        <v>2694</v>
      </c>
      <c r="BT508" s="296" t="s">
        <v>2692</v>
      </c>
      <c r="BU508" s="296"/>
      <c r="BV508" s="296"/>
      <c r="BW508" s="296"/>
      <c r="BX508" s="296"/>
      <c r="BY508" s="296"/>
      <c r="BZ508" s="296"/>
      <c r="CA508" s="296"/>
      <c r="CB508" s="296"/>
      <c r="CC508" s="296"/>
      <c r="CD508" s="311" t="str">
        <f t="shared" si="37"/>
        <v>DISCONTINUED - MR311 Vex, 17x8.5, 0mm Offset, 8x6.5, 130.81mm Centerbore, Titanium - Matte Black  Lip</v>
      </c>
      <c r="CE508" s="311" t="s">
        <v>3721</v>
      </c>
      <c r="CF508" s="311" t="s">
        <v>3720</v>
      </c>
      <c r="CG508" s="300" t="str">
        <f t="shared" si="36"/>
        <v>STREET (3XX)</v>
      </c>
    </row>
    <row r="509" spans="1:85" s="289" customFormat="1" ht="15.75" customHeight="1">
      <c r="A509" s="571">
        <f t="shared" si="33"/>
        <v>506</v>
      </c>
      <c r="B509" s="92" t="s">
        <v>84</v>
      </c>
      <c r="C509" s="29" t="s">
        <v>1038</v>
      </c>
      <c r="D509" s="290" t="s">
        <v>1088</v>
      </c>
      <c r="E509" s="291" t="s">
        <v>3703</v>
      </c>
      <c r="F509" s="281" t="str">
        <f t="shared" si="34"/>
        <v>MR31178562500</v>
      </c>
      <c r="G509" s="291"/>
      <c r="H509" s="291"/>
      <c r="I509" s="345" t="s">
        <v>1010</v>
      </c>
      <c r="J509" s="322">
        <v>42370</v>
      </c>
      <c r="K509" s="438">
        <v>43747</v>
      </c>
      <c r="L509" s="282" t="s">
        <v>1239</v>
      </c>
      <c r="M509" s="292">
        <v>260.76</v>
      </c>
      <c r="N509" s="85"/>
      <c r="O509" s="409"/>
      <c r="P509" s="290">
        <v>17</v>
      </c>
      <c r="Q509" s="8">
        <v>8.5</v>
      </c>
      <c r="R509" s="29" t="s">
        <v>1695</v>
      </c>
      <c r="S509" s="290">
        <v>6</v>
      </c>
      <c r="T509" s="290">
        <v>120</v>
      </c>
      <c r="U509" s="293">
        <v>0</v>
      </c>
      <c r="V509" s="317">
        <v>4.75</v>
      </c>
      <c r="W509" s="290" t="s">
        <v>85</v>
      </c>
      <c r="X509" s="298">
        <v>67</v>
      </c>
      <c r="Y509" s="294">
        <v>32.5</v>
      </c>
      <c r="Z509" s="293">
        <v>2650</v>
      </c>
      <c r="AA509" s="293" t="s">
        <v>2165</v>
      </c>
      <c r="AB509" s="293" t="s">
        <v>2845</v>
      </c>
      <c r="AC509" s="284" t="s">
        <v>9715</v>
      </c>
      <c r="AD509" s="295" t="s">
        <v>1737</v>
      </c>
      <c r="AE509" s="432"/>
      <c r="AF509" s="286">
        <f>IFERROR(VLOOKUP(AD509,ACCESSORIES!F:J,5,FALSE),"N/A")</f>
        <v>33</v>
      </c>
      <c r="AG509" s="295" t="s">
        <v>1962</v>
      </c>
      <c r="AH509" s="296" t="s">
        <v>1786</v>
      </c>
      <c r="AI509" s="295" t="s">
        <v>85</v>
      </c>
      <c r="AJ509" s="295" t="s">
        <v>1827</v>
      </c>
      <c r="AK509" s="287">
        <f>IFERROR(VLOOKUP(AJ509,ACCESSORIES!F:J,5,FALSE),"N/A")</f>
        <v>1.1000000000000001</v>
      </c>
      <c r="AL509" s="296" t="s">
        <v>236</v>
      </c>
      <c r="AM509" s="296" t="s">
        <v>85</v>
      </c>
      <c r="AN509" s="38" t="str">
        <f>IFERROR(VLOOKUP(AM509,ACCESSORIES!F:J,5,FALSE),"N/A")</f>
        <v>N/A</v>
      </c>
      <c r="AO509" s="296" t="s">
        <v>85</v>
      </c>
      <c r="AP509" s="493">
        <v>16.100000000000001</v>
      </c>
      <c r="AQ509" s="296"/>
      <c r="AR509" s="296">
        <v>160</v>
      </c>
      <c r="AS509" s="296">
        <v>14</v>
      </c>
      <c r="AT509" s="296">
        <v>27</v>
      </c>
      <c r="AU509" s="296"/>
      <c r="AV509" s="296">
        <v>37</v>
      </c>
      <c r="AW509" s="296"/>
      <c r="AX509" s="296">
        <v>199</v>
      </c>
      <c r="AY509" s="296">
        <v>67</v>
      </c>
      <c r="AZ509" s="296">
        <v>35</v>
      </c>
      <c r="BA509" s="74"/>
      <c r="BB509" s="296"/>
      <c r="BC509" s="49"/>
      <c r="BD509" s="297" t="s">
        <v>85</v>
      </c>
      <c r="BE509" s="91" t="str">
        <f>IFERROR(VLOOKUP(BD509,ACCESSORIES!F:J,5,FALSE),"N/A")</f>
        <v>N/A</v>
      </c>
      <c r="BF509" s="92" t="s">
        <v>85</v>
      </c>
      <c r="BG509" s="91" t="str">
        <f>IFERROR(VLOOKUP(BF509,ACCESSORIES!F:J,5,FALSE),"N/A")</f>
        <v>N/A</v>
      </c>
      <c r="BH509" s="297">
        <v>36</v>
      </c>
      <c r="BI509" s="296">
        <v>19.700787401574786</v>
      </c>
      <c r="BJ509" s="296">
        <v>19.700787401574786</v>
      </c>
      <c r="BK509" s="296">
        <v>10.960629921259855</v>
      </c>
      <c r="BL509" s="358">
        <f t="shared" si="35"/>
        <v>6.9711404543999947E-2</v>
      </c>
      <c r="BM509" s="290">
        <v>36</v>
      </c>
      <c r="BN509" s="296" t="s">
        <v>3771</v>
      </c>
      <c r="BO509" s="73" t="s">
        <v>3891</v>
      </c>
      <c r="BP509" s="296" t="s">
        <v>2680</v>
      </c>
      <c r="BQ509" s="296" t="s">
        <v>2693</v>
      </c>
      <c r="BR509" s="296" t="s">
        <v>2686</v>
      </c>
      <c r="BS509" s="296" t="s">
        <v>2694</v>
      </c>
      <c r="BT509" s="296" t="s">
        <v>2692</v>
      </c>
      <c r="BU509" s="296"/>
      <c r="BV509" s="296"/>
      <c r="BW509" s="296"/>
      <c r="BX509" s="296"/>
      <c r="BY509" s="296"/>
      <c r="BZ509" s="296"/>
      <c r="CA509" s="296"/>
      <c r="CB509" s="296"/>
      <c r="CC509" s="296"/>
      <c r="CD509" s="311" t="str">
        <f t="shared" si="37"/>
        <v>DISCONTINUED - MR311 Vex, 17x8.5, 0mm Offset, 6x120, 67mm Centerbore, Matte Black</v>
      </c>
      <c r="CE509" s="311" t="s">
        <v>3721</v>
      </c>
      <c r="CF509" s="311" t="s">
        <v>3720</v>
      </c>
      <c r="CG509" s="300" t="str">
        <f t="shared" si="36"/>
        <v>STREET (3XX)</v>
      </c>
    </row>
    <row r="510" spans="1:85" s="289" customFormat="1" ht="15.75" customHeight="1">
      <c r="A510" s="571">
        <f t="shared" si="33"/>
        <v>507</v>
      </c>
      <c r="B510" s="92" t="s">
        <v>84</v>
      </c>
      <c r="C510" s="29" t="s">
        <v>1038</v>
      </c>
      <c r="D510" s="290" t="s">
        <v>1088</v>
      </c>
      <c r="E510" s="291" t="s">
        <v>3704</v>
      </c>
      <c r="F510" s="281" t="str">
        <f t="shared" si="34"/>
        <v>MR31178562800</v>
      </c>
      <c r="G510" s="291"/>
      <c r="H510" s="291"/>
      <c r="I510" s="345" t="s">
        <v>1011</v>
      </c>
      <c r="J510" s="322">
        <v>42370</v>
      </c>
      <c r="K510" s="438">
        <v>43747</v>
      </c>
      <c r="L510" s="282" t="s">
        <v>1239</v>
      </c>
      <c r="M510" s="292">
        <v>277.7</v>
      </c>
      <c r="N510" s="85"/>
      <c r="O510" s="409"/>
      <c r="P510" s="290">
        <v>17</v>
      </c>
      <c r="Q510" s="8">
        <v>8.5</v>
      </c>
      <c r="R510" s="29" t="s">
        <v>1695</v>
      </c>
      <c r="S510" s="290">
        <v>6</v>
      </c>
      <c r="T510" s="290">
        <v>120</v>
      </c>
      <c r="U510" s="293">
        <v>0</v>
      </c>
      <c r="V510" s="317">
        <v>4.75</v>
      </c>
      <c r="W510" s="290" t="s">
        <v>85</v>
      </c>
      <c r="X510" s="298">
        <v>67</v>
      </c>
      <c r="Y510" s="294">
        <v>32.5</v>
      </c>
      <c r="Z510" s="293">
        <v>2650</v>
      </c>
      <c r="AA510" s="293" t="s">
        <v>5153</v>
      </c>
      <c r="AB510" s="293" t="s">
        <v>2850</v>
      </c>
      <c r="AC510" s="284" t="s">
        <v>9715</v>
      </c>
      <c r="AD510" s="295" t="s">
        <v>1737</v>
      </c>
      <c r="AE510" s="432"/>
      <c r="AF510" s="286">
        <f>IFERROR(VLOOKUP(AD510,ACCESSORIES!F:J,5,FALSE),"N/A")</f>
        <v>33</v>
      </c>
      <c r="AG510" s="295" t="s">
        <v>1962</v>
      </c>
      <c r="AH510" s="296" t="s">
        <v>1786</v>
      </c>
      <c r="AI510" s="295" t="s">
        <v>85</v>
      </c>
      <c r="AJ510" s="295" t="s">
        <v>1827</v>
      </c>
      <c r="AK510" s="287">
        <f>IFERROR(VLOOKUP(AJ510,ACCESSORIES!F:J,5,FALSE),"N/A")</f>
        <v>1.1000000000000001</v>
      </c>
      <c r="AL510" s="296" t="s">
        <v>236</v>
      </c>
      <c r="AM510" s="296" t="s">
        <v>85</v>
      </c>
      <c r="AN510" s="38" t="str">
        <f>IFERROR(VLOOKUP(AM510,ACCESSORIES!F:J,5,FALSE),"N/A")</f>
        <v>N/A</v>
      </c>
      <c r="AO510" s="296" t="s">
        <v>85</v>
      </c>
      <c r="AP510" s="493">
        <v>16.100000000000001</v>
      </c>
      <c r="AQ510" s="296"/>
      <c r="AR510" s="296">
        <v>160</v>
      </c>
      <c r="AS510" s="296">
        <v>14</v>
      </c>
      <c r="AT510" s="296">
        <v>27</v>
      </c>
      <c r="AU510" s="296"/>
      <c r="AV510" s="296">
        <v>37</v>
      </c>
      <c r="AW510" s="296"/>
      <c r="AX510" s="296">
        <v>199</v>
      </c>
      <c r="AY510" s="296">
        <v>67</v>
      </c>
      <c r="AZ510" s="296">
        <v>35</v>
      </c>
      <c r="BA510" s="74"/>
      <c r="BB510" s="296"/>
      <c r="BC510" s="49"/>
      <c r="BD510" s="297" t="s">
        <v>85</v>
      </c>
      <c r="BE510" s="91" t="str">
        <f>IFERROR(VLOOKUP(BD510,ACCESSORIES!F:J,5,FALSE),"N/A")</f>
        <v>N/A</v>
      </c>
      <c r="BF510" s="92" t="s">
        <v>85</v>
      </c>
      <c r="BG510" s="91" t="str">
        <f>IFERROR(VLOOKUP(BF510,ACCESSORIES!F:J,5,FALSE),"N/A")</f>
        <v>N/A</v>
      </c>
      <c r="BH510" s="297">
        <v>36</v>
      </c>
      <c r="BI510" s="296">
        <v>19.700787401574786</v>
      </c>
      <c r="BJ510" s="296">
        <v>19.700787401574786</v>
      </c>
      <c r="BK510" s="296">
        <v>10.960629921259855</v>
      </c>
      <c r="BL510" s="358">
        <f t="shared" si="35"/>
        <v>6.9711404543999947E-2</v>
      </c>
      <c r="BM510" s="290">
        <v>36</v>
      </c>
      <c r="BN510" s="296" t="s">
        <v>3771</v>
      </c>
      <c r="BO510" s="73" t="s">
        <v>3891</v>
      </c>
      <c r="BP510" s="296" t="s">
        <v>2680</v>
      </c>
      <c r="BQ510" s="296" t="s">
        <v>2693</v>
      </c>
      <c r="BR510" s="296" t="s">
        <v>2686</v>
      </c>
      <c r="BS510" s="296" t="s">
        <v>2694</v>
      </c>
      <c r="BT510" s="296" t="s">
        <v>2692</v>
      </c>
      <c r="BU510" s="296"/>
      <c r="BV510" s="296"/>
      <c r="BW510" s="296"/>
      <c r="BX510" s="296"/>
      <c r="BY510" s="296"/>
      <c r="BZ510" s="296"/>
      <c r="CA510" s="296"/>
      <c r="CB510" s="296"/>
      <c r="CC510" s="296"/>
      <c r="CD510" s="311" t="str">
        <f t="shared" ref="CD510:CD529" si="38">CONCATENATE("DISCONTINUED"," ","-"," ",D510,", ",P510,"x",Q510,", ",IF(W510="N/A", "", CONCATENATE(W510, "/")),IF(U510&gt;0, CONCATENATE("+",U510), U510),"mm Offset, ",R510,", ",X510,"mm Centerbore, ",PROPER(AA510), "", IF(BF510="N/A", "", CONCATENATE(", w/ ", BF510)))</f>
        <v>DISCONTINUED - MR311 Vex, 17x8.5, 0mm Offset, 6x120, 67mm Centerbore, Titanium - Matte Black  Lip</v>
      </c>
      <c r="CE510" s="311" t="s">
        <v>3721</v>
      </c>
      <c r="CF510" s="311" t="s">
        <v>3720</v>
      </c>
      <c r="CG510" s="300" t="str">
        <f t="shared" si="36"/>
        <v>STREET (3XX)</v>
      </c>
    </row>
    <row r="511" spans="1:85" s="289" customFormat="1" ht="15.75" customHeight="1">
      <c r="A511" s="571">
        <f t="shared" si="33"/>
        <v>508</v>
      </c>
      <c r="B511" s="92" t="s">
        <v>84</v>
      </c>
      <c r="C511" s="29" t="s">
        <v>1055</v>
      </c>
      <c r="D511" s="290" t="s">
        <v>1115</v>
      </c>
      <c r="E511" s="291" t="s">
        <v>3705</v>
      </c>
      <c r="F511" s="281" t="str">
        <f t="shared" si="34"/>
        <v>MR40247046343</v>
      </c>
      <c r="G511" s="291"/>
      <c r="H511" s="291"/>
      <c r="I511" s="345" t="s">
        <v>750</v>
      </c>
      <c r="J511" s="322">
        <v>41640</v>
      </c>
      <c r="K511" s="438">
        <v>43747</v>
      </c>
      <c r="L511" s="282" t="s">
        <v>1239</v>
      </c>
      <c r="M511" s="292">
        <v>143.38999999999999</v>
      </c>
      <c r="N511" s="85"/>
      <c r="O511" s="409"/>
      <c r="P511" s="290">
        <v>14</v>
      </c>
      <c r="Q511" s="8">
        <v>7</v>
      </c>
      <c r="R511" s="29" t="s">
        <v>1683</v>
      </c>
      <c r="S511" s="290">
        <v>4</v>
      </c>
      <c r="T511" s="290">
        <v>156</v>
      </c>
      <c r="U511" s="293">
        <v>11</v>
      </c>
      <c r="V511" s="317">
        <v>4.3</v>
      </c>
      <c r="W511" s="290" t="s">
        <v>168</v>
      </c>
      <c r="X511" s="298">
        <v>132.5</v>
      </c>
      <c r="Y511" s="294">
        <v>13.2</v>
      </c>
      <c r="Z511" s="293">
        <v>1000</v>
      </c>
      <c r="AA511" s="293" t="s">
        <v>2167</v>
      </c>
      <c r="AB511" s="293" t="s">
        <v>2848</v>
      </c>
      <c r="AC511" s="284" t="s">
        <v>9771</v>
      </c>
      <c r="AD511" s="295" t="s">
        <v>1738</v>
      </c>
      <c r="AE511" s="432"/>
      <c r="AF511" s="286">
        <f>IFERROR(VLOOKUP(AD511,ACCESSORIES!F:J,5,FALSE),"N/A")</f>
        <v>22</v>
      </c>
      <c r="AG511" s="295" t="s">
        <v>85</v>
      </c>
      <c r="AH511" s="296" t="s">
        <v>1792</v>
      </c>
      <c r="AI511" s="295" t="s">
        <v>85</v>
      </c>
      <c r="AJ511" s="295" t="s">
        <v>1500</v>
      </c>
      <c r="AK511" s="287">
        <f>IFERROR(VLOOKUP(AJ511,ACCESSORIES!F:J,5,FALSE),"N/A")</f>
        <v>1.1000000000000001</v>
      </c>
      <c r="AL511" s="296" t="s">
        <v>237</v>
      </c>
      <c r="AM511" s="296" t="s">
        <v>85</v>
      </c>
      <c r="AN511" s="38" t="str">
        <f>IFERROR(VLOOKUP(AM511,ACCESSORIES!F:J,5,FALSE),"N/A")</f>
        <v>N/A</v>
      </c>
      <c r="AO511" s="296" t="s">
        <v>85</v>
      </c>
      <c r="AP511" s="493">
        <v>12.4</v>
      </c>
      <c r="AQ511" s="296"/>
      <c r="AR511" s="296">
        <v>180</v>
      </c>
      <c r="AS511" s="296">
        <v>3</v>
      </c>
      <c r="AT511" s="296">
        <v>3</v>
      </c>
      <c r="AU511" s="296"/>
      <c r="AV511" s="296">
        <v>3</v>
      </c>
      <c r="AW511" s="296"/>
      <c r="AX511" s="296">
        <v>161</v>
      </c>
      <c r="AY511" s="296">
        <v>68</v>
      </c>
      <c r="AZ511" s="296">
        <v>51</v>
      </c>
      <c r="BA511" s="74"/>
      <c r="BB511" s="296"/>
      <c r="BC511" s="49"/>
      <c r="BD511" s="297" t="s">
        <v>85</v>
      </c>
      <c r="BE511" s="91" t="str">
        <f>IFERROR(VLOOKUP(BD511,ACCESSORIES!F:J,5,FALSE),"N/A")</f>
        <v>N/A</v>
      </c>
      <c r="BF511" s="92" t="s">
        <v>85</v>
      </c>
      <c r="BG511" s="91" t="str">
        <f>IFERROR(VLOOKUP(BF511,ACCESSORIES!F:J,5,FALSE),"N/A")</f>
        <v>N/A</v>
      </c>
      <c r="BH511" s="297">
        <v>16.7</v>
      </c>
      <c r="BI511" s="296">
        <v>16.909448818897637</v>
      </c>
      <c r="BJ511" s="296">
        <v>16.909448818897637</v>
      </c>
      <c r="BK511" s="296">
        <v>9.6948818897637903</v>
      </c>
      <c r="BL511" s="358">
        <f t="shared" si="35"/>
        <v>4.5425799062500029E-2</v>
      </c>
      <c r="BM511" s="290">
        <v>48</v>
      </c>
      <c r="BN511" s="296" t="s">
        <v>3771</v>
      </c>
      <c r="BO511" s="73" t="s">
        <v>3891</v>
      </c>
      <c r="BP511" s="296" t="s">
        <v>2680</v>
      </c>
      <c r="BQ511" s="296" t="s">
        <v>2727</v>
      </c>
      <c r="BR511" s="296" t="s">
        <v>1121</v>
      </c>
      <c r="BS511" s="296" t="s">
        <v>2728</v>
      </c>
      <c r="BT511" s="296" t="s">
        <v>2729</v>
      </c>
      <c r="BU511" s="296"/>
      <c r="BV511" s="296"/>
      <c r="BW511" s="296"/>
      <c r="BX511" s="296"/>
      <c r="BY511" s="296"/>
      <c r="BZ511" s="296"/>
      <c r="CA511" s="296" t="s">
        <v>2407</v>
      </c>
      <c r="CB511" s="296"/>
      <c r="CC511" s="296" t="s">
        <v>2408</v>
      </c>
      <c r="CD511" s="311" t="str">
        <f t="shared" si="38"/>
        <v>DISCONTINUED - MR402 The Standard UTV, 14x7, 4+3/+11mm Offset, 4x156, 132.5mm Centerbore, Machined/Black</v>
      </c>
      <c r="CE511" s="311" t="s">
        <v>3721</v>
      </c>
      <c r="CF511" s="311" t="s">
        <v>3720</v>
      </c>
      <c r="CG511" s="300" t="str">
        <f t="shared" si="36"/>
        <v>UTV (4XX)</v>
      </c>
    </row>
    <row r="512" spans="1:85" s="289" customFormat="1" ht="15.75" customHeight="1">
      <c r="A512" s="571">
        <f t="shared" si="33"/>
        <v>509</v>
      </c>
      <c r="B512" s="92" t="s">
        <v>84</v>
      </c>
      <c r="C512" s="29" t="s">
        <v>1055</v>
      </c>
      <c r="D512" s="290" t="s">
        <v>2223</v>
      </c>
      <c r="E512" s="291" t="s">
        <v>3706</v>
      </c>
      <c r="F512" s="281" t="str">
        <f t="shared" ref="F512:F558" si="39">E512</f>
        <v>MR40348046544</v>
      </c>
      <c r="G512" s="291"/>
      <c r="H512" s="291"/>
      <c r="I512" s="345" t="s">
        <v>760</v>
      </c>
      <c r="J512" s="322">
        <v>41640</v>
      </c>
      <c r="K512" s="438">
        <v>43747</v>
      </c>
      <c r="L512" s="282" t="s">
        <v>1239</v>
      </c>
      <c r="M512" s="292">
        <v>155.49</v>
      </c>
      <c r="N512" s="85"/>
      <c r="O512" s="409"/>
      <c r="P512" s="290">
        <v>14</v>
      </c>
      <c r="Q512" s="8">
        <v>8</v>
      </c>
      <c r="R512" s="29" t="s">
        <v>1683</v>
      </c>
      <c r="S512" s="290">
        <v>4</v>
      </c>
      <c r="T512" s="290">
        <v>156</v>
      </c>
      <c r="U512" s="293">
        <v>-2</v>
      </c>
      <c r="V512" s="317">
        <v>4.3</v>
      </c>
      <c r="W512" s="290" t="s">
        <v>171</v>
      </c>
      <c r="X512" s="298">
        <v>132</v>
      </c>
      <c r="Y512" s="294">
        <v>14.8</v>
      </c>
      <c r="Z512" s="293">
        <v>1600</v>
      </c>
      <c r="AA512" s="293" t="s">
        <v>2165</v>
      </c>
      <c r="AB512" s="293" t="s">
        <v>2845</v>
      </c>
      <c r="AC512" s="284" t="s">
        <v>9611</v>
      </c>
      <c r="AD512" s="295" t="s">
        <v>1738</v>
      </c>
      <c r="AE512" s="432"/>
      <c r="AF512" s="286">
        <f>IFERROR(VLOOKUP(AD512,ACCESSORIES!F:J,5,FALSE),"N/A")</f>
        <v>22</v>
      </c>
      <c r="AG512" s="295" t="s">
        <v>85</v>
      </c>
      <c r="AH512" s="296" t="s">
        <v>1792</v>
      </c>
      <c r="AI512" s="295" t="s">
        <v>85</v>
      </c>
      <c r="AJ512" s="295" t="s">
        <v>1500</v>
      </c>
      <c r="AK512" s="287">
        <f>IFERROR(VLOOKUP(AJ512,ACCESSORIES!F:J,5,FALSE),"N/A")</f>
        <v>1.1000000000000001</v>
      </c>
      <c r="AL512" s="296" t="s">
        <v>237</v>
      </c>
      <c r="AM512" s="296" t="s">
        <v>85</v>
      </c>
      <c r="AN512" s="38" t="str">
        <f>IFERROR(VLOOKUP(AM512,ACCESSORIES!F:J,5,FALSE),"N/A")</f>
        <v>N/A</v>
      </c>
      <c r="AO512" s="296" t="s">
        <v>85</v>
      </c>
      <c r="AP512" s="493">
        <v>12.4</v>
      </c>
      <c r="AQ512" s="296"/>
      <c r="AR512" s="296">
        <v>185</v>
      </c>
      <c r="AS512" s="296">
        <v>3</v>
      </c>
      <c r="AT512" s="296">
        <v>11</v>
      </c>
      <c r="AU512" s="296"/>
      <c r="AV512" s="296">
        <v>17</v>
      </c>
      <c r="AW512" s="296"/>
      <c r="AX512" s="296">
        <v>165</v>
      </c>
      <c r="AY512" s="296">
        <v>68</v>
      </c>
      <c r="AZ512" s="296">
        <v>51</v>
      </c>
      <c r="BA512" s="74"/>
      <c r="BB512" s="296"/>
      <c r="BC512" s="49"/>
      <c r="BD512" s="297" t="s">
        <v>85</v>
      </c>
      <c r="BE512" s="91" t="str">
        <f>IFERROR(VLOOKUP(BD512,ACCESSORIES!F:J,5,FALSE),"N/A")</f>
        <v>N/A</v>
      </c>
      <c r="BF512" s="92" t="s">
        <v>85</v>
      </c>
      <c r="BG512" s="91" t="str">
        <f>IFERROR(VLOOKUP(BF512,ACCESSORIES!F:J,5,FALSE),"N/A")</f>
        <v>N/A</v>
      </c>
      <c r="BH512" s="297">
        <v>18.3</v>
      </c>
      <c r="BI512" s="296">
        <v>16.929133858267726</v>
      </c>
      <c r="BJ512" s="296">
        <v>16.929133858267726</v>
      </c>
      <c r="BK512" s="296">
        <v>10.629921259842522</v>
      </c>
      <c r="BL512" s="358">
        <f t="shared" ref="BL512:BL558" si="40">SUM(((BI512*25.4)*(BJ512*25.4)*(BK512*25.4))/1000000000)</f>
        <v>4.9923000000000065E-2</v>
      </c>
      <c r="BM512" s="290">
        <v>48</v>
      </c>
      <c r="BN512" s="296" t="s">
        <v>3771</v>
      </c>
      <c r="BO512" s="73" t="s">
        <v>3891</v>
      </c>
      <c r="BP512" s="296" t="s">
        <v>2680</v>
      </c>
      <c r="BQ512" s="296" t="s">
        <v>2727</v>
      </c>
      <c r="BR512" s="296" t="s">
        <v>2730</v>
      </c>
      <c r="BS512" s="296" t="s">
        <v>1121</v>
      </c>
      <c r="BT512" s="296" t="s">
        <v>2728</v>
      </c>
      <c r="BU512" s="296"/>
      <c r="BV512" s="296"/>
      <c r="BW512" s="296"/>
      <c r="BX512" s="296"/>
      <c r="BY512" s="296"/>
      <c r="BZ512" s="296"/>
      <c r="CA512" s="296" t="s">
        <v>2411</v>
      </c>
      <c r="CB512" s="296"/>
      <c r="CC512" s="296" t="s">
        <v>2412</v>
      </c>
      <c r="CD512" s="311" t="str">
        <f t="shared" si="38"/>
        <v>DISCONTINUED - MR403 Mesh UTV, 14x8, 4+4/-2mm Offset, 4x156, 132mm Centerbore, Matte Black</v>
      </c>
      <c r="CE512" s="311" t="s">
        <v>3721</v>
      </c>
      <c r="CF512" s="311" t="s">
        <v>3720</v>
      </c>
      <c r="CG512" s="300" t="str">
        <f t="shared" si="36"/>
        <v>UTV (4XX)</v>
      </c>
    </row>
    <row r="513" spans="1:85" s="289" customFormat="1" ht="15.75" customHeight="1">
      <c r="A513" s="571">
        <f t="shared" si="33"/>
        <v>510</v>
      </c>
      <c r="B513" s="92" t="s">
        <v>84</v>
      </c>
      <c r="C513" s="29" t="s">
        <v>1055</v>
      </c>
      <c r="D513" s="290" t="s">
        <v>2223</v>
      </c>
      <c r="E513" s="291" t="s">
        <v>3707</v>
      </c>
      <c r="F513" s="281" t="str">
        <f t="shared" si="39"/>
        <v>MR40341046555</v>
      </c>
      <c r="G513" s="291"/>
      <c r="H513" s="291"/>
      <c r="I513" s="345" t="s">
        <v>758</v>
      </c>
      <c r="J513" s="322">
        <v>41640</v>
      </c>
      <c r="K513" s="438">
        <v>43747</v>
      </c>
      <c r="L513" s="282" t="s">
        <v>1239</v>
      </c>
      <c r="M513" s="292">
        <v>172.43</v>
      </c>
      <c r="N513" s="85"/>
      <c r="O513" s="409"/>
      <c r="P513" s="290">
        <v>14</v>
      </c>
      <c r="Q513" s="8">
        <v>10</v>
      </c>
      <c r="R513" s="29" t="s">
        <v>1683</v>
      </c>
      <c r="S513" s="290">
        <v>4</v>
      </c>
      <c r="T513" s="290">
        <v>156</v>
      </c>
      <c r="U513" s="293">
        <v>-2</v>
      </c>
      <c r="V513" s="317">
        <v>5.3</v>
      </c>
      <c r="W513" s="290" t="s">
        <v>178</v>
      </c>
      <c r="X513" s="298">
        <v>132</v>
      </c>
      <c r="Y513" s="294">
        <v>16.600000000000001</v>
      </c>
      <c r="Z513" s="293">
        <v>1600</v>
      </c>
      <c r="AA513" s="293" t="s">
        <v>2165</v>
      </c>
      <c r="AB513" s="293" t="s">
        <v>2845</v>
      </c>
      <c r="AC513" s="284" t="s">
        <v>9608</v>
      </c>
      <c r="AD513" s="295" t="s">
        <v>1738</v>
      </c>
      <c r="AE513" s="432"/>
      <c r="AF513" s="286">
        <f>IFERROR(VLOOKUP(AD513,ACCESSORIES!F:J,5,FALSE),"N/A")</f>
        <v>22</v>
      </c>
      <c r="AG513" s="295" t="s">
        <v>85</v>
      </c>
      <c r="AH513" s="296" t="s">
        <v>1792</v>
      </c>
      <c r="AI513" s="295" t="s">
        <v>85</v>
      </c>
      <c r="AJ513" s="295" t="s">
        <v>1500</v>
      </c>
      <c r="AK513" s="287">
        <f>IFERROR(VLOOKUP(AJ513,ACCESSORIES!F:J,5,FALSE),"N/A")</f>
        <v>1.1000000000000001</v>
      </c>
      <c r="AL513" s="296" t="s">
        <v>237</v>
      </c>
      <c r="AM513" s="296" t="s">
        <v>85</v>
      </c>
      <c r="AN513" s="38" t="str">
        <f>IFERROR(VLOOKUP(AM513,ACCESSORIES!F:J,5,FALSE),"N/A")</f>
        <v>N/A</v>
      </c>
      <c r="AO513" s="296" t="s">
        <v>85</v>
      </c>
      <c r="AP513" s="493">
        <v>12.4</v>
      </c>
      <c r="AQ513" s="296"/>
      <c r="AR513" s="296">
        <v>185</v>
      </c>
      <c r="AS513" s="296">
        <v>3</v>
      </c>
      <c r="AT513" s="296">
        <v>14</v>
      </c>
      <c r="AU513" s="296"/>
      <c r="AV513" s="296">
        <v>15</v>
      </c>
      <c r="AW513" s="296"/>
      <c r="AX513" s="296">
        <v>163</v>
      </c>
      <c r="AY513" s="296">
        <v>68</v>
      </c>
      <c r="AZ513" s="296">
        <v>51</v>
      </c>
      <c r="BA513" s="74"/>
      <c r="BB513" s="296"/>
      <c r="BC513" s="49"/>
      <c r="BD513" s="297" t="s">
        <v>85</v>
      </c>
      <c r="BE513" s="91" t="str">
        <f>IFERROR(VLOOKUP(BD513,ACCESSORIES!F:J,5,FALSE),"N/A")</f>
        <v>N/A</v>
      </c>
      <c r="BF513" s="92" t="s">
        <v>85</v>
      </c>
      <c r="BG513" s="91" t="str">
        <f>IFERROR(VLOOKUP(BF513,ACCESSORIES!F:J,5,FALSE),"N/A")</f>
        <v>N/A</v>
      </c>
      <c r="BH513" s="297">
        <v>20.100000000000001</v>
      </c>
      <c r="BI513" s="296">
        <v>16.929133858267726</v>
      </c>
      <c r="BJ513" s="296">
        <v>16.929133858267726</v>
      </c>
      <c r="BK513" s="296">
        <v>12.59842519685041</v>
      </c>
      <c r="BL513" s="358">
        <f t="shared" si="40"/>
        <v>5.9168000000000144E-2</v>
      </c>
      <c r="BM513" s="290">
        <v>48</v>
      </c>
      <c r="BN513" s="296" t="s">
        <v>3771</v>
      </c>
      <c r="BO513" s="73" t="s">
        <v>3891</v>
      </c>
      <c r="BP513" s="296" t="s">
        <v>2680</v>
      </c>
      <c r="BQ513" s="296" t="s">
        <v>2727</v>
      </c>
      <c r="BR513" s="296" t="s">
        <v>2730</v>
      </c>
      <c r="BS513" s="296" t="s">
        <v>1121</v>
      </c>
      <c r="BT513" s="296" t="s">
        <v>2728</v>
      </c>
      <c r="BU513" s="296"/>
      <c r="BV513" s="296"/>
      <c r="BW513" s="296"/>
      <c r="BX513" s="296"/>
      <c r="BY513" s="296"/>
      <c r="BZ513" s="296"/>
      <c r="CA513" s="296" t="s">
        <v>2411</v>
      </c>
      <c r="CB513" s="296"/>
      <c r="CC513" s="296" t="s">
        <v>2412</v>
      </c>
      <c r="CD513" s="311" t="str">
        <f t="shared" si="38"/>
        <v>DISCONTINUED - MR403 Mesh UTV, 14x10, 5+5/-2mm Offset, 4x156, 132mm Centerbore, Matte Black</v>
      </c>
      <c r="CE513" s="311" t="s">
        <v>3721</v>
      </c>
      <c r="CF513" s="311" t="s">
        <v>3720</v>
      </c>
      <c r="CG513" s="300" t="str">
        <f t="shared" si="36"/>
        <v>UTV (4XX)</v>
      </c>
    </row>
    <row r="514" spans="1:85" s="289" customFormat="1" ht="15.75" customHeight="1">
      <c r="A514" s="571">
        <f t="shared" si="33"/>
        <v>511</v>
      </c>
      <c r="B514" s="92" t="s">
        <v>84</v>
      </c>
      <c r="C514" s="29" t="s">
        <v>1055</v>
      </c>
      <c r="D514" s="290" t="s">
        <v>1072</v>
      </c>
      <c r="E514" s="291" t="s">
        <v>3708</v>
      </c>
      <c r="F514" s="281" t="str">
        <f t="shared" si="39"/>
        <v>MR40547046543B</v>
      </c>
      <c r="G514" s="291" t="s">
        <v>1095</v>
      </c>
      <c r="H514" s="291"/>
      <c r="I514" s="345" t="s">
        <v>765</v>
      </c>
      <c r="J514" s="322">
        <v>42370</v>
      </c>
      <c r="K514" s="438">
        <v>43747</v>
      </c>
      <c r="L514" s="282" t="s">
        <v>1239</v>
      </c>
      <c r="M514" s="292">
        <v>271.64999999999998</v>
      </c>
      <c r="N514" s="85"/>
      <c r="O514" s="409"/>
      <c r="P514" s="290">
        <v>14</v>
      </c>
      <c r="Q514" s="8">
        <v>7</v>
      </c>
      <c r="R514" s="29" t="s">
        <v>1683</v>
      </c>
      <c r="S514" s="290">
        <v>4</v>
      </c>
      <c r="T514" s="290">
        <v>156</v>
      </c>
      <c r="U514" s="293">
        <v>13</v>
      </c>
      <c r="V514" s="317">
        <v>4.3</v>
      </c>
      <c r="W514" s="290" t="s">
        <v>168</v>
      </c>
      <c r="X514" s="298">
        <v>132</v>
      </c>
      <c r="Y514" s="294">
        <v>21</v>
      </c>
      <c r="Z514" s="293">
        <v>1600</v>
      </c>
      <c r="AA514" s="293" t="s">
        <v>2165</v>
      </c>
      <c r="AB514" s="293" t="s">
        <v>2845</v>
      </c>
      <c r="AC514" s="284" t="s">
        <v>9772</v>
      </c>
      <c r="AD514" s="295" t="s">
        <v>1738</v>
      </c>
      <c r="AE514" s="432"/>
      <c r="AF514" s="286">
        <f>IFERROR(VLOOKUP(AD514,ACCESSORIES!F:J,5,FALSE),"N/A")</f>
        <v>22</v>
      </c>
      <c r="AG514" s="295" t="s">
        <v>85</v>
      </c>
      <c r="AH514" s="296" t="s">
        <v>1792</v>
      </c>
      <c r="AI514" s="295" t="s">
        <v>85</v>
      </c>
      <c r="AJ514" s="295" t="s">
        <v>85</v>
      </c>
      <c r="AK514" s="287" t="str">
        <f>IFERROR(VLOOKUP(AJ514,ACCESSORIES!F:J,5,FALSE),"N/A")</f>
        <v>N/A</v>
      </c>
      <c r="AL514" s="296" t="s">
        <v>237</v>
      </c>
      <c r="AM514" s="296" t="s">
        <v>85</v>
      </c>
      <c r="AN514" s="38" t="str">
        <f>IFERROR(VLOOKUP(AM514,ACCESSORIES!F:J,5,FALSE),"N/A")</f>
        <v>N/A</v>
      </c>
      <c r="AO514" s="296" t="s">
        <v>85</v>
      </c>
      <c r="AP514" s="493">
        <v>12.4</v>
      </c>
      <c r="AQ514" s="296"/>
      <c r="AR514" s="296">
        <v>183</v>
      </c>
      <c r="AS514" s="296">
        <v>3</v>
      </c>
      <c r="AT514" s="296">
        <v>25</v>
      </c>
      <c r="AU514" s="296"/>
      <c r="AV514" s="296">
        <v>17</v>
      </c>
      <c r="AW514" s="296"/>
      <c r="AX514" s="296">
        <v>167</v>
      </c>
      <c r="AY514" s="296">
        <v>60</v>
      </c>
      <c r="AZ514" s="296">
        <v>43</v>
      </c>
      <c r="BA514" s="74"/>
      <c r="BB514" s="296"/>
      <c r="BC514" s="49"/>
      <c r="BD514" s="297" t="s">
        <v>3187</v>
      </c>
      <c r="BE514" s="91" t="str">
        <f>IFERROR(VLOOKUP(BD514,ACCESSORIES!F:J,5,FALSE),"N/A")</f>
        <v>N/A</v>
      </c>
      <c r="BF514" s="92" t="s">
        <v>1478</v>
      </c>
      <c r="BG514" s="91">
        <f>IFERROR(VLOOKUP(BF514,ACCESSORIES!F:J,5,FALSE),"N/A")</f>
        <v>11</v>
      </c>
      <c r="BH514" s="297">
        <v>24.5</v>
      </c>
      <c r="BI514" s="296">
        <v>16.653543307086629</v>
      </c>
      <c r="BJ514" s="296">
        <v>16.653543307086629</v>
      </c>
      <c r="BK514" s="296">
        <v>9.9015748031495985</v>
      </c>
      <c r="BL514" s="358">
        <f t="shared" si="40"/>
        <v>4.5000643500000034E-2</v>
      </c>
      <c r="BM514" s="290">
        <v>48</v>
      </c>
      <c r="BN514" s="296" t="s">
        <v>3771</v>
      </c>
      <c r="BO514" s="73" t="s">
        <v>3891</v>
      </c>
      <c r="BP514" s="296" t="s">
        <v>2680</v>
      </c>
      <c r="BQ514" s="296" t="s">
        <v>2727</v>
      </c>
      <c r="BR514" s="296" t="s">
        <v>2725</v>
      </c>
      <c r="BS514" s="296" t="s">
        <v>2715</v>
      </c>
      <c r="BT514" s="296" t="s">
        <v>2724</v>
      </c>
      <c r="BU514" s="296"/>
      <c r="BV514" s="296"/>
      <c r="BW514" s="296"/>
      <c r="BX514" s="296"/>
      <c r="BY514" s="296"/>
      <c r="BZ514" s="296"/>
      <c r="CA514" s="296" t="s">
        <v>2413</v>
      </c>
      <c r="CB514" s="296"/>
      <c r="CC514" s="296" t="s">
        <v>2414</v>
      </c>
      <c r="CD514" s="311" t="str">
        <f t="shared" si="38"/>
        <v>DISCONTINUED - MR405 UTV Beadlock, 14x7, 4+3/+13mm Offset, 4x156, 132mm Centerbore, Matte Black, w/ BH-H20875</v>
      </c>
      <c r="CE514" s="311" t="s">
        <v>3721</v>
      </c>
      <c r="CF514" s="311" t="s">
        <v>3720</v>
      </c>
      <c r="CG514" s="300" t="str">
        <f t="shared" si="36"/>
        <v>UTV (4XX)</v>
      </c>
    </row>
    <row r="515" spans="1:85" s="289" customFormat="1" ht="15.75" customHeight="1">
      <c r="A515" s="571">
        <f t="shared" si="33"/>
        <v>512</v>
      </c>
      <c r="B515" s="92" t="s">
        <v>84</v>
      </c>
      <c r="C515" s="29" t="s">
        <v>1055</v>
      </c>
      <c r="D515" s="290" t="s">
        <v>1072</v>
      </c>
      <c r="E515" s="291" t="s">
        <v>3709</v>
      </c>
      <c r="F515" s="281" t="str">
        <f t="shared" si="39"/>
        <v>MR40547046943B</v>
      </c>
      <c r="G515" s="291" t="s">
        <v>1095</v>
      </c>
      <c r="H515" s="291"/>
      <c r="I515" s="345" t="s">
        <v>766</v>
      </c>
      <c r="J515" s="322">
        <v>42370</v>
      </c>
      <c r="K515" s="438">
        <v>43747</v>
      </c>
      <c r="L515" s="282" t="s">
        <v>1239</v>
      </c>
      <c r="M515" s="292">
        <v>271.64999999999998</v>
      </c>
      <c r="N515" s="85"/>
      <c r="O515" s="409"/>
      <c r="P515" s="290">
        <v>14</v>
      </c>
      <c r="Q515" s="8">
        <v>7</v>
      </c>
      <c r="R515" s="29" t="s">
        <v>1683</v>
      </c>
      <c r="S515" s="290">
        <v>4</v>
      </c>
      <c r="T515" s="290">
        <v>156</v>
      </c>
      <c r="U515" s="293">
        <v>13</v>
      </c>
      <c r="V515" s="317">
        <v>4.3</v>
      </c>
      <c r="W515" s="290" t="s">
        <v>168</v>
      </c>
      <c r="X515" s="298">
        <v>132</v>
      </c>
      <c r="Y515" s="294">
        <v>21</v>
      </c>
      <c r="Z515" s="293">
        <v>1600</v>
      </c>
      <c r="AA515" s="293" t="s">
        <v>5155</v>
      </c>
      <c r="AB515" s="293" t="s">
        <v>2846</v>
      </c>
      <c r="AC515" s="284" t="s">
        <v>9772</v>
      </c>
      <c r="AD515" s="295" t="s">
        <v>1738</v>
      </c>
      <c r="AE515" s="432"/>
      <c r="AF515" s="286">
        <f>IFERROR(VLOOKUP(AD515,ACCESSORIES!F:J,5,FALSE),"N/A")</f>
        <v>22</v>
      </c>
      <c r="AG515" s="295" t="s">
        <v>85</v>
      </c>
      <c r="AH515" s="296" t="s">
        <v>1792</v>
      </c>
      <c r="AI515" s="295" t="s">
        <v>85</v>
      </c>
      <c r="AJ515" s="295" t="s">
        <v>85</v>
      </c>
      <c r="AK515" s="287" t="str">
        <f>IFERROR(VLOOKUP(AJ515,ACCESSORIES!F:J,5,FALSE),"N/A")</f>
        <v>N/A</v>
      </c>
      <c r="AL515" s="296" t="s">
        <v>237</v>
      </c>
      <c r="AM515" s="296" t="s">
        <v>85</v>
      </c>
      <c r="AN515" s="38" t="str">
        <f>IFERROR(VLOOKUP(AM515,ACCESSORIES!F:J,5,FALSE),"N/A")</f>
        <v>N/A</v>
      </c>
      <c r="AO515" s="296" t="s">
        <v>85</v>
      </c>
      <c r="AP515" s="493">
        <v>12.4</v>
      </c>
      <c r="AQ515" s="296"/>
      <c r="AR515" s="296">
        <v>183</v>
      </c>
      <c r="AS515" s="296">
        <v>3</v>
      </c>
      <c r="AT515" s="296">
        <v>25</v>
      </c>
      <c r="AU515" s="296"/>
      <c r="AV515" s="296">
        <v>17</v>
      </c>
      <c r="AW515" s="296"/>
      <c r="AX515" s="296">
        <v>167</v>
      </c>
      <c r="AY515" s="296">
        <v>60</v>
      </c>
      <c r="AZ515" s="296">
        <v>43</v>
      </c>
      <c r="BA515" s="74"/>
      <c r="BB515" s="296"/>
      <c r="BC515" s="49"/>
      <c r="BD515" s="297" t="s">
        <v>3187</v>
      </c>
      <c r="BE515" s="91" t="str">
        <f>IFERROR(VLOOKUP(BD515,ACCESSORIES!F:J,5,FALSE),"N/A")</f>
        <v>N/A</v>
      </c>
      <c r="BF515" s="92" t="s">
        <v>1478</v>
      </c>
      <c r="BG515" s="91">
        <f>IFERROR(VLOOKUP(BF515,ACCESSORIES!F:J,5,FALSE),"N/A")</f>
        <v>11</v>
      </c>
      <c r="BH515" s="297">
        <v>24.5</v>
      </c>
      <c r="BI515" s="296">
        <v>16.653543307086629</v>
      </c>
      <c r="BJ515" s="296">
        <v>16.653543307086629</v>
      </c>
      <c r="BK515" s="296">
        <v>9.9015748031495985</v>
      </c>
      <c r="BL515" s="358">
        <f t="shared" si="40"/>
        <v>4.5000643500000034E-2</v>
      </c>
      <c r="BM515" s="290">
        <v>48</v>
      </c>
      <c r="BN515" s="296" t="s">
        <v>3771</v>
      </c>
      <c r="BO515" s="73" t="s">
        <v>3891</v>
      </c>
      <c r="BP515" s="296" t="s">
        <v>2680</v>
      </c>
      <c r="BQ515" s="296" t="s">
        <v>2727</v>
      </c>
      <c r="BR515" s="296" t="s">
        <v>2725</v>
      </c>
      <c r="BS515" s="296" t="s">
        <v>2715</v>
      </c>
      <c r="BT515" s="296" t="s">
        <v>2724</v>
      </c>
      <c r="BU515" s="296"/>
      <c r="BV515" s="296"/>
      <c r="BW515" s="296"/>
      <c r="BX515" s="296"/>
      <c r="BY515" s="296"/>
      <c r="BZ515" s="296"/>
      <c r="CA515" s="296" t="s">
        <v>2415</v>
      </c>
      <c r="CB515" s="296"/>
      <c r="CC515" s="296" t="s">
        <v>2416</v>
      </c>
      <c r="CD515" s="311" t="str">
        <f t="shared" si="38"/>
        <v>DISCONTINUED - MR405 UTV Beadlock, 14x7, 4+3/+13mm Offset, 4x156, 132mm Centerbore, Method Bronze - Matte Black Ring, w/ BH-H20875</v>
      </c>
      <c r="CE515" s="311" t="s">
        <v>3721</v>
      </c>
      <c r="CF515" s="311" t="s">
        <v>3720</v>
      </c>
      <c r="CG515" s="300" t="str">
        <f t="shared" si="36"/>
        <v>UTV (4XX)</v>
      </c>
    </row>
    <row r="516" spans="1:85" s="289" customFormat="1" ht="15.75" customHeight="1">
      <c r="A516" s="571">
        <f t="shared" ref="A516:A579" si="41">ROW(B516)-3</f>
        <v>513</v>
      </c>
      <c r="B516" s="92" t="s">
        <v>84</v>
      </c>
      <c r="C516" s="29" t="s">
        <v>1055</v>
      </c>
      <c r="D516" s="290" t="s">
        <v>1072</v>
      </c>
      <c r="E516" s="291" t="s">
        <v>3710</v>
      </c>
      <c r="F516" s="281" t="str">
        <f t="shared" si="39"/>
        <v>MR40547047552B</v>
      </c>
      <c r="G516" s="291" t="s">
        <v>1095</v>
      </c>
      <c r="H516" s="291"/>
      <c r="I516" s="345" t="s">
        <v>769</v>
      </c>
      <c r="J516" s="322">
        <v>42370</v>
      </c>
      <c r="K516" s="438">
        <v>43747</v>
      </c>
      <c r="L516" s="282" t="s">
        <v>1239</v>
      </c>
      <c r="M516" s="292">
        <v>271.64999999999998</v>
      </c>
      <c r="N516" s="85"/>
      <c r="O516" s="409"/>
      <c r="P516" s="290">
        <v>14</v>
      </c>
      <c r="Q516" s="8">
        <v>7</v>
      </c>
      <c r="R516" s="29" t="s">
        <v>1682</v>
      </c>
      <c r="S516" s="290">
        <v>4</v>
      </c>
      <c r="T516" s="290">
        <v>136</v>
      </c>
      <c r="U516" s="293">
        <v>38</v>
      </c>
      <c r="V516" s="317">
        <v>5.3</v>
      </c>
      <c r="W516" s="290" t="s">
        <v>166</v>
      </c>
      <c r="X516" s="298">
        <v>106</v>
      </c>
      <c r="Y516" s="294">
        <v>20.2</v>
      </c>
      <c r="Z516" s="293">
        <v>1600</v>
      </c>
      <c r="AA516" s="293" t="s">
        <v>2165</v>
      </c>
      <c r="AB516" s="293" t="s">
        <v>2845</v>
      </c>
      <c r="AC516" s="284" t="s">
        <v>9592</v>
      </c>
      <c r="AD516" s="295" t="s">
        <v>2310</v>
      </c>
      <c r="AE516" s="432"/>
      <c r="AF516" s="286">
        <f>IFERROR(VLOOKUP(AD516,ACCESSORIES!F:J,5,FALSE),"N/A")</f>
        <v>22</v>
      </c>
      <c r="AG516" s="295" t="s">
        <v>85</v>
      </c>
      <c r="AH516" s="296" t="s">
        <v>1792</v>
      </c>
      <c r="AI516" s="295" t="s">
        <v>85</v>
      </c>
      <c r="AJ516" s="295" t="s">
        <v>85</v>
      </c>
      <c r="AK516" s="287" t="str">
        <f>IFERROR(VLOOKUP(AJ516,ACCESSORIES!F:J,5,FALSE),"N/A")</f>
        <v>N/A</v>
      </c>
      <c r="AL516" s="296" t="s">
        <v>237</v>
      </c>
      <c r="AM516" s="296" t="s">
        <v>85</v>
      </c>
      <c r="AN516" s="38" t="str">
        <f>IFERROR(VLOOKUP(AM516,ACCESSORIES!F:J,5,FALSE),"N/A")</f>
        <v>N/A</v>
      </c>
      <c r="AO516" s="296" t="s">
        <v>85</v>
      </c>
      <c r="AP516" s="493">
        <v>12.4</v>
      </c>
      <c r="AQ516" s="296"/>
      <c r="AR516" s="296">
        <v>183</v>
      </c>
      <c r="AS516" s="296">
        <v>3</v>
      </c>
      <c r="AT516" s="296">
        <v>9</v>
      </c>
      <c r="AU516" s="296"/>
      <c r="AV516" s="296">
        <v>3</v>
      </c>
      <c r="AW516" s="296"/>
      <c r="AX516" s="296">
        <v>156</v>
      </c>
      <c r="AY516" s="296">
        <v>68</v>
      </c>
      <c r="AZ516" s="296">
        <v>51</v>
      </c>
      <c r="BA516" s="74"/>
      <c r="BB516" s="296"/>
      <c r="BC516" s="49"/>
      <c r="BD516" s="297" t="s">
        <v>3187</v>
      </c>
      <c r="BE516" s="91" t="str">
        <f>IFERROR(VLOOKUP(BD516,ACCESSORIES!F:J,5,FALSE),"N/A")</f>
        <v>N/A</v>
      </c>
      <c r="BF516" s="92" t="s">
        <v>1478</v>
      </c>
      <c r="BG516" s="91">
        <f>IFERROR(VLOOKUP(BF516,ACCESSORIES!F:J,5,FALSE),"N/A")</f>
        <v>11</v>
      </c>
      <c r="BH516" s="297">
        <v>23.7</v>
      </c>
      <c r="BI516" s="296">
        <v>16.653543307086629</v>
      </c>
      <c r="BJ516" s="296">
        <v>16.653543307086629</v>
      </c>
      <c r="BK516" s="296">
        <v>9.9015748031495985</v>
      </c>
      <c r="BL516" s="358">
        <f t="shared" si="40"/>
        <v>4.5000643500000034E-2</v>
      </c>
      <c r="BM516" s="290">
        <v>48</v>
      </c>
      <c r="BN516" s="296" t="s">
        <v>3771</v>
      </c>
      <c r="BO516" s="73" t="s">
        <v>3891</v>
      </c>
      <c r="BP516" s="296" t="s">
        <v>2680</v>
      </c>
      <c r="BQ516" s="296" t="s">
        <v>2727</v>
      </c>
      <c r="BR516" s="296" t="s">
        <v>2725</v>
      </c>
      <c r="BS516" s="296" t="s">
        <v>2715</v>
      </c>
      <c r="BT516" s="296" t="s">
        <v>2724</v>
      </c>
      <c r="BU516" s="296"/>
      <c r="BV516" s="296"/>
      <c r="BW516" s="296"/>
      <c r="BX516" s="296"/>
      <c r="BY516" s="296"/>
      <c r="BZ516" s="296"/>
      <c r="CA516" s="296" t="s">
        <v>2413</v>
      </c>
      <c r="CB516" s="296"/>
      <c r="CC516" s="296" t="s">
        <v>2414</v>
      </c>
      <c r="CD516" s="311" t="str">
        <f t="shared" si="38"/>
        <v>DISCONTINUED - MR405 UTV Beadlock, 14x7, 5+2/+38mm Offset, 4x136, 106mm Centerbore, Matte Black, w/ BH-H20875</v>
      </c>
      <c r="CE516" s="311" t="s">
        <v>3721</v>
      </c>
      <c r="CF516" s="311" t="s">
        <v>3720</v>
      </c>
      <c r="CG516" s="300" t="str">
        <f t="shared" si="36"/>
        <v>UTV (4XX)</v>
      </c>
    </row>
    <row r="517" spans="1:85" s="289" customFormat="1" ht="15.75" customHeight="1">
      <c r="A517" s="571">
        <f t="shared" si="41"/>
        <v>514</v>
      </c>
      <c r="B517" s="92" t="s">
        <v>2909</v>
      </c>
      <c r="C517" s="29" t="s">
        <v>2893</v>
      </c>
      <c r="D517" s="290" t="s">
        <v>2894</v>
      </c>
      <c r="E517" s="291" t="s">
        <v>3711</v>
      </c>
      <c r="F517" s="281" t="str">
        <f t="shared" si="39"/>
        <v>GZ80141040855B</v>
      </c>
      <c r="G517" s="291" t="s">
        <v>1095</v>
      </c>
      <c r="H517" s="291"/>
      <c r="I517" s="345" t="s">
        <v>2973</v>
      </c>
      <c r="J517" s="322">
        <v>43542</v>
      </c>
      <c r="K517" s="438">
        <v>43747</v>
      </c>
      <c r="L517" s="282" t="s">
        <v>1239</v>
      </c>
      <c r="M517" s="292">
        <v>237.07</v>
      </c>
      <c r="N517" s="85"/>
      <c r="O517" s="409"/>
      <c r="P517" s="290">
        <v>14</v>
      </c>
      <c r="Q517" s="8">
        <v>10</v>
      </c>
      <c r="R517" s="29" t="s">
        <v>1680</v>
      </c>
      <c r="S517" s="290">
        <v>4</v>
      </c>
      <c r="T517" s="290">
        <v>110</v>
      </c>
      <c r="U517" s="293">
        <v>0</v>
      </c>
      <c r="V517" s="317">
        <v>5.4</v>
      </c>
      <c r="W517" s="290" t="s">
        <v>2890</v>
      </c>
      <c r="X517" s="298">
        <v>84</v>
      </c>
      <c r="Y517" s="294">
        <v>19.8</v>
      </c>
      <c r="Z517" s="293">
        <v>1200</v>
      </c>
      <c r="AA517" s="293" t="s">
        <v>5151</v>
      </c>
      <c r="AB517" s="293" t="s">
        <v>2850</v>
      </c>
      <c r="AC517" s="284" t="s">
        <v>9773</v>
      </c>
      <c r="AD517" s="295" t="s">
        <v>2902</v>
      </c>
      <c r="AE517" s="432"/>
      <c r="AF517" s="286">
        <f>IFERROR(VLOOKUP(AD517,ACCESSORIES!F:J,5,FALSE),"N/A")</f>
        <v>14.454000000000002</v>
      </c>
      <c r="AG517" s="295" t="s">
        <v>85</v>
      </c>
      <c r="AH517" s="296" t="s">
        <v>2905</v>
      </c>
      <c r="AI517" s="295" t="s">
        <v>85</v>
      </c>
      <c r="AJ517" s="295" t="s">
        <v>85</v>
      </c>
      <c r="AK517" s="287" t="str">
        <f>IFERROR(VLOOKUP(AJ517,ACCESSORIES!F:J,5,FALSE),"N/A")</f>
        <v>N/A</v>
      </c>
      <c r="AL517" s="296" t="s">
        <v>237</v>
      </c>
      <c r="AM517" s="296" t="s">
        <v>85</v>
      </c>
      <c r="AN517" s="38" t="str">
        <f>IFERROR(VLOOKUP(AM517,ACCESSORIES!F:J,5,FALSE),"N/A")</f>
        <v>N/A</v>
      </c>
      <c r="AO517" s="296" t="s">
        <v>85</v>
      </c>
      <c r="AP517" s="493">
        <v>13</v>
      </c>
      <c r="AQ517" s="296"/>
      <c r="AR517" s="296">
        <v>145</v>
      </c>
      <c r="AS517" s="296">
        <v>43</v>
      </c>
      <c r="AT517" s="296">
        <v>58</v>
      </c>
      <c r="AU517" s="296"/>
      <c r="AV517" s="296" t="s">
        <v>2969</v>
      </c>
      <c r="AW517" s="296"/>
      <c r="AX517" s="296">
        <v>161</v>
      </c>
      <c r="AY517" s="296">
        <v>80</v>
      </c>
      <c r="AZ517" s="296">
        <v>48</v>
      </c>
      <c r="BA517" s="74"/>
      <c r="BB517" s="296"/>
      <c r="BC517" s="49"/>
      <c r="BD517" s="297" t="s">
        <v>2900</v>
      </c>
      <c r="BE517" s="91" t="str">
        <f>IFERROR(VLOOKUP(BD517,ACCESSORIES!F:J,5,FALSE),"N/A")</f>
        <v>N/A</v>
      </c>
      <c r="BF517" s="92" t="s">
        <v>2899</v>
      </c>
      <c r="BG517" s="91" t="str">
        <f>IFERROR(VLOOKUP(BF517,ACCESSORIES!F:J,5,FALSE),"N/A")</f>
        <v>N/A</v>
      </c>
      <c r="BH517" s="297">
        <v>23.3</v>
      </c>
      <c r="BI517" s="296">
        <v>15</v>
      </c>
      <c r="BJ517" s="296">
        <v>15</v>
      </c>
      <c r="BK517" s="296">
        <v>11</v>
      </c>
      <c r="BL517" s="358">
        <f t="shared" si="40"/>
        <v>4.0557983399999997E-2</v>
      </c>
      <c r="BM517" s="290">
        <v>57</v>
      </c>
      <c r="BN517" s="296" t="s">
        <v>3771</v>
      </c>
      <c r="BO517" s="73" t="s">
        <v>3891</v>
      </c>
      <c r="BP517" s="296"/>
      <c r="BQ517" s="296"/>
      <c r="BR517" s="296"/>
      <c r="BS517" s="296"/>
      <c r="BT517" s="296"/>
      <c r="BU517" s="296"/>
      <c r="BV517" s="296"/>
      <c r="BW517" s="296"/>
      <c r="BX517" s="296"/>
      <c r="BY517" s="296"/>
      <c r="BZ517" s="296"/>
      <c r="CA517" s="296"/>
      <c r="CB517" s="296"/>
      <c r="CC517" s="296"/>
      <c r="CD517" s="311" t="str">
        <f t="shared" si="38"/>
        <v>DISCONTINUED - GZ801 LiteLoc, 14x10, 5+5/0mm Offset, 4x110, 84mm Centerbore, Gloss Titanium - Matte Black Ring, w/ BH-H2020M</v>
      </c>
      <c r="CE517" s="311" t="s">
        <v>3721</v>
      </c>
      <c r="CF517" s="311" t="s">
        <v>3720</v>
      </c>
      <c r="CG517" s="300" t="str">
        <f t="shared" ref="CG517:CG580" si="42">C517</f>
        <v>GMZ (8XX)</v>
      </c>
    </row>
    <row r="518" spans="1:85" s="289" customFormat="1" ht="15.75" customHeight="1">
      <c r="A518" s="571">
        <f t="shared" si="41"/>
        <v>515</v>
      </c>
      <c r="B518" s="92" t="s">
        <v>84</v>
      </c>
      <c r="C518" s="29" t="s">
        <v>1038</v>
      </c>
      <c r="D518" s="290" t="s">
        <v>4342</v>
      </c>
      <c r="E518" s="291" t="s">
        <v>3778</v>
      </c>
      <c r="F518" s="281" t="str">
        <f t="shared" si="39"/>
        <v>MR30629058518</v>
      </c>
      <c r="G518" s="291"/>
      <c r="H518" s="291"/>
      <c r="I518" s="345" t="s">
        <v>481</v>
      </c>
      <c r="J518" s="322">
        <v>41640</v>
      </c>
      <c r="K518" s="438">
        <v>43763</v>
      </c>
      <c r="L518" s="282" t="s">
        <v>1239</v>
      </c>
      <c r="M518" s="292">
        <v>315.20999999999998</v>
      </c>
      <c r="N518" s="85"/>
      <c r="O518" s="409"/>
      <c r="P518" s="290">
        <v>20</v>
      </c>
      <c r="Q518" s="8">
        <v>9</v>
      </c>
      <c r="R518" s="29" t="s">
        <v>1688</v>
      </c>
      <c r="S518" s="290">
        <v>5</v>
      </c>
      <c r="T518" s="290">
        <v>150</v>
      </c>
      <c r="U518" s="293">
        <v>18</v>
      </c>
      <c r="V518" s="317">
        <v>5.75</v>
      </c>
      <c r="W518" s="290" t="s">
        <v>85</v>
      </c>
      <c r="X518" s="298">
        <v>116.5</v>
      </c>
      <c r="Y518" s="294">
        <v>37</v>
      </c>
      <c r="Z518" s="293">
        <v>2500</v>
      </c>
      <c r="AA518" s="293" t="s">
        <v>2165</v>
      </c>
      <c r="AB518" s="293" t="s">
        <v>2845</v>
      </c>
      <c r="AC518" s="284" t="s">
        <v>9555</v>
      </c>
      <c r="AD518" s="295" t="s">
        <v>1571</v>
      </c>
      <c r="AE518" s="432"/>
      <c r="AF518" s="286">
        <f>IFERROR(VLOOKUP(AD518,ACCESSORIES!F:J,5,FALSE),"N/A")</f>
        <v>33</v>
      </c>
      <c r="AG518" s="295" t="s">
        <v>85</v>
      </c>
      <c r="AH518" s="296" t="s">
        <v>85</v>
      </c>
      <c r="AI518" s="295" t="s">
        <v>2861</v>
      </c>
      <c r="AJ518" s="295" t="s">
        <v>1826</v>
      </c>
      <c r="AK518" s="287">
        <f>IFERROR(VLOOKUP(AJ518,ACCESSORIES!F:J,5,FALSE),"N/A")</f>
        <v>1.1000000000000001</v>
      </c>
      <c r="AL518" s="296" t="s">
        <v>237</v>
      </c>
      <c r="AM518" s="296" t="s">
        <v>85</v>
      </c>
      <c r="AN518" s="38" t="str">
        <f>IFERROR(VLOOKUP(AM518,ACCESSORIES!F:J,5,FALSE),"N/A")</f>
        <v>N/A</v>
      </c>
      <c r="AO518" s="296" t="s">
        <v>85</v>
      </c>
      <c r="AP518" s="493">
        <v>16.5</v>
      </c>
      <c r="AQ518" s="296"/>
      <c r="AR518" s="296">
        <v>180</v>
      </c>
      <c r="AS518" s="296">
        <v>3</v>
      </c>
      <c r="AT518" s="296">
        <v>19</v>
      </c>
      <c r="AU518" s="296"/>
      <c r="AV518" s="296">
        <v>34</v>
      </c>
      <c r="AW518" s="296"/>
      <c r="AX518" s="296">
        <v>233</v>
      </c>
      <c r="AY518" s="296">
        <v>113</v>
      </c>
      <c r="AZ518" s="296">
        <v>85</v>
      </c>
      <c r="BA518" s="74"/>
      <c r="BB518" s="296">
        <v>44</v>
      </c>
      <c r="BC518" s="49"/>
      <c r="BD518" s="297" t="s">
        <v>85</v>
      </c>
      <c r="BE518" s="91" t="str">
        <f>IFERROR(VLOOKUP(BD518,ACCESSORIES!F:J,5,FALSE),"N/A")</f>
        <v>N/A</v>
      </c>
      <c r="BF518" s="92" t="s">
        <v>85</v>
      </c>
      <c r="BG518" s="91" t="str">
        <f>IFERROR(VLOOKUP(BF518,ACCESSORIES!F:J,5,FALSE),"N/A")</f>
        <v>N/A</v>
      </c>
      <c r="BH518" s="297">
        <v>40.5</v>
      </c>
      <c r="BI518" s="296">
        <v>22.647637795275578</v>
      </c>
      <c r="BJ518" s="296">
        <v>22.647637795275578</v>
      </c>
      <c r="BK518" s="296">
        <v>11.555118110236215</v>
      </c>
      <c r="BL518" s="358">
        <f t="shared" si="40"/>
        <v>9.7122837093749817E-2</v>
      </c>
      <c r="BM518" s="290">
        <v>24</v>
      </c>
      <c r="BN518" s="296" t="s">
        <v>3771</v>
      </c>
      <c r="BO518" s="73" t="s">
        <v>3891</v>
      </c>
      <c r="BP518" s="296" t="s">
        <v>2680</v>
      </c>
      <c r="BQ518" s="296" t="s">
        <v>2681</v>
      </c>
      <c r="BR518" s="296" t="s">
        <v>2688</v>
      </c>
      <c r="BS518" s="296"/>
      <c r="BT518" s="296"/>
      <c r="BU518" s="296"/>
      <c r="BV518" s="296"/>
      <c r="BW518" s="296"/>
      <c r="BX518" s="296"/>
      <c r="BY518" s="296"/>
      <c r="BZ518" s="296"/>
      <c r="CA518" s="296"/>
      <c r="CB518" s="296"/>
      <c r="CC518" s="296"/>
      <c r="CD518" s="311" t="str">
        <f t="shared" si="38"/>
        <v>DISCONTINUED - MR306 Mesh, 20x9, +18mm Offset, 5x150, 116.5mm Centerbore, Matte Black</v>
      </c>
      <c r="CE518" s="311" t="s">
        <v>3721</v>
      </c>
      <c r="CF518" s="311" t="s">
        <v>3720</v>
      </c>
      <c r="CG518" s="300" t="str">
        <f t="shared" si="42"/>
        <v>STREET (3XX)</v>
      </c>
    </row>
    <row r="519" spans="1:85" s="289" customFormat="1" ht="15.75" customHeight="1">
      <c r="A519" s="571">
        <f t="shared" si="41"/>
        <v>516</v>
      </c>
      <c r="B519" s="92" t="s">
        <v>84</v>
      </c>
      <c r="C519" s="29" t="s">
        <v>1038</v>
      </c>
      <c r="D519" s="290" t="s">
        <v>1086</v>
      </c>
      <c r="E519" s="291" t="s">
        <v>3779</v>
      </c>
      <c r="F519" s="281" t="str">
        <f t="shared" si="39"/>
        <v>MR30968060500</v>
      </c>
      <c r="G519" s="291"/>
      <c r="H519" s="291"/>
      <c r="I519" s="345" t="s">
        <v>550</v>
      </c>
      <c r="J519" s="322">
        <v>42005</v>
      </c>
      <c r="K519" s="438">
        <v>43763</v>
      </c>
      <c r="L519" s="282" t="s">
        <v>1239</v>
      </c>
      <c r="M519" s="292">
        <v>236.56</v>
      </c>
      <c r="N519" s="85"/>
      <c r="O519" s="409"/>
      <c r="P519" s="290">
        <v>16</v>
      </c>
      <c r="Q519" s="8">
        <v>8</v>
      </c>
      <c r="R519" s="29" t="s">
        <v>1089</v>
      </c>
      <c r="S519" s="290">
        <v>6</v>
      </c>
      <c r="T519" s="290">
        <v>5.5</v>
      </c>
      <c r="U519" s="293">
        <v>0</v>
      </c>
      <c r="V519" s="317">
        <v>4.5</v>
      </c>
      <c r="W519" s="290" t="s">
        <v>85</v>
      </c>
      <c r="X519" s="298">
        <v>108</v>
      </c>
      <c r="Y519" s="294">
        <v>22.900000000000002</v>
      </c>
      <c r="Z519" s="293">
        <v>2650</v>
      </c>
      <c r="AA519" s="293" t="s">
        <v>2165</v>
      </c>
      <c r="AB519" s="293" t="s">
        <v>2845</v>
      </c>
      <c r="AC519" s="284" t="s">
        <v>9708</v>
      </c>
      <c r="AD519" s="295" t="s">
        <v>1556</v>
      </c>
      <c r="AE519" s="432"/>
      <c r="AF519" s="286">
        <f>IFERROR(VLOOKUP(AD519,ACCESSORIES!F:J,5,FALSE),"N/A")</f>
        <v>33</v>
      </c>
      <c r="AG519" s="295" t="s">
        <v>85</v>
      </c>
      <c r="AH519" s="296" t="s">
        <v>85</v>
      </c>
      <c r="AI519" s="295" t="s">
        <v>2860</v>
      </c>
      <c r="AJ519" s="295" t="s">
        <v>1827</v>
      </c>
      <c r="AK519" s="287">
        <f>IFERROR(VLOOKUP(AJ519,ACCESSORIES!F:J,5,FALSE),"N/A")</f>
        <v>1.1000000000000001</v>
      </c>
      <c r="AL519" s="296" t="s">
        <v>237</v>
      </c>
      <c r="AM519" s="296" t="s">
        <v>85</v>
      </c>
      <c r="AN519" s="38" t="str">
        <f>IFERROR(VLOOKUP(AM519,ACCESSORIES!F:J,5,FALSE),"N/A")</f>
        <v>N/A</v>
      </c>
      <c r="AO519" s="296" t="s">
        <v>85</v>
      </c>
      <c r="AP519" s="493">
        <v>16.100000000000001</v>
      </c>
      <c r="AQ519" s="296"/>
      <c r="AR519" s="296">
        <v>170</v>
      </c>
      <c r="AS519" s="296">
        <v>9</v>
      </c>
      <c r="AT519" s="296">
        <v>20</v>
      </c>
      <c r="AU519" s="296"/>
      <c r="AV519" s="296">
        <v>42</v>
      </c>
      <c r="AW519" s="296"/>
      <c r="AX519" s="296">
        <v>184</v>
      </c>
      <c r="AY519" s="296">
        <v>106.5</v>
      </c>
      <c r="AZ519" s="296">
        <v>38</v>
      </c>
      <c r="BA519" s="74"/>
      <c r="BB519" s="296"/>
      <c r="BC519" s="49"/>
      <c r="BD519" s="297" t="s">
        <v>85</v>
      </c>
      <c r="BE519" s="91" t="str">
        <f>IFERROR(VLOOKUP(BD519,ACCESSORIES!F:J,5,FALSE),"N/A")</f>
        <v>N/A</v>
      </c>
      <c r="BF519" s="92" t="s">
        <v>85</v>
      </c>
      <c r="BG519" s="91" t="str">
        <f>IFERROR(VLOOKUP(BF519,ACCESSORIES!F:J,5,FALSE),"N/A")</f>
        <v>N/A</v>
      </c>
      <c r="BH519" s="297">
        <v>26.400000000000002</v>
      </c>
      <c r="BI519" s="296">
        <v>18.720472440944874</v>
      </c>
      <c r="BJ519" s="296">
        <v>18.720472440944874</v>
      </c>
      <c r="BK519" s="296">
        <v>10.610236220472444</v>
      </c>
      <c r="BL519" s="358">
        <f t="shared" si="40"/>
        <v>6.0934017374999955E-2</v>
      </c>
      <c r="BM519" s="290">
        <v>36</v>
      </c>
      <c r="BN519" s="296" t="s">
        <v>3374</v>
      </c>
      <c r="BO519" s="73" t="s">
        <v>3891</v>
      </c>
      <c r="BP519" s="296" t="s">
        <v>2680</v>
      </c>
      <c r="BQ519" s="296" t="s">
        <v>2684</v>
      </c>
      <c r="BR519" s="296" t="s">
        <v>2686</v>
      </c>
      <c r="BS519" s="296" t="s">
        <v>2692</v>
      </c>
      <c r="BT519" s="296"/>
      <c r="BU519" s="296"/>
      <c r="BV519" s="296"/>
      <c r="BW519" s="296"/>
      <c r="BX519" s="296"/>
      <c r="BY519" s="296"/>
      <c r="BZ519" s="296"/>
      <c r="CA519" s="296"/>
      <c r="CB519" s="296"/>
      <c r="CC519" s="296"/>
      <c r="CD519" s="311" t="str">
        <f t="shared" si="38"/>
        <v>DISCONTINUED - MR309 Grid, 16x8, 0mm Offset, 6x5.5, 108mm Centerbore, Matte Black</v>
      </c>
      <c r="CE519" s="311" t="s">
        <v>3721</v>
      </c>
      <c r="CF519" s="311" t="s">
        <v>3720</v>
      </c>
      <c r="CG519" s="300" t="str">
        <f t="shared" si="42"/>
        <v>STREET (3XX)</v>
      </c>
    </row>
    <row r="520" spans="1:85" s="289" customFormat="1" ht="15.75" customHeight="1">
      <c r="A520" s="571">
        <f t="shared" si="41"/>
        <v>517</v>
      </c>
      <c r="B520" s="92" t="s">
        <v>84</v>
      </c>
      <c r="C520" s="29" t="s">
        <v>1038</v>
      </c>
      <c r="D520" s="290" t="s">
        <v>1086</v>
      </c>
      <c r="E520" s="291" t="s">
        <v>3780</v>
      </c>
      <c r="F520" s="281" t="str">
        <f t="shared" si="39"/>
        <v>MR30929058518</v>
      </c>
      <c r="G520" s="291"/>
      <c r="H520" s="291"/>
      <c r="I520" s="345" t="s">
        <v>602</v>
      </c>
      <c r="J520" s="322">
        <v>42005</v>
      </c>
      <c r="K520" s="438">
        <v>43763</v>
      </c>
      <c r="L520" s="282" t="s">
        <v>1239</v>
      </c>
      <c r="M520" s="292">
        <v>327.31</v>
      </c>
      <c r="N520" s="85"/>
      <c r="O520" s="409"/>
      <c r="P520" s="290">
        <v>20</v>
      </c>
      <c r="Q520" s="8">
        <v>9</v>
      </c>
      <c r="R520" s="29" t="s">
        <v>1688</v>
      </c>
      <c r="S520" s="290">
        <v>5</v>
      </c>
      <c r="T520" s="290">
        <v>150</v>
      </c>
      <c r="U520" s="293">
        <v>18</v>
      </c>
      <c r="V520" s="317">
        <v>5.75</v>
      </c>
      <c r="W520" s="290" t="s">
        <v>85</v>
      </c>
      <c r="X520" s="298">
        <v>116.5</v>
      </c>
      <c r="Y520" s="294">
        <v>39.1</v>
      </c>
      <c r="Z520" s="293">
        <v>2650</v>
      </c>
      <c r="AA520" s="293" t="s">
        <v>2165</v>
      </c>
      <c r="AB520" s="293" t="s">
        <v>2845</v>
      </c>
      <c r="AC520" s="284" t="s">
        <v>9768</v>
      </c>
      <c r="AD520" s="295" t="s">
        <v>1559</v>
      </c>
      <c r="AE520" s="432"/>
      <c r="AF520" s="286">
        <f>IFERROR(VLOOKUP(AD520,ACCESSORIES!F:J,5,FALSE),"N/A")</f>
        <v>33</v>
      </c>
      <c r="AG520" s="295" t="s">
        <v>85</v>
      </c>
      <c r="AH520" s="296" t="s">
        <v>85</v>
      </c>
      <c r="AI520" s="295" t="s">
        <v>2861</v>
      </c>
      <c r="AJ520" s="295" t="s">
        <v>1827</v>
      </c>
      <c r="AK520" s="287">
        <f>IFERROR(VLOOKUP(AJ520,ACCESSORIES!F:J,5,FALSE),"N/A")</f>
        <v>1.1000000000000001</v>
      </c>
      <c r="AL520" s="296" t="s">
        <v>237</v>
      </c>
      <c r="AM520" s="296" t="s">
        <v>85</v>
      </c>
      <c r="AN520" s="38" t="str">
        <f>IFERROR(VLOOKUP(AM520,ACCESSORIES!F:J,5,FALSE),"N/A")</f>
        <v>N/A</v>
      </c>
      <c r="AO520" s="296" t="s">
        <v>85</v>
      </c>
      <c r="AP520" s="493">
        <v>16.100000000000001</v>
      </c>
      <c r="AQ520" s="296"/>
      <c r="AR520" s="296">
        <v>180</v>
      </c>
      <c r="AS520" s="296">
        <v>3</v>
      </c>
      <c r="AT520" s="296">
        <v>8</v>
      </c>
      <c r="AU520" s="296"/>
      <c r="AV520" s="296">
        <v>33</v>
      </c>
      <c r="AW520" s="296"/>
      <c r="AX520" s="296">
        <v>234</v>
      </c>
      <c r="AY520" s="296">
        <v>110.5</v>
      </c>
      <c r="AZ520" s="296">
        <v>41</v>
      </c>
      <c r="BA520" s="74"/>
      <c r="BB520" s="296"/>
      <c r="BC520" s="49"/>
      <c r="BD520" s="297" t="s">
        <v>85</v>
      </c>
      <c r="BE520" s="91" t="str">
        <f>IFERROR(VLOOKUP(BD520,ACCESSORIES!F:J,5,FALSE),"N/A")</f>
        <v>N/A</v>
      </c>
      <c r="BF520" s="92" t="s">
        <v>85</v>
      </c>
      <c r="BG520" s="91" t="str">
        <f>IFERROR(VLOOKUP(BF520,ACCESSORIES!F:J,5,FALSE),"N/A")</f>
        <v>N/A</v>
      </c>
      <c r="BH520" s="297">
        <v>42.6</v>
      </c>
      <c r="BI520" s="296">
        <v>22.647637795275578</v>
      </c>
      <c r="BJ520" s="296">
        <v>22.647637795275578</v>
      </c>
      <c r="BK520" s="296">
        <v>11.555118110236215</v>
      </c>
      <c r="BL520" s="358">
        <f t="shared" si="40"/>
        <v>9.7122837093749817E-2</v>
      </c>
      <c r="BM520" s="290">
        <v>24</v>
      </c>
      <c r="BN520" s="296" t="s">
        <v>3374</v>
      </c>
      <c r="BO520" s="73" t="s">
        <v>3891</v>
      </c>
      <c r="BP520" s="296" t="s">
        <v>2680</v>
      </c>
      <c r="BQ520" s="296" t="s">
        <v>2684</v>
      </c>
      <c r="BR520" s="296" t="s">
        <v>2686</v>
      </c>
      <c r="BS520" s="296" t="s">
        <v>2692</v>
      </c>
      <c r="BT520" s="296"/>
      <c r="BU520" s="296"/>
      <c r="BV520" s="296"/>
      <c r="BW520" s="296"/>
      <c r="BX520" s="296"/>
      <c r="BY520" s="296"/>
      <c r="BZ520" s="296"/>
      <c r="CA520" s="296"/>
      <c r="CB520" s="296"/>
      <c r="CC520" s="296"/>
      <c r="CD520" s="311" t="str">
        <f t="shared" si="38"/>
        <v>DISCONTINUED - MR309 Grid, 20x9, +18mm Offset, 5x150, 116.5mm Centerbore, Matte Black</v>
      </c>
      <c r="CE520" s="311" t="s">
        <v>3721</v>
      </c>
      <c r="CF520" s="311" t="s">
        <v>3720</v>
      </c>
      <c r="CG520" s="300" t="str">
        <f t="shared" si="42"/>
        <v>STREET (3XX)</v>
      </c>
    </row>
    <row r="521" spans="1:85" s="289" customFormat="1" ht="15.75" customHeight="1">
      <c r="A521" s="571">
        <f t="shared" si="41"/>
        <v>518</v>
      </c>
      <c r="B521" s="92" t="s">
        <v>84</v>
      </c>
      <c r="C521" s="29" t="s">
        <v>1055</v>
      </c>
      <c r="D521" s="290" t="s">
        <v>1115</v>
      </c>
      <c r="E521" s="291" t="s">
        <v>3783</v>
      </c>
      <c r="F521" s="281" t="str">
        <f t="shared" si="39"/>
        <v>MR40247046543</v>
      </c>
      <c r="G521" s="291"/>
      <c r="H521" s="291"/>
      <c r="I521" s="345" t="s">
        <v>751</v>
      </c>
      <c r="J521" s="322">
        <v>41640</v>
      </c>
      <c r="K521" s="438">
        <v>43763</v>
      </c>
      <c r="L521" s="282" t="s">
        <v>1239</v>
      </c>
      <c r="M521" s="292">
        <v>143.38999999999999</v>
      </c>
      <c r="N521" s="85"/>
      <c r="O521" s="409"/>
      <c r="P521" s="290">
        <v>14</v>
      </c>
      <c r="Q521" s="8">
        <v>7</v>
      </c>
      <c r="R521" s="29" t="s">
        <v>1683</v>
      </c>
      <c r="S521" s="290">
        <v>4</v>
      </c>
      <c r="T521" s="290">
        <v>156</v>
      </c>
      <c r="U521" s="293">
        <v>11</v>
      </c>
      <c r="V521" s="317">
        <v>4.3</v>
      </c>
      <c r="W521" s="290" t="s">
        <v>168</v>
      </c>
      <c r="X521" s="298">
        <v>132.5</v>
      </c>
      <c r="Y521" s="294">
        <v>13.2</v>
      </c>
      <c r="Z521" s="293">
        <v>1000</v>
      </c>
      <c r="AA521" s="293" t="s">
        <v>2165</v>
      </c>
      <c r="AB521" s="293" t="s">
        <v>2845</v>
      </c>
      <c r="AC521" s="284" t="s">
        <v>9771</v>
      </c>
      <c r="AD521" s="295" t="s">
        <v>1738</v>
      </c>
      <c r="AE521" s="432"/>
      <c r="AF521" s="286">
        <f>IFERROR(VLOOKUP(AD521,ACCESSORIES!F:J,5,FALSE),"N/A")</f>
        <v>22</v>
      </c>
      <c r="AG521" s="295" t="s">
        <v>85</v>
      </c>
      <c r="AH521" s="296" t="s">
        <v>1792</v>
      </c>
      <c r="AI521" s="295" t="s">
        <v>85</v>
      </c>
      <c r="AJ521" s="295" t="s">
        <v>1500</v>
      </c>
      <c r="AK521" s="287">
        <f>IFERROR(VLOOKUP(AJ521,ACCESSORIES!F:J,5,FALSE),"N/A")</f>
        <v>1.1000000000000001</v>
      </c>
      <c r="AL521" s="296" t="s">
        <v>237</v>
      </c>
      <c r="AM521" s="296" t="s">
        <v>85</v>
      </c>
      <c r="AN521" s="38" t="str">
        <f>IFERROR(VLOOKUP(AM521,ACCESSORIES!F:J,5,FALSE),"N/A")</f>
        <v>N/A</v>
      </c>
      <c r="AO521" s="296" t="s">
        <v>85</v>
      </c>
      <c r="AP521" s="493">
        <v>12.4</v>
      </c>
      <c r="AQ521" s="296"/>
      <c r="AR521" s="296">
        <v>180</v>
      </c>
      <c r="AS521" s="296">
        <v>3</v>
      </c>
      <c r="AT521" s="296">
        <v>3</v>
      </c>
      <c r="AU521" s="296"/>
      <c r="AV521" s="296">
        <v>3</v>
      </c>
      <c r="AW521" s="296"/>
      <c r="AX521" s="296">
        <v>161</v>
      </c>
      <c r="AY521" s="296">
        <v>68</v>
      </c>
      <c r="AZ521" s="296">
        <v>51</v>
      </c>
      <c r="BA521" s="74"/>
      <c r="BB521" s="296"/>
      <c r="BC521" s="49"/>
      <c r="BD521" s="297" t="s">
        <v>85</v>
      </c>
      <c r="BE521" s="91" t="str">
        <f>IFERROR(VLOOKUP(BD521,ACCESSORIES!F:J,5,FALSE),"N/A")</f>
        <v>N/A</v>
      </c>
      <c r="BF521" s="92" t="s">
        <v>85</v>
      </c>
      <c r="BG521" s="91" t="str">
        <f>IFERROR(VLOOKUP(BF521,ACCESSORIES!F:J,5,FALSE),"N/A")</f>
        <v>N/A</v>
      </c>
      <c r="BH521" s="297">
        <v>16.7</v>
      </c>
      <c r="BI521" s="296">
        <v>16.909448818897637</v>
      </c>
      <c r="BJ521" s="296">
        <v>16.909448818897637</v>
      </c>
      <c r="BK521" s="296">
        <v>9.6948818897637903</v>
      </c>
      <c r="BL521" s="358">
        <f t="shared" si="40"/>
        <v>4.5425799062500029E-2</v>
      </c>
      <c r="BM521" s="290">
        <v>48</v>
      </c>
      <c r="BN521" s="296" t="s">
        <v>3374</v>
      </c>
      <c r="BO521" s="73" t="s">
        <v>3891</v>
      </c>
      <c r="BP521" s="296" t="s">
        <v>2680</v>
      </c>
      <c r="BQ521" s="296" t="s">
        <v>2727</v>
      </c>
      <c r="BR521" s="296" t="s">
        <v>1121</v>
      </c>
      <c r="BS521" s="296" t="s">
        <v>2728</v>
      </c>
      <c r="BT521" s="296" t="s">
        <v>2729</v>
      </c>
      <c r="BU521" s="296"/>
      <c r="BV521" s="296"/>
      <c r="BW521" s="296"/>
      <c r="BX521" s="296"/>
      <c r="BY521" s="296"/>
      <c r="BZ521" s="296"/>
      <c r="CA521" s="296" t="s">
        <v>2409</v>
      </c>
      <c r="CB521" s="296"/>
      <c r="CC521" s="296" t="s">
        <v>2410</v>
      </c>
      <c r="CD521" s="311" t="str">
        <f t="shared" si="38"/>
        <v>DISCONTINUED - MR402 The Standard UTV, 14x7, 4+3/+11mm Offset, 4x156, 132.5mm Centerbore, Matte Black</v>
      </c>
      <c r="CE521" s="311" t="s">
        <v>3721</v>
      </c>
      <c r="CF521" s="311" t="s">
        <v>3720</v>
      </c>
      <c r="CG521" s="300" t="str">
        <f t="shared" si="42"/>
        <v>UTV (4XX)</v>
      </c>
    </row>
    <row r="522" spans="1:85" s="289" customFormat="1" ht="15.75" customHeight="1">
      <c r="A522" s="571">
        <f t="shared" si="41"/>
        <v>519</v>
      </c>
      <c r="B522" s="92" t="s">
        <v>84</v>
      </c>
      <c r="C522" s="29" t="s">
        <v>1055</v>
      </c>
      <c r="D522" s="290" t="s">
        <v>1115</v>
      </c>
      <c r="E522" s="291" t="s">
        <v>3784</v>
      </c>
      <c r="F522" s="281" t="str">
        <f t="shared" si="39"/>
        <v>MR40247047543</v>
      </c>
      <c r="G522" s="291"/>
      <c r="H522" s="291"/>
      <c r="I522" s="345" t="s">
        <v>754</v>
      </c>
      <c r="J522" s="322">
        <v>41640</v>
      </c>
      <c r="K522" s="438">
        <v>43763</v>
      </c>
      <c r="L522" s="282" t="s">
        <v>1239</v>
      </c>
      <c r="M522" s="292">
        <v>143.38999999999999</v>
      </c>
      <c r="N522" s="85"/>
      <c r="O522" s="409"/>
      <c r="P522" s="290">
        <v>14</v>
      </c>
      <c r="Q522" s="8">
        <v>7</v>
      </c>
      <c r="R522" s="29" t="s">
        <v>1682</v>
      </c>
      <c r="S522" s="290">
        <v>4</v>
      </c>
      <c r="T522" s="290">
        <v>136</v>
      </c>
      <c r="U522" s="293">
        <v>13</v>
      </c>
      <c r="V522" s="317">
        <v>4.3</v>
      </c>
      <c r="W522" s="290" t="s">
        <v>168</v>
      </c>
      <c r="X522" s="298">
        <v>106</v>
      </c>
      <c r="Y522" s="294">
        <v>13.8</v>
      </c>
      <c r="Z522" s="293">
        <v>1000</v>
      </c>
      <c r="AA522" s="293" t="s">
        <v>2165</v>
      </c>
      <c r="AB522" s="293" t="s">
        <v>2845</v>
      </c>
      <c r="AC522" s="284" t="s">
        <v>9741</v>
      </c>
      <c r="AD522" s="295" t="s">
        <v>1738</v>
      </c>
      <c r="AE522" s="432"/>
      <c r="AF522" s="286">
        <f>IFERROR(VLOOKUP(AD522,ACCESSORIES!F:J,5,FALSE),"N/A")</f>
        <v>22</v>
      </c>
      <c r="AG522" s="295" t="s">
        <v>85</v>
      </c>
      <c r="AH522" s="296" t="s">
        <v>1792</v>
      </c>
      <c r="AI522" s="295" t="s">
        <v>85</v>
      </c>
      <c r="AJ522" s="295" t="s">
        <v>1500</v>
      </c>
      <c r="AK522" s="287">
        <f>IFERROR(VLOOKUP(AJ522,ACCESSORIES!F:J,5,FALSE),"N/A")</f>
        <v>1.1000000000000001</v>
      </c>
      <c r="AL522" s="296" t="s">
        <v>237</v>
      </c>
      <c r="AM522" s="296" t="s">
        <v>85</v>
      </c>
      <c r="AN522" s="38" t="str">
        <f>IFERROR(VLOOKUP(AM522,ACCESSORIES!F:J,5,FALSE),"N/A")</f>
        <v>N/A</v>
      </c>
      <c r="AO522" s="296" t="s">
        <v>85</v>
      </c>
      <c r="AP522" s="493">
        <v>12.4</v>
      </c>
      <c r="AQ522" s="296"/>
      <c r="AR522" s="296">
        <v>180</v>
      </c>
      <c r="AS522" s="296">
        <v>3</v>
      </c>
      <c r="AT522" s="296">
        <v>3</v>
      </c>
      <c r="AU522" s="296"/>
      <c r="AV522" s="296">
        <v>3</v>
      </c>
      <c r="AW522" s="296"/>
      <c r="AX522" s="296">
        <v>161</v>
      </c>
      <c r="AY522" s="296">
        <v>68</v>
      </c>
      <c r="AZ522" s="296">
        <v>51</v>
      </c>
      <c r="BA522" s="74"/>
      <c r="BB522" s="296"/>
      <c r="BC522" s="49"/>
      <c r="BD522" s="297" t="s">
        <v>85</v>
      </c>
      <c r="BE522" s="91" t="str">
        <f>IFERROR(VLOOKUP(BD522,ACCESSORIES!F:J,5,FALSE),"N/A")</f>
        <v>N/A</v>
      </c>
      <c r="BF522" s="92" t="s">
        <v>85</v>
      </c>
      <c r="BG522" s="91" t="str">
        <f>IFERROR(VLOOKUP(BF522,ACCESSORIES!F:J,5,FALSE),"N/A")</f>
        <v>N/A</v>
      </c>
      <c r="BH522" s="297">
        <v>17.3</v>
      </c>
      <c r="BI522" s="296">
        <v>16.909448818897637</v>
      </c>
      <c r="BJ522" s="296">
        <v>16.909448818897637</v>
      </c>
      <c r="BK522" s="296">
        <v>9.6948818897637903</v>
      </c>
      <c r="BL522" s="358">
        <f t="shared" si="40"/>
        <v>4.5425799062500029E-2</v>
      </c>
      <c r="BM522" s="290">
        <v>48</v>
      </c>
      <c r="BN522" s="296" t="s">
        <v>3374</v>
      </c>
      <c r="BO522" s="73" t="s">
        <v>3891</v>
      </c>
      <c r="BP522" s="296" t="s">
        <v>2680</v>
      </c>
      <c r="BQ522" s="296" t="s">
        <v>2727</v>
      </c>
      <c r="BR522" s="296" t="s">
        <v>1121</v>
      </c>
      <c r="BS522" s="296" t="s">
        <v>2728</v>
      </c>
      <c r="BT522" s="296" t="s">
        <v>2729</v>
      </c>
      <c r="BU522" s="296"/>
      <c r="BV522" s="296"/>
      <c r="BW522" s="296"/>
      <c r="BX522" s="296"/>
      <c r="BY522" s="296"/>
      <c r="BZ522" s="296"/>
      <c r="CA522" s="296" t="s">
        <v>2409</v>
      </c>
      <c r="CB522" s="296"/>
      <c r="CC522" s="296" t="s">
        <v>2410</v>
      </c>
      <c r="CD522" s="311" t="str">
        <f t="shared" si="38"/>
        <v>DISCONTINUED - MR402 The Standard UTV, 14x7, 4+3/+13mm Offset, 4x136, 106mm Centerbore, Matte Black</v>
      </c>
      <c r="CE522" s="311" t="s">
        <v>3721</v>
      </c>
      <c r="CF522" s="311" t="s">
        <v>3720</v>
      </c>
      <c r="CG522" s="300" t="str">
        <f t="shared" si="42"/>
        <v>UTV (4XX)</v>
      </c>
    </row>
    <row r="523" spans="1:85" s="289" customFormat="1" ht="15.75" customHeight="1">
      <c r="A523" s="571">
        <f t="shared" si="41"/>
        <v>520</v>
      </c>
      <c r="B523" s="92" t="s">
        <v>84</v>
      </c>
      <c r="C523" s="29" t="s">
        <v>1038</v>
      </c>
      <c r="D523" s="290" t="s">
        <v>1086</v>
      </c>
      <c r="E523" s="291" t="s">
        <v>3788</v>
      </c>
      <c r="F523" s="281" t="str">
        <f t="shared" si="39"/>
        <v>MR30929016818</v>
      </c>
      <c r="G523" s="291"/>
      <c r="H523" s="291"/>
      <c r="I523" s="345" t="s">
        <v>601</v>
      </c>
      <c r="J523" s="322">
        <v>42005</v>
      </c>
      <c r="K523" s="438">
        <v>43773</v>
      </c>
      <c r="L523" s="282" t="s">
        <v>1239</v>
      </c>
      <c r="M523" s="292">
        <v>327.31</v>
      </c>
      <c r="N523" s="85"/>
      <c r="O523" s="409"/>
      <c r="P523" s="290">
        <v>20</v>
      </c>
      <c r="Q523" s="8">
        <v>9</v>
      </c>
      <c r="R523" s="29" t="s">
        <v>1697</v>
      </c>
      <c r="S523" s="290">
        <v>6</v>
      </c>
      <c r="T523" s="290">
        <v>135</v>
      </c>
      <c r="U523" s="293">
        <v>18</v>
      </c>
      <c r="V523" s="317">
        <v>5.75</v>
      </c>
      <c r="W523" s="290" t="s">
        <v>85</v>
      </c>
      <c r="X523" s="298">
        <v>94</v>
      </c>
      <c r="Y523" s="294">
        <v>39.1</v>
      </c>
      <c r="Z523" s="293">
        <v>2650</v>
      </c>
      <c r="AA523" s="293" t="s">
        <v>5153</v>
      </c>
      <c r="AB523" s="293" t="s">
        <v>2850</v>
      </c>
      <c r="AC523" s="284" t="s">
        <v>9767</v>
      </c>
      <c r="AD523" s="295" t="s">
        <v>1552</v>
      </c>
      <c r="AE523" s="432"/>
      <c r="AF523" s="286">
        <f>IFERROR(VLOOKUP(AD523,ACCESSORIES!F:J,5,FALSE),"N/A")</f>
        <v>33</v>
      </c>
      <c r="AG523" s="295" t="s">
        <v>85</v>
      </c>
      <c r="AH523" s="296" t="s">
        <v>85</v>
      </c>
      <c r="AI523" s="295" t="s">
        <v>2858</v>
      </c>
      <c r="AJ523" s="295" t="s">
        <v>1827</v>
      </c>
      <c r="AK523" s="287">
        <f>IFERROR(VLOOKUP(AJ523,ACCESSORIES!F:J,5,FALSE),"N/A")</f>
        <v>1.1000000000000001</v>
      </c>
      <c r="AL523" s="296" t="s">
        <v>237</v>
      </c>
      <c r="AM523" s="296" t="s">
        <v>85</v>
      </c>
      <c r="AN523" s="38" t="str">
        <f>IFERROR(VLOOKUP(AM523,ACCESSORIES!F:J,5,FALSE),"N/A")</f>
        <v>N/A</v>
      </c>
      <c r="AO523" s="296" t="s">
        <v>85</v>
      </c>
      <c r="AP523" s="493">
        <v>16.100000000000001</v>
      </c>
      <c r="AQ523" s="296"/>
      <c r="AR523" s="296">
        <v>170</v>
      </c>
      <c r="AS523" s="296">
        <v>3</v>
      </c>
      <c r="AT523" s="296">
        <v>9</v>
      </c>
      <c r="AU523" s="296"/>
      <c r="AV523" s="296">
        <v>33</v>
      </c>
      <c r="AW523" s="296"/>
      <c r="AX523" s="296">
        <v>234</v>
      </c>
      <c r="AY523" s="296">
        <v>90</v>
      </c>
      <c r="AZ523" s="296">
        <v>54</v>
      </c>
      <c r="BA523" s="74"/>
      <c r="BB523" s="296"/>
      <c r="BC523" s="49"/>
      <c r="BD523" s="297" t="s">
        <v>85</v>
      </c>
      <c r="BE523" s="91" t="str">
        <f>IFERROR(VLOOKUP(BD523,ACCESSORIES!F:J,5,FALSE),"N/A")</f>
        <v>N/A</v>
      </c>
      <c r="BF523" s="92" t="s">
        <v>85</v>
      </c>
      <c r="BG523" s="91" t="str">
        <f>IFERROR(VLOOKUP(BF523,ACCESSORIES!F:J,5,FALSE),"N/A")</f>
        <v>N/A</v>
      </c>
      <c r="BH523" s="297">
        <v>42.6</v>
      </c>
      <c r="BI523" s="296">
        <v>22.647637795275578</v>
      </c>
      <c r="BJ523" s="296">
        <v>22.647637795275578</v>
      </c>
      <c r="BK523" s="296">
        <v>11.555118110236215</v>
      </c>
      <c r="BL523" s="358">
        <f t="shared" si="40"/>
        <v>9.7122837093749817E-2</v>
      </c>
      <c r="BM523" s="290">
        <v>24</v>
      </c>
      <c r="BN523" s="296" t="s">
        <v>3374</v>
      </c>
      <c r="BO523" s="73" t="s">
        <v>3891</v>
      </c>
      <c r="BP523" s="296" t="s">
        <v>2680</v>
      </c>
      <c r="BQ523" s="296" t="s">
        <v>2684</v>
      </c>
      <c r="BR523" s="296" t="s">
        <v>2686</v>
      </c>
      <c r="BS523" s="296" t="s">
        <v>2692</v>
      </c>
      <c r="BT523" s="296"/>
      <c r="BU523" s="296"/>
      <c r="BV523" s="296"/>
      <c r="BW523" s="296"/>
      <c r="BX523" s="296"/>
      <c r="BY523" s="296"/>
      <c r="BZ523" s="296"/>
      <c r="CA523" s="296"/>
      <c r="CB523" s="296"/>
      <c r="CC523" s="296"/>
      <c r="CD523" s="311" t="str">
        <f t="shared" si="38"/>
        <v>DISCONTINUED - MR309 Grid, 20x9, +18mm Offset, 6x135, 94mm Centerbore, Titanium - Matte Black  Lip</v>
      </c>
      <c r="CE523" s="311" t="s">
        <v>3721</v>
      </c>
      <c r="CF523" s="311" t="s">
        <v>3720</v>
      </c>
      <c r="CG523" s="300" t="str">
        <f t="shared" si="42"/>
        <v>STREET (3XX)</v>
      </c>
    </row>
    <row r="524" spans="1:85" s="289" customFormat="1" ht="15.75" customHeight="1">
      <c r="A524" s="571">
        <f t="shared" si="41"/>
        <v>521</v>
      </c>
      <c r="B524" s="92" t="s">
        <v>84</v>
      </c>
      <c r="C524" s="29" t="s">
        <v>1038</v>
      </c>
      <c r="D524" s="290" t="s">
        <v>1086</v>
      </c>
      <c r="E524" s="291" t="s">
        <v>3792</v>
      </c>
      <c r="F524" s="281" t="str">
        <f t="shared" si="39"/>
        <v>MR30929088518</v>
      </c>
      <c r="G524" s="291"/>
      <c r="H524" s="291"/>
      <c r="I524" s="345" t="s">
        <v>610</v>
      </c>
      <c r="J524" s="322">
        <v>42005</v>
      </c>
      <c r="K524" s="438">
        <v>43773</v>
      </c>
      <c r="L524" s="282" t="s">
        <v>1239</v>
      </c>
      <c r="M524" s="292">
        <v>327.31</v>
      </c>
      <c r="N524" s="85"/>
      <c r="O524" s="409"/>
      <c r="P524" s="290">
        <v>20</v>
      </c>
      <c r="Q524" s="8">
        <v>9</v>
      </c>
      <c r="R524" s="29" t="s">
        <v>1701</v>
      </c>
      <c r="S524" s="290">
        <v>8</v>
      </c>
      <c r="T524" s="290">
        <v>180</v>
      </c>
      <c r="U524" s="293">
        <v>18</v>
      </c>
      <c r="V524" s="317">
        <v>5.75</v>
      </c>
      <c r="W524" s="290" t="s">
        <v>85</v>
      </c>
      <c r="X524" s="298">
        <v>130.81</v>
      </c>
      <c r="Y524" s="294">
        <v>39.1</v>
      </c>
      <c r="Z524" s="293">
        <v>3640</v>
      </c>
      <c r="AA524" s="293" t="s">
        <v>2165</v>
      </c>
      <c r="AB524" s="293" t="s">
        <v>2845</v>
      </c>
      <c r="AC524" s="284" t="s">
        <v>9770</v>
      </c>
      <c r="AD524" s="295" t="s">
        <v>1562</v>
      </c>
      <c r="AE524" s="432"/>
      <c r="AF524" s="286">
        <f>IFERROR(VLOOKUP(AD524,ACCESSORIES!F:J,5,FALSE),"N/A")</f>
        <v>33</v>
      </c>
      <c r="AG524" s="295" t="s">
        <v>85</v>
      </c>
      <c r="AH524" s="296" t="s">
        <v>85</v>
      </c>
      <c r="AI524" s="295" t="s">
        <v>2863</v>
      </c>
      <c r="AJ524" s="295" t="s">
        <v>1827</v>
      </c>
      <c r="AK524" s="287">
        <f>IFERROR(VLOOKUP(AJ524,ACCESSORIES!F:J,5,FALSE),"N/A")</f>
        <v>1.1000000000000001</v>
      </c>
      <c r="AL524" s="296" t="s">
        <v>237</v>
      </c>
      <c r="AM524" s="296" t="s">
        <v>85</v>
      </c>
      <c r="AN524" s="38" t="str">
        <f>IFERROR(VLOOKUP(AM524,ACCESSORIES!F:J,5,FALSE),"N/A")</f>
        <v>N/A</v>
      </c>
      <c r="AO524" s="296" t="s">
        <v>85</v>
      </c>
      <c r="AP524" s="493">
        <v>16.100000000000001</v>
      </c>
      <c r="AQ524" s="296"/>
      <c r="AR524" s="296">
        <v>205</v>
      </c>
      <c r="AS524" s="296">
        <v>3</v>
      </c>
      <c r="AT524" s="296">
        <v>3</v>
      </c>
      <c r="AU524" s="296"/>
      <c r="AV524" s="296">
        <v>33</v>
      </c>
      <c r="AW524" s="296"/>
      <c r="AX524" s="296">
        <v>234</v>
      </c>
      <c r="AY524" s="296">
        <v>123</v>
      </c>
      <c r="AZ524" s="296">
        <v>93</v>
      </c>
      <c r="BA524" s="74"/>
      <c r="BB524" s="296"/>
      <c r="BC524" s="49"/>
      <c r="BD524" s="297" t="s">
        <v>85</v>
      </c>
      <c r="BE524" s="91" t="str">
        <f>IFERROR(VLOOKUP(BD524,ACCESSORIES!F:J,5,FALSE),"N/A")</f>
        <v>N/A</v>
      </c>
      <c r="BF524" s="92" t="s">
        <v>85</v>
      </c>
      <c r="BG524" s="91" t="str">
        <f>IFERROR(VLOOKUP(BF524,ACCESSORIES!F:J,5,FALSE),"N/A")</f>
        <v>N/A</v>
      </c>
      <c r="BH524" s="297">
        <v>42.6</v>
      </c>
      <c r="BI524" s="296">
        <v>22.647637795275578</v>
      </c>
      <c r="BJ524" s="296">
        <v>22.647637795275578</v>
      </c>
      <c r="BK524" s="296">
        <v>11.555118110236215</v>
      </c>
      <c r="BL524" s="358">
        <f t="shared" si="40"/>
        <v>9.7122837093749817E-2</v>
      </c>
      <c r="BM524" s="290">
        <v>24</v>
      </c>
      <c r="BN524" s="296" t="s">
        <v>3374</v>
      </c>
      <c r="BO524" s="73" t="s">
        <v>3891</v>
      </c>
      <c r="BP524" s="296" t="s">
        <v>2680</v>
      </c>
      <c r="BQ524" s="296" t="s">
        <v>2684</v>
      </c>
      <c r="BR524" s="296" t="s">
        <v>2686</v>
      </c>
      <c r="BS524" s="296" t="s">
        <v>2692</v>
      </c>
      <c r="BT524" s="296"/>
      <c r="BU524" s="296"/>
      <c r="BV524" s="296"/>
      <c r="BW524" s="296"/>
      <c r="BX524" s="296"/>
      <c r="BY524" s="296"/>
      <c r="BZ524" s="296"/>
      <c r="CA524" s="296"/>
      <c r="CB524" s="296"/>
      <c r="CC524" s="296"/>
      <c r="CD524" s="311" t="str">
        <f t="shared" si="38"/>
        <v>DISCONTINUED - MR309 Grid, 20x9, +18mm Offset, 8x180, 130.81mm Centerbore, Matte Black</v>
      </c>
      <c r="CE524" s="311" t="s">
        <v>3721</v>
      </c>
      <c r="CF524" s="311" t="s">
        <v>3720</v>
      </c>
      <c r="CG524" s="300" t="str">
        <f t="shared" si="42"/>
        <v>STREET (3XX)</v>
      </c>
    </row>
    <row r="525" spans="1:85" s="289" customFormat="1" ht="15.75" customHeight="1">
      <c r="A525" s="571">
        <f t="shared" si="41"/>
        <v>522</v>
      </c>
      <c r="B525" s="92" t="s">
        <v>84</v>
      </c>
      <c r="C525" s="29" t="s">
        <v>1055</v>
      </c>
      <c r="D525" s="290" t="s">
        <v>1072</v>
      </c>
      <c r="E525" s="291" t="s">
        <v>3798</v>
      </c>
      <c r="F525" s="281" t="str">
        <f t="shared" si="39"/>
        <v>MR40547046952B</v>
      </c>
      <c r="G525" s="291" t="s">
        <v>1095</v>
      </c>
      <c r="H525" s="291"/>
      <c r="I525" s="345" t="s">
        <v>772</v>
      </c>
      <c r="J525" s="322">
        <v>42370</v>
      </c>
      <c r="K525" s="438">
        <v>43783</v>
      </c>
      <c r="L525" s="282" t="s">
        <v>1239</v>
      </c>
      <c r="M525" s="292">
        <v>271.64999999999998</v>
      </c>
      <c r="N525" s="85"/>
      <c r="O525" s="409"/>
      <c r="P525" s="290">
        <v>14</v>
      </c>
      <c r="Q525" s="8">
        <v>7</v>
      </c>
      <c r="R525" s="29" t="s">
        <v>1683</v>
      </c>
      <c r="S525" s="290">
        <v>4</v>
      </c>
      <c r="T525" s="290">
        <v>156</v>
      </c>
      <c r="U525" s="293">
        <v>38</v>
      </c>
      <c r="V525" s="317">
        <v>5.3</v>
      </c>
      <c r="W525" s="290" t="s">
        <v>166</v>
      </c>
      <c r="X525" s="298">
        <v>132</v>
      </c>
      <c r="Y525" s="294">
        <v>20.2</v>
      </c>
      <c r="Z525" s="293">
        <v>1600</v>
      </c>
      <c r="AA525" s="293" t="s">
        <v>5155</v>
      </c>
      <c r="AB525" s="293" t="s">
        <v>2846</v>
      </c>
      <c r="AC525" s="284" t="s">
        <v>9774</v>
      </c>
      <c r="AD525" s="295" t="s">
        <v>1738</v>
      </c>
      <c r="AE525" s="432"/>
      <c r="AF525" s="286">
        <f>IFERROR(VLOOKUP(AD525,ACCESSORIES!F:J,5,FALSE),"N/A")</f>
        <v>22</v>
      </c>
      <c r="AG525" s="295" t="s">
        <v>85</v>
      </c>
      <c r="AH525" s="296" t="s">
        <v>1792</v>
      </c>
      <c r="AI525" s="295" t="s">
        <v>85</v>
      </c>
      <c r="AJ525" s="295" t="s">
        <v>85</v>
      </c>
      <c r="AK525" s="287" t="str">
        <f>IFERROR(VLOOKUP(AJ525,ACCESSORIES!F:J,5,FALSE),"N/A")</f>
        <v>N/A</v>
      </c>
      <c r="AL525" s="296" t="s">
        <v>237</v>
      </c>
      <c r="AM525" s="296" t="s">
        <v>85</v>
      </c>
      <c r="AN525" s="38" t="str">
        <f>IFERROR(VLOOKUP(AM525,ACCESSORIES!F:J,5,FALSE),"N/A")</f>
        <v>N/A</v>
      </c>
      <c r="AO525" s="296" t="s">
        <v>85</v>
      </c>
      <c r="AP525" s="493">
        <v>14.1</v>
      </c>
      <c r="AQ525" s="296"/>
      <c r="AR525" s="296">
        <v>183</v>
      </c>
      <c r="AS525" s="296">
        <v>3</v>
      </c>
      <c r="AT525" s="296">
        <v>9</v>
      </c>
      <c r="AU525" s="296"/>
      <c r="AV525" s="296">
        <v>3</v>
      </c>
      <c r="AW525" s="296"/>
      <c r="AX525" s="296">
        <v>156</v>
      </c>
      <c r="AY525" s="296">
        <v>68</v>
      </c>
      <c r="AZ525" s="296">
        <v>51</v>
      </c>
      <c r="BA525" s="74"/>
      <c r="BB525" s="296"/>
      <c r="BC525" s="49"/>
      <c r="BD525" s="297" t="s">
        <v>3187</v>
      </c>
      <c r="BE525" s="91" t="str">
        <f>IFERROR(VLOOKUP(BD525,ACCESSORIES!F:J,5,FALSE),"N/A")</f>
        <v>N/A</v>
      </c>
      <c r="BF525" s="92" t="s">
        <v>1478</v>
      </c>
      <c r="BG525" s="91">
        <f>IFERROR(VLOOKUP(BF525,ACCESSORIES!F:J,5,FALSE),"N/A")</f>
        <v>11</v>
      </c>
      <c r="BH525" s="297">
        <v>23.7</v>
      </c>
      <c r="BI525" s="296">
        <v>16.653543307086629</v>
      </c>
      <c r="BJ525" s="296">
        <v>16.653543307086629</v>
      </c>
      <c r="BK525" s="296">
        <v>9.9015748031495985</v>
      </c>
      <c r="BL525" s="358">
        <f t="shared" si="40"/>
        <v>4.5000643500000034E-2</v>
      </c>
      <c r="BM525" s="290">
        <v>48</v>
      </c>
      <c r="BN525" s="296" t="s">
        <v>3374</v>
      </c>
      <c r="BO525" s="73" t="s">
        <v>3891</v>
      </c>
      <c r="BP525" s="296" t="s">
        <v>2680</v>
      </c>
      <c r="BQ525" s="296" t="s">
        <v>2727</v>
      </c>
      <c r="BR525" s="296" t="s">
        <v>2725</v>
      </c>
      <c r="BS525" s="296" t="s">
        <v>2715</v>
      </c>
      <c r="BT525" s="296" t="s">
        <v>2724</v>
      </c>
      <c r="BU525" s="296"/>
      <c r="BV525" s="296"/>
      <c r="BW525" s="296"/>
      <c r="BX525" s="296"/>
      <c r="BY525" s="296"/>
      <c r="BZ525" s="296"/>
      <c r="CA525" s="296" t="s">
        <v>2415</v>
      </c>
      <c r="CB525" s="296"/>
      <c r="CC525" s="296" t="s">
        <v>2416</v>
      </c>
      <c r="CD525" s="311" t="str">
        <f t="shared" si="38"/>
        <v>DISCONTINUED - MR405 UTV Beadlock, 14x7, 5+2/+38mm Offset, 4x156, 132mm Centerbore, Method Bronze - Matte Black Ring, w/ BH-H20875</v>
      </c>
      <c r="CE525" s="311" t="s">
        <v>3721</v>
      </c>
      <c r="CF525" s="311" t="s">
        <v>3720</v>
      </c>
      <c r="CG525" s="300" t="str">
        <f t="shared" si="42"/>
        <v>UTV (4XX)</v>
      </c>
    </row>
    <row r="526" spans="1:85" s="289" customFormat="1" ht="15.75" customHeight="1">
      <c r="A526" s="571">
        <f t="shared" si="41"/>
        <v>523</v>
      </c>
      <c r="B526" s="92" t="s">
        <v>84</v>
      </c>
      <c r="C526" s="29" t="s">
        <v>1055</v>
      </c>
      <c r="D526" s="290" t="s">
        <v>1072</v>
      </c>
      <c r="E526" s="291" t="s">
        <v>3799</v>
      </c>
      <c r="F526" s="281" t="str">
        <f t="shared" si="39"/>
        <v>MR40547046552B</v>
      </c>
      <c r="G526" s="291" t="s">
        <v>1095</v>
      </c>
      <c r="H526" s="291"/>
      <c r="I526" s="345" t="s">
        <v>771</v>
      </c>
      <c r="J526" s="322">
        <v>42370</v>
      </c>
      <c r="K526" s="438">
        <v>43783</v>
      </c>
      <c r="L526" s="282" t="s">
        <v>1239</v>
      </c>
      <c r="M526" s="292">
        <v>271.64999999999998</v>
      </c>
      <c r="N526" s="85"/>
      <c r="O526" s="409"/>
      <c r="P526" s="290">
        <v>14</v>
      </c>
      <c r="Q526" s="8">
        <v>7</v>
      </c>
      <c r="R526" s="29" t="s">
        <v>1683</v>
      </c>
      <c r="S526" s="290">
        <v>4</v>
      </c>
      <c r="T526" s="290">
        <v>156</v>
      </c>
      <c r="U526" s="293">
        <v>38</v>
      </c>
      <c r="V526" s="317">
        <v>5.3</v>
      </c>
      <c r="W526" s="290" t="s">
        <v>166</v>
      </c>
      <c r="X526" s="298">
        <v>132</v>
      </c>
      <c r="Y526" s="294">
        <v>20.2</v>
      </c>
      <c r="Z526" s="293">
        <v>1600</v>
      </c>
      <c r="AA526" s="293" t="s">
        <v>2165</v>
      </c>
      <c r="AB526" s="293" t="s">
        <v>2845</v>
      </c>
      <c r="AC526" s="284" t="s">
        <v>9774</v>
      </c>
      <c r="AD526" s="295" t="s">
        <v>1738</v>
      </c>
      <c r="AE526" s="432"/>
      <c r="AF526" s="286">
        <f>IFERROR(VLOOKUP(AD526,ACCESSORIES!F:J,5,FALSE),"N/A")</f>
        <v>22</v>
      </c>
      <c r="AG526" s="295" t="s">
        <v>85</v>
      </c>
      <c r="AH526" s="296" t="s">
        <v>1792</v>
      </c>
      <c r="AI526" s="295" t="s">
        <v>85</v>
      </c>
      <c r="AJ526" s="295" t="s">
        <v>85</v>
      </c>
      <c r="AK526" s="287" t="str">
        <f>IFERROR(VLOOKUP(AJ526,ACCESSORIES!F:J,5,FALSE),"N/A")</f>
        <v>N/A</v>
      </c>
      <c r="AL526" s="296" t="s">
        <v>237</v>
      </c>
      <c r="AM526" s="296" t="s">
        <v>85</v>
      </c>
      <c r="AN526" s="38" t="str">
        <f>IFERROR(VLOOKUP(AM526,ACCESSORIES!F:J,5,FALSE),"N/A")</f>
        <v>N/A</v>
      </c>
      <c r="AO526" s="296" t="s">
        <v>85</v>
      </c>
      <c r="AP526" s="493">
        <v>14.1</v>
      </c>
      <c r="AQ526" s="296"/>
      <c r="AR526" s="296">
        <v>183</v>
      </c>
      <c r="AS526" s="296">
        <v>3</v>
      </c>
      <c r="AT526" s="296">
        <v>9</v>
      </c>
      <c r="AU526" s="296"/>
      <c r="AV526" s="296">
        <v>3</v>
      </c>
      <c r="AW526" s="296"/>
      <c r="AX526" s="296">
        <v>156</v>
      </c>
      <c r="AY526" s="296">
        <v>68</v>
      </c>
      <c r="AZ526" s="296">
        <v>51</v>
      </c>
      <c r="BA526" s="74"/>
      <c r="BB526" s="296"/>
      <c r="BC526" s="49"/>
      <c r="BD526" s="297" t="s">
        <v>3187</v>
      </c>
      <c r="BE526" s="91" t="str">
        <f>IFERROR(VLOOKUP(BD526,ACCESSORIES!F:J,5,FALSE),"N/A")</f>
        <v>N/A</v>
      </c>
      <c r="BF526" s="92" t="s">
        <v>1478</v>
      </c>
      <c r="BG526" s="91">
        <f>IFERROR(VLOOKUP(BF526,ACCESSORIES!F:J,5,FALSE),"N/A")</f>
        <v>11</v>
      </c>
      <c r="BH526" s="297">
        <v>23.7</v>
      </c>
      <c r="BI526" s="296">
        <v>16.653543307086629</v>
      </c>
      <c r="BJ526" s="296">
        <v>16.653543307086629</v>
      </c>
      <c r="BK526" s="296">
        <v>9.9015748031495985</v>
      </c>
      <c r="BL526" s="358">
        <f t="shared" si="40"/>
        <v>4.5000643500000034E-2</v>
      </c>
      <c r="BM526" s="290">
        <v>48</v>
      </c>
      <c r="BN526" s="296" t="s">
        <v>3374</v>
      </c>
      <c r="BO526" s="73" t="s">
        <v>3891</v>
      </c>
      <c r="BP526" s="296" t="s">
        <v>2680</v>
      </c>
      <c r="BQ526" s="296" t="s">
        <v>2727</v>
      </c>
      <c r="BR526" s="296" t="s">
        <v>2725</v>
      </c>
      <c r="BS526" s="296" t="s">
        <v>2715</v>
      </c>
      <c r="BT526" s="296" t="s">
        <v>2724</v>
      </c>
      <c r="BU526" s="296"/>
      <c r="BV526" s="296"/>
      <c r="BW526" s="296"/>
      <c r="BX526" s="296"/>
      <c r="BY526" s="296"/>
      <c r="BZ526" s="296"/>
      <c r="CA526" s="296" t="s">
        <v>2413</v>
      </c>
      <c r="CB526" s="296"/>
      <c r="CC526" s="296" t="s">
        <v>2414</v>
      </c>
      <c r="CD526" s="311" t="str">
        <f t="shared" si="38"/>
        <v>DISCONTINUED - MR405 UTV Beadlock, 14x7, 5+2/+38mm Offset, 4x156, 132mm Centerbore, Matte Black, w/ BH-H20875</v>
      </c>
      <c r="CE526" s="311" t="s">
        <v>3721</v>
      </c>
      <c r="CF526" s="311" t="s">
        <v>3720</v>
      </c>
      <c r="CG526" s="300" t="str">
        <f t="shared" si="42"/>
        <v>UTV (4XX)</v>
      </c>
    </row>
    <row r="527" spans="1:85" s="289" customFormat="1" ht="15.75" customHeight="1">
      <c r="A527" s="571">
        <f t="shared" si="41"/>
        <v>524</v>
      </c>
      <c r="B527" s="92" t="s">
        <v>84</v>
      </c>
      <c r="C527" s="29" t="s">
        <v>1055</v>
      </c>
      <c r="D527" s="290" t="s">
        <v>1072</v>
      </c>
      <c r="E527" s="291" t="s">
        <v>3800</v>
      </c>
      <c r="F527" s="281" t="str">
        <f t="shared" si="39"/>
        <v>MR40547047952B</v>
      </c>
      <c r="G527" s="291" t="s">
        <v>1095</v>
      </c>
      <c r="H527" s="291"/>
      <c r="I527" s="345" t="s">
        <v>770</v>
      </c>
      <c r="J527" s="322">
        <v>42370</v>
      </c>
      <c r="K527" s="438">
        <v>43783</v>
      </c>
      <c r="L527" s="282" t="s">
        <v>1239</v>
      </c>
      <c r="M527" s="292">
        <v>271.64999999999998</v>
      </c>
      <c r="N527" s="85"/>
      <c r="O527" s="409"/>
      <c r="P527" s="290">
        <v>14</v>
      </c>
      <c r="Q527" s="8">
        <v>7</v>
      </c>
      <c r="R527" s="29" t="s">
        <v>1682</v>
      </c>
      <c r="S527" s="290">
        <v>4</v>
      </c>
      <c r="T527" s="290">
        <v>136</v>
      </c>
      <c r="U527" s="293">
        <v>38</v>
      </c>
      <c r="V527" s="317">
        <v>5.3</v>
      </c>
      <c r="W527" s="290" t="s">
        <v>166</v>
      </c>
      <c r="X527" s="298">
        <v>106</v>
      </c>
      <c r="Y527" s="294">
        <v>20.2</v>
      </c>
      <c r="Z527" s="293">
        <v>1600</v>
      </c>
      <c r="AA527" s="293" t="s">
        <v>5155</v>
      </c>
      <c r="AB527" s="293" t="s">
        <v>2846</v>
      </c>
      <c r="AC527" s="284" t="s">
        <v>9592</v>
      </c>
      <c r="AD527" s="295" t="s">
        <v>2310</v>
      </c>
      <c r="AE527" s="432"/>
      <c r="AF527" s="286">
        <f>IFERROR(VLOOKUP(AD527,ACCESSORIES!F:J,5,FALSE),"N/A")</f>
        <v>22</v>
      </c>
      <c r="AG527" s="295" t="s">
        <v>85</v>
      </c>
      <c r="AH527" s="296" t="s">
        <v>1792</v>
      </c>
      <c r="AI527" s="295" t="s">
        <v>85</v>
      </c>
      <c r="AJ527" s="295" t="s">
        <v>85</v>
      </c>
      <c r="AK527" s="287" t="str">
        <f>IFERROR(VLOOKUP(AJ527,ACCESSORIES!F:J,5,FALSE),"N/A")</f>
        <v>N/A</v>
      </c>
      <c r="AL527" s="296" t="s">
        <v>237</v>
      </c>
      <c r="AM527" s="296" t="s">
        <v>85</v>
      </c>
      <c r="AN527" s="38" t="str">
        <f>IFERROR(VLOOKUP(AM527,ACCESSORIES!F:J,5,FALSE),"N/A")</f>
        <v>N/A</v>
      </c>
      <c r="AO527" s="296" t="s">
        <v>85</v>
      </c>
      <c r="AP527" s="493">
        <v>14.1</v>
      </c>
      <c r="AQ527" s="296"/>
      <c r="AR527" s="296">
        <v>183</v>
      </c>
      <c r="AS527" s="296">
        <v>3</v>
      </c>
      <c r="AT527" s="296">
        <v>9</v>
      </c>
      <c r="AU527" s="296"/>
      <c r="AV527" s="296">
        <v>3</v>
      </c>
      <c r="AW527" s="296"/>
      <c r="AX527" s="296">
        <v>156</v>
      </c>
      <c r="AY527" s="296">
        <v>68</v>
      </c>
      <c r="AZ527" s="296">
        <v>51</v>
      </c>
      <c r="BA527" s="74"/>
      <c r="BB527" s="296"/>
      <c r="BC527" s="49"/>
      <c r="BD527" s="297" t="s">
        <v>3187</v>
      </c>
      <c r="BE527" s="91" t="str">
        <f>IFERROR(VLOOKUP(BD527,ACCESSORIES!F:J,5,FALSE),"N/A")</f>
        <v>N/A</v>
      </c>
      <c r="BF527" s="92" t="s">
        <v>1478</v>
      </c>
      <c r="BG527" s="91">
        <f>IFERROR(VLOOKUP(BF527,ACCESSORIES!F:J,5,FALSE),"N/A")</f>
        <v>11</v>
      </c>
      <c r="BH527" s="297">
        <v>23.7</v>
      </c>
      <c r="BI527" s="296">
        <v>16.653543307086629</v>
      </c>
      <c r="BJ527" s="296">
        <v>16.653543307086629</v>
      </c>
      <c r="BK527" s="296">
        <v>9.9015748031495985</v>
      </c>
      <c r="BL527" s="358">
        <f t="shared" si="40"/>
        <v>4.5000643500000034E-2</v>
      </c>
      <c r="BM527" s="290">
        <v>48</v>
      </c>
      <c r="BN527" s="296" t="s">
        <v>3374</v>
      </c>
      <c r="BO527" s="73" t="s">
        <v>3891</v>
      </c>
      <c r="BP527" s="296" t="s">
        <v>2680</v>
      </c>
      <c r="BQ527" s="296" t="s">
        <v>2727</v>
      </c>
      <c r="BR527" s="296" t="s">
        <v>2725</v>
      </c>
      <c r="BS527" s="296" t="s">
        <v>2715</v>
      </c>
      <c r="BT527" s="296" t="s">
        <v>2724</v>
      </c>
      <c r="BU527" s="296"/>
      <c r="BV527" s="296"/>
      <c r="BW527" s="296"/>
      <c r="BX527" s="296"/>
      <c r="BY527" s="296"/>
      <c r="BZ527" s="296"/>
      <c r="CA527" s="296" t="s">
        <v>2415</v>
      </c>
      <c r="CB527" s="296"/>
      <c r="CC527" s="296" t="s">
        <v>2416</v>
      </c>
      <c r="CD527" s="311" t="str">
        <f t="shared" si="38"/>
        <v>DISCONTINUED - MR405 UTV Beadlock, 14x7, 5+2/+38mm Offset, 4x136, 106mm Centerbore, Method Bronze - Matte Black Ring, w/ BH-H20875</v>
      </c>
      <c r="CE527" s="311" t="s">
        <v>3721</v>
      </c>
      <c r="CF527" s="311" t="s">
        <v>3720</v>
      </c>
      <c r="CG527" s="300" t="str">
        <f t="shared" si="42"/>
        <v>UTV (4XX)</v>
      </c>
    </row>
    <row r="528" spans="1:85" s="289" customFormat="1" ht="15.75" customHeight="1">
      <c r="A528" s="571">
        <f t="shared" si="41"/>
        <v>525</v>
      </c>
      <c r="B528" s="92" t="s">
        <v>84</v>
      </c>
      <c r="C528" s="29" t="s">
        <v>1055</v>
      </c>
      <c r="D528" s="290" t="s">
        <v>1113</v>
      </c>
      <c r="E528" s="291" t="s">
        <v>3834</v>
      </c>
      <c r="F528" s="281" t="str">
        <f t="shared" si="39"/>
        <v>MR40157040543B</v>
      </c>
      <c r="G528" s="291" t="s">
        <v>1095</v>
      </c>
      <c r="H528" s="291"/>
      <c r="I528" s="345" t="s">
        <v>740</v>
      </c>
      <c r="J528" s="322">
        <v>41640</v>
      </c>
      <c r="K528" s="438">
        <v>43790</v>
      </c>
      <c r="L528" s="282" t="s">
        <v>1239</v>
      </c>
      <c r="M528" s="292">
        <v>260.76</v>
      </c>
      <c r="N528" s="85"/>
      <c r="O528" s="409"/>
      <c r="P528" s="290">
        <v>15</v>
      </c>
      <c r="Q528" s="8">
        <v>7</v>
      </c>
      <c r="R528" s="29" t="s">
        <v>1680</v>
      </c>
      <c r="S528" s="290">
        <v>4</v>
      </c>
      <c r="T528" s="290">
        <v>110</v>
      </c>
      <c r="U528" s="293">
        <v>13</v>
      </c>
      <c r="V528" s="317">
        <v>4.3</v>
      </c>
      <c r="W528" s="290" t="s">
        <v>168</v>
      </c>
      <c r="X528" s="298">
        <v>80.3</v>
      </c>
      <c r="Y528" s="294">
        <v>19.8</v>
      </c>
      <c r="Z528" s="293">
        <v>1600</v>
      </c>
      <c r="AA528" s="293" t="s">
        <v>2165</v>
      </c>
      <c r="AB528" s="293" t="s">
        <v>2845</v>
      </c>
      <c r="AC528" s="284" t="s">
        <v>9650</v>
      </c>
      <c r="AD528" s="295" t="s">
        <v>1579</v>
      </c>
      <c r="AE528" s="432"/>
      <c r="AF528" s="286" t="str">
        <f>IFERROR(VLOOKUP(AD528,ACCESSORIES!F:J,5,FALSE),"N/A")</f>
        <v>N/A</v>
      </c>
      <c r="AG528" s="295" t="s">
        <v>85</v>
      </c>
      <c r="AH528" s="296" t="s">
        <v>85</v>
      </c>
      <c r="AI528" s="295" t="s">
        <v>2857</v>
      </c>
      <c r="AJ528" s="295" t="s">
        <v>85</v>
      </c>
      <c r="AK528" s="287" t="str">
        <f>IFERROR(VLOOKUP(AJ528,ACCESSORIES!F:J,5,FALSE),"N/A")</f>
        <v>N/A</v>
      </c>
      <c r="AL528" s="296" t="s">
        <v>237</v>
      </c>
      <c r="AM528" s="296" t="s">
        <v>85</v>
      </c>
      <c r="AN528" s="38" t="str">
        <f>IFERROR(VLOOKUP(AM528,ACCESSORIES!F:J,5,FALSE),"N/A")</f>
        <v>N/A</v>
      </c>
      <c r="AO528" s="296" t="s">
        <v>85</v>
      </c>
      <c r="AP528" s="493">
        <v>14.1</v>
      </c>
      <c r="AQ528" s="296"/>
      <c r="AR528" s="296">
        <v>190</v>
      </c>
      <c r="AS528" s="296">
        <v>3</v>
      </c>
      <c r="AT528" s="296">
        <v>4</v>
      </c>
      <c r="AU528" s="296"/>
      <c r="AV528" s="296">
        <v>12</v>
      </c>
      <c r="AW528" s="296"/>
      <c r="AX528" s="296">
        <v>172</v>
      </c>
      <c r="AY528" s="296">
        <v>75</v>
      </c>
      <c r="AZ528" s="296">
        <v>45</v>
      </c>
      <c r="BA528" s="74"/>
      <c r="BB528" s="296"/>
      <c r="BC528" s="49"/>
      <c r="BD528" s="297" t="s">
        <v>3189</v>
      </c>
      <c r="BE528" s="91">
        <f>IFERROR(VLOOKUP(BD528,ACCESSORIES!F:J,5,FALSE),"N/A")</f>
        <v>99</v>
      </c>
      <c r="BF528" s="92" t="s">
        <v>1479</v>
      </c>
      <c r="BG528" s="91">
        <f>IFERROR(VLOOKUP(BF528,ACCESSORIES!F:J,5,FALSE),"N/A")</f>
        <v>11</v>
      </c>
      <c r="BH528" s="297">
        <v>23.3</v>
      </c>
      <c r="BI528" s="296">
        <v>17.624671916010509</v>
      </c>
      <c r="BJ528" s="296">
        <v>17.624671916010509</v>
      </c>
      <c r="BK528" s="296">
        <v>9.947506561679786</v>
      </c>
      <c r="BL528" s="358">
        <f t="shared" si="40"/>
        <v>5.0635775629629662E-2</v>
      </c>
      <c r="BM528" s="290">
        <v>48</v>
      </c>
      <c r="BN528" s="296" t="s">
        <v>3374</v>
      </c>
      <c r="BO528" s="73" t="s">
        <v>3891</v>
      </c>
      <c r="BP528" s="296" t="s">
        <v>2680</v>
      </c>
      <c r="BQ528" s="296" t="s">
        <v>2724</v>
      </c>
      <c r="BR528" s="296" t="s">
        <v>2725</v>
      </c>
      <c r="BS528" s="296" t="s">
        <v>2715</v>
      </c>
      <c r="BT528" s="296" t="s">
        <v>2726</v>
      </c>
      <c r="BU528" s="296"/>
      <c r="BV528" s="296"/>
      <c r="BW528" s="296"/>
      <c r="BX528" s="296"/>
      <c r="BY528" s="296"/>
      <c r="BZ528" s="296"/>
      <c r="CA528" s="296" t="s">
        <v>2399</v>
      </c>
      <c r="CB528" s="296"/>
      <c r="CC528" s="296" t="s">
        <v>2400</v>
      </c>
      <c r="CD528" s="311" t="str">
        <f t="shared" si="38"/>
        <v>DISCONTINUED - MR401 UTV Beadlock, 15x7, 4+3/+13mm Offset, 4x110, 80.3mm Centerbore, Matte Black, w/ BH-H24100</v>
      </c>
      <c r="CE528" s="311" t="s">
        <v>3721</v>
      </c>
      <c r="CF528" s="311" t="s">
        <v>3720</v>
      </c>
      <c r="CG528" s="300" t="str">
        <f t="shared" si="42"/>
        <v>UTV (4XX)</v>
      </c>
    </row>
    <row r="529" spans="1:85" s="289" customFormat="1" ht="15.75" customHeight="1">
      <c r="A529" s="571">
        <f t="shared" si="41"/>
        <v>526</v>
      </c>
      <c r="B529" s="92" t="s">
        <v>84</v>
      </c>
      <c r="C529" s="29" t="s">
        <v>1055</v>
      </c>
      <c r="D529" s="290" t="s">
        <v>2223</v>
      </c>
      <c r="E529" s="291" t="s">
        <v>3835</v>
      </c>
      <c r="F529" s="281" t="str">
        <f t="shared" si="39"/>
        <v>MR40347046552</v>
      </c>
      <c r="G529" s="291"/>
      <c r="H529" s="291"/>
      <c r="I529" s="345" t="s">
        <v>759</v>
      </c>
      <c r="J529" s="322">
        <v>41640</v>
      </c>
      <c r="K529" s="438">
        <v>43790</v>
      </c>
      <c r="L529" s="282" t="s">
        <v>1239</v>
      </c>
      <c r="M529" s="292">
        <v>143.38999999999999</v>
      </c>
      <c r="N529" s="85"/>
      <c r="O529" s="409"/>
      <c r="P529" s="290">
        <v>14</v>
      </c>
      <c r="Q529" s="8">
        <v>7</v>
      </c>
      <c r="R529" s="29" t="s">
        <v>1683</v>
      </c>
      <c r="S529" s="290">
        <v>4</v>
      </c>
      <c r="T529" s="290">
        <v>156</v>
      </c>
      <c r="U529" s="293">
        <v>38</v>
      </c>
      <c r="V529" s="317">
        <v>5.3</v>
      </c>
      <c r="W529" s="290" t="s">
        <v>166</v>
      </c>
      <c r="X529" s="298">
        <v>132</v>
      </c>
      <c r="Y529" s="294">
        <v>14.4</v>
      </c>
      <c r="Z529" s="293">
        <v>1600</v>
      </c>
      <c r="AA529" s="293" t="s">
        <v>2165</v>
      </c>
      <c r="AB529" s="293" t="s">
        <v>2845</v>
      </c>
      <c r="AC529" s="284" t="s">
        <v>9774</v>
      </c>
      <c r="AD529" s="295" t="s">
        <v>1738</v>
      </c>
      <c r="AE529" s="432"/>
      <c r="AF529" s="286">
        <f>IFERROR(VLOOKUP(AD529,ACCESSORIES!F:J,5,FALSE),"N/A")</f>
        <v>22</v>
      </c>
      <c r="AG529" s="295" t="s">
        <v>85</v>
      </c>
      <c r="AH529" s="296" t="s">
        <v>1792</v>
      </c>
      <c r="AI529" s="295" t="s">
        <v>85</v>
      </c>
      <c r="AJ529" s="295" t="s">
        <v>1500</v>
      </c>
      <c r="AK529" s="287">
        <f>IFERROR(VLOOKUP(AJ529,ACCESSORIES!F:J,5,FALSE),"N/A")</f>
        <v>1.1000000000000001</v>
      </c>
      <c r="AL529" s="296" t="s">
        <v>237</v>
      </c>
      <c r="AM529" s="296" t="s">
        <v>85</v>
      </c>
      <c r="AN529" s="38" t="str">
        <f>IFERROR(VLOOKUP(AM529,ACCESSORIES!F:J,5,FALSE),"N/A")</f>
        <v>N/A</v>
      </c>
      <c r="AO529" s="296" t="s">
        <v>85</v>
      </c>
      <c r="AP529" s="493">
        <v>14.1</v>
      </c>
      <c r="AQ529" s="296"/>
      <c r="AR529" s="296">
        <v>185</v>
      </c>
      <c r="AS529" s="296">
        <v>3</v>
      </c>
      <c r="AT529" s="296">
        <v>10</v>
      </c>
      <c r="AU529" s="296"/>
      <c r="AV529" s="296">
        <v>3</v>
      </c>
      <c r="AW529" s="296"/>
      <c r="AX529" s="296">
        <v>156</v>
      </c>
      <c r="AY529" s="296">
        <v>68</v>
      </c>
      <c r="AZ529" s="296">
        <v>51</v>
      </c>
      <c r="BA529" s="74"/>
      <c r="BB529" s="296"/>
      <c r="BC529" s="49"/>
      <c r="BD529" s="297" t="s">
        <v>85</v>
      </c>
      <c r="BE529" s="91" t="str">
        <f>IFERROR(VLOOKUP(BD529,ACCESSORIES!F:J,5,FALSE),"N/A")</f>
        <v>N/A</v>
      </c>
      <c r="BF529" s="92" t="s">
        <v>85</v>
      </c>
      <c r="BG529" s="91" t="str">
        <f>IFERROR(VLOOKUP(BF529,ACCESSORIES!F:J,5,FALSE),"N/A")</f>
        <v>N/A</v>
      </c>
      <c r="BH529" s="297">
        <v>17.899999999999999</v>
      </c>
      <c r="BI529" s="296">
        <v>16.909448818897637</v>
      </c>
      <c r="BJ529" s="296">
        <v>16.909448818897637</v>
      </c>
      <c r="BK529" s="296">
        <v>9.6948818897637903</v>
      </c>
      <c r="BL529" s="358">
        <f t="shared" si="40"/>
        <v>4.5425799062500029E-2</v>
      </c>
      <c r="BM529" s="290">
        <v>48</v>
      </c>
      <c r="BN529" s="296" t="s">
        <v>3374</v>
      </c>
      <c r="BO529" s="73" t="s">
        <v>3891</v>
      </c>
      <c r="BP529" s="296" t="s">
        <v>2680</v>
      </c>
      <c r="BQ529" s="296" t="s">
        <v>2727</v>
      </c>
      <c r="BR529" s="296" t="s">
        <v>2730</v>
      </c>
      <c r="BS529" s="296" t="s">
        <v>1121</v>
      </c>
      <c r="BT529" s="296" t="s">
        <v>2728</v>
      </c>
      <c r="BU529" s="296"/>
      <c r="BV529" s="296"/>
      <c r="BW529" s="296"/>
      <c r="BX529" s="296"/>
      <c r="BY529" s="296"/>
      <c r="BZ529" s="296"/>
      <c r="CA529" s="296" t="s">
        <v>2411</v>
      </c>
      <c r="CB529" s="296"/>
      <c r="CC529" s="296" t="s">
        <v>2412</v>
      </c>
      <c r="CD529" s="311" t="str">
        <f t="shared" si="38"/>
        <v>DISCONTINUED - MR403 Mesh UTV, 14x7, 5+2/+38mm Offset, 4x156, 132mm Centerbore, Matte Black</v>
      </c>
      <c r="CE529" s="311" t="s">
        <v>3721</v>
      </c>
      <c r="CF529" s="311" t="s">
        <v>3720</v>
      </c>
      <c r="CG529" s="300" t="str">
        <f t="shared" si="42"/>
        <v>UTV (4XX)</v>
      </c>
    </row>
    <row r="530" spans="1:85" s="289" customFormat="1" ht="15.75" customHeight="1">
      <c r="A530" s="571">
        <f t="shared" si="41"/>
        <v>527</v>
      </c>
      <c r="B530" s="92" t="s">
        <v>84</v>
      </c>
      <c r="C530" s="29" t="s">
        <v>1055</v>
      </c>
      <c r="D530" s="290" t="s">
        <v>2224</v>
      </c>
      <c r="E530" s="291" t="s">
        <v>3887</v>
      </c>
      <c r="F530" s="281" t="str">
        <f t="shared" si="39"/>
        <v>MR40648040544B</v>
      </c>
      <c r="G530" s="291" t="s">
        <v>1095</v>
      </c>
      <c r="H530" s="291"/>
      <c r="I530" s="345" t="s">
        <v>790</v>
      </c>
      <c r="J530" s="322">
        <v>41640</v>
      </c>
      <c r="K530" s="438">
        <v>43829</v>
      </c>
      <c r="L530" s="282" t="s">
        <v>1239</v>
      </c>
      <c r="M530" s="292">
        <v>260.76</v>
      </c>
      <c r="N530" s="85"/>
      <c r="O530" s="409"/>
      <c r="P530" s="290">
        <v>14</v>
      </c>
      <c r="Q530" s="8">
        <v>8</v>
      </c>
      <c r="R530" s="29" t="s">
        <v>1680</v>
      </c>
      <c r="S530" s="290">
        <v>4</v>
      </c>
      <c r="T530" s="290">
        <v>110</v>
      </c>
      <c r="U530" s="293">
        <v>0</v>
      </c>
      <c r="V530" s="317">
        <v>4.3</v>
      </c>
      <c r="W530" s="290" t="s">
        <v>171</v>
      </c>
      <c r="X530" s="298">
        <v>80.3</v>
      </c>
      <c r="Y530" s="294">
        <v>16.600000000000001</v>
      </c>
      <c r="Z530" s="293">
        <v>1600</v>
      </c>
      <c r="AA530" s="293" t="s">
        <v>87</v>
      </c>
      <c r="AB530" s="293" t="s">
        <v>2845</v>
      </c>
      <c r="AC530" s="284" t="s">
        <v>9609</v>
      </c>
      <c r="AD530" s="295" t="s">
        <v>1602</v>
      </c>
      <c r="AE530" s="432"/>
      <c r="AF530" s="286">
        <f>IFERROR(VLOOKUP(AD530,ACCESSORIES!F:J,5,FALSE),"N/A")</f>
        <v>22</v>
      </c>
      <c r="AG530" s="295" t="s">
        <v>85</v>
      </c>
      <c r="AH530" s="296" t="s">
        <v>1792</v>
      </c>
      <c r="AI530" s="295" t="s">
        <v>85</v>
      </c>
      <c r="AJ530" s="295" t="s">
        <v>85</v>
      </c>
      <c r="AK530" s="287" t="str">
        <f>IFERROR(VLOOKUP(AJ530,ACCESSORIES!F:J,5,FALSE),"N/A")</f>
        <v>N/A</v>
      </c>
      <c r="AL530" s="296" t="s">
        <v>237</v>
      </c>
      <c r="AM530" s="296" t="s">
        <v>85</v>
      </c>
      <c r="AN530" s="38" t="str">
        <f>IFERROR(VLOOKUP(AM530,ACCESSORIES!F:J,5,FALSE),"N/A")</f>
        <v>N/A</v>
      </c>
      <c r="AO530" s="296" t="s">
        <v>85</v>
      </c>
      <c r="AP530" s="493">
        <v>14.1</v>
      </c>
      <c r="AQ530" s="296"/>
      <c r="AR530" s="296">
        <v>183</v>
      </c>
      <c r="AS530" s="296">
        <v>3</v>
      </c>
      <c r="AT530" s="296">
        <v>9</v>
      </c>
      <c r="AU530" s="296"/>
      <c r="AV530" s="296">
        <v>12</v>
      </c>
      <c r="AW530" s="296"/>
      <c r="AX530" s="296">
        <v>163</v>
      </c>
      <c r="AY530" s="296">
        <v>68</v>
      </c>
      <c r="AZ530" s="296">
        <v>51</v>
      </c>
      <c r="BA530" s="74"/>
      <c r="BB530" s="296"/>
      <c r="BC530" s="49"/>
      <c r="BD530" s="297" t="s">
        <v>3185</v>
      </c>
      <c r="BE530" s="91">
        <f>IFERROR(VLOOKUP(BD530,ACCESSORIES!F:J,5,FALSE),"N/A")</f>
        <v>89</v>
      </c>
      <c r="BF530" s="92" t="s">
        <v>1478</v>
      </c>
      <c r="BG530" s="91">
        <f>IFERROR(VLOOKUP(BF530,ACCESSORIES!F:J,5,FALSE),"N/A")</f>
        <v>11</v>
      </c>
      <c r="BH530" s="297">
        <v>20.100000000000001</v>
      </c>
      <c r="BI530" s="296">
        <v>16.899999999999999</v>
      </c>
      <c r="BJ530" s="296">
        <v>16.899999999999999</v>
      </c>
      <c r="BK530" s="296">
        <v>10.8</v>
      </c>
      <c r="BL530" s="358">
        <f t="shared" si="40"/>
        <v>5.0547340969631982E-2</v>
      </c>
      <c r="BM530" s="290">
        <v>48</v>
      </c>
      <c r="BN530" s="296" t="s">
        <v>3374</v>
      </c>
      <c r="BO530" s="73" t="s">
        <v>3891</v>
      </c>
      <c r="BP530" s="296" t="s">
        <v>2680</v>
      </c>
      <c r="BQ530" s="296" t="s">
        <v>2725</v>
      </c>
      <c r="BR530" s="296" t="s">
        <v>2715</v>
      </c>
      <c r="BS530" s="296" t="s">
        <v>2731</v>
      </c>
      <c r="BT530" s="296" t="s">
        <v>2724</v>
      </c>
      <c r="BU530" s="296"/>
      <c r="BV530" s="296"/>
      <c r="BW530" s="296"/>
      <c r="BX530" s="296"/>
      <c r="BY530" s="296"/>
      <c r="BZ530" s="296" t="s">
        <v>3586</v>
      </c>
      <c r="CA530" s="296" t="s">
        <v>3587</v>
      </c>
      <c r="CB530" s="296" t="s">
        <v>3588</v>
      </c>
      <c r="CC530" s="296" t="s">
        <v>3589</v>
      </c>
      <c r="CD530" s="311" t="str">
        <f>CONCATENATE("DISCONTINUED"," ","-"," ",D530,", ",P530,"x",Q530,", ",IF(W530="N/A", "", CONCATENATE(W530, "/")),IF(U530&gt;0, CONCATENATE("+",U530), U530),"mm Offset, ",R530,", ",X530,"mm Centerbore, ",PROPER(AA530), "", IF(BF530="N/A", "", CONCATENATE(", w/ ", BF530)))</f>
        <v>DISCONTINUED - MR406 UTV Beadlock, 14x8, 4+4/0mm Offset, 4x110, 80.3mm Centerbore, Matte Black, w/ BH-H20875</v>
      </c>
      <c r="CE530" s="311" t="s">
        <v>3721</v>
      </c>
      <c r="CF530" s="311" t="s">
        <v>3720</v>
      </c>
      <c r="CG530" s="300" t="str">
        <f t="shared" si="42"/>
        <v>UTV (4XX)</v>
      </c>
    </row>
    <row r="531" spans="1:85" s="289" customFormat="1" ht="15.75" customHeight="1">
      <c r="A531" s="571">
        <f t="shared" si="41"/>
        <v>528</v>
      </c>
      <c r="B531" s="92" t="s">
        <v>2909</v>
      </c>
      <c r="C531" s="29" t="s">
        <v>2893</v>
      </c>
      <c r="D531" s="290" t="s">
        <v>2896</v>
      </c>
      <c r="E531" s="291" t="s">
        <v>3950</v>
      </c>
      <c r="F531" s="281" t="str">
        <f t="shared" si="39"/>
        <v>GZ80347046952B</v>
      </c>
      <c r="G531" s="291" t="s">
        <v>1095</v>
      </c>
      <c r="H531" s="291"/>
      <c r="I531" s="345" t="s">
        <v>2978</v>
      </c>
      <c r="J531" s="322">
        <v>43518</v>
      </c>
      <c r="K531" s="438">
        <v>43851</v>
      </c>
      <c r="L531" s="282" t="s">
        <v>1239</v>
      </c>
      <c r="M531" s="292">
        <v>169</v>
      </c>
      <c r="N531" s="85"/>
      <c r="O531" s="409"/>
      <c r="P531" s="290">
        <v>14</v>
      </c>
      <c r="Q531" s="8">
        <v>7</v>
      </c>
      <c r="R531" s="29" t="s">
        <v>1683</v>
      </c>
      <c r="S531" s="290">
        <v>4</v>
      </c>
      <c r="T531" s="290">
        <v>156</v>
      </c>
      <c r="U531" s="293">
        <v>38</v>
      </c>
      <c r="V531" s="317">
        <v>5.4</v>
      </c>
      <c r="W531" s="290" t="s">
        <v>166</v>
      </c>
      <c r="X531" s="298">
        <v>131.30000000000001</v>
      </c>
      <c r="Y531" s="294">
        <v>16</v>
      </c>
      <c r="Z531" s="293">
        <v>1400</v>
      </c>
      <c r="AA531" s="293" t="s">
        <v>5154</v>
      </c>
      <c r="AB531" s="293" t="s">
        <v>2846</v>
      </c>
      <c r="AC531" s="284" t="s">
        <v>9775</v>
      </c>
      <c r="AD531" s="295" t="s">
        <v>2903</v>
      </c>
      <c r="AE531" s="432"/>
      <c r="AF531" s="286">
        <f>IFERROR(VLOOKUP(AD531,ACCESSORIES!F:J,5,FALSE),"N/A")</f>
        <v>14.454000000000002</v>
      </c>
      <c r="AG531" s="295" t="s">
        <v>85</v>
      </c>
      <c r="AH531" s="296" t="s">
        <v>2905</v>
      </c>
      <c r="AI531" s="295" t="s">
        <v>85</v>
      </c>
      <c r="AJ531" s="295" t="s">
        <v>85</v>
      </c>
      <c r="AK531" s="287" t="str">
        <f>IFERROR(VLOOKUP(AJ531,ACCESSORIES!F:J,5,FALSE),"N/A")</f>
        <v>N/A</v>
      </c>
      <c r="AL531" s="296" t="s">
        <v>237</v>
      </c>
      <c r="AM531" s="296" t="s">
        <v>85</v>
      </c>
      <c r="AN531" s="38" t="str">
        <f>IFERROR(VLOOKUP(AM531,ACCESSORIES!F:J,5,FALSE),"N/A")</f>
        <v>N/A</v>
      </c>
      <c r="AO531" s="296" t="s">
        <v>85</v>
      </c>
      <c r="AP531" s="493">
        <v>13</v>
      </c>
      <c r="AQ531" s="296"/>
      <c r="AR531" s="296">
        <v>180</v>
      </c>
      <c r="AS531" s="296" t="s">
        <v>2969</v>
      </c>
      <c r="AT531" s="296">
        <v>14</v>
      </c>
      <c r="AU531" s="296"/>
      <c r="AV531" s="296" t="s">
        <v>2969</v>
      </c>
      <c r="AW531" s="296"/>
      <c r="AX531" s="296">
        <v>157</v>
      </c>
      <c r="AY531" s="296">
        <v>80</v>
      </c>
      <c r="AZ531" s="296">
        <v>47</v>
      </c>
      <c r="BA531" s="74"/>
      <c r="BB531" s="296">
        <v>25</v>
      </c>
      <c r="BC531" s="49"/>
      <c r="BD531" s="297" t="s">
        <v>2900</v>
      </c>
      <c r="BE531" s="91" t="str">
        <f>IFERROR(VLOOKUP(BD531,ACCESSORIES!F:J,5,FALSE),"N/A")</f>
        <v>N/A</v>
      </c>
      <c r="BF531" s="92" t="s">
        <v>2899</v>
      </c>
      <c r="BG531" s="91" t="str">
        <f>IFERROR(VLOOKUP(BF531,ACCESSORIES!F:J,5,FALSE),"N/A")</f>
        <v>N/A</v>
      </c>
      <c r="BH531" s="297">
        <v>19.5</v>
      </c>
      <c r="BI531" s="296">
        <v>15</v>
      </c>
      <c r="BJ531" s="296">
        <v>15</v>
      </c>
      <c r="BK531" s="296">
        <v>8</v>
      </c>
      <c r="BL531" s="358">
        <f t="shared" si="40"/>
        <v>2.9496715199999999E-2</v>
      </c>
      <c r="BM531" s="290">
        <v>57</v>
      </c>
      <c r="BN531" s="296" t="s">
        <v>3374</v>
      </c>
      <c r="BO531" s="73" t="s">
        <v>3891</v>
      </c>
      <c r="BP531" s="296" t="s">
        <v>2955</v>
      </c>
      <c r="BQ531" s="296" t="s">
        <v>3904</v>
      </c>
      <c r="BR531" s="296" t="s">
        <v>3898</v>
      </c>
      <c r="BS531" s="296" t="s">
        <v>3899</v>
      </c>
      <c r="BT531" s="296" t="s">
        <v>3905</v>
      </c>
      <c r="BU531" s="296"/>
      <c r="BV531" s="296"/>
      <c r="BW531" s="296"/>
      <c r="BX531" s="296"/>
      <c r="BY531" s="296"/>
      <c r="BZ531" s="296"/>
      <c r="CA531" s="296"/>
      <c r="CB531" s="296"/>
      <c r="CC531" s="296"/>
      <c r="CD531" s="311" t="str">
        <f>CONCATENATE("DISCONTINUED"," ","-"," ",D531,", ",P531,"x",Q531,", ",IF(W531="N/A", "", CONCATENATE(W531, "/")),IF(U531&gt;0, CONCATENATE("+",U531), U531),"mm Offset, ",R531,", ",X531,"mm Centerbore, ",PROPER(AA531), "", IF(BF531="N/A", "", CONCATENATE(", w/ ", BF531)))</f>
        <v>DISCONTINUED - GZ803 Casino Beadlock, 14x7, 5+2/+38mm Offset, 4x156, 131.3mm Centerbore, Bronze - Matte Black Ring, w/ BH-H2020M</v>
      </c>
      <c r="CE531" s="311" t="s">
        <v>3721</v>
      </c>
      <c r="CF531" s="311" t="s">
        <v>3720</v>
      </c>
      <c r="CG531" s="300" t="str">
        <f t="shared" si="42"/>
        <v>GMZ (8XX)</v>
      </c>
    </row>
    <row r="532" spans="1:85" s="289" customFormat="1" ht="15.75" customHeight="1">
      <c r="A532" s="571">
        <f t="shared" si="41"/>
        <v>529</v>
      </c>
      <c r="B532" s="92" t="s">
        <v>2909</v>
      </c>
      <c r="C532" s="29" t="s">
        <v>2893</v>
      </c>
      <c r="D532" s="290" t="s">
        <v>2896</v>
      </c>
      <c r="E532" s="291" t="s">
        <v>3951</v>
      </c>
      <c r="F532" s="281" t="str">
        <f t="shared" si="39"/>
        <v>GZ80347047952B</v>
      </c>
      <c r="G532" s="291" t="s">
        <v>1095</v>
      </c>
      <c r="H532" s="291"/>
      <c r="I532" s="345" t="s">
        <v>2977</v>
      </c>
      <c r="J532" s="322">
        <v>43518</v>
      </c>
      <c r="K532" s="438">
        <v>43851</v>
      </c>
      <c r="L532" s="282" t="s">
        <v>1239</v>
      </c>
      <c r="M532" s="292">
        <v>169</v>
      </c>
      <c r="N532" s="85"/>
      <c r="O532" s="409"/>
      <c r="P532" s="290">
        <v>14</v>
      </c>
      <c r="Q532" s="8">
        <v>7</v>
      </c>
      <c r="R532" s="29" t="s">
        <v>1682</v>
      </c>
      <c r="S532" s="290">
        <v>4</v>
      </c>
      <c r="T532" s="290">
        <v>136</v>
      </c>
      <c r="U532" s="293">
        <v>38</v>
      </c>
      <c r="V532" s="317">
        <v>5.4</v>
      </c>
      <c r="W532" s="290" t="s">
        <v>166</v>
      </c>
      <c r="X532" s="298">
        <v>110</v>
      </c>
      <c r="Y532" s="294">
        <v>16</v>
      </c>
      <c r="Z532" s="293">
        <v>1400</v>
      </c>
      <c r="AA532" s="293" t="s">
        <v>5154</v>
      </c>
      <c r="AB532" s="293" t="s">
        <v>2846</v>
      </c>
      <c r="AC532" s="284" t="s">
        <v>9776</v>
      </c>
      <c r="AD532" s="295" t="s">
        <v>2903</v>
      </c>
      <c r="AE532" s="432"/>
      <c r="AF532" s="286">
        <f>IFERROR(VLOOKUP(AD532,ACCESSORIES!F:J,5,FALSE),"N/A")</f>
        <v>14.454000000000002</v>
      </c>
      <c r="AG532" s="295" t="s">
        <v>85</v>
      </c>
      <c r="AH532" s="296" t="s">
        <v>2905</v>
      </c>
      <c r="AI532" s="295" t="s">
        <v>85</v>
      </c>
      <c r="AJ532" s="295" t="s">
        <v>85</v>
      </c>
      <c r="AK532" s="287" t="str">
        <f>IFERROR(VLOOKUP(AJ532,ACCESSORIES!F:J,5,FALSE),"N/A")</f>
        <v>N/A</v>
      </c>
      <c r="AL532" s="296" t="s">
        <v>237</v>
      </c>
      <c r="AM532" s="296" t="s">
        <v>85</v>
      </c>
      <c r="AN532" s="38" t="str">
        <f>IFERROR(VLOOKUP(AM532,ACCESSORIES!F:J,5,FALSE),"N/A")</f>
        <v>N/A</v>
      </c>
      <c r="AO532" s="296" t="s">
        <v>85</v>
      </c>
      <c r="AP532" s="493">
        <v>13</v>
      </c>
      <c r="AQ532" s="296"/>
      <c r="AR532" s="296">
        <v>160</v>
      </c>
      <c r="AS532" s="296">
        <v>13</v>
      </c>
      <c r="AT532" s="296">
        <v>20</v>
      </c>
      <c r="AU532" s="296"/>
      <c r="AV532" s="296" t="s">
        <v>2969</v>
      </c>
      <c r="AW532" s="296"/>
      <c r="AX532" s="296">
        <v>157</v>
      </c>
      <c r="AY532" s="296">
        <v>80</v>
      </c>
      <c r="AZ532" s="296">
        <v>47</v>
      </c>
      <c r="BA532" s="74"/>
      <c r="BB532" s="296">
        <v>25</v>
      </c>
      <c r="BC532" s="49"/>
      <c r="BD532" s="297" t="s">
        <v>2900</v>
      </c>
      <c r="BE532" s="91" t="str">
        <f>IFERROR(VLOOKUP(BD532,ACCESSORIES!F:J,5,FALSE),"N/A")</f>
        <v>N/A</v>
      </c>
      <c r="BF532" s="92" t="s">
        <v>2899</v>
      </c>
      <c r="BG532" s="91" t="str">
        <f>IFERROR(VLOOKUP(BF532,ACCESSORIES!F:J,5,FALSE),"N/A")</f>
        <v>N/A</v>
      </c>
      <c r="BH532" s="297">
        <v>19.5</v>
      </c>
      <c r="BI532" s="296">
        <v>15</v>
      </c>
      <c r="BJ532" s="296">
        <v>15</v>
      </c>
      <c r="BK532" s="296">
        <v>8</v>
      </c>
      <c r="BL532" s="358">
        <f t="shared" si="40"/>
        <v>2.9496715199999999E-2</v>
      </c>
      <c r="BM532" s="290">
        <v>57</v>
      </c>
      <c r="BN532" s="296" t="s">
        <v>3374</v>
      </c>
      <c r="BO532" s="73" t="s">
        <v>3891</v>
      </c>
      <c r="BP532" s="296" t="s">
        <v>2955</v>
      </c>
      <c r="BQ532" s="296" t="s">
        <v>3904</v>
      </c>
      <c r="BR532" s="296" t="s">
        <v>3898</v>
      </c>
      <c r="BS532" s="296" t="s">
        <v>3899</v>
      </c>
      <c r="BT532" s="296" t="s">
        <v>3905</v>
      </c>
      <c r="BU532" s="296"/>
      <c r="BV532" s="296"/>
      <c r="BW532" s="296"/>
      <c r="BX532" s="296"/>
      <c r="BY532" s="296"/>
      <c r="BZ532" s="296"/>
      <c r="CA532" s="296"/>
      <c r="CB532" s="296"/>
      <c r="CC532" s="296"/>
      <c r="CD532" s="311" t="str">
        <f>CONCATENATE("DISCONTINUED"," ","-"," ",D532,", ",P532,"x",Q532,", ",IF(W532="N/A", "", CONCATENATE(W532, "/")),IF(U532&gt;0, CONCATENATE("+",U532), U532),"mm Offset, ",R532,", ",X532,"mm Centerbore, ",PROPER(AA532), "", IF(BF532="N/A", "", CONCATENATE(", w/ ", BF532)))</f>
        <v>DISCONTINUED - GZ803 Casino Beadlock, 14x7, 5+2/+38mm Offset, 4x136, 110mm Centerbore, Bronze - Matte Black Ring, w/ BH-H2020M</v>
      </c>
      <c r="CE532" s="311" t="s">
        <v>3721</v>
      </c>
      <c r="CF532" s="311" t="s">
        <v>3720</v>
      </c>
      <c r="CG532" s="300" t="str">
        <f t="shared" si="42"/>
        <v>GMZ (8XX)</v>
      </c>
    </row>
    <row r="533" spans="1:85" s="289" customFormat="1" ht="15.75" customHeight="1">
      <c r="A533" s="571">
        <f t="shared" si="41"/>
        <v>530</v>
      </c>
      <c r="B533" s="92" t="s">
        <v>84</v>
      </c>
      <c r="C533" s="29" t="s">
        <v>1055</v>
      </c>
      <c r="D533" s="290" t="s">
        <v>1113</v>
      </c>
      <c r="E533" s="291" t="s">
        <v>4162</v>
      </c>
      <c r="F533" s="281" t="str">
        <f t="shared" si="39"/>
        <v>MR40147040552B</v>
      </c>
      <c r="G533" s="291" t="s">
        <v>1095</v>
      </c>
      <c r="H533" s="291"/>
      <c r="I533" s="345" t="s">
        <v>723</v>
      </c>
      <c r="J533" s="322">
        <v>41640</v>
      </c>
      <c r="K533" s="438">
        <v>43985</v>
      </c>
      <c r="L533" s="282" t="s">
        <v>1239</v>
      </c>
      <c r="M533" s="292">
        <v>219</v>
      </c>
      <c r="N533" s="85"/>
      <c r="O533" s="409"/>
      <c r="P533" s="290">
        <v>14</v>
      </c>
      <c r="Q533" s="8">
        <v>7</v>
      </c>
      <c r="R533" s="29" t="s">
        <v>1680</v>
      </c>
      <c r="S533" s="290">
        <v>4</v>
      </c>
      <c r="T533" s="290">
        <v>110</v>
      </c>
      <c r="U533" s="293">
        <v>38</v>
      </c>
      <c r="V533" s="317">
        <v>5.3</v>
      </c>
      <c r="W533" s="290" t="s">
        <v>166</v>
      </c>
      <c r="X533" s="298">
        <v>80.3</v>
      </c>
      <c r="Y533" s="294">
        <v>15.2</v>
      </c>
      <c r="Z533" s="293">
        <v>1600</v>
      </c>
      <c r="AA533" s="293" t="s">
        <v>2165</v>
      </c>
      <c r="AB533" s="293" t="s">
        <v>2845</v>
      </c>
      <c r="AC533" s="284" t="s">
        <v>9590</v>
      </c>
      <c r="AD533" s="295" t="s">
        <v>1579</v>
      </c>
      <c r="AE533" s="432"/>
      <c r="AF533" s="286" t="str">
        <f>IFERROR(VLOOKUP(AD533,ACCESSORIES!F:J,5,FALSE),"N/A")</f>
        <v>N/A</v>
      </c>
      <c r="AG533" s="295" t="s">
        <v>85</v>
      </c>
      <c r="AH533" s="296" t="s">
        <v>85</v>
      </c>
      <c r="AI533" s="295" t="s">
        <v>2938</v>
      </c>
      <c r="AJ533" s="295" t="s">
        <v>85</v>
      </c>
      <c r="AK533" s="287" t="str">
        <f>IFERROR(VLOOKUP(AJ533,ACCESSORIES!F:J,5,FALSE),"N/A")</f>
        <v>N/A</v>
      </c>
      <c r="AL533" s="296" t="s">
        <v>237</v>
      </c>
      <c r="AM533" s="296" t="s">
        <v>85</v>
      </c>
      <c r="AN533" s="38" t="str">
        <f>IFERROR(VLOOKUP(AM533,ACCESSORIES!F:J,5,FALSE),"N/A")</f>
        <v>N/A</v>
      </c>
      <c r="AO533" s="296" t="s">
        <v>85</v>
      </c>
      <c r="AP533" s="493">
        <v>14.1</v>
      </c>
      <c r="AQ533" s="296"/>
      <c r="AR533" s="296">
        <v>190</v>
      </c>
      <c r="AS533" s="296">
        <v>3</v>
      </c>
      <c r="AT533" s="296">
        <v>3</v>
      </c>
      <c r="AU533" s="296"/>
      <c r="AV533" s="296">
        <v>3</v>
      </c>
      <c r="AW533" s="296"/>
      <c r="AX533" s="296">
        <v>158</v>
      </c>
      <c r="AY533" s="296">
        <v>75</v>
      </c>
      <c r="AZ533" s="296">
        <v>45</v>
      </c>
      <c r="BA533" s="74"/>
      <c r="BB533" s="296">
        <v>18</v>
      </c>
      <c r="BC533" s="49"/>
      <c r="BD533" s="297" t="s">
        <v>3185</v>
      </c>
      <c r="BE533" s="91">
        <f>IFERROR(VLOOKUP(BD533,ACCESSORIES!F:J,5,FALSE),"N/A")</f>
        <v>89</v>
      </c>
      <c r="BF533" s="92" t="s">
        <v>1478</v>
      </c>
      <c r="BG533" s="91">
        <f>IFERROR(VLOOKUP(BF533,ACCESSORIES!F:J,5,FALSE),"N/A")</f>
        <v>11</v>
      </c>
      <c r="BH533" s="297">
        <v>18.7</v>
      </c>
      <c r="BI533" s="296">
        <v>16.7</v>
      </c>
      <c r="BJ533" s="296">
        <v>16.7</v>
      </c>
      <c r="BK533" s="296">
        <v>9.9</v>
      </c>
      <c r="BL533" s="358">
        <f t="shared" si="40"/>
        <v>4.5244863961703984E-2</v>
      </c>
      <c r="BM533" s="290">
        <v>48</v>
      </c>
      <c r="BN533" s="296" t="s">
        <v>3374</v>
      </c>
      <c r="BO533" s="73" t="s">
        <v>3891</v>
      </c>
      <c r="BP533" s="296" t="s">
        <v>2680</v>
      </c>
      <c r="BQ533" s="296" t="s">
        <v>2724</v>
      </c>
      <c r="BR533" s="296" t="s">
        <v>2725</v>
      </c>
      <c r="BS533" s="296" t="s">
        <v>2715</v>
      </c>
      <c r="BT533" s="296" t="s">
        <v>2726</v>
      </c>
      <c r="BU533" s="296"/>
      <c r="BV533" s="296"/>
      <c r="BW533" s="296"/>
      <c r="BX533" s="296"/>
      <c r="BY533" s="296"/>
      <c r="BZ533" s="296" t="s">
        <v>3570</v>
      </c>
      <c r="CA533" s="296" t="s">
        <v>3571</v>
      </c>
      <c r="CB533" s="296" t="s">
        <v>3572</v>
      </c>
      <c r="CC533" s="296" t="s">
        <v>3573</v>
      </c>
      <c r="CD533" s="311" t="str">
        <f t="shared" ref="CD533:CD544" si="43">CONCATENATE("DISCONTINUED"," ","-"," ",D533,", ",P533,"x",Q533,", ",IF(W533="N/A", "", CONCATENATE(W533, "/")),IF(U533&gt;0, CONCATENATE("+",U533), U533),"mm Offset, ",R533,", ",X533,"mm Centerbore, ",PROPER(AA533), "", IF(BF533="N/A", "", CONCATENATE(", w/ ", BF533)))</f>
        <v>DISCONTINUED - MR401 UTV Beadlock, 14x7, 5+2/+38mm Offset, 4x110, 80.3mm Centerbore, Matte Black, w/ BH-H20875</v>
      </c>
      <c r="CE533" s="311" t="s">
        <v>3721</v>
      </c>
      <c r="CF533" s="311" t="s">
        <v>3720</v>
      </c>
      <c r="CG533" s="300" t="str">
        <f t="shared" si="42"/>
        <v>UTV (4XX)</v>
      </c>
    </row>
    <row r="534" spans="1:85" s="289" customFormat="1" ht="15.75" customHeight="1">
      <c r="A534" s="571">
        <f t="shared" si="41"/>
        <v>531</v>
      </c>
      <c r="B534" s="92" t="s">
        <v>84</v>
      </c>
      <c r="C534" s="29" t="s">
        <v>1038</v>
      </c>
      <c r="D534" s="290" t="s">
        <v>1084</v>
      </c>
      <c r="E534" s="291" t="s">
        <v>4163</v>
      </c>
      <c r="F534" s="281" t="str">
        <f t="shared" si="39"/>
        <v>MR30778580500</v>
      </c>
      <c r="G534" s="291"/>
      <c r="H534" s="291"/>
      <c r="I534" s="345" t="s">
        <v>515</v>
      </c>
      <c r="J534" s="322">
        <v>41640</v>
      </c>
      <c r="K534" s="438">
        <v>43985</v>
      </c>
      <c r="L534" s="282" t="s">
        <v>1239</v>
      </c>
      <c r="M534" s="292">
        <v>257.13</v>
      </c>
      <c r="N534" s="85"/>
      <c r="O534" s="409"/>
      <c r="P534" s="290">
        <v>17</v>
      </c>
      <c r="Q534" s="8">
        <v>8.5</v>
      </c>
      <c r="R534" s="29" t="s">
        <v>1699</v>
      </c>
      <c r="S534" s="290">
        <v>8</v>
      </c>
      <c r="T534" s="290">
        <v>6.5</v>
      </c>
      <c r="U534" s="293">
        <v>0</v>
      </c>
      <c r="V534" s="317">
        <v>4.75</v>
      </c>
      <c r="W534" s="290" t="s">
        <v>85</v>
      </c>
      <c r="X534" s="298">
        <v>130.81</v>
      </c>
      <c r="Y534" s="294">
        <v>28.5</v>
      </c>
      <c r="Z534" s="293">
        <v>3640</v>
      </c>
      <c r="AA534" s="293" t="s">
        <v>2165</v>
      </c>
      <c r="AB534" s="293" t="s">
        <v>2845</v>
      </c>
      <c r="AC534" s="284" t="s">
        <v>9627</v>
      </c>
      <c r="AD534" s="295" t="s">
        <v>1562</v>
      </c>
      <c r="AE534" s="432"/>
      <c r="AF534" s="286">
        <f>IFERROR(VLOOKUP(AD534,ACCESSORIES!F:J,5,FALSE),"N/A")</f>
        <v>33</v>
      </c>
      <c r="AG534" s="295" t="s">
        <v>85</v>
      </c>
      <c r="AH534" s="296" t="s">
        <v>85</v>
      </c>
      <c r="AI534" s="295" t="s">
        <v>2863</v>
      </c>
      <c r="AJ534" s="295" t="s">
        <v>1826</v>
      </c>
      <c r="AK534" s="287">
        <f>IFERROR(VLOOKUP(AJ534,ACCESSORIES!F:J,5,FALSE),"N/A")</f>
        <v>1.1000000000000001</v>
      </c>
      <c r="AL534" s="296" t="s">
        <v>237</v>
      </c>
      <c r="AM534" s="296" t="s">
        <v>85</v>
      </c>
      <c r="AN534" s="38" t="str">
        <f>IFERROR(VLOOKUP(AM534,ACCESSORIES!F:J,5,FALSE),"N/A")</f>
        <v>N/A</v>
      </c>
      <c r="AO534" s="296" t="s">
        <v>85</v>
      </c>
      <c r="AP534" s="493">
        <v>16.100000000000001</v>
      </c>
      <c r="AQ534" s="296"/>
      <c r="AR534" s="296">
        <v>208</v>
      </c>
      <c r="AS534" s="296">
        <v>6</v>
      </c>
      <c r="AT534" s="296">
        <v>12</v>
      </c>
      <c r="AU534" s="296"/>
      <c r="AV534" s="296">
        <v>21</v>
      </c>
      <c r="AW534" s="296"/>
      <c r="AX534" s="296">
        <v>203</v>
      </c>
      <c r="AY534" s="296">
        <v>123</v>
      </c>
      <c r="AZ534" s="296">
        <v>93</v>
      </c>
      <c r="BA534" s="74"/>
      <c r="BB534" s="296">
        <v>48</v>
      </c>
      <c r="BC534" s="49"/>
      <c r="BD534" s="297" t="s">
        <v>85</v>
      </c>
      <c r="BE534" s="91" t="str">
        <f>IFERROR(VLOOKUP(BD534,ACCESSORIES!F:J,5,FALSE),"N/A")</f>
        <v>N/A</v>
      </c>
      <c r="BF534" s="92" t="s">
        <v>85</v>
      </c>
      <c r="BG534" s="91" t="str">
        <f>IFERROR(VLOOKUP(BF534,ACCESSORIES!F:J,5,FALSE),"N/A")</f>
        <v>N/A</v>
      </c>
      <c r="BH534" s="297">
        <v>32</v>
      </c>
      <c r="BI534" s="296">
        <v>19.7</v>
      </c>
      <c r="BJ534" s="296">
        <v>19.7</v>
      </c>
      <c r="BK534" s="296">
        <v>11</v>
      </c>
      <c r="BL534" s="358">
        <f t="shared" si="40"/>
        <v>6.995621234535998E-2</v>
      </c>
      <c r="BM534" s="290">
        <v>36</v>
      </c>
      <c r="BN534" s="296" t="s">
        <v>3374</v>
      </c>
      <c r="BO534" s="73" t="s">
        <v>3891</v>
      </c>
      <c r="BP534" s="296" t="s">
        <v>2680</v>
      </c>
      <c r="BQ534" s="296" t="s">
        <v>2684</v>
      </c>
      <c r="BR534" s="296" t="s">
        <v>2681</v>
      </c>
      <c r="BS534" s="296" t="s">
        <v>2689</v>
      </c>
      <c r="BT534" s="296"/>
      <c r="BU534" s="296"/>
      <c r="BV534" s="296"/>
      <c r="BW534" s="296"/>
      <c r="BX534" s="296"/>
      <c r="BY534" s="296"/>
      <c r="BZ534" s="296"/>
      <c r="CA534" s="296"/>
      <c r="CB534" s="296"/>
      <c r="CC534" s="296"/>
      <c r="CD534" s="311" t="str">
        <f t="shared" si="43"/>
        <v>DISCONTINUED - MR307 Hole, 17x8.5, 0mm Offset, 8x6.5, 130.81mm Centerbore, Matte Black</v>
      </c>
      <c r="CE534" s="311" t="s">
        <v>3721</v>
      </c>
      <c r="CF534" s="311" t="s">
        <v>3720</v>
      </c>
      <c r="CG534" s="300" t="str">
        <f t="shared" si="42"/>
        <v>STREET (3XX)</v>
      </c>
    </row>
    <row r="535" spans="1:85" s="289" customFormat="1" ht="15.75" customHeight="1">
      <c r="A535" s="571">
        <f t="shared" si="41"/>
        <v>532</v>
      </c>
      <c r="B535" s="92" t="s">
        <v>2909</v>
      </c>
      <c r="C535" s="29" t="s">
        <v>2893</v>
      </c>
      <c r="D535" s="290" t="s">
        <v>2897</v>
      </c>
      <c r="E535" s="291" t="s">
        <v>4187</v>
      </c>
      <c r="F535" s="281" t="str">
        <f t="shared" si="39"/>
        <v>GZ80448040544</v>
      </c>
      <c r="G535" s="291"/>
      <c r="H535" s="291"/>
      <c r="I535" s="345" t="s">
        <v>2926</v>
      </c>
      <c r="J535" s="322">
        <v>43518</v>
      </c>
      <c r="K535" s="438">
        <v>43985</v>
      </c>
      <c r="L535" s="282" t="s">
        <v>1239</v>
      </c>
      <c r="M535" s="292">
        <v>119</v>
      </c>
      <c r="N535" s="85"/>
      <c r="O535" s="409"/>
      <c r="P535" s="290">
        <v>14</v>
      </c>
      <c r="Q535" s="8">
        <v>8</v>
      </c>
      <c r="R535" s="29" t="s">
        <v>1680</v>
      </c>
      <c r="S535" s="290">
        <v>4</v>
      </c>
      <c r="T535" s="290">
        <v>110</v>
      </c>
      <c r="U535" s="293">
        <v>0</v>
      </c>
      <c r="V535" s="317">
        <v>4.4000000000000004</v>
      </c>
      <c r="W535" s="290" t="s">
        <v>171</v>
      </c>
      <c r="X535" s="298">
        <v>84</v>
      </c>
      <c r="Y535" s="294">
        <v>13.5</v>
      </c>
      <c r="Z535" s="293">
        <v>1000</v>
      </c>
      <c r="AA535" s="293" t="s">
        <v>2165</v>
      </c>
      <c r="AB535" s="293" t="s">
        <v>2845</v>
      </c>
      <c r="AC535" s="284" t="s">
        <v>9756</v>
      </c>
      <c r="AD535" s="295" t="s">
        <v>2902</v>
      </c>
      <c r="AE535" s="432"/>
      <c r="AF535" s="286">
        <f>IFERROR(VLOOKUP(AD535,ACCESSORIES!F:J,5,FALSE),"N/A")</f>
        <v>14.454000000000002</v>
      </c>
      <c r="AG535" s="295" t="s">
        <v>85</v>
      </c>
      <c r="AH535" s="296" t="s">
        <v>2905</v>
      </c>
      <c r="AI535" s="295" t="s">
        <v>85</v>
      </c>
      <c r="AJ535" s="295" t="s">
        <v>85</v>
      </c>
      <c r="AK535" s="287" t="str">
        <f>IFERROR(VLOOKUP(AJ535,ACCESSORIES!F:J,5,FALSE),"N/A")</f>
        <v>N/A</v>
      </c>
      <c r="AL535" s="296" t="s">
        <v>237</v>
      </c>
      <c r="AM535" s="296" t="s">
        <v>85</v>
      </c>
      <c r="AN535" s="38" t="str">
        <f>IFERROR(VLOOKUP(AM535,ACCESSORIES!F:J,5,FALSE),"N/A")</f>
        <v>N/A</v>
      </c>
      <c r="AO535" s="296" t="s">
        <v>85</v>
      </c>
      <c r="AP535" s="493">
        <v>13</v>
      </c>
      <c r="AQ535" s="296"/>
      <c r="AR535" s="296">
        <v>150</v>
      </c>
      <c r="AS535" s="296">
        <v>15</v>
      </c>
      <c r="AT535" s="296">
        <v>17</v>
      </c>
      <c r="AU535" s="296"/>
      <c r="AV535" s="296" t="s">
        <v>2969</v>
      </c>
      <c r="AW535" s="296"/>
      <c r="AX535" s="296">
        <v>164</v>
      </c>
      <c r="AY535" s="296">
        <v>60</v>
      </c>
      <c r="AZ535" s="296">
        <v>48</v>
      </c>
      <c r="BA535" s="74"/>
      <c r="BB535" s="296"/>
      <c r="BC535" s="49"/>
      <c r="BD535" s="297" t="s">
        <v>85</v>
      </c>
      <c r="BE535" s="91" t="str">
        <f>IFERROR(VLOOKUP(BD535,ACCESSORIES!F:J,5,FALSE),"N/A")</f>
        <v>N/A</v>
      </c>
      <c r="BF535" s="92" t="s">
        <v>85</v>
      </c>
      <c r="BG535" s="91" t="str">
        <f>IFERROR(VLOOKUP(BF535,ACCESSORIES!F:J,5,FALSE),"N/A")</f>
        <v>N/A</v>
      </c>
      <c r="BH535" s="297">
        <v>17</v>
      </c>
      <c r="BI535" s="296">
        <v>16</v>
      </c>
      <c r="BJ535" s="296">
        <v>16</v>
      </c>
      <c r="BK535" s="296">
        <v>9</v>
      </c>
      <c r="BL535" s="358">
        <f t="shared" si="40"/>
        <v>3.7755795456000003E-2</v>
      </c>
      <c r="BM535" s="290">
        <v>57</v>
      </c>
      <c r="BN535" s="296" t="s">
        <v>3374</v>
      </c>
      <c r="BO535" s="73" t="s">
        <v>3891</v>
      </c>
      <c r="BP535" s="296" t="s">
        <v>2955</v>
      </c>
      <c r="BQ535" s="296" t="s">
        <v>3902</v>
      </c>
      <c r="BR535" s="296" t="s">
        <v>3898</v>
      </c>
      <c r="BS535" s="296" t="s">
        <v>3899</v>
      </c>
      <c r="BT535" s="296" t="s">
        <v>3903</v>
      </c>
      <c r="BU535" s="296"/>
      <c r="BV535" s="296"/>
      <c r="BW535" s="296"/>
      <c r="BX535" s="296"/>
      <c r="BY535" s="296"/>
      <c r="BZ535" s="296" t="s">
        <v>3831</v>
      </c>
      <c r="CA535" s="296" t="s">
        <v>3830</v>
      </c>
      <c r="CB535" s="296" t="s">
        <v>3833</v>
      </c>
      <c r="CC535" s="296" t="s">
        <v>3832</v>
      </c>
      <c r="CD535" s="311" t="str">
        <f t="shared" si="43"/>
        <v>DISCONTINUED - GZ804 Casino, 14x8, 4+4/0mm Offset, 4x110, 84mm Centerbore, Matte Black</v>
      </c>
      <c r="CE535" s="311" t="s">
        <v>3721</v>
      </c>
      <c r="CF535" s="311" t="s">
        <v>3720</v>
      </c>
      <c r="CG535" s="300" t="str">
        <f t="shared" si="42"/>
        <v>GMZ (8XX)</v>
      </c>
    </row>
    <row r="536" spans="1:85" s="289" customFormat="1" ht="15.75" customHeight="1">
      <c r="A536" s="571">
        <f t="shared" si="41"/>
        <v>533</v>
      </c>
      <c r="B536" s="92" t="s">
        <v>84</v>
      </c>
      <c r="C536" s="29" t="s">
        <v>1055</v>
      </c>
      <c r="D536" s="290" t="s">
        <v>2224</v>
      </c>
      <c r="E536" s="291" t="s">
        <v>4202</v>
      </c>
      <c r="F536" s="281" t="str">
        <f t="shared" si="39"/>
        <v>MR40641040555B</v>
      </c>
      <c r="G536" s="291" t="s">
        <v>1095</v>
      </c>
      <c r="H536" s="291"/>
      <c r="I536" s="345" t="s">
        <v>786</v>
      </c>
      <c r="J536" s="322">
        <v>41640</v>
      </c>
      <c r="K536" s="438">
        <v>44028</v>
      </c>
      <c r="L536" s="282" t="s">
        <v>1239</v>
      </c>
      <c r="M536" s="292">
        <v>249</v>
      </c>
      <c r="N536" s="85"/>
      <c r="O536" s="409"/>
      <c r="P536" s="290">
        <v>14</v>
      </c>
      <c r="Q536" s="8">
        <v>10</v>
      </c>
      <c r="R536" s="29" t="s">
        <v>1680</v>
      </c>
      <c r="S536" s="290">
        <v>4</v>
      </c>
      <c r="T536" s="290">
        <v>110</v>
      </c>
      <c r="U536" s="293">
        <v>0</v>
      </c>
      <c r="V536" s="317">
        <v>5.3</v>
      </c>
      <c r="W536" s="290" t="s">
        <v>178</v>
      </c>
      <c r="X536" s="298">
        <v>80.3</v>
      </c>
      <c r="Y536" s="294">
        <v>18.399999999999999</v>
      </c>
      <c r="Z536" s="293">
        <v>1600</v>
      </c>
      <c r="AA536" s="293" t="s">
        <v>87</v>
      </c>
      <c r="AB536" s="293" t="s">
        <v>2845</v>
      </c>
      <c r="AC536" s="284" t="s">
        <v>9606</v>
      </c>
      <c r="AD536" s="295" t="s">
        <v>1602</v>
      </c>
      <c r="AE536" s="432"/>
      <c r="AF536" s="286">
        <f>IFERROR(VLOOKUP(AD536,ACCESSORIES!F:J,5,FALSE),"N/A")</f>
        <v>22</v>
      </c>
      <c r="AG536" s="295" t="s">
        <v>85</v>
      </c>
      <c r="AH536" s="296" t="s">
        <v>1792</v>
      </c>
      <c r="AI536" s="295" t="s">
        <v>85</v>
      </c>
      <c r="AJ536" s="295" t="s">
        <v>85</v>
      </c>
      <c r="AK536" s="287" t="str">
        <f>IFERROR(VLOOKUP(AJ536,ACCESSORIES!F:J,5,FALSE),"N/A")</f>
        <v>N/A</v>
      </c>
      <c r="AL536" s="296" t="s">
        <v>237</v>
      </c>
      <c r="AM536" s="296" t="s">
        <v>85</v>
      </c>
      <c r="AN536" s="38" t="str">
        <f>IFERROR(VLOOKUP(AM536,ACCESSORIES!F:J,5,FALSE),"N/A")</f>
        <v>N/A</v>
      </c>
      <c r="AO536" s="296" t="s">
        <v>85</v>
      </c>
      <c r="AP536" s="493">
        <v>14.1</v>
      </c>
      <c r="AQ536" s="296"/>
      <c r="AR536" s="296">
        <v>183</v>
      </c>
      <c r="AS536" s="296">
        <v>3</v>
      </c>
      <c r="AT536" s="296">
        <v>9</v>
      </c>
      <c r="AU536" s="296"/>
      <c r="AV536" s="296">
        <v>18</v>
      </c>
      <c r="AW536" s="296"/>
      <c r="AX536" s="296">
        <v>165</v>
      </c>
      <c r="AY536" s="296">
        <v>60</v>
      </c>
      <c r="AZ536" s="296">
        <v>43</v>
      </c>
      <c r="BA536" s="74"/>
      <c r="BB536" s="296">
        <v>87</v>
      </c>
      <c r="BC536" s="49"/>
      <c r="BD536" s="297" t="s">
        <v>3185</v>
      </c>
      <c r="BE536" s="91">
        <f>IFERROR(VLOOKUP(BD536,ACCESSORIES!F:J,5,FALSE),"N/A")</f>
        <v>89</v>
      </c>
      <c r="BF536" s="92" t="s">
        <v>1478</v>
      </c>
      <c r="BG536" s="91">
        <f>IFERROR(VLOOKUP(BF536,ACCESSORIES!F:J,5,FALSE),"N/A")</f>
        <v>11</v>
      </c>
      <c r="BH536" s="297">
        <v>21.9</v>
      </c>
      <c r="BI536" s="296">
        <v>16.899999999999999</v>
      </c>
      <c r="BJ536" s="296">
        <v>16.899999999999999</v>
      </c>
      <c r="BK536" s="296">
        <v>12.8</v>
      </c>
      <c r="BL536" s="358">
        <f t="shared" si="40"/>
        <v>5.990795966771198E-2</v>
      </c>
      <c r="BM536" s="290">
        <v>48</v>
      </c>
      <c r="BN536" s="296" t="s">
        <v>3374</v>
      </c>
      <c r="BO536" s="73" t="s">
        <v>3891</v>
      </c>
      <c r="BP536" s="296" t="s">
        <v>2680</v>
      </c>
      <c r="BQ536" s="296" t="s">
        <v>2725</v>
      </c>
      <c r="BR536" s="296" t="s">
        <v>2715</v>
      </c>
      <c r="BS536" s="296" t="s">
        <v>2731</v>
      </c>
      <c r="BT536" s="296" t="s">
        <v>2724</v>
      </c>
      <c r="BU536" s="296"/>
      <c r="BV536" s="296"/>
      <c r="BW536" s="296"/>
      <c r="BX536" s="296"/>
      <c r="BY536" s="296"/>
      <c r="BZ536" s="296" t="s">
        <v>3586</v>
      </c>
      <c r="CA536" s="296" t="s">
        <v>3587</v>
      </c>
      <c r="CB536" s="296" t="s">
        <v>3588</v>
      </c>
      <c r="CC536" s="296" t="s">
        <v>3589</v>
      </c>
      <c r="CD536" s="311" t="str">
        <f t="shared" si="43"/>
        <v>DISCONTINUED - MR406 UTV Beadlock, 14x10, 5+5/0mm Offset, 4x110, 80.3mm Centerbore, Matte Black, w/ BH-H20875</v>
      </c>
      <c r="CE536" s="311" t="s">
        <v>3721</v>
      </c>
      <c r="CF536" s="311" t="s">
        <v>3720</v>
      </c>
      <c r="CG536" s="300" t="str">
        <f t="shared" si="42"/>
        <v>UTV (4XX)</v>
      </c>
    </row>
    <row r="537" spans="1:85" s="289" customFormat="1" ht="15.75" customHeight="1">
      <c r="A537" s="571">
        <f t="shared" si="41"/>
        <v>534</v>
      </c>
      <c r="B537" s="92" t="s">
        <v>84</v>
      </c>
      <c r="C537" s="29" t="s">
        <v>1055</v>
      </c>
      <c r="D537" s="290" t="s">
        <v>1113</v>
      </c>
      <c r="E537" s="291" t="s">
        <v>4203</v>
      </c>
      <c r="F537" s="281" t="str">
        <f t="shared" si="39"/>
        <v>MR40147040543B</v>
      </c>
      <c r="G537" s="291" t="s">
        <v>1095</v>
      </c>
      <c r="H537" s="291"/>
      <c r="I537" s="345" t="s">
        <v>722</v>
      </c>
      <c r="J537" s="322">
        <v>41640</v>
      </c>
      <c r="K537" s="438">
        <v>44028</v>
      </c>
      <c r="L537" s="282" t="s">
        <v>1239</v>
      </c>
      <c r="M537" s="292">
        <v>219</v>
      </c>
      <c r="N537" s="85"/>
      <c r="O537" s="409"/>
      <c r="P537" s="290">
        <v>14</v>
      </c>
      <c r="Q537" s="8">
        <v>7</v>
      </c>
      <c r="R537" s="29" t="s">
        <v>1680</v>
      </c>
      <c r="S537" s="290">
        <v>4</v>
      </c>
      <c r="T537" s="290">
        <v>110</v>
      </c>
      <c r="U537" s="293">
        <v>13</v>
      </c>
      <c r="V537" s="317">
        <v>4.3</v>
      </c>
      <c r="W537" s="290" t="s">
        <v>168</v>
      </c>
      <c r="X537" s="298">
        <v>80.3</v>
      </c>
      <c r="Y537" s="294">
        <v>15.2</v>
      </c>
      <c r="Z537" s="293">
        <v>1600</v>
      </c>
      <c r="AA537" s="293" t="s">
        <v>2165</v>
      </c>
      <c r="AB537" s="293" t="s">
        <v>2845</v>
      </c>
      <c r="AC537" s="284" t="s">
        <v>9683</v>
      </c>
      <c r="AD537" s="295" t="s">
        <v>1579</v>
      </c>
      <c r="AE537" s="432"/>
      <c r="AF537" s="286" t="str">
        <f>IFERROR(VLOOKUP(AD537,ACCESSORIES!F:J,5,FALSE),"N/A")</f>
        <v>N/A</v>
      </c>
      <c r="AG537" s="295" t="s">
        <v>85</v>
      </c>
      <c r="AH537" s="296" t="s">
        <v>85</v>
      </c>
      <c r="AI537" s="295" t="s">
        <v>2938</v>
      </c>
      <c r="AJ537" s="295" t="s">
        <v>85</v>
      </c>
      <c r="AK537" s="287" t="str">
        <f>IFERROR(VLOOKUP(AJ537,ACCESSORIES!F:J,5,FALSE),"N/A")</f>
        <v>N/A</v>
      </c>
      <c r="AL537" s="296" t="s">
        <v>237</v>
      </c>
      <c r="AM537" s="296" t="s">
        <v>85</v>
      </c>
      <c r="AN537" s="38" t="str">
        <f>IFERROR(VLOOKUP(AM537,ACCESSORIES!F:J,5,FALSE),"N/A")</f>
        <v>N/A</v>
      </c>
      <c r="AO537" s="296" t="s">
        <v>85</v>
      </c>
      <c r="AP537" s="493">
        <v>14.1</v>
      </c>
      <c r="AQ537" s="296"/>
      <c r="AR537" s="296">
        <v>190</v>
      </c>
      <c r="AS537" s="296">
        <v>3</v>
      </c>
      <c r="AT537" s="296">
        <v>3</v>
      </c>
      <c r="AU537" s="296"/>
      <c r="AV537" s="296">
        <v>3</v>
      </c>
      <c r="AW537" s="296"/>
      <c r="AX537" s="296">
        <v>161</v>
      </c>
      <c r="AY537" s="296">
        <v>75</v>
      </c>
      <c r="AZ537" s="296">
        <v>45</v>
      </c>
      <c r="BA537" s="74"/>
      <c r="BB537" s="296">
        <v>50</v>
      </c>
      <c r="BC537" s="49"/>
      <c r="BD537" s="297" t="s">
        <v>3185</v>
      </c>
      <c r="BE537" s="91">
        <f>IFERROR(VLOOKUP(BD537,ACCESSORIES!F:J,5,FALSE),"N/A")</f>
        <v>89</v>
      </c>
      <c r="BF537" s="92" t="s">
        <v>1478</v>
      </c>
      <c r="BG537" s="91">
        <f>IFERROR(VLOOKUP(BF537,ACCESSORIES!F:J,5,FALSE),"N/A")</f>
        <v>11</v>
      </c>
      <c r="BH537" s="297">
        <v>18.7</v>
      </c>
      <c r="BI537" s="296">
        <v>16.7</v>
      </c>
      <c r="BJ537" s="296">
        <v>16.7</v>
      </c>
      <c r="BK537" s="296">
        <v>9.9</v>
      </c>
      <c r="BL537" s="358">
        <f t="shared" si="40"/>
        <v>4.5244863961703984E-2</v>
      </c>
      <c r="BM537" s="290">
        <v>48</v>
      </c>
      <c r="BN537" s="296" t="s">
        <v>3374</v>
      </c>
      <c r="BO537" s="73" t="s">
        <v>3891</v>
      </c>
      <c r="BP537" s="296" t="s">
        <v>2680</v>
      </c>
      <c r="BQ537" s="296" t="s">
        <v>2724</v>
      </c>
      <c r="BR537" s="296" t="s">
        <v>2725</v>
      </c>
      <c r="BS537" s="296" t="s">
        <v>2715</v>
      </c>
      <c r="BT537" s="296" t="s">
        <v>2726</v>
      </c>
      <c r="BU537" s="296"/>
      <c r="BV537" s="296"/>
      <c r="BW537" s="296"/>
      <c r="BX537" s="296"/>
      <c r="BY537" s="296"/>
      <c r="BZ537" s="296" t="s">
        <v>3570</v>
      </c>
      <c r="CA537" s="296" t="s">
        <v>3571</v>
      </c>
      <c r="CB537" s="296" t="s">
        <v>3572</v>
      </c>
      <c r="CC537" s="296" t="s">
        <v>3573</v>
      </c>
      <c r="CD537" s="311" t="str">
        <f t="shared" si="43"/>
        <v>DISCONTINUED - MR401 UTV Beadlock, 14x7, 4+3/+13mm Offset, 4x110, 80.3mm Centerbore, Matte Black, w/ BH-H20875</v>
      </c>
      <c r="CE537" s="311" t="s">
        <v>3721</v>
      </c>
      <c r="CF537" s="311" t="s">
        <v>3720</v>
      </c>
      <c r="CG537" s="300" t="str">
        <f t="shared" si="42"/>
        <v>UTV (4XX)</v>
      </c>
    </row>
    <row r="538" spans="1:85" s="289" customFormat="1" ht="15.75" customHeight="1">
      <c r="A538" s="571">
        <f t="shared" si="41"/>
        <v>535</v>
      </c>
      <c r="B538" s="92" t="s">
        <v>84</v>
      </c>
      <c r="C538" s="29" t="s">
        <v>1055</v>
      </c>
      <c r="D538" s="290" t="s">
        <v>1072</v>
      </c>
      <c r="E538" s="291" t="s">
        <v>4204</v>
      </c>
      <c r="F538" s="281" t="str">
        <f t="shared" si="39"/>
        <v>MR40547047543B</v>
      </c>
      <c r="G538" s="291" t="s">
        <v>1095</v>
      </c>
      <c r="H538" s="291"/>
      <c r="I538" s="345" t="s">
        <v>763</v>
      </c>
      <c r="J538" s="322">
        <v>42370</v>
      </c>
      <c r="K538" s="438">
        <v>44028</v>
      </c>
      <c r="L538" s="282" t="s">
        <v>1239</v>
      </c>
      <c r="M538" s="292">
        <v>239</v>
      </c>
      <c r="N538" s="85"/>
      <c r="O538" s="409"/>
      <c r="P538" s="290">
        <v>14</v>
      </c>
      <c r="Q538" s="8">
        <v>7</v>
      </c>
      <c r="R538" s="29" t="s">
        <v>1682</v>
      </c>
      <c r="S538" s="290">
        <v>4</v>
      </c>
      <c r="T538" s="290">
        <v>136</v>
      </c>
      <c r="U538" s="293">
        <v>13</v>
      </c>
      <c r="V538" s="317">
        <v>4.3</v>
      </c>
      <c r="W538" s="290" t="s">
        <v>168</v>
      </c>
      <c r="X538" s="298">
        <v>106</v>
      </c>
      <c r="Y538" s="294">
        <v>21</v>
      </c>
      <c r="Z538" s="293">
        <v>1600</v>
      </c>
      <c r="AA538" s="293" t="s">
        <v>2165</v>
      </c>
      <c r="AB538" s="293" t="s">
        <v>2845</v>
      </c>
      <c r="AC538" s="284" t="s">
        <v>9777</v>
      </c>
      <c r="AD538" s="295" t="s">
        <v>2310</v>
      </c>
      <c r="AE538" s="432"/>
      <c r="AF538" s="286">
        <f>IFERROR(VLOOKUP(AD538,ACCESSORIES!F:J,5,FALSE),"N/A")</f>
        <v>22</v>
      </c>
      <c r="AG538" s="295" t="s">
        <v>85</v>
      </c>
      <c r="AH538" s="296" t="s">
        <v>1792</v>
      </c>
      <c r="AI538" s="295" t="s">
        <v>85</v>
      </c>
      <c r="AJ538" s="295" t="s">
        <v>85</v>
      </c>
      <c r="AK538" s="287" t="str">
        <f>IFERROR(VLOOKUP(AJ538,ACCESSORIES!F:J,5,FALSE),"N/A")</f>
        <v>N/A</v>
      </c>
      <c r="AL538" s="296" t="s">
        <v>237</v>
      </c>
      <c r="AM538" s="296" t="s">
        <v>85</v>
      </c>
      <c r="AN538" s="38" t="str">
        <f>IFERROR(VLOOKUP(AM538,ACCESSORIES!F:J,5,FALSE),"N/A")</f>
        <v>N/A</v>
      </c>
      <c r="AO538" s="296" t="s">
        <v>85</v>
      </c>
      <c r="AP538" s="493">
        <v>14.1</v>
      </c>
      <c r="AQ538" s="296"/>
      <c r="AR538" s="296">
        <v>183</v>
      </c>
      <c r="AS538" s="296">
        <v>3</v>
      </c>
      <c r="AT538" s="296">
        <v>25</v>
      </c>
      <c r="AU538" s="296"/>
      <c r="AV538" s="296">
        <v>17</v>
      </c>
      <c r="AW538" s="296"/>
      <c r="AX538" s="296">
        <v>167</v>
      </c>
      <c r="AY538" s="296">
        <v>60</v>
      </c>
      <c r="AZ538" s="296">
        <v>43</v>
      </c>
      <c r="BA538" s="74"/>
      <c r="BB538" s="296"/>
      <c r="BC538" s="49"/>
      <c r="BD538" s="297" t="s">
        <v>3187</v>
      </c>
      <c r="BE538" s="91" t="str">
        <f>IFERROR(VLOOKUP(BD538,ACCESSORIES!F:J,5,FALSE),"N/A")</f>
        <v>N/A</v>
      </c>
      <c r="BF538" s="92" t="s">
        <v>1478</v>
      </c>
      <c r="BG538" s="91">
        <f>IFERROR(VLOOKUP(BF538,ACCESSORIES!F:J,5,FALSE),"N/A")</f>
        <v>11</v>
      </c>
      <c r="BH538" s="297">
        <v>24.5</v>
      </c>
      <c r="BI538" s="296">
        <v>16.7</v>
      </c>
      <c r="BJ538" s="296">
        <v>16.7</v>
      </c>
      <c r="BK538" s="296">
        <v>9.9</v>
      </c>
      <c r="BL538" s="358">
        <f t="shared" si="40"/>
        <v>4.5244863961703984E-2</v>
      </c>
      <c r="BM538" s="290">
        <v>48</v>
      </c>
      <c r="BN538" s="296" t="s">
        <v>3374</v>
      </c>
      <c r="BO538" s="73" t="s">
        <v>3891</v>
      </c>
      <c r="BP538" s="296" t="s">
        <v>2680</v>
      </c>
      <c r="BQ538" s="296" t="s">
        <v>2727</v>
      </c>
      <c r="BR538" s="296" t="s">
        <v>2725</v>
      </c>
      <c r="BS538" s="296" t="s">
        <v>2715</v>
      </c>
      <c r="BT538" s="296" t="s">
        <v>2724</v>
      </c>
      <c r="BU538" s="296"/>
      <c r="BV538" s="296"/>
      <c r="BW538" s="296"/>
      <c r="BX538" s="296"/>
      <c r="BY538" s="296"/>
      <c r="BZ538" s="296" t="s">
        <v>3578</v>
      </c>
      <c r="CA538" s="296" t="s">
        <v>3579</v>
      </c>
      <c r="CB538" s="296" t="s">
        <v>3580</v>
      </c>
      <c r="CC538" s="296" t="s">
        <v>3581</v>
      </c>
      <c r="CD538" s="311" t="str">
        <f t="shared" si="43"/>
        <v>DISCONTINUED - MR405 UTV Beadlock, 14x7, 4+3/+13mm Offset, 4x136, 106mm Centerbore, Matte Black, w/ BH-H20875</v>
      </c>
      <c r="CE538" s="311" t="s">
        <v>3721</v>
      </c>
      <c r="CF538" s="311" t="s">
        <v>3720</v>
      </c>
      <c r="CG538" s="300" t="str">
        <f t="shared" si="42"/>
        <v>UTV (4XX)</v>
      </c>
    </row>
    <row r="539" spans="1:85" s="289" customFormat="1" ht="15.75" customHeight="1">
      <c r="A539" s="571">
        <f t="shared" si="41"/>
        <v>536</v>
      </c>
      <c r="B539" s="92" t="s">
        <v>84</v>
      </c>
      <c r="C539" s="29" t="s">
        <v>1038</v>
      </c>
      <c r="D539" s="290" t="s">
        <v>1974</v>
      </c>
      <c r="E539" s="291" t="s">
        <v>4258</v>
      </c>
      <c r="F539" s="281" t="str">
        <f t="shared" si="39"/>
        <v>MR31329552840</v>
      </c>
      <c r="G539" s="291"/>
      <c r="H539" s="291"/>
      <c r="I539" s="345" t="s">
        <v>3021</v>
      </c>
      <c r="J539" s="322">
        <v>43592</v>
      </c>
      <c r="K539" s="438">
        <v>44059</v>
      </c>
      <c r="L539" s="282" t="s">
        <v>1239</v>
      </c>
      <c r="M539" s="292">
        <v>439.5</v>
      </c>
      <c r="N539" s="85"/>
      <c r="O539" s="409"/>
      <c r="P539" s="290">
        <v>20</v>
      </c>
      <c r="Q539" s="8">
        <v>9.5</v>
      </c>
      <c r="R539" s="29" t="s">
        <v>1686</v>
      </c>
      <c r="S539" s="290">
        <v>5</v>
      </c>
      <c r="T539" s="290">
        <v>120</v>
      </c>
      <c r="U539" s="293">
        <v>40</v>
      </c>
      <c r="V539" s="317">
        <v>6.8</v>
      </c>
      <c r="W539" s="290" t="s">
        <v>85</v>
      </c>
      <c r="X539" s="298">
        <v>72.599999999999994</v>
      </c>
      <c r="Y539" s="294">
        <v>30</v>
      </c>
      <c r="Z539" s="293">
        <v>2650</v>
      </c>
      <c r="AA539" s="293" t="s">
        <v>2516</v>
      </c>
      <c r="AB539" s="293" t="s">
        <v>2850</v>
      </c>
      <c r="AC539" s="284" t="s">
        <v>9778</v>
      </c>
      <c r="AD539" s="295" t="s">
        <v>3282</v>
      </c>
      <c r="AE539" s="432"/>
      <c r="AF539" s="286" t="str">
        <f>IFERROR(VLOOKUP(AD539,ACCESSORIES!F:J,5,FALSE),"N/A")</f>
        <v>N/A</v>
      </c>
      <c r="AG539" s="295" t="s">
        <v>85</v>
      </c>
      <c r="AH539" s="296" t="s">
        <v>85</v>
      </c>
      <c r="AI539" s="295" t="s">
        <v>85</v>
      </c>
      <c r="AJ539" s="295" t="s">
        <v>85</v>
      </c>
      <c r="AK539" s="287" t="str">
        <f>IFERROR(VLOOKUP(AJ539,ACCESSORIES!F:J,5,FALSE),"N/A")</f>
        <v>N/A</v>
      </c>
      <c r="AL539" s="296" t="s">
        <v>236</v>
      </c>
      <c r="AM539" s="296" t="s">
        <v>85</v>
      </c>
      <c r="AN539" s="38" t="str">
        <f>IFERROR(VLOOKUP(AM539,ACCESSORIES!F:J,5,FALSE),"N/A")</f>
        <v>N/A</v>
      </c>
      <c r="AO539" s="296" t="s">
        <v>85</v>
      </c>
      <c r="AP539" s="493">
        <v>23</v>
      </c>
      <c r="AQ539" s="296"/>
      <c r="AR539" s="296">
        <v>155</v>
      </c>
      <c r="AS539" s="296">
        <v>11</v>
      </c>
      <c r="AT539" s="296">
        <v>26</v>
      </c>
      <c r="AU539" s="296"/>
      <c r="AV539" s="296">
        <v>51</v>
      </c>
      <c r="AW539" s="296"/>
      <c r="AX539" s="296">
        <v>244</v>
      </c>
      <c r="AY539" s="296">
        <v>72.599999999999994</v>
      </c>
      <c r="AZ539" s="296">
        <v>45</v>
      </c>
      <c r="BA539" s="74"/>
      <c r="BB539" s="296">
        <v>12</v>
      </c>
      <c r="BC539" s="49"/>
      <c r="BD539" s="297" t="s">
        <v>85</v>
      </c>
      <c r="BE539" s="91" t="str">
        <f>IFERROR(VLOOKUP(BD539,ACCESSORIES!F:J,5,FALSE),"N/A")</f>
        <v>N/A</v>
      </c>
      <c r="BF539" s="92" t="s">
        <v>85</v>
      </c>
      <c r="BG539" s="91" t="str">
        <f>IFERROR(VLOOKUP(BF539,ACCESSORIES!F:J,5,FALSE),"N/A")</f>
        <v>N/A</v>
      </c>
      <c r="BH539" s="297">
        <v>33.5</v>
      </c>
      <c r="BI539" s="296">
        <v>22.1</v>
      </c>
      <c r="BJ539" s="296">
        <v>22.1</v>
      </c>
      <c r="BK539" s="296">
        <v>11.7</v>
      </c>
      <c r="BL539" s="358">
        <f t="shared" si="40"/>
        <v>9.364218936040801E-2</v>
      </c>
      <c r="BM539" s="290">
        <v>24</v>
      </c>
      <c r="BN539" s="296" t="s">
        <v>3374</v>
      </c>
      <c r="BO539" s="73" t="s">
        <v>3891</v>
      </c>
      <c r="BP539" s="296" t="s">
        <v>2680</v>
      </c>
      <c r="BQ539" s="296" t="s">
        <v>2696</v>
      </c>
      <c r="BR539" s="296" t="s">
        <v>2697</v>
      </c>
      <c r="BS539" s="296" t="s">
        <v>2698</v>
      </c>
      <c r="BT539" s="296" t="s">
        <v>2699</v>
      </c>
      <c r="BU539" s="296" t="s">
        <v>2700</v>
      </c>
      <c r="BV539" s="296" t="s">
        <v>2701</v>
      </c>
      <c r="BW539" s="296"/>
      <c r="BX539" s="296"/>
      <c r="BY539" s="296"/>
      <c r="BZ539" s="296" t="s">
        <v>3514</v>
      </c>
      <c r="CA539" s="296" t="s">
        <v>3515</v>
      </c>
      <c r="CB539" s="296" t="s">
        <v>3516</v>
      </c>
      <c r="CC539" s="296" t="s">
        <v>3517</v>
      </c>
      <c r="CD539" s="311" t="str">
        <f t="shared" si="43"/>
        <v>DISCONTINUED - MR313, 20x9.5, +40mm Offset, 5x120, 72.6mm Centerbore, Gloss Titanium</v>
      </c>
      <c r="CE539" s="311" t="s">
        <v>3721</v>
      </c>
      <c r="CF539" s="311" t="s">
        <v>3720</v>
      </c>
      <c r="CG539" s="300" t="str">
        <f t="shared" si="42"/>
        <v>STREET (3XX)</v>
      </c>
    </row>
    <row r="540" spans="1:85" s="289" customFormat="1" ht="15.75" customHeight="1">
      <c r="A540" s="571">
        <f t="shared" si="41"/>
        <v>537</v>
      </c>
      <c r="B540" s="92" t="s">
        <v>84</v>
      </c>
      <c r="C540" s="29" t="s">
        <v>1038</v>
      </c>
      <c r="D540" s="290" t="s">
        <v>1974</v>
      </c>
      <c r="E540" s="291" t="s">
        <v>4259</v>
      </c>
      <c r="F540" s="281" t="str">
        <f t="shared" si="39"/>
        <v>MR31329566845</v>
      </c>
      <c r="G540" s="291"/>
      <c r="H540" s="291"/>
      <c r="I540" s="345" t="s">
        <v>3023</v>
      </c>
      <c r="J540" s="322">
        <v>43592</v>
      </c>
      <c r="K540" s="438">
        <v>44059</v>
      </c>
      <c r="L540" s="282" t="s">
        <v>1239</v>
      </c>
      <c r="M540" s="292">
        <v>439.5</v>
      </c>
      <c r="N540" s="85"/>
      <c r="O540" s="409"/>
      <c r="P540" s="290">
        <v>20</v>
      </c>
      <c r="Q540" s="8">
        <v>9.5</v>
      </c>
      <c r="R540" s="29" t="s">
        <v>1687</v>
      </c>
      <c r="S540" s="290">
        <v>5</v>
      </c>
      <c r="T540" s="290">
        <v>130</v>
      </c>
      <c r="U540" s="293">
        <v>45</v>
      </c>
      <c r="V540" s="317">
        <v>6.9</v>
      </c>
      <c r="W540" s="290" t="s">
        <v>85</v>
      </c>
      <c r="X540" s="298">
        <v>71.599999999999994</v>
      </c>
      <c r="Y540" s="294">
        <v>30</v>
      </c>
      <c r="Z540" s="293">
        <v>2650</v>
      </c>
      <c r="AA540" s="293" t="s">
        <v>2516</v>
      </c>
      <c r="AB540" s="293" t="s">
        <v>2850</v>
      </c>
      <c r="AC540" s="284" t="s">
        <v>9779</v>
      </c>
      <c r="AD540" s="295" t="s">
        <v>2810</v>
      </c>
      <c r="AE540" s="432"/>
      <c r="AF540" s="286" t="str">
        <f>IFERROR(VLOOKUP(AD540,ACCESSORIES!F:J,5,FALSE),"N/A")</f>
        <v>N/A</v>
      </c>
      <c r="AG540" s="295" t="s">
        <v>85</v>
      </c>
      <c r="AH540" s="296" t="s">
        <v>85</v>
      </c>
      <c r="AI540" s="295" t="s">
        <v>85</v>
      </c>
      <c r="AJ540" s="295" t="s">
        <v>85</v>
      </c>
      <c r="AK540" s="287" t="str">
        <f>IFERROR(VLOOKUP(AJ540,ACCESSORIES!F:J,5,FALSE),"N/A")</f>
        <v>N/A</v>
      </c>
      <c r="AL540" s="296" t="s">
        <v>236</v>
      </c>
      <c r="AM540" s="296" t="s">
        <v>85</v>
      </c>
      <c r="AN540" s="38" t="str">
        <f>IFERROR(VLOOKUP(AM540,ACCESSORIES!F:J,5,FALSE),"N/A")</f>
        <v>N/A</v>
      </c>
      <c r="AO540" s="296" t="s">
        <v>85</v>
      </c>
      <c r="AP540" s="493">
        <v>15</v>
      </c>
      <c r="AQ540" s="296"/>
      <c r="AR540" s="296">
        <v>165</v>
      </c>
      <c r="AS540" s="296">
        <v>11</v>
      </c>
      <c r="AT540" s="296">
        <v>26</v>
      </c>
      <c r="AU540" s="296"/>
      <c r="AV540" s="296">
        <v>51</v>
      </c>
      <c r="AW540" s="296"/>
      <c r="AX540" s="296">
        <v>241</v>
      </c>
      <c r="AY540" s="296">
        <v>71.599999999999994</v>
      </c>
      <c r="AZ540" s="296">
        <v>43</v>
      </c>
      <c r="BA540" s="74"/>
      <c r="BB540" s="296">
        <v>12</v>
      </c>
      <c r="BC540" s="49"/>
      <c r="BD540" s="297" t="s">
        <v>85</v>
      </c>
      <c r="BE540" s="91" t="str">
        <f>IFERROR(VLOOKUP(BD540,ACCESSORIES!F:J,5,FALSE),"N/A")</f>
        <v>N/A</v>
      </c>
      <c r="BF540" s="92" t="s">
        <v>85</v>
      </c>
      <c r="BG540" s="91" t="str">
        <f>IFERROR(VLOOKUP(BF540,ACCESSORIES!F:J,5,FALSE),"N/A")</f>
        <v>N/A</v>
      </c>
      <c r="BH540" s="297">
        <v>33.5</v>
      </c>
      <c r="BI540" s="296">
        <v>22.1</v>
      </c>
      <c r="BJ540" s="296">
        <v>22.1</v>
      </c>
      <c r="BK540" s="296">
        <v>11.7</v>
      </c>
      <c r="BL540" s="358">
        <f t="shared" si="40"/>
        <v>9.364218936040801E-2</v>
      </c>
      <c r="BM540" s="290">
        <v>24</v>
      </c>
      <c r="BN540" s="296" t="s">
        <v>3374</v>
      </c>
      <c r="BO540" s="73" t="s">
        <v>3891</v>
      </c>
      <c r="BP540" s="296" t="s">
        <v>2680</v>
      </c>
      <c r="BQ540" s="296" t="s">
        <v>2696</v>
      </c>
      <c r="BR540" s="296" t="s">
        <v>2697</v>
      </c>
      <c r="BS540" s="296" t="s">
        <v>2698</v>
      </c>
      <c r="BT540" s="296" t="s">
        <v>2699</v>
      </c>
      <c r="BU540" s="296" t="s">
        <v>2700</v>
      </c>
      <c r="BV540" s="296" t="s">
        <v>2701</v>
      </c>
      <c r="BW540" s="296"/>
      <c r="BX540" s="296"/>
      <c r="BY540" s="296"/>
      <c r="BZ540" s="296" t="s">
        <v>3514</v>
      </c>
      <c r="CA540" s="296" t="s">
        <v>3515</v>
      </c>
      <c r="CB540" s="296" t="s">
        <v>3516</v>
      </c>
      <c r="CC540" s="296" t="s">
        <v>3517</v>
      </c>
      <c r="CD540" s="311" t="str">
        <f t="shared" si="43"/>
        <v>DISCONTINUED - MR313, 20x9.5, +45mm Offset, 5x130, 71.6mm Centerbore, Gloss Titanium</v>
      </c>
      <c r="CE540" s="311" t="s">
        <v>3721</v>
      </c>
      <c r="CF540" s="311" t="s">
        <v>3720</v>
      </c>
      <c r="CG540" s="300" t="str">
        <f t="shared" si="42"/>
        <v>STREET (3XX)</v>
      </c>
    </row>
    <row r="541" spans="1:85" s="289" customFormat="1" ht="15.75" customHeight="1">
      <c r="A541" s="571">
        <f t="shared" si="41"/>
        <v>538</v>
      </c>
      <c r="B541" s="92" t="s">
        <v>84</v>
      </c>
      <c r="C541" s="29" t="s">
        <v>1038</v>
      </c>
      <c r="D541" s="290" t="s">
        <v>1974</v>
      </c>
      <c r="E541" s="291" t="s">
        <v>4260</v>
      </c>
      <c r="F541" s="281" t="str">
        <f t="shared" si="39"/>
        <v>MR31329565845</v>
      </c>
      <c r="G541" s="291"/>
      <c r="H541" s="291"/>
      <c r="I541" s="345" t="s">
        <v>3025</v>
      </c>
      <c r="J541" s="322">
        <v>43592</v>
      </c>
      <c r="K541" s="438">
        <v>44059</v>
      </c>
      <c r="L541" s="282" t="s">
        <v>1239</v>
      </c>
      <c r="M541" s="292">
        <v>439.5</v>
      </c>
      <c r="N541" s="85"/>
      <c r="O541" s="409"/>
      <c r="P541" s="290">
        <v>20</v>
      </c>
      <c r="Q541" s="8">
        <v>9.5</v>
      </c>
      <c r="R541" s="29" t="s">
        <v>1687</v>
      </c>
      <c r="S541" s="290">
        <v>5</v>
      </c>
      <c r="T541" s="290">
        <v>130</v>
      </c>
      <c r="U541" s="293">
        <v>45</v>
      </c>
      <c r="V541" s="317">
        <v>6.9</v>
      </c>
      <c r="W541" s="290" t="s">
        <v>85</v>
      </c>
      <c r="X541" s="298">
        <v>84.1</v>
      </c>
      <c r="Y541" s="294">
        <v>30</v>
      </c>
      <c r="Z541" s="293">
        <v>2650</v>
      </c>
      <c r="AA541" s="293" t="s">
        <v>2516</v>
      </c>
      <c r="AB541" s="293" t="s">
        <v>2850</v>
      </c>
      <c r="AC541" s="284" t="s">
        <v>9779</v>
      </c>
      <c r="AD541" s="295" t="s">
        <v>2810</v>
      </c>
      <c r="AE541" s="432"/>
      <c r="AF541" s="286" t="str">
        <f>IFERROR(VLOOKUP(AD541,ACCESSORIES!F:J,5,FALSE),"N/A")</f>
        <v>N/A</v>
      </c>
      <c r="AG541" s="295" t="s">
        <v>85</v>
      </c>
      <c r="AH541" s="296" t="s">
        <v>85</v>
      </c>
      <c r="AI541" s="295" t="s">
        <v>85</v>
      </c>
      <c r="AJ541" s="295" t="s">
        <v>85</v>
      </c>
      <c r="AK541" s="287" t="str">
        <f>IFERROR(VLOOKUP(AJ541,ACCESSORIES!F:J,5,FALSE),"N/A")</f>
        <v>N/A</v>
      </c>
      <c r="AL541" s="296" t="s">
        <v>236</v>
      </c>
      <c r="AM541" s="296" t="s">
        <v>85</v>
      </c>
      <c r="AN541" s="38" t="str">
        <f>IFERROR(VLOOKUP(AM541,ACCESSORIES!F:J,5,FALSE),"N/A")</f>
        <v>N/A</v>
      </c>
      <c r="AO541" s="296" t="s">
        <v>85</v>
      </c>
      <c r="AP541" s="493">
        <v>15</v>
      </c>
      <c r="AQ541" s="296"/>
      <c r="AR541" s="296">
        <v>165</v>
      </c>
      <c r="AS541" s="296">
        <v>11</v>
      </c>
      <c r="AT541" s="296">
        <v>26</v>
      </c>
      <c r="AU541" s="296"/>
      <c r="AV541" s="296">
        <v>51</v>
      </c>
      <c r="AW541" s="296"/>
      <c r="AX541" s="296">
        <v>241</v>
      </c>
      <c r="AY541" s="296">
        <v>84.1</v>
      </c>
      <c r="AZ541" s="296">
        <v>40</v>
      </c>
      <c r="BA541" s="74"/>
      <c r="BB541" s="296">
        <v>12</v>
      </c>
      <c r="BC541" s="49"/>
      <c r="BD541" s="297" t="s">
        <v>85</v>
      </c>
      <c r="BE541" s="91" t="str">
        <f>IFERROR(VLOOKUP(BD541,ACCESSORIES!F:J,5,FALSE),"N/A")</f>
        <v>N/A</v>
      </c>
      <c r="BF541" s="92" t="s">
        <v>85</v>
      </c>
      <c r="BG541" s="91" t="str">
        <f>IFERROR(VLOOKUP(BF541,ACCESSORIES!F:J,5,FALSE),"N/A")</f>
        <v>N/A</v>
      </c>
      <c r="BH541" s="297">
        <v>33.5</v>
      </c>
      <c r="BI541" s="296">
        <v>22.1</v>
      </c>
      <c r="BJ541" s="296">
        <v>22.1</v>
      </c>
      <c r="BK541" s="296">
        <v>11.7</v>
      </c>
      <c r="BL541" s="358">
        <f t="shared" si="40"/>
        <v>9.364218936040801E-2</v>
      </c>
      <c r="BM541" s="290">
        <v>24</v>
      </c>
      <c r="BN541" s="296" t="s">
        <v>3374</v>
      </c>
      <c r="BO541" s="73" t="s">
        <v>3891</v>
      </c>
      <c r="BP541" s="296" t="s">
        <v>2680</v>
      </c>
      <c r="BQ541" s="296" t="s">
        <v>2696</v>
      </c>
      <c r="BR541" s="296" t="s">
        <v>2697</v>
      </c>
      <c r="BS541" s="296" t="s">
        <v>2698</v>
      </c>
      <c r="BT541" s="296" t="s">
        <v>2699</v>
      </c>
      <c r="BU541" s="296" t="s">
        <v>2700</v>
      </c>
      <c r="BV541" s="296" t="s">
        <v>2701</v>
      </c>
      <c r="BW541" s="296"/>
      <c r="BX541" s="296"/>
      <c r="BY541" s="296"/>
      <c r="BZ541" s="296" t="s">
        <v>3514</v>
      </c>
      <c r="CA541" s="296" t="s">
        <v>3515</v>
      </c>
      <c r="CB541" s="296" t="s">
        <v>3516</v>
      </c>
      <c r="CC541" s="296" t="s">
        <v>3517</v>
      </c>
      <c r="CD541" s="311" t="str">
        <f t="shared" si="43"/>
        <v>DISCONTINUED - MR313, 20x9.5, +45mm Offset, 5x130, 84.1mm Centerbore, Gloss Titanium</v>
      </c>
      <c r="CE541" s="311" t="s">
        <v>3721</v>
      </c>
      <c r="CF541" s="311" t="s">
        <v>3720</v>
      </c>
      <c r="CG541" s="300" t="str">
        <f t="shared" si="42"/>
        <v>STREET (3XX)</v>
      </c>
    </row>
    <row r="542" spans="1:85" s="289" customFormat="1" ht="15.75" customHeight="1">
      <c r="A542" s="571">
        <f t="shared" si="41"/>
        <v>539</v>
      </c>
      <c r="B542" s="92" t="s">
        <v>2909</v>
      </c>
      <c r="C542" s="29" t="s">
        <v>2893</v>
      </c>
      <c r="D542" s="290" t="s">
        <v>2896</v>
      </c>
      <c r="E542" s="291" t="s">
        <v>4292</v>
      </c>
      <c r="F542" s="281" t="str">
        <f t="shared" si="39"/>
        <v>GZ80347040552B</v>
      </c>
      <c r="G542" s="291" t="s">
        <v>1095</v>
      </c>
      <c r="H542" s="291"/>
      <c r="I542" s="345" t="s">
        <v>2916</v>
      </c>
      <c r="J542" s="322">
        <v>43518</v>
      </c>
      <c r="K542" s="438">
        <v>44091</v>
      </c>
      <c r="L542" s="282" t="s">
        <v>1239</v>
      </c>
      <c r="M542" s="292">
        <v>169</v>
      </c>
      <c r="N542" s="85"/>
      <c r="O542" s="409"/>
      <c r="P542" s="290">
        <v>14</v>
      </c>
      <c r="Q542" s="8">
        <v>7</v>
      </c>
      <c r="R542" s="29" t="s">
        <v>1680</v>
      </c>
      <c r="S542" s="290">
        <v>4</v>
      </c>
      <c r="T542" s="290">
        <v>110</v>
      </c>
      <c r="U542" s="293">
        <v>38</v>
      </c>
      <c r="V542" s="317">
        <v>5.4</v>
      </c>
      <c r="W542" s="290" t="s">
        <v>2891</v>
      </c>
      <c r="X542" s="298">
        <v>84</v>
      </c>
      <c r="Y542" s="294">
        <v>16</v>
      </c>
      <c r="Z542" s="293">
        <v>1400</v>
      </c>
      <c r="AA542" s="293" t="s">
        <v>2165</v>
      </c>
      <c r="AB542" s="293" t="s">
        <v>2845</v>
      </c>
      <c r="AC542" s="284" t="s">
        <v>9755</v>
      </c>
      <c r="AD542" s="295" t="s">
        <v>2902</v>
      </c>
      <c r="AE542" s="432"/>
      <c r="AF542" s="286">
        <f>IFERROR(VLOOKUP(AD542,ACCESSORIES!F:J,5,FALSE),"N/A")</f>
        <v>14.454000000000002</v>
      </c>
      <c r="AG542" s="295" t="s">
        <v>85</v>
      </c>
      <c r="AH542" s="296" t="s">
        <v>2905</v>
      </c>
      <c r="AI542" s="295" t="s">
        <v>85</v>
      </c>
      <c r="AJ542" s="295" t="s">
        <v>85</v>
      </c>
      <c r="AK542" s="287" t="str">
        <f>IFERROR(VLOOKUP(AJ542,ACCESSORIES!F:J,5,FALSE),"N/A")</f>
        <v>N/A</v>
      </c>
      <c r="AL542" s="296" t="s">
        <v>2887</v>
      </c>
      <c r="AM542" s="296" t="s">
        <v>2888</v>
      </c>
      <c r="AN542" s="38" t="str">
        <f>IFERROR(VLOOKUP(AM542,ACCESSORIES!F:J,5,FALSE),"N/A")</f>
        <v>N/A</v>
      </c>
      <c r="AO542" s="296" t="s">
        <v>2888</v>
      </c>
      <c r="AP542" s="493">
        <v>13</v>
      </c>
      <c r="AQ542" s="296"/>
      <c r="AR542" s="296">
        <v>150</v>
      </c>
      <c r="AS542" s="296">
        <v>17</v>
      </c>
      <c r="AT542" s="296">
        <v>20</v>
      </c>
      <c r="AU542" s="296"/>
      <c r="AV542" s="296" t="s">
        <v>2889</v>
      </c>
      <c r="AW542" s="296"/>
      <c r="AX542" s="296">
        <v>157</v>
      </c>
      <c r="AY542" s="296">
        <v>60</v>
      </c>
      <c r="AZ542" s="296">
        <v>47</v>
      </c>
      <c r="BA542" s="74"/>
      <c r="BB542" s="296"/>
      <c r="BC542" s="49"/>
      <c r="BD542" s="297" t="s">
        <v>2900</v>
      </c>
      <c r="BE542" s="91" t="str">
        <f>IFERROR(VLOOKUP(BD542,ACCESSORIES!F:J,5,FALSE),"N/A")</f>
        <v>N/A</v>
      </c>
      <c r="BF542" s="92" t="s">
        <v>2899</v>
      </c>
      <c r="BG542" s="91" t="str">
        <f>IFERROR(VLOOKUP(BF542,ACCESSORIES!F:J,5,FALSE),"N/A")</f>
        <v>N/A</v>
      </c>
      <c r="BH542" s="297">
        <v>19.5</v>
      </c>
      <c r="BI542" s="296">
        <v>15</v>
      </c>
      <c r="BJ542" s="296">
        <v>15</v>
      </c>
      <c r="BK542" s="296">
        <v>8</v>
      </c>
      <c r="BL542" s="358">
        <f t="shared" si="40"/>
        <v>2.9496715199999999E-2</v>
      </c>
      <c r="BM542" s="290">
        <v>57</v>
      </c>
      <c r="BN542" s="296" t="s">
        <v>3374</v>
      </c>
      <c r="BO542" s="73" t="s">
        <v>3891</v>
      </c>
      <c r="BP542" s="296" t="s">
        <v>2955</v>
      </c>
      <c r="BQ542" s="296" t="s">
        <v>3904</v>
      </c>
      <c r="BR542" s="296" t="s">
        <v>3898</v>
      </c>
      <c r="BS542" s="296" t="s">
        <v>3899</v>
      </c>
      <c r="BT542" s="296" t="s">
        <v>3905</v>
      </c>
      <c r="BU542" s="296"/>
      <c r="BV542" s="296"/>
      <c r="BW542" s="296"/>
      <c r="BX542" s="296"/>
      <c r="BY542" s="296"/>
      <c r="BZ542" s="296" t="s">
        <v>3815</v>
      </c>
      <c r="CA542" s="296" t="s">
        <v>3814</v>
      </c>
      <c r="CB542" s="296" t="s">
        <v>3817</v>
      </c>
      <c r="CC542" s="296" t="s">
        <v>3816</v>
      </c>
      <c r="CD542" s="311" t="str">
        <f t="shared" si="43"/>
        <v>DISCONTINUED - GZ803 Casino Beadlock, 14x7, 5+2/+38mm Offset, 4x110, 84mm Centerbore, Matte Black, w/ BH-H2020M</v>
      </c>
      <c r="CE542" s="311" t="s">
        <v>3721</v>
      </c>
      <c r="CF542" s="311" t="s">
        <v>3720</v>
      </c>
      <c r="CG542" s="300" t="str">
        <f t="shared" si="42"/>
        <v>GMZ (8XX)</v>
      </c>
    </row>
    <row r="543" spans="1:85" s="289" customFormat="1" ht="15.75" customHeight="1">
      <c r="A543" s="571">
        <f t="shared" si="41"/>
        <v>540</v>
      </c>
      <c r="B543" s="92" t="s">
        <v>84</v>
      </c>
      <c r="C543" s="29" t="s">
        <v>1055</v>
      </c>
      <c r="D543" s="290" t="s">
        <v>1072</v>
      </c>
      <c r="E543" s="291" t="s">
        <v>4293</v>
      </c>
      <c r="F543" s="281" t="str">
        <f t="shared" si="39"/>
        <v>MR40547047943B</v>
      </c>
      <c r="G543" s="291" t="s">
        <v>1095</v>
      </c>
      <c r="H543" s="291"/>
      <c r="I543" s="345" t="s">
        <v>764</v>
      </c>
      <c r="J543" s="322">
        <v>42370</v>
      </c>
      <c r="K543" s="438">
        <v>44091</v>
      </c>
      <c r="L543" s="282" t="s">
        <v>1239</v>
      </c>
      <c r="M543" s="292">
        <v>259</v>
      </c>
      <c r="N543" s="85"/>
      <c r="O543" s="409"/>
      <c r="P543" s="290">
        <v>14</v>
      </c>
      <c r="Q543" s="8">
        <v>7</v>
      </c>
      <c r="R543" s="29" t="s">
        <v>1682</v>
      </c>
      <c r="S543" s="290">
        <v>4</v>
      </c>
      <c r="T543" s="290">
        <v>136</v>
      </c>
      <c r="U543" s="293">
        <v>13</v>
      </c>
      <c r="V543" s="317">
        <v>4.3</v>
      </c>
      <c r="W543" s="290" t="s">
        <v>168</v>
      </c>
      <c r="X543" s="298">
        <v>106</v>
      </c>
      <c r="Y543" s="294">
        <v>21</v>
      </c>
      <c r="Z543" s="293">
        <v>1600</v>
      </c>
      <c r="AA543" s="293" t="s">
        <v>5155</v>
      </c>
      <c r="AB543" s="293" t="s">
        <v>2846</v>
      </c>
      <c r="AC543" s="284" t="s">
        <v>9777</v>
      </c>
      <c r="AD543" s="295" t="s">
        <v>2310</v>
      </c>
      <c r="AE543" s="432"/>
      <c r="AF543" s="286">
        <f>IFERROR(VLOOKUP(AD543,ACCESSORIES!F:J,5,FALSE),"N/A")</f>
        <v>22</v>
      </c>
      <c r="AG543" s="295" t="s">
        <v>85</v>
      </c>
      <c r="AH543" s="296" t="s">
        <v>1792</v>
      </c>
      <c r="AI543" s="295" t="s">
        <v>85</v>
      </c>
      <c r="AJ543" s="295" t="s">
        <v>85</v>
      </c>
      <c r="AK543" s="287" t="str">
        <f>IFERROR(VLOOKUP(AJ543,ACCESSORIES!F:J,5,FALSE),"N/A")</f>
        <v>N/A</v>
      </c>
      <c r="AL543" s="296" t="s">
        <v>237</v>
      </c>
      <c r="AM543" s="296" t="s">
        <v>85</v>
      </c>
      <c r="AN543" s="38" t="str">
        <f>IFERROR(VLOOKUP(AM543,ACCESSORIES!F:J,5,FALSE),"N/A")</f>
        <v>N/A</v>
      </c>
      <c r="AO543" s="296" t="s">
        <v>85</v>
      </c>
      <c r="AP543" s="493">
        <v>14.1</v>
      </c>
      <c r="AQ543" s="296"/>
      <c r="AR543" s="296">
        <v>183</v>
      </c>
      <c r="AS543" s="296">
        <v>3</v>
      </c>
      <c r="AT543" s="296">
        <v>25</v>
      </c>
      <c r="AU543" s="296"/>
      <c r="AV543" s="296">
        <v>17</v>
      </c>
      <c r="AW543" s="296"/>
      <c r="AX543" s="296">
        <v>167</v>
      </c>
      <c r="AY543" s="296">
        <v>60</v>
      </c>
      <c r="AZ543" s="296">
        <v>43</v>
      </c>
      <c r="BA543" s="74"/>
      <c r="BB543" s="296"/>
      <c r="BC543" s="49"/>
      <c r="BD543" s="297" t="s">
        <v>3187</v>
      </c>
      <c r="BE543" s="91" t="str">
        <f>IFERROR(VLOOKUP(BD543,ACCESSORIES!F:J,5,FALSE),"N/A")</f>
        <v>N/A</v>
      </c>
      <c r="BF543" s="92" t="s">
        <v>1478</v>
      </c>
      <c r="BG543" s="91">
        <f>IFERROR(VLOOKUP(BF543,ACCESSORIES!F:J,5,FALSE),"N/A")</f>
        <v>11</v>
      </c>
      <c r="BH543" s="297">
        <v>24.5</v>
      </c>
      <c r="BI543" s="296">
        <v>16.7</v>
      </c>
      <c r="BJ543" s="296">
        <v>16.7</v>
      </c>
      <c r="BK543" s="296">
        <v>9.9</v>
      </c>
      <c r="BL543" s="358">
        <f t="shared" si="40"/>
        <v>4.5244863961703984E-2</v>
      </c>
      <c r="BM543" s="290">
        <v>48</v>
      </c>
      <c r="BN543" s="296" t="s">
        <v>3374</v>
      </c>
      <c r="BO543" s="73" t="s">
        <v>3891</v>
      </c>
      <c r="BP543" s="296" t="s">
        <v>2680</v>
      </c>
      <c r="BQ543" s="296" t="s">
        <v>2727</v>
      </c>
      <c r="BR543" s="296" t="s">
        <v>2725</v>
      </c>
      <c r="BS543" s="296" t="s">
        <v>2715</v>
      </c>
      <c r="BT543" s="296" t="s">
        <v>2724</v>
      </c>
      <c r="BU543" s="296"/>
      <c r="BV543" s="296"/>
      <c r="BW543" s="296"/>
      <c r="BX543" s="296"/>
      <c r="BY543" s="296"/>
      <c r="BZ543" s="296" t="s">
        <v>3582</v>
      </c>
      <c r="CA543" s="296" t="s">
        <v>3583</v>
      </c>
      <c r="CB543" s="296" t="s">
        <v>3584</v>
      </c>
      <c r="CC543" s="296" t="s">
        <v>3585</v>
      </c>
      <c r="CD543" s="311" t="str">
        <f t="shared" si="43"/>
        <v>DISCONTINUED - MR405 UTV Beadlock, 14x7, 4+3/+13mm Offset, 4x136, 106mm Centerbore, Method Bronze - Matte Black Ring, w/ BH-H20875</v>
      </c>
      <c r="CE543" s="311" t="s">
        <v>3721</v>
      </c>
      <c r="CF543" s="311" t="s">
        <v>3720</v>
      </c>
      <c r="CG543" s="300" t="str">
        <f t="shared" si="42"/>
        <v>UTV (4XX)</v>
      </c>
    </row>
    <row r="544" spans="1:85" s="289" customFormat="1" ht="15.75" customHeight="1">
      <c r="A544" s="571">
        <f t="shared" si="41"/>
        <v>541</v>
      </c>
      <c r="B544" s="92" t="s">
        <v>84</v>
      </c>
      <c r="C544" s="29" t="s">
        <v>1038</v>
      </c>
      <c r="D544" s="290" t="s">
        <v>1088</v>
      </c>
      <c r="E544" s="291" t="s">
        <v>4294</v>
      </c>
      <c r="F544" s="281" t="str">
        <f t="shared" si="39"/>
        <v>MR31178560800</v>
      </c>
      <c r="G544" s="291"/>
      <c r="H544" s="291"/>
      <c r="I544" s="345" t="s">
        <v>685</v>
      </c>
      <c r="J544" s="322">
        <v>42370</v>
      </c>
      <c r="K544" s="438">
        <v>44091</v>
      </c>
      <c r="L544" s="282" t="s">
        <v>1239</v>
      </c>
      <c r="M544" s="292">
        <v>277.7</v>
      </c>
      <c r="N544" s="85"/>
      <c r="O544" s="409"/>
      <c r="P544" s="290">
        <v>17</v>
      </c>
      <c r="Q544" s="8">
        <v>8.5</v>
      </c>
      <c r="R544" s="29" t="s">
        <v>1089</v>
      </c>
      <c r="S544" s="290">
        <v>6</v>
      </c>
      <c r="T544" s="290">
        <v>5.5</v>
      </c>
      <c r="U544" s="293">
        <v>0</v>
      </c>
      <c r="V544" s="317">
        <v>4.75</v>
      </c>
      <c r="W544" s="290" t="s">
        <v>85</v>
      </c>
      <c r="X544" s="298">
        <v>106.25</v>
      </c>
      <c r="Y544" s="294">
        <v>29.5</v>
      </c>
      <c r="Z544" s="293">
        <v>2650</v>
      </c>
      <c r="AA544" s="293" t="s">
        <v>5153</v>
      </c>
      <c r="AB544" s="293" t="s">
        <v>2850</v>
      </c>
      <c r="AC544" s="284" t="s">
        <v>9717</v>
      </c>
      <c r="AD544" s="295" t="s">
        <v>1593</v>
      </c>
      <c r="AE544" s="432"/>
      <c r="AF544" s="286">
        <f>IFERROR(VLOOKUP(AD544,ACCESSORIES!F:J,5,FALSE),"N/A")</f>
        <v>38.5</v>
      </c>
      <c r="AG544" s="295" t="s">
        <v>1734</v>
      </c>
      <c r="AH544" s="296" t="s">
        <v>1787</v>
      </c>
      <c r="AI544" s="295" t="s">
        <v>85</v>
      </c>
      <c r="AJ544" s="295" t="s">
        <v>1827</v>
      </c>
      <c r="AK544" s="287">
        <f>IFERROR(VLOOKUP(AJ544,ACCESSORIES!F:J,5,FALSE),"N/A")</f>
        <v>1.1000000000000001</v>
      </c>
      <c r="AL544" s="296" t="s">
        <v>236</v>
      </c>
      <c r="AM544" s="296" t="s">
        <v>1649</v>
      </c>
      <c r="AN544" s="38">
        <f>IFERROR(VLOOKUP(AM544,ACCESSORIES!F:J,5,FALSE),"N/A")</f>
        <v>2.75</v>
      </c>
      <c r="AO544" s="296">
        <v>78.3</v>
      </c>
      <c r="AP544" s="493">
        <v>16.100000000000001</v>
      </c>
      <c r="AQ544" s="296"/>
      <c r="AR544" s="296">
        <v>175</v>
      </c>
      <c r="AS544" s="296">
        <v>3</v>
      </c>
      <c r="AT544" s="296">
        <v>12</v>
      </c>
      <c r="AU544" s="296"/>
      <c r="AV544" s="296">
        <v>38</v>
      </c>
      <c r="AW544" s="296"/>
      <c r="AX544" s="296">
        <v>202</v>
      </c>
      <c r="AY544" s="296">
        <v>106.25</v>
      </c>
      <c r="AZ544" s="296">
        <v>35</v>
      </c>
      <c r="BA544" s="74"/>
      <c r="BB544" s="296">
        <v>50</v>
      </c>
      <c r="BC544" s="49"/>
      <c r="BD544" s="297" t="s">
        <v>85</v>
      </c>
      <c r="BE544" s="91" t="str">
        <f>IFERROR(VLOOKUP(BD544,ACCESSORIES!F:J,5,FALSE),"N/A")</f>
        <v>N/A</v>
      </c>
      <c r="BF544" s="92" t="s">
        <v>85</v>
      </c>
      <c r="BG544" s="91" t="str">
        <f>IFERROR(VLOOKUP(BF544,ACCESSORIES!F:J,5,FALSE),"N/A")</f>
        <v>N/A</v>
      </c>
      <c r="BH544" s="297">
        <v>33</v>
      </c>
      <c r="BI544" s="296">
        <v>19.7</v>
      </c>
      <c r="BJ544" s="296">
        <v>19.7</v>
      </c>
      <c r="BK544" s="296">
        <v>11</v>
      </c>
      <c r="BL544" s="358">
        <f t="shared" si="40"/>
        <v>6.995621234535998E-2</v>
      </c>
      <c r="BM544" s="290">
        <v>36</v>
      </c>
      <c r="BN544" s="296" t="s">
        <v>3374</v>
      </c>
      <c r="BO544" s="73" t="s">
        <v>3891</v>
      </c>
      <c r="BP544" s="296" t="s">
        <v>2680</v>
      </c>
      <c r="BQ544" s="296" t="s">
        <v>2693</v>
      </c>
      <c r="BR544" s="296" t="s">
        <v>2686</v>
      </c>
      <c r="BS544" s="296" t="s">
        <v>2694</v>
      </c>
      <c r="BT544" s="296" t="s">
        <v>2692</v>
      </c>
      <c r="BU544" s="296"/>
      <c r="BV544" s="296"/>
      <c r="BW544" s="296"/>
      <c r="BX544" s="296"/>
      <c r="BY544" s="296"/>
      <c r="BZ544" s="296" t="s">
        <v>3858</v>
      </c>
      <c r="CA544" s="296" t="s">
        <v>3857</v>
      </c>
      <c r="CB544" s="296" t="s">
        <v>3856</v>
      </c>
      <c r="CC544" s="296" t="s">
        <v>3855</v>
      </c>
      <c r="CD544" s="311" t="str">
        <f t="shared" si="43"/>
        <v>DISCONTINUED - MR311 Vex, 17x8.5, 0mm Offset, 6x5.5, 106.25mm Centerbore, Titanium - Matte Black  Lip</v>
      </c>
      <c r="CE544" s="311" t="s">
        <v>3721</v>
      </c>
      <c r="CF544" s="311" t="s">
        <v>3720</v>
      </c>
      <c r="CG544" s="300" t="str">
        <f t="shared" si="42"/>
        <v>STREET (3XX)</v>
      </c>
    </row>
    <row r="545" spans="1:85" s="289" customFormat="1" ht="15.75" customHeight="1">
      <c r="A545" s="571">
        <f t="shared" si="41"/>
        <v>542</v>
      </c>
      <c r="B545" s="92" t="s">
        <v>84</v>
      </c>
      <c r="C545" s="29" t="s">
        <v>1038</v>
      </c>
      <c r="D545" s="290" t="s">
        <v>1087</v>
      </c>
      <c r="E545" s="291" t="s">
        <v>4520</v>
      </c>
      <c r="F545" s="281" t="str">
        <f t="shared" si="39"/>
        <v>MR31029016918</v>
      </c>
      <c r="G545" s="291"/>
      <c r="H545" s="291"/>
      <c r="I545" s="345" t="s">
        <v>625</v>
      </c>
      <c r="J545" s="322">
        <v>42370</v>
      </c>
      <c r="K545" s="438">
        <v>44210</v>
      </c>
      <c r="L545" s="282" t="s">
        <v>1239</v>
      </c>
      <c r="M545" s="292">
        <v>362.4</v>
      </c>
      <c r="N545" s="85"/>
      <c r="O545" s="409"/>
      <c r="P545" s="290">
        <v>20</v>
      </c>
      <c r="Q545" s="8">
        <v>9</v>
      </c>
      <c r="R545" s="29" t="s">
        <v>1697</v>
      </c>
      <c r="S545" s="290">
        <v>6</v>
      </c>
      <c r="T545" s="290">
        <v>135</v>
      </c>
      <c r="U545" s="293">
        <v>18</v>
      </c>
      <c r="V545" s="317">
        <v>5.75</v>
      </c>
      <c r="W545" s="290" t="s">
        <v>85</v>
      </c>
      <c r="X545" s="298">
        <v>87</v>
      </c>
      <c r="Y545" s="294">
        <v>43.4</v>
      </c>
      <c r="Z545" s="293">
        <v>2650</v>
      </c>
      <c r="AA545" s="293" t="s">
        <v>5156</v>
      </c>
      <c r="AB545" s="293" t="s">
        <v>2846</v>
      </c>
      <c r="AC545" s="284" t="s">
        <v>9767</v>
      </c>
      <c r="AD545" s="295" t="s">
        <v>1590</v>
      </c>
      <c r="AE545" s="432"/>
      <c r="AF545" s="286">
        <f>IFERROR(VLOOKUP(AD545,ACCESSORIES!F:J,5,FALSE),"N/A")</f>
        <v>38.5</v>
      </c>
      <c r="AG545" s="295" t="s">
        <v>1733</v>
      </c>
      <c r="AH545" s="296" t="s">
        <v>1786</v>
      </c>
      <c r="AI545" s="295" t="s">
        <v>85</v>
      </c>
      <c r="AJ545" s="295" t="s">
        <v>1827</v>
      </c>
      <c r="AK545" s="287">
        <f>IFERROR(VLOOKUP(AJ545,ACCESSORIES!F:J,5,FALSE),"N/A")</f>
        <v>1.1000000000000001</v>
      </c>
      <c r="AL545" s="296" t="s">
        <v>236</v>
      </c>
      <c r="AM545" s="296" t="s">
        <v>85</v>
      </c>
      <c r="AN545" s="38" t="str">
        <f>IFERROR(VLOOKUP(AM545,ACCESSORIES!F:J,5,FALSE),"N/A")</f>
        <v>N/A</v>
      </c>
      <c r="AO545" s="296" t="s">
        <v>85</v>
      </c>
      <c r="AP545" s="493">
        <v>16.100000000000001</v>
      </c>
      <c r="AQ545" s="296"/>
      <c r="AR545" s="296">
        <v>175</v>
      </c>
      <c r="AS545" s="296">
        <v>4</v>
      </c>
      <c r="AT545" s="296">
        <v>21</v>
      </c>
      <c r="AU545" s="296">
        <v>34</v>
      </c>
      <c r="AV545" s="296">
        <v>42</v>
      </c>
      <c r="AW545" s="296">
        <v>243</v>
      </c>
      <c r="AX545" s="296">
        <v>234</v>
      </c>
      <c r="AY545" s="296">
        <v>87</v>
      </c>
      <c r="AZ545" s="296">
        <v>52</v>
      </c>
      <c r="BA545" s="74"/>
      <c r="BB545" s="296">
        <v>23</v>
      </c>
      <c r="BC545" s="49"/>
      <c r="BD545" s="297" t="s">
        <v>85</v>
      </c>
      <c r="BE545" s="91" t="str">
        <f>IFERROR(VLOOKUP(BD545,ACCESSORIES!F:J,5,FALSE),"N/A")</f>
        <v>N/A</v>
      </c>
      <c r="BF545" s="92" t="s">
        <v>85</v>
      </c>
      <c r="BG545" s="91" t="str">
        <f>IFERROR(VLOOKUP(BF545,ACCESSORIES!F:J,5,FALSE),"N/A")</f>
        <v>N/A</v>
      </c>
      <c r="BH545" s="297">
        <v>46.9</v>
      </c>
      <c r="BI545" s="296">
        <v>22.6</v>
      </c>
      <c r="BJ545" s="296">
        <v>22.6</v>
      </c>
      <c r="BK545" s="296">
        <v>11.6</v>
      </c>
      <c r="BL545" s="358">
        <f t="shared" si="40"/>
        <v>9.7090338980223984E-2</v>
      </c>
      <c r="BM545" s="290">
        <v>24</v>
      </c>
      <c r="BN545" s="296" t="s">
        <v>3374</v>
      </c>
      <c r="BO545" s="73" t="s">
        <v>3891</v>
      </c>
      <c r="BP545" s="296" t="s">
        <v>2680</v>
      </c>
      <c r="BQ545" s="296" t="s">
        <v>2693</v>
      </c>
      <c r="BR545" s="296" t="s">
        <v>2686</v>
      </c>
      <c r="BS545" s="296" t="s">
        <v>2694</v>
      </c>
      <c r="BT545" s="296" t="s">
        <v>2692</v>
      </c>
      <c r="BU545" s="296"/>
      <c r="BV545" s="296"/>
      <c r="BW545" s="296"/>
      <c r="BX545" s="296"/>
      <c r="BY545" s="296"/>
      <c r="BZ545" s="296" t="s">
        <v>3474</v>
      </c>
      <c r="CA545" s="296" t="s">
        <v>3475</v>
      </c>
      <c r="CB545" s="296" t="s">
        <v>3476</v>
      </c>
      <c r="CC545" s="296" t="s">
        <v>3477</v>
      </c>
      <c r="CD545" s="311" t="str">
        <f t="shared" ref="CD545:CD574" si="44">CONCATENATE("DISCONTINUED"," ","-"," ",D545,", ",P545,"x",Q545,", ",IF(W545="N/A", "", CONCATENATE(W545, "/")),IF(U545&gt;0, CONCATENATE("+",U545), U545),"mm Offset, ",R545,", ",X545,"mm Centerbore, ",PROPER(AA545), "", IF(BF545="N/A", "", CONCATENATE(", w/ ", BF545)))</f>
        <v>DISCONTINUED - MR310 Con6, 20x9, +18mm Offset, 6x135, 87mm Centerbore, Method Bronze - Matte Black Lip</v>
      </c>
      <c r="CE545" s="311" t="s">
        <v>3721</v>
      </c>
      <c r="CF545" s="311" t="s">
        <v>3720</v>
      </c>
      <c r="CG545" s="300" t="str">
        <f t="shared" si="42"/>
        <v>STREET (3XX)</v>
      </c>
    </row>
    <row r="546" spans="1:85" s="289" customFormat="1" ht="15.75" customHeight="1">
      <c r="A546" s="571">
        <f t="shared" si="41"/>
        <v>543</v>
      </c>
      <c r="B546" s="92" t="s">
        <v>84</v>
      </c>
      <c r="C546" s="29" t="s">
        <v>1038</v>
      </c>
      <c r="D546" s="290" t="s">
        <v>1975</v>
      </c>
      <c r="E546" s="291" t="s">
        <v>4521</v>
      </c>
      <c r="F546" s="281" t="str">
        <f t="shared" si="39"/>
        <v>MR31477596525</v>
      </c>
      <c r="G546" s="291"/>
      <c r="H546" s="291"/>
      <c r="I546" s="345" t="s">
        <v>3846</v>
      </c>
      <c r="J546" s="322">
        <v>43795</v>
      </c>
      <c r="K546" s="438">
        <v>44210</v>
      </c>
      <c r="L546" s="282" t="s">
        <v>1239</v>
      </c>
      <c r="M546" s="292">
        <v>242.98</v>
      </c>
      <c r="N546" s="85"/>
      <c r="O546" s="409"/>
      <c r="P546" s="290">
        <v>17</v>
      </c>
      <c r="Q546" s="8">
        <v>7.5</v>
      </c>
      <c r="R546" s="29" t="s">
        <v>1089</v>
      </c>
      <c r="S546" s="290">
        <v>6</v>
      </c>
      <c r="T546" s="290">
        <v>5.5</v>
      </c>
      <c r="U546" s="293">
        <v>25</v>
      </c>
      <c r="V546" s="317">
        <v>5.2</v>
      </c>
      <c r="W546" s="290" t="s">
        <v>85</v>
      </c>
      <c r="X546" s="298">
        <v>110</v>
      </c>
      <c r="Y546" s="294">
        <v>26.5</v>
      </c>
      <c r="Z546" s="293">
        <v>3000</v>
      </c>
      <c r="AA546" s="293" t="s">
        <v>2165</v>
      </c>
      <c r="AB546" s="293" t="s">
        <v>2845</v>
      </c>
      <c r="AC546" s="284" t="s">
        <v>9780</v>
      </c>
      <c r="AD546" s="295" t="s">
        <v>85</v>
      </c>
      <c r="AE546" s="432"/>
      <c r="AF546" s="286" t="str">
        <f>IFERROR(VLOOKUP(AD546,ACCESSORIES!F:J,5,FALSE),"N/A")</f>
        <v>N/A</v>
      </c>
      <c r="AG546" s="295" t="s">
        <v>85</v>
      </c>
      <c r="AH546" s="296" t="s">
        <v>85</v>
      </c>
      <c r="AI546" s="295" t="s">
        <v>85</v>
      </c>
      <c r="AJ546" s="295" t="s">
        <v>85</v>
      </c>
      <c r="AK546" s="287" t="str">
        <f>IFERROR(VLOOKUP(AJ546,ACCESSORIES!F:J,5,FALSE),"N/A")</f>
        <v>N/A</v>
      </c>
      <c r="AL546" s="296" t="s">
        <v>236</v>
      </c>
      <c r="AM546" s="296" t="s">
        <v>1649</v>
      </c>
      <c r="AN546" s="38">
        <f>IFERROR(VLOOKUP(AM546,ACCESSORIES!F:J,5,FALSE),"N/A")</f>
        <v>2.75</v>
      </c>
      <c r="AO546" s="296">
        <v>78.3</v>
      </c>
      <c r="AP546" s="493">
        <v>16</v>
      </c>
      <c r="AQ546" s="296"/>
      <c r="AR546" s="296">
        <v>170</v>
      </c>
      <c r="AS546" s="296">
        <v>3</v>
      </c>
      <c r="AT546" s="296">
        <v>21.65</v>
      </c>
      <c r="AU546" s="296">
        <v>35</v>
      </c>
      <c r="AV546" s="296">
        <v>48.51</v>
      </c>
      <c r="AW546" s="296">
        <v>207</v>
      </c>
      <c r="AX546" s="296">
        <v>198</v>
      </c>
      <c r="AY546" s="296">
        <v>110</v>
      </c>
      <c r="AZ546" s="296" t="s">
        <v>85</v>
      </c>
      <c r="BA546" s="74"/>
      <c r="BB546" s="296">
        <v>0</v>
      </c>
      <c r="BC546" s="49"/>
      <c r="BD546" s="297" t="s">
        <v>85</v>
      </c>
      <c r="BE546" s="91" t="str">
        <f>IFERROR(VLOOKUP(BD546,ACCESSORIES!F:J,5,FALSE),"N/A")</f>
        <v>N/A</v>
      </c>
      <c r="BF546" s="92" t="s">
        <v>85</v>
      </c>
      <c r="BG546" s="91" t="str">
        <f>IFERROR(VLOOKUP(BF546,ACCESSORIES!F:J,5,FALSE),"N/A")</f>
        <v>N/A</v>
      </c>
      <c r="BH546" s="297">
        <v>30</v>
      </c>
      <c r="BI546" s="296">
        <v>19.8</v>
      </c>
      <c r="BJ546" s="296">
        <v>19.8</v>
      </c>
      <c r="BK546" s="296">
        <v>9.9</v>
      </c>
      <c r="BL546" s="358">
        <f t="shared" si="40"/>
        <v>6.3601407248544004E-2</v>
      </c>
      <c r="BM546" s="290">
        <v>36</v>
      </c>
      <c r="BN546" s="296" t="s">
        <v>3374</v>
      </c>
      <c r="BO546" s="73" t="s">
        <v>3891</v>
      </c>
      <c r="BP546" s="296" t="s">
        <v>2680</v>
      </c>
      <c r="BQ546" s="296" t="s">
        <v>2702</v>
      </c>
      <c r="BR546" s="296" t="s">
        <v>2703</v>
      </c>
      <c r="BS546" s="296" t="s">
        <v>2704</v>
      </c>
      <c r="BT546" s="296" t="s">
        <v>2705</v>
      </c>
      <c r="BU546" s="296" t="s">
        <v>2706</v>
      </c>
      <c r="BV546" s="296"/>
      <c r="BW546" s="296"/>
      <c r="BX546" s="296"/>
      <c r="BY546" s="296"/>
      <c r="BZ546" s="296" t="s">
        <v>3534</v>
      </c>
      <c r="CA546" s="296" t="s">
        <v>3535</v>
      </c>
      <c r="CB546" s="296" t="s">
        <v>3536</v>
      </c>
      <c r="CC546" s="296" t="s">
        <v>3537</v>
      </c>
      <c r="CD546" s="311" t="str">
        <f t="shared" si="44"/>
        <v>DISCONTINUED - MR314, 17x7.5, +25mm Offset, 6x5.5, 110mm Centerbore, Matte Black</v>
      </c>
      <c r="CE546" s="311" t="s">
        <v>3721</v>
      </c>
      <c r="CF546" s="311" t="s">
        <v>3720</v>
      </c>
      <c r="CG546" s="300" t="str">
        <f t="shared" si="42"/>
        <v>STREET (3XX)</v>
      </c>
    </row>
    <row r="547" spans="1:85" s="289" customFormat="1" ht="15.75" customHeight="1">
      <c r="A547" s="571">
        <f t="shared" si="41"/>
        <v>544</v>
      </c>
      <c r="B547" s="92" t="s">
        <v>84</v>
      </c>
      <c r="C547" s="29" t="s">
        <v>1038</v>
      </c>
      <c r="D547" s="290" t="s">
        <v>1975</v>
      </c>
      <c r="E547" s="291" t="s">
        <v>4522</v>
      </c>
      <c r="F547" s="281" t="str">
        <f t="shared" si="39"/>
        <v>MR31477596825</v>
      </c>
      <c r="G547" s="291"/>
      <c r="H547" s="291"/>
      <c r="I547" s="345" t="s">
        <v>3847</v>
      </c>
      <c r="J547" s="322">
        <v>43795</v>
      </c>
      <c r="K547" s="438">
        <v>44210</v>
      </c>
      <c r="L547" s="282" t="s">
        <v>1239</v>
      </c>
      <c r="M547" s="292">
        <v>242.98</v>
      </c>
      <c r="N547" s="85"/>
      <c r="O547" s="409"/>
      <c r="P547" s="290">
        <v>17</v>
      </c>
      <c r="Q547" s="8">
        <v>7.5</v>
      </c>
      <c r="R547" s="29" t="s">
        <v>1089</v>
      </c>
      <c r="S547" s="290">
        <v>6</v>
      </c>
      <c r="T547" s="290">
        <v>5.5</v>
      </c>
      <c r="U547" s="293">
        <v>25</v>
      </c>
      <c r="V547" s="317">
        <v>5.2</v>
      </c>
      <c r="W547" s="290" t="s">
        <v>85</v>
      </c>
      <c r="X547" s="298">
        <v>110</v>
      </c>
      <c r="Y547" s="294">
        <v>26.5</v>
      </c>
      <c r="Z547" s="293">
        <v>3000</v>
      </c>
      <c r="AA547" s="293" t="s">
        <v>2516</v>
      </c>
      <c r="AB547" s="293" t="s">
        <v>2850</v>
      </c>
      <c r="AC547" s="284" t="s">
        <v>9780</v>
      </c>
      <c r="AD547" s="295" t="s">
        <v>85</v>
      </c>
      <c r="AE547" s="432"/>
      <c r="AF547" s="286" t="str">
        <f>IFERROR(VLOOKUP(AD547,ACCESSORIES!F:J,5,FALSE),"N/A")</f>
        <v>N/A</v>
      </c>
      <c r="AG547" s="295" t="s">
        <v>85</v>
      </c>
      <c r="AH547" s="296" t="s">
        <v>85</v>
      </c>
      <c r="AI547" s="295" t="s">
        <v>85</v>
      </c>
      <c r="AJ547" s="295" t="s">
        <v>85</v>
      </c>
      <c r="AK547" s="287" t="str">
        <f>IFERROR(VLOOKUP(AJ547,ACCESSORIES!F:J,5,FALSE),"N/A")</f>
        <v>N/A</v>
      </c>
      <c r="AL547" s="296" t="s">
        <v>236</v>
      </c>
      <c r="AM547" s="296" t="s">
        <v>1649</v>
      </c>
      <c r="AN547" s="38">
        <f>IFERROR(VLOOKUP(AM547,ACCESSORIES!F:J,5,FALSE),"N/A")</f>
        <v>2.75</v>
      </c>
      <c r="AO547" s="296">
        <v>78.3</v>
      </c>
      <c r="AP547" s="493">
        <v>16</v>
      </c>
      <c r="AQ547" s="296"/>
      <c r="AR547" s="296">
        <v>170</v>
      </c>
      <c r="AS547" s="296">
        <v>3</v>
      </c>
      <c r="AT547" s="296">
        <v>21.65</v>
      </c>
      <c r="AU547" s="296">
        <v>35</v>
      </c>
      <c r="AV547" s="296">
        <v>48.51</v>
      </c>
      <c r="AW547" s="296">
        <v>207</v>
      </c>
      <c r="AX547" s="296">
        <v>198</v>
      </c>
      <c r="AY547" s="296">
        <v>110</v>
      </c>
      <c r="AZ547" s="296" t="s">
        <v>85</v>
      </c>
      <c r="BA547" s="74"/>
      <c r="BB547" s="296">
        <v>0</v>
      </c>
      <c r="BC547" s="49"/>
      <c r="BD547" s="297" t="s">
        <v>85</v>
      </c>
      <c r="BE547" s="91" t="str">
        <f>IFERROR(VLOOKUP(BD547,ACCESSORIES!F:J,5,FALSE),"N/A")</f>
        <v>N/A</v>
      </c>
      <c r="BF547" s="92" t="s">
        <v>85</v>
      </c>
      <c r="BG547" s="91" t="str">
        <f>IFERROR(VLOOKUP(BF547,ACCESSORIES!F:J,5,FALSE),"N/A")</f>
        <v>N/A</v>
      </c>
      <c r="BH547" s="297">
        <v>30</v>
      </c>
      <c r="BI547" s="296">
        <v>19.8</v>
      </c>
      <c r="BJ547" s="296">
        <v>19.8</v>
      </c>
      <c r="BK547" s="296">
        <v>9.9</v>
      </c>
      <c r="BL547" s="358">
        <f t="shared" si="40"/>
        <v>6.3601407248544004E-2</v>
      </c>
      <c r="BM547" s="290">
        <v>36</v>
      </c>
      <c r="BN547" s="296" t="s">
        <v>3374</v>
      </c>
      <c r="BO547" s="73" t="s">
        <v>3891</v>
      </c>
      <c r="BP547" s="296" t="s">
        <v>2680</v>
      </c>
      <c r="BQ547" s="296" t="s">
        <v>2702</v>
      </c>
      <c r="BR547" s="296" t="s">
        <v>2703</v>
      </c>
      <c r="BS547" s="296" t="s">
        <v>2704</v>
      </c>
      <c r="BT547" s="296" t="s">
        <v>2705</v>
      </c>
      <c r="BU547" s="296" t="s">
        <v>2706</v>
      </c>
      <c r="BV547" s="296"/>
      <c r="BW547" s="296"/>
      <c r="BX547" s="296"/>
      <c r="BY547" s="296"/>
      <c r="BZ547" s="296" t="s">
        <v>3538</v>
      </c>
      <c r="CA547" s="296" t="s">
        <v>3539</v>
      </c>
      <c r="CB547" s="296" t="s">
        <v>3540</v>
      </c>
      <c r="CC547" s="296" t="s">
        <v>3541</v>
      </c>
      <c r="CD547" s="311" t="str">
        <f t="shared" si="44"/>
        <v>DISCONTINUED - MR314, 17x7.5, +25mm Offset, 6x5.5, 110mm Centerbore, Gloss Titanium</v>
      </c>
      <c r="CE547" s="311" t="s">
        <v>3721</v>
      </c>
      <c r="CF547" s="311" t="s">
        <v>3720</v>
      </c>
      <c r="CG547" s="300" t="str">
        <f t="shared" si="42"/>
        <v>STREET (3XX)</v>
      </c>
    </row>
    <row r="548" spans="1:85" s="289" customFormat="1" ht="15.75" customHeight="1">
      <c r="A548" s="571">
        <f t="shared" si="41"/>
        <v>545</v>
      </c>
      <c r="B548" s="92" t="s">
        <v>84</v>
      </c>
      <c r="C548" s="29" t="s">
        <v>1059</v>
      </c>
      <c r="D548" s="290" t="s">
        <v>903</v>
      </c>
      <c r="E548" s="291" t="s">
        <v>4523</v>
      </c>
      <c r="F548" s="281" t="str">
        <f t="shared" si="39"/>
        <v>MR50388051542</v>
      </c>
      <c r="G548" s="291"/>
      <c r="H548" s="291"/>
      <c r="I548" s="345" t="s">
        <v>914</v>
      </c>
      <c r="J548" s="322">
        <v>42736</v>
      </c>
      <c r="K548" s="438">
        <v>44210</v>
      </c>
      <c r="L548" s="282" t="s">
        <v>1239</v>
      </c>
      <c r="M548" s="292">
        <v>369.66</v>
      </c>
      <c r="N548" s="85"/>
      <c r="O548" s="409"/>
      <c r="P548" s="290">
        <v>18</v>
      </c>
      <c r="Q548" s="8">
        <v>8</v>
      </c>
      <c r="R548" s="29" t="s">
        <v>1684</v>
      </c>
      <c r="S548" s="290">
        <v>5</v>
      </c>
      <c r="T548" s="290">
        <v>100</v>
      </c>
      <c r="U548" s="293">
        <v>42</v>
      </c>
      <c r="V548" s="317">
        <v>6.2</v>
      </c>
      <c r="W548" s="290" t="s">
        <v>85</v>
      </c>
      <c r="X548" s="298">
        <v>73</v>
      </c>
      <c r="Y548" s="294">
        <v>17.8</v>
      </c>
      <c r="Z548" s="293">
        <v>1650</v>
      </c>
      <c r="AA548" s="293" t="s">
        <v>2165</v>
      </c>
      <c r="AB548" s="293" t="s">
        <v>2845</v>
      </c>
      <c r="AC548" s="284" t="s">
        <v>9781</v>
      </c>
      <c r="AD548" s="295" t="s">
        <v>1578</v>
      </c>
      <c r="AE548" s="432"/>
      <c r="AF548" s="286" t="str">
        <f>IFERROR(VLOOKUP(AD548,ACCESSORIES!F:J,5,FALSE),"N/A")</f>
        <v>N/A</v>
      </c>
      <c r="AG548" s="295" t="s">
        <v>85</v>
      </c>
      <c r="AH548" s="296" t="s">
        <v>85</v>
      </c>
      <c r="AI548" s="295" t="s">
        <v>85</v>
      </c>
      <c r="AJ548" s="295" t="s">
        <v>85</v>
      </c>
      <c r="AK548" s="287" t="str">
        <f>IFERROR(VLOOKUP(AJ548,ACCESSORIES!F:J,5,FALSE),"N/A")</f>
        <v>N/A</v>
      </c>
      <c r="AL548" s="296" t="s">
        <v>236</v>
      </c>
      <c r="AM548" s="296" t="s">
        <v>1782</v>
      </c>
      <c r="AN548" s="38">
        <f>IFERROR(VLOOKUP(AM548,ACCESSORIES!F:J,5,FALSE),"N/A")</f>
        <v>2.75</v>
      </c>
      <c r="AO548" s="296">
        <v>56.1</v>
      </c>
      <c r="AP548" s="493">
        <v>16</v>
      </c>
      <c r="AQ548" s="296"/>
      <c r="AR548" s="296">
        <v>145</v>
      </c>
      <c r="AS548" s="296">
        <v>26</v>
      </c>
      <c r="AT548" s="296">
        <v>34</v>
      </c>
      <c r="AU548" s="296"/>
      <c r="AV548" s="296">
        <v>46</v>
      </c>
      <c r="AW548" s="296"/>
      <c r="AX548" s="296">
        <v>212</v>
      </c>
      <c r="AY548" s="296">
        <v>53</v>
      </c>
      <c r="AZ548" s="296">
        <v>29</v>
      </c>
      <c r="BA548" s="74"/>
      <c r="BB548" s="296">
        <v>0</v>
      </c>
      <c r="BC548" s="49"/>
      <c r="BD548" s="297" t="s">
        <v>85</v>
      </c>
      <c r="BE548" s="91" t="str">
        <f>IFERROR(VLOOKUP(BD548,ACCESSORIES!F:J,5,FALSE),"N/A")</f>
        <v>N/A</v>
      </c>
      <c r="BF548" s="92" t="s">
        <v>85</v>
      </c>
      <c r="BG548" s="91" t="str">
        <f>IFERROR(VLOOKUP(BF548,ACCESSORIES!F:J,5,FALSE),"N/A")</f>
        <v>N/A</v>
      </c>
      <c r="BH548" s="297">
        <v>21.3</v>
      </c>
      <c r="BI548" s="296">
        <v>20.5</v>
      </c>
      <c r="BJ548" s="296">
        <v>20.5</v>
      </c>
      <c r="BK548" s="296">
        <v>10.4</v>
      </c>
      <c r="BL548" s="358">
        <f t="shared" si="40"/>
        <v>7.1621301918399979E-2</v>
      </c>
      <c r="BM548" s="290">
        <v>36</v>
      </c>
      <c r="BN548" s="296" t="s">
        <v>3374</v>
      </c>
      <c r="BO548" s="73" t="s">
        <v>3891</v>
      </c>
      <c r="BP548" s="296" t="s">
        <v>2745</v>
      </c>
      <c r="BQ548" s="296" t="s">
        <v>2746</v>
      </c>
      <c r="BR548" s="296" t="s">
        <v>2747</v>
      </c>
      <c r="BS548" s="296" t="s">
        <v>2748</v>
      </c>
      <c r="BT548" s="296" t="s">
        <v>2749</v>
      </c>
      <c r="BU548" s="296"/>
      <c r="BV548" s="296"/>
      <c r="BW548" s="296"/>
      <c r="BX548" s="296"/>
      <c r="BY548" s="296"/>
      <c r="BZ548" s="296" t="s">
        <v>3618</v>
      </c>
      <c r="CA548" s="296" t="s">
        <v>3619</v>
      </c>
      <c r="CB548" s="296" t="s">
        <v>3620</v>
      </c>
      <c r="CC548" s="296" t="s">
        <v>3621</v>
      </c>
      <c r="CD548" s="311" t="str">
        <f t="shared" si="44"/>
        <v>DISCONTINUED - MR503 RALLY, 18x8, +42mm Offset, 5x100, 73mm Centerbore, Matte Black</v>
      </c>
      <c r="CE548" s="311" t="s">
        <v>3721</v>
      </c>
      <c r="CF548" s="311" t="s">
        <v>3720</v>
      </c>
      <c r="CG548" s="300" t="str">
        <f t="shared" si="42"/>
        <v>RALLY (5XX)</v>
      </c>
    </row>
    <row r="549" spans="1:85" s="289" customFormat="1" ht="15.75" customHeight="1">
      <c r="A549" s="571">
        <f t="shared" si="41"/>
        <v>546</v>
      </c>
      <c r="B549" s="92" t="s">
        <v>84</v>
      </c>
      <c r="C549" s="29" t="s">
        <v>1060</v>
      </c>
      <c r="D549" s="290" t="s">
        <v>909</v>
      </c>
      <c r="E549" s="291" t="s">
        <v>4524</v>
      </c>
      <c r="F549" s="281" t="str">
        <f t="shared" si="39"/>
        <v>MR61021050924N</v>
      </c>
      <c r="G549" s="291" t="s">
        <v>2095</v>
      </c>
      <c r="H549" s="291"/>
      <c r="I549" s="345" t="s">
        <v>972</v>
      </c>
      <c r="J549" s="322">
        <v>42736</v>
      </c>
      <c r="K549" s="438">
        <v>44210</v>
      </c>
      <c r="L549" s="282" t="s">
        <v>1239</v>
      </c>
      <c r="M549" s="292">
        <v>349</v>
      </c>
      <c r="N549" s="85"/>
      <c r="O549" s="409"/>
      <c r="P549" s="290">
        <v>20</v>
      </c>
      <c r="Q549" s="8">
        <v>10</v>
      </c>
      <c r="R549" s="29" t="s">
        <v>1692</v>
      </c>
      <c r="S549" s="290">
        <v>5</v>
      </c>
      <c r="T549" s="290">
        <v>5</v>
      </c>
      <c r="U549" s="293">
        <v>-24</v>
      </c>
      <c r="V549" s="317">
        <v>4.55</v>
      </c>
      <c r="W549" s="290" t="s">
        <v>85</v>
      </c>
      <c r="X549" s="298">
        <v>71.5</v>
      </c>
      <c r="Y549" s="294">
        <v>50</v>
      </c>
      <c r="Z549" s="293">
        <v>2650</v>
      </c>
      <c r="AA549" s="293" t="s">
        <v>5156</v>
      </c>
      <c r="AB549" s="293" t="s">
        <v>2846</v>
      </c>
      <c r="AC549" s="284" t="s">
        <v>9782</v>
      </c>
      <c r="AD549" s="295" t="s">
        <v>1587</v>
      </c>
      <c r="AE549" s="432"/>
      <c r="AF549" s="286">
        <f>IFERROR(VLOOKUP(AD549,ACCESSORIES!F:J,5,FALSE),"N/A")</f>
        <v>33</v>
      </c>
      <c r="AG549" s="295" t="s">
        <v>1731</v>
      </c>
      <c r="AH549" s="296" t="s">
        <v>1786</v>
      </c>
      <c r="AI549" s="295" t="s">
        <v>85</v>
      </c>
      <c r="AJ549" s="295" t="s">
        <v>1826</v>
      </c>
      <c r="AK549" s="287">
        <f>IFERROR(VLOOKUP(AJ549,ACCESSORIES!F:J,5,FALSE),"N/A")</f>
        <v>1.1000000000000001</v>
      </c>
      <c r="AL549" s="296" t="s">
        <v>236</v>
      </c>
      <c r="AM549" s="296" t="s">
        <v>85</v>
      </c>
      <c r="AN549" s="38" t="str">
        <f>IFERROR(VLOOKUP(AM549,ACCESSORIES!F:J,5,FALSE),"N/A")</f>
        <v>N/A</v>
      </c>
      <c r="AO549" s="296" t="s">
        <v>85</v>
      </c>
      <c r="AP549" s="493">
        <v>15.8</v>
      </c>
      <c r="AQ549" s="296"/>
      <c r="AR549" s="296">
        <v>165</v>
      </c>
      <c r="AS549" s="296">
        <v>7</v>
      </c>
      <c r="AT549" s="296">
        <v>19</v>
      </c>
      <c r="AU549" s="296"/>
      <c r="AV549" s="296">
        <v>70</v>
      </c>
      <c r="AW549" s="296"/>
      <c r="AX549" s="296">
        <v>241</v>
      </c>
      <c r="AY549" s="296">
        <v>71.5</v>
      </c>
      <c r="AZ549" s="296">
        <v>37</v>
      </c>
      <c r="BA549" s="74"/>
      <c r="BB549" s="296">
        <v>28</v>
      </c>
      <c r="BC549" s="49"/>
      <c r="BD549" s="297" t="s">
        <v>85</v>
      </c>
      <c r="BE549" s="91" t="str">
        <f>IFERROR(VLOOKUP(BD549,ACCESSORIES!F:J,5,FALSE),"N/A")</f>
        <v>N/A</v>
      </c>
      <c r="BF549" s="92" t="s">
        <v>85</v>
      </c>
      <c r="BG549" s="91" t="str">
        <f>IFERROR(VLOOKUP(BF549,ACCESSORIES!F:J,5,FALSE),"N/A")</f>
        <v>N/A</v>
      </c>
      <c r="BH549" s="297">
        <v>53.5</v>
      </c>
      <c r="BI549" s="296">
        <v>22.1</v>
      </c>
      <c r="BJ549" s="296">
        <v>22.1</v>
      </c>
      <c r="BK549" s="296">
        <v>12.2</v>
      </c>
      <c r="BL549" s="358">
        <f t="shared" si="40"/>
        <v>9.7643992324528001E-2</v>
      </c>
      <c r="BM549" s="290">
        <v>20</v>
      </c>
      <c r="BN549" s="296" t="s">
        <v>3374</v>
      </c>
      <c r="BO549" s="73" t="s">
        <v>3891</v>
      </c>
      <c r="BP549" s="296" t="s">
        <v>2737</v>
      </c>
      <c r="BQ549" s="296" t="s">
        <v>2752</v>
      </c>
      <c r="BR549" s="296" t="s">
        <v>2681</v>
      </c>
      <c r="BS549" s="296" t="s">
        <v>2753</v>
      </c>
      <c r="BT549" s="296" t="s">
        <v>2751</v>
      </c>
      <c r="BU549" s="296"/>
      <c r="BV549" s="296"/>
      <c r="BW549" s="296"/>
      <c r="BX549" s="296"/>
      <c r="BY549" s="296"/>
      <c r="BZ549" s="296" t="s">
        <v>3662</v>
      </c>
      <c r="CA549" s="296" t="s">
        <v>3663</v>
      </c>
      <c r="CB549" s="296" t="s">
        <v>3664</v>
      </c>
      <c r="CC549" s="296" t="s">
        <v>3665</v>
      </c>
      <c r="CD549" s="311" t="str">
        <f t="shared" si="44"/>
        <v>DISCONTINUED - MR610 Con 6, 20x10, -24mm Offset, 5x5, 71.5mm Centerbore, Method Bronze - Matte Black Lip</v>
      </c>
      <c r="CE549" s="311" t="s">
        <v>3721</v>
      </c>
      <c r="CF549" s="311" t="s">
        <v>3720</v>
      </c>
      <c r="CG549" s="300" t="str">
        <f t="shared" si="42"/>
        <v>DISCO (6XX)</v>
      </c>
    </row>
    <row r="550" spans="1:85" s="289" customFormat="1" ht="15.75" customHeight="1">
      <c r="A550" s="571">
        <f t="shared" si="41"/>
        <v>547</v>
      </c>
      <c r="B550" s="92" t="s">
        <v>84</v>
      </c>
      <c r="C550" s="29" t="s">
        <v>1060</v>
      </c>
      <c r="D550" s="290" t="s">
        <v>909</v>
      </c>
      <c r="E550" s="291" t="s">
        <v>4525</v>
      </c>
      <c r="F550" s="281" t="str">
        <f t="shared" si="39"/>
        <v>MR61021050524N</v>
      </c>
      <c r="G550" s="291" t="s">
        <v>2095</v>
      </c>
      <c r="H550" s="291"/>
      <c r="I550" s="345" t="s">
        <v>971</v>
      </c>
      <c r="J550" s="322">
        <v>42736</v>
      </c>
      <c r="K550" s="438">
        <v>44210</v>
      </c>
      <c r="L550" s="282" t="s">
        <v>1239</v>
      </c>
      <c r="M550" s="292">
        <v>329</v>
      </c>
      <c r="N550" s="85"/>
      <c r="O550" s="409"/>
      <c r="P550" s="290">
        <v>20</v>
      </c>
      <c r="Q550" s="8">
        <v>10</v>
      </c>
      <c r="R550" s="29" t="s">
        <v>1692</v>
      </c>
      <c r="S550" s="290">
        <v>5</v>
      </c>
      <c r="T550" s="290">
        <v>5</v>
      </c>
      <c r="U550" s="293">
        <v>-24</v>
      </c>
      <c r="V550" s="317">
        <v>4.55</v>
      </c>
      <c r="W550" s="290" t="s">
        <v>85</v>
      </c>
      <c r="X550" s="298">
        <v>71.5</v>
      </c>
      <c r="Y550" s="294">
        <v>50</v>
      </c>
      <c r="Z550" s="293">
        <v>2650</v>
      </c>
      <c r="AA550" s="293" t="s">
        <v>2165</v>
      </c>
      <c r="AB550" s="293" t="s">
        <v>2845</v>
      </c>
      <c r="AC550" s="284" t="s">
        <v>9782</v>
      </c>
      <c r="AD550" s="295" t="s">
        <v>1587</v>
      </c>
      <c r="AE550" s="432"/>
      <c r="AF550" s="286">
        <f>IFERROR(VLOOKUP(AD550,ACCESSORIES!F:J,5,FALSE),"N/A")</f>
        <v>33</v>
      </c>
      <c r="AG550" s="295" t="s">
        <v>1731</v>
      </c>
      <c r="AH550" s="296" t="s">
        <v>1786</v>
      </c>
      <c r="AI550" s="295" t="s">
        <v>85</v>
      </c>
      <c r="AJ550" s="295" t="s">
        <v>1826</v>
      </c>
      <c r="AK550" s="287">
        <f>IFERROR(VLOOKUP(AJ550,ACCESSORIES!F:J,5,FALSE),"N/A")</f>
        <v>1.1000000000000001</v>
      </c>
      <c r="AL550" s="296" t="s">
        <v>236</v>
      </c>
      <c r="AM550" s="296" t="s">
        <v>85</v>
      </c>
      <c r="AN550" s="38" t="str">
        <f>IFERROR(VLOOKUP(AM550,ACCESSORIES!F:J,5,FALSE),"N/A")</f>
        <v>N/A</v>
      </c>
      <c r="AO550" s="296" t="s">
        <v>85</v>
      </c>
      <c r="AP550" s="493">
        <v>15.8</v>
      </c>
      <c r="AQ550" s="296"/>
      <c r="AR550" s="296">
        <v>165</v>
      </c>
      <c r="AS550" s="296">
        <v>7</v>
      </c>
      <c r="AT550" s="296">
        <v>19</v>
      </c>
      <c r="AU550" s="296"/>
      <c r="AV550" s="296">
        <v>70</v>
      </c>
      <c r="AW550" s="296"/>
      <c r="AX550" s="296">
        <v>241</v>
      </c>
      <c r="AY550" s="296">
        <v>71.5</v>
      </c>
      <c r="AZ550" s="296">
        <v>37</v>
      </c>
      <c r="BA550" s="74"/>
      <c r="BB550" s="296">
        <v>28</v>
      </c>
      <c r="BC550" s="49"/>
      <c r="BD550" s="297" t="s">
        <v>85</v>
      </c>
      <c r="BE550" s="91" t="str">
        <f>IFERROR(VLOOKUP(BD550,ACCESSORIES!F:J,5,FALSE),"N/A")</f>
        <v>N/A</v>
      </c>
      <c r="BF550" s="92" t="s">
        <v>85</v>
      </c>
      <c r="BG550" s="91" t="str">
        <f>IFERROR(VLOOKUP(BF550,ACCESSORIES!F:J,5,FALSE),"N/A")</f>
        <v>N/A</v>
      </c>
      <c r="BH550" s="297">
        <v>53.5</v>
      </c>
      <c r="BI550" s="296">
        <v>22.1</v>
      </c>
      <c r="BJ550" s="296">
        <v>22.1</v>
      </c>
      <c r="BK550" s="296">
        <v>12.2</v>
      </c>
      <c r="BL550" s="358">
        <f t="shared" si="40"/>
        <v>9.7643992324528001E-2</v>
      </c>
      <c r="BM550" s="290">
        <v>20</v>
      </c>
      <c r="BN550" s="296" t="s">
        <v>3374</v>
      </c>
      <c r="BO550" s="73" t="s">
        <v>3891</v>
      </c>
      <c r="BP550" s="296" t="s">
        <v>2737</v>
      </c>
      <c r="BQ550" s="296" t="s">
        <v>2752</v>
      </c>
      <c r="BR550" s="296" t="s">
        <v>2681</v>
      </c>
      <c r="BS550" s="296" t="s">
        <v>2753</v>
      </c>
      <c r="BT550" s="296" t="s">
        <v>2751</v>
      </c>
      <c r="BU550" s="296"/>
      <c r="BV550" s="296"/>
      <c r="BW550" s="296"/>
      <c r="BX550" s="296"/>
      <c r="BY550" s="296"/>
      <c r="BZ550" s="296" t="s">
        <v>3666</v>
      </c>
      <c r="CA550" s="296" t="s">
        <v>3667</v>
      </c>
      <c r="CB550" s="296" t="s">
        <v>3668</v>
      </c>
      <c r="CC550" s="296" t="s">
        <v>3669</v>
      </c>
      <c r="CD550" s="311" t="str">
        <f t="shared" si="44"/>
        <v>DISCONTINUED - MR610 Con 6, 20x10, -24mm Offset, 5x5, 71.5mm Centerbore, Matte Black</v>
      </c>
      <c r="CE550" s="311" t="s">
        <v>3721</v>
      </c>
      <c r="CF550" s="311" t="s">
        <v>3720</v>
      </c>
      <c r="CG550" s="300" t="str">
        <f t="shared" si="42"/>
        <v>DISCO (6XX)</v>
      </c>
    </row>
    <row r="551" spans="1:85" s="289" customFormat="1" ht="15.75" customHeight="1">
      <c r="A551" s="571">
        <f t="shared" si="41"/>
        <v>548</v>
      </c>
      <c r="B551" s="92" t="s">
        <v>84</v>
      </c>
      <c r="C551" s="29" t="s">
        <v>1060</v>
      </c>
      <c r="D551" s="290" t="s">
        <v>909</v>
      </c>
      <c r="E551" s="291" t="s">
        <v>4526</v>
      </c>
      <c r="F551" s="281" t="str">
        <f t="shared" si="39"/>
        <v>MR61021060524N</v>
      </c>
      <c r="G551" s="291" t="s">
        <v>2095</v>
      </c>
      <c r="H551" s="291"/>
      <c r="I551" s="345" t="s">
        <v>973</v>
      </c>
      <c r="J551" s="322">
        <v>42736</v>
      </c>
      <c r="K551" s="438">
        <v>44210</v>
      </c>
      <c r="L551" s="282" t="s">
        <v>1239</v>
      </c>
      <c r="M551" s="292">
        <v>329</v>
      </c>
      <c r="N551" s="85"/>
      <c r="O551" s="409"/>
      <c r="P551" s="290">
        <v>20</v>
      </c>
      <c r="Q551" s="8">
        <v>10</v>
      </c>
      <c r="R551" s="29" t="s">
        <v>1089</v>
      </c>
      <c r="S551" s="290">
        <v>6</v>
      </c>
      <c r="T551" s="290">
        <v>5.5</v>
      </c>
      <c r="U551" s="293">
        <v>-24</v>
      </c>
      <c r="V551" s="317">
        <v>4.55</v>
      </c>
      <c r="W551" s="290" t="s">
        <v>85</v>
      </c>
      <c r="X551" s="298">
        <v>106.25</v>
      </c>
      <c r="Y551" s="294">
        <v>50</v>
      </c>
      <c r="Z551" s="293">
        <v>2650</v>
      </c>
      <c r="AA551" s="293" t="s">
        <v>2165</v>
      </c>
      <c r="AB551" s="293" t="s">
        <v>2845</v>
      </c>
      <c r="AC551" s="284" t="s">
        <v>9783</v>
      </c>
      <c r="AD551" s="295" t="s">
        <v>1592</v>
      </c>
      <c r="AE551" s="432"/>
      <c r="AF551" s="286">
        <f>IFERROR(VLOOKUP(AD551,ACCESSORIES!F:J,5,FALSE),"N/A")</f>
        <v>33</v>
      </c>
      <c r="AG551" s="295" t="s">
        <v>1734</v>
      </c>
      <c r="AH551" s="296" t="s">
        <v>1787</v>
      </c>
      <c r="AI551" s="295" t="s">
        <v>85</v>
      </c>
      <c r="AJ551" s="295" t="s">
        <v>1826</v>
      </c>
      <c r="AK551" s="287">
        <f>IFERROR(VLOOKUP(AJ551,ACCESSORIES!F:J,5,FALSE),"N/A")</f>
        <v>1.1000000000000001</v>
      </c>
      <c r="AL551" s="296" t="s">
        <v>236</v>
      </c>
      <c r="AM551" s="296" t="s">
        <v>1649</v>
      </c>
      <c r="AN551" s="38">
        <f>IFERROR(VLOOKUP(AM551,ACCESSORIES!F:J,5,FALSE),"N/A")</f>
        <v>2.75</v>
      </c>
      <c r="AO551" s="296">
        <v>78.099999999999994</v>
      </c>
      <c r="AP551" s="493">
        <v>15.8</v>
      </c>
      <c r="AQ551" s="296"/>
      <c r="AR551" s="296">
        <v>170</v>
      </c>
      <c r="AS551" s="296">
        <v>4</v>
      </c>
      <c r="AT551" s="296">
        <v>16</v>
      </c>
      <c r="AU551" s="296"/>
      <c r="AV551" s="296">
        <v>70</v>
      </c>
      <c r="AW551" s="296"/>
      <c r="AX551" s="296">
        <v>241</v>
      </c>
      <c r="AY551" s="296">
        <v>106.25</v>
      </c>
      <c r="AZ551" s="296">
        <v>44</v>
      </c>
      <c r="BA551" s="74"/>
      <c r="BB551" s="296">
        <v>28</v>
      </c>
      <c r="BC551" s="49"/>
      <c r="BD551" s="297" t="s">
        <v>85</v>
      </c>
      <c r="BE551" s="91" t="str">
        <f>IFERROR(VLOOKUP(BD551,ACCESSORIES!F:J,5,FALSE),"N/A")</f>
        <v>N/A</v>
      </c>
      <c r="BF551" s="92" t="s">
        <v>85</v>
      </c>
      <c r="BG551" s="91" t="str">
        <f>IFERROR(VLOOKUP(BF551,ACCESSORIES!F:J,5,FALSE),"N/A")</f>
        <v>N/A</v>
      </c>
      <c r="BH551" s="297">
        <v>53.5</v>
      </c>
      <c r="BI551" s="296">
        <v>22.1</v>
      </c>
      <c r="BJ551" s="296">
        <v>22.1</v>
      </c>
      <c r="BK551" s="296">
        <v>12.2</v>
      </c>
      <c r="BL551" s="358">
        <f t="shared" si="40"/>
        <v>9.7643992324528001E-2</v>
      </c>
      <c r="BM551" s="290">
        <v>20</v>
      </c>
      <c r="BN551" s="296" t="s">
        <v>3374</v>
      </c>
      <c r="BO551" s="73" t="s">
        <v>3891</v>
      </c>
      <c r="BP551" s="296" t="s">
        <v>2737</v>
      </c>
      <c r="BQ551" s="296" t="s">
        <v>2752</v>
      </c>
      <c r="BR551" s="296" t="s">
        <v>2681</v>
      </c>
      <c r="BS551" s="296" t="s">
        <v>2753</v>
      </c>
      <c r="BT551" s="296" t="s">
        <v>2751</v>
      </c>
      <c r="BU551" s="296"/>
      <c r="BV551" s="296"/>
      <c r="BW551" s="296"/>
      <c r="BX551" s="296"/>
      <c r="BY551" s="296"/>
      <c r="BZ551" s="296" t="s">
        <v>3674</v>
      </c>
      <c r="CA551" s="296" t="s">
        <v>3675</v>
      </c>
      <c r="CB551" s="296" t="s">
        <v>3676</v>
      </c>
      <c r="CC551" s="296" t="s">
        <v>3677</v>
      </c>
      <c r="CD551" s="311" t="str">
        <f t="shared" si="44"/>
        <v>DISCONTINUED - MR610 Con 6, 20x10, -24mm Offset, 6x5.5, 106.25mm Centerbore, Matte Black</v>
      </c>
      <c r="CE551" s="311" t="s">
        <v>3721</v>
      </c>
      <c r="CF551" s="311" t="s">
        <v>3720</v>
      </c>
      <c r="CG551" s="300" t="str">
        <f t="shared" si="42"/>
        <v>DISCO (6XX)</v>
      </c>
    </row>
    <row r="552" spans="1:85" s="289" customFormat="1" ht="15.75" customHeight="1">
      <c r="A552" s="571">
        <f t="shared" si="41"/>
        <v>549</v>
      </c>
      <c r="B552" s="92" t="s">
        <v>84</v>
      </c>
      <c r="C552" s="29" t="s">
        <v>1060</v>
      </c>
      <c r="D552" s="290" t="s">
        <v>909</v>
      </c>
      <c r="E552" s="291" t="s">
        <v>4527</v>
      </c>
      <c r="F552" s="281" t="str">
        <f t="shared" si="39"/>
        <v>MR61021087524N</v>
      </c>
      <c r="G552" s="291" t="s">
        <v>2095</v>
      </c>
      <c r="H552" s="291"/>
      <c r="I552" s="345" t="s">
        <v>977</v>
      </c>
      <c r="J552" s="322">
        <v>42736</v>
      </c>
      <c r="K552" s="438">
        <v>44210</v>
      </c>
      <c r="L552" s="282" t="s">
        <v>1239</v>
      </c>
      <c r="M552" s="292">
        <v>329</v>
      </c>
      <c r="N552" s="85"/>
      <c r="O552" s="409"/>
      <c r="P552" s="290">
        <v>20</v>
      </c>
      <c r="Q552" s="8">
        <v>10</v>
      </c>
      <c r="R552" s="29" t="s">
        <v>1700</v>
      </c>
      <c r="S552" s="290">
        <v>8</v>
      </c>
      <c r="T552" s="290">
        <v>170</v>
      </c>
      <c r="U552" s="293">
        <v>-24</v>
      </c>
      <c r="V552" s="317">
        <v>4.55</v>
      </c>
      <c r="W552" s="290" t="s">
        <v>85</v>
      </c>
      <c r="X552" s="298">
        <v>124.9</v>
      </c>
      <c r="Y552" s="294">
        <v>50</v>
      </c>
      <c r="Z552" s="293">
        <v>3640</v>
      </c>
      <c r="AA552" s="293" t="s">
        <v>2165</v>
      </c>
      <c r="AB552" s="293" t="s">
        <v>2845</v>
      </c>
      <c r="AC552" s="284" t="s">
        <v>9784</v>
      </c>
      <c r="AD552" s="295" t="s">
        <v>1577</v>
      </c>
      <c r="AE552" s="432"/>
      <c r="AF552" s="286">
        <f>IFERROR(VLOOKUP(AD552,ACCESSORIES!F:J,5,FALSE),"N/A")</f>
        <v>33</v>
      </c>
      <c r="AG552" s="295" t="s">
        <v>85</v>
      </c>
      <c r="AH552" s="296" t="s">
        <v>1787</v>
      </c>
      <c r="AI552" s="295" t="s">
        <v>85</v>
      </c>
      <c r="AJ552" s="295" t="s">
        <v>1826</v>
      </c>
      <c r="AK552" s="287">
        <f>IFERROR(VLOOKUP(AJ552,ACCESSORIES!F:J,5,FALSE),"N/A")</f>
        <v>1.1000000000000001</v>
      </c>
      <c r="AL552" s="296" t="s">
        <v>236</v>
      </c>
      <c r="AM552" s="296" t="s">
        <v>85</v>
      </c>
      <c r="AN552" s="38" t="str">
        <f>IFERROR(VLOOKUP(AM552,ACCESSORIES!F:J,5,FALSE),"N/A")</f>
        <v>N/A</v>
      </c>
      <c r="AO552" s="296" t="s">
        <v>85</v>
      </c>
      <c r="AP552" s="493">
        <v>15.8</v>
      </c>
      <c r="AQ552" s="296"/>
      <c r="AR552" s="296">
        <v>200</v>
      </c>
      <c r="AS552" s="296">
        <v>3</v>
      </c>
      <c r="AT552" s="296">
        <v>3</v>
      </c>
      <c r="AU552" s="296"/>
      <c r="AV552" s="296">
        <v>70</v>
      </c>
      <c r="AW552" s="296"/>
      <c r="AX552" s="296">
        <v>241</v>
      </c>
      <c r="AY552" s="296">
        <v>124</v>
      </c>
      <c r="AZ552" s="296">
        <v>108.5</v>
      </c>
      <c r="BA552" s="74"/>
      <c r="BB552" s="296">
        <v>28</v>
      </c>
      <c r="BC552" s="49"/>
      <c r="BD552" s="297" t="s">
        <v>85</v>
      </c>
      <c r="BE552" s="91" t="str">
        <f>IFERROR(VLOOKUP(BD552,ACCESSORIES!F:J,5,FALSE),"N/A")</f>
        <v>N/A</v>
      </c>
      <c r="BF552" s="92" t="s">
        <v>85</v>
      </c>
      <c r="BG552" s="91" t="str">
        <f>IFERROR(VLOOKUP(BF552,ACCESSORIES!F:J,5,FALSE),"N/A")</f>
        <v>N/A</v>
      </c>
      <c r="BH552" s="297">
        <v>53.5</v>
      </c>
      <c r="BI552" s="296">
        <v>22.1</v>
      </c>
      <c r="BJ552" s="296">
        <v>22.1</v>
      </c>
      <c r="BK552" s="296">
        <v>12.2</v>
      </c>
      <c r="BL552" s="358">
        <f t="shared" si="40"/>
        <v>9.7643992324528001E-2</v>
      </c>
      <c r="BM552" s="290">
        <v>20</v>
      </c>
      <c r="BN552" s="296" t="s">
        <v>3374</v>
      </c>
      <c r="BO552" s="73" t="s">
        <v>3891</v>
      </c>
      <c r="BP552" s="296" t="s">
        <v>2737</v>
      </c>
      <c r="BQ552" s="296" t="s">
        <v>2752</v>
      </c>
      <c r="BR552" s="296" t="s">
        <v>2681</v>
      </c>
      <c r="BS552" s="296" t="s">
        <v>2753</v>
      </c>
      <c r="BT552" s="296" t="s">
        <v>2751</v>
      </c>
      <c r="BU552" s="296"/>
      <c r="BV552" s="296"/>
      <c r="BW552" s="296"/>
      <c r="BX552" s="296"/>
      <c r="BY552" s="296"/>
      <c r="BZ552" s="296" t="s">
        <v>3682</v>
      </c>
      <c r="CA552" s="296" t="s">
        <v>3683</v>
      </c>
      <c r="CB552" s="296" t="s">
        <v>3684</v>
      </c>
      <c r="CC552" s="296" t="s">
        <v>3685</v>
      </c>
      <c r="CD552" s="311" t="str">
        <f t="shared" si="44"/>
        <v>DISCONTINUED - MR610 Con 6, 20x10, -24mm Offset, 8x170, 124.9mm Centerbore, Matte Black</v>
      </c>
      <c r="CE552" s="311" t="s">
        <v>3721</v>
      </c>
      <c r="CF552" s="311" t="s">
        <v>3720</v>
      </c>
      <c r="CG552" s="300" t="str">
        <f t="shared" si="42"/>
        <v>DISCO (6XX)</v>
      </c>
    </row>
    <row r="553" spans="1:85" s="289" customFormat="1" ht="15.75" customHeight="1">
      <c r="A553" s="571">
        <f t="shared" si="41"/>
        <v>550</v>
      </c>
      <c r="B553" s="92" t="s">
        <v>84</v>
      </c>
      <c r="C553" s="29" t="s">
        <v>1060</v>
      </c>
      <c r="D553" s="290" t="s">
        <v>909</v>
      </c>
      <c r="E553" s="291" t="s">
        <v>4528</v>
      </c>
      <c r="F553" s="281" t="str">
        <f t="shared" si="39"/>
        <v>MR61021088524N</v>
      </c>
      <c r="G553" s="291" t="s">
        <v>2095</v>
      </c>
      <c r="H553" s="291"/>
      <c r="I553" s="345" t="s">
        <v>979</v>
      </c>
      <c r="J553" s="322">
        <v>42736</v>
      </c>
      <c r="K553" s="438">
        <v>44210</v>
      </c>
      <c r="L553" s="282" t="s">
        <v>1239</v>
      </c>
      <c r="M553" s="292">
        <v>329</v>
      </c>
      <c r="N553" s="85"/>
      <c r="O553" s="409"/>
      <c r="P553" s="290">
        <v>20</v>
      </c>
      <c r="Q553" s="8">
        <v>10</v>
      </c>
      <c r="R553" s="29" t="s">
        <v>1701</v>
      </c>
      <c r="S553" s="290">
        <v>8</v>
      </c>
      <c r="T553" s="290">
        <v>180</v>
      </c>
      <c r="U553" s="293">
        <v>-24</v>
      </c>
      <c r="V553" s="317">
        <v>4.55</v>
      </c>
      <c r="W553" s="290" t="s">
        <v>85</v>
      </c>
      <c r="X553" s="298">
        <v>124.1</v>
      </c>
      <c r="Y553" s="294">
        <v>50</v>
      </c>
      <c r="Z553" s="293">
        <v>3640</v>
      </c>
      <c r="AA553" s="293" t="s">
        <v>2165</v>
      </c>
      <c r="AB553" s="293" t="s">
        <v>2845</v>
      </c>
      <c r="AC553" s="284" t="s">
        <v>9785</v>
      </c>
      <c r="AD553" s="295" t="s">
        <v>1577</v>
      </c>
      <c r="AE553" s="432"/>
      <c r="AF553" s="286">
        <f>IFERROR(VLOOKUP(AD553,ACCESSORIES!F:J,5,FALSE),"N/A")</f>
        <v>33</v>
      </c>
      <c r="AG553" s="295" t="s">
        <v>85</v>
      </c>
      <c r="AH553" s="296" t="s">
        <v>1787</v>
      </c>
      <c r="AI553" s="295" t="s">
        <v>85</v>
      </c>
      <c r="AJ553" s="295" t="s">
        <v>1826</v>
      </c>
      <c r="AK553" s="287">
        <f>IFERROR(VLOOKUP(AJ553,ACCESSORIES!F:J,5,FALSE),"N/A")</f>
        <v>1.1000000000000001</v>
      </c>
      <c r="AL553" s="296" t="s">
        <v>236</v>
      </c>
      <c r="AM553" s="296" t="s">
        <v>85</v>
      </c>
      <c r="AN553" s="38" t="str">
        <f>IFERROR(VLOOKUP(AM553,ACCESSORIES!F:J,5,FALSE),"N/A")</f>
        <v>N/A</v>
      </c>
      <c r="AO553" s="296" t="s">
        <v>85</v>
      </c>
      <c r="AP553" s="493">
        <v>15.8</v>
      </c>
      <c r="AQ553" s="296"/>
      <c r="AR553" s="296">
        <v>206</v>
      </c>
      <c r="AS553" s="296">
        <v>3</v>
      </c>
      <c r="AT553" s="296">
        <v>3</v>
      </c>
      <c r="AU553" s="296"/>
      <c r="AV553" s="296">
        <v>70</v>
      </c>
      <c r="AW553" s="296"/>
      <c r="AX553" s="296">
        <v>241</v>
      </c>
      <c r="AY553" s="296">
        <v>124.2</v>
      </c>
      <c r="AZ553" s="296">
        <v>108.5</v>
      </c>
      <c r="BA553" s="74"/>
      <c r="BB553" s="296">
        <v>28</v>
      </c>
      <c r="BC553" s="49"/>
      <c r="BD553" s="297" t="s">
        <v>85</v>
      </c>
      <c r="BE553" s="91" t="str">
        <f>IFERROR(VLOOKUP(BD553,ACCESSORIES!F:J,5,FALSE),"N/A")</f>
        <v>N/A</v>
      </c>
      <c r="BF553" s="92" t="s">
        <v>85</v>
      </c>
      <c r="BG553" s="91" t="str">
        <f>IFERROR(VLOOKUP(BF553,ACCESSORIES!F:J,5,FALSE),"N/A")</f>
        <v>N/A</v>
      </c>
      <c r="BH553" s="297">
        <v>53.5</v>
      </c>
      <c r="BI553" s="296">
        <v>22.1</v>
      </c>
      <c r="BJ553" s="296">
        <v>22.1</v>
      </c>
      <c r="BK553" s="296">
        <v>12.2</v>
      </c>
      <c r="BL553" s="358">
        <f t="shared" si="40"/>
        <v>9.7643992324528001E-2</v>
      </c>
      <c r="BM553" s="290">
        <v>20</v>
      </c>
      <c r="BN553" s="296" t="s">
        <v>3374</v>
      </c>
      <c r="BO553" s="73" t="s">
        <v>3891</v>
      </c>
      <c r="BP553" s="296" t="s">
        <v>2737</v>
      </c>
      <c r="BQ553" s="296" t="s">
        <v>2752</v>
      </c>
      <c r="BR553" s="296" t="s">
        <v>2681</v>
      </c>
      <c r="BS553" s="296" t="s">
        <v>2753</v>
      </c>
      <c r="BT553" s="296" t="s">
        <v>2751</v>
      </c>
      <c r="BU553" s="296"/>
      <c r="BV553" s="296"/>
      <c r="BW553" s="296"/>
      <c r="BX553" s="296"/>
      <c r="BY553" s="296"/>
      <c r="BZ553" s="296" t="s">
        <v>3682</v>
      </c>
      <c r="CA553" s="296" t="s">
        <v>3683</v>
      </c>
      <c r="CB553" s="296" t="s">
        <v>3684</v>
      </c>
      <c r="CC553" s="296" t="s">
        <v>3685</v>
      </c>
      <c r="CD553" s="311" t="str">
        <f t="shared" si="44"/>
        <v>DISCONTINUED - MR610 Con 6, 20x10, -24mm Offset, 8x180, 124.1mm Centerbore, Matte Black</v>
      </c>
      <c r="CE553" s="311" t="s">
        <v>3721</v>
      </c>
      <c r="CF553" s="311" t="s">
        <v>3720</v>
      </c>
      <c r="CG553" s="300" t="str">
        <f t="shared" si="42"/>
        <v>DISCO (6XX)</v>
      </c>
    </row>
    <row r="554" spans="1:85" s="289" customFormat="1" ht="15.75" customHeight="1">
      <c r="A554" s="571">
        <f t="shared" si="41"/>
        <v>551</v>
      </c>
      <c r="B554" s="92" t="s">
        <v>84</v>
      </c>
      <c r="C554" s="29" t="s">
        <v>1060</v>
      </c>
      <c r="D554" s="290" t="s">
        <v>909</v>
      </c>
      <c r="E554" s="291" t="s">
        <v>4529</v>
      </c>
      <c r="F554" s="281" t="str">
        <f t="shared" si="39"/>
        <v>MR61021250952N</v>
      </c>
      <c r="G554" s="291" t="s">
        <v>2095</v>
      </c>
      <c r="H554" s="291"/>
      <c r="I554" s="345" t="s">
        <v>982</v>
      </c>
      <c r="J554" s="322">
        <v>42736</v>
      </c>
      <c r="K554" s="438">
        <v>44210</v>
      </c>
      <c r="L554" s="282" t="s">
        <v>1239</v>
      </c>
      <c r="M554" s="292">
        <v>379</v>
      </c>
      <c r="N554" s="85"/>
      <c r="O554" s="409"/>
      <c r="P554" s="290">
        <v>20</v>
      </c>
      <c r="Q554" s="8">
        <v>12</v>
      </c>
      <c r="R554" s="29" t="s">
        <v>1692</v>
      </c>
      <c r="S554" s="290">
        <v>5</v>
      </c>
      <c r="T554" s="290">
        <v>5</v>
      </c>
      <c r="U554" s="293">
        <v>-52</v>
      </c>
      <c r="V554" s="317">
        <v>4.5</v>
      </c>
      <c r="W554" s="290" t="s">
        <v>85</v>
      </c>
      <c r="X554" s="298">
        <v>71.5</v>
      </c>
      <c r="Y554" s="294">
        <v>55.2</v>
      </c>
      <c r="Z554" s="293">
        <v>2650</v>
      </c>
      <c r="AA554" s="293" t="s">
        <v>5156</v>
      </c>
      <c r="AB554" s="293" t="s">
        <v>2846</v>
      </c>
      <c r="AC554" s="284" t="s">
        <v>9786</v>
      </c>
      <c r="AD554" s="295" t="s">
        <v>1587</v>
      </c>
      <c r="AE554" s="432"/>
      <c r="AF554" s="286">
        <f>IFERROR(VLOOKUP(AD554,ACCESSORIES!F:J,5,FALSE),"N/A")</f>
        <v>33</v>
      </c>
      <c r="AG554" s="295" t="s">
        <v>1731</v>
      </c>
      <c r="AH554" s="296" t="s">
        <v>1786</v>
      </c>
      <c r="AI554" s="295" t="s">
        <v>85</v>
      </c>
      <c r="AJ554" s="295" t="s">
        <v>1826</v>
      </c>
      <c r="AK554" s="287">
        <f>IFERROR(VLOOKUP(AJ554,ACCESSORIES!F:J,5,FALSE),"N/A")</f>
        <v>1.1000000000000001</v>
      </c>
      <c r="AL554" s="296" t="s">
        <v>236</v>
      </c>
      <c r="AM554" s="296" t="s">
        <v>85</v>
      </c>
      <c r="AN554" s="38" t="str">
        <f>IFERROR(VLOOKUP(AM554,ACCESSORIES!F:J,5,FALSE),"N/A")</f>
        <v>N/A</v>
      </c>
      <c r="AO554" s="296" t="s">
        <v>85</v>
      </c>
      <c r="AP554" s="493">
        <v>15.8</v>
      </c>
      <c r="AQ554" s="296"/>
      <c r="AR554" s="296">
        <v>165</v>
      </c>
      <c r="AS554" s="296">
        <v>8</v>
      </c>
      <c r="AT554" s="296">
        <v>20</v>
      </c>
      <c r="AU554" s="296"/>
      <c r="AV554" s="296">
        <v>85</v>
      </c>
      <c r="AW554" s="296"/>
      <c r="AX554" s="296">
        <v>241</v>
      </c>
      <c r="AY554" s="296">
        <v>71.5</v>
      </c>
      <c r="AZ554" s="296">
        <v>37</v>
      </c>
      <c r="BA554" s="74"/>
      <c r="BB554" s="296">
        <v>28</v>
      </c>
      <c r="BC554" s="49"/>
      <c r="BD554" s="297" t="s">
        <v>85</v>
      </c>
      <c r="BE554" s="91" t="str">
        <f>IFERROR(VLOOKUP(BD554,ACCESSORIES!F:J,5,FALSE),"N/A")</f>
        <v>N/A</v>
      </c>
      <c r="BF554" s="92" t="s">
        <v>85</v>
      </c>
      <c r="BG554" s="91" t="str">
        <f>IFERROR(VLOOKUP(BF554,ACCESSORIES!F:J,5,FALSE),"N/A")</f>
        <v>N/A</v>
      </c>
      <c r="BH554" s="297">
        <v>58.7</v>
      </c>
      <c r="BI554" s="296">
        <v>22</v>
      </c>
      <c r="BJ554" s="296">
        <v>22</v>
      </c>
      <c r="BK554" s="296">
        <v>13.7</v>
      </c>
      <c r="BL554" s="358">
        <f t="shared" si="40"/>
        <v>0.10865934397119997</v>
      </c>
      <c r="BM554" s="290">
        <v>16</v>
      </c>
      <c r="BN554" s="296" t="s">
        <v>3374</v>
      </c>
      <c r="BO554" s="73" t="s">
        <v>3891</v>
      </c>
      <c r="BP554" s="296" t="s">
        <v>2737</v>
      </c>
      <c r="BQ554" s="296" t="s">
        <v>2752</v>
      </c>
      <c r="BR554" s="296" t="s">
        <v>2681</v>
      </c>
      <c r="BS554" s="296" t="s">
        <v>2753</v>
      </c>
      <c r="BT554" s="296" t="s">
        <v>2751</v>
      </c>
      <c r="BU554" s="296"/>
      <c r="BV554" s="296"/>
      <c r="BW554" s="296"/>
      <c r="BX554" s="296"/>
      <c r="BY554" s="296"/>
      <c r="BZ554" s="296" t="s">
        <v>3662</v>
      </c>
      <c r="CA554" s="296" t="s">
        <v>3663</v>
      </c>
      <c r="CB554" s="296" t="s">
        <v>3664</v>
      </c>
      <c r="CC554" s="296" t="s">
        <v>3665</v>
      </c>
      <c r="CD554" s="311" t="str">
        <f t="shared" si="44"/>
        <v>DISCONTINUED - MR610 Con 6, 20x12, -52mm Offset, 5x5, 71.5mm Centerbore, Method Bronze - Matte Black Lip</v>
      </c>
      <c r="CE554" s="311" t="s">
        <v>3721</v>
      </c>
      <c r="CF554" s="311" t="s">
        <v>3720</v>
      </c>
      <c r="CG554" s="300" t="str">
        <f t="shared" si="42"/>
        <v>DISCO (6XX)</v>
      </c>
    </row>
    <row r="555" spans="1:85" s="289" customFormat="1" ht="15.75" customHeight="1">
      <c r="A555" s="571">
        <f t="shared" si="41"/>
        <v>552</v>
      </c>
      <c r="B555" s="92" t="s">
        <v>84</v>
      </c>
      <c r="C555" s="29" t="s">
        <v>1060</v>
      </c>
      <c r="D555" s="290" t="s">
        <v>909</v>
      </c>
      <c r="E555" s="291" t="s">
        <v>4530</v>
      </c>
      <c r="F555" s="281" t="str">
        <f t="shared" si="39"/>
        <v>MR61021250552N</v>
      </c>
      <c r="G555" s="291" t="s">
        <v>2095</v>
      </c>
      <c r="H555" s="291"/>
      <c r="I555" s="345" t="s">
        <v>981</v>
      </c>
      <c r="J555" s="322">
        <v>42736</v>
      </c>
      <c r="K555" s="438">
        <v>44210</v>
      </c>
      <c r="L555" s="282" t="s">
        <v>1239</v>
      </c>
      <c r="M555" s="292">
        <v>359</v>
      </c>
      <c r="N555" s="85"/>
      <c r="O555" s="409"/>
      <c r="P555" s="290">
        <v>20</v>
      </c>
      <c r="Q555" s="8">
        <v>12</v>
      </c>
      <c r="R555" s="29" t="s">
        <v>1692</v>
      </c>
      <c r="S555" s="290">
        <v>5</v>
      </c>
      <c r="T555" s="290">
        <v>5</v>
      </c>
      <c r="U555" s="293">
        <v>-52</v>
      </c>
      <c r="V555" s="317">
        <v>4.5</v>
      </c>
      <c r="W555" s="290" t="s">
        <v>85</v>
      </c>
      <c r="X555" s="298">
        <v>71.5</v>
      </c>
      <c r="Y555" s="294">
        <v>55.2</v>
      </c>
      <c r="Z555" s="293">
        <v>2650</v>
      </c>
      <c r="AA555" s="293" t="s">
        <v>2165</v>
      </c>
      <c r="AB555" s="293" t="s">
        <v>2845</v>
      </c>
      <c r="AC555" s="284" t="s">
        <v>9786</v>
      </c>
      <c r="AD555" s="295" t="s">
        <v>1587</v>
      </c>
      <c r="AE555" s="432"/>
      <c r="AF555" s="286">
        <f>IFERROR(VLOOKUP(AD555,ACCESSORIES!F:J,5,FALSE),"N/A")</f>
        <v>33</v>
      </c>
      <c r="AG555" s="295" t="s">
        <v>1731</v>
      </c>
      <c r="AH555" s="296" t="s">
        <v>1786</v>
      </c>
      <c r="AI555" s="295" t="s">
        <v>85</v>
      </c>
      <c r="AJ555" s="295" t="s">
        <v>1826</v>
      </c>
      <c r="AK555" s="287">
        <f>IFERROR(VLOOKUP(AJ555,ACCESSORIES!F:J,5,FALSE),"N/A")</f>
        <v>1.1000000000000001</v>
      </c>
      <c r="AL555" s="296" t="s">
        <v>236</v>
      </c>
      <c r="AM555" s="296" t="s">
        <v>85</v>
      </c>
      <c r="AN555" s="38" t="str">
        <f>IFERROR(VLOOKUP(AM555,ACCESSORIES!F:J,5,FALSE),"N/A")</f>
        <v>N/A</v>
      </c>
      <c r="AO555" s="296" t="s">
        <v>85</v>
      </c>
      <c r="AP555" s="493">
        <v>15.8</v>
      </c>
      <c r="AQ555" s="296"/>
      <c r="AR555" s="296">
        <v>165</v>
      </c>
      <c r="AS555" s="296">
        <v>8</v>
      </c>
      <c r="AT555" s="296">
        <v>20</v>
      </c>
      <c r="AU555" s="296"/>
      <c r="AV555" s="296">
        <v>85</v>
      </c>
      <c r="AW555" s="296"/>
      <c r="AX555" s="296">
        <v>241</v>
      </c>
      <c r="AY555" s="296">
        <v>71.5</v>
      </c>
      <c r="AZ555" s="296">
        <v>37</v>
      </c>
      <c r="BA555" s="74"/>
      <c r="BB555" s="296">
        <v>28</v>
      </c>
      <c r="BC555" s="49"/>
      <c r="BD555" s="297" t="s">
        <v>85</v>
      </c>
      <c r="BE555" s="91" t="str">
        <f>IFERROR(VLOOKUP(BD555,ACCESSORIES!F:J,5,FALSE),"N/A")</f>
        <v>N/A</v>
      </c>
      <c r="BF555" s="92" t="s">
        <v>85</v>
      </c>
      <c r="BG555" s="91" t="str">
        <f>IFERROR(VLOOKUP(BF555,ACCESSORIES!F:J,5,FALSE),"N/A")</f>
        <v>N/A</v>
      </c>
      <c r="BH555" s="297">
        <v>58.7</v>
      </c>
      <c r="BI555" s="296">
        <v>22</v>
      </c>
      <c r="BJ555" s="296">
        <v>22</v>
      </c>
      <c r="BK555" s="296">
        <v>13.7</v>
      </c>
      <c r="BL555" s="358">
        <f t="shared" si="40"/>
        <v>0.10865934397119997</v>
      </c>
      <c r="BM555" s="290">
        <v>16</v>
      </c>
      <c r="BN555" s="296" t="s">
        <v>3374</v>
      </c>
      <c r="BO555" s="73" t="s">
        <v>3891</v>
      </c>
      <c r="BP555" s="296" t="s">
        <v>2737</v>
      </c>
      <c r="BQ555" s="296" t="s">
        <v>2752</v>
      </c>
      <c r="BR555" s="296" t="s">
        <v>2681</v>
      </c>
      <c r="BS555" s="296" t="s">
        <v>2753</v>
      </c>
      <c r="BT555" s="296" t="s">
        <v>2751</v>
      </c>
      <c r="BU555" s="296"/>
      <c r="BV555" s="296"/>
      <c r="BW555" s="296"/>
      <c r="BX555" s="296"/>
      <c r="BY555" s="296"/>
      <c r="BZ555" s="296" t="s">
        <v>3666</v>
      </c>
      <c r="CA555" s="296" t="s">
        <v>3667</v>
      </c>
      <c r="CB555" s="296" t="s">
        <v>3668</v>
      </c>
      <c r="CC555" s="296" t="s">
        <v>3669</v>
      </c>
      <c r="CD555" s="311" t="str">
        <f t="shared" si="44"/>
        <v>DISCONTINUED - MR610 Con 6, 20x12, -52mm Offset, 5x5, 71.5mm Centerbore, Matte Black</v>
      </c>
      <c r="CE555" s="311" t="s">
        <v>3721</v>
      </c>
      <c r="CF555" s="311" t="s">
        <v>3720</v>
      </c>
      <c r="CG555" s="300" t="str">
        <f t="shared" si="42"/>
        <v>DISCO (6XX)</v>
      </c>
    </row>
    <row r="556" spans="1:85" s="289" customFormat="1" ht="15.75" customHeight="1">
      <c r="A556" s="571">
        <f t="shared" si="41"/>
        <v>553</v>
      </c>
      <c r="B556" s="92" t="s">
        <v>84</v>
      </c>
      <c r="C556" s="29" t="s">
        <v>1060</v>
      </c>
      <c r="D556" s="290" t="s">
        <v>909</v>
      </c>
      <c r="E556" s="291" t="s">
        <v>4531</v>
      </c>
      <c r="F556" s="281" t="str">
        <f t="shared" si="39"/>
        <v>MR61021260952N</v>
      </c>
      <c r="G556" s="291" t="s">
        <v>2095</v>
      </c>
      <c r="H556" s="291"/>
      <c r="I556" s="345" t="s">
        <v>984</v>
      </c>
      <c r="J556" s="322">
        <v>42736</v>
      </c>
      <c r="K556" s="438">
        <v>44210</v>
      </c>
      <c r="L556" s="282" t="s">
        <v>1239</v>
      </c>
      <c r="M556" s="292">
        <v>379</v>
      </c>
      <c r="N556" s="85"/>
      <c r="O556" s="409"/>
      <c r="P556" s="290">
        <v>20</v>
      </c>
      <c r="Q556" s="8">
        <v>12</v>
      </c>
      <c r="R556" s="29" t="s">
        <v>1089</v>
      </c>
      <c r="S556" s="290">
        <v>6</v>
      </c>
      <c r="T556" s="290">
        <v>5.5</v>
      </c>
      <c r="U556" s="293">
        <v>-52</v>
      </c>
      <c r="V556" s="317">
        <v>4.5</v>
      </c>
      <c r="W556" s="290" t="s">
        <v>85</v>
      </c>
      <c r="X556" s="298">
        <v>106.25</v>
      </c>
      <c r="Y556" s="294">
        <v>55.16</v>
      </c>
      <c r="Z556" s="293">
        <v>2650</v>
      </c>
      <c r="AA556" s="293" t="s">
        <v>5156</v>
      </c>
      <c r="AB556" s="293" t="s">
        <v>2846</v>
      </c>
      <c r="AC556" s="284" t="s">
        <v>9787</v>
      </c>
      <c r="AD556" s="295" t="s">
        <v>1592</v>
      </c>
      <c r="AE556" s="432"/>
      <c r="AF556" s="286">
        <f>IFERROR(VLOOKUP(AD556,ACCESSORIES!F:J,5,FALSE),"N/A")</f>
        <v>33</v>
      </c>
      <c r="AG556" s="295" t="s">
        <v>1734</v>
      </c>
      <c r="AH556" s="296" t="s">
        <v>1787</v>
      </c>
      <c r="AI556" s="295" t="s">
        <v>85</v>
      </c>
      <c r="AJ556" s="295" t="s">
        <v>1826</v>
      </c>
      <c r="AK556" s="287">
        <f>IFERROR(VLOOKUP(AJ556,ACCESSORIES!F:J,5,FALSE),"N/A")</f>
        <v>1.1000000000000001</v>
      </c>
      <c r="AL556" s="296" t="s">
        <v>236</v>
      </c>
      <c r="AM556" s="296" t="s">
        <v>1649</v>
      </c>
      <c r="AN556" s="38">
        <f>IFERROR(VLOOKUP(AM556,ACCESSORIES!F:J,5,FALSE),"N/A")</f>
        <v>2.75</v>
      </c>
      <c r="AO556" s="296">
        <v>78.099999999999994</v>
      </c>
      <c r="AP556" s="493">
        <v>15.8</v>
      </c>
      <c r="AQ556" s="296"/>
      <c r="AR556" s="296">
        <v>170</v>
      </c>
      <c r="AS556" s="296">
        <v>5</v>
      </c>
      <c r="AT556" s="296">
        <v>19</v>
      </c>
      <c r="AU556" s="296"/>
      <c r="AV556" s="296">
        <v>85</v>
      </c>
      <c r="AW556" s="296"/>
      <c r="AX556" s="296">
        <v>241</v>
      </c>
      <c r="AY556" s="296">
        <v>106.25</v>
      </c>
      <c r="AZ556" s="296">
        <v>44</v>
      </c>
      <c r="BA556" s="74"/>
      <c r="BB556" s="296">
        <v>28</v>
      </c>
      <c r="BC556" s="49"/>
      <c r="BD556" s="297" t="s">
        <v>85</v>
      </c>
      <c r="BE556" s="91" t="str">
        <f>IFERROR(VLOOKUP(BD556,ACCESSORIES!F:J,5,FALSE),"N/A")</f>
        <v>N/A</v>
      </c>
      <c r="BF556" s="92" t="s">
        <v>85</v>
      </c>
      <c r="BG556" s="91" t="str">
        <f>IFERROR(VLOOKUP(BF556,ACCESSORIES!F:J,5,FALSE),"N/A")</f>
        <v>N/A</v>
      </c>
      <c r="BH556" s="297">
        <v>61.22</v>
      </c>
      <c r="BI556" s="296">
        <v>22</v>
      </c>
      <c r="BJ556" s="296">
        <v>22</v>
      </c>
      <c r="BK556" s="296">
        <v>13.7</v>
      </c>
      <c r="BL556" s="358">
        <f t="shared" si="40"/>
        <v>0.10865934397119997</v>
      </c>
      <c r="BM556" s="290">
        <v>16</v>
      </c>
      <c r="BN556" s="296" t="s">
        <v>3374</v>
      </c>
      <c r="BO556" s="73" t="s">
        <v>3891</v>
      </c>
      <c r="BP556" s="296" t="s">
        <v>2737</v>
      </c>
      <c r="BQ556" s="296" t="s">
        <v>2752</v>
      </c>
      <c r="BR556" s="296" t="s">
        <v>2681</v>
      </c>
      <c r="BS556" s="296" t="s">
        <v>2753</v>
      </c>
      <c r="BT556" s="296" t="s">
        <v>2751</v>
      </c>
      <c r="BU556" s="296"/>
      <c r="BV556" s="296"/>
      <c r="BW556" s="296"/>
      <c r="BX556" s="296"/>
      <c r="BY556" s="296"/>
      <c r="BZ556" s="296" t="s">
        <v>3670</v>
      </c>
      <c r="CA556" s="296" t="s">
        <v>3671</v>
      </c>
      <c r="CB556" s="296" t="s">
        <v>3672</v>
      </c>
      <c r="CC556" s="296" t="s">
        <v>3673</v>
      </c>
      <c r="CD556" s="311" t="str">
        <f t="shared" si="44"/>
        <v>DISCONTINUED - MR610 Con 6, 20x12, -52mm Offset, 6x5.5, 106.25mm Centerbore, Method Bronze - Matte Black Lip</v>
      </c>
      <c r="CE556" s="311" t="s">
        <v>3721</v>
      </c>
      <c r="CF556" s="311" t="s">
        <v>3720</v>
      </c>
      <c r="CG556" s="300" t="str">
        <f t="shared" si="42"/>
        <v>DISCO (6XX)</v>
      </c>
    </row>
    <row r="557" spans="1:85" s="289" customFormat="1" ht="15.75" customHeight="1">
      <c r="A557" s="571">
        <f t="shared" si="41"/>
        <v>554</v>
      </c>
      <c r="B557" s="92" t="s">
        <v>84</v>
      </c>
      <c r="C557" s="29" t="s">
        <v>1060</v>
      </c>
      <c r="D557" s="290" t="s">
        <v>909</v>
      </c>
      <c r="E557" s="291" t="s">
        <v>4532</v>
      </c>
      <c r="F557" s="281" t="str">
        <f t="shared" si="39"/>
        <v>MR61021280952N</v>
      </c>
      <c r="G557" s="291" t="s">
        <v>2095</v>
      </c>
      <c r="H557" s="291"/>
      <c r="I557" s="345" t="s">
        <v>986</v>
      </c>
      <c r="J557" s="322">
        <v>42736</v>
      </c>
      <c r="K557" s="438">
        <v>44210</v>
      </c>
      <c r="L557" s="282" t="s">
        <v>1239</v>
      </c>
      <c r="M557" s="292">
        <v>379</v>
      </c>
      <c r="N557" s="85"/>
      <c r="O557" s="409"/>
      <c r="P557" s="290">
        <v>20</v>
      </c>
      <c r="Q557" s="8">
        <v>12</v>
      </c>
      <c r="R557" s="29" t="s">
        <v>1699</v>
      </c>
      <c r="S557" s="290">
        <v>8</v>
      </c>
      <c r="T557" s="290">
        <v>6.5</v>
      </c>
      <c r="U557" s="293">
        <v>-52</v>
      </c>
      <c r="V557" s="317">
        <v>4.5</v>
      </c>
      <c r="W557" s="290" t="s">
        <v>85</v>
      </c>
      <c r="X557" s="298">
        <v>121.3</v>
      </c>
      <c r="Y557" s="294">
        <v>55.2</v>
      </c>
      <c r="Z557" s="293">
        <v>3640</v>
      </c>
      <c r="AA557" s="293" t="s">
        <v>5156</v>
      </c>
      <c r="AB557" s="293" t="s">
        <v>2846</v>
      </c>
      <c r="AC557" s="284" t="s">
        <v>9788</v>
      </c>
      <c r="AD557" s="295" t="s">
        <v>1577</v>
      </c>
      <c r="AE557" s="432"/>
      <c r="AF557" s="286">
        <f>IFERROR(VLOOKUP(AD557,ACCESSORIES!F:J,5,FALSE),"N/A")</f>
        <v>33</v>
      </c>
      <c r="AG557" s="295" t="s">
        <v>85</v>
      </c>
      <c r="AH557" s="296" t="s">
        <v>1787</v>
      </c>
      <c r="AI557" s="295" t="s">
        <v>85</v>
      </c>
      <c r="AJ557" s="295" t="s">
        <v>1826</v>
      </c>
      <c r="AK557" s="287">
        <f>IFERROR(VLOOKUP(AJ557,ACCESSORIES!F:J,5,FALSE),"N/A")</f>
        <v>1.1000000000000001</v>
      </c>
      <c r="AL557" s="296" t="s">
        <v>236</v>
      </c>
      <c r="AM557" s="296" t="s">
        <v>1633</v>
      </c>
      <c r="AN557" s="38">
        <f>IFERROR(VLOOKUP(AM557,ACCESSORIES!F:J,5,FALSE),"N/A")</f>
        <v>3.3000000000000003</v>
      </c>
      <c r="AO557" s="296">
        <v>116.7</v>
      </c>
      <c r="AP557" s="493">
        <v>15.8</v>
      </c>
      <c r="AQ557" s="296"/>
      <c r="AR557" s="296">
        <v>200</v>
      </c>
      <c r="AS557" s="296">
        <v>3</v>
      </c>
      <c r="AT557" s="296">
        <v>3</v>
      </c>
      <c r="AU557" s="296"/>
      <c r="AV557" s="296">
        <v>85</v>
      </c>
      <c r="AW557" s="296"/>
      <c r="AX557" s="296">
        <v>241</v>
      </c>
      <c r="AY557" s="296">
        <v>124</v>
      </c>
      <c r="AZ557" s="296">
        <v>108.5</v>
      </c>
      <c r="BA557" s="74"/>
      <c r="BB557" s="296">
        <v>28</v>
      </c>
      <c r="BC557" s="49"/>
      <c r="BD557" s="297" t="s">
        <v>85</v>
      </c>
      <c r="BE557" s="91" t="str">
        <f>IFERROR(VLOOKUP(BD557,ACCESSORIES!F:J,5,FALSE),"N/A")</f>
        <v>N/A</v>
      </c>
      <c r="BF557" s="92" t="s">
        <v>85</v>
      </c>
      <c r="BG557" s="91" t="str">
        <f>IFERROR(VLOOKUP(BF557,ACCESSORIES!F:J,5,FALSE),"N/A")</f>
        <v>N/A</v>
      </c>
      <c r="BH557" s="297">
        <v>58.7</v>
      </c>
      <c r="BI557" s="296">
        <v>22</v>
      </c>
      <c r="BJ557" s="296">
        <v>22</v>
      </c>
      <c r="BK557" s="296">
        <v>13.7</v>
      </c>
      <c r="BL557" s="358">
        <f t="shared" si="40"/>
        <v>0.10865934397119997</v>
      </c>
      <c r="BM557" s="290">
        <v>16</v>
      </c>
      <c r="BN557" s="296" t="s">
        <v>3374</v>
      </c>
      <c r="BO557" s="73" t="s">
        <v>3891</v>
      </c>
      <c r="BP557" s="296" t="s">
        <v>2737</v>
      </c>
      <c r="BQ557" s="296" t="s">
        <v>2752</v>
      </c>
      <c r="BR557" s="296" t="s">
        <v>2681</v>
      </c>
      <c r="BS557" s="296" t="s">
        <v>2753</v>
      </c>
      <c r="BT557" s="296" t="s">
        <v>2751</v>
      </c>
      <c r="BU557" s="296"/>
      <c r="BV557" s="296"/>
      <c r="BW557" s="296"/>
      <c r="BX557" s="296"/>
      <c r="BY557" s="296"/>
      <c r="BZ557" s="296" t="s">
        <v>3678</v>
      </c>
      <c r="CA557" s="296" t="s">
        <v>3679</v>
      </c>
      <c r="CB557" s="296" t="s">
        <v>3680</v>
      </c>
      <c r="CC557" s="296" t="s">
        <v>3681</v>
      </c>
      <c r="CD557" s="311" t="str">
        <f t="shared" si="44"/>
        <v>DISCONTINUED - MR610 Con 6, 20x12, -52mm Offset, 8x6.5, 121.3mm Centerbore, Method Bronze - Matte Black Lip</v>
      </c>
      <c r="CE557" s="311" t="s">
        <v>3721</v>
      </c>
      <c r="CF557" s="311" t="s">
        <v>3720</v>
      </c>
      <c r="CG557" s="300" t="str">
        <f t="shared" si="42"/>
        <v>DISCO (6XX)</v>
      </c>
    </row>
    <row r="558" spans="1:85" s="289" customFormat="1" ht="15.75" customHeight="1">
      <c r="A558" s="571">
        <f t="shared" si="41"/>
        <v>555</v>
      </c>
      <c r="B558" s="92" t="s">
        <v>84</v>
      </c>
      <c r="C558" s="29" t="s">
        <v>1060</v>
      </c>
      <c r="D558" s="290" t="s">
        <v>909</v>
      </c>
      <c r="E558" s="291" t="s">
        <v>4533</v>
      </c>
      <c r="F558" s="281" t="str">
        <f t="shared" si="39"/>
        <v>MR61021287552N</v>
      </c>
      <c r="G558" s="291" t="s">
        <v>2095</v>
      </c>
      <c r="H558" s="291"/>
      <c r="I558" s="345" t="s">
        <v>987</v>
      </c>
      <c r="J558" s="322">
        <v>42736</v>
      </c>
      <c r="K558" s="438">
        <v>44210</v>
      </c>
      <c r="L558" s="282" t="s">
        <v>1239</v>
      </c>
      <c r="M558" s="292">
        <v>359</v>
      </c>
      <c r="N558" s="85"/>
      <c r="O558" s="409"/>
      <c r="P558" s="290">
        <v>20</v>
      </c>
      <c r="Q558" s="8">
        <v>12</v>
      </c>
      <c r="R558" s="29" t="s">
        <v>1700</v>
      </c>
      <c r="S558" s="290">
        <v>8</v>
      </c>
      <c r="T558" s="290">
        <v>170</v>
      </c>
      <c r="U558" s="293">
        <v>-52</v>
      </c>
      <c r="V558" s="317">
        <v>4.5</v>
      </c>
      <c r="W558" s="290" t="s">
        <v>85</v>
      </c>
      <c r="X558" s="298">
        <v>124.9</v>
      </c>
      <c r="Y558" s="294">
        <v>55.2</v>
      </c>
      <c r="Z558" s="293">
        <v>3640</v>
      </c>
      <c r="AA558" s="293" t="s">
        <v>2165</v>
      </c>
      <c r="AB558" s="293" t="s">
        <v>2845</v>
      </c>
      <c r="AC558" s="284" t="s">
        <v>9789</v>
      </c>
      <c r="AD558" s="295" t="s">
        <v>1577</v>
      </c>
      <c r="AE558" s="432"/>
      <c r="AF558" s="286">
        <f>IFERROR(VLOOKUP(AD558,ACCESSORIES!F:J,5,FALSE),"N/A")</f>
        <v>33</v>
      </c>
      <c r="AG558" s="295" t="s">
        <v>85</v>
      </c>
      <c r="AH558" s="296" t="s">
        <v>1787</v>
      </c>
      <c r="AI558" s="295" t="s">
        <v>85</v>
      </c>
      <c r="AJ558" s="295" t="s">
        <v>1826</v>
      </c>
      <c r="AK558" s="287">
        <f>IFERROR(VLOOKUP(AJ558,ACCESSORIES!F:J,5,FALSE),"N/A")</f>
        <v>1.1000000000000001</v>
      </c>
      <c r="AL558" s="296" t="s">
        <v>236</v>
      </c>
      <c r="AM558" s="296" t="s">
        <v>85</v>
      </c>
      <c r="AN558" s="38" t="str">
        <f>IFERROR(VLOOKUP(AM558,ACCESSORIES!F:J,5,FALSE),"N/A")</f>
        <v>N/A</v>
      </c>
      <c r="AO558" s="296" t="s">
        <v>85</v>
      </c>
      <c r="AP558" s="493">
        <v>15.8</v>
      </c>
      <c r="AQ558" s="296"/>
      <c r="AR558" s="296">
        <v>200</v>
      </c>
      <c r="AS558" s="296">
        <v>3</v>
      </c>
      <c r="AT558" s="296">
        <v>3</v>
      </c>
      <c r="AU558" s="296"/>
      <c r="AV558" s="296">
        <v>85</v>
      </c>
      <c r="AW558" s="296"/>
      <c r="AX558" s="296">
        <v>241</v>
      </c>
      <c r="AY558" s="296">
        <v>124</v>
      </c>
      <c r="AZ558" s="296">
        <v>108.5</v>
      </c>
      <c r="BA558" s="74"/>
      <c r="BB558" s="296">
        <v>28</v>
      </c>
      <c r="BC558" s="49"/>
      <c r="BD558" s="297" t="s">
        <v>85</v>
      </c>
      <c r="BE558" s="91" t="str">
        <f>IFERROR(VLOOKUP(BD558,ACCESSORIES!F:J,5,FALSE),"N/A")</f>
        <v>N/A</v>
      </c>
      <c r="BF558" s="92" t="s">
        <v>85</v>
      </c>
      <c r="BG558" s="91" t="str">
        <f>IFERROR(VLOOKUP(BF558,ACCESSORIES!F:J,5,FALSE),"N/A")</f>
        <v>N/A</v>
      </c>
      <c r="BH558" s="297">
        <v>58.7</v>
      </c>
      <c r="BI558" s="296">
        <v>22</v>
      </c>
      <c r="BJ558" s="296">
        <v>22</v>
      </c>
      <c r="BK558" s="296">
        <v>13.7</v>
      </c>
      <c r="BL558" s="358">
        <f t="shared" si="40"/>
        <v>0.10865934397119997</v>
      </c>
      <c r="BM558" s="290">
        <v>16</v>
      </c>
      <c r="BN558" s="296" t="s">
        <v>3374</v>
      </c>
      <c r="BO558" s="73" t="s">
        <v>3891</v>
      </c>
      <c r="BP558" s="296" t="s">
        <v>2737</v>
      </c>
      <c r="BQ558" s="296" t="s">
        <v>2752</v>
      </c>
      <c r="BR558" s="296" t="s">
        <v>2681</v>
      </c>
      <c r="BS558" s="296" t="s">
        <v>2753</v>
      </c>
      <c r="BT558" s="296" t="s">
        <v>2751</v>
      </c>
      <c r="BU558" s="296"/>
      <c r="BV558" s="296"/>
      <c r="BW558" s="296"/>
      <c r="BX558" s="296"/>
      <c r="BY558" s="296"/>
      <c r="BZ558" s="296" t="s">
        <v>3682</v>
      </c>
      <c r="CA558" s="296" t="s">
        <v>3683</v>
      </c>
      <c r="CB558" s="296" t="s">
        <v>3684</v>
      </c>
      <c r="CC558" s="296" t="s">
        <v>3685</v>
      </c>
      <c r="CD558" s="311" t="str">
        <f t="shared" si="44"/>
        <v>DISCONTINUED - MR610 Con 6, 20x12, -52mm Offset, 8x170, 124.9mm Centerbore, Matte Black</v>
      </c>
      <c r="CE558" s="311" t="s">
        <v>3721</v>
      </c>
      <c r="CF558" s="311" t="s">
        <v>3720</v>
      </c>
      <c r="CG558" s="300" t="str">
        <f t="shared" si="42"/>
        <v>DISCO (6XX)</v>
      </c>
    </row>
    <row r="559" spans="1:85" s="289" customFormat="1" ht="15.75" customHeight="1">
      <c r="A559" s="571">
        <f t="shared" si="41"/>
        <v>556</v>
      </c>
      <c r="B559" s="92" t="s">
        <v>2909</v>
      </c>
      <c r="C559" s="29" t="s">
        <v>2893</v>
      </c>
      <c r="D559" s="290" t="s">
        <v>2894</v>
      </c>
      <c r="E559" s="291" t="s">
        <v>4536</v>
      </c>
      <c r="F559" s="281" t="str">
        <f t="shared" ref="F559:F619" si="45">E559</f>
        <v>GZ80147040543B</v>
      </c>
      <c r="G559" s="291" t="s">
        <v>1095</v>
      </c>
      <c r="H559" s="291"/>
      <c r="I559" s="345" t="s">
        <v>2908</v>
      </c>
      <c r="J559" s="322">
        <v>43518</v>
      </c>
      <c r="K559" s="438">
        <v>44210</v>
      </c>
      <c r="L559" s="282" t="s">
        <v>1239</v>
      </c>
      <c r="M559" s="292">
        <v>169</v>
      </c>
      <c r="N559" s="85"/>
      <c r="O559" s="409"/>
      <c r="P559" s="290">
        <v>14</v>
      </c>
      <c r="Q559" s="8">
        <v>7</v>
      </c>
      <c r="R559" s="29" t="s">
        <v>1680</v>
      </c>
      <c r="S559" s="290">
        <v>4</v>
      </c>
      <c r="T559" s="290">
        <v>110</v>
      </c>
      <c r="U559" s="293">
        <v>10</v>
      </c>
      <c r="V559" s="317">
        <v>4</v>
      </c>
      <c r="W559" s="290" t="s">
        <v>2886</v>
      </c>
      <c r="X559" s="298">
        <v>84</v>
      </c>
      <c r="Y559" s="294">
        <v>17</v>
      </c>
      <c r="Z559" s="293">
        <v>1200</v>
      </c>
      <c r="AA559" s="293" t="s">
        <v>2165</v>
      </c>
      <c r="AB559" s="293" t="s">
        <v>2845</v>
      </c>
      <c r="AC559" s="284" t="s">
        <v>9754</v>
      </c>
      <c r="AD559" s="295" t="s">
        <v>2902</v>
      </c>
      <c r="AE559" s="432"/>
      <c r="AF559" s="286">
        <f>IFERROR(VLOOKUP(AD559,ACCESSORIES!F:J,5,FALSE),"N/A")</f>
        <v>14.454000000000002</v>
      </c>
      <c r="AG559" s="295" t="s">
        <v>85</v>
      </c>
      <c r="AH559" s="296" t="s">
        <v>2905</v>
      </c>
      <c r="AI559" s="295" t="s">
        <v>85</v>
      </c>
      <c r="AJ559" s="295" t="s">
        <v>85</v>
      </c>
      <c r="AK559" s="287" t="str">
        <f>IFERROR(VLOOKUP(AJ559,ACCESSORIES!F:J,5,FALSE),"N/A")</f>
        <v>N/A</v>
      </c>
      <c r="AL559" s="296" t="s">
        <v>2887</v>
      </c>
      <c r="AM559" s="296" t="s">
        <v>2888</v>
      </c>
      <c r="AN559" s="38" t="str">
        <f>IFERROR(VLOOKUP(AM559,ACCESSORIES!F:J,5,FALSE),"N/A")</f>
        <v>N/A</v>
      </c>
      <c r="AO559" s="296" t="s">
        <v>2888</v>
      </c>
      <c r="AP559" s="493">
        <v>14.5</v>
      </c>
      <c r="AQ559" s="296"/>
      <c r="AR559" s="296">
        <v>145</v>
      </c>
      <c r="AS559" s="296">
        <v>27</v>
      </c>
      <c r="AT559" s="296">
        <v>35</v>
      </c>
      <c r="AU559" s="296"/>
      <c r="AV559" s="296" t="s">
        <v>2889</v>
      </c>
      <c r="AW559" s="296"/>
      <c r="AX559" s="296">
        <v>163</v>
      </c>
      <c r="AY559" s="296">
        <v>80</v>
      </c>
      <c r="AZ559" s="296">
        <v>51</v>
      </c>
      <c r="BA559" s="74"/>
      <c r="BB559" s="296">
        <v>0</v>
      </c>
      <c r="BC559" s="49"/>
      <c r="BD559" s="297" t="s">
        <v>2900</v>
      </c>
      <c r="BE559" s="91" t="str">
        <f>IFERROR(VLOOKUP(BD559,ACCESSORIES!F:J,5,FALSE),"N/A")</f>
        <v>N/A</v>
      </c>
      <c r="BF559" s="92" t="s">
        <v>2899</v>
      </c>
      <c r="BG559" s="91" t="str">
        <f>IFERROR(VLOOKUP(BF559,ACCESSORIES!F:J,5,FALSE),"N/A")</f>
        <v>N/A</v>
      </c>
      <c r="BH559" s="297">
        <v>20.5</v>
      </c>
      <c r="BI559" s="296">
        <v>15</v>
      </c>
      <c r="BJ559" s="296">
        <v>15</v>
      </c>
      <c r="BK559" s="296">
        <v>8</v>
      </c>
      <c r="BL559" s="358">
        <f t="shared" ref="BL559:BL619" si="46">SUM(((BI559*25.4)*(BJ559*25.4)*(BK559*25.4))/1000000000)</f>
        <v>2.9496715199999999E-2</v>
      </c>
      <c r="BM559" s="290">
        <v>57</v>
      </c>
      <c r="BN559" s="296" t="s">
        <v>3374</v>
      </c>
      <c r="BO559" s="73" t="s">
        <v>3891</v>
      </c>
      <c r="BP559" s="296" t="s">
        <v>3898</v>
      </c>
      <c r="BQ559" s="296" t="s">
        <v>3904</v>
      </c>
      <c r="BR559" s="296" t="s">
        <v>3899</v>
      </c>
      <c r="BS559" s="296" t="s">
        <v>3894</v>
      </c>
      <c r="BT559" s="296"/>
      <c r="BU559" s="296"/>
      <c r="BV559" s="296"/>
      <c r="BW559" s="296"/>
      <c r="BX559" s="296"/>
      <c r="BY559" s="296"/>
      <c r="BZ559" s="296" t="s">
        <v>3807</v>
      </c>
      <c r="CA559" s="296" t="s">
        <v>3806</v>
      </c>
      <c r="CB559" s="296" t="s">
        <v>3805</v>
      </c>
      <c r="CC559" s="296" t="s">
        <v>3804</v>
      </c>
      <c r="CD559" s="311" t="str">
        <f t="shared" si="44"/>
        <v>DISCONTINUED - GZ801 LiteLoc, 14x7, 4+3/+10mm Offset, 4x110, 84mm Centerbore, Matte Black, w/ BH-H2020M</v>
      </c>
      <c r="CE559" s="311" t="s">
        <v>3721</v>
      </c>
      <c r="CF559" s="311" t="s">
        <v>3720</v>
      </c>
      <c r="CG559" s="300" t="str">
        <f t="shared" si="42"/>
        <v>GMZ (8XX)</v>
      </c>
    </row>
    <row r="560" spans="1:85" s="289" customFormat="1" ht="15.75" customHeight="1">
      <c r="A560" s="571">
        <f t="shared" si="41"/>
        <v>557</v>
      </c>
      <c r="B560" s="92" t="s">
        <v>2909</v>
      </c>
      <c r="C560" s="29" t="s">
        <v>2893</v>
      </c>
      <c r="D560" s="290" t="s">
        <v>2894</v>
      </c>
      <c r="E560" s="291" t="s">
        <v>4537</v>
      </c>
      <c r="F560" s="281" t="str">
        <f t="shared" si="45"/>
        <v>GZ80141046555B</v>
      </c>
      <c r="G560" s="291" t="s">
        <v>1095</v>
      </c>
      <c r="H560" s="291"/>
      <c r="I560" s="345" t="s">
        <v>2912</v>
      </c>
      <c r="J560" s="322">
        <v>43518</v>
      </c>
      <c r="K560" s="438">
        <v>44210</v>
      </c>
      <c r="L560" s="282" t="s">
        <v>1239</v>
      </c>
      <c r="M560" s="292">
        <v>189</v>
      </c>
      <c r="N560" s="85"/>
      <c r="O560" s="409"/>
      <c r="P560" s="290">
        <v>14</v>
      </c>
      <c r="Q560" s="8">
        <v>10</v>
      </c>
      <c r="R560" s="29" t="s">
        <v>1683</v>
      </c>
      <c r="S560" s="290">
        <v>4</v>
      </c>
      <c r="T560" s="290">
        <v>156</v>
      </c>
      <c r="U560" s="293">
        <v>0</v>
      </c>
      <c r="V560" s="317">
        <v>5.4</v>
      </c>
      <c r="W560" s="290" t="s">
        <v>2890</v>
      </c>
      <c r="X560" s="298">
        <v>131.30000000000001</v>
      </c>
      <c r="Y560" s="294">
        <v>19.100000000000001</v>
      </c>
      <c r="Z560" s="293">
        <v>1200</v>
      </c>
      <c r="AA560" s="293" t="s">
        <v>2165</v>
      </c>
      <c r="AB560" s="293" t="s">
        <v>2845</v>
      </c>
      <c r="AC560" s="284" t="s">
        <v>9790</v>
      </c>
      <c r="AD560" s="295" t="s">
        <v>2903</v>
      </c>
      <c r="AE560" s="432"/>
      <c r="AF560" s="286">
        <f>IFERROR(VLOOKUP(AD560,ACCESSORIES!F:J,5,FALSE),"N/A")</f>
        <v>14.454000000000002</v>
      </c>
      <c r="AG560" s="295" t="s">
        <v>85</v>
      </c>
      <c r="AH560" s="296" t="s">
        <v>2905</v>
      </c>
      <c r="AI560" s="295" t="s">
        <v>85</v>
      </c>
      <c r="AJ560" s="295" t="s">
        <v>85</v>
      </c>
      <c r="AK560" s="287" t="str">
        <f>IFERROR(VLOOKUP(AJ560,ACCESSORIES!F:J,5,FALSE),"N/A")</f>
        <v>N/A</v>
      </c>
      <c r="AL560" s="296" t="s">
        <v>2887</v>
      </c>
      <c r="AM560" s="296" t="s">
        <v>2888</v>
      </c>
      <c r="AN560" s="38" t="str">
        <f>IFERROR(VLOOKUP(AM560,ACCESSORIES!F:J,5,FALSE),"N/A")</f>
        <v>N/A</v>
      </c>
      <c r="AO560" s="296" t="s">
        <v>2888</v>
      </c>
      <c r="AP560" s="493">
        <v>13</v>
      </c>
      <c r="AQ560" s="296"/>
      <c r="AR560" s="296">
        <v>180</v>
      </c>
      <c r="AS560" s="296">
        <v>35</v>
      </c>
      <c r="AT560" s="296">
        <v>50</v>
      </c>
      <c r="AU560" s="296"/>
      <c r="AV560" s="296" t="s">
        <v>2889</v>
      </c>
      <c r="AW560" s="296"/>
      <c r="AX560" s="296">
        <v>161</v>
      </c>
      <c r="AY560" s="296">
        <v>80</v>
      </c>
      <c r="AZ560" s="296">
        <v>48</v>
      </c>
      <c r="BA560" s="74"/>
      <c r="BB560" s="296">
        <v>0</v>
      </c>
      <c r="BC560" s="49"/>
      <c r="BD560" s="297" t="s">
        <v>2900</v>
      </c>
      <c r="BE560" s="91" t="str">
        <f>IFERROR(VLOOKUP(BD560,ACCESSORIES!F:J,5,FALSE),"N/A")</f>
        <v>N/A</v>
      </c>
      <c r="BF560" s="92" t="s">
        <v>2899</v>
      </c>
      <c r="BG560" s="91" t="str">
        <f>IFERROR(VLOOKUP(BF560,ACCESSORIES!F:J,5,FALSE),"N/A")</f>
        <v>N/A</v>
      </c>
      <c r="BH560" s="297">
        <v>22.6</v>
      </c>
      <c r="BI560" s="296">
        <v>15</v>
      </c>
      <c r="BJ560" s="296">
        <v>15</v>
      </c>
      <c r="BK560" s="296">
        <v>11</v>
      </c>
      <c r="BL560" s="358">
        <f t="shared" si="46"/>
        <v>4.0557983399999997E-2</v>
      </c>
      <c r="BM560" s="290">
        <v>57</v>
      </c>
      <c r="BN560" s="296" t="s">
        <v>3374</v>
      </c>
      <c r="BO560" s="73" t="s">
        <v>3891</v>
      </c>
      <c r="BP560" s="296" t="s">
        <v>3898</v>
      </c>
      <c r="BQ560" s="296" t="s">
        <v>3904</v>
      </c>
      <c r="BR560" s="296" t="s">
        <v>3899</v>
      </c>
      <c r="BS560" s="296" t="s">
        <v>3894</v>
      </c>
      <c r="BT560" s="296"/>
      <c r="BU560" s="296"/>
      <c r="BV560" s="296"/>
      <c r="BW560" s="296"/>
      <c r="BX560" s="296"/>
      <c r="BY560" s="296"/>
      <c r="BZ560" s="296" t="s">
        <v>3807</v>
      </c>
      <c r="CA560" s="296" t="s">
        <v>3806</v>
      </c>
      <c r="CB560" s="296" t="s">
        <v>3805</v>
      </c>
      <c r="CC560" s="296" t="s">
        <v>3804</v>
      </c>
      <c r="CD560" s="311" t="str">
        <f t="shared" si="44"/>
        <v>DISCONTINUED - GZ801 LiteLoc, 14x10, 5+5/0mm Offset, 4x156, 131.3mm Centerbore, Matte Black, w/ BH-H2020M</v>
      </c>
      <c r="CE560" s="311" t="s">
        <v>3721</v>
      </c>
      <c r="CF560" s="311" t="s">
        <v>3720</v>
      </c>
      <c r="CG560" s="300" t="str">
        <f t="shared" si="42"/>
        <v>GMZ (8XX)</v>
      </c>
    </row>
    <row r="561" spans="1:85" s="289" customFormat="1" ht="15.75" customHeight="1">
      <c r="A561" s="571">
        <f t="shared" si="41"/>
        <v>558</v>
      </c>
      <c r="B561" s="92" t="s">
        <v>2909</v>
      </c>
      <c r="C561" s="29" t="s">
        <v>2893</v>
      </c>
      <c r="D561" s="290" t="s">
        <v>2896</v>
      </c>
      <c r="E561" s="291" t="s">
        <v>4538</v>
      </c>
      <c r="F561" s="281" t="str">
        <f t="shared" si="45"/>
        <v>GZ80347047552B</v>
      </c>
      <c r="G561" s="291" t="s">
        <v>1095</v>
      </c>
      <c r="H561" s="291"/>
      <c r="I561" s="345" t="s">
        <v>2917</v>
      </c>
      <c r="J561" s="322">
        <v>43518</v>
      </c>
      <c r="K561" s="438">
        <v>44210</v>
      </c>
      <c r="L561" s="282" t="s">
        <v>1239</v>
      </c>
      <c r="M561" s="292">
        <v>169</v>
      </c>
      <c r="N561" s="85"/>
      <c r="O561" s="409"/>
      <c r="P561" s="290">
        <v>14</v>
      </c>
      <c r="Q561" s="8">
        <v>7</v>
      </c>
      <c r="R561" s="29" t="s">
        <v>1682</v>
      </c>
      <c r="S561" s="290">
        <v>4</v>
      </c>
      <c r="T561" s="290">
        <v>136</v>
      </c>
      <c r="U561" s="293">
        <v>38</v>
      </c>
      <c r="V561" s="317">
        <v>5.4</v>
      </c>
      <c r="W561" s="290" t="s">
        <v>2891</v>
      </c>
      <c r="X561" s="298">
        <v>110</v>
      </c>
      <c r="Y561" s="294">
        <v>16.100000000000001</v>
      </c>
      <c r="Z561" s="293">
        <v>1400</v>
      </c>
      <c r="AA561" s="293" t="s">
        <v>2165</v>
      </c>
      <c r="AB561" s="293" t="s">
        <v>2845</v>
      </c>
      <c r="AC561" s="284" t="s">
        <v>9776</v>
      </c>
      <c r="AD561" s="295" t="s">
        <v>2903</v>
      </c>
      <c r="AE561" s="432"/>
      <c r="AF561" s="286">
        <f>IFERROR(VLOOKUP(AD561,ACCESSORIES!F:J,5,FALSE),"N/A")</f>
        <v>14.454000000000002</v>
      </c>
      <c r="AG561" s="295" t="s">
        <v>85</v>
      </c>
      <c r="AH561" s="296" t="s">
        <v>2905</v>
      </c>
      <c r="AI561" s="295" t="s">
        <v>85</v>
      </c>
      <c r="AJ561" s="295" t="s">
        <v>85</v>
      </c>
      <c r="AK561" s="287" t="str">
        <f>IFERROR(VLOOKUP(AJ561,ACCESSORIES!F:J,5,FALSE),"N/A")</f>
        <v>N/A</v>
      </c>
      <c r="AL561" s="296" t="s">
        <v>2887</v>
      </c>
      <c r="AM561" s="296" t="s">
        <v>2888</v>
      </c>
      <c r="AN561" s="38" t="str">
        <f>IFERROR(VLOOKUP(AM561,ACCESSORIES!F:J,5,FALSE),"N/A")</f>
        <v>N/A</v>
      </c>
      <c r="AO561" s="296" t="s">
        <v>2888</v>
      </c>
      <c r="AP561" s="493">
        <v>13</v>
      </c>
      <c r="AQ561" s="296"/>
      <c r="AR561" s="296">
        <v>160</v>
      </c>
      <c r="AS561" s="296">
        <v>13</v>
      </c>
      <c r="AT561" s="296">
        <v>20</v>
      </c>
      <c r="AU561" s="296"/>
      <c r="AV561" s="296" t="s">
        <v>2889</v>
      </c>
      <c r="AW561" s="296"/>
      <c r="AX561" s="296">
        <v>157</v>
      </c>
      <c r="AY561" s="296">
        <v>80</v>
      </c>
      <c r="AZ561" s="296">
        <v>47</v>
      </c>
      <c r="BA561" s="74"/>
      <c r="BB561" s="296">
        <v>25</v>
      </c>
      <c r="BC561" s="49"/>
      <c r="BD561" s="297" t="s">
        <v>2900</v>
      </c>
      <c r="BE561" s="91" t="str">
        <f>IFERROR(VLOOKUP(BD561,ACCESSORIES!F:J,5,FALSE),"N/A")</f>
        <v>N/A</v>
      </c>
      <c r="BF561" s="92" t="s">
        <v>2899</v>
      </c>
      <c r="BG561" s="91" t="str">
        <f>IFERROR(VLOOKUP(BF561,ACCESSORIES!F:J,5,FALSE),"N/A")</f>
        <v>N/A</v>
      </c>
      <c r="BH561" s="297">
        <v>19.600000000000001</v>
      </c>
      <c r="BI561" s="296">
        <v>15</v>
      </c>
      <c r="BJ561" s="296">
        <v>15</v>
      </c>
      <c r="BK561" s="296">
        <v>8</v>
      </c>
      <c r="BL561" s="358">
        <f t="shared" si="46"/>
        <v>2.9496715199999999E-2</v>
      </c>
      <c r="BM561" s="290">
        <v>57</v>
      </c>
      <c r="BN561" s="296" t="s">
        <v>3374</v>
      </c>
      <c r="BO561" s="73" t="s">
        <v>3891</v>
      </c>
      <c r="BP561" s="296" t="s">
        <v>2955</v>
      </c>
      <c r="BQ561" s="296" t="s">
        <v>3904</v>
      </c>
      <c r="BR561" s="296" t="s">
        <v>3898</v>
      </c>
      <c r="BS561" s="296" t="s">
        <v>3899</v>
      </c>
      <c r="BT561" s="296" t="s">
        <v>3905</v>
      </c>
      <c r="BU561" s="296"/>
      <c r="BV561" s="296"/>
      <c r="BW561" s="296"/>
      <c r="BX561" s="296"/>
      <c r="BY561" s="296"/>
      <c r="BZ561" s="296" t="s">
        <v>3815</v>
      </c>
      <c r="CA561" s="296" t="s">
        <v>3814</v>
      </c>
      <c r="CB561" s="296" t="s">
        <v>3817</v>
      </c>
      <c r="CC561" s="296" t="s">
        <v>3816</v>
      </c>
      <c r="CD561" s="311" t="str">
        <f t="shared" si="44"/>
        <v>DISCONTINUED - GZ803 Casino Beadlock, 14x7, 5+2/+38mm Offset, 4x136, 110mm Centerbore, Matte Black, w/ BH-H2020M</v>
      </c>
      <c r="CE561" s="311" t="s">
        <v>3721</v>
      </c>
      <c r="CF561" s="311" t="s">
        <v>3720</v>
      </c>
      <c r="CG561" s="300" t="str">
        <f t="shared" si="42"/>
        <v>GMZ (8XX)</v>
      </c>
    </row>
    <row r="562" spans="1:85" s="289" customFormat="1" ht="15.75" customHeight="1">
      <c r="A562" s="571">
        <f t="shared" si="41"/>
        <v>559</v>
      </c>
      <c r="B562" s="92" t="s">
        <v>2909</v>
      </c>
      <c r="C562" s="29" t="s">
        <v>2893</v>
      </c>
      <c r="D562" s="290" t="s">
        <v>2896</v>
      </c>
      <c r="E562" s="291" t="s">
        <v>4539</v>
      </c>
      <c r="F562" s="281" t="str">
        <f t="shared" si="45"/>
        <v>GZ80347046552B</v>
      </c>
      <c r="G562" s="291" t="s">
        <v>1095</v>
      </c>
      <c r="H562" s="291"/>
      <c r="I562" s="345" t="s">
        <v>2918</v>
      </c>
      <c r="J562" s="322">
        <v>43518</v>
      </c>
      <c r="K562" s="438">
        <v>44210</v>
      </c>
      <c r="L562" s="282" t="s">
        <v>1239</v>
      </c>
      <c r="M562" s="292">
        <v>169</v>
      </c>
      <c r="N562" s="85"/>
      <c r="O562" s="409"/>
      <c r="P562" s="290">
        <v>14</v>
      </c>
      <c r="Q562" s="8">
        <v>7</v>
      </c>
      <c r="R562" s="29" t="s">
        <v>1683</v>
      </c>
      <c r="S562" s="290">
        <v>4</v>
      </c>
      <c r="T562" s="290">
        <v>156</v>
      </c>
      <c r="U562" s="293">
        <v>38</v>
      </c>
      <c r="V562" s="317">
        <v>5.4</v>
      </c>
      <c r="W562" s="290" t="s">
        <v>2891</v>
      </c>
      <c r="X562" s="298">
        <v>131.30000000000001</v>
      </c>
      <c r="Y562" s="294">
        <v>15.8</v>
      </c>
      <c r="Z562" s="293">
        <v>1400</v>
      </c>
      <c r="AA562" s="293" t="s">
        <v>2165</v>
      </c>
      <c r="AB562" s="293" t="s">
        <v>2845</v>
      </c>
      <c r="AC562" s="284" t="s">
        <v>9775</v>
      </c>
      <c r="AD562" s="295" t="s">
        <v>2903</v>
      </c>
      <c r="AE562" s="432"/>
      <c r="AF562" s="286">
        <f>IFERROR(VLOOKUP(AD562,ACCESSORIES!F:J,5,FALSE),"N/A")</f>
        <v>14.454000000000002</v>
      </c>
      <c r="AG562" s="295" t="s">
        <v>85</v>
      </c>
      <c r="AH562" s="296" t="s">
        <v>2905</v>
      </c>
      <c r="AI562" s="295" t="s">
        <v>85</v>
      </c>
      <c r="AJ562" s="295" t="s">
        <v>85</v>
      </c>
      <c r="AK562" s="287" t="str">
        <f>IFERROR(VLOOKUP(AJ562,ACCESSORIES!F:J,5,FALSE),"N/A")</f>
        <v>N/A</v>
      </c>
      <c r="AL562" s="296" t="s">
        <v>2887</v>
      </c>
      <c r="AM562" s="296" t="s">
        <v>2888</v>
      </c>
      <c r="AN562" s="38" t="str">
        <f>IFERROR(VLOOKUP(AM562,ACCESSORIES!F:J,5,FALSE),"N/A")</f>
        <v>N/A</v>
      </c>
      <c r="AO562" s="296" t="s">
        <v>2888</v>
      </c>
      <c r="AP562" s="493">
        <v>13</v>
      </c>
      <c r="AQ562" s="296"/>
      <c r="AR562" s="296">
        <v>180</v>
      </c>
      <c r="AS562" s="296" t="s">
        <v>2889</v>
      </c>
      <c r="AT562" s="296">
        <v>14</v>
      </c>
      <c r="AU562" s="296"/>
      <c r="AV562" s="296" t="s">
        <v>2889</v>
      </c>
      <c r="AW562" s="296"/>
      <c r="AX562" s="296">
        <v>157</v>
      </c>
      <c r="AY562" s="296">
        <v>80</v>
      </c>
      <c r="AZ562" s="296">
        <v>47</v>
      </c>
      <c r="BA562" s="74"/>
      <c r="BB562" s="296">
        <v>25</v>
      </c>
      <c r="BC562" s="49"/>
      <c r="BD562" s="297" t="s">
        <v>2900</v>
      </c>
      <c r="BE562" s="91" t="str">
        <f>IFERROR(VLOOKUP(BD562,ACCESSORIES!F:J,5,FALSE),"N/A")</f>
        <v>N/A</v>
      </c>
      <c r="BF562" s="92" t="s">
        <v>2899</v>
      </c>
      <c r="BG562" s="91" t="str">
        <f>IFERROR(VLOOKUP(BF562,ACCESSORIES!F:J,5,FALSE),"N/A")</f>
        <v>N/A</v>
      </c>
      <c r="BH562" s="297">
        <v>19.3</v>
      </c>
      <c r="BI562" s="296">
        <v>15</v>
      </c>
      <c r="BJ562" s="296">
        <v>15</v>
      </c>
      <c r="BK562" s="296">
        <v>8</v>
      </c>
      <c r="BL562" s="358">
        <f t="shared" si="46"/>
        <v>2.9496715199999999E-2</v>
      </c>
      <c r="BM562" s="290">
        <v>57</v>
      </c>
      <c r="BN562" s="296" t="s">
        <v>3374</v>
      </c>
      <c r="BO562" s="73" t="s">
        <v>3891</v>
      </c>
      <c r="BP562" s="296" t="s">
        <v>2955</v>
      </c>
      <c r="BQ562" s="296" t="s">
        <v>3904</v>
      </c>
      <c r="BR562" s="296" t="s">
        <v>3898</v>
      </c>
      <c r="BS562" s="296" t="s">
        <v>3899</v>
      </c>
      <c r="BT562" s="296" t="s">
        <v>3905</v>
      </c>
      <c r="BU562" s="296"/>
      <c r="BV562" s="296"/>
      <c r="BW562" s="296"/>
      <c r="BX562" s="296"/>
      <c r="BY562" s="296"/>
      <c r="BZ562" s="296" t="s">
        <v>3815</v>
      </c>
      <c r="CA562" s="296" t="s">
        <v>3814</v>
      </c>
      <c r="CB562" s="296" t="s">
        <v>3817</v>
      </c>
      <c r="CC562" s="296" t="s">
        <v>3816</v>
      </c>
      <c r="CD562" s="311" t="str">
        <f t="shared" si="44"/>
        <v>DISCONTINUED - GZ803 Casino Beadlock, 14x7, 5+2/+38mm Offset, 4x156, 131.3mm Centerbore, Matte Black, w/ BH-H2020M</v>
      </c>
      <c r="CE562" s="311" t="s">
        <v>3721</v>
      </c>
      <c r="CF562" s="311" t="s">
        <v>3720</v>
      </c>
      <c r="CG562" s="300" t="str">
        <f t="shared" si="42"/>
        <v>GMZ (8XX)</v>
      </c>
    </row>
    <row r="563" spans="1:85" s="289" customFormat="1" ht="15.75" customHeight="1">
      <c r="A563" s="571">
        <f t="shared" si="41"/>
        <v>560</v>
      </c>
      <c r="B563" s="92" t="s">
        <v>84</v>
      </c>
      <c r="C563" s="29" t="s">
        <v>1056</v>
      </c>
      <c r="D563" s="290" t="s">
        <v>1074</v>
      </c>
      <c r="E563" s="291" t="s">
        <v>4626</v>
      </c>
      <c r="F563" s="281" t="str">
        <f t="shared" si="45"/>
        <v>MR10529000512B</v>
      </c>
      <c r="G563" s="291" t="s">
        <v>1095</v>
      </c>
      <c r="H563" s="291"/>
      <c r="I563" s="345" t="s">
        <v>2066</v>
      </c>
      <c r="J563" s="322">
        <v>43340</v>
      </c>
      <c r="K563" s="438">
        <v>44245</v>
      </c>
      <c r="L563" s="282" t="s">
        <v>1239</v>
      </c>
      <c r="M563" s="292">
        <v>664.9</v>
      </c>
      <c r="N563" s="85"/>
      <c r="O563" s="409"/>
      <c r="P563" s="290">
        <v>20</v>
      </c>
      <c r="Q563" s="8">
        <v>9</v>
      </c>
      <c r="R563" s="29" t="s">
        <v>221</v>
      </c>
      <c r="S563" s="290" t="s">
        <v>221</v>
      </c>
      <c r="T563" s="290" t="s">
        <v>221</v>
      </c>
      <c r="U563" s="293">
        <v>-12</v>
      </c>
      <c r="V563" s="317">
        <v>4.5</v>
      </c>
      <c r="W563" s="290" t="s">
        <v>85</v>
      </c>
      <c r="X563" s="298">
        <v>71.5</v>
      </c>
      <c r="Y563" s="294">
        <v>50.2</v>
      </c>
      <c r="Z563" s="293">
        <v>3600</v>
      </c>
      <c r="AA563" s="293" t="s">
        <v>2165</v>
      </c>
      <c r="AB563" s="293" t="s">
        <v>2845</v>
      </c>
      <c r="AC563" s="284" t="s">
        <v>9791</v>
      </c>
      <c r="AD563" s="295" t="s">
        <v>85</v>
      </c>
      <c r="AE563" s="432"/>
      <c r="AF563" s="286" t="str">
        <f>IFERROR(VLOOKUP(AD563,ACCESSORIES!F:J,5,FALSE),"N/A")</f>
        <v>N/A</v>
      </c>
      <c r="AG563" s="295" t="s">
        <v>85</v>
      </c>
      <c r="AH563" s="296" t="s">
        <v>85</v>
      </c>
      <c r="AI563" s="295" t="s">
        <v>85</v>
      </c>
      <c r="AJ563" s="295" t="s">
        <v>85</v>
      </c>
      <c r="AK563" s="287" t="str">
        <f>IFERROR(VLOOKUP(AJ563,ACCESSORIES!F:J,5,FALSE),"N/A")</f>
        <v>N/A</v>
      </c>
      <c r="AL563" s="296" t="s">
        <v>236</v>
      </c>
      <c r="AM563" s="296" t="s">
        <v>85</v>
      </c>
      <c r="AN563" s="38" t="str">
        <f>IFERROR(VLOOKUP(AM563,ACCESSORIES!F:J,5,FALSE),"N/A")</f>
        <v>N/A</v>
      </c>
      <c r="AO563" s="296" t="s">
        <v>85</v>
      </c>
      <c r="AP563" s="493" t="s">
        <v>85</v>
      </c>
      <c r="AQ563" s="296"/>
      <c r="AR563" s="296">
        <v>210</v>
      </c>
      <c r="AS563" s="296">
        <v>0</v>
      </c>
      <c r="AT563" s="296">
        <v>0</v>
      </c>
      <c r="AU563" s="296"/>
      <c r="AV563" s="296">
        <v>66</v>
      </c>
      <c r="AW563" s="296"/>
      <c r="AX563" s="296">
        <v>238</v>
      </c>
      <c r="AY563" s="296" t="s">
        <v>85</v>
      </c>
      <c r="AZ563" s="296" t="s">
        <v>85</v>
      </c>
      <c r="BA563" s="74"/>
      <c r="BB563" s="296">
        <v>0</v>
      </c>
      <c r="BC563" s="49"/>
      <c r="BD563" s="297" t="s">
        <v>3196</v>
      </c>
      <c r="BE563" s="91">
        <f>IFERROR(VLOOKUP(BD563,ACCESSORIES!F:J,5,FALSE),"N/A")</f>
        <v>169</v>
      </c>
      <c r="BF563" s="92" t="s">
        <v>2851</v>
      </c>
      <c r="BG563" s="91">
        <f>IFERROR(VLOOKUP(BF563,ACCESSORIES!F:J,5,FALSE),"N/A")</f>
        <v>11</v>
      </c>
      <c r="BH563" s="297">
        <v>53.7</v>
      </c>
      <c r="BI563" s="296">
        <v>23</v>
      </c>
      <c r="BJ563" s="296">
        <v>23</v>
      </c>
      <c r="BK563" s="296">
        <v>12</v>
      </c>
      <c r="BL563" s="358">
        <f t="shared" si="46"/>
        <v>0.10402508227199996</v>
      </c>
      <c r="BM563" s="290">
        <v>24</v>
      </c>
      <c r="BN563" s="296" t="s">
        <v>3374</v>
      </c>
      <c r="BO563" s="73" t="s">
        <v>3891</v>
      </c>
      <c r="BP563" s="296" t="s">
        <v>2718</v>
      </c>
      <c r="BQ563" s="296" t="s">
        <v>2719</v>
      </c>
      <c r="BR563" s="296" t="s">
        <v>2720</v>
      </c>
      <c r="BS563" s="296" t="s">
        <v>2715</v>
      </c>
      <c r="BT563" s="296"/>
      <c r="BU563" s="296"/>
      <c r="BV563" s="296"/>
      <c r="BW563" s="296"/>
      <c r="BX563" s="296"/>
      <c r="BY563" s="296"/>
      <c r="BZ563" s="296" t="s">
        <v>3600</v>
      </c>
      <c r="CA563" s="296" t="s">
        <v>3601</v>
      </c>
      <c r="CB563" s="296"/>
      <c r="CC563" s="296"/>
      <c r="CD563" s="311" t="str">
        <f t="shared" si="44"/>
        <v>DISCONTINUED - MR105 Beadlock, 20x9, -12mm Offset, BLANK, 71.5mm Centerbore, Matte Black, w/ BH-H36125</v>
      </c>
      <c r="CE563" s="311" t="s">
        <v>3721</v>
      </c>
      <c r="CF563" s="311" t="s">
        <v>3720</v>
      </c>
      <c r="CG563" s="300" t="str">
        <f t="shared" si="42"/>
        <v>RACE (1XX)</v>
      </c>
    </row>
    <row r="564" spans="1:85" s="289" customFormat="1" ht="15.75" customHeight="1">
      <c r="A564" s="571">
        <f t="shared" si="41"/>
        <v>561</v>
      </c>
      <c r="B564" s="92" t="s">
        <v>84</v>
      </c>
      <c r="C564" s="29" t="s">
        <v>1056</v>
      </c>
      <c r="D564" s="290" t="s">
        <v>1075</v>
      </c>
      <c r="E564" s="291" t="s">
        <v>4627</v>
      </c>
      <c r="F564" s="281" t="str">
        <f t="shared" si="45"/>
        <v>MR10679000944B</v>
      </c>
      <c r="G564" s="291" t="s">
        <v>1095</v>
      </c>
      <c r="H564" s="291"/>
      <c r="I564" s="345" t="s">
        <v>925</v>
      </c>
      <c r="J564" s="322">
        <v>42736</v>
      </c>
      <c r="K564" s="438">
        <v>44245</v>
      </c>
      <c r="L564" s="282" t="s">
        <v>1239</v>
      </c>
      <c r="M564" s="292">
        <v>477.95</v>
      </c>
      <c r="N564" s="85"/>
      <c r="O564" s="409"/>
      <c r="P564" s="290">
        <v>17</v>
      </c>
      <c r="Q564" s="8">
        <v>9</v>
      </c>
      <c r="R564" s="29" t="s">
        <v>221</v>
      </c>
      <c r="S564" s="290" t="s">
        <v>221</v>
      </c>
      <c r="T564" s="290" t="s">
        <v>221</v>
      </c>
      <c r="U564" s="293">
        <v>-44</v>
      </c>
      <c r="V564" s="317">
        <v>3.5</v>
      </c>
      <c r="W564" s="290" t="s">
        <v>85</v>
      </c>
      <c r="X564" s="298">
        <v>71.5</v>
      </c>
      <c r="Y564" s="294">
        <v>38.1</v>
      </c>
      <c r="Z564" s="293">
        <v>3600</v>
      </c>
      <c r="AA564" s="293" t="s">
        <v>2168</v>
      </c>
      <c r="AB564" s="293" t="s">
        <v>2846</v>
      </c>
      <c r="AC564" s="284" t="s">
        <v>9792</v>
      </c>
      <c r="AD564" s="295" t="s">
        <v>85</v>
      </c>
      <c r="AE564" s="432"/>
      <c r="AF564" s="286" t="str">
        <f>IFERROR(VLOOKUP(AD564,ACCESSORIES!F:J,5,FALSE),"N/A")</f>
        <v>N/A</v>
      </c>
      <c r="AG564" s="295" t="s">
        <v>85</v>
      </c>
      <c r="AH564" s="296" t="s">
        <v>85</v>
      </c>
      <c r="AI564" s="295" t="s">
        <v>85</v>
      </c>
      <c r="AJ564" s="295" t="s">
        <v>85</v>
      </c>
      <c r="AK564" s="287" t="str">
        <f>IFERROR(VLOOKUP(AJ564,ACCESSORIES!F:J,5,FALSE),"N/A")</f>
        <v>N/A</v>
      </c>
      <c r="AL564" s="296" t="s">
        <v>237</v>
      </c>
      <c r="AM564" s="296" t="s">
        <v>85</v>
      </c>
      <c r="AN564" s="38" t="str">
        <f>IFERROR(VLOOKUP(AM564,ACCESSORIES!F:J,5,FALSE),"N/A")</f>
        <v>N/A</v>
      </c>
      <c r="AO564" s="296" t="s">
        <v>85</v>
      </c>
      <c r="AP564" s="493">
        <v>16.2</v>
      </c>
      <c r="AQ564" s="296"/>
      <c r="AR564" s="296">
        <v>210</v>
      </c>
      <c r="AS564" s="296">
        <v>0</v>
      </c>
      <c r="AT564" s="296">
        <v>0</v>
      </c>
      <c r="AU564" s="296"/>
      <c r="AV564" s="296">
        <v>83</v>
      </c>
      <c r="AW564" s="296"/>
      <c r="AX564" s="296">
        <v>206</v>
      </c>
      <c r="AY564" s="296" t="s">
        <v>85</v>
      </c>
      <c r="AZ564" s="296" t="s">
        <v>85</v>
      </c>
      <c r="BA564" s="74"/>
      <c r="BB564" s="296">
        <v>18</v>
      </c>
      <c r="BC564" s="49"/>
      <c r="BD564" s="297" t="s">
        <v>1495</v>
      </c>
      <c r="BE564" s="91">
        <f>IFERROR(VLOOKUP(BD564,ACCESSORIES!F:J,5,FALSE),"N/A")</f>
        <v>219</v>
      </c>
      <c r="BF564" s="92" t="s">
        <v>1480</v>
      </c>
      <c r="BG564" s="91">
        <f>IFERROR(VLOOKUP(BF564,ACCESSORIES!F:J,5,FALSE),"N/A")</f>
        <v>11</v>
      </c>
      <c r="BH564" s="297">
        <v>41.6</v>
      </c>
      <c r="BI564" s="296">
        <v>20.100000000000001</v>
      </c>
      <c r="BJ564" s="296">
        <v>20.100000000000001</v>
      </c>
      <c r="BK564" s="296">
        <v>12.1</v>
      </c>
      <c r="BL564" s="358">
        <f t="shared" si="46"/>
        <v>8.0108506492343995E-2</v>
      </c>
      <c r="BM564" s="290">
        <v>36</v>
      </c>
      <c r="BN564" s="296" t="s">
        <v>3374</v>
      </c>
      <c r="BO564" s="73" t="s">
        <v>3891</v>
      </c>
      <c r="BP564" s="296" t="s">
        <v>2680</v>
      </c>
      <c r="BQ564" s="296" t="s">
        <v>2721</v>
      </c>
      <c r="BR564" s="296" t="s">
        <v>2722</v>
      </c>
      <c r="BS564" s="296" t="s">
        <v>2723</v>
      </c>
      <c r="BT564" s="296" t="s">
        <v>2715</v>
      </c>
      <c r="BU564" s="296" t="s">
        <v>2716</v>
      </c>
      <c r="BV564" s="296"/>
      <c r="BW564" s="296"/>
      <c r="BX564" s="296"/>
      <c r="BY564" s="296"/>
      <c r="BZ564" s="296" t="s">
        <v>3602</v>
      </c>
      <c r="CA564" s="296" t="s">
        <v>3603</v>
      </c>
      <c r="CB564" s="296" t="s">
        <v>3604</v>
      </c>
      <c r="CC564" s="296" t="s">
        <v>3605</v>
      </c>
      <c r="CD564" s="311" t="str">
        <f t="shared" si="44"/>
        <v>DISCONTINUED - MR106 Beadlock, 17x9, -44mm Offset, BLANK, 71.5mm Centerbore, Method Bronze, w/ BH-H24125</v>
      </c>
      <c r="CE564" s="311" t="s">
        <v>3721</v>
      </c>
      <c r="CF564" s="311" t="s">
        <v>3720</v>
      </c>
      <c r="CG564" s="300" t="str">
        <f t="shared" si="42"/>
        <v>RACE (1XX)</v>
      </c>
    </row>
    <row r="565" spans="1:85" s="289" customFormat="1" ht="15.75" customHeight="1">
      <c r="A565" s="571">
        <f t="shared" si="41"/>
        <v>562</v>
      </c>
      <c r="B565" s="92" t="s">
        <v>84</v>
      </c>
      <c r="C565" s="29" t="s">
        <v>1056</v>
      </c>
      <c r="D565" s="290" t="s">
        <v>3928</v>
      </c>
      <c r="E565" s="291" t="s">
        <v>4628</v>
      </c>
      <c r="F565" s="281" t="str">
        <f t="shared" si="45"/>
        <v>MR10767000845</v>
      </c>
      <c r="G565" s="291"/>
      <c r="H565" s="291"/>
      <c r="I565" s="345" t="s">
        <v>3207</v>
      </c>
      <c r="J565" s="322">
        <v>43654</v>
      </c>
      <c r="K565" s="438">
        <v>44245</v>
      </c>
      <c r="L565" s="282" t="s">
        <v>1239</v>
      </c>
      <c r="M565" s="292">
        <v>305</v>
      </c>
      <c r="N565" s="85"/>
      <c r="O565" s="409"/>
      <c r="P565" s="290">
        <v>16</v>
      </c>
      <c r="Q565" s="8">
        <v>7</v>
      </c>
      <c r="R565" s="29" t="s">
        <v>221</v>
      </c>
      <c r="S565" s="290" t="s">
        <v>221</v>
      </c>
      <c r="T565" s="290" t="s">
        <v>221</v>
      </c>
      <c r="U565" s="293">
        <v>45</v>
      </c>
      <c r="V565" s="317">
        <v>5.9</v>
      </c>
      <c r="W565" s="290" t="s">
        <v>85</v>
      </c>
      <c r="X565" s="298">
        <v>65</v>
      </c>
      <c r="Y565" s="294">
        <v>32.6</v>
      </c>
      <c r="Z565" s="293">
        <v>4000</v>
      </c>
      <c r="AA565" s="293" t="s">
        <v>2516</v>
      </c>
      <c r="AB565" s="293" t="s">
        <v>2850</v>
      </c>
      <c r="AC565" s="284" t="s">
        <v>9793</v>
      </c>
      <c r="AD565" s="295" t="s">
        <v>85</v>
      </c>
      <c r="AE565" s="432"/>
      <c r="AF565" s="286" t="str">
        <f>IFERROR(VLOOKUP(AD565,ACCESSORIES!F:J,5,FALSE),"N/A")</f>
        <v>N/A</v>
      </c>
      <c r="AG565" s="295" t="s">
        <v>85</v>
      </c>
      <c r="AH565" s="296" t="s">
        <v>85</v>
      </c>
      <c r="AI565" s="295" t="s">
        <v>85</v>
      </c>
      <c r="AJ565" s="295" t="s">
        <v>85</v>
      </c>
      <c r="AK565" s="287" t="str">
        <f>IFERROR(VLOOKUP(AJ565,ACCESSORIES!F:J,5,FALSE),"N/A")</f>
        <v>N/A</v>
      </c>
      <c r="AL565" s="296" t="s">
        <v>237</v>
      </c>
      <c r="AM565" s="296" t="s">
        <v>85</v>
      </c>
      <c r="AN565" s="38" t="str">
        <f>IFERROR(VLOOKUP(AM565,ACCESSORIES!F:J,5,FALSE),"N/A")</f>
        <v>N/A</v>
      </c>
      <c r="AO565" s="296" t="s">
        <v>85</v>
      </c>
      <c r="AP565" s="493" t="s">
        <v>85</v>
      </c>
      <c r="AQ565" s="296"/>
      <c r="AR565" s="296">
        <v>205</v>
      </c>
      <c r="AS565" s="296">
        <v>3</v>
      </c>
      <c r="AT565" s="296">
        <v>3</v>
      </c>
      <c r="AU565" s="296"/>
      <c r="AV565" s="296">
        <v>35</v>
      </c>
      <c r="AW565" s="296"/>
      <c r="AX565" s="296">
        <v>182</v>
      </c>
      <c r="AY565" s="296" t="s">
        <v>85</v>
      </c>
      <c r="AZ565" s="296" t="s">
        <v>85</v>
      </c>
      <c r="BA565" s="74"/>
      <c r="BB565" s="296">
        <v>0</v>
      </c>
      <c r="BC565" s="49"/>
      <c r="BD565" s="297" t="s">
        <v>85</v>
      </c>
      <c r="BE565" s="91" t="str">
        <f>IFERROR(VLOOKUP(BD565,ACCESSORIES!F:J,5,FALSE),"N/A")</f>
        <v>N/A</v>
      </c>
      <c r="BF565" s="92" t="s">
        <v>85</v>
      </c>
      <c r="BG565" s="91" t="str">
        <f>IFERROR(VLOOKUP(BF565,ACCESSORIES!F:J,5,FALSE),"N/A")</f>
        <v>N/A</v>
      </c>
      <c r="BH565" s="297">
        <v>36.1</v>
      </c>
      <c r="BI565" s="296">
        <v>18.600000000000001</v>
      </c>
      <c r="BJ565" s="296">
        <v>18.600000000000001</v>
      </c>
      <c r="BK565" s="296">
        <v>9.1</v>
      </c>
      <c r="BL565" s="358">
        <f t="shared" si="46"/>
        <v>5.1590344819103996E-2</v>
      </c>
      <c r="BM565" s="290">
        <v>36</v>
      </c>
      <c r="BN565" s="296" t="s">
        <v>3374</v>
      </c>
      <c r="BO565" s="73" t="s">
        <v>3891</v>
      </c>
      <c r="BP565" s="296" t="s">
        <v>3930</v>
      </c>
      <c r="BQ565" s="296" t="s">
        <v>2734</v>
      </c>
      <c r="BR565" s="296" t="s">
        <v>3931</v>
      </c>
      <c r="BS565" s="296" t="s">
        <v>3932</v>
      </c>
      <c r="BT565" s="296" t="s">
        <v>3933</v>
      </c>
      <c r="BU565" s="296" t="s">
        <v>3934</v>
      </c>
      <c r="BV565" s="296"/>
      <c r="BW565" s="296"/>
      <c r="BX565" s="296"/>
      <c r="BY565" s="296"/>
      <c r="BZ565" s="296"/>
      <c r="CA565" s="296"/>
      <c r="CB565" s="296"/>
      <c r="CC565" s="296"/>
      <c r="CD565" s="311" t="str">
        <f t="shared" si="44"/>
        <v>DISCONTINUED - MR107, 16x7, +45mm Offset, BLANK, 65mm Centerbore, Gloss Titanium</v>
      </c>
      <c r="CE565" s="311" t="s">
        <v>3721</v>
      </c>
      <c r="CF565" s="311" t="s">
        <v>3720</v>
      </c>
      <c r="CG565" s="300" t="str">
        <f t="shared" si="42"/>
        <v>RACE (1XX)</v>
      </c>
    </row>
    <row r="566" spans="1:85" s="289" customFormat="1" ht="15.75" customHeight="1">
      <c r="A566" s="571">
        <f t="shared" si="41"/>
        <v>563</v>
      </c>
      <c r="B566" s="92" t="s">
        <v>84</v>
      </c>
      <c r="C566" s="29" t="s">
        <v>1056</v>
      </c>
      <c r="D566" s="290" t="s">
        <v>3928</v>
      </c>
      <c r="E566" s="291" t="s">
        <v>4629</v>
      </c>
      <c r="F566" s="281" t="str">
        <f t="shared" si="45"/>
        <v>MR10767000825</v>
      </c>
      <c r="G566" s="291"/>
      <c r="H566" s="291"/>
      <c r="I566" s="345" t="s">
        <v>3208</v>
      </c>
      <c r="J566" s="322">
        <v>43654</v>
      </c>
      <c r="K566" s="438">
        <v>44245</v>
      </c>
      <c r="L566" s="282" t="s">
        <v>1239</v>
      </c>
      <c r="M566" s="292">
        <v>305</v>
      </c>
      <c r="N566" s="85"/>
      <c r="O566" s="409"/>
      <c r="P566" s="290">
        <v>16</v>
      </c>
      <c r="Q566" s="8">
        <v>7</v>
      </c>
      <c r="R566" s="29" t="s">
        <v>221</v>
      </c>
      <c r="S566" s="290" t="s">
        <v>221</v>
      </c>
      <c r="T566" s="290" t="s">
        <v>221</v>
      </c>
      <c r="U566" s="293">
        <v>25</v>
      </c>
      <c r="V566" s="317">
        <v>5.2</v>
      </c>
      <c r="W566" s="290" t="s">
        <v>85</v>
      </c>
      <c r="X566" s="298">
        <v>65</v>
      </c>
      <c r="Y566" s="294">
        <v>36.9</v>
      </c>
      <c r="Z566" s="293">
        <v>4000</v>
      </c>
      <c r="AA566" s="293" t="s">
        <v>2516</v>
      </c>
      <c r="AB566" s="293" t="s">
        <v>2850</v>
      </c>
      <c r="AC566" s="284" t="s">
        <v>9794</v>
      </c>
      <c r="AD566" s="295" t="s">
        <v>85</v>
      </c>
      <c r="AE566" s="432"/>
      <c r="AF566" s="286" t="str">
        <f>IFERROR(VLOOKUP(AD566,ACCESSORIES!F:J,5,FALSE),"N/A")</f>
        <v>N/A</v>
      </c>
      <c r="AG566" s="295" t="s">
        <v>85</v>
      </c>
      <c r="AH566" s="296" t="s">
        <v>85</v>
      </c>
      <c r="AI566" s="295" t="s">
        <v>85</v>
      </c>
      <c r="AJ566" s="295" t="s">
        <v>85</v>
      </c>
      <c r="AK566" s="287" t="str">
        <f>IFERROR(VLOOKUP(AJ566,ACCESSORIES!F:J,5,FALSE),"N/A")</f>
        <v>N/A</v>
      </c>
      <c r="AL566" s="296" t="s">
        <v>237</v>
      </c>
      <c r="AM566" s="296" t="s">
        <v>85</v>
      </c>
      <c r="AN566" s="38" t="str">
        <f>IFERROR(VLOOKUP(AM566,ACCESSORIES!F:J,5,FALSE),"N/A")</f>
        <v>N/A</v>
      </c>
      <c r="AO566" s="296" t="s">
        <v>85</v>
      </c>
      <c r="AP566" s="493" t="s">
        <v>85</v>
      </c>
      <c r="AQ566" s="296"/>
      <c r="AR566" s="296">
        <v>205</v>
      </c>
      <c r="AS566" s="296">
        <v>3</v>
      </c>
      <c r="AT566" s="296">
        <v>3</v>
      </c>
      <c r="AU566" s="296"/>
      <c r="AV566" s="296">
        <v>56</v>
      </c>
      <c r="AW566" s="296"/>
      <c r="AX566" s="296">
        <v>184</v>
      </c>
      <c r="AY566" s="296" t="s">
        <v>85</v>
      </c>
      <c r="AZ566" s="296" t="s">
        <v>85</v>
      </c>
      <c r="BA566" s="74"/>
      <c r="BB566" s="296">
        <v>0</v>
      </c>
      <c r="BC566" s="49"/>
      <c r="BD566" s="297" t="s">
        <v>85</v>
      </c>
      <c r="BE566" s="91" t="str">
        <f>IFERROR(VLOOKUP(BD566,ACCESSORIES!F:J,5,FALSE),"N/A")</f>
        <v>N/A</v>
      </c>
      <c r="BF566" s="92" t="s">
        <v>85</v>
      </c>
      <c r="BG566" s="91" t="str">
        <f>IFERROR(VLOOKUP(BF566,ACCESSORIES!F:J,5,FALSE),"N/A")</f>
        <v>N/A</v>
      </c>
      <c r="BH566" s="297">
        <v>40.4</v>
      </c>
      <c r="BI566" s="296">
        <v>18.600000000000001</v>
      </c>
      <c r="BJ566" s="296">
        <v>18.600000000000001</v>
      </c>
      <c r="BK566" s="296">
        <v>9.1</v>
      </c>
      <c r="BL566" s="358">
        <f t="shared" si="46"/>
        <v>5.1590344819103996E-2</v>
      </c>
      <c r="BM566" s="290">
        <v>36</v>
      </c>
      <c r="BN566" s="296" t="s">
        <v>3374</v>
      </c>
      <c r="BO566" s="73" t="s">
        <v>3891</v>
      </c>
      <c r="BP566" s="296" t="s">
        <v>3930</v>
      </c>
      <c r="BQ566" s="296" t="s">
        <v>2734</v>
      </c>
      <c r="BR566" s="296" t="s">
        <v>3931</v>
      </c>
      <c r="BS566" s="296" t="s">
        <v>3932</v>
      </c>
      <c r="BT566" s="296" t="s">
        <v>3933</v>
      </c>
      <c r="BU566" s="296" t="s">
        <v>3934</v>
      </c>
      <c r="BV566" s="296"/>
      <c r="BW566" s="296"/>
      <c r="BX566" s="296"/>
      <c r="BY566" s="296"/>
      <c r="BZ566" s="296"/>
      <c r="CA566" s="296"/>
      <c r="CB566" s="296"/>
      <c r="CC566" s="296"/>
      <c r="CD566" s="311" t="str">
        <f t="shared" si="44"/>
        <v>DISCONTINUED - MR107, 16x7, +25mm Offset, BLANK, 65mm Centerbore, Gloss Titanium</v>
      </c>
      <c r="CE566" s="311" t="s">
        <v>3721</v>
      </c>
      <c r="CF566" s="311" t="s">
        <v>3720</v>
      </c>
      <c r="CG566" s="300" t="str">
        <f t="shared" si="42"/>
        <v>RACE (1XX)</v>
      </c>
    </row>
    <row r="567" spans="1:85" s="289" customFormat="1" ht="15.75" customHeight="1">
      <c r="A567" s="571">
        <f t="shared" si="41"/>
        <v>564</v>
      </c>
      <c r="B567" s="92" t="s">
        <v>84</v>
      </c>
      <c r="C567" s="29" t="s">
        <v>1058</v>
      </c>
      <c r="D567" s="290" t="s">
        <v>1079</v>
      </c>
      <c r="E567" s="291" t="s">
        <v>4630</v>
      </c>
      <c r="F567" s="281" t="str">
        <f t="shared" si="45"/>
        <v>MR20279000312B</v>
      </c>
      <c r="G567" s="291" t="s">
        <v>1095</v>
      </c>
      <c r="H567" s="291"/>
      <c r="I567" s="345" t="s">
        <v>2259</v>
      </c>
      <c r="J567" s="322">
        <v>41640</v>
      </c>
      <c r="K567" s="438">
        <v>44245</v>
      </c>
      <c r="L567" s="282" t="s">
        <v>1239</v>
      </c>
      <c r="M567" s="292">
        <v>1149.5</v>
      </c>
      <c r="N567" s="85"/>
      <c r="O567" s="409"/>
      <c r="P567" s="290">
        <v>17</v>
      </c>
      <c r="Q567" s="8">
        <v>9</v>
      </c>
      <c r="R567" s="29" t="s">
        <v>221</v>
      </c>
      <c r="S567" s="290" t="s">
        <v>221</v>
      </c>
      <c r="T567" s="290" t="s">
        <v>221</v>
      </c>
      <c r="U567" s="293">
        <v>-12</v>
      </c>
      <c r="V567" s="317">
        <v>4.5</v>
      </c>
      <c r="W567" s="290" t="s">
        <v>85</v>
      </c>
      <c r="X567" s="298">
        <v>108</v>
      </c>
      <c r="Y567" s="294">
        <v>29</v>
      </c>
      <c r="Z567" s="293">
        <v>4000</v>
      </c>
      <c r="AA567" s="293" t="s">
        <v>5172</v>
      </c>
      <c r="AB567" s="293" t="s">
        <v>173</v>
      </c>
      <c r="AC567" s="284" t="s">
        <v>9673</v>
      </c>
      <c r="AD567" s="295" t="s">
        <v>85</v>
      </c>
      <c r="AE567" s="432"/>
      <c r="AF567" s="286" t="str">
        <f>IFERROR(VLOOKUP(AD567,ACCESSORIES!F:J,5,FALSE),"N/A")</f>
        <v>N/A</v>
      </c>
      <c r="AG567" s="295" t="s">
        <v>85</v>
      </c>
      <c r="AH567" s="296" t="s">
        <v>85</v>
      </c>
      <c r="AI567" s="295" t="s">
        <v>85</v>
      </c>
      <c r="AJ567" s="295" t="s">
        <v>85</v>
      </c>
      <c r="AK567" s="287" t="str">
        <f>IFERROR(VLOOKUP(AJ567,ACCESSORIES!F:J,5,FALSE),"N/A")</f>
        <v>N/A</v>
      </c>
      <c r="AL567" s="296" t="s">
        <v>237</v>
      </c>
      <c r="AM567" s="296" t="s">
        <v>85</v>
      </c>
      <c r="AN567" s="38" t="str">
        <f>IFERROR(VLOOKUP(AM567,ACCESSORIES!F:J,5,FALSE),"N/A")</f>
        <v>N/A</v>
      </c>
      <c r="AO567" s="296" t="s">
        <v>85</v>
      </c>
      <c r="AP567" s="493" t="s">
        <v>85</v>
      </c>
      <c r="AQ567" s="296"/>
      <c r="AR567" s="296">
        <v>200</v>
      </c>
      <c r="AS567" s="296">
        <v>0</v>
      </c>
      <c r="AT567" s="296">
        <v>0</v>
      </c>
      <c r="AU567" s="296"/>
      <c r="AV567" s="296">
        <v>53</v>
      </c>
      <c r="AW567" s="296"/>
      <c r="AX567" s="296">
        <v>208</v>
      </c>
      <c r="AY567" s="296" t="s">
        <v>85</v>
      </c>
      <c r="AZ567" s="296" t="s">
        <v>85</v>
      </c>
      <c r="BA567" s="74"/>
      <c r="BB567" s="296">
        <v>65</v>
      </c>
      <c r="BC567" s="49"/>
      <c r="BD567" s="297" t="s">
        <v>2575</v>
      </c>
      <c r="BE567" s="91">
        <f>IFERROR(VLOOKUP(BD567,ACCESSORIES!F:J,5,FALSE),"N/A")</f>
        <v>149</v>
      </c>
      <c r="BF567" s="92" t="s">
        <v>1480</v>
      </c>
      <c r="BG567" s="91">
        <f>IFERROR(VLOOKUP(BF567,ACCESSORIES!F:J,5,FALSE),"N/A")</f>
        <v>11</v>
      </c>
      <c r="BH567" s="297">
        <v>32.5</v>
      </c>
      <c r="BI567" s="296">
        <v>20.100000000000001</v>
      </c>
      <c r="BJ567" s="296">
        <v>20.100000000000001</v>
      </c>
      <c r="BK567" s="296">
        <v>12.1</v>
      </c>
      <c r="BL567" s="358">
        <f t="shared" si="46"/>
        <v>8.0108506492343995E-2</v>
      </c>
      <c r="BM567" s="290">
        <v>36</v>
      </c>
      <c r="BN567" s="296" t="s">
        <v>3374</v>
      </c>
      <c r="BO567" s="73" t="s">
        <v>3891</v>
      </c>
      <c r="BP567" s="296"/>
      <c r="BQ567" s="296" t="s">
        <v>1221</v>
      </c>
      <c r="BR567" s="296" t="s">
        <v>2209</v>
      </c>
      <c r="BS567" s="296"/>
      <c r="BT567" s="296"/>
      <c r="BU567" s="296"/>
      <c r="BV567" s="296"/>
      <c r="BW567" s="296"/>
      <c r="BX567" s="296"/>
      <c r="BY567" s="296"/>
      <c r="BZ567" s="296" t="s">
        <v>3608</v>
      </c>
      <c r="CA567" s="296" t="s">
        <v>3609</v>
      </c>
      <c r="CB567" s="296"/>
      <c r="CC567" s="296"/>
      <c r="CD567" s="311" t="str">
        <f t="shared" si="44"/>
        <v>DISCONTINUED - MR202 Forged, 17x9, -12mm Offset, BLANK, 108mm Centerbore, Machined - Raw , w/ BH-H24125</v>
      </c>
      <c r="CE567" s="311" t="s">
        <v>3721</v>
      </c>
      <c r="CF567" s="311" t="s">
        <v>3720</v>
      </c>
      <c r="CG567" s="300" t="str">
        <f t="shared" si="42"/>
        <v>FORGED (2XX)</v>
      </c>
    </row>
    <row r="568" spans="1:85" s="289" customFormat="1" ht="15.75" customHeight="1">
      <c r="A568" s="571">
        <f t="shared" si="41"/>
        <v>565</v>
      </c>
      <c r="B568" s="92" t="s">
        <v>84</v>
      </c>
      <c r="C568" s="29" t="s">
        <v>1058</v>
      </c>
      <c r="D568" s="290" t="s">
        <v>1079</v>
      </c>
      <c r="E568" s="291" t="s">
        <v>4631</v>
      </c>
      <c r="F568" s="281" t="str">
        <f t="shared" si="45"/>
        <v>MR20279000325BV</v>
      </c>
      <c r="G568" s="291" t="s">
        <v>1095</v>
      </c>
      <c r="H568" s="291" t="s">
        <v>3911</v>
      </c>
      <c r="I568" s="345" t="s">
        <v>2260</v>
      </c>
      <c r="J568" s="322">
        <v>41640</v>
      </c>
      <c r="K568" s="438">
        <v>44245</v>
      </c>
      <c r="L568" s="282" t="s">
        <v>1239</v>
      </c>
      <c r="M568" s="292">
        <v>1149.5</v>
      </c>
      <c r="N568" s="85"/>
      <c r="O568" s="409"/>
      <c r="P568" s="290">
        <v>17</v>
      </c>
      <c r="Q568" s="8">
        <v>9</v>
      </c>
      <c r="R568" s="29" t="s">
        <v>221</v>
      </c>
      <c r="S568" s="290" t="s">
        <v>221</v>
      </c>
      <c r="T568" s="290" t="s">
        <v>221</v>
      </c>
      <c r="U568" s="293">
        <v>25</v>
      </c>
      <c r="V568" s="317">
        <v>6</v>
      </c>
      <c r="W568" s="290" t="s">
        <v>85</v>
      </c>
      <c r="X568" s="298">
        <v>108</v>
      </c>
      <c r="Y568" s="294">
        <v>28</v>
      </c>
      <c r="Z568" s="293">
        <v>4000</v>
      </c>
      <c r="AA568" s="293" t="s">
        <v>5172</v>
      </c>
      <c r="AB568" s="293" t="s">
        <v>173</v>
      </c>
      <c r="AC568" s="284" t="s">
        <v>9795</v>
      </c>
      <c r="AD568" s="295" t="s">
        <v>85</v>
      </c>
      <c r="AE568" s="432"/>
      <c r="AF568" s="286" t="str">
        <f>IFERROR(VLOOKUP(AD568,ACCESSORIES!F:J,5,FALSE),"N/A")</f>
        <v>N/A</v>
      </c>
      <c r="AG568" s="295" t="s">
        <v>85</v>
      </c>
      <c r="AH568" s="296" t="s">
        <v>85</v>
      </c>
      <c r="AI568" s="295" t="s">
        <v>85</v>
      </c>
      <c r="AJ568" s="295" t="s">
        <v>85</v>
      </c>
      <c r="AK568" s="287" t="str">
        <f>IFERROR(VLOOKUP(AJ568,ACCESSORIES!F:J,5,FALSE),"N/A")</f>
        <v>N/A</v>
      </c>
      <c r="AL568" s="296" t="s">
        <v>237</v>
      </c>
      <c r="AM568" s="296" t="s">
        <v>85</v>
      </c>
      <c r="AN568" s="38" t="str">
        <f>IFERROR(VLOOKUP(AM568,ACCESSORIES!F:J,5,FALSE),"N/A")</f>
        <v>N/A</v>
      </c>
      <c r="AO568" s="296" t="s">
        <v>85</v>
      </c>
      <c r="AP568" s="493" t="s">
        <v>85</v>
      </c>
      <c r="AQ568" s="296"/>
      <c r="AR568" s="296">
        <v>200</v>
      </c>
      <c r="AS568" s="296">
        <v>0</v>
      </c>
      <c r="AT568" s="296">
        <v>0</v>
      </c>
      <c r="AU568" s="296"/>
      <c r="AV568" s="296">
        <v>24</v>
      </c>
      <c r="AW568" s="296"/>
      <c r="AX568" s="296">
        <v>195</v>
      </c>
      <c r="AY568" s="296" t="s">
        <v>85</v>
      </c>
      <c r="AZ568" s="296" t="s">
        <v>85</v>
      </c>
      <c r="BA568" s="74"/>
      <c r="BB568" s="296">
        <v>45</v>
      </c>
      <c r="BC568" s="49"/>
      <c r="BD568" s="297" t="s">
        <v>2575</v>
      </c>
      <c r="BE568" s="91">
        <f>IFERROR(VLOOKUP(BD568,ACCESSORIES!F:J,5,FALSE),"N/A")</f>
        <v>149</v>
      </c>
      <c r="BF568" s="92" t="s">
        <v>1480</v>
      </c>
      <c r="BG568" s="91">
        <f>IFERROR(VLOOKUP(BF568,ACCESSORIES!F:J,5,FALSE),"N/A")</f>
        <v>11</v>
      </c>
      <c r="BH568" s="297">
        <v>31.5</v>
      </c>
      <c r="BI568" s="296">
        <v>20.100000000000001</v>
      </c>
      <c r="BJ568" s="296">
        <v>20.100000000000001</v>
      </c>
      <c r="BK568" s="296">
        <v>12.1</v>
      </c>
      <c r="BL568" s="358">
        <f t="shared" si="46"/>
        <v>8.0108506492343995E-2</v>
      </c>
      <c r="BM568" s="290">
        <v>36</v>
      </c>
      <c r="BN568" s="296" t="s">
        <v>3374</v>
      </c>
      <c r="BO568" s="73" t="s">
        <v>3891</v>
      </c>
      <c r="BP568" s="296" t="s">
        <v>3955</v>
      </c>
      <c r="BQ568" s="296" t="s">
        <v>1221</v>
      </c>
      <c r="BR568" s="296" t="s">
        <v>2209</v>
      </c>
      <c r="BS568" s="296"/>
      <c r="BT568" s="296"/>
      <c r="BU568" s="296"/>
      <c r="BV568" s="296"/>
      <c r="BW568" s="296"/>
      <c r="BX568" s="296"/>
      <c r="BY568" s="296"/>
      <c r="BZ568" s="296" t="s">
        <v>3608</v>
      </c>
      <c r="CA568" s="296" t="s">
        <v>3609</v>
      </c>
      <c r="CB568" s="296"/>
      <c r="CC568" s="296"/>
      <c r="CD568" s="311" t="str">
        <f t="shared" si="44"/>
        <v>DISCONTINUED - MR202 Forged, 17x9, +25mm Offset, BLANK, 108mm Centerbore, Machined - Raw , w/ BH-H24125</v>
      </c>
      <c r="CE568" s="311" t="s">
        <v>3721</v>
      </c>
      <c r="CF568" s="311" t="s">
        <v>3720</v>
      </c>
      <c r="CG568" s="300" t="str">
        <f t="shared" si="42"/>
        <v>FORGED (2XX)</v>
      </c>
    </row>
    <row r="569" spans="1:85" s="289" customFormat="1" ht="15.75" customHeight="1">
      <c r="A569" s="571">
        <f t="shared" si="41"/>
        <v>566</v>
      </c>
      <c r="B569" s="92" t="s">
        <v>84</v>
      </c>
      <c r="C569" s="29" t="s">
        <v>1038</v>
      </c>
      <c r="D569" s="290" t="s">
        <v>1087</v>
      </c>
      <c r="E569" s="291" t="s">
        <v>4636</v>
      </c>
      <c r="F569" s="281" t="str">
        <f t="shared" si="45"/>
        <v>MR31078516535</v>
      </c>
      <c r="G569" s="291"/>
      <c r="H569" s="291"/>
      <c r="I569" s="345" t="s">
        <v>1933</v>
      </c>
      <c r="J569" s="322">
        <v>42370</v>
      </c>
      <c r="K569" s="438">
        <v>44245</v>
      </c>
      <c r="L569" s="282" t="s">
        <v>1239</v>
      </c>
      <c r="M569" s="292">
        <v>265.60000000000002</v>
      </c>
      <c r="N569" s="85"/>
      <c r="O569" s="409"/>
      <c r="P569" s="290">
        <v>17</v>
      </c>
      <c r="Q569" s="8">
        <v>8.5</v>
      </c>
      <c r="R569" s="29" t="s">
        <v>1697</v>
      </c>
      <c r="S569" s="290">
        <v>6</v>
      </c>
      <c r="T569" s="290">
        <v>135</v>
      </c>
      <c r="U569" s="293">
        <v>35</v>
      </c>
      <c r="V569" s="317">
        <v>6.1</v>
      </c>
      <c r="W569" s="290" t="s">
        <v>85</v>
      </c>
      <c r="X569" s="298">
        <v>87</v>
      </c>
      <c r="Y569" s="294">
        <v>29.5</v>
      </c>
      <c r="Z569" s="293">
        <v>2650</v>
      </c>
      <c r="AA569" s="293" t="s">
        <v>2165</v>
      </c>
      <c r="AB569" s="293" t="s">
        <v>2845</v>
      </c>
      <c r="AC569" s="284" t="s">
        <v>9796</v>
      </c>
      <c r="AD569" s="295" t="s">
        <v>1590</v>
      </c>
      <c r="AE569" s="432"/>
      <c r="AF569" s="286">
        <f>IFERROR(VLOOKUP(AD569,ACCESSORIES!F:J,5,FALSE),"N/A")</f>
        <v>38.5</v>
      </c>
      <c r="AG569" s="295" t="s">
        <v>1733</v>
      </c>
      <c r="AH569" s="296" t="s">
        <v>1786</v>
      </c>
      <c r="AI569" s="295" t="s">
        <v>85</v>
      </c>
      <c r="AJ569" s="295" t="s">
        <v>1827</v>
      </c>
      <c r="AK569" s="287">
        <f>IFERROR(VLOOKUP(AJ569,ACCESSORIES!F:J,5,FALSE),"N/A")</f>
        <v>1.1000000000000001</v>
      </c>
      <c r="AL569" s="296" t="s">
        <v>236</v>
      </c>
      <c r="AM569" s="296" t="s">
        <v>85</v>
      </c>
      <c r="AN569" s="38" t="str">
        <f>IFERROR(VLOOKUP(AM569,ACCESSORIES!F:J,5,FALSE),"N/A")</f>
        <v>N/A</v>
      </c>
      <c r="AO569" s="296" t="s">
        <v>85</v>
      </c>
      <c r="AP569" s="493">
        <v>16.100000000000001</v>
      </c>
      <c r="AQ569" s="296"/>
      <c r="AR569" s="296">
        <v>175</v>
      </c>
      <c r="AS569" s="296">
        <v>7</v>
      </c>
      <c r="AT569" s="296">
        <v>20</v>
      </c>
      <c r="AU569" s="296">
        <v>29</v>
      </c>
      <c r="AV569" s="296">
        <v>41</v>
      </c>
      <c r="AW569" s="296">
        <v>209</v>
      </c>
      <c r="AX569" s="296">
        <v>199</v>
      </c>
      <c r="AY569" s="296">
        <v>87</v>
      </c>
      <c r="AZ569" s="296">
        <v>34</v>
      </c>
      <c r="BA569" s="74"/>
      <c r="BB569" s="296">
        <v>17</v>
      </c>
      <c r="BC569" s="49"/>
      <c r="BD569" s="297" t="s">
        <v>85</v>
      </c>
      <c r="BE569" s="91" t="str">
        <f>IFERROR(VLOOKUP(BD569,ACCESSORIES!F:J,5,FALSE),"N/A")</f>
        <v>N/A</v>
      </c>
      <c r="BF569" s="92" t="s">
        <v>85</v>
      </c>
      <c r="BG569" s="91" t="str">
        <f>IFERROR(VLOOKUP(BF569,ACCESSORIES!F:J,5,FALSE),"N/A")</f>
        <v>N/A</v>
      </c>
      <c r="BH569" s="297">
        <v>33</v>
      </c>
      <c r="BI569" s="296">
        <v>19.7</v>
      </c>
      <c r="BJ569" s="296">
        <v>19.7</v>
      </c>
      <c r="BK569" s="296">
        <v>11</v>
      </c>
      <c r="BL569" s="358">
        <f t="shared" si="46"/>
        <v>6.995621234535998E-2</v>
      </c>
      <c r="BM569" s="290">
        <v>36</v>
      </c>
      <c r="BN569" s="296" t="s">
        <v>3374</v>
      </c>
      <c r="BO569" s="73" t="s">
        <v>3891</v>
      </c>
      <c r="BP569" s="296" t="s">
        <v>2680</v>
      </c>
      <c r="BQ569" s="296" t="s">
        <v>2693</v>
      </c>
      <c r="BR569" s="296" t="s">
        <v>2686</v>
      </c>
      <c r="BS569" s="296" t="s">
        <v>2694</v>
      </c>
      <c r="BT569" s="296" t="s">
        <v>2692</v>
      </c>
      <c r="BU569" s="296"/>
      <c r="BV569" s="296"/>
      <c r="BW569" s="296"/>
      <c r="BX569" s="296"/>
      <c r="BY569" s="296"/>
      <c r="BZ569" s="296" t="s">
        <v>3470</v>
      </c>
      <c r="CA569" s="296" t="s">
        <v>3471</v>
      </c>
      <c r="CB569" s="296" t="s">
        <v>3472</v>
      </c>
      <c r="CC569" s="296" t="s">
        <v>3473</v>
      </c>
      <c r="CD569" s="311" t="str">
        <f t="shared" si="44"/>
        <v>DISCONTINUED - MR310 Con6, 17x8.5, +35mm Offset, 6x135, 87mm Centerbore, Matte Black</v>
      </c>
      <c r="CE569" s="311" t="s">
        <v>3721</v>
      </c>
      <c r="CF569" s="311" t="s">
        <v>3720</v>
      </c>
      <c r="CG569" s="300" t="str">
        <f t="shared" si="42"/>
        <v>STREET (3XX)</v>
      </c>
    </row>
    <row r="570" spans="1:85" s="289" customFormat="1" ht="15.75" customHeight="1">
      <c r="A570" s="571">
        <f t="shared" si="41"/>
        <v>567</v>
      </c>
      <c r="B570" s="92" t="s">
        <v>84</v>
      </c>
      <c r="C570" s="29" t="s">
        <v>1038</v>
      </c>
      <c r="D570" s="290" t="s">
        <v>1087</v>
      </c>
      <c r="E570" s="291" t="s">
        <v>4637</v>
      </c>
      <c r="F570" s="281" t="str">
        <f t="shared" si="45"/>
        <v>MR31029080518</v>
      </c>
      <c r="G570" s="291"/>
      <c r="H570" s="291"/>
      <c r="I570" s="345" t="s">
        <v>628</v>
      </c>
      <c r="J570" s="322">
        <v>42370</v>
      </c>
      <c r="K570" s="438">
        <v>44245</v>
      </c>
      <c r="L570" s="282" t="s">
        <v>1239</v>
      </c>
      <c r="M570" s="292">
        <v>345.46</v>
      </c>
      <c r="N570" s="85"/>
      <c r="O570" s="409"/>
      <c r="P570" s="290">
        <v>20</v>
      </c>
      <c r="Q570" s="8">
        <v>9</v>
      </c>
      <c r="R570" s="29" t="s">
        <v>1699</v>
      </c>
      <c r="S570" s="290">
        <v>8</v>
      </c>
      <c r="T570" s="290">
        <v>6.5</v>
      </c>
      <c r="U570" s="293">
        <v>18</v>
      </c>
      <c r="V570" s="317">
        <v>5.75</v>
      </c>
      <c r="W570" s="290" t="s">
        <v>85</v>
      </c>
      <c r="X570" s="298">
        <v>130.81</v>
      </c>
      <c r="Y570" s="294">
        <v>43.47</v>
      </c>
      <c r="Z570" s="293">
        <v>3640</v>
      </c>
      <c r="AA570" s="293" t="s">
        <v>2165</v>
      </c>
      <c r="AB570" s="293" t="s">
        <v>2845</v>
      </c>
      <c r="AC570" s="284" t="s">
        <v>9723</v>
      </c>
      <c r="AD570" s="295" t="s">
        <v>1562</v>
      </c>
      <c r="AE570" s="432"/>
      <c r="AF570" s="286">
        <f>IFERROR(VLOOKUP(AD570,ACCESSORIES!F:J,5,FALSE),"N/A")</f>
        <v>33</v>
      </c>
      <c r="AG570" s="295" t="s">
        <v>85</v>
      </c>
      <c r="AH570" s="296" t="s">
        <v>85</v>
      </c>
      <c r="AI570" s="295" t="s">
        <v>2863</v>
      </c>
      <c r="AJ570" s="295" t="s">
        <v>1827</v>
      </c>
      <c r="AK570" s="287">
        <f>IFERROR(VLOOKUP(AJ570,ACCESSORIES!F:J,5,FALSE),"N/A")</f>
        <v>1.1000000000000001</v>
      </c>
      <c r="AL570" s="296" t="s">
        <v>237</v>
      </c>
      <c r="AM570" s="296" t="s">
        <v>85</v>
      </c>
      <c r="AN570" s="38" t="str">
        <f>IFERROR(VLOOKUP(AM570,ACCESSORIES!F:J,5,FALSE),"N/A")</f>
        <v>N/A</v>
      </c>
      <c r="AO570" s="296" t="s">
        <v>85</v>
      </c>
      <c r="AP570" s="493">
        <v>16.100000000000001</v>
      </c>
      <c r="AQ570" s="296"/>
      <c r="AR570" s="296">
        <v>200</v>
      </c>
      <c r="AS570" s="296">
        <v>3</v>
      </c>
      <c r="AT570" s="296">
        <v>3</v>
      </c>
      <c r="AU570" s="296">
        <v>25</v>
      </c>
      <c r="AV570" s="296">
        <v>39</v>
      </c>
      <c r="AW570" s="296">
        <v>243</v>
      </c>
      <c r="AX570" s="296">
        <v>234</v>
      </c>
      <c r="AY570" s="296">
        <v>123</v>
      </c>
      <c r="AZ570" s="296">
        <v>93</v>
      </c>
      <c r="BA570" s="74"/>
      <c r="BB570" s="296">
        <v>23</v>
      </c>
      <c r="BC570" s="49"/>
      <c r="BD570" s="297" t="s">
        <v>85</v>
      </c>
      <c r="BE570" s="91" t="str">
        <f>IFERROR(VLOOKUP(BD570,ACCESSORIES!F:J,5,FALSE),"N/A")</f>
        <v>N/A</v>
      </c>
      <c r="BF570" s="92" t="s">
        <v>85</v>
      </c>
      <c r="BG570" s="91" t="str">
        <f>IFERROR(VLOOKUP(BF570,ACCESSORIES!F:J,5,FALSE),"N/A")</f>
        <v>N/A</v>
      </c>
      <c r="BH570" s="297">
        <v>48.65</v>
      </c>
      <c r="BI570" s="296">
        <v>22.6</v>
      </c>
      <c r="BJ570" s="296">
        <v>22.6</v>
      </c>
      <c r="BK570" s="296">
        <v>11.6</v>
      </c>
      <c r="BL570" s="358">
        <f t="shared" si="46"/>
        <v>9.7090338980223984E-2</v>
      </c>
      <c r="BM570" s="290">
        <v>24</v>
      </c>
      <c r="BN570" s="296" t="s">
        <v>3374</v>
      </c>
      <c r="BO570" s="73" t="s">
        <v>3891</v>
      </c>
      <c r="BP570" s="296" t="s">
        <v>2680</v>
      </c>
      <c r="BQ570" s="296" t="s">
        <v>2693</v>
      </c>
      <c r="BR570" s="296" t="s">
        <v>2686</v>
      </c>
      <c r="BS570" s="296" t="s">
        <v>2694</v>
      </c>
      <c r="BT570" s="296" t="s">
        <v>2692</v>
      </c>
      <c r="BU570" s="296"/>
      <c r="BV570" s="296"/>
      <c r="BW570" s="296"/>
      <c r="BX570" s="296"/>
      <c r="BY570" s="296"/>
      <c r="BZ570" s="296" t="s">
        <v>3478</v>
      </c>
      <c r="CA570" s="296" t="s">
        <v>3479</v>
      </c>
      <c r="CB570" s="296" t="s">
        <v>3480</v>
      </c>
      <c r="CC570" s="296" t="s">
        <v>3481</v>
      </c>
      <c r="CD570" s="311" t="str">
        <f t="shared" si="44"/>
        <v>DISCONTINUED - MR310 Con6, 20x9, +18mm Offset, 8x6.5, 130.81mm Centerbore, Matte Black</v>
      </c>
      <c r="CE570" s="311" t="s">
        <v>3721</v>
      </c>
      <c r="CF570" s="311" t="s">
        <v>3720</v>
      </c>
      <c r="CG570" s="300" t="str">
        <f t="shared" si="42"/>
        <v>STREET (3XX)</v>
      </c>
    </row>
    <row r="571" spans="1:85" s="289" customFormat="1" ht="15.75" customHeight="1">
      <c r="A571" s="571">
        <f t="shared" si="41"/>
        <v>568</v>
      </c>
      <c r="B571" s="92" t="s">
        <v>84</v>
      </c>
      <c r="C571" s="29" t="s">
        <v>1038</v>
      </c>
      <c r="D571" s="290" t="s">
        <v>1087</v>
      </c>
      <c r="E571" s="291" t="s">
        <v>4638</v>
      </c>
      <c r="F571" s="281" t="str">
        <f t="shared" si="45"/>
        <v>MR31029080918</v>
      </c>
      <c r="G571" s="291"/>
      <c r="H571" s="291"/>
      <c r="I571" s="345" t="s">
        <v>629</v>
      </c>
      <c r="J571" s="322">
        <v>42370</v>
      </c>
      <c r="K571" s="438">
        <v>44245</v>
      </c>
      <c r="L571" s="282" t="s">
        <v>1239</v>
      </c>
      <c r="M571" s="292">
        <v>362.4</v>
      </c>
      <c r="N571" s="85"/>
      <c r="O571" s="409"/>
      <c r="P571" s="290">
        <v>20</v>
      </c>
      <c r="Q571" s="8">
        <v>9</v>
      </c>
      <c r="R571" s="29" t="s">
        <v>1699</v>
      </c>
      <c r="S571" s="290">
        <v>8</v>
      </c>
      <c r="T571" s="290">
        <v>6.5</v>
      </c>
      <c r="U571" s="293">
        <v>18</v>
      </c>
      <c r="V571" s="317">
        <v>5.75</v>
      </c>
      <c r="W571" s="290" t="s">
        <v>85</v>
      </c>
      <c r="X571" s="298">
        <v>130.81</v>
      </c>
      <c r="Y571" s="294">
        <v>42.2</v>
      </c>
      <c r="Z571" s="293">
        <v>3640</v>
      </c>
      <c r="AA571" s="293" t="s">
        <v>5156</v>
      </c>
      <c r="AB571" s="293" t="s">
        <v>2846</v>
      </c>
      <c r="AC571" s="284" t="s">
        <v>9723</v>
      </c>
      <c r="AD571" s="295" t="s">
        <v>1562</v>
      </c>
      <c r="AE571" s="432"/>
      <c r="AF571" s="286">
        <f>IFERROR(VLOOKUP(AD571,ACCESSORIES!F:J,5,FALSE),"N/A")</f>
        <v>33</v>
      </c>
      <c r="AG571" s="295" t="s">
        <v>85</v>
      </c>
      <c r="AH571" s="296" t="s">
        <v>85</v>
      </c>
      <c r="AI571" s="295" t="s">
        <v>2863</v>
      </c>
      <c r="AJ571" s="295" t="s">
        <v>1827</v>
      </c>
      <c r="AK571" s="287">
        <f>IFERROR(VLOOKUP(AJ571,ACCESSORIES!F:J,5,FALSE),"N/A")</f>
        <v>1.1000000000000001</v>
      </c>
      <c r="AL571" s="296" t="s">
        <v>237</v>
      </c>
      <c r="AM571" s="296" t="s">
        <v>85</v>
      </c>
      <c r="AN571" s="38" t="str">
        <f>IFERROR(VLOOKUP(AM571,ACCESSORIES!F:J,5,FALSE),"N/A")</f>
        <v>N/A</v>
      </c>
      <c r="AO571" s="296" t="s">
        <v>85</v>
      </c>
      <c r="AP571" s="493">
        <v>16.100000000000001</v>
      </c>
      <c r="AQ571" s="296"/>
      <c r="AR571" s="296">
        <v>200</v>
      </c>
      <c r="AS571" s="296">
        <v>3</v>
      </c>
      <c r="AT571" s="296">
        <v>3</v>
      </c>
      <c r="AU571" s="296">
        <v>25</v>
      </c>
      <c r="AV571" s="296">
        <v>39</v>
      </c>
      <c r="AW571" s="296">
        <v>243</v>
      </c>
      <c r="AX571" s="296">
        <v>234</v>
      </c>
      <c r="AY571" s="296">
        <v>123</v>
      </c>
      <c r="AZ571" s="296">
        <v>93</v>
      </c>
      <c r="BA571" s="74"/>
      <c r="BB571" s="296">
        <v>23</v>
      </c>
      <c r="BC571" s="49"/>
      <c r="BD571" s="297" t="s">
        <v>85</v>
      </c>
      <c r="BE571" s="91" t="str">
        <f>IFERROR(VLOOKUP(BD571,ACCESSORIES!F:J,5,FALSE),"N/A")</f>
        <v>N/A</v>
      </c>
      <c r="BF571" s="92" t="s">
        <v>85</v>
      </c>
      <c r="BG571" s="91" t="str">
        <f>IFERROR(VLOOKUP(BF571,ACCESSORIES!F:J,5,FALSE),"N/A")</f>
        <v>N/A</v>
      </c>
      <c r="BH571" s="297">
        <v>45.7</v>
      </c>
      <c r="BI571" s="296">
        <v>22.6</v>
      </c>
      <c r="BJ571" s="296">
        <v>22.6</v>
      </c>
      <c r="BK571" s="296">
        <v>11.6</v>
      </c>
      <c r="BL571" s="358">
        <f t="shared" si="46"/>
        <v>9.7090338980223984E-2</v>
      </c>
      <c r="BM571" s="290">
        <v>24</v>
      </c>
      <c r="BN571" s="296" t="s">
        <v>3374</v>
      </c>
      <c r="BO571" s="73" t="s">
        <v>3891</v>
      </c>
      <c r="BP571" s="296" t="s">
        <v>2680</v>
      </c>
      <c r="BQ571" s="296" t="s">
        <v>2693</v>
      </c>
      <c r="BR571" s="296" t="s">
        <v>2686</v>
      </c>
      <c r="BS571" s="296" t="s">
        <v>2694</v>
      </c>
      <c r="BT571" s="296" t="s">
        <v>2692</v>
      </c>
      <c r="BU571" s="296"/>
      <c r="BV571" s="296"/>
      <c r="BW571" s="296"/>
      <c r="BX571" s="296"/>
      <c r="BY571" s="296"/>
      <c r="BZ571" s="296" t="s">
        <v>3482</v>
      </c>
      <c r="CA571" s="296" t="s">
        <v>3483</v>
      </c>
      <c r="CB571" s="296" t="s">
        <v>3484</v>
      </c>
      <c r="CC571" s="296" t="s">
        <v>3485</v>
      </c>
      <c r="CD571" s="311" t="str">
        <f t="shared" si="44"/>
        <v>DISCONTINUED - MR310 Con6, 20x9, +18mm Offset, 8x6.5, 130.81mm Centerbore, Method Bronze - Matte Black Lip</v>
      </c>
      <c r="CE571" s="311" t="s">
        <v>3721</v>
      </c>
      <c r="CF571" s="311" t="s">
        <v>3720</v>
      </c>
      <c r="CG571" s="300" t="str">
        <f t="shared" si="42"/>
        <v>STREET (3XX)</v>
      </c>
    </row>
    <row r="572" spans="1:85" s="289" customFormat="1" ht="15.75" customHeight="1">
      <c r="A572" s="571">
        <f t="shared" si="41"/>
        <v>569</v>
      </c>
      <c r="B572" s="92" t="s">
        <v>84</v>
      </c>
      <c r="C572" s="29" t="s">
        <v>1038</v>
      </c>
      <c r="D572" s="290" t="s">
        <v>1974</v>
      </c>
      <c r="E572" s="291" t="s">
        <v>4639</v>
      </c>
      <c r="F572" s="281" t="str">
        <f t="shared" si="45"/>
        <v>MR31378550525</v>
      </c>
      <c r="G572" s="291"/>
      <c r="H572" s="291"/>
      <c r="I572" s="345" t="s">
        <v>1982</v>
      </c>
      <c r="J572" s="322">
        <v>43340</v>
      </c>
      <c r="K572" s="438">
        <v>44245</v>
      </c>
      <c r="L572" s="282" t="s">
        <v>1239</v>
      </c>
      <c r="M572" s="292">
        <v>333.36</v>
      </c>
      <c r="N572" s="85"/>
      <c r="O572" s="409"/>
      <c r="P572" s="290">
        <v>17</v>
      </c>
      <c r="Q572" s="8">
        <v>8.5</v>
      </c>
      <c r="R572" s="29" t="s">
        <v>1692</v>
      </c>
      <c r="S572" s="290">
        <v>5</v>
      </c>
      <c r="T572" s="290">
        <v>5</v>
      </c>
      <c r="U572" s="293">
        <v>25</v>
      </c>
      <c r="V572" s="317">
        <v>5.8</v>
      </c>
      <c r="W572" s="290" t="s">
        <v>85</v>
      </c>
      <c r="X572" s="298">
        <v>71.5</v>
      </c>
      <c r="Y572" s="294">
        <v>23.5</v>
      </c>
      <c r="Z572" s="293">
        <v>2650</v>
      </c>
      <c r="AA572" s="293" t="s">
        <v>2165</v>
      </c>
      <c r="AB572" s="293" t="s">
        <v>2845</v>
      </c>
      <c r="AC572" s="284" t="s">
        <v>9797</v>
      </c>
      <c r="AD572" s="295" t="s">
        <v>4594</v>
      </c>
      <c r="AE572" s="432"/>
      <c r="AF572" s="286">
        <f>IFERROR(VLOOKUP(AD572,ACCESSORIES!F:J,5,FALSE),"N/A")</f>
        <v>22</v>
      </c>
      <c r="AG572" s="295" t="s">
        <v>85</v>
      </c>
      <c r="AH572" s="296" t="s">
        <v>85</v>
      </c>
      <c r="AI572" s="295" t="s">
        <v>85</v>
      </c>
      <c r="AJ572" s="295" t="s">
        <v>85</v>
      </c>
      <c r="AK572" s="287" t="str">
        <f>IFERROR(VLOOKUP(AJ572,ACCESSORIES!F:J,5,FALSE),"N/A")</f>
        <v>N/A</v>
      </c>
      <c r="AL572" s="296" t="s">
        <v>237</v>
      </c>
      <c r="AM572" s="296" t="s">
        <v>85</v>
      </c>
      <c r="AN572" s="38" t="str">
        <f>IFERROR(VLOOKUP(AM572,ACCESSORIES!F:J,5,FALSE),"N/A")</f>
        <v>N/A</v>
      </c>
      <c r="AO572" s="296" t="s">
        <v>85</v>
      </c>
      <c r="AP572" s="493">
        <v>16</v>
      </c>
      <c r="AQ572" s="296"/>
      <c r="AR572" s="296">
        <v>165</v>
      </c>
      <c r="AS572" s="296">
        <v>8</v>
      </c>
      <c r="AT572" s="296">
        <v>20</v>
      </c>
      <c r="AU572" s="296">
        <v>40</v>
      </c>
      <c r="AV572" s="296">
        <v>47</v>
      </c>
      <c r="AW572" s="296">
        <v>210</v>
      </c>
      <c r="AX572" s="296">
        <v>208</v>
      </c>
      <c r="AY572" s="296">
        <v>71.5</v>
      </c>
      <c r="AZ572" s="296">
        <v>35</v>
      </c>
      <c r="BA572" s="74"/>
      <c r="BB572" s="296">
        <v>35</v>
      </c>
      <c r="BC572" s="49"/>
      <c r="BD572" s="297" t="s">
        <v>85</v>
      </c>
      <c r="BE572" s="91" t="str">
        <f>IFERROR(VLOOKUP(BD572,ACCESSORIES!F:J,5,FALSE),"N/A")</f>
        <v>N/A</v>
      </c>
      <c r="BF572" s="92" t="s">
        <v>85</v>
      </c>
      <c r="BG572" s="91" t="str">
        <f>IFERROR(VLOOKUP(BF572,ACCESSORIES!F:J,5,FALSE),"N/A")</f>
        <v>N/A</v>
      </c>
      <c r="BH572" s="297">
        <v>27</v>
      </c>
      <c r="BI572" s="296">
        <v>19.7</v>
      </c>
      <c r="BJ572" s="296">
        <v>19.7</v>
      </c>
      <c r="BK572" s="296">
        <v>11</v>
      </c>
      <c r="BL572" s="358">
        <f t="shared" si="46"/>
        <v>6.995621234535998E-2</v>
      </c>
      <c r="BM572" s="290">
        <v>36</v>
      </c>
      <c r="BN572" s="296" t="s">
        <v>3374</v>
      </c>
      <c r="BO572" s="73" t="s">
        <v>3891</v>
      </c>
      <c r="BP572" s="296" t="s">
        <v>2680</v>
      </c>
      <c r="BQ572" s="296" t="s">
        <v>2696</v>
      </c>
      <c r="BR572" s="296" t="s">
        <v>2697</v>
      </c>
      <c r="BS572" s="296" t="s">
        <v>2698</v>
      </c>
      <c r="BT572" s="296" t="s">
        <v>2699</v>
      </c>
      <c r="BU572" s="296" t="s">
        <v>2700</v>
      </c>
      <c r="BV572" s="296" t="s">
        <v>2701</v>
      </c>
      <c r="BW572" s="296"/>
      <c r="BX572" s="296"/>
      <c r="BY572" s="296"/>
      <c r="BZ572" s="296" t="s">
        <v>3510</v>
      </c>
      <c r="CA572" s="296" t="s">
        <v>3511</v>
      </c>
      <c r="CB572" s="296" t="s">
        <v>3512</v>
      </c>
      <c r="CC572" s="296" t="s">
        <v>3513</v>
      </c>
      <c r="CD572" s="311" t="str">
        <f t="shared" si="44"/>
        <v>DISCONTINUED - MR313, 17x8.5, +25mm Offset, 5x5, 71.5mm Centerbore, Matte Black</v>
      </c>
      <c r="CE572" s="311" t="s">
        <v>3721</v>
      </c>
      <c r="CF572" s="311" t="s">
        <v>3720</v>
      </c>
      <c r="CG572" s="300" t="str">
        <f t="shared" si="42"/>
        <v>STREET (3XX)</v>
      </c>
    </row>
    <row r="573" spans="1:85" s="289" customFormat="1" ht="15.75" customHeight="1">
      <c r="A573" s="571">
        <f t="shared" si="41"/>
        <v>570</v>
      </c>
      <c r="B573" s="92" t="s">
        <v>84</v>
      </c>
      <c r="C573" s="29" t="s">
        <v>1059</v>
      </c>
      <c r="D573" s="290" t="s">
        <v>903</v>
      </c>
      <c r="E573" s="291" t="s">
        <v>4640</v>
      </c>
      <c r="F573" s="281" t="str">
        <f t="shared" si="45"/>
        <v>MR50389512140</v>
      </c>
      <c r="G573" s="291"/>
      <c r="H573" s="291"/>
      <c r="I573" s="345" t="s">
        <v>2268</v>
      </c>
      <c r="J573" s="322">
        <v>42736</v>
      </c>
      <c r="K573" s="438">
        <v>44245</v>
      </c>
      <c r="L573" s="282" t="s">
        <v>1239</v>
      </c>
      <c r="M573" s="292">
        <v>374.5</v>
      </c>
      <c r="N573" s="85"/>
      <c r="O573" s="409"/>
      <c r="P573" s="290">
        <v>18</v>
      </c>
      <c r="Q573" s="8">
        <v>9.5</v>
      </c>
      <c r="R573" s="29" t="s">
        <v>1756</v>
      </c>
      <c r="S573" s="290">
        <v>5</v>
      </c>
      <c r="T573" s="290">
        <v>4.5</v>
      </c>
      <c r="U573" s="293">
        <v>40</v>
      </c>
      <c r="V573" s="317">
        <v>6.9</v>
      </c>
      <c r="W573" s="290" t="s">
        <v>85</v>
      </c>
      <c r="X573" s="298">
        <v>73</v>
      </c>
      <c r="Y573" s="294">
        <v>20.3</v>
      </c>
      <c r="Z573" s="293">
        <v>1650</v>
      </c>
      <c r="AA573" s="293" t="s">
        <v>2169</v>
      </c>
      <c r="AB573" s="293" t="s">
        <v>2847</v>
      </c>
      <c r="AC573" s="284" t="s">
        <v>9798</v>
      </c>
      <c r="AD573" s="295" t="s">
        <v>1578</v>
      </c>
      <c r="AE573" s="432"/>
      <c r="AF573" s="286" t="str">
        <f>IFERROR(VLOOKUP(AD573,ACCESSORIES!F:J,5,FALSE),"N/A")</f>
        <v>N/A</v>
      </c>
      <c r="AG573" s="295" t="s">
        <v>85</v>
      </c>
      <c r="AH573" s="296" t="s">
        <v>85</v>
      </c>
      <c r="AI573" s="295" t="s">
        <v>85</v>
      </c>
      <c r="AJ573" s="295" t="s">
        <v>85</v>
      </c>
      <c r="AK573" s="287" t="str">
        <f>IFERROR(VLOOKUP(AJ573,ACCESSORIES!F:J,5,FALSE),"N/A")</f>
        <v>N/A</v>
      </c>
      <c r="AL573" s="296" t="s">
        <v>236</v>
      </c>
      <c r="AM573" s="296" t="s">
        <v>1782</v>
      </c>
      <c r="AN573" s="38">
        <f>IFERROR(VLOOKUP(AM573,ACCESSORIES!F:J,5,FALSE),"N/A")</f>
        <v>2.75</v>
      </c>
      <c r="AO573" s="296">
        <v>56.1</v>
      </c>
      <c r="AP573" s="493">
        <v>16</v>
      </c>
      <c r="AQ573" s="296"/>
      <c r="AR573" s="296">
        <v>145</v>
      </c>
      <c r="AS573" s="296">
        <v>48</v>
      </c>
      <c r="AT573" s="296">
        <v>55</v>
      </c>
      <c r="AU573" s="296"/>
      <c r="AV573" s="296">
        <v>65</v>
      </c>
      <c r="AW573" s="296"/>
      <c r="AX573" s="296">
        <v>218</v>
      </c>
      <c r="AY573" s="296">
        <v>73</v>
      </c>
      <c r="AZ573" s="296">
        <v>42</v>
      </c>
      <c r="BA573" s="74"/>
      <c r="BB573" s="296">
        <v>0</v>
      </c>
      <c r="BC573" s="49"/>
      <c r="BD573" s="297" t="s">
        <v>85</v>
      </c>
      <c r="BE573" s="91" t="str">
        <f>IFERROR(VLOOKUP(BD573,ACCESSORIES!F:J,5,FALSE),"N/A")</f>
        <v>N/A</v>
      </c>
      <c r="BF573" s="92" t="s">
        <v>85</v>
      </c>
      <c r="BG573" s="91" t="str">
        <f>IFERROR(VLOOKUP(BF573,ACCESSORIES!F:J,5,FALSE),"N/A")</f>
        <v>N/A</v>
      </c>
      <c r="BH573" s="297">
        <v>23.8</v>
      </c>
      <c r="BI573" s="296">
        <v>20.2</v>
      </c>
      <c r="BJ573" s="296">
        <v>20.2</v>
      </c>
      <c r="BK573" s="296">
        <v>11.7</v>
      </c>
      <c r="BL573" s="358">
        <f t="shared" si="46"/>
        <v>7.8232957856351953E-2</v>
      </c>
      <c r="BM573" s="290">
        <v>36</v>
      </c>
      <c r="BN573" s="296" t="s">
        <v>3374</v>
      </c>
      <c r="BO573" s="73" t="s">
        <v>3891</v>
      </c>
      <c r="BP573" s="296" t="s">
        <v>2745</v>
      </c>
      <c r="BQ573" s="296" t="s">
        <v>2746</v>
      </c>
      <c r="BR573" s="296" t="s">
        <v>2747</v>
      </c>
      <c r="BS573" s="296" t="s">
        <v>2748</v>
      </c>
      <c r="BT573" s="296" t="s">
        <v>2749</v>
      </c>
      <c r="BU573" s="296"/>
      <c r="BV573" s="296"/>
      <c r="BW573" s="296"/>
      <c r="BX573" s="296"/>
      <c r="BY573" s="296"/>
      <c r="BZ573" s="296" t="s">
        <v>3622</v>
      </c>
      <c r="CA573" s="296" t="s">
        <v>3623</v>
      </c>
      <c r="CB573" s="296" t="s">
        <v>3624</v>
      </c>
      <c r="CC573" s="296" t="s">
        <v>3625</v>
      </c>
      <c r="CD573" s="311" t="str">
        <f t="shared" si="44"/>
        <v>DISCONTINUED - MR503 RALLY, 18x9.5, +40mm Offset, 5x4.5, 73mm Centerbore, Gold</v>
      </c>
      <c r="CE573" s="311" t="s">
        <v>3721</v>
      </c>
      <c r="CF573" s="311" t="s">
        <v>3720</v>
      </c>
      <c r="CG573" s="300" t="str">
        <f t="shared" si="42"/>
        <v>RALLY (5XX)</v>
      </c>
    </row>
    <row r="574" spans="1:85" s="289" customFormat="1" ht="15.75" customHeight="1">
      <c r="A574" s="571">
        <f t="shared" si="41"/>
        <v>571</v>
      </c>
      <c r="B574" s="92" t="s">
        <v>84</v>
      </c>
      <c r="C574" s="29" t="s">
        <v>1060</v>
      </c>
      <c r="D574" s="290" t="s">
        <v>909</v>
      </c>
      <c r="E574" s="291" t="s">
        <v>4641</v>
      </c>
      <c r="F574" s="281" t="str">
        <f t="shared" si="45"/>
        <v>MR61021087924N</v>
      </c>
      <c r="G574" s="291" t="s">
        <v>2095</v>
      </c>
      <c r="H574" s="291"/>
      <c r="I574" s="345" t="s">
        <v>978</v>
      </c>
      <c r="J574" s="322">
        <v>42736</v>
      </c>
      <c r="K574" s="438">
        <v>44245</v>
      </c>
      <c r="L574" s="282" t="s">
        <v>1239</v>
      </c>
      <c r="M574" s="292">
        <v>349</v>
      </c>
      <c r="N574" s="85"/>
      <c r="O574" s="409"/>
      <c r="P574" s="290">
        <v>20</v>
      </c>
      <c r="Q574" s="8">
        <v>10</v>
      </c>
      <c r="R574" s="29" t="s">
        <v>1700</v>
      </c>
      <c r="S574" s="290">
        <v>8</v>
      </c>
      <c r="T574" s="290">
        <v>170</v>
      </c>
      <c r="U574" s="293">
        <v>-24</v>
      </c>
      <c r="V574" s="317">
        <v>4.55</v>
      </c>
      <c r="W574" s="290" t="s">
        <v>85</v>
      </c>
      <c r="X574" s="298">
        <v>124.9</v>
      </c>
      <c r="Y574" s="294">
        <v>50</v>
      </c>
      <c r="Z574" s="293">
        <v>3640</v>
      </c>
      <c r="AA574" s="293" t="s">
        <v>5156</v>
      </c>
      <c r="AB574" s="293" t="s">
        <v>2846</v>
      </c>
      <c r="AC574" s="284" t="s">
        <v>9784</v>
      </c>
      <c r="AD574" s="295" t="s">
        <v>1577</v>
      </c>
      <c r="AE574" s="432"/>
      <c r="AF574" s="286">
        <f>IFERROR(VLOOKUP(AD574,ACCESSORIES!F:J,5,FALSE),"N/A")</f>
        <v>33</v>
      </c>
      <c r="AG574" s="295" t="s">
        <v>85</v>
      </c>
      <c r="AH574" s="296" t="s">
        <v>1787</v>
      </c>
      <c r="AI574" s="295" t="s">
        <v>85</v>
      </c>
      <c r="AJ574" s="295" t="s">
        <v>1826</v>
      </c>
      <c r="AK574" s="287">
        <f>IFERROR(VLOOKUP(AJ574,ACCESSORIES!F:J,5,FALSE),"N/A")</f>
        <v>1.1000000000000001</v>
      </c>
      <c r="AL574" s="296" t="s">
        <v>236</v>
      </c>
      <c r="AM574" s="296" t="s">
        <v>85</v>
      </c>
      <c r="AN574" s="38" t="str">
        <f>IFERROR(VLOOKUP(AM574,ACCESSORIES!F:J,5,FALSE),"N/A")</f>
        <v>N/A</v>
      </c>
      <c r="AO574" s="296" t="s">
        <v>85</v>
      </c>
      <c r="AP574" s="493">
        <v>15.8</v>
      </c>
      <c r="AQ574" s="296"/>
      <c r="AR574" s="296">
        <v>200</v>
      </c>
      <c r="AS574" s="296">
        <v>3</v>
      </c>
      <c r="AT574" s="296">
        <v>3</v>
      </c>
      <c r="AU574" s="296"/>
      <c r="AV574" s="296">
        <v>70</v>
      </c>
      <c r="AW574" s="296"/>
      <c r="AX574" s="296">
        <v>241</v>
      </c>
      <c r="AY574" s="296">
        <v>124</v>
      </c>
      <c r="AZ574" s="296">
        <v>108.5</v>
      </c>
      <c r="BA574" s="74"/>
      <c r="BB574" s="296">
        <v>28</v>
      </c>
      <c r="BC574" s="49"/>
      <c r="BD574" s="297" t="s">
        <v>85</v>
      </c>
      <c r="BE574" s="91" t="str">
        <f>IFERROR(VLOOKUP(BD574,ACCESSORIES!F:J,5,FALSE),"N/A")</f>
        <v>N/A</v>
      </c>
      <c r="BF574" s="92" t="s">
        <v>85</v>
      </c>
      <c r="BG574" s="91" t="str">
        <f>IFERROR(VLOOKUP(BF574,ACCESSORIES!F:J,5,FALSE),"N/A")</f>
        <v>N/A</v>
      </c>
      <c r="BH574" s="297">
        <v>53.5</v>
      </c>
      <c r="BI574" s="296">
        <v>22.1</v>
      </c>
      <c r="BJ574" s="296">
        <v>22.1</v>
      </c>
      <c r="BK574" s="296">
        <v>12.2</v>
      </c>
      <c r="BL574" s="358">
        <f t="shared" si="46"/>
        <v>9.7643992324528001E-2</v>
      </c>
      <c r="BM574" s="290">
        <v>20</v>
      </c>
      <c r="BN574" s="296" t="s">
        <v>3374</v>
      </c>
      <c r="BO574" s="73" t="s">
        <v>3891</v>
      </c>
      <c r="BP574" s="296" t="s">
        <v>2737</v>
      </c>
      <c r="BQ574" s="296" t="s">
        <v>2752</v>
      </c>
      <c r="BR574" s="296" t="s">
        <v>2681</v>
      </c>
      <c r="BS574" s="296" t="s">
        <v>2753</v>
      </c>
      <c r="BT574" s="296" t="s">
        <v>2751</v>
      </c>
      <c r="BU574" s="296"/>
      <c r="BV574" s="296"/>
      <c r="BW574" s="296"/>
      <c r="BX574" s="296"/>
      <c r="BY574" s="296"/>
      <c r="BZ574" s="296" t="s">
        <v>3678</v>
      </c>
      <c r="CA574" s="296" t="s">
        <v>3679</v>
      </c>
      <c r="CB574" s="296" t="s">
        <v>3680</v>
      </c>
      <c r="CC574" s="296" t="s">
        <v>3681</v>
      </c>
      <c r="CD574" s="311" t="str">
        <f t="shared" si="44"/>
        <v>DISCONTINUED - MR610 Con 6, 20x10, -24mm Offset, 8x170, 124.9mm Centerbore, Method Bronze - Matte Black Lip</v>
      </c>
      <c r="CE574" s="311" t="s">
        <v>3721</v>
      </c>
      <c r="CF574" s="311" t="s">
        <v>3720</v>
      </c>
      <c r="CG574" s="300" t="str">
        <f t="shared" si="42"/>
        <v>DISCO (6XX)</v>
      </c>
    </row>
    <row r="575" spans="1:85" s="289" customFormat="1" ht="15.75" customHeight="1">
      <c r="A575" s="571">
        <f t="shared" si="41"/>
        <v>572</v>
      </c>
      <c r="B575" s="92" t="s">
        <v>84</v>
      </c>
      <c r="C575" s="29" t="s">
        <v>1038</v>
      </c>
      <c r="D575" s="290" t="s">
        <v>1087</v>
      </c>
      <c r="E575" s="291" t="s">
        <v>4647</v>
      </c>
      <c r="F575" s="281" t="str">
        <f t="shared" si="45"/>
        <v>MR31029058918</v>
      </c>
      <c r="G575" s="291"/>
      <c r="H575" s="291"/>
      <c r="I575" s="345" t="s">
        <v>623</v>
      </c>
      <c r="J575" s="322">
        <v>42370</v>
      </c>
      <c r="K575" s="438">
        <v>44253</v>
      </c>
      <c r="L575" s="282" t="s">
        <v>1239</v>
      </c>
      <c r="M575" s="292">
        <v>362.4</v>
      </c>
      <c r="N575" s="85"/>
      <c r="O575" s="409"/>
      <c r="P575" s="290">
        <v>20</v>
      </c>
      <c r="Q575" s="8">
        <v>9</v>
      </c>
      <c r="R575" s="29" t="s">
        <v>1688</v>
      </c>
      <c r="S575" s="290">
        <v>5</v>
      </c>
      <c r="T575" s="290">
        <v>150</v>
      </c>
      <c r="U575" s="293">
        <v>18</v>
      </c>
      <c r="V575" s="317">
        <v>5.75</v>
      </c>
      <c r="W575" s="290" t="s">
        <v>85</v>
      </c>
      <c r="X575" s="298">
        <v>110.5</v>
      </c>
      <c r="Y575" s="294">
        <v>43.4</v>
      </c>
      <c r="Z575" s="293">
        <v>2650</v>
      </c>
      <c r="AA575" s="293" t="s">
        <v>5156</v>
      </c>
      <c r="AB575" s="293" t="s">
        <v>2846</v>
      </c>
      <c r="AC575" s="284" t="s">
        <v>9768</v>
      </c>
      <c r="AD575" s="295" t="s">
        <v>1596</v>
      </c>
      <c r="AE575" s="432"/>
      <c r="AF575" s="286">
        <f>IFERROR(VLOOKUP(AD575,ACCESSORIES!F:J,5,FALSE),"N/A")</f>
        <v>38.5</v>
      </c>
      <c r="AG575" s="295" t="s">
        <v>1735</v>
      </c>
      <c r="AH575" s="296" t="s">
        <v>1787</v>
      </c>
      <c r="AI575" s="295" t="s">
        <v>85</v>
      </c>
      <c r="AJ575" s="295" t="s">
        <v>1827</v>
      </c>
      <c r="AK575" s="287">
        <f>IFERROR(VLOOKUP(AJ575,ACCESSORIES!F:J,5,FALSE),"N/A")</f>
        <v>1.1000000000000001</v>
      </c>
      <c r="AL575" s="296" t="s">
        <v>236</v>
      </c>
      <c r="AM575" s="296" t="s">
        <v>85</v>
      </c>
      <c r="AN575" s="38" t="str">
        <f>IFERROR(VLOOKUP(AM575,ACCESSORIES!F:J,5,FALSE),"N/A")</f>
        <v>N/A</v>
      </c>
      <c r="AO575" s="296" t="s">
        <v>85</v>
      </c>
      <c r="AP575" s="493">
        <v>16.100000000000001</v>
      </c>
      <c r="AQ575" s="296"/>
      <c r="AR575" s="296">
        <v>185</v>
      </c>
      <c r="AS575" s="296">
        <v>3</v>
      </c>
      <c r="AT575" s="296">
        <v>13</v>
      </c>
      <c r="AU575" s="296">
        <v>33</v>
      </c>
      <c r="AV575" s="296">
        <v>42</v>
      </c>
      <c r="AW575" s="296">
        <v>243</v>
      </c>
      <c r="AX575" s="296">
        <v>234</v>
      </c>
      <c r="AY575" s="296">
        <v>110.5</v>
      </c>
      <c r="AZ575" s="296">
        <v>34</v>
      </c>
      <c r="BA575" s="74"/>
      <c r="BB575" s="296">
        <v>23</v>
      </c>
      <c r="BC575" s="49"/>
      <c r="BD575" s="297" t="s">
        <v>85</v>
      </c>
      <c r="BE575" s="91" t="str">
        <f>IFERROR(VLOOKUP(BD575,ACCESSORIES!F:J,5,FALSE),"N/A")</f>
        <v>N/A</v>
      </c>
      <c r="BF575" s="92" t="s">
        <v>85</v>
      </c>
      <c r="BG575" s="91" t="str">
        <f>IFERROR(VLOOKUP(BF575,ACCESSORIES!F:J,5,FALSE),"N/A")</f>
        <v>N/A</v>
      </c>
      <c r="BH575" s="297">
        <v>46.9</v>
      </c>
      <c r="BI575" s="296">
        <v>22.6</v>
      </c>
      <c r="BJ575" s="296">
        <v>22.6</v>
      </c>
      <c r="BK575" s="296">
        <v>11.6</v>
      </c>
      <c r="BL575" s="358">
        <f t="shared" si="46"/>
        <v>9.7090338980223984E-2</v>
      </c>
      <c r="BM575" s="290">
        <v>24</v>
      </c>
      <c r="BN575" s="296" t="s">
        <v>3374</v>
      </c>
      <c r="BO575" s="73" t="s">
        <v>3891</v>
      </c>
      <c r="BP575" s="296" t="s">
        <v>2680</v>
      </c>
      <c r="BQ575" s="296" t="s">
        <v>2693</v>
      </c>
      <c r="BR575" s="296" t="s">
        <v>2686</v>
      </c>
      <c r="BS575" s="296" t="s">
        <v>2694</v>
      </c>
      <c r="BT575" s="296" t="s">
        <v>2692</v>
      </c>
      <c r="BU575" s="296"/>
      <c r="BV575" s="296"/>
      <c r="BW575" s="296"/>
      <c r="BX575" s="296"/>
      <c r="BY575" s="296"/>
      <c r="BZ575" s="296" t="s">
        <v>3466</v>
      </c>
      <c r="CA575" s="296" t="s">
        <v>3467</v>
      </c>
      <c r="CB575" s="296" t="s">
        <v>3468</v>
      </c>
      <c r="CC575" s="296" t="s">
        <v>3469</v>
      </c>
      <c r="CD575" s="311" t="str">
        <f t="shared" ref="CD575:CD581" si="47">CONCATENATE("DISCONTINUED"," ","-"," ",D575,", ",P575,"x",Q575,", ",IF(W575="N/A", "", CONCATENATE(W575, "/")),IF(U575&gt;0, CONCATENATE("+",U575), U575),"mm Offset, ",R575,", ",X575,"mm Centerbore, ",PROPER(AA575), "", IF(BF575="N/A", "", CONCATENATE(", w/ ", BF575)))</f>
        <v>DISCONTINUED - MR310 Con6, 20x9, +18mm Offset, 5x150, 110.5mm Centerbore, Method Bronze - Matte Black Lip</v>
      </c>
      <c r="CE575" s="311" t="s">
        <v>3721</v>
      </c>
      <c r="CF575" s="311" t="s">
        <v>3720</v>
      </c>
      <c r="CG575" s="300" t="str">
        <f t="shared" si="42"/>
        <v>STREET (3XX)</v>
      </c>
    </row>
    <row r="576" spans="1:85" s="289" customFormat="1" ht="15.75" customHeight="1">
      <c r="A576" s="571">
        <f t="shared" si="41"/>
        <v>573</v>
      </c>
      <c r="B576" s="92" t="s">
        <v>84</v>
      </c>
      <c r="C576" s="29" t="s">
        <v>1038</v>
      </c>
      <c r="D576" s="290" t="s">
        <v>1974</v>
      </c>
      <c r="E576" s="291" t="s">
        <v>4648</v>
      </c>
      <c r="F576" s="281" t="str">
        <f t="shared" si="45"/>
        <v>MR31378516500</v>
      </c>
      <c r="G576" s="291"/>
      <c r="H576" s="291"/>
      <c r="I576" s="345" t="s">
        <v>1980</v>
      </c>
      <c r="J576" s="322">
        <v>43340</v>
      </c>
      <c r="K576" s="438">
        <v>44253</v>
      </c>
      <c r="L576" s="282" t="s">
        <v>1239</v>
      </c>
      <c r="M576" s="292">
        <v>333.36</v>
      </c>
      <c r="N576" s="85"/>
      <c r="O576" s="409"/>
      <c r="P576" s="290">
        <v>17</v>
      </c>
      <c r="Q576" s="8">
        <v>8.5</v>
      </c>
      <c r="R576" s="29" t="s">
        <v>1697</v>
      </c>
      <c r="S576" s="290">
        <v>6</v>
      </c>
      <c r="T576" s="290">
        <v>135</v>
      </c>
      <c r="U576" s="293">
        <v>0</v>
      </c>
      <c r="V576" s="317">
        <v>4.75</v>
      </c>
      <c r="W576" s="290" t="s">
        <v>85</v>
      </c>
      <c r="X576" s="298">
        <v>87</v>
      </c>
      <c r="Y576" s="294">
        <v>24.7</v>
      </c>
      <c r="Z576" s="293">
        <v>2650</v>
      </c>
      <c r="AA576" s="293" t="s">
        <v>2165</v>
      </c>
      <c r="AB576" s="293" t="s">
        <v>2845</v>
      </c>
      <c r="AC576" s="284" t="s">
        <v>9716</v>
      </c>
      <c r="AD576" s="295" t="s">
        <v>4594</v>
      </c>
      <c r="AE576" s="432"/>
      <c r="AF576" s="286">
        <f>IFERROR(VLOOKUP(AD576,ACCESSORIES!F:J,5,FALSE),"N/A")</f>
        <v>22</v>
      </c>
      <c r="AG576" s="295" t="s">
        <v>85</v>
      </c>
      <c r="AH576" s="296" t="s">
        <v>85</v>
      </c>
      <c r="AI576" s="295" t="s">
        <v>85</v>
      </c>
      <c r="AJ576" s="295" t="s">
        <v>85</v>
      </c>
      <c r="AK576" s="287" t="str">
        <f>IFERROR(VLOOKUP(AJ576,ACCESSORIES!F:J,5,FALSE),"N/A")</f>
        <v>N/A</v>
      </c>
      <c r="AL576" s="296" t="s">
        <v>237</v>
      </c>
      <c r="AM576" s="296" t="s">
        <v>85</v>
      </c>
      <c r="AN576" s="38" t="str">
        <f>IFERROR(VLOOKUP(AM576,ACCESSORIES!F:J,5,FALSE),"N/A")</f>
        <v>N/A</v>
      </c>
      <c r="AO576" s="296" t="s">
        <v>85</v>
      </c>
      <c r="AP576" s="493">
        <v>16</v>
      </c>
      <c r="AQ576" s="296"/>
      <c r="AR576" s="296">
        <v>170</v>
      </c>
      <c r="AS576" s="296">
        <v>11</v>
      </c>
      <c r="AT576" s="296">
        <v>33</v>
      </c>
      <c r="AU576" s="296">
        <v>63</v>
      </c>
      <c r="AV576" s="296">
        <v>71</v>
      </c>
      <c r="AW576" s="296">
        <v>211</v>
      </c>
      <c r="AX576" s="296">
        <v>209</v>
      </c>
      <c r="AY576" s="296">
        <v>87</v>
      </c>
      <c r="AZ576" s="296">
        <v>60</v>
      </c>
      <c r="BA576" s="74"/>
      <c r="BB576" s="296">
        <v>35</v>
      </c>
      <c r="BC576" s="49"/>
      <c r="BD576" s="297" t="s">
        <v>85</v>
      </c>
      <c r="BE576" s="91" t="str">
        <f>IFERROR(VLOOKUP(BD576,ACCESSORIES!F:J,5,FALSE),"N/A")</f>
        <v>N/A</v>
      </c>
      <c r="BF576" s="92" t="s">
        <v>85</v>
      </c>
      <c r="BG576" s="91" t="str">
        <f>IFERROR(VLOOKUP(BF576,ACCESSORIES!F:J,5,FALSE),"N/A")</f>
        <v>N/A</v>
      </c>
      <c r="BH576" s="297">
        <v>28.2</v>
      </c>
      <c r="BI576" s="296">
        <v>19.7</v>
      </c>
      <c r="BJ576" s="296">
        <v>19.7</v>
      </c>
      <c r="BK576" s="296">
        <v>11</v>
      </c>
      <c r="BL576" s="358">
        <f t="shared" si="46"/>
        <v>6.995621234535998E-2</v>
      </c>
      <c r="BM576" s="290">
        <v>36</v>
      </c>
      <c r="BN576" s="296" t="s">
        <v>3374</v>
      </c>
      <c r="BO576" s="73" t="s">
        <v>3891</v>
      </c>
      <c r="BP576" s="296" t="s">
        <v>2680</v>
      </c>
      <c r="BQ576" s="296" t="s">
        <v>2696</v>
      </c>
      <c r="BR576" s="296" t="s">
        <v>2697</v>
      </c>
      <c r="BS576" s="296" t="s">
        <v>2698</v>
      </c>
      <c r="BT576" s="296" t="s">
        <v>2699</v>
      </c>
      <c r="BU576" s="296" t="s">
        <v>2700</v>
      </c>
      <c r="BV576" s="296" t="s">
        <v>2701</v>
      </c>
      <c r="BW576" s="296"/>
      <c r="BX576" s="296"/>
      <c r="BY576" s="296"/>
      <c r="BZ576" s="296" t="s">
        <v>3518</v>
      </c>
      <c r="CA576" s="296" t="s">
        <v>3519</v>
      </c>
      <c r="CB576" s="296" t="s">
        <v>3520</v>
      </c>
      <c r="CC576" s="296" t="s">
        <v>3521</v>
      </c>
      <c r="CD576" s="311" t="str">
        <f t="shared" si="47"/>
        <v>DISCONTINUED - MR313, 17x8.5, 0mm Offset, 6x135, 87mm Centerbore, Matte Black</v>
      </c>
      <c r="CE576" s="311" t="s">
        <v>3721</v>
      </c>
      <c r="CF576" s="311" t="s">
        <v>3720</v>
      </c>
      <c r="CG576" s="300" t="str">
        <f t="shared" si="42"/>
        <v>STREET (3XX)</v>
      </c>
    </row>
    <row r="577" spans="1:85" s="289" customFormat="1" ht="15.75" customHeight="1">
      <c r="A577" s="571">
        <f t="shared" si="41"/>
        <v>574</v>
      </c>
      <c r="B577" s="92" t="s">
        <v>84</v>
      </c>
      <c r="C577" s="29" t="s">
        <v>1060</v>
      </c>
      <c r="D577" s="290" t="s">
        <v>909</v>
      </c>
      <c r="E577" s="291" t="s">
        <v>4649</v>
      </c>
      <c r="F577" s="281" t="str">
        <f t="shared" si="45"/>
        <v>MR61021280552N</v>
      </c>
      <c r="G577" s="291" t="s">
        <v>2095</v>
      </c>
      <c r="H577" s="291"/>
      <c r="I577" s="345" t="s">
        <v>985</v>
      </c>
      <c r="J577" s="322">
        <v>42736</v>
      </c>
      <c r="K577" s="438">
        <v>44253</v>
      </c>
      <c r="L577" s="282" t="s">
        <v>1239</v>
      </c>
      <c r="M577" s="292">
        <v>359</v>
      </c>
      <c r="N577" s="85"/>
      <c r="O577" s="409"/>
      <c r="P577" s="290">
        <v>20</v>
      </c>
      <c r="Q577" s="8">
        <v>12</v>
      </c>
      <c r="R577" s="29" t="s">
        <v>1699</v>
      </c>
      <c r="S577" s="290">
        <v>8</v>
      </c>
      <c r="T577" s="290">
        <v>6.5</v>
      </c>
      <c r="U577" s="293">
        <v>-52</v>
      </c>
      <c r="V577" s="317">
        <v>4.5</v>
      </c>
      <c r="W577" s="290" t="s">
        <v>85</v>
      </c>
      <c r="X577" s="298">
        <v>121.3</v>
      </c>
      <c r="Y577" s="294">
        <v>55.2</v>
      </c>
      <c r="Z577" s="293">
        <v>3640</v>
      </c>
      <c r="AA577" s="293" t="s">
        <v>2165</v>
      </c>
      <c r="AB577" s="293" t="s">
        <v>2845</v>
      </c>
      <c r="AC577" s="284" t="s">
        <v>9788</v>
      </c>
      <c r="AD577" s="295" t="s">
        <v>1577</v>
      </c>
      <c r="AE577" s="432"/>
      <c r="AF577" s="286">
        <f>IFERROR(VLOOKUP(AD577,ACCESSORIES!F:J,5,FALSE),"N/A")</f>
        <v>33</v>
      </c>
      <c r="AG577" s="295" t="s">
        <v>85</v>
      </c>
      <c r="AH577" s="296" t="s">
        <v>1787</v>
      </c>
      <c r="AI577" s="295" t="s">
        <v>85</v>
      </c>
      <c r="AJ577" s="295" t="s">
        <v>1826</v>
      </c>
      <c r="AK577" s="287">
        <f>IFERROR(VLOOKUP(AJ577,ACCESSORIES!F:J,5,FALSE),"N/A")</f>
        <v>1.1000000000000001</v>
      </c>
      <c r="AL577" s="296" t="s">
        <v>236</v>
      </c>
      <c r="AM577" s="296" t="s">
        <v>1633</v>
      </c>
      <c r="AN577" s="38">
        <f>IFERROR(VLOOKUP(AM577,ACCESSORIES!F:J,5,FALSE),"N/A")</f>
        <v>3.3000000000000003</v>
      </c>
      <c r="AO577" s="296">
        <v>116.7</v>
      </c>
      <c r="AP577" s="493">
        <v>15.8</v>
      </c>
      <c r="AQ577" s="296"/>
      <c r="AR577" s="296">
        <v>200</v>
      </c>
      <c r="AS577" s="296">
        <v>3</v>
      </c>
      <c r="AT577" s="296">
        <v>3</v>
      </c>
      <c r="AU577" s="296"/>
      <c r="AV577" s="296">
        <v>85</v>
      </c>
      <c r="AW577" s="296"/>
      <c r="AX577" s="296">
        <v>241</v>
      </c>
      <c r="AY577" s="296">
        <v>124</v>
      </c>
      <c r="AZ577" s="296">
        <v>108.5</v>
      </c>
      <c r="BA577" s="74"/>
      <c r="BB577" s="296">
        <v>28</v>
      </c>
      <c r="BC577" s="49"/>
      <c r="BD577" s="297" t="s">
        <v>85</v>
      </c>
      <c r="BE577" s="91" t="str">
        <f>IFERROR(VLOOKUP(BD577,ACCESSORIES!F:J,5,FALSE),"N/A")</f>
        <v>N/A</v>
      </c>
      <c r="BF577" s="92" t="s">
        <v>85</v>
      </c>
      <c r="BG577" s="91" t="str">
        <f>IFERROR(VLOOKUP(BF577,ACCESSORIES!F:J,5,FALSE),"N/A")</f>
        <v>N/A</v>
      </c>
      <c r="BH577" s="297">
        <v>58.7</v>
      </c>
      <c r="BI577" s="296">
        <v>22</v>
      </c>
      <c r="BJ577" s="296">
        <v>22</v>
      </c>
      <c r="BK577" s="296">
        <v>13.7</v>
      </c>
      <c r="BL577" s="358">
        <f t="shared" si="46"/>
        <v>0.10865934397119997</v>
      </c>
      <c r="BM577" s="290">
        <v>16</v>
      </c>
      <c r="BN577" s="296" t="s">
        <v>3374</v>
      </c>
      <c r="BO577" s="73" t="s">
        <v>3891</v>
      </c>
      <c r="BP577" s="296" t="s">
        <v>2737</v>
      </c>
      <c r="BQ577" s="296" t="s">
        <v>2752</v>
      </c>
      <c r="BR577" s="296" t="s">
        <v>2681</v>
      </c>
      <c r="BS577" s="296" t="s">
        <v>2753</v>
      </c>
      <c r="BT577" s="296" t="s">
        <v>2751</v>
      </c>
      <c r="BU577" s="296"/>
      <c r="BV577" s="296"/>
      <c r="BW577" s="296"/>
      <c r="BX577" s="296"/>
      <c r="BY577" s="296"/>
      <c r="BZ577" s="296" t="s">
        <v>3682</v>
      </c>
      <c r="CA577" s="296" t="s">
        <v>3683</v>
      </c>
      <c r="CB577" s="296" t="s">
        <v>3684</v>
      </c>
      <c r="CC577" s="296" t="s">
        <v>3685</v>
      </c>
      <c r="CD577" s="311" t="str">
        <f t="shared" si="47"/>
        <v>DISCONTINUED - MR610 Con 6, 20x12, -52mm Offset, 8x6.5, 121.3mm Centerbore, Matte Black</v>
      </c>
      <c r="CE577" s="311" t="s">
        <v>3721</v>
      </c>
      <c r="CF577" s="311" t="s">
        <v>3720</v>
      </c>
      <c r="CG577" s="300" t="str">
        <f t="shared" si="42"/>
        <v>DISCO (6XX)</v>
      </c>
    </row>
    <row r="578" spans="1:85" s="289" customFormat="1" ht="15.75" customHeight="1">
      <c r="A578" s="571">
        <f t="shared" si="41"/>
        <v>575</v>
      </c>
      <c r="B578" s="92" t="s">
        <v>84</v>
      </c>
      <c r="C578" s="29" t="s">
        <v>1059</v>
      </c>
      <c r="D578" s="290" t="s">
        <v>903</v>
      </c>
      <c r="E578" s="291" t="s">
        <v>4688</v>
      </c>
      <c r="F578" s="281" t="str">
        <f t="shared" si="45"/>
        <v>MR50378051542</v>
      </c>
      <c r="G578" s="291"/>
      <c r="H578" s="291"/>
      <c r="I578" s="345" t="s">
        <v>910</v>
      </c>
      <c r="J578" s="322">
        <v>42736</v>
      </c>
      <c r="K578" s="438">
        <v>44271</v>
      </c>
      <c r="L578" s="282" t="s">
        <v>1239</v>
      </c>
      <c r="M578" s="292">
        <v>321.26</v>
      </c>
      <c r="N578" s="85"/>
      <c r="O578" s="409"/>
      <c r="P578" s="290">
        <v>17</v>
      </c>
      <c r="Q578" s="8">
        <v>8</v>
      </c>
      <c r="R578" s="29" t="s">
        <v>1684</v>
      </c>
      <c r="S578" s="290">
        <v>5</v>
      </c>
      <c r="T578" s="290">
        <v>100</v>
      </c>
      <c r="U578" s="293">
        <v>42</v>
      </c>
      <c r="V578" s="317">
        <v>6.2</v>
      </c>
      <c r="W578" s="290" t="s">
        <v>85</v>
      </c>
      <c r="X578" s="298">
        <v>73</v>
      </c>
      <c r="Y578" s="294">
        <v>16.5</v>
      </c>
      <c r="Z578" s="293">
        <v>1650</v>
      </c>
      <c r="AA578" s="293" t="s">
        <v>2165</v>
      </c>
      <c r="AB578" s="293" t="s">
        <v>2845</v>
      </c>
      <c r="AC578" s="284" t="s">
        <v>9799</v>
      </c>
      <c r="AD578" s="295" t="s">
        <v>1578</v>
      </c>
      <c r="AE578" s="432"/>
      <c r="AF578" s="286" t="str">
        <f>IFERROR(VLOOKUP(AD578,ACCESSORIES!F:J,5,FALSE),"N/A")</f>
        <v>N/A</v>
      </c>
      <c r="AG578" s="295" t="s">
        <v>85</v>
      </c>
      <c r="AH578" s="296" t="s">
        <v>85</v>
      </c>
      <c r="AI578" s="295" t="s">
        <v>85</v>
      </c>
      <c r="AJ578" s="295" t="s">
        <v>85</v>
      </c>
      <c r="AK578" s="287" t="str">
        <f>IFERROR(VLOOKUP(AJ578,ACCESSORIES!F:J,5,FALSE),"N/A")</f>
        <v>N/A</v>
      </c>
      <c r="AL578" s="296" t="s">
        <v>236</v>
      </c>
      <c r="AM578" s="296" t="s">
        <v>1782</v>
      </c>
      <c r="AN578" s="38">
        <f>IFERROR(VLOOKUP(AM578,ACCESSORIES!F:J,5,FALSE),"N/A")</f>
        <v>2.75</v>
      </c>
      <c r="AO578" s="296">
        <v>56.1</v>
      </c>
      <c r="AP578" s="493">
        <v>16</v>
      </c>
      <c r="AQ578" s="296"/>
      <c r="AR578" s="296">
        <v>145</v>
      </c>
      <c r="AS578" s="296">
        <v>28</v>
      </c>
      <c r="AT578" s="296">
        <v>34</v>
      </c>
      <c r="AU578" s="296"/>
      <c r="AV578" s="296">
        <v>44</v>
      </c>
      <c r="AW578" s="296"/>
      <c r="AX578" s="296">
        <v>200</v>
      </c>
      <c r="AY578" s="296">
        <v>53</v>
      </c>
      <c r="AZ578" s="296">
        <v>32</v>
      </c>
      <c r="BA578" s="74"/>
      <c r="BB578" s="296">
        <v>0</v>
      </c>
      <c r="BC578" s="49"/>
      <c r="BD578" s="297" t="s">
        <v>85</v>
      </c>
      <c r="BE578" s="91" t="str">
        <f>IFERROR(VLOOKUP(BD578,ACCESSORIES!F:J,5,FALSE),"N/A")</f>
        <v>N/A</v>
      </c>
      <c r="BF578" s="92" t="s">
        <v>85</v>
      </c>
      <c r="BG578" s="91" t="str">
        <f>IFERROR(VLOOKUP(BF578,ACCESSORIES!F:J,5,FALSE),"N/A")</f>
        <v>N/A</v>
      </c>
      <c r="BH578" s="297">
        <v>20</v>
      </c>
      <c r="BI578" s="296">
        <v>19.5</v>
      </c>
      <c r="BJ578" s="296">
        <v>19.5</v>
      </c>
      <c r="BK578" s="296">
        <v>10.4</v>
      </c>
      <c r="BL578" s="358">
        <f t="shared" si="46"/>
        <v>6.4804283294399981E-2</v>
      </c>
      <c r="BM578" s="290">
        <v>36</v>
      </c>
      <c r="BN578" s="296" t="s">
        <v>3374</v>
      </c>
      <c r="BO578" s="73" t="s">
        <v>3891</v>
      </c>
      <c r="BP578" s="296" t="s">
        <v>2745</v>
      </c>
      <c r="BQ578" s="296" t="s">
        <v>2746</v>
      </c>
      <c r="BR578" s="296" t="s">
        <v>2747</v>
      </c>
      <c r="BS578" s="296" t="s">
        <v>2748</v>
      </c>
      <c r="BT578" s="296" t="s">
        <v>2749</v>
      </c>
      <c r="BU578" s="296"/>
      <c r="BV578" s="296"/>
      <c r="BW578" s="296"/>
      <c r="BX578" s="296"/>
      <c r="BY578" s="296"/>
      <c r="BZ578" s="296" t="s">
        <v>3618</v>
      </c>
      <c r="CA578" s="296" t="s">
        <v>3619</v>
      </c>
      <c r="CB578" s="296" t="s">
        <v>3620</v>
      </c>
      <c r="CC578" s="296" t="s">
        <v>3621</v>
      </c>
      <c r="CD578" s="311" t="str">
        <f t="shared" si="47"/>
        <v>DISCONTINUED - MR503 RALLY, 17x8, +42mm Offset, 5x100, 73mm Centerbore, Matte Black</v>
      </c>
      <c r="CE578" s="311" t="s">
        <v>3721</v>
      </c>
      <c r="CF578" s="311" t="s">
        <v>3720</v>
      </c>
      <c r="CG578" s="300" t="str">
        <f t="shared" si="42"/>
        <v>RALLY (5XX)</v>
      </c>
    </row>
    <row r="579" spans="1:85" s="289" customFormat="1" ht="15.75" customHeight="1">
      <c r="A579" s="571">
        <f t="shared" si="41"/>
        <v>576</v>
      </c>
      <c r="B579" s="92" t="s">
        <v>84</v>
      </c>
      <c r="C579" s="29" t="s">
        <v>1060</v>
      </c>
      <c r="D579" s="290" t="s">
        <v>908</v>
      </c>
      <c r="E579" s="291" t="s">
        <v>4689</v>
      </c>
      <c r="F579" s="281" t="str">
        <f t="shared" si="45"/>
        <v>MR60621060824N</v>
      </c>
      <c r="G579" s="291" t="s">
        <v>2095</v>
      </c>
      <c r="H579" s="291"/>
      <c r="I579" s="345" t="s">
        <v>954</v>
      </c>
      <c r="J579" s="322">
        <v>42736</v>
      </c>
      <c r="K579" s="438">
        <v>44271</v>
      </c>
      <c r="L579" s="282" t="s">
        <v>1239</v>
      </c>
      <c r="M579" s="292">
        <v>329</v>
      </c>
      <c r="N579" s="85"/>
      <c r="O579" s="409"/>
      <c r="P579" s="290">
        <v>20</v>
      </c>
      <c r="Q579" s="8">
        <v>10</v>
      </c>
      <c r="R579" s="29" t="s">
        <v>1089</v>
      </c>
      <c r="S579" s="290">
        <v>6</v>
      </c>
      <c r="T579" s="290">
        <v>5.5</v>
      </c>
      <c r="U579" s="293">
        <v>-24</v>
      </c>
      <c r="V579" s="317">
        <v>4.55</v>
      </c>
      <c r="W579" s="290" t="s">
        <v>85</v>
      </c>
      <c r="X579" s="298">
        <v>106.25</v>
      </c>
      <c r="Y579" s="294">
        <v>42.3</v>
      </c>
      <c r="Z579" s="293">
        <v>2650</v>
      </c>
      <c r="AA579" s="293" t="s">
        <v>2093</v>
      </c>
      <c r="AB579" s="293" t="s">
        <v>2850</v>
      </c>
      <c r="AC579" s="284" t="s">
        <v>9783</v>
      </c>
      <c r="AD579" s="295" t="s">
        <v>1592</v>
      </c>
      <c r="AE579" s="432"/>
      <c r="AF579" s="286">
        <f>IFERROR(VLOOKUP(AD579,ACCESSORIES!F:J,5,FALSE),"N/A")</f>
        <v>33</v>
      </c>
      <c r="AG579" s="295" t="s">
        <v>1734</v>
      </c>
      <c r="AH579" s="296" t="s">
        <v>1787</v>
      </c>
      <c r="AI579" s="295" t="s">
        <v>85</v>
      </c>
      <c r="AJ579" s="295" t="s">
        <v>1826</v>
      </c>
      <c r="AK579" s="287">
        <f>IFERROR(VLOOKUP(AJ579,ACCESSORIES!F:J,5,FALSE),"N/A")</f>
        <v>1.1000000000000001</v>
      </c>
      <c r="AL579" s="296" t="s">
        <v>236</v>
      </c>
      <c r="AM579" s="296" t="s">
        <v>1649</v>
      </c>
      <c r="AN579" s="38">
        <f>IFERROR(VLOOKUP(AM579,ACCESSORIES!F:J,5,FALSE),"N/A")</f>
        <v>2.75</v>
      </c>
      <c r="AO579" s="296">
        <v>78.099999999999994</v>
      </c>
      <c r="AP579" s="493">
        <v>15.8</v>
      </c>
      <c r="AQ579" s="296"/>
      <c r="AR579" s="296">
        <v>170</v>
      </c>
      <c r="AS579" s="296">
        <v>4</v>
      </c>
      <c r="AT579" s="296">
        <v>16</v>
      </c>
      <c r="AU579" s="296"/>
      <c r="AV579" s="296">
        <v>58</v>
      </c>
      <c r="AW579" s="296"/>
      <c r="AX579" s="296">
        <v>230</v>
      </c>
      <c r="AY579" s="296">
        <v>106.25</v>
      </c>
      <c r="AZ579" s="296">
        <v>44</v>
      </c>
      <c r="BA579" s="74"/>
      <c r="BB579" s="296">
        <v>72</v>
      </c>
      <c r="BC579" s="49"/>
      <c r="BD579" s="297" t="s">
        <v>85</v>
      </c>
      <c r="BE579" s="91" t="str">
        <f>IFERROR(VLOOKUP(BD579,ACCESSORIES!F:J,5,FALSE),"N/A")</f>
        <v>N/A</v>
      </c>
      <c r="BF579" s="92" t="s">
        <v>85</v>
      </c>
      <c r="BG579" s="91" t="str">
        <f>IFERROR(VLOOKUP(BF579,ACCESSORIES!F:J,5,FALSE),"N/A")</f>
        <v>N/A</v>
      </c>
      <c r="BH579" s="297">
        <v>45.8</v>
      </c>
      <c r="BI579" s="296">
        <v>22.1</v>
      </c>
      <c r="BJ579" s="296">
        <v>22.1</v>
      </c>
      <c r="BK579" s="296">
        <v>12.2</v>
      </c>
      <c r="BL579" s="358">
        <f t="shared" si="46"/>
        <v>9.7643992324528001E-2</v>
      </c>
      <c r="BM579" s="290">
        <v>20</v>
      </c>
      <c r="BN579" s="296" t="s">
        <v>3374</v>
      </c>
      <c r="BO579" s="73" t="s">
        <v>3891</v>
      </c>
      <c r="BP579" s="296" t="s">
        <v>2737</v>
      </c>
      <c r="BQ579" s="296" t="s">
        <v>2681</v>
      </c>
      <c r="BR579" s="296" t="s">
        <v>2750</v>
      </c>
      <c r="BS579" s="296" t="s">
        <v>2751</v>
      </c>
      <c r="BT579" s="296"/>
      <c r="BU579" s="296"/>
      <c r="BV579" s="296"/>
      <c r="BW579" s="296"/>
      <c r="BX579" s="296"/>
      <c r="BY579" s="296"/>
      <c r="BZ579" s="296" t="s">
        <v>3646</v>
      </c>
      <c r="CA579" s="296" t="s">
        <v>3647</v>
      </c>
      <c r="CB579" s="296" t="s">
        <v>3648</v>
      </c>
      <c r="CC579" s="296" t="s">
        <v>3649</v>
      </c>
      <c r="CD579" s="311" t="str">
        <f t="shared" si="47"/>
        <v>DISCONTINUED - MR606 Mesh, 20x10, -24mm Offset, 6x5.5, 106.25mm Centerbore, Titanium</v>
      </c>
      <c r="CE579" s="311" t="s">
        <v>3721</v>
      </c>
      <c r="CF579" s="311" t="s">
        <v>3720</v>
      </c>
      <c r="CG579" s="300" t="str">
        <f t="shared" si="42"/>
        <v>DISCO (6XX)</v>
      </c>
    </row>
    <row r="580" spans="1:85" s="289" customFormat="1" ht="15.75" customHeight="1">
      <c r="A580" s="571">
        <f t="shared" ref="A580:A643" si="48">ROW(B580)-3</f>
        <v>577</v>
      </c>
      <c r="B580" s="92" t="s">
        <v>84</v>
      </c>
      <c r="C580" s="29" t="s">
        <v>1038</v>
      </c>
      <c r="D580" s="290" t="s">
        <v>1087</v>
      </c>
      <c r="E580" s="291" t="s">
        <v>4722</v>
      </c>
      <c r="F580" s="281" t="str">
        <f t="shared" si="45"/>
        <v>MR31078562900</v>
      </c>
      <c r="G580" s="291"/>
      <c r="H580" s="291"/>
      <c r="I580" s="345" t="s">
        <v>1007</v>
      </c>
      <c r="J580" s="322">
        <v>42370</v>
      </c>
      <c r="K580" s="438">
        <v>44286</v>
      </c>
      <c r="L580" s="282" t="s">
        <v>1239</v>
      </c>
      <c r="M580" s="292">
        <v>303.83999999999997</v>
      </c>
      <c r="N580" s="85"/>
      <c r="O580" s="409"/>
      <c r="P580" s="290">
        <v>17</v>
      </c>
      <c r="Q580" s="8">
        <v>8.5</v>
      </c>
      <c r="R580" s="29" t="s">
        <v>1695</v>
      </c>
      <c r="S580" s="290">
        <v>6</v>
      </c>
      <c r="T580" s="290">
        <v>120</v>
      </c>
      <c r="U580" s="293">
        <v>0</v>
      </c>
      <c r="V580" s="317">
        <v>4.75</v>
      </c>
      <c r="W580" s="290" t="s">
        <v>85</v>
      </c>
      <c r="X580" s="298">
        <v>67</v>
      </c>
      <c r="Y580" s="294">
        <v>33.14</v>
      </c>
      <c r="Z580" s="293">
        <v>2650</v>
      </c>
      <c r="AA580" s="293" t="s">
        <v>5156</v>
      </c>
      <c r="AB580" s="293" t="s">
        <v>2846</v>
      </c>
      <c r="AC580" s="284" t="s">
        <v>9715</v>
      </c>
      <c r="AD580" s="295" t="s">
        <v>1737</v>
      </c>
      <c r="AE580" s="432"/>
      <c r="AF580" s="286">
        <f>IFERROR(VLOOKUP(AD580,ACCESSORIES!F:J,5,FALSE),"N/A")</f>
        <v>33</v>
      </c>
      <c r="AG580" s="295" t="s">
        <v>1962</v>
      </c>
      <c r="AH580" s="296" t="s">
        <v>1786</v>
      </c>
      <c r="AI580" s="295" t="s">
        <v>85</v>
      </c>
      <c r="AJ580" s="295" t="s">
        <v>1827</v>
      </c>
      <c r="AK580" s="287">
        <f>IFERROR(VLOOKUP(AJ580,ACCESSORIES!F:J,5,FALSE),"N/A")</f>
        <v>1.1000000000000001</v>
      </c>
      <c r="AL580" s="296" t="s">
        <v>236</v>
      </c>
      <c r="AM580" s="296" t="s">
        <v>85</v>
      </c>
      <c r="AN580" s="38" t="str">
        <f>IFERROR(VLOOKUP(AM580,ACCESSORIES!F:J,5,FALSE),"N/A")</f>
        <v>N/A</v>
      </c>
      <c r="AO580" s="296" t="s">
        <v>85</v>
      </c>
      <c r="AP580" s="493">
        <v>16.100000000000001</v>
      </c>
      <c r="AQ580" s="296"/>
      <c r="AR580" s="296">
        <v>170</v>
      </c>
      <c r="AS580" s="296">
        <v>18</v>
      </c>
      <c r="AT580" s="296">
        <v>27</v>
      </c>
      <c r="AU580" s="296">
        <v>43</v>
      </c>
      <c r="AV580" s="296">
        <v>67</v>
      </c>
      <c r="AW580" s="296">
        <v>207</v>
      </c>
      <c r="AX580" s="296">
        <v>199</v>
      </c>
      <c r="AY580" s="296">
        <v>67</v>
      </c>
      <c r="AZ580" s="296">
        <v>34</v>
      </c>
      <c r="BA580" s="74"/>
      <c r="BB580" s="296">
        <v>12</v>
      </c>
      <c r="BC580" s="49"/>
      <c r="BD580" s="297" t="s">
        <v>85</v>
      </c>
      <c r="BE580" s="91" t="str">
        <f>IFERROR(VLOOKUP(BD580,ACCESSORIES!F:J,5,FALSE),"N/A")</f>
        <v>N/A</v>
      </c>
      <c r="BF580" s="92" t="s">
        <v>85</v>
      </c>
      <c r="BG580" s="91" t="str">
        <f>IFERROR(VLOOKUP(BF580,ACCESSORIES!F:J,5,FALSE),"N/A")</f>
        <v>N/A</v>
      </c>
      <c r="BH580" s="297">
        <v>37.33</v>
      </c>
      <c r="BI580" s="296">
        <v>19.7</v>
      </c>
      <c r="BJ580" s="296">
        <v>19.7</v>
      </c>
      <c r="BK580" s="296">
        <v>11</v>
      </c>
      <c r="BL580" s="358">
        <f t="shared" si="46"/>
        <v>6.995621234535998E-2</v>
      </c>
      <c r="BM580" s="290">
        <v>36</v>
      </c>
      <c r="BN580" s="296" t="s">
        <v>3374</v>
      </c>
      <c r="BO580" s="73" t="s">
        <v>3891</v>
      </c>
      <c r="BP580" s="296" t="s">
        <v>2680</v>
      </c>
      <c r="BQ580" s="296" t="s">
        <v>2693</v>
      </c>
      <c r="BR580" s="296" t="s">
        <v>2686</v>
      </c>
      <c r="BS580" s="296" t="s">
        <v>2694</v>
      </c>
      <c r="BT580" s="296" t="s">
        <v>2692</v>
      </c>
      <c r="BU580" s="296"/>
      <c r="BV580" s="296"/>
      <c r="BW580" s="296"/>
      <c r="BX580" s="296"/>
      <c r="BY580" s="296"/>
      <c r="BZ580" s="296" t="s">
        <v>3474</v>
      </c>
      <c r="CA580" s="296" t="s">
        <v>3475</v>
      </c>
      <c r="CB580" s="296" t="s">
        <v>3476</v>
      </c>
      <c r="CC580" s="296" t="s">
        <v>3477</v>
      </c>
      <c r="CD580" s="311" t="str">
        <f t="shared" si="47"/>
        <v>DISCONTINUED - MR310 Con6, 17x8.5, 0mm Offset, 6x120, 67mm Centerbore, Method Bronze - Matte Black Lip</v>
      </c>
      <c r="CE580" s="311" t="s">
        <v>3721</v>
      </c>
      <c r="CF580" s="311" t="s">
        <v>3720</v>
      </c>
      <c r="CG580" s="300" t="str">
        <f t="shared" si="42"/>
        <v>STREET (3XX)</v>
      </c>
    </row>
    <row r="581" spans="1:85" s="289" customFormat="1" ht="15.75" customHeight="1">
      <c r="A581" s="571">
        <f t="shared" si="48"/>
        <v>578</v>
      </c>
      <c r="B581" s="92" t="s">
        <v>84</v>
      </c>
      <c r="C581" s="29" t="s">
        <v>1059</v>
      </c>
      <c r="D581" s="290" t="s">
        <v>903</v>
      </c>
      <c r="E581" s="291" t="s">
        <v>4723</v>
      </c>
      <c r="F581" s="281" t="str">
        <f t="shared" si="45"/>
        <v>MR50388049542</v>
      </c>
      <c r="G581" s="291"/>
      <c r="H581" s="291"/>
      <c r="I581" s="345" t="s">
        <v>916</v>
      </c>
      <c r="J581" s="322">
        <v>42736</v>
      </c>
      <c r="K581" s="438">
        <v>44286</v>
      </c>
      <c r="L581" s="282" t="s">
        <v>1239</v>
      </c>
      <c r="M581" s="292">
        <v>399.23</v>
      </c>
      <c r="N581" s="85"/>
      <c r="O581" s="409"/>
      <c r="P581" s="290">
        <v>18</v>
      </c>
      <c r="Q581" s="8">
        <v>8</v>
      </c>
      <c r="R581" s="29" t="s">
        <v>1685</v>
      </c>
      <c r="S581" s="290">
        <v>5</v>
      </c>
      <c r="T581" s="290">
        <v>108</v>
      </c>
      <c r="U581" s="293">
        <v>42</v>
      </c>
      <c r="V581" s="317">
        <v>6.2</v>
      </c>
      <c r="W581" s="290" t="s">
        <v>85</v>
      </c>
      <c r="X581" s="298">
        <v>63.4</v>
      </c>
      <c r="Y581" s="294">
        <v>17.8</v>
      </c>
      <c r="Z581" s="293">
        <v>1650</v>
      </c>
      <c r="AA581" s="293" t="s">
        <v>2165</v>
      </c>
      <c r="AB581" s="293" t="s">
        <v>2845</v>
      </c>
      <c r="AC581" s="284" t="s">
        <v>9800</v>
      </c>
      <c r="AD581" s="295" t="s">
        <v>1578</v>
      </c>
      <c r="AE581" s="432"/>
      <c r="AF581" s="286" t="str">
        <f>IFERROR(VLOOKUP(AD581,ACCESSORIES!F:J,5,FALSE),"N/A")</f>
        <v>N/A</v>
      </c>
      <c r="AG581" s="295" t="s">
        <v>85</v>
      </c>
      <c r="AH581" s="296" t="s">
        <v>85</v>
      </c>
      <c r="AI581" s="295" t="s">
        <v>85</v>
      </c>
      <c r="AJ581" s="295" t="s">
        <v>85</v>
      </c>
      <c r="AK581" s="287" t="str">
        <f>IFERROR(VLOOKUP(AJ581,ACCESSORIES!F:J,5,FALSE),"N/A")</f>
        <v>N/A</v>
      </c>
      <c r="AL581" s="296" t="s">
        <v>236</v>
      </c>
      <c r="AM581" s="296" t="s">
        <v>85</v>
      </c>
      <c r="AN581" s="38" t="str">
        <f>IFERROR(VLOOKUP(AM581,ACCESSORIES!F:J,5,FALSE),"N/A")</f>
        <v>N/A</v>
      </c>
      <c r="AO581" s="296" t="s">
        <v>85</v>
      </c>
      <c r="AP581" s="493">
        <v>16</v>
      </c>
      <c r="AQ581" s="296"/>
      <c r="AR581" s="296">
        <v>145</v>
      </c>
      <c r="AS581" s="296">
        <v>26</v>
      </c>
      <c r="AT581" s="296">
        <v>34</v>
      </c>
      <c r="AU581" s="296"/>
      <c r="AV581" s="296">
        <v>46</v>
      </c>
      <c r="AW581" s="296"/>
      <c r="AX581" s="296">
        <v>212</v>
      </c>
      <c r="AY581" s="296">
        <v>53</v>
      </c>
      <c r="AZ581" s="296">
        <v>29</v>
      </c>
      <c r="BA581" s="74"/>
      <c r="BB581" s="296">
        <v>0</v>
      </c>
      <c r="BC581" s="49"/>
      <c r="BD581" s="297" t="s">
        <v>85</v>
      </c>
      <c r="BE581" s="91" t="str">
        <f>IFERROR(VLOOKUP(BD581,ACCESSORIES!F:J,5,FALSE),"N/A")</f>
        <v>N/A</v>
      </c>
      <c r="BF581" s="92" t="s">
        <v>85</v>
      </c>
      <c r="BG581" s="91" t="str">
        <f>IFERROR(VLOOKUP(BF581,ACCESSORIES!F:J,5,FALSE),"N/A")</f>
        <v>N/A</v>
      </c>
      <c r="BH581" s="297">
        <v>21.3</v>
      </c>
      <c r="BI581" s="296">
        <v>20.5</v>
      </c>
      <c r="BJ581" s="296">
        <v>20.5</v>
      </c>
      <c r="BK581" s="296">
        <v>10.4</v>
      </c>
      <c r="BL581" s="358">
        <f t="shared" si="46"/>
        <v>7.1621301918399979E-2</v>
      </c>
      <c r="BM581" s="290">
        <v>36</v>
      </c>
      <c r="BN581" s="296" t="s">
        <v>3374</v>
      </c>
      <c r="BO581" s="73" t="s">
        <v>3891</v>
      </c>
      <c r="BP581" s="296" t="s">
        <v>2745</v>
      </c>
      <c r="BQ581" s="296" t="s">
        <v>2746</v>
      </c>
      <c r="BR581" s="296" t="s">
        <v>2747</v>
      </c>
      <c r="BS581" s="296" t="s">
        <v>2748</v>
      </c>
      <c r="BT581" s="296" t="s">
        <v>2749</v>
      </c>
      <c r="BU581" s="296"/>
      <c r="BV581" s="296"/>
      <c r="BW581" s="296"/>
      <c r="BX581" s="296"/>
      <c r="BY581" s="296"/>
      <c r="BZ581" s="296" t="s">
        <v>3618</v>
      </c>
      <c r="CA581" s="296" t="s">
        <v>3619</v>
      </c>
      <c r="CB581" s="296" t="s">
        <v>3620</v>
      </c>
      <c r="CC581" s="296" t="s">
        <v>3621</v>
      </c>
      <c r="CD581" s="311" t="str">
        <f t="shared" si="47"/>
        <v>DISCONTINUED - MR503 RALLY, 18x8, +42mm Offset, 5x108, 63.4mm Centerbore, Matte Black</v>
      </c>
      <c r="CE581" s="311" t="s">
        <v>3721</v>
      </c>
      <c r="CF581" s="311" t="s">
        <v>3720</v>
      </c>
      <c r="CG581" s="300" t="str">
        <f t="shared" ref="CG581:CG644" si="49">C581</f>
        <v>RALLY (5XX)</v>
      </c>
    </row>
    <row r="582" spans="1:85" s="289" customFormat="1" ht="15.75" customHeight="1">
      <c r="A582" s="571">
        <f t="shared" si="48"/>
        <v>579</v>
      </c>
      <c r="B582" s="92" t="s">
        <v>84</v>
      </c>
      <c r="C582" s="29" t="s">
        <v>1038</v>
      </c>
      <c r="D582" s="290" t="s">
        <v>1082</v>
      </c>
      <c r="E582" s="291" t="s">
        <v>4732</v>
      </c>
      <c r="F582" s="281" t="str">
        <f t="shared" si="45"/>
        <v>MR30451012750N</v>
      </c>
      <c r="G582" s="291" t="s">
        <v>2095</v>
      </c>
      <c r="H582" s="291"/>
      <c r="I582" s="345" t="s">
        <v>342</v>
      </c>
      <c r="J582" s="322">
        <v>40909</v>
      </c>
      <c r="K582" s="438">
        <v>44299</v>
      </c>
      <c r="L582" s="282" t="s">
        <v>1239</v>
      </c>
      <c r="M582" s="292">
        <v>225.43</v>
      </c>
      <c r="N582" s="85"/>
      <c r="O582" s="409"/>
      <c r="P582" s="290">
        <v>15</v>
      </c>
      <c r="Q582" s="8">
        <v>10</v>
      </c>
      <c r="R582" s="29" t="s">
        <v>1756</v>
      </c>
      <c r="S582" s="290">
        <v>5</v>
      </c>
      <c r="T582" s="290">
        <v>4.5</v>
      </c>
      <c r="U582" s="293">
        <v>-50</v>
      </c>
      <c r="V582" s="317">
        <v>3.5</v>
      </c>
      <c r="W582" s="290" t="s">
        <v>85</v>
      </c>
      <c r="X582" s="298">
        <v>83</v>
      </c>
      <c r="Y582" s="294">
        <v>23.88</v>
      </c>
      <c r="Z582" s="293">
        <v>2100</v>
      </c>
      <c r="AA582" s="293" t="s">
        <v>5150</v>
      </c>
      <c r="AB582" s="293" t="s">
        <v>2845</v>
      </c>
      <c r="AC582" s="284" t="s">
        <v>9801</v>
      </c>
      <c r="AD582" s="295" t="s">
        <v>1565</v>
      </c>
      <c r="AE582" s="432"/>
      <c r="AF582" s="286">
        <f>IFERROR(VLOOKUP(AD582,ACCESSORIES!F:J,5,FALSE),"N/A")</f>
        <v>33</v>
      </c>
      <c r="AG582" s="295" t="s">
        <v>85</v>
      </c>
      <c r="AH582" s="296" t="s">
        <v>85</v>
      </c>
      <c r="AI582" s="295" t="s">
        <v>2940</v>
      </c>
      <c r="AJ582" s="295" t="s">
        <v>1827</v>
      </c>
      <c r="AK582" s="287">
        <f>IFERROR(VLOOKUP(AJ582,ACCESSORIES!F:J,5,FALSE),"N/A")</f>
        <v>1.1000000000000001</v>
      </c>
      <c r="AL582" s="296" t="s">
        <v>237</v>
      </c>
      <c r="AM582" s="296" t="s">
        <v>85</v>
      </c>
      <c r="AN582" s="38" t="str">
        <f>IFERROR(VLOOKUP(AM582,ACCESSORIES!F:J,5,FALSE),"N/A")</f>
        <v>N/A</v>
      </c>
      <c r="AO582" s="296" t="s">
        <v>85</v>
      </c>
      <c r="AP582" s="493">
        <v>16.2</v>
      </c>
      <c r="AQ582" s="296"/>
      <c r="AR582" s="296">
        <v>155</v>
      </c>
      <c r="AS582" s="296">
        <v>11</v>
      </c>
      <c r="AT582" s="296">
        <v>27</v>
      </c>
      <c r="AU582" s="296">
        <v>32</v>
      </c>
      <c r="AV582" s="296">
        <v>31</v>
      </c>
      <c r="AW582" s="296">
        <v>182</v>
      </c>
      <c r="AX582" s="296">
        <v>178</v>
      </c>
      <c r="AY582" s="296">
        <v>79</v>
      </c>
      <c r="AZ582" s="296">
        <v>52</v>
      </c>
      <c r="BA582" s="74"/>
      <c r="BB582" s="296">
        <v>140</v>
      </c>
      <c r="BC582" s="49"/>
      <c r="BD582" s="297" t="s">
        <v>85</v>
      </c>
      <c r="BE582" s="91" t="str">
        <f>IFERROR(VLOOKUP(BD582,ACCESSORIES!F:J,5,FALSE),"N/A")</f>
        <v>N/A</v>
      </c>
      <c r="BF582" s="92" t="s">
        <v>85</v>
      </c>
      <c r="BG582" s="91" t="str">
        <f>IFERROR(VLOOKUP(BF582,ACCESSORIES!F:J,5,FALSE),"N/A")</f>
        <v>N/A</v>
      </c>
      <c r="BH582" s="297">
        <v>27.59</v>
      </c>
      <c r="BI582" s="296">
        <v>17.7</v>
      </c>
      <c r="BJ582" s="296">
        <v>17.7</v>
      </c>
      <c r="BK582" s="296">
        <v>12.6</v>
      </c>
      <c r="BL582" s="358">
        <f t="shared" si="46"/>
        <v>6.4687181335055993E-2</v>
      </c>
      <c r="BM582" s="290">
        <v>48</v>
      </c>
      <c r="BN582" s="296" t="s">
        <v>3374</v>
      </c>
      <c r="BO582" s="73" t="s">
        <v>3891</v>
      </c>
      <c r="BP582" s="296" t="s">
        <v>2680</v>
      </c>
      <c r="BQ582" s="296" t="s">
        <v>2684</v>
      </c>
      <c r="BR582" s="296" t="s">
        <v>2685</v>
      </c>
      <c r="BS582" s="296" t="s">
        <v>2686</v>
      </c>
      <c r="BT582" s="296"/>
      <c r="BU582" s="296"/>
      <c r="BV582" s="296"/>
      <c r="BW582" s="296"/>
      <c r="BX582" s="296"/>
      <c r="BY582" s="296"/>
      <c r="BZ582" s="296" t="s">
        <v>3398</v>
      </c>
      <c r="CA582" s="296" t="s">
        <v>3399</v>
      </c>
      <c r="CB582" s="296" t="s">
        <v>3400</v>
      </c>
      <c r="CC582" s="296" t="s">
        <v>3401</v>
      </c>
      <c r="CD582" s="311" t="str">
        <f t="shared" ref="CD582:CD598" si="50">CONCATENATE("DISCONTINUED"," ","-"," ",D582,", ",P582,"x",Q582,", ",IF(W582="N/A", "", CONCATENATE(W582, "/")),IF(U582&gt;0, CONCATENATE("+",U582), U582),"mm Offset, ",R582,", ",X582,"mm Centerbore, ",PROPER(AA582), "", IF(BF582="N/A", "", CONCATENATE(", w/ ", BF582)))</f>
        <v>DISCONTINUED - MR304 Double Standard, 15x10, -50mm Offset, 5x4.5, 83mm Centerbore, Matte Black - Machined Lip</v>
      </c>
      <c r="CE582" s="311" t="s">
        <v>3721</v>
      </c>
      <c r="CF582" s="311" t="s">
        <v>3720</v>
      </c>
      <c r="CG582" s="300" t="str">
        <f t="shared" si="49"/>
        <v>STREET (3XX)</v>
      </c>
    </row>
    <row r="583" spans="1:85" s="289" customFormat="1" ht="15.75" customHeight="1">
      <c r="A583" s="571">
        <f t="shared" si="48"/>
        <v>580</v>
      </c>
      <c r="B583" s="92" t="s">
        <v>2909</v>
      </c>
      <c r="C583" s="29" t="s">
        <v>2893</v>
      </c>
      <c r="D583" s="290" t="s">
        <v>2896</v>
      </c>
      <c r="E583" s="291" t="s">
        <v>4733</v>
      </c>
      <c r="F583" s="281" t="str">
        <f t="shared" si="45"/>
        <v>GZ80358046944B</v>
      </c>
      <c r="G583" s="291" t="s">
        <v>1095</v>
      </c>
      <c r="H583" s="291"/>
      <c r="I583" s="345" t="s">
        <v>2980</v>
      </c>
      <c r="J583" s="322">
        <v>43518</v>
      </c>
      <c r="K583" s="438">
        <v>44299</v>
      </c>
      <c r="L583" s="282" t="s">
        <v>1239</v>
      </c>
      <c r="M583" s="292">
        <v>236.52</v>
      </c>
      <c r="N583" s="85"/>
      <c r="O583" s="409"/>
      <c r="P583" s="290">
        <v>15</v>
      </c>
      <c r="Q583" s="8">
        <v>8</v>
      </c>
      <c r="R583" s="29" t="s">
        <v>1683</v>
      </c>
      <c r="S583" s="290">
        <v>4</v>
      </c>
      <c r="T583" s="290">
        <v>156</v>
      </c>
      <c r="U583" s="293">
        <v>0</v>
      </c>
      <c r="V583" s="317">
        <v>4.4000000000000004</v>
      </c>
      <c r="W583" s="290" t="s">
        <v>171</v>
      </c>
      <c r="X583" s="298">
        <v>131.30000000000001</v>
      </c>
      <c r="Y583" s="294">
        <v>20.2</v>
      </c>
      <c r="Z583" s="293">
        <v>1400</v>
      </c>
      <c r="AA583" s="293" t="s">
        <v>5154</v>
      </c>
      <c r="AB583" s="293" t="s">
        <v>2846</v>
      </c>
      <c r="AC583" s="284" t="s">
        <v>9802</v>
      </c>
      <c r="AD583" s="295" t="s">
        <v>2903</v>
      </c>
      <c r="AE583" s="432"/>
      <c r="AF583" s="286">
        <f>IFERROR(VLOOKUP(AD583,ACCESSORIES!F:J,5,FALSE),"N/A")</f>
        <v>14.454000000000002</v>
      </c>
      <c r="AG583" s="295" t="s">
        <v>85</v>
      </c>
      <c r="AH583" s="296" t="s">
        <v>2905</v>
      </c>
      <c r="AI583" s="295" t="s">
        <v>85</v>
      </c>
      <c r="AJ583" s="295" t="s">
        <v>85</v>
      </c>
      <c r="AK583" s="287" t="str">
        <f>IFERROR(VLOOKUP(AJ583,ACCESSORIES!F:J,5,FALSE),"N/A")</f>
        <v>N/A</v>
      </c>
      <c r="AL583" s="296" t="s">
        <v>237</v>
      </c>
      <c r="AM583" s="296" t="s">
        <v>85</v>
      </c>
      <c r="AN583" s="38" t="str">
        <f>IFERROR(VLOOKUP(AM583,ACCESSORIES!F:J,5,FALSE),"N/A")</f>
        <v>N/A</v>
      </c>
      <c r="AO583" s="296" t="s">
        <v>85</v>
      </c>
      <c r="AP583" s="493">
        <v>13</v>
      </c>
      <c r="AQ583" s="296"/>
      <c r="AR583" s="296">
        <v>180</v>
      </c>
      <c r="AS583" s="296" t="s">
        <v>2969</v>
      </c>
      <c r="AT583" s="296">
        <v>25</v>
      </c>
      <c r="AU583" s="296"/>
      <c r="AV583" s="296" t="s">
        <v>2969</v>
      </c>
      <c r="AW583" s="296"/>
      <c r="AX583" s="296">
        <v>166</v>
      </c>
      <c r="AY583" s="296">
        <v>80</v>
      </c>
      <c r="AZ583" s="296">
        <v>61</v>
      </c>
      <c r="BA583" s="74"/>
      <c r="BB583" s="296">
        <v>62</v>
      </c>
      <c r="BC583" s="49"/>
      <c r="BD583" s="297" t="s">
        <v>2901</v>
      </c>
      <c r="BE583" s="91" t="str">
        <f>IFERROR(VLOOKUP(BD583,ACCESSORIES!F:J,5,FALSE),"N/A")</f>
        <v>N/A</v>
      </c>
      <c r="BF583" s="92" t="s">
        <v>2899</v>
      </c>
      <c r="BG583" s="91" t="str">
        <f>IFERROR(VLOOKUP(BF583,ACCESSORIES!F:J,5,FALSE),"N/A")</f>
        <v>N/A</v>
      </c>
      <c r="BH583" s="297">
        <v>23.7</v>
      </c>
      <c r="BI583" s="296">
        <v>16</v>
      </c>
      <c r="BJ583" s="296">
        <v>16</v>
      </c>
      <c r="BK583" s="296">
        <v>9</v>
      </c>
      <c r="BL583" s="358">
        <f t="shared" si="46"/>
        <v>3.7755795456000003E-2</v>
      </c>
      <c r="BM583" s="290">
        <v>53</v>
      </c>
      <c r="BN583" s="296" t="s">
        <v>3374</v>
      </c>
      <c r="BO583" s="73" t="s">
        <v>3891</v>
      </c>
      <c r="BP583" s="296" t="s">
        <v>2955</v>
      </c>
      <c r="BQ583" s="296" t="s">
        <v>3904</v>
      </c>
      <c r="BR583" s="296" t="s">
        <v>3898</v>
      </c>
      <c r="BS583" s="296" t="s">
        <v>3899</v>
      </c>
      <c r="BT583" s="296" t="s">
        <v>3905</v>
      </c>
      <c r="BU583" s="296"/>
      <c r="BV583" s="296"/>
      <c r="BW583" s="296"/>
      <c r="BX583" s="296"/>
      <c r="BY583" s="296"/>
      <c r="BZ583" s="296" t="s">
        <v>3819</v>
      </c>
      <c r="CA583" s="296" t="s">
        <v>3818</v>
      </c>
      <c r="CB583" s="296" t="s">
        <v>3821</v>
      </c>
      <c r="CC583" s="296" t="s">
        <v>3820</v>
      </c>
      <c r="CD583" s="311" t="str">
        <f t="shared" si="50"/>
        <v>DISCONTINUED - GZ803 Casino Beadlock, 15x8, 4+4/0mm Offset, 4x156, 131.3mm Centerbore, Bronze - Matte Black Ring, w/ BH-H2020M</v>
      </c>
      <c r="CE583" s="311" t="s">
        <v>3721</v>
      </c>
      <c r="CF583" s="311" t="s">
        <v>3720</v>
      </c>
      <c r="CG583" s="300" t="str">
        <f t="shared" si="49"/>
        <v>GMZ (8XX)</v>
      </c>
    </row>
    <row r="584" spans="1:85" s="289" customFormat="1" ht="15.75" customHeight="1">
      <c r="A584" s="571">
        <f t="shared" si="48"/>
        <v>581</v>
      </c>
      <c r="B584" s="92" t="s">
        <v>2909</v>
      </c>
      <c r="C584" s="29" t="s">
        <v>2893</v>
      </c>
      <c r="D584" s="290" t="s">
        <v>2896</v>
      </c>
      <c r="E584" s="291" t="s">
        <v>4734</v>
      </c>
      <c r="F584" s="281" t="str">
        <f t="shared" si="45"/>
        <v>GZ80351047955B</v>
      </c>
      <c r="G584" s="291" t="s">
        <v>1095</v>
      </c>
      <c r="H584" s="291"/>
      <c r="I584" s="345" t="s">
        <v>2981</v>
      </c>
      <c r="J584" s="322">
        <v>43518</v>
      </c>
      <c r="K584" s="438">
        <v>44299</v>
      </c>
      <c r="L584" s="282" t="s">
        <v>1239</v>
      </c>
      <c r="M584" s="292">
        <v>247.32</v>
      </c>
      <c r="N584" s="85"/>
      <c r="O584" s="409"/>
      <c r="P584" s="290">
        <v>15</v>
      </c>
      <c r="Q584" s="8">
        <v>10</v>
      </c>
      <c r="R584" s="29" t="s">
        <v>1682</v>
      </c>
      <c r="S584" s="290">
        <v>4</v>
      </c>
      <c r="T584" s="290">
        <v>136</v>
      </c>
      <c r="U584" s="293">
        <v>0</v>
      </c>
      <c r="V584" s="317">
        <v>5.4</v>
      </c>
      <c r="W584" s="290" t="s">
        <v>178</v>
      </c>
      <c r="X584" s="298">
        <v>110</v>
      </c>
      <c r="Y584" s="294">
        <v>22.2</v>
      </c>
      <c r="Z584" s="293">
        <v>1400</v>
      </c>
      <c r="AA584" s="293" t="s">
        <v>5154</v>
      </c>
      <c r="AB584" s="293" t="s">
        <v>2846</v>
      </c>
      <c r="AC584" s="284" t="s">
        <v>9803</v>
      </c>
      <c r="AD584" s="295" t="s">
        <v>2903</v>
      </c>
      <c r="AE584" s="432"/>
      <c r="AF584" s="286">
        <f>IFERROR(VLOOKUP(AD584,ACCESSORIES!F:J,5,FALSE),"N/A")</f>
        <v>14.454000000000002</v>
      </c>
      <c r="AG584" s="295" t="s">
        <v>85</v>
      </c>
      <c r="AH584" s="296" t="s">
        <v>2905</v>
      </c>
      <c r="AI584" s="295" t="s">
        <v>85</v>
      </c>
      <c r="AJ584" s="295" t="s">
        <v>85</v>
      </c>
      <c r="AK584" s="287" t="str">
        <f>IFERROR(VLOOKUP(AJ584,ACCESSORIES!F:J,5,FALSE),"N/A")</f>
        <v>N/A</v>
      </c>
      <c r="AL584" s="296" t="s">
        <v>237</v>
      </c>
      <c r="AM584" s="296" t="s">
        <v>85</v>
      </c>
      <c r="AN584" s="38" t="str">
        <f>IFERROR(VLOOKUP(AM584,ACCESSORIES!F:J,5,FALSE),"N/A")</f>
        <v>N/A</v>
      </c>
      <c r="AO584" s="296" t="s">
        <v>85</v>
      </c>
      <c r="AP584" s="493">
        <v>13</v>
      </c>
      <c r="AQ584" s="296"/>
      <c r="AR584" s="296">
        <v>170</v>
      </c>
      <c r="AS584" s="296">
        <v>11</v>
      </c>
      <c r="AT584" s="296">
        <v>25</v>
      </c>
      <c r="AU584" s="296"/>
      <c r="AV584" s="296" t="s">
        <v>2969</v>
      </c>
      <c r="AW584" s="296"/>
      <c r="AX584" s="296">
        <v>166</v>
      </c>
      <c r="AY584" s="296">
        <v>80</v>
      </c>
      <c r="AZ584" s="296">
        <v>61</v>
      </c>
      <c r="BA584" s="74"/>
      <c r="BB584" s="296">
        <v>87</v>
      </c>
      <c r="BC584" s="49"/>
      <c r="BD584" s="297" t="s">
        <v>2901</v>
      </c>
      <c r="BE584" s="91" t="str">
        <f>IFERROR(VLOOKUP(BD584,ACCESSORIES!F:J,5,FALSE),"N/A")</f>
        <v>N/A</v>
      </c>
      <c r="BF584" s="92" t="s">
        <v>2899</v>
      </c>
      <c r="BG584" s="91" t="str">
        <f>IFERROR(VLOOKUP(BF584,ACCESSORIES!F:J,5,FALSE),"N/A")</f>
        <v>N/A</v>
      </c>
      <c r="BH584" s="297">
        <v>25.7</v>
      </c>
      <c r="BI584" s="296">
        <v>16</v>
      </c>
      <c r="BJ584" s="296">
        <v>16</v>
      </c>
      <c r="BK584" s="296">
        <v>11</v>
      </c>
      <c r="BL584" s="358">
        <f t="shared" si="46"/>
        <v>4.6145972223999993E-2</v>
      </c>
      <c r="BM584" s="290">
        <v>53</v>
      </c>
      <c r="BN584" s="296" t="s">
        <v>3374</v>
      </c>
      <c r="BO584" s="73" t="s">
        <v>3891</v>
      </c>
      <c r="BP584" s="296" t="s">
        <v>2955</v>
      </c>
      <c r="BQ584" s="296" t="s">
        <v>3904</v>
      </c>
      <c r="BR584" s="296" t="s">
        <v>3898</v>
      </c>
      <c r="BS584" s="296" t="s">
        <v>3899</v>
      </c>
      <c r="BT584" s="296" t="s">
        <v>3905</v>
      </c>
      <c r="BU584" s="296"/>
      <c r="BV584" s="296"/>
      <c r="BW584" s="296"/>
      <c r="BX584" s="296"/>
      <c r="BY584" s="296"/>
      <c r="BZ584" s="296" t="s">
        <v>3819</v>
      </c>
      <c r="CA584" s="296" t="s">
        <v>3818</v>
      </c>
      <c r="CB584" s="296" t="s">
        <v>3821</v>
      </c>
      <c r="CC584" s="296" t="s">
        <v>3820</v>
      </c>
      <c r="CD584" s="311" t="str">
        <f t="shared" si="50"/>
        <v>DISCONTINUED - GZ803 Casino Beadlock, 15x10, 5+5/0mm Offset, 4x136, 110mm Centerbore, Bronze - Matte Black Ring, w/ BH-H2020M</v>
      </c>
      <c r="CE584" s="311" t="s">
        <v>3721</v>
      </c>
      <c r="CF584" s="311" t="s">
        <v>3720</v>
      </c>
      <c r="CG584" s="300" t="str">
        <f t="shared" si="49"/>
        <v>GMZ (8XX)</v>
      </c>
    </row>
    <row r="585" spans="1:85" s="289" customFormat="1" ht="15.75" customHeight="1">
      <c r="A585" s="571">
        <f t="shared" si="48"/>
        <v>582</v>
      </c>
      <c r="B585" s="92" t="s">
        <v>2909</v>
      </c>
      <c r="C585" s="29" t="s">
        <v>2893</v>
      </c>
      <c r="D585" s="290" t="s">
        <v>2897</v>
      </c>
      <c r="E585" s="291" t="s">
        <v>4735</v>
      </c>
      <c r="F585" s="281" t="str">
        <f t="shared" si="45"/>
        <v>GZ80448047944</v>
      </c>
      <c r="G585" s="291"/>
      <c r="H585" s="291"/>
      <c r="I585" s="345" t="s">
        <v>2984</v>
      </c>
      <c r="J585" s="322">
        <v>43542</v>
      </c>
      <c r="K585" s="438">
        <v>44299</v>
      </c>
      <c r="L585" s="282" t="s">
        <v>1239</v>
      </c>
      <c r="M585" s="292">
        <v>128.52000000000001</v>
      </c>
      <c r="N585" s="85"/>
      <c r="O585" s="409"/>
      <c r="P585" s="290">
        <v>14</v>
      </c>
      <c r="Q585" s="8">
        <v>8</v>
      </c>
      <c r="R585" s="29" t="s">
        <v>1682</v>
      </c>
      <c r="S585" s="290">
        <v>4</v>
      </c>
      <c r="T585" s="290">
        <v>136</v>
      </c>
      <c r="U585" s="293">
        <v>0</v>
      </c>
      <c r="V585" s="317">
        <v>4.4000000000000004</v>
      </c>
      <c r="W585" s="290" t="s">
        <v>2892</v>
      </c>
      <c r="X585" s="298">
        <v>110</v>
      </c>
      <c r="Y585" s="294">
        <v>13.5</v>
      </c>
      <c r="Z585" s="293">
        <v>1000</v>
      </c>
      <c r="AA585" s="293" t="s">
        <v>4274</v>
      </c>
      <c r="AB585" s="293" t="s">
        <v>2846</v>
      </c>
      <c r="AC585" s="284" t="s">
        <v>9804</v>
      </c>
      <c r="AD585" s="295" t="s">
        <v>2903</v>
      </c>
      <c r="AE585" s="432"/>
      <c r="AF585" s="286">
        <f>IFERROR(VLOOKUP(AD585,ACCESSORIES!F:J,5,FALSE),"N/A")</f>
        <v>14.454000000000002</v>
      </c>
      <c r="AG585" s="295" t="s">
        <v>85</v>
      </c>
      <c r="AH585" s="296" t="s">
        <v>2905</v>
      </c>
      <c r="AI585" s="295" t="s">
        <v>85</v>
      </c>
      <c r="AJ585" s="295" t="s">
        <v>85</v>
      </c>
      <c r="AK585" s="287" t="str">
        <f>IFERROR(VLOOKUP(AJ585,ACCESSORIES!F:J,5,FALSE),"N/A")</f>
        <v>N/A</v>
      </c>
      <c r="AL585" s="296" t="s">
        <v>2887</v>
      </c>
      <c r="AM585" s="296" t="s">
        <v>2888</v>
      </c>
      <c r="AN585" s="38" t="str">
        <f>IFERROR(VLOOKUP(AM585,ACCESSORIES!F:J,5,FALSE),"N/A")</f>
        <v>N/A</v>
      </c>
      <c r="AO585" s="296" t="s">
        <v>2888</v>
      </c>
      <c r="AP585" s="493">
        <v>13</v>
      </c>
      <c r="AQ585" s="296"/>
      <c r="AR585" s="296">
        <v>170</v>
      </c>
      <c r="AS585" s="296">
        <v>9</v>
      </c>
      <c r="AT585" s="296">
        <v>17</v>
      </c>
      <c r="AU585" s="296"/>
      <c r="AV585" s="296" t="s">
        <v>2889</v>
      </c>
      <c r="AW585" s="296"/>
      <c r="AX585" s="296">
        <v>164</v>
      </c>
      <c r="AY585" s="296">
        <v>80</v>
      </c>
      <c r="AZ585" s="296">
        <v>48</v>
      </c>
      <c r="BA585" s="74"/>
      <c r="BB585" s="296">
        <v>57</v>
      </c>
      <c r="BC585" s="49"/>
      <c r="BD585" s="297" t="s">
        <v>85</v>
      </c>
      <c r="BE585" s="91" t="str">
        <f>IFERROR(VLOOKUP(BD585,ACCESSORIES!F:J,5,FALSE),"N/A")</f>
        <v>N/A</v>
      </c>
      <c r="BF585" s="92" t="s">
        <v>85</v>
      </c>
      <c r="BG585" s="91" t="str">
        <f>IFERROR(VLOOKUP(BF585,ACCESSORIES!F:J,5,FALSE),"N/A")</f>
        <v>N/A</v>
      </c>
      <c r="BH585" s="297">
        <v>17</v>
      </c>
      <c r="BI585" s="296">
        <v>16</v>
      </c>
      <c r="BJ585" s="296">
        <v>16</v>
      </c>
      <c r="BK585" s="296">
        <v>9</v>
      </c>
      <c r="BL585" s="358">
        <f t="shared" si="46"/>
        <v>3.7755795456000003E-2</v>
      </c>
      <c r="BM585" s="290">
        <v>57</v>
      </c>
      <c r="BN585" s="296" t="s">
        <v>3374</v>
      </c>
      <c r="BO585" s="73" t="s">
        <v>3891</v>
      </c>
      <c r="BP585" s="296" t="s">
        <v>2955</v>
      </c>
      <c r="BQ585" s="296" t="s">
        <v>3902</v>
      </c>
      <c r="BR585" s="296" t="s">
        <v>3898</v>
      </c>
      <c r="BS585" s="296" t="s">
        <v>3899</v>
      </c>
      <c r="BT585" s="296" t="s">
        <v>3903</v>
      </c>
      <c r="BU585" s="296"/>
      <c r="BV585" s="296"/>
      <c r="BW585" s="296"/>
      <c r="BX585" s="296"/>
      <c r="BY585" s="296"/>
      <c r="BZ585" s="296" t="s">
        <v>3827</v>
      </c>
      <c r="CA585" s="296" t="s">
        <v>3826</v>
      </c>
      <c r="CB585" s="296" t="s">
        <v>3829</v>
      </c>
      <c r="CC585" s="296" t="s">
        <v>3828</v>
      </c>
      <c r="CD585" s="311" t="str">
        <f t="shared" si="50"/>
        <v>DISCONTINUED - GZ804 Casino, 14x8, 4+4/0mm Offset, 4x136, 110mm Centerbore, Bronze</v>
      </c>
      <c r="CE585" s="311" t="s">
        <v>3721</v>
      </c>
      <c r="CF585" s="311" t="s">
        <v>3720</v>
      </c>
      <c r="CG585" s="300" t="str">
        <f t="shared" si="49"/>
        <v>GMZ (8XX)</v>
      </c>
    </row>
    <row r="586" spans="1:85" s="289" customFormat="1" ht="15.75" customHeight="1">
      <c r="A586" s="571">
        <f t="shared" si="48"/>
        <v>583</v>
      </c>
      <c r="B586" s="92" t="s">
        <v>2909</v>
      </c>
      <c r="C586" s="29" t="s">
        <v>2893</v>
      </c>
      <c r="D586" s="290" t="s">
        <v>2897</v>
      </c>
      <c r="E586" s="291" t="s">
        <v>4736</v>
      </c>
      <c r="F586" s="281" t="str">
        <f t="shared" si="45"/>
        <v>GZ80448046944</v>
      </c>
      <c r="G586" s="291"/>
      <c r="H586" s="291"/>
      <c r="I586" s="345" t="s">
        <v>2985</v>
      </c>
      <c r="J586" s="322">
        <v>43542</v>
      </c>
      <c r="K586" s="438">
        <v>44299</v>
      </c>
      <c r="L586" s="282" t="s">
        <v>1239</v>
      </c>
      <c r="M586" s="292">
        <v>128.52000000000001</v>
      </c>
      <c r="N586" s="85"/>
      <c r="O586" s="409"/>
      <c r="P586" s="290">
        <v>14</v>
      </c>
      <c r="Q586" s="8">
        <v>8</v>
      </c>
      <c r="R586" s="29" t="s">
        <v>1683</v>
      </c>
      <c r="S586" s="290">
        <v>4</v>
      </c>
      <c r="T586" s="290">
        <v>156</v>
      </c>
      <c r="U586" s="293">
        <v>0</v>
      </c>
      <c r="V586" s="317">
        <v>4.4000000000000004</v>
      </c>
      <c r="W586" s="290" t="s">
        <v>2892</v>
      </c>
      <c r="X586" s="298">
        <v>131.30000000000001</v>
      </c>
      <c r="Y586" s="294">
        <v>13.5</v>
      </c>
      <c r="Z586" s="293">
        <v>1000</v>
      </c>
      <c r="AA586" s="293" t="s">
        <v>4274</v>
      </c>
      <c r="AB586" s="293" t="s">
        <v>2846</v>
      </c>
      <c r="AC586" s="284" t="s">
        <v>9805</v>
      </c>
      <c r="AD586" s="295" t="s">
        <v>2903</v>
      </c>
      <c r="AE586" s="432"/>
      <c r="AF586" s="286">
        <f>IFERROR(VLOOKUP(AD586,ACCESSORIES!F:J,5,FALSE),"N/A")</f>
        <v>14.454000000000002</v>
      </c>
      <c r="AG586" s="295" t="s">
        <v>85</v>
      </c>
      <c r="AH586" s="296" t="s">
        <v>2905</v>
      </c>
      <c r="AI586" s="295" t="s">
        <v>85</v>
      </c>
      <c r="AJ586" s="295" t="s">
        <v>85</v>
      </c>
      <c r="AK586" s="287" t="str">
        <f>IFERROR(VLOOKUP(AJ586,ACCESSORIES!F:J,5,FALSE),"N/A")</f>
        <v>N/A</v>
      </c>
      <c r="AL586" s="296" t="s">
        <v>2887</v>
      </c>
      <c r="AM586" s="296" t="s">
        <v>2888</v>
      </c>
      <c r="AN586" s="38" t="str">
        <f>IFERROR(VLOOKUP(AM586,ACCESSORIES!F:J,5,FALSE),"N/A")</f>
        <v>N/A</v>
      </c>
      <c r="AO586" s="296" t="s">
        <v>2888</v>
      </c>
      <c r="AP586" s="493">
        <v>13</v>
      </c>
      <c r="AQ586" s="296"/>
      <c r="AR586" s="296">
        <v>180</v>
      </c>
      <c r="AS586" s="296" t="s">
        <v>2889</v>
      </c>
      <c r="AT586" s="296">
        <v>15</v>
      </c>
      <c r="AU586" s="296"/>
      <c r="AV586" s="296" t="s">
        <v>2889</v>
      </c>
      <c r="AW586" s="296"/>
      <c r="AX586" s="296">
        <v>164</v>
      </c>
      <c r="AY586" s="296">
        <v>80</v>
      </c>
      <c r="AZ586" s="296">
        <v>46</v>
      </c>
      <c r="BA586" s="74"/>
      <c r="BB586" s="296">
        <v>57</v>
      </c>
      <c r="BC586" s="49"/>
      <c r="BD586" s="297" t="s">
        <v>85</v>
      </c>
      <c r="BE586" s="91" t="str">
        <f>IFERROR(VLOOKUP(BD586,ACCESSORIES!F:J,5,FALSE),"N/A")</f>
        <v>N/A</v>
      </c>
      <c r="BF586" s="92" t="s">
        <v>85</v>
      </c>
      <c r="BG586" s="91" t="str">
        <f>IFERROR(VLOOKUP(BF586,ACCESSORIES!F:J,5,FALSE),"N/A")</f>
        <v>N/A</v>
      </c>
      <c r="BH586" s="297">
        <v>17</v>
      </c>
      <c r="BI586" s="296">
        <v>16</v>
      </c>
      <c r="BJ586" s="296">
        <v>16</v>
      </c>
      <c r="BK586" s="296">
        <v>9</v>
      </c>
      <c r="BL586" s="358">
        <f t="shared" si="46"/>
        <v>3.7755795456000003E-2</v>
      </c>
      <c r="BM586" s="290">
        <v>57</v>
      </c>
      <c r="BN586" s="296" t="s">
        <v>3374</v>
      </c>
      <c r="BO586" s="73" t="s">
        <v>3891</v>
      </c>
      <c r="BP586" s="296" t="s">
        <v>2955</v>
      </c>
      <c r="BQ586" s="296" t="s">
        <v>3902</v>
      </c>
      <c r="BR586" s="296" t="s">
        <v>3898</v>
      </c>
      <c r="BS586" s="296" t="s">
        <v>3899</v>
      </c>
      <c r="BT586" s="296" t="s">
        <v>3903</v>
      </c>
      <c r="BU586" s="296"/>
      <c r="BV586" s="296"/>
      <c r="BW586" s="296"/>
      <c r="BX586" s="296"/>
      <c r="BY586" s="296"/>
      <c r="BZ586" s="296" t="s">
        <v>3827</v>
      </c>
      <c r="CA586" s="296" t="s">
        <v>3826</v>
      </c>
      <c r="CB586" s="296" t="s">
        <v>3829</v>
      </c>
      <c r="CC586" s="296" t="s">
        <v>3828</v>
      </c>
      <c r="CD586" s="311" t="str">
        <f t="shared" si="50"/>
        <v>DISCONTINUED - GZ804 Casino, 14x8, 4+4/0mm Offset, 4x156, 131.3mm Centerbore, Bronze</v>
      </c>
      <c r="CE586" s="311" t="s">
        <v>3721</v>
      </c>
      <c r="CF586" s="311" t="s">
        <v>3720</v>
      </c>
      <c r="CG586" s="300" t="str">
        <f t="shared" si="49"/>
        <v>GMZ (8XX)</v>
      </c>
    </row>
    <row r="587" spans="1:85" s="289" customFormat="1" ht="15.75" customHeight="1">
      <c r="A587" s="571">
        <f t="shared" si="48"/>
        <v>584</v>
      </c>
      <c r="B587" s="92" t="s">
        <v>2909</v>
      </c>
      <c r="C587" s="29" t="s">
        <v>2893</v>
      </c>
      <c r="D587" s="290" t="s">
        <v>3170</v>
      </c>
      <c r="E587" s="291" t="s">
        <v>4737</v>
      </c>
      <c r="F587" s="281" t="str">
        <f t="shared" si="45"/>
        <v>GZ80748047544B</v>
      </c>
      <c r="G587" s="291" t="s">
        <v>1095</v>
      </c>
      <c r="H587" s="291"/>
      <c r="I587" s="345" t="s">
        <v>3095</v>
      </c>
      <c r="J587" s="322">
        <v>43605</v>
      </c>
      <c r="K587" s="438">
        <v>44299</v>
      </c>
      <c r="L587" s="282" t="s">
        <v>1239</v>
      </c>
      <c r="M587" s="292">
        <v>193.32</v>
      </c>
      <c r="N587" s="85"/>
      <c r="O587" s="409"/>
      <c r="P587" s="290">
        <v>14</v>
      </c>
      <c r="Q587" s="8">
        <v>8</v>
      </c>
      <c r="R587" s="29" t="s">
        <v>1682</v>
      </c>
      <c r="S587" s="290">
        <v>4</v>
      </c>
      <c r="T587" s="290">
        <v>136</v>
      </c>
      <c r="U587" s="293">
        <v>0</v>
      </c>
      <c r="V587" s="317">
        <v>4.4000000000000004</v>
      </c>
      <c r="W587" s="290" t="s">
        <v>171</v>
      </c>
      <c r="X587" s="298">
        <v>110</v>
      </c>
      <c r="Y587" s="294">
        <v>18.100000000000001</v>
      </c>
      <c r="Z587" s="293">
        <v>1200</v>
      </c>
      <c r="AA587" s="293" t="s">
        <v>2165</v>
      </c>
      <c r="AB587" s="293" t="s">
        <v>2845</v>
      </c>
      <c r="AC587" s="284" t="s">
        <v>9806</v>
      </c>
      <c r="AD587" s="295" t="s">
        <v>2903</v>
      </c>
      <c r="AE587" s="432"/>
      <c r="AF587" s="286">
        <f>IFERROR(VLOOKUP(AD587,ACCESSORIES!F:J,5,FALSE),"N/A")</f>
        <v>14.454000000000002</v>
      </c>
      <c r="AG587" s="295" t="s">
        <v>85</v>
      </c>
      <c r="AH587" s="296" t="s">
        <v>2905</v>
      </c>
      <c r="AI587" s="295" t="s">
        <v>85</v>
      </c>
      <c r="AJ587" s="295" t="s">
        <v>85</v>
      </c>
      <c r="AK587" s="287" t="str">
        <f>IFERROR(VLOOKUP(AJ587,ACCESSORIES!F:J,5,FALSE),"N/A")</f>
        <v>N/A</v>
      </c>
      <c r="AL587" s="296" t="s">
        <v>237</v>
      </c>
      <c r="AM587" s="296" t="s">
        <v>85</v>
      </c>
      <c r="AN587" s="38" t="str">
        <f>IFERROR(VLOOKUP(AM587,ACCESSORIES!F:J,5,FALSE),"N/A")</f>
        <v>N/A</v>
      </c>
      <c r="AO587" s="296" t="s">
        <v>85</v>
      </c>
      <c r="AP587" s="493">
        <v>14</v>
      </c>
      <c r="AQ587" s="296"/>
      <c r="AR587" s="296">
        <v>170</v>
      </c>
      <c r="AS587" s="296">
        <v>3</v>
      </c>
      <c r="AT587" s="296">
        <v>5</v>
      </c>
      <c r="AU587" s="296"/>
      <c r="AV587" s="296">
        <v>17</v>
      </c>
      <c r="AW587" s="296"/>
      <c r="AX587" s="296">
        <v>164</v>
      </c>
      <c r="AY587" s="296">
        <v>81.8</v>
      </c>
      <c r="AZ587" s="296">
        <v>45</v>
      </c>
      <c r="BA587" s="74"/>
      <c r="BB587" s="296">
        <v>63</v>
      </c>
      <c r="BC587" s="49"/>
      <c r="BD587" s="297" t="s">
        <v>2900</v>
      </c>
      <c r="BE587" s="91" t="str">
        <f>IFERROR(VLOOKUP(BD587,ACCESSORIES!F:J,5,FALSE),"N/A")</f>
        <v>N/A</v>
      </c>
      <c r="BF587" s="92" t="s">
        <v>2899</v>
      </c>
      <c r="BG587" s="91" t="str">
        <f>IFERROR(VLOOKUP(BF587,ACCESSORIES!F:J,5,FALSE),"N/A")</f>
        <v>N/A</v>
      </c>
      <c r="BH587" s="297">
        <v>21.6</v>
      </c>
      <c r="BI587" s="296">
        <v>16</v>
      </c>
      <c r="BJ587" s="296">
        <v>16</v>
      </c>
      <c r="BK587" s="296">
        <v>9</v>
      </c>
      <c r="BL587" s="358">
        <f t="shared" si="46"/>
        <v>3.7755795456000003E-2</v>
      </c>
      <c r="BM587" s="290">
        <v>57</v>
      </c>
      <c r="BN587" s="296" t="s">
        <v>3374</v>
      </c>
      <c r="BO587" s="73" t="s">
        <v>3891</v>
      </c>
      <c r="BP587" s="296" t="s">
        <v>3896</v>
      </c>
      <c r="BQ587" s="296" t="s">
        <v>3895</v>
      </c>
      <c r="BR587" s="296" t="s">
        <v>3897</v>
      </c>
      <c r="BS587" s="296" t="s">
        <v>3898</v>
      </c>
      <c r="BT587" s="296" t="s">
        <v>3899</v>
      </c>
      <c r="BU587" s="296" t="s">
        <v>3894</v>
      </c>
      <c r="BV587" s="296"/>
      <c r="BW587" s="296"/>
      <c r="BX587" s="296"/>
      <c r="BY587" s="296"/>
      <c r="BZ587" s="296" t="s">
        <v>4046</v>
      </c>
      <c r="CA587" s="296" t="s">
        <v>4045</v>
      </c>
      <c r="CB587" s="296" t="s">
        <v>4047</v>
      </c>
      <c r="CC587" s="296" t="s">
        <v>4048</v>
      </c>
      <c r="CD587" s="311" t="str">
        <f t="shared" si="50"/>
        <v>DISCONTINUED - GZ807 Podium, 14x8, 4+4/0mm Offset, 4x136, 110mm Centerbore, Matte Black, w/ BH-H2020M</v>
      </c>
      <c r="CE587" s="311" t="s">
        <v>3721</v>
      </c>
      <c r="CF587" s="311" t="s">
        <v>3720</v>
      </c>
      <c r="CG587" s="300" t="str">
        <f t="shared" si="49"/>
        <v>GMZ (8XX)</v>
      </c>
    </row>
    <row r="588" spans="1:85" s="289" customFormat="1" ht="15.75" customHeight="1">
      <c r="A588" s="571">
        <f t="shared" si="48"/>
        <v>585</v>
      </c>
      <c r="B588" s="92" t="s">
        <v>2909</v>
      </c>
      <c r="C588" s="29" t="s">
        <v>2893</v>
      </c>
      <c r="D588" s="290" t="s">
        <v>3170</v>
      </c>
      <c r="E588" s="291" t="s">
        <v>4738</v>
      </c>
      <c r="F588" s="281" t="str">
        <f t="shared" si="45"/>
        <v>GZ80741047555B</v>
      </c>
      <c r="G588" s="291" t="s">
        <v>1095</v>
      </c>
      <c r="H588" s="291"/>
      <c r="I588" s="345" t="s">
        <v>3097</v>
      </c>
      <c r="J588" s="322">
        <v>43605</v>
      </c>
      <c r="K588" s="438">
        <v>44299</v>
      </c>
      <c r="L588" s="282" t="s">
        <v>1239</v>
      </c>
      <c r="M588" s="292">
        <v>199</v>
      </c>
      <c r="N588" s="85"/>
      <c r="O588" s="409"/>
      <c r="P588" s="290">
        <v>14</v>
      </c>
      <c r="Q588" s="8">
        <v>10</v>
      </c>
      <c r="R588" s="29" t="s">
        <v>1682</v>
      </c>
      <c r="S588" s="290">
        <v>4</v>
      </c>
      <c r="T588" s="290">
        <v>136</v>
      </c>
      <c r="U588" s="293">
        <v>0</v>
      </c>
      <c r="V588" s="317">
        <v>5.4</v>
      </c>
      <c r="W588" s="290" t="s">
        <v>178</v>
      </c>
      <c r="X588" s="298">
        <v>110</v>
      </c>
      <c r="Y588" s="294">
        <v>19.5</v>
      </c>
      <c r="Z588" s="293">
        <v>1200</v>
      </c>
      <c r="AA588" s="293" t="s">
        <v>2165</v>
      </c>
      <c r="AB588" s="293" t="s">
        <v>2845</v>
      </c>
      <c r="AC588" s="284" t="s">
        <v>9807</v>
      </c>
      <c r="AD588" s="295" t="s">
        <v>2903</v>
      </c>
      <c r="AE588" s="432"/>
      <c r="AF588" s="286">
        <f>IFERROR(VLOOKUP(AD588,ACCESSORIES!F:J,5,FALSE),"N/A")</f>
        <v>14.454000000000002</v>
      </c>
      <c r="AG588" s="295" t="s">
        <v>85</v>
      </c>
      <c r="AH588" s="296" t="s">
        <v>2905</v>
      </c>
      <c r="AI588" s="295" t="s">
        <v>85</v>
      </c>
      <c r="AJ588" s="295" t="s">
        <v>85</v>
      </c>
      <c r="AK588" s="287" t="str">
        <f>IFERROR(VLOOKUP(AJ588,ACCESSORIES!F:J,5,FALSE),"N/A")</f>
        <v>N/A</v>
      </c>
      <c r="AL588" s="296" t="s">
        <v>237</v>
      </c>
      <c r="AM588" s="296" t="s">
        <v>85</v>
      </c>
      <c r="AN588" s="38" t="str">
        <f>IFERROR(VLOOKUP(AM588,ACCESSORIES!F:J,5,FALSE),"N/A")</f>
        <v>N/A</v>
      </c>
      <c r="AO588" s="296" t="s">
        <v>85</v>
      </c>
      <c r="AP588" s="493">
        <v>14</v>
      </c>
      <c r="AQ588" s="296"/>
      <c r="AR588" s="296">
        <v>170</v>
      </c>
      <c r="AS588" s="296">
        <v>3</v>
      </c>
      <c r="AT588" s="296">
        <v>17</v>
      </c>
      <c r="AU588" s="296"/>
      <c r="AV588" s="296">
        <v>5</v>
      </c>
      <c r="AW588" s="296"/>
      <c r="AX588" s="296">
        <v>161</v>
      </c>
      <c r="AY588" s="296">
        <v>81.8</v>
      </c>
      <c r="AZ588" s="296">
        <v>45</v>
      </c>
      <c r="BA588" s="74"/>
      <c r="BB588" s="296">
        <v>88</v>
      </c>
      <c r="BC588" s="49"/>
      <c r="BD588" s="297" t="s">
        <v>2900</v>
      </c>
      <c r="BE588" s="91" t="str">
        <f>IFERROR(VLOOKUP(BD588,ACCESSORIES!F:J,5,FALSE),"N/A")</f>
        <v>N/A</v>
      </c>
      <c r="BF588" s="92" t="s">
        <v>2899</v>
      </c>
      <c r="BG588" s="91" t="str">
        <f>IFERROR(VLOOKUP(BF588,ACCESSORIES!F:J,5,FALSE),"N/A")</f>
        <v>N/A</v>
      </c>
      <c r="BH588" s="297">
        <v>23</v>
      </c>
      <c r="BI588" s="296">
        <v>15</v>
      </c>
      <c r="BJ588" s="296">
        <v>15</v>
      </c>
      <c r="BK588" s="296">
        <v>11</v>
      </c>
      <c r="BL588" s="358">
        <f t="shared" si="46"/>
        <v>4.0557983399999997E-2</v>
      </c>
      <c r="BM588" s="290">
        <v>57</v>
      </c>
      <c r="BN588" s="296" t="s">
        <v>3374</v>
      </c>
      <c r="BO588" s="73" t="s">
        <v>3891</v>
      </c>
      <c r="BP588" s="296" t="s">
        <v>3896</v>
      </c>
      <c r="BQ588" s="296" t="s">
        <v>3895</v>
      </c>
      <c r="BR588" s="296" t="s">
        <v>3897</v>
      </c>
      <c r="BS588" s="296" t="s">
        <v>3898</v>
      </c>
      <c r="BT588" s="296" t="s">
        <v>3899</v>
      </c>
      <c r="BU588" s="296" t="s">
        <v>3894</v>
      </c>
      <c r="BV588" s="296"/>
      <c r="BW588" s="296"/>
      <c r="BX588" s="296"/>
      <c r="BY588" s="296"/>
      <c r="BZ588" s="296" t="s">
        <v>4046</v>
      </c>
      <c r="CA588" s="296" t="s">
        <v>4045</v>
      </c>
      <c r="CB588" s="296" t="s">
        <v>4047</v>
      </c>
      <c r="CC588" s="296" t="s">
        <v>4048</v>
      </c>
      <c r="CD588" s="311" t="str">
        <f t="shared" si="50"/>
        <v>DISCONTINUED - GZ807 Podium, 14x10, 5+5/0mm Offset, 4x136, 110mm Centerbore, Matte Black, w/ BH-H2020M</v>
      </c>
      <c r="CE588" s="311" t="s">
        <v>3721</v>
      </c>
      <c r="CF588" s="311" t="s">
        <v>3720</v>
      </c>
      <c r="CG588" s="300" t="str">
        <f t="shared" si="49"/>
        <v>GMZ (8XX)</v>
      </c>
    </row>
    <row r="589" spans="1:85" s="289" customFormat="1" ht="15.75" customHeight="1">
      <c r="A589" s="571">
        <f t="shared" si="48"/>
        <v>586</v>
      </c>
      <c r="B589" s="92" t="s">
        <v>84</v>
      </c>
      <c r="C589" s="29" t="s">
        <v>1038</v>
      </c>
      <c r="D589" s="290" t="s">
        <v>1974</v>
      </c>
      <c r="E589" s="291" t="s">
        <v>4748</v>
      </c>
      <c r="F589" s="281" t="str">
        <f t="shared" si="45"/>
        <v>MR31378516525</v>
      </c>
      <c r="G589" s="291"/>
      <c r="H589" s="291"/>
      <c r="I589" s="345" t="s">
        <v>1985</v>
      </c>
      <c r="J589" s="322">
        <v>43340</v>
      </c>
      <c r="K589" s="438">
        <v>44299</v>
      </c>
      <c r="L589" s="282" t="s">
        <v>1239</v>
      </c>
      <c r="M589" s="292">
        <v>360.03</v>
      </c>
      <c r="N589" s="85"/>
      <c r="O589" s="409"/>
      <c r="P589" s="290">
        <v>17</v>
      </c>
      <c r="Q589" s="8">
        <v>8.5</v>
      </c>
      <c r="R589" s="29" t="s">
        <v>1697</v>
      </c>
      <c r="S589" s="290">
        <v>6</v>
      </c>
      <c r="T589" s="290">
        <v>135</v>
      </c>
      <c r="U589" s="293">
        <v>25</v>
      </c>
      <c r="V589" s="317">
        <v>5.8</v>
      </c>
      <c r="W589" s="290" t="s">
        <v>85</v>
      </c>
      <c r="X589" s="298">
        <v>87</v>
      </c>
      <c r="Y589" s="294">
        <v>23.5</v>
      </c>
      <c r="Z589" s="293">
        <v>2650</v>
      </c>
      <c r="AA589" s="293" t="s">
        <v>2165</v>
      </c>
      <c r="AB589" s="293" t="s">
        <v>2845</v>
      </c>
      <c r="AC589" s="284" t="s">
        <v>9808</v>
      </c>
      <c r="AD589" s="295" t="s">
        <v>4594</v>
      </c>
      <c r="AE589" s="432"/>
      <c r="AF589" s="286">
        <f>IFERROR(VLOOKUP(AD589,ACCESSORIES!F:J,5,FALSE),"N/A")</f>
        <v>22</v>
      </c>
      <c r="AG589" s="295" t="s">
        <v>85</v>
      </c>
      <c r="AH589" s="296" t="s">
        <v>85</v>
      </c>
      <c r="AI589" s="295" t="s">
        <v>85</v>
      </c>
      <c r="AJ589" s="295" t="s">
        <v>85</v>
      </c>
      <c r="AK589" s="287" t="str">
        <f>IFERROR(VLOOKUP(AJ589,ACCESSORIES!F:J,5,FALSE),"N/A")</f>
        <v>N/A</v>
      </c>
      <c r="AL589" s="296" t="s">
        <v>237</v>
      </c>
      <c r="AM589" s="296" t="s">
        <v>85</v>
      </c>
      <c r="AN589" s="38" t="str">
        <f>IFERROR(VLOOKUP(AM589,ACCESSORIES!F:J,5,FALSE),"N/A")</f>
        <v>N/A</v>
      </c>
      <c r="AO589" s="296" t="s">
        <v>85</v>
      </c>
      <c r="AP589" s="493">
        <v>16</v>
      </c>
      <c r="AQ589" s="296"/>
      <c r="AR589" s="296">
        <v>170</v>
      </c>
      <c r="AS589" s="296">
        <v>6</v>
      </c>
      <c r="AT589" s="296">
        <v>19</v>
      </c>
      <c r="AU589" s="296">
        <v>38</v>
      </c>
      <c r="AV589" s="296">
        <v>47</v>
      </c>
      <c r="AW589" s="296">
        <v>210</v>
      </c>
      <c r="AX589" s="296">
        <v>208</v>
      </c>
      <c r="AY589" s="296">
        <v>87</v>
      </c>
      <c r="AZ589" s="296">
        <v>35</v>
      </c>
      <c r="BA589" s="74"/>
      <c r="BB589" s="296">
        <v>35</v>
      </c>
      <c r="BC589" s="49"/>
      <c r="BD589" s="297" t="s">
        <v>85</v>
      </c>
      <c r="BE589" s="91" t="str">
        <f>IFERROR(VLOOKUP(BD589,ACCESSORIES!F:J,5,FALSE),"N/A")</f>
        <v>N/A</v>
      </c>
      <c r="BF589" s="92" t="s">
        <v>85</v>
      </c>
      <c r="BG589" s="91" t="str">
        <f>IFERROR(VLOOKUP(BF589,ACCESSORIES!F:J,5,FALSE),"N/A")</f>
        <v>N/A</v>
      </c>
      <c r="BH589" s="297">
        <v>27</v>
      </c>
      <c r="BI589" s="296">
        <v>19.7</v>
      </c>
      <c r="BJ589" s="296">
        <v>19.7</v>
      </c>
      <c r="BK589" s="296">
        <v>11</v>
      </c>
      <c r="BL589" s="358">
        <f t="shared" si="46"/>
        <v>6.995621234535998E-2</v>
      </c>
      <c r="BM589" s="290">
        <v>36</v>
      </c>
      <c r="BN589" s="296" t="s">
        <v>3374</v>
      </c>
      <c r="BO589" s="73" t="s">
        <v>3891</v>
      </c>
      <c r="BP589" s="296" t="s">
        <v>2680</v>
      </c>
      <c r="BQ589" s="296" t="s">
        <v>2696</v>
      </c>
      <c r="BR589" s="296" t="s">
        <v>2697</v>
      </c>
      <c r="BS589" s="296" t="s">
        <v>2698</v>
      </c>
      <c r="BT589" s="296" t="s">
        <v>2699</v>
      </c>
      <c r="BU589" s="296" t="s">
        <v>2700</v>
      </c>
      <c r="BV589" s="296" t="s">
        <v>2701</v>
      </c>
      <c r="BW589" s="296"/>
      <c r="BX589" s="296"/>
      <c r="BY589" s="296"/>
      <c r="BZ589" s="296" t="s">
        <v>3518</v>
      </c>
      <c r="CA589" s="296" t="s">
        <v>3519</v>
      </c>
      <c r="CB589" s="296" t="s">
        <v>3520</v>
      </c>
      <c r="CC589" s="296" t="s">
        <v>3521</v>
      </c>
      <c r="CD589" s="311" t="str">
        <f t="shared" si="50"/>
        <v>DISCONTINUED - MR313, 17x8.5, +25mm Offset, 6x135, 87mm Centerbore, Matte Black</v>
      </c>
      <c r="CE589" s="311" t="s">
        <v>3721</v>
      </c>
      <c r="CF589" s="311" t="s">
        <v>3720</v>
      </c>
      <c r="CG589" s="300" t="str">
        <f t="shared" si="49"/>
        <v>STREET (3XX)</v>
      </c>
    </row>
    <row r="590" spans="1:85" s="289" customFormat="1" ht="15.75" customHeight="1">
      <c r="A590" s="571">
        <f t="shared" si="48"/>
        <v>587</v>
      </c>
      <c r="B590" s="92" t="s">
        <v>2909</v>
      </c>
      <c r="C590" s="29" t="s">
        <v>2893</v>
      </c>
      <c r="D590" s="290" t="s">
        <v>2894</v>
      </c>
      <c r="E590" s="291" t="s">
        <v>4749</v>
      </c>
      <c r="F590" s="281" t="str">
        <f t="shared" si="45"/>
        <v>GZ80147047843B</v>
      </c>
      <c r="G590" s="291" t="s">
        <v>1095</v>
      </c>
      <c r="H590" s="291"/>
      <c r="I590" s="345" t="s">
        <v>2971</v>
      </c>
      <c r="J590" s="322">
        <v>43542</v>
      </c>
      <c r="K590" s="438">
        <v>44299</v>
      </c>
      <c r="L590" s="282" t="s">
        <v>1239</v>
      </c>
      <c r="M590" s="292">
        <v>182.52</v>
      </c>
      <c r="N590" s="85"/>
      <c r="O590" s="409"/>
      <c r="P590" s="290">
        <v>14</v>
      </c>
      <c r="Q590" s="8">
        <v>7</v>
      </c>
      <c r="R590" s="29" t="s">
        <v>1682</v>
      </c>
      <c r="S590" s="290">
        <v>4</v>
      </c>
      <c r="T590" s="290">
        <v>136</v>
      </c>
      <c r="U590" s="293">
        <v>10</v>
      </c>
      <c r="V590" s="317">
        <v>4</v>
      </c>
      <c r="W590" s="290" t="s">
        <v>2886</v>
      </c>
      <c r="X590" s="298">
        <v>110</v>
      </c>
      <c r="Y590" s="294">
        <v>16.8</v>
      </c>
      <c r="Z590" s="293">
        <v>1200</v>
      </c>
      <c r="AA590" s="293" t="s">
        <v>5151</v>
      </c>
      <c r="AB590" s="293" t="s">
        <v>2850</v>
      </c>
      <c r="AC590" s="284" t="s">
        <v>9809</v>
      </c>
      <c r="AD590" s="295" t="s">
        <v>2903</v>
      </c>
      <c r="AE590" s="432"/>
      <c r="AF590" s="286">
        <f>IFERROR(VLOOKUP(AD590,ACCESSORIES!F:J,5,FALSE),"N/A")</f>
        <v>14.454000000000002</v>
      </c>
      <c r="AG590" s="295" t="s">
        <v>85</v>
      </c>
      <c r="AH590" s="296" t="s">
        <v>2905</v>
      </c>
      <c r="AI590" s="295" t="s">
        <v>85</v>
      </c>
      <c r="AJ590" s="295" t="s">
        <v>85</v>
      </c>
      <c r="AK590" s="287" t="str">
        <f>IFERROR(VLOOKUP(AJ590,ACCESSORIES!F:J,5,FALSE),"N/A")</f>
        <v>N/A</v>
      </c>
      <c r="AL590" s="296" t="s">
        <v>237</v>
      </c>
      <c r="AM590" s="296" t="s">
        <v>85</v>
      </c>
      <c r="AN590" s="38" t="str">
        <f>IFERROR(VLOOKUP(AM590,ACCESSORIES!F:J,5,FALSE),"N/A")</f>
        <v>N/A</v>
      </c>
      <c r="AO590" s="296" t="s">
        <v>85</v>
      </c>
      <c r="AP590" s="493">
        <v>14.5</v>
      </c>
      <c r="AQ590" s="296"/>
      <c r="AR590" s="296">
        <v>170</v>
      </c>
      <c r="AS590" s="296">
        <v>27</v>
      </c>
      <c r="AT590" s="296">
        <v>35</v>
      </c>
      <c r="AU590" s="296"/>
      <c r="AV590" s="296" t="s">
        <v>2969</v>
      </c>
      <c r="AW590" s="296"/>
      <c r="AX590" s="296">
        <v>163</v>
      </c>
      <c r="AY590" s="296">
        <v>80</v>
      </c>
      <c r="AZ590" s="296">
        <v>51</v>
      </c>
      <c r="BA590" s="74"/>
      <c r="BB590" s="296">
        <v>0</v>
      </c>
      <c r="BC590" s="49"/>
      <c r="BD590" s="297" t="s">
        <v>2900</v>
      </c>
      <c r="BE590" s="91" t="str">
        <f>IFERROR(VLOOKUP(BD590,ACCESSORIES!F:J,5,FALSE),"N/A")</f>
        <v>N/A</v>
      </c>
      <c r="BF590" s="92" t="s">
        <v>2899</v>
      </c>
      <c r="BG590" s="91" t="str">
        <f>IFERROR(VLOOKUP(BF590,ACCESSORIES!F:J,5,FALSE),"N/A")</f>
        <v>N/A</v>
      </c>
      <c r="BH590" s="297">
        <v>20.3</v>
      </c>
      <c r="BI590" s="296">
        <v>15</v>
      </c>
      <c r="BJ590" s="296">
        <v>15</v>
      </c>
      <c r="BK590" s="296">
        <v>8</v>
      </c>
      <c r="BL590" s="358">
        <f t="shared" si="46"/>
        <v>2.9496715199999999E-2</v>
      </c>
      <c r="BM590" s="290">
        <v>57</v>
      </c>
      <c r="BN590" s="296" t="s">
        <v>3374</v>
      </c>
      <c r="BO590" s="73" t="s">
        <v>3891</v>
      </c>
      <c r="BP590" s="296" t="s">
        <v>3898</v>
      </c>
      <c r="BQ590" s="296" t="s">
        <v>3904</v>
      </c>
      <c r="BR590" s="296" t="s">
        <v>3899</v>
      </c>
      <c r="BS590" s="296" t="s">
        <v>3894</v>
      </c>
      <c r="BT590" s="296"/>
      <c r="BU590" s="296"/>
      <c r="BV590" s="296"/>
      <c r="BW590" s="296"/>
      <c r="BX590" s="296"/>
      <c r="BY590" s="296"/>
      <c r="BZ590" s="296" t="s">
        <v>3803</v>
      </c>
      <c r="CA590" s="296" t="s">
        <v>3802</v>
      </c>
      <c r="CB590" s="296" t="s">
        <v>3809</v>
      </c>
      <c r="CC590" s="296" t="s">
        <v>3808</v>
      </c>
      <c r="CD590" s="311" t="str">
        <f t="shared" si="50"/>
        <v>DISCONTINUED - GZ801 LiteLoc, 14x7, 4+3/+10mm Offset, 4x136, 110mm Centerbore, Gloss Titanium - Matte Black Ring, w/ BH-H2020M</v>
      </c>
      <c r="CE590" s="311" t="s">
        <v>3721</v>
      </c>
      <c r="CF590" s="311" t="s">
        <v>3720</v>
      </c>
      <c r="CG590" s="300" t="str">
        <f t="shared" si="49"/>
        <v>GMZ (8XX)</v>
      </c>
    </row>
    <row r="591" spans="1:85" s="289" customFormat="1" ht="15.75" customHeight="1">
      <c r="A591" s="571">
        <f t="shared" si="48"/>
        <v>588</v>
      </c>
      <c r="B591" s="92" t="s">
        <v>2909</v>
      </c>
      <c r="C591" s="29" t="s">
        <v>2893</v>
      </c>
      <c r="D591" s="290" t="s">
        <v>2896</v>
      </c>
      <c r="E591" s="291" t="s">
        <v>4750</v>
      </c>
      <c r="F591" s="281" t="str">
        <f t="shared" si="45"/>
        <v>GZ80358047944B</v>
      </c>
      <c r="G591" s="291" t="s">
        <v>1095</v>
      </c>
      <c r="H591" s="291"/>
      <c r="I591" s="345" t="s">
        <v>2979</v>
      </c>
      <c r="J591" s="322">
        <v>43518</v>
      </c>
      <c r="K591" s="438">
        <v>44299</v>
      </c>
      <c r="L591" s="282" t="s">
        <v>1239</v>
      </c>
      <c r="M591" s="292">
        <v>236.52</v>
      </c>
      <c r="N591" s="85"/>
      <c r="O591" s="409"/>
      <c r="P591" s="290">
        <v>15</v>
      </c>
      <c r="Q591" s="8">
        <v>8</v>
      </c>
      <c r="R591" s="29" t="s">
        <v>1682</v>
      </c>
      <c r="S591" s="290">
        <v>4</v>
      </c>
      <c r="T591" s="290">
        <v>136</v>
      </c>
      <c r="U591" s="293">
        <v>0</v>
      </c>
      <c r="V591" s="317">
        <v>4.4000000000000004</v>
      </c>
      <c r="W591" s="290" t="s">
        <v>171</v>
      </c>
      <c r="X591" s="298">
        <v>110</v>
      </c>
      <c r="Y591" s="294">
        <v>20.6</v>
      </c>
      <c r="Z591" s="293">
        <v>1400</v>
      </c>
      <c r="AA591" s="293" t="s">
        <v>5154</v>
      </c>
      <c r="AB591" s="293" t="s">
        <v>2846</v>
      </c>
      <c r="AC591" s="284" t="s">
        <v>9810</v>
      </c>
      <c r="AD591" s="295" t="s">
        <v>2903</v>
      </c>
      <c r="AE591" s="432"/>
      <c r="AF591" s="286">
        <f>IFERROR(VLOOKUP(AD591,ACCESSORIES!F:J,5,FALSE),"N/A")</f>
        <v>14.454000000000002</v>
      </c>
      <c r="AG591" s="295" t="s">
        <v>85</v>
      </c>
      <c r="AH591" s="296" t="s">
        <v>2905</v>
      </c>
      <c r="AI591" s="295" t="s">
        <v>85</v>
      </c>
      <c r="AJ591" s="295" t="s">
        <v>85</v>
      </c>
      <c r="AK591" s="287" t="str">
        <f>IFERROR(VLOOKUP(AJ591,ACCESSORIES!F:J,5,FALSE),"N/A")</f>
        <v>N/A</v>
      </c>
      <c r="AL591" s="296" t="s">
        <v>237</v>
      </c>
      <c r="AM591" s="296" t="s">
        <v>85</v>
      </c>
      <c r="AN591" s="38" t="str">
        <f>IFERROR(VLOOKUP(AM591,ACCESSORIES!F:J,5,FALSE),"N/A")</f>
        <v>N/A</v>
      </c>
      <c r="AO591" s="296" t="s">
        <v>85</v>
      </c>
      <c r="AP591" s="493">
        <v>13</v>
      </c>
      <c r="AQ591" s="296"/>
      <c r="AR591" s="296">
        <v>170</v>
      </c>
      <c r="AS591" s="296">
        <v>11</v>
      </c>
      <c r="AT591" s="296">
        <v>26</v>
      </c>
      <c r="AU591" s="296"/>
      <c r="AV591" s="296" t="s">
        <v>2969</v>
      </c>
      <c r="AW591" s="296"/>
      <c r="AX591" s="296">
        <v>166</v>
      </c>
      <c r="AY591" s="296">
        <v>80</v>
      </c>
      <c r="AZ591" s="296">
        <v>61</v>
      </c>
      <c r="BA591" s="74"/>
      <c r="BB591" s="296">
        <v>62</v>
      </c>
      <c r="BC591" s="49"/>
      <c r="BD591" s="297" t="s">
        <v>2901</v>
      </c>
      <c r="BE591" s="91" t="str">
        <f>IFERROR(VLOOKUP(BD591,ACCESSORIES!F:J,5,FALSE),"N/A")</f>
        <v>N/A</v>
      </c>
      <c r="BF591" s="92" t="s">
        <v>2899</v>
      </c>
      <c r="BG591" s="91" t="str">
        <f>IFERROR(VLOOKUP(BF591,ACCESSORIES!F:J,5,FALSE),"N/A")</f>
        <v>N/A</v>
      </c>
      <c r="BH591" s="297">
        <v>24.1</v>
      </c>
      <c r="BI591" s="296">
        <v>16</v>
      </c>
      <c r="BJ591" s="296">
        <v>16</v>
      </c>
      <c r="BK591" s="296">
        <v>9</v>
      </c>
      <c r="BL591" s="358">
        <f t="shared" si="46"/>
        <v>3.7755795456000003E-2</v>
      </c>
      <c r="BM591" s="290">
        <v>53</v>
      </c>
      <c r="BN591" s="296" t="s">
        <v>3374</v>
      </c>
      <c r="BO591" s="73" t="s">
        <v>3891</v>
      </c>
      <c r="BP591" s="296" t="s">
        <v>2955</v>
      </c>
      <c r="BQ591" s="296" t="s">
        <v>3904</v>
      </c>
      <c r="BR591" s="296" t="s">
        <v>3898</v>
      </c>
      <c r="BS591" s="296" t="s">
        <v>3899</v>
      </c>
      <c r="BT591" s="296" t="s">
        <v>3905</v>
      </c>
      <c r="BU591" s="296"/>
      <c r="BV591" s="296"/>
      <c r="BW591" s="296"/>
      <c r="BX591" s="296"/>
      <c r="BY591" s="296"/>
      <c r="BZ591" s="296" t="s">
        <v>3819</v>
      </c>
      <c r="CA591" s="296" t="s">
        <v>3818</v>
      </c>
      <c r="CB591" s="296" t="s">
        <v>3821</v>
      </c>
      <c r="CC591" s="296" t="s">
        <v>3820</v>
      </c>
      <c r="CD591" s="311" t="str">
        <f t="shared" si="50"/>
        <v>DISCONTINUED - GZ803 Casino Beadlock, 15x8, 4+4/0mm Offset, 4x136, 110mm Centerbore, Bronze - Matte Black Ring, w/ BH-H2020M</v>
      </c>
      <c r="CE591" s="311" t="s">
        <v>3721</v>
      </c>
      <c r="CF591" s="311" t="s">
        <v>3720</v>
      </c>
      <c r="CG591" s="300" t="str">
        <f t="shared" si="49"/>
        <v>GMZ (8XX)</v>
      </c>
    </row>
    <row r="592" spans="1:85" s="289" customFormat="1" ht="15.75" customHeight="1">
      <c r="A592" s="571">
        <f t="shared" si="48"/>
        <v>589</v>
      </c>
      <c r="B592" s="92" t="s">
        <v>84</v>
      </c>
      <c r="C592" s="29" t="s">
        <v>1060</v>
      </c>
      <c r="D592" s="290" t="s">
        <v>909</v>
      </c>
      <c r="E592" s="291" t="s">
        <v>4752</v>
      </c>
      <c r="F592" s="281" t="str">
        <f t="shared" si="45"/>
        <v>MR61021080524N</v>
      </c>
      <c r="G592" s="291" t="s">
        <v>2095</v>
      </c>
      <c r="H592" s="291"/>
      <c r="I592" s="345" t="s">
        <v>975</v>
      </c>
      <c r="J592" s="322">
        <v>42736</v>
      </c>
      <c r="K592" s="438">
        <v>44316</v>
      </c>
      <c r="L592" s="282" t="s">
        <v>1239</v>
      </c>
      <c r="M592" s="292">
        <v>355.32</v>
      </c>
      <c r="N592" s="85"/>
      <c r="O592" s="409"/>
      <c r="P592" s="290">
        <v>20</v>
      </c>
      <c r="Q592" s="8">
        <v>10</v>
      </c>
      <c r="R592" s="29" t="s">
        <v>1699</v>
      </c>
      <c r="S592" s="290">
        <v>8</v>
      </c>
      <c r="T592" s="290">
        <v>6.5</v>
      </c>
      <c r="U592" s="293">
        <v>-24</v>
      </c>
      <c r="V592" s="317">
        <v>4.55</v>
      </c>
      <c r="W592" s="290" t="s">
        <v>85</v>
      </c>
      <c r="X592" s="298">
        <v>121.3</v>
      </c>
      <c r="Y592" s="294">
        <v>50</v>
      </c>
      <c r="Z592" s="293">
        <v>3640</v>
      </c>
      <c r="AA592" s="293" t="s">
        <v>2165</v>
      </c>
      <c r="AB592" s="293" t="s">
        <v>2845</v>
      </c>
      <c r="AC592" s="284" t="s">
        <v>9811</v>
      </c>
      <c r="AD592" s="295" t="s">
        <v>1577</v>
      </c>
      <c r="AE592" s="432"/>
      <c r="AF592" s="286">
        <f>IFERROR(VLOOKUP(AD592,ACCESSORIES!F:J,5,FALSE),"N/A")</f>
        <v>33</v>
      </c>
      <c r="AG592" s="295" t="s">
        <v>85</v>
      </c>
      <c r="AH592" s="296" t="s">
        <v>1787</v>
      </c>
      <c r="AI592" s="295" t="s">
        <v>85</v>
      </c>
      <c r="AJ592" s="295" t="s">
        <v>1826</v>
      </c>
      <c r="AK592" s="287">
        <f>IFERROR(VLOOKUP(AJ592,ACCESSORIES!F:J,5,FALSE),"N/A")</f>
        <v>1.1000000000000001</v>
      </c>
      <c r="AL592" s="296" t="s">
        <v>236</v>
      </c>
      <c r="AM592" s="296" t="s">
        <v>1633</v>
      </c>
      <c r="AN592" s="38">
        <f>IFERROR(VLOOKUP(AM592,ACCESSORIES!F:J,5,FALSE),"N/A")</f>
        <v>3.3000000000000003</v>
      </c>
      <c r="AO592" s="296">
        <v>116.7</v>
      </c>
      <c r="AP592" s="493">
        <v>15.8</v>
      </c>
      <c r="AQ592" s="296"/>
      <c r="AR592" s="296">
        <v>200</v>
      </c>
      <c r="AS592" s="296">
        <v>3</v>
      </c>
      <c r="AT592" s="296">
        <v>3</v>
      </c>
      <c r="AU592" s="296"/>
      <c r="AV592" s="296">
        <v>70</v>
      </c>
      <c r="AW592" s="296"/>
      <c r="AX592" s="296">
        <v>241</v>
      </c>
      <c r="AY592" s="296">
        <v>124</v>
      </c>
      <c r="AZ592" s="296">
        <v>108.5</v>
      </c>
      <c r="BA592" s="74"/>
      <c r="BB592" s="296">
        <v>28</v>
      </c>
      <c r="BC592" s="49"/>
      <c r="BD592" s="297" t="s">
        <v>85</v>
      </c>
      <c r="BE592" s="91" t="str">
        <f>IFERROR(VLOOKUP(BD592,ACCESSORIES!F:J,5,FALSE),"N/A")</f>
        <v>N/A</v>
      </c>
      <c r="BF592" s="92" t="s">
        <v>85</v>
      </c>
      <c r="BG592" s="91" t="str">
        <f>IFERROR(VLOOKUP(BF592,ACCESSORIES!F:J,5,FALSE),"N/A")</f>
        <v>N/A</v>
      </c>
      <c r="BH592" s="297">
        <v>53.5</v>
      </c>
      <c r="BI592" s="296">
        <v>22.1</v>
      </c>
      <c r="BJ592" s="296">
        <v>22.1</v>
      </c>
      <c r="BK592" s="296">
        <v>12.2</v>
      </c>
      <c r="BL592" s="358">
        <f t="shared" si="46"/>
        <v>9.7643992324528001E-2</v>
      </c>
      <c r="BM592" s="290">
        <v>20</v>
      </c>
      <c r="BN592" s="296" t="s">
        <v>3374</v>
      </c>
      <c r="BO592" s="73" t="s">
        <v>3891</v>
      </c>
      <c r="BP592" s="296" t="s">
        <v>2737</v>
      </c>
      <c r="BQ592" s="296" t="s">
        <v>2752</v>
      </c>
      <c r="BR592" s="296" t="s">
        <v>2681</v>
      </c>
      <c r="BS592" s="296" t="s">
        <v>2753</v>
      </c>
      <c r="BT592" s="296" t="s">
        <v>2751</v>
      </c>
      <c r="BU592" s="296"/>
      <c r="BV592" s="296"/>
      <c r="BW592" s="296"/>
      <c r="BX592" s="296"/>
      <c r="BY592" s="296"/>
      <c r="BZ592" s="296" t="s">
        <v>3682</v>
      </c>
      <c r="CA592" s="296" t="s">
        <v>3683</v>
      </c>
      <c r="CB592" s="296" t="s">
        <v>3684</v>
      </c>
      <c r="CC592" s="296" t="s">
        <v>3685</v>
      </c>
      <c r="CD592" s="311" t="str">
        <f t="shared" si="50"/>
        <v>DISCONTINUED - MR610 Con 6, 20x10, -24mm Offset, 8x6.5, 121.3mm Centerbore, Matte Black</v>
      </c>
      <c r="CE592" s="311" t="s">
        <v>3721</v>
      </c>
      <c r="CF592" s="311" t="s">
        <v>3720</v>
      </c>
      <c r="CG592" s="300" t="str">
        <f t="shared" si="49"/>
        <v>DISCO (6XX)</v>
      </c>
    </row>
    <row r="593" spans="1:85" s="289" customFormat="1" ht="15.75" customHeight="1">
      <c r="A593" s="571">
        <f t="shared" si="48"/>
        <v>590</v>
      </c>
      <c r="B593" s="92" t="s">
        <v>84</v>
      </c>
      <c r="C593" s="29" t="s">
        <v>1060</v>
      </c>
      <c r="D593" s="290" t="s">
        <v>908</v>
      </c>
      <c r="E593" s="291" t="s">
        <v>4753</v>
      </c>
      <c r="F593" s="281" t="str">
        <f t="shared" si="45"/>
        <v>MR60621050524N</v>
      </c>
      <c r="G593" s="291" t="s">
        <v>2095</v>
      </c>
      <c r="H593" s="291"/>
      <c r="I593" s="345" t="s">
        <v>951</v>
      </c>
      <c r="J593" s="322">
        <v>42736</v>
      </c>
      <c r="K593" s="438">
        <v>44316</v>
      </c>
      <c r="L593" s="282" t="s">
        <v>1239</v>
      </c>
      <c r="M593" s="292">
        <v>355.32</v>
      </c>
      <c r="N593" s="85"/>
      <c r="O593" s="409"/>
      <c r="P593" s="290">
        <v>20</v>
      </c>
      <c r="Q593" s="8">
        <v>10</v>
      </c>
      <c r="R593" s="29" t="s">
        <v>1692</v>
      </c>
      <c r="S593" s="290">
        <v>5</v>
      </c>
      <c r="T593" s="290">
        <v>5</v>
      </c>
      <c r="U593" s="293">
        <v>-24</v>
      </c>
      <c r="V593" s="317">
        <v>4.55</v>
      </c>
      <c r="W593" s="290" t="s">
        <v>85</v>
      </c>
      <c r="X593" s="298">
        <v>71.5</v>
      </c>
      <c r="Y593" s="294">
        <v>42.3</v>
      </c>
      <c r="Z593" s="293">
        <v>2650</v>
      </c>
      <c r="AA593" s="293" t="s">
        <v>2165</v>
      </c>
      <c r="AB593" s="293" t="s">
        <v>2845</v>
      </c>
      <c r="AC593" s="284" t="s">
        <v>9782</v>
      </c>
      <c r="AD593" s="295" t="s">
        <v>1587</v>
      </c>
      <c r="AE593" s="432"/>
      <c r="AF593" s="286">
        <f>IFERROR(VLOOKUP(AD593,ACCESSORIES!F:J,5,FALSE),"N/A")</f>
        <v>33</v>
      </c>
      <c r="AG593" s="295" t="s">
        <v>1731</v>
      </c>
      <c r="AH593" s="296" t="s">
        <v>1786</v>
      </c>
      <c r="AI593" s="295" t="s">
        <v>85</v>
      </c>
      <c r="AJ593" s="295" t="s">
        <v>1826</v>
      </c>
      <c r="AK593" s="287">
        <f>IFERROR(VLOOKUP(AJ593,ACCESSORIES!F:J,5,FALSE),"N/A")</f>
        <v>1.1000000000000001</v>
      </c>
      <c r="AL593" s="296" t="s">
        <v>236</v>
      </c>
      <c r="AM593" s="296" t="s">
        <v>85</v>
      </c>
      <c r="AN593" s="38" t="str">
        <f>IFERROR(VLOOKUP(AM593,ACCESSORIES!F:J,5,FALSE),"N/A")</f>
        <v>N/A</v>
      </c>
      <c r="AO593" s="296" t="s">
        <v>85</v>
      </c>
      <c r="AP593" s="493">
        <v>15.8</v>
      </c>
      <c r="AQ593" s="296"/>
      <c r="AR593" s="296">
        <v>165</v>
      </c>
      <c r="AS593" s="296">
        <v>7</v>
      </c>
      <c r="AT593" s="296">
        <v>18</v>
      </c>
      <c r="AU593" s="296"/>
      <c r="AV593" s="296">
        <v>58</v>
      </c>
      <c r="AW593" s="296"/>
      <c r="AX593" s="296">
        <v>230</v>
      </c>
      <c r="AY593" s="296">
        <v>71.5</v>
      </c>
      <c r="AZ593" s="296">
        <v>37</v>
      </c>
      <c r="BA593" s="74"/>
      <c r="BB593" s="296">
        <v>72</v>
      </c>
      <c r="BC593" s="49"/>
      <c r="BD593" s="297" t="s">
        <v>85</v>
      </c>
      <c r="BE593" s="91" t="str">
        <f>IFERROR(VLOOKUP(BD593,ACCESSORIES!F:J,5,FALSE),"N/A")</f>
        <v>N/A</v>
      </c>
      <c r="BF593" s="92" t="s">
        <v>85</v>
      </c>
      <c r="BG593" s="91" t="str">
        <f>IFERROR(VLOOKUP(BF593,ACCESSORIES!F:J,5,FALSE),"N/A")</f>
        <v>N/A</v>
      </c>
      <c r="BH593" s="297">
        <v>45.8</v>
      </c>
      <c r="BI593" s="296">
        <v>22.1</v>
      </c>
      <c r="BJ593" s="296">
        <v>22.1</v>
      </c>
      <c r="BK593" s="296">
        <v>12.2</v>
      </c>
      <c r="BL593" s="358">
        <f t="shared" si="46"/>
        <v>9.7643992324528001E-2</v>
      </c>
      <c r="BM593" s="290">
        <v>20</v>
      </c>
      <c r="BN593" s="296" t="s">
        <v>3374</v>
      </c>
      <c r="BO593" s="73" t="s">
        <v>3891</v>
      </c>
      <c r="BP593" s="296" t="s">
        <v>2737</v>
      </c>
      <c r="BQ593" s="296" t="s">
        <v>2681</v>
      </c>
      <c r="BR593" s="296" t="s">
        <v>2750</v>
      </c>
      <c r="BS593" s="296" t="s">
        <v>2751</v>
      </c>
      <c r="BT593" s="296"/>
      <c r="BU593" s="296"/>
      <c r="BV593" s="296"/>
      <c r="BW593" s="296"/>
      <c r="BX593" s="296"/>
      <c r="BY593" s="296"/>
      <c r="BZ593" s="296" t="s">
        <v>3642</v>
      </c>
      <c r="CA593" s="296" t="s">
        <v>3643</v>
      </c>
      <c r="CB593" s="296" t="s">
        <v>3644</v>
      </c>
      <c r="CC593" s="296" t="s">
        <v>3645</v>
      </c>
      <c r="CD593" s="311" t="str">
        <f t="shared" si="50"/>
        <v>DISCONTINUED - MR606 Mesh, 20x10, -24mm Offset, 5x5, 71.5mm Centerbore, Matte Black</v>
      </c>
      <c r="CE593" s="311" t="s">
        <v>3721</v>
      </c>
      <c r="CF593" s="311" t="s">
        <v>3720</v>
      </c>
      <c r="CG593" s="300" t="str">
        <f t="shared" si="49"/>
        <v>DISCO (6XX)</v>
      </c>
    </row>
    <row r="594" spans="1:85" s="289" customFormat="1" ht="15.75" customHeight="1">
      <c r="A594" s="571">
        <f t="shared" si="48"/>
        <v>591</v>
      </c>
      <c r="B594" s="92" t="s">
        <v>84</v>
      </c>
      <c r="C594" s="29" t="s">
        <v>1056</v>
      </c>
      <c r="D594" s="290" t="s">
        <v>1071</v>
      </c>
      <c r="E594" s="291" t="s">
        <v>4760</v>
      </c>
      <c r="F594" s="281" t="str">
        <f t="shared" si="45"/>
        <v>MR10179055312BR</v>
      </c>
      <c r="G594" s="291" t="s">
        <v>1095</v>
      </c>
      <c r="H594" s="291" t="s">
        <v>4379</v>
      </c>
      <c r="I594" s="345" t="s">
        <v>827</v>
      </c>
      <c r="J594" s="322">
        <v>40179</v>
      </c>
      <c r="K594" s="438">
        <v>44344</v>
      </c>
      <c r="L594" s="282" t="s">
        <v>1239</v>
      </c>
      <c r="M594" s="292">
        <v>473.72</v>
      </c>
      <c r="N594" s="85"/>
      <c r="O594" s="409"/>
      <c r="P594" s="290">
        <v>17</v>
      </c>
      <c r="Q594" s="8">
        <v>9</v>
      </c>
      <c r="R594" s="29" t="s">
        <v>1693</v>
      </c>
      <c r="S594" s="290">
        <v>5</v>
      </c>
      <c r="T594" s="290">
        <v>5.5</v>
      </c>
      <c r="U594" s="293">
        <v>-12</v>
      </c>
      <c r="V594" s="317">
        <v>4.5</v>
      </c>
      <c r="W594" s="290" t="s">
        <v>85</v>
      </c>
      <c r="X594" s="298">
        <v>108</v>
      </c>
      <c r="Y594" s="294">
        <v>35.5</v>
      </c>
      <c r="Z594" s="293">
        <v>3400</v>
      </c>
      <c r="AA594" s="293" t="s">
        <v>5172</v>
      </c>
      <c r="AB594" s="293" t="s">
        <v>173</v>
      </c>
      <c r="AC594" s="284" t="s">
        <v>9812</v>
      </c>
      <c r="AD594" s="295" t="s">
        <v>85</v>
      </c>
      <c r="AE594" s="432"/>
      <c r="AF594" s="286" t="str">
        <f>IFERROR(VLOOKUP(AD594,ACCESSORIES!F:J,5,FALSE),"N/A")</f>
        <v>N/A</v>
      </c>
      <c r="AG594" s="295" t="s">
        <v>85</v>
      </c>
      <c r="AH594" s="296" t="s">
        <v>85</v>
      </c>
      <c r="AI594" s="295" t="s">
        <v>85</v>
      </c>
      <c r="AJ594" s="295" t="s">
        <v>85</v>
      </c>
      <c r="AK594" s="287" t="str">
        <f>IFERROR(VLOOKUP(AJ594,ACCESSORIES!F:J,5,FALSE),"N/A")</f>
        <v>N/A</v>
      </c>
      <c r="AL594" s="296" t="s">
        <v>237</v>
      </c>
      <c r="AM594" s="296" t="s">
        <v>85</v>
      </c>
      <c r="AN594" s="38" t="str">
        <f>IFERROR(VLOOKUP(AM594,ACCESSORIES!F:J,5,FALSE),"N/A")</f>
        <v>N/A</v>
      </c>
      <c r="AO594" s="296" t="s">
        <v>85</v>
      </c>
      <c r="AP594" s="493">
        <v>18.3</v>
      </c>
      <c r="AQ594" s="296"/>
      <c r="AR594" s="296">
        <v>200</v>
      </c>
      <c r="AS594" s="296">
        <v>0</v>
      </c>
      <c r="AT594" s="296">
        <v>0</v>
      </c>
      <c r="AU594" s="296"/>
      <c r="AV594" s="296">
        <v>27</v>
      </c>
      <c r="AW594" s="296"/>
      <c r="AX594" s="296">
        <v>200</v>
      </c>
      <c r="AY594" s="296" t="s">
        <v>85</v>
      </c>
      <c r="AZ594" s="296" t="s">
        <v>85</v>
      </c>
      <c r="BA594" s="74"/>
      <c r="BB594" s="296">
        <v>80</v>
      </c>
      <c r="BC594" s="49"/>
      <c r="BD594" s="297" t="s">
        <v>3193</v>
      </c>
      <c r="BE594" s="91">
        <f>IFERROR(VLOOKUP(BD594,ACCESSORIES!F:J,5,FALSE),"N/A")</f>
        <v>149</v>
      </c>
      <c r="BF594" s="92" t="s">
        <v>1480</v>
      </c>
      <c r="BG594" s="91">
        <f>IFERROR(VLOOKUP(BF594,ACCESSORIES!F:J,5,FALSE),"N/A")</f>
        <v>11</v>
      </c>
      <c r="BH594" s="297">
        <v>39</v>
      </c>
      <c r="BI594" s="296">
        <v>20.100000000000001</v>
      </c>
      <c r="BJ594" s="296">
        <v>20.100000000000001</v>
      </c>
      <c r="BK594" s="296">
        <v>12.1</v>
      </c>
      <c r="BL594" s="358">
        <f t="shared" si="46"/>
        <v>8.0108506492343995E-2</v>
      </c>
      <c r="BM594" s="290">
        <v>36</v>
      </c>
      <c r="BN594" s="296" t="s">
        <v>3374</v>
      </c>
      <c r="BO594" s="73" t="s">
        <v>3891</v>
      </c>
      <c r="BP594" s="296" t="s">
        <v>2713</v>
      </c>
      <c r="BQ594" s="296" t="s">
        <v>2714</v>
      </c>
      <c r="BR594" s="296" t="s">
        <v>2715</v>
      </c>
      <c r="BS594" s="296" t="s">
        <v>2716</v>
      </c>
      <c r="BT594" s="296" t="s">
        <v>2717</v>
      </c>
      <c r="BU594" s="296"/>
      <c r="BV594" s="296"/>
      <c r="BW594" s="296"/>
      <c r="BX594" s="296"/>
      <c r="BY594" s="296"/>
      <c r="BZ594" s="296" t="s">
        <v>3594</v>
      </c>
      <c r="CA594" s="296" t="s">
        <v>3595</v>
      </c>
      <c r="CB594" s="296"/>
      <c r="CC594" s="296"/>
      <c r="CD594" s="311" t="str">
        <f t="shared" si="50"/>
        <v>DISCONTINUED - MR101 Beadlock, 17x9, -12mm Offset, 5x5.5, 108mm Centerbore, Machined - Raw , w/ BH-H24125</v>
      </c>
      <c r="CE594" s="311" t="s">
        <v>3721</v>
      </c>
      <c r="CF594" s="311" t="s">
        <v>3720</v>
      </c>
      <c r="CG594" s="300" t="str">
        <f t="shared" si="49"/>
        <v>RACE (1XX)</v>
      </c>
    </row>
    <row r="595" spans="1:85" s="289" customFormat="1" ht="15.75" customHeight="1">
      <c r="A595" s="571">
        <f t="shared" si="48"/>
        <v>592</v>
      </c>
      <c r="B595" s="92" t="s">
        <v>84</v>
      </c>
      <c r="C595" s="29" t="s">
        <v>1038</v>
      </c>
      <c r="D595" s="290" t="s">
        <v>1087</v>
      </c>
      <c r="E595" s="291" t="s">
        <v>4763</v>
      </c>
      <c r="F595" s="281" t="str">
        <f t="shared" si="45"/>
        <v>MR31029060918</v>
      </c>
      <c r="G595" s="291"/>
      <c r="H595" s="291"/>
      <c r="I595" s="345" t="s">
        <v>627</v>
      </c>
      <c r="J595" s="322">
        <v>42370</v>
      </c>
      <c r="K595" s="438">
        <v>44344</v>
      </c>
      <c r="L595" s="282" t="s">
        <v>1239</v>
      </c>
      <c r="M595" s="292">
        <v>391.39</v>
      </c>
      <c r="N595" s="85"/>
      <c r="O595" s="409"/>
      <c r="P595" s="290">
        <v>20</v>
      </c>
      <c r="Q595" s="8">
        <v>9</v>
      </c>
      <c r="R595" s="29" t="s">
        <v>1089</v>
      </c>
      <c r="S595" s="290">
        <v>6</v>
      </c>
      <c r="T595" s="290">
        <v>5.5</v>
      </c>
      <c r="U595" s="293">
        <v>18</v>
      </c>
      <c r="V595" s="317">
        <v>5.75</v>
      </c>
      <c r="W595" s="290" t="s">
        <v>85</v>
      </c>
      <c r="X595" s="298">
        <v>106.25</v>
      </c>
      <c r="Y595" s="294">
        <v>42</v>
      </c>
      <c r="Z595" s="293">
        <v>2650</v>
      </c>
      <c r="AA595" s="293" t="s">
        <v>5156</v>
      </c>
      <c r="AB595" s="293" t="s">
        <v>2846</v>
      </c>
      <c r="AC595" s="284" t="s">
        <v>9769</v>
      </c>
      <c r="AD595" s="295" t="s">
        <v>1593</v>
      </c>
      <c r="AE595" s="432"/>
      <c r="AF595" s="286">
        <f>IFERROR(VLOOKUP(AD595,ACCESSORIES!F:J,5,FALSE),"N/A")</f>
        <v>38.5</v>
      </c>
      <c r="AG595" s="295" t="s">
        <v>1734</v>
      </c>
      <c r="AH595" s="296" t="s">
        <v>1787</v>
      </c>
      <c r="AI595" s="295" t="s">
        <v>85</v>
      </c>
      <c r="AJ595" s="295" t="s">
        <v>1827</v>
      </c>
      <c r="AK595" s="287">
        <f>IFERROR(VLOOKUP(AJ595,ACCESSORIES!F:J,5,FALSE),"N/A")</f>
        <v>1.1000000000000001</v>
      </c>
      <c r="AL595" s="296" t="s">
        <v>236</v>
      </c>
      <c r="AM595" s="296" t="s">
        <v>1649</v>
      </c>
      <c r="AN595" s="38">
        <f>IFERROR(VLOOKUP(AM595,ACCESSORIES!F:J,5,FALSE),"N/A")</f>
        <v>2.75</v>
      </c>
      <c r="AO595" s="296">
        <v>78.3</v>
      </c>
      <c r="AP595" s="493">
        <v>16.100000000000001</v>
      </c>
      <c r="AQ595" s="296"/>
      <c r="AR595" s="296">
        <v>175</v>
      </c>
      <c r="AS595" s="296">
        <v>4</v>
      </c>
      <c r="AT595" s="296">
        <v>21</v>
      </c>
      <c r="AU595" s="296">
        <v>34</v>
      </c>
      <c r="AV595" s="296">
        <v>42</v>
      </c>
      <c r="AW595" s="296">
        <v>243</v>
      </c>
      <c r="AX595" s="296">
        <v>234</v>
      </c>
      <c r="AY595" s="296">
        <v>106.25</v>
      </c>
      <c r="AZ595" s="296">
        <v>34</v>
      </c>
      <c r="BA595" s="74"/>
      <c r="BB595" s="296">
        <v>23</v>
      </c>
      <c r="BC595" s="49"/>
      <c r="BD595" s="297" t="s">
        <v>85</v>
      </c>
      <c r="BE595" s="91" t="str">
        <f>IFERROR(VLOOKUP(BD595,ACCESSORIES!F:J,5,FALSE),"N/A")</f>
        <v>N/A</v>
      </c>
      <c r="BF595" s="92" t="s">
        <v>85</v>
      </c>
      <c r="BG595" s="91" t="str">
        <f>IFERROR(VLOOKUP(BF595,ACCESSORIES!F:J,5,FALSE),"N/A")</f>
        <v>N/A</v>
      </c>
      <c r="BH595" s="297">
        <v>47.2</v>
      </c>
      <c r="BI595" s="296">
        <v>22.6</v>
      </c>
      <c r="BJ595" s="296">
        <v>22.6</v>
      </c>
      <c r="BK595" s="296">
        <v>11.6</v>
      </c>
      <c r="BL595" s="358">
        <f t="shared" si="46"/>
        <v>9.7090338980223984E-2</v>
      </c>
      <c r="BM595" s="290">
        <v>24</v>
      </c>
      <c r="BN595" s="296" t="s">
        <v>3374</v>
      </c>
      <c r="BO595" s="73" t="s">
        <v>3891</v>
      </c>
      <c r="BP595" s="296" t="s">
        <v>2680</v>
      </c>
      <c r="BQ595" s="296" t="s">
        <v>2693</v>
      </c>
      <c r="BR595" s="296" t="s">
        <v>2686</v>
      </c>
      <c r="BS595" s="296" t="s">
        <v>2694</v>
      </c>
      <c r="BT595" s="296" t="s">
        <v>2692</v>
      </c>
      <c r="BU595" s="296"/>
      <c r="BV595" s="296"/>
      <c r="BW595" s="296"/>
      <c r="BX595" s="296"/>
      <c r="BY595" s="296"/>
      <c r="BZ595" s="296" t="s">
        <v>3474</v>
      </c>
      <c r="CA595" s="296" t="s">
        <v>3475</v>
      </c>
      <c r="CB595" s="296" t="s">
        <v>3476</v>
      </c>
      <c r="CC595" s="296" t="s">
        <v>3477</v>
      </c>
      <c r="CD595" s="311" t="str">
        <f t="shared" si="50"/>
        <v>DISCONTINUED - MR310 Con6, 20x9, +18mm Offset, 6x5.5, 106.25mm Centerbore, Method Bronze - Matte Black Lip</v>
      </c>
      <c r="CE595" s="311" t="s">
        <v>3721</v>
      </c>
      <c r="CF595" s="311" t="s">
        <v>3720</v>
      </c>
      <c r="CG595" s="300" t="str">
        <f t="shared" si="49"/>
        <v>STREET (3XX)</v>
      </c>
    </row>
    <row r="596" spans="1:85" s="289" customFormat="1" ht="15.75" customHeight="1">
      <c r="A596" s="571">
        <f t="shared" si="48"/>
        <v>593</v>
      </c>
      <c r="B596" s="92" t="s">
        <v>84</v>
      </c>
      <c r="C596" s="29" t="s">
        <v>1038</v>
      </c>
      <c r="D596" s="290" t="s">
        <v>1974</v>
      </c>
      <c r="E596" s="291" t="s">
        <v>4764</v>
      </c>
      <c r="F596" s="281" t="str">
        <f t="shared" si="45"/>
        <v>MR31378560525</v>
      </c>
      <c r="G596" s="291"/>
      <c r="H596" s="291"/>
      <c r="I596" s="345" t="s">
        <v>1986</v>
      </c>
      <c r="J596" s="322">
        <v>43340</v>
      </c>
      <c r="K596" s="438">
        <v>44344</v>
      </c>
      <c r="L596" s="282" t="s">
        <v>1239</v>
      </c>
      <c r="M596" s="292">
        <v>360.03</v>
      </c>
      <c r="N596" s="85"/>
      <c r="O596" s="409"/>
      <c r="P596" s="290">
        <v>17</v>
      </c>
      <c r="Q596" s="8">
        <v>8.5</v>
      </c>
      <c r="R596" s="29" t="s">
        <v>1089</v>
      </c>
      <c r="S596" s="290">
        <v>6</v>
      </c>
      <c r="T596" s="290">
        <v>5.5</v>
      </c>
      <c r="U596" s="293">
        <v>25</v>
      </c>
      <c r="V596" s="317">
        <v>5.8</v>
      </c>
      <c r="W596" s="290" t="s">
        <v>85</v>
      </c>
      <c r="X596" s="298">
        <v>106.25</v>
      </c>
      <c r="Y596" s="294">
        <v>23.5</v>
      </c>
      <c r="Z596" s="293">
        <v>2650</v>
      </c>
      <c r="AA596" s="293" t="s">
        <v>2165</v>
      </c>
      <c r="AB596" s="293" t="s">
        <v>2845</v>
      </c>
      <c r="AC596" s="284" t="s">
        <v>9813</v>
      </c>
      <c r="AD596" s="295" t="s">
        <v>4595</v>
      </c>
      <c r="AE596" s="432"/>
      <c r="AF596" s="286" t="str">
        <f>IFERROR(VLOOKUP(AD596,ACCESSORIES!F:J,5,FALSE),"N/A")</f>
        <v>N/A</v>
      </c>
      <c r="AG596" s="295" t="s">
        <v>85</v>
      </c>
      <c r="AH596" s="296" t="s">
        <v>85</v>
      </c>
      <c r="AI596" s="295" t="s">
        <v>85</v>
      </c>
      <c r="AJ596" s="295" t="s">
        <v>85</v>
      </c>
      <c r="AK596" s="287" t="str">
        <f>IFERROR(VLOOKUP(AJ596,ACCESSORIES!F:J,5,FALSE),"N/A")</f>
        <v>N/A</v>
      </c>
      <c r="AL596" s="296" t="s">
        <v>236</v>
      </c>
      <c r="AM596" s="296" t="s">
        <v>1649</v>
      </c>
      <c r="AN596" s="38">
        <f>IFERROR(VLOOKUP(AM596,ACCESSORIES!F:J,5,FALSE),"N/A")</f>
        <v>2.75</v>
      </c>
      <c r="AO596" s="296">
        <v>78.3</v>
      </c>
      <c r="AP596" s="493">
        <v>16</v>
      </c>
      <c r="AQ596" s="296"/>
      <c r="AR596" s="296">
        <v>175</v>
      </c>
      <c r="AS596" s="296">
        <v>3</v>
      </c>
      <c r="AT596" s="296">
        <v>17</v>
      </c>
      <c r="AU596" s="296">
        <v>38</v>
      </c>
      <c r="AV596" s="296">
        <v>47</v>
      </c>
      <c r="AW596" s="296">
        <v>210</v>
      </c>
      <c r="AX596" s="296">
        <v>208</v>
      </c>
      <c r="AY596" s="296">
        <v>106.25</v>
      </c>
      <c r="AZ596" s="296">
        <v>35</v>
      </c>
      <c r="BA596" s="74"/>
      <c r="BB596" s="296">
        <v>35</v>
      </c>
      <c r="BC596" s="49"/>
      <c r="BD596" s="297" t="s">
        <v>85</v>
      </c>
      <c r="BE596" s="91" t="str">
        <f>IFERROR(VLOOKUP(BD596,ACCESSORIES!F:J,5,FALSE),"N/A")</f>
        <v>N/A</v>
      </c>
      <c r="BF596" s="92" t="s">
        <v>85</v>
      </c>
      <c r="BG596" s="91" t="str">
        <f>IFERROR(VLOOKUP(BF596,ACCESSORIES!F:J,5,FALSE),"N/A")</f>
        <v>N/A</v>
      </c>
      <c r="BH596" s="297">
        <v>27</v>
      </c>
      <c r="BI596" s="296">
        <v>19.7</v>
      </c>
      <c r="BJ596" s="296">
        <v>19.7</v>
      </c>
      <c r="BK596" s="296">
        <v>11</v>
      </c>
      <c r="BL596" s="358">
        <f t="shared" si="46"/>
        <v>6.995621234535998E-2</v>
      </c>
      <c r="BM596" s="290">
        <v>36</v>
      </c>
      <c r="BN596" s="296" t="s">
        <v>3374</v>
      </c>
      <c r="BO596" s="73" t="s">
        <v>3891</v>
      </c>
      <c r="BP596" s="296" t="s">
        <v>2680</v>
      </c>
      <c r="BQ596" s="296" t="s">
        <v>2696</v>
      </c>
      <c r="BR596" s="296" t="s">
        <v>2697</v>
      </c>
      <c r="BS596" s="296" t="s">
        <v>2698</v>
      </c>
      <c r="BT596" s="296" t="s">
        <v>2699</v>
      </c>
      <c r="BU596" s="296" t="s">
        <v>2700</v>
      </c>
      <c r="BV596" s="296" t="s">
        <v>2701</v>
      </c>
      <c r="BW596" s="296"/>
      <c r="BX596" s="296"/>
      <c r="BY596" s="296"/>
      <c r="BZ596" s="296" t="s">
        <v>3518</v>
      </c>
      <c r="CA596" s="296" t="s">
        <v>3519</v>
      </c>
      <c r="CB596" s="296" t="s">
        <v>3520</v>
      </c>
      <c r="CC596" s="296" t="s">
        <v>3521</v>
      </c>
      <c r="CD596" s="311" t="str">
        <f t="shared" si="50"/>
        <v>DISCONTINUED - MR313, 17x8.5, +25mm Offset, 6x5.5, 106.25mm Centerbore, Matte Black</v>
      </c>
      <c r="CE596" s="311" t="s">
        <v>3721</v>
      </c>
      <c r="CF596" s="311" t="s">
        <v>3720</v>
      </c>
      <c r="CG596" s="300" t="str">
        <f t="shared" si="49"/>
        <v>STREET (3XX)</v>
      </c>
    </row>
    <row r="597" spans="1:85" s="289" customFormat="1" ht="15.75" customHeight="1">
      <c r="A597" s="571">
        <f t="shared" si="48"/>
        <v>594</v>
      </c>
      <c r="B597" s="92" t="s">
        <v>84</v>
      </c>
      <c r="C597" s="29" t="s">
        <v>1059</v>
      </c>
      <c r="D597" s="290" t="s">
        <v>903</v>
      </c>
      <c r="E597" s="291" t="s">
        <v>4765</v>
      </c>
      <c r="F597" s="281" t="str">
        <f t="shared" si="45"/>
        <v>MR50388049142</v>
      </c>
      <c r="G597" s="291"/>
      <c r="H597" s="291"/>
      <c r="I597" s="345" t="s">
        <v>917</v>
      </c>
      <c r="J597" s="322">
        <v>42736</v>
      </c>
      <c r="K597" s="438">
        <v>44344</v>
      </c>
      <c r="L597" s="282" t="s">
        <v>1239</v>
      </c>
      <c r="M597" s="292">
        <v>399.23</v>
      </c>
      <c r="N597" s="85"/>
      <c r="O597" s="409"/>
      <c r="P597" s="290">
        <v>18</v>
      </c>
      <c r="Q597" s="8">
        <v>8</v>
      </c>
      <c r="R597" s="29" t="s">
        <v>1685</v>
      </c>
      <c r="S597" s="290">
        <v>5</v>
      </c>
      <c r="T597" s="290">
        <v>108</v>
      </c>
      <c r="U597" s="293">
        <v>42</v>
      </c>
      <c r="V597" s="317">
        <v>6.2</v>
      </c>
      <c r="W597" s="290" t="s">
        <v>85</v>
      </c>
      <c r="X597" s="298">
        <v>63.4</v>
      </c>
      <c r="Y597" s="294">
        <v>17.8</v>
      </c>
      <c r="Z597" s="293">
        <v>1650</v>
      </c>
      <c r="AA597" s="293" t="s">
        <v>2169</v>
      </c>
      <c r="AB597" s="293" t="s">
        <v>2847</v>
      </c>
      <c r="AC597" s="284" t="s">
        <v>9800</v>
      </c>
      <c r="AD597" s="295" t="s">
        <v>1578</v>
      </c>
      <c r="AE597" s="432"/>
      <c r="AF597" s="286" t="str">
        <f>IFERROR(VLOOKUP(AD597,ACCESSORIES!F:J,5,FALSE),"N/A")</f>
        <v>N/A</v>
      </c>
      <c r="AG597" s="295" t="s">
        <v>85</v>
      </c>
      <c r="AH597" s="296" t="s">
        <v>85</v>
      </c>
      <c r="AI597" s="295" t="s">
        <v>85</v>
      </c>
      <c r="AJ597" s="295" t="s">
        <v>85</v>
      </c>
      <c r="AK597" s="287" t="str">
        <f>IFERROR(VLOOKUP(AJ597,ACCESSORIES!F:J,5,FALSE),"N/A")</f>
        <v>N/A</v>
      </c>
      <c r="AL597" s="296" t="s">
        <v>236</v>
      </c>
      <c r="AM597" s="296" t="s">
        <v>85</v>
      </c>
      <c r="AN597" s="38" t="str">
        <f>IFERROR(VLOOKUP(AM597,ACCESSORIES!F:J,5,FALSE),"N/A")</f>
        <v>N/A</v>
      </c>
      <c r="AO597" s="296" t="s">
        <v>85</v>
      </c>
      <c r="AP597" s="493">
        <v>16</v>
      </c>
      <c r="AQ597" s="296"/>
      <c r="AR597" s="296">
        <v>145</v>
      </c>
      <c r="AS597" s="296">
        <v>26</v>
      </c>
      <c r="AT597" s="296">
        <v>34</v>
      </c>
      <c r="AU597" s="296"/>
      <c r="AV597" s="296">
        <v>46</v>
      </c>
      <c r="AW597" s="296"/>
      <c r="AX597" s="296">
        <v>212</v>
      </c>
      <c r="AY597" s="296">
        <v>53</v>
      </c>
      <c r="AZ597" s="296">
        <v>29</v>
      </c>
      <c r="BA597" s="74"/>
      <c r="BB597" s="296">
        <v>0</v>
      </c>
      <c r="BC597" s="49"/>
      <c r="BD597" s="297" t="s">
        <v>85</v>
      </c>
      <c r="BE597" s="91" t="str">
        <f>IFERROR(VLOOKUP(BD597,ACCESSORIES!F:J,5,FALSE),"N/A")</f>
        <v>N/A</v>
      </c>
      <c r="BF597" s="92" t="s">
        <v>85</v>
      </c>
      <c r="BG597" s="91" t="str">
        <f>IFERROR(VLOOKUP(BF597,ACCESSORIES!F:J,5,FALSE),"N/A")</f>
        <v>N/A</v>
      </c>
      <c r="BH597" s="297">
        <v>21.3</v>
      </c>
      <c r="BI597" s="296">
        <v>20.5</v>
      </c>
      <c r="BJ597" s="296">
        <v>20.5</v>
      </c>
      <c r="BK597" s="296">
        <v>10.4</v>
      </c>
      <c r="BL597" s="358">
        <f t="shared" si="46"/>
        <v>7.1621301918399979E-2</v>
      </c>
      <c r="BM597" s="290">
        <v>36</v>
      </c>
      <c r="BN597" s="296" t="s">
        <v>3374</v>
      </c>
      <c r="BO597" s="73" t="s">
        <v>3891</v>
      </c>
      <c r="BP597" s="296" t="s">
        <v>2745</v>
      </c>
      <c r="BQ597" s="296" t="s">
        <v>2746</v>
      </c>
      <c r="BR597" s="296" t="s">
        <v>2747</v>
      </c>
      <c r="BS597" s="296" t="s">
        <v>2748</v>
      </c>
      <c r="BT597" s="296" t="s">
        <v>2749</v>
      </c>
      <c r="BU597" s="296"/>
      <c r="BV597" s="296"/>
      <c r="BW597" s="296"/>
      <c r="BX597" s="296"/>
      <c r="BY597" s="296"/>
      <c r="BZ597" s="296" t="s">
        <v>3622</v>
      </c>
      <c r="CA597" s="296" t="s">
        <v>3623</v>
      </c>
      <c r="CB597" s="296" t="s">
        <v>3624</v>
      </c>
      <c r="CC597" s="296" t="s">
        <v>3625</v>
      </c>
      <c r="CD597" s="311" t="str">
        <f t="shared" si="50"/>
        <v>DISCONTINUED - MR503 RALLY, 18x8, +42mm Offset, 5x108, 63.4mm Centerbore, Gold</v>
      </c>
      <c r="CE597" s="311" t="s">
        <v>3721</v>
      </c>
      <c r="CF597" s="311" t="s">
        <v>3720</v>
      </c>
      <c r="CG597" s="300" t="str">
        <f t="shared" si="49"/>
        <v>RALLY (5XX)</v>
      </c>
    </row>
    <row r="598" spans="1:85" s="289" customFormat="1" ht="15.75" customHeight="1">
      <c r="A598" s="571">
        <f t="shared" si="48"/>
        <v>595</v>
      </c>
      <c r="B598" s="92" t="s">
        <v>84</v>
      </c>
      <c r="C598" s="29" t="s">
        <v>1038</v>
      </c>
      <c r="D598" s="290" t="s">
        <v>1974</v>
      </c>
      <c r="E598" s="291" t="s">
        <v>4791</v>
      </c>
      <c r="F598" s="281" t="str">
        <f t="shared" si="45"/>
        <v>MR31378562500</v>
      </c>
      <c r="G598" s="291"/>
      <c r="H598" s="291"/>
      <c r="I598" s="345" t="s">
        <v>1979</v>
      </c>
      <c r="J598" s="322">
        <v>43340</v>
      </c>
      <c r="K598" s="438">
        <v>44344</v>
      </c>
      <c r="L598" s="282" t="s">
        <v>1239</v>
      </c>
      <c r="M598" s="292">
        <v>360.03</v>
      </c>
      <c r="N598" s="85"/>
      <c r="O598" s="409"/>
      <c r="P598" s="290">
        <v>17</v>
      </c>
      <c r="Q598" s="8">
        <v>8.5</v>
      </c>
      <c r="R598" s="29" t="s">
        <v>1695</v>
      </c>
      <c r="S598" s="290">
        <v>6</v>
      </c>
      <c r="T598" s="290">
        <v>120</v>
      </c>
      <c r="U598" s="293">
        <v>0</v>
      </c>
      <c r="V598" s="317">
        <v>4.75</v>
      </c>
      <c r="W598" s="290" t="s">
        <v>85</v>
      </c>
      <c r="X598" s="298">
        <v>67</v>
      </c>
      <c r="Y598" s="294">
        <v>24.7</v>
      </c>
      <c r="Z598" s="293">
        <v>2650</v>
      </c>
      <c r="AA598" s="293" t="s">
        <v>2165</v>
      </c>
      <c r="AB598" s="293" t="s">
        <v>2845</v>
      </c>
      <c r="AC598" s="284" t="s">
        <v>9715</v>
      </c>
      <c r="AD598" s="295" t="s">
        <v>4594</v>
      </c>
      <c r="AE598" s="432"/>
      <c r="AF598" s="286">
        <f>IFERROR(VLOOKUP(AD598,ACCESSORIES!F:J,5,FALSE),"N/A")</f>
        <v>22</v>
      </c>
      <c r="AG598" s="295" t="s">
        <v>85</v>
      </c>
      <c r="AH598" s="296" t="s">
        <v>85</v>
      </c>
      <c r="AI598" s="295" t="s">
        <v>85</v>
      </c>
      <c r="AJ598" s="295" t="s">
        <v>85</v>
      </c>
      <c r="AK598" s="287" t="str">
        <f>IFERROR(VLOOKUP(AJ598,ACCESSORIES!F:J,5,FALSE),"N/A")</f>
        <v>N/A</v>
      </c>
      <c r="AL598" s="296" t="s">
        <v>237</v>
      </c>
      <c r="AM598" s="296" t="s">
        <v>85</v>
      </c>
      <c r="AN598" s="38" t="str">
        <f>IFERROR(VLOOKUP(AM598,ACCESSORIES!F:J,5,FALSE),"N/A")</f>
        <v>N/A</v>
      </c>
      <c r="AO598" s="296" t="s">
        <v>85</v>
      </c>
      <c r="AP598" s="493">
        <v>16</v>
      </c>
      <c r="AQ598" s="296"/>
      <c r="AR598" s="296">
        <v>155</v>
      </c>
      <c r="AS598" s="296">
        <v>21</v>
      </c>
      <c r="AT598" s="296">
        <v>38</v>
      </c>
      <c r="AU598" s="296">
        <v>63</v>
      </c>
      <c r="AV598" s="296">
        <v>71</v>
      </c>
      <c r="AW598" s="296">
        <v>211</v>
      </c>
      <c r="AX598" s="296">
        <v>209</v>
      </c>
      <c r="AY598" s="296">
        <v>67</v>
      </c>
      <c r="AZ598" s="296">
        <v>60</v>
      </c>
      <c r="BA598" s="74"/>
      <c r="BB598" s="296">
        <v>35</v>
      </c>
      <c r="BC598" s="49"/>
      <c r="BD598" s="297" t="s">
        <v>85</v>
      </c>
      <c r="BE598" s="91" t="str">
        <f>IFERROR(VLOOKUP(BD598,ACCESSORIES!F:J,5,FALSE),"N/A")</f>
        <v>N/A</v>
      </c>
      <c r="BF598" s="92" t="s">
        <v>85</v>
      </c>
      <c r="BG598" s="91" t="str">
        <f>IFERROR(VLOOKUP(BF598,ACCESSORIES!F:J,5,FALSE),"N/A")</f>
        <v>N/A</v>
      </c>
      <c r="BH598" s="297">
        <v>28.2</v>
      </c>
      <c r="BI598" s="296">
        <v>19.7</v>
      </c>
      <c r="BJ598" s="296">
        <v>19.7</v>
      </c>
      <c r="BK598" s="296">
        <v>11</v>
      </c>
      <c r="BL598" s="358">
        <f t="shared" si="46"/>
        <v>6.995621234535998E-2</v>
      </c>
      <c r="BM598" s="290">
        <v>36</v>
      </c>
      <c r="BN598" s="296" t="s">
        <v>3374</v>
      </c>
      <c r="BO598" s="73" t="s">
        <v>3891</v>
      </c>
      <c r="BP598" s="296" t="s">
        <v>2680</v>
      </c>
      <c r="BQ598" s="296" t="s">
        <v>2696</v>
      </c>
      <c r="BR598" s="296" t="s">
        <v>2697</v>
      </c>
      <c r="BS598" s="296" t="s">
        <v>2698</v>
      </c>
      <c r="BT598" s="296" t="s">
        <v>2699</v>
      </c>
      <c r="BU598" s="296" t="s">
        <v>2700</v>
      </c>
      <c r="BV598" s="296" t="s">
        <v>2701</v>
      </c>
      <c r="BW598" s="296"/>
      <c r="BX598" s="296"/>
      <c r="BY598" s="296"/>
      <c r="BZ598" s="296" t="s">
        <v>3518</v>
      </c>
      <c r="CA598" s="296" t="s">
        <v>3519</v>
      </c>
      <c r="CB598" s="296" t="s">
        <v>3520</v>
      </c>
      <c r="CC598" s="296" t="s">
        <v>3521</v>
      </c>
      <c r="CD598" s="311" t="str">
        <f t="shared" si="50"/>
        <v>DISCONTINUED - MR313, 17x8.5, 0mm Offset, 6x120, 67mm Centerbore, Matte Black</v>
      </c>
      <c r="CE598" s="311" t="s">
        <v>3721</v>
      </c>
      <c r="CF598" s="311" t="s">
        <v>3720</v>
      </c>
      <c r="CG598" s="300" t="str">
        <f t="shared" si="49"/>
        <v>STREET (3XX)</v>
      </c>
    </row>
    <row r="599" spans="1:85" s="289" customFormat="1" ht="15.75" customHeight="1">
      <c r="A599" s="571">
        <f t="shared" si="48"/>
        <v>596</v>
      </c>
      <c r="B599" s="92" t="s">
        <v>84</v>
      </c>
      <c r="C599" s="29" t="s">
        <v>1055</v>
      </c>
      <c r="D599" s="290" t="s">
        <v>5415</v>
      </c>
      <c r="E599" s="291" t="s">
        <v>4904</v>
      </c>
      <c r="F599" s="281" t="str">
        <f t="shared" si="45"/>
        <v>MR40747047552</v>
      </c>
      <c r="G599" s="291"/>
      <c r="H599" s="291"/>
      <c r="I599" s="345" t="s">
        <v>4416</v>
      </c>
      <c r="J599" s="322">
        <v>44134</v>
      </c>
      <c r="K599" s="438">
        <v>44365</v>
      </c>
      <c r="L599" s="282" t="s">
        <v>1239</v>
      </c>
      <c r="M599" s="292">
        <v>171.72</v>
      </c>
      <c r="N599" s="85"/>
      <c r="O599" s="409"/>
      <c r="P599" s="290">
        <v>14</v>
      </c>
      <c r="Q599" s="8">
        <v>7</v>
      </c>
      <c r="R599" s="29" t="s">
        <v>1682</v>
      </c>
      <c r="S599" s="290">
        <v>4</v>
      </c>
      <c r="T599" s="290">
        <v>136</v>
      </c>
      <c r="U599" s="293">
        <v>38</v>
      </c>
      <c r="V599" s="317">
        <v>5</v>
      </c>
      <c r="W599" s="290" t="s">
        <v>166</v>
      </c>
      <c r="X599" s="298">
        <v>100</v>
      </c>
      <c r="Y599" s="294">
        <v>15.69</v>
      </c>
      <c r="Z599" s="293">
        <v>1600</v>
      </c>
      <c r="AA599" s="293" t="s">
        <v>2165</v>
      </c>
      <c r="AB599" s="293" t="s">
        <v>2845</v>
      </c>
      <c r="AC599" s="284" t="s">
        <v>9592</v>
      </c>
      <c r="AD599" s="295" t="s">
        <v>85</v>
      </c>
      <c r="AE599" s="432"/>
      <c r="AF599" s="286" t="str">
        <f>IFERROR(VLOOKUP(AD599,ACCESSORIES!F:J,5,FALSE),"N/A")</f>
        <v>N/A</v>
      </c>
      <c r="AG599" s="295" t="s">
        <v>85</v>
      </c>
      <c r="AH599" s="296" t="s">
        <v>85</v>
      </c>
      <c r="AI599" s="295" t="s">
        <v>85</v>
      </c>
      <c r="AJ599" s="295" t="s">
        <v>85</v>
      </c>
      <c r="AK599" s="287" t="str">
        <f>IFERROR(VLOOKUP(AJ599,ACCESSORIES!F:J,5,FALSE),"N/A")</f>
        <v>N/A</v>
      </c>
      <c r="AL599" s="296" t="s">
        <v>237</v>
      </c>
      <c r="AM599" s="296" t="s">
        <v>85</v>
      </c>
      <c r="AN599" s="38" t="str">
        <f>IFERROR(VLOOKUP(AM599,ACCESSORIES!F:J,5,FALSE),"N/A")</f>
        <v>N/A</v>
      </c>
      <c r="AO599" s="296" t="s">
        <v>85</v>
      </c>
      <c r="AP599" s="493">
        <v>14.1</v>
      </c>
      <c r="AQ599" s="296"/>
      <c r="AR599" s="296">
        <v>200</v>
      </c>
      <c r="AS599" s="296">
        <v>3</v>
      </c>
      <c r="AT599" s="296">
        <v>3</v>
      </c>
      <c r="AU599" s="296">
        <v>22</v>
      </c>
      <c r="AV599" s="296" t="s">
        <v>85</v>
      </c>
      <c r="AW599" s="296">
        <v>164</v>
      </c>
      <c r="AX599" s="296">
        <v>152</v>
      </c>
      <c r="AY599" s="296" t="s">
        <v>85</v>
      </c>
      <c r="AZ599" s="296" t="s">
        <v>85</v>
      </c>
      <c r="BA599" s="74"/>
      <c r="BB599" s="296">
        <v>0</v>
      </c>
      <c r="BC599" s="49"/>
      <c r="BD599" s="297" t="s">
        <v>85</v>
      </c>
      <c r="BE599" s="91" t="str">
        <f>IFERROR(VLOOKUP(BD599,ACCESSORIES!F:J,5,FALSE),"N/A")</f>
        <v>N/A</v>
      </c>
      <c r="BF599" s="92" t="s">
        <v>85</v>
      </c>
      <c r="BG599" s="91" t="str">
        <f>IFERROR(VLOOKUP(BF599,ACCESSORIES!F:J,5,FALSE),"N/A")</f>
        <v>N/A</v>
      </c>
      <c r="BH599" s="297">
        <v>18.670000000000002</v>
      </c>
      <c r="BI599" s="296">
        <v>16.899999999999999</v>
      </c>
      <c r="BJ599" s="296">
        <v>16.899999999999999</v>
      </c>
      <c r="BK599" s="296">
        <v>9.6999999999999993</v>
      </c>
      <c r="BL599" s="358">
        <f t="shared" si="46"/>
        <v>4.539900068568798E-2</v>
      </c>
      <c r="BM599" s="290">
        <v>48</v>
      </c>
      <c r="BN599" s="296" t="s">
        <v>3374</v>
      </c>
      <c r="BO599" s="73" t="s">
        <v>3891</v>
      </c>
      <c r="BP599" s="296" t="s">
        <v>4730</v>
      </c>
      <c r="BQ599" s="296" t="s">
        <v>2734</v>
      </c>
      <c r="BR599" s="296" t="s">
        <v>2735</v>
      </c>
      <c r="BS599" s="296" t="s">
        <v>2736</v>
      </c>
      <c r="BT599" s="296" t="s">
        <v>2704</v>
      </c>
      <c r="BU599" s="296" t="s">
        <v>1174</v>
      </c>
      <c r="BV599" s="296"/>
      <c r="BW599" s="296"/>
      <c r="BX599" s="296"/>
      <c r="BY599" s="296"/>
      <c r="BZ599" s="296"/>
      <c r="CA599" s="296"/>
      <c r="CB599" s="296"/>
      <c r="CC599" s="296"/>
      <c r="CD599" s="311" t="str">
        <f t="shared" ref="CD599:CD630" si="51">CONCATENATE("DISCONTINUED"," ","-"," ",D599,", ",P599,"x",Q599,", ",IF(W599="N/A", "", CONCATENATE(W599, "/")),IF(U599&gt;0, CONCATENATE("+",U599), U599),"mm Offset, ",R599,", ",X599,"mm Centerbore, ",PROPER(AA599), "", IF(BF599="N/A", "", CONCATENATE(", w/ ", BF599)))</f>
        <v>DISCONTINUED - MR407 Bead Grip, 14x7, 5+2/+38mm Offset, 4x136, 100mm Centerbore, Matte Black</v>
      </c>
      <c r="CE599" s="311" t="s">
        <v>3721</v>
      </c>
      <c r="CF599" s="311" t="s">
        <v>3720</v>
      </c>
      <c r="CG599" s="300" t="str">
        <f t="shared" si="49"/>
        <v>UTV (4XX)</v>
      </c>
    </row>
    <row r="600" spans="1:85" s="289" customFormat="1" ht="15.75" customHeight="1">
      <c r="A600" s="571">
        <f t="shared" si="48"/>
        <v>597</v>
      </c>
      <c r="B600" s="92" t="s">
        <v>84</v>
      </c>
      <c r="C600" s="29" t="s">
        <v>1055</v>
      </c>
      <c r="D600" s="290" t="s">
        <v>5415</v>
      </c>
      <c r="E600" s="291" t="s">
        <v>4905</v>
      </c>
      <c r="F600" s="281" t="str">
        <f t="shared" si="45"/>
        <v>MR40747047652</v>
      </c>
      <c r="G600" s="291"/>
      <c r="H600" s="291"/>
      <c r="I600" s="345" t="s">
        <v>4608</v>
      </c>
      <c r="J600" s="322">
        <v>44244</v>
      </c>
      <c r="K600" s="438">
        <v>44365</v>
      </c>
      <c r="L600" s="282" t="s">
        <v>1239</v>
      </c>
      <c r="M600" s="292">
        <v>171.72</v>
      </c>
      <c r="N600" s="85"/>
      <c r="O600" s="409"/>
      <c r="P600" s="290">
        <v>14</v>
      </c>
      <c r="Q600" s="8">
        <v>7</v>
      </c>
      <c r="R600" s="29" t="s">
        <v>1682</v>
      </c>
      <c r="S600" s="290">
        <v>4</v>
      </c>
      <c r="T600" s="290">
        <v>136</v>
      </c>
      <c r="U600" s="293">
        <v>38</v>
      </c>
      <c r="V600" s="317">
        <v>5</v>
      </c>
      <c r="W600" s="290" t="s">
        <v>166</v>
      </c>
      <c r="X600" s="298">
        <v>100</v>
      </c>
      <c r="Y600" s="294">
        <v>15.8</v>
      </c>
      <c r="Z600" s="293">
        <v>1600</v>
      </c>
      <c r="AA600" s="293" t="s">
        <v>4426</v>
      </c>
      <c r="AB600" s="293" t="s">
        <v>4427</v>
      </c>
      <c r="AC600" s="284" t="s">
        <v>9592</v>
      </c>
      <c r="AD600" s="295" t="s">
        <v>85</v>
      </c>
      <c r="AE600" s="432"/>
      <c r="AF600" s="286" t="str">
        <f>IFERROR(VLOOKUP(AD600,ACCESSORIES!F:J,5,FALSE),"N/A")</f>
        <v>N/A</v>
      </c>
      <c r="AG600" s="295" t="s">
        <v>85</v>
      </c>
      <c r="AH600" s="296" t="s">
        <v>85</v>
      </c>
      <c r="AI600" s="295" t="s">
        <v>85</v>
      </c>
      <c r="AJ600" s="295" t="s">
        <v>85</v>
      </c>
      <c r="AK600" s="287" t="str">
        <f>IFERROR(VLOOKUP(AJ600,ACCESSORIES!F:J,5,FALSE),"N/A")</f>
        <v>N/A</v>
      </c>
      <c r="AL600" s="296" t="s">
        <v>237</v>
      </c>
      <c r="AM600" s="296" t="s">
        <v>85</v>
      </c>
      <c r="AN600" s="38" t="str">
        <f>IFERROR(VLOOKUP(AM600,ACCESSORIES!F:J,5,FALSE),"N/A")</f>
        <v>N/A</v>
      </c>
      <c r="AO600" s="296" t="s">
        <v>85</v>
      </c>
      <c r="AP600" s="493">
        <v>14.1</v>
      </c>
      <c r="AQ600" s="296"/>
      <c r="AR600" s="296">
        <v>200</v>
      </c>
      <c r="AS600" s="296">
        <v>3</v>
      </c>
      <c r="AT600" s="296">
        <v>3</v>
      </c>
      <c r="AU600" s="296">
        <v>22</v>
      </c>
      <c r="AV600" s="296" t="s">
        <v>85</v>
      </c>
      <c r="AW600" s="296">
        <v>164</v>
      </c>
      <c r="AX600" s="296">
        <v>152</v>
      </c>
      <c r="AY600" s="296" t="s">
        <v>85</v>
      </c>
      <c r="AZ600" s="296" t="s">
        <v>85</v>
      </c>
      <c r="BA600" s="74"/>
      <c r="BB600" s="296">
        <v>0</v>
      </c>
      <c r="BC600" s="49"/>
      <c r="BD600" s="297" t="s">
        <v>85</v>
      </c>
      <c r="BE600" s="91" t="str">
        <f>IFERROR(VLOOKUP(BD600,ACCESSORIES!F:J,5,FALSE),"N/A")</f>
        <v>N/A</v>
      </c>
      <c r="BF600" s="92" t="s">
        <v>85</v>
      </c>
      <c r="BG600" s="91" t="str">
        <f>IFERROR(VLOOKUP(BF600,ACCESSORIES!F:J,5,FALSE),"N/A")</f>
        <v>N/A</v>
      </c>
      <c r="BH600" s="297">
        <v>18.78</v>
      </c>
      <c r="BI600" s="296">
        <v>16.899999999999999</v>
      </c>
      <c r="BJ600" s="296">
        <v>16.899999999999999</v>
      </c>
      <c r="BK600" s="296">
        <v>9.6999999999999993</v>
      </c>
      <c r="BL600" s="358">
        <f t="shared" si="46"/>
        <v>4.539900068568798E-2</v>
      </c>
      <c r="BM600" s="290">
        <v>48</v>
      </c>
      <c r="BN600" s="296" t="s">
        <v>3374</v>
      </c>
      <c r="BO600" s="73" t="s">
        <v>3891</v>
      </c>
      <c r="BP600" s="296" t="s">
        <v>4730</v>
      </c>
      <c r="BQ600" s="296" t="s">
        <v>2734</v>
      </c>
      <c r="BR600" s="296" t="s">
        <v>2735</v>
      </c>
      <c r="BS600" s="296" t="s">
        <v>2736</v>
      </c>
      <c r="BT600" s="296" t="s">
        <v>2704</v>
      </c>
      <c r="BU600" s="296" t="s">
        <v>1174</v>
      </c>
      <c r="BV600" s="296"/>
      <c r="BW600" s="296"/>
      <c r="BX600" s="296"/>
      <c r="BY600" s="296"/>
      <c r="BZ600" s="296"/>
      <c r="CA600" s="296"/>
      <c r="CB600" s="296"/>
      <c r="CC600" s="296"/>
      <c r="CD600" s="311" t="str">
        <f t="shared" si="51"/>
        <v>DISCONTINUED - MR407 Bead Grip, 14x7, 5+2/+38mm Offset, 4x136, 100mm Centerbore, Bahia Blue</v>
      </c>
      <c r="CE600" s="311" t="s">
        <v>3721</v>
      </c>
      <c r="CF600" s="311" t="s">
        <v>3720</v>
      </c>
      <c r="CG600" s="300" t="str">
        <f t="shared" si="49"/>
        <v>UTV (4XX)</v>
      </c>
    </row>
    <row r="601" spans="1:85" s="289" customFormat="1" ht="15.75" customHeight="1">
      <c r="A601" s="571">
        <f t="shared" si="48"/>
        <v>598</v>
      </c>
      <c r="B601" s="92" t="s">
        <v>84</v>
      </c>
      <c r="C601" s="29" t="s">
        <v>1055</v>
      </c>
      <c r="D601" s="290" t="s">
        <v>5415</v>
      </c>
      <c r="E601" s="291" t="s">
        <v>4906</v>
      </c>
      <c r="F601" s="281" t="str">
        <f t="shared" si="45"/>
        <v>MR40747046552</v>
      </c>
      <c r="G601" s="291"/>
      <c r="H601" s="291"/>
      <c r="I601" s="345" t="s">
        <v>4417</v>
      </c>
      <c r="J601" s="322">
        <v>44134</v>
      </c>
      <c r="K601" s="438">
        <v>44365</v>
      </c>
      <c r="L601" s="282" t="s">
        <v>1239</v>
      </c>
      <c r="M601" s="292">
        <v>171.72</v>
      </c>
      <c r="N601" s="85"/>
      <c r="O601" s="409"/>
      <c r="P601" s="290">
        <v>14</v>
      </c>
      <c r="Q601" s="8">
        <v>7</v>
      </c>
      <c r="R601" s="29" t="s">
        <v>1683</v>
      </c>
      <c r="S601" s="290">
        <v>4</v>
      </c>
      <c r="T601" s="290">
        <v>156</v>
      </c>
      <c r="U601" s="293">
        <v>38</v>
      </c>
      <c r="V601" s="317">
        <v>5</v>
      </c>
      <c r="W601" s="290" t="s">
        <v>166</v>
      </c>
      <c r="X601" s="298">
        <v>120</v>
      </c>
      <c r="Y601" s="294">
        <v>14.93</v>
      </c>
      <c r="Z601" s="293">
        <v>1600</v>
      </c>
      <c r="AA601" s="293" t="s">
        <v>2165</v>
      </c>
      <c r="AB601" s="293" t="s">
        <v>2845</v>
      </c>
      <c r="AC601" s="284" t="s">
        <v>9774</v>
      </c>
      <c r="AD601" s="295" t="s">
        <v>85</v>
      </c>
      <c r="AE601" s="432"/>
      <c r="AF601" s="286" t="str">
        <f>IFERROR(VLOOKUP(AD601,ACCESSORIES!F:J,5,FALSE),"N/A")</f>
        <v>N/A</v>
      </c>
      <c r="AG601" s="295" t="s">
        <v>85</v>
      </c>
      <c r="AH601" s="296" t="s">
        <v>85</v>
      </c>
      <c r="AI601" s="295" t="s">
        <v>85</v>
      </c>
      <c r="AJ601" s="295" t="s">
        <v>85</v>
      </c>
      <c r="AK601" s="287" t="str">
        <f>IFERROR(VLOOKUP(AJ601,ACCESSORIES!F:J,5,FALSE),"N/A")</f>
        <v>N/A</v>
      </c>
      <c r="AL601" s="296" t="s">
        <v>237</v>
      </c>
      <c r="AM601" s="296" t="s">
        <v>85</v>
      </c>
      <c r="AN601" s="38" t="str">
        <f>IFERROR(VLOOKUP(AM601,ACCESSORIES!F:J,5,FALSE),"N/A")</f>
        <v>N/A</v>
      </c>
      <c r="AO601" s="296" t="s">
        <v>85</v>
      </c>
      <c r="AP601" s="493">
        <v>14.1</v>
      </c>
      <c r="AQ601" s="296"/>
      <c r="AR601" s="296">
        <v>200</v>
      </c>
      <c r="AS601" s="296">
        <v>3</v>
      </c>
      <c r="AT601" s="296">
        <v>3</v>
      </c>
      <c r="AU601" s="296">
        <v>22</v>
      </c>
      <c r="AV601" s="296" t="s">
        <v>85</v>
      </c>
      <c r="AW601" s="296">
        <v>164</v>
      </c>
      <c r="AX601" s="296">
        <v>152</v>
      </c>
      <c r="AY601" s="296" t="s">
        <v>85</v>
      </c>
      <c r="AZ601" s="296" t="s">
        <v>85</v>
      </c>
      <c r="BA601" s="74"/>
      <c r="BB601" s="296">
        <v>0</v>
      </c>
      <c r="BC601" s="49"/>
      <c r="BD601" s="297" t="s">
        <v>85</v>
      </c>
      <c r="BE601" s="91" t="str">
        <f>IFERROR(VLOOKUP(BD601,ACCESSORIES!F:J,5,FALSE),"N/A")</f>
        <v>N/A</v>
      </c>
      <c r="BF601" s="92" t="s">
        <v>85</v>
      </c>
      <c r="BG601" s="91" t="str">
        <f>IFERROR(VLOOKUP(BF601,ACCESSORIES!F:J,5,FALSE),"N/A")</f>
        <v>N/A</v>
      </c>
      <c r="BH601" s="297">
        <v>17.93</v>
      </c>
      <c r="BI601" s="296">
        <v>16.899999999999999</v>
      </c>
      <c r="BJ601" s="296">
        <v>16.899999999999999</v>
      </c>
      <c r="BK601" s="296">
        <v>9.6999999999999993</v>
      </c>
      <c r="BL601" s="358">
        <f t="shared" si="46"/>
        <v>4.539900068568798E-2</v>
      </c>
      <c r="BM601" s="290">
        <v>48</v>
      </c>
      <c r="BN601" s="296" t="s">
        <v>3374</v>
      </c>
      <c r="BO601" s="73" t="s">
        <v>3891</v>
      </c>
      <c r="BP601" s="296" t="s">
        <v>4730</v>
      </c>
      <c r="BQ601" s="296" t="s">
        <v>2734</v>
      </c>
      <c r="BR601" s="296" t="s">
        <v>2735</v>
      </c>
      <c r="BS601" s="296" t="s">
        <v>2736</v>
      </c>
      <c r="BT601" s="296" t="s">
        <v>2704</v>
      </c>
      <c r="BU601" s="296" t="s">
        <v>1174</v>
      </c>
      <c r="BV601" s="296"/>
      <c r="BW601" s="296"/>
      <c r="BX601" s="296"/>
      <c r="BY601" s="296"/>
      <c r="BZ601" s="296"/>
      <c r="CA601" s="296"/>
      <c r="CB601" s="296"/>
      <c r="CC601" s="296"/>
      <c r="CD601" s="311" t="str">
        <f t="shared" si="51"/>
        <v>DISCONTINUED - MR407 Bead Grip, 14x7, 5+2/+38mm Offset, 4x156, 120mm Centerbore, Matte Black</v>
      </c>
      <c r="CE601" s="311" t="s">
        <v>3721</v>
      </c>
      <c r="CF601" s="311" t="s">
        <v>3720</v>
      </c>
      <c r="CG601" s="300" t="str">
        <f t="shared" si="49"/>
        <v>UTV (4XX)</v>
      </c>
    </row>
    <row r="602" spans="1:85" s="289" customFormat="1" ht="15.75" customHeight="1">
      <c r="A602" s="571">
        <f t="shared" si="48"/>
        <v>599</v>
      </c>
      <c r="B602" s="92" t="s">
        <v>84</v>
      </c>
      <c r="C602" s="29" t="s">
        <v>1055</v>
      </c>
      <c r="D602" s="290" t="s">
        <v>5415</v>
      </c>
      <c r="E602" s="291" t="s">
        <v>4907</v>
      </c>
      <c r="F602" s="281" t="str">
        <f t="shared" si="45"/>
        <v>MR40747046652</v>
      </c>
      <c r="G602" s="291"/>
      <c r="H602" s="291"/>
      <c r="I602" s="345" t="s">
        <v>4607</v>
      </c>
      <c r="J602" s="322">
        <v>44244</v>
      </c>
      <c r="K602" s="438">
        <v>44365</v>
      </c>
      <c r="L602" s="282" t="s">
        <v>1239</v>
      </c>
      <c r="M602" s="292">
        <v>171.72</v>
      </c>
      <c r="N602" s="85"/>
      <c r="O602" s="409"/>
      <c r="P602" s="290">
        <v>14</v>
      </c>
      <c r="Q602" s="8">
        <v>7</v>
      </c>
      <c r="R602" s="29" t="s">
        <v>1683</v>
      </c>
      <c r="S602" s="290">
        <v>4</v>
      </c>
      <c r="T602" s="290">
        <v>156</v>
      </c>
      <c r="U602" s="293">
        <v>38</v>
      </c>
      <c r="V602" s="317">
        <v>5</v>
      </c>
      <c r="W602" s="290" t="s">
        <v>166</v>
      </c>
      <c r="X602" s="298">
        <v>120</v>
      </c>
      <c r="Y602" s="294">
        <v>14.93</v>
      </c>
      <c r="Z602" s="293">
        <v>1600</v>
      </c>
      <c r="AA602" s="293" t="s">
        <v>4426</v>
      </c>
      <c r="AB602" s="293" t="s">
        <v>4427</v>
      </c>
      <c r="AC602" s="284" t="s">
        <v>9774</v>
      </c>
      <c r="AD602" s="295" t="s">
        <v>85</v>
      </c>
      <c r="AE602" s="432"/>
      <c r="AF602" s="286" t="str">
        <f>IFERROR(VLOOKUP(AD602,ACCESSORIES!F:J,5,FALSE),"N/A")</f>
        <v>N/A</v>
      </c>
      <c r="AG602" s="295" t="s">
        <v>85</v>
      </c>
      <c r="AH602" s="296" t="s">
        <v>85</v>
      </c>
      <c r="AI602" s="295" t="s">
        <v>85</v>
      </c>
      <c r="AJ602" s="295" t="s">
        <v>85</v>
      </c>
      <c r="AK602" s="287" t="str">
        <f>IFERROR(VLOOKUP(AJ602,ACCESSORIES!F:J,5,FALSE),"N/A")</f>
        <v>N/A</v>
      </c>
      <c r="AL602" s="296" t="s">
        <v>237</v>
      </c>
      <c r="AM602" s="296" t="s">
        <v>85</v>
      </c>
      <c r="AN602" s="38" t="str">
        <f>IFERROR(VLOOKUP(AM602,ACCESSORIES!F:J,5,FALSE),"N/A")</f>
        <v>N/A</v>
      </c>
      <c r="AO602" s="296" t="s">
        <v>85</v>
      </c>
      <c r="AP602" s="493">
        <v>14.1</v>
      </c>
      <c r="AQ602" s="296"/>
      <c r="AR602" s="296">
        <v>200</v>
      </c>
      <c r="AS602" s="296">
        <v>3</v>
      </c>
      <c r="AT602" s="296">
        <v>3</v>
      </c>
      <c r="AU602" s="296">
        <v>22</v>
      </c>
      <c r="AV602" s="296" t="s">
        <v>85</v>
      </c>
      <c r="AW602" s="296">
        <v>164</v>
      </c>
      <c r="AX602" s="296">
        <v>152</v>
      </c>
      <c r="AY602" s="296" t="s">
        <v>85</v>
      </c>
      <c r="AZ602" s="296" t="s">
        <v>85</v>
      </c>
      <c r="BA602" s="74"/>
      <c r="BB602" s="296">
        <v>0</v>
      </c>
      <c r="BC602" s="49"/>
      <c r="BD602" s="297" t="s">
        <v>85</v>
      </c>
      <c r="BE602" s="91" t="str">
        <f>IFERROR(VLOOKUP(BD602,ACCESSORIES!F:J,5,FALSE),"N/A")</f>
        <v>N/A</v>
      </c>
      <c r="BF602" s="92" t="s">
        <v>85</v>
      </c>
      <c r="BG602" s="91" t="str">
        <f>IFERROR(VLOOKUP(BF602,ACCESSORIES!F:J,5,FALSE),"N/A")</f>
        <v>N/A</v>
      </c>
      <c r="BH602" s="297">
        <v>17.93</v>
      </c>
      <c r="BI602" s="296">
        <v>16.899999999999999</v>
      </c>
      <c r="BJ602" s="296">
        <v>16.899999999999999</v>
      </c>
      <c r="BK602" s="296">
        <v>9.6999999999999993</v>
      </c>
      <c r="BL602" s="358">
        <f t="shared" si="46"/>
        <v>4.539900068568798E-2</v>
      </c>
      <c r="BM602" s="290">
        <v>48</v>
      </c>
      <c r="BN602" s="296" t="s">
        <v>3374</v>
      </c>
      <c r="BO602" s="73" t="s">
        <v>3891</v>
      </c>
      <c r="BP602" s="296" t="s">
        <v>4730</v>
      </c>
      <c r="BQ602" s="296" t="s">
        <v>2734</v>
      </c>
      <c r="BR602" s="296" t="s">
        <v>2735</v>
      </c>
      <c r="BS602" s="296" t="s">
        <v>2736</v>
      </c>
      <c r="BT602" s="296" t="s">
        <v>2704</v>
      </c>
      <c r="BU602" s="296" t="s">
        <v>1174</v>
      </c>
      <c r="BV602" s="296"/>
      <c r="BW602" s="296"/>
      <c r="BX602" s="296"/>
      <c r="BY602" s="296"/>
      <c r="BZ602" s="296"/>
      <c r="CA602" s="296"/>
      <c r="CB602" s="296"/>
      <c r="CC602" s="296"/>
      <c r="CD602" s="311" t="str">
        <f t="shared" si="51"/>
        <v>DISCONTINUED - MR407 Bead Grip, 14x7, 5+2/+38mm Offset, 4x156, 120mm Centerbore, Bahia Blue</v>
      </c>
      <c r="CE602" s="311" t="s">
        <v>3721</v>
      </c>
      <c r="CF602" s="311" t="s">
        <v>3720</v>
      </c>
      <c r="CG602" s="300" t="str">
        <f t="shared" si="49"/>
        <v>UTV (4XX)</v>
      </c>
    </row>
    <row r="603" spans="1:85" s="289" customFormat="1" ht="15.75" customHeight="1">
      <c r="A603" s="571">
        <f t="shared" si="48"/>
        <v>600</v>
      </c>
      <c r="B603" s="92" t="s">
        <v>84</v>
      </c>
      <c r="C603" s="29" t="s">
        <v>1038</v>
      </c>
      <c r="D603" s="290" t="s">
        <v>1082</v>
      </c>
      <c r="E603" s="291" t="s">
        <v>4908</v>
      </c>
      <c r="F603" s="281" t="str">
        <f t="shared" si="45"/>
        <v>MR30478550700</v>
      </c>
      <c r="G603" s="291"/>
      <c r="H603" s="291"/>
      <c r="I603" s="345" t="s">
        <v>371</v>
      </c>
      <c r="J603" s="322">
        <v>40909</v>
      </c>
      <c r="K603" s="438">
        <v>44365</v>
      </c>
      <c r="L603" s="282" t="s">
        <v>1239</v>
      </c>
      <c r="M603" s="292">
        <v>255.48</v>
      </c>
      <c r="N603" s="85"/>
      <c r="O603" s="409"/>
      <c r="P603" s="290">
        <v>17</v>
      </c>
      <c r="Q603" s="8">
        <v>8.5</v>
      </c>
      <c r="R603" s="29" t="s">
        <v>1692</v>
      </c>
      <c r="S603" s="290">
        <v>5</v>
      </c>
      <c r="T603" s="290">
        <v>5</v>
      </c>
      <c r="U603" s="293">
        <v>0</v>
      </c>
      <c r="V603" s="317">
        <v>4.75</v>
      </c>
      <c r="W603" s="290" t="s">
        <v>85</v>
      </c>
      <c r="X603" s="298">
        <v>94</v>
      </c>
      <c r="Y603" s="294">
        <v>29.43</v>
      </c>
      <c r="Z603" s="293">
        <v>2500</v>
      </c>
      <c r="AA603" s="293" t="s">
        <v>5150</v>
      </c>
      <c r="AB603" s="293" t="s">
        <v>2845</v>
      </c>
      <c r="AC603" s="284" t="s">
        <v>9577</v>
      </c>
      <c r="AD603" s="295" t="s">
        <v>1552</v>
      </c>
      <c r="AE603" s="432"/>
      <c r="AF603" s="286">
        <f>IFERROR(VLOOKUP(AD603,ACCESSORIES!F:J,5,FALSE),"N/A")</f>
        <v>33</v>
      </c>
      <c r="AG603" s="295" t="s">
        <v>85</v>
      </c>
      <c r="AH603" s="296" t="s">
        <v>85</v>
      </c>
      <c r="AI603" s="295" t="s">
        <v>2858</v>
      </c>
      <c r="AJ603" s="295" t="s">
        <v>1827</v>
      </c>
      <c r="AK603" s="287">
        <f>IFERROR(VLOOKUP(AJ603,ACCESSORIES!F:J,5,FALSE),"N/A")</f>
        <v>1.1000000000000001</v>
      </c>
      <c r="AL603" s="296" t="s">
        <v>237</v>
      </c>
      <c r="AM603" s="296" t="s">
        <v>85</v>
      </c>
      <c r="AN603" s="38" t="str">
        <f>IFERROR(VLOOKUP(AM603,ACCESSORIES!F:J,5,FALSE),"N/A")</f>
        <v>N/A</v>
      </c>
      <c r="AO603" s="296" t="s">
        <v>85</v>
      </c>
      <c r="AP603" s="493">
        <v>16.2</v>
      </c>
      <c r="AQ603" s="296"/>
      <c r="AR603" s="296">
        <v>155</v>
      </c>
      <c r="AS603" s="296">
        <v>9</v>
      </c>
      <c r="AT603" s="296">
        <v>19</v>
      </c>
      <c r="AU603" s="296">
        <v>29</v>
      </c>
      <c r="AV603" s="296">
        <v>27</v>
      </c>
      <c r="AW603" s="296">
        <v>207</v>
      </c>
      <c r="AX603" s="296">
        <v>203</v>
      </c>
      <c r="AY603" s="296">
        <v>90</v>
      </c>
      <c r="AZ603" s="296">
        <v>52.7</v>
      </c>
      <c r="BA603" s="74"/>
      <c r="BB603" s="296">
        <v>78</v>
      </c>
      <c r="BC603" s="49"/>
      <c r="BD603" s="297" t="s">
        <v>85</v>
      </c>
      <c r="BE603" s="91" t="str">
        <f>IFERROR(VLOOKUP(BD603,ACCESSORIES!F:J,5,FALSE),"N/A")</f>
        <v>N/A</v>
      </c>
      <c r="BF603" s="92" t="s">
        <v>85</v>
      </c>
      <c r="BG603" s="91" t="str">
        <f>IFERROR(VLOOKUP(BF603,ACCESSORIES!F:J,5,FALSE),"N/A")</f>
        <v>N/A</v>
      </c>
      <c r="BH603" s="297">
        <v>33.840000000000003</v>
      </c>
      <c r="BI603" s="296">
        <v>19.7</v>
      </c>
      <c r="BJ603" s="296">
        <v>19.7</v>
      </c>
      <c r="BK603" s="296">
        <v>11</v>
      </c>
      <c r="BL603" s="358">
        <f t="shared" si="46"/>
        <v>6.995621234535998E-2</v>
      </c>
      <c r="BM603" s="290">
        <v>36</v>
      </c>
      <c r="BN603" s="296" t="s">
        <v>3374</v>
      </c>
      <c r="BO603" s="73" t="s">
        <v>3891</v>
      </c>
      <c r="BP603" s="296" t="s">
        <v>2680</v>
      </c>
      <c r="BQ603" s="296" t="s">
        <v>2684</v>
      </c>
      <c r="BR603" s="296" t="s">
        <v>2685</v>
      </c>
      <c r="BS603" s="296" t="s">
        <v>2686</v>
      </c>
      <c r="BT603" s="296"/>
      <c r="BU603" s="296"/>
      <c r="BV603" s="296"/>
      <c r="BW603" s="296"/>
      <c r="BX603" s="296"/>
      <c r="BY603" s="296"/>
      <c r="BZ603" s="296" t="s">
        <v>3398</v>
      </c>
      <c r="CA603" s="296" t="s">
        <v>3399</v>
      </c>
      <c r="CB603" s="296" t="s">
        <v>3400</v>
      </c>
      <c r="CC603" s="296" t="s">
        <v>3401</v>
      </c>
      <c r="CD603" s="311" t="str">
        <f t="shared" si="51"/>
        <v>DISCONTINUED - MR304 Double Standard, 17x8.5, 0mm Offset, 5x5, 94mm Centerbore, Matte Black - Machined Lip</v>
      </c>
      <c r="CE603" s="311" t="s">
        <v>3721</v>
      </c>
      <c r="CF603" s="311" t="s">
        <v>3720</v>
      </c>
      <c r="CG603" s="300" t="str">
        <f t="shared" si="49"/>
        <v>STREET (3XX)</v>
      </c>
    </row>
    <row r="604" spans="1:85" s="289" customFormat="1" ht="15.75" customHeight="1">
      <c r="A604" s="571">
        <f t="shared" si="48"/>
        <v>601</v>
      </c>
      <c r="B604" s="92" t="s">
        <v>84</v>
      </c>
      <c r="C604" s="29" t="s">
        <v>1058</v>
      </c>
      <c r="D604" s="290" t="s">
        <v>1079</v>
      </c>
      <c r="E604" s="291" t="s">
        <v>4702</v>
      </c>
      <c r="F604" s="281" t="str">
        <f t="shared" si="45"/>
        <v>MR20279070325BR</v>
      </c>
      <c r="G604" s="291" t="s">
        <v>1095</v>
      </c>
      <c r="H604" s="291" t="s">
        <v>4379</v>
      </c>
      <c r="I604" s="345" t="s">
        <v>1414</v>
      </c>
      <c r="J604" s="322">
        <v>41640</v>
      </c>
      <c r="K604" s="438">
        <v>44365</v>
      </c>
      <c r="L604" s="282" t="s">
        <v>1239</v>
      </c>
      <c r="M604" s="292">
        <v>1199</v>
      </c>
      <c r="N604" s="85"/>
      <c r="O604" s="409"/>
      <c r="P604" s="290">
        <v>17</v>
      </c>
      <c r="Q604" s="8">
        <v>9</v>
      </c>
      <c r="R604" s="29" t="s">
        <v>1413</v>
      </c>
      <c r="S604" s="290">
        <v>6</v>
      </c>
      <c r="T604" s="290">
        <v>6.5</v>
      </c>
      <c r="U604" s="293">
        <v>25</v>
      </c>
      <c r="V604" s="317">
        <v>6</v>
      </c>
      <c r="W604" s="290" t="s">
        <v>85</v>
      </c>
      <c r="X604" s="298">
        <v>108</v>
      </c>
      <c r="Y604" s="294">
        <v>27.5</v>
      </c>
      <c r="Z604" s="293">
        <v>4000</v>
      </c>
      <c r="AA604" s="293" t="s">
        <v>5172</v>
      </c>
      <c r="AB604" s="293" t="s">
        <v>173</v>
      </c>
      <c r="AC604" s="284" t="s">
        <v>9814</v>
      </c>
      <c r="AD604" s="295" t="s">
        <v>85</v>
      </c>
      <c r="AE604" s="432"/>
      <c r="AF604" s="286" t="str">
        <f>IFERROR(VLOOKUP(AD604,ACCESSORIES!F:J,5,FALSE),"N/A")</f>
        <v>N/A</v>
      </c>
      <c r="AG604" s="295" t="s">
        <v>85</v>
      </c>
      <c r="AH604" s="296" t="s">
        <v>85</v>
      </c>
      <c r="AI604" s="295" t="s">
        <v>85</v>
      </c>
      <c r="AJ604" s="295" t="s">
        <v>85</v>
      </c>
      <c r="AK604" s="287" t="str">
        <f>IFERROR(VLOOKUP(AJ604,ACCESSORIES!F:J,5,FALSE),"N/A")</f>
        <v>N/A</v>
      </c>
      <c r="AL604" s="296" t="s">
        <v>237</v>
      </c>
      <c r="AM604" s="296" t="s">
        <v>85</v>
      </c>
      <c r="AN604" s="38" t="str">
        <f>IFERROR(VLOOKUP(AM604,ACCESSORIES!F:J,5,FALSE),"N/A")</f>
        <v>N/A</v>
      </c>
      <c r="AO604" s="296" t="s">
        <v>85</v>
      </c>
      <c r="AP604" s="493">
        <v>18.3</v>
      </c>
      <c r="AQ604" s="296"/>
      <c r="AR604" s="296">
        <v>200</v>
      </c>
      <c r="AS604" s="296">
        <v>0</v>
      </c>
      <c r="AT604" s="296">
        <v>0</v>
      </c>
      <c r="AU604" s="296"/>
      <c r="AV604" s="296">
        <v>24</v>
      </c>
      <c r="AW604" s="296"/>
      <c r="AX604" s="296">
        <v>195</v>
      </c>
      <c r="AY604" s="296">
        <v>108.97</v>
      </c>
      <c r="AZ604" s="296" t="s">
        <v>85</v>
      </c>
      <c r="BA604" s="74"/>
      <c r="BB604" s="296">
        <v>65</v>
      </c>
      <c r="BC604" s="49"/>
      <c r="BD604" s="297" t="s">
        <v>2575</v>
      </c>
      <c r="BE604" s="91">
        <f>IFERROR(VLOOKUP(BD604,ACCESSORIES!F:J,5,FALSE),"N/A")</f>
        <v>149</v>
      </c>
      <c r="BF604" s="92" t="s">
        <v>4707</v>
      </c>
      <c r="BG604" s="91">
        <f>IFERROR(VLOOKUP(BF604,ACCESSORIES!F:J,5,FALSE),"N/A")</f>
        <v>11</v>
      </c>
      <c r="BH604" s="297">
        <v>31</v>
      </c>
      <c r="BI604" s="296">
        <v>20.100000000000001</v>
      </c>
      <c r="BJ604" s="296">
        <v>20.100000000000001</v>
      </c>
      <c r="BK604" s="296">
        <v>12.1</v>
      </c>
      <c r="BL604" s="358">
        <f t="shared" si="46"/>
        <v>8.0108506492343995E-2</v>
      </c>
      <c r="BM604" s="290">
        <v>36</v>
      </c>
      <c r="BN604" s="296" t="s">
        <v>3374</v>
      </c>
      <c r="BO604" s="73" t="s">
        <v>3891</v>
      </c>
      <c r="BP604" s="296" t="s">
        <v>1221</v>
      </c>
      <c r="BQ604" s="296" t="s">
        <v>2209</v>
      </c>
      <c r="BR604" s="296"/>
      <c r="BS604" s="296"/>
      <c r="BT604" s="296"/>
      <c r="BU604" s="296"/>
      <c r="BV604" s="296"/>
      <c r="BW604" s="296"/>
      <c r="BX604" s="296"/>
      <c r="BY604" s="296"/>
      <c r="BZ604" s="296" t="s">
        <v>3608</v>
      </c>
      <c r="CA604" s="296" t="s">
        <v>3609</v>
      </c>
      <c r="CB604" s="296"/>
      <c r="CC604" s="296"/>
      <c r="CD604" s="311" t="str">
        <f t="shared" si="51"/>
        <v>DISCONTINUED - MR202 Forged, 17x9, +25mm Offset, 6x6.5, 108mm Centerbore, Machined - Raw , w/ BH-H24125-V</v>
      </c>
      <c r="CE604" s="311" t="s">
        <v>3721</v>
      </c>
      <c r="CF604" s="311" t="s">
        <v>3720</v>
      </c>
      <c r="CG604" s="300" t="str">
        <f t="shared" si="49"/>
        <v>FORGED (2XX)</v>
      </c>
    </row>
    <row r="605" spans="1:85" s="289" customFormat="1" ht="15.75" customHeight="1">
      <c r="A605" s="571">
        <f t="shared" si="48"/>
        <v>602</v>
      </c>
      <c r="B605" s="92" t="s">
        <v>84</v>
      </c>
      <c r="C605" s="29" t="s">
        <v>1060</v>
      </c>
      <c r="D605" s="290" t="s">
        <v>908</v>
      </c>
      <c r="E605" s="291" t="s">
        <v>4909</v>
      </c>
      <c r="F605" s="281" t="str">
        <f t="shared" si="45"/>
        <v>MR60621060524N</v>
      </c>
      <c r="G605" s="291" t="s">
        <v>2095</v>
      </c>
      <c r="H605" s="291"/>
      <c r="I605" s="345" t="s">
        <v>953</v>
      </c>
      <c r="J605" s="322">
        <v>42736</v>
      </c>
      <c r="K605" s="438">
        <v>44365</v>
      </c>
      <c r="L605" s="282" t="s">
        <v>1239</v>
      </c>
      <c r="M605" s="292">
        <v>355.32</v>
      </c>
      <c r="N605" s="85"/>
      <c r="O605" s="409"/>
      <c r="P605" s="290">
        <v>20</v>
      </c>
      <c r="Q605" s="8">
        <v>10</v>
      </c>
      <c r="R605" s="29" t="s">
        <v>1089</v>
      </c>
      <c r="S605" s="290">
        <v>6</v>
      </c>
      <c r="T605" s="290">
        <v>5.5</v>
      </c>
      <c r="U605" s="293">
        <v>-24</v>
      </c>
      <c r="V605" s="317">
        <v>4.55</v>
      </c>
      <c r="W605" s="290" t="s">
        <v>85</v>
      </c>
      <c r="X605" s="298">
        <v>106.25</v>
      </c>
      <c r="Y605" s="294">
        <v>43.59</v>
      </c>
      <c r="Z605" s="293">
        <v>2650</v>
      </c>
      <c r="AA605" s="293" t="s">
        <v>2165</v>
      </c>
      <c r="AB605" s="293" t="s">
        <v>2845</v>
      </c>
      <c r="AC605" s="284" t="s">
        <v>9783</v>
      </c>
      <c r="AD605" s="295" t="s">
        <v>1592</v>
      </c>
      <c r="AE605" s="432"/>
      <c r="AF605" s="286">
        <f>IFERROR(VLOOKUP(AD605,ACCESSORIES!F:J,5,FALSE),"N/A")</f>
        <v>33</v>
      </c>
      <c r="AG605" s="295" t="s">
        <v>1734</v>
      </c>
      <c r="AH605" s="296" t="s">
        <v>1787</v>
      </c>
      <c r="AI605" s="295" t="s">
        <v>85</v>
      </c>
      <c r="AJ605" s="295" t="s">
        <v>1826</v>
      </c>
      <c r="AK605" s="287">
        <f>IFERROR(VLOOKUP(AJ605,ACCESSORIES!F:J,5,FALSE),"N/A")</f>
        <v>1.1000000000000001</v>
      </c>
      <c r="AL605" s="296" t="s">
        <v>236</v>
      </c>
      <c r="AM605" s="296" t="s">
        <v>1649</v>
      </c>
      <c r="AN605" s="38">
        <f>IFERROR(VLOOKUP(AM605,ACCESSORIES!F:J,5,FALSE),"N/A")</f>
        <v>2.75</v>
      </c>
      <c r="AO605" s="296">
        <v>78.099999999999994</v>
      </c>
      <c r="AP605" s="493">
        <v>15.8</v>
      </c>
      <c r="AQ605" s="296"/>
      <c r="AR605" s="296">
        <v>170</v>
      </c>
      <c r="AS605" s="296">
        <v>4</v>
      </c>
      <c r="AT605" s="296">
        <v>16</v>
      </c>
      <c r="AU605" s="296"/>
      <c r="AV605" s="296">
        <v>58</v>
      </c>
      <c r="AW605" s="296"/>
      <c r="AX605" s="296">
        <v>230</v>
      </c>
      <c r="AY605" s="296">
        <v>106.25</v>
      </c>
      <c r="AZ605" s="296">
        <v>44</v>
      </c>
      <c r="BA605" s="74"/>
      <c r="BB605" s="296">
        <v>72</v>
      </c>
      <c r="BC605" s="49"/>
      <c r="BD605" s="297" t="s">
        <v>85</v>
      </c>
      <c r="BE605" s="91" t="str">
        <f>IFERROR(VLOOKUP(BD605,ACCESSORIES!F:J,5,FALSE),"N/A")</f>
        <v>N/A</v>
      </c>
      <c r="BF605" s="92" t="s">
        <v>85</v>
      </c>
      <c r="BG605" s="91" t="str">
        <f>IFERROR(VLOOKUP(BF605,ACCESSORIES!F:J,5,FALSE),"N/A")</f>
        <v>N/A</v>
      </c>
      <c r="BH605" s="297">
        <v>49.07</v>
      </c>
      <c r="BI605" s="296">
        <v>22.1</v>
      </c>
      <c r="BJ605" s="296">
        <v>22.1</v>
      </c>
      <c r="BK605" s="296">
        <v>12.2</v>
      </c>
      <c r="BL605" s="358">
        <f t="shared" si="46"/>
        <v>9.7643992324528001E-2</v>
      </c>
      <c r="BM605" s="290">
        <v>20</v>
      </c>
      <c r="BN605" s="296" t="s">
        <v>3374</v>
      </c>
      <c r="BO605" s="73" t="s">
        <v>3891</v>
      </c>
      <c r="BP605" s="296" t="s">
        <v>2737</v>
      </c>
      <c r="BQ605" s="296" t="s">
        <v>2681</v>
      </c>
      <c r="BR605" s="296" t="s">
        <v>2750</v>
      </c>
      <c r="BS605" s="296" t="s">
        <v>2751</v>
      </c>
      <c r="BT605" s="296"/>
      <c r="BU605" s="296"/>
      <c r="BV605" s="296"/>
      <c r="BW605" s="296"/>
      <c r="BX605" s="296"/>
      <c r="BY605" s="296"/>
      <c r="BZ605" s="296" t="s">
        <v>3650</v>
      </c>
      <c r="CA605" s="296" t="s">
        <v>3651</v>
      </c>
      <c r="CB605" s="296" t="s">
        <v>3652</v>
      </c>
      <c r="CC605" s="296" t="s">
        <v>3653</v>
      </c>
      <c r="CD605" s="311" t="str">
        <f t="shared" si="51"/>
        <v>DISCONTINUED - MR606 Mesh, 20x10, -24mm Offset, 6x5.5, 106.25mm Centerbore, Matte Black</v>
      </c>
      <c r="CE605" s="311" t="s">
        <v>3721</v>
      </c>
      <c r="CF605" s="311" t="s">
        <v>3720</v>
      </c>
      <c r="CG605" s="300" t="str">
        <f t="shared" si="49"/>
        <v>DISCO (6XX)</v>
      </c>
    </row>
    <row r="606" spans="1:85" s="289" customFormat="1" ht="15.75" customHeight="1">
      <c r="A606" s="571">
        <f t="shared" si="48"/>
        <v>603</v>
      </c>
      <c r="B606" s="92" t="s">
        <v>84</v>
      </c>
      <c r="C606" s="29" t="s">
        <v>1060</v>
      </c>
      <c r="D606" s="290" t="s">
        <v>908</v>
      </c>
      <c r="E606" s="291" t="s">
        <v>4910</v>
      </c>
      <c r="F606" s="281" t="str">
        <f t="shared" si="45"/>
        <v>MR60621080824N</v>
      </c>
      <c r="G606" s="291" t="s">
        <v>2095</v>
      </c>
      <c r="H606" s="291"/>
      <c r="I606" s="345" t="s">
        <v>956</v>
      </c>
      <c r="J606" s="322">
        <v>42736</v>
      </c>
      <c r="K606" s="438">
        <v>44365</v>
      </c>
      <c r="L606" s="282" t="s">
        <v>1239</v>
      </c>
      <c r="M606" s="292">
        <v>355.32</v>
      </c>
      <c r="N606" s="85"/>
      <c r="O606" s="409"/>
      <c r="P606" s="290">
        <v>20</v>
      </c>
      <c r="Q606" s="8">
        <v>10</v>
      </c>
      <c r="R606" s="29" t="s">
        <v>1699</v>
      </c>
      <c r="S606" s="290">
        <v>8</v>
      </c>
      <c r="T606" s="290">
        <v>6.5</v>
      </c>
      <c r="U606" s="293">
        <v>-24</v>
      </c>
      <c r="V606" s="317">
        <v>4.55</v>
      </c>
      <c r="W606" s="290" t="s">
        <v>85</v>
      </c>
      <c r="X606" s="298">
        <v>121.3</v>
      </c>
      <c r="Y606" s="294">
        <v>43.36</v>
      </c>
      <c r="Z606" s="293">
        <v>3640</v>
      </c>
      <c r="AA606" s="293" t="s">
        <v>2093</v>
      </c>
      <c r="AB606" s="293" t="s">
        <v>2850</v>
      </c>
      <c r="AC606" s="284" t="s">
        <v>9811</v>
      </c>
      <c r="AD606" s="295" t="s">
        <v>1577</v>
      </c>
      <c r="AE606" s="432"/>
      <c r="AF606" s="286">
        <f>IFERROR(VLOOKUP(AD606,ACCESSORIES!F:J,5,FALSE),"N/A")</f>
        <v>33</v>
      </c>
      <c r="AG606" s="295" t="s">
        <v>85</v>
      </c>
      <c r="AH606" s="296" t="s">
        <v>1787</v>
      </c>
      <c r="AI606" s="295" t="s">
        <v>85</v>
      </c>
      <c r="AJ606" s="295" t="s">
        <v>1826</v>
      </c>
      <c r="AK606" s="287">
        <f>IFERROR(VLOOKUP(AJ606,ACCESSORIES!F:J,5,FALSE),"N/A")</f>
        <v>1.1000000000000001</v>
      </c>
      <c r="AL606" s="296" t="s">
        <v>236</v>
      </c>
      <c r="AM606" s="296" t="s">
        <v>1633</v>
      </c>
      <c r="AN606" s="38">
        <f>IFERROR(VLOOKUP(AM606,ACCESSORIES!F:J,5,FALSE),"N/A")</f>
        <v>3.3000000000000003</v>
      </c>
      <c r="AO606" s="296">
        <v>116.7</v>
      </c>
      <c r="AP606" s="493">
        <v>15.8</v>
      </c>
      <c r="AQ606" s="296"/>
      <c r="AR606" s="296">
        <v>200</v>
      </c>
      <c r="AS606" s="296">
        <v>3</v>
      </c>
      <c r="AT606" s="296">
        <v>3</v>
      </c>
      <c r="AU606" s="296"/>
      <c r="AV606" s="296">
        <v>58</v>
      </c>
      <c r="AW606" s="296"/>
      <c r="AX606" s="296">
        <v>230</v>
      </c>
      <c r="AY606" s="296">
        <v>124</v>
      </c>
      <c r="AZ606" s="296">
        <v>108.5</v>
      </c>
      <c r="BA606" s="74"/>
      <c r="BB606" s="296">
        <v>72</v>
      </c>
      <c r="BC606" s="49"/>
      <c r="BD606" s="297" t="s">
        <v>85</v>
      </c>
      <c r="BE606" s="91" t="str">
        <f>IFERROR(VLOOKUP(BD606,ACCESSORIES!F:J,5,FALSE),"N/A")</f>
        <v>N/A</v>
      </c>
      <c r="BF606" s="92" t="s">
        <v>85</v>
      </c>
      <c r="BG606" s="91" t="str">
        <f>IFERROR(VLOOKUP(BF606,ACCESSORIES!F:J,5,FALSE),"N/A")</f>
        <v>N/A</v>
      </c>
      <c r="BH606" s="297">
        <v>48.94</v>
      </c>
      <c r="BI606" s="296">
        <v>22.1</v>
      </c>
      <c r="BJ606" s="296">
        <v>22.1</v>
      </c>
      <c r="BK606" s="296">
        <v>12.2</v>
      </c>
      <c r="BL606" s="358">
        <f t="shared" si="46"/>
        <v>9.7643992324528001E-2</v>
      </c>
      <c r="BM606" s="290">
        <v>20</v>
      </c>
      <c r="BN606" s="296" t="s">
        <v>3374</v>
      </c>
      <c r="BO606" s="73" t="s">
        <v>3891</v>
      </c>
      <c r="BP606" s="296" t="s">
        <v>2737</v>
      </c>
      <c r="BQ606" s="296" t="s">
        <v>2681</v>
      </c>
      <c r="BR606" s="296" t="s">
        <v>2750</v>
      </c>
      <c r="BS606" s="296" t="s">
        <v>2751</v>
      </c>
      <c r="BT606" s="296"/>
      <c r="BU606" s="296"/>
      <c r="BV606" s="296"/>
      <c r="BW606" s="296"/>
      <c r="BX606" s="296"/>
      <c r="BY606" s="296"/>
      <c r="BZ606" s="296" t="s">
        <v>3654</v>
      </c>
      <c r="CA606" s="296" t="s">
        <v>3655</v>
      </c>
      <c r="CB606" s="296" t="s">
        <v>3656</v>
      </c>
      <c r="CC606" s="296" t="s">
        <v>3657</v>
      </c>
      <c r="CD606" s="311" t="str">
        <f t="shared" si="51"/>
        <v>DISCONTINUED - MR606 Mesh, 20x10, -24mm Offset, 8x6.5, 121.3mm Centerbore, Titanium</v>
      </c>
      <c r="CE606" s="311" t="s">
        <v>3721</v>
      </c>
      <c r="CF606" s="311" t="s">
        <v>3720</v>
      </c>
      <c r="CG606" s="300" t="str">
        <f t="shared" si="49"/>
        <v>DISCO (6XX)</v>
      </c>
    </row>
    <row r="607" spans="1:85" s="289" customFormat="1" ht="15.75" customHeight="1">
      <c r="A607" s="571">
        <f t="shared" si="48"/>
        <v>604</v>
      </c>
      <c r="B607" s="92" t="s">
        <v>2909</v>
      </c>
      <c r="C607" s="29" t="s">
        <v>2893</v>
      </c>
      <c r="D607" s="290" t="s">
        <v>3169</v>
      </c>
      <c r="E607" s="291" t="s">
        <v>4911</v>
      </c>
      <c r="F607" s="281" t="str">
        <f t="shared" si="45"/>
        <v>GZ80647047552</v>
      </c>
      <c r="G607" s="291"/>
      <c r="H607" s="291"/>
      <c r="I607" s="345" t="s">
        <v>3090</v>
      </c>
      <c r="J607" s="322">
        <v>43605</v>
      </c>
      <c r="K607" s="438">
        <v>44365</v>
      </c>
      <c r="L607" s="282" t="s">
        <v>1239</v>
      </c>
      <c r="M607" s="292">
        <v>128.52000000000001</v>
      </c>
      <c r="N607" s="85"/>
      <c r="O607" s="409"/>
      <c r="P607" s="290">
        <v>14</v>
      </c>
      <c r="Q607" s="8">
        <v>7</v>
      </c>
      <c r="R607" s="29" t="s">
        <v>1682</v>
      </c>
      <c r="S607" s="290">
        <v>4</v>
      </c>
      <c r="T607" s="290">
        <v>136</v>
      </c>
      <c r="U607" s="293">
        <v>38</v>
      </c>
      <c r="V607" s="317">
        <v>5.3</v>
      </c>
      <c r="W607" s="290" t="s">
        <v>166</v>
      </c>
      <c r="X607" s="298">
        <v>110</v>
      </c>
      <c r="Y607" s="294">
        <v>14.4</v>
      </c>
      <c r="Z607" s="293">
        <v>1200</v>
      </c>
      <c r="AA607" s="293" t="s">
        <v>2165</v>
      </c>
      <c r="AB607" s="293" t="s">
        <v>2845</v>
      </c>
      <c r="AC607" s="284" t="s">
        <v>9815</v>
      </c>
      <c r="AD607" s="295" t="s">
        <v>3278</v>
      </c>
      <c r="AE607" s="432"/>
      <c r="AF607" s="286" t="str">
        <f>IFERROR(VLOOKUP(AD607,ACCESSORIES!F:J,5,FALSE),"N/A")</f>
        <v>N/A</v>
      </c>
      <c r="AG607" s="295" t="s">
        <v>85</v>
      </c>
      <c r="AH607" s="296" t="s">
        <v>85</v>
      </c>
      <c r="AI607" s="295" t="s">
        <v>85</v>
      </c>
      <c r="AJ607" s="295" t="s">
        <v>85</v>
      </c>
      <c r="AK607" s="287" t="str">
        <f>IFERROR(VLOOKUP(AJ607,ACCESSORIES!F:J,5,FALSE),"N/A")</f>
        <v>N/A</v>
      </c>
      <c r="AL607" s="296" t="s">
        <v>237</v>
      </c>
      <c r="AM607" s="296" t="s">
        <v>85</v>
      </c>
      <c r="AN607" s="38" t="str">
        <f>IFERROR(VLOOKUP(AM607,ACCESSORIES!F:J,5,FALSE),"N/A")</f>
        <v>N/A</v>
      </c>
      <c r="AO607" s="296" t="s">
        <v>85</v>
      </c>
      <c r="AP607" s="493">
        <v>14</v>
      </c>
      <c r="AQ607" s="296"/>
      <c r="AR607" s="296">
        <v>170</v>
      </c>
      <c r="AS607" s="296">
        <v>3</v>
      </c>
      <c r="AT607" s="296">
        <v>16</v>
      </c>
      <c r="AU607" s="296"/>
      <c r="AV607" s="296">
        <v>3</v>
      </c>
      <c r="AW607" s="296"/>
      <c r="AX607" s="296">
        <v>152</v>
      </c>
      <c r="AY607" s="296">
        <v>50</v>
      </c>
      <c r="AZ607" s="296">
        <v>56</v>
      </c>
      <c r="BA607" s="74"/>
      <c r="BB607" s="296">
        <v>33</v>
      </c>
      <c r="BC607" s="49"/>
      <c r="BD607" s="297" t="s">
        <v>85</v>
      </c>
      <c r="BE607" s="91" t="str">
        <f>IFERROR(VLOOKUP(BD607,ACCESSORIES!F:J,5,FALSE),"N/A")</f>
        <v>N/A</v>
      </c>
      <c r="BF607" s="92" t="s">
        <v>85</v>
      </c>
      <c r="BG607" s="91" t="str">
        <f>IFERROR(VLOOKUP(BF607,ACCESSORIES!F:J,5,FALSE),"N/A")</f>
        <v>N/A</v>
      </c>
      <c r="BH607" s="297">
        <v>17.899999999999999</v>
      </c>
      <c r="BI607" s="296">
        <v>15</v>
      </c>
      <c r="BJ607" s="296">
        <v>15</v>
      </c>
      <c r="BK607" s="296">
        <v>8</v>
      </c>
      <c r="BL607" s="358">
        <f t="shared" si="46"/>
        <v>2.9496715199999999E-2</v>
      </c>
      <c r="BM607" s="290">
        <v>57</v>
      </c>
      <c r="BN607" s="296" t="s">
        <v>3374</v>
      </c>
      <c r="BO607" s="73" t="s">
        <v>3891</v>
      </c>
      <c r="BP607" s="296" t="s">
        <v>3900</v>
      </c>
      <c r="BQ607" s="296" t="s">
        <v>3898</v>
      </c>
      <c r="BR607" s="296" t="s">
        <v>3901</v>
      </c>
      <c r="BS607" s="296" t="s">
        <v>3894</v>
      </c>
      <c r="BT607" s="296"/>
      <c r="BU607" s="296"/>
      <c r="BV607" s="296"/>
      <c r="BW607" s="296"/>
      <c r="BX607" s="296"/>
      <c r="BY607" s="296"/>
      <c r="BZ607" s="296" t="s">
        <v>4042</v>
      </c>
      <c r="CA607" s="296" t="s">
        <v>4041</v>
      </c>
      <c r="CB607" s="296" t="s">
        <v>4043</v>
      </c>
      <c r="CC607" s="296" t="s">
        <v>4044</v>
      </c>
      <c r="CD607" s="311" t="str">
        <f t="shared" si="51"/>
        <v>DISCONTINUED - GZ806 Tilt, 14x7, 5+2/+38mm Offset, 4x136, 110mm Centerbore, Matte Black</v>
      </c>
      <c r="CE607" s="311" t="s">
        <v>3721</v>
      </c>
      <c r="CF607" s="311" t="s">
        <v>3720</v>
      </c>
      <c r="CG607" s="300" t="str">
        <f t="shared" si="49"/>
        <v>GMZ (8XX)</v>
      </c>
    </row>
    <row r="608" spans="1:85" s="289" customFormat="1" ht="15.75" customHeight="1">
      <c r="A608" s="571">
        <f t="shared" si="48"/>
        <v>605</v>
      </c>
      <c r="B608" s="92" t="s">
        <v>2909</v>
      </c>
      <c r="C608" s="29" t="s">
        <v>2893</v>
      </c>
      <c r="D608" s="290" t="s">
        <v>3169</v>
      </c>
      <c r="E608" s="291" t="s">
        <v>5518</v>
      </c>
      <c r="F608" s="281" t="str">
        <f t="shared" si="45"/>
        <v>GZ80648047544</v>
      </c>
      <c r="G608" s="291"/>
      <c r="H608" s="291"/>
      <c r="I608" s="345" t="s">
        <v>3092</v>
      </c>
      <c r="J608" s="322">
        <v>43605</v>
      </c>
      <c r="K608" s="438">
        <v>44365</v>
      </c>
      <c r="L608" s="282" t="s">
        <v>1239</v>
      </c>
      <c r="M608" s="292">
        <v>128.52000000000001</v>
      </c>
      <c r="N608" s="85"/>
      <c r="O608" s="409"/>
      <c r="P608" s="290">
        <v>14</v>
      </c>
      <c r="Q608" s="8">
        <v>8</v>
      </c>
      <c r="R608" s="29" t="str">
        <f t="shared" ref="R608" si="52">CONCATENATE(S608,"x",T608)</f>
        <v>4x136</v>
      </c>
      <c r="S608" s="290">
        <v>4</v>
      </c>
      <c r="T608" s="290">
        <v>136</v>
      </c>
      <c r="U608" s="293">
        <v>0</v>
      </c>
      <c r="V608" s="317">
        <v>4.4000000000000004</v>
      </c>
      <c r="W608" s="290" t="s">
        <v>171</v>
      </c>
      <c r="X608" s="298">
        <v>110</v>
      </c>
      <c r="Y608" s="294">
        <v>14.4</v>
      </c>
      <c r="Z608" s="293">
        <v>1200</v>
      </c>
      <c r="AA608" s="293" t="s">
        <v>2165</v>
      </c>
      <c r="AB608" s="293" t="s">
        <v>2845</v>
      </c>
      <c r="AC608" s="284" t="s">
        <v>9806</v>
      </c>
      <c r="AD608" s="295" t="s">
        <v>3278</v>
      </c>
      <c r="AE608" s="432"/>
      <c r="AF608" s="286" t="str">
        <f>IFERROR(VLOOKUP(AD608,ACCESSORIES!F:J,5,FALSE),"N/A")</f>
        <v>N/A</v>
      </c>
      <c r="AG608" s="295" t="s">
        <v>85</v>
      </c>
      <c r="AH608" s="296" t="s">
        <v>85</v>
      </c>
      <c r="AI608" s="295" t="s">
        <v>85</v>
      </c>
      <c r="AJ608" s="295" t="s">
        <v>85</v>
      </c>
      <c r="AK608" s="287" t="str">
        <f>IFERROR(VLOOKUP(AJ608,ACCESSORIES!F:J,5,FALSE),"N/A")</f>
        <v>N/A</v>
      </c>
      <c r="AL608" s="296" t="s">
        <v>2887</v>
      </c>
      <c r="AM608" s="296" t="s">
        <v>2888</v>
      </c>
      <c r="AN608" s="38" t="str">
        <f>IFERROR(VLOOKUP(AM608,ACCESSORIES!F:J,5,FALSE),"N/A")</f>
        <v>N/A</v>
      </c>
      <c r="AO608" s="296" t="s">
        <v>2888</v>
      </c>
      <c r="AP608" s="493">
        <v>14</v>
      </c>
      <c r="AQ608" s="296"/>
      <c r="AR608" s="296">
        <v>170</v>
      </c>
      <c r="AS608" s="296">
        <v>3</v>
      </c>
      <c r="AT608" s="296">
        <v>17</v>
      </c>
      <c r="AU608" s="296"/>
      <c r="AV608" s="296">
        <v>13</v>
      </c>
      <c r="AW608" s="296"/>
      <c r="AX608" s="296">
        <v>164</v>
      </c>
      <c r="AY608" s="296">
        <v>50</v>
      </c>
      <c r="AZ608" s="296">
        <v>56</v>
      </c>
      <c r="BA608" s="74"/>
      <c r="BB608" s="296">
        <v>68</v>
      </c>
      <c r="BC608" s="49"/>
      <c r="BD608" s="297" t="s">
        <v>85</v>
      </c>
      <c r="BE608" s="91" t="str">
        <f>IFERROR(VLOOKUP(BD608,ACCESSORIES!F:J,5,FALSE),"N/A")</f>
        <v>N/A</v>
      </c>
      <c r="BF608" s="92" t="s">
        <v>85</v>
      </c>
      <c r="BG608" s="91" t="str">
        <f>IFERROR(VLOOKUP(BF608,ACCESSORIES!F:J,5,FALSE),"N/A")</f>
        <v>N/A</v>
      </c>
      <c r="BH608" s="297">
        <v>17.899999999999999</v>
      </c>
      <c r="BI608" s="296">
        <v>16</v>
      </c>
      <c r="BJ608" s="296">
        <v>16</v>
      </c>
      <c r="BK608" s="296">
        <v>9</v>
      </c>
      <c r="BL608" s="358">
        <f t="shared" si="46"/>
        <v>3.7755795456000003E-2</v>
      </c>
      <c r="BM608" s="290">
        <v>57</v>
      </c>
      <c r="BN608" s="296" t="s">
        <v>3374</v>
      </c>
      <c r="BO608" s="73" t="s">
        <v>3891</v>
      </c>
      <c r="BP608" s="296" t="s">
        <v>3900</v>
      </c>
      <c r="BQ608" s="296" t="s">
        <v>3898</v>
      </c>
      <c r="BR608" s="296" t="s">
        <v>3901</v>
      </c>
      <c r="BS608" s="296" t="s">
        <v>3894</v>
      </c>
      <c r="BT608" s="296"/>
      <c r="BU608" s="296"/>
      <c r="BV608" s="296"/>
      <c r="BW608" s="296"/>
      <c r="BX608" s="296"/>
      <c r="BY608" s="296"/>
      <c r="BZ608" s="296" t="s">
        <v>4042</v>
      </c>
      <c r="CA608" s="296" t="s">
        <v>4041</v>
      </c>
      <c r="CB608" s="296" t="s">
        <v>4043</v>
      </c>
      <c r="CC608" s="296" t="s">
        <v>4044</v>
      </c>
      <c r="CD608" s="311" t="str">
        <f t="shared" si="51"/>
        <v>DISCONTINUED - GZ806 Tilt, 14x8, 4+4/0mm Offset, 4x136, 110mm Centerbore, Matte Black</v>
      </c>
      <c r="CE608" s="311" t="s">
        <v>3721</v>
      </c>
      <c r="CF608" s="311" t="s">
        <v>3720</v>
      </c>
      <c r="CG608" s="300" t="str">
        <f t="shared" si="49"/>
        <v>GMZ (8XX)</v>
      </c>
    </row>
    <row r="609" spans="1:85" s="289" customFormat="1" ht="15.75" customHeight="1">
      <c r="A609" s="571">
        <f t="shared" si="48"/>
        <v>606</v>
      </c>
      <c r="B609" s="92" t="s">
        <v>84</v>
      </c>
      <c r="C609" s="29" t="s">
        <v>1038</v>
      </c>
      <c r="D609" s="290" t="s">
        <v>1087</v>
      </c>
      <c r="E609" s="291" t="s">
        <v>4950</v>
      </c>
      <c r="F609" s="281" t="str">
        <f t="shared" si="45"/>
        <v>MR31029016518</v>
      </c>
      <c r="G609" s="291"/>
      <c r="H609" s="291"/>
      <c r="I609" s="345" t="s">
        <v>624</v>
      </c>
      <c r="J609" s="322">
        <v>42370</v>
      </c>
      <c r="K609" s="438">
        <v>44391</v>
      </c>
      <c r="L609" s="282" t="s">
        <v>1239</v>
      </c>
      <c r="M609" s="292">
        <v>373.1</v>
      </c>
      <c r="N609" s="85"/>
      <c r="O609" s="409"/>
      <c r="P609" s="290">
        <v>20</v>
      </c>
      <c r="Q609" s="8">
        <v>9</v>
      </c>
      <c r="R609" s="29" t="s">
        <v>1697</v>
      </c>
      <c r="S609" s="290">
        <v>6</v>
      </c>
      <c r="T609" s="290">
        <v>135</v>
      </c>
      <c r="U609" s="293">
        <v>18</v>
      </c>
      <c r="V609" s="317">
        <v>5.75</v>
      </c>
      <c r="W609" s="290" t="s">
        <v>85</v>
      </c>
      <c r="X609" s="298">
        <v>87</v>
      </c>
      <c r="Y609" s="294">
        <v>42.81</v>
      </c>
      <c r="Z609" s="293">
        <v>2650</v>
      </c>
      <c r="AA609" s="293" t="s">
        <v>2165</v>
      </c>
      <c r="AB609" s="293" t="s">
        <v>2845</v>
      </c>
      <c r="AC609" s="284" t="s">
        <v>9767</v>
      </c>
      <c r="AD609" s="295" t="s">
        <v>1590</v>
      </c>
      <c r="AE609" s="432"/>
      <c r="AF609" s="286">
        <f>IFERROR(VLOOKUP(AD609,ACCESSORIES!F:J,5,FALSE),"N/A")</f>
        <v>38.5</v>
      </c>
      <c r="AG609" s="295" t="s">
        <v>1733</v>
      </c>
      <c r="AH609" s="296" t="s">
        <v>1786</v>
      </c>
      <c r="AI609" s="295" t="s">
        <v>85</v>
      </c>
      <c r="AJ609" s="295" t="s">
        <v>1827</v>
      </c>
      <c r="AK609" s="287">
        <f>IFERROR(VLOOKUP(AJ609,ACCESSORIES!F:J,5,FALSE),"N/A")</f>
        <v>1.1000000000000001</v>
      </c>
      <c r="AL609" s="296" t="s">
        <v>236</v>
      </c>
      <c r="AM609" s="296" t="s">
        <v>85</v>
      </c>
      <c r="AN609" s="38" t="str">
        <f>IFERROR(VLOOKUP(AM609,ACCESSORIES!F:J,5,FALSE),"N/A")</f>
        <v>N/A</v>
      </c>
      <c r="AO609" s="296" t="s">
        <v>85</v>
      </c>
      <c r="AP609" s="493">
        <v>16.100000000000001</v>
      </c>
      <c r="AQ609" s="296"/>
      <c r="AR609" s="296">
        <v>175</v>
      </c>
      <c r="AS609" s="296">
        <v>4</v>
      </c>
      <c r="AT609" s="296">
        <v>21</v>
      </c>
      <c r="AU609" s="296">
        <v>34</v>
      </c>
      <c r="AV609" s="296">
        <v>42</v>
      </c>
      <c r="AW609" s="296">
        <v>243</v>
      </c>
      <c r="AX609" s="296">
        <v>234</v>
      </c>
      <c r="AY609" s="296">
        <v>87</v>
      </c>
      <c r="AZ609" s="296">
        <v>34</v>
      </c>
      <c r="BA609" s="74"/>
      <c r="BB609" s="296">
        <v>23</v>
      </c>
      <c r="BC609" s="49"/>
      <c r="BD609" s="297" t="s">
        <v>85</v>
      </c>
      <c r="BE609" s="91" t="str">
        <f>IFERROR(VLOOKUP(BD609,ACCESSORIES!F:J,5,FALSE),"N/A")</f>
        <v>N/A</v>
      </c>
      <c r="BF609" s="92" t="s">
        <v>85</v>
      </c>
      <c r="BG609" s="91" t="str">
        <f>IFERROR(VLOOKUP(BF609,ACCESSORIES!F:J,5,FALSE),"N/A")</f>
        <v>N/A</v>
      </c>
      <c r="BH609" s="297">
        <v>48.1</v>
      </c>
      <c r="BI609" s="296">
        <v>22.6</v>
      </c>
      <c r="BJ609" s="296">
        <v>22.6</v>
      </c>
      <c r="BK609" s="296">
        <v>11.6</v>
      </c>
      <c r="BL609" s="358">
        <f t="shared" si="46"/>
        <v>9.7090338980223984E-2</v>
      </c>
      <c r="BM609" s="290">
        <v>24</v>
      </c>
      <c r="BN609" s="296" t="s">
        <v>3374</v>
      </c>
      <c r="BO609" s="73" t="s">
        <v>3891</v>
      </c>
      <c r="BP609" s="296" t="s">
        <v>2680</v>
      </c>
      <c r="BQ609" s="296" t="s">
        <v>2693</v>
      </c>
      <c r="BR609" s="296" t="s">
        <v>2686</v>
      </c>
      <c r="BS609" s="296" t="s">
        <v>2694</v>
      </c>
      <c r="BT609" s="296" t="s">
        <v>2692</v>
      </c>
      <c r="BU609" s="296"/>
      <c r="BV609" s="296"/>
      <c r="BW609" s="296"/>
      <c r="BX609" s="296"/>
      <c r="BY609" s="296"/>
      <c r="BZ609" s="296" t="s">
        <v>3470</v>
      </c>
      <c r="CA609" s="296" t="s">
        <v>3471</v>
      </c>
      <c r="CB609" s="296" t="s">
        <v>3472</v>
      </c>
      <c r="CC609" s="296" t="s">
        <v>3473</v>
      </c>
      <c r="CD609" s="311" t="str">
        <f t="shared" si="51"/>
        <v>DISCONTINUED - MR310 Con6, 20x9, +18mm Offset, 6x135, 87mm Centerbore, Matte Black</v>
      </c>
      <c r="CE609" s="311" t="s">
        <v>3721</v>
      </c>
      <c r="CF609" s="311" t="s">
        <v>3720</v>
      </c>
      <c r="CG609" s="300" t="str">
        <f t="shared" si="49"/>
        <v>STREET (3XX)</v>
      </c>
    </row>
    <row r="610" spans="1:85" s="289" customFormat="1" ht="15.75" customHeight="1">
      <c r="A610" s="571">
        <f t="shared" si="48"/>
        <v>607</v>
      </c>
      <c r="B610" s="92" t="s">
        <v>84</v>
      </c>
      <c r="C610" s="29" t="s">
        <v>1038</v>
      </c>
      <c r="D610" s="290" t="s">
        <v>1974</v>
      </c>
      <c r="E610" s="291" t="s">
        <v>4951</v>
      </c>
      <c r="F610" s="281" t="str">
        <f t="shared" si="45"/>
        <v>MR31378560825</v>
      </c>
      <c r="G610" s="291"/>
      <c r="H610" s="291"/>
      <c r="I610" s="345" t="s">
        <v>2574</v>
      </c>
      <c r="J610" s="322">
        <v>43340</v>
      </c>
      <c r="K610" s="438">
        <v>44391</v>
      </c>
      <c r="L610" s="282" t="s">
        <v>1239</v>
      </c>
      <c r="M610" s="292">
        <v>360.03</v>
      </c>
      <c r="N610" s="85"/>
      <c r="O610" s="409"/>
      <c r="P610" s="290">
        <v>17</v>
      </c>
      <c r="Q610" s="8">
        <v>8.5</v>
      </c>
      <c r="R610" s="29" t="s">
        <v>1089</v>
      </c>
      <c r="S610" s="290">
        <v>6</v>
      </c>
      <c r="T610" s="290">
        <v>5.5</v>
      </c>
      <c r="U610" s="293">
        <v>25</v>
      </c>
      <c r="V610" s="317">
        <v>5.8</v>
      </c>
      <c r="W610" s="290" t="s">
        <v>85</v>
      </c>
      <c r="X610" s="298">
        <v>106.25</v>
      </c>
      <c r="Y610" s="294">
        <v>23.5</v>
      </c>
      <c r="Z610" s="293">
        <v>2650</v>
      </c>
      <c r="AA610" s="293" t="s">
        <v>2516</v>
      </c>
      <c r="AB610" s="293" t="s">
        <v>2850</v>
      </c>
      <c r="AC610" s="284" t="s">
        <v>9813</v>
      </c>
      <c r="AD610" s="295" t="s">
        <v>4595</v>
      </c>
      <c r="AE610" s="432"/>
      <c r="AF610" s="286" t="str">
        <f>IFERROR(VLOOKUP(AD610,ACCESSORIES!F:J,5,FALSE),"N/A")</f>
        <v>N/A</v>
      </c>
      <c r="AG610" s="295" t="s">
        <v>85</v>
      </c>
      <c r="AH610" s="296" t="s">
        <v>85</v>
      </c>
      <c r="AI610" s="295" t="s">
        <v>85</v>
      </c>
      <c r="AJ610" s="295" t="s">
        <v>85</v>
      </c>
      <c r="AK610" s="287" t="str">
        <f>IFERROR(VLOOKUP(AJ610,ACCESSORIES!F:J,5,FALSE),"N/A")</f>
        <v>N/A</v>
      </c>
      <c r="AL610" s="296" t="s">
        <v>236</v>
      </c>
      <c r="AM610" s="296" t="s">
        <v>1649</v>
      </c>
      <c r="AN610" s="38">
        <f>IFERROR(VLOOKUP(AM610,ACCESSORIES!F:J,5,FALSE),"N/A")</f>
        <v>2.75</v>
      </c>
      <c r="AO610" s="296">
        <v>78.3</v>
      </c>
      <c r="AP610" s="493">
        <v>16</v>
      </c>
      <c r="AQ610" s="296"/>
      <c r="AR610" s="296">
        <v>175</v>
      </c>
      <c r="AS610" s="296">
        <v>3</v>
      </c>
      <c r="AT610" s="296">
        <v>17</v>
      </c>
      <c r="AU610" s="296">
        <v>38</v>
      </c>
      <c r="AV610" s="296">
        <v>47</v>
      </c>
      <c r="AW610" s="296">
        <v>210</v>
      </c>
      <c r="AX610" s="296">
        <v>208</v>
      </c>
      <c r="AY610" s="296">
        <v>106.25</v>
      </c>
      <c r="AZ610" s="296">
        <v>35</v>
      </c>
      <c r="BA610" s="74"/>
      <c r="BB610" s="296">
        <v>34</v>
      </c>
      <c r="BC610" s="49"/>
      <c r="BD610" s="297" t="s">
        <v>85</v>
      </c>
      <c r="BE610" s="91" t="str">
        <f>IFERROR(VLOOKUP(BD610,ACCESSORIES!F:J,5,FALSE),"N/A")</f>
        <v>N/A</v>
      </c>
      <c r="BF610" s="92" t="s">
        <v>85</v>
      </c>
      <c r="BG610" s="91" t="str">
        <f>IFERROR(VLOOKUP(BF610,ACCESSORIES!F:J,5,FALSE),"N/A")</f>
        <v>N/A</v>
      </c>
      <c r="BH610" s="297">
        <v>27</v>
      </c>
      <c r="BI610" s="296">
        <v>19.7</v>
      </c>
      <c r="BJ610" s="296">
        <v>19.7</v>
      </c>
      <c r="BK610" s="296">
        <v>11</v>
      </c>
      <c r="BL610" s="358">
        <f t="shared" si="46"/>
        <v>6.995621234535998E-2</v>
      </c>
      <c r="BM610" s="290">
        <v>36</v>
      </c>
      <c r="BN610" s="296" t="s">
        <v>3374</v>
      </c>
      <c r="BO610" s="73" t="s">
        <v>3891</v>
      </c>
      <c r="BP610" s="296" t="s">
        <v>2680</v>
      </c>
      <c r="BQ610" s="296" t="s">
        <v>2696</v>
      </c>
      <c r="BR610" s="296" t="s">
        <v>2697</v>
      </c>
      <c r="BS610" s="296" t="s">
        <v>2698</v>
      </c>
      <c r="BT610" s="296" t="s">
        <v>2699</v>
      </c>
      <c r="BU610" s="296" t="s">
        <v>2700</v>
      </c>
      <c r="BV610" s="296" t="s">
        <v>2701</v>
      </c>
      <c r="BW610" s="296"/>
      <c r="BX610" s="296"/>
      <c r="BY610" s="296"/>
      <c r="BZ610" s="296" t="s">
        <v>3522</v>
      </c>
      <c r="CA610" s="296" t="s">
        <v>3523</v>
      </c>
      <c r="CB610" s="296" t="s">
        <v>3524</v>
      </c>
      <c r="CC610" s="296" t="s">
        <v>3525</v>
      </c>
      <c r="CD610" s="311" t="str">
        <f t="shared" si="51"/>
        <v>DISCONTINUED - MR313, 17x8.5, +25mm Offset, 6x5.5, 106.25mm Centerbore, Gloss Titanium</v>
      </c>
      <c r="CE610" s="311" t="s">
        <v>3721</v>
      </c>
      <c r="CF610" s="311" t="s">
        <v>3720</v>
      </c>
      <c r="CG610" s="300" t="str">
        <f t="shared" si="49"/>
        <v>STREET (3XX)</v>
      </c>
    </row>
    <row r="611" spans="1:85" s="289" customFormat="1" ht="15.75" customHeight="1">
      <c r="A611" s="571">
        <f t="shared" si="48"/>
        <v>608</v>
      </c>
      <c r="B611" s="92" t="s">
        <v>84</v>
      </c>
      <c r="C611" s="29" t="s">
        <v>1060</v>
      </c>
      <c r="D611" s="290" t="s">
        <v>908</v>
      </c>
      <c r="E611" s="291" t="s">
        <v>4952</v>
      </c>
      <c r="F611" s="281" t="str">
        <f t="shared" si="45"/>
        <v>MR60621260852N</v>
      </c>
      <c r="G611" s="291" t="s">
        <v>2095</v>
      </c>
      <c r="H611" s="291"/>
      <c r="I611" s="345" t="s">
        <v>964</v>
      </c>
      <c r="J611" s="322">
        <v>42736</v>
      </c>
      <c r="K611" s="438">
        <v>44391</v>
      </c>
      <c r="L611" s="282" t="s">
        <v>1239</v>
      </c>
      <c r="M611" s="292">
        <v>387.72</v>
      </c>
      <c r="N611" s="85"/>
      <c r="O611" s="409"/>
      <c r="P611" s="290">
        <v>20</v>
      </c>
      <c r="Q611" s="8">
        <v>12</v>
      </c>
      <c r="R611" s="29" t="s">
        <v>1089</v>
      </c>
      <c r="S611" s="290">
        <v>6</v>
      </c>
      <c r="T611" s="290">
        <v>5.5</v>
      </c>
      <c r="U611" s="293">
        <v>-52</v>
      </c>
      <c r="V611" s="317">
        <v>4.5</v>
      </c>
      <c r="W611" s="290" t="s">
        <v>85</v>
      </c>
      <c r="X611" s="298">
        <v>106.25</v>
      </c>
      <c r="Y611" s="294">
        <v>44.6</v>
      </c>
      <c r="Z611" s="293">
        <v>2650</v>
      </c>
      <c r="AA611" s="293" t="s">
        <v>2093</v>
      </c>
      <c r="AB611" s="293" t="s">
        <v>2850</v>
      </c>
      <c r="AC611" s="284" t="s">
        <v>9787</v>
      </c>
      <c r="AD611" s="295" t="s">
        <v>1592</v>
      </c>
      <c r="AE611" s="432"/>
      <c r="AF611" s="286">
        <f>IFERROR(VLOOKUP(AD611,ACCESSORIES!F:J,5,FALSE),"N/A")</f>
        <v>33</v>
      </c>
      <c r="AG611" s="295" t="s">
        <v>1734</v>
      </c>
      <c r="AH611" s="296" t="s">
        <v>1787</v>
      </c>
      <c r="AI611" s="295" t="s">
        <v>85</v>
      </c>
      <c r="AJ611" s="295" t="s">
        <v>1826</v>
      </c>
      <c r="AK611" s="287">
        <f>IFERROR(VLOOKUP(AJ611,ACCESSORIES!F:J,5,FALSE),"N/A")</f>
        <v>1.1000000000000001</v>
      </c>
      <c r="AL611" s="296" t="s">
        <v>236</v>
      </c>
      <c r="AM611" s="296" t="s">
        <v>1649</v>
      </c>
      <c r="AN611" s="38">
        <f>IFERROR(VLOOKUP(AM611,ACCESSORIES!F:J,5,FALSE),"N/A")</f>
        <v>2.75</v>
      </c>
      <c r="AO611" s="296">
        <v>78.099999999999994</v>
      </c>
      <c r="AP611" s="493">
        <v>15.8</v>
      </c>
      <c r="AQ611" s="296"/>
      <c r="AR611" s="296">
        <v>170</v>
      </c>
      <c r="AS611" s="296">
        <v>4</v>
      </c>
      <c r="AT611" s="296">
        <v>16</v>
      </c>
      <c r="AU611" s="296"/>
      <c r="AV611" s="296">
        <v>58</v>
      </c>
      <c r="AW611" s="296"/>
      <c r="AX611" s="296">
        <v>228</v>
      </c>
      <c r="AY611" s="296">
        <v>106.25</v>
      </c>
      <c r="AZ611" s="296">
        <v>44</v>
      </c>
      <c r="BA611" s="74"/>
      <c r="BB611" s="296">
        <v>126</v>
      </c>
      <c r="BC611" s="49"/>
      <c r="BD611" s="297" t="s">
        <v>85</v>
      </c>
      <c r="BE611" s="91" t="str">
        <f>IFERROR(VLOOKUP(BD611,ACCESSORIES!F:J,5,FALSE),"N/A")</f>
        <v>N/A</v>
      </c>
      <c r="BF611" s="92" t="s">
        <v>85</v>
      </c>
      <c r="BG611" s="91" t="str">
        <f>IFERROR(VLOOKUP(BF611,ACCESSORIES!F:J,5,FALSE),"N/A")</f>
        <v>N/A</v>
      </c>
      <c r="BH611" s="297">
        <v>48.1</v>
      </c>
      <c r="BI611" s="296">
        <v>22</v>
      </c>
      <c r="BJ611" s="296">
        <v>22</v>
      </c>
      <c r="BK611" s="296">
        <v>13.7</v>
      </c>
      <c r="BL611" s="358">
        <f t="shared" si="46"/>
        <v>0.10865934397119997</v>
      </c>
      <c r="BM611" s="290">
        <v>16</v>
      </c>
      <c r="BN611" s="296" t="s">
        <v>3374</v>
      </c>
      <c r="BO611" s="73" t="s">
        <v>3891</v>
      </c>
      <c r="BP611" s="296" t="s">
        <v>2737</v>
      </c>
      <c r="BQ611" s="296" t="s">
        <v>2681</v>
      </c>
      <c r="BR611" s="296" t="s">
        <v>2750</v>
      </c>
      <c r="BS611" s="296" t="s">
        <v>2751</v>
      </c>
      <c r="BT611" s="296"/>
      <c r="BU611" s="296"/>
      <c r="BV611" s="296"/>
      <c r="BW611" s="296"/>
      <c r="BX611" s="296"/>
      <c r="BY611" s="296"/>
      <c r="BZ611" s="296" t="s">
        <v>3646</v>
      </c>
      <c r="CA611" s="296" t="s">
        <v>3647</v>
      </c>
      <c r="CB611" s="296" t="s">
        <v>3648</v>
      </c>
      <c r="CC611" s="296" t="s">
        <v>3649</v>
      </c>
      <c r="CD611" s="311" t="str">
        <f t="shared" si="51"/>
        <v>DISCONTINUED - MR606 Mesh, 20x12, -52mm Offset, 6x5.5, 106.25mm Centerbore, Titanium</v>
      </c>
      <c r="CE611" s="311" t="s">
        <v>3721</v>
      </c>
      <c r="CF611" s="311" t="s">
        <v>3720</v>
      </c>
      <c r="CG611" s="300" t="str">
        <f t="shared" si="49"/>
        <v>DISCO (6XX)</v>
      </c>
    </row>
    <row r="612" spans="1:85" s="289" customFormat="1" ht="15.75" customHeight="1">
      <c r="A612" s="571">
        <f t="shared" si="48"/>
        <v>609</v>
      </c>
      <c r="B612" s="92" t="s">
        <v>84</v>
      </c>
      <c r="C612" s="29" t="s">
        <v>1059</v>
      </c>
      <c r="D612" s="290" t="s">
        <v>903</v>
      </c>
      <c r="E612" s="291" t="s">
        <v>4956</v>
      </c>
      <c r="F612" s="281" t="str">
        <f t="shared" si="45"/>
        <v>MR50389512540</v>
      </c>
      <c r="G612" s="291"/>
      <c r="H612" s="291"/>
      <c r="I612" s="345" t="s">
        <v>2267</v>
      </c>
      <c r="J612" s="322">
        <v>42736</v>
      </c>
      <c r="K612" s="438">
        <v>44391</v>
      </c>
      <c r="L612" s="282" t="s">
        <v>1239</v>
      </c>
      <c r="M612" s="292">
        <v>465.13</v>
      </c>
      <c r="N612" s="85"/>
      <c r="O612" s="409"/>
      <c r="P612" s="290">
        <v>18</v>
      </c>
      <c r="Q612" s="8">
        <v>9.5</v>
      </c>
      <c r="R612" s="29" t="s">
        <v>1756</v>
      </c>
      <c r="S612" s="290">
        <v>5</v>
      </c>
      <c r="T612" s="290">
        <v>4.5</v>
      </c>
      <c r="U612" s="293">
        <v>40</v>
      </c>
      <c r="V612" s="317">
        <v>6.9</v>
      </c>
      <c r="W612" s="290" t="s">
        <v>85</v>
      </c>
      <c r="X612" s="298">
        <v>73</v>
      </c>
      <c r="Y612" s="294">
        <v>20.3</v>
      </c>
      <c r="Z612" s="293">
        <v>1650</v>
      </c>
      <c r="AA612" s="293" t="s">
        <v>2165</v>
      </c>
      <c r="AB612" s="293" t="s">
        <v>2845</v>
      </c>
      <c r="AC612" s="284" t="s">
        <v>9798</v>
      </c>
      <c r="AD612" s="295" t="s">
        <v>1578</v>
      </c>
      <c r="AE612" s="432"/>
      <c r="AF612" s="286" t="str">
        <f>IFERROR(VLOOKUP(AD612,ACCESSORIES!F:J,5,FALSE),"N/A")</f>
        <v>N/A</v>
      </c>
      <c r="AG612" s="295" t="s">
        <v>85</v>
      </c>
      <c r="AH612" s="296" t="s">
        <v>85</v>
      </c>
      <c r="AI612" s="295" t="s">
        <v>85</v>
      </c>
      <c r="AJ612" s="295" t="s">
        <v>85</v>
      </c>
      <c r="AK612" s="287" t="str">
        <f>IFERROR(VLOOKUP(AJ612,ACCESSORIES!F:J,5,FALSE),"N/A")</f>
        <v>N/A</v>
      </c>
      <c r="AL612" s="296" t="s">
        <v>236</v>
      </c>
      <c r="AM612" s="296" t="s">
        <v>1782</v>
      </c>
      <c r="AN612" s="38">
        <f>IFERROR(VLOOKUP(AM612,ACCESSORIES!F:J,5,FALSE),"N/A")</f>
        <v>2.75</v>
      </c>
      <c r="AO612" s="296">
        <v>56.1</v>
      </c>
      <c r="AP612" s="493">
        <v>16</v>
      </c>
      <c r="AQ612" s="296"/>
      <c r="AR612" s="296">
        <v>145</v>
      </c>
      <c r="AS612" s="296">
        <v>48</v>
      </c>
      <c r="AT612" s="296">
        <v>55</v>
      </c>
      <c r="AU612" s="296"/>
      <c r="AV612" s="296">
        <v>65</v>
      </c>
      <c r="AW612" s="296"/>
      <c r="AX612" s="296">
        <v>218</v>
      </c>
      <c r="AY612" s="296">
        <v>73</v>
      </c>
      <c r="AZ612" s="296">
        <v>42</v>
      </c>
      <c r="BA612" s="74"/>
      <c r="BB612" s="296">
        <v>0</v>
      </c>
      <c r="BC612" s="49"/>
      <c r="BD612" s="297" t="s">
        <v>85</v>
      </c>
      <c r="BE612" s="91" t="str">
        <f>IFERROR(VLOOKUP(BD612,ACCESSORIES!F:J,5,FALSE),"N/A")</f>
        <v>N/A</v>
      </c>
      <c r="BF612" s="92" t="s">
        <v>85</v>
      </c>
      <c r="BG612" s="91" t="str">
        <f>IFERROR(VLOOKUP(BF612,ACCESSORIES!F:J,5,FALSE),"N/A")</f>
        <v>N/A</v>
      </c>
      <c r="BH612" s="297">
        <v>23.8</v>
      </c>
      <c r="BI612" s="296">
        <v>20.2</v>
      </c>
      <c r="BJ612" s="296">
        <v>20.2</v>
      </c>
      <c r="BK612" s="296">
        <v>11.7</v>
      </c>
      <c r="BL612" s="358">
        <f t="shared" si="46"/>
        <v>7.8232957856351953E-2</v>
      </c>
      <c r="BM612" s="290">
        <v>36</v>
      </c>
      <c r="BN612" s="296" t="s">
        <v>3374</v>
      </c>
      <c r="BO612" s="73" t="s">
        <v>3891</v>
      </c>
      <c r="BP612" s="296" t="s">
        <v>2745</v>
      </c>
      <c r="BQ612" s="296" t="s">
        <v>2746</v>
      </c>
      <c r="BR612" s="296" t="s">
        <v>2747</v>
      </c>
      <c r="BS612" s="296" t="s">
        <v>2748</v>
      </c>
      <c r="BT612" s="296" t="s">
        <v>2749</v>
      </c>
      <c r="BU612" s="296"/>
      <c r="BV612" s="296"/>
      <c r="BW612" s="296"/>
      <c r="BX612" s="296"/>
      <c r="BY612" s="296"/>
      <c r="BZ612" s="296" t="s">
        <v>3618</v>
      </c>
      <c r="CA612" s="296" t="s">
        <v>3619</v>
      </c>
      <c r="CB612" s="296" t="s">
        <v>3620</v>
      </c>
      <c r="CC612" s="296" t="s">
        <v>3621</v>
      </c>
      <c r="CD612" s="311" t="str">
        <f t="shared" si="51"/>
        <v>DISCONTINUED - MR503 RALLY, 18x9.5, +40mm Offset, 5x4.5, 73mm Centerbore, Matte Black</v>
      </c>
      <c r="CE612" s="311" t="s">
        <v>3721</v>
      </c>
      <c r="CF612" s="311" t="s">
        <v>3720</v>
      </c>
      <c r="CG612" s="300" t="str">
        <f t="shared" si="49"/>
        <v>RALLY (5XX)</v>
      </c>
    </row>
    <row r="613" spans="1:85" s="289" customFormat="1" ht="15.75" customHeight="1">
      <c r="A613" s="571">
        <f t="shared" si="48"/>
        <v>610</v>
      </c>
      <c r="B613" s="92" t="s">
        <v>84</v>
      </c>
      <c r="C613" s="29" t="s">
        <v>1038</v>
      </c>
      <c r="D613" s="290" t="s">
        <v>1087</v>
      </c>
      <c r="E613" s="291" t="s">
        <v>4958</v>
      </c>
      <c r="F613" s="281" t="str">
        <f t="shared" si="45"/>
        <v>MR31089016918</v>
      </c>
      <c r="G613" s="291"/>
      <c r="H613" s="291"/>
      <c r="I613" s="345" t="s">
        <v>657</v>
      </c>
      <c r="J613" s="322">
        <v>42370</v>
      </c>
      <c r="K613" s="438">
        <v>44411</v>
      </c>
      <c r="L613" s="282" t="s">
        <v>1239</v>
      </c>
      <c r="M613" s="292">
        <v>389.99</v>
      </c>
      <c r="N613" s="85"/>
      <c r="O613" s="409"/>
      <c r="P613" s="290">
        <v>18</v>
      </c>
      <c r="Q613" s="8">
        <v>9</v>
      </c>
      <c r="R613" s="29" t="s">
        <v>1697</v>
      </c>
      <c r="S613" s="290">
        <v>6</v>
      </c>
      <c r="T613" s="290">
        <v>135</v>
      </c>
      <c r="U613" s="293">
        <v>18</v>
      </c>
      <c r="V613" s="317">
        <v>5.75</v>
      </c>
      <c r="W613" s="290" t="s">
        <v>85</v>
      </c>
      <c r="X613" s="298">
        <v>87</v>
      </c>
      <c r="Y613" s="294">
        <v>36.1</v>
      </c>
      <c r="Z613" s="293">
        <v>2650</v>
      </c>
      <c r="AA613" s="293" t="s">
        <v>5156</v>
      </c>
      <c r="AB613" s="293" t="s">
        <v>2846</v>
      </c>
      <c r="AC613" s="284" t="s">
        <v>9732</v>
      </c>
      <c r="AD613" s="295" t="s">
        <v>1590</v>
      </c>
      <c r="AE613" s="432"/>
      <c r="AF613" s="286">
        <f>IFERROR(VLOOKUP(AD613,ACCESSORIES!F:J,5,FALSE),"N/A")</f>
        <v>38.5</v>
      </c>
      <c r="AG613" s="295" t="s">
        <v>1733</v>
      </c>
      <c r="AH613" s="296" t="s">
        <v>1786</v>
      </c>
      <c r="AI613" s="295" t="s">
        <v>85</v>
      </c>
      <c r="AJ613" s="295" t="s">
        <v>1827</v>
      </c>
      <c r="AK613" s="287">
        <f>IFERROR(VLOOKUP(AJ613,ACCESSORIES!F:J,5,FALSE),"N/A")</f>
        <v>1.1000000000000001</v>
      </c>
      <c r="AL613" s="296" t="s">
        <v>236</v>
      </c>
      <c r="AM613" s="296" t="s">
        <v>85</v>
      </c>
      <c r="AN613" s="38" t="str">
        <f>IFERROR(VLOOKUP(AM613,ACCESSORIES!F:J,5,FALSE),"N/A")</f>
        <v>N/A</v>
      </c>
      <c r="AO613" s="296" t="s">
        <v>85</v>
      </c>
      <c r="AP613" s="493">
        <v>16.100000000000001</v>
      </c>
      <c r="AQ613" s="296"/>
      <c r="AR613" s="296">
        <v>175</v>
      </c>
      <c r="AS613" s="296">
        <v>5</v>
      </c>
      <c r="AT613" s="296">
        <v>25</v>
      </c>
      <c r="AU613" s="296">
        <v>39</v>
      </c>
      <c r="AV613" s="296">
        <v>40</v>
      </c>
      <c r="AW613" s="296">
        <v>218</v>
      </c>
      <c r="AX613" s="296">
        <v>209</v>
      </c>
      <c r="AY613" s="296">
        <v>87</v>
      </c>
      <c r="AZ613" s="296">
        <v>34</v>
      </c>
      <c r="BA613" s="74"/>
      <c r="BB613" s="296">
        <v>23</v>
      </c>
      <c r="BC613" s="49"/>
      <c r="BD613" s="297" t="s">
        <v>85</v>
      </c>
      <c r="BE613" s="91" t="str">
        <f>IFERROR(VLOOKUP(BD613,ACCESSORIES!F:J,5,FALSE),"N/A")</f>
        <v>N/A</v>
      </c>
      <c r="BF613" s="92" t="s">
        <v>85</v>
      </c>
      <c r="BG613" s="91" t="str">
        <f>IFERROR(VLOOKUP(BF613,ACCESSORIES!F:J,5,FALSE),"N/A")</f>
        <v>N/A</v>
      </c>
      <c r="BH613" s="297">
        <v>39.6</v>
      </c>
      <c r="BI613" s="296">
        <v>20.6</v>
      </c>
      <c r="BJ613" s="296">
        <v>20.6</v>
      </c>
      <c r="BK613" s="296">
        <v>11.4</v>
      </c>
      <c r="BL613" s="358">
        <f t="shared" si="46"/>
        <v>7.9275765061056019E-2</v>
      </c>
      <c r="BM613" s="290">
        <v>36</v>
      </c>
      <c r="BN613" s="296" t="s">
        <v>3374</v>
      </c>
      <c r="BO613" s="73" t="s">
        <v>3891</v>
      </c>
      <c r="BP613" s="296" t="s">
        <v>2680</v>
      </c>
      <c r="BQ613" s="296" t="s">
        <v>2693</v>
      </c>
      <c r="BR613" s="296" t="s">
        <v>2686</v>
      </c>
      <c r="BS613" s="296" t="s">
        <v>2694</v>
      </c>
      <c r="BT613" s="296" t="s">
        <v>2692</v>
      </c>
      <c r="BU613" s="296"/>
      <c r="BV613" s="296"/>
      <c r="BW613" s="296"/>
      <c r="BX613" s="296"/>
      <c r="BY613" s="296"/>
      <c r="BZ613" s="296" t="s">
        <v>3474</v>
      </c>
      <c r="CA613" s="296" t="s">
        <v>3475</v>
      </c>
      <c r="CB613" s="296" t="s">
        <v>3476</v>
      </c>
      <c r="CC613" s="296" t="s">
        <v>3477</v>
      </c>
      <c r="CD613" s="311" t="str">
        <f t="shared" si="51"/>
        <v>DISCONTINUED - MR310 Con6, 18x9, +18mm Offset, 6x135, 87mm Centerbore, Method Bronze - Matte Black Lip</v>
      </c>
      <c r="CE613" s="311" t="s">
        <v>3721</v>
      </c>
      <c r="CF613" s="311" t="s">
        <v>3720</v>
      </c>
      <c r="CG613" s="300" t="str">
        <f t="shared" si="49"/>
        <v>STREET (3XX)</v>
      </c>
    </row>
    <row r="614" spans="1:85" s="289" customFormat="1" ht="15.75" customHeight="1">
      <c r="A614" s="571">
        <f t="shared" si="48"/>
        <v>611</v>
      </c>
      <c r="B614" s="92" t="s">
        <v>84</v>
      </c>
      <c r="C614" s="29" t="s">
        <v>1038</v>
      </c>
      <c r="D614" s="290" t="s">
        <v>1974</v>
      </c>
      <c r="E614" s="291" t="s">
        <v>4959</v>
      </c>
      <c r="F614" s="281" t="str">
        <f t="shared" si="45"/>
        <v>MR31378558500</v>
      </c>
      <c r="G614" s="291"/>
      <c r="H614" s="291"/>
      <c r="I614" s="345" t="s">
        <v>1978</v>
      </c>
      <c r="J614" s="322">
        <v>43340</v>
      </c>
      <c r="K614" s="438">
        <v>44411</v>
      </c>
      <c r="L614" s="282" t="s">
        <v>1239</v>
      </c>
      <c r="M614" s="292">
        <v>414.03</v>
      </c>
      <c r="N614" s="85"/>
      <c r="O614" s="409"/>
      <c r="P614" s="290">
        <v>17</v>
      </c>
      <c r="Q614" s="8">
        <v>8.5</v>
      </c>
      <c r="R614" s="29" t="s">
        <v>1688</v>
      </c>
      <c r="S614" s="290">
        <v>5</v>
      </c>
      <c r="T614" s="290">
        <v>150</v>
      </c>
      <c r="U614" s="293">
        <v>0</v>
      </c>
      <c r="V614" s="317">
        <v>4.75</v>
      </c>
      <c r="W614" s="290" t="s">
        <v>85</v>
      </c>
      <c r="X614" s="298">
        <v>110.5</v>
      </c>
      <c r="Y614" s="294">
        <v>24.7</v>
      </c>
      <c r="Z614" s="293">
        <v>2650</v>
      </c>
      <c r="AA614" s="293" t="s">
        <v>2165</v>
      </c>
      <c r="AB614" s="293" t="s">
        <v>2845</v>
      </c>
      <c r="AC614" s="284" t="s">
        <v>9714</v>
      </c>
      <c r="AD614" s="295" t="s">
        <v>4595</v>
      </c>
      <c r="AE614" s="432"/>
      <c r="AF614" s="286" t="str">
        <f>IFERROR(VLOOKUP(AD614,ACCESSORIES!F:J,5,FALSE),"N/A")</f>
        <v>N/A</v>
      </c>
      <c r="AG614" s="295" t="s">
        <v>85</v>
      </c>
      <c r="AH614" s="296" t="s">
        <v>85</v>
      </c>
      <c r="AI614" s="295" t="s">
        <v>85</v>
      </c>
      <c r="AJ614" s="295" t="s">
        <v>85</v>
      </c>
      <c r="AK614" s="287" t="str">
        <f>IFERROR(VLOOKUP(AJ614,ACCESSORIES!F:J,5,FALSE),"N/A")</f>
        <v>N/A</v>
      </c>
      <c r="AL614" s="296" t="s">
        <v>237</v>
      </c>
      <c r="AM614" s="296" t="s">
        <v>85</v>
      </c>
      <c r="AN614" s="38" t="str">
        <f>IFERROR(VLOOKUP(AM614,ACCESSORIES!F:J,5,FALSE),"N/A")</f>
        <v>N/A</v>
      </c>
      <c r="AO614" s="296" t="s">
        <v>85</v>
      </c>
      <c r="AP614" s="493">
        <v>16</v>
      </c>
      <c r="AQ614" s="296"/>
      <c r="AR614" s="296">
        <v>180</v>
      </c>
      <c r="AS614" s="296">
        <v>0</v>
      </c>
      <c r="AT614" s="296">
        <v>25</v>
      </c>
      <c r="AU614" s="296">
        <v>63</v>
      </c>
      <c r="AV614" s="296">
        <v>71</v>
      </c>
      <c r="AW614" s="296">
        <v>211</v>
      </c>
      <c r="AX614" s="296">
        <v>209</v>
      </c>
      <c r="AY614" s="296">
        <v>110.5</v>
      </c>
      <c r="AZ614" s="296">
        <v>60</v>
      </c>
      <c r="BA614" s="74"/>
      <c r="BB614" s="296">
        <v>35</v>
      </c>
      <c r="BC614" s="49"/>
      <c r="BD614" s="297" t="s">
        <v>85</v>
      </c>
      <c r="BE614" s="91" t="str">
        <f>IFERROR(VLOOKUP(BD614,ACCESSORIES!F:J,5,FALSE),"N/A")</f>
        <v>N/A</v>
      </c>
      <c r="BF614" s="92" t="s">
        <v>85</v>
      </c>
      <c r="BG614" s="91" t="str">
        <f>IFERROR(VLOOKUP(BF614,ACCESSORIES!F:J,5,FALSE),"N/A")</f>
        <v>N/A</v>
      </c>
      <c r="BH614" s="297">
        <v>28.2</v>
      </c>
      <c r="BI614" s="296">
        <v>19.7</v>
      </c>
      <c r="BJ614" s="296">
        <v>19.7</v>
      </c>
      <c r="BK614" s="296">
        <v>11</v>
      </c>
      <c r="BL614" s="358">
        <f t="shared" si="46"/>
        <v>6.995621234535998E-2</v>
      </c>
      <c r="BM614" s="290">
        <v>36</v>
      </c>
      <c r="BN614" s="296" t="s">
        <v>3374</v>
      </c>
      <c r="BO614" s="73" t="s">
        <v>3891</v>
      </c>
      <c r="BP614" s="296" t="s">
        <v>2680</v>
      </c>
      <c r="BQ614" s="296" t="s">
        <v>2696</v>
      </c>
      <c r="BR614" s="296" t="s">
        <v>2697</v>
      </c>
      <c r="BS614" s="296" t="s">
        <v>2698</v>
      </c>
      <c r="BT614" s="296" t="s">
        <v>2699</v>
      </c>
      <c r="BU614" s="296" t="s">
        <v>2700</v>
      </c>
      <c r="BV614" s="296" t="s">
        <v>2701</v>
      </c>
      <c r="BW614" s="296"/>
      <c r="BX614" s="296"/>
      <c r="BY614" s="296"/>
      <c r="BZ614" s="296" t="s">
        <v>3510</v>
      </c>
      <c r="CA614" s="296" t="s">
        <v>3511</v>
      </c>
      <c r="CB614" s="296" t="s">
        <v>3512</v>
      </c>
      <c r="CC614" s="296" t="s">
        <v>3513</v>
      </c>
      <c r="CD614" s="311" t="str">
        <f t="shared" si="51"/>
        <v>DISCONTINUED - MR313, 17x8.5, 0mm Offset, 5x150, 110.5mm Centerbore, Matte Black</v>
      </c>
      <c r="CE614" s="311" t="s">
        <v>3721</v>
      </c>
      <c r="CF614" s="311" t="s">
        <v>3720</v>
      </c>
      <c r="CG614" s="300" t="str">
        <f t="shared" si="49"/>
        <v>STREET (3XX)</v>
      </c>
    </row>
    <row r="615" spans="1:85" s="289" customFormat="1" ht="15.75" customHeight="1">
      <c r="A615" s="571">
        <f t="shared" si="48"/>
        <v>612</v>
      </c>
      <c r="B615" s="92" t="s">
        <v>84</v>
      </c>
      <c r="C615" s="29" t="s">
        <v>1038</v>
      </c>
      <c r="D615" s="290" t="s">
        <v>1974</v>
      </c>
      <c r="E615" s="291" t="s">
        <v>4960</v>
      </c>
      <c r="F615" s="281" t="str">
        <f t="shared" si="45"/>
        <v>MR31378562825</v>
      </c>
      <c r="G615" s="291"/>
      <c r="H615" s="291"/>
      <c r="I615" s="345" t="s">
        <v>2572</v>
      </c>
      <c r="J615" s="322">
        <v>43340</v>
      </c>
      <c r="K615" s="438">
        <v>44411</v>
      </c>
      <c r="L615" s="282" t="s">
        <v>1239</v>
      </c>
      <c r="M615" s="292">
        <v>414.03</v>
      </c>
      <c r="N615" s="85"/>
      <c r="O615" s="409"/>
      <c r="P615" s="290">
        <v>17</v>
      </c>
      <c r="Q615" s="8">
        <v>8.5</v>
      </c>
      <c r="R615" s="29" t="s">
        <v>1695</v>
      </c>
      <c r="S615" s="290">
        <v>6</v>
      </c>
      <c r="T615" s="290">
        <v>120</v>
      </c>
      <c r="U615" s="293">
        <v>25</v>
      </c>
      <c r="V615" s="317">
        <v>5.8</v>
      </c>
      <c r="W615" s="290" t="s">
        <v>85</v>
      </c>
      <c r="X615" s="298">
        <v>67</v>
      </c>
      <c r="Y615" s="294">
        <v>23.5</v>
      </c>
      <c r="Z615" s="293">
        <v>2650</v>
      </c>
      <c r="AA615" s="293" t="s">
        <v>2516</v>
      </c>
      <c r="AB615" s="293" t="s">
        <v>2850</v>
      </c>
      <c r="AC615" s="284" t="s">
        <v>9816</v>
      </c>
      <c r="AD615" s="295" t="s">
        <v>4594</v>
      </c>
      <c r="AE615" s="432"/>
      <c r="AF615" s="286">
        <f>IFERROR(VLOOKUP(AD615,ACCESSORIES!F:J,5,FALSE),"N/A")</f>
        <v>22</v>
      </c>
      <c r="AG615" s="295" t="s">
        <v>85</v>
      </c>
      <c r="AH615" s="296" t="s">
        <v>85</v>
      </c>
      <c r="AI615" s="295" t="s">
        <v>85</v>
      </c>
      <c r="AJ615" s="295" t="s">
        <v>85</v>
      </c>
      <c r="AK615" s="287" t="str">
        <f>IFERROR(VLOOKUP(AJ615,ACCESSORIES!F:J,5,FALSE),"N/A")</f>
        <v>N/A</v>
      </c>
      <c r="AL615" s="296" t="s">
        <v>237</v>
      </c>
      <c r="AM615" s="296" t="s">
        <v>85</v>
      </c>
      <c r="AN615" s="38" t="str">
        <f>IFERROR(VLOOKUP(AM615,ACCESSORIES!F:J,5,FALSE),"N/A")</f>
        <v>N/A</v>
      </c>
      <c r="AO615" s="296" t="s">
        <v>85</v>
      </c>
      <c r="AP615" s="493">
        <v>16</v>
      </c>
      <c r="AQ615" s="296"/>
      <c r="AR615" s="296">
        <v>155</v>
      </c>
      <c r="AS615" s="296">
        <v>12</v>
      </c>
      <c r="AT615" s="296">
        <v>22</v>
      </c>
      <c r="AU615" s="296">
        <v>40</v>
      </c>
      <c r="AV615" s="296">
        <v>47</v>
      </c>
      <c r="AW615" s="296">
        <v>210</v>
      </c>
      <c r="AX615" s="296">
        <v>208</v>
      </c>
      <c r="AY615" s="296">
        <v>67</v>
      </c>
      <c r="AZ615" s="296">
        <v>35</v>
      </c>
      <c r="BA615" s="74"/>
      <c r="BB615" s="296">
        <v>34</v>
      </c>
      <c r="BC615" s="49"/>
      <c r="BD615" s="297" t="s">
        <v>85</v>
      </c>
      <c r="BE615" s="91" t="str">
        <f>IFERROR(VLOOKUP(BD615,ACCESSORIES!F:J,5,FALSE),"N/A")</f>
        <v>N/A</v>
      </c>
      <c r="BF615" s="92" t="s">
        <v>85</v>
      </c>
      <c r="BG615" s="91" t="str">
        <f>IFERROR(VLOOKUP(BF615,ACCESSORIES!F:J,5,FALSE),"N/A")</f>
        <v>N/A</v>
      </c>
      <c r="BH615" s="297">
        <v>27</v>
      </c>
      <c r="BI615" s="296">
        <v>19.7</v>
      </c>
      <c r="BJ615" s="296">
        <v>19.7</v>
      </c>
      <c r="BK615" s="296">
        <v>11</v>
      </c>
      <c r="BL615" s="358">
        <f t="shared" si="46"/>
        <v>6.995621234535998E-2</v>
      </c>
      <c r="BM615" s="290">
        <v>36</v>
      </c>
      <c r="BN615" s="296" t="s">
        <v>3374</v>
      </c>
      <c r="BO615" s="73" t="s">
        <v>3891</v>
      </c>
      <c r="BP615" s="296" t="s">
        <v>2680</v>
      </c>
      <c r="BQ615" s="296" t="s">
        <v>2696</v>
      </c>
      <c r="BR615" s="296" t="s">
        <v>2697</v>
      </c>
      <c r="BS615" s="296" t="s">
        <v>2698</v>
      </c>
      <c r="BT615" s="296" t="s">
        <v>2699</v>
      </c>
      <c r="BU615" s="296" t="s">
        <v>2700</v>
      </c>
      <c r="BV615" s="296" t="s">
        <v>2701</v>
      </c>
      <c r="BW615" s="296"/>
      <c r="BX615" s="296"/>
      <c r="BY615" s="296"/>
      <c r="BZ615" s="296" t="s">
        <v>3522</v>
      </c>
      <c r="CA615" s="296" t="s">
        <v>3523</v>
      </c>
      <c r="CB615" s="296" t="s">
        <v>3524</v>
      </c>
      <c r="CC615" s="296" t="s">
        <v>3525</v>
      </c>
      <c r="CD615" s="311" t="str">
        <f t="shared" si="51"/>
        <v>DISCONTINUED - MR313, 17x8.5, +25mm Offset, 6x120, 67mm Centerbore, Gloss Titanium</v>
      </c>
      <c r="CE615" s="311" t="s">
        <v>3721</v>
      </c>
      <c r="CF615" s="311" t="s">
        <v>3720</v>
      </c>
      <c r="CG615" s="300" t="str">
        <f t="shared" si="49"/>
        <v>STREET (3XX)</v>
      </c>
    </row>
    <row r="616" spans="1:85" s="289" customFormat="1" ht="15.75" customHeight="1">
      <c r="A616" s="571">
        <f t="shared" si="48"/>
        <v>613</v>
      </c>
      <c r="B616" s="92" t="s">
        <v>2909</v>
      </c>
      <c r="C616" s="29" t="s">
        <v>2893</v>
      </c>
      <c r="D616" s="290" t="s">
        <v>3169</v>
      </c>
      <c r="E616" s="291" t="s">
        <v>4961</v>
      </c>
      <c r="F616" s="281" t="str">
        <f t="shared" si="45"/>
        <v>GZ80641047555</v>
      </c>
      <c r="G616" s="291"/>
      <c r="H616" s="291"/>
      <c r="I616" s="345" t="s">
        <v>3853</v>
      </c>
      <c r="J616" s="322">
        <v>43605</v>
      </c>
      <c r="K616" s="438">
        <v>44411</v>
      </c>
      <c r="L616" s="282" t="s">
        <v>1239</v>
      </c>
      <c r="M616" s="292">
        <v>160.22</v>
      </c>
      <c r="N616" s="85"/>
      <c r="O616" s="409"/>
      <c r="P616" s="290">
        <v>14</v>
      </c>
      <c r="Q616" s="8">
        <v>10</v>
      </c>
      <c r="R616" s="29" t="s">
        <v>1682</v>
      </c>
      <c r="S616" s="290">
        <v>4</v>
      </c>
      <c r="T616" s="290">
        <v>136</v>
      </c>
      <c r="U616" s="293">
        <v>0</v>
      </c>
      <c r="V616" s="317">
        <v>5.3</v>
      </c>
      <c r="W616" s="290" t="s">
        <v>178</v>
      </c>
      <c r="X616" s="298">
        <v>110</v>
      </c>
      <c r="Y616" s="294">
        <v>15.8</v>
      </c>
      <c r="Z616" s="293">
        <v>1200</v>
      </c>
      <c r="AA616" s="293" t="s">
        <v>2165</v>
      </c>
      <c r="AB616" s="293" t="s">
        <v>2845</v>
      </c>
      <c r="AC616" s="284" t="s">
        <v>9807</v>
      </c>
      <c r="AD616" s="295" t="s">
        <v>3278</v>
      </c>
      <c r="AE616" s="432"/>
      <c r="AF616" s="286" t="str">
        <f>IFERROR(VLOOKUP(AD616,ACCESSORIES!F:J,5,FALSE),"N/A")</f>
        <v>N/A</v>
      </c>
      <c r="AG616" s="295" t="s">
        <v>85</v>
      </c>
      <c r="AH616" s="296" t="s">
        <v>85</v>
      </c>
      <c r="AI616" s="295" t="s">
        <v>85</v>
      </c>
      <c r="AJ616" s="295" t="s">
        <v>85</v>
      </c>
      <c r="AK616" s="287" t="str">
        <f>IFERROR(VLOOKUP(AJ616,ACCESSORIES!F:J,5,FALSE),"N/A")</f>
        <v>N/A</v>
      </c>
      <c r="AL616" s="296" t="s">
        <v>237</v>
      </c>
      <c r="AM616" s="296" t="s">
        <v>85</v>
      </c>
      <c r="AN616" s="38" t="str">
        <f>IFERROR(VLOOKUP(AM616,ACCESSORIES!F:J,5,FALSE),"N/A")</f>
        <v>N/A</v>
      </c>
      <c r="AO616" s="296" t="s">
        <v>85</v>
      </c>
      <c r="AP616" s="493">
        <v>14</v>
      </c>
      <c r="AQ616" s="296"/>
      <c r="AR616" s="296">
        <v>170</v>
      </c>
      <c r="AS616" s="296">
        <v>3</v>
      </c>
      <c r="AT616" s="296">
        <v>18</v>
      </c>
      <c r="AU616" s="296"/>
      <c r="AV616" s="296">
        <v>12</v>
      </c>
      <c r="AW616" s="296"/>
      <c r="AX616" s="296">
        <v>162</v>
      </c>
      <c r="AY616" s="296">
        <v>50</v>
      </c>
      <c r="AZ616" s="296">
        <v>56</v>
      </c>
      <c r="BA616" s="74"/>
      <c r="BB616" s="296">
        <v>94</v>
      </c>
      <c r="BC616" s="49"/>
      <c r="BD616" s="297" t="s">
        <v>85</v>
      </c>
      <c r="BE616" s="91" t="str">
        <f>IFERROR(VLOOKUP(BD616,ACCESSORIES!F:J,5,FALSE),"N/A")</f>
        <v>N/A</v>
      </c>
      <c r="BF616" s="92" t="s">
        <v>85</v>
      </c>
      <c r="BG616" s="91" t="str">
        <f>IFERROR(VLOOKUP(BF616,ACCESSORIES!F:J,5,FALSE),"N/A")</f>
        <v>N/A</v>
      </c>
      <c r="BH616" s="297">
        <v>19.3</v>
      </c>
      <c r="BI616" s="296">
        <v>15</v>
      </c>
      <c r="BJ616" s="296">
        <v>15</v>
      </c>
      <c r="BK616" s="296">
        <v>11</v>
      </c>
      <c r="BL616" s="358">
        <f t="shared" si="46"/>
        <v>4.0557983399999997E-2</v>
      </c>
      <c r="BM616" s="290">
        <v>57</v>
      </c>
      <c r="BN616" s="296" t="s">
        <v>3374</v>
      </c>
      <c r="BO616" s="73" t="s">
        <v>3891</v>
      </c>
      <c r="BP616" s="296" t="s">
        <v>3900</v>
      </c>
      <c r="BQ616" s="296" t="s">
        <v>3898</v>
      </c>
      <c r="BR616" s="296" t="s">
        <v>3901</v>
      </c>
      <c r="BS616" s="296" t="s">
        <v>3894</v>
      </c>
      <c r="BT616" s="296"/>
      <c r="BU616" s="296"/>
      <c r="BV616" s="296"/>
      <c r="BW616" s="296"/>
      <c r="BX616" s="296"/>
      <c r="BY616" s="296"/>
      <c r="BZ616" s="296" t="s">
        <v>4042</v>
      </c>
      <c r="CA616" s="296" t="s">
        <v>4041</v>
      </c>
      <c r="CB616" s="296" t="s">
        <v>4043</v>
      </c>
      <c r="CC616" s="296" t="s">
        <v>4044</v>
      </c>
      <c r="CD616" s="311" t="str">
        <f t="shared" si="51"/>
        <v>DISCONTINUED - GZ806 Tilt, 14x10, 5+5/0mm Offset, 4x136, 110mm Centerbore, Matte Black</v>
      </c>
      <c r="CE616" s="311" t="s">
        <v>3721</v>
      </c>
      <c r="CF616" s="311" t="s">
        <v>3720</v>
      </c>
      <c r="CG616" s="300" t="str">
        <f t="shared" si="49"/>
        <v>GMZ (8XX)</v>
      </c>
    </row>
    <row r="617" spans="1:85" s="289" customFormat="1" ht="15.75" customHeight="1">
      <c r="A617" s="571">
        <f t="shared" si="48"/>
        <v>614</v>
      </c>
      <c r="B617" s="92" t="s">
        <v>84</v>
      </c>
      <c r="C617" s="29" t="s">
        <v>1038</v>
      </c>
      <c r="D617" s="290" t="s">
        <v>1082</v>
      </c>
      <c r="E617" s="291" t="s">
        <v>4973</v>
      </c>
      <c r="F617" s="281" t="str">
        <f t="shared" si="45"/>
        <v>MR30458012724N</v>
      </c>
      <c r="G617" s="291" t="s">
        <v>2095</v>
      </c>
      <c r="H617" s="291"/>
      <c r="I617" s="345" t="s">
        <v>348</v>
      </c>
      <c r="J617" s="322">
        <v>40909</v>
      </c>
      <c r="K617" s="438">
        <v>44411</v>
      </c>
      <c r="L617" s="282" t="s">
        <v>1239</v>
      </c>
      <c r="M617" s="292">
        <v>229.18</v>
      </c>
      <c r="N617" s="85"/>
      <c r="O617" s="409"/>
      <c r="P617" s="290">
        <v>15</v>
      </c>
      <c r="Q617" s="8">
        <v>8</v>
      </c>
      <c r="R617" s="29" t="s">
        <v>1756</v>
      </c>
      <c r="S617" s="290">
        <v>5</v>
      </c>
      <c r="T617" s="290">
        <v>4.5</v>
      </c>
      <c r="U617" s="293">
        <v>-24</v>
      </c>
      <c r="V617" s="317">
        <v>3.5</v>
      </c>
      <c r="W617" s="290" t="s">
        <v>85</v>
      </c>
      <c r="X617" s="298">
        <v>83</v>
      </c>
      <c r="Y617" s="294">
        <v>21.42</v>
      </c>
      <c r="Z617" s="293">
        <v>2100</v>
      </c>
      <c r="AA617" s="293" t="s">
        <v>5150</v>
      </c>
      <c r="AB617" s="293" t="s">
        <v>2845</v>
      </c>
      <c r="AC617" s="284" t="s">
        <v>9817</v>
      </c>
      <c r="AD617" s="295" t="s">
        <v>1565</v>
      </c>
      <c r="AE617" s="432"/>
      <c r="AF617" s="286">
        <f>IFERROR(VLOOKUP(AD617,ACCESSORIES!F:J,5,FALSE),"N/A")</f>
        <v>33</v>
      </c>
      <c r="AG617" s="295" t="s">
        <v>85</v>
      </c>
      <c r="AH617" s="296" t="s">
        <v>85</v>
      </c>
      <c r="AI617" s="295" t="s">
        <v>2940</v>
      </c>
      <c r="AJ617" s="295" t="s">
        <v>1827</v>
      </c>
      <c r="AK617" s="287">
        <f>IFERROR(VLOOKUP(AJ617,ACCESSORIES!F:J,5,FALSE),"N/A")</f>
        <v>1.1000000000000001</v>
      </c>
      <c r="AL617" s="296" t="s">
        <v>237</v>
      </c>
      <c r="AM617" s="296" t="s">
        <v>85</v>
      </c>
      <c r="AN617" s="38" t="str">
        <f>IFERROR(VLOOKUP(AM617,ACCESSORIES!F:J,5,FALSE),"N/A")</f>
        <v>N/A</v>
      </c>
      <c r="AO617" s="296" t="s">
        <v>85</v>
      </c>
      <c r="AP617" s="493">
        <v>16.2</v>
      </c>
      <c r="AQ617" s="296"/>
      <c r="AR617" s="296">
        <v>155</v>
      </c>
      <c r="AS617" s="296">
        <v>11</v>
      </c>
      <c r="AT617" s="296">
        <v>27</v>
      </c>
      <c r="AU617" s="296">
        <v>32</v>
      </c>
      <c r="AV617" s="296">
        <v>31</v>
      </c>
      <c r="AW617" s="296">
        <v>182</v>
      </c>
      <c r="AX617" s="296">
        <v>178</v>
      </c>
      <c r="AY617" s="296">
        <v>79</v>
      </c>
      <c r="AZ617" s="296">
        <v>52</v>
      </c>
      <c r="BA617" s="74"/>
      <c r="BB617" s="296">
        <v>90</v>
      </c>
      <c r="BC617" s="49"/>
      <c r="BD617" s="297" t="s">
        <v>85</v>
      </c>
      <c r="BE617" s="91" t="str">
        <f>IFERROR(VLOOKUP(BD617,ACCESSORIES!F:J,5,FALSE),"N/A")</f>
        <v>N/A</v>
      </c>
      <c r="BF617" s="92" t="s">
        <v>85</v>
      </c>
      <c r="BG617" s="91" t="str">
        <f>IFERROR(VLOOKUP(BF617,ACCESSORIES!F:J,5,FALSE),"N/A")</f>
        <v>N/A</v>
      </c>
      <c r="BH617" s="297">
        <v>24.73</v>
      </c>
      <c r="BI617" s="296">
        <v>17.600000000000001</v>
      </c>
      <c r="BJ617" s="296">
        <v>17.600000000000001</v>
      </c>
      <c r="BK617" s="296">
        <v>10.5</v>
      </c>
      <c r="BL617" s="358">
        <f t="shared" si="46"/>
        <v>5.3298597918720006E-2</v>
      </c>
      <c r="BM617" s="290">
        <v>48</v>
      </c>
      <c r="BN617" s="296" t="s">
        <v>3374</v>
      </c>
      <c r="BO617" s="73" t="s">
        <v>3891</v>
      </c>
      <c r="BP617" s="296" t="s">
        <v>2680</v>
      </c>
      <c r="BQ617" s="296" t="s">
        <v>2684</v>
      </c>
      <c r="BR617" s="296" t="s">
        <v>2685</v>
      </c>
      <c r="BS617" s="296" t="s">
        <v>2686</v>
      </c>
      <c r="BT617" s="296"/>
      <c r="BU617" s="296"/>
      <c r="BV617" s="296"/>
      <c r="BW617" s="296"/>
      <c r="BX617" s="296"/>
      <c r="BY617" s="296"/>
      <c r="BZ617" s="296" t="s">
        <v>3398</v>
      </c>
      <c r="CA617" s="296" t="s">
        <v>3399</v>
      </c>
      <c r="CB617" s="296" t="s">
        <v>3400</v>
      </c>
      <c r="CC617" s="296" t="s">
        <v>3401</v>
      </c>
      <c r="CD617" s="311" t="str">
        <f t="shared" si="51"/>
        <v>DISCONTINUED - MR304 Double Standard, 15x8, -24mm Offset, 5x4.5, 83mm Centerbore, Matte Black - Machined Lip</v>
      </c>
      <c r="CE617" s="311" t="s">
        <v>3721</v>
      </c>
      <c r="CF617" s="311" t="s">
        <v>3720</v>
      </c>
      <c r="CG617" s="300" t="str">
        <f t="shared" si="49"/>
        <v>STREET (3XX)</v>
      </c>
    </row>
    <row r="618" spans="1:85" s="289" customFormat="1" ht="15.75" customHeight="1">
      <c r="A618" s="571">
        <f t="shared" si="48"/>
        <v>615</v>
      </c>
      <c r="B618" s="92" t="s">
        <v>84</v>
      </c>
      <c r="C618" s="29" t="s">
        <v>1038</v>
      </c>
      <c r="D618" s="290" t="s">
        <v>1246</v>
      </c>
      <c r="E618" s="291" t="s">
        <v>4974</v>
      </c>
      <c r="F618" s="281" t="str">
        <f t="shared" si="45"/>
        <v>MR31278588900</v>
      </c>
      <c r="G618" s="291"/>
      <c r="H618" s="291"/>
      <c r="I618" s="345" t="s">
        <v>1876</v>
      </c>
      <c r="J618" s="322">
        <v>42736</v>
      </c>
      <c r="K618" s="438">
        <v>44411</v>
      </c>
      <c r="L618" s="282" t="s">
        <v>1239</v>
      </c>
      <c r="M618" s="292">
        <v>374.96</v>
      </c>
      <c r="N618" s="85"/>
      <c r="O618" s="409"/>
      <c r="P618" s="290">
        <v>17</v>
      </c>
      <c r="Q618" s="8">
        <v>8.5</v>
      </c>
      <c r="R618" s="29" t="s">
        <v>1701</v>
      </c>
      <c r="S618" s="290">
        <v>8</v>
      </c>
      <c r="T618" s="290">
        <v>180</v>
      </c>
      <c r="U618" s="293">
        <v>0</v>
      </c>
      <c r="V618" s="317">
        <v>4.75</v>
      </c>
      <c r="W618" s="290" t="s">
        <v>85</v>
      </c>
      <c r="X618" s="298">
        <v>130.81</v>
      </c>
      <c r="Y618" s="294">
        <v>33.69</v>
      </c>
      <c r="Z618" s="293">
        <v>3640</v>
      </c>
      <c r="AA618" s="293" t="s">
        <v>5156</v>
      </c>
      <c r="AB618" s="293" t="s">
        <v>2846</v>
      </c>
      <c r="AC618" s="284" t="s">
        <v>9718</v>
      </c>
      <c r="AD618" s="295" t="s">
        <v>1562</v>
      </c>
      <c r="AE618" s="432"/>
      <c r="AF618" s="286">
        <f>IFERROR(VLOOKUP(AD618,ACCESSORIES!F:J,5,FALSE),"N/A")</f>
        <v>33</v>
      </c>
      <c r="AG618" s="295" t="s">
        <v>85</v>
      </c>
      <c r="AH618" s="296" t="s">
        <v>85</v>
      </c>
      <c r="AI618" s="295" t="s">
        <v>2863</v>
      </c>
      <c r="AJ618" s="295" t="s">
        <v>1826</v>
      </c>
      <c r="AK618" s="287">
        <f>IFERROR(VLOOKUP(AJ618,ACCESSORIES!F:J,5,FALSE),"N/A")</f>
        <v>1.1000000000000001</v>
      </c>
      <c r="AL618" s="296" t="s">
        <v>237</v>
      </c>
      <c r="AM618" s="296" t="s">
        <v>85</v>
      </c>
      <c r="AN618" s="38" t="str">
        <f>IFERROR(VLOOKUP(AM618,ACCESSORIES!F:J,5,FALSE),"N/A")</f>
        <v>N/A</v>
      </c>
      <c r="AO618" s="296" t="s">
        <v>85</v>
      </c>
      <c r="AP618" s="493">
        <v>16.100000000000001</v>
      </c>
      <c r="AQ618" s="296"/>
      <c r="AR618" s="296">
        <v>210</v>
      </c>
      <c r="AS618" s="296">
        <v>3</v>
      </c>
      <c r="AT618" s="296">
        <v>3</v>
      </c>
      <c r="AU618" s="296">
        <v>26</v>
      </c>
      <c r="AV618" s="296">
        <v>53</v>
      </c>
      <c r="AW618" s="296">
        <v>208</v>
      </c>
      <c r="AX618" s="296">
        <v>199</v>
      </c>
      <c r="AY618" s="296">
        <v>123</v>
      </c>
      <c r="AZ618" s="296">
        <v>89</v>
      </c>
      <c r="BA618" s="74"/>
      <c r="BB618" s="296">
        <v>25</v>
      </c>
      <c r="BC618" s="49"/>
      <c r="BD618" s="297" t="s">
        <v>85</v>
      </c>
      <c r="BE618" s="91" t="str">
        <f>IFERROR(VLOOKUP(BD618,ACCESSORIES!F:J,5,FALSE),"N/A")</f>
        <v>N/A</v>
      </c>
      <c r="BF618" s="92" t="s">
        <v>85</v>
      </c>
      <c r="BG618" s="91" t="str">
        <f>IFERROR(VLOOKUP(BF618,ACCESSORIES!F:J,5,FALSE),"N/A")</f>
        <v>N/A</v>
      </c>
      <c r="BH618" s="297">
        <v>38.21</v>
      </c>
      <c r="BI618" s="296">
        <v>19.7</v>
      </c>
      <c r="BJ618" s="296">
        <v>19.7</v>
      </c>
      <c r="BK618" s="296">
        <v>11</v>
      </c>
      <c r="BL618" s="358">
        <f t="shared" si="46"/>
        <v>6.995621234535998E-2</v>
      </c>
      <c r="BM618" s="290">
        <v>36</v>
      </c>
      <c r="BN618" s="296" t="s">
        <v>3374</v>
      </c>
      <c r="BO618" s="73" t="s">
        <v>3891</v>
      </c>
      <c r="BP618" s="296" t="s">
        <v>2680</v>
      </c>
      <c r="BQ618" s="296" t="s">
        <v>2695</v>
      </c>
      <c r="BR618" s="296" t="s">
        <v>2681</v>
      </c>
      <c r="BS618" s="296" t="s">
        <v>2694</v>
      </c>
      <c r="BT618" s="296" t="s">
        <v>2692</v>
      </c>
      <c r="BU618" s="296"/>
      <c r="BV618" s="296"/>
      <c r="BW618" s="296"/>
      <c r="BX618" s="296"/>
      <c r="BY618" s="296"/>
      <c r="BZ618" s="296" t="s">
        <v>3506</v>
      </c>
      <c r="CA618" s="296" t="s">
        <v>3507</v>
      </c>
      <c r="CB618" s="296" t="s">
        <v>3508</v>
      </c>
      <c r="CC618" s="296" t="s">
        <v>3509</v>
      </c>
      <c r="CD618" s="311" t="str">
        <f t="shared" si="51"/>
        <v>DISCONTINUED - MR312, 17x8.5, 0mm Offset, 8x180, 130.81mm Centerbore, Method Bronze - Matte Black Lip</v>
      </c>
      <c r="CE618" s="311" t="s">
        <v>3721</v>
      </c>
      <c r="CF618" s="311" t="s">
        <v>3720</v>
      </c>
      <c r="CG618" s="300" t="str">
        <f t="shared" si="49"/>
        <v>STREET (3XX)</v>
      </c>
    </row>
    <row r="619" spans="1:85" s="289" customFormat="1" ht="15.75" customHeight="1">
      <c r="A619" s="571">
        <f t="shared" si="48"/>
        <v>616</v>
      </c>
      <c r="B619" s="92" t="s">
        <v>84</v>
      </c>
      <c r="C619" s="29" t="s">
        <v>1056</v>
      </c>
      <c r="D619" s="290" t="s">
        <v>1074</v>
      </c>
      <c r="E619" s="291" t="s">
        <v>4975</v>
      </c>
      <c r="F619" s="281" t="str">
        <f t="shared" si="45"/>
        <v>MR10529000520B</v>
      </c>
      <c r="G619" s="291" t="s">
        <v>1095</v>
      </c>
      <c r="H619" s="291"/>
      <c r="I619" s="345" t="s">
        <v>2065</v>
      </c>
      <c r="J619" s="322">
        <v>43340</v>
      </c>
      <c r="K619" s="438">
        <v>44411</v>
      </c>
      <c r="L619" s="282" t="s">
        <v>1239</v>
      </c>
      <c r="M619" s="292">
        <v>764.64</v>
      </c>
      <c r="N619" s="85"/>
      <c r="O619" s="409"/>
      <c r="P619" s="290">
        <v>20</v>
      </c>
      <c r="Q619" s="8">
        <v>9</v>
      </c>
      <c r="R619" s="29" t="s">
        <v>221</v>
      </c>
      <c r="S619" s="290" t="s">
        <v>221</v>
      </c>
      <c r="T619" s="290" t="s">
        <v>221</v>
      </c>
      <c r="U619" s="293">
        <v>20</v>
      </c>
      <c r="V619" s="317">
        <v>5.7</v>
      </c>
      <c r="W619" s="290" t="s">
        <v>85</v>
      </c>
      <c r="X619" s="298">
        <v>71.5</v>
      </c>
      <c r="Y619" s="294">
        <v>45.4</v>
      </c>
      <c r="Z619" s="293">
        <v>3600</v>
      </c>
      <c r="AA619" s="293" t="s">
        <v>2165</v>
      </c>
      <c r="AB619" s="293" t="s">
        <v>2845</v>
      </c>
      <c r="AC619" s="284" t="s">
        <v>9818</v>
      </c>
      <c r="AD619" s="295" t="s">
        <v>85</v>
      </c>
      <c r="AE619" s="432"/>
      <c r="AF619" s="286" t="str">
        <f>IFERROR(VLOOKUP(AD619,ACCESSORIES!F:J,5,FALSE),"N/A")</f>
        <v>N/A</v>
      </c>
      <c r="AG619" s="295" t="s">
        <v>85</v>
      </c>
      <c r="AH619" s="296" t="s">
        <v>85</v>
      </c>
      <c r="AI619" s="295" t="s">
        <v>85</v>
      </c>
      <c r="AJ619" s="295" t="s">
        <v>85</v>
      </c>
      <c r="AK619" s="287" t="str">
        <f>IFERROR(VLOOKUP(AJ619,ACCESSORIES!F:J,5,FALSE),"N/A")</f>
        <v>N/A</v>
      </c>
      <c r="AL619" s="296" t="s">
        <v>236</v>
      </c>
      <c r="AM619" s="296" t="s">
        <v>85</v>
      </c>
      <c r="AN619" s="38" t="str">
        <f>IFERROR(VLOOKUP(AM619,ACCESSORIES!F:J,5,FALSE),"N/A")</f>
        <v>N/A</v>
      </c>
      <c r="AO619" s="296" t="s">
        <v>85</v>
      </c>
      <c r="AP619" s="493" t="s">
        <v>85</v>
      </c>
      <c r="AQ619" s="296"/>
      <c r="AR619" s="296">
        <v>210</v>
      </c>
      <c r="AS619" s="296">
        <v>0</v>
      </c>
      <c r="AT619" s="296">
        <v>0</v>
      </c>
      <c r="AU619" s="296"/>
      <c r="AV619" s="296">
        <v>34</v>
      </c>
      <c r="AW619" s="296"/>
      <c r="AX619" s="296">
        <v>235</v>
      </c>
      <c r="AY619" s="296" t="s">
        <v>85</v>
      </c>
      <c r="AZ619" s="296" t="s">
        <v>85</v>
      </c>
      <c r="BA619" s="74"/>
      <c r="BB619" s="296">
        <v>0</v>
      </c>
      <c r="BC619" s="49"/>
      <c r="BD619" s="297" t="s">
        <v>3196</v>
      </c>
      <c r="BE619" s="91">
        <f>IFERROR(VLOOKUP(BD619,ACCESSORIES!F:J,5,FALSE),"N/A")</f>
        <v>169</v>
      </c>
      <c r="BF619" s="92" t="s">
        <v>2851</v>
      </c>
      <c r="BG619" s="91">
        <f>IFERROR(VLOOKUP(BF619,ACCESSORIES!F:J,5,FALSE),"N/A")</f>
        <v>11</v>
      </c>
      <c r="BH619" s="297">
        <v>48.9</v>
      </c>
      <c r="BI619" s="296">
        <v>23</v>
      </c>
      <c r="BJ619" s="296">
        <v>23</v>
      </c>
      <c r="BK619" s="296">
        <v>12</v>
      </c>
      <c r="BL619" s="358">
        <f t="shared" si="46"/>
        <v>0.10402508227199996</v>
      </c>
      <c r="BM619" s="290">
        <v>24</v>
      </c>
      <c r="BN619" s="296" t="s">
        <v>3374</v>
      </c>
      <c r="BO619" s="73" t="s">
        <v>3891</v>
      </c>
      <c r="BP619" s="296" t="s">
        <v>2718</v>
      </c>
      <c r="BQ619" s="296" t="s">
        <v>2719</v>
      </c>
      <c r="BR619" s="296" t="s">
        <v>2720</v>
      </c>
      <c r="BS619" s="296" t="s">
        <v>2715</v>
      </c>
      <c r="BT619" s="296"/>
      <c r="BU619" s="296"/>
      <c r="BV619" s="296"/>
      <c r="BW619" s="296"/>
      <c r="BX619" s="296"/>
      <c r="BY619" s="296"/>
      <c r="BZ619" s="296" t="s">
        <v>3600</v>
      </c>
      <c r="CA619" s="296" t="s">
        <v>3601</v>
      </c>
      <c r="CB619" s="296"/>
      <c r="CC619" s="296"/>
      <c r="CD619" s="311" t="str">
        <f t="shared" si="51"/>
        <v>DISCONTINUED - MR105 Beadlock, 20x9, +20mm Offset, BLANK, 71.5mm Centerbore, Matte Black, w/ BH-H36125</v>
      </c>
      <c r="CE619" s="311" t="s">
        <v>3721</v>
      </c>
      <c r="CF619" s="311" t="s">
        <v>3720</v>
      </c>
      <c r="CG619" s="300" t="str">
        <f t="shared" si="49"/>
        <v>RACE (1XX)</v>
      </c>
    </row>
    <row r="620" spans="1:85" s="289" customFormat="1" ht="15.75" customHeight="1">
      <c r="A620" s="571">
        <f t="shared" si="48"/>
        <v>617</v>
      </c>
      <c r="B620" s="92" t="s">
        <v>2909</v>
      </c>
      <c r="C620" s="29" t="s">
        <v>2893</v>
      </c>
      <c r="D620" s="290" t="s">
        <v>3169</v>
      </c>
      <c r="E620" s="291" t="s">
        <v>4976</v>
      </c>
      <c r="F620" s="281" t="str">
        <f t="shared" ref="F620:F683" si="53">E620</f>
        <v>GZ80641046555</v>
      </c>
      <c r="G620" s="291"/>
      <c r="H620" s="291"/>
      <c r="I620" s="345" t="s">
        <v>3094</v>
      </c>
      <c r="J620" s="322">
        <v>43605</v>
      </c>
      <c r="K620" s="438">
        <v>44411</v>
      </c>
      <c r="L620" s="282" t="s">
        <v>1239</v>
      </c>
      <c r="M620" s="292">
        <v>160.22</v>
      </c>
      <c r="N620" s="85"/>
      <c r="O620" s="409"/>
      <c r="P620" s="290">
        <v>14</v>
      </c>
      <c r="Q620" s="8">
        <v>10</v>
      </c>
      <c r="R620" s="29" t="s">
        <v>1683</v>
      </c>
      <c r="S620" s="290">
        <v>4</v>
      </c>
      <c r="T620" s="290">
        <v>156</v>
      </c>
      <c r="U620" s="293">
        <v>0</v>
      </c>
      <c r="V620" s="317">
        <v>5.3</v>
      </c>
      <c r="W620" s="290" t="s">
        <v>178</v>
      </c>
      <c r="X620" s="298">
        <v>131.30000000000001</v>
      </c>
      <c r="Y620" s="294">
        <v>15.8</v>
      </c>
      <c r="Z620" s="293">
        <v>1200</v>
      </c>
      <c r="AA620" s="293" t="s">
        <v>2165</v>
      </c>
      <c r="AB620" s="293" t="s">
        <v>2845</v>
      </c>
      <c r="AC620" s="284" t="s">
        <v>9790</v>
      </c>
      <c r="AD620" s="295" t="s">
        <v>3278</v>
      </c>
      <c r="AE620" s="432"/>
      <c r="AF620" s="286" t="str">
        <f>IFERROR(VLOOKUP(AD620,ACCESSORIES!F:J,5,FALSE),"N/A")</f>
        <v>N/A</v>
      </c>
      <c r="AG620" s="295" t="s">
        <v>85</v>
      </c>
      <c r="AH620" s="296" t="s">
        <v>85</v>
      </c>
      <c r="AI620" s="295" t="s">
        <v>85</v>
      </c>
      <c r="AJ620" s="295" t="s">
        <v>85</v>
      </c>
      <c r="AK620" s="287" t="str">
        <f>IFERROR(VLOOKUP(AJ620,ACCESSORIES!F:J,5,FALSE),"N/A")</f>
        <v>N/A</v>
      </c>
      <c r="AL620" s="296" t="s">
        <v>237</v>
      </c>
      <c r="AM620" s="296" t="s">
        <v>85</v>
      </c>
      <c r="AN620" s="38" t="str">
        <f>IFERROR(VLOOKUP(AM620,ACCESSORIES!F:J,5,FALSE),"N/A")</f>
        <v>N/A</v>
      </c>
      <c r="AO620" s="296" t="s">
        <v>85</v>
      </c>
      <c r="AP620" s="493">
        <v>14</v>
      </c>
      <c r="AQ620" s="296"/>
      <c r="AR620" s="296">
        <v>178</v>
      </c>
      <c r="AS620" s="296">
        <v>3</v>
      </c>
      <c r="AT620" s="296">
        <v>18</v>
      </c>
      <c r="AU620" s="296"/>
      <c r="AV620" s="296">
        <v>12</v>
      </c>
      <c r="AW620" s="296"/>
      <c r="AX620" s="296">
        <v>162</v>
      </c>
      <c r="AY620" s="296">
        <v>50</v>
      </c>
      <c r="AZ620" s="296">
        <v>56</v>
      </c>
      <c r="BA620" s="74"/>
      <c r="BB620" s="296">
        <v>94</v>
      </c>
      <c r="BC620" s="49"/>
      <c r="BD620" s="297" t="s">
        <v>85</v>
      </c>
      <c r="BE620" s="91" t="str">
        <f>IFERROR(VLOOKUP(BD620,ACCESSORIES!F:J,5,FALSE),"N/A")</f>
        <v>N/A</v>
      </c>
      <c r="BF620" s="92" t="s">
        <v>85</v>
      </c>
      <c r="BG620" s="91" t="str">
        <f>IFERROR(VLOOKUP(BF620,ACCESSORIES!F:J,5,FALSE),"N/A")</f>
        <v>N/A</v>
      </c>
      <c r="BH620" s="297">
        <v>19.3</v>
      </c>
      <c r="BI620" s="296">
        <v>15</v>
      </c>
      <c r="BJ620" s="296">
        <v>15</v>
      </c>
      <c r="BK620" s="296">
        <v>11</v>
      </c>
      <c r="BL620" s="358">
        <f t="shared" ref="BL620:BL683" si="54">SUM(((BI620*25.4)*(BJ620*25.4)*(BK620*25.4))/1000000000)</f>
        <v>4.0557983399999997E-2</v>
      </c>
      <c r="BM620" s="290">
        <v>57</v>
      </c>
      <c r="BN620" s="296" t="s">
        <v>3374</v>
      </c>
      <c r="BO620" s="73" t="s">
        <v>3891</v>
      </c>
      <c r="BP620" s="296" t="s">
        <v>3900</v>
      </c>
      <c r="BQ620" s="296" t="s">
        <v>3898</v>
      </c>
      <c r="BR620" s="296" t="s">
        <v>3901</v>
      </c>
      <c r="BS620" s="296" t="s">
        <v>3894</v>
      </c>
      <c r="BT620" s="296"/>
      <c r="BU620" s="296"/>
      <c r="BV620" s="296"/>
      <c r="BW620" s="296"/>
      <c r="BX620" s="296"/>
      <c r="BY620" s="296"/>
      <c r="BZ620" s="296" t="s">
        <v>4042</v>
      </c>
      <c r="CA620" s="296" t="s">
        <v>4041</v>
      </c>
      <c r="CB620" s="296" t="s">
        <v>4043</v>
      </c>
      <c r="CC620" s="296" t="s">
        <v>4044</v>
      </c>
      <c r="CD620" s="311" t="str">
        <f t="shared" si="51"/>
        <v>DISCONTINUED - GZ806 Tilt, 14x10, 5+5/0mm Offset, 4x156, 131.3mm Centerbore, Matte Black</v>
      </c>
      <c r="CE620" s="311" t="s">
        <v>3721</v>
      </c>
      <c r="CF620" s="311" t="s">
        <v>3720</v>
      </c>
      <c r="CG620" s="300" t="str">
        <f t="shared" si="49"/>
        <v>GMZ (8XX)</v>
      </c>
    </row>
    <row r="621" spans="1:85" s="289" customFormat="1" ht="15.75" customHeight="1">
      <c r="A621" s="571">
        <f t="shared" si="48"/>
        <v>618</v>
      </c>
      <c r="B621" s="92" t="s">
        <v>84</v>
      </c>
      <c r="C621" s="29" t="s">
        <v>1038</v>
      </c>
      <c r="D621" s="290" t="s">
        <v>1974</v>
      </c>
      <c r="E621" s="291" t="s">
        <v>5019</v>
      </c>
      <c r="F621" s="281" t="str">
        <f t="shared" si="53"/>
        <v>MR31378550825</v>
      </c>
      <c r="G621" s="291"/>
      <c r="H621" s="291"/>
      <c r="I621" s="345" t="s">
        <v>2570</v>
      </c>
      <c r="J621" s="322">
        <v>43340</v>
      </c>
      <c r="K621" s="438">
        <v>44427</v>
      </c>
      <c r="L621" s="282" t="s">
        <v>1239</v>
      </c>
      <c r="M621" s="292">
        <v>414.03</v>
      </c>
      <c r="N621" s="85"/>
      <c r="O621" s="409"/>
      <c r="P621" s="290">
        <v>17</v>
      </c>
      <c r="Q621" s="8">
        <v>8.5</v>
      </c>
      <c r="R621" s="29" t="s">
        <v>1692</v>
      </c>
      <c r="S621" s="290">
        <v>5</v>
      </c>
      <c r="T621" s="290">
        <v>5</v>
      </c>
      <c r="U621" s="293">
        <v>25</v>
      </c>
      <c r="V621" s="317">
        <v>5.8</v>
      </c>
      <c r="W621" s="290" t="s">
        <v>85</v>
      </c>
      <c r="X621" s="298">
        <v>71.5</v>
      </c>
      <c r="Y621" s="294">
        <v>23.5</v>
      </c>
      <c r="Z621" s="293">
        <v>2650</v>
      </c>
      <c r="AA621" s="293" t="s">
        <v>2516</v>
      </c>
      <c r="AB621" s="293" t="s">
        <v>2850</v>
      </c>
      <c r="AC621" s="284" t="s">
        <v>9797</v>
      </c>
      <c r="AD621" s="295" t="s">
        <v>4594</v>
      </c>
      <c r="AE621" s="432"/>
      <c r="AF621" s="286">
        <f>IFERROR(VLOOKUP(AD621,ACCESSORIES!F:J,5,FALSE),"N/A")</f>
        <v>22</v>
      </c>
      <c r="AG621" s="295" t="s">
        <v>85</v>
      </c>
      <c r="AH621" s="296" t="s">
        <v>85</v>
      </c>
      <c r="AI621" s="295" t="s">
        <v>85</v>
      </c>
      <c r="AJ621" s="295" t="s">
        <v>85</v>
      </c>
      <c r="AK621" s="287" t="str">
        <f>IFERROR(VLOOKUP(AJ621,ACCESSORIES!F:J,5,FALSE),"N/A")</f>
        <v>N/A</v>
      </c>
      <c r="AL621" s="296" t="s">
        <v>237</v>
      </c>
      <c r="AM621" s="296" t="s">
        <v>85</v>
      </c>
      <c r="AN621" s="38" t="str">
        <f>IFERROR(VLOOKUP(AM621,ACCESSORIES!F:J,5,FALSE),"N/A")</f>
        <v>N/A</v>
      </c>
      <c r="AO621" s="296" t="s">
        <v>85</v>
      </c>
      <c r="AP621" s="493">
        <v>16</v>
      </c>
      <c r="AQ621" s="296"/>
      <c r="AR621" s="296">
        <v>165</v>
      </c>
      <c r="AS621" s="296">
        <v>8</v>
      </c>
      <c r="AT621" s="296">
        <v>20</v>
      </c>
      <c r="AU621" s="296">
        <v>40</v>
      </c>
      <c r="AV621" s="296">
        <v>47</v>
      </c>
      <c r="AW621" s="296">
        <v>210</v>
      </c>
      <c r="AX621" s="296">
        <v>208</v>
      </c>
      <c r="AY621" s="296">
        <v>71.5</v>
      </c>
      <c r="AZ621" s="296">
        <v>35</v>
      </c>
      <c r="BA621" s="74"/>
      <c r="BB621" s="296">
        <v>34</v>
      </c>
      <c r="BC621" s="49"/>
      <c r="BD621" s="297" t="s">
        <v>85</v>
      </c>
      <c r="BE621" s="91" t="str">
        <f>IFERROR(VLOOKUP(BD621,ACCESSORIES!F:J,5,FALSE),"N/A")</f>
        <v>N/A</v>
      </c>
      <c r="BF621" s="92" t="s">
        <v>85</v>
      </c>
      <c r="BG621" s="91" t="str">
        <f>IFERROR(VLOOKUP(BF621,ACCESSORIES!F:J,5,FALSE),"N/A")</f>
        <v>N/A</v>
      </c>
      <c r="BH621" s="297">
        <v>27</v>
      </c>
      <c r="BI621" s="296">
        <v>19.7</v>
      </c>
      <c r="BJ621" s="296">
        <v>19.7</v>
      </c>
      <c r="BK621" s="296">
        <v>11</v>
      </c>
      <c r="BL621" s="358">
        <f t="shared" si="54"/>
        <v>6.995621234535998E-2</v>
      </c>
      <c r="BM621" s="290">
        <v>36</v>
      </c>
      <c r="BN621" s="296" t="s">
        <v>3374</v>
      </c>
      <c r="BO621" s="73" t="s">
        <v>3891</v>
      </c>
      <c r="BP621" s="296" t="s">
        <v>2680</v>
      </c>
      <c r="BQ621" s="296" t="s">
        <v>2696</v>
      </c>
      <c r="BR621" s="296" t="s">
        <v>2697</v>
      </c>
      <c r="BS621" s="296" t="s">
        <v>2698</v>
      </c>
      <c r="BT621" s="296" t="s">
        <v>2699</v>
      </c>
      <c r="BU621" s="296" t="s">
        <v>2700</v>
      </c>
      <c r="BV621" s="296" t="s">
        <v>2701</v>
      </c>
      <c r="BW621" s="296"/>
      <c r="BX621" s="296"/>
      <c r="BY621" s="296"/>
      <c r="BZ621" s="296" t="s">
        <v>3514</v>
      </c>
      <c r="CA621" s="296" t="s">
        <v>3515</v>
      </c>
      <c r="CB621" s="296" t="s">
        <v>3516</v>
      </c>
      <c r="CC621" s="296" t="s">
        <v>3517</v>
      </c>
      <c r="CD621" s="311" t="str">
        <f t="shared" si="51"/>
        <v>DISCONTINUED - MR313, 17x8.5, +25mm Offset, 5x5, 71.5mm Centerbore, Gloss Titanium</v>
      </c>
      <c r="CE621" s="311" t="s">
        <v>3721</v>
      </c>
      <c r="CF621" s="311" t="s">
        <v>3720</v>
      </c>
      <c r="CG621" s="300" t="str">
        <f t="shared" si="49"/>
        <v>STREET (3XX)</v>
      </c>
    </row>
    <row r="622" spans="1:85" s="289" customFormat="1" ht="15.75" customHeight="1">
      <c r="A622" s="571">
        <f t="shared" si="48"/>
        <v>619</v>
      </c>
      <c r="B622" s="92" t="s">
        <v>84</v>
      </c>
      <c r="C622" s="29" t="s">
        <v>1055</v>
      </c>
      <c r="D622" s="290" t="s">
        <v>1113</v>
      </c>
      <c r="E622" s="291" t="s">
        <v>5020</v>
      </c>
      <c r="F622" s="281" t="str">
        <f t="shared" si="53"/>
        <v>MR40148046844B</v>
      </c>
      <c r="G622" s="291" t="s">
        <v>1095</v>
      </c>
      <c r="H622" s="291"/>
      <c r="I622" s="345" t="s">
        <v>737</v>
      </c>
      <c r="J622" s="322">
        <v>41640</v>
      </c>
      <c r="K622" s="438">
        <v>44427</v>
      </c>
      <c r="L622" s="282" t="s">
        <v>1239</v>
      </c>
      <c r="M622" s="292">
        <v>321.68</v>
      </c>
      <c r="N622" s="85"/>
      <c r="O622" s="409"/>
      <c r="P622" s="290">
        <v>14</v>
      </c>
      <c r="Q622" s="8">
        <v>8</v>
      </c>
      <c r="R622" s="29" t="s">
        <v>1683</v>
      </c>
      <c r="S622" s="290">
        <v>4</v>
      </c>
      <c r="T622" s="290">
        <v>156</v>
      </c>
      <c r="U622" s="293">
        <v>0</v>
      </c>
      <c r="V622" s="317">
        <v>4.3</v>
      </c>
      <c r="W622" s="290" t="s">
        <v>171</v>
      </c>
      <c r="X622" s="298">
        <v>132</v>
      </c>
      <c r="Y622" s="294">
        <v>16.100000000000001</v>
      </c>
      <c r="Z622" s="293">
        <v>1600</v>
      </c>
      <c r="AA622" s="293" t="s">
        <v>5152</v>
      </c>
      <c r="AB622" s="293" t="s">
        <v>2850</v>
      </c>
      <c r="AC622" s="284" t="s">
        <v>9819</v>
      </c>
      <c r="AD622" s="295" t="s">
        <v>1582</v>
      </c>
      <c r="AE622" s="432"/>
      <c r="AF622" s="286">
        <f>IFERROR(VLOOKUP(AD622,ACCESSORIES!F:J,5,FALSE),"N/A")</f>
        <v>22</v>
      </c>
      <c r="AG622" s="295" t="s">
        <v>85</v>
      </c>
      <c r="AH622" s="296" t="s">
        <v>85</v>
      </c>
      <c r="AI622" s="295" t="s">
        <v>2862</v>
      </c>
      <c r="AJ622" s="295" t="s">
        <v>85</v>
      </c>
      <c r="AK622" s="287" t="str">
        <f>IFERROR(VLOOKUP(AJ622,ACCESSORIES!F:J,5,FALSE),"N/A")</f>
        <v>N/A</v>
      </c>
      <c r="AL622" s="296" t="s">
        <v>237</v>
      </c>
      <c r="AM622" s="296" t="s">
        <v>85</v>
      </c>
      <c r="AN622" s="38" t="str">
        <f>IFERROR(VLOOKUP(AM622,ACCESSORIES!F:J,5,FALSE),"N/A")</f>
        <v>N/A</v>
      </c>
      <c r="AO622" s="296" t="s">
        <v>85</v>
      </c>
      <c r="AP622" s="493">
        <v>14.1</v>
      </c>
      <c r="AQ622" s="296"/>
      <c r="AR622" s="296">
        <v>190</v>
      </c>
      <c r="AS622" s="296">
        <v>3</v>
      </c>
      <c r="AT622" s="296">
        <v>7</v>
      </c>
      <c r="AU622" s="296"/>
      <c r="AV622" s="296">
        <v>10</v>
      </c>
      <c r="AW622" s="296"/>
      <c r="AX622" s="296">
        <v>163</v>
      </c>
      <c r="AY622" s="296">
        <v>100</v>
      </c>
      <c r="AZ622" s="296">
        <v>45</v>
      </c>
      <c r="BA622" s="74"/>
      <c r="BB622" s="296">
        <v>55</v>
      </c>
      <c r="BC622" s="49"/>
      <c r="BD622" s="297" t="s">
        <v>3185</v>
      </c>
      <c r="BE622" s="91">
        <f>IFERROR(VLOOKUP(BD622,ACCESSORIES!F:J,5,FALSE),"N/A")</f>
        <v>89</v>
      </c>
      <c r="BF622" s="92" t="s">
        <v>1478</v>
      </c>
      <c r="BG622" s="91">
        <f>IFERROR(VLOOKUP(BF622,ACCESSORIES!F:J,5,FALSE),"N/A")</f>
        <v>11</v>
      </c>
      <c r="BH622" s="297">
        <v>19.7</v>
      </c>
      <c r="BI622" s="296">
        <v>16.899999999999999</v>
      </c>
      <c r="BJ622" s="296">
        <v>16.899999999999999</v>
      </c>
      <c r="BK622" s="296">
        <v>10.8</v>
      </c>
      <c r="BL622" s="358">
        <f t="shared" si="54"/>
        <v>5.0547340969631982E-2</v>
      </c>
      <c r="BM622" s="290">
        <v>48</v>
      </c>
      <c r="BN622" s="296" t="s">
        <v>3374</v>
      </c>
      <c r="BO622" s="73" t="s">
        <v>3891</v>
      </c>
      <c r="BP622" s="296" t="s">
        <v>2680</v>
      </c>
      <c r="BQ622" s="296" t="s">
        <v>2724</v>
      </c>
      <c r="BR622" s="296" t="s">
        <v>2725</v>
      </c>
      <c r="BS622" s="296" t="s">
        <v>2715</v>
      </c>
      <c r="BT622" s="296" t="s">
        <v>2726</v>
      </c>
      <c r="BU622" s="296"/>
      <c r="BV622" s="296"/>
      <c r="BW622" s="296"/>
      <c r="BX622" s="296"/>
      <c r="BY622" s="296"/>
      <c r="BZ622" s="296" t="s">
        <v>3574</v>
      </c>
      <c r="CA622" s="296" t="s">
        <v>3575</v>
      </c>
      <c r="CB622" s="296" t="s">
        <v>3576</v>
      </c>
      <c r="CC622" s="296" t="s">
        <v>3577</v>
      </c>
      <c r="CD622" s="311" t="str">
        <f t="shared" si="51"/>
        <v>DISCONTINUED - MR401 UTV Beadlock, 14x8, 4+4/0mm Offset, 4x156, 132mm Centerbore, Titanium - Matte Black Ring, w/ BH-H20875</v>
      </c>
      <c r="CE622" s="311" t="s">
        <v>3721</v>
      </c>
      <c r="CF622" s="311" t="s">
        <v>3720</v>
      </c>
      <c r="CG622" s="300" t="str">
        <f t="shared" si="49"/>
        <v>UTV (4XX)</v>
      </c>
    </row>
    <row r="623" spans="1:85" s="289" customFormat="1" ht="15.75" customHeight="1">
      <c r="A623" s="571">
        <f t="shared" si="48"/>
        <v>620</v>
      </c>
      <c r="B623" s="92" t="s">
        <v>84</v>
      </c>
      <c r="C623" s="29" t="s">
        <v>1060</v>
      </c>
      <c r="D623" s="290" t="s">
        <v>908</v>
      </c>
      <c r="E623" s="291" t="s">
        <v>5021</v>
      </c>
      <c r="F623" s="281" t="str">
        <f t="shared" si="53"/>
        <v>MR60621087824N</v>
      </c>
      <c r="G623" s="291" t="s">
        <v>2095</v>
      </c>
      <c r="H623" s="291"/>
      <c r="I623" s="345" t="s">
        <v>958</v>
      </c>
      <c r="J623" s="322">
        <v>42736</v>
      </c>
      <c r="K623" s="438">
        <v>44427</v>
      </c>
      <c r="L623" s="282" t="s">
        <v>1239</v>
      </c>
      <c r="M623" s="292">
        <v>408.62</v>
      </c>
      <c r="N623" s="85"/>
      <c r="O623" s="409"/>
      <c r="P623" s="290">
        <v>20</v>
      </c>
      <c r="Q623" s="8">
        <v>10</v>
      </c>
      <c r="R623" s="29" t="s">
        <v>1700</v>
      </c>
      <c r="S623" s="290">
        <v>8</v>
      </c>
      <c r="T623" s="290">
        <v>170</v>
      </c>
      <c r="U623" s="293">
        <v>-24</v>
      </c>
      <c r="V623" s="317">
        <v>4.55</v>
      </c>
      <c r="W623" s="290" t="s">
        <v>85</v>
      </c>
      <c r="X623" s="298">
        <v>124.9</v>
      </c>
      <c r="Y623" s="294">
        <v>43.52</v>
      </c>
      <c r="Z623" s="293">
        <v>3640</v>
      </c>
      <c r="AA623" s="293" t="s">
        <v>2093</v>
      </c>
      <c r="AB623" s="293" t="s">
        <v>2850</v>
      </c>
      <c r="AC623" s="284" t="s">
        <v>9784</v>
      </c>
      <c r="AD623" s="295" t="s">
        <v>1577</v>
      </c>
      <c r="AE623" s="432"/>
      <c r="AF623" s="286">
        <f>IFERROR(VLOOKUP(AD623,ACCESSORIES!F:J,5,FALSE),"N/A")</f>
        <v>33</v>
      </c>
      <c r="AG623" s="295" t="s">
        <v>85</v>
      </c>
      <c r="AH623" s="296" t="s">
        <v>1787</v>
      </c>
      <c r="AI623" s="295" t="s">
        <v>85</v>
      </c>
      <c r="AJ623" s="295" t="s">
        <v>1826</v>
      </c>
      <c r="AK623" s="287">
        <f>IFERROR(VLOOKUP(AJ623,ACCESSORIES!F:J,5,FALSE),"N/A")</f>
        <v>1.1000000000000001</v>
      </c>
      <c r="AL623" s="296" t="s">
        <v>236</v>
      </c>
      <c r="AM623" s="296" t="s">
        <v>85</v>
      </c>
      <c r="AN623" s="38" t="str">
        <f>IFERROR(VLOOKUP(AM623,ACCESSORIES!F:J,5,FALSE),"N/A")</f>
        <v>N/A</v>
      </c>
      <c r="AO623" s="296" t="s">
        <v>85</v>
      </c>
      <c r="AP623" s="493">
        <v>15.8</v>
      </c>
      <c r="AQ623" s="296"/>
      <c r="AR623" s="296">
        <v>200</v>
      </c>
      <c r="AS623" s="296">
        <v>3</v>
      </c>
      <c r="AT623" s="296">
        <v>3</v>
      </c>
      <c r="AU623" s="296"/>
      <c r="AV623" s="296">
        <v>58</v>
      </c>
      <c r="AW623" s="296"/>
      <c r="AX623" s="296">
        <v>230</v>
      </c>
      <c r="AY623" s="296">
        <v>124</v>
      </c>
      <c r="AZ623" s="296">
        <v>108.5</v>
      </c>
      <c r="BA623" s="74"/>
      <c r="BB623" s="296">
        <v>72</v>
      </c>
      <c r="BC623" s="49"/>
      <c r="BD623" s="297" t="s">
        <v>85</v>
      </c>
      <c r="BE623" s="91" t="str">
        <f>IFERROR(VLOOKUP(BD623,ACCESSORIES!F:J,5,FALSE),"N/A")</f>
        <v>N/A</v>
      </c>
      <c r="BF623" s="92" t="s">
        <v>85</v>
      </c>
      <c r="BG623" s="91" t="str">
        <f>IFERROR(VLOOKUP(BF623,ACCESSORIES!F:J,5,FALSE),"N/A")</f>
        <v>N/A</v>
      </c>
      <c r="BH623" s="297">
        <v>49.16</v>
      </c>
      <c r="BI623" s="296">
        <v>22.1</v>
      </c>
      <c r="BJ623" s="296">
        <v>22.1</v>
      </c>
      <c r="BK623" s="296">
        <v>12.2</v>
      </c>
      <c r="BL623" s="358">
        <f t="shared" si="54"/>
        <v>9.7643992324528001E-2</v>
      </c>
      <c r="BM623" s="290">
        <v>20</v>
      </c>
      <c r="BN623" s="296" t="s">
        <v>3374</v>
      </c>
      <c r="BO623" s="73" t="s">
        <v>3891</v>
      </c>
      <c r="BP623" s="296" t="s">
        <v>2737</v>
      </c>
      <c r="BQ623" s="296" t="s">
        <v>2681</v>
      </c>
      <c r="BR623" s="296" t="s">
        <v>2750</v>
      </c>
      <c r="BS623" s="296" t="s">
        <v>2751</v>
      </c>
      <c r="BT623" s="296"/>
      <c r="BU623" s="296"/>
      <c r="BV623" s="296"/>
      <c r="BW623" s="296"/>
      <c r="BX623" s="296"/>
      <c r="BY623" s="296"/>
      <c r="BZ623" s="296" t="s">
        <v>3654</v>
      </c>
      <c r="CA623" s="296" t="s">
        <v>3655</v>
      </c>
      <c r="CB623" s="296" t="s">
        <v>3656</v>
      </c>
      <c r="CC623" s="296" t="s">
        <v>3657</v>
      </c>
      <c r="CD623" s="311" t="str">
        <f t="shared" si="51"/>
        <v>DISCONTINUED - MR606 Mesh, 20x10, -24mm Offset, 8x170, 124.9mm Centerbore, Titanium</v>
      </c>
      <c r="CE623" s="311" t="s">
        <v>3721</v>
      </c>
      <c r="CF623" s="311" t="s">
        <v>3720</v>
      </c>
      <c r="CG623" s="300" t="str">
        <f t="shared" si="49"/>
        <v>DISCO (6XX)</v>
      </c>
    </row>
    <row r="624" spans="1:85" s="289" customFormat="1" ht="15.75" customHeight="1">
      <c r="A624" s="571">
        <f t="shared" si="48"/>
        <v>621</v>
      </c>
      <c r="B624" s="92" t="s">
        <v>84</v>
      </c>
      <c r="C624" s="29" t="s">
        <v>1038</v>
      </c>
      <c r="D624" s="290" t="s">
        <v>1086</v>
      </c>
      <c r="E624" s="291" t="s">
        <v>5036</v>
      </c>
      <c r="F624" s="281" t="str">
        <f t="shared" si="53"/>
        <v>MR30978562800</v>
      </c>
      <c r="G624" s="291"/>
      <c r="H624" s="291"/>
      <c r="I624" s="345" t="s">
        <v>563</v>
      </c>
      <c r="J624" s="322">
        <v>42005</v>
      </c>
      <c r="K624" s="438">
        <v>44453</v>
      </c>
      <c r="L624" s="282" t="s">
        <v>1239</v>
      </c>
      <c r="M624" s="292">
        <v>319.36</v>
      </c>
      <c r="N624" s="85"/>
      <c r="O624" s="409"/>
      <c r="P624" s="290">
        <v>17</v>
      </c>
      <c r="Q624" s="8">
        <v>8.5</v>
      </c>
      <c r="R624" s="29" t="s">
        <v>1695</v>
      </c>
      <c r="S624" s="290">
        <v>6</v>
      </c>
      <c r="T624" s="290">
        <v>120</v>
      </c>
      <c r="U624" s="293">
        <v>0</v>
      </c>
      <c r="V624" s="317">
        <v>4.75</v>
      </c>
      <c r="W624" s="290" t="s">
        <v>85</v>
      </c>
      <c r="X624" s="298">
        <v>83</v>
      </c>
      <c r="Y624" s="294">
        <v>30.16</v>
      </c>
      <c r="Z624" s="293">
        <v>2650</v>
      </c>
      <c r="AA624" s="293" t="s">
        <v>5153</v>
      </c>
      <c r="AB624" s="293" t="s">
        <v>2850</v>
      </c>
      <c r="AC624" s="284" t="s">
        <v>9715</v>
      </c>
      <c r="AD624" s="295" t="s">
        <v>1565</v>
      </c>
      <c r="AE624" s="432"/>
      <c r="AF624" s="286">
        <f>IFERROR(VLOOKUP(AD624,ACCESSORIES!F:J,5,FALSE),"N/A")</f>
        <v>33</v>
      </c>
      <c r="AG624" s="295" t="s">
        <v>85</v>
      </c>
      <c r="AH624" s="296" t="s">
        <v>85</v>
      </c>
      <c r="AI624" s="295" t="s">
        <v>2940</v>
      </c>
      <c r="AJ624" s="295" t="s">
        <v>1827</v>
      </c>
      <c r="AK624" s="287">
        <f>IFERROR(VLOOKUP(AJ624,ACCESSORIES!F:J,5,FALSE),"N/A")</f>
        <v>1.1000000000000001</v>
      </c>
      <c r="AL624" s="296" t="s">
        <v>237</v>
      </c>
      <c r="AM624" s="296" t="s">
        <v>85</v>
      </c>
      <c r="AN624" s="38" t="str">
        <f>IFERROR(VLOOKUP(AM624,ACCESSORIES!F:J,5,FALSE),"N/A")</f>
        <v>N/A</v>
      </c>
      <c r="AO624" s="296" t="s">
        <v>85</v>
      </c>
      <c r="AP624" s="493">
        <v>16.100000000000001</v>
      </c>
      <c r="AQ624" s="296"/>
      <c r="AR624" s="296">
        <v>155</v>
      </c>
      <c r="AS624" s="296">
        <v>4</v>
      </c>
      <c r="AT624" s="296">
        <v>12</v>
      </c>
      <c r="AU624" s="296">
        <v>27</v>
      </c>
      <c r="AV624" s="296">
        <v>43</v>
      </c>
      <c r="AW624" s="296">
        <v>208</v>
      </c>
      <c r="AX624" s="296">
        <v>202</v>
      </c>
      <c r="AY624" s="296">
        <v>79</v>
      </c>
      <c r="AZ624" s="296">
        <v>52</v>
      </c>
      <c r="BA624" s="74"/>
      <c r="BB624" s="296">
        <v>46</v>
      </c>
      <c r="BC624" s="49"/>
      <c r="BD624" s="297" t="s">
        <v>85</v>
      </c>
      <c r="BE624" s="91" t="str">
        <f>IFERROR(VLOOKUP(BD624,ACCESSORIES!F:J,5,FALSE),"N/A")</f>
        <v>N/A</v>
      </c>
      <c r="BF624" s="92" t="s">
        <v>85</v>
      </c>
      <c r="BG624" s="91" t="str">
        <f>IFERROR(VLOOKUP(BF624,ACCESSORIES!F:J,5,FALSE),"N/A")</f>
        <v>N/A</v>
      </c>
      <c r="BH624" s="297">
        <v>34.630000000000003</v>
      </c>
      <c r="BI624" s="296">
        <v>19.7</v>
      </c>
      <c r="BJ624" s="296">
        <v>19.7</v>
      </c>
      <c r="BK624" s="296">
        <v>11</v>
      </c>
      <c r="BL624" s="358">
        <f t="shared" si="54"/>
        <v>6.995621234535998E-2</v>
      </c>
      <c r="BM624" s="290">
        <v>36</v>
      </c>
      <c r="BN624" s="296" t="s">
        <v>3374</v>
      </c>
      <c r="BO624" s="73" t="s">
        <v>3891</v>
      </c>
      <c r="BP624" s="296" t="s">
        <v>2680</v>
      </c>
      <c r="BQ624" s="296" t="s">
        <v>2684</v>
      </c>
      <c r="BR624" s="296" t="s">
        <v>2686</v>
      </c>
      <c r="BS624" s="296" t="s">
        <v>2751</v>
      </c>
      <c r="BT624" s="296"/>
      <c r="BU624" s="296"/>
      <c r="BV624" s="296"/>
      <c r="BW624" s="296"/>
      <c r="BX624" s="296"/>
      <c r="BY624" s="296"/>
      <c r="BZ624" s="296" t="s">
        <v>3450</v>
      </c>
      <c r="CA624" s="296" t="s">
        <v>3451</v>
      </c>
      <c r="CB624" s="296" t="s">
        <v>3452</v>
      </c>
      <c r="CC624" s="296" t="s">
        <v>3453</v>
      </c>
      <c r="CD624" s="311" t="str">
        <f t="shared" si="51"/>
        <v>DISCONTINUED - MR309 Grid, 17x8.5, 0mm Offset, 6x120, 83mm Centerbore, Titanium - Matte Black  Lip</v>
      </c>
      <c r="CE624" s="311" t="s">
        <v>3721</v>
      </c>
      <c r="CF624" s="311" t="s">
        <v>3720</v>
      </c>
      <c r="CG624" s="300" t="str">
        <f t="shared" si="49"/>
        <v>STREET (3XX)</v>
      </c>
    </row>
    <row r="625" spans="1:85" s="289" customFormat="1" ht="15.75" customHeight="1">
      <c r="A625" s="571">
        <f t="shared" si="48"/>
        <v>622</v>
      </c>
      <c r="B625" s="92" t="s">
        <v>84</v>
      </c>
      <c r="C625" s="29" t="s">
        <v>1038</v>
      </c>
      <c r="D625" s="290" t="s">
        <v>1082</v>
      </c>
      <c r="E625" s="291" t="s">
        <v>5038</v>
      </c>
      <c r="F625" s="281" t="str">
        <f t="shared" si="53"/>
        <v>MR30478558700</v>
      </c>
      <c r="G625" s="291"/>
      <c r="H625" s="291"/>
      <c r="I625" s="345" t="s">
        <v>377</v>
      </c>
      <c r="J625" s="322">
        <v>40909</v>
      </c>
      <c r="K625" s="438">
        <v>44453</v>
      </c>
      <c r="L625" s="282" t="s">
        <v>1239</v>
      </c>
      <c r="M625" s="292">
        <v>293.8</v>
      </c>
      <c r="N625" s="85"/>
      <c r="O625" s="409"/>
      <c r="P625" s="290">
        <v>17</v>
      </c>
      <c r="Q625" s="8">
        <v>8.5</v>
      </c>
      <c r="R625" s="29" t="s">
        <v>1688</v>
      </c>
      <c r="S625" s="290">
        <v>5</v>
      </c>
      <c r="T625" s="290">
        <v>150</v>
      </c>
      <c r="U625" s="293">
        <v>0</v>
      </c>
      <c r="V625" s="317">
        <v>4.75</v>
      </c>
      <c r="W625" s="290" t="s">
        <v>85</v>
      </c>
      <c r="X625" s="298">
        <v>116.5</v>
      </c>
      <c r="Y625" s="294">
        <v>31.45</v>
      </c>
      <c r="Z625" s="293">
        <v>2500</v>
      </c>
      <c r="AA625" s="293" t="s">
        <v>5150</v>
      </c>
      <c r="AB625" s="293" t="s">
        <v>2845</v>
      </c>
      <c r="AC625" s="284" t="s">
        <v>9632</v>
      </c>
      <c r="AD625" s="295" t="s">
        <v>1559</v>
      </c>
      <c r="AE625" s="432"/>
      <c r="AF625" s="286">
        <f>IFERROR(VLOOKUP(AD625,ACCESSORIES!F:J,5,FALSE),"N/A")</f>
        <v>33</v>
      </c>
      <c r="AG625" s="295" t="s">
        <v>85</v>
      </c>
      <c r="AH625" s="296" t="s">
        <v>85</v>
      </c>
      <c r="AI625" s="295" t="s">
        <v>2861</v>
      </c>
      <c r="AJ625" s="295" t="s">
        <v>1827</v>
      </c>
      <c r="AK625" s="287">
        <f>IFERROR(VLOOKUP(AJ625,ACCESSORIES!F:J,5,FALSE),"N/A")</f>
        <v>1.1000000000000001</v>
      </c>
      <c r="AL625" s="296" t="s">
        <v>237</v>
      </c>
      <c r="AM625" s="296" t="s">
        <v>85</v>
      </c>
      <c r="AN625" s="38" t="str">
        <f>IFERROR(VLOOKUP(AM625,ACCESSORIES!F:J,5,FALSE),"N/A")</f>
        <v>N/A</v>
      </c>
      <c r="AO625" s="296" t="s">
        <v>85</v>
      </c>
      <c r="AP625" s="493">
        <v>16.2</v>
      </c>
      <c r="AQ625" s="296"/>
      <c r="AR625" s="296">
        <v>190</v>
      </c>
      <c r="AS625" s="296">
        <v>3</v>
      </c>
      <c r="AT625" s="296">
        <v>19</v>
      </c>
      <c r="AU625" s="296">
        <v>29</v>
      </c>
      <c r="AV625" s="296">
        <v>27</v>
      </c>
      <c r="AW625" s="296">
        <v>207</v>
      </c>
      <c r="AX625" s="296">
        <v>203</v>
      </c>
      <c r="AY625" s="296">
        <v>110.5</v>
      </c>
      <c r="AZ625" s="296">
        <v>46</v>
      </c>
      <c r="BA625" s="74"/>
      <c r="BB625" s="296">
        <v>78</v>
      </c>
      <c r="BC625" s="49"/>
      <c r="BD625" s="297" t="s">
        <v>85</v>
      </c>
      <c r="BE625" s="91" t="str">
        <f>IFERROR(VLOOKUP(BD625,ACCESSORIES!F:J,5,FALSE),"N/A")</f>
        <v>N/A</v>
      </c>
      <c r="BF625" s="92" t="s">
        <v>85</v>
      </c>
      <c r="BG625" s="91" t="str">
        <f>IFERROR(VLOOKUP(BF625,ACCESSORIES!F:J,5,FALSE),"N/A")</f>
        <v>N/A</v>
      </c>
      <c r="BH625" s="297">
        <v>35.53</v>
      </c>
      <c r="BI625" s="296">
        <v>19.7</v>
      </c>
      <c r="BJ625" s="296">
        <v>19.7</v>
      </c>
      <c r="BK625" s="296">
        <v>11</v>
      </c>
      <c r="BL625" s="358">
        <f t="shared" si="54"/>
        <v>6.995621234535998E-2</v>
      </c>
      <c r="BM625" s="290">
        <v>36</v>
      </c>
      <c r="BN625" s="296" t="s">
        <v>3374</v>
      </c>
      <c r="BO625" s="73" t="s">
        <v>3891</v>
      </c>
      <c r="BP625" s="296" t="s">
        <v>2680</v>
      </c>
      <c r="BQ625" s="296" t="s">
        <v>2684</v>
      </c>
      <c r="BR625" s="296" t="s">
        <v>2685</v>
      </c>
      <c r="BS625" s="296" t="s">
        <v>2686</v>
      </c>
      <c r="BT625" s="296"/>
      <c r="BU625" s="296"/>
      <c r="BV625" s="296"/>
      <c r="BW625" s="296"/>
      <c r="BX625" s="296"/>
      <c r="BY625" s="296"/>
      <c r="BZ625" s="296" t="s">
        <v>3398</v>
      </c>
      <c r="CA625" s="296" t="s">
        <v>3399</v>
      </c>
      <c r="CB625" s="296" t="s">
        <v>3400</v>
      </c>
      <c r="CC625" s="296" t="s">
        <v>3401</v>
      </c>
      <c r="CD625" s="311" t="str">
        <f t="shared" si="51"/>
        <v>DISCONTINUED - MR304 Double Standard, 17x8.5, 0mm Offset, 5x150, 116.5mm Centerbore, Matte Black - Machined Lip</v>
      </c>
      <c r="CE625" s="311" t="s">
        <v>3721</v>
      </c>
      <c r="CF625" s="311" t="s">
        <v>3720</v>
      </c>
      <c r="CG625" s="300" t="str">
        <f t="shared" si="49"/>
        <v>STREET (3XX)</v>
      </c>
    </row>
    <row r="626" spans="1:85" s="289" customFormat="1" ht="15.75" customHeight="1">
      <c r="A626" s="571">
        <f t="shared" si="48"/>
        <v>623</v>
      </c>
      <c r="B626" s="92" t="s">
        <v>84</v>
      </c>
      <c r="C626" s="29" t="s">
        <v>1060</v>
      </c>
      <c r="D626" s="290" t="s">
        <v>908</v>
      </c>
      <c r="E626" s="291" t="s">
        <v>5066</v>
      </c>
      <c r="F626" s="281" t="str">
        <f t="shared" si="53"/>
        <v>MR60621080524N</v>
      </c>
      <c r="G626" s="291" t="s">
        <v>2095</v>
      </c>
      <c r="H626" s="291"/>
      <c r="I626" s="345" t="s">
        <v>955</v>
      </c>
      <c r="J626" s="322">
        <v>42736</v>
      </c>
      <c r="K626" s="438">
        <v>44480</v>
      </c>
      <c r="L626" s="282" t="s">
        <v>1239</v>
      </c>
      <c r="M626" s="292">
        <v>408.62</v>
      </c>
      <c r="N626" s="85"/>
      <c r="O626" s="409"/>
      <c r="P626" s="290">
        <v>20</v>
      </c>
      <c r="Q626" s="8">
        <v>10</v>
      </c>
      <c r="R626" s="29" t="s">
        <v>1699</v>
      </c>
      <c r="S626" s="290">
        <v>8</v>
      </c>
      <c r="T626" s="290">
        <v>6.5</v>
      </c>
      <c r="U626" s="293">
        <v>-24</v>
      </c>
      <c r="V626" s="317">
        <v>4.55</v>
      </c>
      <c r="W626" s="290" t="s">
        <v>85</v>
      </c>
      <c r="X626" s="298">
        <v>121.3</v>
      </c>
      <c r="Y626" s="294">
        <v>42.3</v>
      </c>
      <c r="Z626" s="293">
        <v>3640</v>
      </c>
      <c r="AA626" s="293" t="s">
        <v>2165</v>
      </c>
      <c r="AB626" s="293" t="s">
        <v>2845</v>
      </c>
      <c r="AC626" s="284" t="s">
        <v>9811</v>
      </c>
      <c r="AD626" s="295" t="s">
        <v>1577</v>
      </c>
      <c r="AE626" s="432"/>
      <c r="AF626" s="286">
        <f>IFERROR(VLOOKUP(AD626,ACCESSORIES!F:J,5,FALSE),"N/A")</f>
        <v>33</v>
      </c>
      <c r="AG626" s="295" t="s">
        <v>85</v>
      </c>
      <c r="AH626" s="296" t="s">
        <v>1787</v>
      </c>
      <c r="AI626" s="295" t="s">
        <v>85</v>
      </c>
      <c r="AJ626" s="295" t="s">
        <v>1826</v>
      </c>
      <c r="AK626" s="287">
        <f>IFERROR(VLOOKUP(AJ626,ACCESSORIES!F:J,5,FALSE),"N/A")</f>
        <v>1.1000000000000001</v>
      </c>
      <c r="AL626" s="296" t="s">
        <v>236</v>
      </c>
      <c r="AM626" s="296" t="s">
        <v>1633</v>
      </c>
      <c r="AN626" s="38">
        <f>IFERROR(VLOOKUP(AM626,ACCESSORIES!F:J,5,FALSE),"N/A")</f>
        <v>3.3000000000000003</v>
      </c>
      <c r="AO626" s="296">
        <v>116.7</v>
      </c>
      <c r="AP626" s="493">
        <v>15.8</v>
      </c>
      <c r="AQ626" s="296"/>
      <c r="AR626" s="296">
        <v>200</v>
      </c>
      <c r="AS626" s="296">
        <v>3</v>
      </c>
      <c r="AT626" s="296">
        <v>3</v>
      </c>
      <c r="AU626" s="296"/>
      <c r="AV626" s="296">
        <v>58</v>
      </c>
      <c r="AW626" s="296"/>
      <c r="AX626" s="296">
        <v>230</v>
      </c>
      <c r="AY626" s="296">
        <v>124</v>
      </c>
      <c r="AZ626" s="296">
        <v>108.5</v>
      </c>
      <c r="BA626" s="74"/>
      <c r="BB626" s="296">
        <v>72</v>
      </c>
      <c r="BC626" s="49"/>
      <c r="BD626" s="297" t="s">
        <v>85</v>
      </c>
      <c r="BE626" s="91" t="str">
        <f>IFERROR(VLOOKUP(BD626,ACCESSORIES!F:J,5,FALSE),"N/A")</f>
        <v>N/A</v>
      </c>
      <c r="BF626" s="92" t="s">
        <v>85</v>
      </c>
      <c r="BG626" s="91" t="str">
        <f>IFERROR(VLOOKUP(BF626,ACCESSORIES!F:J,5,FALSE),"N/A")</f>
        <v>N/A</v>
      </c>
      <c r="BH626" s="297">
        <v>45.8</v>
      </c>
      <c r="BI626" s="296">
        <v>22.1</v>
      </c>
      <c r="BJ626" s="296">
        <v>22.1</v>
      </c>
      <c r="BK626" s="296">
        <v>12.2</v>
      </c>
      <c r="BL626" s="358">
        <f t="shared" si="54"/>
        <v>9.7643992324528001E-2</v>
      </c>
      <c r="BM626" s="290">
        <v>20</v>
      </c>
      <c r="BN626" s="296" t="s">
        <v>3374</v>
      </c>
      <c r="BO626" s="73" t="s">
        <v>3891</v>
      </c>
      <c r="BP626" s="296" t="s">
        <v>2737</v>
      </c>
      <c r="BQ626" s="296" t="s">
        <v>2681</v>
      </c>
      <c r="BR626" s="296" t="s">
        <v>2750</v>
      </c>
      <c r="BS626" s="296" t="s">
        <v>2751</v>
      </c>
      <c r="BT626" s="296"/>
      <c r="BU626" s="296"/>
      <c r="BV626" s="296"/>
      <c r="BW626" s="296"/>
      <c r="BX626" s="296"/>
      <c r="BY626" s="296"/>
      <c r="BZ626" s="296" t="s">
        <v>3658</v>
      </c>
      <c r="CA626" s="296" t="s">
        <v>3659</v>
      </c>
      <c r="CB626" s="296" t="s">
        <v>3660</v>
      </c>
      <c r="CC626" s="296" t="s">
        <v>3661</v>
      </c>
      <c r="CD626" s="311" t="str">
        <f t="shared" si="51"/>
        <v>DISCONTINUED - MR606 Mesh, 20x10, -24mm Offset, 8x6.5, 121.3mm Centerbore, Matte Black</v>
      </c>
      <c r="CE626" s="311" t="s">
        <v>3721</v>
      </c>
      <c r="CF626" s="311" t="s">
        <v>3720</v>
      </c>
      <c r="CG626" s="300" t="str">
        <f t="shared" si="49"/>
        <v>DISCO (6XX)</v>
      </c>
    </row>
    <row r="627" spans="1:85" s="289" customFormat="1" ht="15.75" customHeight="1">
      <c r="A627" s="571">
        <f t="shared" si="48"/>
        <v>624</v>
      </c>
      <c r="B627" s="92" t="s">
        <v>84</v>
      </c>
      <c r="C627" s="29" t="s">
        <v>1059</v>
      </c>
      <c r="D627" s="290" t="s">
        <v>903</v>
      </c>
      <c r="E627" s="291" t="s">
        <v>5067</v>
      </c>
      <c r="F627" s="281" t="str">
        <f t="shared" si="53"/>
        <v>MR50388051142</v>
      </c>
      <c r="G627" s="291"/>
      <c r="H627" s="291"/>
      <c r="I627" s="345" t="s">
        <v>915</v>
      </c>
      <c r="J627" s="322">
        <v>42736</v>
      </c>
      <c r="K627" s="438">
        <v>44480</v>
      </c>
      <c r="L627" s="282" t="s">
        <v>1239</v>
      </c>
      <c r="M627" s="292">
        <v>459.11</v>
      </c>
      <c r="N627" s="85"/>
      <c r="O627" s="409"/>
      <c r="P627" s="290">
        <v>18</v>
      </c>
      <c r="Q627" s="8">
        <v>8</v>
      </c>
      <c r="R627" s="29" t="s">
        <v>1684</v>
      </c>
      <c r="S627" s="290">
        <v>5</v>
      </c>
      <c r="T627" s="290">
        <v>100</v>
      </c>
      <c r="U627" s="293">
        <v>42</v>
      </c>
      <c r="V627" s="317">
        <v>6.2</v>
      </c>
      <c r="W627" s="290" t="s">
        <v>85</v>
      </c>
      <c r="X627" s="298">
        <v>73</v>
      </c>
      <c r="Y627" s="294">
        <v>17.8</v>
      </c>
      <c r="Z627" s="293">
        <v>1650</v>
      </c>
      <c r="AA627" s="293" t="s">
        <v>2169</v>
      </c>
      <c r="AB627" s="293" t="s">
        <v>2847</v>
      </c>
      <c r="AC627" s="284" t="s">
        <v>9781</v>
      </c>
      <c r="AD627" s="295" t="s">
        <v>1578</v>
      </c>
      <c r="AE627" s="432"/>
      <c r="AF627" s="286" t="str">
        <f>IFERROR(VLOOKUP(AD627,ACCESSORIES!F:J,5,FALSE),"N/A")</f>
        <v>N/A</v>
      </c>
      <c r="AG627" s="295" t="s">
        <v>85</v>
      </c>
      <c r="AH627" s="296" t="s">
        <v>85</v>
      </c>
      <c r="AI627" s="295" t="s">
        <v>85</v>
      </c>
      <c r="AJ627" s="295" t="s">
        <v>85</v>
      </c>
      <c r="AK627" s="287" t="str">
        <f>IFERROR(VLOOKUP(AJ627,ACCESSORIES!F:J,5,FALSE),"N/A")</f>
        <v>N/A</v>
      </c>
      <c r="AL627" s="296" t="s">
        <v>236</v>
      </c>
      <c r="AM627" s="296" t="s">
        <v>1782</v>
      </c>
      <c r="AN627" s="38">
        <f>IFERROR(VLOOKUP(AM627,ACCESSORIES!F:J,5,FALSE),"N/A")</f>
        <v>2.75</v>
      </c>
      <c r="AO627" s="296">
        <v>56.1</v>
      </c>
      <c r="AP627" s="493">
        <v>16</v>
      </c>
      <c r="AQ627" s="296"/>
      <c r="AR627" s="296">
        <v>145</v>
      </c>
      <c r="AS627" s="296">
        <v>26</v>
      </c>
      <c r="AT627" s="296">
        <v>34</v>
      </c>
      <c r="AU627" s="296"/>
      <c r="AV627" s="296">
        <v>46</v>
      </c>
      <c r="AW627" s="296"/>
      <c r="AX627" s="296">
        <v>212</v>
      </c>
      <c r="AY627" s="296">
        <v>53</v>
      </c>
      <c r="AZ627" s="296">
        <v>29</v>
      </c>
      <c r="BA627" s="74"/>
      <c r="BB627" s="296">
        <v>0</v>
      </c>
      <c r="BC627" s="49"/>
      <c r="BD627" s="297" t="s">
        <v>85</v>
      </c>
      <c r="BE627" s="91" t="str">
        <f>IFERROR(VLOOKUP(BD627,ACCESSORIES!F:J,5,FALSE),"N/A")</f>
        <v>N/A</v>
      </c>
      <c r="BF627" s="92" t="s">
        <v>85</v>
      </c>
      <c r="BG627" s="91" t="str">
        <f>IFERROR(VLOOKUP(BF627,ACCESSORIES!F:J,5,FALSE),"N/A")</f>
        <v>N/A</v>
      </c>
      <c r="BH627" s="297">
        <v>21.3</v>
      </c>
      <c r="BI627" s="296">
        <v>20.5</v>
      </c>
      <c r="BJ627" s="296">
        <v>20.5</v>
      </c>
      <c r="BK627" s="296">
        <v>10.4</v>
      </c>
      <c r="BL627" s="358">
        <f t="shared" si="54"/>
        <v>7.1621301918399979E-2</v>
      </c>
      <c r="BM627" s="290">
        <v>36</v>
      </c>
      <c r="BN627" s="296" t="s">
        <v>3374</v>
      </c>
      <c r="BO627" s="73" t="s">
        <v>3891</v>
      </c>
      <c r="BP627" s="296" t="s">
        <v>2745</v>
      </c>
      <c r="BQ627" s="296" t="s">
        <v>2746</v>
      </c>
      <c r="BR627" s="296" t="s">
        <v>2747</v>
      </c>
      <c r="BS627" s="296" t="s">
        <v>2748</v>
      </c>
      <c r="BT627" s="296" t="s">
        <v>2749</v>
      </c>
      <c r="BU627" s="296"/>
      <c r="BV627" s="296"/>
      <c r="BW627" s="296"/>
      <c r="BX627" s="296"/>
      <c r="BY627" s="296"/>
      <c r="BZ627" s="296" t="s">
        <v>3622</v>
      </c>
      <c r="CA627" s="296" t="s">
        <v>3623</v>
      </c>
      <c r="CB627" s="296" t="s">
        <v>3624</v>
      </c>
      <c r="CC627" s="296" t="s">
        <v>3625</v>
      </c>
      <c r="CD627" s="311" t="str">
        <f t="shared" si="51"/>
        <v>DISCONTINUED - MR503 RALLY, 18x8, +42mm Offset, 5x100, 73mm Centerbore, Gold</v>
      </c>
      <c r="CE627" s="311" t="s">
        <v>3721</v>
      </c>
      <c r="CF627" s="311" t="s">
        <v>3720</v>
      </c>
      <c r="CG627" s="300" t="str">
        <f t="shared" si="49"/>
        <v>RALLY (5XX)</v>
      </c>
    </row>
    <row r="628" spans="1:85" s="289" customFormat="1" ht="15.75" customHeight="1">
      <c r="A628" s="571">
        <f t="shared" si="48"/>
        <v>625</v>
      </c>
      <c r="B628" s="92" t="s">
        <v>2909</v>
      </c>
      <c r="C628" s="29" t="s">
        <v>2893</v>
      </c>
      <c r="D628" s="290" t="s">
        <v>3169</v>
      </c>
      <c r="E628" s="291" t="s">
        <v>5069</v>
      </c>
      <c r="F628" s="281" t="str">
        <f t="shared" si="53"/>
        <v>GZ80647047543</v>
      </c>
      <c r="G628" s="291"/>
      <c r="H628" s="291"/>
      <c r="I628" s="345" t="s">
        <v>3088</v>
      </c>
      <c r="J628" s="322">
        <v>43605</v>
      </c>
      <c r="K628" s="438">
        <v>44480</v>
      </c>
      <c r="L628" s="282" t="s">
        <v>1239</v>
      </c>
      <c r="M628" s="292">
        <v>147.80000000000001</v>
      </c>
      <c r="N628" s="85"/>
      <c r="O628" s="409"/>
      <c r="P628" s="290">
        <v>14</v>
      </c>
      <c r="Q628" s="8">
        <v>7</v>
      </c>
      <c r="R628" s="29" t="s">
        <v>1682</v>
      </c>
      <c r="S628" s="290">
        <v>4</v>
      </c>
      <c r="T628" s="290">
        <v>136</v>
      </c>
      <c r="U628" s="293">
        <v>13</v>
      </c>
      <c r="V628" s="317">
        <v>4.3</v>
      </c>
      <c r="W628" s="290" t="s">
        <v>168</v>
      </c>
      <c r="X628" s="298">
        <v>110</v>
      </c>
      <c r="Y628" s="294">
        <v>13.8</v>
      </c>
      <c r="Z628" s="293">
        <v>1200</v>
      </c>
      <c r="AA628" s="293" t="s">
        <v>2165</v>
      </c>
      <c r="AB628" s="293" t="s">
        <v>2845</v>
      </c>
      <c r="AC628" s="284" t="s">
        <v>9820</v>
      </c>
      <c r="AD628" s="295" t="s">
        <v>3278</v>
      </c>
      <c r="AE628" s="432"/>
      <c r="AF628" s="286" t="str">
        <f>IFERROR(VLOOKUP(AD628,ACCESSORIES!F:J,5,FALSE),"N/A")</f>
        <v>N/A</v>
      </c>
      <c r="AG628" s="295" t="s">
        <v>85</v>
      </c>
      <c r="AH628" s="296" t="s">
        <v>85</v>
      </c>
      <c r="AI628" s="295" t="s">
        <v>85</v>
      </c>
      <c r="AJ628" s="295" t="s">
        <v>85</v>
      </c>
      <c r="AK628" s="287" t="str">
        <f>IFERROR(VLOOKUP(AJ628,ACCESSORIES!F:J,5,FALSE),"N/A")</f>
        <v>N/A</v>
      </c>
      <c r="AL628" s="296" t="s">
        <v>237</v>
      </c>
      <c r="AM628" s="296" t="s">
        <v>85</v>
      </c>
      <c r="AN628" s="38" t="str">
        <f>IFERROR(VLOOKUP(AM628,ACCESSORIES!F:J,5,FALSE),"N/A")</f>
        <v>N/A</v>
      </c>
      <c r="AO628" s="296" t="s">
        <v>85</v>
      </c>
      <c r="AP628" s="493">
        <v>14</v>
      </c>
      <c r="AQ628" s="296"/>
      <c r="AR628" s="296">
        <v>170</v>
      </c>
      <c r="AS628" s="296">
        <v>3</v>
      </c>
      <c r="AT628" s="296">
        <v>16</v>
      </c>
      <c r="AU628" s="296"/>
      <c r="AV628" s="296">
        <v>13</v>
      </c>
      <c r="AW628" s="296"/>
      <c r="AX628" s="296">
        <v>165</v>
      </c>
      <c r="AY628" s="296">
        <v>50</v>
      </c>
      <c r="AZ628" s="296">
        <v>56</v>
      </c>
      <c r="BA628" s="74"/>
      <c r="BB628" s="296">
        <v>47</v>
      </c>
      <c r="BC628" s="49"/>
      <c r="BD628" s="297" t="s">
        <v>85</v>
      </c>
      <c r="BE628" s="91" t="str">
        <f>IFERROR(VLOOKUP(BD628,ACCESSORIES!F:J,5,FALSE),"N/A")</f>
        <v>N/A</v>
      </c>
      <c r="BF628" s="92" t="s">
        <v>85</v>
      </c>
      <c r="BG628" s="91" t="str">
        <f>IFERROR(VLOOKUP(BF628,ACCESSORIES!F:J,5,FALSE),"N/A")</f>
        <v>N/A</v>
      </c>
      <c r="BH628" s="297">
        <v>17.3</v>
      </c>
      <c r="BI628" s="296">
        <v>15</v>
      </c>
      <c r="BJ628" s="296">
        <v>15</v>
      </c>
      <c r="BK628" s="296">
        <v>8</v>
      </c>
      <c r="BL628" s="358">
        <f t="shared" si="54"/>
        <v>2.9496715199999999E-2</v>
      </c>
      <c r="BM628" s="290">
        <v>57</v>
      </c>
      <c r="BN628" s="296" t="s">
        <v>3374</v>
      </c>
      <c r="BO628" s="73" t="s">
        <v>3891</v>
      </c>
      <c r="BP628" s="296" t="s">
        <v>3900</v>
      </c>
      <c r="BQ628" s="296" t="s">
        <v>3898</v>
      </c>
      <c r="BR628" s="296" t="s">
        <v>3901</v>
      </c>
      <c r="BS628" s="296" t="s">
        <v>3894</v>
      </c>
      <c r="BT628" s="296"/>
      <c r="BU628" s="296"/>
      <c r="BV628" s="296"/>
      <c r="BW628" s="296"/>
      <c r="BX628" s="296"/>
      <c r="BY628" s="296"/>
      <c r="BZ628" s="296" t="s">
        <v>4042</v>
      </c>
      <c r="CA628" s="296" t="s">
        <v>4041</v>
      </c>
      <c r="CB628" s="296" t="s">
        <v>4043</v>
      </c>
      <c r="CC628" s="296" t="s">
        <v>4044</v>
      </c>
      <c r="CD628" s="311" t="str">
        <f t="shared" si="51"/>
        <v>DISCONTINUED - GZ806 Tilt, 14x7, 4+3/+13mm Offset, 4x136, 110mm Centerbore, Matte Black</v>
      </c>
      <c r="CE628" s="311" t="s">
        <v>3721</v>
      </c>
      <c r="CF628" s="311" t="s">
        <v>3720</v>
      </c>
      <c r="CG628" s="300" t="str">
        <f t="shared" si="49"/>
        <v>GMZ (8XX)</v>
      </c>
    </row>
    <row r="629" spans="1:85" s="289" customFormat="1" ht="15.75" customHeight="1">
      <c r="A629" s="571">
        <f t="shared" si="48"/>
        <v>626</v>
      </c>
      <c r="B629" s="92" t="s">
        <v>2909</v>
      </c>
      <c r="C629" s="29" t="s">
        <v>2893</v>
      </c>
      <c r="D629" s="290" t="s">
        <v>3169</v>
      </c>
      <c r="E629" s="291" t="s">
        <v>5070</v>
      </c>
      <c r="F629" s="281" t="str">
        <f t="shared" si="53"/>
        <v>GZ80647046543</v>
      </c>
      <c r="G629" s="291"/>
      <c r="H629" s="291"/>
      <c r="I629" s="345" t="s">
        <v>3089</v>
      </c>
      <c r="J629" s="322">
        <v>43605</v>
      </c>
      <c r="K629" s="438">
        <v>44480</v>
      </c>
      <c r="L629" s="282" t="s">
        <v>1239</v>
      </c>
      <c r="M629" s="292">
        <v>147.80000000000001</v>
      </c>
      <c r="N629" s="85"/>
      <c r="O629" s="409"/>
      <c r="P629" s="290">
        <v>14</v>
      </c>
      <c r="Q629" s="8">
        <v>7</v>
      </c>
      <c r="R629" s="29" t="s">
        <v>1683</v>
      </c>
      <c r="S629" s="290">
        <v>4</v>
      </c>
      <c r="T629" s="290">
        <v>156</v>
      </c>
      <c r="U629" s="293">
        <v>13</v>
      </c>
      <c r="V629" s="317">
        <v>4.3</v>
      </c>
      <c r="W629" s="290" t="s">
        <v>168</v>
      </c>
      <c r="X629" s="298">
        <v>131.30000000000001</v>
      </c>
      <c r="Y629" s="294">
        <v>13.8</v>
      </c>
      <c r="Z629" s="293">
        <v>1200</v>
      </c>
      <c r="AA629" s="293" t="s">
        <v>2165</v>
      </c>
      <c r="AB629" s="293" t="s">
        <v>2845</v>
      </c>
      <c r="AC629" s="284" t="s">
        <v>9660</v>
      </c>
      <c r="AD629" s="295" t="s">
        <v>3278</v>
      </c>
      <c r="AE629" s="432"/>
      <c r="AF629" s="286" t="str">
        <f>IFERROR(VLOOKUP(AD629,ACCESSORIES!F:J,5,FALSE),"N/A")</f>
        <v>N/A</v>
      </c>
      <c r="AG629" s="295" t="s">
        <v>85</v>
      </c>
      <c r="AH629" s="296" t="s">
        <v>85</v>
      </c>
      <c r="AI629" s="295" t="s">
        <v>85</v>
      </c>
      <c r="AJ629" s="295" t="s">
        <v>85</v>
      </c>
      <c r="AK629" s="287" t="str">
        <f>IFERROR(VLOOKUP(AJ629,ACCESSORIES!F:J,5,FALSE),"N/A")</f>
        <v>N/A</v>
      </c>
      <c r="AL629" s="296" t="s">
        <v>237</v>
      </c>
      <c r="AM629" s="296" t="s">
        <v>85</v>
      </c>
      <c r="AN629" s="38" t="str">
        <f>IFERROR(VLOOKUP(AM629,ACCESSORIES!F:J,5,FALSE),"N/A")</f>
        <v>N/A</v>
      </c>
      <c r="AO629" s="296" t="s">
        <v>85</v>
      </c>
      <c r="AP629" s="493">
        <v>14</v>
      </c>
      <c r="AQ629" s="296"/>
      <c r="AR629" s="296">
        <v>178</v>
      </c>
      <c r="AS629" s="296">
        <v>3</v>
      </c>
      <c r="AT629" s="296">
        <v>16</v>
      </c>
      <c r="AU629" s="296"/>
      <c r="AV629" s="296">
        <v>13</v>
      </c>
      <c r="AW629" s="296"/>
      <c r="AX629" s="296">
        <v>165</v>
      </c>
      <c r="AY629" s="296">
        <v>50</v>
      </c>
      <c r="AZ629" s="296">
        <v>56</v>
      </c>
      <c r="BA629" s="74"/>
      <c r="BB629" s="296">
        <v>47</v>
      </c>
      <c r="BC629" s="49"/>
      <c r="BD629" s="297" t="s">
        <v>85</v>
      </c>
      <c r="BE629" s="91" t="str">
        <f>IFERROR(VLOOKUP(BD629,ACCESSORIES!F:J,5,FALSE),"N/A")</f>
        <v>N/A</v>
      </c>
      <c r="BF629" s="92" t="s">
        <v>85</v>
      </c>
      <c r="BG629" s="91" t="str">
        <f>IFERROR(VLOOKUP(BF629,ACCESSORIES!F:J,5,FALSE),"N/A")</f>
        <v>N/A</v>
      </c>
      <c r="BH629" s="297">
        <v>17.3</v>
      </c>
      <c r="BI629" s="296">
        <v>15</v>
      </c>
      <c r="BJ629" s="296">
        <v>15</v>
      </c>
      <c r="BK629" s="296">
        <v>8</v>
      </c>
      <c r="BL629" s="358">
        <f t="shared" si="54"/>
        <v>2.9496715199999999E-2</v>
      </c>
      <c r="BM629" s="290">
        <v>57</v>
      </c>
      <c r="BN629" s="296" t="s">
        <v>3374</v>
      </c>
      <c r="BO629" s="73" t="s">
        <v>3891</v>
      </c>
      <c r="BP629" s="296" t="s">
        <v>3900</v>
      </c>
      <c r="BQ629" s="296" t="s">
        <v>3898</v>
      </c>
      <c r="BR629" s="296" t="s">
        <v>3901</v>
      </c>
      <c r="BS629" s="296" t="s">
        <v>3894</v>
      </c>
      <c r="BT629" s="296"/>
      <c r="BU629" s="296"/>
      <c r="BV629" s="296"/>
      <c r="BW629" s="296"/>
      <c r="BX629" s="296"/>
      <c r="BY629" s="296"/>
      <c r="BZ629" s="296" t="s">
        <v>4042</v>
      </c>
      <c r="CA629" s="296" t="s">
        <v>4041</v>
      </c>
      <c r="CB629" s="296" t="s">
        <v>4043</v>
      </c>
      <c r="CC629" s="296" t="s">
        <v>4044</v>
      </c>
      <c r="CD629" s="311" t="str">
        <f t="shared" si="51"/>
        <v>DISCONTINUED - GZ806 Tilt, 14x7, 4+3/+13mm Offset, 4x156, 131.3mm Centerbore, Matte Black</v>
      </c>
      <c r="CE629" s="311" t="s">
        <v>3721</v>
      </c>
      <c r="CF629" s="311" t="s">
        <v>3720</v>
      </c>
      <c r="CG629" s="300" t="str">
        <f t="shared" si="49"/>
        <v>GMZ (8XX)</v>
      </c>
    </row>
    <row r="630" spans="1:85" s="289" customFormat="1" ht="15.75" customHeight="1">
      <c r="A630" s="571">
        <f t="shared" si="48"/>
        <v>627</v>
      </c>
      <c r="B630" s="92" t="s">
        <v>2909</v>
      </c>
      <c r="C630" s="29" t="s">
        <v>2893</v>
      </c>
      <c r="D630" s="290" t="s">
        <v>3169</v>
      </c>
      <c r="E630" s="291" t="s">
        <v>5071</v>
      </c>
      <c r="F630" s="281" t="str">
        <f t="shared" si="53"/>
        <v>GZ80647046552</v>
      </c>
      <c r="G630" s="291"/>
      <c r="H630" s="291"/>
      <c r="I630" s="345" t="s">
        <v>3091</v>
      </c>
      <c r="J630" s="322">
        <v>43605</v>
      </c>
      <c r="K630" s="438">
        <v>44480</v>
      </c>
      <c r="L630" s="282" t="s">
        <v>1239</v>
      </c>
      <c r="M630" s="292">
        <v>147.80000000000001</v>
      </c>
      <c r="N630" s="85"/>
      <c r="O630" s="409"/>
      <c r="P630" s="290">
        <v>14</v>
      </c>
      <c r="Q630" s="8">
        <v>7</v>
      </c>
      <c r="R630" s="29" t="s">
        <v>1683</v>
      </c>
      <c r="S630" s="290">
        <v>4</v>
      </c>
      <c r="T630" s="290">
        <v>156</v>
      </c>
      <c r="U630" s="293">
        <v>38</v>
      </c>
      <c r="V630" s="317">
        <v>5.3</v>
      </c>
      <c r="W630" s="290" t="s">
        <v>166</v>
      </c>
      <c r="X630" s="298">
        <v>131.30000000000001</v>
      </c>
      <c r="Y630" s="294">
        <v>14.4</v>
      </c>
      <c r="Z630" s="293">
        <v>1200</v>
      </c>
      <c r="AA630" s="293" t="s">
        <v>2165</v>
      </c>
      <c r="AB630" s="293" t="s">
        <v>2845</v>
      </c>
      <c r="AC630" s="284" t="s">
        <v>9661</v>
      </c>
      <c r="AD630" s="295" t="s">
        <v>3278</v>
      </c>
      <c r="AE630" s="432"/>
      <c r="AF630" s="286" t="str">
        <f>IFERROR(VLOOKUP(AD630,ACCESSORIES!F:J,5,FALSE),"N/A")</f>
        <v>N/A</v>
      </c>
      <c r="AG630" s="295" t="s">
        <v>85</v>
      </c>
      <c r="AH630" s="296" t="s">
        <v>85</v>
      </c>
      <c r="AI630" s="295" t="s">
        <v>85</v>
      </c>
      <c r="AJ630" s="295" t="s">
        <v>85</v>
      </c>
      <c r="AK630" s="287" t="str">
        <f>IFERROR(VLOOKUP(AJ630,ACCESSORIES!F:J,5,FALSE),"N/A")</f>
        <v>N/A</v>
      </c>
      <c r="AL630" s="296" t="s">
        <v>237</v>
      </c>
      <c r="AM630" s="296" t="s">
        <v>85</v>
      </c>
      <c r="AN630" s="38" t="str">
        <f>IFERROR(VLOOKUP(AM630,ACCESSORIES!F:J,5,FALSE),"N/A")</f>
        <v>N/A</v>
      </c>
      <c r="AO630" s="296" t="s">
        <v>85</v>
      </c>
      <c r="AP630" s="493">
        <v>14</v>
      </c>
      <c r="AQ630" s="296"/>
      <c r="AR630" s="296">
        <v>178</v>
      </c>
      <c r="AS630" s="296">
        <v>3</v>
      </c>
      <c r="AT630" s="296">
        <v>16</v>
      </c>
      <c r="AU630" s="296"/>
      <c r="AV630" s="296">
        <v>3</v>
      </c>
      <c r="AW630" s="296"/>
      <c r="AX630" s="296">
        <v>152</v>
      </c>
      <c r="AY630" s="296">
        <v>50</v>
      </c>
      <c r="AZ630" s="296">
        <v>56</v>
      </c>
      <c r="BA630" s="74"/>
      <c r="BB630" s="296">
        <v>33</v>
      </c>
      <c r="BC630" s="49"/>
      <c r="BD630" s="297" t="s">
        <v>85</v>
      </c>
      <c r="BE630" s="91" t="str">
        <f>IFERROR(VLOOKUP(BD630,ACCESSORIES!F:J,5,FALSE),"N/A")</f>
        <v>N/A</v>
      </c>
      <c r="BF630" s="92" t="s">
        <v>85</v>
      </c>
      <c r="BG630" s="91" t="str">
        <f>IFERROR(VLOOKUP(BF630,ACCESSORIES!F:J,5,FALSE),"N/A")</f>
        <v>N/A</v>
      </c>
      <c r="BH630" s="297">
        <v>17.899999999999999</v>
      </c>
      <c r="BI630" s="296">
        <v>15</v>
      </c>
      <c r="BJ630" s="296">
        <v>15</v>
      </c>
      <c r="BK630" s="296">
        <v>8</v>
      </c>
      <c r="BL630" s="358">
        <f t="shared" si="54"/>
        <v>2.9496715199999999E-2</v>
      </c>
      <c r="BM630" s="290">
        <v>57</v>
      </c>
      <c r="BN630" s="296" t="s">
        <v>3374</v>
      </c>
      <c r="BO630" s="73" t="s">
        <v>3891</v>
      </c>
      <c r="BP630" s="296" t="s">
        <v>3900</v>
      </c>
      <c r="BQ630" s="296" t="s">
        <v>3898</v>
      </c>
      <c r="BR630" s="296" t="s">
        <v>3901</v>
      </c>
      <c r="BS630" s="296" t="s">
        <v>3894</v>
      </c>
      <c r="BT630" s="296"/>
      <c r="BU630" s="296"/>
      <c r="BV630" s="296"/>
      <c r="BW630" s="296"/>
      <c r="BX630" s="296"/>
      <c r="BY630" s="296"/>
      <c r="BZ630" s="296" t="s">
        <v>4042</v>
      </c>
      <c r="CA630" s="296" t="s">
        <v>4041</v>
      </c>
      <c r="CB630" s="296" t="s">
        <v>4043</v>
      </c>
      <c r="CC630" s="296" t="s">
        <v>4044</v>
      </c>
      <c r="CD630" s="311" t="str">
        <f t="shared" si="51"/>
        <v>DISCONTINUED - GZ806 Tilt, 14x7, 5+2/+38mm Offset, 4x156, 131.3mm Centerbore, Matte Black</v>
      </c>
      <c r="CE630" s="311" t="s">
        <v>3721</v>
      </c>
      <c r="CF630" s="311" t="s">
        <v>3720</v>
      </c>
      <c r="CG630" s="300" t="str">
        <f t="shared" si="49"/>
        <v>GMZ (8XX)</v>
      </c>
    </row>
    <row r="631" spans="1:85" s="289" customFormat="1" ht="15.75" customHeight="1">
      <c r="A631" s="571">
        <f t="shared" si="48"/>
        <v>628</v>
      </c>
      <c r="B631" s="92" t="s">
        <v>2909</v>
      </c>
      <c r="C631" s="29" t="s">
        <v>2893</v>
      </c>
      <c r="D631" s="290" t="s">
        <v>3169</v>
      </c>
      <c r="E631" s="291" t="s">
        <v>5072</v>
      </c>
      <c r="F631" s="281" t="str">
        <f t="shared" si="53"/>
        <v>GZ80648046544</v>
      </c>
      <c r="G631" s="291"/>
      <c r="H631" s="291"/>
      <c r="I631" s="345" t="s">
        <v>3093</v>
      </c>
      <c r="J631" s="322">
        <v>43605</v>
      </c>
      <c r="K631" s="438">
        <v>44480</v>
      </c>
      <c r="L631" s="282" t="s">
        <v>1239</v>
      </c>
      <c r="M631" s="292">
        <v>147.80000000000001</v>
      </c>
      <c r="N631" s="85"/>
      <c r="O631" s="409"/>
      <c r="P631" s="290">
        <v>14</v>
      </c>
      <c r="Q631" s="8">
        <v>8</v>
      </c>
      <c r="R631" s="29" t="s">
        <v>1683</v>
      </c>
      <c r="S631" s="290">
        <v>4</v>
      </c>
      <c r="T631" s="290">
        <v>156</v>
      </c>
      <c r="U631" s="293">
        <v>0</v>
      </c>
      <c r="V631" s="317">
        <v>4.4000000000000004</v>
      </c>
      <c r="W631" s="290" t="s">
        <v>171</v>
      </c>
      <c r="X631" s="298">
        <v>131.30000000000001</v>
      </c>
      <c r="Y631" s="294">
        <v>14.4</v>
      </c>
      <c r="Z631" s="293">
        <v>1200</v>
      </c>
      <c r="AA631" s="293" t="s">
        <v>2165</v>
      </c>
      <c r="AB631" s="293" t="s">
        <v>2845</v>
      </c>
      <c r="AC631" s="284" t="s">
        <v>9821</v>
      </c>
      <c r="AD631" s="295" t="s">
        <v>3278</v>
      </c>
      <c r="AE631" s="432"/>
      <c r="AF631" s="286" t="str">
        <f>IFERROR(VLOOKUP(AD631,ACCESSORIES!F:J,5,FALSE),"N/A")</f>
        <v>N/A</v>
      </c>
      <c r="AG631" s="295" t="s">
        <v>85</v>
      </c>
      <c r="AH631" s="296" t="s">
        <v>85</v>
      </c>
      <c r="AI631" s="295" t="s">
        <v>85</v>
      </c>
      <c r="AJ631" s="295" t="s">
        <v>85</v>
      </c>
      <c r="AK631" s="287" t="str">
        <f>IFERROR(VLOOKUP(AJ631,ACCESSORIES!F:J,5,FALSE),"N/A")</f>
        <v>N/A</v>
      </c>
      <c r="AL631" s="296" t="s">
        <v>237</v>
      </c>
      <c r="AM631" s="296" t="s">
        <v>85</v>
      </c>
      <c r="AN631" s="38" t="str">
        <f>IFERROR(VLOOKUP(AM631,ACCESSORIES!F:J,5,FALSE),"N/A")</f>
        <v>N/A</v>
      </c>
      <c r="AO631" s="296" t="s">
        <v>85</v>
      </c>
      <c r="AP631" s="493">
        <v>14</v>
      </c>
      <c r="AQ631" s="296"/>
      <c r="AR631" s="296">
        <v>178</v>
      </c>
      <c r="AS631" s="296">
        <v>3</v>
      </c>
      <c r="AT631" s="296">
        <v>17</v>
      </c>
      <c r="AU631" s="296"/>
      <c r="AV631" s="296">
        <v>13</v>
      </c>
      <c r="AW631" s="296"/>
      <c r="AX631" s="296">
        <v>164</v>
      </c>
      <c r="AY631" s="296">
        <v>50</v>
      </c>
      <c r="AZ631" s="296">
        <v>56</v>
      </c>
      <c r="BA631" s="74"/>
      <c r="BB631" s="296">
        <v>68</v>
      </c>
      <c r="BC631" s="49"/>
      <c r="BD631" s="297" t="s">
        <v>85</v>
      </c>
      <c r="BE631" s="91" t="str">
        <f>IFERROR(VLOOKUP(BD631,ACCESSORIES!F:J,5,FALSE),"N/A")</f>
        <v>N/A</v>
      </c>
      <c r="BF631" s="92" t="s">
        <v>85</v>
      </c>
      <c r="BG631" s="91" t="str">
        <f>IFERROR(VLOOKUP(BF631,ACCESSORIES!F:J,5,FALSE),"N/A")</f>
        <v>N/A</v>
      </c>
      <c r="BH631" s="297">
        <v>17.899999999999999</v>
      </c>
      <c r="BI631" s="296">
        <v>16</v>
      </c>
      <c r="BJ631" s="296">
        <v>16</v>
      </c>
      <c r="BK631" s="296">
        <v>9</v>
      </c>
      <c r="BL631" s="358">
        <f t="shared" si="54"/>
        <v>3.7755795456000003E-2</v>
      </c>
      <c r="BM631" s="290">
        <v>57</v>
      </c>
      <c r="BN631" s="296" t="s">
        <v>3374</v>
      </c>
      <c r="BO631" s="73" t="s">
        <v>3891</v>
      </c>
      <c r="BP631" s="296" t="s">
        <v>3900</v>
      </c>
      <c r="BQ631" s="296" t="s">
        <v>3898</v>
      </c>
      <c r="BR631" s="296" t="s">
        <v>3901</v>
      </c>
      <c r="BS631" s="296" t="s">
        <v>3894</v>
      </c>
      <c r="BT631" s="296"/>
      <c r="BU631" s="296"/>
      <c r="BV631" s="296"/>
      <c r="BW631" s="296"/>
      <c r="BX631" s="296"/>
      <c r="BY631" s="296"/>
      <c r="BZ631" s="296" t="s">
        <v>4042</v>
      </c>
      <c r="CA631" s="296" t="s">
        <v>4041</v>
      </c>
      <c r="CB631" s="296" t="s">
        <v>4043</v>
      </c>
      <c r="CC631" s="296" t="s">
        <v>4044</v>
      </c>
      <c r="CD631" s="311" t="str">
        <f t="shared" ref="CD631:CD662" si="55">CONCATENATE("DISCONTINUED"," ","-"," ",D631,", ",P631,"x",Q631,", ",IF(W631="N/A", "", CONCATENATE(W631, "/")),IF(U631&gt;0, CONCATENATE("+",U631), U631),"mm Offset, ",R631,", ",X631,"mm Centerbore, ",PROPER(AA631), "", IF(BF631="N/A", "", CONCATENATE(", w/ ", BF631)))</f>
        <v>DISCONTINUED - GZ806 Tilt, 14x8, 4+4/0mm Offset, 4x156, 131.3mm Centerbore, Matte Black</v>
      </c>
      <c r="CE631" s="311" t="s">
        <v>3721</v>
      </c>
      <c r="CF631" s="311" t="s">
        <v>3720</v>
      </c>
      <c r="CG631" s="300" t="str">
        <f t="shared" si="49"/>
        <v>GMZ (8XX)</v>
      </c>
    </row>
    <row r="632" spans="1:85" s="289" customFormat="1" ht="15.75" customHeight="1">
      <c r="A632" s="571">
        <f t="shared" si="48"/>
        <v>629</v>
      </c>
      <c r="B632" s="92" t="s">
        <v>2909</v>
      </c>
      <c r="C632" s="29" t="s">
        <v>2893</v>
      </c>
      <c r="D632" s="290" t="s">
        <v>3170</v>
      </c>
      <c r="E632" s="291" t="s">
        <v>5073</v>
      </c>
      <c r="F632" s="281" t="str">
        <f t="shared" si="53"/>
        <v>GZ80748046544B</v>
      </c>
      <c r="G632" s="291" t="s">
        <v>1095</v>
      </c>
      <c r="H632" s="291"/>
      <c r="I632" s="345" t="s">
        <v>3096</v>
      </c>
      <c r="J632" s="322">
        <v>43605</v>
      </c>
      <c r="K632" s="438">
        <v>44480</v>
      </c>
      <c r="L632" s="282" t="s">
        <v>1239</v>
      </c>
      <c r="M632" s="292">
        <v>222.32</v>
      </c>
      <c r="N632" s="85"/>
      <c r="O632" s="409"/>
      <c r="P632" s="290">
        <v>14</v>
      </c>
      <c r="Q632" s="8">
        <v>8</v>
      </c>
      <c r="R632" s="29" t="s">
        <v>1683</v>
      </c>
      <c r="S632" s="290">
        <v>4</v>
      </c>
      <c r="T632" s="290">
        <v>156</v>
      </c>
      <c r="U632" s="293">
        <v>0</v>
      </c>
      <c r="V632" s="317">
        <v>4.4000000000000004</v>
      </c>
      <c r="W632" s="290" t="s">
        <v>171</v>
      </c>
      <c r="X632" s="298">
        <v>131.30000000000001</v>
      </c>
      <c r="Y632" s="294">
        <v>18.100000000000001</v>
      </c>
      <c r="Z632" s="293">
        <v>1200</v>
      </c>
      <c r="AA632" s="293" t="s">
        <v>2165</v>
      </c>
      <c r="AB632" s="293" t="s">
        <v>2845</v>
      </c>
      <c r="AC632" s="284" t="s">
        <v>9821</v>
      </c>
      <c r="AD632" s="295" t="s">
        <v>2903</v>
      </c>
      <c r="AE632" s="432"/>
      <c r="AF632" s="286">
        <f>IFERROR(VLOOKUP(AD632,ACCESSORIES!F:J,5,FALSE),"N/A")</f>
        <v>14.454000000000002</v>
      </c>
      <c r="AG632" s="295" t="s">
        <v>85</v>
      </c>
      <c r="AH632" s="296" t="s">
        <v>2905</v>
      </c>
      <c r="AI632" s="295" t="s">
        <v>85</v>
      </c>
      <c r="AJ632" s="295" t="s">
        <v>85</v>
      </c>
      <c r="AK632" s="287" t="str">
        <f>IFERROR(VLOOKUP(AJ632,ACCESSORIES!F:J,5,FALSE),"N/A")</f>
        <v>N/A</v>
      </c>
      <c r="AL632" s="296" t="s">
        <v>237</v>
      </c>
      <c r="AM632" s="296" t="s">
        <v>85</v>
      </c>
      <c r="AN632" s="38" t="str">
        <f>IFERROR(VLOOKUP(AM632,ACCESSORIES!F:J,5,FALSE),"N/A")</f>
        <v>N/A</v>
      </c>
      <c r="AO632" s="296" t="s">
        <v>85</v>
      </c>
      <c r="AP632" s="493">
        <v>14</v>
      </c>
      <c r="AQ632" s="296"/>
      <c r="AR632" s="296">
        <v>178</v>
      </c>
      <c r="AS632" s="296">
        <v>3</v>
      </c>
      <c r="AT632" s="296">
        <v>5</v>
      </c>
      <c r="AU632" s="296"/>
      <c r="AV632" s="296">
        <v>17</v>
      </c>
      <c r="AW632" s="296"/>
      <c r="AX632" s="296">
        <v>164</v>
      </c>
      <c r="AY632" s="296">
        <v>81.8</v>
      </c>
      <c r="AZ632" s="296">
        <v>45</v>
      </c>
      <c r="BA632" s="74"/>
      <c r="BB632" s="296">
        <v>63</v>
      </c>
      <c r="BC632" s="49"/>
      <c r="BD632" s="297" t="s">
        <v>2900</v>
      </c>
      <c r="BE632" s="91" t="str">
        <f>IFERROR(VLOOKUP(BD632,ACCESSORIES!F:J,5,FALSE),"N/A")</f>
        <v>N/A</v>
      </c>
      <c r="BF632" s="92" t="s">
        <v>2899</v>
      </c>
      <c r="BG632" s="91" t="str">
        <f>IFERROR(VLOOKUP(BF632,ACCESSORIES!F:J,5,FALSE),"N/A")</f>
        <v>N/A</v>
      </c>
      <c r="BH632" s="297">
        <v>21.6</v>
      </c>
      <c r="BI632" s="296">
        <v>16</v>
      </c>
      <c r="BJ632" s="296">
        <v>16</v>
      </c>
      <c r="BK632" s="296">
        <v>9</v>
      </c>
      <c r="BL632" s="358">
        <f t="shared" si="54"/>
        <v>3.7755795456000003E-2</v>
      </c>
      <c r="BM632" s="290">
        <v>57</v>
      </c>
      <c r="BN632" s="296" t="s">
        <v>3374</v>
      </c>
      <c r="BO632" s="73" t="s">
        <v>3891</v>
      </c>
      <c r="BP632" s="296" t="s">
        <v>3896</v>
      </c>
      <c r="BQ632" s="296" t="s">
        <v>3895</v>
      </c>
      <c r="BR632" s="296" t="s">
        <v>3897</v>
      </c>
      <c r="BS632" s="296" t="s">
        <v>3898</v>
      </c>
      <c r="BT632" s="296" t="s">
        <v>3899</v>
      </c>
      <c r="BU632" s="296" t="s">
        <v>3894</v>
      </c>
      <c r="BV632" s="296"/>
      <c r="BW632" s="296"/>
      <c r="BX632" s="296"/>
      <c r="BY632" s="296"/>
      <c r="BZ632" s="296" t="s">
        <v>4046</v>
      </c>
      <c r="CA632" s="296" t="s">
        <v>4045</v>
      </c>
      <c r="CB632" s="296" t="s">
        <v>4047</v>
      </c>
      <c r="CC632" s="296" t="s">
        <v>4048</v>
      </c>
      <c r="CD632" s="311" t="str">
        <f t="shared" si="55"/>
        <v>DISCONTINUED - GZ807 Podium, 14x8, 4+4/0mm Offset, 4x156, 131.3mm Centerbore, Matte Black, w/ BH-H2020M</v>
      </c>
      <c r="CE632" s="311" t="s">
        <v>3721</v>
      </c>
      <c r="CF632" s="311" t="s">
        <v>3720</v>
      </c>
      <c r="CG632" s="300" t="str">
        <f t="shared" si="49"/>
        <v>GMZ (8XX)</v>
      </c>
    </row>
    <row r="633" spans="1:85" s="289" customFormat="1" ht="15.75" customHeight="1">
      <c r="A633" s="571">
        <f t="shared" si="48"/>
        <v>630</v>
      </c>
      <c r="B633" s="92" t="s">
        <v>2909</v>
      </c>
      <c r="C633" s="29" t="s">
        <v>2893</v>
      </c>
      <c r="D633" s="290" t="s">
        <v>3170</v>
      </c>
      <c r="E633" s="291" t="s">
        <v>5074</v>
      </c>
      <c r="F633" s="281" t="str">
        <f t="shared" si="53"/>
        <v>GZ80741046555B</v>
      </c>
      <c r="G633" s="291" t="s">
        <v>1095</v>
      </c>
      <c r="H633" s="291"/>
      <c r="I633" s="345" t="s">
        <v>3098</v>
      </c>
      <c r="J633" s="322">
        <v>43605</v>
      </c>
      <c r="K633" s="438">
        <v>44480</v>
      </c>
      <c r="L633" s="282" t="s">
        <v>1239</v>
      </c>
      <c r="M633" s="292">
        <v>228.85</v>
      </c>
      <c r="N633" s="85"/>
      <c r="O633" s="409"/>
      <c r="P633" s="290">
        <v>14</v>
      </c>
      <c r="Q633" s="8">
        <v>10</v>
      </c>
      <c r="R633" s="29" t="s">
        <v>1683</v>
      </c>
      <c r="S633" s="290">
        <v>4</v>
      </c>
      <c r="T633" s="290">
        <v>156</v>
      </c>
      <c r="U633" s="293">
        <v>0</v>
      </c>
      <c r="V633" s="317">
        <v>5.4</v>
      </c>
      <c r="W633" s="290" t="s">
        <v>178</v>
      </c>
      <c r="X633" s="298">
        <v>131.30000000000001</v>
      </c>
      <c r="Y633" s="294">
        <v>19.5</v>
      </c>
      <c r="Z633" s="293">
        <v>1200</v>
      </c>
      <c r="AA633" s="293" t="s">
        <v>2165</v>
      </c>
      <c r="AB633" s="293" t="s">
        <v>2845</v>
      </c>
      <c r="AC633" s="284" t="s">
        <v>9790</v>
      </c>
      <c r="AD633" s="295" t="s">
        <v>2903</v>
      </c>
      <c r="AE633" s="432"/>
      <c r="AF633" s="286">
        <f>IFERROR(VLOOKUP(AD633,ACCESSORIES!F:J,5,FALSE),"N/A")</f>
        <v>14.454000000000002</v>
      </c>
      <c r="AG633" s="295" t="s">
        <v>85</v>
      </c>
      <c r="AH633" s="296" t="s">
        <v>2905</v>
      </c>
      <c r="AI633" s="295" t="s">
        <v>85</v>
      </c>
      <c r="AJ633" s="295" t="s">
        <v>85</v>
      </c>
      <c r="AK633" s="287" t="str">
        <f>IFERROR(VLOOKUP(AJ633,ACCESSORIES!F:J,5,FALSE),"N/A")</f>
        <v>N/A</v>
      </c>
      <c r="AL633" s="296" t="s">
        <v>237</v>
      </c>
      <c r="AM633" s="296" t="s">
        <v>85</v>
      </c>
      <c r="AN633" s="38" t="str">
        <f>IFERROR(VLOOKUP(AM633,ACCESSORIES!F:J,5,FALSE),"N/A")</f>
        <v>N/A</v>
      </c>
      <c r="AO633" s="296" t="s">
        <v>85</v>
      </c>
      <c r="AP633" s="493">
        <v>14</v>
      </c>
      <c r="AQ633" s="296"/>
      <c r="AR633" s="296">
        <v>178</v>
      </c>
      <c r="AS633" s="296">
        <v>3</v>
      </c>
      <c r="AT633" s="296">
        <v>17</v>
      </c>
      <c r="AU633" s="296"/>
      <c r="AV633" s="296">
        <v>5</v>
      </c>
      <c r="AW633" s="296"/>
      <c r="AX633" s="296">
        <v>161</v>
      </c>
      <c r="AY633" s="296">
        <v>81.8</v>
      </c>
      <c r="AZ633" s="296">
        <v>45</v>
      </c>
      <c r="BA633" s="74"/>
      <c r="BB633" s="296">
        <v>88</v>
      </c>
      <c r="BC633" s="49"/>
      <c r="BD633" s="297" t="s">
        <v>2900</v>
      </c>
      <c r="BE633" s="91" t="str">
        <f>IFERROR(VLOOKUP(BD633,ACCESSORIES!F:J,5,FALSE),"N/A")</f>
        <v>N/A</v>
      </c>
      <c r="BF633" s="92" t="s">
        <v>2899</v>
      </c>
      <c r="BG633" s="91" t="str">
        <f>IFERROR(VLOOKUP(BF633,ACCESSORIES!F:J,5,FALSE),"N/A")</f>
        <v>N/A</v>
      </c>
      <c r="BH633" s="297">
        <v>23</v>
      </c>
      <c r="BI633" s="296">
        <v>15</v>
      </c>
      <c r="BJ633" s="296">
        <v>15</v>
      </c>
      <c r="BK633" s="296">
        <v>11</v>
      </c>
      <c r="BL633" s="358">
        <f t="shared" si="54"/>
        <v>4.0557983399999997E-2</v>
      </c>
      <c r="BM633" s="290">
        <v>57</v>
      </c>
      <c r="BN633" s="296" t="s">
        <v>3374</v>
      </c>
      <c r="BO633" s="73" t="s">
        <v>3891</v>
      </c>
      <c r="BP633" s="296" t="s">
        <v>3896</v>
      </c>
      <c r="BQ633" s="296" t="s">
        <v>3895</v>
      </c>
      <c r="BR633" s="296" t="s">
        <v>3897</v>
      </c>
      <c r="BS633" s="296" t="s">
        <v>3898</v>
      </c>
      <c r="BT633" s="296" t="s">
        <v>3899</v>
      </c>
      <c r="BU633" s="296" t="s">
        <v>3894</v>
      </c>
      <c r="BV633" s="296"/>
      <c r="BW633" s="296"/>
      <c r="BX633" s="296"/>
      <c r="BY633" s="296"/>
      <c r="BZ633" s="296" t="s">
        <v>4046</v>
      </c>
      <c r="CA633" s="296" t="s">
        <v>4045</v>
      </c>
      <c r="CB633" s="296" t="s">
        <v>4047</v>
      </c>
      <c r="CC633" s="296" t="s">
        <v>4048</v>
      </c>
      <c r="CD633" s="311" t="str">
        <f t="shared" si="55"/>
        <v>DISCONTINUED - GZ807 Podium, 14x10, 5+5/0mm Offset, 4x156, 131.3mm Centerbore, Matte Black, w/ BH-H2020M</v>
      </c>
      <c r="CE633" s="311" t="s">
        <v>3721</v>
      </c>
      <c r="CF633" s="311" t="s">
        <v>3720</v>
      </c>
      <c r="CG633" s="300" t="str">
        <f t="shared" si="49"/>
        <v>GMZ (8XX)</v>
      </c>
    </row>
    <row r="634" spans="1:85" s="289" customFormat="1" ht="15.75" customHeight="1">
      <c r="A634" s="571">
        <f t="shared" si="48"/>
        <v>631</v>
      </c>
      <c r="B634" s="92" t="s">
        <v>2909</v>
      </c>
      <c r="C634" s="29" t="s">
        <v>2893</v>
      </c>
      <c r="D634" s="290" t="s">
        <v>3170</v>
      </c>
      <c r="E634" s="291" t="s">
        <v>5075</v>
      </c>
      <c r="F634" s="281" t="str">
        <f t="shared" si="53"/>
        <v>GZ80757047543B</v>
      </c>
      <c r="G634" s="291" t="s">
        <v>1095</v>
      </c>
      <c r="H634" s="291"/>
      <c r="I634" s="345" t="s">
        <v>3099</v>
      </c>
      <c r="J634" s="322">
        <v>43605</v>
      </c>
      <c r="K634" s="438">
        <v>44480</v>
      </c>
      <c r="L634" s="282" t="s">
        <v>1239</v>
      </c>
      <c r="M634" s="292">
        <v>259.58</v>
      </c>
      <c r="N634" s="85"/>
      <c r="O634" s="409"/>
      <c r="P634" s="290">
        <v>15</v>
      </c>
      <c r="Q634" s="8">
        <v>7</v>
      </c>
      <c r="R634" s="29" t="s">
        <v>1682</v>
      </c>
      <c r="S634" s="290">
        <v>4</v>
      </c>
      <c r="T634" s="290">
        <v>136</v>
      </c>
      <c r="U634" s="293">
        <v>13</v>
      </c>
      <c r="V634" s="317">
        <v>4.3</v>
      </c>
      <c r="W634" s="290" t="s">
        <v>168</v>
      </c>
      <c r="X634" s="298">
        <v>110</v>
      </c>
      <c r="Y634" s="294">
        <v>18.600000000000001</v>
      </c>
      <c r="Z634" s="293">
        <v>1200</v>
      </c>
      <c r="AA634" s="293" t="s">
        <v>2165</v>
      </c>
      <c r="AB634" s="293" t="s">
        <v>2845</v>
      </c>
      <c r="AC634" s="284" t="s">
        <v>9822</v>
      </c>
      <c r="AD634" s="295" t="s">
        <v>2903</v>
      </c>
      <c r="AE634" s="432"/>
      <c r="AF634" s="286">
        <f>IFERROR(VLOOKUP(AD634,ACCESSORIES!F:J,5,FALSE),"N/A")</f>
        <v>14.454000000000002</v>
      </c>
      <c r="AG634" s="295" t="s">
        <v>85</v>
      </c>
      <c r="AH634" s="296" t="s">
        <v>2905</v>
      </c>
      <c r="AI634" s="295" t="s">
        <v>85</v>
      </c>
      <c r="AJ634" s="295" t="s">
        <v>85</v>
      </c>
      <c r="AK634" s="287" t="str">
        <f>IFERROR(VLOOKUP(AJ634,ACCESSORIES!F:J,5,FALSE),"N/A")</f>
        <v>N/A</v>
      </c>
      <c r="AL634" s="296" t="s">
        <v>237</v>
      </c>
      <c r="AM634" s="296" t="s">
        <v>85</v>
      </c>
      <c r="AN634" s="38" t="str">
        <f>IFERROR(VLOOKUP(AM634,ACCESSORIES!F:J,5,FALSE),"N/A")</f>
        <v>N/A</v>
      </c>
      <c r="AO634" s="296" t="s">
        <v>85</v>
      </c>
      <c r="AP634" s="493">
        <v>14</v>
      </c>
      <c r="AQ634" s="296"/>
      <c r="AR634" s="296">
        <v>170</v>
      </c>
      <c r="AS634" s="296">
        <v>3</v>
      </c>
      <c r="AT634" s="296">
        <v>17</v>
      </c>
      <c r="AU634" s="296"/>
      <c r="AV634" s="296">
        <v>9</v>
      </c>
      <c r="AW634" s="296"/>
      <c r="AX634" s="296">
        <v>165</v>
      </c>
      <c r="AY634" s="296">
        <v>81.8</v>
      </c>
      <c r="AZ634" s="296">
        <v>45</v>
      </c>
      <c r="BA634" s="74"/>
      <c r="BB634" s="296">
        <v>42</v>
      </c>
      <c r="BC634" s="49"/>
      <c r="BD634" s="297" t="s">
        <v>2901</v>
      </c>
      <c r="BE634" s="91" t="str">
        <f>IFERROR(VLOOKUP(BD634,ACCESSORIES!F:J,5,FALSE),"N/A")</f>
        <v>N/A</v>
      </c>
      <c r="BF634" s="92" t="s">
        <v>2899</v>
      </c>
      <c r="BG634" s="91" t="str">
        <f>IFERROR(VLOOKUP(BF634,ACCESSORIES!F:J,5,FALSE),"N/A")</f>
        <v>N/A</v>
      </c>
      <c r="BH634" s="297">
        <v>22.1</v>
      </c>
      <c r="BI634" s="296">
        <v>16</v>
      </c>
      <c r="BJ634" s="296">
        <v>16</v>
      </c>
      <c r="BK634" s="296">
        <v>8</v>
      </c>
      <c r="BL634" s="358">
        <f t="shared" si="54"/>
        <v>3.3560707071999998E-2</v>
      </c>
      <c r="BM634" s="290">
        <v>53</v>
      </c>
      <c r="BN634" s="296" t="s">
        <v>3374</v>
      </c>
      <c r="BO634" s="73" t="s">
        <v>3891</v>
      </c>
      <c r="BP634" s="296" t="s">
        <v>3896</v>
      </c>
      <c r="BQ634" s="296" t="s">
        <v>3895</v>
      </c>
      <c r="BR634" s="296" t="s">
        <v>3897</v>
      </c>
      <c r="BS634" s="296" t="s">
        <v>3898</v>
      </c>
      <c r="BT634" s="296" t="s">
        <v>3899</v>
      </c>
      <c r="BU634" s="296" t="s">
        <v>3894</v>
      </c>
      <c r="BV634" s="296"/>
      <c r="BW634" s="296"/>
      <c r="BX634" s="296"/>
      <c r="BY634" s="296"/>
      <c r="BZ634" s="296" t="s">
        <v>4049</v>
      </c>
      <c r="CA634" s="296" t="s">
        <v>4050</v>
      </c>
      <c r="CB634" s="296" t="s">
        <v>4051</v>
      </c>
      <c r="CC634" s="296" t="s">
        <v>4052</v>
      </c>
      <c r="CD634" s="311" t="str">
        <f t="shared" si="55"/>
        <v>DISCONTINUED - GZ807 Podium, 15x7, 4+3/+13mm Offset, 4x136, 110mm Centerbore, Matte Black, w/ BH-H2020M</v>
      </c>
      <c r="CE634" s="311" t="s">
        <v>3721</v>
      </c>
      <c r="CF634" s="311" t="s">
        <v>3720</v>
      </c>
      <c r="CG634" s="300" t="str">
        <f t="shared" si="49"/>
        <v>GMZ (8XX)</v>
      </c>
    </row>
    <row r="635" spans="1:85" s="289" customFormat="1" ht="15.75" customHeight="1">
      <c r="A635" s="571">
        <f t="shared" si="48"/>
        <v>632</v>
      </c>
      <c r="B635" s="92" t="s">
        <v>2909</v>
      </c>
      <c r="C635" s="29" t="s">
        <v>2893</v>
      </c>
      <c r="D635" s="290" t="s">
        <v>3170</v>
      </c>
      <c r="E635" s="291" t="s">
        <v>5076</v>
      </c>
      <c r="F635" s="281" t="str">
        <f t="shared" si="53"/>
        <v>GZ80757046543B</v>
      </c>
      <c r="G635" s="291" t="s">
        <v>1095</v>
      </c>
      <c r="H635" s="291"/>
      <c r="I635" s="345" t="s">
        <v>3100</v>
      </c>
      <c r="J635" s="322">
        <v>43605</v>
      </c>
      <c r="K635" s="438">
        <v>44480</v>
      </c>
      <c r="L635" s="282" t="s">
        <v>1239</v>
      </c>
      <c r="M635" s="292">
        <v>259.58</v>
      </c>
      <c r="N635" s="85"/>
      <c r="O635" s="409"/>
      <c r="P635" s="290">
        <v>15</v>
      </c>
      <c r="Q635" s="8">
        <v>7</v>
      </c>
      <c r="R635" s="29" t="s">
        <v>1683</v>
      </c>
      <c r="S635" s="290">
        <v>4</v>
      </c>
      <c r="T635" s="290">
        <v>156</v>
      </c>
      <c r="U635" s="293">
        <v>13</v>
      </c>
      <c r="V635" s="317">
        <v>4.3</v>
      </c>
      <c r="W635" s="290" t="s">
        <v>168</v>
      </c>
      <c r="X635" s="298">
        <v>131.30000000000001</v>
      </c>
      <c r="Y635" s="294">
        <v>18.600000000000001</v>
      </c>
      <c r="Z635" s="293">
        <v>1200</v>
      </c>
      <c r="AA635" s="293" t="s">
        <v>2165</v>
      </c>
      <c r="AB635" s="293" t="s">
        <v>2845</v>
      </c>
      <c r="AC635" s="284" t="s">
        <v>9823</v>
      </c>
      <c r="AD635" s="295" t="s">
        <v>2903</v>
      </c>
      <c r="AE635" s="432"/>
      <c r="AF635" s="286">
        <f>IFERROR(VLOOKUP(AD635,ACCESSORIES!F:J,5,FALSE),"N/A")</f>
        <v>14.454000000000002</v>
      </c>
      <c r="AG635" s="295" t="s">
        <v>85</v>
      </c>
      <c r="AH635" s="296" t="s">
        <v>2905</v>
      </c>
      <c r="AI635" s="295" t="s">
        <v>85</v>
      </c>
      <c r="AJ635" s="295" t="s">
        <v>85</v>
      </c>
      <c r="AK635" s="287" t="str">
        <f>IFERROR(VLOOKUP(AJ635,ACCESSORIES!F:J,5,FALSE),"N/A")</f>
        <v>N/A</v>
      </c>
      <c r="AL635" s="296" t="s">
        <v>237</v>
      </c>
      <c r="AM635" s="296" t="s">
        <v>85</v>
      </c>
      <c r="AN635" s="38" t="str">
        <f>IFERROR(VLOOKUP(AM635,ACCESSORIES!F:J,5,FALSE),"N/A")</f>
        <v>N/A</v>
      </c>
      <c r="AO635" s="296" t="s">
        <v>85</v>
      </c>
      <c r="AP635" s="493">
        <v>14</v>
      </c>
      <c r="AQ635" s="296"/>
      <c r="AR635" s="296">
        <v>178</v>
      </c>
      <c r="AS635" s="296">
        <v>3</v>
      </c>
      <c r="AT635" s="296">
        <v>17</v>
      </c>
      <c r="AU635" s="296"/>
      <c r="AV635" s="296">
        <v>9</v>
      </c>
      <c r="AW635" s="296"/>
      <c r="AX635" s="296">
        <v>165</v>
      </c>
      <c r="AY635" s="296">
        <v>81.8</v>
      </c>
      <c r="AZ635" s="296">
        <v>45</v>
      </c>
      <c r="BA635" s="74"/>
      <c r="BB635" s="296">
        <v>42</v>
      </c>
      <c r="BC635" s="49"/>
      <c r="BD635" s="297" t="s">
        <v>2901</v>
      </c>
      <c r="BE635" s="91" t="str">
        <f>IFERROR(VLOOKUP(BD635,ACCESSORIES!F:J,5,FALSE),"N/A")</f>
        <v>N/A</v>
      </c>
      <c r="BF635" s="92" t="s">
        <v>2899</v>
      </c>
      <c r="BG635" s="91" t="str">
        <f>IFERROR(VLOOKUP(BF635,ACCESSORIES!F:J,5,FALSE),"N/A")</f>
        <v>N/A</v>
      </c>
      <c r="BH635" s="297">
        <v>22.1</v>
      </c>
      <c r="BI635" s="296">
        <v>16</v>
      </c>
      <c r="BJ635" s="296">
        <v>16</v>
      </c>
      <c r="BK635" s="296">
        <v>8</v>
      </c>
      <c r="BL635" s="358">
        <f t="shared" si="54"/>
        <v>3.3560707071999998E-2</v>
      </c>
      <c r="BM635" s="290">
        <v>53</v>
      </c>
      <c r="BN635" s="296" t="s">
        <v>3374</v>
      </c>
      <c r="BO635" s="73" t="s">
        <v>3891</v>
      </c>
      <c r="BP635" s="296" t="s">
        <v>3896</v>
      </c>
      <c r="BQ635" s="296" t="s">
        <v>3895</v>
      </c>
      <c r="BR635" s="296" t="s">
        <v>3897</v>
      </c>
      <c r="BS635" s="296" t="s">
        <v>3898</v>
      </c>
      <c r="BT635" s="296" t="s">
        <v>3899</v>
      </c>
      <c r="BU635" s="296" t="s">
        <v>3894</v>
      </c>
      <c r="BV635" s="296"/>
      <c r="BW635" s="296"/>
      <c r="BX635" s="296"/>
      <c r="BY635" s="296"/>
      <c r="BZ635" s="296" t="s">
        <v>4049</v>
      </c>
      <c r="CA635" s="296" t="s">
        <v>4050</v>
      </c>
      <c r="CB635" s="296" t="s">
        <v>4051</v>
      </c>
      <c r="CC635" s="296" t="s">
        <v>4052</v>
      </c>
      <c r="CD635" s="311" t="str">
        <f t="shared" si="55"/>
        <v>DISCONTINUED - GZ807 Podium, 15x7, 4+3/+13mm Offset, 4x156, 131.3mm Centerbore, Matte Black, w/ BH-H2020M</v>
      </c>
      <c r="CE635" s="311" t="s">
        <v>3721</v>
      </c>
      <c r="CF635" s="311" t="s">
        <v>3720</v>
      </c>
      <c r="CG635" s="300" t="str">
        <f t="shared" si="49"/>
        <v>GMZ (8XX)</v>
      </c>
    </row>
    <row r="636" spans="1:85" s="289" customFormat="1" ht="15.75" customHeight="1">
      <c r="A636" s="571">
        <f t="shared" si="48"/>
        <v>633</v>
      </c>
      <c r="B636" s="92" t="s">
        <v>2909</v>
      </c>
      <c r="C636" s="29" t="s">
        <v>2893</v>
      </c>
      <c r="D636" s="290" t="s">
        <v>3170</v>
      </c>
      <c r="E636" s="291" t="s">
        <v>5077</v>
      </c>
      <c r="F636" s="281" t="str">
        <f t="shared" si="53"/>
        <v>GZ80758047544B</v>
      </c>
      <c r="G636" s="291" t="s">
        <v>1095</v>
      </c>
      <c r="H636" s="291"/>
      <c r="I636" s="345" t="s">
        <v>3101</v>
      </c>
      <c r="J636" s="322">
        <v>43605</v>
      </c>
      <c r="K636" s="438">
        <v>44480</v>
      </c>
      <c r="L636" s="282" t="s">
        <v>1239</v>
      </c>
      <c r="M636" s="292">
        <v>272</v>
      </c>
      <c r="N636" s="85"/>
      <c r="O636" s="409"/>
      <c r="P636" s="290">
        <v>15</v>
      </c>
      <c r="Q636" s="8">
        <v>8</v>
      </c>
      <c r="R636" s="29" t="s">
        <v>1682</v>
      </c>
      <c r="S636" s="290">
        <v>4</v>
      </c>
      <c r="T636" s="290">
        <v>136</v>
      </c>
      <c r="U636" s="293">
        <v>0</v>
      </c>
      <c r="V636" s="317">
        <v>4.4000000000000004</v>
      </c>
      <c r="W636" s="290" t="s">
        <v>171</v>
      </c>
      <c r="X636" s="298">
        <v>110</v>
      </c>
      <c r="Y636" s="294">
        <v>16</v>
      </c>
      <c r="Z636" s="293">
        <v>1200</v>
      </c>
      <c r="AA636" s="293" t="s">
        <v>2165</v>
      </c>
      <c r="AB636" s="293" t="s">
        <v>2845</v>
      </c>
      <c r="AC636" s="284" t="s">
        <v>9824</v>
      </c>
      <c r="AD636" s="295" t="s">
        <v>2903</v>
      </c>
      <c r="AE636" s="432"/>
      <c r="AF636" s="286">
        <f>IFERROR(VLOOKUP(AD636,ACCESSORIES!F:J,5,FALSE),"N/A")</f>
        <v>14.454000000000002</v>
      </c>
      <c r="AG636" s="295" t="s">
        <v>85</v>
      </c>
      <c r="AH636" s="296" t="s">
        <v>2905</v>
      </c>
      <c r="AI636" s="295" t="s">
        <v>85</v>
      </c>
      <c r="AJ636" s="295" t="s">
        <v>85</v>
      </c>
      <c r="AK636" s="287" t="str">
        <f>IFERROR(VLOOKUP(AJ636,ACCESSORIES!F:J,5,FALSE),"N/A")</f>
        <v>N/A</v>
      </c>
      <c r="AL636" s="296" t="s">
        <v>237</v>
      </c>
      <c r="AM636" s="296" t="s">
        <v>85</v>
      </c>
      <c r="AN636" s="38" t="str">
        <f>IFERROR(VLOOKUP(AM636,ACCESSORIES!F:J,5,FALSE),"N/A")</f>
        <v>N/A</v>
      </c>
      <c r="AO636" s="296" t="s">
        <v>85</v>
      </c>
      <c r="AP636" s="493">
        <v>14</v>
      </c>
      <c r="AQ636" s="296"/>
      <c r="AR636" s="296">
        <v>170</v>
      </c>
      <c r="AS636" s="296">
        <v>3</v>
      </c>
      <c r="AT636" s="296">
        <v>17</v>
      </c>
      <c r="AU636" s="296"/>
      <c r="AV636" s="296">
        <v>14</v>
      </c>
      <c r="AW636" s="296"/>
      <c r="AX636" s="296">
        <v>175</v>
      </c>
      <c r="AY636" s="296">
        <v>81.8</v>
      </c>
      <c r="AZ636" s="296">
        <v>45</v>
      </c>
      <c r="BA636" s="74"/>
      <c r="BB636" s="296">
        <v>66</v>
      </c>
      <c r="BC636" s="49"/>
      <c r="BD636" s="297" t="s">
        <v>2901</v>
      </c>
      <c r="BE636" s="91" t="str">
        <f>IFERROR(VLOOKUP(BD636,ACCESSORIES!F:J,5,FALSE),"N/A")</f>
        <v>N/A</v>
      </c>
      <c r="BF636" s="92" t="s">
        <v>2899</v>
      </c>
      <c r="BG636" s="91" t="str">
        <f>IFERROR(VLOOKUP(BF636,ACCESSORIES!F:J,5,FALSE),"N/A")</f>
        <v>N/A</v>
      </c>
      <c r="BH636" s="297">
        <v>19.5</v>
      </c>
      <c r="BI636" s="296">
        <v>16</v>
      </c>
      <c r="BJ636" s="296">
        <v>16</v>
      </c>
      <c r="BK636" s="296">
        <v>9</v>
      </c>
      <c r="BL636" s="358">
        <f t="shared" si="54"/>
        <v>3.7755795456000003E-2</v>
      </c>
      <c r="BM636" s="290">
        <v>53</v>
      </c>
      <c r="BN636" s="296" t="s">
        <v>3374</v>
      </c>
      <c r="BO636" s="73" t="s">
        <v>3891</v>
      </c>
      <c r="BP636" s="296" t="s">
        <v>3896</v>
      </c>
      <c r="BQ636" s="296" t="s">
        <v>3895</v>
      </c>
      <c r="BR636" s="296" t="s">
        <v>3897</v>
      </c>
      <c r="BS636" s="296" t="s">
        <v>3898</v>
      </c>
      <c r="BT636" s="296" t="s">
        <v>3899</v>
      </c>
      <c r="BU636" s="296" t="s">
        <v>3894</v>
      </c>
      <c r="BV636" s="296"/>
      <c r="BW636" s="296"/>
      <c r="BX636" s="296"/>
      <c r="BY636" s="296"/>
      <c r="BZ636" s="296" t="s">
        <v>4049</v>
      </c>
      <c r="CA636" s="296" t="s">
        <v>4050</v>
      </c>
      <c r="CB636" s="296" t="s">
        <v>4051</v>
      </c>
      <c r="CC636" s="296" t="s">
        <v>4052</v>
      </c>
      <c r="CD636" s="311" t="str">
        <f t="shared" si="55"/>
        <v>DISCONTINUED - GZ807 Podium, 15x8, 4+4/0mm Offset, 4x136, 110mm Centerbore, Matte Black, w/ BH-H2020M</v>
      </c>
      <c r="CE636" s="311" t="s">
        <v>3721</v>
      </c>
      <c r="CF636" s="311" t="s">
        <v>3720</v>
      </c>
      <c r="CG636" s="300" t="str">
        <f t="shared" si="49"/>
        <v>GMZ (8XX)</v>
      </c>
    </row>
    <row r="637" spans="1:85" s="289" customFormat="1" ht="15.75" customHeight="1">
      <c r="A637" s="571">
        <f t="shared" si="48"/>
        <v>634</v>
      </c>
      <c r="B637" s="92" t="s">
        <v>2909</v>
      </c>
      <c r="C637" s="29" t="s">
        <v>2893</v>
      </c>
      <c r="D637" s="290" t="s">
        <v>3170</v>
      </c>
      <c r="E637" s="291" t="s">
        <v>5078</v>
      </c>
      <c r="F637" s="281" t="str">
        <f t="shared" si="53"/>
        <v>GZ80758046544B</v>
      </c>
      <c r="G637" s="291" t="s">
        <v>1095</v>
      </c>
      <c r="H637" s="291"/>
      <c r="I637" s="345" t="s">
        <v>3102</v>
      </c>
      <c r="J637" s="322">
        <v>43605</v>
      </c>
      <c r="K637" s="438">
        <v>44480</v>
      </c>
      <c r="L637" s="282" t="s">
        <v>1239</v>
      </c>
      <c r="M637" s="292">
        <v>272</v>
      </c>
      <c r="N637" s="85"/>
      <c r="O637" s="409"/>
      <c r="P637" s="290">
        <v>15</v>
      </c>
      <c r="Q637" s="8">
        <v>8</v>
      </c>
      <c r="R637" s="29" t="s">
        <v>1683</v>
      </c>
      <c r="S637" s="290">
        <v>4</v>
      </c>
      <c r="T637" s="290">
        <v>156</v>
      </c>
      <c r="U637" s="293">
        <v>0</v>
      </c>
      <c r="V637" s="317">
        <v>4.4000000000000004</v>
      </c>
      <c r="W637" s="290" t="s">
        <v>171</v>
      </c>
      <c r="X637" s="298">
        <v>131.30000000000001</v>
      </c>
      <c r="Y637" s="294">
        <v>16</v>
      </c>
      <c r="Z637" s="293">
        <v>1200</v>
      </c>
      <c r="AA637" s="293" t="s">
        <v>2165</v>
      </c>
      <c r="AB637" s="293" t="s">
        <v>2845</v>
      </c>
      <c r="AC637" s="284" t="s">
        <v>9825</v>
      </c>
      <c r="AD637" s="295" t="s">
        <v>2903</v>
      </c>
      <c r="AE637" s="432"/>
      <c r="AF637" s="286">
        <f>IFERROR(VLOOKUP(AD637,ACCESSORIES!F:J,5,FALSE),"N/A")</f>
        <v>14.454000000000002</v>
      </c>
      <c r="AG637" s="295" t="s">
        <v>85</v>
      </c>
      <c r="AH637" s="296" t="s">
        <v>2905</v>
      </c>
      <c r="AI637" s="295" t="s">
        <v>85</v>
      </c>
      <c r="AJ637" s="295" t="s">
        <v>85</v>
      </c>
      <c r="AK637" s="287" t="str">
        <f>IFERROR(VLOOKUP(AJ637,ACCESSORIES!F:J,5,FALSE),"N/A")</f>
        <v>N/A</v>
      </c>
      <c r="AL637" s="296" t="s">
        <v>237</v>
      </c>
      <c r="AM637" s="296" t="s">
        <v>85</v>
      </c>
      <c r="AN637" s="38" t="str">
        <f>IFERROR(VLOOKUP(AM637,ACCESSORIES!F:J,5,FALSE),"N/A")</f>
        <v>N/A</v>
      </c>
      <c r="AO637" s="296" t="s">
        <v>85</v>
      </c>
      <c r="AP637" s="493">
        <v>14</v>
      </c>
      <c r="AQ637" s="296"/>
      <c r="AR637" s="296">
        <v>178</v>
      </c>
      <c r="AS637" s="296">
        <v>3</v>
      </c>
      <c r="AT637" s="296">
        <v>17</v>
      </c>
      <c r="AU637" s="296"/>
      <c r="AV637" s="296">
        <v>14</v>
      </c>
      <c r="AW637" s="296"/>
      <c r="AX637" s="296">
        <v>175</v>
      </c>
      <c r="AY637" s="296">
        <v>81.8</v>
      </c>
      <c r="AZ637" s="296">
        <v>45</v>
      </c>
      <c r="BA637" s="74"/>
      <c r="BB637" s="296">
        <v>66</v>
      </c>
      <c r="BC637" s="49"/>
      <c r="BD637" s="297" t="s">
        <v>2901</v>
      </c>
      <c r="BE637" s="91" t="str">
        <f>IFERROR(VLOOKUP(BD637,ACCESSORIES!F:J,5,FALSE),"N/A")</f>
        <v>N/A</v>
      </c>
      <c r="BF637" s="92" t="s">
        <v>2899</v>
      </c>
      <c r="BG637" s="91" t="str">
        <f>IFERROR(VLOOKUP(BF637,ACCESSORIES!F:J,5,FALSE),"N/A")</f>
        <v>N/A</v>
      </c>
      <c r="BH637" s="297">
        <v>19.5</v>
      </c>
      <c r="BI637" s="296">
        <v>16</v>
      </c>
      <c r="BJ637" s="296">
        <v>16</v>
      </c>
      <c r="BK637" s="296">
        <v>9</v>
      </c>
      <c r="BL637" s="358">
        <f t="shared" si="54"/>
        <v>3.7755795456000003E-2</v>
      </c>
      <c r="BM637" s="290">
        <v>53</v>
      </c>
      <c r="BN637" s="296" t="s">
        <v>3374</v>
      </c>
      <c r="BO637" s="73" t="s">
        <v>3891</v>
      </c>
      <c r="BP637" s="296" t="s">
        <v>3896</v>
      </c>
      <c r="BQ637" s="296" t="s">
        <v>3895</v>
      </c>
      <c r="BR637" s="296" t="s">
        <v>3897</v>
      </c>
      <c r="BS637" s="296" t="s">
        <v>3898</v>
      </c>
      <c r="BT637" s="296" t="s">
        <v>3899</v>
      </c>
      <c r="BU637" s="296" t="s">
        <v>3894</v>
      </c>
      <c r="BV637" s="296"/>
      <c r="BW637" s="296"/>
      <c r="BX637" s="296"/>
      <c r="BY637" s="296"/>
      <c r="BZ637" s="296" t="s">
        <v>4049</v>
      </c>
      <c r="CA637" s="296" t="s">
        <v>4050</v>
      </c>
      <c r="CB637" s="296" t="s">
        <v>4051</v>
      </c>
      <c r="CC637" s="296" t="s">
        <v>4052</v>
      </c>
      <c r="CD637" s="311" t="str">
        <f t="shared" si="55"/>
        <v>DISCONTINUED - GZ807 Podium, 15x8, 4+4/0mm Offset, 4x156, 131.3mm Centerbore, Matte Black, w/ BH-H2020M</v>
      </c>
      <c r="CE637" s="311" t="s">
        <v>3721</v>
      </c>
      <c r="CF637" s="311" t="s">
        <v>3720</v>
      </c>
      <c r="CG637" s="300" t="str">
        <f t="shared" si="49"/>
        <v>GMZ (8XX)</v>
      </c>
    </row>
    <row r="638" spans="1:85" s="289" customFormat="1" ht="15.75" customHeight="1">
      <c r="A638" s="571">
        <f t="shared" si="48"/>
        <v>635</v>
      </c>
      <c r="B638" s="92" t="s">
        <v>2909</v>
      </c>
      <c r="C638" s="29" t="s">
        <v>2893</v>
      </c>
      <c r="D638" s="290" t="s">
        <v>3170</v>
      </c>
      <c r="E638" s="291" t="s">
        <v>5079</v>
      </c>
      <c r="F638" s="281" t="str">
        <f t="shared" si="53"/>
        <v>GZ80751047555B</v>
      </c>
      <c r="G638" s="291" t="s">
        <v>1095</v>
      </c>
      <c r="H638" s="291"/>
      <c r="I638" s="345" t="s">
        <v>3103</v>
      </c>
      <c r="J638" s="322">
        <v>43605</v>
      </c>
      <c r="K638" s="438">
        <v>44480</v>
      </c>
      <c r="L638" s="282" t="s">
        <v>1239</v>
      </c>
      <c r="M638" s="292">
        <v>284.42</v>
      </c>
      <c r="N638" s="85"/>
      <c r="O638" s="409"/>
      <c r="P638" s="290">
        <v>15</v>
      </c>
      <c r="Q638" s="8">
        <v>10</v>
      </c>
      <c r="R638" s="29" t="s">
        <v>1682</v>
      </c>
      <c r="S638" s="290">
        <v>4</v>
      </c>
      <c r="T638" s="290">
        <v>136</v>
      </c>
      <c r="U638" s="293">
        <v>0</v>
      </c>
      <c r="V638" s="317">
        <v>5.4</v>
      </c>
      <c r="W638" s="290" t="s">
        <v>178</v>
      </c>
      <c r="X638" s="298">
        <v>110</v>
      </c>
      <c r="Y638" s="294">
        <v>21.2</v>
      </c>
      <c r="Z638" s="293">
        <v>1200</v>
      </c>
      <c r="AA638" s="293" t="s">
        <v>2165</v>
      </c>
      <c r="AB638" s="293" t="s">
        <v>2845</v>
      </c>
      <c r="AC638" s="284" t="s">
        <v>9826</v>
      </c>
      <c r="AD638" s="295" t="s">
        <v>2903</v>
      </c>
      <c r="AE638" s="432"/>
      <c r="AF638" s="286">
        <f>IFERROR(VLOOKUP(AD638,ACCESSORIES!F:J,5,FALSE),"N/A")</f>
        <v>14.454000000000002</v>
      </c>
      <c r="AG638" s="295" t="s">
        <v>85</v>
      </c>
      <c r="AH638" s="296" t="s">
        <v>2905</v>
      </c>
      <c r="AI638" s="295" t="s">
        <v>85</v>
      </c>
      <c r="AJ638" s="295" t="s">
        <v>85</v>
      </c>
      <c r="AK638" s="287" t="str">
        <f>IFERROR(VLOOKUP(AJ638,ACCESSORIES!F:J,5,FALSE),"N/A")</f>
        <v>N/A</v>
      </c>
      <c r="AL638" s="296" t="s">
        <v>237</v>
      </c>
      <c r="AM638" s="296" t="s">
        <v>85</v>
      </c>
      <c r="AN638" s="38" t="str">
        <f>IFERROR(VLOOKUP(AM638,ACCESSORIES!F:J,5,FALSE),"N/A")</f>
        <v>N/A</v>
      </c>
      <c r="AO638" s="296" t="s">
        <v>85</v>
      </c>
      <c r="AP638" s="493">
        <v>14</v>
      </c>
      <c r="AQ638" s="296"/>
      <c r="AR638" s="296">
        <v>170</v>
      </c>
      <c r="AS638" s="296">
        <v>3</v>
      </c>
      <c r="AT638" s="296">
        <v>17</v>
      </c>
      <c r="AU638" s="296"/>
      <c r="AV638" s="296">
        <v>14</v>
      </c>
      <c r="AW638" s="296"/>
      <c r="AX638" s="296">
        <v>174</v>
      </c>
      <c r="AY638" s="296">
        <v>81.8</v>
      </c>
      <c r="AZ638" s="296">
        <v>45</v>
      </c>
      <c r="BA638" s="74"/>
      <c r="BB638" s="296">
        <v>91</v>
      </c>
      <c r="BC638" s="49"/>
      <c r="BD638" s="297" t="s">
        <v>2901</v>
      </c>
      <c r="BE638" s="91" t="str">
        <f>IFERROR(VLOOKUP(BD638,ACCESSORIES!F:J,5,FALSE),"N/A")</f>
        <v>N/A</v>
      </c>
      <c r="BF638" s="92" t="s">
        <v>2899</v>
      </c>
      <c r="BG638" s="91" t="str">
        <f>IFERROR(VLOOKUP(BF638,ACCESSORIES!F:J,5,FALSE),"N/A")</f>
        <v>N/A</v>
      </c>
      <c r="BH638" s="297">
        <v>24.7</v>
      </c>
      <c r="BI638" s="296">
        <v>16</v>
      </c>
      <c r="BJ638" s="296">
        <v>16</v>
      </c>
      <c r="BK638" s="296">
        <v>11</v>
      </c>
      <c r="BL638" s="358">
        <f t="shared" si="54"/>
        <v>4.6145972223999993E-2</v>
      </c>
      <c r="BM638" s="290">
        <v>53</v>
      </c>
      <c r="BN638" s="296" t="s">
        <v>3374</v>
      </c>
      <c r="BO638" s="73" t="s">
        <v>3891</v>
      </c>
      <c r="BP638" s="296" t="s">
        <v>3896</v>
      </c>
      <c r="BQ638" s="296" t="s">
        <v>3895</v>
      </c>
      <c r="BR638" s="296" t="s">
        <v>3897</v>
      </c>
      <c r="BS638" s="296" t="s">
        <v>3898</v>
      </c>
      <c r="BT638" s="296" t="s">
        <v>3899</v>
      </c>
      <c r="BU638" s="296" t="s">
        <v>3894</v>
      </c>
      <c r="BV638" s="296"/>
      <c r="BW638" s="296"/>
      <c r="BX638" s="296"/>
      <c r="BY638" s="296"/>
      <c r="BZ638" s="296" t="s">
        <v>4049</v>
      </c>
      <c r="CA638" s="296" t="s">
        <v>4050</v>
      </c>
      <c r="CB638" s="296" t="s">
        <v>4051</v>
      </c>
      <c r="CC638" s="296" t="s">
        <v>4052</v>
      </c>
      <c r="CD638" s="311" t="str">
        <f t="shared" si="55"/>
        <v>DISCONTINUED - GZ807 Podium, 15x10, 5+5/0mm Offset, 4x136, 110mm Centerbore, Matte Black, w/ BH-H2020M</v>
      </c>
      <c r="CE638" s="311" t="s">
        <v>3721</v>
      </c>
      <c r="CF638" s="311" t="s">
        <v>3720</v>
      </c>
      <c r="CG638" s="300" t="str">
        <f t="shared" si="49"/>
        <v>GMZ (8XX)</v>
      </c>
    </row>
    <row r="639" spans="1:85" s="289" customFormat="1" ht="15.75" customHeight="1">
      <c r="A639" s="571">
        <f t="shared" si="48"/>
        <v>636</v>
      </c>
      <c r="B639" s="92" t="s">
        <v>2909</v>
      </c>
      <c r="C639" s="29" t="s">
        <v>2893</v>
      </c>
      <c r="D639" s="290" t="s">
        <v>3170</v>
      </c>
      <c r="E639" s="291" t="s">
        <v>5080</v>
      </c>
      <c r="F639" s="281" t="str">
        <f t="shared" si="53"/>
        <v>GZ80751046555B</v>
      </c>
      <c r="G639" s="291" t="s">
        <v>1095</v>
      </c>
      <c r="H639" s="291"/>
      <c r="I639" s="345" t="s">
        <v>3277</v>
      </c>
      <c r="J639" s="322">
        <v>43605</v>
      </c>
      <c r="K639" s="438">
        <v>44480</v>
      </c>
      <c r="L639" s="282" t="s">
        <v>1239</v>
      </c>
      <c r="M639" s="292">
        <v>284.42</v>
      </c>
      <c r="N639" s="85"/>
      <c r="O639" s="409"/>
      <c r="P639" s="290">
        <v>15</v>
      </c>
      <c r="Q639" s="8">
        <v>10</v>
      </c>
      <c r="R639" s="29" t="s">
        <v>1683</v>
      </c>
      <c r="S639" s="290">
        <v>4</v>
      </c>
      <c r="T639" s="290">
        <v>156</v>
      </c>
      <c r="U639" s="293">
        <v>0</v>
      </c>
      <c r="V639" s="317">
        <v>5.4</v>
      </c>
      <c r="W639" s="290" t="s">
        <v>178</v>
      </c>
      <c r="X639" s="298">
        <v>131.30000000000001</v>
      </c>
      <c r="Y639" s="294">
        <v>21.2</v>
      </c>
      <c r="Z639" s="293">
        <v>1200</v>
      </c>
      <c r="AA639" s="293" t="s">
        <v>2165</v>
      </c>
      <c r="AB639" s="293" t="s">
        <v>2845</v>
      </c>
      <c r="AC639" s="284" t="s">
        <v>9827</v>
      </c>
      <c r="AD639" s="295" t="s">
        <v>2903</v>
      </c>
      <c r="AE639" s="432"/>
      <c r="AF639" s="286">
        <f>IFERROR(VLOOKUP(AD639,ACCESSORIES!F:J,5,FALSE),"N/A")</f>
        <v>14.454000000000002</v>
      </c>
      <c r="AG639" s="295" t="s">
        <v>85</v>
      </c>
      <c r="AH639" s="296" t="s">
        <v>2905</v>
      </c>
      <c r="AI639" s="295" t="s">
        <v>85</v>
      </c>
      <c r="AJ639" s="295" t="s">
        <v>85</v>
      </c>
      <c r="AK639" s="287" t="str">
        <f>IFERROR(VLOOKUP(AJ639,ACCESSORIES!F:J,5,FALSE),"N/A")</f>
        <v>N/A</v>
      </c>
      <c r="AL639" s="296" t="s">
        <v>237</v>
      </c>
      <c r="AM639" s="296" t="s">
        <v>85</v>
      </c>
      <c r="AN639" s="38" t="str">
        <f>IFERROR(VLOOKUP(AM639,ACCESSORIES!F:J,5,FALSE),"N/A")</f>
        <v>N/A</v>
      </c>
      <c r="AO639" s="296" t="s">
        <v>85</v>
      </c>
      <c r="AP639" s="493">
        <v>14</v>
      </c>
      <c r="AQ639" s="296"/>
      <c r="AR639" s="296">
        <v>178</v>
      </c>
      <c r="AS639" s="296">
        <v>3</v>
      </c>
      <c r="AT639" s="296">
        <v>17</v>
      </c>
      <c r="AU639" s="296"/>
      <c r="AV639" s="296">
        <v>14</v>
      </c>
      <c r="AW639" s="296"/>
      <c r="AX639" s="296">
        <v>174</v>
      </c>
      <c r="AY639" s="296">
        <v>81.8</v>
      </c>
      <c r="AZ639" s="296">
        <v>45</v>
      </c>
      <c r="BA639" s="74"/>
      <c r="BB639" s="296">
        <v>91</v>
      </c>
      <c r="BC639" s="49"/>
      <c r="BD639" s="297" t="s">
        <v>2901</v>
      </c>
      <c r="BE639" s="91" t="str">
        <f>IFERROR(VLOOKUP(BD639,ACCESSORIES!F:J,5,FALSE),"N/A")</f>
        <v>N/A</v>
      </c>
      <c r="BF639" s="92" t="s">
        <v>2899</v>
      </c>
      <c r="BG639" s="91" t="str">
        <f>IFERROR(VLOOKUP(BF639,ACCESSORIES!F:J,5,FALSE),"N/A")</f>
        <v>N/A</v>
      </c>
      <c r="BH639" s="297">
        <v>24.7</v>
      </c>
      <c r="BI639" s="296">
        <v>16</v>
      </c>
      <c r="BJ639" s="296">
        <v>16</v>
      </c>
      <c r="BK639" s="296">
        <v>11</v>
      </c>
      <c r="BL639" s="358">
        <f t="shared" si="54"/>
        <v>4.6145972223999993E-2</v>
      </c>
      <c r="BM639" s="290">
        <v>53</v>
      </c>
      <c r="BN639" s="296" t="s">
        <v>3374</v>
      </c>
      <c r="BO639" s="73" t="s">
        <v>3891</v>
      </c>
      <c r="BP639" s="296" t="s">
        <v>3896</v>
      </c>
      <c r="BQ639" s="296" t="s">
        <v>3895</v>
      </c>
      <c r="BR639" s="296" t="s">
        <v>3897</v>
      </c>
      <c r="BS639" s="296" t="s">
        <v>3898</v>
      </c>
      <c r="BT639" s="296" t="s">
        <v>3899</v>
      </c>
      <c r="BU639" s="296" t="s">
        <v>3894</v>
      </c>
      <c r="BV639" s="296"/>
      <c r="BW639" s="296"/>
      <c r="BX639" s="296"/>
      <c r="BY639" s="296"/>
      <c r="BZ639" s="296" t="s">
        <v>4049</v>
      </c>
      <c r="CA639" s="296" t="s">
        <v>4050</v>
      </c>
      <c r="CB639" s="296" t="s">
        <v>4051</v>
      </c>
      <c r="CC639" s="296" t="s">
        <v>4052</v>
      </c>
      <c r="CD639" s="311" t="str">
        <f t="shared" si="55"/>
        <v>DISCONTINUED - GZ807 Podium, 15x10, 5+5/0mm Offset, 4x156, 131.3mm Centerbore, Matte Black, w/ BH-H2020M</v>
      </c>
      <c r="CE639" s="311" t="s">
        <v>3721</v>
      </c>
      <c r="CF639" s="311" t="s">
        <v>3720</v>
      </c>
      <c r="CG639" s="300" t="str">
        <f t="shared" si="49"/>
        <v>GMZ (8XX)</v>
      </c>
    </row>
    <row r="640" spans="1:85" s="289" customFormat="1" ht="15.75" customHeight="1">
      <c r="A640" s="571">
        <f t="shared" si="48"/>
        <v>637</v>
      </c>
      <c r="B640" s="92" t="s">
        <v>2909</v>
      </c>
      <c r="C640" s="29" t="s">
        <v>2893</v>
      </c>
      <c r="D640" s="290" t="s">
        <v>2897</v>
      </c>
      <c r="E640" s="291" t="s">
        <v>5081</v>
      </c>
      <c r="F640" s="281" t="str">
        <f t="shared" si="53"/>
        <v>GZ80441046555</v>
      </c>
      <c r="G640" s="291"/>
      <c r="H640" s="291"/>
      <c r="I640" s="345" t="s">
        <v>2925</v>
      </c>
      <c r="J640" s="322">
        <v>43518</v>
      </c>
      <c r="K640" s="438">
        <v>44480</v>
      </c>
      <c r="L640" s="282" t="s">
        <v>1239</v>
      </c>
      <c r="M640" s="292">
        <v>160.22</v>
      </c>
      <c r="N640" s="85"/>
      <c r="O640" s="409"/>
      <c r="P640" s="290">
        <v>14</v>
      </c>
      <c r="Q640" s="8">
        <v>10</v>
      </c>
      <c r="R640" s="29" t="s">
        <v>1683</v>
      </c>
      <c r="S640" s="290">
        <v>4</v>
      </c>
      <c r="T640" s="290">
        <v>156</v>
      </c>
      <c r="U640" s="293">
        <v>0</v>
      </c>
      <c r="V640" s="317">
        <v>5.4</v>
      </c>
      <c r="W640" s="290" t="s">
        <v>178</v>
      </c>
      <c r="X640" s="298">
        <v>131.30000000000001</v>
      </c>
      <c r="Y640" s="294">
        <v>13.55</v>
      </c>
      <c r="Z640" s="293">
        <v>1000</v>
      </c>
      <c r="AA640" s="293" t="s">
        <v>2165</v>
      </c>
      <c r="AB640" s="293" t="s">
        <v>2845</v>
      </c>
      <c r="AC640" s="284" t="s">
        <v>9828</v>
      </c>
      <c r="AD640" s="295" t="s">
        <v>2903</v>
      </c>
      <c r="AE640" s="432"/>
      <c r="AF640" s="286">
        <f>IFERROR(VLOOKUP(AD640,ACCESSORIES!F:J,5,FALSE),"N/A")</f>
        <v>14.454000000000002</v>
      </c>
      <c r="AG640" s="295" t="s">
        <v>85</v>
      </c>
      <c r="AH640" s="296" t="s">
        <v>2905</v>
      </c>
      <c r="AI640" s="295" t="s">
        <v>85</v>
      </c>
      <c r="AJ640" s="295" t="s">
        <v>85</v>
      </c>
      <c r="AK640" s="287" t="str">
        <f>IFERROR(VLOOKUP(AJ640,ACCESSORIES!F:J,5,FALSE),"N/A")</f>
        <v>N/A</v>
      </c>
      <c r="AL640" s="296" t="s">
        <v>237</v>
      </c>
      <c r="AM640" s="296" t="s">
        <v>85</v>
      </c>
      <c r="AN640" s="38" t="str">
        <f>IFERROR(VLOOKUP(AM640,ACCESSORIES!F:J,5,FALSE),"N/A")</f>
        <v>N/A</v>
      </c>
      <c r="AO640" s="296" t="s">
        <v>85</v>
      </c>
      <c r="AP640" s="493">
        <v>13</v>
      </c>
      <c r="AQ640" s="296"/>
      <c r="AR640" s="296">
        <v>180</v>
      </c>
      <c r="AS640" s="296" t="s">
        <v>2969</v>
      </c>
      <c r="AT640" s="296">
        <v>19</v>
      </c>
      <c r="AU640" s="296"/>
      <c r="AV640" s="296" t="s">
        <v>2969</v>
      </c>
      <c r="AW640" s="296"/>
      <c r="AX640" s="296">
        <v>162</v>
      </c>
      <c r="AY640" s="296">
        <v>80</v>
      </c>
      <c r="AZ640" s="296">
        <v>46</v>
      </c>
      <c r="BA640" s="74"/>
      <c r="BB640" s="296">
        <v>35</v>
      </c>
      <c r="BC640" s="49"/>
      <c r="BD640" s="297" t="s">
        <v>85</v>
      </c>
      <c r="BE640" s="91" t="str">
        <f>IFERROR(VLOOKUP(BD640,ACCESSORIES!F:J,5,FALSE),"N/A")</f>
        <v>N/A</v>
      </c>
      <c r="BF640" s="92" t="s">
        <v>85</v>
      </c>
      <c r="BG640" s="91" t="str">
        <f>IFERROR(VLOOKUP(BF640,ACCESSORIES!F:J,5,FALSE),"N/A")</f>
        <v>N/A</v>
      </c>
      <c r="BH640" s="297">
        <v>15.15</v>
      </c>
      <c r="BI640" s="296">
        <v>15</v>
      </c>
      <c r="BJ640" s="296">
        <v>15</v>
      </c>
      <c r="BK640" s="296">
        <v>11</v>
      </c>
      <c r="BL640" s="358">
        <f t="shared" si="54"/>
        <v>4.0557983399999997E-2</v>
      </c>
      <c r="BM640" s="290">
        <v>57</v>
      </c>
      <c r="BN640" s="296" t="s">
        <v>3374</v>
      </c>
      <c r="BO640" s="73" t="s">
        <v>3891</v>
      </c>
      <c r="BP640" s="296" t="s">
        <v>2955</v>
      </c>
      <c r="BQ640" s="296" t="s">
        <v>3902</v>
      </c>
      <c r="BR640" s="296" t="s">
        <v>3898</v>
      </c>
      <c r="BS640" s="296" t="s">
        <v>3899</v>
      </c>
      <c r="BT640" s="296" t="s">
        <v>3903</v>
      </c>
      <c r="BU640" s="296"/>
      <c r="BV640" s="296"/>
      <c r="BW640" s="296"/>
      <c r="BX640" s="296"/>
      <c r="BY640" s="296"/>
      <c r="BZ640" s="296" t="s">
        <v>3831</v>
      </c>
      <c r="CA640" s="296" t="s">
        <v>3830</v>
      </c>
      <c r="CB640" s="296" t="s">
        <v>3833</v>
      </c>
      <c r="CC640" s="296" t="s">
        <v>3832</v>
      </c>
      <c r="CD640" s="311" t="str">
        <f t="shared" si="55"/>
        <v>DISCONTINUED - GZ804 Casino, 14x10, 5+5/0mm Offset, 4x156, 131.3mm Centerbore, Matte Black</v>
      </c>
      <c r="CE640" s="311" t="s">
        <v>3721</v>
      </c>
      <c r="CF640" s="311" t="s">
        <v>3720</v>
      </c>
      <c r="CG640" s="300" t="str">
        <f t="shared" si="49"/>
        <v>GMZ (8XX)</v>
      </c>
    </row>
    <row r="641" spans="1:85" s="289" customFormat="1" ht="15.75" customHeight="1">
      <c r="A641" s="571">
        <f t="shared" si="48"/>
        <v>638</v>
      </c>
      <c r="B641" s="92" t="s">
        <v>2909</v>
      </c>
      <c r="C641" s="29" t="s">
        <v>2893</v>
      </c>
      <c r="D641" s="290" t="s">
        <v>2897</v>
      </c>
      <c r="E641" s="291" t="s">
        <v>5082</v>
      </c>
      <c r="F641" s="281" t="str">
        <f t="shared" si="53"/>
        <v>GZ80448047544</v>
      </c>
      <c r="G641" s="291"/>
      <c r="H641" s="291"/>
      <c r="I641" s="345" t="s">
        <v>2928</v>
      </c>
      <c r="J641" s="322">
        <v>43518</v>
      </c>
      <c r="K641" s="438">
        <v>44480</v>
      </c>
      <c r="L641" s="282" t="s">
        <v>1239</v>
      </c>
      <c r="M641" s="292">
        <v>147.80000000000001</v>
      </c>
      <c r="N641" s="85"/>
      <c r="O641" s="409"/>
      <c r="P641" s="290">
        <v>14</v>
      </c>
      <c r="Q641" s="8">
        <v>8</v>
      </c>
      <c r="R641" s="29" t="s">
        <v>1682</v>
      </c>
      <c r="S641" s="290">
        <v>4</v>
      </c>
      <c r="T641" s="290">
        <v>136</v>
      </c>
      <c r="U641" s="293">
        <v>0</v>
      </c>
      <c r="V641" s="317">
        <v>4.4000000000000004</v>
      </c>
      <c r="W641" s="290" t="s">
        <v>171</v>
      </c>
      <c r="X641" s="298">
        <v>110</v>
      </c>
      <c r="Y641" s="294">
        <v>13.6</v>
      </c>
      <c r="Z641" s="293">
        <v>1000</v>
      </c>
      <c r="AA641" s="293" t="s">
        <v>2165</v>
      </c>
      <c r="AB641" s="293" t="s">
        <v>2845</v>
      </c>
      <c r="AC641" s="284" t="s">
        <v>9804</v>
      </c>
      <c r="AD641" s="295" t="s">
        <v>2903</v>
      </c>
      <c r="AE641" s="432"/>
      <c r="AF641" s="286">
        <f>IFERROR(VLOOKUP(AD641,ACCESSORIES!F:J,5,FALSE),"N/A")</f>
        <v>14.454000000000002</v>
      </c>
      <c r="AG641" s="295" t="s">
        <v>85</v>
      </c>
      <c r="AH641" s="296" t="s">
        <v>2905</v>
      </c>
      <c r="AI641" s="295" t="s">
        <v>85</v>
      </c>
      <c r="AJ641" s="295" t="s">
        <v>85</v>
      </c>
      <c r="AK641" s="287" t="str">
        <f>IFERROR(VLOOKUP(AJ641,ACCESSORIES!F:J,5,FALSE),"N/A")</f>
        <v>N/A</v>
      </c>
      <c r="AL641" s="296" t="s">
        <v>237</v>
      </c>
      <c r="AM641" s="296" t="s">
        <v>85</v>
      </c>
      <c r="AN641" s="38" t="str">
        <f>IFERROR(VLOOKUP(AM641,ACCESSORIES!F:J,5,FALSE),"N/A")</f>
        <v>N/A</v>
      </c>
      <c r="AO641" s="296" t="s">
        <v>85</v>
      </c>
      <c r="AP641" s="493">
        <v>13</v>
      </c>
      <c r="AQ641" s="296"/>
      <c r="AR641" s="296">
        <v>170</v>
      </c>
      <c r="AS641" s="296">
        <v>9</v>
      </c>
      <c r="AT641" s="296">
        <v>17</v>
      </c>
      <c r="AU641" s="296"/>
      <c r="AV641" s="296" t="s">
        <v>2969</v>
      </c>
      <c r="AW641" s="296"/>
      <c r="AX641" s="296">
        <v>164</v>
      </c>
      <c r="AY641" s="296">
        <v>80</v>
      </c>
      <c r="AZ641" s="296">
        <v>48</v>
      </c>
      <c r="BA641" s="74"/>
      <c r="BB641" s="296">
        <v>27</v>
      </c>
      <c r="BC641" s="49"/>
      <c r="BD641" s="297" t="s">
        <v>85</v>
      </c>
      <c r="BE641" s="91" t="str">
        <f>IFERROR(VLOOKUP(BD641,ACCESSORIES!F:J,5,FALSE),"N/A")</f>
        <v>N/A</v>
      </c>
      <c r="BF641" s="92" t="s">
        <v>85</v>
      </c>
      <c r="BG641" s="91" t="str">
        <f>IFERROR(VLOOKUP(BF641,ACCESSORIES!F:J,5,FALSE),"N/A")</f>
        <v>N/A</v>
      </c>
      <c r="BH641" s="297">
        <v>15.2</v>
      </c>
      <c r="BI641" s="296">
        <v>16</v>
      </c>
      <c r="BJ641" s="296">
        <v>16</v>
      </c>
      <c r="BK641" s="296">
        <v>9</v>
      </c>
      <c r="BL641" s="358">
        <f t="shared" si="54"/>
        <v>3.7755795456000003E-2</v>
      </c>
      <c r="BM641" s="290">
        <v>57</v>
      </c>
      <c r="BN641" s="296" t="s">
        <v>3374</v>
      </c>
      <c r="BO641" s="73" t="s">
        <v>3891</v>
      </c>
      <c r="BP641" s="296" t="s">
        <v>2955</v>
      </c>
      <c r="BQ641" s="296" t="s">
        <v>3902</v>
      </c>
      <c r="BR641" s="296" t="s">
        <v>3898</v>
      </c>
      <c r="BS641" s="296" t="s">
        <v>3899</v>
      </c>
      <c r="BT641" s="296" t="s">
        <v>3903</v>
      </c>
      <c r="BU641" s="296"/>
      <c r="BV641" s="296"/>
      <c r="BW641" s="296"/>
      <c r="BX641" s="296"/>
      <c r="BY641" s="296"/>
      <c r="BZ641" s="296" t="s">
        <v>3831</v>
      </c>
      <c r="CA641" s="296" t="s">
        <v>3830</v>
      </c>
      <c r="CB641" s="296" t="s">
        <v>3833</v>
      </c>
      <c r="CC641" s="296" t="s">
        <v>3832</v>
      </c>
      <c r="CD641" s="311" t="str">
        <f t="shared" si="55"/>
        <v>DISCONTINUED - GZ804 Casino, 14x8, 4+4/0mm Offset, 4x136, 110mm Centerbore, Matte Black</v>
      </c>
      <c r="CE641" s="311" t="s">
        <v>3721</v>
      </c>
      <c r="CF641" s="311" t="s">
        <v>3720</v>
      </c>
      <c r="CG641" s="300" t="str">
        <f t="shared" si="49"/>
        <v>GMZ (8XX)</v>
      </c>
    </row>
    <row r="642" spans="1:85" s="289" customFormat="1" ht="15.75" customHeight="1">
      <c r="A642" s="571">
        <f t="shared" si="48"/>
        <v>639</v>
      </c>
      <c r="B642" s="92" t="s">
        <v>2909</v>
      </c>
      <c r="C642" s="29" t="s">
        <v>2893</v>
      </c>
      <c r="D642" s="290" t="s">
        <v>2897</v>
      </c>
      <c r="E642" s="291" t="s">
        <v>5083</v>
      </c>
      <c r="F642" s="281" t="str">
        <f t="shared" si="53"/>
        <v>GZ80448046544</v>
      </c>
      <c r="G642" s="291"/>
      <c r="H642" s="291"/>
      <c r="I642" s="345" t="s">
        <v>2924</v>
      </c>
      <c r="J642" s="322">
        <v>43518</v>
      </c>
      <c r="K642" s="438">
        <v>44480</v>
      </c>
      <c r="L642" s="282" t="s">
        <v>1239</v>
      </c>
      <c r="M642" s="292">
        <v>147.80000000000001</v>
      </c>
      <c r="N642" s="85"/>
      <c r="O642" s="409"/>
      <c r="P642" s="290">
        <v>14</v>
      </c>
      <c r="Q642" s="8">
        <v>8</v>
      </c>
      <c r="R642" s="29" t="s">
        <v>1683</v>
      </c>
      <c r="S642" s="290">
        <v>4</v>
      </c>
      <c r="T642" s="290">
        <v>156</v>
      </c>
      <c r="U642" s="293">
        <v>0</v>
      </c>
      <c r="V642" s="317">
        <v>4.4000000000000004</v>
      </c>
      <c r="W642" s="290" t="s">
        <v>171</v>
      </c>
      <c r="X642" s="298">
        <v>131.30000000000001</v>
      </c>
      <c r="Y642" s="294">
        <v>13.4</v>
      </c>
      <c r="Z642" s="293">
        <v>1000</v>
      </c>
      <c r="AA642" s="293" t="s">
        <v>2165</v>
      </c>
      <c r="AB642" s="293" t="s">
        <v>2845</v>
      </c>
      <c r="AC642" s="284" t="s">
        <v>9805</v>
      </c>
      <c r="AD642" s="295" t="s">
        <v>2903</v>
      </c>
      <c r="AE642" s="432"/>
      <c r="AF642" s="286">
        <f>IFERROR(VLOOKUP(AD642,ACCESSORIES!F:J,5,FALSE),"N/A")</f>
        <v>14.454000000000002</v>
      </c>
      <c r="AG642" s="295" t="s">
        <v>85</v>
      </c>
      <c r="AH642" s="296" t="s">
        <v>2905</v>
      </c>
      <c r="AI642" s="295" t="s">
        <v>85</v>
      </c>
      <c r="AJ642" s="295" t="s">
        <v>85</v>
      </c>
      <c r="AK642" s="287" t="str">
        <f>IFERROR(VLOOKUP(AJ642,ACCESSORIES!F:J,5,FALSE),"N/A")</f>
        <v>N/A</v>
      </c>
      <c r="AL642" s="296" t="s">
        <v>237</v>
      </c>
      <c r="AM642" s="296" t="s">
        <v>85</v>
      </c>
      <c r="AN642" s="38" t="str">
        <f>IFERROR(VLOOKUP(AM642,ACCESSORIES!F:J,5,FALSE),"N/A")</f>
        <v>N/A</v>
      </c>
      <c r="AO642" s="296" t="s">
        <v>85</v>
      </c>
      <c r="AP642" s="493">
        <v>13</v>
      </c>
      <c r="AQ642" s="296"/>
      <c r="AR642" s="296">
        <v>180</v>
      </c>
      <c r="AS642" s="296" t="s">
        <v>2969</v>
      </c>
      <c r="AT642" s="296">
        <v>15</v>
      </c>
      <c r="AU642" s="296"/>
      <c r="AV642" s="296" t="s">
        <v>2969</v>
      </c>
      <c r="AW642" s="296"/>
      <c r="AX642" s="296">
        <v>164</v>
      </c>
      <c r="AY642" s="296">
        <v>80</v>
      </c>
      <c r="AZ642" s="296">
        <v>46</v>
      </c>
      <c r="BA642" s="74"/>
      <c r="BB642" s="296">
        <v>27</v>
      </c>
      <c r="BC642" s="49"/>
      <c r="BD642" s="297" t="s">
        <v>85</v>
      </c>
      <c r="BE642" s="91" t="str">
        <f>IFERROR(VLOOKUP(BD642,ACCESSORIES!F:J,5,FALSE),"N/A")</f>
        <v>N/A</v>
      </c>
      <c r="BF642" s="92" t="s">
        <v>85</v>
      </c>
      <c r="BG642" s="91" t="str">
        <f>IFERROR(VLOOKUP(BF642,ACCESSORIES!F:J,5,FALSE),"N/A")</f>
        <v>N/A</v>
      </c>
      <c r="BH642" s="297">
        <v>15</v>
      </c>
      <c r="BI642" s="296">
        <v>16</v>
      </c>
      <c r="BJ642" s="296">
        <v>16</v>
      </c>
      <c r="BK642" s="296">
        <v>9</v>
      </c>
      <c r="BL642" s="358">
        <f t="shared" si="54"/>
        <v>3.7755795456000003E-2</v>
      </c>
      <c r="BM642" s="290">
        <v>57</v>
      </c>
      <c r="BN642" s="296" t="s">
        <v>3374</v>
      </c>
      <c r="BO642" s="73" t="s">
        <v>3891</v>
      </c>
      <c r="BP642" s="296" t="s">
        <v>2955</v>
      </c>
      <c r="BQ642" s="296" t="s">
        <v>3902</v>
      </c>
      <c r="BR642" s="296" t="s">
        <v>3898</v>
      </c>
      <c r="BS642" s="296" t="s">
        <v>3899</v>
      </c>
      <c r="BT642" s="296" t="s">
        <v>3903</v>
      </c>
      <c r="BU642" s="296"/>
      <c r="BV642" s="296"/>
      <c r="BW642" s="296"/>
      <c r="BX642" s="296"/>
      <c r="BY642" s="296"/>
      <c r="BZ642" s="296" t="s">
        <v>3831</v>
      </c>
      <c r="CA642" s="296" t="s">
        <v>3830</v>
      </c>
      <c r="CB642" s="296" t="s">
        <v>3833</v>
      </c>
      <c r="CC642" s="296" t="s">
        <v>3832</v>
      </c>
      <c r="CD642" s="311" t="str">
        <f t="shared" si="55"/>
        <v>DISCONTINUED - GZ804 Casino, 14x8, 4+4/0mm Offset, 4x156, 131.3mm Centerbore, Matte Black</v>
      </c>
      <c r="CE642" s="311" t="s">
        <v>3721</v>
      </c>
      <c r="CF642" s="311" t="s">
        <v>3720</v>
      </c>
      <c r="CG642" s="300" t="str">
        <f t="shared" si="49"/>
        <v>GMZ (8XX)</v>
      </c>
    </row>
    <row r="643" spans="1:85" s="289" customFormat="1" ht="15.75" customHeight="1">
      <c r="A643" s="571">
        <f t="shared" si="48"/>
        <v>640</v>
      </c>
      <c r="B643" s="92" t="s">
        <v>2909</v>
      </c>
      <c r="C643" s="29" t="s">
        <v>2893</v>
      </c>
      <c r="D643" s="290" t="s">
        <v>2897</v>
      </c>
      <c r="E643" s="291" t="s">
        <v>5084</v>
      </c>
      <c r="F643" s="281" t="str">
        <f t="shared" si="53"/>
        <v>GZ80441040555</v>
      </c>
      <c r="G643" s="291"/>
      <c r="H643" s="291"/>
      <c r="I643" s="345" t="s">
        <v>2927</v>
      </c>
      <c r="J643" s="322">
        <v>43518</v>
      </c>
      <c r="K643" s="438">
        <v>44480</v>
      </c>
      <c r="L643" s="282" t="s">
        <v>1239</v>
      </c>
      <c r="M643" s="292">
        <v>155.72</v>
      </c>
      <c r="N643" s="85"/>
      <c r="O643" s="409"/>
      <c r="P643" s="290">
        <v>14</v>
      </c>
      <c r="Q643" s="8">
        <v>10</v>
      </c>
      <c r="R643" s="29" t="s">
        <v>1680</v>
      </c>
      <c r="S643" s="290">
        <v>4</v>
      </c>
      <c r="T643" s="290">
        <v>110</v>
      </c>
      <c r="U643" s="293">
        <v>0</v>
      </c>
      <c r="V643" s="317">
        <v>5.4</v>
      </c>
      <c r="W643" s="290" t="s">
        <v>178</v>
      </c>
      <c r="X643" s="298">
        <v>84</v>
      </c>
      <c r="Y643" s="294">
        <v>15.15</v>
      </c>
      <c r="Z643" s="293">
        <v>1000</v>
      </c>
      <c r="AA643" s="293" t="s">
        <v>2165</v>
      </c>
      <c r="AB643" s="293" t="s">
        <v>2845</v>
      </c>
      <c r="AC643" s="284" t="s">
        <v>9757</v>
      </c>
      <c r="AD643" s="295" t="s">
        <v>2902</v>
      </c>
      <c r="AE643" s="432"/>
      <c r="AF643" s="286">
        <f>IFERROR(VLOOKUP(AD643,ACCESSORIES!F:J,5,FALSE),"N/A")</f>
        <v>14.454000000000002</v>
      </c>
      <c r="AG643" s="295" t="s">
        <v>85</v>
      </c>
      <c r="AH643" s="296" t="s">
        <v>2905</v>
      </c>
      <c r="AI643" s="295" t="s">
        <v>85</v>
      </c>
      <c r="AJ643" s="295" t="s">
        <v>85</v>
      </c>
      <c r="AK643" s="287" t="str">
        <f>IFERROR(VLOOKUP(AJ643,ACCESSORIES!F:J,5,FALSE),"N/A")</f>
        <v>N/A</v>
      </c>
      <c r="AL643" s="296" t="s">
        <v>237</v>
      </c>
      <c r="AM643" s="296" t="s">
        <v>85</v>
      </c>
      <c r="AN643" s="38" t="str">
        <f>IFERROR(VLOOKUP(AM643,ACCESSORIES!F:J,5,FALSE),"N/A")</f>
        <v>N/A</v>
      </c>
      <c r="AO643" s="296" t="s">
        <v>85</v>
      </c>
      <c r="AP643" s="493">
        <v>13</v>
      </c>
      <c r="AQ643" s="296"/>
      <c r="AR643" s="296">
        <v>150</v>
      </c>
      <c r="AS643" s="296">
        <v>18</v>
      </c>
      <c r="AT643" s="296">
        <v>22</v>
      </c>
      <c r="AU643" s="296"/>
      <c r="AV643" s="296" t="s">
        <v>2969</v>
      </c>
      <c r="AW643" s="296"/>
      <c r="AX643" s="296">
        <v>162</v>
      </c>
      <c r="AY643" s="296">
        <v>60</v>
      </c>
      <c r="AZ643" s="296">
        <v>48</v>
      </c>
      <c r="BA643" s="74"/>
      <c r="BB643" s="296"/>
      <c r="BC643" s="49"/>
      <c r="BD643" s="297" t="s">
        <v>85</v>
      </c>
      <c r="BE643" s="91" t="str">
        <f>IFERROR(VLOOKUP(BD643,ACCESSORIES!F:J,5,FALSE),"N/A")</f>
        <v>N/A</v>
      </c>
      <c r="BF643" s="92" t="s">
        <v>85</v>
      </c>
      <c r="BG643" s="91" t="str">
        <f>IFERROR(VLOOKUP(BF643,ACCESSORIES!F:J,5,FALSE),"N/A")</f>
        <v>N/A</v>
      </c>
      <c r="BH643" s="297">
        <v>18.649999999999999</v>
      </c>
      <c r="BI643" s="296">
        <v>15</v>
      </c>
      <c r="BJ643" s="296">
        <v>15</v>
      </c>
      <c r="BK643" s="296">
        <v>11</v>
      </c>
      <c r="BL643" s="358">
        <f t="shared" si="54"/>
        <v>4.0557983399999997E-2</v>
      </c>
      <c r="BM643" s="290">
        <v>57</v>
      </c>
      <c r="BN643" s="296" t="s">
        <v>3374</v>
      </c>
      <c r="BO643" s="73" t="s">
        <v>3891</v>
      </c>
      <c r="BP643" s="296" t="s">
        <v>2955</v>
      </c>
      <c r="BQ643" s="296" t="s">
        <v>3902</v>
      </c>
      <c r="BR643" s="296" t="s">
        <v>3898</v>
      </c>
      <c r="BS643" s="296" t="s">
        <v>3899</v>
      </c>
      <c r="BT643" s="296" t="s">
        <v>3903</v>
      </c>
      <c r="BU643" s="296"/>
      <c r="BV643" s="296"/>
      <c r="BW643" s="296"/>
      <c r="BX643" s="296"/>
      <c r="BY643" s="296"/>
      <c r="BZ643" s="296" t="s">
        <v>3831</v>
      </c>
      <c r="CA643" s="296" t="s">
        <v>3830</v>
      </c>
      <c r="CB643" s="296" t="s">
        <v>3833</v>
      </c>
      <c r="CC643" s="296" t="s">
        <v>3832</v>
      </c>
      <c r="CD643" s="311" t="str">
        <f t="shared" si="55"/>
        <v>DISCONTINUED - GZ804 Casino, 14x10, 5+5/0mm Offset, 4x110, 84mm Centerbore, Matte Black</v>
      </c>
      <c r="CE643" s="311" t="s">
        <v>3721</v>
      </c>
      <c r="CF643" s="311" t="s">
        <v>3720</v>
      </c>
      <c r="CG643" s="300" t="str">
        <f t="shared" si="49"/>
        <v>GMZ (8XX)</v>
      </c>
    </row>
    <row r="644" spans="1:85" s="289" customFormat="1" ht="15.75" customHeight="1">
      <c r="A644" s="571">
        <f t="shared" ref="A644:A707" si="56">ROW(B644)-3</f>
        <v>641</v>
      </c>
      <c r="B644" s="92" t="s">
        <v>2909</v>
      </c>
      <c r="C644" s="29" t="s">
        <v>2893</v>
      </c>
      <c r="D644" s="290" t="s">
        <v>2895</v>
      </c>
      <c r="E644" s="291" t="s">
        <v>5085</v>
      </c>
      <c r="F644" s="281" t="str">
        <f t="shared" si="53"/>
        <v>GZ80257047543B</v>
      </c>
      <c r="G644" s="291" t="s">
        <v>1095</v>
      </c>
      <c r="H644" s="291"/>
      <c r="I644" s="345" t="s">
        <v>2915</v>
      </c>
      <c r="J644" s="322">
        <v>43518</v>
      </c>
      <c r="K644" s="438">
        <v>44480</v>
      </c>
      <c r="L644" s="282" t="s">
        <v>1239</v>
      </c>
      <c r="M644" s="292">
        <v>259.58</v>
      </c>
      <c r="N644" s="85"/>
      <c r="O644" s="409"/>
      <c r="P644" s="290">
        <v>15</v>
      </c>
      <c r="Q644" s="8">
        <v>7</v>
      </c>
      <c r="R644" s="29" t="s">
        <v>1682</v>
      </c>
      <c r="S644" s="290">
        <v>4</v>
      </c>
      <c r="T644" s="290">
        <v>136</v>
      </c>
      <c r="U644" s="293">
        <v>10</v>
      </c>
      <c r="V644" s="317">
        <v>4.25</v>
      </c>
      <c r="W644" s="290" t="s">
        <v>168</v>
      </c>
      <c r="X644" s="298">
        <v>110</v>
      </c>
      <c r="Y644" s="294">
        <v>19.350000000000001</v>
      </c>
      <c r="Z644" s="293">
        <v>1400</v>
      </c>
      <c r="AA644" s="293" t="s">
        <v>2165</v>
      </c>
      <c r="AB644" s="293" t="s">
        <v>2845</v>
      </c>
      <c r="AC644" s="284" t="s">
        <v>9829</v>
      </c>
      <c r="AD644" s="295" t="s">
        <v>2903</v>
      </c>
      <c r="AE644" s="432"/>
      <c r="AF644" s="286">
        <f>IFERROR(VLOOKUP(AD644,ACCESSORIES!F:J,5,FALSE),"N/A")</f>
        <v>14.454000000000002</v>
      </c>
      <c r="AG644" s="295" t="s">
        <v>85</v>
      </c>
      <c r="AH644" s="296" t="s">
        <v>2905</v>
      </c>
      <c r="AI644" s="295" t="s">
        <v>85</v>
      </c>
      <c r="AJ644" s="295" t="s">
        <v>85</v>
      </c>
      <c r="AK644" s="287" t="str">
        <f>IFERROR(VLOOKUP(AJ644,ACCESSORIES!F:J,5,FALSE),"N/A")</f>
        <v>N/A</v>
      </c>
      <c r="AL644" s="296" t="s">
        <v>237</v>
      </c>
      <c r="AM644" s="296" t="s">
        <v>85</v>
      </c>
      <c r="AN644" s="38" t="str">
        <f>IFERROR(VLOOKUP(AM644,ACCESSORIES!F:J,5,FALSE),"N/A")</f>
        <v>N/A</v>
      </c>
      <c r="AO644" s="296" t="s">
        <v>85</v>
      </c>
      <c r="AP644" s="493">
        <v>13</v>
      </c>
      <c r="AQ644" s="296"/>
      <c r="AR644" s="296">
        <v>166</v>
      </c>
      <c r="AS644" s="296" t="s">
        <v>2969</v>
      </c>
      <c r="AT644" s="296">
        <v>20</v>
      </c>
      <c r="AU644" s="296"/>
      <c r="AV644" s="296">
        <v>23</v>
      </c>
      <c r="AW644" s="296"/>
      <c r="AX644" s="296">
        <v>169</v>
      </c>
      <c r="AY644" s="296">
        <v>80</v>
      </c>
      <c r="AZ644" s="296">
        <v>45</v>
      </c>
      <c r="BA644" s="74"/>
      <c r="BB644" s="296">
        <v>40</v>
      </c>
      <c r="BC644" s="49"/>
      <c r="BD644" s="297" t="s">
        <v>2901</v>
      </c>
      <c r="BE644" s="91" t="str">
        <f>IFERROR(VLOOKUP(BD644,ACCESSORIES!F:J,5,FALSE),"N/A")</f>
        <v>N/A</v>
      </c>
      <c r="BF644" s="92" t="s">
        <v>2899</v>
      </c>
      <c r="BG644" s="91" t="str">
        <f>IFERROR(VLOOKUP(BF644,ACCESSORIES!F:J,5,FALSE),"N/A")</f>
        <v>N/A</v>
      </c>
      <c r="BH644" s="297">
        <v>22.85</v>
      </c>
      <c r="BI644" s="296">
        <v>16</v>
      </c>
      <c r="BJ644" s="296">
        <v>16</v>
      </c>
      <c r="BK644" s="296">
        <v>8</v>
      </c>
      <c r="BL644" s="358">
        <f t="shared" si="54"/>
        <v>3.3560707071999998E-2</v>
      </c>
      <c r="BM644" s="290">
        <v>53</v>
      </c>
      <c r="BN644" s="296" t="s">
        <v>3374</v>
      </c>
      <c r="BO644" s="73" t="s">
        <v>3891</v>
      </c>
      <c r="BP644" s="296" t="s">
        <v>3904</v>
      </c>
      <c r="BQ644" s="296" t="s">
        <v>3898</v>
      </c>
      <c r="BR644" s="296" t="s">
        <v>3906</v>
      </c>
      <c r="BS644" s="296"/>
      <c r="BT644" s="296"/>
      <c r="BU644" s="296"/>
      <c r="BV644" s="296"/>
      <c r="BW644" s="296"/>
      <c r="BX644" s="296"/>
      <c r="BY644" s="296"/>
      <c r="BZ644" s="296" t="s">
        <v>3811</v>
      </c>
      <c r="CA644" s="296" t="s">
        <v>3810</v>
      </c>
      <c r="CB644" s="296" t="s">
        <v>3813</v>
      </c>
      <c r="CC644" s="296" t="s">
        <v>3812</v>
      </c>
      <c r="CD644" s="311" t="str">
        <f t="shared" si="55"/>
        <v>DISCONTINUED - GZ802 Gunslinger Beadlock, 15x7, 4+3/+10mm Offset, 4x136, 110mm Centerbore, Matte Black, w/ BH-H2020M</v>
      </c>
      <c r="CE644" s="311" t="s">
        <v>3721</v>
      </c>
      <c r="CF644" s="311" t="s">
        <v>3720</v>
      </c>
      <c r="CG644" s="300" t="str">
        <f t="shared" si="49"/>
        <v>GMZ (8XX)</v>
      </c>
    </row>
    <row r="645" spans="1:85" s="289" customFormat="1" ht="15.75" customHeight="1">
      <c r="A645" s="571">
        <f t="shared" si="56"/>
        <v>642</v>
      </c>
      <c r="B645" s="92" t="s">
        <v>2909</v>
      </c>
      <c r="C645" s="29" t="s">
        <v>2893</v>
      </c>
      <c r="D645" s="290" t="s">
        <v>2895</v>
      </c>
      <c r="E645" s="291" t="s">
        <v>5086</v>
      </c>
      <c r="F645" s="281" t="str">
        <f t="shared" si="53"/>
        <v>GZ80257046543B</v>
      </c>
      <c r="G645" s="291" t="s">
        <v>1095</v>
      </c>
      <c r="H645" s="291"/>
      <c r="I645" s="345" t="s">
        <v>2913</v>
      </c>
      <c r="J645" s="322">
        <v>43518</v>
      </c>
      <c r="K645" s="438">
        <v>44480</v>
      </c>
      <c r="L645" s="282" t="s">
        <v>1239</v>
      </c>
      <c r="M645" s="292">
        <v>259.58</v>
      </c>
      <c r="N645" s="85"/>
      <c r="O645" s="409"/>
      <c r="P645" s="290">
        <v>15</v>
      </c>
      <c r="Q645" s="8">
        <v>7</v>
      </c>
      <c r="R645" s="29" t="s">
        <v>1683</v>
      </c>
      <c r="S645" s="290">
        <v>4</v>
      </c>
      <c r="T645" s="290">
        <v>156</v>
      </c>
      <c r="U645" s="293">
        <v>10</v>
      </c>
      <c r="V645" s="317">
        <v>4.25</v>
      </c>
      <c r="W645" s="290" t="s">
        <v>168</v>
      </c>
      <c r="X645" s="298">
        <v>131.30000000000001</v>
      </c>
      <c r="Y645" s="294">
        <v>19</v>
      </c>
      <c r="Z645" s="293">
        <v>1400</v>
      </c>
      <c r="AA645" s="293" t="s">
        <v>2165</v>
      </c>
      <c r="AB645" s="293" t="s">
        <v>2845</v>
      </c>
      <c r="AC645" s="284" t="s">
        <v>9830</v>
      </c>
      <c r="AD645" s="295" t="s">
        <v>2903</v>
      </c>
      <c r="AE645" s="432"/>
      <c r="AF645" s="286">
        <f>IFERROR(VLOOKUP(AD645,ACCESSORIES!F:J,5,FALSE),"N/A")</f>
        <v>14.454000000000002</v>
      </c>
      <c r="AG645" s="295" t="s">
        <v>85</v>
      </c>
      <c r="AH645" s="296" t="s">
        <v>2905</v>
      </c>
      <c r="AI645" s="295" t="s">
        <v>85</v>
      </c>
      <c r="AJ645" s="295" t="s">
        <v>85</v>
      </c>
      <c r="AK645" s="287" t="str">
        <f>IFERROR(VLOOKUP(AJ645,ACCESSORIES!F:J,5,FALSE),"N/A")</f>
        <v>N/A</v>
      </c>
      <c r="AL645" s="296" t="s">
        <v>237</v>
      </c>
      <c r="AM645" s="296" t="s">
        <v>85</v>
      </c>
      <c r="AN645" s="38" t="str">
        <f>IFERROR(VLOOKUP(AM645,ACCESSORIES!F:J,5,FALSE),"N/A")</f>
        <v>N/A</v>
      </c>
      <c r="AO645" s="296" t="s">
        <v>85</v>
      </c>
      <c r="AP645" s="493">
        <v>13</v>
      </c>
      <c r="AQ645" s="296"/>
      <c r="AR645" s="296">
        <v>180</v>
      </c>
      <c r="AS645" s="296" t="s">
        <v>2969</v>
      </c>
      <c r="AT645" s="296">
        <v>20</v>
      </c>
      <c r="AU645" s="296"/>
      <c r="AV645" s="296">
        <v>23</v>
      </c>
      <c r="AW645" s="296"/>
      <c r="AX645" s="296">
        <v>169</v>
      </c>
      <c r="AY645" s="296">
        <v>80</v>
      </c>
      <c r="AZ645" s="296">
        <v>45</v>
      </c>
      <c r="BA645" s="74"/>
      <c r="BB645" s="296">
        <v>40</v>
      </c>
      <c r="BC645" s="49"/>
      <c r="BD645" s="297" t="s">
        <v>2901</v>
      </c>
      <c r="BE645" s="91" t="str">
        <f>IFERROR(VLOOKUP(BD645,ACCESSORIES!F:J,5,FALSE),"N/A")</f>
        <v>N/A</v>
      </c>
      <c r="BF645" s="92" t="s">
        <v>2899</v>
      </c>
      <c r="BG645" s="91" t="str">
        <f>IFERROR(VLOOKUP(BF645,ACCESSORIES!F:J,5,FALSE),"N/A")</f>
        <v>N/A</v>
      </c>
      <c r="BH645" s="297">
        <v>22.5</v>
      </c>
      <c r="BI645" s="296">
        <v>16</v>
      </c>
      <c r="BJ645" s="296">
        <v>16</v>
      </c>
      <c r="BK645" s="296">
        <v>8</v>
      </c>
      <c r="BL645" s="358">
        <f t="shared" si="54"/>
        <v>3.3560707071999998E-2</v>
      </c>
      <c r="BM645" s="290">
        <v>53</v>
      </c>
      <c r="BN645" s="296" t="s">
        <v>3374</v>
      </c>
      <c r="BO645" s="73" t="s">
        <v>3891</v>
      </c>
      <c r="BP645" s="296" t="s">
        <v>3904</v>
      </c>
      <c r="BQ645" s="296" t="s">
        <v>3898</v>
      </c>
      <c r="BR645" s="296" t="s">
        <v>3906</v>
      </c>
      <c r="BS645" s="296"/>
      <c r="BT645" s="296"/>
      <c r="BU645" s="296"/>
      <c r="BV645" s="296"/>
      <c r="BW645" s="296"/>
      <c r="BX645" s="296"/>
      <c r="BY645" s="296"/>
      <c r="BZ645" s="296" t="s">
        <v>3811</v>
      </c>
      <c r="CA645" s="296" t="s">
        <v>3810</v>
      </c>
      <c r="CB645" s="296" t="s">
        <v>3813</v>
      </c>
      <c r="CC645" s="296" t="s">
        <v>3812</v>
      </c>
      <c r="CD645" s="311" t="str">
        <f t="shared" si="55"/>
        <v>DISCONTINUED - GZ802 Gunslinger Beadlock, 15x7, 4+3/+10mm Offset, 4x156, 131.3mm Centerbore, Matte Black, w/ BH-H2020M</v>
      </c>
      <c r="CE645" s="311" t="s">
        <v>3721</v>
      </c>
      <c r="CF645" s="311" t="s">
        <v>3720</v>
      </c>
      <c r="CG645" s="300" t="str">
        <f t="shared" ref="CG645:CG708" si="57">C645</f>
        <v>GMZ (8XX)</v>
      </c>
    </row>
    <row r="646" spans="1:85" s="289" customFormat="1" ht="15.75" customHeight="1">
      <c r="A646" s="571">
        <f t="shared" si="56"/>
        <v>643</v>
      </c>
      <c r="B646" s="92" t="s">
        <v>2909</v>
      </c>
      <c r="C646" s="29" t="s">
        <v>2893</v>
      </c>
      <c r="D646" s="290" t="s">
        <v>2896</v>
      </c>
      <c r="E646" s="291" t="s">
        <v>5087</v>
      </c>
      <c r="F646" s="281" t="str">
        <f t="shared" si="53"/>
        <v>GZ80358047544B</v>
      </c>
      <c r="G646" s="291" t="s">
        <v>1095</v>
      </c>
      <c r="H646" s="291"/>
      <c r="I646" s="345" t="s">
        <v>2922</v>
      </c>
      <c r="J646" s="322">
        <v>43518</v>
      </c>
      <c r="K646" s="438">
        <v>44480</v>
      </c>
      <c r="L646" s="282" t="s">
        <v>1239</v>
      </c>
      <c r="M646" s="292">
        <v>272</v>
      </c>
      <c r="N646" s="85"/>
      <c r="O646" s="409"/>
      <c r="P646" s="290">
        <v>15</v>
      </c>
      <c r="Q646" s="8">
        <v>8</v>
      </c>
      <c r="R646" s="29" t="s">
        <v>1682</v>
      </c>
      <c r="S646" s="290">
        <v>4</v>
      </c>
      <c r="T646" s="290">
        <v>136</v>
      </c>
      <c r="U646" s="293">
        <v>0</v>
      </c>
      <c r="V646" s="317">
        <v>4.4000000000000004</v>
      </c>
      <c r="W646" s="290" t="s">
        <v>171</v>
      </c>
      <c r="X646" s="298">
        <v>110</v>
      </c>
      <c r="Y646" s="294">
        <v>20.7</v>
      </c>
      <c r="Z646" s="293">
        <v>1400</v>
      </c>
      <c r="AA646" s="293" t="s">
        <v>2165</v>
      </c>
      <c r="AB646" s="293" t="s">
        <v>2845</v>
      </c>
      <c r="AC646" s="284" t="s">
        <v>9810</v>
      </c>
      <c r="AD646" s="295" t="s">
        <v>2903</v>
      </c>
      <c r="AE646" s="432"/>
      <c r="AF646" s="286">
        <f>IFERROR(VLOOKUP(AD646,ACCESSORIES!F:J,5,FALSE),"N/A")</f>
        <v>14.454000000000002</v>
      </c>
      <c r="AG646" s="295" t="s">
        <v>85</v>
      </c>
      <c r="AH646" s="296" t="s">
        <v>2905</v>
      </c>
      <c r="AI646" s="295" t="s">
        <v>85</v>
      </c>
      <c r="AJ646" s="295" t="s">
        <v>85</v>
      </c>
      <c r="AK646" s="287" t="str">
        <f>IFERROR(VLOOKUP(AJ646,ACCESSORIES!F:J,5,FALSE),"N/A")</f>
        <v>N/A</v>
      </c>
      <c r="AL646" s="296" t="s">
        <v>237</v>
      </c>
      <c r="AM646" s="296" t="s">
        <v>85</v>
      </c>
      <c r="AN646" s="38" t="str">
        <f>IFERROR(VLOOKUP(AM646,ACCESSORIES!F:J,5,FALSE),"N/A")</f>
        <v>N/A</v>
      </c>
      <c r="AO646" s="296" t="s">
        <v>85</v>
      </c>
      <c r="AP646" s="493">
        <v>13</v>
      </c>
      <c r="AQ646" s="296"/>
      <c r="AR646" s="296">
        <v>170</v>
      </c>
      <c r="AS646" s="296">
        <v>11</v>
      </c>
      <c r="AT646" s="296">
        <v>26</v>
      </c>
      <c r="AU646" s="296"/>
      <c r="AV646" s="296" t="s">
        <v>2969</v>
      </c>
      <c r="AW646" s="296"/>
      <c r="AX646" s="296">
        <v>166</v>
      </c>
      <c r="AY646" s="296">
        <v>80</v>
      </c>
      <c r="AZ646" s="296">
        <v>61</v>
      </c>
      <c r="BA646" s="74"/>
      <c r="BB646" s="296">
        <v>50</v>
      </c>
      <c r="BC646" s="49"/>
      <c r="BD646" s="297" t="s">
        <v>2901</v>
      </c>
      <c r="BE646" s="91" t="str">
        <f>IFERROR(VLOOKUP(BD646,ACCESSORIES!F:J,5,FALSE),"N/A")</f>
        <v>N/A</v>
      </c>
      <c r="BF646" s="92" t="s">
        <v>2899</v>
      </c>
      <c r="BG646" s="91" t="str">
        <f>IFERROR(VLOOKUP(BF646,ACCESSORIES!F:J,5,FALSE),"N/A")</f>
        <v>N/A</v>
      </c>
      <c r="BH646" s="297">
        <v>24.2</v>
      </c>
      <c r="BI646" s="296">
        <v>16</v>
      </c>
      <c r="BJ646" s="296">
        <v>16</v>
      </c>
      <c r="BK646" s="296">
        <v>9</v>
      </c>
      <c r="BL646" s="358">
        <f t="shared" si="54"/>
        <v>3.7755795456000003E-2</v>
      </c>
      <c r="BM646" s="290">
        <v>53</v>
      </c>
      <c r="BN646" s="296" t="s">
        <v>3374</v>
      </c>
      <c r="BO646" s="73" t="s">
        <v>3891</v>
      </c>
      <c r="BP646" s="296" t="s">
        <v>2955</v>
      </c>
      <c r="BQ646" s="296" t="s">
        <v>3904</v>
      </c>
      <c r="BR646" s="296" t="s">
        <v>3898</v>
      </c>
      <c r="BS646" s="296" t="s">
        <v>3899</v>
      </c>
      <c r="BT646" s="296" t="s">
        <v>3905</v>
      </c>
      <c r="BU646" s="296"/>
      <c r="BV646" s="296"/>
      <c r="BW646" s="296"/>
      <c r="BX646" s="296"/>
      <c r="BY646" s="296"/>
      <c r="BZ646" s="296" t="s">
        <v>3823</v>
      </c>
      <c r="CA646" s="296" t="s">
        <v>3822</v>
      </c>
      <c r="CB646" s="296" t="s">
        <v>3825</v>
      </c>
      <c r="CC646" s="296" t="s">
        <v>3824</v>
      </c>
      <c r="CD646" s="311" t="str">
        <f t="shared" si="55"/>
        <v>DISCONTINUED - GZ803 Casino Beadlock, 15x8, 4+4/0mm Offset, 4x136, 110mm Centerbore, Matte Black, w/ BH-H2020M</v>
      </c>
      <c r="CE646" s="311" t="s">
        <v>3721</v>
      </c>
      <c r="CF646" s="311" t="s">
        <v>3720</v>
      </c>
      <c r="CG646" s="300" t="str">
        <f t="shared" si="57"/>
        <v>GMZ (8XX)</v>
      </c>
    </row>
    <row r="647" spans="1:85" s="289" customFormat="1" ht="15.75" customHeight="1">
      <c r="A647" s="571">
        <f t="shared" si="56"/>
        <v>644</v>
      </c>
      <c r="B647" s="92" t="s">
        <v>2909</v>
      </c>
      <c r="C647" s="29" t="s">
        <v>2893</v>
      </c>
      <c r="D647" s="290" t="s">
        <v>2896</v>
      </c>
      <c r="E647" s="291" t="s">
        <v>5088</v>
      </c>
      <c r="F647" s="281" t="str">
        <f t="shared" si="53"/>
        <v>GZ80358046544B</v>
      </c>
      <c r="G647" s="291" t="s">
        <v>1095</v>
      </c>
      <c r="H647" s="291"/>
      <c r="I647" s="345" t="s">
        <v>2920</v>
      </c>
      <c r="J647" s="322">
        <v>43518</v>
      </c>
      <c r="K647" s="438">
        <v>44480</v>
      </c>
      <c r="L647" s="282" t="s">
        <v>1239</v>
      </c>
      <c r="M647" s="292">
        <v>272</v>
      </c>
      <c r="N647" s="85"/>
      <c r="O647" s="409"/>
      <c r="P647" s="290">
        <v>15</v>
      </c>
      <c r="Q647" s="8">
        <v>8</v>
      </c>
      <c r="R647" s="29" t="s">
        <v>1683</v>
      </c>
      <c r="S647" s="290">
        <v>4</v>
      </c>
      <c r="T647" s="290">
        <v>156</v>
      </c>
      <c r="U647" s="293">
        <v>0</v>
      </c>
      <c r="V647" s="317">
        <v>4.4000000000000004</v>
      </c>
      <c r="W647" s="290" t="s">
        <v>171</v>
      </c>
      <c r="X647" s="298">
        <v>131.30000000000001</v>
      </c>
      <c r="Y647" s="294">
        <v>20.2</v>
      </c>
      <c r="Z647" s="293">
        <v>1400</v>
      </c>
      <c r="AA647" s="293" t="s">
        <v>2165</v>
      </c>
      <c r="AB647" s="293" t="s">
        <v>2845</v>
      </c>
      <c r="AC647" s="284" t="s">
        <v>9802</v>
      </c>
      <c r="AD647" s="295" t="s">
        <v>2903</v>
      </c>
      <c r="AE647" s="432"/>
      <c r="AF647" s="286">
        <f>IFERROR(VLOOKUP(AD647,ACCESSORIES!F:J,5,FALSE),"N/A")</f>
        <v>14.454000000000002</v>
      </c>
      <c r="AG647" s="295" t="s">
        <v>85</v>
      </c>
      <c r="AH647" s="296" t="s">
        <v>2905</v>
      </c>
      <c r="AI647" s="295" t="s">
        <v>85</v>
      </c>
      <c r="AJ647" s="295" t="s">
        <v>85</v>
      </c>
      <c r="AK647" s="287" t="str">
        <f>IFERROR(VLOOKUP(AJ647,ACCESSORIES!F:J,5,FALSE),"N/A")</f>
        <v>N/A</v>
      </c>
      <c r="AL647" s="296" t="s">
        <v>237</v>
      </c>
      <c r="AM647" s="296" t="s">
        <v>85</v>
      </c>
      <c r="AN647" s="38" t="str">
        <f>IFERROR(VLOOKUP(AM647,ACCESSORIES!F:J,5,FALSE),"N/A")</f>
        <v>N/A</v>
      </c>
      <c r="AO647" s="296" t="s">
        <v>85</v>
      </c>
      <c r="AP647" s="493">
        <v>13</v>
      </c>
      <c r="AQ647" s="296"/>
      <c r="AR647" s="296">
        <v>180</v>
      </c>
      <c r="AS647" s="296" t="s">
        <v>2969</v>
      </c>
      <c r="AT647" s="296">
        <v>25</v>
      </c>
      <c r="AU647" s="296"/>
      <c r="AV647" s="296" t="s">
        <v>2969</v>
      </c>
      <c r="AW647" s="296"/>
      <c r="AX647" s="296">
        <v>166</v>
      </c>
      <c r="AY647" s="296">
        <v>80</v>
      </c>
      <c r="AZ647" s="296">
        <v>61</v>
      </c>
      <c r="BA647" s="74"/>
      <c r="BB647" s="296">
        <v>50</v>
      </c>
      <c r="BC647" s="49"/>
      <c r="BD647" s="297" t="s">
        <v>2901</v>
      </c>
      <c r="BE647" s="91" t="str">
        <f>IFERROR(VLOOKUP(BD647,ACCESSORIES!F:J,5,FALSE),"N/A")</f>
        <v>N/A</v>
      </c>
      <c r="BF647" s="92" t="s">
        <v>2899</v>
      </c>
      <c r="BG647" s="91" t="str">
        <f>IFERROR(VLOOKUP(BF647,ACCESSORIES!F:J,5,FALSE),"N/A")</f>
        <v>N/A</v>
      </c>
      <c r="BH647" s="297">
        <v>23.7</v>
      </c>
      <c r="BI647" s="296">
        <v>16</v>
      </c>
      <c r="BJ647" s="296">
        <v>16</v>
      </c>
      <c r="BK647" s="296">
        <v>9</v>
      </c>
      <c r="BL647" s="358">
        <f t="shared" si="54"/>
        <v>3.7755795456000003E-2</v>
      </c>
      <c r="BM647" s="290">
        <v>53</v>
      </c>
      <c r="BN647" s="296" t="s">
        <v>3374</v>
      </c>
      <c r="BO647" s="73" t="s">
        <v>3891</v>
      </c>
      <c r="BP647" s="296" t="s">
        <v>2955</v>
      </c>
      <c r="BQ647" s="296" t="s">
        <v>3904</v>
      </c>
      <c r="BR647" s="296" t="s">
        <v>3898</v>
      </c>
      <c r="BS647" s="296" t="s">
        <v>3899</v>
      </c>
      <c r="BT647" s="296" t="s">
        <v>3905</v>
      </c>
      <c r="BU647" s="296"/>
      <c r="BV647" s="296"/>
      <c r="BW647" s="296"/>
      <c r="BX647" s="296"/>
      <c r="BY647" s="296"/>
      <c r="BZ647" s="296" t="s">
        <v>3823</v>
      </c>
      <c r="CA647" s="296" t="s">
        <v>3822</v>
      </c>
      <c r="CB647" s="296" t="s">
        <v>3825</v>
      </c>
      <c r="CC647" s="296" t="s">
        <v>3824</v>
      </c>
      <c r="CD647" s="311" t="str">
        <f t="shared" si="55"/>
        <v>DISCONTINUED - GZ803 Casino Beadlock, 15x8, 4+4/0mm Offset, 4x156, 131.3mm Centerbore, Matte Black, w/ BH-H2020M</v>
      </c>
      <c r="CE647" s="311" t="s">
        <v>3721</v>
      </c>
      <c r="CF647" s="311" t="s">
        <v>3720</v>
      </c>
      <c r="CG647" s="300" t="str">
        <f t="shared" si="57"/>
        <v>GMZ (8XX)</v>
      </c>
    </row>
    <row r="648" spans="1:85" s="289" customFormat="1" ht="15.75" customHeight="1">
      <c r="A648" s="571">
        <f t="shared" si="56"/>
        <v>645</v>
      </c>
      <c r="B648" s="92" t="s">
        <v>2909</v>
      </c>
      <c r="C648" s="29" t="s">
        <v>2893</v>
      </c>
      <c r="D648" s="290" t="s">
        <v>2896</v>
      </c>
      <c r="E648" s="291" t="s">
        <v>5089</v>
      </c>
      <c r="F648" s="281" t="str">
        <f t="shared" si="53"/>
        <v>GZ80351047555B</v>
      </c>
      <c r="G648" s="291" t="s">
        <v>1095</v>
      </c>
      <c r="H648" s="291"/>
      <c r="I648" s="345" t="s">
        <v>2923</v>
      </c>
      <c r="J648" s="322">
        <v>43518</v>
      </c>
      <c r="K648" s="438">
        <v>44480</v>
      </c>
      <c r="L648" s="282" t="s">
        <v>1239</v>
      </c>
      <c r="M648" s="292">
        <v>284.42</v>
      </c>
      <c r="N648" s="85"/>
      <c r="O648" s="409"/>
      <c r="P648" s="290">
        <v>15</v>
      </c>
      <c r="Q648" s="8">
        <v>10</v>
      </c>
      <c r="R648" s="29" t="s">
        <v>1682</v>
      </c>
      <c r="S648" s="290">
        <v>4</v>
      </c>
      <c r="T648" s="290">
        <v>136</v>
      </c>
      <c r="U648" s="293">
        <v>0</v>
      </c>
      <c r="V648" s="317">
        <v>5.4</v>
      </c>
      <c r="W648" s="290" t="s">
        <v>178</v>
      </c>
      <c r="X648" s="298">
        <v>110</v>
      </c>
      <c r="Y648" s="294">
        <v>21.5</v>
      </c>
      <c r="Z648" s="293">
        <v>1400</v>
      </c>
      <c r="AA648" s="293" t="s">
        <v>2165</v>
      </c>
      <c r="AB648" s="293" t="s">
        <v>2845</v>
      </c>
      <c r="AC648" s="284" t="s">
        <v>9803</v>
      </c>
      <c r="AD648" s="295" t="s">
        <v>2903</v>
      </c>
      <c r="AE648" s="432"/>
      <c r="AF648" s="286">
        <f>IFERROR(VLOOKUP(AD648,ACCESSORIES!F:J,5,FALSE),"N/A")</f>
        <v>14.454000000000002</v>
      </c>
      <c r="AG648" s="295" t="s">
        <v>85</v>
      </c>
      <c r="AH648" s="296" t="s">
        <v>2905</v>
      </c>
      <c r="AI648" s="295" t="s">
        <v>85</v>
      </c>
      <c r="AJ648" s="295" t="s">
        <v>85</v>
      </c>
      <c r="AK648" s="287" t="str">
        <f>IFERROR(VLOOKUP(AJ648,ACCESSORIES!F:J,5,FALSE),"N/A")</f>
        <v>N/A</v>
      </c>
      <c r="AL648" s="296" t="s">
        <v>237</v>
      </c>
      <c r="AM648" s="296" t="s">
        <v>85</v>
      </c>
      <c r="AN648" s="38" t="str">
        <f>IFERROR(VLOOKUP(AM648,ACCESSORIES!F:J,5,FALSE),"N/A")</f>
        <v>N/A</v>
      </c>
      <c r="AO648" s="296" t="s">
        <v>85</v>
      </c>
      <c r="AP648" s="493">
        <v>13</v>
      </c>
      <c r="AQ648" s="296"/>
      <c r="AR648" s="296">
        <v>170</v>
      </c>
      <c r="AS648" s="296">
        <v>11</v>
      </c>
      <c r="AT648" s="296">
        <v>25</v>
      </c>
      <c r="AU648" s="296"/>
      <c r="AV648" s="296" t="s">
        <v>2969</v>
      </c>
      <c r="AW648" s="296"/>
      <c r="AX648" s="296">
        <v>166</v>
      </c>
      <c r="AY648" s="296">
        <v>80</v>
      </c>
      <c r="AZ648" s="296">
        <v>61</v>
      </c>
      <c r="BA648" s="74"/>
      <c r="BB648" s="296">
        <v>80</v>
      </c>
      <c r="BC648" s="49"/>
      <c r="BD648" s="297" t="s">
        <v>2901</v>
      </c>
      <c r="BE648" s="91" t="str">
        <f>IFERROR(VLOOKUP(BD648,ACCESSORIES!F:J,5,FALSE),"N/A")</f>
        <v>N/A</v>
      </c>
      <c r="BF648" s="92" t="s">
        <v>2899</v>
      </c>
      <c r="BG648" s="91" t="str">
        <f>IFERROR(VLOOKUP(BF648,ACCESSORIES!F:J,5,FALSE),"N/A")</f>
        <v>N/A</v>
      </c>
      <c r="BH648" s="297">
        <v>25</v>
      </c>
      <c r="BI648" s="296">
        <v>16</v>
      </c>
      <c r="BJ648" s="296">
        <v>16</v>
      </c>
      <c r="BK648" s="296">
        <v>11</v>
      </c>
      <c r="BL648" s="358">
        <f t="shared" si="54"/>
        <v>4.6145972223999993E-2</v>
      </c>
      <c r="BM648" s="290">
        <v>53</v>
      </c>
      <c r="BN648" s="296" t="s">
        <v>3374</v>
      </c>
      <c r="BO648" s="73" t="s">
        <v>3891</v>
      </c>
      <c r="BP648" s="296" t="s">
        <v>2955</v>
      </c>
      <c r="BQ648" s="296" t="s">
        <v>3904</v>
      </c>
      <c r="BR648" s="296" t="s">
        <v>3898</v>
      </c>
      <c r="BS648" s="296" t="s">
        <v>3899</v>
      </c>
      <c r="BT648" s="296" t="s">
        <v>3905</v>
      </c>
      <c r="BU648" s="296"/>
      <c r="BV648" s="296"/>
      <c r="BW648" s="296"/>
      <c r="BX648" s="296"/>
      <c r="BY648" s="296"/>
      <c r="BZ648" s="296" t="s">
        <v>3823</v>
      </c>
      <c r="CA648" s="296" t="s">
        <v>3822</v>
      </c>
      <c r="CB648" s="296" t="s">
        <v>3825</v>
      </c>
      <c r="CC648" s="296" t="s">
        <v>3824</v>
      </c>
      <c r="CD648" s="311" t="str">
        <f t="shared" si="55"/>
        <v>DISCONTINUED - GZ803 Casino Beadlock, 15x10, 5+5/0mm Offset, 4x136, 110mm Centerbore, Matte Black, w/ BH-H2020M</v>
      </c>
      <c r="CE648" s="311" t="s">
        <v>3721</v>
      </c>
      <c r="CF648" s="311" t="s">
        <v>3720</v>
      </c>
      <c r="CG648" s="300" t="str">
        <f t="shared" si="57"/>
        <v>GMZ (8XX)</v>
      </c>
    </row>
    <row r="649" spans="1:85" s="289" customFormat="1" ht="15.75" customHeight="1">
      <c r="A649" s="571">
        <f t="shared" si="56"/>
        <v>646</v>
      </c>
      <c r="B649" s="92" t="s">
        <v>2909</v>
      </c>
      <c r="C649" s="29" t="s">
        <v>2893</v>
      </c>
      <c r="D649" s="290" t="s">
        <v>2896</v>
      </c>
      <c r="E649" s="291" t="s">
        <v>5090</v>
      </c>
      <c r="F649" s="281" t="str">
        <f t="shared" si="53"/>
        <v>GZ80351046555B</v>
      </c>
      <c r="G649" s="291" t="s">
        <v>1095</v>
      </c>
      <c r="H649" s="291"/>
      <c r="I649" s="345" t="s">
        <v>2921</v>
      </c>
      <c r="J649" s="322">
        <v>43518</v>
      </c>
      <c r="K649" s="438">
        <v>44480</v>
      </c>
      <c r="L649" s="282" t="s">
        <v>1239</v>
      </c>
      <c r="M649" s="292">
        <v>284.42</v>
      </c>
      <c r="N649" s="85"/>
      <c r="O649" s="409"/>
      <c r="P649" s="290">
        <v>15</v>
      </c>
      <c r="Q649" s="8">
        <v>10</v>
      </c>
      <c r="R649" s="29" t="s">
        <v>1683</v>
      </c>
      <c r="S649" s="290">
        <v>4</v>
      </c>
      <c r="T649" s="290">
        <v>156</v>
      </c>
      <c r="U649" s="293">
        <v>0</v>
      </c>
      <c r="V649" s="317">
        <v>5.4</v>
      </c>
      <c r="W649" s="290" t="s">
        <v>178</v>
      </c>
      <c r="X649" s="298">
        <v>131.30000000000001</v>
      </c>
      <c r="Y649" s="294">
        <v>21.1</v>
      </c>
      <c r="Z649" s="293">
        <v>1400</v>
      </c>
      <c r="AA649" s="293" t="s">
        <v>2165</v>
      </c>
      <c r="AB649" s="293" t="s">
        <v>2845</v>
      </c>
      <c r="AC649" s="284" t="s">
        <v>9831</v>
      </c>
      <c r="AD649" s="295" t="s">
        <v>2903</v>
      </c>
      <c r="AE649" s="432"/>
      <c r="AF649" s="286">
        <f>IFERROR(VLOOKUP(AD649,ACCESSORIES!F:J,5,FALSE),"N/A")</f>
        <v>14.454000000000002</v>
      </c>
      <c r="AG649" s="295" t="s">
        <v>85</v>
      </c>
      <c r="AH649" s="296" t="s">
        <v>2905</v>
      </c>
      <c r="AI649" s="295" t="s">
        <v>85</v>
      </c>
      <c r="AJ649" s="295" t="s">
        <v>85</v>
      </c>
      <c r="AK649" s="287" t="str">
        <f>IFERROR(VLOOKUP(AJ649,ACCESSORIES!F:J,5,FALSE),"N/A")</f>
        <v>N/A</v>
      </c>
      <c r="AL649" s="296" t="s">
        <v>237</v>
      </c>
      <c r="AM649" s="296" t="s">
        <v>85</v>
      </c>
      <c r="AN649" s="38" t="str">
        <f>IFERROR(VLOOKUP(AM649,ACCESSORIES!F:J,5,FALSE),"N/A")</f>
        <v>N/A</v>
      </c>
      <c r="AO649" s="296" t="s">
        <v>85</v>
      </c>
      <c r="AP649" s="493">
        <v>13</v>
      </c>
      <c r="AQ649" s="296"/>
      <c r="AR649" s="296">
        <v>180</v>
      </c>
      <c r="AS649" s="296" t="s">
        <v>2969</v>
      </c>
      <c r="AT649" s="296">
        <v>21</v>
      </c>
      <c r="AU649" s="296"/>
      <c r="AV649" s="296" t="s">
        <v>2969</v>
      </c>
      <c r="AW649" s="296"/>
      <c r="AX649" s="296">
        <v>166</v>
      </c>
      <c r="AY649" s="296">
        <v>80</v>
      </c>
      <c r="AZ649" s="296">
        <v>61</v>
      </c>
      <c r="BA649" s="74"/>
      <c r="BB649" s="296">
        <v>80</v>
      </c>
      <c r="BC649" s="49"/>
      <c r="BD649" s="297" t="s">
        <v>2901</v>
      </c>
      <c r="BE649" s="91" t="str">
        <f>IFERROR(VLOOKUP(BD649,ACCESSORIES!F:J,5,FALSE),"N/A")</f>
        <v>N/A</v>
      </c>
      <c r="BF649" s="92" t="s">
        <v>2899</v>
      </c>
      <c r="BG649" s="91" t="str">
        <f>IFERROR(VLOOKUP(BF649,ACCESSORIES!F:J,5,FALSE),"N/A")</f>
        <v>N/A</v>
      </c>
      <c r="BH649" s="297">
        <v>24.6</v>
      </c>
      <c r="BI649" s="296">
        <v>16</v>
      </c>
      <c r="BJ649" s="296">
        <v>16</v>
      </c>
      <c r="BK649" s="296">
        <v>11</v>
      </c>
      <c r="BL649" s="358">
        <f t="shared" si="54"/>
        <v>4.6145972223999993E-2</v>
      </c>
      <c r="BM649" s="290">
        <v>53</v>
      </c>
      <c r="BN649" s="296" t="s">
        <v>3374</v>
      </c>
      <c r="BO649" s="73" t="s">
        <v>3891</v>
      </c>
      <c r="BP649" s="296" t="s">
        <v>2955</v>
      </c>
      <c r="BQ649" s="296" t="s">
        <v>3904</v>
      </c>
      <c r="BR649" s="296" t="s">
        <v>3898</v>
      </c>
      <c r="BS649" s="296" t="s">
        <v>3899</v>
      </c>
      <c r="BT649" s="296" t="s">
        <v>3905</v>
      </c>
      <c r="BU649" s="296"/>
      <c r="BV649" s="296"/>
      <c r="BW649" s="296"/>
      <c r="BX649" s="296"/>
      <c r="BY649" s="296"/>
      <c r="BZ649" s="296" t="s">
        <v>3823</v>
      </c>
      <c r="CA649" s="296" t="s">
        <v>3822</v>
      </c>
      <c r="CB649" s="296" t="s">
        <v>3825</v>
      </c>
      <c r="CC649" s="296" t="s">
        <v>3824</v>
      </c>
      <c r="CD649" s="311" t="str">
        <f t="shared" si="55"/>
        <v>DISCONTINUED - GZ803 Casino Beadlock, 15x10, 5+5/0mm Offset, 4x156, 131.3mm Centerbore, Matte Black, w/ BH-H2020M</v>
      </c>
      <c r="CE649" s="311" t="s">
        <v>3721</v>
      </c>
      <c r="CF649" s="311" t="s">
        <v>3720</v>
      </c>
      <c r="CG649" s="300" t="str">
        <f t="shared" si="57"/>
        <v>GMZ (8XX)</v>
      </c>
    </row>
    <row r="650" spans="1:85" s="289" customFormat="1" ht="15.75" customHeight="1">
      <c r="A650" s="571">
        <f t="shared" si="56"/>
        <v>647</v>
      </c>
      <c r="B650" s="92" t="s">
        <v>2909</v>
      </c>
      <c r="C650" s="29" t="s">
        <v>2893</v>
      </c>
      <c r="D650" s="290" t="s">
        <v>2894</v>
      </c>
      <c r="E650" s="291" t="s">
        <v>5091</v>
      </c>
      <c r="F650" s="281" t="str">
        <f t="shared" si="53"/>
        <v>GZ80147047543B</v>
      </c>
      <c r="G650" s="291" t="s">
        <v>1095</v>
      </c>
      <c r="H650" s="291"/>
      <c r="I650" s="345" t="s">
        <v>2910</v>
      </c>
      <c r="J650" s="322">
        <v>43518</v>
      </c>
      <c r="K650" s="438">
        <v>44480</v>
      </c>
      <c r="L650" s="282" t="s">
        <v>1239</v>
      </c>
      <c r="M650" s="292">
        <v>209.9</v>
      </c>
      <c r="N650" s="85"/>
      <c r="O650" s="409"/>
      <c r="P650" s="290">
        <v>14</v>
      </c>
      <c r="Q650" s="8">
        <v>7</v>
      </c>
      <c r="R650" s="29" t="s">
        <v>1682</v>
      </c>
      <c r="S650" s="290">
        <v>4</v>
      </c>
      <c r="T650" s="290">
        <v>136</v>
      </c>
      <c r="U650" s="293">
        <v>10</v>
      </c>
      <c r="V650" s="317">
        <v>4</v>
      </c>
      <c r="W650" s="290" t="s">
        <v>168</v>
      </c>
      <c r="X650" s="298">
        <v>110</v>
      </c>
      <c r="Y650" s="294">
        <v>17</v>
      </c>
      <c r="Z650" s="293">
        <v>1200</v>
      </c>
      <c r="AA650" s="293" t="s">
        <v>2165</v>
      </c>
      <c r="AB650" s="293" t="s">
        <v>2845</v>
      </c>
      <c r="AC650" s="284" t="s">
        <v>9809</v>
      </c>
      <c r="AD650" s="295" t="s">
        <v>2903</v>
      </c>
      <c r="AE650" s="432"/>
      <c r="AF650" s="286">
        <f>IFERROR(VLOOKUP(AD650,ACCESSORIES!F:J,5,FALSE),"N/A")</f>
        <v>14.454000000000002</v>
      </c>
      <c r="AG650" s="295" t="s">
        <v>85</v>
      </c>
      <c r="AH650" s="296" t="s">
        <v>2905</v>
      </c>
      <c r="AI650" s="295" t="s">
        <v>85</v>
      </c>
      <c r="AJ650" s="295" t="s">
        <v>85</v>
      </c>
      <c r="AK650" s="287" t="str">
        <f>IFERROR(VLOOKUP(AJ650,ACCESSORIES!F:J,5,FALSE),"N/A")</f>
        <v>N/A</v>
      </c>
      <c r="AL650" s="296" t="s">
        <v>237</v>
      </c>
      <c r="AM650" s="296" t="s">
        <v>85</v>
      </c>
      <c r="AN650" s="38" t="str">
        <f>IFERROR(VLOOKUP(AM650,ACCESSORIES!F:J,5,FALSE),"N/A")</f>
        <v>N/A</v>
      </c>
      <c r="AO650" s="296" t="s">
        <v>85</v>
      </c>
      <c r="AP650" s="493">
        <v>14.5</v>
      </c>
      <c r="AQ650" s="296"/>
      <c r="AR650" s="296">
        <v>170</v>
      </c>
      <c r="AS650" s="296">
        <v>27</v>
      </c>
      <c r="AT650" s="296">
        <v>35</v>
      </c>
      <c r="AU650" s="296"/>
      <c r="AV650" s="296" t="s">
        <v>2969</v>
      </c>
      <c r="AW650" s="296"/>
      <c r="AX650" s="296">
        <v>163</v>
      </c>
      <c r="AY650" s="296">
        <v>80</v>
      </c>
      <c r="AZ650" s="296">
        <v>51</v>
      </c>
      <c r="BA650" s="74"/>
      <c r="BB650" s="296">
        <v>0</v>
      </c>
      <c r="BC650" s="49"/>
      <c r="BD650" s="297" t="s">
        <v>2900</v>
      </c>
      <c r="BE650" s="91" t="str">
        <f>IFERROR(VLOOKUP(BD650,ACCESSORIES!F:J,5,FALSE),"N/A")</f>
        <v>N/A</v>
      </c>
      <c r="BF650" s="92" t="s">
        <v>2899</v>
      </c>
      <c r="BG650" s="91" t="str">
        <f>IFERROR(VLOOKUP(BF650,ACCESSORIES!F:J,5,FALSE),"N/A")</f>
        <v>N/A</v>
      </c>
      <c r="BH650" s="297">
        <v>20.5</v>
      </c>
      <c r="BI650" s="296">
        <v>15</v>
      </c>
      <c r="BJ650" s="296">
        <v>15</v>
      </c>
      <c r="BK650" s="296">
        <v>8</v>
      </c>
      <c r="BL650" s="358">
        <f t="shared" si="54"/>
        <v>2.9496715199999999E-2</v>
      </c>
      <c r="BM650" s="290">
        <v>57</v>
      </c>
      <c r="BN650" s="296" t="s">
        <v>3374</v>
      </c>
      <c r="BO650" s="73" t="s">
        <v>3891</v>
      </c>
      <c r="BP650" s="296" t="s">
        <v>3898</v>
      </c>
      <c r="BQ650" s="296" t="s">
        <v>3904</v>
      </c>
      <c r="BR650" s="296" t="s">
        <v>3899</v>
      </c>
      <c r="BS650" s="296" t="s">
        <v>3894</v>
      </c>
      <c r="BT650" s="296"/>
      <c r="BU650" s="296"/>
      <c r="BV650" s="296"/>
      <c r="BW650" s="296"/>
      <c r="BX650" s="296"/>
      <c r="BY650" s="296"/>
      <c r="BZ650" s="296" t="s">
        <v>3807</v>
      </c>
      <c r="CA650" s="296" t="s">
        <v>3806</v>
      </c>
      <c r="CB650" s="296" t="s">
        <v>3805</v>
      </c>
      <c r="CC650" s="296" t="s">
        <v>3804</v>
      </c>
      <c r="CD650" s="311" t="str">
        <f t="shared" si="55"/>
        <v>DISCONTINUED - GZ801 LiteLoc, 14x7, 4+3/+10mm Offset, 4x136, 110mm Centerbore, Matte Black, w/ BH-H2020M</v>
      </c>
      <c r="CE650" s="311" t="s">
        <v>3721</v>
      </c>
      <c r="CF650" s="311" t="s">
        <v>3720</v>
      </c>
      <c r="CG650" s="300" t="str">
        <f t="shared" si="57"/>
        <v>GMZ (8XX)</v>
      </c>
    </row>
    <row r="651" spans="1:85" s="289" customFormat="1" ht="15.75" customHeight="1">
      <c r="A651" s="571">
        <f t="shared" si="56"/>
        <v>648</v>
      </c>
      <c r="B651" s="92" t="s">
        <v>2909</v>
      </c>
      <c r="C651" s="29" t="s">
        <v>2893</v>
      </c>
      <c r="D651" s="290" t="s">
        <v>2894</v>
      </c>
      <c r="E651" s="291" t="s">
        <v>5092</v>
      </c>
      <c r="F651" s="281" t="str">
        <f t="shared" si="53"/>
        <v>GZ80147046543B</v>
      </c>
      <c r="G651" s="291" t="s">
        <v>1095</v>
      </c>
      <c r="H651" s="291"/>
      <c r="I651" s="345" t="s">
        <v>2911</v>
      </c>
      <c r="J651" s="322">
        <v>43518</v>
      </c>
      <c r="K651" s="438">
        <v>44480</v>
      </c>
      <c r="L651" s="282" t="s">
        <v>1239</v>
      </c>
      <c r="M651" s="292">
        <v>209.9</v>
      </c>
      <c r="N651" s="85"/>
      <c r="O651" s="409"/>
      <c r="P651" s="290">
        <v>14</v>
      </c>
      <c r="Q651" s="8">
        <v>7</v>
      </c>
      <c r="R651" s="29" t="s">
        <v>1683</v>
      </c>
      <c r="S651" s="290">
        <v>4</v>
      </c>
      <c r="T651" s="290">
        <v>156</v>
      </c>
      <c r="U651" s="293">
        <v>10</v>
      </c>
      <c r="V651" s="317">
        <v>4</v>
      </c>
      <c r="W651" s="290" t="s">
        <v>168</v>
      </c>
      <c r="X651" s="298">
        <v>131.30000000000001</v>
      </c>
      <c r="Y651" s="294">
        <v>16.5</v>
      </c>
      <c r="Z651" s="293">
        <v>1200</v>
      </c>
      <c r="AA651" s="293" t="s">
        <v>2165</v>
      </c>
      <c r="AB651" s="293" t="s">
        <v>2845</v>
      </c>
      <c r="AC651" s="284" t="s">
        <v>9832</v>
      </c>
      <c r="AD651" s="295" t="s">
        <v>2903</v>
      </c>
      <c r="AE651" s="432"/>
      <c r="AF651" s="286">
        <f>IFERROR(VLOOKUP(AD651,ACCESSORIES!F:J,5,FALSE),"N/A")</f>
        <v>14.454000000000002</v>
      </c>
      <c r="AG651" s="295" t="s">
        <v>85</v>
      </c>
      <c r="AH651" s="296" t="s">
        <v>2905</v>
      </c>
      <c r="AI651" s="295" t="s">
        <v>85</v>
      </c>
      <c r="AJ651" s="295" t="s">
        <v>85</v>
      </c>
      <c r="AK651" s="287" t="str">
        <f>IFERROR(VLOOKUP(AJ651,ACCESSORIES!F:J,5,FALSE),"N/A")</f>
        <v>N/A</v>
      </c>
      <c r="AL651" s="296" t="s">
        <v>237</v>
      </c>
      <c r="AM651" s="296" t="s">
        <v>85</v>
      </c>
      <c r="AN651" s="38" t="str">
        <f>IFERROR(VLOOKUP(AM651,ACCESSORIES!F:J,5,FALSE),"N/A")</f>
        <v>N/A</v>
      </c>
      <c r="AO651" s="296" t="s">
        <v>85</v>
      </c>
      <c r="AP651" s="493">
        <v>14.5</v>
      </c>
      <c r="AQ651" s="296"/>
      <c r="AR651" s="296">
        <v>180</v>
      </c>
      <c r="AS651" s="296" t="s">
        <v>2969</v>
      </c>
      <c r="AT651" s="296">
        <v>34</v>
      </c>
      <c r="AU651" s="296"/>
      <c r="AV651" s="296" t="s">
        <v>2969</v>
      </c>
      <c r="AW651" s="296"/>
      <c r="AX651" s="296">
        <v>163</v>
      </c>
      <c r="AY651" s="296">
        <v>80</v>
      </c>
      <c r="AZ651" s="296">
        <v>51</v>
      </c>
      <c r="BA651" s="74"/>
      <c r="BB651" s="296">
        <v>0</v>
      </c>
      <c r="BC651" s="49"/>
      <c r="BD651" s="297" t="s">
        <v>2900</v>
      </c>
      <c r="BE651" s="91" t="str">
        <f>IFERROR(VLOOKUP(BD651,ACCESSORIES!F:J,5,FALSE),"N/A")</f>
        <v>N/A</v>
      </c>
      <c r="BF651" s="92" t="s">
        <v>2899</v>
      </c>
      <c r="BG651" s="91" t="str">
        <f>IFERROR(VLOOKUP(BF651,ACCESSORIES!F:J,5,FALSE),"N/A")</f>
        <v>N/A</v>
      </c>
      <c r="BH651" s="297">
        <v>20</v>
      </c>
      <c r="BI651" s="296">
        <v>15</v>
      </c>
      <c r="BJ651" s="296">
        <v>15</v>
      </c>
      <c r="BK651" s="296">
        <v>8</v>
      </c>
      <c r="BL651" s="358">
        <f t="shared" si="54"/>
        <v>2.9496715199999999E-2</v>
      </c>
      <c r="BM651" s="290">
        <v>57</v>
      </c>
      <c r="BN651" s="296" t="s">
        <v>3374</v>
      </c>
      <c r="BO651" s="73" t="s">
        <v>3891</v>
      </c>
      <c r="BP651" s="296" t="s">
        <v>3898</v>
      </c>
      <c r="BQ651" s="296" t="s">
        <v>3904</v>
      </c>
      <c r="BR651" s="296" t="s">
        <v>3899</v>
      </c>
      <c r="BS651" s="296" t="s">
        <v>3894</v>
      </c>
      <c r="BT651" s="296"/>
      <c r="BU651" s="296"/>
      <c r="BV651" s="296"/>
      <c r="BW651" s="296"/>
      <c r="BX651" s="296"/>
      <c r="BY651" s="296"/>
      <c r="BZ651" s="296" t="s">
        <v>3807</v>
      </c>
      <c r="CA651" s="296" t="s">
        <v>3806</v>
      </c>
      <c r="CB651" s="296" t="s">
        <v>3805</v>
      </c>
      <c r="CC651" s="296" t="s">
        <v>3804</v>
      </c>
      <c r="CD651" s="311" t="str">
        <f t="shared" si="55"/>
        <v>DISCONTINUED - GZ801 LiteLoc, 14x7, 4+3/+10mm Offset, 4x156, 131.3mm Centerbore, Matte Black, w/ BH-H2020M</v>
      </c>
      <c r="CE651" s="311" t="s">
        <v>3721</v>
      </c>
      <c r="CF651" s="311" t="s">
        <v>3720</v>
      </c>
      <c r="CG651" s="300" t="str">
        <f t="shared" si="57"/>
        <v>GMZ (8XX)</v>
      </c>
    </row>
    <row r="652" spans="1:85" s="289" customFormat="1" ht="15.75" customHeight="1">
      <c r="A652" s="571">
        <f t="shared" si="56"/>
        <v>649</v>
      </c>
      <c r="B652" s="92" t="s">
        <v>2909</v>
      </c>
      <c r="C652" s="29" t="s">
        <v>2893</v>
      </c>
      <c r="D652" s="290" t="s">
        <v>2894</v>
      </c>
      <c r="E652" s="291" t="s">
        <v>5093</v>
      </c>
      <c r="F652" s="281" t="str">
        <f t="shared" si="53"/>
        <v>GZ80147046843B</v>
      </c>
      <c r="G652" s="291" t="s">
        <v>1095</v>
      </c>
      <c r="H652" s="291"/>
      <c r="I652" s="345" t="s">
        <v>2972</v>
      </c>
      <c r="J652" s="322">
        <v>43542</v>
      </c>
      <c r="K652" s="438">
        <v>44480</v>
      </c>
      <c r="L652" s="282" t="s">
        <v>1239</v>
      </c>
      <c r="M652" s="292">
        <v>209.9</v>
      </c>
      <c r="N652" s="85"/>
      <c r="O652" s="409"/>
      <c r="P652" s="290">
        <v>14</v>
      </c>
      <c r="Q652" s="8">
        <v>7</v>
      </c>
      <c r="R652" s="29" t="s">
        <v>1683</v>
      </c>
      <c r="S652" s="290">
        <v>4</v>
      </c>
      <c r="T652" s="290">
        <v>156</v>
      </c>
      <c r="U652" s="293">
        <v>10</v>
      </c>
      <c r="V652" s="317">
        <v>4</v>
      </c>
      <c r="W652" s="290" t="s">
        <v>168</v>
      </c>
      <c r="X652" s="298">
        <v>131.30000000000001</v>
      </c>
      <c r="Y652" s="294">
        <v>16.2</v>
      </c>
      <c r="Z652" s="293">
        <v>1200</v>
      </c>
      <c r="AA652" s="293" t="s">
        <v>5151</v>
      </c>
      <c r="AB652" s="293" t="s">
        <v>2850</v>
      </c>
      <c r="AC652" s="284" t="s">
        <v>9832</v>
      </c>
      <c r="AD652" s="295" t="s">
        <v>2903</v>
      </c>
      <c r="AE652" s="432"/>
      <c r="AF652" s="286">
        <f>IFERROR(VLOOKUP(AD652,ACCESSORIES!F:J,5,FALSE),"N/A")</f>
        <v>14.454000000000002</v>
      </c>
      <c r="AG652" s="295" t="s">
        <v>85</v>
      </c>
      <c r="AH652" s="296" t="s">
        <v>2905</v>
      </c>
      <c r="AI652" s="295" t="s">
        <v>85</v>
      </c>
      <c r="AJ652" s="295" t="s">
        <v>85</v>
      </c>
      <c r="AK652" s="287" t="str">
        <f>IFERROR(VLOOKUP(AJ652,ACCESSORIES!F:J,5,FALSE),"N/A")</f>
        <v>N/A</v>
      </c>
      <c r="AL652" s="296" t="s">
        <v>237</v>
      </c>
      <c r="AM652" s="296" t="s">
        <v>85</v>
      </c>
      <c r="AN652" s="38" t="str">
        <f>IFERROR(VLOOKUP(AM652,ACCESSORIES!F:J,5,FALSE),"N/A")</f>
        <v>N/A</v>
      </c>
      <c r="AO652" s="296" t="s">
        <v>85</v>
      </c>
      <c r="AP652" s="493">
        <v>14.5</v>
      </c>
      <c r="AQ652" s="296"/>
      <c r="AR652" s="296">
        <v>180</v>
      </c>
      <c r="AS652" s="296" t="s">
        <v>2969</v>
      </c>
      <c r="AT652" s="296">
        <v>34</v>
      </c>
      <c r="AU652" s="296"/>
      <c r="AV652" s="296" t="s">
        <v>2969</v>
      </c>
      <c r="AW652" s="296"/>
      <c r="AX652" s="296">
        <v>163</v>
      </c>
      <c r="AY652" s="296">
        <v>80</v>
      </c>
      <c r="AZ652" s="296">
        <v>51</v>
      </c>
      <c r="BA652" s="74"/>
      <c r="BB652" s="296">
        <v>0</v>
      </c>
      <c r="BC652" s="49"/>
      <c r="BD652" s="297" t="s">
        <v>2900</v>
      </c>
      <c r="BE652" s="91" t="str">
        <f>IFERROR(VLOOKUP(BD652,ACCESSORIES!F:J,5,FALSE),"N/A")</f>
        <v>N/A</v>
      </c>
      <c r="BF652" s="92" t="s">
        <v>2899</v>
      </c>
      <c r="BG652" s="91" t="str">
        <f>IFERROR(VLOOKUP(BF652,ACCESSORIES!F:J,5,FALSE),"N/A")</f>
        <v>N/A</v>
      </c>
      <c r="BH652" s="297">
        <v>19.7</v>
      </c>
      <c r="BI652" s="296">
        <v>15</v>
      </c>
      <c r="BJ652" s="296">
        <v>15</v>
      </c>
      <c r="BK652" s="296">
        <v>8</v>
      </c>
      <c r="BL652" s="358">
        <f t="shared" si="54"/>
        <v>2.9496715199999999E-2</v>
      </c>
      <c r="BM652" s="290">
        <v>57</v>
      </c>
      <c r="BN652" s="296" t="s">
        <v>3374</v>
      </c>
      <c r="BO652" s="73" t="s">
        <v>3891</v>
      </c>
      <c r="BP652" s="296" t="s">
        <v>3898</v>
      </c>
      <c r="BQ652" s="296" t="s">
        <v>3904</v>
      </c>
      <c r="BR652" s="296" t="s">
        <v>3899</v>
      </c>
      <c r="BS652" s="296" t="s">
        <v>3894</v>
      </c>
      <c r="BT652" s="296"/>
      <c r="BU652" s="296"/>
      <c r="BV652" s="296"/>
      <c r="BW652" s="296"/>
      <c r="BX652" s="296"/>
      <c r="BY652" s="296"/>
      <c r="BZ652" s="296" t="s">
        <v>3803</v>
      </c>
      <c r="CA652" s="296" t="s">
        <v>3802</v>
      </c>
      <c r="CB652" s="296" t="s">
        <v>3809</v>
      </c>
      <c r="CC652" s="296" t="s">
        <v>3808</v>
      </c>
      <c r="CD652" s="311" t="str">
        <f t="shared" si="55"/>
        <v>DISCONTINUED - GZ801 LiteLoc, 14x7, 4+3/+10mm Offset, 4x156, 131.3mm Centerbore, Gloss Titanium - Matte Black Ring, w/ BH-H2020M</v>
      </c>
      <c r="CE652" s="311" t="s">
        <v>3721</v>
      </c>
      <c r="CF652" s="311" t="s">
        <v>3720</v>
      </c>
      <c r="CG652" s="300" t="str">
        <f t="shared" si="57"/>
        <v>GMZ (8XX)</v>
      </c>
    </row>
    <row r="653" spans="1:85" s="289" customFormat="1" ht="15.75" customHeight="1">
      <c r="A653" s="571">
        <f t="shared" si="56"/>
        <v>650</v>
      </c>
      <c r="B653" s="92" t="s">
        <v>84</v>
      </c>
      <c r="C653" s="29" t="s">
        <v>1247</v>
      </c>
      <c r="D653" s="290" t="s">
        <v>3334</v>
      </c>
      <c r="E653" s="291" t="s">
        <v>5094</v>
      </c>
      <c r="F653" s="281" t="str">
        <f t="shared" si="53"/>
        <v>MR70478588800</v>
      </c>
      <c r="G653" s="291"/>
      <c r="H653" s="291"/>
      <c r="I653" s="345" t="s">
        <v>3358</v>
      </c>
      <c r="J653" s="322">
        <v>43714</v>
      </c>
      <c r="K653" s="438">
        <v>44480</v>
      </c>
      <c r="L653" s="282" t="s">
        <v>1239</v>
      </c>
      <c r="M653" s="292">
        <v>344.91</v>
      </c>
      <c r="N653" s="85"/>
      <c r="O653" s="409"/>
      <c r="P653" s="290">
        <v>17</v>
      </c>
      <c r="Q653" s="8">
        <v>8.5</v>
      </c>
      <c r="R653" s="29" t="s">
        <v>1701</v>
      </c>
      <c r="S653" s="290">
        <v>8</v>
      </c>
      <c r="T653" s="290">
        <v>180</v>
      </c>
      <c r="U653" s="293">
        <v>0</v>
      </c>
      <c r="V653" s="317">
        <v>4.75</v>
      </c>
      <c r="W653" s="290" t="s">
        <v>85</v>
      </c>
      <c r="X653" s="298">
        <v>130.81</v>
      </c>
      <c r="Y653" s="294">
        <v>32.369999999999997</v>
      </c>
      <c r="Z653" s="293">
        <v>3640</v>
      </c>
      <c r="AA653" s="293" t="s">
        <v>2093</v>
      </c>
      <c r="AB653" s="293" t="s">
        <v>2850</v>
      </c>
      <c r="AC653" s="284" t="s">
        <v>9718</v>
      </c>
      <c r="AD653" s="295" t="s">
        <v>3944</v>
      </c>
      <c r="AE653" s="432"/>
      <c r="AF653" s="286">
        <f>IFERROR(VLOOKUP(AD653,ACCESSORIES!F:J,5,FALSE),"N/A")</f>
        <v>33</v>
      </c>
      <c r="AG653" s="295" t="s">
        <v>85</v>
      </c>
      <c r="AH653" s="296" t="s">
        <v>85</v>
      </c>
      <c r="AI653" s="295" t="s">
        <v>2863</v>
      </c>
      <c r="AJ653" s="295" t="s">
        <v>85</v>
      </c>
      <c r="AK653" s="287" t="str">
        <f>IFERROR(VLOOKUP(AJ653,ACCESSORIES!F:J,5,FALSE),"N/A")</f>
        <v>N/A</v>
      </c>
      <c r="AL653" s="296" t="s">
        <v>236</v>
      </c>
      <c r="AM653" s="296" t="s">
        <v>85</v>
      </c>
      <c r="AN653" s="38" t="str">
        <f>IFERROR(VLOOKUP(AM653,ACCESSORIES!F:J,5,FALSE),"N/A")</f>
        <v>N/A</v>
      </c>
      <c r="AO653" s="296" t="s">
        <v>85</v>
      </c>
      <c r="AP653" s="493">
        <v>16.2</v>
      </c>
      <c r="AQ653" s="296"/>
      <c r="AR653" s="296">
        <v>210</v>
      </c>
      <c r="AS653" s="296">
        <v>3</v>
      </c>
      <c r="AT653" s="296">
        <v>3</v>
      </c>
      <c r="AU653" s="296"/>
      <c r="AV653" s="296">
        <v>47</v>
      </c>
      <c r="AW653" s="296"/>
      <c r="AX653" s="296">
        <v>206</v>
      </c>
      <c r="AY653" s="296">
        <v>123</v>
      </c>
      <c r="AZ653" s="296">
        <v>92</v>
      </c>
      <c r="BA653" s="74"/>
      <c r="BB653" s="296">
        <v>46</v>
      </c>
      <c r="BC653" s="49"/>
      <c r="BD653" s="297" t="s">
        <v>85</v>
      </c>
      <c r="BE653" s="91" t="str">
        <f>IFERROR(VLOOKUP(BD653,ACCESSORIES!F:J,5,FALSE),"N/A")</f>
        <v>N/A</v>
      </c>
      <c r="BF653" s="92" t="s">
        <v>85</v>
      </c>
      <c r="BG653" s="91" t="str">
        <f>IFERROR(VLOOKUP(BF653,ACCESSORIES!F:J,5,FALSE),"N/A")</f>
        <v>N/A</v>
      </c>
      <c r="BH653" s="297">
        <v>36.78</v>
      </c>
      <c r="BI653" s="296">
        <v>19.7</v>
      </c>
      <c r="BJ653" s="296">
        <v>19.7</v>
      </c>
      <c r="BK653" s="296">
        <v>11</v>
      </c>
      <c r="BL653" s="358">
        <f t="shared" si="54"/>
        <v>6.995621234535998E-2</v>
      </c>
      <c r="BM653" s="290">
        <v>36</v>
      </c>
      <c r="BN653" s="296" t="s">
        <v>3374</v>
      </c>
      <c r="BO653" s="73" t="s">
        <v>3891</v>
      </c>
      <c r="BP653" s="296" t="s">
        <v>4730</v>
      </c>
      <c r="BQ653" s="296" t="s">
        <v>2734</v>
      </c>
      <c r="BR653" s="296" t="s">
        <v>2735</v>
      </c>
      <c r="BS653" s="296" t="s">
        <v>2736</v>
      </c>
      <c r="BT653" s="296" t="s">
        <v>2704</v>
      </c>
      <c r="BU653" s="296" t="s">
        <v>3795</v>
      </c>
      <c r="BV653" s="296" t="s">
        <v>4101</v>
      </c>
      <c r="BW653" s="296"/>
      <c r="BX653" s="296"/>
      <c r="BY653" s="296"/>
      <c r="BZ653" s="296" t="s">
        <v>4030</v>
      </c>
      <c r="CA653" s="296" t="s">
        <v>4029</v>
      </c>
      <c r="CB653" s="296" t="s">
        <v>4031</v>
      </c>
      <c r="CC653" s="296" t="s">
        <v>4032</v>
      </c>
      <c r="CD653" s="311" t="str">
        <f t="shared" si="55"/>
        <v>DISCONTINUED - MR704, 17x8.5, 0mm Offset, 8x180, 130.81mm Centerbore, Titanium</v>
      </c>
      <c r="CE653" s="311" t="s">
        <v>3721</v>
      </c>
      <c r="CF653" s="311" t="s">
        <v>3720</v>
      </c>
      <c r="CG653" s="300" t="str">
        <f t="shared" si="57"/>
        <v>TRAIL (7XX)</v>
      </c>
    </row>
    <row r="654" spans="1:85" s="289" customFormat="1" ht="15.75" customHeight="1">
      <c r="A654" s="571">
        <f t="shared" si="56"/>
        <v>651</v>
      </c>
      <c r="B654" s="92" t="s">
        <v>84</v>
      </c>
      <c r="C654" s="29" t="s">
        <v>1060</v>
      </c>
      <c r="D654" s="290" t="s">
        <v>909</v>
      </c>
      <c r="E654" s="291" t="s">
        <v>5095</v>
      </c>
      <c r="F654" s="281" t="str">
        <f t="shared" si="53"/>
        <v>MR61021080924N</v>
      </c>
      <c r="G654" s="291" t="s">
        <v>2095</v>
      </c>
      <c r="H654" s="291"/>
      <c r="I654" s="345" t="s">
        <v>976</v>
      </c>
      <c r="J654" s="322">
        <v>42736</v>
      </c>
      <c r="K654" s="438">
        <v>44480</v>
      </c>
      <c r="L654" s="282" t="s">
        <v>1239</v>
      </c>
      <c r="M654" s="292">
        <v>433.46</v>
      </c>
      <c r="N654" s="85"/>
      <c r="O654" s="409"/>
      <c r="P654" s="290">
        <v>20</v>
      </c>
      <c r="Q654" s="8">
        <v>10</v>
      </c>
      <c r="R654" s="29" t="s">
        <v>1699</v>
      </c>
      <c r="S654" s="290">
        <v>8</v>
      </c>
      <c r="T654" s="290">
        <v>6.5</v>
      </c>
      <c r="U654" s="293">
        <v>-24</v>
      </c>
      <c r="V654" s="317">
        <v>4.55</v>
      </c>
      <c r="W654" s="290" t="s">
        <v>85</v>
      </c>
      <c r="X654" s="298">
        <v>121.3</v>
      </c>
      <c r="Y654" s="294">
        <v>50</v>
      </c>
      <c r="Z654" s="293">
        <v>3640</v>
      </c>
      <c r="AA654" s="293" t="s">
        <v>5156</v>
      </c>
      <c r="AB654" s="293" t="s">
        <v>2846</v>
      </c>
      <c r="AC654" s="284" t="s">
        <v>9811</v>
      </c>
      <c r="AD654" s="295" t="s">
        <v>1577</v>
      </c>
      <c r="AE654" s="432"/>
      <c r="AF654" s="286">
        <f>IFERROR(VLOOKUP(AD654,ACCESSORIES!F:J,5,FALSE),"N/A")</f>
        <v>33</v>
      </c>
      <c r="AG654" s="295" t="s">
        <v>85</v>
      </c>
      <c r="AH654" s="296" t="s">
        <v>1787</v>
      </c>
      <c r="AI654" s="295" t="s">
        <v>85</v>
      </c>
      <c r="AJ654" s="295" t="s">
        <v>1826</v>
      </c>
      <c r="AK654" s="287">
        <f>IFERROR(VLOOKUP(AJ654,ACCESSORIES!F:J,5,FALSE),"N/A")</f>
        <v>1.1000000000000001</v>
      </c>
      <c r="AL654" s="296" t="s">
        <v>236</v>
      </c>
      <c r="AM654" s="296" t="s">
        <v>1633</v>
      </c>
      <c r="AN654" s="38">
        <f>IFERROR(VLOOKUP(AM654,ACCESSORIES!F:J,5,FALSE),"N/A")</f>
        <v>3.3000000000000003</v>
      </c>
      <c r="AO654" s="296">
        <v>116.7</v>
      </c>
      <c r="AP654" s="493">
        <v>15.8</v>
      </c>
      <c r="AQ654" s="296"/>
      <c r="AR654" s="296">
        <v>200</v>
      </c>
      <c r="AS654" s="296">
        <v>3</v>
      </c>
      <c r="AT654" s="296">
        <v>3</v>
      </c>
      <c r="AU654" s="296"/>
      <c r="AV654" s="296">
        <v>70</v>
      </c>
      <c r="AW654" s="296"/>
      <c r="AX654" s="296">
        <v>241</v>
      </c>
      <c r="AY654" s="296">
        <v>124</v>
      </c>
      <c r="AZ654" s="296">
        <v>108.5</v>
      </c>
      <c r="BA654" s="74"/>
      <c r="BB654" s="296">
        <v>28</v>
      </c>
      <c r="BC654" s="49"/>
      <c r="BD654" s="297" t="s">
        <v>85</v>
      </c>
      <c r="BE654" s="91" t="str">
        <f>IFERROR(VLOOKUP(BD654,ACCESSORIES!F:J,5,FALSE),"N/A")</f>
        <v>N/A</v>
      </c>
      <c r="BF654" s="92" t="s">
        <v>85</v>
      </c>
      <c r="BG654" s="91" t="str">
        <f>IFERROR(VLOOKUP(BF654,ACCESSORIES!F:J,5,FALSE),"N/A")</f>
        <v>N/A</v>
      </c>
      <c r="BH654" s="297">
        <v>53.5</v>
      </c>
      <c r="BI654" s="296">
        <v>22.1</v>
      </c>
      <c r="BJ654" s="296">
        <v>22.1</v>
      </c>
      <c r="BK654" s="296">
        <v>12.2</v>
      </c>
      <c r="BL654" s="358">
        <f t="shared" si="54"/>
        <v>9.7643992324528001E-2</v>
      </c>
      <c r="BM654" s="290">
        <v>20</v>
      </c>
      <c r="BN654" s="296" t="s">
        <v>3374</v>
      </c>
      <c r="BO654" s="73" t="s">
        <v>3891</v>
      </c>
      <c r="BP654" s="296" t="s">
        <v>2737</v>
      </c>
      <c r="BQ654" s="296" t="s">
        <v>2752</v>
      </c>
      <c r="BR654" s="296" t="s">
        <v>2681</v>
      </c>
      <c r="BS654" s="296" t="s">
        <v>2753</v>
      </c>
      <c r="BT654" s="296" t="s">
        <v>2751</v>
      </c>
      <c r="BU654" s="296"/>
      <c r="BV654" s="296"/>
      <c r="BW654" s="296"/>
      <c r="BX654" s="296"/>
      <c r="BY654" s="296"/>
      <c r="BZ654" s="296" t="s">
        <v>3678</v>
      </c>
      <c r="CA654" s="296" t="s">
        <v>3679</v>
      </c>
      <c r="CB654" s="296" t="s">
        <v>3680</v>
      </c>
      <c r="CC654" s="296" t="s">
        <v>3681</v>
      </c>
      <c r="CD654" s="311" t="str">
        <f t="shared" si="55"/>
        <v>DISCONTINUED - MR610 Con 6, 20x10, -24mm Offset, 8x6.5, 121.3mm Centerbore, Method Bronze - Matte Black Lip</v>
      </c>
      <c r="CE654" s="311" t="s">
        <v>3721</v>
      </c>
      <c r="CF654" s="311" t="s">
        <v>3720</v>
      </c>
      <c r="CG654" s="300" t="str">
        <f t="shared" si="57"/>
        <v>DISCO (6XX)</v>
      </c>
    </row>
    <row r="655" spans="1:85" s="289" customFormat="1" ht="15.75" customHeight="1">
      <c r="A655" s="571">
        <f t="shared" si="56"/>
        <v>652</v>
      </c>
      <c r="B655" s="92" t="s">
        <v>84</v>
      </c>
      <c r="C655" s="29" t="s">
        <v>1060</v>
      </c>
      <c r="D655" s="290" t="s">
        <v>909</v>
      </c>
      <c r="E655" s="291" t="s">
        <v>5096</v>
      </c>
      <c r="F655" s="281" t="str">
        <f t="shared" si="53"/>
        <v>MR61021088924N</v>
      </c>
      <c r="G655" s="291" t="s">
        <v>2095</v>
      </c>
      <c r="H655" s="291"/>
      <c r="I655" s="345" t="s">
        <v>980</v>
      </c>
      <c r="J655" s="322">
        <v>42736</v>
      </c>
      <c r="K655" s="438">
        <v>44480</v>
      </c>
      <c r="L655" s="282" t="s">
        <v>1239</v>
      </c>
      <c r="M655" s="292">
        <v>433.46</v>
      </c>
      <c r="N655" s="85"/>
      <c r="O655" s="409"/>
      <c r="P655" s="290">
        <v>20</v>
      </c>
      <c r="Q655" s="8">
        <v>10</v>
      </c>
      <c r="R655" s="29" t="s">
        <v>1701</v>
      </c>
      <c r="S655" s="290">
        <v>8</v>
      </c>
      <c r="T655" s="290">
        <v>180</v>
      </c>
      <c r="U655" s="293">
        <v>-24</v>
      </c>
      <c r="V655" s="317">
        <v>4.55</v>
      </c>
      <c r="W655" s="290" t="s">
        <v>85</v>
      </c>
      <c r="X655" s="298">
        <v>124.1</v>
      </c>
      <c r="Y655" s="294">
        <v>50</v>
      </c>
      <c r="Z655" s="293">
        <v>3640</v>
      </c>
      <c r="AA655" s="293" t="s">
        <v>5156</v>
      </c>
      <c r="AB655" s="293" t="s">
        <v>2846</v>
      </c>
      <c r="AC655" s="284" t="s">
        <v>9785</v>
      </c>
      <c r="AD655" s="295" t="s">
        <v>1577</v>
      </c>
      <c r="AE655" s="432"/>
      <c r="AF655" s="286">
        <f>IFERROR(VLOOKUP(AD655,ACCESSORIES!F:J,5,FALSE),"N/A")</f>
        <v>33</v>
      </c>
      <c r="AG655" s="295" t="s">
        <v>85</v>
      </c>
      <c r="AH655" s="296" t="s">
        <v>1787</v>
      </c>
      <c r="AI655" s="295" t="s">
        <v>85</v>
      </c>
      <c r="AJ655" s="295" t="s">
        <v>1826</v>
      </c>
      <c r="AK655" s="287">
        <f>IFERROR(VLOOKUP(AJ655,ACCESSORIES!F:J,5,FALSE),"N/A")</f>
        <v>1.1000000000000001</v>
      </c>
      <c r="AL655" s="296" t="s">
        <v>236</v>
      </c>
      <c r="AM655" s="296" t="s">
        <v>85</v>
      </c>
      <c r="AN655" s="38" t="str">
        <f>IFERROR(VLOOKUP(AM655,ACCESSORIES!F:J,5,FALSE),"N/A")</f>
        <v>N/A</v>
      </c>
      <c r="AO655" s="296" t="s">
        <v>85</v>
      </c>
      <c r="AP655" s="493">
        <v>15.8</v>
      </c>
      <c r="AQ655" s="296"/>
      <c r="AR655" s="296">
        <v>206</v>
      </c>
      <c r="AS655" s="296">
        <v>3</v>
      </c>
      <c r="AT655" s="296">
        <v>3</v>
      </c>
      <c r="AU655" s="296"/>
      <c r="AV655" s="296">
        <v>70</v>
      </c>
      <c r="AW655" s="296"/>
      <c r="AX655" s="296">
        <v>241</v>
      </c>
      <c r="AY655" s="296">
        <v>124.2</v>
      </c>
      <c r="AZ655" s="296">
        <v>108.5</v>
      </c>
      <c r="BA655" s="74"/>
      <c r="BB655" s="296">
        <v>28</v>
      </c>
      <c r="BC655" s="49"/>
      <c r="BD655" s="297" t="s">
        <v>85</v>
      </c>
      <c r="BE655" s="91" t="str">
        <f>IFERROR(VLOOKUP(BD655,ACCESSORIES!F:J,5,FALSE),"N/A")</f>
        <v>N/A</v>
      </c>
      <c r="BF655" s="92" t="s">
        <v>85</v>
      </c>
      <c r="BG655" s="91" t="str">
        <f>IFERROR(VLOOKUP(BF655,ACCESSORIES!F:J,5,FALSE),"N/A")</f>
        <v>N/A</v>
      </c>
      <c r="BH655" s="297">
        <v>53.5</v>
      </c>
      <c r="BI655" s="296">
        <v>22.1</v>
      </c>
      <c r="BJ655" s="296">
        <v>22.1</v>
      </c>
      <c r="BK655" s="296">
        <v>12.2</v>
      </c>
      <c r="BL655" s="358">
        <f t="shared" si="54"/>
        <v>9.7643992324528001E-2</v>
      </c>
      <c r="BM655" s="290">
        <v>20</v>
      </c>
      <c r="BN655" s="296" t="s">
        <v>3374</v>
      </c>
      <c r="BO655" s="73" t="s">
        <v>3891</v>
      </c>
      <c r="BP655" s="296" t="s">
        <v>2737</v>
      </c>
      <c r="BQ655" s="296" t="s">
        <v>2752</v>
      </c>
      <c r="BR655" s="296" t="s">
        <v>2681</v>
      </c>
      <c r="BS655" s="296" t="s">
        <v>2753</v>
      </c>
      <c r="BT655" s="296" t="s">
        <v>2751</v>
      </c>
      <c r="BU655" s="296"/>
      <c r="BV655" s="296"/>
      <c r="BW655" s="296"/>
      <c r="BX655" s="296"/>
      <c r="BY655" s="296"/>
      <c r="BZ655" s="296" t="s">
        <v>3678</v>
      </c>
      <c r="CA655" s="296" t="s">
        <v>3679</v>
      </c>
      <c r="CB655" s="296" t="s">
        <v>3680</v>
      </c>
      <c r="CC655" s="296" t="s">
        <v>3681</v>
      </c>
      <c r="CD655" s="311" t="str">
        <f t="shared" si="55"/>
        <v>DISCONTINUED - MR610 Con 6, 20x10, -24mm Offset, 8x180, 124.1mm Centerbore, Method Bronze - Matte Black Lip</v>
      </c>
      <c r="CE655" s="311" t="s">
        <v>3721</v>
      </c>
      <c r="CF655" s="311" t="s">
        <v>3720</v>
      </c>
      <c r="CG655" s="300" t="str">
        <f t="shared" si="57"/>
        <v>DISCO (6XX)</v>
      </c>
    </row>
    <row r="656" spans="1:85" s="289" customFormat="1" ht="15.75" customHeight="1">
      <c r="A656" s="571">
        <f t="shared" si="56"/>
        <v>653</v>
      </c>
      <c r="B656" s="92" t="s">
        <v>84</v>
      </c>
      <c r="C656" s="29" t="s">
        <v>1060</v>
      </c>
      <c r="D656" s="290" t="s">
        <v>909</v>
      </c>
      <c r="E656" s="291" t="s">
        <v>5097</v>
      </c>
      <c r="F656" s="281" t="str">
        <f t="shared" si="53"/>
        <v>MR61021260552N</v>
      </c>
      <c r="G656" s="291" t="s">
        <v>2095</v>
      </c>
      <c r="H656" s="291"/>
      <c r="I656" s="345" t="s">
        <v>983</v>
      </c>
      <c r="J656" s="322">
        <v>42736</v>
      </c>
      <c r="K656" s="438">
        <v>44480</v>
      </c>
      <c r="L656" s="282" t="s">
        <v>1239</v>
      </c>
      <c r="M656" s="292">
        <v>445.88</v>
      </c>
      <c r="N656" s="85"/>
      <c r="O656" s="409"/>
      <c r="P656" s="290">
        <v>20</v>
      </c>
      <c r="Q656" s="8">
        <v>12</v>
      </c>
      <c r="R656" s="29" t="s">
        <v>1089</v>
      </c>
      <c r="S656" s="290">
        <v>6</v>
      </c>
      <c r="T656" s="290">
        <v>5.5</v>
      </c>
      <c r="U656" s="293">
        <v>-52</v>
      </c>
      <c r="V656" s="317">
        <v>4.5</v>
      </c>
      <c r="W656" s="290" t="s">
        <v>85</v>
      </c>
      <c r="X656" s="298">
        <v>106.25</v>
      </c>
      <c r="Y656" s="294">
        <v>55.2</v>
      </c>
      <c r="Z656" s="293">
        <v>2650</v>
      </c>
      <c r="AA656" s="293" t="s">
        <v>2165</v>
      </c>
      <c r="AB656" s="293" t="s">
        <v>2845</v>
      </c>
      <c r="AC656" s="284" t="s">
        <v>9787</v>
      </c>
      <c r="AD656" s="295" t="s">
        <v>1592</v>
      </c>
      <c r="AE656" s="432"/>
      <c r="AF656" s="286">
        <f>IFERROR(VLOOKUP(AD656,ACCESSORIES!F:J,5,FALSE),"N/A")</f>
        <v>33</v>
      </c>
      <c r="AG656" s="295" t="s">
        <v>1734</v>
      </c>
      <c r="AH656" s="296" t="s">
        <v>1787</v>
      </c>
      <c r="AI656" s="295" t="s">
        <v>85</v>
      </c>
      <c r="AJ656" s="295" t="s">
        <v>1826</v>
      </c>
      <c r="AK656" s="287">
        <f>IFERROR(VLOOKUP(AJ656,ACCESSORIES!F:J,5,FALSE),"N/A")</f>
        <v>1.1000000000000001</v>
      </c>
      <c r="AL656" s="296" t="s">
        <v>236</v>
      </c>
      <c r="AM656" s="296" t="s">
        <v>1649</v>
      </c>
      <c r="AN656" s="38">
        <f>IFERROR(VLOOKUP(AM656,ACCESSORIES!F:J,5,FALSE),"N/A")</f>
        <v>2.75</v>
      </c>
      <c r="AO656" s="296">
        <v>78.099999999999994</v>
      </c>
      <c r="AP656" s="493">
        <v>15.8</v>
      </c>
      <c r="AQ656" s="296"/>
      <c r="AR656" s="296">
        <v>170</v>
      </c>
      <c r="AS656" s="296">
        <v>5</v>
      </c>
      <c r="AT656" s="296">
        <v>19</v>
      </c>
      <c r="AU656" s="296"/>
      <c r="AV656" s="296">
        <v>85</v>
      </c>
      <c r="AW656" s="296"/>
      <c r="AX656" s="296">
        <v>241</v>
      </c>
      <c r="AY656" s="296">
        <v>106.25</v>
      </c>
      <c r="AZ656" s="296">
        <v>44</v>
      </c>
      <c r="BA656" s="74"/>
      <c r="BB656" s="296">
        <v>28</v>
      </c>
      <c r="BC656" s="49"/>
      <c r="BD656" s="297" t="s">
        <v>85</v>
      </c>
      <c r="BE656" s="91" t="str">
        <f>IFERROR(VLOOKUP(BD656,ACCESSORIES!F:J,5,FALSE),"N/A")</f>
        <v>N/A</v>
      </c>
      <c r="BF656" s="92" t="s">
        <v>85</v>
      </c>
      <c r="BG656" s="91" t="str">
        <f>IFERROR(VLOOKUP(BF656,ACCESSORIES!F:J,5,FALSE),"N/A")</f>
        <v>N/A</v>
      </c>
      <c r="BH656" s="297">
        <v>58.7</v>
      </c>
      <c r="BI656" s="296">
        <v>22</v>
      </c>
      <c r="BJ656" s="296">
        <v>22</v>
      </c>
      <c r="BK656" s="296">
        <v>13.7</v>
      </c>
      <c r="BL656" s="358">
        <f t="shared" si="54"/>
        <v>0.10865934397119997</v>
      </c>
      <c r="BM656" s="290">
        <v>16</v>
      </c>
      <c r="BN656" s="296" t="s">
        <v>3374</v>
      </c>
      <c r="BO656" s="73" t="s">
        <v>3891</v>
      </c>
      <c r="BP656" s="296" t="s">
        <v>2737</v>
      </c>
      <c r="BQ656" s="296" t="s">
        <v>2752</v>
      </c>
      <c r="BR656" s="296" t="s">
        <v>2681</v>
      </c>
      <c r="BS656" s="296" t="s">
        <v>2753</v>
      </c>
      <c r="BT656" s="296" t="s">
        <v>2751</v>
      </c>
      <c r="BU656" s="296"/>
      <c r="BV656" s="296"/>
      <c r="BW656" s="296"/>
      <c r="BX656" s="296"/>
      <c r="BY656" s="296"/>
      <c r="BZ656" s="296" t="s">
        <v>3674</v>
      </c>
      <c r="CA656" s="296" t="s">
        <v>3675</v>
      </c>
      <c r="CB656" s="296" t="s">
        <v>3676</v>
      </c>
      <c r="CC656" s="296" t="s">
        <v>3677</v>
      </c>
      <c r="CD656" s="311" t="str">
        <f t="shared" si="55"/>
        <v>DISCONTINUED - MR610 Con 6, 20x12, -52mm Offset, 6x5.5, 106.25mm Centerbore, Matte Black</v>
      </c>
      <c r="CE656" s="311" t="s">
        <v>3721</v>
      </c>
      <c r="CF656" s="311" t="s">
        <v>3720</v>
      </c>
      <c r="CG656" s="300" t="str">
        <f t="shared" si="57"/>
        <v>DISCO (6XX)</v>
      </c>
    </row>
    <row r="657" spans="1:85" s="289" customFormat="1" ht="15.75" customHeight="1">
      <c r="A657" s="571">
        <f t="shared" si="56"/>
        <v>654</v>
      </c>
      <c r="B657" s="92" t="s">
        <v>84</v>
      </c>
      <c r="C657" s="29" t="s">
        <v>1060</v>
      </c>
      <c r="D657" s="290" t="s">
        <v>909</v>
      </c>
      <c r="E657" s="291" t="s">
        <v>5098</v>
      </c>
      <c r="F657" s="281" t="str">
        <f t="shared" si="53"/>
        <v>MR61021287952N</v>
      </c>
      <c r="G657" s="291" t="s">
        <v>2095</v>
      </c>
      <c r="H657" s="291"/>
      <c r="I657" s="345" t="s">
        <v>988</v>
      </c>
      <c r="J657" s="322">
        <v>42736</v>
      </c>
      <c r="K657" s="438">
        <v>44480</v>
      </c>
      <c r="L657" s="282" t="s">
        <v>1239</v>
      </c>
      <c r="M657" s="292">
        <v>470.72</v>
      </c>
      <c r="N657" s="85"/>
      <c r="O657" s="409"/>
      <c r="P657" s="290">
        <v>20</v>
      </c>
      <c r="Q657" s="8">
        <v>12</v>
      </c>
      <c r="R657" s="29" t="s">
        <v>1700</v>
      </c>
      <c r="S657" s="290">
        <v>8</v>
      </c>
      <c r="T657" s="290">
        <v>170</v>
      </c>
      <c r="U657" s="293">
        <v>-52</v>
      </c>
      <c r="V657" s="317">
        <v>4.5</v>
      </c>
      <c r="W657" s="290" t="s">
        <v>85</v>
      </c>
      <c r="X657" s="298">
        <v>124.9</v>
      </c>
      <c r="Y657" s="294">
        <v>55.2</v>
      </c>
      <c r="Z657" s="293">
        <v>3640</v>
      </c>
      <c r="AA657" s="293" t="s">
        <v>5156</v>
      </c>
      <c r="AB657" s="293" t="s">
        <v>2846</v>
      </c>
      <c r="AC657" s="284" t="s">
        <v>9789</v>
      </c>
      <c r="AD657" s="295" t="s">
        <v>1577</v>
      </c>
      <c r="AE657" s="432"/>
      <c r="AF657" s="286">
        <f>IFERROR(VLOOKUP(AD657,ACCESSORIES!F:J,5,FALSE),"N/A")</f>
        <v>33</v>
      </c>
      <c r="AG657" s="295" t="s">
        <v>85</v>
      </c>
      <c r="AH657" s="296" t="s">
        <v>1787</v>
      </c>
      <c r="AI657" s="295" t="s">
        <v>85</v>
      </c>
      <c r="AJ657" s="295" t="s">
        <v>1826</v>
      </c>
      <c r="AK657" s="287">
        <f>IFERROR(VLOOKUP(AJ657,ACCESSORIES!F:J,5,FALSE),"N/A")</f>
        <v>1.1000000000000001</v>
      </c>
      <c r="AL657" s="296" t="s">
        <v>236</v>
      </c>
      <c r="AM657" s="296" t="s">
        <v>85</v>
      </c>
      <c r="AN657" s="38" t="str">
        <f>IFERROR(VLOOKUP(AM657,ACCESSORIES!F:J,5,FALSE),"N/A")</f>
        <v>N/A</v>
      </c>
      <c r="AO657" s="296" t="s">
        <v>85</v>
      </c>
      <c r="AP657" s="493">
        <v>15.8</v>
      </c>
      <c r="AQ657" s="296"/>
      <c r="AR657" s="296">
        <v>200</v>
      </c>
      <c r="AS657" s="296">
        <v>3</v>
      </c>
      <c r="AT657" s="296">
        <v>3</v>
      </c>
      <c r="AU657" s="296"/>
      <c r="AV657" s="296">
        <v>85</v>
      </c>
      <c r="AW657" s="296"/>
      <c r="AX657" s="296">
        <v>241</v>
      </c>
      <c r="AY657" s="296">
        <v>124</v>
      </c>
      <c r="AZ657" s="296">
        <v>108.5</v>
      </c>
      <c r="BA657" s="74"/>
      <c r="BB657" s="296">
        <v>28</v>
      </c>
      <c r="BC657" s="49"/>
      <c r="BD657" s="297" t="s">
        <v>85</v>
      </c>
      <c r="BE657" s="91" t="str">
        <f>IFERROR(VLOOKUP(BD657,ACCESSORIES!F:J,5,FALSE),"N/A")</f>
        <v>N/A</v>
      </c>
      <c r="BF657" s="92" t="s">
        <v>85</v>
      </c>
      <c r="BG657" s="91" t="str">
        <f>IFERROR(VLOOKUP(BF657,ACCESSORIES!F:J,5,FALSE),"N/A")</f>
        <v>N/A</v>
      </c>
      <c r="BH657" s="297">
        <v>58.7</v>
      </c>
      <c r="BI657" s="296">
        <v>22</v>
      </c>
      <c r="BJ657" s="296">
        <v>22</v>
      </c>
      <c r="BK657" s="296">
        <v>13.7</v>
      </c>
      <c r="BL657" s="358">
        <f t="shared" si="54"/>
        <v>0.10865934397119997</v>
      </c>
      <c r="BM657" s="290">
        <v>16</v>
      </c>
      <c r="BN657" s="296" t="s">
        <v>3374</v>
      </c>
      <c r="BO657" s="73" t="s">
        <v>3891</v>
      </c>
      <c r="BP657" s="296" t="s">
        <v>2737</v>
      </c>
      <c r="BQ657" s="296" t="s">
        <v>2752</v>
      </c>
      <c r="BR657" s="296" t="s">
        <v>2681</v>
      </c>
      <c r="BS657" s="296" t="s">
        <v>2753</v>
      </c>
      <c r="BT657" s="296" t="s">
        <v>2751</v>
      </c>
      <c r="BU657" s="296"/>
      <c r="BV657" s="296"/>
      <c r="BW657" s="296"/>
      <c r="BX657" s="296"/>
      <c r="BY657" s="296"/>
      <c r="BZ657" s="296" t="s">
        <v>3678</v>
      </c>
      <c r="CA657" s="296" t="s">
        <v>3679</v>
      </c>
      <c r="CB657" s="296" t="s">
        <v>3680</v>
      </c>
      <c r="CC657" s="296" t="s">
        <v>3681</v>
      </c>
      <c r="CD657" s="311" t="str">
        <f t="shared" si="55"/>
        <v>DISCONTINUED - MR610 Con 6, 20x12, -52mm Offset, 8x170, 124.9mm Centerbore, Method Bronze - Matte Black Lip</v>
      </c>
      <c r="CE657" s="311" t="s">
        <v>3721</v>
      </c>
      <c r="CF657" s="311" t="s">
        <v>3720</v>
      </c>
      <c r="CG657" s="300" t="str">
        <f t="shared" si="57"/>
        <v>DISCO (6XX)</v>
      </c>
    </row>
    <row r="658" spans="1:85" s="289" customFormat="1" ht="15.75" customHeight="1">
      <c r="A658" s="571">
        <f t="shared" si="56"/>
        <v>655</v>
      </c>
      <c r="B658" s="92" t="s">
        <v>84</v>
      </c>
      <c r="C658" s="29" t="s">
        <v>1060</v>
      </c>
      <c r="D658" s="290" t="s">
        <v>908</v>
      </c>
      <c r="E658" s="291" t="s">
        <v>5099</v>
      </c>
      <c r="F658" s="281" t="str">
        <f t="shared" si="53"/>
        <v>MR60621250552N</v>
      </c>
      <c r="G658" s="291" t="s">
        <v>2095</v>
      </c>
      <c r="H658" s="291"/>
      <c r="I658" s="345" t="s">
        <v>961</v>
      </c>
      <c r="J658" s="322">
        <v>42736</v>
      </c>
      <c r="K658" s="438">
        <v>44480</v>
      </c>
      <c r="L658" s="282" t="s">
        <v>1239</v>
      </c>
      <c r="M658" s="292">
        <v>445.88</v>
      </c>
      <c r="N658" s="85"/>
      <c r="O658" s="409"/>
      <c r="P658" s="290">
        <v>20</v>
      </c>
      <c r="Q658" s="8">
        <v>12</v>
      </c>
      <c r="R658" s="29" t="s">
        <v>1692</v>
      </c>
      <c r="S658" s="290">
        <v>5</v>
      </c>
      <c r="T658" s="290">
        <v>5</v>
      </c>
      <c r="U658" s="293">
        <v>-52</v>
      </c>
      <c r="V658" s="317">
        <v>4.5</v>
      </c>
      <c r="W658" s="290" t="s">
        <v>85</v>
      </c>
      <c r="X658" s="298">
        <v>71.5</v>
      </c>
      <c r="Y658" s="294">
        <v>44.6</v>
      </c>
      <c r="Z658" s="293">
        <v>2650</v>
      </c>
      <c r="AA658" s="293" t="s">
        <v>2165</v>
      </c>
      <c r="AB658" s="293" t="s">
        <v>2845</v>
      </c>
      <c r="AC658" s="284" t="s">
        <v>9786</v>
      </c>
      <c r="AD658" s="295" t="s">
        <v>1587</v>
      </c>
      <c r="AE658" s="432"/>
      <c r="AF658" s="286">
        <f>IFERROR(VLOOKUP(AD658,ACCESSORIES!F:J,5,FALSE),"N/A")</f>
        <v>33</v>
      </c>
      <c r="AG658" s="295" t="s">
        <v>1731</v>
      </c>
      <c r="AH658" s="296" t="s">
        <v>1786</v>
      </c>
      <c r="AI658" s="295" t="s">
        <v>85</v>
      </c>
      <c r="AJ658" s="295" t="s">
        <v>1826</v>
      </c>
      <c r="AK658" s="287">
        <f>IFERROR(VLOOKUP(AJ658,ACCESSORIES!F:J,5,FALSE),"N/A")</f>
        <v>1.1000000000000001</v>
      </c>
      <c r="AL658" s="296" t="s">
        <v>236</v>
      </c>
      <c r="AM658" s="296" t="s">
        <v>85</v>
      </c>
      <c r="AN658" s="38" t="str">
        <f>IFERROR(VLOOKUP(AM658,ACCESSORIES!F:J,5,FALSE),"N/A")</f>
        <v>N/A</v>
      </c>
      <c r="AO658" s="296" t="s">
        <v>85</v>
      </c>
      <c r="AP658" s="493">
        <v>15.8</v>
      </c>
      <c r="AQ658" s="296"/>
      <c r="AR658" s="296">
        <v>165</v>
      </c>
      <c r="AS658" s="296">
        <v>7</v>
      </c>
      <c r="AT658" s="296">
        <v>18</v>
      </c>
      <c r="AU658" s="296"/>
      <c r="AV658" s="296">
        <v>58</v>
      </c>
      <c r="AW658" s="296"/>
      <c r="AX658" s="296">
        <v>228</v>
      </c>
      <c r="AY658" s="296">
        <v>71.5</v>
      </c>
      <c r="AZ658" s="296">
        <v>37</v>
      </c>
      <c r="BA658" s="74"/>
      <c r="BB658" s="296">
        <v>126</v>
      </c>
      <c r="BC658" s="49"/>
      <c r="BD658" s="297" t="s">
        <v>85</v>
      </c>
      <c r="BE658" s="91" t="str">
        <f>IFERROR(VLOOKUP(BD658,ACCESSORIES!F:J,5,FALSE),"N/A")</f>
        <v>N/A</v>
      </c>
      <c r="BF658" s="92" t="s">
        <v>85</v>
      </c>
      <c r="BG658" s="91" t="str">
        <f>IFERROR(VLOOKUP(BF658,ACCESSORIES!F:J,5,FALSE),"N/A")</f>
        <v>N/A</v>
      </c>
      <c r="BH658" s="297">
        <v>48.1</v>
      </c>
      <c r="BI658" s="296">
        <v>22</v>
      </c>
      <c r="BJ658" s="296">
        <v>22</v>
      </c>
      <c r="BK658" s="296">
        <v>13.7</v>
      </c>
      <c r="BL658" s="358">
        <f t="shared" si="54"/>
        <v>0.10865934397119997</v>
      </c>
      <c r="BM658" s="290">
        <v>16</v>
      </c>
      <c r="BN658" s="296" t="s">
        <v>3374</v>
      </c>
      <c r="BO658" s="73" t="s">
        <v>3891</v>
      </c>
      <c r="BP658" s="296" t="s">
        <v>2737</v>
      </c>
      <c r="BQ658" s="296" t="s">
        <v>2681</v>
      </c>
      <c r="BR658" s="296" t="s">
        <v>2750</v>
      </c>
      <c r="BS658" s="296" t="s">
        <v>2751</v>
      </c>
      <c r="BT658" s="296"/>
      <c r="BU658" s="296"/>
      <c r="BV658" s="296"/>
      <c r="BW658" s="296"/>
      <c r="BX658" s="296"/>
      <c r="BY658" s="296"/>
      <c r="BZ658" s="296" t="s">
        <v>3642</v>
      </c>
      <c r="CA658" s="296" t="s">
        <v>3643</v>
      </c>
      <c r="CB658" s="296" t="s">
        <v>3644</v>
      </c>
      <c r="CC658" s="296" t="s">
        <v>3645</v>
      </c>
      <c r="CD658" s="311" t="str">
        <f t="shared" si="55"/>
        <v>DISCONTINUED - MR606 Mesh, 20x12, -52mm Offset, 5x5, 71.5mm Centerbore, Matte Black</v>
      </c>
      <c r="CE658" s="311" t="s">
        <v>3721</v>
      </c>
      <c r="CF658" s="311" t="s">
        <v>3720</v>
      </c>
      <c r="CG658" s="300" t="str">
        <f t="shared" si="57"/>
        <v>DISCO (6XX)</v>
      </c>
    </row>
    <row r="659" spans="1:85" s="289" customFormat="1" ht="15.75" customHeight="1">
      <c r="A659" s="571">
        <f t="shared" si="56"/>
        <v>656</v>
      </c>
      <c r="B659" s="92" t="s">
        <v>84</v>
      </c>
      <c r="C659" s="29" t="s">
        <v>1060</v>
      </c>
      <c r="D659" s="290" t="s">
        <v>908</v>
      </c>
      <c r="E659" s="291" t="s">
        <v>5100</v>
      </c>
      <c r="F659" s="281" t="str">
        <f t="shared" si="53"/>
        <v>MR60621260552N</v>
      </c>
      <c r="G659" s="291" t="s">
        <v>2095</v>
      </c>
      <c r="H659" s="291"/>
      <c r="I659" s="345" t="s">
        <v>963</v>
      </c>
      <c r="J659" s="322">
        <v>42736</v>
      </c>
      <c r="K659" s="438">
        <v>44480</v>
      </c>
      <c r="L659" s="282" t="s">
        <v>1239</v>
      </c>
      <c r="M659" s="292">
        <v>445.88</v>
      </c>
      <c r="N659" s="85"/>
      <c r="O659" s="409"/>
      <c r="P659" s="290">
        <v>20</v>
      </c>
      <c r="Q659" s="8">
        <v>12</v>
      </c>
      <c r="R659" s="29" t="s">
        <v>1089</v>
      </c>
      <c r="S659" s="290">
        <v>6</v>
      </c>
      <c r="T659" s="290">
        <v>5.5</v>
      </c>
      <c r="U659" s="293">
        <v>-52</v>
      </c>
      <c r="V659" s="317">
        <v>4.5</v>
      </c>
      <c r="W659" s="290" t="s">
        <v>85</v>
      </c>
      <c r="X659" s="298">
        <v>106.25</v>
      </c>
      <c r="Y659" s="294">
        <v>45.86</v>
      </c>
      <c r="Z659" s="293">
        <v>2650</v>
      </c>
      <c r="AA659" s="293" t="s">
        <v>2165</v>
      </c>
      <c r="AB659" s="293" t="s">
        <v>2845</v>
      </c>
      <c r="AC659" s="284" t="s">
        <v>9787</v>
      </c>
      <c r="AD659" s="295" t="s">
        <v>1592</v>
      </c>
      <c r="AE659" s="432"/>
      <c r="AF659" s="286">
        <f>IFERROR(VLOOKUP(AD659,ACCESSORIES!F:J,5,FALSE),"N/A")</f>
        <v>33</v>
      </c>
      <c r="AG659" s="295" t="s">
        <v>1734</v>
      </c>
      <c r="AH659" s="296" t="s">
        <v>1787</v>
      </c>
      <c r="AI659" s="295" t="s">
        <v>85</v>
      </c>
      <c r="AJ659" s="295" t="s">
        <v>1826</v>
      </c>
      <c r="AK659" s="287">
        <f>IFERROR(VLOOKUP(AJ659,ACCESSORIES!F:J,5,FALSE),"N/A")</f>
        <v>1.1000000000000001</v>
      </c>
      <c r="AL659" s="296" t="s">
        <v>236</v>
      </c>
      <c r="AM659" s="296" t="s">
        <v>1649</v>
      </c>
      <c r="AN659" s="38">
        <f>IFERROR(VLOOKUP(AM659,ACCESSORIES!F:J,5,FALSE),"N/A")</f>
        <v>2.75</v>
      </c>
      <c r="AO659" s="296">
        <v>78.099999999999994</v>
      </c>
      <c r="AP659" s="493">
        <v>15.8</v>
      </c>
      <c r="AQ659" s="296"/>
      <c r="AR659" s="296">
        <v>170</v>
      </c>
      <c r="AS659" s="296">
        <v>4</v>
      </c>
      <c r="AT659" s="296">
        <v>16</v>
      </c>
      <c r="AU659" s="296"/>
      <c r="AV659" s="296">
        <v>58</v>
      </c>
      <c r="AW659" s="296"/>
      <c r="AX659" s="296">
        <v>228</v>
      </c>
      <c r="AY659" s="296">
        <v>106.25</v>
      </c>
      <c r="AZ659" s="296">
        <v>37</v>
      </c>
      <c r="BA659" s="74"/>
      <c r="BB659" s="296">
        <v>126</v>
      </c>
      <c r="BC659" s="49"/>
      <c r="BD659" s="297" t="s">
        <v>85</v>
      </c>
      <c r="BE659" s="91" t="str">
        <f>IFERROR(VLOOKUP(BD659,ACCESSORIES!F:J,5,FALSE),"N/A")</f>
        <v>N/A</v>
      </c>
      <c r="BF659" s="92" t="s">
        <v>85</v>
      </c>
      <c r="BG659" s="91" t="str">
        <f>IFERROR(VLOOKUP(BF659,ACCESSORIES!F:J,5,FALSE),"N/A")</f>
        <v>N/A</v>
      </c>
      <c r="BH659" s="297">
        <v>51.92</v>
      </c>
      <c r="BI659" s="296">
        <v>22</v>
      </c>
      <c r="BJ659" s="296">
        <v>22</v>
      </c>
      <c r="BK659" s="296">
        <v>13.7</v>
      </c>
      <c r="BL659" s="358">
        <f t="shared" si="54"/>
        <v>0.10865934397119997</v>
      </c>
      <c r="BM659" s="290">
        <v>16</v>
      </c>
      <c r="BN659" s="296" t="s">
        <v>3374</v>
      </c>
      <c r="BO659" s="73" t="s">
        <v>3891</v>
      </c>
      <c r="BP659" s="296" t="s">
        <v>2737</v>
      </c>
      <c r="BQ659" s="296" t="s">
        <v>2681</v>
      </c>
      <c r="BR659" s="296" t="s">
        <v>2750</v>
      </c>
      <c r="BS659" s="296" t="s">
        <v>2751</v>
      </c>
      <c r="BT659" s="296"/>
      <c r="BU659" s="296"/>
      <c r="BV659" s="296"/>
      <c r="BW659" s="296"/>
      <c r="BX659" s="296"/>
      <c r="BY659" s="296"/>
      <c r="BZ659" s="296" t="s">
        <v>3650</v>
      </c>
      <c r="CA659" s="296" t="s">
        <v>3651</v>
      </c>
      <c r="CB659" s="296" t="s">
        <v>3652</v>
      </c>
      <c r="CC659" s="296" t="s">
        <v>3653</v>
      </c>
      <c r="CD659" s="311" t="str">
        <f t="shared" si="55"/>
        <v>DISCONTINUED - MR606 Mesh, 20x12, -52mm Offset, 6x5.5, 106.25mm Centerbore, Matte Black</v>
      </c>
      <c r="CE659" s="311" t="s">
        <v>3721</v>
      </c>
      <c r="CF659" s="311" t="s">
        <v>3720</v>
      </c>
      <c r="CG659" s="300" t="str">
        <f t="shared" si="57"/>
        <v>DISCO (6XX)</v>
      </c>
    </row>
    <row r="660" spans="1:85" s="289" customFormat="1" ht="15.75" customHeight="1">
      <c r="A660" s="571">
        <f t="shared" si="56"/>
        <v>657</v>
      </c>
      <c r="B660" s="92" t="s">
        <v>84</v>
      </c>
      <c r="C660" s="29" t="s">
        <v>1060</v>
      </c>
      <c r="D660" s="290" t="s">
        <v>908</v>
      </c>
      <c r="E660" s="291" t="s">
        <v>5101</v>
      </c>
      <c r="F660" s="281" t="str">
        <f t="shared" si="53"/>
        <v>MR60621280852N</v>
      </c>
      <c r="G660" s="291" t="s">
        <v>2095</v>
      </c>
      <c r="H660" s="291"/>
      <c r="I660" s="345" t="s">
        <v>966</v>
      </c>
      <c r="J660" s="322">
        <v>42736</v>
      </c>
      <c r="K660" s="438">
        <v>44480</v>
      </c>
      <c r="L660" s="282" t="s">
        <v>1239</v>
      </c>
      <c r="M660" s="292">
        <v>445.88</v>
      </c>
      <c r="N660" s="85"/>
      <c r="O660" s="409"/>
      <c r="P660" s="290">
        <v>20</v>
      </c>
      <c r="Q660" s="8">
        <v>12</v>
      </c>
      <c r="R660" s="29" t="s">
        <v>1699</v>
      </c>
      <c r="S660" s="290">
        <v>8</v>
      </c>
      <c r="T660" s="290">
        <v>6.5</v>
      </c>
      <c r="U660" s="293">
        <v>-52</v>
      </c>
      <c r="V660" s="317">
        <v>4.5</v>
      </c>
      <c r="W660" s="290" t="s">
        <v>85</v>
      </c>
      <c r="X660" s="298">
        <v>121.3</v>
      </c>
      <c r="Y660" s="294">
        <v>44.6</v>
      </c>
      <c r="Z660" s="293">
        <v>3640</v>
      </c>
      <c r="AA660" s="293" t="s">
        <v>2093</v>
      </c>
      <c r="AB660" s="293" t="s">
        <v>2850</v>
      </c>
      <c r="AC660" s="284" t="s">
        <v>9788</v>
      </c>
      <c r="AD660" s="295" t="s">
        <v>1577</v>
      </c>
      <c r="AE660" s="432"/>
      <c r="AF660" s="286">
        <f>IFERROR(VLOOKUP(AD660,ACCESSORIES!F:J,5,FALSE),"N/A")</f>
        <v>33</v>
      </c>
      <c r="AG660" s="295" t="s">
        <v>85</v>
      </c>
      <c r="AH660" s="296" t="s">
        <v>1787</v>
      </c>
      <c r="AI660" s="295" t="s">
        <v>85</v>
      </c>
      <c r="AJ660" s="295" t="s">
        <v>1826</v>
      </c>
      <c r="AK660" s="287">
        <f>IFERROR(VLOOKUP(AJ660,ACCESSORIES!F:J,5,FALSE),"N/A")</f>
        <v>1.1000000000000001</v>
      </c>
      <c r="AL660" s="296" t="s">
        <v>236</v>
      </c>
      <c r="AM660" s="296" t="s">
        <v>1633</v>
      </c>
      <c r="AN660" s="38">
        <f>IFERROR(VLOOKUP(AM660,ACCESSORIES!F:J,5,FALSE),"N/A")</f>
        <v>3.3000000000000003</v>
      </c>
      <c r="AO660" s="296">
        <v>116.7</v>
      </c>
      <c r="AP660" s="493">
        <v>15.8</v>
      </c>
      <c r="AQ660" s="296"/>
      <c r="AR660" s="296">
        <v>200</v>
      </c>
      <c r="AS660" s="296">
        <v>3</v>
      </c>
      <c r="AT660" s="296">
        <v>3</v>
      </c>
      <c r="AU660" s="296"/>
      <c r="AV660" s="296">
        <v>58</v>
      </c>
      <c r="AW660" s="296"/>
      <c r="AX660" s="296">
        <v>228</v>
      </c>
      <c r="AY660" s="296">
        <v>124</v>
      </c>
      <c r="AZ660" s="296">
        <v>108.5</v>
      </c>
      <c r="BA660" s="74"/>
      <c r="BB660" s="296">
        <v>126</v>
      </c>
      <c r="BC660" s="49"/>
      <c r="BD660" s="297" t="s">
        <v>85</v>
      </c>
      <c r="BE660" s="91" t="str">
        <f>IFERROR(VLOOKUP(BD660,ACCESSORIES!F:J,5,FALSE),"N/A")</f>
        <v>N/A</v>
      </c>
      <c r="BF660" s="92" t="s">
        <v>85</v>
      </c>
      <c r="BG660" s="91" t="str">
        <f>IFERROR(VLOOKUP(BF660,ACCESSORIES!F:J,5,FALSE),"N/A")</f>
        <v>N/A</v>
      </c>
      <c r="BH660" s="297">
        <v>48.1</v>
      </c>
      <c r="BI660" s="296">
        <v>22</v>
      </c>
      <c r="BJ660" s="296">
        <v>22</v>
      </c>
      <c r="BK660" s="296">
        <v>13.7</v>
      </c>
      <c r="BL660" s="358">
        <f t="shared" si="54"/>
        <v>0.10865934397119997</v>
      </c>
      <c r="BM660" s="290">
        <v>16</v>
      </c>
      <c r="BN660" s="296" t="s">
        <v>3374</v>
      </c>
      <c r="BO660" s="73" t="s">
        <v>3891</v>
      </c>
      <c r="BP660" s="296" t="s">
        <v>2737</v>
      </c>
      <c r="BQ660" s="296" t="s">
        <v>2681</v>
      </c>
      <c r="BR660" s="296" t="s">
        <v>2750</v>
      </c>
      <c r="BS660" s="296" t="s">
        <v>2751</v>
      </c>
      <c r="BT660" s="296"/>
      <c r="BU660" s="296"/>
      <c r="BV660" s="296"/>
      <c r="BW660" s="296"/>
      <c r="BX660" s="296"/>
      <c r="BY660" s="296"/>
      <c r="BZ660" s="296" t="s">
        <v>3654</v>
      </c>
      <c r="CA660" s="296" t="s">
        <v>3655</v>
      </c>
      <c r="CB660" s="296" t="s">
        <v>3656</v>
      </c>
      <c r="CC660" s="296" t="s">
        <v>3657</v>
      </c>
      <c r="CD660" s="311" t="str">
        <f t="shared" si="55"/>
        <v>DISCONTINUED - MR606 Mesh, 20x12, -52mm Offset, 8x6.5, 121.3mm Centerbore, Titanium</v>
      </c>
      <c r="CE660" s="311" t="s">
        <v>3721</v>
      </c>
      <c r="CF660" s="311" t="s">
        <v>3720</v>
      </c>
      <c r="CG660" s="300" t="str">
        <f t="shared" si="57"/>
        <v>DISCO (6XX)</v>
      </c>
    </row>
    <row r="661" spans="1:85" s="289" customFormat="1" ht="15.75" customHeight="1">
      <c r="A661" s="571">
        <f t="shared" si="56"/>
        <v>658</v>
      </c>
      <c r="B661" s="92" t="s">
        <v>84</v>
      </c>
      <c r="C661" s="29" t="s">
        <v>1060</v>
      </c>
      <c r="D661" s="290" t="s">
        <v>908</v>
      </c>
      <c r="E661" s="291" t="s">
        <v>5102</v>
      </c>
      <c r="F661" s="281" t="str">
        <f t="shared" si="53"/>
        <v>MR60621280552N</v>
      </c>
      <c r="G661" s="291" t="s">
        <v>2095</v>
      </c>
      <c r="H661" s="291"/>
      <c r="I661" s="345" t="s">
        <v>965</v>
      </c>
      <c r="J661" s="322">
        <v>42736</v>
      </c>
      <c r="K661" s="438">
        <v>44480</v>
      </c>
      <c r="L661" s="282" t="s">
        <v>1239</v>
      </c>
      <c r="M661" s="292">
        <v>445.88</v>
      </c>
      <c r="N661" s="85"/>
      <c r="O661" s="409"/>
      <c r="P661" s="290">
        <v>20</v>
      </c>
      <c r="Q661" s="8">
        <v>12</v>
      </c>
      <c r="R661" s="29" t="s">
        <v>1699</v>
      </c>
      <c r="S661" s="290">
        <v>8</v>
      </c>
      <c r="T661" s="290">
        <v>6.5</v>
      </c>
      <c r="U661" s="293">
        <v>-52</v>
      </c>
      <c r="V661" s="317">
        <v>4.5</v>
      </c>
      <c r="W661" s="290" t="s">
        <v>85</v>
      </c>
      <c r="X661" s="298">
        <v>121.3</v>
      </c>
      <c r="Y661" s="294">
        <v>44.6</v>
      </c>
      <c r="Z661" s="293">
        <v>3640</v>
      </c>
      <c r="AA661" s="293" t="s">
        <v>2165</v>
      </c>
      <c r="AB661" s="293" t="s">
        <v>2845</v>
      </c>
      <c r="AC661" s="284" t="s">
        <v>9788</v>
      </c>
      <c r="AD661" s="295" t="s">
        <v>1577</v>
      </c>
      <c r="AE661" s="432"/>
      <c r="AF661" s="286">
        <f>IFERROR(VLOOKUP(AD661,ACCESSORIES!F:J,5,FALSE),"N/A")</f>
        <v>33</v>
      </c>
      <c r="AG661" s="295" t="s">
        <v>85</v>
      </c>
      <c r="AH661" s="296" t="s">
        <v>1787</v>
      </c>
      <c r="AI661" s="295" t="s">
        <v>85</v>
      </c>
      <c r="AJ661" s="295" t="s">
        <v>1826</v>
      </c>
      <c r="AK661" s="287">
        <f>IFERROR(VLOOKUP(AJ661,ACCESSORIES!F:J,5,FALSE),"N/A")</f>
        <v>1.1000000000000001</v>
      </c>
      <c r="AL661" s="296" t="s">
        <v>236</v>
      </c>
      <c r="AM661" s="296" t="s">
        <v>1633</v>
      </c>
      <c r="AN661" s="38">
        <f>IFERROR(VLOOKUP(AM661,ACCESSORIES!F:J,5,FALSE),"N/A")</f>
        <v>3.3000000000000003</v>
      </c>
      <c r="AO661" s="296">
        <v>116.7</v>
      </c>
      <c r="AP661" s="493">
        <v>15.8</v>
      </c>
      <c r="AQ661" s="296"/>
      <c r="AR661" s="296">
        <v>200</v>
      </c>
      <c r="AS661" s="296">
        <v>3</v>
      </c>
      <c r="AT661" s="296">
        <v>3</v>
      </c>
      <c r="AU661" s="296"/>
      <c r="AV661" s="296">
        <v>58</v>
      </c>
      <c r="AW661" s="296"/>
      <c r="AX661" s="296">
        <v>228</v>
      </c>
      <c r="AY661" s="296">
        <v>124</v>
      </c>
      <c r="AZ661" s="296">
        <v>108.5</v>
      </c>
      <c r="BA661" s="74"/>
      <c r="BB661" s="296">
        <v>126</v>
      </c>
      <c r="BC661" s="49"/>
      <c r="BD661" s="297" t="s">
        <v>85</v>
      </c>
      <c r="BE661" s="91" t="str">
        <f>IFERROR(VLOOKUP(BD661,ACCESSORIES!F:J,5,FALSE),"N/A")</f>
        <v>N/A</v>
      </c>
      <c r="BF661" s="92" t="s">
        <v>85</v>
      </c>
      <c r="BG661" s="91" t="str">
        <f>IFERROR(VLOOKUP(BF661,ACCESSORIES!F:J,5,FALSE),"N/A")</f>
        <v>N/A</v>
      </c>
      <c r="BH661" s="297">
        <v>48.1</v>
      </c>
      <c r="BI661" s="296">
        <v>22</v>
      </c>
      <c r="BJ661" s="296">
        <v>22</v>
      </c>
      <c r="BK661" s="296">
        <v>13.7</v>
      </c>
      <c r="BL661" s="358">
        <f t="shared" si="54"/>
        <v>0.10865934397119997</v>
      </c>
      <c r="BM661" s="290">
        <v>16</v>
      </c>
      <c r="BN661" s="296" t="s">
        <v>3374</v>
      </c>
      <c r="BO661" s="73" t="s">
        <v>3891</v>
      </c>
      <c r="BP661" s="296" t="s">
        <v>2737</v>
      </c>
      <c r="BQ661" s="296" t="s">
        <v>2681</v>
      </c>
      <c r="BR661" s="296" t="s">
        <v>2750</v>
      </c>
      <c r="BS661" s="296" t="s">
        <v>2751</v>
      </c>
      <c r="BT661" s="296"/>
      <c r="BU661" s="296"/>
      <c r="BV661" s="296"/>
      <c r="BW661" s="296"/>
      <c r="BX661" s="296"/>
      <c r="BY661" s="296"/>
      <c r="BZ661" s="296" t="s">
        <v>3658</v>
      </c>
      <c r="CA661" s="296" t="s">
        <v>3659</v>
      </c>
      <c r="CB661" s="296" t="s">
        <v>3660</v>
      </c>
      <c r="CC661" s="296" t="s">
        <v>3661</v>
      </c>
      <c r="CD661" s="311" t="str">
        <f t="shared" si="55"/>
        <v>DISCONTINUED - MR606 Mesh, 20x12, -52mm Offset, 8x6.5, 121.3mm Centerbore, Matte Black</v>
      </c>
      <c r="CE661" s="311" t="s">
        <v>3721</v>
      </c>
      <c r="CF661" s="311" t="s">
        <v>3720</v>
      </c>
      <c r="CG661" s="300" t="str">
        <f t="shared" si="57"/>
        <v>DISCO (6XX)</v>
      </c>
    </row>
    <row r="662" spans="1:85" s="289" customFormat="1" ht="15.75" customHeight="1">
      <c r="A662" s="571">
        <f t="shared" si="56"/>
        <v>659</v>
      </c>
      <c r="B662" s="92" t="s">
        <v>84</v>
      </c>
      <c r="C662" s="29" t="s">
        <v>1060</v>
      </c>
      <c r="D662" s="290" t="s">
        <v>908</v>
      </c>
      <c r="E662" s="291" t="s">
        <v>5103</v>
      </c>
      <c r="F662" s="281" t="str">
        <f t="shared" si="53"/>
        <v>MR60621287852N</v>
      </c>
      <c r="G662" s="291" t="s">
        <v>2095</v>
      </c>
      <c r="H662" s="291"/>
      <c r="I662" s="345" t="s">
        <v>968</v>
      </c>
      <c r="J662" s="322">
        <v>42736</v>
      </c>
      <c r="K662" s="438">
        <v>44480</v>
      </c>
      <c r="L662" s="282" t="s">
        <v>1239</v>
      </c>
      <c r="M662" s="292">
        <v>445.88</v>
      </c>
      <c r="N662" s="85"/>
      <c r="O662" s="409"/>
      <c r="P662" s="290">
        <v>20</v>
      </c>
      <c r="Q662" s="8">
        <v>12</v>
      </c>
      <c r="R662" s="29" t="s">
        <v>1700</v>
      </c>
      <c r="S662" s="290">
        <v>8</v>
      </c>
      <c r="T662" s="290">
        <v>170</v>
      </c>
      <c r="U662" s="293">
        <v>-52</v>
      </c>
      <c r="V662" s="317">
        <v>4.5</v>
      </c>
      <c r="W662" s="290" t="s">
        <v>85</v>
      </c>
      <c r="X662" s="298">
        <v>124.9</v>
      </c>
      <c r="Y662" s="294">
        <v>44.6</v>
      </c>
      <c r="Z662" s="293">
        <v>3640</v>
      </c>
      <c r="AA662" s="293" t="s">
        <v>2093</v>
      </c>
      <c r="AB662" s="293" t="s">
        <v>2850</v>
      </c>
      <c r="AC662" s="284" t="s">
        <v>9789</v>
      </c>
      <c r="AD662" s="295" t="s">
        <v>1577</v>
      </c>
      <c r="AE662" s="432"/>
      <c r="AF662" s="286">
        <f>IFERROR(VLOOKUP(AD662,ACCESSORIES!F:J,5,FALSE),"N/A")</f>
        <v>33</v>
      </c>
      <c r="AG662" s="295" t="s">
        <v>85</v>
      </c>
      <c r="AH662" s="296" t="s">
        <v>1787</v>
      </c>
      <c r="AI662" s="295" t="s">
        <v>85</v>
      </c>
      <c r="AJ662" s="295" t="s">
        <v>1826</v>
      </c>
      <c r="AK662" s="287">
        <f>IFERROR(VLOOKUP(AJ662,ACCESSORIES!F:J,5,FALSE),"N/A")</f>
        <v>1.1000000000000001</v>
      </c>
      <c r="AL662" s="296" t="s">
        <v>236</v>
      </c>
      <c r="AM662" s="296" t="s">
        <v>85</v>
      </c>
      <c r="AN662" s="38" t="str">
        <f>IFERROR(VLOOKUP(AM662,ACCESSORIES!F:J,5,FALSE),"N/A")</f>
        <v>N/A</v>
      </c>
      <c r="AO662" s="296" t="s">
        <v>85</v>
      </c>
      <c r="AP662" s="493">
        <v>15.8</v>
      </c>
      <c r="AQ662" s="296"/>
      <c r="AR662" s="296">
        <v>200</v>
      </c>
      <c r="AS662" s="296">
        <v>3</v>
      </c>
      <c r="AT662" s="296">
        <v>3</v>
      </c>
      <c r="AU662" s="296"/>
      <c r="AV662" s="296">
        <v>58</v>
      </c>
      <c r="AW662" s="296"/>
      <c r="AX662" s="296">
        <v>228</v>
      </c>
      <c r="AY662" s="296">
        <v>124</v>
      </c>
      <c r="AZ662" s="296">
        <v>108.5</v>
      </c>
      <c r="BA662" s="74"/>
      <c r="BB662" s="296">
        <v>126</v>
      </c>
      <c r="BC662" s="49"/>
      <c r="BD662" s="297" t="s">
        <v>85</v>
      </c>
      <c r="BE662" s="91" t="str">
        <f>IFERROR(VLOOKUP(BD662,ACCESSORIES!F:J,5,FALSE),"N/A")</f>
        <v>N/A</v>
      </c>
      <c r="BF662" s="92" t="s">
        <v>85</v>
      </c>
      <c r="BG662" s="91" t="str">
        <f>IFERROR(VLOOKUP(BF662,ACCESSORIES!F:J,5,FALSE),"N/A")</f>
        <v>N/A</v>
      </c>
      <c r="BH662" s="297">
        <v>48.1</v>
      </c>
      <c r="BI662" s="296">
        <v>22</v>
      </c>
      <c r="BJ662" s="296">
        <v>22</v>
      </c>
      <c r="BK662" s="296">
        <v>13.7</v>
      </c>
      <c r="BL662" s="358">
        <f t="shared" si="54"/>
        <v>0.10865934397119997</v>
      </c>
      <c r="BM662" s="290">
        <v>16</v>
      </c>
      <c r="BN662" s="296" t="s">
        <v>3374</v>
      </c>
      <c r="BO662" s="73" t="s">
        <v>3891</v>
      </c>
      <c r="BP662" s="296" t="s">
        <v>2737</v>
      </c>
      <c r="BQ662" s="296" t="s">
        <v>2681</v>
      </c>
      <c r="BR662" s="296" t="s">
        <v>2750</v>
      </c>
      <c r="BS662" s="296" t="s">
        <v>2751</v>
      </c>
      <c r="BT662" s="296"/>
      <c r="BU662" s="296"/>
      <c r="BV662" s="296"/>
      <c r="BW662" s="296"/>
      <c r="BX662" s="296"/>
      <c r="BY662" s="296"/>
      <c r="BZ662" s="296" t="s">
        <v>3654</v>
      </c>
      <c r="CA662" s="296" t="s">
        <v>3655</v>
      </c>
      <c r="CB662" s="296" t="s">
        <v>3656</v>
      </c>
      <c r="CC662" s="296" t="s">
        <v>3657</v>
      </c>
      <c r="CD662" s="311" t="str">
        <f t="shared" si="55"/>
        <v>DISCONTINUED - MR606 Mesh, 20x12, -52mm Offset, 8x170, 124.9mm Centerbore, Titanium</v>
      </c>
      <c r="CE662" s="311" t="s">
        <v>3721</v>
      </c>
      <c r="CF662" s="311" t="s">
        <v>3720</v>
      </c>
      <c r="CG662" s="300" t="str">
        <f t="shared" si="57"/>
        <v>DISCO (6XX)</v>
      </c>
    </row>
    <row r="663" spans="1:85" s="289" customFormat="1" ht="15.75" customHeight="1">
      <c r="A663" s="571">
        <f t="shared" si="56"/>
        <v>660</v>
      </c>
      <c r="B663" s="92" t="s">
        <v>84</v>
      </c>
      <c r="C663" s="29" t="s">
        <v>1060</v>
      </c>
      <c r="D663" s="290" t="s">
        <v>908</v>
      </c>
      <c r="E663" s="291" t="s">
        <v>5104</v>
      </c>
      <c r="F663" s="281" t="str">
        <f t="shared" si="53"/>
        <v>MR60621287552N</v>
      </c>
      <c r="G663" s="291" t="s">
        <v>2095</v>
      </c>
      <c r="H663" s="291"/>
      <c r="I663" s="345" t="s">
        <v>967</v>
      </c>
      <c r="J663" s="322">
        <v>42736</v>
      </c>
      <c r="K663" s="438">
        <v>44480</v>
      </c>
      <c r="L663" s="282" t="s">
        <v>1239</v>
      </c>
      <c r="M663" s="292">
        <v>445.88</v>
      </c>
      <c r="N663" s="85"/>
      <c r="O663" s="409"/>
      <c r="P663" s="290">
        <v>20</v>
      </c>
      <c r="Q663" s="8">
        <v>12</v>
      </c>
      <c r="R663" s="29" t="s">
        <v>1700</v>
      </c>
      <c r="S663" s="290">
        <v>8</v>
      </c>
      <c r="T663" s="290">
        <v>170</v>
      </c>
      <c r="U663" s="293">
        <v>-52</v>
      </c>
      <c r="V663" s="317">
        <v>4.5</v>
      </c>
      <c r="W663" s="290" t="s">
        <v>85</v>
      </c>
      <c r="X663" s="298">
        <v>124.9</v>
      </c>
      <c r="Y663" s="294">
        <v>44.6</v>
      </c>
      <c r="Z663" s="293">
        <v>3640</v>
      </c>
      <c r="AA663" s="293" t="s">
        <v>2165</v>
      </c>
      <c r="AB663" s="293" t="s">
        <v>2845</v>
      </c>
      <c r="AC663" s="284" t="s">
        <v>9789</v>
      </c>
      <c r="AD663" s="295" t="s">
        <v>1577</v>
      </c>
      <c r="AE663" s="432"/>
      <c r="AF663" s="286">
        <f>IFERROR(VLOOKUP(AD663,ACCESSORIES!F:J,5,FALSE),"N/A")</f>
        <v>33</v>
      </c>
      <c r="AG663" s="295" t="s">
        <v>85</v>
      </c>
      <c r="AH663" s="296" t="s">
        <v>1787</v>
      </c>
      <c r="AI663" s="295" t="s">
        <v>85</v>
      </c>
      <c r="AJ663" s="295" t="s">
        <v>1826</v>
      </c>
      <c r="AK663" s="287">
        <f>IFERROR(VLOOKUP(AJ663,ACCESSORIES!F:J,5,FALSE),"N/A")</f>
        <v>1.1000000000000001</v>
      </c>
      <c r="AL663" s="296" t="s">
        <v>236</v>
      </c>
      <c r="AM663" s="296" t="s">
        <v>85</v>
      </c>
      <c r="AN663" s="38" t="str">
        <f>IFERROR(VLOOKUP(AM663,ACCESSORIES!F:J,5,FALSE),"N/A")</f>
        <v>N/A</v>
      </c>
      <c r="AO663" s="296" t="s">
        <v>85</v>
      </c>
      <c r="AP663" s="493">
        <v>15.8</v>
      </c>
      <c r="AQ663" s="296"/>
      <c r="AR663" s="296">
        <v>200</v>
      </c>
      <c r="AS663" s="296">
        <v>3</v>
      </c>
      <c r="AT663" s="296">
        <v>3</v>
      </c>
      <c r="AU663" s="296"/>
      <c r="AV663" s="296">
        <v>58</v>
      </c>
      <c r="AW663" s="296"/>
      <c r="AX663" s="296">
        <v>228</v>
      </c>
      <c r="AY663" s="296">
        <v>124</v>
      </c>
      <c r="AZ663" s="296">
        <v>108.5</v>
      </c>
      <c r="BA663" s="74"/>
      <c r="BB663" s="296">
        <v>126</v>
      </c>
      <c r="BC663" s="49"/>
      <c r="BD663" s="297" t="s">
        <v>85</v>
      </c>
      <c r="BE663" s="91" t="str">
        <f>IFERROR(VLOOKUP(BD663,ACCESSORIES!F:J,5,FALSE),"N/A")</f>
        <v>N/A</v>
      </c>
      <c r="BF663" s="92" t="s">
        <v>85</v>
      </c>
      <c r="BG663" s="91" t="str">
        <f>IFERROR(VLOOKUP(BF663,ACCESSORIES!F:J,5,FALSE),"N/A")</f>
        <v>N/A</v>
      </c>
      <c r="BH663" s="297">
        <v>48.1</v>
      </c>
      <c r="BI663" s="296">
        <v>22</v>
      </c>
      <c r="BJ663" s="296">
        <v>22</v>
      </c>
      <c r="BK663" s="296">
        <v>13.7</v>
      </c>
      <c r="BL663" s="358">
        <f t="shared" si="54"/>
        <v>0.10865934397119997</v>
      </c>
      <c r="BM663" s="290">
        <v>16</v>
      </c>
      <c r="BN663" s="296" t="s">
        <v>3374</v>
      </c>
      <c r="BO663" s="73" t="s">
        <v>3891</v>
      </c>
      <c r="BP663" s="296" t="s">
        <v>2737</v>
      </c>
      <c r="BQ663" s="296" t="s">
        <v>2681</v>
      </c>
      <c r="BR663" s="296" t="s">
        <v>2750</v>
      </c>
      <c r="BS663" s="296" t="s">
        <v>2751</v>
      </c>
      <c r="BT663" s="296"/>
      <c r="BU663" s="296"/>
      <c r="BV663" s="296"/>
      <c r="BW663" s="296"/>
      <c r="BX663" s="296"/>
      <c r="BY663" s="296"/>
      <c r="BZ663" s="296" t="s">
        <v>3658</v>
      </c>
      <c r="CA663" s="296" t="s">
        <v>3659</v>
      </c>
      <c r="CB663" s="296" t="s">
        <v>3660</v>
      </c>
      <c r="CC663" s="296" t="s">
        <v>3661</v>
      </c>
      <c r="CD663" s="311" t="str">
        <f t="shared" ref="CD663:CD685" si="58">CONCATENATE("DISCONTINUED"," ","-"," ",D663,", ",P663,"x",Q663,", ",IF(W663="N/A", "", CONCATENATE(W663, "/")),IF(U663&gt;0, CONCATENATE("+",U663), U663),"mm Offset, ",R663,", ",X663,"mm Centerbore, ",PROPER(AA663), "", IF(BF663="N/A", "", CONCATENATE(", w/ ", BF663)))</f>
        <v>DISCONTINUED - MR606 Mesh, 20x12, -52mm Offset, 8x170, 124.9mm Centerbore, Matte Black</v>
      </c>
      <c r="CE663" s="311" t="s">
        <v>3721</v>
      </c>
      <c r="CF663" s="311" t="s">
        <v>3720</v>
      </c>
      <c r="CG663" s="300" t="str">
        <f t="shared" si="57"/>
        <v>DISCO (6XX)</v>
      </c>
    </row>
    <row r="664" spans="1:85" s="289" customFormat="1" ht="15.75" customHeight="1">
      <c r="A664" s="571">
        <f t="shared" si="56"/>
        <v>661</v>
      </c>
      <c r="B664" s="92" t="s">
        <v>84</v>
      </c>
      <c r="C664" s="29" t="s">
        <v>1060</v>
      </c>
      <c r="D664" s="290" t="s">
        <v>908</v>
      </c>
      <c r="E664" s="291" t="s">
        <v>5105</v>
      </c>
      <c r="F664" s="281" t="str">
        <f t="shared" si="53"/>
        <v>MR60621288852N</v>
      </c>
      <c r="G664" s="291" t="s">
        <v>2095</v>
      </c>
      <c r="H664" s="291"/>
      <c r="I664" s="345" t="s">
        <v>970</v>
      </c>
      <c r="J664" s="322">
        <v>42736</v>
      </c>
      <c r="K664" s="438">
        <v>44480</v>
      </c>
      <c r="L664" s="282" t="s">
        <v>1239</v>
      </c>
      <c r="M664" s="292">
        <v>445.88</v>
      </c>
      <c r="N664" s="85"/>
      <c r="O664" s="409"/>
      <c r="P664" s="290">
        <v>20</v>
      </c>
      <c r="Q664" s="8">
        <v>12</v>
      </c>
      <c r="R664" s="29" t="s">
        <v>1701</v>
      </c>
      <c r="S664" s="290">
        <v>8</v>
      </c>
      <c r="T664" s="290">
        <v>180</v>
      </c>
      <c r="U664" s="293">
        <v>-52</v>
      </c>
      <c r="V664" s="317">
        <v>4.5</v>
      </c>
      <c r="W664" s="290" t="s">
        <v>85</v>
      </c>
      <c r="X664" s="298">
        <v>124.1</v>
      </c>
      <c r="Y664" s="294">
        <v>46.1</v>
      </c>
      <c r="Z664" s="293">
        <v>3640</v>
      </c>
      <c r="AA664" s="293" t="s">
        <v>2093</v>
      </c>
      <c r="AB664" s="293" t="s">
        <v>2850</v>
      </c>
      <c r="AC664" s="284" t="s">
        <v>9753</v>
      </c>
      <c r="AD664" s="295" t="s">
        <v>1577</v>
      </c>
      <c r="AE664" s="432"/>
      <c r="AF664" s="286">
        <f>IFERROR(VLOOKUP(AD664,ACCESSORIES!F:J,5,FALSE),"N/A")</f>
        <v>33</v>
      </c>
      <c r="AG664" s="295" t="s">
        <v>85</v>
      </c>
      <c r="AH664" s="296" t="s">
        <v>1787</v>
      </c>
      <c r="AI664" s="295" t="s">
        <v>85</v>
      </c>
      <c r="AJ664" s="295" t="s">
        <v>1826</v>
      </c>
      <c r="AK664" s="287">
        <f>IFERROR(VLOOKUP(AJ664,ACCESSORIES!F:J,5,FALSE),"N/A")</f>
        <v>1.1000000000000001</v>
      </c>
      <c r="AL664" s="296" t="s">
        <v>236</v>
      </c>
      <c r="AM664" s="296" t="s">
        <v>85</v>
      </c>
      <c r="AN664" s="38" t="str">
        <f>IFERROR(VLOOKUP(AM664,ACCESSORIES!F:J,5,FALSE),"N/A")</f>
        <v>N/A</v>
      </c>
      <c r="AO664" s="296" t="s">
        <v>85</v>
      </c>
      <c r="AP664" s="493">
        <v>15.8</v>
      </c>
      <c r="AQ664" s="296"/>
      <c r="AR664" s="296">
        <v>206</v>
      </c>
      <c r="AS664" s="296">
        <v>3</v>
      </c>
      <c r="AT664" s="296">
        <v>3</v>
      </c>
      <c r="AU664" s="296"/>
      <c r="AV664" s="296">
        <v>58</v>
      </c>
      <c r="AW664" s="296"/>
      <c r="AX664" s="296">
        <v>228</v>
      </c>
      <c r="AY664" s="296">
        <v>124.2</v>
      </c>
      <c r="AZ664" s="296">
        <v>108.5</v>
      </c>
      <c r="BA664" s="74"/>
      <c r="BB664" s="296">
        <v>126</v>
      </c>
      <c r="BC664" s="49"/>
      <c r="BD664" s="297" t="s">
        <v>85</v>
      </c>
      <c r="BE664" s="91" t="str">
        <f>IFERROR(VLOOKUP(BD664,ACCESSORIES!F:J,5,FALSE),"N/A")</f>
        <v>N/A</v>
      </c>
      <c r="BF664" s="92" t="s">
        <v>85</v>
      </c>
      <c r="BG664" s="91" t="str">
        <f>IFERROR(VLOOKUP(BF664,ACCESSORIES!F:J,5,FALSE),"N/A")</f>
        <v>N/A</v>
      </c>
      <c r="BH664" s="297">
        <v>52.12</v>
      </c>
      <c r="BI664" s="296">
        <v>22</v>
      </c>
      <c r="BJ664" s="296">
        <v>22</v>
      </c>
      <c r="BK664" s="296">
        <v>13.7</v>
      </c>
      <c r="BL664" s="358">
        <f t="shared" si="54"/>
        <v>0.10865934397119997</v>
      </c>
      <c r="BM664" s="290">
        <v>16</v>
      </c>
      <c r="BN664" s="296" t="s">
        <v>3374</v>
      </c>
      <c r="BO664" s="73" t="s">
        <v>3891</v>
      </c>
      <c r="BP664" s="296" t="s">
        <v>2737</v>
      </c>
      <c r="BQ664" s="296" t="s">
        <v>2681</v>
      </c>
      <c r="BR664" s="296" t="s">
        <v>2750</v>
      </c>
      <c r="BS664" s="296" t="s">
        <v>2751</v>
      </c>
      <c r="BT664" s="296"/>
      <c r="BU664" s="296"/>
      <c r="BV664" s="296"/>
      <c r="BW664" s="296"/>
      <c r="BX664" s="296"/>
      <c r="BY664" s="296"/>
      <c r="BZ664" s="296" t="s">
        <v>3654</v>
      </c>
      <c r="CA664" s="296" t="s">
        <v>3655</v>
      </c>
      <c r="CB664" s="296" t="s">
        <v>3656</v>
      </c>
      <c r="CC664" s="296" t="s">
        <v>3657</v>
      </c>
      <c r="CD664" s="311" t="str">
        <f t="shared" si="58"/>
        <v>DISCONTINUED - MR606 Mesh, 20x12, -52mm Offset, 8x180, 124.1mm Centerbore, Titanium</v>
      </c>
      <c r="CE664" s="311" t="s">
        <v>3721</v>
      </c>
      <c r="CF664" s="311" t="s">
        <v>3720</v>
      </c>
      <c r="CG664" s="300" t="str">
        <f t="shared" si="57"/>
        <v>DISCO (6XX)</v>
      </c>
    </row>
    <row r="665" spans="1:85" s="289" customFormat="1" ht="15.75" customHeight="1">
      <c r="A665" s="571">
        <f t="shared" si="56"/>
        <v>662</v>
      </c>
      <c r="B665" s="92" t="s">
        <v>84</v>
      </c>
      <c r="C665" s="29" t="s">
        <v>1060</v>
      </c>
      <c r="D665" s="290" t="s">
        <v>908</v>
      </c>
      <c r="E665" s="291" t="s">
        <v>5106</v>
      </c>
      <c r="F665" s="281" t="str">
        <f t="shared" si="53"/>
        <v>MR60621288552N</v>
      </c>
      <c r="G665" s="291" t="s">
        <v>2095</v>
      </c>
      <c r="H665" s="291"/>
      <c r="I665" s="345" t="s">
        <v>969</v>
      </c>
      <c r="J665" s="322">
        <v>42736</v>
      </c>
      <c r="K665" s="438">
        <v>44480</v>
      </c>
      <c r="L665" s="282" t="s">
        <v>1239</v>
      </c>
      <c r="M665" s="292">
        <v>445.88</v>
      </c>
      <c r="N665" s="85"/>
      <c r="O665" s="409"/>
      <c r="P665" s="290">
        <v>20</v>
      </c>
      <c r="Q665" s="8">
        <v>12</v>
      </c>
      <c r="R665" s="29" t="s">
        <v>1701</v>
      </c>
      <c r="S665" s="290">
        <v>8</v>
      </c>
      <c r="T665" s="290">
        <v>180</v>
      </c>
      <c r="U665" s="293">
        <v>-52</v>
      </c>
      <c r="V665" s="317">
        <v>4.5</v>
      </c>
      <c r="W665" s="290" t="s">
        <v>85</v>
      </c>
      <c r="X665" s="298">
        <v>124.1</v>
      </c>
      <c r="Y665" s="294">
        <v>44.6</v>
      </c>
      <c r="Z665" s="293">
        <v>3640</v>
      </c>
      <c r="AA665" s="293" t="s">
        <v>2165</v>
      </c>
      <c r="AB665" s="293" t="s">
        <v>2845</v>
      </c>
      <c r="AC665" s="284" t="s">
        <v>9753</v>
      </c>
      <c r="AD665" s="295" t="s">
        <v>1577</v>
      </c>
      <c r="AE665" s="432"/>
      <c r="AF665" s="286">
        <f>IFERROR(VLOOKUP(AD665,ACCESSORIES!F:J,5,FALSE),"N/A")</f>
        <v>33</v>
      </c>
      <c r="AG665" s="295" t="s">
        <v>85</v>
      </c>
      <c r="AH665" s="296" t="s">
        <v>1787</v>
      </c>
      <c r="AI665" s="295" t="s">
        <v>85</v>
      </c>
      <c r="AJ665" s="295" t="s">
        <v>1826</v>
      </c>
      <c r="AK665" s="287">
        <f>IFERROR(VLOOKUP(AJ665,ACCESSORIES!F:J,5,FALSE),"N/A")</f>
        <v>1.1000000000000001</v>
      </c>
      <c r="AL665" s="296" t="s">
        <v>236</v>
      </c>
      <c r="AM665" s="296" t="s">
        <v>85</v>
      </c>
      <c r="AN665" s="38" t="str">
        <f>IFERROR(VLOOKUP(AM665,ACCESSORIES!F:J,5,FALSE),"N/A")</f>
        <v>N/A</v>
      </c>
      <c r="AO665" s="296" t="s">
        <v>85</v>
      </c>
      <c r="AP665" s="493">
        <v>15.8</v>
      </c>
      <c r="AQ665" s="296"/>
      <c r="AR665" s="296">
        <v>206</v>
      </c>
      <c r="AS665" s="296">
        <v>3</v>
      </c>
      <c r="AT665" s="296">
        <v>3</v>
      </c>
      <c r="AU665" s="296"/>
      <c r="AV665" s="296">
        <v>58</v>
      </c>
      <c r="AW665" s="296"/>
      <c r="AX665" s="296">
        <v>228</v>
      </c>
      <c r="AY665" s="296">
        <v>124.2</v>
      </c>
      <c r="AZ665" s="296">
        <v>108.5</v>
      </c>
      <c r="BA665" s="74"/>
      <c r="BB665" s="296">
        <v>126</v>
      </c>
      <c r="BC665" s="49"/>
      <c r="BD665" s="297" t="s">
        <v>85</v>
      </c>
      <c r="BE665" s="91" t="str">
        <f>IFERROR(VLOOKUP(BD665,ACCESSORIES!F:J,5,FALSE),"N/A")</f>
        <v>N/A</v>
      </c>
      <c r="BF665" s="92" t="s">
        <v>85</v>
      </c>
      <c r="BG665" s="91" t="str">
        <f>IFERROR(VLOOKUP(BF665,ACCESSORIES!F:J,5,FALSE),"N/A")</f>
        <v>N/A</v>
      </c>
      <c r="BH665" s="297">
        <v>48.1</v>
      </c>
      <c r="BI665" s="296">
        <v>22</v>
      </c>
      <c r="BJ665" s="296">
        <v>22</v>
      </c>
      <c r="BK665" s="296">
        <v>13.7</v>
      </c>
      <c r="BL665" s="358">
        <f t="shared" si="54"/>
        <v>0.10865934397119997</v>
      </c>
      <c r="BM665" s="290">
        <v>16</v>
      </c>
      <c r="BN665" s="296" t="s">
        <v>3374</v>
      </c>
      <c r="BO665" s="73" t="s">
        <v>3891</v>
      </c>
      <c r="BP665" s="296" t="s">
        <v>2737</v>
      </c>
      <c r="BQ665" s="296" t="s">
        <v>2681</v>
      </c>
      <c r="BR665" s="296" t="s">
        <v>2750</v>
      </c>
      <c r="BS665" s="296" t="s">
        <v>2751</v>
      </c>
      <c r="BT665" s="296"/>
      <c r="BU665" s="296"/>
      <c r="BV665" s="296"/>
      <c r="BW665" s="296"/>
      <c r="BX665" s="296"/>
      <c r="BY665" s="296"/>
      <c r="BZ665" s="296" t="s">
        <v>3658</v>
      </c>
      <c r="CA665" s="296" t="s">
        <v>3659</v>
      </c>
      <c r="CB665" s="296" t="s">
        <v>3660</v>
      </c>
      <c r="CC665" s="296" t="s">
        <v>3661</v>
      </c>
      <c r="CD665" s="311" t="str">
        <f t="shared" si="58"/>
        <v>DISCONTINUED - MR606 Mesh, 20x12, -52mm Offset, 8x180, 124.1mm Centerbore, Matte Black</v>
      </c>
      <c r="CE665" s="311" t="s">
        <v>3721</v>
      </c>
      <c r="CF665" s="311" t="s">
        <v>3720</v>
      </c>
      <c r="CG665" s="300" t="str">
        <f t="shared" si="57"/>
        <v>DISCO (6XX)</v>
      </c>
    </row>
    <row r="666" spans="1:85" s="289" customFormat="1" ht="15.75" customHeight="1">
      <c r="A666" s="571">
        <f t="shared" si="56"/>
        <v>663</v>
      </c>
      <c r="B666" s="92" t="s">
        <v>84</v>
      </c>
      <c r="C666" s="29" t="s">
        <v>1060</v>
      </c>
      <c r="D666" s="290" t="s">
        <v>908</v>
      </c>
      <c r="E666" s="291" t="s">
        <v>5107</v>
      </c>
      <c r="F666" s="281" t="str">
        <f t="shared" si="53"/>
        <v>MR60621088824N</v>
      </c>
      <c r="G666" s="291" t="s">
        <v>2095</v>
      </c>
      <c r="H666" s="291"/>
      <c r="I666" s="345" t="s">
        <v>960</v>
      </c>
      <c r="J666" s="322">
        <v>42736</v>
      </c>
      <c r="K666" s="438">
        <v>44480</v>
      </c>
      <c r="L666" s="282" t="s">
        <v>1239</v>
      </c>
      <c r="M666" s="292">
        <v>408.62</v>
      </c>
      <c r="N666" s="85"/>
      <c r="O666" s="409"/>
      <c r="P666" s="290">
        <v>20</v>
      </c>
      <c r="Q666" s="8">
        <v>10</v>
      </c>
      <c r="R666" s="29" t="s">
        <v>1701</v>
      </c>
      <c r="S666" s="290">
        <v>8</v>
      </c>
      <c r="T666" s="290">
        <v>180</v>
      </c>
      <c r="U666" s="293">
        <v>-24</v>
      </c>
      <c r="V666" s="317">
        <v>4.55</v>
      </c>
      <c r="W666" s="290" t="s">
        <v>85</v>
      </c>
      <c r="X666" s="298">
        <v>124.1</v>
      </c>
      <c r="Y666" s="294">
        <v>42.3</v>
      </c>
      <c r="Z666" s="293">
        <v>3640</v>
      </c>
      <c r="AA666" s="293" t="s">
        <v>2093</v>
      </c>
      <c r="AB666" s="293" t="s">
        <v>2850</v>
      </c>
      <c r="AC666" s="284" t="s">
        <v>9785</v>
      </c>
      <c r="AD666" s="295" t="s">
        <v>1577</v>
      </c>
      <c r="AE666" s="432"/>
      <c r="AF666" s="286">
        <f>IFERROR(VLOOKUP(AD666,ACCESSORIES!F:J,5,FALSE),"N/A")</f>
        <v>33</v>
      </c>
      <c r="AG666" s="295" t="s">
        <v>85</v>
      </c>
      <c r="AH666" s="296" t="s">
        <v>1787</v>
      </c>
      <c r="AI666" s="295" t="s">
        <v>85</v>
      </c>
      <c r="AJ666" s="295" t="s">
        <v>1826</v>
      </c>
      <c r="AK666" s="287">
        <f>IFERROR(VLOOKUP(AJ666,ACCESSORIES!F:J,5,FALSE),"N/A")</f>
        <v>1.1000000000000001</v>
      </c>
      <c r="AL666" s="296" t="s">
        <v>236</v>
      </c>
      <c r="AM666" s="296" t="s">
        <v>85</v>
      </c>
      <c r="AN666" s="38" t="str">
        <f>IFERROR(VLOOKUP(AM666,ACCESSORIES!F:J,5,FALSE),"N/A")</f>
        <v>N/A</v>
      </c>
      <c r="AO666" s="296" t="s">
        <v>85</v>
      </c>
      <c r="AP666" s="493">
        <v>15.8</v>
      </c>
      <c r="AQ666" s="296"/>
      <c r="AR666" s="296">
        <v>206</v>
      </c>
      <c r="AS666" s="296">
        <v>3</v>
      </c>
      <c r="AT666" s="296">
        <v>3</v>
      </c>
      <c r="AU666" s="296"/>
      <c r="AV666" s="296">
        <v>58</v>
      </c>
      <c r="AW666" s="296"/>
      <c r="AX666" s="296">
        <v>230</v>
      </c>
      <c r="AY666" s="296">
        <v>124.2</v>
      </c>
      <c r="AZ666" s="296">
        <v>108.5</v>
      </c>
      <c r="BA666" s="74"/>
      <c r="BB666" s="296">
        <v>72</v>
      </c>
      <c r="BC666" s="49"/>
      <c r="BD666" s="297" t="s">
        <v>85</v>
      </c>
      <c r="BE666" s="91" t="str">
        <f>IFERROR(VLOOKUP(BD666,ACCESSORIES!F:J,5,FALSE),"N/A")</f>
        <v>N/A</v>
      </c>
      <c r="BF666" s="92" t="s">
        <v>85</v>
      </c>
      <c r="BG666" s="91" t="str">
        <f>IFERROR(VLOOKUP(BF666,ACCESSORIES!F:J,5,FALSE),"N/A")</f>
        <v>N/A</v>
      </c>
      <c r="BH666" s="297">
        <v>45.8</v>
      </c>
      <c r="BI666" s="296">
        <v>22.1</v>
      </c>
      <c r="BJ666" s="296">
        <v>22.1</v>
      </c>
      <c r="BK666" s="296">
        <v>12.2</v>
      </c>
      <c r="BL666" s="358">
        <f t="shared" si="54"/>
        <v>9.7643992324528001E-2</v>
      </c>
      <c r="BM666" s="290">
        <v>20</v>
      </c>
      <c r="BN666" s="296" t="s">
        <v>3374</v>
      </c>
      <c r="BO666" s="73" t="s">
        <v>3891</v>
      </c>
      <c r="BP666" s="296" t="s">
        <v>2737</v>
      </c>
      <c r="BQ666" s="296" t="s">
        <v>2681</v>
      </c>
      <c r="BR666" s="296" t="s">
        <v>2750</v>
      </c>
      <c r="BS666" s="296" t="s">
        <v>2751</v>
      </c>
      <c r="BT666" s="296"/>
      <c r="BU666" s="296"/>
      <c r="BV666" s="296"/>
      <c r="BW666" s="296"/>
      <c r="BX666" s="296"/>
      <c r="BY666" s="296"/>
      <c r="BZ666" s="296" t="s">
        <v>3654</v>
      </c>
      <c r="CA666" s="296" t="s">
        <v>3655</v>
      </c>
      <c r="CB666" s="296" t="s">
        <v>3656</v>
      </c>
      <c r="CC666" s="296" t="s">
        <v>3657</v>
      </c>
      <c r="CD666" s="311" t="str">
        <f t="shared" si="58"/>
        <v>DISCONTINUED - MR606 Mesh, 20x10, -24mm Offset, 8x180, 124.1mm Centerbore, Titanium</v>
      </c>
      <c r="CE666" s="311" t="s">
        <v>3721</v>
      </c>
      <c r="CF666" s="311" t="s">
        <v>3720</v>
      </c>
      <c r="CG666" s="300" t="str">
        <f t="shared" si="57"/>
        <v>DISCO (6XX)</v>
      </c>
    </row>
    <row r="667" spans="1:85" s="289" customFormat="1" ht="15.75" customHeight="1">
      <c r="A667" s="571">
        <f t="shared" si="56"/>
        <v>664</v>
      </c>
      <c r="B667" s="92" t="s">
        <v>84</v>
      </c>
      <c r="C667" s="29" t="s">
        <v>1060</v>
      </c>
      <c r="D667" s="290" t="s">
        <v>908</v>
      </c>
      <c r="E667" s="291" t="s">
        <v>5108</v>
      </c>
      <c r="F667" s="281" t="str">
        <f t="shared" si="53"/>
        <v>MR60621050824N</v>
      </c>
      <c r="G667" s="291" t="s">
        <v>2095</v>
      </c>
      <c r="H667" s="291"/>
      <c r="I667" s="345" t="s">
        <v>952</v>
      </c>
      <c r="J667" s="322">
        <v>42736</v>
      </c>
      <c r="K667" s="438">
        <v>44480</v>
      </c>
      <c r="L667" s="282" t="s">
        <v>1239</v>
      </c>
      <c r="M667" s="292">
        <v>408.62</v>
      </c>
      <c r="N667" s="85"/>
      <c r="O667" s="409"/>
      <c r="P667" s="290">
        <v>20</v>
      </c>
      <c r="Q667" s="8">
        <v>10</v>
      </c>
      <c r="R667" s="29" t="s">
        <v>1692</v>
      </c>
      <c r="S667" s="290">
        <v>5</v>
      </c>
      <c r="T667" s="290">
        <v>5</v>
      </c>
      <c r="U667" s="293">
        <v>-24</v>
      </c>
      <c r="V667" s="317">
        <v>4.55</v>
      </c>
      <c r="W667" s="290" t="s">
        <v>85</v>
      </c>
      <c r="X667" s="298">
        <v>71.5</v>
      </c>
      <c r="Y667" s="294">
        <v>44.69</v>
      </c>
      <c r="Z667" s="293">
        <v>2650</v>
      </c>
      <c r="AA667" s="293" t="s">
        <v>2093</v>
      </c>
      <c r="AB667" s="293" t="s">
        <v>2850</v>
      </c>
      <c r="AC667" s="284" t="s">
        <v>9782</v>
      </c>
      <c r="AD667" s="295" t="s">
        <v>1587</v>
      </c>
      <c r="AE667" s="432"/>
      <c r="AF667" s="286">
        <f>IFERROR(VLOOKUP(AD667,ACCESSORIES!F:J,5,FALSE),"N/A")</f>
        <v>33</v>
      </c>
      <c r="AG667" s="295" t="s">
        <v>1731</v>
      </c>
      <c r="AH667" s="296" t="s">
        <v>1786</v>
      </c>
      <c r="AI667" s="295" t="s">
        <v>85</v>
      </c>
      <c r="AJ667" s="295" t="s">
        <v>1826</v>
      </c>
      <c r="AK667" s="287">
        <f>IFERROR(VLOOKUP(AJ667,ACCESSORIES!F:J,5,FALSE),"N/A")</f>
        <v>1.1000000000000001</v>
      </c>
      <c r="AL667" s="296" t="s">
        <v>236</v>
      </c>
      <c r="AM667" s="296" t="s">
        <v>85</v>
      </c>
      <c r="AN667" s="38" t="str">
        <f>IFERROR(VLOOKUP(AM667,ACCESSORIES!F:J,5,FALSE),"N/A")</f>
        <v>N/A</v>
      </c>
      <c r="AO667" s="296" t="s">
        <v>85</v>
      </c>
      <c r="AP667" s="493">
        <v>15.8</v>
      </c>
      <c r="AQ667" s="296"/>
      <c r="AR667" s="296">
        <v>165</v>
      </c>
      <c r="AS667" s="296">
        <v>7</v>
      </c>
      <c r="AT667" s="296">
        <v>18</v>
      </c>
      <c r="AU667" s="296"/>
      <c r="AV667" s="296">
        <v>58</v>
      </c>
      <c r="AW667" s="296"/>
      <c r="AX667" s="296">
        <v>230</v>
      </c>
      <c r="AY667" s="296">
        <v>71.5</v>
      </c>
      <c r="AZ667" s="296">
        <v>37</v>
      </c>
      <c r="BA667" s="74"/>
      <c r="BB667" s="296">
        <v>72</v>
      </c>
      <c r="BC667" s="49"/>
      <c r="BD667" s="297" t="s">
        <v>85</v>
      </c>
      <c r="BE667" s="91" t="str">
        <f>IFERROR(VLOOKUP(BD667,ACCESSORIES!F:J,5,FALSE),"N/A")</f>
        <v>N/A</v>
      </c>
      <c r="BF667" s="92" t="s">
        <v>85</v>
      </c>
      <c r="BG667" s="91" t="str">
        <f>IFERROR(VLOOKUP(BF667,ACCESSORIES!F:J,5,FALSE),"N/A")</f>
        <v>N/A</v>
      </c>
      <c r="BH667" s="297">
        <v>50.38</v>
      </c>
      <c r="BI667" s="296">
        <v>22.1</v>
      </c>
      <c r="BJ667" s="296">
        <v>22.1</v>
      </c>
      <c r="BK667" s="296">
        <v>12.2</v>
      </c>
      <c r="BL667" s="358">
        <f t="shared" si="54"/>
        <v>9.7643992324528001E-2</v>
      </c>
      <c r="BM667" s="290">
        <v>20</v>
      </c>
      <c r="BN667" s="296" t="s">
        <v>3374</v>
      </c>
      <c r="BO667" s="73" t="s">
        <v>3891</v>
      </c>
      <c r="BP667" s="296" t="s">
        <v>2737</v>
      </c>
      <c r="BQ667" s="296" t="s">
        <v>2681</v>
      </c>
      <c r="BR667" s="296" t="s">
        <v>2750</v>
      </c>
      <c r="BS667" s="296" t="s">
        <v>2751</v>
      </c>
      <c r="BT667" s="296"/>
      <c r="BU667" s="296"/>
      <c r="BV667" s="296"/>
      <c r="BW667" s="296"/>
      <c r="BX667" s="296"/>
      <c r="BY667" s="296"/>
      <c r="BZ667" s="296" t="s">
        <v>3638</v>
      </c>
      <c r="CA667" s="296" t="s">
        <v>3639</v>
      </c>
      <c r="CB667" s="296" t="s">
        <v>3640</v>
      </c>
      <c r="CC667" s="296" t="s">
        <v>3641</v>
      </c>
      <c r="CD667" s="311" t="str">
        <f t="shared" si="58"/>
        <v>DISCONTINUED - MR606 Mesh, 20x10, -24mm Offset, 5x5, 71.5mm Centerbore, Titanium</v>
      </c>
      <c r="CE667" s="311" t="s">
        <v>3721</v>
      </c>
      <c r="CF667" s="311" t="s">
        <v>3720</v>
      </c>
      <c r="CG667" s="300" t="str">
        <f t="shared" si="57"/>
        <v>DISCO (6XX)</v>
      </c>
    </row>
    <row r="668" spans="1:85" s="289" customFormat="1" ht="15.75" customHeight="1">
      <c r="A668" s="571">
        <f t="shared" si="56"/>
        <v>665</v>
      </c>
      <c r="B668" s="92" t="s">
        <v>84</v>
      </c>
      <c r="C668" s="29" t="s">
        <v>1059</v>
      </c>
      <c r="D668" s="290" t="s">
        <v>903</v>
      </c>
      <c r="E668" s="291" t="s">
        <v>5109</v>
      </c>
      <c r="F668" s="281" t="str">
        <f t="shared" si="53"/>
        <v>MR50378012142</v>
      </c>
      <c r="G668" s="291"/>
      <c r="H668" s="291"/>
      <c r="I668" s="345" t="s">
        <v>913</v>
      </c>
      <c r="J668" s="322">
        <v>42736</v>
      </c>
      <c r="K668" s="438">
        <v>44480</v>
      </c>
      <c r="L668" s="282" t="s">
        <v>1239</v>
      </c>
      <c r="M668" s="292">
        <v>399</v>
      </c>
      <c r="N668" s="85"/>
      <c r="O668" s="409"/>
      <c r="P668" s="290">
        <v>17</v>
      </c>
      <c r="Q668" s="8">
        <v>8</v>
      </c>
      <c r="R668" s="29" t="s">
        <v>1756</v>
      </c>
      <c r="S668" s="290">
        <v>5</v>
      </c>
      <c r="T668" s="290">
        <v>4.5</v>
      </c>
      <c r="U668" s="293">
        <v>42</v>
      </c>
      <c r="V668" s="317">
        <v>6.2</v>
      </c>
      <c r="W668" s="290" t="s">
        <v>85</v>
      </c>
      <c r="X668" s="298">
        <v>73</v>
      </c>
      <c r="Y668" s="294">
        <v>16.5</v>
      </c>
      <c r="Z668" s="293">
        <v>1650</v>
      </c>
      <c r="AA668" s="293" t="s">
        <v>2169</v>
      </c>
      <c r="AB668" s="293" t="s">
        <v>2847</v>
      </c>
      <c r="AC668" s="284" t="s">
        <v>9833</v>
      </c>
      <c r="AD668" s="295" t="s">
        <v>1578</v>
      </c>
      <c r="AE668" s="432"/>
      <c r="AF668" s="286" t="str">
        <f>IFERROR(VLOOKUP(AD668,ACCESSORIES!F:J,5,FALSE),"N/A")</f>
        <v>N/A</v>
      </c>
      <c r="AG668" s="295" t="s">
        <v>85</v>
      </c>
      <c r="AH668" s="296" t="s">
        <v>85</v>
      </c>
      <c r="AI668" s="295" t="s">
        <v>85</v>
      </c>
      <c r="AJ668" s="295" t="s">
        <v>85</v>
      </c>
      <c r="AK668" s="287" t="str">
        <f>IFERROR(VLOOKUP(AJ668,ACCESSORIES!F:J,5,FALSE),"N/A")</f>
        <v>N/A</v>
      </c>
      <c r="AL668" s="296" t="s">
        <v>236</v>
      </c>
      <c r="AM668" s="296" t="s">
        <v>1782</v>
      </c>
      <c r="AN668" s="38">
        <f>IFERROR(VLOOKUP(AM668,ACCESSORIES!F:J,5,FALSE),"N/A")</f>
        <v>2.75</v>
      </c>
      <c r="AO668" s="296">
        <v>56.1</v>
      </c>
      <c r="AP668" s="493">
        <v>16</v>
      </c>
      <c r="AQ668" s="296"/>
      <c r="AR668" s="296">
        <v>145</v>
      </c>
      <c r="AS668" s="296">
        <v>28</v>
      </c>
      <c r="AT668" s="296">
        <v>34</v>
      </c>
      <c r="AU668" s="296"/>
      <c r="AV668" s="296">
        <v>44</v>
      </c>
      <c r="AW668" s="296"/>
      <c r="AX668" s="296">
        <v>200</v>
      </c>
      <c r="AY668" s="296">
        <v>53</v>
      </c>
      <c r="AZ668" s="296">
        <v>32</v>
      </c>
      <c r="BA668" s="74"/>
      <c r="BB668" s="296">
        <v>0</v>
      </c>
      <c r="BC668" s="49"/>
      <c r="BD668" s="297" t="s">
        <v>85</v>
      </c>
      <c r="BE668" s="91" t="str">
        <f>IFERROR(VLOOKUP(BD668,ACCESSORIES!F:J,5,FALSE),"N/A")</f>
        <v>N/A</v>
      </c>
      <c r="BF668" s="92" t="s">
        <v>85</v>
      </c>
      <c r="BG668" s="91" t="str">
        <f>IFERROR(VLOOKUP(BF668,ACCESSORIES!F:J,5,FALSE),"N/A")</f>
        <v>N/A</v>
      </c>
      <c r="BH668" s="297">
        <v>20</v>
      </c>
      <c r="BI668" s="296">
        <v>19.5</v>
      </c>
      <c r="BJ668" s="296">
        <v>19.5</v>
      </c>
      <c r="BK668" s="296">
        <v>10.4</v>
      </c>
      <c r="BL668" s="358">
        <f t="shared" si="54"/>
        <v>6.4804283294399981E-2</v>
      </c>
      <c r="BM668" s="290">
        <v>36</v>
      </c>
      <c r="BN668" s="296" t="s">
        <v>3374</v>
      </c>
      <c r="BO668" s="73" t="s">
        <v>3891</v>
      </c>
      <c r="BP668" s="296" t="s">
        <v>2745</v>
      </c>
      <c r="BQ668" s="296" t="s">
        <v>2746</v>
      </c>
      <c r="BR668" s="296" t="s">
        <v>2747</v>
      </c>
      <c r="BS668" s="296" t="s">
        <v>2748</v>
      </c>
      <c r="BT668" s="296" t="s">
        <v>2749</v>
      </c>
      <c r="BU668" s="296"/>
      <c r="BV668" s="296"/>
      <c r="BW668" s="296"/>
      <c r="BX668" s="296"/>
      <c r="BY668" s="296"/>
      <c r="BZ668" s="296" t="s">
        <v>3622</v>
      </c>
      <c r="CA668" s="296" t="s">
        <v>3623</v>
      </c>
      <c r="CB668" s="296" t="s">
        <v>3624</v>
      </c>
      <c r="CC668" s="296" t="s">
        <v>3625</v>
      </c>
      <c r="CD668" s="311" t="str">
        <f t="shared" si="58"/>
        <v>DISCONTINUED - MR503 RALLY, 17x8, +42mm Offset, 5x4.5, 73mm Centerbore, Gold</v>
      </c>
      <c r="CE668" s="311" t="s">
        <v>3721</v>
      </c>
      <c r="CF668" s="311" t="s">
        <v>3720</v>
      </c>
      <c r="CG668" s="300" t="str">
        <f t="shared" si="57"/>
        <v>RALLY (5XX)</v>
      </c>
    </row>
    <row r="669" spans="1:85" s="289" customFormat="1" ht="15.75" customHeight="1">
      <c r="A669" s="571">
        <f t="shared" si="56"/>
        <v>666</v>
      </c>
      <c r="B669" s="92" t="s">
        <v>84</v>
      </c>
      <c r="C669" s="29" t="s">
        <v>1059</v>
      </c>
      <c r="D669" s="290" t="s">
        <v>903</v>
      </c>
      <c r="E669" s="291" t="s">
        <v>5110</v>
      </c>
      <c r="F669" s="281" t="str">
        <f t="shared" si="53"/>
        <v>MR50378051142</v>
      </c>
      <c r="G669" s="291"/>
      <c r="H669" s="291"/>
      <c r="I669" s="345" t="s">
        <v>911</v>
      </c>
      <c r="J669" s="322">
        <v>42736</v>
      </c>
      <c r="K669" s="438">
        <v>44480</v>
      </c>
      <c r="L669" s="282" t="s">
        <v>1239</v>
      </c>
      <c r="M669" s="292">
        <v>399</v>
      </c>
      <c r="N669" s="85"/>
      <c r="O669" s="409"/>
      <c r="P669" s="290">
        <v>17</v>
      </c>
      <c r="Q669" s="8">
        <v>8</v>
      </c>
      <c r="R669" s="29" t="s">
        <v>1684</v>
      </c>
      <c r="S669" s="290">
        <v>5</v>
      </c>
      <c r="T669" s="290">
        <v>100</v>
      </c>
      <c r="U669" s="293">
        <v>42</v>
      </c>
      <c r="V669" s="317">
        <v>6.2</v>
      </c>
      <c r="W669" s="290" t="s">
        <v>85</v>
      </c>
      <c r="X669" s="298">
        <v>73</v>
      </c>
      <c r="Y669" s="294">
        <v>16.5</v>
      </c>
      <c r="Z669" s="293">
        <v>1650</v>
      </c>
      <c r="AA669" s="293" t="s">
        <v>2169</v>
      </c>
      <c r="AB669" s="293" t="s">
        <v>2847</v>
      </c>
      <c r="AC669" s="284" t="s">
        <v>9799</v>
      </c>
      <c r="AD669" s="295" t="s">
        <v>1578</v>
      </c>
      <c r="AE669" s="432"/>
      <c r="AF669" s="286" t="str">
        <f>IFERROR(VLOOKUP(AD669,ACCESSORIES!F:J,5,FALSE),"N/A")</f>
        <v>N/A</v>
      </c>
      <c r="AG669" s="295" t="s">
        <v>85</v>
      </c>
      <c r="AH669" s="296" t="s">
        <v>85</v>
      </c>
      <c r="AI669" s="295" t="s">
        <v>85</v>
      </c>
      <c r="AJ669" s="295" t="s">
        <v>85</v>
      </c>
      <c r="AK669" s="287" t="str">
        <f>IFERROR(VLOOKUP(AJ669,ACCESSORIES!F:J,5,FALSE),"N/A")</f>
        <v>N/A</v>
      </c>
      <c r="AL669" s="296" t="s">
        <v>236</v>
      </c>
      <c r="AM669" s="296" t="s">
        <v>1782</v>
      </c>
      <c r="AN669" s="38">
        <f>IFERROR(VLOOKUP(AM669,ACCESSORIES!F:J,5,FALSE),"N/A")</f>
        <v>2.75</v>
      </c>
      <c r="AO669" s="296">
        <v>56.1</v>
      </c>
      <c r="AP669" s="493">
        <v>16</v>
      </c>
      <c r="AQ669" s="296"/>
      <c r="AR669" s="296">
        <v>145</v>
      </c>
      <c r="AS669" s="296">
        <v>28</v>
      </c>
      <c r="AT669" s="296">
        <v>34</v>
      </c>
      <c r="AU669" s="296"/>
      <c r="AV669" s="296">
        <v>44</v>
      </c>
      <c r="AW669" s="296"/>
      <c r="AX669" s="296">
        <v>200</v>
      </c>
      <c r="AY669" s="296">
        <v>53</v>
      </c>
      <c r="AZ669" s="296">
        <v>32</v>
      </c>
      <c r="BA669" s="74"/>
      <c r="BB669" s="296">
        <v>0</v>
      </c>
      <c r="BC669" s="49"/>
      <c r="BD669" s="297" t="s">
        <v>85</v>
      </c>
      <c r="BE669" s="91" t="str">
        <f>IFERROR(VLOOKUP(BD669,ACCESSORIES!F:J,5,FALSE),"N/A")</f>
        <v>N/A</v>
      </c>
      <c r="BF669" s="92" t="s">
        <v>85</v>
      </c>
      <c r="BG669" s="91" t="str">
        <f>IFERROR(VLOOKUP(BF669,ACCESSORIES!F:J,5,FALSE),"N/A")</f>
        <v>N/A</v>
      </c>
      <c r="BH669" s="297">
        <v>20</v>
      </c>
      <c r="BI669" s="296">
        <v>19.5</v>
      </c>
      <c r="BJ669" s="296">
        <v>19.5</v>
      </c>
      <c r="BK669" s="296">
        <v>10.4</v>
      </c>
      <c r="BL669" s="358">
        <f t="shared" si="54"/>
        <v>6.4804283294399981E-2</v>
      </c>
      <c r="BM669" s="290">
        <v>36</v>
      </c>
      <c r="BN669" s="296" t="s">
        <v>3374</v>
      </c>
      <c r="BO669" s="73" t="s">
        <v>3891</v>
      </c>
      <c r="BP669" s="296" t="s">
        <v>2745</v>
      </c>
      <c r="BQ669" s="296" t="s">
        <v>2746</v>
      </c>
      <c r="BR669" s="296" t="s">
        <v>2747</v>
      </c>
      <c r="BS669" s="296" t="s">
        <v>2748</v>
      </c>
      <c r="BT669" s="296" t="s">
        <v>2749</v>
      </c>
      <c r="BU669" s="296"/>
      <c r="BV669" s="296"/>
      <c r="BW669" s="296"/>
      <c r="BX669" s="296"/>
      <c r="BY669" s="296"/>
      <c r="BZ669" s="296" t="s">
        <v>3622</v>
      </c>
      <c r="CA669" s="296" t="s">
        <v>3623</v>
      </c>
      <c r="CB669" s="296" t="s">
        <v>3624</v>
      </c>
      <c r="CC669" s="296" t="s">
        <v>3625</v>
      </c>
      <c r="CD669" s="311" t="str">
        <f t="shared" si="58"/>
        <v>DISCONTINUED - MR503 RALLY, 17x8, +42mm Offset, 5x100, 73mm Centerbore, Gold</v>
      </c>
      <c r="CE669" s="311" t="s">
        <v>3721</v>
      </c>
      <c r="CF669" s="311" t="s">
        <v>3720</v>
      </c>
      <c r="CG669" s="300" t="str">
        <f t="shared" si="57"/>
        <v>RALLY (5XX)</v>
      </c>
    </row>
    <row r="670" spans="1:85" s="289" customFormat="1" ht="15.75" customHeight="1">
      <c r="A670" s="571">
        <f t="shared" si="56"/>
        <v>667</v>
      </c>
      <c r="B670" s="92" t="s">
        <v>84</v>
      </c>
      <c r="C670" s="29" t="s">
        <v>1058</v>
      </c>
      <c r="D670" s="290" t="s">
        <v>1078</v>
      </c>
      <c r="E670" s="291" t="s">
        <v>4701</v>
      </c>
      <c r="F670" s="281" t="str">
        <f t="shared" si="53"/>
        <v>MR20179000325B</v>
      </c>
      <c r="G670" s="291" t="s">
        <v>1095</v>
      </c>
      <c r="H670" s="291"/>
      <c r="I670" s="345" t="s">
        <v>2258</v>
      </c>
      <c r="J670" s="322">
        <v>41640</v>
      </c>
      <c r="K670" s="438">
        <v>44480</v>
      </c>
      <c r="L670" s="282" t="s">
        <v>1239</v>
      </c>
      <c r="M670" s="292">
        <v>1378.85</v>
      </c>
      <c r="N670" s="85"/>
      <c r="O670" s="409"/>
      <c r="P670" s="290">
        <v>17</v>
      </c>
      <c r="Q670" s="8">
        <v>9</v>
      </c>
      <c r="R670" s="29" t="s">
        <v>221</v>
      </c>
      <c r="S670" s="290" t="s">
        <v>221</v>
      </c>
      <c r="T670" s="290" t="s">
        <v>221</v>
      </c>
      <c r="U670" s="293">
        <v>25</v>
      </c>
      <c r="V670" s="317">
        <v>6</v>
      </c>
      <c r="W670" s="290" t="s">
        <v>85</v>
      </c>
      <c r="X670" s="298">
        <v>108</v>
      </c>
      <c r="Y670" s="294">
        <v>28</v>
      </c>
      <c r="Z670" s="293">
        <v>4000</v>
      </c>
      <c r="AA670" s="293" t="s">
        <v>5172</v>
      </c>
      <c r="AB670" s="293" t="s">
        <v>173</v>
      </c>
      <c r="AC670" s="284" t="s">
        <v>9795</v>
      </c>
      <c r="AD670" s="295" t="s">
        <v>85</v>
      </c>
      <c r="AE670" s="432"/>
      <c r="AF670" s="286" t="str">
        <f>IFERROR(VLOOKUP(AD670,ACCESSORIES!F:J,5,FALSE),"N/A")</f>
        <v>N/A</v>
      </c>
      <c r="AG670" s="295" t="s">
        <v>85</v>
      </c>
      <c r="AH670" s="296" t="s">
        <v>85</v>
      </c>
      <c r="AI670" s="295" t="s">
        <v>85</v>
      </c>
      <c r="AJ670" s="295" t="s">
        <v>85</v>
      </c>
      <c r="AK670" s="287" t="str">
        <f>IFERROR(VLOOKUP(AJ670,ACCESSORIES!F:J,5,FALSE),"N/A")</f>
        <v>N/A</v>
      </c>
      <c r="AL670" s="296" t="s">
        <v>237</v>
      </c>
      <c r="AM670" s="296" t="s">
        <v>85</v>
      </c>
      <c r="AN670" s="38" t="str">
        <f>IFERROR(VLOOKUP(AM670,ACCESSORIES!F:J,5,FALSE),"N/A")</f>
        <v>N/A</v>
      </c>
      <c r="AO670" s="296" t="s">
        <v>85</v>
      </c>
      <c r="AP670" s="493" t="s">
        <v>85</v>
      </c>
      <c r="AQ670" s="296"/>
      <c r="AR670" s="296">
        <v>200</v>
      </c>
      <c r="AS670" s="296">
        <v>0</v>
      </c>
      <c r="AT670" s="296">
        <v>0</v>
      </c>
      <c r="AU670" s="296"/>
      <c r="AV670" s="296">
        <v>24.7</v>
      </c>
      <c r="AW670" s="296"/>
      <c r="AX670" s="296">
        <v>195</v>
      </c>
      <c r="AY670" s="296">
        <v>108</v>
      </c>
      <c r="AZ670" s="296" t="s">
        <v>85</v>
      </c>
      <c r="BA670" s="74"/>
      <c r="BB670" s="296">
        <v>65</v>
      </c>
      <c r="BC670" s="49"/>
      <c r="BD670" s="297" t="s">
        <v>2575</v>
      </c>
      <c r="BE670" s="91">
        <f>IFERROR(VLOOKUP(BD670,ACCESSORIES!F:J,5,FALSE),"N/A")</f>
        <v>149</v>
      </c>
      <c r="BF670" s="92" t="s">
        <v>4707</v>
      </c>
      <c r="BG670" s="91">
        <f>IFERROR(VLOOKUP(BF670,ACCESSORIES!F:J,5,FALSE),"N/A")</f>
        <v>11</v>
      </c>
      <c r="BH670" s="297">
        <v>31.5</v>
      </c>
      <c r="BI670" s="296">
        <v>20.100000000000001</v>
      </c>
      <c r="BJ670" s="296">
        <v>20.100000000000001</v>
      </c>
      <c r="BK670" s="296">
        <v>12.1</v>
      </c>
      <c r="BL670" s="358">
        <f t="shared" si="54"/>
        <v>8.0108506492343995E-2</v>
      </c>
      <c r="BM670" s="290">
        <v>36</v>
      </c>
      <c r="BN670" s="296" t="s">
        <v>3374</v>
      </c>
      <c r="BO670" s="73" t="s">
        <v>3891</v>
      </c>
      <c r="BP670" s="296" t="s">
        <v>1220</v>
      </c>
      <c r="BQ670" s="296" t="s">
        <v>2209</v>
      </c>
      <c r="BR670" s="296"/>
      <c r="BS670" s="296"/>
      <c r="BT670" s="296"/>
      <c r="BU670" s="296"/>
      <c r="BV670" s="296"/>
      <c r="BW670" s="296"/>
      <c r="BX670" s="296"/>
      <c r="BY670" s="296"/>
      <c r="BZ670" s="296" t="s">
        <v>3606</v>
      </c>
      <c r="CA670" s="296" t="s">
        <v>3607</v>
      </c>
      <c r="CB670" s="296"/>
      <c r="CC670" s="296"/>
      <c r="CD670" s="311" t="str">
        <f t="shared" si="58"/>
        <v>DISCONTINUED - MR201 Forged, 17x9, +25mm Offset, BLANK, 108mm Centerbore, Machined - Raw , w/ BH-H24125-V</v>
      </c>
      <c r="CE670" s="311" t="s">
        <v>3721</v>
      </c>
      <c r="CF670" s="311" t="s">
        <v>3720</v>
      </c>
      <c r="CG670" s="300" t="str">
        <f t="shared" si="57"/>
        <v>FORGED (2XX)</v>
      </c>
    </row>
    <row r="671" spans="1:85" s="289" customFormat="1" ht="15.75" customHeight="1">
      <c r="A671" s="571">
        <f t="shared" si="56"/>
        <v>668</v>
      </c>
      <c r="B671" s="92" t="s">
        <v>84</v>
      </c>
      <c r="C671" s="29" t="s">
        <v>1056</v>
      </c>
      <c r="D671" s="290" t="s">
        <v>1074</v>
      </c>
      <c r="E671" s="291" t="s">
        <v>5111</v>
      </c>
      <c r="F671" s="281" t="str">
        <f t="shared" si="53"/>
        <v>MR10529070520B</v>
      </c>
      <c r="G671" s="291" t="s">
        <v>1095</v>
      </c>
      <c r="H671" s="291"/>
      <c r="I671" s="345" t="s">
        <v>2063</v>
      </c>
      <c r="J671" s="322">
        <v>43340</v>
      </c>
      <c r="K671" s="438">
        <v>44480</v>
      </c>
      <c r="L671" s="282" t="s">
        <v>1239</v>
      </c>
      <c r="M671" s="292">
        <v>764.64</v>
      </c>
      <c r="N671" s="85"/>
      <c r="O671" s="409"/>
      <c r="P671" s="290">
        <v>20</v>
      </c>
      <c r="Q671" s="8">
        <v>9</v>
      </c>
      <c r="R671" s="29" t="s">
        <v>1413</v>
      </c>
      <c r="S671" s="290">
        <v>6</v>
      </c>
      <c r="T671" s="290">
        <v>6.5</v>
      </c>
      <c r="U671" s="293">
        <v>20</v>
      </c>
      <c r="V671" s="317">
        <v>5.7</v>
      </c>
      <c r="W671" s="290" t="s">
        <v>85</v>
      </c>
      <c r="X671" s="298">
        <v>108</v>
      </c>
      <c r="Y671" s="294">
        <v>43.3</v>
      </c>
      <c r="Z671" s="293">
        <v>3600</v>
      </c>
      <c r="AA671" s="293" t="s">
        <v>2165</v>
      </c>
      <c r="AB671" s="293" t="s">
        <v>2845</v>
      </c>
      <c r="AC671" s="284" t="s">
        <v>9834</v>
      </c>
      <c r="AD671" s="295" t="s">
        <v>85</v>
      </c>
      <c r="AE671" s="432"/>
      <c r="AF671" s="286" t="str">
        <f>IFERROR(VLOOKUP(AD671,ACCESSORIES!F:J,5,FALSE),"N/A")</f>
        <v>N/A</v>
      </c>
      <c r="AG671" s="295" t="s">
        <v>85</v>
      </c>
      <c r="AH671" s="296" t="s">
        <v>85</v>
      </c>
      <c r="AI671" s="295" t="s">
        <v>85</v>
      </c>
      <c r="AJ671" s="295" t="s">
        <v>85</v>
      </c>
      <c r="AK671" s="287" t="str">
        <f>IFERROR(VLOOKUP(AJ671,ACCESSORIES!F:J,5,FALSE),"N/A")</f>
        <v>N/A</v>
      </c>
      <c r="AL671" s="296" t="s">
        <v>236</v>
      </c>
      <c r="AM671" s="296" t="s">
        <v>85</v>
      </c>
      <c r="AN671" s="38" t="str">
        <f>IFERROR(VLOOKUP(AM671,ACCESSORIES!F:J,5,FALSE),"N/A")</f>
        <v>N/A</v>
      </c>
      <c r="AO671" s="296" t="s">
        <v>85</v>
      </c>
      <c r="AP671" s="493">
        <v>18.3</v>
      </c>
      <c r="AQ671" s="296"/>
      <c r="AR671" s="296">
        <v>200</v>
      </c>
      <c r="AS671" s="296">
        <v>0</v>
      </c>
      <c r="AT671" s="296">
        <v>0</v>
      </c>
      <c r="AU671" s="296"/>
      <c r="AV671" s="296">
        <v>34</v>
      </c>
      <c r="AW671" s="296"/>
      <c r="AX671" s="296">
        <v>235</v>
      </c>
      <c r="AY671" s="296">
        <v>123</v>
      </c>
      <c r="AZ671" s="296">
        <v>93</v>
      </c>
      <c r="BA671" s="74"/>
      <c r="BB671" s="296">
        <v>0</v>
      </c>
      <c r="BC671" s="49"/>
      <c r="BD671" s="297" t="s">
        <v>3196</v>
      </c>
      <c r="BE671" s="91">
        <f>IFERROR(VLOOKUP(BD671,ACCESSORIES!F:J,5,FALSE),"N/A")</f>
        <v>169</v>
      </c>
      <c r="BF671" s="92" t="s">
        <v>2851</v>
      </c>
      <c r="BG671" s="91">
        <f>IFERROR(VLOOKUP(BF671,ACCESSORIES!F:J,5,FALSE),"N/A")</f>
        <v>11</v>
      </c>
      <c r="BH671" s="297">
        <v>46.8</v>
      </c>
      <c r="BI671" s="296">
        <v>23</v>
      </c>
      <c r="BJ671" s="296">
        <v>23</v>
      </c>
      <c r="BK671" s="296">
        <v>12</v>
      </c>
      <c r="BL671" s="358">
        <f t="shared" si="54"/>
        <v>0.10402508227199996</v>
      </c>
      <c r="BM671" s="290">
        <v>24</v>
      </c>
      <c r="BN671" s="296" t="s">
        <v>3374</v>
      </c>
      <c r="BO671" s="73" t="s">
        <v>3891</v>
      </c>
      <c r="BP671" s="296" t="s">
        <v>2718</v>
      </c>
      <c r="BQ671" s="296" t="s">
        <v>2719</v>
      </c>
      <c r="BR671" s="296" t="s">
        <v>2720</v>
      </c>
      <c r="BS671" s="296" t="s">
        <v>2715</v>
      </c>
      <c r="BT671" s="296"/>
      <c r="BU671" s="296"/>
      <c r="BV671" s="296"/>
      <c r="BW671" s="296"/>
      <c r="BX671" s="296"/>
      <c r="BY671" s="296"/>
      <c r="BZ671" s="296" t="s">
        <v>3600</v>
      </c>
      <c r="CA671" s="296" t="s">
        <v>3601</v>
      </c>
      <c r="CB671" s="296"/>
      <c r="CC671" s="296"/>
      <c r="CD671" s="311" t="str">
        <f t="shared" si="58"/>
        <v>DISCONTINUED - MR105 Beadlock, 20x9, +20mm Offset, 6x6.5, 108mm Centerbore, Matte Black, w/ BH-H36125</v>
      </c>
      <c r="CE671" s="311" t="s">
        <v>3721</v>
      </c>
      <c r="CF671" s="311" t="s">
        <v>3720</v>
      </c>
      <c r="CG671" s="300" t="str">
        <f t="shared" si="57"/>
        <v>RACE (1XX)</v>
      </c>
    </row>
    <row r="672" spans="1:85" s="289" customFormat="1" ht="15.75" customHeight="1">
      <c r="A672" s="571">
        <f t="shared" si="56"/>
        <v>669</v>
      </c>
      <c r="B672" s="92" t="s">
        <v>84</v>
      </c>
      <c r="C672" s="29" t="s">
        <v>1056</v>
      </c>
      <c r="D672" s="290" t="s">
        <v>1071</v>
      </c>
      <c r="E672" s="291" t="s">
        <v>5112</v>
      </c>
      <c r="F672" s="281" t="str">
        <f t="shared" si="53"/>
        <v>MR10179000312B</v>
      </c>
      <c r="G672" s="291" t="s">
        <v>1095</v>
      </c>
      <c r="H672" s="291"/>
      <c r="I672" s="345" t="s">
        <v>831</v>
      </c>
      <c r="J672" s="322">
        <v>40179</v>
      </c>
      <c r="K672" s="438">
        <v>44480</v>
      </c>
      <c r="L672" s="282" t="s">
        <v>1239</v>
      </c>
      <c r="M672" s="292">
        <v>544.78</v>
      </c>
      <c r="N672" s="85"/>
      <c r="O672" s="409"/>
      <c r="P672" s="290">
        <v>17</v>
      </c>
      <c r="Q672" s="8">
        <v>9</v>
      </c>
      <c r="R672" s="29" t="s">
        <v>221</v>
      </c>
      <c r="S672" s="290" t="s">
        <v>221</v>
      </c>
      <c r="T672" s="290" t="s">
        <v>221</v>
      </c>
      <c r="U672" s="293">
        <v>-12</v>
      </c>
      <c r="V672" s="317">
        <v>4.5</v>
      </c>
      <c r="W672" s="290" t="s">
        <v>85</v>
      </c>
      <c r="X672" s="298">
        <v>83</v>
      </c>
      <c r="Y672" s="294">
        <v>37</v>
      </c>
      <c r="Z672" s="293">
        <v>3400</v>
      </c>
      <c r="AA672" s="293" t="s">
        <v>5172</v>
      </c>
      <c r="AB672" s="293" t="s">
        <v>173</v>
      </c>
      <c r="AC672" s="284" t="s">
        <v>9835</v>
      </c>
      <c r="AD672" s="295" t="s">
        <v>85</v>
      </c>
      <c r="AE672" s="432"/>
      <c r="AF672" s="286" t="str">
        <f>IFERROR(VLOOKUP(AD672,ACCESSORIES!F:J,5,FALSE),"N/A")</f>
        <v>N/A</v>
      </c>
      <c r="AG672" s="295" t="s">
        <v>85</v>
      </c>
      <c r="AH672" s="296" t="s">
        <v>85</v>
      </c>
      <c r="AI672" s="295" t="s">
        <v>85</v>
      </c>
      <c r="AJ672" s="295" t="s">
        <v>85</v>
      </c>
      <c r="AK672" s="287" t="str">
        <f>IFERROR(VLOOKUP(AJ672,ACCESSORIES!F:J,5,FALSE),"N/A")</f>
        <v>N/A</v>
      </c>
      <c r="AL672" s="296" t="s">
        <v>237</v>
      </c>
      <c r="AM672" s="296" t="s">
        <v>85</v>
      </c>
      <c r="AN672" s="38" t="str">
        <f>IFERROR(VLOOKUP(AM672,ACCESSORIES!F:J,5,FALSE),"N/A")</f>
        <v>N/A</v>
      </c>
      <c r="AO672" s="296" t="s">
        <v>85</v>
      </c>
      <c r="AP672" s="493" t="s">
        <v>85</v>
      </c>
      <c r="AQ672" s="296"/>
      <c r="AR672" s="296">
        <v>200</v>
      </c>
      <c r="AS672" s="296">
        <v>0</v>
      </c>
      <c r="AT672" s="296">
        <v>0</v>
      </c>
      <c r="AU672" s="296"/>
      <c r="AV672" s="296">
        <v>17</v>
      </c>
      <c r="AW672" s="296"/>
      <c r="AX672" s="296">
        <v>200</v>
      </c>
      <c r="AY672" s="296" t="s">
        <v>85</v>
      </c>
      <c r="AZ672" s="296" t="s">
        <v>85</v>
      </c>
      <c r="BA672" s="74"/>
      <c r="BB672" s="296">
        <v>80</v>
      </c>
      <c r="BC672" s="49"/>
      <c r="BD672" s="297" t="s">
        <v>3193</v>
      </c>
      <c r="BE672" s="91">
        <f>IFERROR(VLOOKUP(BD672,ACCESSORIES!F:J,5,FALSE),"N/A")</f>
        <v>149</v>
      </c>
      <c r="BF672" s="92" t="s">
        <v>1480</v>
      </c>
      <c r="BG672" s="91">
        <f>IFERROR(VLOOKUP(BF672,ACCESSORIES!F:J,5,FALSE),"N/A")</f>
        <v>11</v>
      </c>
      <c r="BH672" s="297">
        <v>40.5</v>
      </c>
      <c r="BI672" s="296">
        <v>20.100000000000001</v>
      </c>
      <c r="BJ672" s="296">
        <v>20.100000000000001</v>
      </c>
      <c r="BK672" s="296">
        <v>12.1</v>
      </c>
      <c r="BL672" s="358">
        <f t="shared" si="54"/>
        <v>8.0108506492343995E-2</v>
      </c>
      <c r="BM672" s="290">
        <v>36</v>
      </c>
      <c r="BN672" s="296" t="s">
        <v>3374</v>
      </c>
      <c r="BO672" s="73" t="s">
        <v>3891</v>
      </c>
      <c r="BP672" s="296" t="s">
        <v>2713</v>
      </c>
      <c r="BQ672" s="296" t="s">
        <v>2714</v>
      </c>
      <c r="BR672" s="296" t="s">
        <v>2715</v>
      </c>
      <c r="BS672" s="296" t="s">
        <v>2716</v>
      </c>
      <c r="BT672" s="296" t="s">
        <v>2717</v>
      </c>
      <c r="BU672" s="296"/>
      <c r="BV672" s="296"/>
      <c r="BW672" s="296"/>
      <c r="BX672" s="296"/>
      <c r="BY672" s="296"/>
      <c r="BZ672" s="296" t="s">
        <v>3594</v>
      </c>
      <c r="CA672" s="296" t="s">
        <v>3595</v>
      </c>
      <c r="CB672" s="296"/>
      <c r="CC672" s="296"/>
      <c r="CD672" s="311" t="str">
        <f t="shared" si="58"/>
        <v>DISCONTINUED - MR101 Beadlock, 17x9, -12mm Offset, BLANK, 83mm Centerbore, Machined - Raw , w/ BH-H24125</v>
      </c>
      <c r="CE672" s="311" t="s">
        <v>3721</v>
      </c>
      <c r="CF672" s="311" t="s">
        <v>3720</v>
      </c>
      <c r="CG672" s="300" t="str">
        <f t="shared" si="57"/>
        <v>RACE (1XX)</v>
      </c>
    </row>
    <row r="673" spans="1:85" s="289" customFormat="1" ht="15.75" customHeight="1">
      <c r="A673" s="571">
        <f t="shared" si="56"/>
        <v>670</v>
      </c>
      <c r="B673" s="92" t="s">
        <v>84</v>
      </c>
      <c r="C673" s="29" t="s">
        <v>1038</v>
      </c>
      <c r="D673" s="290" t="s">
        <v>1976</v>
      </c>
      <c r="E673" s="291" t="s">
        <v>5113</v>
      </c>
      <c r="F673" s="281" t="str">
        <f t="shared" si="53"/>
        <v>MR31568062100</v>
      </c>
      <c r="G673" s="291"/>
      <c r="H673" s="291"/>
      <c r="I673" s="345" t="s">
        <v>2485</v>
      </c>
      <c r="J673" s="322">
        <v>43340</v>
      </c>
      <c r="K673" s="438">
        <v>44480</v>
      </c>
      <c r="L673" s="282" t="s">
        <v>1239</v>
      </c>
      <c r="M673" s="292">
        <v>361.43</v>
      </c>
      <c r="N673" s="85"/>
      <c r="O673" s="409"/>
      <c r="P673" s="290">
        <v>16</v>
      </c>
      <c r="Q673" s="8">
        <v>8</v>
      </c>
      <c r="R673" s="29" t="s">
        <v>1695</v>
      </c>
      <c r="S673" s="290">
        <v>6</v>
      </c>
      <c r="T673" s="290">
        <v>120</v>
      </c>
      <c r="U673" s="293">
        <v>0</v>
      </c>
      <c r="V673" s="317">
        <v>4.5</v>
      </c>
      <c r="W673" s="290" t="s">
        <v>85</v>
      </c>
      <c r="X673" s="298">
        <v>67</v>
      </c>
      <c r="Y673" s="294">
        <v>23.75</v>
      </c>
      <c r="Z673" s="293">
        <v>2650</v>
      </c>
      <c r="AA673" s="293" t="s">
        <v>5160</v>
      </c>
      <c r="AB673" s="293" t="s">
        <v>2847</v>
      </c>
      <c r="AC673" s="284" t="s">
        <v>9682</v>
      </c>
      <c r="AD673" s="295" t="s">
        <v>2048</v>
      </c>
      <c r="AE673" s="432"/>
      <c r="AF673" s="286">
        <f>IFERROR(VLOOKUP(AD673,ACCESSORIES!F:J,5,FALSE),"N/A")</f>
        <v>33</v>
      </c>
      <c r="AG673" s="295" t="s">
        <v>1962</v>
      </c>
      <c r="AH673" s="296" t="s">
        <v>1786</v>
      </c>
      <c r="AI673" s="295" t="s">
        <v>85</v>
      </c>
      <c r="AJ673" s="295" t="s">
        <v>2484</v>
      </c>
      <c r="AK673" s="287">
        <f>IFERROR(VLOOKUP(AJ673,ACCESSORIES!F:J,5,FALSE),"N/A")</f>
        <v>1.1000000000000001</v>
      </c>
      <c r="AL673" s="296" t="s">
        <v>236</v>
      </c>
      <c r="AM673" s="296" t="s">
        <v>85</v>
      </c>
      <c r="AN673" s="38" t="str">
        <f>IFERROR(VLOOKUP(AM673,ACCESSORIES!F:J,5,FALSE),"N/A")</f>
        <v>N/A</v>
      </c>
      <c r="AO673" s="296" t="s">
        <v>85</v>
      </c>
      <c r="AP673" s="493">
        <v>16.2</v>
      </c>
      <c r="AQ673" s="296"/>
      <c r="AR673" s="296">
        <v>150</v>
      </c>
      <c r="AS673" s="296">
        <v>15</v>
      </c>
      <c r="AT673" s="296">
        <v>26</v>
      </c>
      <c r="AU673" s="296">
        <v>38</v>
      </c>
      <c r="AV673" s="296">
        <v>37</v>
      </c>
      <c r="AW673" s="296">
        <v>194</v>
      </c>
      <c r="AX673" s="296">
        <v>192</v>
      </c>
      <c r="AY673" s="296">
        <v>67</v>
      </c>
      <c r="AZ673" s="296">
        <v>38</v>
      </c>
      <c r="BA673" s="74"/>
      <c r="BB673" s="296">
        <v>42</v>
      </c>
      <c r="BC673" s="49"/>
      <c r="BD673" s="297" t="s">
        <v>85</v>
      </c>
      <c r="BE673" s="91" t="str">
        <f>IFERROR(VLOOKUP(BD673,ACCESSORIES!F:J,5,FALSE),"N/A")</f>
        <v>N/A</v>
      </c>
      <c r="BF673" s="92" t="s">
        <v>85</v>
      </c>
      <c r="BG673" s="91" t="str">
        <f>IFERROR(VLOOKUP(BF673,ACCESSORIES!F:J,5,FALSE),"N/A")</f>
        <v>N/A</v>
      </c>
      <c r="BH673" s="297">
        <v>27.25</v>
      </c>
      <c r="BI673" s="296">
        <v>18.7</v>
      </c>
      <c r="BJ673" s="296">
        <v>18.7</v>
      </c>
      <c r="BK673" s="296">
        <v>10.6</v>
      </c>
      <c r="BL673" s="358">
        <f t="shared" si="54"/>
        <v>6.0742159547695983E-2</v>
      </c>
      <c r="BM673" s="290">
        <v>36</v>
      </c>
      <c r="BN673" s="296" t="s">
        <v>3374</v>
      </c>
      <c r="BO673" s="73" t="s">
        <v>3891</v>
      </c>
      <c r="BP673" s="296" t="s">
        <v>2680</v>
      </c>
      <c r="BQ673" s="296" t="s">
        <v>2707</v>
      </c>
      <c r="BR673" s="296" t="s">
        <v>2708</v>
      </c>
      <c r="BS673" s="296" t="s">
        <v>2709</v>
      </c>
      <c r="BT673" s="296" t="s">
        <v>2710</v>
      </c>
      <c r="BU673" s="296" t="s">
        <v>2711</v>
      </c>
      <c r="BV673" s="296" t="s">
        <v>2712</v>
      </c>
      <c r="BW673" s="296"/>
      <c r="BX673" s="296"/>
      <c r="BY673" s="296"/>
      <c r="BZ673" s="296" t="s">
        <v>3554</v>
      </c>
      <c r="CA673" s="296" t="s">
        <v>3555</v>
      </c>
      <c r="CB673" s="296" t="s">
        <v>3556</v>
      </c>
      <c r="CC673" s="296" t="s">
        <v>3557</v>
      </c>
      <c r="CD673" s="311" t="str">
        <f t="shared" si="58"/>
        <v>DISCONTINUED - MR315, 16x8, 0mm Offset, 6x120, 67mm Centerbore, Gold - Black Lip</v>
      </c>
      <c r="CE673" s="311" t="s">
        <v>3721</v>
      </c>
      <c r="CF673" s="311" t="s">
        <v>3720</v>
      </c>
      <c r="CG673" s="300" t="str">
        <f t="shared" si="57"/>
        <v>STREET (3XX)</v>
      </c>
    </row>
    <row r="674" spans="1:85" s="289" customFormat="1" ht="15.75" customHeight="1">
      <c r="A674" s="571">
        <f t="shared" si="56"/>
        <v>671</v>
      </c>
      <c r="B674" s="92" t="s">
        <v>84</v>
      </c>
      <c r="C674" s="29" t="s">
        <v>1038</v>
      </c>
      <c r="D674" s="290" t="s">
        <v>1974</v>
      </c>
      <c r="E674" s="291" t="s">
        <v>5114</v>
      </c>
      <c r="F674" s="281" t="str">
        <f t="shared" si="53"/>
        <v>MR31329560512</v>
      </c>
      <c r="G674" s="291"/>
      <c r="H674" s="291"/>
      <c r="I674" s="345" t="s">
        <v>3030</v>
      </c>
      <c r="J674" s="322">
        <v>43592</v>
      </c>
      <c r="K674" s="438">
        <v>44480</v>
      </c>
      <c r="L674" s="282" t="s">
        <v>1239</v>
      </c>
      <c r="M674" s="292">
        <v>545.86</v>
      </c>
      <c r="N674" s="85"/>
      <c r="O674" s="409"/>
      <c r="P674" s="290">
        <v>20</v>
      </c>
      <c r="Q674" s="8">
        <v>9.5</v>
      </c>
      <c r="R674" s="29" t="s">
        <v>1089</v>
      </c>
      <c r="S674" s="290">
        <v>6</v>
      </c>
      <c r="T674" s="290">
        <v>5.5</v>
      </c>
      <c r="U674" s="293">
        <v>12</v>
      </c>
      <c r="V674" s="317">
        <v>5.7</v>
      </c>
      <c r="W674" s="290" t="s">
        <v>85</v>
      </c>
      <c r="X674" s="298">
        <v>106.25</v>
      </c>
      <c r="Y674" s="294">
        <v>33</v>
      </c>
      <c r="Z674" s="293">
        <v>2650</v>
      </c>
      <c r="AA674" s="293" t="s">
        <v>2165</v>
      </c>
      <c r="AB674" s="293" t="s">
        <v>2845</v>
      </c>
      <c r="AC674" s="284" t="s">
        <v>9836</v>
      </c>
      <c r="AD674" s="295" t="s">
        <v>4595</v>
      </c>
      <c r="AE674" s="432"/>
      <c r="AF674" s="286" t="str">
        <f>IFERROR(VLOOKUP(AD674,ACCESSORIES!F:J,5,FALSE),"N/A")</f>
        <v>N/A</v>
      </c>
      <c r="AG674" s="295" t="s">
        <v>85</v>
      </c>
      <c r="AH674" s="296" t="s">
        <v>85</v>
      </c>
      <c r="AI674" s="295" t="s">
        <v>85</v>
      </c>
      <c r="AJ674" s="295" t="s">
        <v>85</v>
      </c>
      <c r="AK674" s="287" t="str">
        <f>IFERROR(VLOOKUP(AJ674,ACCESSORIES!F:J,5,FALSE),"N/A")</f>
        <v>N/A</v>
      </c>
      <c r="AL674" s="296" t="s">
        <v>236</v>
      </c>
      <c r="AM674" s="296" t="s">
        <v>1649</v>
      </c>
      <c r="AN674" s="38">
        <f>IFERROR(VLOOKUP(AM674,ACCESSORIES!F:J,5,FALSE),"N/A")</f>
        <v>2.75</v>
      </c>
      <c r="AO674" s="296">
        <v>78.3</v>
      </c>
      <c r="AP674" s="493">
        <v>16</v>
      </c>
      <c r="AQ674" s="296"/>
      <c r="AR674" s="296">
        <v>175</v>
      </c>
      <c r="AS674" s="296">
        <v>12</v>
      </c>
      <c r="AT674" s="296">
        <v>64</v>
      </c>
      <c r="AU674" s="296">
        <v>73</v>
      </c>
      <c r="AV674" s="296">
        <v>84</v>
      </c>
      <c r="AW674" s="296">
        <v>248</v>
      </c>
      <c r="AX674" s="296">
        <v>246</v>
      </c>
      <c r="AY674" s="296">
        <v>106.25</v>
      </c>
      <c r="AZ674" s="296">
        <v>76</v>
      </c>
      <c r="BA674" s="74"/>
      <c r="BB674" s="296">
        <v>12</v>
      </c>
      <c r="BC674" s="49"/>
      <c r="BD674" s="297" t="s">
        <v>85</v>
      </c>
      <c r="BE674" s="91" t="str">
        <f>IFERROR(VLOOKUP(BD674,ACCESSORIES!F:J,5,FALSE),"N/A")</f>
        <v>N/A</v>
      </c>
      <c r="BF674" s="92" t="s">
        <v>85</v>
      </c>
      <c r="BG674" s="91" t="str">
        <f>IFERROR(VLOOKUP(BF674,ACCESSORIES!F:J,5,FALSE),"N/A")</f>
        <v>N/A</v>
      </c>
      <c r="BH674" s="297">
        <v>36.5</v>
      </c>
      <c r="BI674" s="296">
        <v>22.1</v>
      </c>
      <c r="BJ674" s="296">
        <v>22.1</v>
      </c>
      <c r="BK674" s="296">
        <v>11.7</v>
      </c>
      <c r="BL674" s="358">
        <f t="shared" si="54"/>
        <v>9.364218936040801E-2</v>
      </c>
      <c r="BM674" s="290">
        <v>24</v>
      </c>
      <c r="BN674" s="296" t="s">
        <v>3374</v>
      </c>
      <c r="BO674" s="73" t="s">
        <v>3891</v>
      </c>
      <c r="BP674" s="296" t="s">
        <v>2680</v>
      </c>
      <c r="BQ674" s="296" t="s">
        <v>2696</v>
      </c>
      <c r="BR674" s="296" t="s">
        <v>2697</v>
      </c>
      <c r="BS674" s="296" t="s">
        <v>2698</v>
      </c>
      <c r="BT674" s="296" t="s">
        <v>2699</v>
      </c>
      <c r="BU674" s="296" t="s">
        <v>2700</v>
      </c>
      <c r="BV674" s="296" t="s">
        <v>2701</v>
      </c>
      <c r="BW674" s="296"/>
      <c r="BX674" s="296"/>
      <c r="BY674" s="296"/>
      <c r="BZ674" s="296" t="s">
        <v>3518</v>
      </c>
      <c r="CA674" s="296" t="s">
        <v>3519</v>
      </c>
      <c r="CB674" s="296" t="s">
        <v>3520</v>
      </c>
      <c r="CC674" s="296" t="s">
        <v>3521</v>
      </c>
      <c r="CD674" s="311" t="str">
        <f t="shared" si="58"/>
        <v>DISCONTINUED - MR313, 20x9.5, +12mm Offset, 6x5.5, 106.25mm Centerbore, Matte Black</v>
      </c>
      <c r="CE674" s="311" t="s">
        <v>3721</v>
      </c>
      <c r="CF674" s="311" t="s">
        <v>3720</v>
      </c>
      <c r="CG674" s="300" t="str">
        <f t="shared" si="57"/>
        <v>STREET (3XX)</v>
      </c>
    </row>
    <row r="675" spans="1:85" s="289" customFormat="1" ht="15.75" customHeight="1">
      <c r="A675" s="571">
        <f t="shared" si="56"/>
        <v>672</v>
      </c>
      <c r="B675" s="92" t="s">
        <v>84</v>
      </c>
      <c r="C675" s="29" t="s">
        <v>1038</v>
      </c>
      <c r="D675" s="290" t="s">
        <v>1974</v>
      </c>
      <c r="E675" s="291" t="s">
        <v>5115</v>
      </c>
      <c r="F675" s="281" t="str">
        <f t="shared" si="53"/>
        <v>MR31329516812</v>
      </c>
      <c r="G675" s="291"/>
      <c r="H675" s="291"/>
      <c r="I675" s="345" t="s">
        <v>3029</v>
      </c>
      <c r="J675" s="322">
        <v>43592</v>
      </c>
      <c r="K675" s="438">
        <v>44480</v>
      </c>
      <c r="L675" s="282" t="s">
        <v>1239</v>
      </c>
      <c r="M675" s="292">
        <v>545.86</v>
      </c>
      <c r="N675" s="85"/>
      <c r="O675" s="409"/>
      <c r="P675" s="290">
        <v>20</v>
      </c>
      <c r="Q675" s="8">
        <v>9.5</v>
      </c>
      <c r="R675" s="29" t="s">
        <v>1697</v>
      </c>
      <c r="S675" s="290">
        <v>6</v>
      </c>
      <c r="T675" s="290">
        <v>135</v>
      </c>
      <c r="U675" s="293">
        <v>12</v>
      </c>
      <c r="V675" s="317">
        <v>5.7</v>
      </c>
      <c r="W675" s="290" t="s">
        <v>85</v>
      </c>
      <c r="X675" s="298">
        <v>87</v>
      </c>
      <c r="Y675" s="294">
        <v>34</v>
      </c>
      <c r="Z675" s="293">
        <v>2650</v>
      </c>
      <c r="AA675" s="293" t="s">
        <v>2516</v>
      </c>
      <c r="AB675" s="293" t="s">
        <v>2850</v>
      </c>
      <c r="AC675" s="284" t="s">
        <v>9837</v>
      </c>
      <c r="AD675" s="295" t="s">
        <v>4594</v>
      </c>
      <c r="AE675" s="432"/>
      <c r="AF675" s="286">
        <f>IFERROR(VLOOKUP(AD675,ACCESSORIES!F:J,5,FALSE),"N/A")</f>
        <v>22</v>
      </c>
      <c r="AG675" s="295" t="s">
        <v>85</v>
      </c>
      <c r="AH675" s="296" t="s">
        <v>85</v>
      </c>
      <c r="AI675" s="295" t="s">
        <v>85</v>
      </c>
      <c r="AJ675" s="295" t="s">
        <v>85</v>
      </c>
      <c r="AK675" s="287" t="str">
        <f>IFERROR(VLOOKUP(AJ675,ACCESSORIES!F:J,5,FALSE),"N/A")</f>
        <v>N/A</v>
      </c>
      <c r="AL675" s="296" t="s">
        <v>236</v>
      </c>
      <c r="AM675" s="296" t="s">
        <v>85</v>
      </c>
      <c r="AN675" s="38" t="str">
        <f>IFERROR(VLOOKUP(AM675,ACCESSORIES!F:J,5,FALSE),"N/A")</f>
        <v>N/A</v>
      </c>
      <c r="AO675" s="296" t="s">
        <v>85</v>
      </c>
      <c r="AP675" s="493">
        <v>16</v>
      </c>
      <c r="AQ675" s="296"/>
      <c r="AR675" s="296">
        <v>170</v>
      </c>
      <c r="AS675" s="296">
        <v>25</v>
      </c>
      <c r="AT675" s="296">
        <v>77</v>
      </c>
      <c r="AU675" s="296">
        <v>73</v>
      </c>
      <c r="AV675" s="296">
        <v>84</v>
      </c>
      <c r="AW675" s="296">
        <v>248</v>
      </c>
      <c r="AX675" s="296">
        <v>246</v>
      </c>
      <c r="AY675" s="296">
        <v>87</v>
      </c>
      <c r="AZ675" s="296">
        <v>76</v>
      </c>
      <c r="BA675" s="74"/>
      <c r="BB675" s="296">
        <v>12</v>
      </c>
      <c r="BC675" s="49"/>
      <c r="BD675" s="297" t="s">
        <v>85</v>
      </c>
      <c r="BE675" s="91" t="str">
        <f>IFERROR(VLOOKUP(BD675,ACCESSORIES!F:J,5,FALSE),"N/A")</f>
        <v>N/A</v>
      </c>
      <c r="BF675" s="92" t="s">
        <v>85</v>
      </c>
      <c r="BG675" s="91" t="str">
        <f>IFERROR(VLOOKUP(BF675,ACCESSORIES!F:J,5,FALSE),"N/A")</f>
        <v>N/A</v>
      </c>
      <c r="BH675" s="297">
        <v>37.5</v>
      </c>
      <c r="BI675" s="296">
        <v>22.1</v>
      </c>
      <c r="BJ675" s="296">
        <v>22.1</v>
      </c>
      <c r="BK675" s="296">
        <v>11.7</v>
      </c>
      <c r="BL675" s="358">
        <f t="shared" si="54"/>
        <v>9.364218936040801E-2</v>
      </c>
      <c r="BM675" s="290">
        <v>24</v>
      </c>
      <c r="BN675" s="296" t="s">
        <v>3374</v>
      </c>
      <c r="BO675" s="73" t="s">
        <v>3891</v>
      </c>
      <c r="BP675" s="296" t="s">
        <v>2680</v>
      </c>
      <c r="BQ675" s="296" t="s">
        <v>2696</v>
      </c>
      <c r="BR675" s="296" t="s">
        <v>2697</v>
      </c>
      <c r="BS675" s="296" t="s">
        <v>2698</v>
      </c>
      <c r="BT675" s="296" t="s">
        <v>2699</v>
      </c>
      <c r="BU675" s="296" t="s">
        <v>2700</v>
      </c>
      <c r="BV675" s="296" t="s">
        <v>2701</v>
      </c>
      <c r="BW675" s="296"/>
      <c r="BX675" s="296"/>
      <c r="BY675" s="296"/>
      <c r="BZ675" s="296" t="s">
        <v>3522</v>
      </c>
      <c r="CA675" s="296" t="s">
        <v>3523</v>
      </c>
      <c r="CB675" s="296" t="s">
        <v>3524</v>
      </c>
      <c r="CC675" s="296" t="s">
        <v>3525</v>
      </c>
      <c r="CD675" s="311" t="str">
        <f t="shared" si="58"/>
        <v>DISCONTINUED - MR313, 20x9.5, +12mm Offset, 6x135, 87mm Centerbore, Gloss Titanium</v>
      </c>
      <c r="CE675" s="311" t="s">
        <v>3721</v>
      </c>
      <c r="CF675" s="311" t="s">
        <v>3720</v>
      </c>
      <c r="CG675" s="300" t="str">
        <f t="shared" si="57"/>
        <v>STREET (3XX)</v>
      </c>
    </row>
    <row r="676" spans="1:85" s="289" customFormat="1" ht="15.75" customHeight="1">
      <c r="A676" s="571">
        <f t="shared" si="56"/>
        <v>673</v>
      </c>
      <c r="B676" s="92" t="s">
        <v>84</v>
      </c>
      <c r="C676" s="29" t="s">
        <v>1038</v>
      </c>
      <c r="D676" s="290" t="s">
        <v>1974</v>
      </c>
      <c r="E676" s="291" t="s">
        <v>5116</v>
      </c>
      <c r="F676" s="281" t="str">
        <f t="shared" si="53"/>
        <v>MR31329558825</v>
      </c>
      <c r="G676" s="291"/>
      <c r="H676" s="291"/>
      <c r="I676" s="345" t="s">
        <v>3027</v>
      </c>
      <c r="J676" s="322">
        <v>43592</v>
      </c>
      <c r="K676" s="438">
        <v>44480</v>
      </c>
      <c r="L676" s="282" t="s">
        <v>1239</v>
      </c>
      <c r="M676" s="292">
        <v>545.86</v>
      </c>
      <c r="N676" s="85"/>
      <c r="O676" s="409"/>
      <c r="P676" s="290">
        <v>20</v>
      </c>
      <c r="Q676" s="8">
        <v>9.5</v>
      </c>
      <c r="R676" s="29" t="s">
        <v>1688</v>
      </c>
      <c r="S676" s="290">
        <v>5</v>
      </c>
      <c r="T676" s="290">
        <v>150</v>
      </c>
      <c r="U676" s="293">
        <v>25</v>
      </c>
      <c r="V676" s="317">
        <v>6.2</v>
      </c>
      <c r="W676" s="290" t="s">
        <v>85</v>
      </c>
      <c r="X676" s="298">
        <v>110.5</v>
      </c>
      <c r="Y676" s="294">
        <v>31.5</v>
      </c>
      <c r="Z676" s="293">
        <v>2650</v>
      </c>
      <c r="AA676" s="293" t="s">
        <v>2516</v>
      </c>
      <c r="AB676" s="293" t="s">
        <v>2850</v>
      </c>
      <c r="AC676" s="284" t="s">
        <v>9838</v>
      </c>
      <c r="AD676" s="295" t="s">
        <v>4595</v>
      </c>
      <c r="AE676" s="432"/>
      <c r="AF676" s="286" t="str">
        <f>IFERROR(VLOOKUP(AD676,ACCESSORIES!F:J,5,FALSE),"N/A")</f>
        <v>N/A</v>
      </c>
      <c r="AG676" s="295" t="s">
        <v>85</v>
      </c>
      <c r="AH676" s="296" t="s">
        <v>85</v>
      </c>
      <c r="AI676" s="295" t="s">
        <v>85</v>
      </c>
      <c r="AJ676" s="295" t="s">
        <v>85</v>
      </c>
      <c r="AK676" s="287" t="str">
        <f>IFERROR(VLOOKUP(AJ676,ACCESSORIES!F:J,5,FALSE),"N/A")</f>
        <v>N/A</v>
      </c>
      <c r="AL676" s="296" t="s">
        <v>236</v>
      </c>
      <c r="AM676" s="296" t="s">
        <v>85</v>
      </c>
      <c r="AN676" s="38" t="str">
        <f>IFERROR(VLOOKUP(AM676,ACCESSORIES!F:J,5,FALSE),"N/A")</f>
        <v>N/A</v>
      </c>
      <c r="AO676" s="296" t="s">
        <v>85</v>
      </c>
      <c r="AP676" s="493">
        <v>16</v>
      </c>
      <c r="AQ676" s="296"/>
      <c r="AR676" s="296">
        <v>185</v>
      </c>
      <c r="AS676" s="296">
        <v>0</v>
      </c>
      <c r="AT676" s="296">
        <v>44</v>
      </c>
      <c r="AU676" s="296">
        <v>61</v>
      </c>
      <c r="AV676" s="296">
        <v>71</v>
      </c>
      <c r="AW676" s="296">
        <v>247</v>
      </c>
      <c r="AX676" s="296">
        <v>246</v>
      </c>
      <c r="AY676" s="296">
        <v>110.5</v>
      </c>
      <c r="AZ676" s="296">
        <v>63</v>
      </c>
      <c r="BA676" s="74"/>
      <c r="BB676" s="296">
        <v>12</v>
      </c>
      <c r="BC676" s="49"/>
      <c r="BD676" s="297" t="s">
        <v>85</v>
      </c>
      <c r="BE676" s="91" t="str">
        <f>IFERROR(VLOOKUP(BD676,ACCESSORIES!F:J,5,FALSE),"N/A")</f>
        <v>N/A</v>
      </c>
      <c r="BF676" s="92" t="s">
        <v>85</v>
      </c>
      <c r="BG676" s="91" t="str">
        <f>IFERROR(VLOOKUP(BF676,ACCESSORIES!F:J,5,FALSE),"N/A")</f>
        <v>N/A</v>
      </c>
      <c r="BH676" s="297">
        <v>35</v>
      </c>
      <c r="BI676" s="296">
        <v>22.1</v>
      </c>
      <c r="BJ676" s="296">
        <v>22.1</v>
      </c>
      <c r="BK676" s="296">
        <v>11.7</v>
      </c>
      <c r="BL676" s="358">
        <f t="shared" si="54"/>
        <v>9.364218936040801E-2</v>
      </c>
      <c r="BM676" s="290">
        <v>24</v>
      </c>
      <c r="BN676" s="296" t="s">
        <v>3374</v>
      </c>
      <c r="BO676" s="73" t="s">
        <v>3891</v>
      </c>
      <c r="BP676" s="296" t="s">
        <v>2680</v>
      </c>
      <c r="BQ676" s="296" t="s">
        <v>2696</v>
      </c>
      <c r="BR676" s="296" t="s">
        <v>2697</v>
      </c>
      <c r="BS676" s="296" t="s">
        <v>2698</v>
      </c>
      <c r="BT676" s="296" t="s">
        <v>2699</v>
      </c>
      <c r="BU676" s="296" t="s">
        <v>2700</v>
      </c>
      <c r="BV676" s="296" t="s">
        <v>2701</v>
      </c>
      <c r="BW676" s="296"/>
      <c r="BX676" s="296"/>
      <c r="BY676" s="296"/>
      <c r="BZ676" s="296" t="s">
        <v>3514</v>
      </c>
      <c r="CA676" s="296" t="s">
        <v>3515</v>
      </c>
      <c r="CB676" s="296" t="s">
        <v>3516</v>
      </c>
      <c r="CC676" s="296" t="s">
        <v>3517</v>
      </c>
      <c r="CD676" s="311" t="str">
        <f t="shared" si="58"/>
        <v>DISCONTINUED - MR313, 20x9.5, +25mm Offset, 5x150, 110.5mm Centerbore, Gloss Titanium</v>
      </c>
      <c r="CE676" s="311" t="s">
        <v>3721</v>
      </c>
      <c r="CF676" s="311" t="s">
        <v>3720</v>
      </c>
      <c r="CG676" s="300" t="str">
        <f t="shared" si="57"/>
        <v>STREET (3XX)</v>
      </c>
    </row>
    <row r="677" spans="1:85" s="289" customFormat="1" ht="15.75" customHeight="1">
      <c r="A677" s="571">
        <f t="shared" si="56"/>
        <v>674</v>
      </c>
      <c r="B677" s="92" t="s">
        <v>84</v>
      </c>
      <c r="C677" s="29" t="s">
        <v>1038</v>
      </c>
      <c r="D677" s="290" t="s">
        <v>1974</v>
      </c>
      <c r="E677" s="291" t="s">
        <v>5117</v>
      </c>
      <c r="F677" s="281" t="str">
        <f t="shared" si="53"/>
        <v>MR31329565545</v>
      </c>
      <c r="G677" s="291"/>
      <c r="H677" s="291"/>
      <c r="I677" s="345" t="s">
        <v>3024</v>
      </c>
      <c r="J677" s="322">
        <v>43592</v>
      </c>
      <c r="K677" s="438">
        <v>44480</v>
      </c>
      <c r="L677" s="282" t="s">
        <v>1239</v>
      </c>
      <c r="M677" s="292">
        <v>545.86</v>
      </c>
      <c r="N677" s="85"/>
      <c r="O677" s="409"/>
      <c r="P677" s="290">
        <v>20</v>
      </c>
      <c r="Q677" s="8">
        <v>9.5</v>
      </c>
      <c r="R677" s="29" t="s">
        <v>1687</v>
      </c>
      <c r="S677" s="290">
        <v>5</v>
      </c>
      <c r="T677" s="290">
        <v>130</v>
      </c>
      <c r="U677" s="293">
        <v>45</v>
      </c>
      <c r="V677" s="317">
        <v>6.9</v>
      </c>
      <c r="W677" s="290" t="s">
        <v>85</v>
      </c>
      <c r="X677" s="298">
        <v>84.1</v>
      </c>
      <c r="Y677" s="294">
        <v>30</v>
      </c>
      <c r="Z677" s="293">
        <v>2650</v>
      </c>
      <c r="AA677" s="293" t="s">
        <v>2165</v>
      </c>
      <c r="AB677" s="293" t="s">
        <v>2845</v>
      </c>
      <c r="AC677" s="284" t="s">
        <v>9779</v>
      </c>
      <c r="AD677" s="295" t="s">
        <v>4594</v>
      </c>
      <c r="AE677" s="432"/>
      <c r="AF677" s="286">
        <f>IFERROR(VLOOKUP(AD677,ACCESSORIES!F:J,5,FALSE),"N/A")</f>
        <v>22</v>
      </c>
      <c r="AG677" s="295" t="s">
        <v>85</v>
      </c>
      <c r="AH677" s="296" t="s">
        <v>85</v>
      </c>
      <c r="AI677" s="295" t="s">
        <v>85</v>
      </c>
      <c r="AJ677" s="295" t="s">
        <v>85</v>
      </c>
      <c r="AK677" s="287" t="str">
        <f>IFERROR(VLOOKUP(AJ677,ACCESSORIES!F:J,5,FALSE),"N/A")</f>
        <v>N/A</v>
      </c>
      <c r="AL677" s="296" t="s">
        <v>236</v>
      </c>
      <c r="AM677" s="296" t="s">
        <v>85</v>
      </c>
      <c r="AN677" s="38" t="str">
        <f>IFERROR(VLOOKUP(AM677,ACCESSORIES!F:J,5,FALSE),"N/A")</f>
        <v>N/A</v>
      </c>
      <c r="AO677" s="296" t="s">
        <v>85</v>
      </c>
      <c r="AP677" s="493">
        <v>15</v>
      </c>
      <c r="AQ677" s="296"/>
      <c r="AR677" s="296">
        <v>165</v>
      </c>
      <c r="AS677" s="296">
        <v>11</v>
      </c>
      <c r="AT677" s="296">
        <v>26</v>
      </c>
      <c r="AU677" s="296">
        <v>43</v>
      </c>
      <c r="AV677" s="296">
        <v>51</v>
      </c>
      <c r="AW677" s="296">
        <v>247</v>
      </c>
      <c r="AX677" s="296">
        <v>241</v>
      </c>
      <c r="AY677" s="296">
        <v>84.1</v>
      </c>
      <c r="AZ677" s="296">
        <v>40</v>
      </c>
      <c r="BA677" s="74"/>
      <c r="BB677" s="296">
        <v>12</v>
      </c>
      <c r="BC677" s="49"/>
      <c r="BD677" s="297" t="s">
        <v>85</v>
      </c>
      <c r="BE677" s="91" t="str">
        <f>IFERROR(VLOOKUP(BD677,ACCESSORIES!F:J,5,FALSE),"N/A")</f>
        <v>N/A</v>
      </c>
      <c r="BF677" s="92" t="s">
        <v>85</v>
      </c>
      <c r="BG677" s="91" t="str">
        <f>IFERROR(VLOOKUP(BF677,ACCESSORIES!F:J,5,FALSE),"N/A")</f>
        <v>N/A</v>
      </c>
      <c r="BH677" s="297">
        <v>33.5</v>
      </c>
      <c r="BI677" s="296">
        <v>22.1</v>
      </c>
      <c r="BJ677" s="296">
        <v>22.1</v>
      </c>
      <c r="BK677" s="296">
        <v>11.7</v>
      </c>
      <c r="BL677" s="358">
        <f t="shared" si="54"/>
        <v>9.364218936040801E-2</v>
      </c>
      <c r="BM677" s="290">
        <v>24</v>
      </c>
      <c r="BN677" s="296" t="s">
        <v>3374</v>
      </c>
      <c r="BO677" s="73" t="s">
        <v>3891</v>
      </c>
      <c r="BP677" s="296" t="s">
        <v>2680</v>
      </c>
      <c r="BQ677" s="296" t="s">
        <v>2696</v>
      </c>
      <c r="BR677" s="296" t="s">
        <v>2697</v>
      </c>
      <c r="BS677" s="296" t="s">
        <v>2698</v>
      </c>
      <c r="BT677" s="296" t="s">
        <v>2699</v>
      </c>
      <c r="BU677" s="296" t="s">
        <v>2700</v>
      </c>
      <c r="BV677" s="296" t="s">
        <v>2701</v>
      </c>
      <c r="BW677" s="296"/>
      <c r="BX677" s="296"/>
      <c r="BY677" s="296"/>
      <c r="BZ677" s="296" t="s">
        <v>3510</v>
      </c>
      <c r="CA677" s="296" t="s">
        <v>3511</v>
      </c>
      <c r="CB677" s="296" t="s">
        <v>3512</v>
      </c>
      <c r="CC677" s="296" t="s">
        <v>3513</v>
      </c>
      <c r="CD677" s="311" t="str">
        <f t="shared" si="58"/>
        <v>DISCONTINUED - MR313, 20x9.5, +45mm Offset, 5x130, 84.1mm Centerbore, Matte Black</v>
      </c>
      <c r="CE677" s="311" t="s">
        <v>3721</v>
      </c>
      <c r="CF677" s="311" t="s">
        <v>3720</v>
      </c>
      <c r="CG677" s="300" t="str">
        <f t="shared" si="57"/>
        <v>STREET (3XX)</v>
      </c>
    </row>
    <row r="678" spans="1:85" s="289" customFormat="1" ht="15.75" customHeight="1">
      <c r="A678" s="571">
        <f t="shared" si="56"/>
        <v>675</v>
      </c>
      <c r="B678" s="92" t="s">
        <v>84</v>
      </c>
      <c r="C678" s="29" t="s">
        <v>1038</v>
      </c>
      <c r="D678" s="290" t="s">
        <v>1974</v>
      </c>
      <c r="E678" s="291" t="s">
        <v>5118</v>
      </c>
      <c r="F678" s="281" t="str">
        <f t="shared" si="53"/>
        <v>MR31329552540</v>
      </c>
      <c r="G678" s="291"/>
      <c r="H678" s="291"/>
      <c r="I678" s="345" t="s">
        <v>3020</v>
      </c>
      <c r="J678" s="322">
        <v>43592</v>
      </c>
      <c r="K678" s="438">
        <v>44480</v>
      </c>
      <c r="L678" s="282" t="s">
        <v>1239</v>
      </c>
      <c r="M678" s="292">
        <v>545.86</v>
      </c>
      <c r="N678" s="85"/>
      <c r="O678" s="409"/>
      <c r="P678" s="290">
        <v>20</v>
      </c>
      <c r="Q678" s="8">
        <v>9.5</v>
      </c>
      <c r="R678" s="29" t="s">
        <v>1686</v>
      </c>
      <c r="S678" s="290">
        <v>5</v>
      </c>
      <c r="T678" s="290">
        <v>120</v>
      </c>
      <c r="U678" s="293">
        <v>40</v>
      </c>
      <c r="V678" s="317">
        <v>6.8</v>
      </c>
      <c r="W678" s="290" t="s">
        <v>85</v>
      </c>
      <c r="X678" s="298">
        <v>72.599999999999994</v>
      </c>
      <c r="Y678" s="294">
        <v>30</v>
      </c>
      <c r="Z678" s="293">
        <v>2650</v>
      </c>
      <c r="AA678" s="293" t="s">
        <v>2165</v>
      </c>
      <c r="AB678" s="293" t="s">
        <v>2845</v>
      </c>
      <c r="AC678" s="284" t="s">
        <v>9778</v>
      </c>
      <c r="AD678" s="295" t="s">
        <v>4593</v>
      </c>
      <c r="AE678" s="432"/>
      <c r="AF678" s="286">
        <f>IFERROR(VLOOKUP(AD678,ACCESSORIES!F:J,5,FALSE),"N/A")</f>
        <v>22</v>
      </c>
      <c r="AG678" s="295" t="s">
        <v>85</v>
      </c>
      <c r="AH678" s="296" t="s">
        <v>85</v>
      </c>
      <c r="AI678" s="295" t="s">
        <v>85</v>
      </c>
      <c r="AJ678" s="295" t="s">
        <v>85</v>
      </c>
      <c r="AK678" s="287" t="str">
        <f>IFERROR(VLOOKUP(AJ678,ACCESSORIES!F:J,5,FALSE),"N/A")</f>
        <v>N/A</v>
      </c>
      <c r="AL678" s="296" t="s">
        <v>236</v>
      </c>
      <c r="AM678" s="296" t="s">
        <v>85</v>
      </c>
      <c r="AN678" s="38" t="str">
        <f>IFERROR(VLOOKUP(AM678,ACCESSORIES!F:J,5,FALSE),"N/A")</f>
        <v>N/A</v>
      </c>
      <c r="AO678" s="296" t="s">
        <v>85</v>
      </c>
      <c r="AP678" s="493">
        <v>23</v>
      </c>
      <c r="AQ678" s="296"/>
      <c r="AR678" s="296">
        <v>155</v>
      </c>
      <c r="AS678" s="296">
        <v>11</v>
      </c>
      <c r="AT678" s="296">
        <v>26</v>
      </c>
      <c r="AU678" s="296">
        <v>48</v>
      </c>
      <c r="AV678" s="296">
        <v>51</v>
      </c>
      <c r="AW678" s="296">
        <v>247</v>
      </c>
      <c r="AX678" s="296">
        <v>244</v>
      </c>
      <c r="AY678" s="296">
        <v>72.599999999999994</v>
      </c>
      <c r="AZ678" s="296">
        <v>45</v>
      </c>
      <c r="BA678" s="74"/>
      <c r="BB678" s="296">
        <v>12</v>
      </c>
      <c r="BC678" s="49"/>
      <c r="BD678" s="297" t="s">
        <v>85</v>
      </c>
      <c r="BE678" s="91" t="str">
        <f>IFERROR(VLOOKUP(BD678,ACCESSORIES!F:J,5,FALSE),"N/A")</f>
        <v>N/A</v>
      </c>
      <c r="BF678" s="92" t="s">
        <v>85</v>
      </c>
      <c r="BG678" s="91" t="str">
        <f>IFERROR(VLOOKUP(BF678,ACCESSORIES!F:J,5,FALSE),"N/A")</f>
        <v>N/A</v>
      </c>
      <c r="BH678" s="297">
        <v>33.5</v>
      </c>
      <c r="BI678" s="296">
        <v>22.1</v>
      </c>
      <c r="BJ678" s="296">
        <v>22.1</v>
      </c>
      <c r="BK678" s="296">
        <v>11.7</v>
      </c>
      <c r="BL678" s="358">
        <f t="shared" si="54"/>
        <v>9.364218936040801E-2</v>
      </c>
      <c r="BM678" s="290">
        <v>24</v>
      </c>
      <c r="BN678" s="296" t="s">
        <v>3374</v>
      </c>
      <c r="BO678" s="73" t="s">
        <v>3891</v>
      </c>
      <c r="BP678" s="296" t="s">
        <v>2680</v>
      </c>
      <c r="BQ678" s="296" t="s">
        <v>2696</v>
      </c>
      <c r="BR678" s="296" t="s">
        <v>2697</v>
      </c>
      <c r="BS678" s="296" t="s">
        <v>2698</v>
      </c>
      <c r="BT678" s="296" t="s">
        <v>2699</v>
      </c>
      <c r="BU678" s="296" t="s">
        <v>2700</v>
      </c>
      <c r="BV678" s="296" t="s">
        <v>2701</v>
      </c>
      <c r="BW678" s="296"/>
      <c r="BX678" s="296"/>
      <c r="BY678" s="296"/>
      <c r="BZ678" s="296" t="s">
        <v>3510</v>
      </c>
      <c r="CA678" s="296" t="s">
        <v>3511</v>
      </c>
      <c r="CB678" s="296" t="s">
        <v>3512</v>
      </c>
      <c r="CC678" s="296" t="s">
        <v>3513</v>
      </c>
      <c r="CD678" s="311" t="str">
        <f t="shared" si="58"/>
        <v>DISCONTINUED - MR313, 20x9.5, +40mm Offset, 5x120, 72.6mm Centerbore, Matte Black</v>
      </c>
      <c r="CE678" s="311" t="s">
        <v>3721</v>
      </c>
      <c r="CF678" s="311" t="s">
        <v>3720</v>
      </c>
      <c r="CG678" s="300" t="str">
        <f t="shared" si="57"/>
        <v>STREET (3XX)</v>
      </c>
    </row>
    <row r="679" spans="1:85" s="289" customFormat="1" ht="15.75" customHeight="1">
      <c r="A679" s="571">
        <f t="shared" si="56"/>
        <v>676</v>
      </c>
      <c r="B679" s="92" t="s">
        <v>84</v>
      </c>
      <c r="C679" s="29" t="s">
        <v>1038</v>
      </c>
      <c r="D679" s="290" t="s">
        <v>1974</v>
      </c>
      <c r="E679" s="291" t="s">
        <v>5119</v>
      </c>
      <c r="F679" s="281" t="str">
        <f t="shared" si="53"/>
        <v>MR31378562525</v>
      </c>
      <c r="G679" s="291"/>
      <c r="H679" s="291"/>
      <c r="I679" s="345" t="s">
        <v>1984</v>
      </c>
      <c r="J679" s="322">
        <v>43340</v>
      </c>
      <c r="K679" s="438">
        <v>44480</v>
      </c>
      <c r="L679" s="282" t="s">
        <v>1239</v>
      </c>
      <c r="M679" s="292">
        <v>414.03</v>
      </c>
      <c r="N679" s="85"/>
      <c r="O679" s="409"/>
      <c r="P679" s="290">
        <v>17</v>
      </c>
      <c r="Q679" s="8">
        <v>8.5</v>
      </c>
      <c r="R679" s="29" t="s">
        <v>1695</v>
      </c>
      <c r="S679" s="290">
        <v>6</v>
      </c>
      <c r="T679" s="290">
        <v>120</v>
      </c>
      <c r="U679" s="293">
        <v>25</v>
      </c>
      <c r="V679" s="317">
        <v>5.8</v>
      </c>
      <c r="W679" s="290" t="s">
        <v>85</v>
      </c>
      <c r="X679" s="298">
        <v>67</v>
      </c>
      <c r="Y679" s="294">
        <v>23.5</v>
      </c>
      <c r="Z679" s="293">
        <v>2650</v>
      </c>
      <c r="AA679" s="293" t="s">
        <v>2165</v>
      </c>
      <c r="AB679" s="293" t="s">
        <v>2845</v>
      </c>
      <c r="AC679" s="284" t="s">
        <v>9816</v>
      </c>
      <c r="AD679" s="295" t="s">
        <v>4594</v>
      </c>
      <c r="AE679" s="432"/>
      <c r="AF679" s="286">
        <f>IFERROR(VLOOKUP(AD679,ACCESSORIES!F:J,5,FALSE),"N/A")</f>
        <v>22</v>
      </c>
      <c r="AG679" s="295" t="s">
        <v>85</v>
      </c>
      <c r="AH679" s="296" t="s">
        <v>85</v>
      </c>
      <c r="AI679" s="295" t="s">
        <v>85</v>
      </c>
      <c r="AJ679" s="295" t="s">
        <v>85</v>
      </c>
      <c r="AK679" s="287" t="str">
        <f>IFERROR(VLOOKUP(AJ679,ACCESSORIES!F:J,5,FALSE),"N/A")</f>
        <v>N/A</v>
      </c>
      <c r="AL679" s="296" t="s">
        <v>237</v>
      </c>
      <c r="AM679" s="296" t="s">
        <v>85</v>
      </c>
      <c r="AN679" s="38" t="str">
        <f>IFERROR(VLOOKUP(AM679,ACCESSORIES!F:J,5,FALSE),"N/A")</f>
        <v>N/A</v>
      </c>
      <c r="AO679" s="296" t="s">
        <v>85</v>
      </c>
      <c r="AP679" s="493">
        <v>16</v>
      </c>
      <c r="AQ679" s="296"/>
      <c r="AR679" s="296">
        <v>155</v>
      </c>
      <c r="AS679" s="296">
        <v>12</v>
      </c>
      <c r="AT679" s="296">
        <v>22</v>
      </c>
      <c r="AU679" s="296">
        <v>40</v>
      </c>
      <c r="AV679" s="296">
        <v>47</v>
      </c>
      <c r="AW679" s="296">
        <v>210</v>
      </c>
      <c r="AX679" s="296">
        <v>208</v>
      </c>
      <c r="AY679" s="296">
        <v>67</v>
      </c>
      <c r="AZ679" s="296">
        <v>35</v>
      </c>
      <c r="BA679" s="74"/>
      <c r="BB679" s="296">
        <v>35</v>
      </c>
      <c r="BC679" s="49"/>
      <c r="BD679" s="297" t="s">
        <v>85</v>
      </c>
      <c r="BE679" s="91" t="str">
        <f>IFERROR(VLOOKUP(BD679,ACCESSORIES!F:J,5,FALSE),"N/A")</f>
        <v>N/A</v>
      </c>
      <c r="BF679" s="92" t="s">
        <v>85</v>
      </c>
      <c r="BG679" s="91" t="str">
        <f>IFERROR(VLOOKUP(BF679,ACCESSORIES!F:J,5,FALSE),"N/A")</f>
        <v>N/A</v>
      </c>
      <c r="BH679" s="297">
        <v>27</v>
      </c>
      <c r="BI679" s="296">
        <v>19.7</v>
      </c>
      <c r="BJ679" s="296">
        <v>19.7</v>
      </c>
      <c r="BK679" s="296">
        <v>11</v>
      </c>
      <c r="BL679" s="358">
        <f t="shared" si="54"/>
        <v>6.995621234535998E-2</v>
      </c>
      <c r="BM679" s="290">
        <v>36</v>
      </c>
      <c r="BN679" s="296" t="s">
        <v>3374</v>
      </c>
      <c r="BO679" s="73" t="s">
        <v>3891</v>
      </c>
      <c r="BP679" s="296" t="s">
        <v>2680</v>
      </c>
      <c r="BQ679" s="296" t="s">
        <v>2696</v>
      </c>
      <c r="BR679" s="296" t="s">
        <v>2697</v>
      </c>
      <c r="BS679" s="296" t="s">
        <v>2698</v>
      </c>
      <c r="BT679" s="296" t="s">
        <v>2699</v>
      </c>
      <c r="BU679" s="296" t="s">
        <v>2700</v>
      </c>
      <c r="BV679" s="296" t="s">
        <v>2701</v>
      </c>
      <c r="BW679" s="296"/>
      <c r="BX679" s="296"/>
      <c r="BY679" s="296"/>
      <c r="BZ679" s="296" t="s">
        <v>3518</v>
      </c>
      <c r="CA679" s="296" t="s">
        <v>3519</v>
      </c>
      <c r="CB679" s="296" t="s">
        <v>3520</v>
      </c>
      <c r="CC679" s="296" t="s">
        <v>3521</v>
      </c>
      <c r="CD679" s="311" t="str">
        <f t="shared" si="58"/>
        <v>DISCONTINUED - MR313, 17x8.5, +25mm Offset, 6x120, 67mm Centerbore, Matte Black</v>
      </c>
      <c r="CE679" s="311" t="s">
        <v>3721</v>
      </c>
      <c r="CF679" s="311" t="s">
        <v>3720</v>
      </c>
      <c r="CG679" s="300" t="str">
        <f t="shared" si="57"/>
        <v>STREET (3XX)</v>
      </c>
    </row>
    <row r="680" spans="1:85" s="289" customFormat="1" ht="15.75" customHeight="1">
      <c r="A680" s="571">
        <f t="shared" si="56"/>
        <v>677</v>
      </c>
      <c r="B680" s="92" t="s">
        <v>84</v>
      </c>
      <c r="C680" s="29" t="s">
        <v>1038</v>
      </c>
      <c r="D680" s="290" t="s">
        <v>1974</v>
      </c>
      <c r="E680" s="291" t="s">
        <v>5120</v>
      </c>
      <c r="F680" s="281" t="str">
        <f t="shared" si="53"/>
        <v>MR31378560800</v>
      </c>
      <c r="G680" s="291"/>
      <c r="H680" s="291"/>
      <c r="I680" s="345" t="s">
        <v>2569</v>
      </c>
      <c r="J680" s="322">
        <v>43340</v>
      </c>
      <c r="K680" s="438">
        <v>44480</v>
      </c>
      <c r="L680" s="282" t="s">
        <v>1239</v>
      </c>
      <c r="M680" s="292">
        <v>414.03</v>
      </c>
      <c r="N680" s="85"/>
      <c r="O680" s="409"/>
      <c r="P680" s="290">
        <v>17</v>
      </c>
      <c r="Q680" s="8">
        <v>8.5</v>
      </c>
      <c r="R680" s="29" t="s">
        <v>1089</v>
      </c>
      <c r="S680" s="290">
        <v>6</v>
      </c>
      <c r="T680" s="290">
        <v>5.5</v>
      </c>
      <c r="U680" s="293">
        <v>0</v>
      </c>
      <c r="V680" s="317">
        <v>4.75</v>
      </c>
      <c r="W680" s="290" t="s">
        <v>85</v>
      </c>
      <c r="X680" s="298">
        <v>106.25</v>
      </c>
      <c r="Y680" s="294">
        <v>24.7</v>
      </c>
      <c r="Z680" s="293">
        <v>2650</v>
      </c>
      <c r="AA680" s="293" t="s">
        <v>2516</v>
      </c>
      <c r="AB680" s="293" t="s">
        <v>2850</v>
      </c>
      <c r="AC680" s="284" t="s">
        <v>9717</v>
      </c>
      <c r="AD680" s="295" t="s">
        <v>4595</v>
      </c>
      <c r="AE680" s="432"/>
      <c r="AF680" s="286" t="str">
        <f>IFERROR(VLOOKUP(AD680,ACCESSORIES!F:J,5,FALSE),"N/A")</f>
        <v>N/A</v>
      </c>
      <c r="AG680" s="295" t="s">
        <v>85</v>
      </c>
      <c r="AH680" s="296" t="s">
        <v>85</v>
      </c>
      <c r="AI680" s="295" t="s">
        <v>85</v>
      </c>
      <c r="AJ680" s="295" t="s">
        <v>85</v>
      </c>
      <c r="AK680" s="287" t="str">
        <f>IFERROR(VLOOKUP(AJ680,ACCESSORIES!F:J,5,FALSE),"N/A")</f>
        <v>N/A</v>
      </c>
      <c r="AL680" s="296" t="s">
        <v>236</v>
      </c>
      <c r="AM680" s="296" t="s">
        <v>1649</v>
      </c>
      <c r="AN680" s="38">
        <f>IFERROR(VLOOKUP(AM680,ACCESSORIES!F:J,5,FALSE),"N/A")</f>
        <v>2.75</v>
      </c>
      <c r="AO680" s="296">
        <v>78.3</v>
      </c>
      <c r="AP680" s="493">
        <v>16</v>
      </c>
      <c r="AQ680" s="296"/>
      <c r="AR680" s="296">
        <v>175</v>
      </c>
      <c r="AS680" s="296">
        <v>6</v>
      </c>
      <c r="AT680" s="296">
        <v>31</v>
      </c>
      <c r="AU680" s="296">
        <v>63</v>
      </c>
      <c r="AV680" s="296">
        <v>71</v>
      </c>
      <c r="AW680" s="296">
        <v>211</v>
      </c>
      <c r="AX680" s="296">
        <v>209</v>
      </c>
      <c r="AY680" s="296">
        <v>106.25</v>
      </c>
      <c r="AZ680" s="296">
        <v>60</v>
      </c>
      <c r="BA680" s="74"/>
      <c r="BB680" s="296">
        <v>34</v>
      </c>
      <c r="BC680" s="49"/>
      <c r="BD680" s="297" t="s">
        <v>85</v>
      </c>
      <c r="BE680" s="91" t="str">
        <f>IFERROR(VLOOKUP(BD680,ACCESSORIES!F:J,5,FALSE),"N/A")</f>
        <v>N/A</v>
      </c>
      <c r="BF680" s="92" t="s">
        <v>85</v>
      </c>
      <c r="BG680" s="91" t="str">
        <f>IFERROR(VLOOKUP(BF680,ACCESSORIES!F:J,5,FALSE),"N/A")</f>
        <v>N/A</v>
      </c>
      <c r="BH680" s="297">
        <v>28.2</v>
      </c>
      <c r="BI680" s="296">
        <v>19.7</v>
      </c>
      <c r="BJ680" s="296">
        <v>19.7</v>
      </c>
      <c r="BK680" s="296">
        <v>11</v>
      </c>
      <c r="BL680" s="358">
        <f t="shared" si="54"/>
        <v>6.995621234535998E-2</v>
      </c>
      <c r="BM680" s="290">
        <v>36</v>
      </c>
      <c r="BN680" s="296" t="s">
        <v>3374</v>
      </c>
      <c r="BO680" s="73" t="s">
        <v>3891</v>
      </c>
      <c r="BP680" s="296" t="s">
        <v>2680</v>
      </c>
      <c r="BQ680" s="296" t="s">
        <v>2696</v>
      </c>
      <c r="BR680" s="296" t="s">
        <v>2697</v>
      </c>
      <c r="BS680" s="296" t="s">
        <v>2698</v>
      </c>
      <c r="BT680" s="296" t="s">
        <v>2699</v>
      </c>
      <c r="BU680" s="296" t="s">
        <v>2700</v>
      </c>
      <c r="BV680" s="296" t="s">
        <v>2701</v>
      </c>
      <c r="BW680" s="296"/>
      <c r="BX680" s="296"/>
      <c r="BY680" s="296"/>
      <c r="BZ680" s="296" t="s">
        <v>3522</v>
      </c>
      <c r="CA680" s="296" t="s">
        <v>3523</v>
      </c>
      <c r="CB680" s="296" t="s">
        <v>3524</v>
      </c>
      <c r="CC680" s="296" t="s">
        <v>3525</v>
      </c>
      <c r="CD680" s="311" t="str">
        <f t="shared" si="58"/>
        <v>DISCONTINUED - MR313, 17x8.5, 0mm Offset, 6x5.5, 106.25mm Centerbore, Gloss Titanium</v>
      </c>
      <c r="CE680" s="311" t="s">
        <v>3721</v>
      </c>
      <c r="CF680" s="311" t="s">
        <v>3720</v>
      </c>
      <c r="CG680" s="300" t="str">
        <f t="shared" si="57"/>
        <v>STREET (3XX)</v>
      </c>
    </row>
    <row r="681" spans="1:85" s="289" customFormat="1" ht="15.75" customHeight="1">
      <c r="A681" s="571">
        <f t="shared" si="56"/>
        <v>678</v>
      </c>
      <c r="B681" s="92" t="s">
        <v>84</v>
      </c>
      <c r="C681" s="29" t="s">
        <v>1038</v>
      </c>
      <c r="D681" s="290" t="s">
        <v>1974</v>
      </c>
      <c r="E681" s="291" t="s">
        <v>5121</v>
      </c>
      <c r="F681" s="281" t="str">
        <f t="shared" si="53"/>
        <v>MR31378558525</v>
      </c>
      <c r="G681" s="291"/>
      <c r="H681" s="291"/>
      <c r="I681" s="345" t="s">
        <v>1983</v>
      </c>
      <c r="J681" s="322">
        <v>43340</v>
      </c>
      <c r="K681" s="438">
        <v>44480</v>
      </c>
      <c r="L681" s="282" t="s">
        <v>1239</v>
      </c>
      <c r="M681" s="292">
        <v>414.03</v>
      </c>
      <c r="N681" s="85"/>
      <c r="O681" s="409"/>
      <c r="P681" s="290">
        <v>17</v>
      </c>
      <c r="Q681" s="8">
        <v>8.5</v>
      </c>
      <c r="R681" s="29" t="s">
        <v>1688</v>
      </c>
      <c r="S681" s="290">
        <v>5</v>
      </c>
      <c r="T681" s="290">
        <v>150</v>
      </c>
      <c r="U681" s="293">
        <v>25</v>
      </c>
      <c r="V681" s="317">
        <v>5.8</v>
      </c>
      <c r="W681" s="290" t="s">
        <v>85</v>
      </c>
      <c r="X681" s="298">
        <v>110.5</v>
      </c>
      <c r="Y681" s="294">
        <v>23.5</v>
      </c>
      <c r="Z681" s="293">
        <v>2650</v>
      </c>
      <c r="AA681" s="293" t="s">
        <v>2165</v>
      </c>
      <c r="AB681" s="293" t="s">
        <v>2845</v>
      </c>
      <c r="AC681" s="284" t="s">
        <v>9839</v>
      </c>
      <c r="AD681" s="295" t="s">
        <v>4595</v>
      </c>
      <c r="AE681" s="432"/>
      <c r="AF681" s="286" t="str">
        <f>IFERROR(VLOOKUP(AD681,ACCESSORIES!F:J,5,FALSE),"N/A")</f>
        <v>N/A</v>
      </c>
      <c r="AG681" s="295" t="s">
        <v>85</v>
      </c>
      <c r="AH681" s="296" t="s">
        <v>85</v>
      </c>
      <c r="AI681" s="295" t="s">
        <v>85</v>
      </c>
      <c r="AJ681" s="295" t="s">
        <v>85</v>
      </c>
      <c r="AK681" s="287" t="str">
        <f>IFERROR(VLOOKUP(AJ681,ACCESSORIES!F:J,5,FALSE),"N/A")</f>
        <v>N/A</v>
      </c>
      <c r="AL681" s="296" t="s">
        <v>237</v>
      </c>
      <c r="AM681" s="296" t="s">
        <v>85</v>
      </c>
      <c r="AN681" s="38" t="str">
        <f>IFERROR(VLOOKUP(AM681,ACCESSORIES!F:J,5,FALSE),"N/A")</f>
        <v>N/A</v>
      </c>
      <c r="AO681" s="296" t="s">
        <v>85</v>
      </c>
      <c r="AP681" s="493">
        <v>16</v>
      </c>
      <c r="AQ681" s="296"/>
      <c r="AR681" s="296">
        <v>180</v>
      </c>
      <c r="AS681" s="296">
        <v>0</v>
      </c>
      <c r="AT681" s="296">
        <v>14</v>
      </c>
      <c r="AU681" s="296">
        <v>40</v>
      </c>
      <c r="AV681" s="296">
        <v>46.6</v>
      </c>
      <c r="AW681" s="296">
        <v>210</v>
      </c>
      <c r="AX681" s="296">
        <v>208</v>
      </c>
      <c r="AY681" s="296">
        <v>110.5</v>
      </c>
      <c r="AZ681" s="296">
        <v>35</v>
      </c>
      <c r="BA681" s="74"/>
      <c r="BB681" s="296">
        <v>35</v>
      </c>
      <c r="BC681" s="49"/>
      <c r="BD681" s="297" t="s">
        <v>85</v>
      </c>
      <c r="BE681" s="91" t="str">
        <f>IFERROR(VLOOKUP(BD681,ACCESSORIES!F:J,5,FALSE),"N/A")</f>
        <v>N/A</v>
      </c>
      <c r="BF681" s="92" t="s">
        <v>85</v>
      </c>
      <c r="BG681" s="91" t="str">
        <f>IFERROR(VLOOKUP(BF681,ACCESSORIES!F:J,5,FALSE),"N/A")</f>
        <v>N/A</v>
      </c>
      <c r="BH681" s="297">
        <v>27</v>
      </c>
      <c r="BI681" s="296">
        <v>19.7</v>
      </c>
      <c r="BJ681" s="296">
        <v>19.7</v>
      </c>
      <c r="BK681" s="296">
        <v>11</v>
      </c>
      <c r="BL681" s="358">
        <f t="shared" si="54"/>
        <v>6.995621234535998E-2</v>
      </c>
      <c r="BM681" s="290">
        <v>36</v>
      </c>
      <c r="BN681" s="296" t="s">
        <v>3374</v>
      </c>
      <c r="BO681" s="73" t="s">
        <v>3891</v>
      </c>
      <c r="BP681" s="296" t="s">
        <v>2680</v>
      </c>
      <c r="BQ681" s="296" t="s">
        <v>2696</v>
      </c>
      <c r="BR681" s="296" t="s">
        <v>2697</v>
      </c>
      <c r="BS681" s="296" t="s">
        <v>2698</v>
      </c>
      <c r="BT681" s="296" t="s">
        <v>2699</v>
      </c>
      <c r="BU681" s="296" t="s">
        <v>2700</v>
      </c>
      <c r="BV681" s="296" t="s">
        <v>2701</v>
      </c>
      <c r="BW681" s="296"/>
      <c r="BX681" s="296"/>
      <c r="BY681" s="296"/>
      <c r="BZ681" s="296" t="s">
        <v>3510</v>
      </c>
      <c r="CA681" s="296" t="s">
        <v>3511</v>
      </c>
      <c r="CB681" s="296" t="s">
        <v>3512</v>
      </c>
      <c r="CC681" s="296" t="s">
        <v>3513</v>
      </c>
      <c r="CD681" s="311" t="str">
        <f t="shared" si="58"/>
        <v>DISCONTINUED - MR313, 17x8.5, +25mm Offset, 5x150, 110.5mm Centerbore, Matte Black</v>
      </c>
      <c r="CE681" s="311" t="s">
        <v>3721</v>
      </c>
      <c r="CF681" s="311" t="s">
        <v>3720</v>
      </c>
      <c r="CG681" s="300" t="str">
        <f t="shared" si="57"/>
        <v>STREET (3XX)</v>
      </c>
    </row>
    <row r="682" spans="1:85" s="289" customFormat="1" ht="15.75" customHeight="1">
      <c r="A682" s="571">
        <f t="shared" si="56"/>
        <v>679</v>
      </c>
      <c r="B682" s="92" t="s">
        <v>84</v>
      </c>
      <c r="C682" s="29" t="s">
        <v>1038</v>
      </c>
      <c r="D682" s="290" t="s">
        <v>1974</v>
      </c>
      <c r="E682" s="291" t="s">
        <v>5122</v>
      </c>
      <c r="F682" s="281" t="str">
        <f t="shared" si="53"/>
        <v>MR31378562800</v>
      </c>
      <c r="G682" s="291"/>
      <c r="H682" s="291"/>
      <c r="I682" s="345" t="s">
        <v>2567</v>
      </c>
      <c r="J682" s="322">
        <v>43340</v>
      </c>
      <c r="K682" s="438">
        <v>44480</v>
      </c>
      <c r="L682" s="282" t="s">
        <v>1239</v>
      </c>
      <c r="M682" s="292">
        <v>414.03</v>
      </c>
      <c r="N682" s="85"/>
      <c r="O682" s="409"/>
      <c r="P682" s="290">
        <v>17</v>
      </c>
      <c r="Q682" s="8">
        <v>8.5</v>
      </c>
      <c r="R682" s="29" t="s">
        <v>1695</v>
      </c>
      <c r="S682" s="290">
        <v>6</v>
      </c>
      <c r="T682" s="290">
        <v>120</v>
      </c>
      <c r="U682" s="293">
        <v>0</v>
      </c>
      <c r="V682" s="317">
        <v>4.75</v>
      </c>
      <c r="W682" s="290" t="s">
        <v>85</v>
      </c>
      <c r="X682" s="298">
        <v>67</v>
      </c>
      <c r="Y682" s="294">
        <v>24.7</v>
      </c>
      <c r="Z682" s="293">
        <v>2650</v>
      </c>
      <c r="AA682" s="293" t="s">
        <v>2516</v>
      </c>
      <c r="AB682" s="293" t="s">
        <v>2850</v>
      </c>
      <c r="AC682" s="284" t="s">
        <v>9715</v>
      </c>
      <c r="AD682" s="295" t="s">
        <v>4594</v>
      </c>
      <c r="AE682" s="432"/>
      <c r="AF682" s="286">
        <f>IFERROR(VLOOKUP(AD682,ACCESSORIES!F:J,5,FALSE),"N/A")</f>
        <v>22</v>
      </c>
      <c r="AG682" s="295" t="s">
        <v>85</v>
      </c>
      <c r="AH682" s="296" t="s">
        <v>85</v>
      </c>
      <c r="AI682" s="295" t="s">
        <v>85</v>
      </c>
      <c r="AJ682" s="295" t="s">
        <v>85</v>
      </c>
      <c r="AK682" s="287" t="str">
        <f>IFERROR(VLOOKUP(AJ682,ACCESSORIES!F:J,5,FALSE),"N/A")</f>
        <v>N/A</v>
      </c>
      <c r="AL682" s="296" t="s">
        <v>237</v>
      </c>
      <c r="AM682" s="296" t="s">
        <v>85</v>
      </c>
      <c r="AN682" s="38" t="str">
        <f>IFERROR(VLOOKUP(AM682,ACCESSORIES!F:J,5,FALSE),"N/A")</f>
        <v>N/A</v>
      </c>
      <c r="AO682" s="296" t="s">
        <v>85</v>
      </c>
      <c r="AP682" s="493">
        <v>16</v>
      </c>
      <c r="AQ682" s="296"/>
      <c r="AR682" s="296">
        <v>155</v>
      </c>
      <c r="AS682" s="296">
        <v>21</v>
      </c>
      <c r="AT682" s="296">
        <v>38</v>
      </c>
      <c r="AU682" s="296">
        <v>63</v>
      </c>
      <c r="AV682" s="296">
        <v>71</v>
      </c>
      <c r="AW682" s="296">
        <v>211</v>
      </c>
      <c r="AX682" s="296">
        <v>209</v>
      </c>
      <c r="AY682" s="296">
        <v>67</v>
      </c>
      <c r="AZ682" s="296">
        <v>60</v>
      </c>
      <c r="BA682" s="74"/>
      <c r="BB682" s="296">
        <v>34</v>
      </c>
      <c r="BC682" s="49"/>
      <c r="BD682" s="297" t="s">
        <v>85</v>
      </c>
      <c r="BE682" s="91" t="str">
        <f>IFERROR(VLOOKUP(BD682,ACCESSORIES!F:J,5,FALSE),"N/A")</f>
        <v>N/A</v>
      </c>
      <c r="BF682" s="92" t="s">
        <v>85</v>
      </c>
      <c r="BG682" s="91" t="str">
        <f>IFERROR(VLOOKUP(BF682,ACCESSORIES!F:J,5,FALSE),"N/A")</f>
        <v>N/A</v>
      </c>
      <c r="BH682" s="297">
        <v>28.2</v>
      </c>
      <c r="BI682" s="296">
        <v>19.7</v>
      </c>
      <c r="BJ682" s="296">
        <v>19.7</v>
      </c>
      <c r="BK682" s="296">
        <v>11</v>
      </c>
      <c r="BL682" s="358">
        <f t="shared" si="54"/>
        <v>6.995621234535998E-2</v>
      </c>
      <c r="BM682" s="290">
        <v>36</v>
      </c>
      <c r="BN682" s="296" t="s">
        <v>3374</v>
      </c>
      <c r="BO682" s="73" t="s">
        <v>3891</v>
      </c>
      <c r="BP682" s="296" t="s">
        <v>2680</v>
      </c>
      <c r="BQ682" s="296" t="s">
        <v>2696</v>
      </c>
      <c r="BR682" s="296" t="s">
        <v>2697</v>
      </c>
      <c r="BS682" s="296" t="s">
        <v>2698</v>
      </c>
      <c r="BT682" s="296" t="s">
        <v>2699</v>
      </c>
      <c r="BU682" s="296" t="s">
        <v>2700</v>
      </c>
      <c r="BV682" s="296" t="s">
        <v>2701</v>
      </c>
      <c r="BW682" s="296"/>
      <c r="BX682" s="296"/>
      <c r="BY682" s="296"/>
      <c r="BZ682" s="296" t="s">
        <v>3522</v>
      </c>
      <c r="CA682" s="296" t="s">
        <v>3523</v>
      </c>
      <c r="CB682" s="296" t="s">
        <v>3524</v>
      </c>
      <c r="CC682" s="296" t="s">
        <v>3525</v>
      </c>
      <c r="CD682" s="311" t="str">
        <f t="shared" si="58"/>
        <v>DISCONTINUED - MR313, 17x8.5, 0mm Offset, 6x120, 67mm Centerbore, Gloss Titanium</v>
      </c>
      <c r="CE682" s="311" t="s">
        <v>3721</v>
      </c>
      <c r="CF682" s="311" t="s">
        <v>3720</v>
      </c>
      <c r="CG682" s="300" t="str">
        <f t="shared" si="57"/>
        <v>STREET (3XX)</v>
      </c>
    </row>
    <row r="683" spans="1:85" s="289" customFormat="1" ht="15.75" customHeight="1">
      <c r="A683" s="571">
        <f t="shared" si="56"/>
        <v>680</v>
      </c>
      <c r="B683" s="92" t="s">
        <v>84</v>
      </c>
      <c r="C683" s="29" t="s">
        <v>1038</v>
      </c>
      <c r="D683" s="290" t="s">
        <v>1087</v>
      </c>
      <c r="E683" s="291" t="s">
        <v>5123</v>
      </c>
      <c r="F683" s="281" t="str">
        <f t="shared" si="53"/>
        <v>MR31078558935</v>
      </c>
      <c r="G683" s="291"/>
      <c r="H683" s="291"/>
      <c r="I683" s="345" t="s">
        <v>1932</v>
      </c>
      <c r="J683" s="322">
        <v>42370</v>
      </c>
      <c r="K683" s="438">
        <v>44480</v>
      </c>
      <c r="L683" s="282" t="s">
        <v>1239</v>
      </c>
      <c r="M683" s="292">
        <v>349.42</v>
      </c>
      <c r="N683" s="85"/>
      <c r="O683" s="409"/>
      <c r="P683" s="290">
        <v>17</v>
      </c>
      <c r="Q683" s="8">
        <v>8.5</v>
      </c>
      <c r="R683" s="29" t="s">
        <v>1688</v>
      </c>
      <c r="S683" s="290">
        <v>5</v>
      </c>
      <c r="T683" s="290">
        <v>150</v>
      </c>
      <c r="U683" s="293">
        <v>35</v>
      </c>
      <c r="V683" s="317">
        <v>6.1</v>
      </c>
      <c r="W683" s="290" t="s">
        <v>85</v>
      </c>
      <c r="X683" s="298">
        <v>110.5</v>
      </c>
      <c r="Y683" s="294">
        <v>31.01</v>
      </c>
      <c r="Z683" s="293">
        <v>2650</v>
      </c>
      <c r="AA683" s="293" t="s">
        <v>5156</v>
      </c>
      <c r="AB683" s="293" t="s">
        <v>2846</v>
      </c>
      <c r="AC683" s="284" t="s">
        <v>9840</v>
      </c>
      <c r="AD683" s="295" t="s">
        <v>1596</v>
      </c>
      <c r="AE683" s="432"/>
      <c r="AF683" s="286">
        <f>IFERROR(VLOOKUP(AD683,ACCESSORIES!F:J,5,FALSE),"N/A")</f>
        <v>38.5</v>
      </c>
      <c r="AG683" s="295" t="s">
        <v>1735</v>
      </c>
      <c r="AH683" s="296" t="s">
        <v>1787</v>
      </c>
      <c r="AI683" s="295" t="s">
        <v>85</v>
      </c>
      <c r="AJ683" s="295" t="s">
        <v>1827</v>
      </c>
      <c r="AK683" s="287">
        <f>IFERROR(VLOOKUP(AJ683,ACCESSORIES!F:J,5,FALSE),"N/A")</f>
        <v>1.1000000000000001</v>
      </c>
      <c r="AL683" s="296" t="s">
        <v>236</v>
      </c>
      <c r="AM683" s="296" t="s">
        <v>85</v>
      </c>
      <c r="AN683" s="38" t="str">
        <f>IFERROR(VLOOKUP(AM683,ACCESSORIES!F:J,5,FALSE),"N/A")</f>
        <v>N/A</v>
      </c>
      <c r="AO683" s="296" t="s">
        <v>85</v>
      </c>
      <c r="AP683" s="493">
        <v>16.100000000000001</v>
      </c>
      <c r="AQ683" s="296"/>
      <c r="AR683" s="296">
        <v>185</v>
      </c>
      <c r="AS683" s="296">
        <v>3</v>
      </c>
      <c r="AT683" s="296">
        <v>18</v>
      </c>
      <c r="AU683" s="296">
        <v>29</v>
      </c>
      <c r="AV683" s="296">
        <v>41</v>
      </c>
      <c r="AW683" s="296">
        <v>209</v>
      </c>
      <c r="AX683" s="296">
        <v>199</v>
      </c>
      <c r="AY683" s="296">
        <v>110.5</v>
      </c>
      <c r="AZ683" s="296">
        <v>34</v>
      </c>
      <c r="BA683" s="74"/>
      <c r="BB683" s="296">
        <v>17</v>
      </c>
      <c r="BC683" s="49"/>
      <c r="BD683" s="297" t="s">
        <v>85</v>
      </c>
      <c r="BE683" s="91" t="str">
        <f>IFERROR(VLOOKUP(BD683,ACCESSORIES!F:J,5,FALSE),"N/A")</f>
        <v>N/A</v>
      </c>
      <c r="BF683" s="92" t="s">
        <v>85</v>
      </c>
      <c r="BG683" s="91" t="str">
        <f>IFERROR(VLOOKUP(BF683,ACCESSORIES!F:J,5,FALSE),"N/A")</f>
        <v>N/A</v>
      </c>
      <c r="BH683" s="297">
        <v>35.049999999999997</v>
      </c>
      <c r="BI683" s="296">
        <v>19.7</v>
      </c>
      <c r="BJ683" s="296">
        <v>19.7</v>
      </c>
      <c r="BK683" s="296">
        <v>11</v>
      </c>
      <c r="BL683" s="358">
        <f t="shared" si="54"/>
        <v>6.995621234535998E-2</v>
      </c>
      <c r="BM683" s="290">
        <v>36</v>
      </c>
      <c r="BN683" s="296" t="s">
        <v>3374</v>
      </c>
      <c r="BO683" s="73" t="s">
        <v>3891</v>
      </c>
      <c r="BP683" s="296" t="s">
        <v>2680</v>
      </c>
      <c r="BQ683" s="296" t="s">
        <v>2693</v>
      </c>
      <c r="BR683" s="296" t="s">
        <v>2686</v>
      </c>
      <c r="BS683" s="296" t="s">
        <v>2694</v>
      </c>
      <c r="BT683" s="296" t="s">
        <v>2692</v>
      </c>
      <c r="BU683" s="296"/>
      <c r="BV683" s="296"/>
      <c r="BW683" s="296"/>
      <c r="BX683" s="296"/>
      <c r="BY683" s="296"/>
      <c r="BZ683" s="296" t="s">
        <v>3466</v>
      </c>
      <c r="CA683" s="296" t="s">
        <v>3467</v>
      </c>
      <c r="CB683" s="296" t="s">
        <v>3468</v>
      </c>
      <c r="CC683" s="296" t="s">
        <v>3469</v>
      </c>
      <c r="CD683" s="311" t="str">
        <f t="shared" si="58"/>
        <v>DISCONTINUED - MR310 Con6, 17x8.5, +35mm Offset, 5x150, 110.5mm Centerbore, Method Bronze - Matte Black Lip</v>
      </c>
      <c r="CE683" s="311" t="s">
        <v>3721</v>
      </c>
      <c r="CF683" s="311" t="s">
        <v>3720</v>
      </c>
      <c r="CG683" s="300" t="str">
        <f t="shared" si="57"/>
        <v>STREET (3XX)</v>
      </c>
    </row>
    <row r="684" spans="1:85" s="289" customFormat="1" ht="15.75" customHeight="1">
      <c r="A684" s="571">
        <f t="shared" si="56"/>
        <v>681</v>
      </c>
      <c r="B684" s="92" t="s">
        <v>84</v>
      </c>
      <c r="C684" s="29" t="s">
        <v>1038</v>
      </c>
      <c r="D684" s="290" t="s">
        <v>1087</v>
      </c>
      <c r="E684" s="291" t="s">
        <v>5124</v>
      </c>
      <c r="F684" s="281" t="str">
        <f t="shared" ref="F684:F733" si="59">E684</f>
        <v>MR31078516935</v>
      </c>
      <c r="G684" s="291"/>
      <c r="H684" s="291"/>
      <c r="I684" s="345" t="s">
        <v>1934</v>
      </c>
      <c r="J684" s="322">
        <v>42370</v>
      </c>
      <c r="K684" s="438">
        <v>44480</v>
      </c>
      <c r="L684" s="282" t="s">
        <v>1239</v>
      </c>
      <c r="M684" s="292">
        <v>349.42</v>
      </c>
      <c r="N684" s="85"/>
      <c r="O684" s="409"/>
      <c r="P684" s="290">
        <v>17</v>
      </c>
      <c r="Q684" s="8">
        <v>8.5</v>
      </c>
      <c r="R684" s="29" t="s">
        <v>1697</v>
      </c>
      <c r="S684" s="290">
        <v>6</v>
      </c>
      <c r="T684" s="290">
        <v>135</v>
      </c>
      <c r="U684" s="293">
        <v>35</v>
      </c>
      <c r="V684" s="317">
        <v>6.1</v>
      </c>
      <c r="W684" s="290" t="s">
        <v>85</v>
      </c>
      <c r="X684" s="298">
        <v>87</v>
      </c>
      <c r="Y684" s="294">
        <v>29.5</v>
      </c>
      <c r="Z684" s="293">
        <v>2650</v>
      </c>
      <c r="AA684" s="293" t="s">
        <v>5156</v>
      </c>
      <c r="AB684" s="293" t="s">
        <v>2846</v>
      </c>
      <c r="AC684" s="284" t="s">
        <v>9796</v>
      </c>
      <c r="AD684" s="295" t="s">
        <v>1590</v>
      </c>
      <c r="AE684" s="432"/>
      <c r="AF684" s="286">
        <f>IFERROR(VLOOKUP(AD684,ACCESSORIES!F:J,5,FALSE),"N/A")</f>
        <v>38.5</v>
      </c>
      <c r="AG684" s="295" t="s">
        <v>1733</v>
      </c>
      <c r="AH684" s="296" t="s">
        <v>1786</v>
      </c>
      <c r="AI684" s="295" t="s">
        <v>85</v>
      </c>
      <c r="AJ684" s="295" t="s">
        <v>1827</v>
      </c>
      <c r="AK684" s="287">
        <f>IFERROR(VLOOKUP(AJ684,ACCESSORIES!F:J,5,FALSE),"N/A")</f>
        <v>1.1000000000000001</v>
      </c>
      <c r="AL684" s="296" t="s">
        <v>236</v>
      </c>
      <c r="AM684" s="296" t="s">
        <v>85</v>
      </c>
      <c r="AN684" s="38" t="str">
        <f>IFERROR(VLOOKUP(AM684,ACCESSORIES!F:J,5,FALSE),"N/A")</f>
        <v>N/A</v>
      </c>
      <c r="AO684" s="296" t="s">
        <v>85</v>
      </c>
      <c r="AP684" s="493">
        <v>16.100000000000001</v>
      </c>
      <c r="AQ684" s="296"/>
      <c r="AR684" s="296">
        <v>175</v>
      </c>
      <c r="AS684" s="296">
        <v>7</v>
      </c>
      <c r="AT684" s="296">
        <v>20</v>
      </c>
      <c r="AU684" s="296">
        <v>29</v>
      </c>
      <c r="AV684" s="296">
        <v>41</v>
      </c>
      <c r="AW684" s="296">
        <v>209</v>
      </c>
      <c r="AX684" s="296">
        <v>199</v>
      </c>
      <c r="AY684" s="296">
        <v>87</v>
      </c>
      <c r="AZ684" s="296">
        <v>34</v>
      </c>
      <c r="BA684" s="74"/>
      <c r="BB684" s="296">
        <v>17</v>
      </c>
      <c r="BC684" s="49"/>
      <c r="BD684" s="297" t="s">
        <v>85</v>
      </c>
      <c r="BE684" s="91" t="str">
        <f>IFERROR(VLOOKUP(BD684,ACCESSORIES!F:J,5,FALSE),"N/A")</f>
        <v>N/A</v>
      </c>
      <c r="BF684" s="92" t="s">
        <v>85</v>
      </c>
      <c r="BG684" s="91" t="str">
        <f>IFERROR(VLOOKUP(BF684,ACCESSORIES!F:J,5,FALSE),"N/A")</f>
        <v>N/A</v>
      </c>
      <c r="BH684" s="297">
        <v>33</v>
      </c>
      <c r="BI684" s="296">
        <v>19.7</v>
      </c>
      <c r="BJ684" s="296">
        <v>19.7</v>
      </c>
      <c r="BK684" s="296">
        <v>11</v>
      </c>
      <c r="BL684" s="358">
        <f t="shared" ref="BL684:BL733" si="60">SUM(((BI684*25.4)*(BJ684*25.4)*(BK684*25.4))/1000000000)</f>
        <v>6.995621234535998E-2</v>
      </c>
      <c r="BM684" s="290">
        <v>36</v>
      </c>
      <c r="BN684" s="296" t="s">
        <v>3374</v>
      </c>
      <c r="BO684" s="73" t="s">
        <v>3891</v>
      </c>
      <c r="BP684" s="296" t="s">
        <v>2680</v>
      </c>
      <c r="BQ684" s="296" t="s">
        <v>2693</v>
      </c>
      <c r="BR684" s="296" t="s">
        <v>2686</v>
      </c>
      <c r="BS684" s="296" t="s">
        <v>2694</v>
      </c>
      <c r="BT684" s="296" t="s">
        <v>2692</v>
      </c>
      <c r="BU684" s="296"/>
      <c r="BV684" s="296"/>
      <c r="BW684" s="296"/>
      <c r="BX684" s="296"/>
      <c r="BY684" s="296"/>
      <c r="BZ684" s="296" t="s">
        <v>3474</v>
      </c>
      <c r="CA684" s="296" t="s">
        <v>3475</v>
      </c>
      <c r="CB684" s="296" t="s">
        <v>3476</v>
      </c>
      <c r="CC684" s="296" t="s">
        <v>3477</v>
      </c>
      <c r="CD684" s="311" t="str">
        <f t="shared" si="58"/>
        <v>DISCONTINUED - MR310 Con6, 17x8.5, +35mm Offset, 6x135, 87mm Centerbore, Method Bronze - Matte Black Lip</v>
      </c>
      <c r="CE684" s="311" t="s">
        <v>3721</v>
      </c>
      <c r="CF684" s="311" t="s">
        <v>3720</v>
      </c>
      <c r="CG684" s="300" t="str">
        <f t="shared" si="57"/>
        <v>STREET (3XX)</v>
      </c>
    </row>
    <row r="685" spans="1:85" s="289" customFormat="1" ht="15.75" customHeight="1">
      <c r="A685" s="571">
        <f t="shared" si="56"/>
        <v>682</v>
      </c>
      <c r="B685" s="92" t="s">
        <v>84</v>
      </c>
      <c r="C685" s="29" t="s">
        <v>1038</v>
      </c>
      <c r="D685" s="290" t="s">
        <v>1082</v>
      </c>
      <c r="E685" s="291" t="s">
        <v>5125</v>
      </c>
      <c r="F685" s="281" t="str">
        <f t="shared" si="59"/>
        <v>MR30489058725</v>
      </c>
      <c r="G685" s="291"/>
      <c r="H685" s="291"/>
      <c r="I685" s="345" t="s">
        <v>396</v>
      </c>
      <c r="J685" s="322">
        <v>40909</v>
      </c>
      <c r="K685" s="438">
        <v>44480</v>
      </c>
      <c r="L685" s="282" t="s">
        <v>1239</v>
      </c>
      <c r="M685" s="292">
        <v>347.91</v>
      </c>
      <c r="N685" s="85"/>
      <c r="O685" s="409"/>
      <c r="P685" s="290">
        <v>18</v>
      </c>
      <c r="Q685" s="8">
        <v>9</v>
      </c>
      <c r="R685" s="29" t="s">
        <v>1688</v>
      </c>
      <c r="S685" s="290">
        <v>5</v>
      </c>
      <c r="T685" s="290">
        <v>150</v>
      </c>
      <c r="U685" s="293">
        <v>25</v>
      </c>
      <c r="V685" s="317">
        <v>6</v>
      </c>
      <c r="W685" s="290" t="s">
        <v>85</v>
      </c>
      <c r="X685" s="298">
        <v>116.5</v>
      </c>
      <c r="Y685" s="294">
        <v>30.35</v>
      </c>
      <c r="Z685" s="293">
        <v>2500</v>
      </c>
      <c r="AA685" s="293" t="s">
        <v>5150</v>
      </c>
      <c r="AB685" s="293" t="s">
        <v>2845</v>
      </c>
      <c r="AC685" s="284" t="s">
        <v>9841</v>
      </c>
      <c r="AD685" s="295" t="s">
        <v>1559</v>
      </c>
      <c r="AE685" s="432"/>
      <c r="AF685" s="286">
        <f>IFERROR(VLOOKUP(AD685,ACCESSORIES!F:J,5,FALSE),"N/A")</f>
        <v>33</v>
      </c>
      <c r="AG685" s="295" t="s">
        <v>85</v>
      </c>
      <c r="AH685" s="296" t="s">
        <v>85</v>
      </c>
      <c r="AI685" s="295" t="s">
        <v>2861</v>
      </c>
      <c r="AJ685" s="295" t="s">
        <v>1827</v>
      </c>
      <c r="AK685" s="287">
        <f>IFERROR(VLOOKUP(AJ685,ACCESSORIES!F:J,5,FALSE),"N/A")</f>
        <v>1.1000000000000001</v>
      </c>
      <c r="AL685" s="296" t="s">
        <v>237</v>
      </c>
      <c r="AM685" s="296" t="s">
        <v>85</v>
      </c>
      <c r="AN685" s="38" t="str">
        <f>IFERROR(VLOOKUP(AM685,ACCESSORIES!F:J,5,FALSE),"N/A")</f>
        <v>N/A</v>
      </c>
      <c r="AO685" s="296" t="s">
        <v>85</v>
      </c>
      <c r="AP685" s="493">
        <v>16.2</v>
      </c>
      <c r="AQ685" s="296"/>
      <c r="AR685" s="296">
        <v>190</v>
      </c>
      <c r="AS685" s="296">
        <v>3</v>
      </c>
      <c r="AT685" s="296">
        <v>18</v>
      </c>
      <c r="AU685" s="296">
        <v>24</v>
      </c>
      <c r="AV685" s="296">
        <v>24</v>
      </c>
      <c r="AW685" s="296">
        <v>216</v>
      </c>
      <c r="AX685" s="296">
        <v>213</v>
      </c>
      <c r="AY685" s="296">
        <v>110.5</v>
      </c>
      <c r="AZ685" s="296">
        <v>46</v>
      </c>
      <c r="BA685" s="74"/>
      <c r="BB685" s="296">
        <v>60</v>
      </c>
      <c r="BC685" s="49"/>
      <c r="BD685" s="297" t="s">
        <v>85</v>
      </c>
      <c r="BE685" s="91" t="str">
        <f>IFERROR(VLOOKUP(BD685,ACCESSORIES!F:J,5,FALSE),"N/A")</f>
        <v>N/A</v>
      </c>
      <c r="BF685" s="92" t="s">
        <v>85</v>
      </c>
      <c r="BG685" s="91" t="str">
        <f>IFERROR(VLOOKUP(BF685,ACCESSORIES!F:J,5,FALSE),"N/A")</f>
        <v>N/A</v>
      </c>
      <c r="BH685" s="297">
        <v>34.43</v>
      </c>
      <c r="BI685" s="296">
        <v>20.6</v>
      </c>
      <c r="BJ685" s="296">
        <v>20.6</v>
      </c>
      <c r="BK685" s="296">
        <v>11.4</v>
      </c>
      <c r="BL685" s="358">
        <f t="shared" si="60"/>
        <v>7.9275765061056019E-2</v>
      </c>
      <c r="BM685" s="290">
        <v>36</v>
      </c>
      <c r="BN685" s="296" t="s">
        <v>3374</v>
      </c>
      <c r="BO685" s="73" t="s">
        <v>3891</v>
      </c>
      <c r="BP685" s="296" t="s">
        <v>2680</v>
      </c>
      <c r="BQ685" s="296" t="s">
        <v>2684</v>
      </c>
      <c r="BR685" s="296" t="s">
        <v>2685</v>
      </c>
      <c r="BS685" s="296" t="s">
        <v>2686</v>
      </c>
      <c r="BT685" s="296"/>
      <c r="BU685" s="296"/>
      <c r="BV685" s="296"/>
      <c r="BW685" s="296"/>
      <c r="BX685" s="296"/>
      <c r="BY685" s="296"/>
      <c r="BZ685" s="296" t="s">
        <v>3398</v>
      </c>
      <c r="CA685" s="296" t="s">
        <v>3399</v>
      </c>
      <c r="CB685" s="296" t="s">
        <v>3400</v>
      </c>
      <c r="CC685" s="296" t="s">
        <v>3401</v>
      </c>
      <c r="CD685" s="311" t="str">
        <f t="shared" si="58"/>
        <v>DISCONTINUED - MR304 Double Standard, 18x9, +25mm Offset, 5x150, 116.5mm Centerbore, Matte Black - Machined Lip</v>
      </c>
      <c r="CE685" s="311" t="s">
        <v>3721</v>
      </c>
      <c r="CF685" s="311" t="s">
        <v>3720</v>
      </c>
      <c r="CG685" s="300" t="str">
        <f t="shared" si="57"/>
        <v>STREET (3XX)</v>
      </c>
    </row>
    <row r="686" spans="1:85" s="289" customFormat="1" ht="15.75" customHeight="1">
      <c r="A686" s="571">
        <f t="shared" si="56"/>
        <v>683</v>
      </c>
      <c r="B686" s="92" t="s">
        <v>84</v>
      </c>
      <c r="C686" s="29" t="s">
        <v>1038</v>
      </c>
      <c r="D686" s="290" t="s">
        <v>1080</v>
      </c>
      <c r="E686" s="291" t="s">
        <v>5145</v>
      </c>
      <c r="F686" s="281" t="str">
        <f t="shared" si="59"/>
        <v>MR30121087518N</v>
      </c>
      <c r="G686" s="291" t="s">
        <v>2095</v>
      </c>
      <c r="H686" s="291"/>
      <c r="I686" s="345" t="s">
        <v>4110</v>
      </c>
      <c r="J686" s="322">
        <v>43951</v>
      </c>
      <c r="K686" s="438">
        <v>44488</v>
      </c>
      <c r="L686" s="282" t="s">
        <v>1239</v>
      </c>
      <c r="M686" s="292">
        <v>383.78</v>
      </c>
      <c r="N686" s="85"/>
      <c r="O686" s="409"/>
      <c r="P686" s="290">
        <v>20</v>
      </c>
      <c r="Q686" s="8">
        <v>10</v>
      </c>
      <c r="R686" s="29" t="s">
        <v>1700</v>
      </c>
      <c r="S686" s="290">
        <v>8</v>
      </c>
      <c r="T686" s="290">
        <v>170</v>
      </c>
      <c r="U686" s="293">
        <v>-18</v>
      </c>
      <c r="V686" s="317">
        <v>4.76</v>
      </c>
      <c r="W686" s="290" t="s">
        <v>85</v>
      </c>
      <c r="X686" s="298">
        <v>130.81</v>
      </c>
      <c r="Y686" s="294">
        <v>38.1</v>
      </c>
      <c r="Z686" s="293">
        <v>3640</v>
      </c>
      <c r="AA686" s="293" t="s">
        <v>2165</v>
      </c>
      <c r="AB686" s="293" t="s">
        <v>2845</v>
      </c>
      <c r="AC686" s="284" t="s">
        <v>9842</v>
      </c>
      <c r="AD686" s="295" t="s">
        <v>1800</v>
      </c>
      <c r="AE686" s="432"/>
      <c r="AF686" s="286">
        <f>IFERROR(VLOOKUP(AD686,ACCESSORIES!F:J,5,FALSE),"N/A")</f>
        <v>33</v>
      </c>
      <c r="AG686" s="295" t="s">
        <v>85</v>
      </c>
      <c r="AH686" s="296" t="s">
        <v>85</v>
      </c>
      <c r="AI686" s="295" t="s">
        <v>2863</v>
      </c>
      <c r="AJ686" s="295" t="s">
        <v>1826</v>
      </c>
      <c r="AK686" s="287">
        <f>IFERROR(VLOOKUP(AJ686,ACCESSORIES!F:J,5,FALSE),"N/A")</f>
        <v>1.1000000000000001</v>
      </c>
      <c r="AL686" s="296" t="s">
        <v>237</v>
      </c>
      <c r="AM686" s="296" t="s">
        <v>85</v>
      </c>
      <c r="AN686" s="38" t="str">
        <f>IFERROR(VLOOKUP(AM686,ACCESSORIES!F:J,5,FALSE),"N/A")</f>
        <v>N/A</v>
      </c>
      <c r="AO686" s="296" t="s">
        <v>85</v>
      </c>
      <c r="AP686" s="493">
        <v>16.100000000000001</v>
      </c>
      <c r="AQ686" s="296"/>
      <c r="AR686" s="296">
        <v>200</v>
      </c>
      <c r="AS686" s="296">
        <v>3</v>
      </c>
      <c r="AT686" s="296">
        <v>3</v>
      </c>
      <c r="AU686" s="296">
        <v>39</v>
      </c>
      <c r="AV686" s="296">
        <v>43</v>
      </c>
      <c r="AW686" s="296">
        <v>245</v>
      </c>
      <c r="AX686" s="296">
        <v>241</v>
      </c>
      <c r="AY686" s="296">
        <v>124</v>
      </c>
      <c r="AZ686" s="296">
        <v>100</v>
      </c>
      <c r="BA686" s="74"/>
      <c r="BB686" s="296">
        <v>94</v>
      </c>
      <c r="BC686" s="49"/>
      <c r="BD686" s="297" t="s">
        <v>85</v>
      </c>
      <c r="BE686" s="91" t="str">
        <f>IFERROR(VLOOKUP(BD686,ACCESSORIES!F:J,5,FALSE),"N/A")</f>
        <v>N/A</v>
      </c>
      <c r="BF686" s="92" t="s">
        <v>85</v>
      </c>
      <c r="BG686" s="91" t="str">
        <f>IFERROR(VLOOKUP(BF686,ACCESSORIES!F:J,5,FALSE),"N/A")</f>
        <v>N/A</v>
      </c>
      <c r="BH686" s="297">
        <v>42.1</v>
      </c>
      <c r="BI686" s="296">
        <v>22.6</v>
      </c>
      <c r="BJ686" s="296">
        <v>22.6</v>
      </c>
      <c r="BK686" s="296">
        <v>12.6</v>
      </c>
      <c r="BL686" s="358">
        <f t="shared" si="60"/>
        <v>0.10546019578886397</v>
      </c>
      <c r="BM686" s="290">
        <v>20</v>
      </c>
      <c r="BN686" s="296" t="s">
        <v>3374</v>
      </c>
      <c r="BO686" s="73" t="s">
        <v>3891</v>
      </c>
      <c r="BP686" s="296" t="s">
        <v>2680</v>
      </c>
      <c r="BQ686" s="296" t="s">
        <v>2681</v>
      </c>
      <c r="BR686" s="296" t="s">
        <v>2682</v>
      </c>
      <c r="BS686" s="296" t="s">
        <v>2683</v>
      </c>
      <c r="BT686" s="296"/>
      <c r="BU686" s="296"/>
      <c r="BV686" s="296"/>
      <c r="BW686" s="296"/>
      <c r="BX686" s="296"/>
      <c r="BY686" s="296"/>
      <c r="BZ686" s="296" t="s">
        <v>3390</v>
      </c>
      <c r="CA686" s="296" t="s">
        <v>3391</v>
      </c>
      <c r="CB686" s="296" t="s">
        <v>3392</v>
      </c>
      <c r="CC686" s="296" t="s">
        <v>3393</v>
      </c>
      <c r="CD686" s="311" t="str">
        <f t="shared" ref="CD686:CD692" si="61">CONCATENATE("DISCONTINUED"," ","-"," ",D686,", ",P686,"x",Q686,", ",IF(W686="N/A", "", CONCATENATE(W686, "/")),IF(U686&gt;0, CONCATENATE("+",U686), U686),"mm Offset, ",R686,", ",X686,"mm Centerbore, ",PROPER(AA686), "", IF(BF686="N/A", "", CONCATENATE(", w/ ", BF686)))</f>
        <v>DISCONTINUED - MR301 The Standard, 20x10, -18mm Offset, 8x170, 130.81mm Centerbore, Matte Black</v>
      </c>
      <c r="CE686" s="311" t="s">
        <v>3721</v>
      </c>
      <c r="CF686" s="311" t="s">
        <v>3720</v>
      </c>
      <c r="CG686" s="300" t="str">
        <f t="shared" si="57"/>
        <v>STREET (3XX)</v>
      </c>
    </row>
    <row r="687" spans="1:85" s="289" customFormat="1" ht="15.75" customHeight="1">
      <c r="A687" s="571">
        <f t="shared" si="56"/>
        <v>684</v>
      </c>
      <c r="B687" s="92" t="s">
        <v>84</v>
      </c>
      <c r="C687" s="29" t="s">
        <v>1038</v>
      </c>
      <c r="D687" s="290" t="s">
        <v>1080</v>
      </c>
      <c r="E687" s="291" t="s">
        <v>5146</v>
      </c>
      <c r="F687" s="281" t="str">
        <f t="shared" si="59"/>
        <v>MR30121088518N</v>
      </c>
      <c r="G687" s="291" t="s">
        <v>2095</v>
      </c>
      <c r="H687" s="291"/>
      <c r="I687" s="345" t="s">
        <v>4111</v>
      </c>
      <c r="J687" s="322">
        <v>43951</v>
      </c>
      <c r="K687" s="438">
        <v>44488</v>
      </c>
      <c r="L687" s="282" t="s">
        <v>1239</v>
      </c>
      <c r="M687" s="292">
        <v>383.78</v>
      </c>
      <c r="N687" s="85"/>
      <c r="O687" s="409"/>
      <c r="P687" s="290">
        <v>20</v>
      </c>
      <c r="Q687" s="8">
        <v>10</v>
      </c>
      <c r="R687" s="29" t="s">
        <v>1701</v>
      </c>
      <c r="S687" s="290">
        <v>8</v>
      </c>
      <c r="T687" s="290">
        <v>180</v>
      </c>
      <c r="U687" s="293">
        <v>-18</v>
      </c>
      <c r="V687" s="317">
        <v>4.76</v>
      </c>
      <c r="W687" s="290" t="s">
        <v>85</v>
      </c>
      <c r="X687" s="298">
        <v>130.81</v>
      </c>
      <c r="Y687" s="294">
        <v>38.1</v>
      </c>
      <c r="Z687" s="293">
        <v>3640</v>
      </c>
      <c r="AA687" s="293" t="s">
        <v>2165</v>
      </c>
      <c r="AB687" s="293" t="s">
        <v>2845</v>
      </c>
      <c r="AC687" s="284" t="s">
        <v>9843</v>
      </c>
      <c r="AD687" s="295" t="s">
        <v>1800</v>
      </c>
      <c r="AE687" s="432"/>
      <c r="AF687" s="286">
        <f>IFERROR(VLOOKUP(AD687,ACCESSORIES!F:J,5,FALSE),"N/A")</f>
        <v>33</v>
      </c>
      <c r="AG687" s="295" t="s">
        <v>85</v>
      </c>
      <c r="AH687" s="296" t="s">
        <v>85</v>
      </c>
      <c r="AI687" s="295" t="s">
        <v>2863</v>
      </c>
      <c r="AJ687" s="295" t="s">
        <v>1826</v>
      </c>
      <c r="AK687" s="287">
        <f>IFERROR(VLOOKUP(AJ687,ACCESSORIES!F:J,5,FALSE),"N/A")</f>
        <v>1.1000000000000001</v>
      </c>
      <c r="AL687" s="296" t="s">
        <v>237</v>
      </c>
      <c r="AM687" s="296" t="s">
        <v>85</v>
      </c>
      <c r="AN687" s="38" t="str">
        <f>IFERROR(VLOOKUP(AM687,ACCESSORIES!F:J,5,FALSE),"N/A")</f>
        <v>N/A</v>
      </c>
      <c r="AO687" s="296" t="s">
        <v>85</v>
      </c>
      <c r="AP687" s="493">
        <v>16.100000000000001</v>
      </c>
      <c r="AQ687" s="296"/>
      <c r="AR687" s="296">
        <v>210</v>
      </c>
      <c r="AS687" s="296">
        <v>3</v>
      </c>
      <c r="AT687" s="296">
        <v>3</v>
      </c>
      <c r="AU687" s="296">
        <v>35</v>
      </c>
      <c r="AV687" s="296">
        <v>43</v>
      </c>
      <c r="AW687" s="296">
        <v>245</v>
      </c>
      <c r="AX687" s="296">
        <v>241</v>
      </c>
      <c r="AY687" s="296">
        <v>124</v>
      </c>
      <c r="AZ687" s="296">
        <v>100</v>
      </c>
      <c r="BA687" s="74"/>
      <c r="BB687" s="296">
        <v>94</v>
      </c>
      <c r="BC687" s="49"/>
      <c r="BD687" s="297" t="s">
        <v>85</v>
      </c>
      <c r="BE687" s="91" t="str">
        <f>IFERROR(VLOOKUP(BD687,ACCESSORIES!F:J,5,FALSE),"N/A")</f>
        <v>N/A</v>
      </c>
      <c r="BF687" s="92" t="s">
        <v>85</v>
      </c>
      <c r="BG687" s="91" t="str">
        <f>IFERROR(VLOOKUP(BF687,ACCESSORIES!F:J,5,FALSE),"N/A")</f>
        <v>N/A</v>
      </c>
      <c r="BH687" s="297">
        <v>42.1</v>
      </c>
      <c r="BI687" s="296">
        <v>22.6</v>
      </c>
      <c r="BJ687" s="296">
        <v>22.6</v>
      </c>
      <c r="BK687" s="296">
        <v>12.6</v>
      </c>
      <c r="BL687" s="358">
        <f t="shared" si="60"/>
        <v>0.10546019578886397</v>
      </c>
      <c r="BM687" s="290">
        <v>20</v>
      </c>
      <c r="BN687" s="296" t="s">
        <v>3374</v>
      </c>
      <c r="BO687" s="73" t="s">
        <v>3891</v>
      </c>
      <c r="BP687" s="296" t="s">
        <v>2680</v>
      </c>
      <c r="BQ687" s="296" t="s">
        <v>2681</v>
      </c>
      <c r="BR687" s="296" t="s">
        <v>2682</v>
      </c>
      <c r="BS687" s="296" t="s">
        <v>2683</v>
      </c>
      <c r="BT687" s="296"/>
      <c r="BU687" s="296"/>
      <c r="BV687" s="296"/>
      <c r="BW687" s="296"/>
      <c r="BX687" s="296"/>
      <c r="BY687" s="296"/>
      <c r="BZ687" s="296" t="s">
        <v>3390</v>
      </c>
      <c r="CA687" s="296" t="s">
        <v>3391</v>
      </c>
      <c r="CB687" s="296" t="s">
        <v>3392</v>
      </c>
      <c r="CC687" s="296" t="s">
        <v>3393</v>
      </c>
      <c r="CD687" s="311" t="str">
        <f t="shared" si="61"/>
        <v>DISCONTINUED - MR301 The Standard, 20x10, -18mm Offset, 8x180, 130.81mm Centerbore, Matte Black</v>
      </c>
      <c r="CE687" s="311" t="s">
        <v>3721</v>
      </c>
      <c r="CF687" s="311" t="s">
        <v>3720</v>
      </c>
      <c r="CG687" s="300" t="str">
        <f t="shared" si="57"/>
        <v>STREET (3XX)</v>
      </c>
    </row>
    <row r="688" spans="1:85" s="289" customFormat="1" ht="15.75" customHeight="1">
      <c r="A688" s="571">
        <f t="shared" si="56"/>
        <v>685</v>
      </c>
      <c r="B688" s="92" t="s">
        <v>84</v>
      </c>
      <c r="C688" s="29" t="s">
        <v>1055</v>
      </c>
      <c r="D688" s="290" t="s">
        <v>5417</v>
      </c>
      <c r="E688" s="291" t="s">
        <v>5244</v>
      </c>
      <c r="F688" s="281" t="str">
        <f t="shared" si="59"/>
        <v>MR41057046552</v>
      </c>
      <c r="G688" s="291"/>
      <c r="H688" s="291"/>
      <c r="I688" s="345" t="s">
        <v>3254</v>
      </c>
      <c r="J688" s="322">
        <v>43677</v>
      </c>
      <c r="K688" s="438">
        <v>44488</v>
      </c>
      <c r="L688" s="282" t="s">
        <v>1239</v>
      </c>
      <c r="M688" s="292">
        <v>209.9</v>
      </c>
      <c r="N688" s="85"/>
      <c r="O688" s="409"/>
      <c r="P688" s="290">
        <v>15</v>
      </c>
      <c r="Q688" s="8">
        <v>7</v>
      </c>
      <c r="R688" s="29" t="s">
        <v>1683</v>
      </c>
      <c r="S688" s="290">
        <v>4</v>
      </c>
      <c r="T688" s="290">
        <v>156</v>
      </c>
      <c r="U688" s="293">
        <v>38</v>
      </c>
      <c r="V688" s="317">
        <v>5.5</v>
      </c>
      <c r="W688" s="290" t="s">
        <v>166</v>
      </c>
      <c r="X688" s="298">
        <v>132</v>
      </c>
      <c r="Y688" s="294">
        <v>15.83</v>
      </c>
      <c r="Z688" s="293">
        <v>1600</v>
      </c>
      <c r="AA688" s="293" t="s">
        <v>2165</v>
      </c>
      <c r="AB688" s="293" t="s">
        <v>2845</v>
      </c>
      <c r="AC688" s="284" t="s">
        <v>9844</v>
      </c>
      <c r="AD688" s="295" t="s">
        <v>3942</v>
      </c>
      <c r="AE688" s="432"/>
      <c r="AF688" s="286">
        <f>IFERROR(VLOOKUP(AD688,ACCESSORIES!F:J,5,FALSE),"N/A")</f>
        <v>22</v>
      </c>
      <c r="AG688" s="295" t="s">
        <v>85</v>
      </c>
      <c r="AH688" s="296" t="s">
        <v>85</v>
      </c>
      <c r="AI688" s="295" t="s">
        <v>85</v>
      </c>
      <c r="AJ688" s="295" t="s">
        <v>85</v>
      </c>
      <c r="AK688" s="287" t="str">
        <f>IFERROR(VLOOKUP(AJ688,ACCESSORIES!F:J,5,FALSE),"N/A")</f>
        <v>N/A</v>
      </c>
      <c r="AL688" s="296" t="s">
        <v>237</v>
      </c>
      <c r="AM688" s="296" t="s">
        <v>85</v>
      </c>
      <c r="AN688" s="38" t="str">
        <f>IFERROR(VLOOKUP(AM688,ACCESSORIES!F:J,5,FALSE),"N/A")</f>
        <v>N/A</v>
      </c>
      <c r="AO688" s="296" t="s">
        <v>85</v>
      </c>
      <c r="AP688" s="493">
        <v>14.1</v>
      </c>
      <c r="AQ688" s="296"/>
      <c r="AR688" s="296">
        <v>180</v>
      </c>
      <c r="AS688" s="296">
        <v>3</v>
      </c>
      <c r="AT688" s="296">
        <v>8</v>
      </c>
      <c r="AU688" s="296"/>
      <c r="AV688" s="296">
        <v>10</v>
      </c>
      <c r="AW688" s="296"/>
      <c r="AX688" s="296">
        <v>167</v>
      </c>
      <c r="AY688" s="296">
        <v>115</v>
      </c>
      <c r="AZ688" s="296">
        <v>37.799999999999997</v>
      </c>
      <c r="BA688" s="74"/>
      <c r="BB688" s="296">
        <v>40</v>
      </c>
      <c r="BC688" s="49"/>
      <c r="BD688" s="297" t="s">
        <v>85</v>
      </c>
      <c r="BE688" s="91" t="str">
        <f>IFERROR(VLOOKUP(BD688,ACCESSORIES!F:J,5,FALSE),"N/A")</f>
        <v>N/A</v>
      </c>
      <c r="BF688" s="92" t="s">
        <v>85</v>
      </c>
      <c r="BG688" s="91" t="str">
        <f>IFERROR(VLOOKUP(BF688,ACCESSORIES!F:J,5,FALSE),"N/A")</f>
        <v>N/A</v>
      </c>
      <c r="BH688" s="297">
        <v>20.190000000000001</v>
      </c>
      <c r="BI688" s="296">
        <v>17.7</v>
      </c>
      <c r="BJ688" s="296">
        <v>17.7</v>
      </c>
      <c r="BK688" s="296">
        <v>9.6</v>
      </c>
      <c r="BL688" s="358">
        <f t="shared" si="60"/>
        <v>4.9285471493375997E-2</v>
      </c>
      <c r="BM688" s="290">
        <v>48</v>
      </c>
      <c r="BN688" s="296" t="s">
        <v>3374</v>
      </c>
      <c r="BO688" s="73" t="s">
        <v>3891</v>
      </c>
      <c r="BP688" s="296" t="s">
        <v>4730</v>
      </c>
      <c r="BQ688" s="296" t="s">
        <v>3907</v>
      </c>
      <c r="BR688" s="296" t="s">
        <v>5162</v>
      </c>
      <c r="BS688" s="296" t="s">
        <v>2734</v>
      </c>
      <c r="BT688" s="296" t="s">
        <v>4116</v>
      </c>
      <c r="BU688" s="296" t="s">
        <v>5141</v>
      </c>
      <c r="BV688" s="296"/>
      <c r="BW688" s="296"/>
      <c r="BX688" s="296"/>
      <c r="BY688" s="296"/>
      <c r="BZ688" s="296" t="s">
        <v>3860</v>
      </c>
      <c r="CA688" s="296" t="s">
        <v>4057</v>
      </c>
      <c r="CB688" s="296" t="s">
        <v>3859</v>
      </c>
      <c r="CC688" s="296" t="s">
        <v>4058</v>
      </c>
      <c r="CD688" s="311" t="str">
        <f t="shared" si="61"/>
        <v>DISCONTINUED - MR410 Bead Grip, 15x7, 5+2/+38mm Offset, 4x156, 132mm Centerbore, Matte Black</v>
      </c>
      <c r="CE688" s="311" t="s">
        <v>3721</v>
      </c>
      <c r="CF688" s="311" t="s">
        <v>3720</v>
      </c>
      <c r="CG688" s="300" t="str">
        <f t="shared" si="57"/>
        <v>UTV (4XX)</v>
      </c>
    </row>
    <row r="689" spans="1:85" s="289" customFormat="1" ht="15.75" customHeight="1">
      <c r="A689" s="571">
        <f t="shared" si="56"/>
        <v>686</v>
      </c>
      <c r="B689" s="92" t="s">
        <v>84</v>
      </c>
      <c r="C689" s="29" t="s">
        <v>1055</v>
      </c>
      <c r="D689" s="290" t="s">
        <v>5417</v>
      </c>
      <c r="E689" s="291" t="s">
        <v>5243</v>
      </c>
      <c r="F689" s="281" t="str">
        <f t="shared" si="59"/>
        <v>MR41051047564</v>
      </c>
      <c r="G689" s="291"/>
      <c r="H689" s="291"/>
      <c r="I689" s="345" t="s">
        <v>3256</v>
      </c>
      <c r="J689" s="322">
        <v>43677</v>
      </c>
      <c r="K689" s="438">
        <v>44488</v>
      </c>
      <c r="L689" s="282" t="s">
        <v>1239</v>
      </c>
      <c r="M689" s="292">
        <v>234.74</v>
      </c>
      <c r="N689" s="85"/>
      <c r="O689" s="409"/>
      <c r="P689" s="290">
        <v>15</v>
      </c>
      <c r="Q689" s="8">
        <v>10</v>
      </c>
      <c r="R689" s="29" t="s">
        <v>1682</v>
      </c>
      <c r="S689" s="290">
        <v>4</v>
      </c>
      <c r="T689" s="290">
        <v>136</v>
      </c>
      <c r="U689" s="293">
        <v>25</v>
      </c>
      <c r="V689" s="317">
        <v>6.4</v>
      </c>
      <c r="W689" s="290" t="s">
        <v>3243</v>
      </c>
      <c r="X689" s="298">
        <v>106.25</v>
      </c>
      <c r="Y689" s="294">
        <v>17.2</v>
      </c>
      <c r="Z689" s="293">
        <v>1600</v>
      </c>
      <c r="AA689" s="293" t="s">
        <v>2165</v>
      </c>
      <c r="AB689" s="293" t="s">
        <v>2845</v>
      </c>
      <c r="AC689" s="284" t="s">
        <v>9845</v>
      </c>
      <c r="AD689" s="295" t="s">
        <v>3945</v>
      </c>
      <c r="AE689" s="432"/>
      <c r="AF689" s="286">
        <f>IFERROR(VLOOKUP(AD689,ACCESSORIES!F:J,5,FALSE),"N/A")</f>
        <v>22</v>
      </c>
      <c r="AG689" s="295" t="s">
        <v>85</v>
      </c>
      <c r="AH689" s="296" t="s">
        <v>85</v>
      </c>
      <c r="AI689" s="295" t="s">
        <v>85</v>
      </c>
      <c r="AJ689" s="295" t="s">
        <v>85</v>
      </c>
      <c r="AK689" s="287" t="str">
        <f>IFERROR(VLOOKUP(AJ689,ACCESSORIES!F:J,5,FALSE),"N/A")</f>
        <v>N/A</v>
      </c>
      <c r="AL689" s="296" t="s">
        <v>237</v>
      </c>
      <c r="AM689" s="296" t="s">
        <v>85</v>
      </c>
      <c r="AN689" s="38" t="str">
        <f>IFERROR(VLOOKUP(AM689,ACCESSORIES!F:J,5,FALSE),"N/A")</f>
        <v>N/A</v>
      </c>
      <c r="AO689" s="296" t="s">
        <v>85</v>
      </c>
      <c r="AP689" s="493">
        <v>14.1</v>
      </c>
      <c r="AQ689" s="296"/>
      <c r="AR689" s="296">
        <v>180</v>
      </c>
      <c r="AS689" s="296">
        <v>3</v>
      </c>
      <c r="AT689" s="296">
        <v>9</v>
      </c>
      <c r="AU689" s="296"/>
      <c r="AV689" s="296">
        <v>14</v>
      </c>
      <c r="AW689" s="296"/>
      <c r="AX689" s="296">
        <v>167</v>
      </c>
      <c r="AY689" s="296">
        <v>96</v>
      </c>
      <c r="AZ689" s="296">
        <v>37.799999999999997</v>
      </c>
      <c r="BA689" s="74"/>
      <c r="BB689" s="296">
        <v>82</v>
      </c>
      <c r="BC689" s="49"/>
      <c r="BD689" s="297" t="s">
        <v>85</v>
      </c>
      <c r="BE689" s="91" t="str">
        <f>IFERROR(VLOOKUP(BD689,ACCESSORIES!F:J,5,FALSE),"N/A")</f>
        <v>N/A</v>
      </c>
      <c r="BF689" s="92" t="s">
        <v>85</v>
      </c>
      <c r="BG689" s="91" t="str">
        <f>IFERROR(VLOOKUP(BF689,ACCESSORIES!F:J,5,FALSE),"N/A")</f>
        <v>N/A</v>
      </c>
      <c r="BH689" s="297">
        <v>20.7</v>
      </c>
      <c r="BI689" s="296">
        <v>17.7</v>
      </c>
      <c r="BJ689" s="296">
        <v>17.7</v>
      </c>
      <c r="BK689" s="296">
        <v>12.6</v>
      </c>
      <c r="BL689" s="358">
        <f t="shared" si="60"/>
        <v>6.4687181335055993E-2</v>
      </c>
      <c r="BM689" s="290">
        <v>48</v>
      </c>
      <c r="BN689" s="296" t="s">
        <v>3374</v>
      </c>
      <c r="BO689" s="73" t="s">
        <v>3891</v>
      </c>
      <c r="BP689" s="296" t="s">
        <v>4730</v>
      </c>
      <c r="BQ689" s="296" t="s">
        <v>3907</v>
      </c>
      <c r="BR689" s="296" t="s">
        <v>5162</v>
      </c>
      <c r="BS689" s="296" t="s">
        <v>2734</v>
      </c>
      <c r="BT689" s="296" t="s">
        <v>4116</v>
      </c>
      <c r="BU689" s="296" t="s">
        <v>5141</v>
      </c>
      <c r="BV689" s="296"/>
      <c r="BW689" s="296"/>
      <c r="BX689" s="296"/>
      <c r="BY689" s="296"/>
      <c r="BZ689" s="296" t="s">
        <v>3860</v>
      </c>
      <c r="CA689" s="296" t="s">
        <v>4057</v>
      </c>
      <c r="CB689" s="296" t="s">
        <v>3859</v>
      </c>
      <c r="CC689" s="296" t="s">
        <v>4058</v>
      </c>
      <c r="CD689" s="311" t="str">
        <f t="shared" si="61"/>
        <v>DISCONTINUED - MR410 Bead Grip, 15x10, 6+4/+25mm Offset, 4x136, 106.25mm Centerbore, Matte Black</v>
      </c>
      <c r="CE689" s="311" t="s">
        <v>3721</v>
      </c>
      <c r="CF689" s="311" t="s">
        <v>3720</v>
      </c>
      <c r="CG689" s="300" t="str">
        <f t="shared" si="57"/>
        <v>UTV (4XX)</v>
      </c>
    </row>
    <row r="690" spans="1:85" s="289" customFormat="1" ht="15.75" customHeight="1">
      <c r="A690" s="571">
        <f t="shared" si="56"/>
        <v>687</v>
      </c>
      <c r="B690" s="92" t="s">
        <v>84</v>
      </c>
      <c r="C690" s="29" t="s">
        <v>1038</v>
      </c>
      <c r="D690" s="290" t="s">
        <v>1080</v>
      </c>
      <c r="E690" s="291" t="s">
        <v>5315</v>
      </c>
      <c r="F690" s="281" t="str">
        <f t="shared" si="59"/>
        <v>MR30121050518N</v>
      </c>
      <c r="G690" s="291" t="s">
        <v>2095</v>
      </c>
      <c r="H690" s="291"/>
      <c r="I690" s="345" t="s">
        <v>4105</v>
      </c>
      <c r="J690" s="322">
        <v>43951</v>
      </c>
      <c r="K690" s="438">
        <v>44517</v>
      </c>
      <c r="L690" s="282" t="s">
        <v>1239</v>
      </c>
      <c r="M690" s="292">
        <v>383.78</v>
      </c>
      <c r="N690" s="85"/>
      <c r="O690" s="409"/>
      <c r="P690" s="290">
        <v>20</v>
      </c>
      <c r="Q690" s="8">
        <v>10</v>
      </c>
      <c r="R690" s="29" t="s">
        <v>1692</v>
      </c>
      <c r="S690" s="290">
        <v>5</v>
      </c>
      <c r="T690" s="290">
        <v>5</v>
      </c>
      <c r="U690" s="293">
        <v>-18</v>
      </c>
      <c r="V690" s="317">
        <v>4.76</v>
      </c>
      <c r="W690" s="290" t="s">
        <v>85</v>
      </c>
      <c r="X690" s="298">
        <v>94</v>
      </c>
      <c r="Y690" s="294">
        <v>37.5</v>
      </c>
      <c r="Z690" s="293">
        <v>2650</v>
      </c>
      <c r="AA690" s="293" t="s">
        <v>2165</v>
      </c>
      <c r="AB690" s="293" t="s">
        <v>2845</v>
      </c>
      <c r="AC690" s="284" t="s">
        <v>9846</v>
      </c>
      <c r="AD690" s="295" t="s">
        <v>1662</v>
      </c>
      <c r="AE690" s="432"/>
      <c r="AF690" s="286">
        <f>IFERROR(VLOOKUP(AD690,ACCESSORIES!F:J,5,FALSE),"N/A")</f>
        <v>33</v>
      </c>
      <c r="AG690" s="295" t="s">
        <v>85</v>
      </c>
      <c r="AH690" s="296" t="s">
        <v>85</v>
      </c>
      <c r="AI690" s="295" t="s">
        <v>2858</v>
      </c>
      <c r="AJ690" s="295" t="s">
        <v>1826</v>
      </c>
      <c r="AK690" s="287">
        <f>IFERROR(VLOOKUP(AJ690,ACCESSORIES!F:J,5,FALSE),"N/A")</f>
        <v>1.1000000000000001</v>
      </c>
      <c r="AL690" s="296" t="s">
        <v>237</v>
      </c>
      <c r="AM690" s="296" t="s">
        <v>85</v>
      </c>
      <c r="AN690" s="38" t="str">
        <f>IFERROR(VLOOKUP(AM690,ACCESSORIES!F:J,5,FALSE),"N/A")</f>
        <v>N/A</v>
      </c>
      <c r="AO690" s="296" t="s">
        <v>85</v>
      </c>
      <c r="AP690" s="493">
        <v>16.100000000000001</v>
      </c>
      <c r="AQ690" s="296"/>
      <c r="AR690" s="296">
        <v>170</v>
      </c>
      <c r="AS690" s="296">
        <v>7</v>
      </c>
      <c r="AT690" s="296">
        <v>20</v>
      </c>
      <c r="AU690" s="296">
        <v>40</v>
      </c>
      <c r="AV690" s="296">
        <v>47</v>
      </c>
      <c r="AW690" s="296">
        <v>245</v>
      </c>
      <c r="AX690" s="296">
        <v>241</v>
      </c>
      <c r="AY690" s="296">
        <v>90</v>
      </c>
      <c r="AZ690" s="296">
        <v>79.8</v>
      </c>
      <c r="BA690" s="74"/>
      <c r="BB690" s="296">
        <v>94</v>
      </c>
      <c r="BC690" s="49"/>
      <c r="BD690" s="297" t="s">
        <v>85</v>
      </c>
      <c r="BE690" s="91" t="str">
        <f>IFERROR(VLOOKUP(BD690,ACCESSORIES!F:J,5,FALSE),"N/A")</f>
        <v>N/A</v>
      </c>
      <c r="BF690" s="92" t="s">
        <v>85</v>
      </c>
      <c r="BG690" s="91" t="str">
        <f>IFERROR(VLOOKUP(BF690,ACCESSORIES!F:J,5,FALSE),"N/A")</f>
        <v>N/A</v>
      </c>
      <c r="BH690" s="297">
        <v>41.5</v>
      </c>
      <c r="BI690" s="296">
        <v>22.6</v>
      </c>
      <c r="BJ690" s="296">
        <v>22.6</v>
      </c>
      <c r="BK690" s="296">
        <v>12.6</v>
      </c>
      <c r="BL690" s="358">
        <f t="shared" si="60"/>
        <v>0.10546019578886397</v>
      </c>
      <c r="BM690" s="290">
        <v>20</v>
      </c>
      <c r="BN690" s="296" t="s">
        <v>3374</v>
      </c>
      <c r="BO690" s="73" t="s">
        <v>3891</v>
      </c>
      <c r="BP690" s="296" t="s">
        <v>3907</v>
      </c>
      <c r="BQ690" s="296" t="s">
        <v>5194</v>
      </c>
      <c r="BR690" s="296" t="s">
        <v>5195</v>
      </c>
      <c r="BS690" s="296" t="s">
        <v>5169</v>
      </c>
      <c r="BT690" s="296" t="s">
        <v>5196</v>
      </c>
      <c r="BU690" s="296" t="s">
        <v>5197</v>
      </c>
      <c r="BV690" s="296" t="s">
        <v>3909</v>
      </c>
      <c r="BW690" s="296"/>
      <c r="BX690" s="296"/>
      <c r="BY690" s="296"/>
      <c r="BZ690" s="296" t="s">
        <v>3382</v>
      </c>
      <c r="CA690" s="296" t="s">
        <v>3383</v>
      </c>
      <c r="CB690" s="296" t="s">
        <v>3384</v>
      </c>
      <c r="CC690" s="296" t="s">
        <v>3385</v>
      </c>
      <c r="CD690" s="311" t="str">
        <f t="shared" si="61"/>
        <v>DISCONTINUED - MR301 The Standard, 20x10, -18mm Offset, 5x5, 94mm Centerbore, Matte Black</v>
      </c>
      <c r="CE690" s="311" t="s">
        <v>3721</v>
      </c>
      <c r="CF690" s="311" t="s">
        <v>3720</v>
      </c>
      <c r="CG690" s="300" t="str">
        <f t="shared" si="57"/>
        <v>STREET (3XX)</v>
      </c>
    </row>
    <row r="691" spans="1:85" s="289" customFormat="1" ht="15.75" customHeight="1">
      <c r="A691" s="571">
        <f t="shared" si="56"/>
        <v>688</v>
      </c>
      <c r="B691" s="92" t="s">
        <v>84</v>
      </c>
      <c r="C691" s="29" t="s">
        <v>1038</v>
      </c>
      <c r="D691" s="290" t="s">
        <v>1080</v>
      </c>
      <c r="E691" s="291" t="s">
        <v>5316</v>
      </c>
      <c r="F691" s="281" t="str">
        <f t="shared" si="59"/>
        <v>MR30121080518N</v>
      </c>
      <c r="G691" s="291" t="s">
        <v>2095</v>
      </c>
      <c r="H691" s="291"/>
      <c r="I691" s="345" t="s">
        <v>4109</v>
      </c>
      <c r="J691" s="322">
        <v>43951</v>
      </c>
      <c r="K691" s="438">
        <v>44517</v>
      </c>
      <c r="L691" s="282" t="s">
        <v>1239</v>
      </c>
      <c r="M691" s="292">
        <v>383.78</v>
      </c>
      <c r="N691" s="85"/>
      <c r="O691" s="409"/>
      <c r="P691" s="290">
        <v>20</v>
      </c>
      <c r="Q691" s="8">
        <v>10</v>
      </c>
      <c r="R691" s="29" t="s">
        <v>1699</v>
      </c>
      <c r="S691" s="290">
        <v>8</v>
      </c>
      <c r="T691" s="290">
        <v>6.5</v>
      </c>
      <c r="U691" s="293">
        <v>-18</v>
      </c>
      <c r="V691" s="317">
        <v>4.76</v>
      </c>
      <c r="W691" s="290" t="s">
        <v>85</v>
      </c>
      <c r="X691" s="298">
        <v>130.81</v>
      </c>
      <c r="Y691" s="294">
        <v>38.1</v>
      </c>
      <c r="Z691" s="293">
        <v>3640</v>
      </c>
      <c r="AA691" s="293" t="s">
        <v>2165</v>
      </c>
      <c r="AB691" s="293" t="s">
        <v>2845</v>
      </c>
      <c r="AC691" s="284" t="s">
        <v>9847</v>
      </c>
      <c r="AD691" s="295" t="s">
        <v>1800</v>
      </c>
      <c r="AE691" s="432"/>
      <c r="AF691" s="286">
        <f>IFERROR(VLOOKUP(AD691,ACCESSORIES!F:J,5,FALSE),"N/A")</f>
        <v>33</v>
      </c>
      <c r="AG691" s="295" t="s">
        <v>85</v>
      </c>
      <c r="AH691" s="296" t="s">
        <v>85</v>
      </c>
      <c r="AI691" s="295" t="s">
        <v>2863</v>
      </c>
      <c r="AJ691" s="295" t="s">
        <v>1826</v>
      </c>
      <c r="AK691" s="287">
        <f>IFERROR(VLOOKUP(AJ691,ACCESSORIES!F:J,5,FALSE),"N/A")</f>
        <v>1.1000000000000001</v>
      </c>
      <c r="AL691" s="296" t="s">
        <v>237</v>
      </c>
      <c r="AM691" s="296" t="s">
        <v>85</v>
      </c>
      <c r="AN691" s="38" t="str">
        <f>IFERROR(VLOOKUP(AM691,ACCESSORIES!F:J,5,FALSE),"N/A")</f>
        <v>N/A</v>
      </c>
      <c r="AO691" s="296" t="s">
        <v>85</v>
      </c>
      <c r="AP691" s="493">
        <v>16.100000000000001</v>
      </c>
      <c r="AQ691" s="296"/>
      <c r="AR691" s="296">
        <v>200</v>
      </c>
      <c r="AS691" s="296">
        <v>3</v>
      </c>
      <c r="AT691" s="296">
        <v>3</v>
      </c>
      <c r="AU691" s="296">
        <v>39</v>
      </c>
      <c r="AV691" s="296">
        <v>43</v>
      </c>
      <c r="AW691" s="296">
        <v>245</v>
      </c>
      <c r="AX691" s="296">
        <v>241</v>
      </c>
      <c r="AY691" s="296">
        <v>124</v>
      </c>
      <c r="AZ691" s="296">
        <v>100</v>
      </c>
      <c r="BA691" s="74"/>
      <c r="BB691" s="296">
        <v>94</v>
      </c>
      <c r="BC691" s="49"/>
      <c r="BD691" s="297" t="s">
        <v>85</v>
      </c>
      <c r="BE691" s="91" t="str">
        <f>IFERROR(VLOOKUP(BD691,ACCESSORIES!F:J,5,FALSE),"N/A")</f>
        <v>N/A</v>
      </c>
      <c r="BF691" s="92" t="s">
        <v>85</v>
      </c>
      <c r="BG691" s="91" t="str">
        <f>IFERROR(VLOOKUP(BF691,ACCESSORIES!F:J,5,FALSE),"N/A")</f>
        <v>N/A</v>
      </c>
      <c r="BH691" s="297">
        <v>42.1</v>
      </c>
      <c r="BI691" s="296">
        <v>22.6</v>
      </c>
      <c r="BJ691" s="296">
        <v>22.6</v>
      </c>
      <c r="BK691" s="296">
        <v>12.6</v>
      </c>
      <c r="BL691" s="358">
        <f t="shared" si="60"/>
        <v>0.10546019578886397</v>
      </c>
      <c r="BM691" s="290">
        <v>20</v>
      </c>
      <c r="BN691" s="296" t="s">
        <v>3374</v>
      </c>
      <c r="BO691" s="73" t="s">
        <v>3891</v>
      </c>
      <c r="BP691" s="296" t="s">
        <v>3907</v>
      </c>
      <c r="BQ691" s="296" t="s">
        <v>5194</v>
      </c>
      <c r="BR691" s="296" t="s">
        <v>5195</v>
      </c>
      <c r="BS691" s="296" t="s">
        <v>5169</v>
      </c>
      <c r="BT691" s="296" t="s">
        <v>5196</v>
      </c>
      <c r="BU691" s="296" t="s">
        <v>5197</v>
      </c>
      <c r="BV691" s="296" t="s">
        <v>3909</v>
      </c>
      <c r="BW691" s="296"/>
      <c r="BX691" s="296"/>
      <c r="BY691" s="296"/>
      <c r="BZ691" s="296" t="s">
        <v>3390</v>
      </c>
      <c r="CA691" s="296" t="s">
        <v>3391</v>
      </c>
      <c r="CB691" s="296" t="s">
        <v>3392</v>
      </c>
      <c r="CC691" s="296" t="s">
        <v>3393</v>
      </c>
      <c r="CD691" s="311" t="str">
        <f t="shared" si="61"/>
        <v>DISCONTINUED - MR301 The Standard, 20x10, -18mm Offset, 8x6.5, 130.81mm Centerbore, Matte Black</v>
      </c>
      <c r="CE691" s="311" t="s">
        <v>3721</v>
      </c>
      <c r="CF691" s="311" t="s">
        <v>3720</v>
      </c>
      <c r="CG691" s="300" t="str">
        <f t="shared" si="57"/>
        <v>STREET (3XX)</v>
      </c>
    </row>
    <row r="692" spans="1:85" s="289" customFormat="1" ht="15.75" customHeight="1">
      <c r="A692" s="571">
        <f t="shared" si="56"/>
        <v>689</v>
      </c>
      <c r="B692" s="92" t="s">
        <v>84</v>
      </c>
      <c r="C692" s="29" t="s">
        <v>1038</v>
      </c>
      <c r="D692" s="290" t="s">
        <v>1088</v>
      </c>
      <c r="E692" s="291" t="s">
        <v>5317</v>
      </c>
      <c r="F692" s="281" t="str">
        <f t="shared" si="59"/>
        <v>MR31178558500</v>
      </c>
      <c r="G692" s="291"/>
      <c r="H692" s="291"/>
      <c r="I692" s="345" t="s">
        <v>678</v>
      </c>
      <c r="J692" s="322">
        <v>42370</v>
      </c>
      <c r="K692" s="438">
        <v>44517</v>
      </c>
      <c r="L692" s="282" t="s">
        <v>1239</v>
      </c>
      <c r="M692" s="292">
        <v>323.86</v>
      </c>
      <c r="N692" s="85"/>
      <c r="O692" s="409"/>
      <c r="P692" s="290">
        <v>17</v>
      </c>
      <c r="Q692" s="8">
        <v>8.5</v>
      </c>
      <c r="R692" s="29" t="s">
        <v>1688</v>
      </c>
      <c r="S692" s="290">
        <v>5</v>
      </c>
      <c r="T692" s="290">
        <v>150</v>
      </c>
      <c r="U692" s="293">
        <v>0</v>
      </c>
      <c r="V692" s="317">
        <v>4.75</v>
      </c>
      <c r="W692" s="290" t="s">
        <v>85</v>
      </c>
      <c r="X692" s="298">
        <v>110.5</v>
      </c>
      <c r="Y692" s="294">
        <v>28.84</v>
      </c>
      <c r="Z692" s="293">
        <v>2650</v>
      </c>
      <c r="AA692" s="293" t="s">
        <v>2165</v>
      </c>
      <c r="AB692" s="293" t="s">
        <v>2845</v>
      </c>
      <c r="AC692" s="284" t="s">
        <v>9714</v>
      </c>
      <c r="AD692" s="295" t="s">
        <v>1596</v>
      </c>
      <c r="AE692" s="432"/>
      <c r="AF692" s="286">
        <f>IFERROR(VLOOKUP(AD692,ACCESSORIES!F:J,5,FALSE),"N/A")</f>
        <v>38.5</v>
      </c>
      <c r="AG692" s="295" t="s">
        <v>1735</v>
      </c>
      <c r="AH692" s="296" t="s">
        <v>1787</v>
      </c>
      <c r="AI692" s="295" t="s">
        <v>85</v>
      </c>
      <c r="AJ692" s="295" t="s">
        <v>1827</v>
      </c>
      <c r="AK692" s="287">
        <f>IFERROR(VLOOKUP(AJ692,ACCESSORIES!F:J,5,FALSE),"N/A")</f>
        <v>1.1000000000000001</v>
      </c>
      <c r="AL692" s="296" t="s">
        <v>236</v>
      </c>
      <c r="AM692" s="296" t="s">
        <v>85</v>
      </c>
      <c r="AN692" s="38" t="str">
        <f>IFERROR(VLOOKUP(AM692,ACCESSORIES!F:J,5,FALSE),"N/A")</f>
        <v>N/A</v>
      </c>
      <c r="AO692" s="296" t="s">
        <v>85</v>
      </c>
      <c r="AP692" s="493">
        <v>16.100000000000001</v>
      </c>
      <c r="AQ692" s="296"/>
      <c r="AR692" s="296">
        <v>185</v>
      </c>
      <c r="AS692" s="296">
        <v>3</v>
      </c>
      <c r="AT692" s="296">
        <v>12</v>
      </c>
      <c r="AU692" s="296">
        <v>36</v>
      </c>
      <c r="AV692" s="296">
        <v>38</v>
      </c>
      <c r="AW692" s="296">
        <v>208</v>
      </c>
      <c r="AX692" s="296">
        <v>200</v>
      </c>
      <c r="AY692" s="296">
        <v>110.5</v>
      </c>
      <c r="AZ692" s="296">
        <v>35</v>
      </c>
      <c r="BA692" s="74"/>
      <c r="BB692" s="296">
        <v>50</v>
      </c>
      <c r="BC692" s="49"/>
      <c r="BD692" s="297" t="s">
        <v>85</v>
      </c>
      <c r="BE692" s="91" t="str">
        <f>IFERROR(VLOOKUP(BD692,ACCESSORIES!F:J,5,FALSE),"N/A")</f>
        <v>N/A</v>
      </c>
      <c r="BF692" s="92" t="s">
        <v>85</v>
      </c>
      <c r="BG692" s="91" t="str">
        <f>IFERROR(VLOOKUP(BF692,ACCESSORIES!F:J,5,FALSE),"N/A")</f>
        <v>N/A</v>
      </c>
      <c r="BH692" s="297">
        <v>32.96</v>
      </c>
      <c r="BI692" s="296">
        <v>19.7</v>
      </c>
      <c r="BJ692" s="296">
        <v>19.7</v>
      </c>
      <c r="BK692" s="296">
        <v>11</v>
      </c>
      <c r="BL692" s="358">
        <f t="shared" si="60"/>
        <v>6.995621234535998E-2</v>
      </c>
      <c r="BM692" s="290">
        <v>36</v>
      </c>
      <c r="BN692" s="296" t="s">
        <v>3374</v>
      </c>
      <c r="BO692" s="73" t="s">
        <v>3891</v>
      </c>
      <c r="BP692" s="296" t="s">
        <v>3907</v>
      </c>
      <c r="BQ692" s="296" t="s">
        <v>5211</v>
      </c>
      <c r="BR692" s="296" t="s">
        <v>5209</v>
      </c>
      <c r="BS692" s="296" t="s">
        <v>5199</v>
      </c>
      <c r="BT692" s="296" t="s">
        <v>5210</v>
      </c>
      <c r="BU692" s="296" t="s">
        <v>5189</v>
      </c>
      <c r="BV692" s="296" t="s">
        <v>4101</v>
      </c>
      <c r="BW692" s="296" t="s">
        <v>3909</v>
      </c>
      <c r="BX692" s="296"/>
      <c r="BY692" s="296"/>
      <c r="BZ692" s="296" t="s">
        <v>3486</v>
      </c>
      <c r="CA692" s="296" t="s">
        <v>3487</v>
      </c>
      <c r="CB692" s="296" t="s">
        <v>3488</v>
      </c>
      <c r="CC692" s="296" t="s">
        <v>3489</v>
      </c>
      <c r="CD692" s="311" t="str">
        <f t="shared" si="61"/>
        <v>DISCONTINUED - MR311 Vex, 17x8.5, 0mm Offset, 5x150, 110.5mm Centerbore, Matte Black</v>
      </c>
      <c r="CE692" s="311" t="s">
        <v>3721</v>
      </c>
      <c r="CF692" s="311" t="s">
        <v>3720</v>
      </c>
      <c r="CG692" s="300" t="str">
        <f t="shared" si="57"/>
        <v>STREET (3XX)</v>
      </c>
    </row>
    <row r="693" spans="1:85" s="289" customFormat="1" ht="15.75" customHeight="1">
      <c r="A693" s="571">
        <f t="shared" si="56"/>
        <v>690</v>
      </c>
      <c r="B693" s="92" t="s">
        <v>84</v>
      </c>
      <c r="C693" s="29" t="s">
        <v>1038</v>
      </c>
      <c r="D693" s="290" t="s">
        <v>1974</v>
      </c>
      <c r="E693" s="291" t="s">
        <v>5381</v>
      </c>
      <c r="F693" s="281" t="str">
        <f t="shared" si="59"/>
        <v>MR31378558825</v>
      </c>
      <c r="G693" s="291"/>
      <c r="H693" s="291"/>
      <c r="I693" s="345" t="s">
        <v>2571</v>
      </c>
      <c r="J693" s="322">
        <v>43340</v>
      </c>
      <c r="K693" s="438">
        <v>44517</v>
      </c>
      <c r="L693" s="282" t="s">
        <v>1239</v>
      </c>
      <c r="M693" s="292">
        <v>414.03</v>
      </c>
      <c r="N693" s="85"/>
      <c r="O693" s="409"/>
      <c r="P693" s="290">
        <v>17</v>
      </c>
      <c r="Q693" s="8">
        <v>8.5</v>
      </c>
      <c r="R693" s="29" t="s">
        <v>1688</v>
      </c>
      <c r="S693" s="290">
        <v>5</v>
      </c>
      <c r="T693" s="290">
        <v>150</v>
      </c>
      <c r="U693" s="293">
        <v>25</v>
      </c>
      <c r="V693" s="317">
        <v>5.8</v>
      </c>
      <c r="W693" s="290" t="s">
        <v>85</v>
      </c>
      <c r="X693" s="298">
        <v>110.5</v>
      </c>
      <c r="Y693" s="294">
        <v>23.5</v>
      </c>
      <c r="Z693" s="293">
        <v>2650</v>
      </c>
      <c r="AA693" s="293" t="s">
        <v>2516</v>
      </c>
      <c r="AB693" s="293" t="s">
        <v>2850</v>
      </c>
      <c r="AC693" s="284" t="s">
        <v>9839</v>
      </c>
      <c r="AD693" s="295" t="s">
        <v>4595</v>
      </c>
      <c r="AE693" s="432"/>
      <c r="AF693" s="286" t="str">
        <f>IFERROR(VLOOKUP(AD693,ACCESSORIES!F:J,5,FALSE),"N/A")</f>
        <v>N/A</v>
      </c>
      <c r="AG693" s="295" t="s">
        <v>85</v>
      </c>
      <c r="AH693" s="296" t="s">
        <v>85</v>
      </c>
      <c r="AI693" s="295" t="s">
        <v>85</v>
      </c>
      <c r="AJ693" s="295" t="s">
        <v>85</v>
      </c>
      <c r="AK693" s="287" t="str">
        <f>IFERROR(VLOOKUP(AJ693,ACCESSORIES!F:J,5,FALSE),"N/A")</f>
        <v>N/A</v>
      </c>
      <c r="AL693" s="296" t="s">
        <v>237</v>
      </c>
      <c r="AM693" s="296" t="s">
        <v>85</v>
      </c>
      <c r="AN693" s="38" t="str">
        <f>IFERROR(VLOOKUP(AM693,ACCESSORIES!F:J,5,FALSE),"N/A")</f>
        <v>N/A</v>
      </c>
      <c r="AO693" s="296" t="s">
        <v>85</v>
      </c>
      <c r="AP693" s="493">
        <v>16</v>
      </c>
      <c r="AQ693" s="296"/>
      <c r="AR693" s="296">
        <v>180</v>
      </c>
      <c r="AS693" s="296">
        <v>0</v>
      </c>
      <c r="AT693" s="296">
        <v>14</v>
      </c>
      <c r="AU693" s="296">
        <v>40</v>
      </c>
      <c r="AV693" s="296">
        <v>46.6</v>
      </c>
      <c r="AW693" s="296">
        <v>210</v>
      </c>
      <c r="AX693" s="296">
        <v>208</v>
      </c>
      <c r="AY693" s="296">
        <v>110.5</v>
      </c>
      <c r="AZ693" s="296">
        <v>35</v>
      </c>
      <c r="BA693" s="74"/>
      <c r="BB693" s="296">
        <v>34</v>
      </c>
      <c r="BC693" s="49"/>
      <c r="BD693" s="297" t="s">
        <v>85</v>
      </c>
      <c r="BE693" s="91" t="str">
        <f>IFERROR(VLOOKUP(BD693,ACCESSORIES!F:J,5,FALSE),"N/A")</f>
        <v>N/A</v>
      </c>
      <c r="BF693" s="92" t="s">
        <v>85</v>
      </c>
      <c r="BG693" s="91" t="str">
        <f>IFERROR(VLOOKUP(BF693,ACCESSORIES!F:J,5,FALSE),"N/A")</f>
        <v>N/A</v>
      </c>
      <c r="BH693" s="297">
        <v>27</v>
      </c>
      <c r="BI693" s="296">
        <v>19.7</v>
      </c>
      <c r="BJ693" s="296">
        <v>19.7</v>
      </c>
      <c r="BK693" s="296">
        <v>11</v>
      </c>
      <c r="BL693" s="358">
        <f t="shared" si="60"/>
        <v>6.995621234535998E-2</v>
      </c>
      <c r="BM693" s="290">
        <v>36</v>
      </c>
      <c r="BN693" s="296" t="s">
        <v>3374</v>
      </c>
      <c r="BO693" s="73" t="s">
        <v>3891</v>
      </c>
      <c r="BP693" s="296" t="s">
        <v>5217</v>
      </c>
      <c r="BQ693" s="296" t="s">
        <v>3907</v>
      </c>
      <c r="BR693" s="296" t="s">
        <v>5142</v>
      </c>
      <c r="BS693" s="296" t="s">
        <v>5218</v>
      </c>
      <c r="BT693" s="296" t="s">
        <v>5219</v>
      </c>
      <c r="BU693" s="296" t="s">
        <v>5220</v>
      </c>
      <c r="BV693" s="296" t="s">
        <v>5221</v>
      </c>
      <c r="BW693" s="296" t="s">
        <v>4101</v>
      </c>
      <c r="BX693" s="296" t="s">
        <v>3909</v>
      </c>
      <c r="BY693" s="296"/>
      <c r="BZ693" s="296" t="s">
        <v>3514</v>
      </c>
      <c r="CA693" s="296" t="s">
        <v>3515</v>
      </c>
      <c r="CB693" s="296" t="s">
        <v>3516</v>
      </c>
      <c r="CC693" s="296" t="s">
        <v>3517</v>
      </c>
      <c r="CD693" s="311" t="str">
        <f t="shared" ref="CD693:CD730" si="62">CONCATENATE("DISCONTINUED"," ","-"," ",D693,", ",P693,"x",Q693,", ",IF(W693="N/A", "", CONCATENATE(W693, "/")),IF(U693&gt;0, CONCATENATE("+",U693), U693),"mm Offset, ",R693,", ",X693,"mm Centerbore, ",PROPER(AA693), "", IF(BF693="N/A", "", CONCATENATE(", w/ ", BF693)))</f>
        <v>DISCONTINUED - MR313, 17x8.5, +25mm Offset, 5x150, 110.5mm Centerbore, Gloss Titanium</v>
      </c>
      <c r="CE693" s="311" t="s">
        <v>3721</v>
      </c>
      <c r="CF693" s="311" t="s">
        <v>3720</v>
      </c>
      <c r="CG693" s="300" t="str">
        <f t="shared" si="57"/>
        <v>STREET (3XX)</v>
      </c>
    </row>
    <row r="694" spans="1:85" s="289" customFormat="1" ht="15.75" customHeight="1">
      <c r="A694" s="571">
        <f t="shared" si="56"/>
        <v>691</v>
      </c>
      <c r="B694" s="92" t="s">
        <v>84</v>
      </c>
      <c r="C694" s="29" t="s">
        <v>1060</v>
      </c>
      <c r="D694" s="290" t="s">
        <v>908</v>
      </c>
      <c r="E694" s="291" t="s">
        <v>5383</v>
      </c>
      <c r="F694" s="281" t="str">
        <f t="shared" si="59"/>
        <v>MR60621088524N</v>
      </c>
      <c r="G694" s="291" t="s">
        <v>2095</v>
      </c>
      <c r="H694" s="291"/>
      <c r="I694" s="345" t="s">
        <v>959</v>
      </c>
      <c r="J694" s="322">
        <v>42736</v>
      </c>
      <c r="K694" s="438">
        <v>44517</v>
      </c>
      <c r="L694" s="282" t="s">
        <v>1239</v>
      </c>
      <c r="M694" s="292">
        <v>408.62</v>
      </c>
      <c r="N694" s="85"/>
      <c r="O694" s="409"/>
      <c r="P694" s="290">
        <v>20</v>
      </c>
      <c r="Q694" s="8">
        <v>10</v>
      </c>
      <c r="R694" s="29" t="s">
        <v>1701</v>
      </c>
      <c r="S694" s="290">
        <v>8</v>
      </c>
      <c r="T694" s="290">
        <v>180</v>
      </c>
      <c r="U694" s="293">
        <v>-24</v>
      </c>
      <c r="V694" s="317">
        <v>4.55</v>
      </c>
      <c r="W694" s="290" t="s">
        <v>85</v>
      </c>
      <c r="X694" s="298">
        <v>124.1</v>
      </c>
      <c r="Y694" s="294">
        <v>43.43</v>
      </c>
      <c r="Z694" s="293">
        <v>3640</v>
      </c>
      <c r="AA694" s="293" t="s">
        <v>2165</v>
      </c>
      <c r="AB694" s="293" t="s">
        <v>2845</v>
      </c>
      <c r="AC694" s="284" t="s">
        <v>9785</v>
      </c>
      <c r="AD694" s="295" t="s">
        <v>1577</v>
      </c>
      <c r="AE694" s="432"/>
      <c r="AF694" s="286">
        <f>IFERROR(VLOOKUP(AD694,ACCESSORIES!F:J,5,FALSE),"N/A")</f>
        <v>33</v>
      </c>
      <c r="AG694" s="295" t="s">
        <v>85</v>
      </c>
      <c r="AH694" s="296" t="s">
        <v>1787</v>
      </c>
      <c r="AI694" s="295" t="s">
        <v>85</v>
      </c>
      <c r="AJ694" s="295" t="s">
        <v>1826</v>
      </c>
      <c r="AK694" s="287">
        <f>IFERROR(VLOOKUP(AJ694,ACCESSORIES!F:J,5,FALSE),"N/A")</f>
        <v>1.1000000000000001</v>
      </c>
      <c r="AL694" s="296" t="s">
        <v>236</v>
      </c>
      <c r="AM694" s="296" t="s">
        <v>85</v>
      </c>
      <c r="AN694" s="38" t="str">
        <f>IFERROR(VLOOKUP(AM694,ACCESSORIES!F:J,5,FALSE),"N/A")</f>
        <v>N/A</v>
      </c>
      <c r="AO694" s="296" t="s">
        <v>85</v>
      </c>
      <c r="AP694" s="493">
        <v>15.8</v>
      </c>
      <c r="AQ694" s="296"/>
      <c r="AR694" s="296">
        <v>206</v>
      </c>
      <c r="AS694" s="296">
        <v>3</v>
      </c>
      <c r="AT694" s="296">
        <v>3</v>
      </c>
      <c r="AU694" s="296"/>
      <c r="AV694" s="296">
        <v>58</v>
      </c>
      <c r="AW694" s="296"/>
      <c r="AX694" s="296">
        <v>230</v>
      </c>
      <c r="AY694" s="296">
        <v>124.2</v>
      </c>
      <c r="AZ694" s="296">
        <v>108.5</v>
      </c>
      <c r="BA694" s="74"/>
      <c r="BB694" s="296">
        <v>72</v>
      </c>
      <c r="BC694" s="49"/>
      <c r="BD694" s="297" t="s">
        <v>85</v>
      </c>
      <c r="BE694" s="91" t="str">
        <f>IFERROR(VLOOKUP(BD694,ACCESSORIES!F:J,5,FALSE),"N/A")</f>
        <v>N/A</v>
      </c>
      <c r="BF694" s="92" t="s">
        <v>85</v>
      </c>
      <c r="BG694" s="91" t="str">
        <f>IFERROR(VLOOKUP(BF694,ACCESSORIES!F:J,5,FALSE),"N/A")</f>
        <v>N/A</v>
      </c>
      <c r="BH694" s="297">
        <v>49.07</v>
      </c>
      <c r="BI694" s="296">
        <v>22.1</v>
      </c>
      <c r="BJ694" s="296">
        <v>22.1</v>
      </c>
      <c r="BK694" s="296">
        <v>12.2</v>
      </c>
      <c r="BL694" s="358">
        <f t="shared" si="60"/>
        <v>9.7643992324528001E-2</v>
      </c>
      <c r="BM694" s="290">
        <v>20</v>
      </c>
      <c r="BN694" s="296" t="s">
        <v>3374</v>
      </c>
      <c r="BO694" s="73" t="s">
        <v>3891</v>
      </c>
      <c r="BP694" s="296" t="s">
        <v>2737</v>
      </c>
      <c r="BQ694" s="296" t="s">
        <v>2681</v>
      </c>
      <c r="BR694" s="296" t="s">
        <v>2750</v>
      </c>
      <c r="BS694" s="296" t="s">
        <v>2751</v>
      </c>
      <c r="BT694" s="296"/>
      <c r="BU694" s="296"/>
      <c r="BV694" s="296"/>
      <c r="BW694" s="296"/>
      <c r="BX694" s="296"/>
      <c r="BY694" s="296"/>
      <c r="BZ694" s="296" t="s">
        <v>3658</v>
      </c>
      <c r="CA694" s="296" t="s">
        <v>3659</v>
      </c>
      <c r="CB694" s="296" t="s">
        <v>3660</v>
      </c>
      <c r="CC694" s="296" t="s">
        <v>3661</v>
      </c>
      <c r="CD694" s="311" t="str">
        <f t="shared" si="62"/>
        <v>DISCONTINUED - MR606 Mesh, 20x10, -24mm Offset, 8x180, 124.1mm Centerbore, Matte Black</v>
      </c>
      <c r="CE694" s="311" t="s">
        <v>3721</v>
      </c>
      <c r="CF694" s="311" t="s">
        <v>3720</v>
      </c>
      <c r="CG694" s="300" t="str">
        <f t="shared" si="57"/>
        <v>DISCO (6XX)</v>
      </c>
    </row>
    <row r="695" spans="1:85" s="289" customFormat="1" ht="15.75" customHeight="1">
      <c r="A695" s="571">
        <f t="shared" si="56"/>
        <v>692</v>
      </c>
      <c r="B695" s="92" t="s">
        <v>84</v>
      </c>
      <c r="C695" s="29" t="s">
        <v>1059</v>
      </c>
      <c r="D695" s="290" t="s">
        <v>903</v>
      </c>
      <c r="E695" s="291" t="s">
        <v>5382</v>
      </c>
      <c r="F695" s="281" t="str">
        <f t="shared" si="59"/>
        <v>MR50388012542</v>
      </c>
      <c r="G695" s="291"/>
      <c r="H695" s="291"/>
      <c r="I695" s="345" t="s">
        <v>918</v>
      </c>
      <c r="J695" s="322">
        <v>42736</v>
      </c>
      <c r="K695" s="438">
        <v>44517</v>
      </c>
      <c r="L695" s="282" t="s">
        <v>1239</v>
      </c>
      <c r="M695" s="292">
        <v>459.11</v>
      </c>
      <c r="N695" s="85"/>
      <c r="O695" s="409"/>
      <c r="P695" s="290">
        <v>18</v>
      </c>
      <c r="Q695" s="8">
        <v>8</v>
      </c>
      <c r="R695" s="29" t="s">
        <v>1756</v>
      </c>
      <c r="S695" s="290">
        <v>5</v>
      </c>
      <c r="T695" s="290">
        <v>4.5</v>
      </c>
      <c r="U695" s="293">
        <v>42</v>
      </c>
      <c r="V695" s="317">
        <v>6.2</v>
      </c>
      <c r="W695" s="290" t="s">
        <v>85</v>
      </c>
      <c r="X695" s="298">
        <v>73</v>
      </c>
      <c r="Y695" s="294">
        <v>17.8</v>
      </c>
      <c r="Z695" s="293">
        <v>1650</v>
      </c>
      <c r="AA695" s="293" t="s">
        <v>2165</v>
      </c>
      <c r="AB695" s="293" t="s">
        <v>2845</v>
      </c>
      <c r="AC695" s="284" t="s">
        <v>9848</v>
      </c>
      <c r="AD695" s="295" t="s">
        <v>1578</v>
      </c>
      <c r="AE695" s="432"/>
      <c r="AF695" s="286" t="str">
        <f>IFERROR(VLOOKUP(AD695,ACCESSORIES!F:J,5,FALSE),"N/A")</f>
        <v>N/A</v>
      </c>
      <c r="AG695" s="295" t="s">
        <v>85</v>
      </c>
      <c r="AH695" s="296" t="s">
        <v>85</v>
      </c>
      <c r="AI695" s="295" t="s">
        <v>85</v>
      </c>
      <c r="AJ695" s="295" t="s">
        <v>85</v>
      </c>
      <c r="AK695" s="287" t="str">
        <f>IFERROR(VLOOKUP(AJ695,ACCESSORIES!F:J,5,FALSE),"N/A")</f>
        <v>N/A</v>
      </c>
      <c r="AL695" s="296" t="s">
        <v>236</v>
      </c>
      <c r="AM695" s="296" t="s">
        <v>1782</v>
      </c>
      <c r="AN695" s="38">
        <f>IFERROR(VLOOKUP(AM695,ACCESSORIES!F:J,5,FALSE),"N/A")</f>
        <v>2.75</v>
      </c>
      <c r="AO695" s="296">
        <v>56.1</v>
      </c>
      <c r="AP695" s="493">
        <v>16</v>
      </c>
      <c r="AQ695" s="296"/>
      <c r="AR695" s="296">
        <v>145</v>
      </c>
      <c r="AS695" s="296">
        <v>26</v>
      </c>
      <c r="AT695" s="296">
        <v>34</v>
      </c>
      <c r="AU695" s="296"/>
      <c r="AV695" s="296">
        <v>46</v>
      </c>
      <c r="AW695" s="296"/>
      <c r="AX695" s="296">
        <v>212</v>
      </c>
      <c r="AY695" s="296">
        <v>53</v>
      </c>
      <c r="AZ695" s="296">
        <v>29</v>
      </c>
      <c r="BA695" s="74"/>
      <c r="BB695" s="296">
        <v>0</v>
      </c>
      <c r="BC695" s="49"/>
      <c r="BD695" s="297" t="s">
        <v>85</v>
      </c>
      <c r="BE695" s="91" t="str">
        <f>IFERROR(VLOOKUP(BD695,ACCESSORIES!F:J,5,FALSE),"N/A")</f>
        <v>N/A</v>
      </c>
      <c r="BF695" s="92" t="s">
        <v>85</v>
      </c>
      <c r="BG695" s="91" t="str">
        <f>IFERROR(VLOOKUP(BF695,ACCESSORIES!F:J,5,FALSE),"N/A")</f>
        <v>N/A</v>
      </c>
      <c r="BH695" s="297">
        <v>21.3</v>
      </c>
      <c r="BI695" s="296">
        <v>20.5</v>
      </c>
      <c r="BJ695" s="296">
        <v>20.5</v>
      </c>
      <c r="BK695" s="296">
        <v>10.4</v>
      </c>
      <c r="BL695" s="358">
        <f t="shared" si="60"/>
        <v>7.1621301918399979E-2</v>
      </c>
      <c r="BM695" s="290">
        <v>36</v>
      </c>
      <c r="BN695" s="296" t="s">
        <v>3374</v>
      </c>
      <c r="BO695" s="73" t="s">
        <v>3891</v>
      </c>
      <c r="BP695" s="296" t="s">
        <v>5217</v>
      </c>
      <c r="BQ695" s="296" t="s">
        <v>3907</v>
      </c>
      <c r="BR695" s="296" t="s">
        <v>5237</v>
      </c>
      <c r="BS695" s="296" t="s">
        <v>5238</v>
      </c>
      <c r="BT695" s="296" t="s">
        <v>5220</v>
      </c>
      <c r="BU695" s="296" t="s">
        <v>5239</v>
      </c>
      <c r="BV695" s="296" t="s">
        <v>4101</v>
      </c>
      <c r="BW695" s="296" t="s">
        <v>5232</v>
      </c>
      <c r="BX695" s="296"/>
      <c r="BY695" s="296"/>
      <c r="BZ695" s="296" t="s">
        <v>3618</v>
      </c>
      <c r="CA695" s="296" t="s">
        <v>3619</v>
      </c>
      <c r="CB695" s="296" t="s">
        <v>3620</v>
      </c>
      <c r="CC695" s="296" t="s">
        <v>3621</v>
      </c>
      <c r="CD695" s="311" t="str">
        <f t="shared" si="62"/>
        <v>DISCONTINUED - MR503 RALLY, 18x8, +42mm Offset, 5x4.5, 73mm Centerbore, Matte Black</v>
      </c>
      <c r="CE695" s="311" t="s">
        <v>3721</v>
      </c>
      <c r="CF695" s="311" t="s">
        <v>3720</v>
      </c>
      <c r="CG695" s="300" t="str">
        <f t="shared" si="57"/>
        <v>RALLY (5XX)</v>
      </c>
    </row>
    <row r="696" spans="1:85" s="289" customFormat="1" ht="15.75" customHeight="1">
      <c r="A696" s="571">
        <f t="shared" si="56"/>
        <v>693</v>
      </c>
      <c r="B696" s="92" t="s">
        <v>84</v>
      </c>
      <c r="C696" s="29" t="s">
        <v>1038</v>
      </c>
      <c r="D696" s="290" t="s">
        <v>4342</v>
      </c>
      <c r="E696" s="291" t="s">
        <v>5410</v>
      </c>
      <c r="F696" s="281" t="str">
        <f t="shared" si="59"/>
        <v>MR30678587500</v>
      </c>
      <c r="G696" s="291"/>
      <c r="H696" s="291"/>
      <c r="I696" s="345" t="s">
        <v>496</v>
      </c>
      <c r="J696" s="322">
        <v>41640</v>
      </c>
      <c r="K696" s="438">
        <v>44517</v>
      </c>
      <c r="L696" s="282" t="s">
        <v>1239</v>
      </c>
      <c r="M696" s="292">
        <v>299</v>
      </c>
      <c r="N696" s="85"/>
      <c r="O696" s="409"/>
      <c r="P696" s="290">
        <v>17</v>
      </c>
      <c r="Q696" s="8">
        <v>8.5</v>
      </c>
      <c r="R696" s="29" t="s">
        <v>1700</v>
      </c>
      <c r="S696" s="290">
        <v>8</v>
      </c>
      <c r="T696" s="290">
        <v>170</v>
      </c>
      <c r="U696" s="293">
        <v>0</v>
      </c>
      <c r="V696" s="317">
        <v>4.75</v>
      </c>
      <c r="W696" s="290" t="s">
        <v>85</v>
      </c>
      <c r="X696" s="298">
        <v>130.81</v>
      </c>
      <c r="Y696" s="294">
        <v>28.64</v>
      </c>
      <c r="Z696" s="293">
        <v>3600</v>
      </c>
      <c r="AA696" s="293" t="s">
        <v>2165</v>
      </c>
      <c r="AB696" s="293" t="s">
        <v>2845</v>
      </c>
      <c r="AC696" s="284" t="s">
        <v>9581</v>
      </c>
      <c r="AD696" s="295" t="s">
        <v>1573</v>
      </c>
      <c r="AE696" s="432"/>
      <c r="AF696" s="286">
        <f>IFERROR(VLOOKUP(AD696,ACCESSORIES!F:J,5,FALSE),"N/A")</f>
        <v>33</v>
      </c>
      <c r="AG696" s="295" t="s">
        <v>85</v>
      </c>
      <c r="AH696" s="296" t="s">
        <v>85</v>
      </c>
      <c r="AI696" s="295" t="s">
        <v>2863</v>
      </c>
      <c r="AJ696" s="295" t="s">
        <v>1826</v>
      </c>
      <c r="AK696" s="287">
        <f>IFERROR(VLOOKUP(AJ696,ACCESSORIES!F:J,5,FALSE),"N/A")</f>
        <v>1.1000000000000001</v>
      </c>
      <c r="AL696" s="296" t="s">
        <v>237</v>
      </c>
      <c r="AM696" s="296" t="s">
        <v>85</v>
      </c>
      <c r="AN696" s="38" t="str">
        <f>IFERROR(VLOOKUP(AM696,ACCESSORIES!F:J,5,FALSE),"N/A")</f>
        <v>N/A</v>
      </c>
      <c r="AO696" s="296" t="s">
        <v>85</v>
      </c>
      <c r="AP696" s="493">
        <v>16.5</v>
      </c>
      <c r="AQ696" s="296"/>
      <c r="AR696" s="296">
        <v>197</v>
      </c>
      <c r="AS696" s="296">
        <v>3</v>
      </c>
      <c r="AT696" s="296">
        <v>3</v>
      </c>
      <c r="AU696" s="296">
        <v>30</v>
      </c>
      <c r="AV696" s="296">
        <v>41</v>
      </c>
      <c r="AW696" s="296">
        <v>208</v>
      </c>
      <c r="AX696" s="296">
        <v>205</v>
      </c>
      <c r="AY696" s="296">
        <v>123.4</v>
      </c>
      <c r="AZ696" s="296">
        <v>76</v>
      </c>
      <c r="BA696" s="74"/>
      <c r="BB696" s="296">
        <v>46</v>
      </c>
      <c r="BC696" s="49"/>
      <c r="BD696" s="297" t="s">
        <v>85</v>
      </c>
      <c r="BE696" s="91" t="str">
        <f>IFERROR(VLOOKUP(BD696,ACCESSORIES!F:J,5,FALSE),"N/A")</f>
        <v>N/A</v>
      </c>
      <c r="BF696" s="92" t="s">
        <v>85</v>
      </c>
      <c r="BG696" s="91" t="str">
        <f>IFERROR(VLOOKUP(BF696,ACCESSORIES!F:J,5,FALSE),"N/A")</f>
        <v>N/A</v>
      </c>
      <c r="BH696" s="297">
        <v>32.78</v>
      </c>
      <c r="BI696" s="296">
        <v>19.7</v>
      </c>
      <c r="BJ696" s="296">
        <v>19.7</v>
      </c>
      <c r="BK696" s="296">
        <v>11</v>
      </c>
      <c r="BL696" s="358">
        <f t="shared" si="60"/>
        <v>6.995621234535998E-2</v>
      </c>
      <c r="BM696" s="290">
        <v>36</v>
      </c>
      <c r="BN696" s="296" t="s">
        <v>3374</v>
      </c>
      <c r="BO696" s="73" t="s">
        <v>3891</v>
      </c>
      <c r="BP696" s="296" t="s">
        <v>3907</v>
      </c>
      <c r="BQ696" s="296" t="s">
        <v>5204</v>
      </c>
      <c r="BR696" s="296" t="s">
        <v>5195</v>
      </c>
      <c r="BS696" s="296" t="s">
        <v>5169</v>
      </c>
      <c r="BT696" s="296" t="s">
        <v>5196</v>
      </c>
      <c r="BU696" s="296" t="s">
        <v>3909</v>
      </c>
      <c r="BV696" s="296"/>
      <c r="BW696" s="296"/>
      <c r="BX696" s="296"/>
      <c r="BY696" s="296"/>
      <c r="BZ696" s="296" t="s">
        <v>4256</v>
      </c>
      <c r="CA696" s="296" t="s">
        <v>4255</v>
      </c>
      <c r="CB696" s="296" t="s">
        <v>4254</v>
      </c>
      <c r="CC696" s="296" t="s">
        <v>4253</v>
      </c>
      <c r="CD696" s="311" t="str">
        <f t="shared" si="62"/>
        <v>DISCONTINUED - MR306 Mesh, 17x8.5, 0mm Offset, 8x170, 130.81mm Centerbore, Matte Black</v>
      </c>
      <c r="CE696" s="311" t="s">
        <v>3721</v>
      </c>
      <c r="CF696" s="311" t="s">
        <v>3720</v>
      </c>
      <c r="CG696" s="300" t="str">
        <f t="shared" si="57"/>
        <v>STREET (3XX)</v>
      </c>
    </row>
    <row r="697" spans="1:85" s="289" customFormat="1" ht="15.75" customHeight="1">
      <c r="A697" s="571">
        <f t="shared" si="56"/>
        <v>694</v>
      </c>
      <c r="B697" s="92" t="s">
        <v>84</v>
      </c>
      <c r="C697" s="29" t="s">
        <v>1059</v>
      </c>
      <c r="D697" s="290" t="s">
        <v>903</v>
      </c>
      <c r="E697" s="291" t="s">
        <v>5466</v>
      </c>
      <c r="F697" s="281" t="str">
        <f t="shared" si="59"/>
        <v>MR50378012542</v>
      </c>
      <c r="G697" s="291"/>
      <c r="H697" s="291"/>
      <c r="I697" s="345" t="s">
        <v>912</v>
      </c>
      <c r="J697" s="322">
        <v>42736</v>
      </c>
      <c r="K697" s="438">
        <v>44539</v>
      </c>
      <c r="L697" s="282" t="s">
        <v>1239</v>
      </c>
      <c r="M697" s="292">
        <v>399</v>
      </c>
      <c r="N697" s="85"/>
      <c r="O697" s="409"/>
      <c r="P697" s="290">
        <v>17</v>
      </c>
      <c r="Q697" s="8">
        <v>8</v>
      </c>
      <c r="R697" s="29" t="s">
        <v>1756</v>
      </c>
      <c r="S697" s="290">
        <v>5</v>
      </c>
      <c r="T697" s="290">
        <v>4.5</v>
      </c>
      <c r="U697" s="293">
        <v>42</v>
      </c>
      <c r="V697" s="317">
        <v>6.2</v>
      </c>
      <c r="W697" s="290" t="s">
        <v>85</v>
      </c>
      <c r="X697" s="298">
        <v>73</v>
      </c>
      <c r="Y697" s="294">
        <v>16.5</v>
      </c>
      <c r="Z697" s="293">
        <v>1650</v>
      </c>
      <c r="AA697" s="293" t="s">
        <v>2165</v>
      </c>
      <c r="AB697" s="293" t="s">
        <v>2845</v>
      </c>
      <c r="AC697" s="284" t="s">
        <v>9833</v>
      </c>
      <c r="AD697" s="295" t="s">
        <v>1578</v>
      </c>
      <c r="AE697" s="432"/>
      <c r="AF697" s="286" t="str">
        <f>IFERROR(VLOOKUP(AD697,ACCESSORIES!F:J,5,FALSE),"N/A")</f>
        <v>N/A</v>
      </c>
      <c r="AG697" s="295" t="s">
        <v>85</v>
      </c>
      <c r="AH697" s="296" t="s">
        <v>85</v>
      </c>
      <c r="AI697" s="295" t="s">
        <v>85</v>
      </c>
      <c r="AJ697" s="295" t="s">
        <v>85</v>
      </c>
      <c r="AK697" s="287" t="str">
        <f>IFERROR(VLOOKUP(AJ697,ACCESSORIES!F:J,5,FALSE),"N/A")</f>
        <v>N/A</v>
      </c>
      <c r="AL697" s="296" t="s">
        <v>236</v>
      </c>
      <c r="AM697" s="296" t="s">
        <v>1782</v>
      </c>
      <c r="AN697" s="38">
        <f>IFERROR(VLOOKUP(AM697,ACCESSORIES!F:J,5,FALSE),"N/A")</f>
        <v>2.75</v>
      </c>
      <c r="AO697" s="296">
        <v>56.1</v>
      </c>
      <c r="AP697" s="493">
        <v>16</v>
      </c>
      <c r="AQ697" s="296"/>
      <c r="AR697" s="296">
        <v>145</v>
      </c>
      <c r="AS697" s="296">
        <v>28</v>
      </c>
      <c r="AT697" s="296">
        <v>34</v>
      </c>
      <c r="AU697" s="296"/>
      <c r="AV697" s="296">
        <v>44</v>
      </c>
      <c r="AW697" s="296"/>
      <c r="AX697" s="296">
        <v>200</v>
      </c>
      <c r="AY697" s="296">
        <v>53</v>
      </c>
      <c r="AZ697" s="296">
        <v>32</v>
      </c>
      <c r="BA697" s="74"/>
      <c r="BB697" s="296">
        <v>0</v>
      </c>
      <c r="BC697" s="49"/>
      <c r="BD697" s="297" t="s">
        <v>85</v>
      </c>
      <c r="BE697" s="91" t="str">
        <f>IFERROR(VLOOKUP(BD697,ACCESSORIES!F:J,5,FALSE),"N/A")</f>
        <v>N/A</v>
      </c>
      <c r="BF697" s="92" t="s">
        <v>85</v>
      </c>
      <c r="BG697" s="91" t="str">
        <f>IFERROR(VLOOKUP(BF697,ACCESSORIES!F:J,5,FALSE),"N/A")</f>
        <v>N/A</v>
      </c>
      <c r="BH697" s="297">
        <v>20</v>
      </c>
      <c r="BI697" s="296">
        <v>19.5</v>
      </c>
      <c r="BJ697" s="296">
        <v>19.5</v>
      </c>
      <c r="BK697" s="296">
        <v>10.4</v>
      </c>
      <c r="BL697" s="358">
        <f t="shared" si="60"/>
        <v>6.4804283294399981E-2</v>
      </c>
      <c r="BM697" s="290">
        <v>36</v>
      </c>
      <c r="BN697" s="296" t="s">
        <v>3374</v>
      </c>
      <c r="BO697" s="73" t="s">
        <v>3891</v>
      </c>
      <c r="BP697" s="296" t="s">
        <v>5217</v>
      </c>
      <c r="BQ697" s="296" t="s">
        <v>3907</v>
      </c>
      <c r="BR697" s="296" t="s">
        <v>5237</v>
      </c>
      <c r="BS697" s="296" t="s">
        <v>5238</v>
      </c>
      <c r="BT697" s="296" t="s">
        <v>5220</v>
      </c>
      <c r="BU697" s="296" t="s">
        <v>5239</v>
      </c>
      <c r="BV697" s="296" t="s">
        <v>4101</v>
      </c>
      <c r="BW697" s="296" t="s">
        <v>5232</v>
      </c>
      <c r="BX697" s="296"/>
      <c r="BY697" s="296"/>
      <c r="BZ697" s="296" t="s">
        <v>3618</v>
      </c>
      <c r="CA697" s="296" t="s">
        <v>3619</v>
      </c>
      <c r="CB697" s="296" t="s">
        <v>3620</v>
      </c>
      <c r="CC697" s="296" t="s">
        <v>3621</v>
      </c>
      <c r="CD697" s="311" t="str">
        <f t="shared" si="62"/>
        <v>DISCONTINUED - MR503 RALLY, 17x8, +42mm Offset, 5x4.5, 73mm Centerbore, Matte Black</v>
      </c>
      <c r="CE697" s="311" t="s">
        <v>3721</v>
      </c>
      <c r="CF697" s="311" t="s">
        <v>3720</v>
      </c>
      <c r="CG697" s="300" t="str">
        <f t="shared" si="57"/>
        <v>RALLY (5XX)</v>
      </c>
    </row>
    <row r="698" spans="1:85" s="289" customFormat="1" ht="15.75" customHeight="1">
      <c r="A698" s="571">
        <f t="shared" si="56"/>
        <v>695</v>
      </c>
      <c r="B698" s="92" t="s">
        <v>84</v>
      </c>
      <c r="C698" s="29" t="s">
        <v>1038</v>
      </c>
      <c r="D698" s="290" t="s">
        <v>1974</v>
      </c>
      <c r="E698" s="291" t="s">
        <v>5467</v>
      </c>
      <c r="F698" s="281" t="str">
        <f t="shared" si="59"/>
        <v>MR31378516825</v>
      </c>
      <c r="G698" s="291"/>
      <c r="H698" s="291"/>
      <c r="I698" s="345" t="s">
        <v>2573</v>
      </c>
      <c r="J698" s="322">
        <v>43340</v>
      </c>
      <c r="K698" s="438">
        <v>44539</v>
      </c>
      <c r="L698" s="282" t="s">
        <v>1239</v>
      </c>
      <c r="M698" s="292">
        <v>414.03</v>
      </c>
      <c r="N698" s="85"/>
      <c r="O698" s="409"/>
      <c r="P698" s="290">
        <v>17</v>
      </c>
      <c r="Q698" s="8">
        <v>8.5</v>
      </c>
      <c r="R698" s="29" t="s">
        <v>1697</v>
      </c>
      <c r="S698" s="290">
        <v>6</v>
      </c>
      <c r="T698" s="290">
        <v>135</v>
      </c>
      <c r="U698" s="293">
        <v>25</v>
      </c>
      <c r="V698" s="317">
        <v>5.8</v>
      </c>
      <c r="W698" s="290" t="s">
        <v>85</v>
      </c>
      <c r="X698" s="298">
        <v>87</v>
      </c>
      <c r="Y698" s="294">
        <v>23.5</v>
      </c>
      <c r="Z698" s="293">
        <v>2650</v>
      </c>
      <c r="AA698" s="293" t="s">
        <v>2516</v>
      </c>
      <c r="AB698" s="293" t="s">
        <v>2850</v>
      </c>
      <c r="AC698" s="284" t="s">
        <v>9808</v>
      </c>
      <c r="AD698" s="295" t="s">
        <v>4594</v>
      </c>
      <c r="AE698" s="432"/>
      <c r="AF698" s="286">
        <f>IFERROR(VLOOKUP(AD698,ACCESSORIES!F:J,5,FALSE),"N/A")</f>
        <v>22</v>
      </c>
      <c r="AG698" s="295" t="s">
        <v>85</v>
      </c>
      <c r="AH698" s="296" t="s">
        <v>85</v>
      </c>
      <c r="AI698" s="295" t="s">
        <v>85</v>
      </c>
      <c r="AJ698" s="295" t="s">
        <v>85</v>
      </c>
      <c r="AK698" s="287" t="str">
        <f>IFERROR(VLOOKUP(AJ698,ACCESSORIES!F:J,5,FALSE),"N/A")</f>
        <v>N/A</v>
      </c>
      <c r="AL698" s="296" t="s">
        <v>237</v>
      </c>
      <c r="AM698" s="296" t="s">
        <v>85</v>
      </c>
      <c r="AN698" s="38" t="str">
        <f>IFERROR(VLOOKUP(AM698,ACCESSORIES!F:J,5,FALSE),"N/A")</f>
        <v>N/A</v>
      </c>
      <c r="AO698" s="296" t="s">
        <v>85</v>
      </c>
      <c r="AP698" s="493">
        <v>16</v>
      </c>
      <c r="AQ698" s="296"/>
      <c r="AR698" s="296">
        <v>170</v>
      </c>
      <c r="AS698" s="296">
        <v>6</v>
      </c>
      <c r="AT698" s="296">
        <v>19</v>
      </c>
      <c r="AU698" s="296">
        <v>38</v>
      </c>
      <c r="AV698" s="296">
        <v>47</v>
      </c>
      <c r="AW698" s="296">
        <v>210</v>
      </c>
      <c r="AX698" s="296">
        <v>208</v>
      </c>
      <c r="AY698" s="296">
        <v>87</v>
      </c>
      <c r="AZ698" s="296">
        <v>35</v>
      </c>
      <c r="BA698" s="74"/>
      <c r="BB698" s="296">
        <v>34</v>
      </c>
      <c r="BC698" s="49"/>
      <c r="BD698" s="297" t="s">
        <v>85</v>
      </c>
      <c r="BE698" s="91" t="str">
        <f>IFERROR(VLOOKUP(BD698,ACCESSORIES!F:J,5,FALSE),"N/A")</f>
        <v>N/A</v>
      </c>
      <c r="BF698" s="92" t="s">
        <v>85</v>
      </c>
      <c r="BG698" s="91" t="str">
        <f>IFERROR(VLOOKUP(BF698,ACCESSORIES!F:J,5,FALSE),"N/A")</f>
        <v>N/A</v>
      </c>
      <c r="BH698" s="297">
        <v>27</v>
      </c>
      <c r="BI698" s="296">
        <v>19.7</v>
      </c>
      <c r="BJ698" s="296">
        <v>19.7</v>
      </c>
      <c r="BK698" s="296">
        <v>11</v>
      </c>
      <c r="BL698" s="358">
        <f t="shared" si="60"/>
        <v>6.995621234535998E-2</v>
      </c>
      <c r="BM698" s="290">
        <v>36</v>
      </c>
      <c r="BN698" s="296" t="s">
        <v>3374</v>
      </c>
      <c r="BO698" s="73" t="s">
        <v>3891</v>
      </c>
      <c r="BP698" s="296" t="s">
        <v>5217</v>
      </c>
      <c r="BQ698" s="296" t="s">
        <v>3907</v>
      </c>
      <c r="BR698" s="296" t="s">
        <v>5142</v>
      </c>
      <c r="BS698" s="296" t="s">
        <v>5218</v>
      </c>
      <c r="BT698" s="296" t="s">
        <v>5219</v>
      </c>
      <c r="BU698" s="296" t="s">
        <v>5220</v>
      </c>
      <c r="BV698" s="296" t="s">
        <v>5221</v>
      </c>
      <c r="BW698" s="296" t="s">
        <v>4101</v>
      </c>
      <c r="BX698" s="296" t="s">
        <v>3909</v>
      </c>
      <c r="BY698" s="296"/>
      <c r="BZ698" s="296" t="s">
        <v>3522</v>
      </c>
      <c r="CA698" s="296" t="s">
        <v>3523</v>
      </c>
      <c r="CB698" s="296" t="s">
        <v>3524</v>
      </c>
      <c r="CC698" s="296" t="s">
        <v>3525</v>
      </c>
      <c r="CD698" s="311" t="str">
        <f t="shared" si="62"/>
        <v>DISCONTINUED - MR313, 17x8.5, +25mm Offset, 6x135, 87mm Centerbore, Gloss Titanium</v>
      </c>
      <c r="CE698" s="311" t="s">
        <v>3721</v>
      </c>
      <c r="CF698" s="311" t="s">
        <v>3720</v>
      </c>
      <c r="CG698" s="300" t="str">
        <f t="shared" si="57"/>
        <v>STREET (3XX)</v>
      </c>
    </row>
    <row r="699" spans="1:85" s="289" customFormat="1" ht="15.75" customHeight="1">
      <c r="A699" s="571">
        <f t="shared" si="56"/>
        <v>696</v>
      </c>
      <c r="B699" s="92" t="s">
        <v>84</v>
      </c>
      <c r="C699" s="29" t="s">
        <v>1038</v>
      </c>
      <c r="D699" s="290" t="s">
        <v>1246</v>
      </c>
      <c r="E699" s="291" t="s">
        <v>5512</v>
      </c>
      <c r="F699" s="281" t="str">
        <f t="shared" si="59"/>
        <v>MR31278580900</v>
      </c>
      <c r="G699" s="291"/>
      <c r="H699" s="291"/>
      <c r="I699" s="345" t="s">
        <v>1872</v>
      </c>
      <c r="J699" s="322">
        <v>42736</v>
      </c>
      <c r="K699" s="438">
        <v>44564</v>
      </c>
      <c r="L699" s="282" t="s">
        <v>1239</v>
      </c>
      <c r="M699" s="292">
        <v>374.96</v>
      </c>
      <c r="N699" s="85"/>
      <c r="O699" s="409"/>
      <c r="P699" s="290">
        <v>17</v>
      </c>
      <c r="Q699" s="8">
        <v>8.5</v>
      </c>
      <c r="R699" s="29" t="s">
        <v>1699</v>
      </c>
      <c r="S699" s="290">
        <v>8</v>
      </c>
      <c r="T699" s="290">
        <v>6.5</v>
      </c>
      <c r="U699" s="293">
        <v>0</v>
      </c>
      <c r="V699" s="317">
        <v>4.75</v>
      </c>
      <c r="W699" s="290" t="s">
        <v>85</v>
      </c>
      <c r="X699" s="298">
        <v>130.81</v>
      </c>
      <c r="Y699" s="294">
        <v>33.69</v>
      </c>
      <c r="Z699" s="293">
        <v>3640</v>
      </c>
      <c r="AA699" s="293" t="s">
        <v>5156</v>
      </c>
      <c r="AB699" s="293" t="s">
        <v>2846</v>
      </c>
      <c r="AC699" s="284" t="s">
        <v>9627</v>
      </c>
      <c r="AD699" s="295" t="s">
        <v>1562</v>
      </c>
      <c r="AE699" s="432"/>
      <c r="AF699" s="286">
        <f>IFERROR(VLOOKUP(AD699,ACCESSORIES!F:J,5,FALSE),"N/A")</f>
        <v>33</v>
      </c>
      <c r="AG699" s="295" t="s">
        <v>85</v>
      </c>
      <c r="AH699" s="296" t="s">
        <v>85</v>
      </c>
      <c r="AI699" s="295" t="s">
        <v>2863</v>
      </c>
      <c r="AJ699" s="295" t="s">
        <v>1826</v>
      </c>
      <c r="AK699" s="287">
        <f>IFERROR(VLOOKUP(AJ699,ACCESSORIES!F:J,5,FALSE),"N/A")</f>
        <v>1.1000000000000001</v>
      </c>
      <c r="AL699" s="296" t="s">
        <v>237</v>
      </c>
      <c r="AM699" s="296" t="s">
        <v>85</v>
      </c>
      <c r="AN699" s="38" t="str">
        <f>IFERROR(VLOOKUP(AM699,ACCESSORIES!F:J,5,FALSE),"N/A")</f>
        <v>N/A</v>
      </c>
      <c r="AO699" s="296" t="s">
        <v>85</v>
      </c>
      <c r="AP699" s="493">
        <v>16.100000000000001</v>
      </c>
      <c r="AQ699" s="296"/>
      <c r="AR699" s="296">
        <v>200</v>
      </c>
      <c r="AS699" s="296">
        <v>3</v>
      </c>
      <c r="AT699" s="296">
        <v>3</v>
      </c>
      <c r="AU699" s="296">
        <v>28</v>
      </c>
      <c r="AV699" s="296">
        <v>50</v>
      </c>
      <c r="AW699" s="296">
        <v>208</v>
      </c>
      <c r="AX699" s="296">
        <v>199</v>
      </c>
      <c r="AY699" s="296">
        <v>123</v>
      </c>
      <c r="AZ699" s="296">
        <v>89</v>
      </c>
      <c r="BA699" s="74"/>
      <c r="BB699" s="296">
        <v>25</v>
      </c>
      <c r="BC699" s="49"/>
      <c r="BD699" s="297" t="s">
        <v>85</v>
      </c>
      <c r="BE699" s="91" t="str">
        <f>IFERROR(VLOOKUP(BD699,ACCESSORIES!F:J,5,FALSE),"N/A")</f>
        <v>N/A</v>
      </c>
      <c r="BF699" s="92" t="s">
        <v>85</v>
      </c>
      <c r="BG699" s="91" t="str">
        <f>IFERROR(VLOOKUP(BF699,ACCESSORIES!F:J,5,FALSE),"N/A")</f>
        <v>N/A</v>
      </c>
      <c r="BH699" s="297">
        <v>38.14</v>
      </c>
      <c r="BI699" s="296">
        <v>19.7</v>
      </c>
      <c r="BJ699" s="296">
        <v>19.7</v>
      </c>
      <c r="BK699" s="296">
        <v>11</v>
      </c>
      <c r="BL699" s="358">
        <f t="shared" si="60"/>
        <v>6.995621234535998E-2</v>
      </c>
      <c r="BM699" s="290">
        <v>36</v>
      </c>
      <c r="BN699" s="296" t="s">
        <v>3374</v>
      </c>
      <c r="BO699" s="73" t="s">
        <v>3891</v>
      </c>
      <c r="BP699" s="296" t="s">
        <v>3907</v>
      </c>
      <c r="BQ699" s="296" t="s">
        <v>5165</v>
      </c>
      <c r="BR699" s="296" t="s">
        <v>5212</v>
      </c>
      <c r="BS699" s="296" t="s">
        <v>5199</v>
      </c>
      <c r="BT699" s="296" t="s">
        <v>5210</v>
      </c>
      <c r="BU699" s="296" t="s">
        <v>5189</v>
      </c>
      <c r="BV699" s="296" t="s">
        <v>4101</v>
      </c>
      <c r="BW699" s="296" t="s">
        <v>3909</v>
      </c>
      <c r="BX699" s="296"/>
      <c r="BY699" s="296"/>
      <c r="BZ699" s="296" t="s">
        <v>3506</v>
      </c>
      <c r="CA699" s="296" t="s">
        <v>3507</v>
      </c>
      <c r="CB699" s="296" t="s">
        <v>3508</v>
      </c>
      <c r="CC699" s="296" t="s">
        <v>3509</v>
      </c>
      <c r="CD699" s="311" t="str">
        <f t="shared" si="62"/>
        <v>DISCONTINUED - MR312, 17x8.5, 0mm Offset, 8x6.5, 130.81mm Centerbore, Method Bronze - Matte Black Lip</v>
      </c>
      <c r="CE699" s="311" t="s">
        <v>3721</v>
      </c>
      <c r="CF699" s="311" t="s">
        <v>3720</v>
      </c>
      <c r="CG699" s="300" t="str">
        <f t="shared" si="57"/>
        <v>STREET (3XX)</v>
      </c>
    </row>
    <row r="700" spans="1:85" s="289" customFormat="1" ht="15.75" customHeight="1">
      <c r="A700" s="571">
        <f t="shared" si="56"/>
        <v>697</v>
      </c>
      <c r="B700" s="92" t="s">
        <v>84</v>
      </c>
      <c r="C700" s="29" t="s">
        <v>1038</v>
      </c>
      <c r="D700" s="290" t="s">
        <v>1974</v>
      </c>
      <c r="E700" s="291" t="s">
        <v>5513</v>
      </c>
      <c r="F700" s="281" t="str">
        <f t="shared" si="59"/>
        <v>MR31378560500</v>
      </c>
      <c r="G700" s="291"/>
      <c r="H700" s="291"/>
      <c r="I700" s="345" t="s">
        <v>1981</v>
      </c>
      <c r="J700" s="322">
        <v>43340</v>
      </c>
      <c r="K700" s="438">
        <v>44564</v>
      </c>
      <c r="L700" s="282" t="s">
        <v>1239</v>
      </c>
      <c r="M700" s="292">
        <v>414.03</v>
      </c>
      <c r="N700" s="85"/>
      <c r="O700" s="409"/>
      <c r="P700" s="290">
        <v>17</v>
      </c>
      <c r="Q700" s="8">
        <v>8.5</v>
      </c>
      <c r="R700" s="29" t="s">
        <v>1089</v>
      </c>
      <c r="S700" s="290">
        <v>6</v>
      </c>
      <c r="T700" s="290">
        <v>5.5</v>
      </c>
      <c r="U700" s="293">
        <v>0</v>
      </c>
      <c r="V700" s="317">
        <v>4.75</v>
      </c>
      <c r="W700" s="290" t="s">
        <v>85</v>
      </c>
      <c r="X700" s="298">
        <v>106.25</v>
      </c>
      <c r="Y700" s="294">
        <v>23.75</v>
      </c>
      <c r="Z700" s="293">
        <v>2650</v>
      </c>
      <c r="AA700" s="293" t="s">
        <v>2165</v>
      </c>
      <c r="AB700" s="293" t="s">
        <v>2845</v>
      </c>
      <c r="AC700" s="284" t="s">
        <v>9717</v>
      </c>
      <c r="AD700" s="295" t="s">
        <v>4595</v>
      </c>
      <c r="AE700" s="432"/>
      <c r="AF700" s="286" t="str">
        <f>IFERROR(VLOOKUP(AD700,ACCESSORIES!F:J,5,FALSE),"N/A")</f>
        <v>N/A</v>
      </c>
      <c r="AG700" s="295" t="s">
        <v>85</v>
      </c>
      <c r="AH700" s="296" t="s">
        <v>85</v>
      </c>
      <c r="AI700" s="295" t="s">
        <v>85</v>
      </c>
      <c r="AJ700" s="295" t="s">
        <v>85</v>
      </c>
      <c r="AK700" s="287" t="str">
        <f>IFERROR(VLOOKUP(AJ700,ACCESSORIES!F:J,5,FALSE),"N/A")</f>
        <v>N/A</v>
      </c>
      <c r="AL700" s="296" t="s">
        <v>236</v>
      </c>
      <c r="AM700" s="296" t="s">
        <v>1649</v>
      </c>
      <c r="AN700" s="38">
        <f>IFERROR(VLOOKUP(AM700,ACCESSORIES!F:J,5,FALSE),"N/A")</f>
        <v>2.75</v>
      </c>
      <c r="AO700" s="296">
        <v>78.3</v>
      </c>
      <c r="AP700" s="493">
        <v>16</v>
      </c>
      <c r="AQ700" s="296"/>
      <c r="AR700" s="296">
        <v>175</v>
      </c>
      <c r="AS700" s="296">
        <v>6</v>
      </c>
      <c r="AT700" s="296">
        <v>31</v>
      </c>
      <c r="AU700" s="296">
        <v>63</v>
      </c>
      <c r="AV700" s="296">
        <v>71</v>
      </c>
      <c r="AW700" s="296">
        <v>211</v>
      </c>
      <c r="AX700" s="296">
        <v>209</v>
      </c>
      <c r="AY700" s="296">
        <v>106.25</v>
      </c>
      <c r="AZ700" s="296">
        <v>60</v>
      </c>
      <c r="BA700" s="74"/>
      <c r="BB700" s="296">
        <v>35</v>
      </c>
      <c r="BC700" s="49"/>
      <c r="BD700" s="297" t="s">
        <v>85</v>
      </c>
      <c r="BE700" s="91" t="str">
        <f>IFERROR(VLOOKUP(BD700,ACCESSORIES!F:J,5,FALSE),"N/A")</f>
        <v>N/A</v>
      </c>
      <c r="BF700" s="92" t="s">
        <v>85</v>
      </c>
      <c r="BG700" s="91" t="str">
        <f>IFERROR(VLOOKUP(BF700,ACCESSORIES!F:J,5,FALSE),"N/A")</f>
        <v>N/A</v>
      </c>
      <c r="BH700" s="297">
        <v>27.45</v>
      </c>
      <c r="BI700" s="296">
        <v>19.7</v>
      </c>
      <c r="BJ700" s="296">
        <v>19.7</v>
      </c>
      <c r="BK700" s="296">
        <v>11</v>
      </c>
      <c r="BL700" s="358">
        <f t="shared" si="60"/>
        <v>6.995621234535998E-2</v>
      </c>
      <c r="BM700" s="290">
        <v>36</v>
      </c>
      <c r="BN700" s="296" t="s">
        <v>3374</v>
      </c>
      <c r="BO700" s="73" t="s">
        <v>3891</v>
      </c>
      <c r="BP700" s="296" t="s">
        <v>5217</v>
      </c>
      <c r="BQ700" s="296" t="s">
        <v>3907</v>
      </c>
      <c r="BR700" s="296" t="s">
        <v>5142</v>
      </c>
      <c r="BS700" s="296" t="s">
        <v>5218</v>
      </c>
      <c r="BT700" s="296" t="s">
        <v>5219</v>
      </c>
      <c r="BU700" s="296" t="s">
        <v>5220</v>
      </c>
      <c r="BV700" s="296" t="s">
        <v>5221</v>
      </c>
      <c r="BW700" s="296" t="s">
        <v>4101</v>
      </c>
      <c r="BX700" s="296" t="s">
        <v>3909</v>
      </c>
      <c r="BY700" s="296"/>
      <c r="BZ700" s="296" t="s">
        <v>3518</v>
      </c>
      <c r="CA700" s="296" t="s">
        <v>3519</v>
      </c>
      <c r="CB700" s="296" t="s">
        <v>3520</v>
      </c>
      <c r="CC700" s="296" t="s">
        <v>3521</v>
      </c>
      <c r="CD700" s="311" t="str">
        <f t="shared" si="62"/>
        <v>DISCONTINUED - MR313, 17x8.5, 0mm Offset, 6x5.5, 106.25mm Centerbore, Matte Black</v>
      </c>
      <c r="CE700" s="311" t="s">
        <v>3721</v>
      </c>
      <c r="CF700" s="311" t="s">
        <v>3720</v>
      </c>
      <c r="CG700" s="300" t="str">
        <f t="shared" si="57"/>
        <v>STREET (3XX)</v>
      </c>
    </row>
    <row r="701" spans="1:85" s="289" customFormat="1" ht="15.75" customHeight="1">
      <c r="A701" s="571">
        <f t="shared" si="56"/>
        <v>698</v>
      </c>
      <c r="B701" s="92" t="s">
        <v>84</v>
      </c>
      <c r="C701" s="29" t="s">
        <v>1038</v>
      </c>
      <c r="D701" s="290" t="s">
        <v>1974</v>
      </c>
      <c r="E701" s="291" t="s">
        <v>5514</v>
      </c>
      <c r="F701" s="281" t="str">
        <f t="shared" si="59"/>
        <v>MR31329516512</v>
      </c>
      <c r="G701" s="291"/>
      <c r="H701" s="291"/>
      <c r="I701" s="345" t="s">
        <v>3028</v>
      </c>
      <c r="J701" s="322">
        <v>43592</v>
      </c>
      <c r="K701" s="438">
        <v>44564</v>
      </c>
      <c r="L701" s="282" t="s">
        <v>1239</v>
      </c>
      <c r="M701" s="292">
        <v>545.86</v>
      </c>
      <c r="N701" s="85"/>
      <c r="O701" s="409"/>
      <c r="P701" s="290">
        <v>20</v>
      </c>
      <c r="Q701" s="8">
        <v>9.5</v>
      </c>
      <c r="R701" s="29" t="s">
        <v>1697</v>
      </c>
      <c r="S701" s="290">
        <v>6</v>
      </c>
      <c r="T701" s="290">
        <v>135</v>
      </c>
      <c r="U701" s="293">
        <v>12</v>
      </c>
      <c r="V701" s="317">
        <v>5.7</v>
      </c>
      <c r="W701" s="290" t="s">
        <v>85</v>
      </c>
      <c r="X701" s="298">
        <v>87</v>
      </c>
      <c r="Y701" s="294">
        <v>34</v>
      </c>
      <c r="Z701" s="293">
        <v>2650</v>
      </c>
      <c r="AA701" s="293" t="s">
        <v>2165</v>
      </c>
      <c r="AB701" s="293" t="s">
        <v>2845</v>
      </c>
      <c r="AC701" s="284" t="s">
        <v>9837</v>
      </c>
      <c r="AD701" s="295" t="s">
        <v>4594</v>
      </c>
      <c r="AE701" s="432"/>
      <c r="AF701" s="286">
        <f>IFERROR(VLOOKUP(AD701,ACCESSORIES!F:J,5,FALSE),"N/A")</f>
        <v>22</v>
      </c>
      <c r="AG701" s="295" t="s">
        <v>85</v>
      </c>
      <c r="AH701" s="296" t="s">
        <v>85</v>
      </c>
      <c r="AI701" s="295" t="s">
        <v>85</v>
      </c>
      <c r="AJ701" s="295" t="s">
        <v>85</v>
      </c>
      <c r="AK701" s="287" t="str">
        <f>IFERROR(VLOOKUP(AJ701,ACCESSORIES!F:J,5,FALSE),"N/A")</f>
        <v>N/A</v>
      </c>
      <c r="AL701" s="296" t="s">
        <v>236</v>
      </c>
      <c r="AM701" s="296" t="s">
        <v>85</v>
      </c>
      <c r="AN701" s="38" t="str">
        <f>IFERROR(VLOOKUP(AM701,ACCESSORIES!F:J,5,FALSE),"N/A")</f>
        <v>N/A</v>
      </c>
      <c r="AO701" s="296" t="s">
        <v>85</v>
      </c>
      <c r="AP701" s="493">
        <v>16</v>
      </c>
      <c r="AQ701" s="296"/>
      <c r="AR701" s="296">
        <v>170</v>
      </c>
      <c r="AS701" s="296">
        <v>25</v>
      </c>
      <c r="AT701" s="296">
        <v>77</v>
      </c>
      <c r="AU701" s="296">
        <v>73</v>
      </c>
      <c r="AV701" s="296">
        <v>84</v>
      </c>
      <c r="AW701" s="296">
        <v>248</v>
      </c>
      <c r="AX701" s="296">
        <v>246</v>
      </c>
      <c r="AY701" s="296">
        <v>87</v>
      </c>
      <c r="AZ701" s="296">
        <v>76</v>
      </c>
      <c r="BA701" s="74"/>
      <c r="BB701" s="296">
        <v>12</v>
      </c>
      <c r="BC701" s="49"/>
      <c r="BD701" s="297" t="s">
        <v>85</v>
      </c>
      <c r="BE701" s="91" t="str">
        <f>IFERROR(VLOOKUP(BD701,ACCESSORIES!F:J,5,FALSE),"N/A")</f>
        <v>N/A</v>
      </c>
      <c r="BF701" s="92" t="s">
        <v>85</v>
      </c>
      <c r="BG701" s="91" t="str">
        <f>IFERROR(VLOOKUP(BF701,ACCESSORIES!F:J,5,FALSE),"N/A")</f>
        <v>N/A</v>
      </c>
      <c r="BH701" s="297">
        <v>37.5</v>
      </c>
      <c r="BI701" s="296">
        <v>22.1</v>
      </c>
      <c r="BJ701" s="296">
        <v>22.1</v>
      </c>
      <c r="BK701" s="296">
        <v>11.7</v>
      </c>
      <c r="BL701" s="358">
        <f t="shared" si="60"/>
        <v>9.364218936040801E-2</v>
      </c>
      <c r="BM701" s="290">
        <v>24</v>
      </c>
      <c r="BN701" s="296" t="s">
        <v>3374</v>
      </c>
      <c r="BO701" s="73" t="s">
        <v>3891</v>
      </c>
      <c r="BP701" s="296" t="s">
        <v>5217</v>
      </c>
      <c r="BQ701" s="296" t="s">
        <v>3907</v>
      </c>
      <c r="BR701" s="296" t="s">
        <v>5142</v>
      </c>
      <c r="BS701" s="296" t="s">
        <v>5218</v>
      </c>
      <c r="BT701" s="296" t="s">
        <v>5219</v>
      </c>
      <c r="BU701" s="296" t="s">
        <v>5220</v>
      </c>
      <c r="BV701" s="296" t="s">
        <v>5221</v>
      </c>
      <c r="BW701" s="296" t="s">
        <v>4101</v>
      </c>
      <c r="BX701" s="296" t="s">
        <v>3909</v>
      </c>
      <c r="BY701" s="296"/>
      <c r="BZ701" s="296" t="s">
        <v>3518</v>
      </c>
      <c r="CA701" s="296" t="s">
        <v>3519</v>
      </c>
      <c r="CB701" s="296" t="s">
        <v>3520</v>
      </c>
      <c r="CC701" s="296" t="s">
        <v>3521</v>
      </c>
      <c r="CD701" s="311" t="str">
        <f t="shared" si="62"/>
        <v>DISCONTINUED - MR313, 20x9.5, +12mm Offset, 6x135, 87mm Centerbore, Matte Black</v>
      </c>
      <c r="CE701" s="311" t="s">
        <v>3721</v>
      </c>
      <c r="CF701" s="311" t="s">
        <v>3720</v>
      </c>
      <c r="CG701" s="300" t="str">
        <f t="shared" si="57"/>
        <v>STREET (3XX)</v>
      </c>
    </row>
    <row r="702" spans="1:85" s="289" customFormat="1" ht="15.75" customHeight="1">
      <c r="A702" s="571">
        <f t="shared" si="56"/>
        <v>699</v>
      </c>
      <c r="B702" s="92" t="s">
        <v>84</v>
      </c>
      <c r="C702" s="29" t="s">
        <v>1055</v>
      </c>
      <c r="D702" s="290" t="s">
        <v>5417</v>
      </c>
      <c r="E702" s="291" t="s">
        <v>5515</v>
      </c>
      <c r="F702" s="281" t="str">
        <f t="shared" si="59"/>
        <v>MR41057046543</v>
      </c>
      <c r="G702" s="291"/>
      <c r="H702" s="291"/>
      <c r="I702" s="345" t="s">
        <v>3250</v>
      </c>
      <c r="J702" s="322">
        <v>43677</v>
      </c>
      <c r="K702" s="438">
        <v>44564</v>
      </c>
      <c r="L702" s="282" t="s">
        <v>1239</v>
      </c>
      <c r="M702" s="292">
        <v>209.9</v>
      </c>
      <c r="N702" s="85"/>
      <c r="O702" s="409"/>
      <c r="P702" s="290">
        <v>15</v>
      </c>
      <c r="Q702" s="8">
        <v>7</v>
      </c>
      <c r="R702" s="29" t="s">
        <v>1683</v>
      </c>
      <c r="S702" s="290">
        <v>4</v>
      </c>
      <c r="T702" s="290">
        <v>156</v>
      </c>
      <c r="U702" s="293">
        <v>13</v>
      </c>
      <c r="V702" s="317">
        <v>4.5</v>
      </c>
      <c r="W702" s="290" t="s">
        <v>168</v>
      </c>
      <c r="X702" s="298">
        <v>132</v>
      </c>
      <c r="Y702" s="294">
        <v>14.75</v>
      </c>
      <c r="Z702" s="293">
        <v>1600</v>
      </c>
      <c r="AA702" s="293" t="s">
        <v>2165</v>
      </c>
      <c r="AB702" s="293" t="s">
        <v>2845</v>
      </c>
      <c r="AC702" s="284" t="s">
        <v>9849</v>
      </c>
      <c r="AD702" s="295" t="s">
        <v>3942</v>
      </c>
      <c r="AE702" s="432"/>
      <c r="AF702" s="286">
        <f>IFERROR(VLOOKUP(AD702,ACCESSORIES!F:J,5,FALSE),"N/A")</f>
        <v>22</v>
      </c>
      <c r="AG702" s="295" t="s">
        <v>85</v>
      </c>
      <c r="AH702" s="296" t="s">
        <v>85</v>
      </c>
      <c r="AI702" s="295" t="s">
        <v>85</v>
      </c>
      <c r="AJ702" s="295" t="s">
        <v>85</v>
      </c>
      <c r="AK702" s="287" t="str">
        <f>IFERROR(VLOOKUP(AJ702,ACCESSORIES!F:J,5,FALSE),"N/A")</f>
        <v>N/A</v>
      </c>
      <c r="AL702" s="296" t="s">
        <v>237</v>
      </c>
      <c r="AM702" s="296" t="s">
        <v>85</v>
      </c>
      <c r="AN702" s="38" t="str">
        <f>IFERROR(VLOOKUP(AM702,ACCESSORIES!F:J,5,FALSE),"N/A")</f>
        <v>N/A</v>
      </c>
      <c r="AO702" s="296" t="s">
        <v>85</v>
      </c>
      <c r="AP702" s="493">
        <v>14.1</v>
      </c>
      <c r="AQ702" s="296"/>
      <c r="AR702" s="296">
        <v>180</v>
      </c>
      <c r="AS702" s="296">
        <v>3</v>
      </c>
      <c r="AT702" s="296">
        <v>8</v>
      </c>
      <c r="AU702" s="296"/>
      <c r="AV702" s="296">
        <v>9</v>
      </c>
      <c r="AW702" s="296"/>
      <c r="AX702" s="296">
        <v>167</v>
      </c>
      <c r="AY702" s="296">
        <v>115</v>
      </c>
      <c r="AZ702" s="296">
        <v>37.799999999999997</v>
      </c>
      <c r="BA702" s="74"/>
      <c r="BB702" s="296">
        <v>65</v>
      </c>
      <c r="BC702" s="49"/>
      <c r="BD702" s="297" t="s">
        <v>85</v>
      </c>
      <c r="BE702" s="91" t="str">
        <f>IFERROR(VLOOKUP(BD702,ACCESSORIES!F:J,5,FALSE),"N/A")</f>
        <v>N/A</v>
      </c>
      <c r="BF702" s="92" t="s">
        <v>85</v>
      </c>
      <c r="BG702" s="91" t="str">
        <f>IFERROR(VLOOKUP(BF702,ACCESSORIES!F:J,5,FALSE),"N/A")</f>
        <v>N/A</v>
      </c>
      <c r="BH702" s="297">
        <v>19.03</v>
      </c>
      <c r="BI702" s="296">
        <v>17.7</v>
      </c>
      <c r="BJ702" s="296">
        <v>17.7</v>
      </c>
      <c r="BK702" s="296">
        <v>9.6</v>
      </c>
      <c r="BL702" s="358">
        <f t="shared" si="60"/>
        <v>4.9285471493375997E-2</v>
      </c>
      <c r="BM702" s="290">
        <v>48</v>
      </c>
      <c r="BN702" s="296" t="s">
        <v>3374</v>
      </c>
      <c r="BO702" s="73" t="s">
        <v>3891</v>
      </c>
      <c r="BP702" s="296" t="s">
        <v>4730</v>
      </c>
      <c r="BQ702" s="296" t="s">
        <v>3907</v>
      </c>
      <c r="BR702" s="296" t="s">
        <v>5162</v>
      </c>
      <c r="BS702" s="296" t="s">
        <v>2734</v>
      </c>
      <c r="BT702" s="296" t="s">
        <v>4116</v>
      </c>
      <c r="BU702" s="296" t="s">
        <v>5141</v>
      </c>
      <c r="BV702" s="296"/>
      <c r="BW702" s="296"/>
      <c r="BX702" s="296"/>
      <c r="BY702" s="296"/>
      <c r="BZ702" s="296" t="s">
        <v>3860</v>
      </c>
      <c r="CA702" s="296" t="s">
        <v>4057</v>
      </c>
      <c r="CB702" s="296" t="s">
        <v>3859</v>
      </c>
      <c r="CC702" s="296" t="s">
        <v>4058</v>
      </c>
      <c r="CD702" s="311" t="str">
        <f t="shared" si="62"/>
        <v>DISCONTINUED - MR410 Bead Grip, 15x7, 4+3/+13mm Offset, 4x156, 132mm Centerbore, Matte Black</v>
      </c>
      <c r="CE702" s="311" t="s">
        <v>3721</v>
      </c>
      <c r="CF702" s="311" t="s">
        <v>3720</v>
      </c>
      <c r="CG702" s="300" t="str">
        <f t="shared" si="57"/>
        <v>UTV (4XX)</v>
      </c>
    </row>
    <row r="703" spans="1:85" s="289" customFormat="1" ht="15.75" customHeight="1">
      <c r="A703" s="571">
        <f t="shared" si="56"/>
        <v>700</v>
      </c>
      <c r="B703" s="92" t="s">
        <v>2909</v>
      </c>
      <c r="C703" s="29" t="s">
        <v>2893</v>
      </c>
      <c r="D703" s="290" t="s">
        <v>2897</v>
      </c>
      <c r="E703" s="291" t="s">
        <v>5516</v>
      </c>
      <c r="F703" s="281" t="str">
        <f t="shared" si="59"/>
        <v>GZ80441047955</v>
      </c>
      <c r="G703" s="291"/>
      <c r="H703" s="291"/>
      <c r="I703" s="345" t="s">
        <v>2988</v>
      </c>
      <c r="J703" s="322">
        <v>43542</v>
      </c>
      <c r="K703" s="438">
        <v>44564</v>
      </c>
      <c r="L703" s="282" t="s">
        <v>1239</v>
      </c>
      <c r="M703" s="292">
        <v>160.22</v>
      </c>
      <c r="N703" s="85"/>
      <c r="O703" s="409"/>
      <c r="P703" s="290">
        <v>14</v>
      </c>
      <c r="Q703" s="8">
        <v>10</v>
      </c>
      <c r="R703" s="29" t="s">
        <v>1682</v>
      </c>
      <c r="S703" s="290">
        <v>4</v>
      </c>
      <c r="T703" s="290">
        <v>136</v>
      </c>
      <c r="U703" s="293">
        <v>0</v>
      </c>
      <c r="V703" s="317">
        <v>5.4</v>
      </c>
      <c r="W703" s="290" t="s">
        <v>178</v>
      </c>
      <c r="X703" s="298">
        <v>110</v>
      </c>
      <c r="Y703" s="294">
        <v>15.25</v>
      </c>
      <c r="Z703" s="293">
        <v>1000</v>
      </c>
      <c r="AA703" s="293" t="s">
        <v>4274</v>
      </c>
      <c r="AB703" s="293" t="s">
        <v>2846</v>
      </c>
      <c r="AC703" s="284" t="s">
        <v>9850</v>
      </c>
      <c r="AD703" s="295" t="s">
        <v>2903</v>
      </c>
      <c r="AE703" s="432"/>
      <c r="AF703" s="286">
        <f>IFERROR(VLOOKUP(AD703,ACCESSORIES!F:J,5,FALSE),"N/A")</f>
        <v>14.454000000000002</v>
      </c>
      <c r="AG703" s="295" t="s">
        <v>85</v>
      </c>
      <c r="AH703" s="296" t="s">
        <v>2905</v>
      </c>
      <c r="AI703" s="295" t="s">
        <v>85</v>
      </c>
      <c r="AJ703" s="295" t="s">
        <v>85</v>
      </c>
      <c r="AK703" s="287" t="str">
        <f>IFERROR(VLOOKUP(AJ703,ACCESSORIES!F:J,5,FALSE),"N/A")</f>
        <v>N/A</v>
      </c>
      <c r="AL703" s="296" t="s">
        <v>237</v>
      </c>
      <c r="AM703" s="296" t="s">
        <v>85</v>
      </c>
      <c r="AN703" s="38" t="str">
        <f>IFERROR(VLOOKUP(AM703,ACCESSORIES!F:J,5,FALSE),"N/A")</f>
        <v>N/A</v>
      </c>
      <c r="AO703" s="296" t="s">
        <v>85</v>
      </c>
      <c r="AP703" s="493">
        <v>13</v>
      </c>
      <c r="AQ703" s="296"/>
      <c r="AR703" s="296">
        <v>180</v>
      </c>
      <c r="AS703" s="296">
        <v>18</v>
      </c>
      <c r="AT703" s="296">
        <v>22</v>
      </c>
      <c r="AU703" s="296"/>
      <c r="AV703" s="296" t="s">
        <v>2969</v>
      </c>
      <c r="AW703" s="296"/>
      <c r="AX703" s="296">
        <v>162</v>
      </c>
      <c r="AY703" s="296">
        <v>80</v>
      </c>
      <c r="AZ703" s="296">
        <v>46</v>
      </c>
      <c r="BA703" s="74"/>
      <c r="BB703" s="296">
        <v>75</v>
      </c>
      <c r="BC703" s="49"/>
      <c r="BD703" s="297" t="s">
        <v>85</v>
      </c>
      <c r="BE703" s="91" t="str">
        <f>IFERROR(VLOOKUP(BD703,ACCESSORIES!F:J,5,FALSE),"N/A")</f>
        <v>N/A</v>
      </c>
      <c r="BF703" s="92" t="s">
        <v>85</v>
      </c>
      <c r="BG703" s="91" t="str">
        <f>IFERROR(VLOOKUP(BF703,ACCESSORIES!F:J,5,FALSE),"N/A")</f>
        <v>N/A</v>
      </c>
      <c r="BH703" s="297">
        <v>17.100000000000001</v>
      </c>
      <c r="BI703" s="296">
        <v>15</v>
      </c>
      <c r="BJ703" s="296">
        <v>15</v>
      </c>
      <c r="BK703" s="296">
        <v>11</v>
      </c>
      <c r="BL703" s="358">
        <f t="shared" si="60"/>
        <v>4.0557983399999997E-2</v>
      </c>
      <c r="BM703" s="290">
        <v>57</v>
      </c>
      <c r="BN703" s="296" t="s">
        <v>3374</v>
      </c>
      <c r="BO703" s="73" t="s">
        <v>3891</v>
      </c>
      <c r="BP703" s="296" t="s">
        <v>2955</v>
      </c>
      <c r="BQ703" s="296" t="s">
        <v>3902</v>
      </c>
      <c r="BR703" s="296" t="s">
        <v>3898</v>
      </c>
      <c r="BS703" s="296" t="s">
        <v>3899</v>
      </c>
      <c r="BT703" s="296" t="s">
        <v>3903</v>
      </c>
      <c r="BU703" s="296"/>
      <c r="BV703" s="296"/>
      <c r="BW703" s="296"/>
      <c r="BX703" s="296"/>
      <c r="BY703" s="296"/>
      <c r="BZ703" s="296" t="s">
        <v>3827</v>
      </c>
      <c r="CA703" s="296" t="s">
        <v>3826</v>
      </c>
      <c r="CB703" s="296" t="s">
        <v>3829</v>
      </c>
      <c r="CC703" s="296" t="s">
        <v>3828</v>
      </c>
      <c r="CD703" s="311" t="str">
        <f t="shared" si="62"/>
        <v>DISCONTINUED - GZ804 Casino, 14x10, 5+5/0mm Offset, 4x136, 110mm Centerbore, Bronze</v>
      </c>
      <c r="CE703" s="311" t="s">
        <v>3721</v>
      </c>
      <c r="CF703" s="311" t="s">
        <v>3720</v>
      </c>
      <c r="CG703" s="300" t="str">
        <f t="shared" si="57"/>
        <v>GMZ (8XX)</v>
      </c>
    </row>
    <row r="704" spans="1:85" s="289" customFormat="1" ht="15.75" customHeight="1">
      <c r="A704" s="571">
        <f t="shared" si="56"/>
        <v>701</v>
      </c>
      <c r="B704" s="92" t="s">
        <v>84</v>
      </c>
      <c r="C704" s="29" t="s">
        <v>1038</v>
      </c>
      <c r="D704" s="290" t="s">
        <v>1082</v>
      </c>
      <c r="E704" s="291" t="s">
        <v>5524</v>
      </c>
      <c r="F704" s="281" t="str">
        <f t="shared" si="59"/>
        <v>MR30478516700</v>
      </c>
      <c r="G704" s="291"/>
      <c r="H704" s="291"/>
      <c r="I704" s="345" t="s">
        <v>368</v>
      </c>
      <c r="J704" s="322">
        <v>40909</v>
      </c>
      <c r="K704" s="438">
        <v>44596</v>
      </c>
      <c r="L704" s="282" t="s">
        <v>1239</v>
      </c>
      <c r="M704" s="292">
        <v>293.8</v>
      </c>
      <c r="N704" s="85"/>
      <c r="O704" s="409"/>
      <c r="P704" s="290">
        <v>17</v>
      </c>
      <c r="Q704" s="8">
        <v>8.5</v>
      </c>
      <c r="R704" s="29" t="s">
        <v>1697</v>
      </c>
      <c r="S704" s="290">
        <v>6</v>
      </c>
      <c r="T704" s="290">
        <v>135</v>
      </c>
      <c r="U704" s="293">
        <v>0</v>
      </c>
      <c r="V704" s="317">
        <v>4.75</v>
      </c>
      <c r="W704" s="290" t="s">
        <v>85</v>
      </c>
      <c r="X704" s="298">
        <v>94</v>
      </c>
      <c r="Y704" s="294">
        <v>29.1</v>
      </c>
      <c r="Z704" s="293">
        <v>2500</v>
      </c>
      <c r="AA704" s="293" t="s">
        <v>5150</v>
      </c>
      <c r="AB704" s="293" t="s">
        <v>2845</v>
      </c>
      <c r="AC704" s="284" t="s">
        <v>9576</v>
      </c>
      <c r="AD704" s="295" t="s">
        <v>1552</v>
      </c>
      <c r="AE704" s="432"/>
      <c r="AF704" s="286">
        <f>IFERROR(VLOOKUP(AD704,ACCESSORIES!F:J,5,FALSE),"N/A")</f>
        <v>33</v>
      </c>
      <c r="AG704" s="295" t="s">
        <v>85</v>
      </c>
      <c r="AH704" s="296" t="s">
        <v>85</v>
      </c>
      <c r="AI704" s="295" t="s">
        <v>2858</v>
      </c>
      <c r="AJ704" s="295" t="s">
        <v>1827</v>
      </c>
      <c r="AK704" s="287">
        <f>IFERROR(VLOOKUP(AJ704,ACCESSORIES!F:J,5,FALSE),"N/A")</f>
        <v>1.1000000000000001</v>
      </c>
      <c r="AL704" s="296" t="s">
        <v>237</v>
      </c>
      <c r="AM704" s="296" t="s">
        <v>85</v>
      </c>
      <c r="AN704" s="38" t="str">
        <f>IFERROR(VLOOKUP(AM704,ACCESSORIES!F:J,5,FALSE),"N/A")</f>
        <v>N/A</v>
      </c>
      <c r="AO704" s="296" t="s">
        <v>85</v>
      </c>
      <c r="AP704" s="493">
        <v>16.2</v>
      </c>
      <c r="AQ704" s="296"/>
      <c r="AR704" s="296">
        <v>170</v>
      </c>
      <c r="AS704" s="296">
        <v>3</v>
      </c>
      <c r="AT704" s="296">
        <v>19</v>
      </c>
      <c r="AU704" s="296">
        <v>29</v>
      </c>
      <c r="AV704" s="296">
        <v>27</v>
      </c>
      <c r="AW704" s="296">
        <v>207</v>
      </c>
      <c r="AX704" s="296">
        <v>203</v>
      </c>
      <c r="AY704" s="296">
        <v>90</v>
      </c>
      <c r="AZ704" s="296">
        <v>52.7</v>
      </c>
      <c r="BA704" s="74"/>
      <c r="BB704" s="296">
        <v>78</v>
      </c>
      <c r="BC704" s="49"/>
      <c r="BD704" s="297" t="s">
        <v>85</v>
      </c>
      <c r="BE704" s="91" t="str">
        <f>IFERROR(VLOOKUP(BD704,ACCESSORIES!F:J,5,FALSE),"N/A")</f>
        <v>N/A</v>
      </c>
      <c r="BF704" s="92" t="s">
        <v>85</v>
      </c>
      <c r="BG704" s="91" t="str">
        <f>IFERROR(VLOOKUP(BF704,ACCESSORIES!F:J,5,FALSE),"N/A")</f>
        <v>N/A</v>
      </c>
      <c r="BH704" s="297">
        <v>33.51</v>
      </c>
      <c r="BI704" s="296">
        <v>19.7</v>
      </c>
      <c r="BJ704" s="296">
        <v>19.7</v>
      </c>
      <c r="BK704" s="296">
        <v>11</v>
      </c>
      <c r="BL704" s="358">
        <f t="shared" si="60"/>
        <v>6.995621234535998E-2</v>
      </c>
      <c r="BM704" s="290">
        <v>36</v>
      </c>
      <c r="BN704" s="296" t="s">
        <v>3374</v>
      </c>
      <c r="BO704" s="73" t="s">
        <v>3891</v>
      </c>
      <c r="BP704" s="296" t="s">
        <v>3907</v>
      </c>
      <c r="BQ704" s="296" t="s">
        <v>5143</v>
      </c>
      <c r="BR704" s="296" t="s">
        <v>5198</v>
      </c>
      <c r="BS704" s="296" t="s">
        <v>5199</v>
      </c>
      <c r="BT704" s="296" t="s">
        <v>5169</v>
      </c>
      <c r="BU704" s="296" t="s">
        <v>5196</v>
      </c>
      <c r="BV704" s="296" t="s">
        <v>3909</v>
      </c>
      <c r="BW704" s="296"/>
      <c r="BX704" s="296"/>
      <c r="BY704" s="296"/>
      <c r="BZ704" s="296" t="s">
        <v>3402</v>
      </c>
      <c r="CA704" s="296" t="s">
        <v>3403</v>
      </c>
      <c r="CB704" s="296" t="s">
        <v>3404</v>
      </c>
      <c r="CC704" s="296" t="s">
        <v>3405</v>
      </c>
      <c r="CD704" s="311" t="str">
        <f t="shared" si="62"/>
        <v>DISCONTINUED - MR304 Double Standard, 17x8.5, 0mm Offset, 6x135, 94mm Centerbore, Matte Black - Machined Lip</v>
      </c>
      <c r="CE704" s="311" t="s">
        <v>3721</v>
      </c>
      <c r="CF704" s="311" t="s">
        <v>3720</v>
      </c>
      <c r="CG704" s="300" t="str">
        <f t="shared" si="57"/>
        <v>STREET (3XX)</v>
      </c>
    </row>
    <row r="705" spans="1:85" s="289" customFormat="1" ht="15.75" customHeight="1">
      <c r="A705" s="571">
        <f t="shared" si="56"/>
        <v>702</v>
      </c>
      <c r="B705" s="92" t="s">
        <v>84</v>
      </c>
      <c r="C705" s="29" t="s">
        <v>1038</v>
      </c>
      <c r="D705" s="290" t="s">
        <v>1082</v>
      </c>
      <c r="E705" s="291" t="s">
        <v>5525</v>
      </c>
      <c r="F705" s="281" t="str">
        <f t="shared" si="59"/>
        <v>MR30478560700</v>
      </c>
      <c r="G705" s="291"/>
      <c r="H705" s="291"/>
      <c r="I705" s="345" t="s">
        <v>380</v>
      </c>
      <c r="J705" s="322">
        <v>40909</v>
      </c>
      <c r="K705" s="438">
        <v>44596</v>
      </c>
      <c r="L705" s="282" t="s">
        <v>1239</v>
      </c>
      <c r="M705" s="292">
        <v>293.8</v>
      </c>
      <c r="N705" s="85"/>
      <c r="O705" s="409"/>
      <c r="P705" s="290">
        <v>17</v>
      </c>
      <c r="Q705" s="8">
        <v>8.5</v>
      </c>
      <c r="R705" s="29" t="s">
        <v>1089</v>
      </c>
      <c r="S705" s="290">
        <v>6</v>
      </c>
      <c r="T705" s="290">
        <v>5.5</v>
      </c>
      <c r="U705" s="293">
        <v>0</v>
      </c>
      <c r="V705" s="317">
        <v>4.75</v>
      </c>
      <c r="W705" s="290" t="s">
        <v>85</v>
      </c>
      <c r="X705" s="298">
        <v>108</v>
      </c>
      <c r="Y705" s="294">
        <v>29.28</v>
      </c>
      <c r="Z705" s="293">
        <v>2500</v>
      </c>
      <c r="AA705" s="293" t="s">
        <v>5150</v>
      </c>
      <c r="AB705" s="293" t="s">
        <v>2845</v>
      </c>
      <c r="AC705" s="284" t="s">
        <v>9579</v>
      </c>
      <c r="AD705" s="295" t="s">
        <v>1556</v>
      </c>
      <c r="AE705" s="432"/>
      <c r="AF705" s="286">
        <f>IFERROR(VLOOKUP(AD705,ACCESSORIES!F:J,5,FALSE),"N/A")</f>
        <v>33</v>
      </c>
      <c r="AG705" s="295" t="s">
        <v>85</v>
      </c>
      <c r="AH705" s="296" t="s">
        <v>85</v>
      </c>
      <c r="AI705" s="295" t="s">
        <v>2859</v>
      </c>
      <c r="AJ705" s="295" t="s">
        <v>1827</v>
      </c>
      <c r="AK705" s="287">
        <f>IFERROR(VLOOKUP(AJ705,ACCESSORIES!F:J,5,FALSE),"N/A")</f>
        <v>1.1000000000000001</v>
      </c>
      <c r="AL705" s="296" t="s">
        <v>237</v>
      </c>
      <c r="AM705" s="296" t="s">
        <v>85</v>
      </c>
      <c r="AN705" s="38" t="str">
        <f>IFERROR(VLOOKUP(AM705,ACCESSORIES!F:J,5,FALSE),"N/A")</f>
        <v>N/A</v>
      </c>
      <c r="AO705" s="296" t="s">
        <v>85</v>
      </c>
      <c r="AP705" s="493">
        <v>16.2</v>
      </c>
      <c r="AQ705" s="296"/>
      <c r="AR705" s="296">
        <v>170</v>
      </c>
      <c r="AS705" s="296">
        <v>3</v>
      </c>
      <c r="AT705" s="296">
        <v>19</v>
      </c>
      <c r="AU705" s="296">
        <v>29</v>
      </c>
      <c r="AV705" s="296">
        <v>27</v>
      </c>
      <c r="AW705" s="296">
        <v>207</v>
      </c>
      <c r="AX705" s="296">
        <v>203</v>
      </c>
      <c r="AY705" s="296">
        <v>106.5</v>
      </c>
      <c r="AZ705" s="296">
        <v>38</v>
      </c>
      <c r="BA705" s="74"/>
      <c r="BB705" s="296">
        <v>78</v>
      </c>
      <c r="BC705" s="49"/>
      <c r="BD705" s="297" t="s">
        <v>85</v>
      </c>
      <c r="BE705" s="91" t="str">
        <f>IFERROR(VLOOKUP(BD705,ACCESSORIES!F:J,5,FALSE),"N/A")</f>
        <v>N/A</v>
      </c>
      <c r="BF705" s="92" t="s">
        <v>85</v>
      </c>
      <c r="BG705" s="91" t="str">
        <f>IFERROR(VLOOKUP(BF705,ACCESSORIES!F:J,5,FALSE),"N/A")</f>
        <v>N/A</v>
      </c>
      <c r="BH705" s="297">
        <v>33.729999999999997</v>
      </c>
      <c r="BI705" s="296">
        <v>19.7</v>
      </c>
      <c r="BJ705" s="296">
        <v>19.7</v>
      </c>
      <c r="BK705" s="296">
        <v>11</v>
      </c>
      <c r="BL705" s="358">
        <f t="shared" si="60"/>
        <v>6.995621234535998E-2</v>
      </c>
      <c r="BM705" s="290">
        <v>36</v>
      </c>
      <c r="BN705" s="296" t="s">
        <v>3374</v>
      </c>
      <c r="BO705" s="73" t="s">
        <v>3891</v>
      </c>
      <c r="BP705" s="296" t="s">
        <v>3907</v>
      </c>
      <c r="BQ705" s="296" t="s">
        <v>5143</v>
      </c>
      <c r="BR705" s="296" t="s">
        <v>5198</v>
      </c>
      <c r="BS705" s="296" t="s">
        <v>5199</v>
      </c>
      <c r="BT705" s="296" t="s">
        <v>5169</v>
      </c>
      <c r="BU705" s="296" t="s">
        <v>5196</v>
      </c>
      <c r="BV705" s="296" t="s">
        <v>3909</v>
      </c>
      <c r="BW705" s="296"/>
      <c r="BX705" s="296"/>
      <c r="BY705" s="296"/>
      <c r="BZ705" s="296" t="s">
        <v>3402</v>
      </c>
      <c r="CA705" s="296" t="s">
        <v>3403</v>
      </c>
      <c r="CB705" s="296" t="s">
        <v>3404</v>
      </c>
      <c r="CC705" s="296" t="s">
        <v>3405</v>
      </c>
      <c r="CD705" s="311" t="str">
        <f t="shared" si="62"/>
        <v>DISCONTINUED - MR304 Double Standard, 17x8.5, 0mm Offset, 6x5.5, 108mm Centerbore, Matte Black - Machined Lip</v>
      </c>
      <c r="CE705" s="311" t="s">
        <v>3721</v>
      </c>
      <c r="CF705" s="311" t="s">
        <v>3720</v>
      </c>
      <c r="CG705" s="300" t="str">
        <f t="shared" si="57"/>
        <v>STREET (3XX)</v>
      </c>
    </row>
    <row r="706" spans="1:85" s="289" customFormat="1" ht="15.75" customHeight="1">
      <c r="A706" s="571">
        <f t="shared" si="56"/>
        <v>703</v>
      </c>
      <c r="B706" s="92" t="s">
        <v>84</v>
      </c>
      <c r="C706" s="29" t="s">
        <v>1247</v>
      </c>
      <c r="D706" s="290" t="s">
        <v>5481</v>
      </c>
      <c r="E706" s="291" t="s">
        <v>5526</v>
      </c>
      <c r="F706" s="281" t="str">
        <f t="shared" si="59"/>
        <v>MR70179087912N</v>
      </c>
      <c r="G706" s="291" t="s">
        <v>2095</v>
      </c>
      <c r="H706" s="291"/>
      <c r="I706" s="345" t="s">
        <v>3298</v>
      </c>
      <c r="J706" s="322">
        <v>43696</v>
      </c>
      <c r="K706" s="438">
        <v>44596</v>
      </c>
      <c r="L706" s="282" t="s">
        <v>1239</v>
      </c>
      <c r="M706" s="292">
        <v>344.83</v>
      </c>
      <c r="N706" s="85"/>
      <c r="O706" s="409"/>
      <c r="P706" s="290">
        <v>17</v>
      </c>
      <c r="Q706" s="8">
        <v>9</v>
      </c>
      <c r="R706" s="29" t="s">
        <v>1700</v>
      </c>
      <c r="S706" s="290">
        <v>8</v>
      </c>
      <c r="T706" s="290">
        <v>170</v>
      </c>
      <c r="U706" s="293">
        <v>-12</v>
      </c>
      <c r="V706" s="317">
        <v>4.5999999999999996</v>
      </c>
      <c r="W706" s="290" t="s">
        <v>85</v>
      </c>
      <c r="X706" s="298">
        <v>130.81</v>
      </c>
      <c r="Y706" s="294">
        <v>32.04</v>
      </c>
      <c r="Z706" s="293">
        <v>3640</v>
      </c>
      <c r="AA706" s="293" t="s">
        <v>2168</v>
      </c>
      <c r="AB706" s="293" t="s">
        <v>2846</v>
      </c>
      <c r="AC706" s="284" t="s">
        <v>9722</v>
      </c>
      <c r="AD706" s="295" t="s">
        <v>3943</v>
      </c>
      <c r="AE706" s="432"/>
      <c r="AF706" s="286">
        <f>IFERROR(VLOOKUP(AD706,ACCESSORIES!F:J,5,FALSE),"N/A")</f>
        <v>33</v>
      </c>
      <c r="AG706" s="295" t="s">
        <v>85</v>
      </c>
      <c r="AH706" s="296" t="s">
        <v>85</v>
      </c>
      <c r="AI706" s="295" t="s">
        <v>2863</v>
      </c>
      <c r="AJ706" s="295" t="s">
        <v>85</v>
      </c>
      <c r="AK706" s="287" t="str">
        <f>IFERROR(VLOOKUP(AJ706,ACCESSORIES!F:J,5,FALSE),"N/A")</f>
        <v>N/A</v>
      </c>
      <c r="AL706" s="296" t="s">
        <v>236</v>
      </c>
      <c r="AM706" s="296" t="s">
        <v>85</v>
      </c>
      <c r="AN706" s="38" t="str">
        <f>IFERROR(VLOOKUP(AM706,ACCESSORIES!F:J,5,FALSE),"N/A")</f>
        <v>N/A</v>
      </c>
      <c r="AO706" s="296" t="s">
        <v>85</v>
      </c>
      <c r="AP706" s="493">
        <v>16.100000000000001</v>
      </c>
      <c r="AQ706" s="296"/>
      <c r="AR706" s="296">
        <v>200</v>
      </c>
      <c r="AS706" s="296">
        <v>3</v>
      </c>
      <c r="AT706" s="296">
        <v>3</v>
      </c>
      <c r="AU706" s="296"/>
      <c r="AV706" s="296">
        <v>61</v>
      </c>
      <c r="AW706" s="296"/>
      <c r="AX706" s="296">
        <v>205</v>
      </c>
      <c r="AY706" s="296">
        <v>128</v>
      </c>
      <c r="AZ706" s="296">
        <v>103.9</v>
      </c>
      <c r="BA706" s="74"/>
      <c r="BB706" s="296">
        <v>50</v>
      </c>
      <c r="BC706" s="49"/>
      <c r="BD706" s="297" t="s">
        <v>85</v>
      </c>
      <c r="BE706" s="91" t="str">
        <f>IFERROR(VLOOKUP(BD706,ACCESSORIES!F:J,5,FALSE),"N/A")</f>
        <v>N/A</v>
      </c>
      <c r="BF706" s="92" t="s">
        <v>85</v>
      </c>
      <c r="BG706" s="91" t="str">
        <f>IFERROR(VLOOKUP(BF706,ACCESSORIES!F:J,5,FALSE),"N/A")</f>
        <v>N/A</v>
      </c>
      <c r="BH706" s="297">
        <v>36.6</v>
      </c>
      <c r="BI706" s="296">
        <v>19.7</v>
      </c>
      <c r="BJ706" s="296">
        <v>19.7</v>
      </c>
      <c r="BK706" s="296">
        <v>11.5</v>
      </c>
      <c r="BL706" s="358">
        <f t="shared" si="60"/>
        <v>7.3136040179239969E-2</v>
      </c>
      <c r="BM706" s="290">
        <v>36</v>
      </c>
      <c r="BN706" s="296" t="s">
        <v>3374</v>
      </c>
      <c r="BO706" s="73" t="s">
        <v>3891</v>
      </c>
      <c r="BP706" s="296" t="s">
        <v>4730</v>
      </c>
      <c r="BQ706" s="296" t="s">
        <v>3907</v>
      </c>
      <c r="BR706" s="296" t="s">
        <v>5139</v>
      </c>
      <c r="BS706" s="296" t="s">
        <v>2734</v>
      </c>
      <c r="BT706" s="296" t="s">
        <v>5140</v>
      </c>
      <c r="BU706" s="296" t="s">
        <v>5141</v>
      </c>
      <c r="BV706" s="296" t="s">
        <v>5127</v>
      </c>
      <c r="BW706" s="296" t="s">
        <v>4101</v>
      </c>
      <c r="BX706" s="296" t="s">
        <v>3909</v>
      </c>
      <c r="BY706" s="296"/>
      <c r="BZ706" s="296" t="s">
        <v>4012</v>
      </c>
      <c r="CA706" s="296" t="s">
        <v>4011</v>
      </c>
      <c r="CB706" s="296" t="s">
        <v>4010</v>
      </c>
      <c r="CC706" s="296" t="s">
        <v>4009</v>
      </c>
      <c r="CD706" s="311" t="str">
        <f t="shared" si="62"/>
        <v>DISCONTINUED - MR701 Bead Grip, 17x9, -12mm Offset, 8x170, 130.81mm Centerbore, Method Bronze</v>
      </c>
      <c r="CE706" s="311" t="s">
        <v>3721</v>
      </c>
      <c r="CF706" s="311" t="s">
        <v>3720</v>
      </c>
      <c r="CG706" s="300" t="str">
        <f t="shared" si="57"/>
        <v>TRAIL (7XX)</v>
      </c>
    </row>
    <row r="707" spans="1:85" s="289" customFormat="1" ht="15.75" customHeight="1">
      <c r="A707" s="571">
        <f t="shared" si="56"/>
        <v>704</v>
      </c>
      <c r="B707" s="92" t="s">
        <v>84</v>
      </c>
      <c r="C707" s="29" t="s">
        <v>1038</v>
      </c>
      <c r="D707" s="290" t="s">
        <v>1974</v>
      </c>
      <c r="E707" s="291" t="s">
        <v>5555</v>
      </c>
      <c r="F707" s="281" t="str">
        <f t="shared" si="59"/>
        <v>MR31378550800</v>
      </c>
      <c r="G707" s="291"/>
      <c r="H707" s="291"/>
      <c r="I707" s="345" t="s">
        <v>2565</v>
      </c>
      <c r="J707" s="322">
        <v>43340</v>
      </c>
      <c r="K707" s="438">
        <v>44596</v>
      </c>
      <c r="L707" s="282" t="s">
        <v>1239</v>
      </c>
      <c r="M707" s="292">
        <v>414.03</v>
      </c>
      <c r="N707" s="85"/>
      <c r="O707" s="409"/>
      <c r="P707" s="290">
        <v>17</v>
      </c>
      <c r="Q707" s="8">
        <v>8.5</v>
      </c>
      <c r="R707" s="29" t="s">
        <v>1692</v>
      </c>
      <c r="S707" s="290">
        <v>5</v>
      </c>
      <c r="T707" s="290">
        <v>5</v>
      </c>
      <c r="U707" s="293">
        <v>0</v>
      </c>
      <c r="V707" s="317">
        <v>4.75</v>
      </c>
      <c r="W707" s="290" t="s">
        <v>85</v>
      </c>
      <c r="X707" s="298">
        <v>71.5</v>
      </c>
      <c r="Y707" s="294">
        <v>24.7</v>
      </c>
      <c r="Z707" s="293">
        <v>2650</v>
      </c>
      <c r="AA707" s="293" t="s">
        <v>2516</v>
      </c>
      <c r="AB707" s="293" t="s">
        <v>2850</v>
      </c>
      <c r="AC707" s="284" t="s">
        <v>9713</v>
      </c>
      <c r="AD707" s="295" t="s">
        <v>4594</v>
      </c>
      <c r="AE707" s="432"/>
      <c r="AF707" s="286">
        <f>IFERROR(VLOOKUP(AD707,ACCESSORIES!F:J,5,FALSE),"N/A")</f>
        <v>22</v>
      </c>
      <c r="AG707" s="295" t="s">
        <v>85</v>
      </c>
      <c r="AH707" s="296" t="s">
        <v>85</v>
      </c>
      <c r="AI707" s="295" t="s">
        <v>85</v>
      </c>
      <c r="AJ707" s="295" t="s">
        <v>85</v>
      </c>
      <c r="AK707" s="287" t="str">
        <f>IFERROR(VLOOKUP(AJ707,ACCESSORIES!F:J,5,FALSE),"N/A")</f>
        <v>N/A</v>
      </c>
      <c r="AL707" s="296" t="s">
        <v>237</v>
      </c>
      <c r="AM707" s="296" t="s">
        <v>85</v>
      </c>
      <c r="AN707" s="38" t="str">
        <f>IFERROR(VLOOKUP(AM707,ACCESSORIES!F:J,5,FALSE),"N/A")</f>
        <v>N/A</v>
      </c>
      <c r="AO707" s="296" t="s">
        <v>85</v>
      </c>
      <c r="AP707" s="493">
        <v>16</v>
      </c>
      <c r="AQ707" s="296"/>
      <c r="AR707" s="296">
        <v>165</v>
      </c>
      <c r="AS707" s="296">
        <v>15</v>
      </c>
      <c r="AT707" s="296">
        <v>35</v>
      </c>
      <c r="AU707" s="296">
        <v>63</v>
      </c>
      <c r="AV707" s="296">
        <v>71</v>
      </c>
      <c r="AW707" s="296">
        <v>211</v>
      </c>
      <c r="AX707" s="296">
        <v>209</v>
      </c>
      <c r="AY707" s="296">
        <v>71.5</v>
      </c>
      <c r="AZ707" s="296">
        <v>60</v>
      </c>
      <c r="BA707" s="74"/>
      <c r="BB707" s="296">
        <v>34</v>
      </c>
      <c r="BC707" s="49"/>
      <c r="BD707" s="297" t="s">
        <v>85</v>
      </c>
      <c r="BE707" s="91" t="str">
        <f>IFERROR(VLOOKUP(BD707,ACCESSORIES!F:J,5,FALSE),"N/A")</f>
        <v>N/A</v>
      </c>
      <c r="BF707" s="92" t="s">
        <v>85</v>
      </c>
      <c r="BG707" s="91" t="str">
        <f>IFERROR(VLOOKUP(BF707,ACCESSORIES!F:J,5,FALSE),"N/A")</f>
        <v>N/A</v>
      </c>
      <c r="BH707" s="297">
        <v>28.2</v>
      </c>
      <c r="BI707" s="296">
        <v>19.7</v>
      </c>
      <c r="BJ707" s="296">
        <v>19.7</v>
      </c>
      <c r="BK707" s="296">
        <v>11</v>
      </c>
      <c r="BL707" s="358">
        <f t="shared" si="60"/>
        <v>6.995621234535998E-2</v>
      </c>
      <c r="BM707" s="290">
        <v>36</v>
      </c>
      <c r="BN707" s="296" t="s">
        <v>3374</v>
      </c>
      <c r="BO707" s="73" t="s">
        <v>3891</v>
      </c>
      <c r="BP707" s="296" t="s">
        <v>5217</v>
      </c>
      <c r="BQ707" s="296" t="s">
        <v>3907</v>
      </c>
      <c r="BR707" s="296" t="s">
        <v>5142</v>
      </c>
      <c r="BS707" s="296" t="s">
        <v>5218</v>
      </c>
      <c r="BT707" s="296" t="s">
        <v>5219</v>
      </c>
      <c r="BU707" s="296" t="s">
        <v>5220</v>
      </c>
      <c r="BV707" s="296" t="s">
        <v>5221</v>
      </c>
      <c r="BW707" s="296" t="s">
        <v>4101</v>
      </c>
      <c r="BX707" s="296" t="s">
        <v>3909</v>
      </c>
      <c r="BY707" s="296"/>
      <c r="BZ707" s="296" t="s">
        <v>3514</v>
      </c>
      <c r="CA707" s="296" t="s">
        <v>3515</v>
      </c>
      <c r="CB707" s="296" t="s">
        <v>3516</v>
      </c>
      <c r="CC707" s="296" t="s">
        <v>3517</v>
      </c>
      <c r="CD707" s="311" t="str">
        <f t="shared" si="62"/>
        <v>DISCONTINUED - MR313, 17x8.5, 0mm Offset, 5x5, 71.5mm Centerbore, Gloss Titanium</v>
      </c>
      <c r="CE707" s="311" t="s">
        <v>3721</v>
      </c>
      <c r="CF707" s="311" t="s">
        <v>3720</v>
      </c>
      <c r="CG707" s="300" t="str">
        <f t="shared" si="57"/>
        <v>STREET (3XX)</v>
      </c>
    </row>
    <row r="708" spans="1:85" s="289" customFormat="1" ht="15.75" customHeight="1">
      <c r="A708" s="571">
        <f t="shared" ref="A708:A771" si="63">ROW(B708)-3</f>
        <v>705</v>
      </c>
      <c r="B708" s="92" t="s">
        <v>84</v>
      </c>
      <c r="C708" s="29" t="s">
        <v>1038</v>
      </c>
      <c r="D708" s="290" t="s">
        <v>2225</v>
      </c>
      <c r="E708" s="291" t="s">
        <v>5577</v>
      </c>
      <c r="F708" s="281" t="str">
        <f t="shared" si="59"/>
        <v>MR30589016300</v>
      </c>
      <c r="G708" s="291"/>
      <c r="H708" s="291"/>
      <c r="I708" s="345" t="s">
        <v>4264</v>
      </c>
      <c r="J708" s="322">
        <v>44056</v>
      </c>
      <c r="K708" s="438">
        <v>44596</v>
      </c>
      <c r="L708" s="282" t="s">
        <v>1239</v>
      </c>
      <c r="M708" s="292">
        <v>343.85</v>
      </c>
      <c r="N708" s="85"/>
      <c r="O708" s="409"/>
      <c r="P708" s="290">
        <v>18</v>
      </c>
      <c r="Q708" s="8">
        <v>9</v>
      </c>
      <c r="R708" s="29" t="s">
        <v>1697</v>
      </c>
      <c r="S708" s="290">
        <v>6</v>
      </c>
      <c r="T708" s="290">
        <v>135</v>
      </c>
      <c r="U708" s="293">
        <v>0</v>
      </c>
      <c r="V708" s="317">
        <v>5</v>
      </c>
      <c r="W708" s="290" t="s">
        <v>85</v>
      </c>
      <c r="X708" s="298">
        <v>94</v>
      </c>
      <c r="Y708" s="294">
        <v>35.53</v>
      </c>
      <c r="Z708" s="293">
        <v>2500</v>
      </c>
      <c r="AA708" s="293" t="s">
        <v>5149</v>
      </c>
      <c r="AB708" s="293" t="s">
        <v>2848</v>
      </c>
      <c r="AC708" s="284" t="s">
        <v>9851</v>
      </c>
      <c r="AD708" s="295" t="s">
        <v>1552</v>
      </c>
      <c r="AE708" s="432"/>
      <c r="AF708" s="286">
        <f>IFERROR(VLOOKUP(AD708,ACCESSORIES!F:J,5,FALSE),"N/A")</f>
        <v>33</v>
      </c>
      <c r="AG708" s="295" t="s">
        <v>85</v>
      </c>
      <c r="AH708" s="296" t="s">
        <v>85</v>
      </c>
      <c r="AI708" s="295" t="s">
        <v>2858</v>
      </c>
      <c r="AJ708" s="295" t="s">
        <v>1827</v>
      </c>
      <c r="AK708" s="287">
        <f>IFERROR(VLOOKUP(AJ708,ACCESSORIES!F:J,5,FALSE),"N/A")</f>
        <v>1.1000000000000001</v>
      </c>
      <c r="AL708" s="296" t="s">
        <v>237</v>
      </c>
      <c r="AM708" s="296" t="s">
        <v>85</v>
      </c>
      <c r="AN708" s="38" t="str">
        <f>IFERROR(VLOOKUP(AM708,ACCESSORIES!F:J,5,FALSE),"N/A")</f>
        <v>N/A</v>
      </c>
      <c r="AO708" s="296" t="s">
        <v>85</v>
      </c>
      <c r="AP708" s="493">
        <v>16.2</v>
      </c>
      <c r="AQ708" s="296"/>
      <c r="AR708" s="296">
        <v>175</v>
      </c>
      <c r="AS708" s="296">
        <v>8</v>
      </c>
      <c r="AT708" s="296">
        <v>32</v>
      </c>
      <c r="AU708" s="296">
        <v>52</v>
      </c>
      <c r="AV708" s="296">
        <v>63</v>
      </c>
      <c r="AW708" s="296">
        <v>220</v>
      </c>
      <c r="AX708" s="296">
        <v>213</v>
      </c>
      <c r="AY708" s="296">
        <v>94</v>
      </c>
      <c r="AZ708" s="296">
        <v>52.7</v>
      </c>
      <c r="BA708" s="74">
        <v>75</v>
      </c>
      <c r="BB708" s="296">
        <v>34</v>
      </c>
      <c r="BC708" s="49"/>
      <c r="BD708" s="297" t="s">
        <v>85</v>
      </c>
      <c r="BE708" s="91" t="str">
        <f>IFERROR(VLOOKUP(BD708,ACCESSORIES!F:J,5,FALSE),"N/A")</f>
        <v>N/A</v>
      </c>
      <c r="BF708" s="92" t="s">
        <v>85</v>
      </c>
      <c r="BG708" s="91" t="str">
        <f>IFERROR(VLOOKUP(BF708,ACCESSORIES!F:J,5,FALSE),"N/A")</f>
        <v>N/A</v>
      </c>
      <c r="BH708" s="297">
        <v>40.159999999999997</v>
      </c>
      <c r="BI708" s="296">
        <v>20.6</v>
      </c>
      <c r="BJ708" s="296">
        <v>20.6</v>
      </c>
      <c r="BK708" s="296">
        <v>11.4</v>
      </c>
      <c r="BL708" s="358">
        <f t="shared" si="60"/>
        <v>7.9275765061056019E-2</v>
      </c>
      <c r="BM708" s="290">
        <v>36</v>
      </c>
      <c r="BN708" s="296" t="s">
        <v>3374</v>
      </c>
      <c r="BO708" s="73" t="s">
        <v>3891</v>
      </c>
      <c r="BP708" s="296" t="s">
        <v>3907</v>
      </c>
      <c r="BQ708" s="296" t="s">
        <v>4615</v>
      </c>
      <c r="BR708" s="296" t="s">
        <v>5198</v>
      </c>
      <c r="BS708" s="296" t="s">
        <v>5199</v>
      </c>
      <c r="BT708" s="296" t="s">
        <v>5169</v>
      </c>
      <c r="BU708" s="296" t="s">
        <v>5196</v>
      </c>
      <c r="BV708" s="296" t="s">
        <v>3909</v>
      </c>
      <c r="BW708" s="296"/>
      <c r="BX708" s="296"/>
      <c r="BY708" s="296"/>
      <c r="BZ708" s="296" t="s">
        <v>3422</v>
      </c>
      <c r="CA708" s="296" t="s">
        <v>3423</v>
      </c>
      <c r="CB708" s="296" t="s">
        <v>3424</v>
      </c>
      <c r="CC708" s="296" t="s">
        <v>3425</v>
      </c>
      <c r="CD708" s="311" t="str">
        <f t="shared" si="62"/>
        <v>DISCONTINUED - MR305 NV, 18x9, 0mm Offset, 6x135, 94mm Centerbore, Machined - Matte Black Lip</v>
      </c>
      <c r="CE708" s="311" t="s">
        <v>3721</v>
      </c>
      <c r="CF708" s="311" t="s">
        <v>3720</v>
      </c>
      <c r="CG708" s="300" t="str">
        <f t="shared" si="57"/>
        <v>STREET (3XX)</v>
      </c>
    </row>
    <row r="709" spans="1:85" s="289" customFormat="1" ht="15.75" customHeight="1">
      <c r="A709" s="571">
        <f t="shared" si="63"/>
        <v>706</v>
      </c>
      <c r="B709" s="92" t="s">
        <v>84</v>
      </c>
      <c r="C709" s="29" t="s">
        <v>1038</v>
      </c>
      <c r="D709" s="290" t="s">
        <v>4342</v>
      </c>
      <c r="E709" s="291" t="s">
        <v>5578</v>
      </c>
      <c r="F709" s="281" t="str">
        <f t="shared" si="59"/>
        <v>MR30678580500</v>
      </c>
      <c r="G709" s="291"/>
      <c r="H709" s="291"/>
      <c r="I709" s="345" t="s">
        <v>495</v>
      </c>
      <c r="J709" s="322">
        <v>41640</v>
      </c>
      <c r="K709" s="438">
        <v>44596</v>
      </c>
      <c r="L709" s="282" t="s">
        <v>1239</v>
      </c>
      <c r="M709" s="292">
        <v>299</v>
      </c>
      <c r="N709" s="85"/>
      <c r="O709" s="409"/>
      <c r="P709" s="290">
        <v>17</v>
      </c>
      <c r="Q709" s="8">
        <v>8.5</v>
      </c>
      <c r="R709" s="29" t="s">
        <v>1699</v>
      </c>
      <c r="S709" s="290">
        <v>8</v>
      </c>
      <c r="T709" s="290">
        <v>6.5</v>
      </c>
      <c r="U709" s="293">
        <v>0</v>
      </c>
      <c r="V709" s="317">
        <v>4.75</v>
      </c>
      <c r="W709" s="290" t="s">
        <v>85</v>
      </c>
      <c r="X709" s="298">
        <v>130.81</v>
      </c>
      <c r="Y709" s="294">
        <v>27.1</v>
      </c>
      <c r="Z709" s="293">
        <v>3600</v>
      </c>
      <c r="AA709" s="293" t="s">
        <v>2165</v>
      </c>
      <c r="AB709" s="293" t="s">
        <v>2845</v>
      </c>
      <c r="AC709" s="284" t="s">
        <v>9580</v>
      </c>
      <c r="AD709" s="295" t="s">
        <v>1573</v>
      </c>
      <c r="AE709" s="432"/>
      <c r="AF709" s="286">
        <f>IFERROR(VLOOKUP(AD709,ACCESSORIES!F:J,5,FALSE),"N/A")</f>
        <v>33</v>
      </c>
      <c r="AG709" s="295" t="s">
        <v>85</v>
      </c>
      <c r="AH709" s="296" t="s">
        <v>85</v>
      </c>
      <c r="AI709" s="295" t="s">
        <v>2863</v>
      </c>
      <c r="AJ709" s="295" t="s">
        <v>1826</v>
      </c>
      <c r="AK709" s="287">
        <f>IFERROR(VLOOKUP(AJ709,ACCESSORIES!F:J,5,FALSE),"N/A")</f>
        <v>1.1000000000000001</v>
      </c>
      <c r="AL709" s="296" t="s">
        <v>237</v>
      </c>
      <c r="AM709" s="296" t="s">
        <v>85</v>
      </c>
      <c r="AN709" s="38" t="str">
        <f>IFERROR(VLOOKUP(AM709,ACCESSORIES!F:J,5,FALSE),"N/A")</f>
        <v>N/A</v>
      </c>
      <c r="AO709" s="296" t="s">
        <v>85</v>
      </c>
      <c r="AP709" s="493">
        <v>16.5</v>
      </c>
      <c r="AQ709" s="296"/>
      <c r="AR709" s="296">
        <v>197</v>
      </c>
      <c r="AS709" s="296">
        <v>3</v>
      </c>
      <c r="AT709" s="296">
        <v>3</v>
      </c>
      <c r="AU709" s="296">
        <v>30</v>
      </c>
      <c r="AV709" s="296">
        <v>41</v>
      </c>
      <c r="AW709" s="296">
        <v>208</v>
      </c>
      <c r="AX709" s="296">
        <v>205</v>
      </c>
      <c r="AY709" s="296">
        <v>125</v>
      </c>
      <c r="AZ709" s="296">
        <v>76</v>
      </c>
      <c r="BA709" s="74">
        <v>76</v>
      </c>
      <c r="BB709" s="296">
        <v>46</v>
      </c>
      <c r="BC709" s="49"/>
      <c r="BD709" s="297" t="s">
        <v>85</v>
      </c>
      <c r="BE709" s="91" t="str">
        <f>IFERROR(VLOOKUP(BD709,ACCESSORIES!F:J,5,FALSE),"N/A")</f>
        <v>N/A</v>
      </c>
      <c r="BF709" s="92" t="s">
        <v>85</v>
      </c>
      <c r="BG709" s="91" t="str">
        <f>IFERROR(VLOOKUP(BF709,ACCESSORIES!F:J,5,FALSE),"N/A")</f>
        <v>N/A</v>
      </c>
      <c r="BH709" s="297">
        <v>30.6</v>
      </c>
      <c r="BI709" s="296">
        <v>19.7</v>
      </c>
      <c r="BJ709" s="296">
        <v>19.7</v>
      </c>
      <c r="BK709" s="296">
        <v>11</v>
      </c>
      <c r="BL709" s="358">
        <f t="shared" si="60"/>
        <v>6.995621234535998E-2</v>
      </c>
      <c r="BM709" s="290">
        <v>36</v>
      </c>
      <c r="BN709" s="296" t="s">
        <v>3374</v>
      </c>
      <c r="BO709" s="73" t="s">
        <v>3891</v>
      </c>
      <c r="BP709" s="296" t="s">
        <v>3907</v>
      </c>
      <c r="BQ709" s="296" t="s">
        <v>5204</v>
      </c>
      <c r="BR709" s="296" t="s">
        <v>5195</v>
      </c>
      <c r="BS709" s="296" t="s">
        <v>5169</v>
      </c>
      <c r="BT709" s="296" t="s">
        <v>5196</v>
      </c>
      <c r="BU709" s="296" t="s">
        <v>3909</v>
      </c>
      <c r="BV709" s="296"/>
      <c r="BW709" s="296"/>
      <c r="BX709" s="296"/>
      <c r="BY709" s="296"/>
      <c r="BZ709" s="296" t="s">
        <v>4256</v>
      </c>
      <c r="CA709" s="296" t="s">
        <v>4255</v>
      </c>
      <c r="CB709" s="296" t="s">
        <v>4254</v>
      </c>
      <c r="CC709" s="296" t="s">
        <v>4253</v>
      </c>
      <c r="CD709" s="311" t="str">
        <f t="shared" si="62"/>
        <v>DISCONTINUED - MR306 Mesh, 17x8.5, 0mm Offset, 8x6.5, 130.81mm Centerbore, Matte Black</v>
      </c>
      <c r="CE709" s="311" t="s">
        <v>3721</v>
      </c>
      <c r="CF709" s="311" t="s">
        <v>3720</v>
      </c>
      <c r="CG709" s="300" t="str">
        <f t="shared" ref="CG709:CG772" si="64">C709</f>
        <v>STREET (3XX)</v>
      </c>
    </row>
    <row r="710" spans="1:85" s="289" customFormat="1" ht="15.75" customHeight="1">
      <c r="A710" s="571">
        <f t="shared" si="63"/>
        <v>707</v>
      </c>
      <c r="B710" s="92" t="s">
        <v>84</v>
      </c>
      <c r="C710" s="29" t="s">
        <v>1055</v>
      </c>
      <c r="D710" s="290" t="s">
        <v>5417</v>
      </c>
      <c r="E710" s="291" t="s">
        <v>5579</v>
      </c>
      <c r="F710" s="281" t="str">
        <f t="shared" si="59"/>
        <v>MR41057046152</v>
      </c>
      <c r="G710" s="291"/>
      <c r="H710" s="291"/>
      <c r="I710" s="345" t="s">
        <v>3255</v>
      </c>
      <c r="J710" s="322">
        <v>43677</v>
      </c>
      <c r="K710" s="438">
        <v>44596</v>
      </c>
      <c r="L710" s="282" t="s">
        <v>1239</v>
      </c>
      <c r="M710" s="292">
        <v>209.9</v>
      </c>
      <c r="N710" s="85"/>
      <c r="O710" s="409"/>
      <c r="P710" s="290">
        <v>15</v>
      </c>
      <c r="Q710" s="8">
        <v>7</v>
      </c>
      <c r="R710" s="29" t="s">
        <v>1683</v>
      </c>
      <c r="S710" s="290">
        <v>4</v>
      </c>
      <c r="T710" s="290">
        <v>156</v>
      </c>
      <c r="U710" s="293">
        <v>38</v>
      </c>
      <c r="V710" s="317">
        <v>5.5</v>
      </c>
      <c r="W710" s="290" t="s">
        <v>166</v>
      </c>
      <c r="X710" s="298">
        <v>132</v>
      </c>
      <c r="Y710" s="294">
        <v>15.98</v>
      </c>
      <c r="Z710" s="293">
        <v>1600</v>
      </c>
      <c r="AA710" s="293" t="s">
        <v>2169</v>
      </c>
      <c r="AB710" s="293" t="s">
        <v>2847</v>
      </c>
      <c r="AC710" s="284" t="s">
        <v>9844</v>
      </c>
      <c r="AD710" s="295" t="s">
        <v>3942</v>
      </c>
      <c r="AE710" s="432"/>
      <c r="AF710" s="286">
        <f>IFERROR(VLOOKUP(AD710,ACCESSORIES!F:J,5,FALSE),"N/A")</f>
        <v>22</v>
      </c>
      <c r="AG710" s="295" t="s">
        <v>85</v>
      </c>
      <c r="AH710" s="296" t="s">
        <v>85</v>
      </c>
      <c r="AI710" s="295" t="s">
        <v>85</v>
      </c>
      <c r="AJ710" s="295" t="s">
        <v>85</v>
      </c>
      <c r="AK710" s="287" t="str">
        <f>IFERROR(VLOOKUP(AJ710,ACCESSORIES!F:J,5,FALSE),"N/A")</f>
        <v>N/A</v>
      </c>
      <c r="AL710" s="296" t="s">
        <v>237</v>
      </c>
      <c r="AM710" s="296" t="s">
        <v>85</v>
      </c>
      <c r="AN710" s="38" t="str">
        <f>IFERROR(VLOOKUP(AM710,ACCESSORIES!F:J,5,FALSE),"N/A")</f>
        <v>N/A</v>
      </c>
      <c r="AO710" s="296" t="s">
        <v>85</v>
      </c>
      <c r="AP710" s="493">
        <v>14.1</v>
      </c>
      <c r="AQ710" s="296"/>
      <c r="AR710" s="296">
        <v>180</v>
      </c>
      <c r="AS710" s="296">
        <v>3</v>
      </c>
      <c r="AT710" s="296">
        <v>8</v>
      </c>
      <c r="AU710" s="296"/>
      <c r="AV710" s="296">
        <v>10</v>
      </c>
      <c r="AW710" s="296"/>
      <c r="AX710" s="296">
        <v>167</v>
      </c>
      <c r="AY710" s="296">
        <v>115</v>
      </c>
      <c r="AZ710" s="296">
        <v>40</v>
      </c>
      <c r="BA710" s="74">
        <v>40</v>
      </c>
      <c r="BB710" s="296">
        <v>40</v>
      </c>
      <c r="BC710" s="49"/>
      <c r="BD710" s="297" t="s">
        <v>85</v>
      </c>
      <c r="BE710" s="91" t="str">
        <f>IFERROR(VLOOKUP(BD710,ACCESSORIES!F:J,5,FALSE),"N/A")</f>
        <v>N/A</v>
      </c>
      <c r="BF710" s="92" t="s">
        <v>85</v>
      </c>
      <c r="BG710" s="91" t="str">
        <f>IFERROR(VLOOKUP(BF710,ACCESSORIES!F:J,5,FALSE),"N/A")</f>
        <v>N/A</v>
      </c>
      <c r="BH710" s="297">
        <v>20.170000000000002</v>
      </c>
      <c r="BI710" s="296">
        <v>17.7</v>
      </c>
      <c r="BJ710" s="296">
        <v>17.7</v>
      </c>
      <c r="BK710" s="296">
        <v>9.6</v>
      </c>
      <c r="BL710" s="358">
        <f t="shared" si="60"/>
        <v>4.9285471493375997E-2</v>
      </c>
      <c r="BM710" s="290">
        <v>48</v>
      </c>
      <c r="BN710" s="296" t="s">
        <v>3374</v>
      </c>
      <c r="BO710" s="73" t="s">
        <v>3891</v>
      </c>
      <c r="BP710" s="296" t="s">
        <v>4730</v>
      </c>
      <c r="BQ710" s="296" t="s">
        <v>3907</v>
      </c>
      <c r="BR710" s="296" t="s">
        <v>5162</v>
      </c>
      <c r="BS710" s="296" t="s">
        <v>2734</v>
      </c>
      <c r="BT710" s="296" t="s">
        <v>4116</v>
      </c>
      <c r="BU710" s="296" t="s">
        <v>5141</v>
      </c>
      <c r="BV710" s="296"/>
      <c r="BW710" s="296"/>
      <c r="BX710" s="296"/>
      <c r="BY710" s="296"/>
      <c r="BZ710" s="296" t="s">
        <v>4055</v>
      </c>
      <c r="CA710" s="296" t="s">
        <v>4054</v>
      </c>
      <c r="CB710" s="296" t="s">
        <v>3861</v>
      </c>
      <c r="CC710" s="296" t="s">
        <v>4056</v>
      </c>
      <c r="CD710" s="311" t="str">
        <f t="shared" si="62"/>
        <v>DISCONTINUED - MR410 Bead Grip, 15x7, 5+2/+38mm Offset, 4x156, 132mm Centerbore, Gold</v>
      </c>
      <c r="CE710" s="311" t="s">
        <v>3721</v>
      </c>
      <c r="CF710" s="311" t="s">
        <v>3720</v>
      </c>
      <c r="CG710" s="300" t="str">
        <f t="shared" si="64"/>
        <v>UTV (4XX)</v>
      </c>
    </row>
    <row r="711" spans="1:85" s="289" customFormat="1" ht="15.75" customHeight="1">
      <c r="A711" s="571">
        <f t="shared" si="63"/>
        <v>708</v>
      </c>
      <c r="B711" s="92" t="s">
        <v>84</v>
      </c>
      <c r="C711" s="29" t="s">
        <v>1056</v>
      </c>
      <c r="D711" s="290" t="s">
        <v>1843</v>
      </c>
      <c r="E711" s="291" t="s">
        <v>5593</v>
      </c>
      <c r="F711" s="281" t="str">
        <f t="shared" si="59"/>
        <v>MR10358000324B</v>
      </c>
      <c r="G711" s="291" t="s">
        <v>1095</v>
      </c>
      <c r="H711" s="291"/>
      <c r="I711" s="345" t="s">
        <v>3182</v>
      </c>
      <c r="J711" s="322">
        <v>43634</v>
      </c>
      <c r="K711" s="438">
        <v>44596</v>
      </c>
      <c r="L711" s="282" t="s">
        <v>1239</v>
      </c>
      <c r="M711" s="292">
        <v>488.39</v>
      </c>
      <c r="N711" s="85"/>
      <c r="O711" s="409"/>
      <c r="P711" s="290">
        <v>15</v>
      </c>
      <c r="Q711" s="8">
        <v>8</v>
      </c>
      <c r="R711" s="29" t="s">
        <v>221</v>
      </c>
      <c r="S711" s="290" t="s">
        <v>221</v>
      </c>
      <c r="T711" s="290" t="s">
        <v>221</v>
      </c>
      <c r="U711" s="293">
        <v>-24</v>
      </c>
      <c r="V711" s="317">
        <v>3.5</v>
      </c>
      <c r="W711" s="290" t="s">
        <v>85</v>
      </c>
      <c r="X711" s="298">
        <v>83</v>
      </c>
      <c r="Y711" s="294">
        <v>28.2</v>
      </c>
      <c r="Z711" s="293">
        <v>2700</v>
      </c>
      <c r="AA711" s="293" t="s">
        <v>5159</v>
      </c>
      <c r="AB711" s="293" t="s">
        <v>173</v>
      </c>
      <c r="AC711" s="284" t="s">
        <v>9852</v>
      </c>
      <c r="AD711" s="295" t="s">
        <v>85</v>
      </c>
      <c r="AE711" s="432"/>
      <c r="AF711" s="286" t="str">
        <f>IFERROR(VLOOKUP(AD711,ACCESSORIES!F:J,5,FALSE),"N/A")</f>
        <v>N/A</v>
      </c>
      <c r="AG711" s="295" t="s">
        <v>85</v>
      </c>
      <c r="AH711" s="296" t="s">
        <v>85</v>
      </c>
      <c r="AI711" s="295" t="s">
        <v>85</v>
      </c>
      <c r="AJ711" s="295" t="s">
        <v>85</v>
      </c>
      <c r="AK711" s="287" t="str">
        <f>IFERROR(VLOOKUP(AJ711,ACCESSORIES!F:J,5,FALSE),"N/A")</f>
        <v>N/A</v>
      </c>
      <c r="AL711" s="296" t="s">
        <v>237</v>
      </c>
      <c r="AM711" s="296" t="s">
        <v>85</v>
      </c>
      <c r="AN711" s="38" t="str">
        <f>IFERROR(VLOOKUP(AM711,ACCESSORIES!F:J,5,FALSE),"N/A")</f>
        <v>N/A</v>
      </c>
      <c r="AO711" s="296" t="s">
        <v>85</v>
      </c>
      <c r="AP711" s="493" t="s">
        <v>85</v>
      </c>
      <c r="AQ711" s="296"/>
      <c r="AR711" s="296">
        <v>190</v>
      </c>
      <c r="AS711" s="296">
        <v>0</v>
      </c>
      <c r="AT711" s="296">
        <v>13</v>
      </c>
      <c r="AU711" s="296"/>
      <c r="AV711" s="296">
        <v>27</v>
      </c>
      <c r="AW711" s="296"/>
      <c r="AX711" s="296">
        <v>176</v>
      </c>
      <c r="AY711" s="296" t="s">
        <v>85</v>
      </c>
      <c r="AZ711" s="296" t="s">
        <v>85</v>
      </c>
      <c r="BA711" s="74" t="s">
        <v>85</v>
      </c>
      <c r="BB711" s="296">
        <v>65</v>
      </c>
      <c r="BC711" s="49"/>
      <c r="BD711" s="297" t="s">
        <v>3176</v>
      </c>
      <c r="BE711" s="91">
        <f>IFERROR(VLOOKUP(BD711,ACCESSORIES!F:J,5,FALSE),"N/A")</f>
        <v>119</v>
      </c>
      <c r="BF711" s="92" t="s">
        <v>1479</v>
      </c>
      <c r="BG711" s="91">
        <f>IFERROR(VLOOKUP(BF711,ACCESSORIES!F:J,5,FALSE),"N/A")</f>
        <v>11</v>
      </c>
      <c r="BH711" s="297">
        <v>31.9</v>
      </c>
      <c r="BI711" s="296">
        <v>17.600000000000001</v>
      </c>
      <c r="BJ711" s="296">
        <v>17.600000000000001</v>
      </c>
      <c r="BK711" s="296">
        <v>10.8</v>
      </c>
      <c r="BL711" s="358">
        <f t="shared" si="60"/>
        <v>5.482141500211201E-2</v>
      </c>
      <c r="BM711" s="290">
        <v>48</v>
      </c>
      <c r="BN711" s="296" t="s">
        <v>3374</v>
      </c>
      <c r="BO711" s="73" t="s">
        <v>3891</v>
      </c>
      <c r="BP711" s="296" t="s">
        <v>2713</v>
      </c>
      <c r="BQ711" s="296" t="s">
        <v>5175</v>
      </c>
      <c r="BR711" s="296" t="s">
        <v>5176</v>
      </c>
      <c r="BS711" s="296" t="s">
        <v>3932</v>
      </c>
      <c r="BT711" s="296" t="s">
        <v>4616</v>
      </c>
      <c r="BU711" s="296" t="s">
        <v>5032</v>
      </c>
      <c r="BV711" s="296" t="s">
        <v>3933</v>
      </c>
      <c r="BW711" s="296"/>
      <c r="BX711" s="296"/>
      <c r="BY711" s="296"/>
      <c r="BZ711" s="296" t="s">
        <v>3596</v>
      </c>
      <c r="CA711" s="296" t="s">
        <v>3597</v>
      </c>
      <c r="CB711" s="296" t="s">
        <v>3598</v>
      </c>
      <c r="CC711" s="296" t="s">
        <v>3599</v>
      </c>
      <c r="CD711" s="311" t="str">
        <f t="shared" si="62"/>
        <v>DISCONTINUED - MR103 Beadlock, 15x8, -24mm Offset, BLANK, 83mm Centerbore, Machined - Raw, w/ BH-H24100</v>
      </c>
      <c r="CE711" s="311" t="s">
        <v>3721</v>
      </c>
      <c r="CF711" s="311" t="s">
        <v>3720</v>
      </c>
      <c r="CG711" s="300" t="str">
        <f t="shared" si="64"/>
        <v>RACE (1XX)</v>
      </c>
    </row>
    <row r="712" spans="1:85" s="289" customFormat="1" ht="15.75" customHeight="1">
      <c r="A712" s="571">
        <f t="shared" si="63"/>
        <v>709</v>
      </c>
      <c r="B712" s="92" t="s">
        <v>84</v>
      </c>
      <c r="C712" s="29" t="s">
        <v>1038</v>
      </c>
      <c r="D712" s="290" t="s">
        <v>1088</v>
      </c>
      <c r="E712" s="291" t="s">
        <v>5594</v>
      </c>
      <c r="F712" s="281" t="str">
        <f t="shared" si="59"/>
        <v>MR31178560500</v>
      </c>
      <c r="G712" s="291"/>
      <c r="H712" s="291"/>
      <c r="I712" s="345" t="s">
        <v>684</v>
      </c>
      <c r="J712" s="322">
        <v>42370</v>
      </c>
      <c r="K712" s="438">
        <v>44596</v>
      </c>
      <c r="L712" s="282" t="s">
        <v>1239</v>
      </c>
      <c r="M712" s="292">
        <v>323.86</v>
      </c>
      <c r="N712" s="85"/>
      <c r="O712" s="409"/>
      <c r="P712" s="290">
        <v>17</v>
      </c>
      <c r="Q712" s="8">
        <v>8.5</v>
      </c>
      <c r="R712" s="29" t="s">
        <v>1089</v>
      </c>
      <c r="S712" s="290">
        <v>6</v>
      </c>
      <c r="T712" s="290">
        <v>5.5</v>
      </c>
      <c r="U712" s="293">
        <v>0</v>
      </c>
      <c r="V712" s="317">
        <v>4.75</v>
      </c>
      <c r="W712" s="290" t="s">
        <v>85</v>
      </c>
      <c r="X712" s="298">
        <v>106.25</v>
      </c>
      <c r="Y712" s="294">
        <v>30.28</v>
      </c>
      <c r="Z712" s="293">
        <v>2650</v>
      </c>
      <c r="AA712" s="293" t="s">
        <v>2165</v>
      </c>
      <c r="AB712" s="293" t="s">
        <v>2845</v>
      </c>
      <c r="AC712" s="284" t="s">
        <v>9717</v>
      </c>
      <c r="AD712" s="295" t="s">
        <v>1593</v>
      </c>
      <c r="AE712" s="432"/>
      <c r="AF712" s="286">
        <f>IFERROR(VLOOKUP(AD712,ACCESSORIES!F:J,5,FALSE),"N/A")</f>
        <v>38.5</v>
      </c>
      <c r="AG712" s="295" t="s">
        <v>1734</v>
      </c>
      <c r="AH712" s="296" t="s">
        <v>1787</v>
      </c>
      <c r="AI712" s="295" t="s">
        <v>85</v>
      </c>
      <c r="AJ712" s="295" t="s">
        <v>1827</v>
      </c>
      <c r="AK712" s="287">
        <f>IFERROR(VLOOKUP(AJ712,ACCESSORIES!F:J,5,FALSE),"N/A")</f>
        <v>1.1000000000000001</v>
      </c>
      <c r="AL712" s="296" t="s">
        <v>236</v>
      </c>
      <c r="AM712" s="296" t="s">
        <v>1649</v>
      </c>
      <c r="AN712" s="38">
        <f>IFERROR(VLOOKUP(AM712,ACCESSORIES!F:J,5,FALSE),"N/A")</f>
        <v>2.75</v>
      </c>
      <c r="AO712" s="296">
        <v>78.3</v>
      </c>
      <c r="AP712" s="493">
        <v>16.100000000000001</v>
      </c>
      <c r="AQ712" s="296"/>
      <c r="AR712" s="296">
        <v>175</v>
      </c>
      <c r="AS712" s="296">
        <v>3</v>
      </c>
      <c r="AT712" s="296">
        <v>12</v>
      </c>
      <c r="AU712" s="296">
        <v>36</v>
      </c>
      <c r="AV712" s="296">
        <v>38</v>
      </c>
      <c r="AW712" s="296">
        <v>208</v>
      </c>
      <c r="AX712" s="296">
        <v>200</v>
      </c>
      <c r="AY712" s="296">
        <v>106.25</v>
      </c>
      <c r="AZ712" s="296">
        <v>35</v>
      </c>
      <c r="BA712" s="74">
        <v>35</v>
      </c>
      <c r="BB712" s="296">
        <v>50</v>
      </c>
      <c r="BC712" s="49"/>
      <c r="BD712" s="297" t="s">
        <v>85</v>
      </c>
      <c r="BE712" s="91" t="str">
        <f>IFERROR(VLOOKUP(BD712,ACCESSORIES!F:J,5,FALSE),"N/A")</f>
        <v>N/A</v>
      </c>
      <c r="BF712" s="92" t="s">
        <v>85</v>
      </c>
      <c r="BG712" s="91" t="str">
        <f>IFERROR(VLOOKUP(BF712,ACCESSORIES!F:J,5,FALSE),"N/A")</f>
        <v>N/A</v>
      </c>
      <c r="BH712" s="297">
        <v>34.43</v>
      </c>
      <c r="BI712" s="296">
        <v>19.7</v>
      </c>
      <c r="BJ712" s="296">
        <v>19.7</v>
      </c>
      <c r="BK712" s="296">
        <v>11</v>
      </c>
      <c r="BL712" s="358">
        <f t="shared" si="60"/>
        <v>6.995621234535998E-2</v>
      </c>
      <c r="BM712" s="290">
        <v>36</v>
      </c>
      <c r="BN712" s="296" t="s">
        <v>3374</v>
      </c>
      <c r="BO712" s="73" t="s">
        <v>3891</v>
      </c>
      <c r="BP712" s="296" t="s">
        <v>3907</v>
      </c>
      <c r="BQ712" s="296" t="s">
        <v>5211</v>
      </c>
      <c r="BR712" s="296" t="s">
        <v>5209</v>
      </c>
      <c r="BS712" s="296" t="s">
        <v>5199</v>
      </c>
      <c r="BT712" s="296" t="s">
        <v>5210</v>
      </c>
      <c r="BU712" s="296" t="s">
        <v>5189</v>
      </c>
      <c r="BV712" s="296" t="s">
        <v>4101</v>
      </c>
      <c r="BW712" s="296" t="s">
        <v>3909</v>
      </c>
      <c r="BX712" s="296"/>
      <c r="BY712" s="296"/>
      <c r="BZ712" s="296" t="s">
        <v>3490</v>
      </c>
      <c r="CA712" s="296" t="s">
        <v>3491</v>
      </c>
      <c r="CB712" s="296" t="s">
        <v>3492</v>
      </c>
      <c r="CC712" s="296" t="s">
        <v>3493</v>
      </c>
      <c r="CD712" s="311" t="str">
        <f t="shared" si="62"/>
        <v>DISCONTINUED - MR311 Vex, 17x8.5, 0mm Offset, 6x5.5, 106.25mm Centerbore, Matte Black</v>
      </c>
      <c r="CE712" s="311" t="s">
        <v>3721</v>
      </c>
      <c r="CF712" s="311" t="s">
        <v>3720</v>
      </c>
      <c r="CG712" s="300" t="str">
        <f t="shared" si="64"/>
        <v>STREET (3XX)</v>
      </c>
    </row>
    <row r="713" spans="1:85" s="289" customFormat="1" ht="15.75" customHeight="1">
      <c r="A713" s="571">
        <f t="shared" si="63"/>
        <v>710</v>
      </c>
      <c r="B713" s="92" t="s">
        <v>2909</v>
      </c>
      <c r="C713" s="29" t="s">
        <v>2893</v>
      </c>
      <c r="D713" s="290" t="s">
        <v>2896</v>
      </c>
      <c r="E713" s="291" t="s">
        <v>5613</v>
      </c>
      <c r="F713" s="281" t="str">
        <f t="shared" si="59"/>
        <v>GZ80351046955B</v>
      </c>
      <c r="G713" s="291" t="s">
        <v>1095</v>
      </c>
      <c r="H713" s="291"/>
      <c r="I713" s="345" t="s">
        <v>2982</v>
      </c>
      <c r="J713" s="322">
        <v>43518</v>
      </c>
      <c r="K713" s="438">
        <v>44642</v>
      </c>
      <c r="L713" s="282" t="s">
        <v>1239</v>
      </c>
      <c r="M713" s="292">
        <v>284.42</v>
      </c>
      <c r="N713" s="85"/>
      <c r="O713" s="409"/>
      <c r="P713" s="290">
        <v>15</v>
      </c>
      <c r="Q713" s="8">
        <v>10</v>
      </c>
      <c r="R713" s="29" t="s">
        <v>1683</v>
      </c>
      <c r="S713" s="290">
        <v>4</v>
      </c>
      <c r="T713" s="290">
        <v>156</v>
      </c>
      <c r="U713" s="293">
        <v>0</v>
      </c>
      <c r="V713" s="317">
        <v>5.4</v>
      </c>
      <c r="W713" s="290" t="s">
        <v>178</v>
      </c>
      <c r="X713" s="298">
        <v>131.30000000000001</v>
      </c>
      <c r="Y713" s="294">
        <v>21.9</v>
      </c>
      <c r="Z713" s="293">
        <v>1400</v>
      </c>
      <c r="AA713" s="293" t="s">
        <v>5154</v>
      </c>
      <c r="AB713" s="293" t="s">
        <v>2846</v>
      </c>
      <c r="AC713" s="284" t="s">
        <v>9831</v>
      </c>
      <c r="AD713" s="295" t="s">
        <v>2903</v>
      </c>
      <c r="AE713" s="432"/>
      <c r="AF713" s="286">
        <f>IFERROR(VLOOKUP(AD713,ACCESSORIES!F:J,5,FALSE),"N/A")</f>
        <v>14.454000000000002</v>
      </c>
      <c r="AG713" s="295" t="s">
        <v>85</v>
      </c>
      <c r="AH713" s="296" t="s">
        <v>2905</v>
      </c>
      <c r="AI713" s="295" t="s">
        <v>85</v>
      </c>
      <c r="AJ713" s="295" t="s">
        <v>85</v>
      </c>
      <c r="AK713" s="287" t="str">
        <f>IFERROR(VLOOKUP(AJ713,ACCESSORIES!F:J,5,FALSE),"N/A")</f>
        <v>N/A</v>
      </c>
      <c r="AL713" s="296" t="s">
        <v>237</v>
      </c>
      <c r="AM713" s="296" t="s">
        <v>85</v>
      </c>
      <c r="AN713" s="38" t="str">
        <f>IFERROR(VLOOKUP(AM713,ACCESSORIES!F:J,5,FALSE),"N/A")</f>
        <v>N/A</v>
      </c>
      <c r="AO713" s="296" t="s">
        <v>85</v>
      </c>
      <c r="AP713" s="493">
        <v>13</v>
      </c>
      <c r="AQ713" s="296"/>
      <c r="AR713" s="296">
        <v>180</v>
      </c>
      <c r="AS713" s="296" t="s">
        <v>2969</v>
      </c>
      <c r="AT713" s="296">
        <v>21</v>
      </c>
      <c r="AU713" s="296"/>
      <c r="AV713" s="296" t="s">
        <v>2969</v>
      </c>
      <c r="AW713" s="296"/>
      <c r="AX713" s="296">
        <v>166</v>
      </c>
      <c r="AY713" s="296">
        <v>80</v>
      </c>
      <c r="AZ713" s="296">
        <v>61</v>
      </c>
      <c r="BA713" s="74">
        <v>0</v>
      </c>
      <c r="BB713" s="296">
        <v>87</v>
      </c>
      <c r="BC713" s="49"/>
      <c r="BD713" s="297" t="s">
        <v>2901</v>
      </c>
      <c r="BE713" s="91" t="str">
        <f>IFERROR(VLOOKUP(BD713,ACCESSORIES!F:J,5,FALSE),"N/A")</f>
        <v>N/A</v>
      </c>
      <c r="BF713" s="92" t="s">
        <v>2899</v>
      </c>
      <c r="BG713" s="91" t="str">
        <f>IFERROR(VLOOKUP(BF713,ACCESSORIES!F:J,5,FALSE),"N/A")</f>
        <v>N/A</v>
      </c>
      <c r="BH713" s="297">
        <v>25.4</v>
      </c>
      <c r="BI713" s="296">
        <v>16</v>
      </c>
      <c r="BJ713" s="296">
        <v>16</v>
      </c>
      <c r="BK713" s="296">
        <v>11</v>
      </c>
      <c r="BL713" s="358">
        <f t="shared" si="60"/>
        <v>4.6145972223999993E-2</v>
      </c>
      <c r="BM713" s="290">
        <v>53</v>
      </c>
      <c r="BN713" s="296" t="s">
        <v>3374</v>
      </c>
      <c r="BO713" s="73" t="s">
        <v>3891</v>
      </c>
      <c r="BP713" s="296" t="s">
        <v>2955</v>
      </c>
      <c r="BQ713" s="296" t="s">
        <v>3904</v>
      </c>
      <c r="BR713" s="296" t="s">
        <v>3898</v>
      </c>
      <c r="BS713" s="296" t="s">
        <v>3899</v>
      </c>
      <c r="BT713" s="296" t="s">
        <v>3905</v>
      </c>
      <c r="BU713" s="296"/>
      <c r="BV713" s="296"/>
      <c r="BW713" s="296"/>
      <c r="BX713" s="296"/>
      <c r="BY713" s="296"/>
      <c r="BZ713" s="296" t="s">
        <v>3819</v>
      </c>
      <c r="CA713" s="296" t="s">
        <v>3818</v>
      </c>
      <c r="CB713" s="296" t="s">
        <v>3821</v>
      </c>
      <c r="CC713" s="296" t="s">
        <v>3820</v>
      </c>
      <c r="CD713" s="311" t="str">
        <f t="shared" si="62"/>
        <v>DISCONTINUED - GZ803 Casino Beadlock, 15x10, 5+5/0mm Offset, 4x156, 131.3mm Centerbore, Bronze - Matte Black Ring, w/ BH-H2020M</v>
      </c>
      <c r="CE713" s="311" t="s">
        <v>3721</v>
      </c>
      <c r="CF713" s="311" t="s">
        <v>3720</v>
      </c>
      <c r="CG713" s="300" t="str">
        <f t="shared" si="64"/>
        <v>GMZ (8XX)</v>
      </c>
    </row>
    <row r="714" spans="1:85" s="289" customFormat="1" ht="15.75" customHeight="1">
      <c r="A714" s="571">
        <f t="shared" si="63"/>
        <v>711</v>
      </c>
      <c r="B714" s="92" t="s">
        <v>84</v>
      </c>
      <c r="C714" s="29" t="s">
        <v>1247</v>
      </c>
      <c r="D714" s="290" t="s">
        <v>5482</v>
      </c>
      <c r="E714" s="291" t="s">
        <v>5615</v>
      </c>
      <c r="F714" s="281" t="str">
        <f t="shared" si="59"/>
        <v>MR70189087918H</v>
      </c>
      <c r="G714" s="291" t="s">
        <v>2100</v>
      </c>
      <c r="H714" s="291"/>
      <c r="I714" s="345" t="s">
        <v>3056</v>
      </c>
      <c r="J714" s="322">
        <v>43605</v>
      </c>
      <c r="K714" s="438">
        <v>44642</v>
      </c>
      <c r="L714" s="282" t="s">
        <v>1239</v>
      </c>
      <c r="M714" s="292">
        <v>449.36</v>
      </c>
      <c r="N714" s="85"/>
      <c r="O714" s="409"/>
      <c r="P714" s="290">
        <v>18</v>
      </c>
      <c r="Q714" s="8">
        <v>9</v>
      </c>
      <c r="R714" s="29" t="s">
        <v>1700</v>
      </c>
      <c r="S714" s="290">
        <v>8</v>
      </c>
      <c r="T714" s="290">
        <v>170</v>
      </c>
      <c r="U714" s="293">
        <v>18</v>
      </c>
      <c r="V714" s="317">
        <v>5.8</v>
      </c>
      <c r="W714" s="290" t="s">
        <v>85</v>
      </c>
      <c r="X714" s="298">
        <v>130.81</v>
      </c>
      <c r="Y714" s="294">
        <v>37</v>
      </c>
      <c r="Z714" s="293">
        <v>4500</v>
      </c>
      <c r="AA714" s="293" t="s">
        <v>2168</v>
      </c>
      <c r="AB714" s="293" t="s">
        <v>2846</v>
      </c>
      <c r="AC714" s="284" t="s">
        <v>9853</v>
      </c>
      <c r="AD714" s="295" t="s">
        <v>3943</v>
      </c>
      <c r="AE714" s="432"/>
      <c r="AF714" s="286">
        <f>IFERROR(VLOOKUP(AD714,ACCESSORIES!F:J,5,FALSE),"N/A")</f>
        <v>33</v>
      </c>
      <c r="AG714" s="295" t="s">
        <v>85</v>
      </c>
      <c r="AH714" s="296" t="s">
        <v>85</v>
      </c>
      <c r="AI714" s="295" t="s">
        <v>2863</v>
      </c>
      <c r="AJ714" s="295" t="s">
        <v>85</v>
      </c>
      <c r="AK714" s="287" t="str">
        <f>IFERROR(VLOOKUP(AJ714,ACCESSORIES!F:J,5,FALSE),"N/A")</f>
        <v>N/A</v>
      </c>
      <c r="AL714" s="296" t="s">
        <v>236</v>
      </c>
      <c r="AM714" s="296" t="s">
        <v>85</v>
      </c>
      <c r="AN714" s="38" t="str">
        <f>IFERROR(VLOOKUP(AM714,ACCESSORIES!F:J,5,FALSE),"N/A")</f>
        <v>N/A</v>
      </c>
      <c r="AO714" s="296" t="s">
        <v>85</v>
      </c>
      <c r="AP714" s="493">
        <v>16.100000000000001</v>
      </c>
      <c r="AQ714" s="296"/>
      <c r="AR714" s="296">
        <v>200</v>
      </c>
      <c r="AS714" s="296">
        <v>0</v>
      </c>
      <c r="AT714" s="296">
        <v>0</v>
      </c>
      <c r="AU714" s="296"/>
      <c r="AV714" s="296">
        <v>41</v>
      </c>
      <c r="AW714" s="296"/>
      <c r="AX714" s="296">
        <v>215</v>
      </c>
      <c r="AY714" s="296">
        <v>128</v>
      </c>
      <c r="AZ714" s="296">
        <v>103.9</v>
      </c>
      <c r="BA714" s="74">
        <v>107</v>
      </c>
      <c r="BB714" s="296">
        <v>46</v>
      </c>
      <c r="BC714" s="49"/>
      <c r="BD714" s="297" t="s">
        <v>85</v>
      </c>
      <c r="BE714" s="91" t="str">
        <f>IFERROR(VLOOKUP(BD714,ACCESSORIES!F:J,5,FALSE),"N/A")</f>
        <v>N/A</v>
      </c>
      <c r="BF714" s="92" t="s">
        <v>85</v>
      </c>
      <c r="BG714" s="91" t="str">
        <f>IFERROR(VLOOKUP(BF714,ACCESSORIES!F:J,5,FALSE),"N/A")</f>
        <v>N/A</v>
      </c>
      <c r="BH714" s="297">
        <v>42.4</v>
      </c>
      <c r="BI714" s="296">
        <v>20.6</v>
      </c>
      <c r="BJ714" s="296">
        <v>20.6</v>
      </c>
      <c r="BK714" s="296">
        <v>11.4</v>
      </c>
      <c r="BL714" s="358">
        <f t="shared" si="60"/>
        <v>7.9275765061056019E-2</v>
      </c>
      <c r="BM714" s="290">
        <v>36</v>
      </c>
      <c r="BN714" s="296" t="s">
        <v>3374</v>
      </c>
      <c r="BO714" s="73" t="s">
        <v>3891</v>
      </c>
      <c r="BP714" s="296" t="s">
        <v>4730</v>
      </c>
      <c r="BQ714" s="296" t="s">
        <v>3907</v>
      </c>
      <c r="BR714" s="296" t="s">
        <v>5139</v>
      </c>
      <c r="BS714" s="296" t="s">
        <v>2734</v>
      </c>
      <c r="BT714" s="296" t="s">
        <v>4116</v>
      </c>
      <c r="BU714" s="296" t="s">
        <v>5030</v>
      </c>
      <c r="BV714" s="296" t="s">
        <v>4101</v>
      </c>
      <c r="BW714" s="296" t="s">
        <v>3909</v>
      </c>
      <c r="BX714" s="296"/>
      <c r="BY714" s="296"/>
      <c r="BZ714" s="296" t="s">
        <v>4119</v>
      </c>
      <c r="CA714" s="296" t="s">
        <v>4118</v>
      </c>
      <c r="CB714" s="296" t="s">
        <v>4120</v>
      </c>
      <c r="CC714" s="296" t="s">
        <v>4121</v>
      </c>
      <c r="CD714" s="311" t="str">
        <f t="shared" si="62"/>
        <v>DISCONTINUED - MR701 HD Bead Grip, 18x9, +18mm Offset, 8x170, 130.81mm Centerbore, Method Bronze</v>
      </c>
      <c r="CE714" s="311" t="s">
        <v>3721</v>
      </c>
      <c r="CF714" s="311" t="s">
        <v>3720</v>
      </c>
      <c r="CG714" s="300" t="str">
        <f t="shared" si="64"/>
        <v>TRAIL (7XX)</v>
      </c>
    </row>
    <row r="715" spans="1:85" s="289" customFormat="1" ht="15.75" customHeight="1">
      <c r="A715" s="571">
        <f t="shared" si="63"/>
        <v>712</v>
      </c>
      <c r="B715" s="92" t="s">
        <v>84</v>
      </c>
      <c r="C715" s="29" t="s">
        <v>1055</v>
      </c>
      <c r="D715" s="290" t="s">
        <v>1113</v>
      </c>
      <c r="E715" s="291" t="s">
        <v>5616</v>
      </c>
      <c r="F715" s="281" t="str">
        <f t="shared" si="59"/>
        <v>MR40141046555B</v>
      </c>
      <c r="G715" s="291" t="s">
        <v>1095</v>
      </c>
      <c r="H715" s="291"/>
      <c r="I715" s="345" t="s">
        <v>718</v>
      </c>
      <c r="J715" s="322">
        <v>41640</v>
      </c>
      <c r="K715" s="438">
        <v>44642</v>
      </c>
      <c r="L715" s="282" t="s">
        <v>1239</v>
      </c>
      <c r="M715" s="292">
        <v>343.85</v>
      </c>
      <c r="N715" s="85"/>
      <c r="O715" s="409"/>
      <c r="P715" s="290">
        <v>14</v>
      </c>
      <c r="Q715" s="8">
        <v>10</v>
      </c>
      <c r="R715" s="29" t="s">
        <v>1683</v>
      </c>
      <c r="S715" s="290">
        <v>4</v>
      </c>
      <c r="T715" s="290">
        <v>156</v>
      </c>
      <c r="U715" s="293">
        <v>0</v>
      </c>
      <c r="V715" s="317">
        <v>5.3</v>
      </c>
      <c r="W715" s="290" t="s">
        <v>178</v>
      </c>
      <c r="X715" s="298">
        <v>132</v>
      </c>
      <c r="Y715" s="294">
        <v>18.670000000000002</v>
      </c>
      <c r="Z715" s="293">
        <v>1600</v>
      </c>
      <c r="AA715" s="293" t="s">
        <v>2165</v>
      </c>
      <c r="AB715" s="293" t="s">
        <v>2845</v>
      </c>
      <c r="AC715" s="284" t="s">
        <v>9854</v>
      </c>
      <c r="AD715" s="295" t="s">
        <v>1582</v>
      </c>
      <c r="AE715" s="432"/>
      <c r="AF715" s="286">
        <f>IFERROR(VLOOKUP(AD715,ACCESSORIES!F:J,5,FALSE),"N/A")</f>
        <v>22</v>
      </c>
      <c r="AG715" s="295" t="s">
        <v>85</v>
      </c>
      <c r="AH715" s="296" t="s">
        <v>85</v>
      </c>
      <c r="AI715" s="295" t="s">
        <v>2862</v>
      </c>
      <c r="AJ715" s="295" t="s">
        <v>85</v>
      </c>
      <c r="AK715" s="287" t="str">
        <f>IFERROR(VLOOKUP(AJ715,ACCESSORIES!F:J,5,FALSE),"N/A")</f>
        <v>N/A</v>
      </c>
      <c r="AL715" s="296" t="s">
        <v>237</v>
      </c>
      <c r="AM715" s="296" t="s">
        <v>85</v>
      </c>
      <c r="AN715" s="38" t="str">
        <f>IFERROR(VLOOKUP(AM715,ACCESSORIES!F:J,5,FALSE),"N/A")</f>
        <v>N/A</v>
      </c>
      <c r="AO715" s="296" t="s">
        <v>85</v>
      </c>
      <c r="AP715" s="493">
        <v>14.1</v>
      </c>
      <c r="AQ715" s="296"/>
      <c r="AR715" s="296">
        <v>190</v>
      </c>
      <c r="AS715" s="296">
        <v>3</v>
      </c>
      <c r="AT715" s="296">
        <v>3</v>
      </c>
      <c r="AU715" s="296"/>
      <c r="AV715" s="296">
        <v>26</v>
      </c>
      <c r="AW715" s="296"/>
      <c r="AX715" s="296">
        <v>181</v>
      </c>
      <c r="AY715" s="296">
        <v>120</v>
      </c>
      <c r="AZ715" s="296">
        <v>22</v>
      </c>
      <c r="BA715" s="74">
        <v>46.5</v>
      </c>
      <c r="BB715" s="296">
        <v>80</v>
      </c>
      <c r="BC715" s="49"/>
      <c r="BD715" s="297" t="s">
        <v>3185</v>
      </c>
      <c r="BE715" s="91">
        <f>IFERROR(VLOOKUP(BD715,ACCESSORIES!F:J,5,FALSE),"N/A")</f>
        <v>89</v>
      </c>
      <c r="BF715" s="92" t="s">
        <v>1478</v>
      </c>
      <c r="BG715" s="91">
        <f>IFERROR(VLOOKUP(BF715,ACCESSORIES!F:J,5,FALSE),"N/A")</f>
        <v>11</v>
      </c>
      <c r="BH715" s="297">
        <v>22.52</v>
      </c>
      <c r="BI715" s="296">
        <v>16.899999999999999</v>
      </c>
      <c r="BJ715" s="296">
        <v>16.899999999999999</v>
      </c>
      <c r="BK715" s="296">
        <v>12.8</v>
      </c>
      <c r="BL715" s="358">
        <f t="shared" si="60"/>
        <v>5.990795966771198E-2</v>
      </c>
      <c r="BM715" s="290">
        <v>48</v>
      </c>
      <c r="BN715" s="296" t="s">
        <v>3374</v>
      </c>
      <c r="BO715" s="73" t="s">
        <v>3891</v>
      </c>
      <c r="BP715" s="296" t="s">
        <v>3907</v>
      </c>
      <c r="BQ715" s="296" t="s">
        <v>4615</v>
      </c>
      <c r="BR715" s="296" t="s">
        <v>3932</v>
      </c>
      <c r="BS715" s="296" t="s">
        <v>5167</v>
      </c>
      <c r="BT715" s="296" t="s">
        <v>5168</v>
      </c>
      <c r="BU715" s="296" t="s">
        <v>4616</v>
      </c>
      <c r="BV715" s="296" t="s">
        <v>5169</v>
      </c>
      <c r="BW715" s="296"/>
      <c r="BX715" s="296"/>
      <c r="BY715" s="296"/>
      <c r="BZ715" s="296" t="s">
        <v>3570</v>
      </c>
      <c r="CA715" s="296" t="s">
        <v>3571</v>
      </c>
      <c r="CB715" s="296" t="s">
        <v>3572</v>
      </c>
      <c r="CC715" s="296" t="s">
        <v>3573</v>
      </c>
      <c r="CD715" s="311" t="str">
        <f t="shared" si="62"/>
        <v>DISCONTINUED - MR401 UTV Beadlock, 14x10, 5+5/0mm Offset, 4x156, 132mm Centerbore, Matte Black, w/ BH-H20875</v>
      </c>
      <c r="CE715" s="311" t="s">
        <v>3721</v>
      </c>
      <c r="CF715" s="311" t="s">
        <v>3720</v>
      </c>
      <c r="CG715" s="300" t="str">
        <f t="shared" si="64"/>
        <v>UTV (4XX)</v>
      </c>
    </row>
    <row r="716" spans="1:85" s="289" customFormat="1" ht="15.75" customHeight="1">
      <c r="A716" s="571">
        <f t="shared" si="63"/>
        <v>713</v>
      </c>
      <c r="B716" s="92" t="s">
        <v>84</v>
      </c>
      <c r="C716" s="29" t="s">
        <v>1038</v>
      </c>
      <c r="D716" s="290" t="s">
        <v>1246</v>
      </c>
      <c r="E716" s="291" t="s">
        <v>5617</v>
      </c>
      <c r="F716" s="281" t="str">
        <f t="shared" si="59"/>
        <v>MR31289088918</v>
      </c>
      <c r="G716" s="291"/>
      <c r="H716" s="291"/>
      <c r="I716" s="345" t="s">
        <v>1892</v>
      </c>
      <c r="J716" s="322">
        <v>42736</v>
      </c>
      <c r="K716" s="438">
        <v>44642</v>
      </c>
      <c r="L716" s="282" t="s">
        <v>1239</v>
      </c>
      <c r="M716" s="292">
        <v>405.02</v>
      </c>
      <c r="N716" s="85"/>
      <c r="O716" s="409"/>
      <c r="P716" s="290">
        <v>18</v>
      </c>
      <c r="Q716" s="8">
        <v>9</v>
      </c>
      <c r="R716" s="29" t="s">
        <v>1701</v>
      </c>
      <c r="S716" s="290">
        <v>8</v>
      </c>
      <c r="T716" s="290">
        <v>180</v>
      </c>
      <c r="U716" s="293">
        <v>18</v>
      </c>
      <c r="V716" s="317">
        <v>5.75</v>
      </c>
      <c r="W716" s="290" t="s">
        <v>85</v>
      </c>
      <c r="X716" s="298">
        <v>130.81</v>
      </c>
      <c r="Y716" s="294">
        <v>35.5</v>
      </c>
      <c r="Z716" s="293">
        <v>3640</v>
      </c>
      <c r="AA716" s="293" t="s">
        <v>5156</v>
      </c>
      <c r="AB716" s="293" t="s">
        <v>2846</v>
      </c>
      <c r="AC716" s="284" t="s">
        <v>9731</v>
      </c>
      <c r="AD716" s="295" t="s">
        <v>1562</v>
      </c>
      <c r="AE716" s="432"/>
      <c r="AF716" s="286">
        <f>IFERROR(VLOOKUP(AD716,ACCESSORIES!F:J,5,FALSE),"N/A")</f>
        <v>33</v>
      </c>
      <c r="AG716" s="295" t="s">
        <v>85</v>
      </c>
      <c r="AH716" s="296" t="s">
        <v>85</v>
      </c>
      <c r="AI716" s="295" t="s">
        <v>2863</v>
      </c>
      <c r="AJ716" s="295" t="s">
        <v>1826</v>
      </c>
      <c r="AK716" s="287">
        <f>IFERROR(VLOOKUP(AJ716,ACCESSORIES!F:J,5,FALSE),"N/A")</f>
        <v>1.1000000000000001</v>
      </c>
      <c r="AL716" s="296" t="s">
        <v>237</v>
      </c>
      <c r="AM716" s="296" t="s">
        <v>85</v>
      </c>
      <c r="AN716" s="38" t="str">
        <f>IFERROR(VLOOKUP(AM716,ACCESSORIES!F:J,5,FALSE),"N/A")</f>
        <v>N/A</v>
      </c>
      <c r="AO716" s="296" t="s">
        <v>85</v>
      </c>
      <c r="AP716" s="493">
        <v>16.100000000000001</v>
      </c>
      <c r="AQ716" s="296"/>
      <c r="AR716" s="296">
        <v>210</v>
      </c>
      <c r="AS716" s="296">
        <v>3</v>
      </c>
      <c r="AT716" s="296">
        <v>3</v>
      </c>
      <c r="AU716" s="296">
        <v>23</v>
      </c>
      <c r="AV716" s="296">
        <v>40</v>
      </c>
      <c r="AW716" s="296">
        <v>218</v>
      </c>
      <c r="AX716" s="296">
        <v>209</v>
      </c>
      <c r="AY716" s="296">
        <v>126</v>
      </c>
      <c r="AZ716" s="296">
        <v>89</v>
      </c>
      <c r="BA716" s="74">
        <v>89</v>
      </c>
      <c r="BB716" s="296">
        <v>26</v>
      </c>
      <c r="BC716" s="49"/>
      <c r="BD716" s="297" t="s">
        <v>85</v>
      </c>
      <c r="BE716" s="91" t="str">
        <f>IFERROR(VLOOKUP(BD716,ACCESSORIES!F:J,5,FALSE),"N/A")</f>
        <v>N/A</v>
      </c>
      <c r="BF716" s="92" t="s">
        <v>85</v>
      </c>
      <c r="BG716" s="91" t="str">
        <f>IFERROR(VLOOKUP(BF716,ACCESSORIES!F:J,5,FALSE),"N/A")</f>
        <v>N/A</v>
      </c>
      <c r="BH716" s="297">
        <v>39</v>
      </c>
      <c r="BI716" s="296">
        <v>20.6</v>
      </c>
      <c r="BJ716" s="296">
        <v>20.6</v>
      </c>
      <c r="BK716" s="296">
        <v>11.4</v>
      </c>
      <c r="BL716" s="358">
        <f t="shared" si="60"/>
        <v>7.9275765061056019E-2</v>
      </c>
      <c r="BM716" s="290">
        <v>36</v>
      </c>
      <c r="BN716" s="296" t="s">
        <v>3374</v>
      </c>
      <c r="BO716" s="73" t="s">
        <v>3891</v>
      </c>
      <c r="BP716" s="296" t="s">
        <v>3907</v>
      </c>
      <c r="BQ716" s="296" t="s">
        <v>5165</v>
      </c>
      <c r="BR716" s="296" t="s">
        <v>5212</v>
      </c>
      <c r="BS716" s="296" t="s">
        <v>5199</v>
      </c>
      <c r="BT716" s="296" t="s">
        <v>5210</v>
      </c>
      <c r="BU716" s="296" t="s">
        <v>5189</v>
      </c>
      <c r="BV716" s="296" t="s">
        <v>4101</v>
      </c>
      <c r="BW716" s="296" t="s">
        <v>3909</v>
      </c>
      <c r="BX716" s="296"/>
      <c r="BY716" s="296"/>
      <c r="BZ716" s="296" t="s">
        <v>3506</v>
      </c>
      <c r="CA716" s="296" t="s">
        <v>3507</v>
      </c>
      <c r="CB716" s="296" t="s">
        <v>3508</v>
      </c>
      <c r="CC716" s="296" t="s">
        <v>3509</v>
      </c>
      <c r="CD716" s="311" t="str">
        <f t="shared" si="62"/>
        <v>DISCONTINUED - MR312, 18x9, +18mm Offset, 8x180, 130.81mm Centerbore, Method Bronze - Matte Black Lip</v>
      </c>
      <c r="CE716" s="311" t="s">
        <v>3721</v>
      </c>
      <c r="CF716" s="311" t="s">
        <v>3720</v>
      </c>
      <c r="CG716" s="300" t="str">
        <f t="shared" si="64"/>
        <v>STREET (3XX)</v>
      </c>
    </row>
    <row r="717" spans="1:85" s="289" customFormat="1" ht="15.75" customHeight="1">
      <c r="A717" s="571">
        <f t="shared" si="63"/>
        <v>714</v>
      </c>
      <c r="B717" s="92" t="s">
        <v>84</v>
      </c>
      <c r="C717" s="29" t="s">
        <v>1055</v>
      </c>
      <c r="D717" s="290" t="s">
        <v>5417</v>
      </c>
      <c r="E717" s="291" t="s">
        <v>5638</v>
      </c>
      <c r="F717" s="281" t="str">
        <f t="shared" si="59"/>
        <v>MR41047047543</v>
      </c>
      <c r="G717" s="291"/>
      <c r="H717" s="291"/>
      <c r="I717" s="345" t="s">
        <v>3244</v>
      </c>
      <c r="J717" s="322">
        <v>43677</v>
      </c>
      <c r="K717" s="438">
        <v>44655</v>
      </c>
      <c r="L717" s="282" t="s">
        <v>1239</v>
      </c>
      <c r="M717" s="292">
        <v>197.48</v>
      </c>
      <c r="N717" s="85"/>
      <c r="O717" s="409"/>
      <c r="P717" s="290">
        <v>14</v>
      </c>
      <c r="Q717" s="8">
        <v>7</v>
      </c>
      <c r="R717" s="29" t="s">
        <v>1682</v>
      </c>
      <c r="S717" s="290">
        <v>4</v>
      </c>
      <c r="T717" s="290">
        <v>136</v>
      </c>
      <c r="U717" s="293">
        <v>13</v>
      </c>
      <c r="V717" s="317">
        <v>4.5</v>
      </c>
      <c r="W717" s="290" t="s">
        <v>168</v>
      </c>
      <c r="X717" s="298">
        <v>106.25</v>
      </c>
      <c r="Y717" s="294">
        <v>14.2</v>
      </c>
      <c r="Z717" s="293">
        <v>1600</v>
      </c>
      <c r="AA717" s="293" t="s">
        <v>2165</v>
      </c>
      <c r="AB717" s="293" t="s">
        <v>2845</v>
      </c>
      <c r="AC717" s="284" t="s">
        <v>9777</v>
      </c>
      <c r="AD717" s="295" t="s">
        <v>3945</v>
      </c>
      <c r="AE717" s="432"/>
      <c r="AF717" s="286">
        <f>IFERROR(VLOOKUP(AD717,ACCESSORIES!F:J,5,FALSE),"N/A")</f>
        <v>22</v>
      </c>
      <c r="AG717" s="295" t="s">
        <v>85</v>
      </c>
      <c r="AH717" s="296" t="s">
        <v>85</v>
      </c>
      <c r="AI717" s="295" t="s">
        <v>85</v>
      </c>
      <c r="AJ717" s="295" t="s">
        <v>85</v>
      </c>
      <c r="AK717" s="287" t="str">
        <f>IFERROR(VLOOKUP(AJ717,ACCESSORIES!F:J,5,FALSE),"N/A")</f>
        <v>N/A</v>
      </c>
      <c r="AL717" s="296" t="s">
        <v>237</v>
      </c>
      <c r="AM717" s="296" t="s">
        <v>85</v>
      </c>
      <c r="AN717" s="38" t="str">
        <f>IFERROR(VLOOKUP(AM717,ACCESSORIES!F:J,5,FALSE),"N/A")</f>
        <v>N/A</v>
      </c>
      <c r="AO717" s="296" t="s">
        <v>85</v>
      </c>
      <c r="AP717" s="493">
        <v>14.1</v>
      </c>
      <c r="AQ717" s="296"/>
      <c r="AR717" s="296">
        <v>180</v>
      </c>
      <c r="AS717" s="296">
        <v>3</v>
      </c>
      <c r="AT717" s="296">
        <v>11</v>
      </c>
      <c r="AU717" s="296"/>
      <c r="AV717" s="296">
        <v>12</v>
      </c>
      <c r="AW717" s="296"/>
      <c r="AX717" s="296">
        <v>165</v>
      </c>
      <c r="AY717" s="296">
        <v>96</v>
      </c>
      <c r="AZ717" s="296">
        <v>40</v>
      </c>
      <c r="BA717" s="74">
        <v>40</v>
      </c>
      <c r="BB717" s="296">
        <v>44</v>
      </c>
      <c r="BC717" s="49"/>
      <c r="BD717" s="297" t="s">
        <v>85</v>
      </c>
      <c r="BE717" s="91" t="str">
        <f>IFERROR(VLOOKUP(BD717,ACCESSORIES!F:J,5,FALSE),"N/A")</f>
        <v>N/A</v>
      </c>
      <c r="BF717" s="92" t="s">
        <v>85</v>
      </c>
      <c r="BG717" s="91" t="str">
        <f>IFERROR(VLOOKUP(BF717,ACCESSORIES!F:J,5,FALSE),"N/A")</f>
        <v>N/A</v>
      </c>
      <c r="BH717" s="297">
        <v>18.45</v>
      </c>
      <c r="BI717" s="296">
        <v>16.899999999999999</v>
      </c>
      <c r="BJ717" s="296">
        <v>16.899999999999999</v>
      </c>
      <c r="BK717" s="296">
        <v>9.6999999999999993</v>
      </c>
      <c r="BL717" s="358">
        <f t="shared" si="60"/>
        <v>4.539900068568798E-2</v>
      </c>
      <c r="BM717" s="290">
        <v>48</v>
      </c>
      <c r="BN717" s="296" t="s">
        <v>3374</v>
      </c>
      <c r="BO717" s="73" t="s">
        <v>3891</v>
      </c>
      <c r="BP717" s="296" t="s">
        <v>4730</v>
      </c>
      <c r="BQ717" s="296" t="s">
        <v>3907</v>
      </c>
      <c r="BR717" s="296" t="s">
        <v>5162</v>
      </c>
      <c r="BS717" s="296" t="s">
        <v>2734</v>
      </c>
      <c r="BT717" s="296" t="s">
        <v>4116</v>
      </c>
      <c r="BU717" s="296" t="s">
        <v>5141</v>
      </c>
      <c r="BV717" s="296"/>
      <c r="BW717" s="296"/>
      <c r="BX717" s="296"/>
      <c r="BY717" s="296"/>
      <c r="BZ717" s="296" t="s">
        <v>3860</v>
      </c>
      <c r="CA717" s="296" t="s">
        <v>4057</v>
      </c>
      <c r="CB717" s="296" t="s">
        <v>3859</v>
      </c>
      <c r="CC717" s="296" t="s">
        <v>4058</v>
      </c>
      <c r="CD717" s="311" t="str">
        <f t="shared" si="62"/>
        <v>DISCONTINUED - MR410 Bead Grip, 14x7, 4+3/+13mm Offset, 4x136, 106.25mm Centerbore, Matte Black</v>
      </c>
      <c r="CE717" s="311" t="s">
        <v>3721</v>
      </c>
      <c r="CF717" s="311" t="s">
        <v>3720</v>
      </c>
      <c r="CG717" s="300" t="str">
        <f t="shared" si="64"/>
        <v>UTV (4XX)</v>
      </c>
    </row>
    <row r="718" spans="1:85" s="289" customFormat="1" ht="15.75" customHeight="1">
      <c r="A718" s="571">
        <f t="shared" si="63"/>
        <v>715</v>
      </c>
      <c r="B718" s="92" t="s">
        <v>84</v>
      </c>
      <c r="C718" s="29" t="s">
        <v>1055</v>
      </c>
      <c r="D718" s="290" t="s">
        <v>5417</v>
      </c>
      <c r="E718" s="291" t="s">
        <v>5639</v>
      </c>
      <c r="F718" s="281" t="str">
        <f t="shared" si="59"/>
        <v>MR41047047143</v>
      </c>
      <c r="G718" s="291"/>
      <c r="H718" s="291"/>
      <c r="I718" s="345" t="s">
        <v>3245</v>
      </c>
      <c r="J718" s="322">
        <v>43677</v>
      </c>
      <c r="K718" s="438">
        <v>44655</v>
      </c>
      <c r="L718" s="282" t="s">
        <v>1239</v>
      </c>
      <c r="M718" s="292">
        <v>197.48</v>
      </c>
      <c r="N718" s="85"/>
      <c r="O718" s="409"/>
      <c r="P718" s="290">
        <v>14</v>
      </c>
      <c r="Q718" s="8">
        <v>7</v>
      </c>
      <c r="R718" s="29" t="s">
        <v>1682</v>
      </c>
      <c r="S718" s="290">
        <v>4</v>
      </c>
      <c r="T718" s="290">
        <v>136</v>
      </c>
      <c r="U718" s="293">
        <v>13</v>
      </c>
      <c r="V718" s="317">
        <v>4.5</v>
      </c>
      <c r="W718" s="290" t="s">
        <v>168</v>
      </c>
      <c r="X718" s="298">
        <v>106.25</v>
      </c>
      <c r="Y718" s="294">
        <v>14.73</v>
      </c>
      <c r="Z718" s="293">
        <v>1600</v>
      </c>
      <c r="AA718" s="293" t="s">
        <v>2169</v>
      </c>
      <c r="AB718" s="293" t="s">
        <v>2847</v>
      </c>
      <c r="AC718" s="284" t="s">
        <v>9777</v>
      </c>
      <c r="AD718" s="295" t="s">
        <v>3945</v>
      </c>
      <c r="AE718" s="432"/>
      <c r="AF718" s="286">
        <f>IFERROR(VLOOKUP(AD718,ACCESSORIES!F:J,5,FALSE),"N/A")</f>
        <v>22</v>
      </c>
      <c r="AG718" s="295" t="s">
        <v>85</v>
      </c>
      <c r="AH718" s="296" t="s">
        <v>85</v>
      </c>
      <c r="AI718" s="295" t="s">
        <v>85</v>
      </c>
      <c r="AJ718" s="295" t="s">
        <v>85</v>
      </c>
      <c r="AK718" s="287" t="str">
        <f>IFERROR(VLOOKUP(AJ718,ACCESSORIES!F:J,5,FALSE),"N/A")</f>
        <v>N/A</v>
      </c>
      <c r="AL718" s="296" t="s">
        <v>237</v>
      </c>
      <c r="AM718" s="296" t="s">
        <v>85</v>
      </c>
      <c r="AN718" s="38" t="str">
        <f>IFERROR(VLOOKUP(AM718,ACCESSORIES!F:J,5,FALSE),"N/A")</f>
        <v>N/A</v>
      </c>
      <c r="AO718" s="296" t="s">
        <v>85</v>
      </c>
      <c r="AP718" s="493">
        <v>14.1</v>
      </c>
      <c r="AQ718" s="296"/>
      <c r="AR718" s="296">
        <v>180</v>
      </c>
      <c r="AS718" s="296">
        <v>3</v>
      </c>
      <c r="AT718" s="296">
        <v>11</v>
      </c>
      <c r="AU718" s="296"/>
      <c r="AV718" s="296">
        <v>12</v>
      </c>
      <c r="AW718" s="296"/>
      <c r="AX718" s="296">
        <v>165</v>
      </c>
      <c r="AY718" s="296">
        <v>96</v>
      </c>
      <c r="AZ718" s="296">
        <v>40</v>
      </c>
      <c r="BA718" s="74">
        <v>40</v>
      </c>
      <c r="BB718" s="296">
        <v>44</v>
      </c>
      <c r="BC718" s="49"/>
      <c r="BD718" s="297" t="s">
        <v>85</v>
      </c>
      <c r="BE718" s="91" t="str">
        <f>IFERROR(VLOOKUP(BD718,ACCESSORIES!F:J,5,FALSE),"N/A")</f>
        <v>N/A</v>
      </c>
      <c r="BF718" s="92" t="s">
        <v>85</v>
      </c>
      <c r="BG718" s="91" t="str">
        <f>IFERROR(VLOOKUP(BF718,ACCESSORIES!F:J,5,FALSE),"N/A")</f>
        <v>N/A</v>
      </c>
      <c r="BH718" s="297">
        <v>18.54</v>
      </c>
      <c r="BI718" s="296">
        <v>16.899999999999999</v>
      </c>
      <c r="BJ718" s="296">
        <v>16.899999999999999</v>
      </c>
      <c r="BK718" s="296">
        <v>9.6999999999999993</v>
      </c>
      <c r="BL718" s="358">
        <f t="shared" si="60"/>
        <v>4.539900068568798E-2</v>
      </c>
      <c r="BM718" s="290">
        <v>48</v>
      </c>
      <c r="BN718" s="296" t="s">
        <v>3374</v>
      </c>
      <c r="BO718" s="73" t="s">
        <v>3891</v>
      </c>
      <c r="BP718" s="296" t="s">
        <v>4730</v>
      </c>
      <c r="BQ718" s="296" t="s">
        <v>3907</v>
      </c>
      <c r="BR718" s="296" t="s">
        <v>5162</v>
      </c>
      <c r="BS718" s="296" t="s">
        <v>2734</v>
      </c>
      <c r="BT718" s="296" t="s">
        <v>4116</v>
      </c>
      <c r="BU718" s="296" t="s">
        <v>5141</v>
      </c>
      <c r="BV718" s="296"/>
      <c r="BW718" s="296"/>
      <c r="BX718" s="296"/>
      <c r="BY718" s="296"/>
      <c r="BZ718" s="296" t="s">
        <v>4055</v>
      </c>
      <c r="CA718" s="296" t="s">
        <v>4054</v>
      </c>
      <c r="CB718" s="296" t="s">
        <v>3861</v>
      </c>
      <c r="CC718" s="296" t="s">
        <v>4056</v>
      </c>
      <c r="CD718" s="311" t="str">
        <f t="shared" si="62"/>
        <v>DISCONTINUED - MR410 Bead Grip, 14x7, 4+3/+13mm Offset, 4x136, 106.25mm Centerbore, Gold</v>
      </c>
      <c r="CE718" s="311" t="s">
        <v>3721</v>
      </c>
      <c r="CF718" s="311" t="s">
        <v>3720</v>
      </c>
      <c r="CG718" s="300" t="str">
        <f t="shared" si="64"/>
        <v>UTV (4XX)</v>
      </c>
    </row>
    <row r="719" spans="1:85" s="289" customFormat="1" ht="15.75" customHeight="1">
      <c r="A719" s="571">
        <f t="shared" si="63"/>
        <v>716</v>
      </c>
      <c r="B719" s="92" t="s">
        <v>84</v>
      </c>
      <c r="C719" s="29" t="s">
        <v>1038</v>
      </c>
      <c r="D719" s="290" t="s">
        <v>1087</v>
      </c>
      <c r="E719" s="291" t="s">
        <v>5650</v>
      </c>
      <c r="F719" s="281" t="str">
        <f t="shared" si="59"/>
        <v>MR31078558535</v>
      </c>
      <c r="G719" s="291"/>
      <c r="H719" s="291"/>
      <c r="I719" s="345" t="s">
        <v>1931</v>
      </c>
      <c r="J719" s="322">
        <v>42370</v>
      </c>
      <c r="K719" s="438">
        <v>44701</v>
      </c>
      <c r="L719" s="282" t="s">
        <v>1239</v>
      </c>
      <c r="M719" s="292">
        <v>329.88</v>
      </c>
      <c r="N719" s="85"/>
      <c r="O719" s="409"/>
      <c r="P719" s="290">
        <v>17</v>
      </c>
      <c r="Q719" s="8">
        <v>8.5</v>
      </c>
      <c r="R719" s="29" t="s">
        <v>1688</v>
      </c>
      <c r="S719" s="290">
        <v>5</v>
      </c>
      <c r="T719" s="290">
        <v>150</v>
      </c>
      <c r="U719" s="293">
        <v>35</v>
      </c>
      <c r="V719" s="317">
        <v>6.1</v>
      </c>
      <c r="W719" s="290" t="s">
        <v>85</v>
      </c>
      <c r="X719" s="298">
        <v>110.5</v>
      </c>
      <c r="Y719" s="294">
        <v>32.26</v>
      </c>
      <c r="Z719" s="293">
        <v>2650</v>
      </c>
      <c r="AA719" s="293" t="s">
        <v>2165</v>
      </c>
      <c r="AB719" s="293" t="s">
        <v>2845</v>
      </c>
      <c r="AC719" s="284" t="s">
        <v>9840</v>
      </c>
      <c r="AD719" s="295" t="s">
        <v>1596</v>
      </c>
      <c r="AE719" s="432"/>
      <c r="AF719" s="286">
        <f>IFERROR(VLOOKUP(AD719,ACCESSORIES!F:J,5,FALSE),"N/A")</f>
        <v>38.5</v>
      </c>
      <c r="AG719" s="295" t="s">
        <v>1735</v>
      </c>
      <c r="AH719" s="296" t="s">
        <v>1787</v>
      </c>
      <c r="AI719" s="295" t="s">
        <v>85</v>
      </c>
      <c r="AJ719" s="295" t="s">
        <v>1827</v>
      </c>
      <c r="AK719" s="287">
        <f>IFERROR(VLOOKUP(AJ719,ACCESSORIES!F:J,5,FALSE),"N/A")</f>
        <v>1.1000000000000001</v>
      </c>
      <c r="AL719" s="296" t="s">
        <v>236</v>
      </c>
      <c r="AM719" s="296" t="s">
        <v>85</v>
      </c>
      <c r="AN719" s="38" t="str">
        <f>IFERROR(VLOOKUP(AM719,ACCESSORIES!F:J,5,FALSE),"N/A")</f>
        <v>N/A</v>
      </c>
      <c r="AO719" s="296" t="s">
        <v>85</v>
      </c>
      <c r="AP719" s="493">
        <v>16.100000000000001</v>
      </c>
      <c r="AQ719" s="296"/>
      <c r="AR719" s="296">
        <v>185</v>
      </c>
      <c r="AS719" s="296">
        <v>3</v>
      </c>
      <c r="AT719" s="296">
        <v>18</v>
      </c>
      <c r="AU719" s="296">
        <v>29</v>
      </c>
      <c r="AV719" s="296">
        <v>41</v>
      </c>
      <c r="AW719" s="296">
        <v>209</v>
      </c>
      <c r="AX719" s="296">
        <v>199</v>
      </c>
      <c r="AY719" s="296">
        <v>110.5</v>
      </c>
      <c r="AZ719" s="296">
        <v>40</v>
      </c>
      <c r="BA719" s="74">
        <v>40</v>
      </c>
      <c r="BB719" s="296">
        <v>17</v>
      </c>
      <c r="BC719" s="49"/>
      <c r="BD719" s="297" t="s">
        <v>85</v>
      </c>
      <c r="BE719" s="91" t="str">
        <f>IFERROR(VLOOKUP(BD719,ACCESSORIES!F:J,5,FALSE),"N/A")</f>
        <v>N/A</v>
      </c>
      <c r="BF719" s="92" t="s">
        <v>85</v>
      </c>
      <c r="BG719" s="91" t="str">
        <f>IFERROR(VLOOKUP(BF719,ACCESSORIES!F:J,5,FALSE),"N/A")</f>
        <v>N/A</v>
      </c>
      <c r="BH719" s="297">
        <v>36.119999999999997</v>
      </c>
      <c r="BI719" s="296">
        <v>19.7</v>
      </c>
      <c r="BJ719" s="296">
        <v>19.7</v>
      </c>
      <c r="BK719" s="296">
        <v>11</v>
      </c>
      <c r="BL719" s="358">
        <f t="shared" si="60"/>
        <v>6.995621234535998E-2</v>
      </c>
      <c r="BM719" s="290">
        <v>36</v>
      </c>
      <c r="BN719" s="296" t="s">
        <v>3374</v>
      </c>
      <c r="BO719" s="73" t="s">
        <v>3891</v>
      </c>
      <c r="BP719" s="296" t="s">
        <v>3907</v>
      </c>
      <c r="BQ719" s="296" t="s">
        <v>5208</v>
      </c>
      <c r="BR719" s="296" t="s">
        <v>5209</v>
      </c>
      <c r="BS719" s="296" t="s">
        <v>5199</v>
      </c>
      <c r="BT719" s="296" t="s">
        <v>5210</v>
      </c>
      <c r="BU719" s="296" t="s">
        <v>5189</v>
      </c>
      <c r="BV719" s="296" t="s">
        <v>4101</v>
      </c>
      <c r="BW719" s="296" t="s">
        <v>3909</v>
      </c>
      <c r="BX719" s="296"/>
      <c r="BY719" s="296"/>
      <c r="BZ719" s="296" t="s">
        <v>3462</v>
      </c>
      <c r="CA719" s="296" t="s">
        <v>3463</v>
      </c>
      <c r="CB719" s="296" t="s">
        <v>3464</v>
      </c>
      <c r="CC719" s="296" t="s">
        <v>3465</v>
      </c>
      <c r="CD719" s="311" t="str">
        <f t="shared" si="62"/>
        <v>DISCONTINUED - MR310 Con6, 17x8.5, +35mm Offset, 5x150, 110.5mm Centerbore, Matte Black</v>
      </c>
      <c r="CE719" s="311" t="s">
        <v>3721</v>
      </c>
      <c r="CF719" s="311" t="s">
        <v>3720</v>
      </c>
      <c r="CG719" s="300" t="str">
        <f t="shared" si="64"/>
        <v>STREET (3XX)</v>
      </c>
    </row>
    <row r="720" spans="1:85" s="289" customFormat="1" ht="15.75" customHeight="1">
      <c r="A720" s="571">
        <f t="shared" si="63"/>
        <v>717</v>
      </c>
      <c r="B720" s="92" t="s">
        <v>84</v>
      </c>
      <c r="C720" s="29" t="s">
        <v>1056</v>
      </c>
      <c r="D720" s="290" t="s">
        <v>1071</v>
      </c>
      <c r="E720" s="291" t="s">
        <v>5651</v>
      </c>
      <c r="F720" s="281" t="str">
        <f t="shared" si="59"/>
        <v>MR10179050312B</v>
      </c>
      <c r="G720" s="291" t="s">
        <v>1095</v>
      </c>
      <c r="H720" s="291"/>
      <c r="I720" s="345" t="s">
        <v>830</v>
      </c>
      <c r="J720" s="322">
        <v>40179</v>
      </c>
      <c r="K720" s="438">
        <v>44701</v>
      </c>
      <c r="L720" s="282" t="s">
        <v>1239</v>
      </c>
      <c r="M720" s="292">
        <v>544.78</v>
      </c>
      <c r="N720" s="85"/>
      <c r="O720" s="409"/>
      <c r="P720" s="290">
        <v>17</v>
      </c>
      <c r="Q720" s="8">
        <v>9</v>
      </c>
      <c r="R720" s="29" t="s">
        <v>1692</v>
      </c>
      <c r="S720" s="290">
        <v>5</v>
      </c>
      <c r="T720" s="290">
        <v>5</v>
      </c>
      <c r="U720" s="293">
        <v>-12</v>
      </c>
      <c r="V720" s="317">
        <v>4.5</v>
      </c>
      <c r="W720" s="290" t="s">
        <v>85</v>
      </c>
      <c r="X720" s="298">
        <v>71.5</v>
      </c>
      <c r="Y720" s="294">
        <v>36.299999999999997</v>
      </c>
      <c r="Z720" s="293">
        <v>3400</v>
      </c>
      <c r="AA720" s="293" t="s">
        <v>5159</v>
      </c>
      <c r="AB720" s="293" t="s">
        <v>173</v>
      </c>
      <c r="AC720" s="284" t="s">
        <v>9855</v>
      </c>
      <c r="AD720" s="295" t="s">
        <v>85</v>
      </c>
      <c r="AE720" s="432"/>
      <c r="AF720" s="286" t="str">
        <f>IFERROR(VLOOKUP(AD720,ACCESSORIES!F:J,5,FALSE),"N/A")</f>
        <v>N/A</v>
      </c>
      <c r="AG720" s="295" t="s">
        <v>85</v>
      </c>
      <c r="AH720" s="296" t="s">
        <v>85</v>
      </c>
      <c r="AI720" s="295" t="s">
        <v>85</v>
      </c>
      <c r="AJ720" s="295" t="s">
        <v>85</v>
      </c>
      <c r="AK720" s="287" t="str">
        <f>IFERROR(VLOOKUP(AJ720,ACCESSORIES!F:J,5,FALSE),"N/A")</f>
        <v>N/A</v>
      </c>
      <c r="AL720" s="296" t="s">
        <v>237</v>
      </c>
      <c r="AM720" s="296" t="s">
        <v>85</v>
      </c>
      <c r="AN720" s="38" t="str">
        <f>IFERROR(VLOOKUP(AM720,ACCESSORIES!F:J,5,FALSE),"N/A")</f>
        <v>N/A</v>
      </c>
      <c r="AO720" s="296" t="s">
        <v>85</v>
      </c>
      <c r="AP720" s="493">
        <v>16.2</v>
      </c>
      <c r="AQ720" s="296"/>
      <c r="AR720" s="296">
        <v>200</v>
      </c>
      <c r="AS720" s="296">
        <v>0</v>
      </c>
      <c r="AT720" s="296">
        <v>14</v>
      </c>
      <c r="AU720" s="296"/>
      <c r="AV720" s="296">
        <v>27</v>
      </c>
      <c r="AW720" s="296"/>
      <c r="AX720" s="296">
        <v>200</v>
      </c>
      <c r="AY720" s="296" t="s">
        <v>85</v>
      </c>
      <c r="AZ720" s="296" t="s">
        <v>85</v>
      </c>
      <c r="BA720" s="74" t="s">
        <v>85</v>
      </c>
      <c r="BB720" s="296">
        <v>80</v>
      </c>
      <c r="BC720" s="49"/>
      <c r="BD720" s="297" t="s">
        <v>3193</v>
      </c>
      <c r="BE720" s="91">
        <f>IFERROR(VLOOKUP(BD720,ACCESSORIES!F:J,5,FALSE),"N/A")</f>
        <v>149</v>
      </c>
      <c r="BF720" s="92" t="s">
        <v>1480</v>
      </c>
      <c r="BG720" s="91">
        <f>IFERROR(VLOOKUP(BF720,ACCESSORIES!F:J,5,FALSE),"N/A")</f>
        <v>11</v>
      </c>
      <c r="BH720" s="297">
        <v>39.799999999999997</v>
      </c>
      <c r="BI720" s="296">
        <v>20.100000000000001</v>
      </c>
      <c r="BJ720" s="296">
        <v>20.100000000000001</v>
      </c>
      <c r="BK720" s="296">
        <v>12.1</v>
      </c>
      <c r="BL720" s="358">
        <f t="shared" si="60"/>
        <v>8.0108506492343995E-2</v>
      </c>
      <c r="BM720" s="290">
        <v>36</v>
      </c>
      <c r="BN720" s="296" t="s">
        <v>3374</v>
      </c>
      <c r="BO720" s="73" t="s">
        <v>3891</v>
      </c>
      <c r="BP720" s="296" t="s">
        <v>3931</v>
      </c>
      <c r="BQ720" s="296" t="s">
        <v>5143</v>
      </c>
      <c r="BR720" s="296" t="s">
        <v>5168</v>
      </c>
      <c r="BS720" s="296" t="s">
        <v>3932</v>
      </c>
      <c r="BT720" s="296" t="s">
        <v>4616</v>
      </c>
      <c r="BU720" s="296" t="s">
        <v>5032</v>
      </c>
      <c r="BV720" s="296"/>
      <c r="BW720" s="296"/>
      <c r="BX720" s="296"/>
      <c r="BY720" s="296"/>
      <c r="BZ720" s="296" t="s">
        <v>3594</v>
      </c>
      <c r="CA720" s="296" t="s">
        <v>3595</v>
      </c>
      <c r="CB720" s="296"/>
      <c r="CC720" s="296"/>
      <c r="CD720" s="311" t="str">
        <f t="shared" si="62"/>
        <v>DISCONTINUED - MR101 Beadlock, 17x9, -12mm Offset, 5x5, 71.5mm Centerbore, Machined - Raw, w/ BH-H24125</v>
      </c>
      <c r="CE720" s="311" t="s">
        <v>3721</v>
      </c>
      <c r="CF720" s="311" t="s">
        <v>3720</v>
      </c>
      <c r="CG720" s="300" t="str">
        <f t="shared" si="64"/>
        <v>RACE (1XX)</v>
      </c>
    </row>
    <row r="721" spans="1:85" s="289" customFormat="1" ht="15.75" customHeight="1">
      <c r="A721" s="571">
        <f t="shared" si="63"/>
        <v>718</v>
      </c>
      <c r="B721" s="92" t="s">
        <v>84</v>
      </c>
      <c r="C721" s="29" t="s">
        <v>1060</v>
      </c>
      <c r="D721" s="290" t="s">
        <v>907</v>
      </c>
      <c r="E721" s="291" t="s">
        <v>5657</v>
      </c>
      <c r="F721" s="281" t="str">
        <f t="shared" si="59"/>
        <v>MR60529055512N</v>
      </c>
      <c r="G721" s="291" t="s">
        <v>2095</v>
      </c>
      <c r="H721" s="291"/>
      <c r="I721" s="345" t="s">
        <v>2068</v>
      </c>
      <c r="J721" s="322">
        <v>43340</v>
      </c>
      <c r="K721" s="438">
        <v>44701</v>
      </c>
      <c r="L721" s="282" t="s">
        <v>1239</v>
      </c>
      <c r="M721" s="292">
        <v>421.04</v>
      </c>
      <c r="N721" s="85"/>
      <c r="O721" s="409"/>
      <c r="P721" s="290">
        <v>20</v>
      </c>
      <c r="Q721" s="8">
        <v>9</v>
      </c>
      <c r="R721" s="29" t="s">
        <v>1693</v>
      </c>
      <c r="S721" s="290">
        <v>5</v>
      </c>
      <c r="T721" s="290">
        <v>5.5</v>
      </c>
      <c r="U721" s="293">
        <v>-12</v>
      </c>
      <c r="V721" s="317">
        <v>4.5</v>
      </c>
      <c r="W721" s="290" t="s">
        <v>85</v>
      </c>
      <c r="X721" s="298">
        <v>108</v>
      </c>
      <c r="Y721" s="294">
        <v>40</v>
      </c>
      <c r="Z721" s="293">
        <v>2650</v>
      </c>
      <c r="AA721" s="293" t="s">
        <v>2165</v>
      </c>
      <c r="AB721" s="293" t="s">
        <v>2845</v>
      </c>
      <c r="AC721" s="284" t="s">
        <v>9856</v>
      </c>
      <c r="AD721" s="295" t="s">
        <v>1591</v>
      </c>
      <c r="AE721" s="432"/>
      <c r="AF721" s="286">
        <f>IFERROR(VLOOKUP(AD721,ACCESSORIES!F:J,5,FALSE),"N/A")</f>
        <v>33</v>
      </c>
      <c r="AG721" s="295" t="s">
        <v>1734</v>
      </c>
      <c r="AH721" s="296" t="s">
        <v>1786</v>
      </c>
      <c r="AI721" s="295" t="s">
        <v>85</v>
      </c>
      <c r="AJ721" s="295" t="s">
        <v>1826</v>
      </c>
      <c r="AK721" s="287">
        <f>IFERROR(VLOOKUP(AJ721,ACCESSORIES!F:J,5,FALSE),"N/A")</f>
        <v>1.1000000000000001</v>
      </c>
      <c r="AL721" s="296" t="s">
        <v>236</v>
      </c>
      <c r="AM721" s="296" t="s">
        <v>85</v>
      </c>
      <c r="AN721" s="38" t="str">
        <f>IFERROR(VLOOKUP(AM721,ACCESSORIES!F:J,5,FALSE),"N/A")</f>
        <v>N/A</v>
      </c>
      <c r="AO721" s="296" t="s">
        <v>85</v>
      </c>
      <c r="AP721" s="493">
        <v>16.5</v>
      </c>
      <c r="AQ721" s="296"/>
      <c r="AR721" s="296">
        <v>170</v>
      </c>
      <c r="AS721" s="296">
        <v>4</v>
      </c>
      <c r="AT721" s="296">
        <v>14</v>
      </c>
      <c r="AU721" s="296"/>
      <c r="AV721" s="296">
        <v>36</v>
      </c>
      <c r="AW721" s="296"/>
      <c r="AX721" s="296">
        <v>243</v>
      </c>
      <c r="AY721" s="296">
        <v>106.3</v>
      </c>
      <c r="AZ721" s="296">
        <v>38</v>
      </c>
      <c r="BA721" s="74">
        <v>38</v>
      </c>
      <c r="BB721" s="296">
        <v>47</v>
      </c>
      <c r="BC721" s="49"/>
      <c r="BD721" s="297" t="s">
        <v>85</v>
      </c>
      <c r="BE721" s="91" t="str">
        <f>IFERROR(VLOOKUP(BD721,ACCESSORIES!F:J,5,FALSE),"N/A")</f>
        <v>N/A</v>
      </c>
      <c r="BF721" s="92" t="s">
        <v>85</v>
      </c>
      <c r="BG721" s="91" t="str">
        <f>IFERROR(VLOOKUP(BF721,ACCESSORIES!F:J,5,FALSE),"N/A")</f>
        <v>N/A</v>
      </c>
      <c r="BH721" s="297">
        <v>43.5</v>
      </c>
      <c r="BI721" s="296">
        <v>22.6</v>
      </c>
      <c r="BJ721" s="296">
        <v>22.6</v>
      </c>
      <c r="BK721" s="296">
        <v>11.6</v>
      </c>
      <c r="BL721" s="358">
        <f t="shared" si="60"/>
        <v>9.7090338980223984E-2</v>
      </c>
      <c r="BM721" s="290">
        <v>24</v>
      </c>
      <c r="BN721" s="296" t="s">
        <v>3374</v>
      </c>
      <c r="BO721" s="73" t="s">
        <v>3891</v>
      </c>
      <c r="BP721" s="296" t="s">
        <v>3907</v>
      </c>
      <c r="BQ721" s="296" t="s">
        <v>4615</v>
      </c>
      <c r="BR721" s="296" t="s">
        <v>5198</v>
      </c>
      <c r="BS721" s="296" t="s">
        <v>5199</v>
      </c>
      <c r="BT721" s="296" t="s">
        <v>4451</v>
      </c>
      <c r="BU721" s="296" t="s">
        <v>4101</v>
      </c>
      <c r="BV721" s="296" t="s">
        <v>3909</v>
      </c>
      <c r="BW721" s="296"/>
      <c r="BX721" s="296"/>
      <c r="BY721" s="296"/>
      <c r="BZ721" s="296" t="s">
        <v>3626</v>
      </c>
      <c r="CA721" s="296" t="s">
        <v>3627</v>
      </c>
      <c r="CB721" s="296" t="s">
        <v>3628</v>
      </c>
      <c r="CC721" s="296" t="s">
        <v>3629</v>
      </c>
      <c r="CD721" s="311" t="str">
        <f t="shared" si="62"/>
        <v>DISCONTINUED - MR605 NV, 20x9, -12mm Offset, 5x5.5, 108mm Centerbore, Matte Black</v>
      </c>
      <c r="CE721" s="311" t="s">
        <v>3721</v>
      </c>
      <c r="CF721" s="311" t="s">
        <v>3720</v>
      </c>
      <c r="CG721" s="300" t="str">
        <f t="shared" si="64"/>
        <v>DISCO (6XX)</v>
      </c>
    </row>
    <row r="722" spans="1:85" s="289" customFormat="1" ht="15.75" customHeight="1">
      <c r="A722" s="571">
        <f t="shared" si="63"/>
        <v>719</v>
      </c>
      <c r="B722" s="92" t="s">
        <v>84</v>
      </c>
      <c r="C722" s="29" t="s">
        <v>1038</v>
      </c>
      <c r="D722" s="290" t="s">
        <v>1080</v>
      </c>
      <c r="E722" s="291" t="s">
        <v>5684</v>
      </c>
      <c r="F722" s="281" t="str">
        <f t="shared" si="59"/>
        <v>MR30189087518</v>
      </c>
      <c r="G722" s="291"/>
      <c r="H722" s="291"/>
      <c r="I722" s="345" t="s">
        <v>320</v>
      </c>
      <c r="J722" s="322">
        <v>40544</v>
      </c>
      <c r="K722" s="438">
        <v>44701</v>
      </c>
      <c r="L722" s="282" t="s">
        <v>1239</v>
      </c>
      <c r="M722" s="292">
        <v>347.91</v>
      </c>
      <c r="N722" s="85"/>
      <c r="O722" s="409"/>
      <c r="P722" s="290">
        <v>18</v>
      </c>
      <c r="Q722" s="8">
        <v>9</v>
      </c>
      <c r="R722" s="29" t="s">
        <v>1700</v>
      </c>
      <c r="S722" s="290">
        <v>8</v>
      </c>
      <c r="T722" s="290">
        <v>170</v>
      </c>
      <c r="U722" s="293">
        <v>18</v>
      </c>
      <c r="V722" s="317">
        <v>5.75</v>
      </c>
      <c r="W722" s="290" t="s">
        <v>85</v>
      </c>
      <c r="X722" s="298">
        <v>130.81</v>
      </c>
      <c r="Y722" s="294">
        <v>32.25</v>
      </c>
      <c r="Z722" s="293">
        <v>3600</v>
      </c>
      <c r="AA722" s="293" t="s">
        <v>2165</v>
      </c>
      <c r="AB722" s="293" t="s">
        <v>2845</v>
      </c>
      <c r="AC722" s="284" t="s">
        <v>9582</v>
      </c>
      <c r="AD722" s="295" t="s">
        <v>1800</v>
      </c>
      <c r="AE722" s="432"/>
      <c r="AF722" s="286">
        <f>IFERROR(VLOOKUP(AD722,ACCESSORIES!F:J,5,FALSE),"N/A")</f>
        <v>33</v>
      </c>
      <c r="AG722" s="295" t="s">
        <v>85</v>
      </c>
      <c r="AH722" s="296" t="s">
        <v>85</v>
      </c>
      <c r="AI722" s="295" t="s">
        <v>2863</v>
      </c>
      <c r="AJ722" s="295" t="s">
        <v>1826</v>
      </c>
      <c r="AK722" s="287">
        <f>IFERROR(VLOOKUP(AJ722,ACCESSORIES!F:J,5,FALSE),"N/A")</f>
        <v>1.1000000000000001</v>
      </c>
      <c r="AL722" s="296" t="s">
        <v>237</v>
      </c>
      <c r="AM722" s="296" t="s">
        <v>85</v>
      </c>
      <c r="AN722" s="38" t="str">
        <f>IFERROR(VLOOKUP(AM722,ACCESSORIES!F:J,5,FALSE),"N/A")</f>
        <v>N/A</v>
      </c>
      <c r="AO722" s="296" t="s">
        <v>85</v>
      </c>
      <c r="AP722" s="493">
        <v>16.2</v>
      </c>
      <c r="AQ722" s="296"/>
      <c r="AR722" s="296">
        <v>205</v>
      </c>
      <c r="AS722" s="296">
        <v>3</v>
      </c>
      <c r="AT722" s="296">
        <v>3</v>
      </c>
      <c r="AU722" s="296">
        <v>17</v>
      </c>
      <c r="AV722" s="296">
        <v>22</v>
      </c>
      <c r="AW722" s="296">
        <v>217</v>
      </c>
      <c r="AX722" s="296">
        <v>211</v>
      </c>
      <c r="AY722" s="296">
        <v>124</v>
      </c>
      <c r="AZ722" s="296">
        <v>100</v>
      </c>
      <c r="BA722" s="74">
        <v>100</v>
      </c>
      <c r="BB722" s="296">
        <v>94</v>
      </c>
      <c r="BC722" s="49"/>
      <c r="BD722" s="297" t="s">
        <v>85</v>
      </c>
      <c r="BE722" s="91" t="str">
        <f>IFERROR(VLOOKUP(BD722,ACCESSORIES!F:J,5,FALSE),"N/A")</f>
        <v>N/A</v>
      </c>
      <c r="BF722" s="92" t="s">
        <v>85</v>
      </c>
      <c r="BG722" s="91" t="str">
        <f>IFERROR(VLOOKUP(BF722,ACCESSORIES!F:J,5,FALSE),"N/A")</f>
        <v>N/A</v>
      </c>
      <c r="BH722" s="297">
        <v>37.15</v>
      </c>
      <c r="BI722" s="296">
        <v>20.6</v>
      </c>
      <c r="BJ722" s="296">
        <v>20.6</v>
      </c>
      <c r="BK722" s="296">
        <v>11.4</v>
      </c>
      <c r="BL722" s="358">
        <f t="shared" si="60"/>
        <v>7.9275765061056019E-2</v>
      </c>
      <c r="BM722" s="290">
        <v>36</v>
      </c>
      <c r="BN722" s="296" t="s">
        <v>3374</v>
      </c>
      <c r="BO722" s="73" t="s">
        <v>3891</v>
      </c>
      <c r="BP722" s="296" t="s">
        <v>3907</v>
      </c>
      <c r="BQ722" s="296" t="s">
        <v>5194</v>
      </c>
      <c r="BR722" s="296" t="s">
        <v>5195</v>
      </c>
      <c r="BS722" s="296" t="s">
        <v>5169</v>
      </c>
      <c r="BT722" s="296" t="s">
        <v>5196</v>
      </c>
      <c r="BU722" s="296" t="s">
        <v>5197</v>
      </c>
      <c r="BV722" s="296" t="s">
        <v>3909</v>
      </c>
      <c r="BW722" s="296"/>
      <c r="BX722" s="296"/>
      <c r="BY722" s="296"/>
      <c r="BZ722" s="296" t="s">
        <v>3390</v>
      </c>
      <c r="CA722" s="296" t="s">
        <v>3391</v>
      </c>
      <c r="CB722" s="296" t="s">
        <v>3392</v>
      </c>
      <c r="CC722" s="296" t="s">
        <v>3393</v>
      </c>
      <c r="CD722" s="311" t="str">
        <f t="shared" si="62"/>
        <v>DISCONTINUED - MR301 The Standard, 18x9, +18mm Offset, 8x170, 130.81mm Centerbore, Matte Black</v>
      </c>
      <c r="CE722" s="311" t="s">
        <v>3721</v>
      </c>
      <c r="CF722" s="311" t="s">
        <v>3720</v>
      </c>
      <c r="CG722" s="300" t="str">
        <f t="shared" si="64"/>
        <v>STREET (3XX)</v>
      </c>
    </row>
    <row r="723" spans="1:85" s="289" customFormat="1" ht="15.75" customHeight="1">
      <c r="A723" s="571">
        <f t="shared" si="63"/>
        <v>720</v>
      </c>
      <c r="B723" s="92" t="s">
        <v>84</v>
      </c>
      <c r="C723" s="29" t="s">
        <v>1038</v>
      </c>
      <c r="D723" s="290" t="s">
        <v>1080</v>
      </c>
      <c r="E723" s="291" t="s">
        <v>5685</v>
      </c>
      <c r="F723" s="281" t="str">
        <f t="shared" si="59"/>
        <v>MR30121060518N</v>
      </c>
      <c r="G723" s="291" t="s">
        <v>2095</v>
      </c>
      <c r="H723" s="291"/>
      <c r="I723" s="345" t="s">
        <v>4108</v>
      </c>
      <c r="J723" s="322">
        <v>43951</v>
      </c>
      <c r="K723" s="438">
        <v>44701</v>
      </c>
      <c r="L723" s="282" t="s">
        <v>1239</v>
      </c>
      <c r="M723" s="292">
        <v>383.78</v>
      </c>
      <c r="N723" s="85"/>
      <c r="O723" s="409"/>
      <c r="P723" s="290">
        <v>20</v>
      </c>
      <c r="Q723" s="8">
        <v>10</v>
      </c>
      <c r="R723" s="29" t="s">
        <v>1089</v>
      </c>
      <c r="S723" s="290">
        <v>6</v>
      </c>
      <c r="T723" s="290">
        <v>5.5</v>
      </c>
      <c r="U723" s="293">
        <v>-18</v>
      </c>
      <c r="V723" s="317">
        <v>4.76</v>
      </c>
      <c r="W723" s="290" t="s">
        <v>85</v>
      </c>
      <c r="X723" s="298">
        <v>108</v>
      </c>
      <c r="Y723" s="294">
        <v>37.5</v>
      </c>
      <c r="Z723" s="293">
        <v>2650</v>
      </c>
      <c r="AA723" s="293" t="s">
        <v>2165</v>
      </c>
      <c r="AB723" s="293" t="s">
        <v>2845</v>
      </c>
      <c r="AC723" s="284" t="s">
        <v>9857</v>
      </c>
      <c r="AD723" s="295" t="s">
        <v>1538</v>
      </c>
      <c r="AE723" s="432"/>
      <c r="AF723" s="286">
        <f>IFERROR(VLOOKUP(AD723,ACCESSORIES!F:J,5,FALSE),"N/A")</f>
        <v>33</v>
      </c>
      <c r="AG723" s="295" t="s">
        <v>85</v>
      </c>
      <c r="AH723" s="296" t="s">
        <v>85</v>
      </c>
      <c r="AI723" s="295" t="s">
        <v>2859</v>
      </c>
      <c r="AJ723" s="295" t="s">
        <v>1826</v>
      </c>
      <c r="AK723" s="287">
        <f>IFERROR(VLOOKUP(AJ723,ACCESSORIES!F:J,5,FALSE),"N/A")</f>
        <v>1.1000000000000001</v>
      </c>
      <c r="AL723" s="296" t="s">
        <v>237</v>
      </c>
      <c r="AM723" s="296" t="s">
        <v>85</v>
      </c>
      <c r="AN723" s="38" t="str">
        <f>IFERROR(VLOOKUP(AM723,ACCESSORIES!F:J,5,FALSE),"N/A")</f>
        <v>N/A</v>
      </c>
      <c r="AO723" s="296" t="s">
        <v>85</v>
      </c>
      <c r="AP723" s="493">
        <v>16.100000000000001</v>
      </c>
      <c r="AQ723" s="296"/>
      <c r="AR723" s="296">
        <v>175</v>
      </c>
      <c r="AS723" s="296">
        <v>3</v>
      </c>
      <c r="AT723" s="296">
        <v>17</v>
      </c>
      <c r="AU723" s="296">
        <v>38</v>
      </c>
      <c r="AV723" s="296">
        <v>47</v>
      </c>
      <c r="AW723" s="296">
        <v>245</v>
      </c>
      <c r="AX723" s="296">
        <v>241</v>
      </c>
      <c r="AY723" s="296">
        <v>106.4</v>
      </c>
      <c r="AZ723" s="296">
        <v>55</v>
      </c>
      <c r="BA723" s="74">
        <v>55</v>
      </c>
      <c r="BB723" s="296">
        <v>94</v>
      </c>
      <c r="BC723" s="49"/>
      <c r="BD723" s="297" t="s">
        <v>85</v>
      </c>
      <c r="BE723" s="91" t="str">
        <f>IFERROR(VLOOKUP(BD723,ACCESSORIES!F:J,5,FALSE),"N/A")</f>
        <v>N/A</v>
      </c>
      <c r="BF723" s="92" t="s">
        <v>85</v>
      </c>
      <c r="BG723" s="91" t="str">
        <f>IFERROR(VLOOKUP(BF723,ACCESSORIES!F:J,5,FALSE),"N/A")</f>
        <v>N/A</v>
      </c>
      <c r="BH723" s="297">
        <v>41.5</v>
      </c>
      <c r="BI723" s="296">
        <v>22.6</v>
      </c>
      <c r="BJ723" s="296">
        <v>22.6</v>
      </c>
      <c r="BK723" s="296">
        <v>12.6</v>
      </c>
      <c r="BL723" s="358">
        <f t="shared" si="60"/>
        <v>0.10546019578886397</v>
      </c>
      <c r="BM723" s="290">
        <v>20</v>
      </c>
      <c r="BN723" s="296" t="s">
        <v>3374</v>
      </c>
      <c r="BO723" s="73" t="s">
        <v>3891</v>
      </c>
      <c r="BP723" s="296" t="s">
        <v>3907</v>
      </c>
      <c r="BQ723" s="296" t="s">
        <v>5194</v>
      </c>
      <c r="BR723" s="296" t="s">
        <v>5195</v>
      </c>
      <c r="BS723" s="296" t="s">
        <v>5169</v>
      </c>
      <c r="BT723" s="296" t="s">
        <v>5196</v>
      </c>
      <c r="BU723" s="296" t="s">
        <v>5197</v>
      </c>
      <c r="BV723" s="296" t="s">
        <v>3909</v>
      </c>
      <c r="BW723" s="296"/>
      <c r="BX723" s="296"/>
      <c r="BY723" s="296"/>
      <c r="BZ723" s="296" t="s">
        <v>3386</v>
      </c>
      <c r="CA723" s="296" t="s">
        <v>3387</v>
      </c>
      <c r="CB723" s="296" t="s">
        <v>3388</v>
      </c>
      <c r="CC723" s="296" t="s">
        <v>3389</v>
      </c>
      <c r="CD723" s="311" t="str">
        <f t="shared" si="62"/>
        <v>DISCONTINUED - MR301 The Standard, 20x10, -18mm Offset, 6x5.5, 108mm Centerbore, Matte Black</v>
      </c>
      <c r="CE723" s="311" t="s">
        <v>3721</v>
      </c>
      <c r="CF723" s="311" t="s">
        <v>3720</v>
      </c>
      <c r="CG723" s="300" t="str">
        <f t="shared" si="64"/>
        <v>STREET (3XX)</v>
      </c>
    </row>
    <row r="724" spans="1:85" s="289" customFormat="1" ht="15.75" customHeight="1">
      <c r="A724" s="571">
        <f t="shared" si="63"/>
        <v>721</v>
      </c>
      <c r="B724" s="92" t="s">
        <v>84</v>
      </c>
      <c r="C724" s="29" t="s">
        <v>1038</v>
      </c>
      <c r="D724" s="290" t="s">
        <v>1087</v>
      </c>
      <c r="E724" s="291" t="s">
        <v>5686</v>
      </c>
      <c r="F724" s="281" t="str">
        <f t="shared" si="59"/>
        <v>MR31029060518</v>
      </c>
      <c r="G724" s="291"/>
      <c r="H724" s="291"/>
      <c r="I724" s="345" t="s">
        <v>626</v>
      </c>
      <c r="J724" s="322">
        <v>42370</v>
      </c>
      <c r="K724" s="438">
        <v>44701</v>
      </c>
      <c r="L724" s="282" t="s">
        <v>1239</v>
      </c>
      <c r="M724" s="292">
        <v>429.07</v>
      </c>
      <c r="N724" s="85"/>
      <c r="O724" s="409"/>
      <c r="P724" s="290">
        <v>20</v>
      </c>
      <c r="Q724" s="8">
        <v>9</v>
      </c>
      <c r="R724" s="29" t="s">
        <v>1089</v>
      </c>
      <c r="S724" s="290">
        <v>6</v>
      </c>
      <c r="T724" s="290">
        <v>5.5</v>
      </c>
      <c r="U724" s="293">
        <v>18</v>
      </c>
      <c r="V724" s="317">
        <v>5.75</v>
      </c>
      <c r="W724" s="290" t="s">
        <v>85</v>
      </c>
      <c r="X724" s="298">
        <v>106.25</v>
      </c>
      <c r="Y724" s="294">
        <v>41.74</v>
      </c>
      <c r="Z724" s="293">
        <v>2650</v>
      </c>
      <c r="AA724" s="293" t="s">
        <v>2165</v>
      </c>
      <c r="AB724" s="293" t="s">
        <v>2845</v>
      </c>
      <c r="AC724" s="284" t="s">
        <v>9769</v>
      </c>
      <c r="AD724" s="295" t="s">
        <v>1596</v>
      </c>
      <c r="AE724" s="432"/>
      <c r="AF724" s="286">
        <f>IFERROR(VLOOKUP(AD724,ACCESSORIES!F:J,5,FALSE),"N/A")</f>
        <v>38.5</v>
      </c>
      <c r="AG724" s="295" t="s">
        <v>1735</v>
      </c>
      <c r="AH724" s="296" t="s">
        <v>1787</v>
      </c>
      <c r="AI724" s="295" t="s">
        <v>85</v>
      </c>
      <c r="AJ724" s="295" t="s">
        <v>1827</v>
      </c>
      <c r="AK724" s="287">
        <f>IFERROR(VLOOKUP(AJ724,ACCESSORIES!F:J,5,FALSE),"N/A")</f>
        <v>1.1000000000000001</v>
      </c>
      <c r="AL724" s="296" t="s">
        <v>236</v>
      </c>
      <c r="AM724" s="296" t="s">
        <v>1649</v>
      </c>
      <c r="AN724" s="38">
        <f>IFERROR(VLOOKUP(AM724,ACCESSORIES!F:J,5,FALSE),"N/A")</f>
        <v>2.75</v>
      </c>
      <c r="AO724" s="296">
        <v>78.3</v>
      </c>
      <c r="AP724" s="493">
        <v>16.100000000000001</v>
      </c>
      <c r="AQ724" s="296"/>
      <c r="AR724" s="296">
        <v>175</v>
      </c>
      <c r="AS724" s="296">
        <v>4</v>
      </c>
      <c r="AT724" s="296">
        <v>21</v>
      </c>
      <c r="AU724" s="296">
        <v>34</v>
      </c>
      <c r="AV724" s="296">
        <v>42</v>
      </c>
      <c r="AW724" s="296">
        <v>243</v>
      </c>
      <c r="AX724" s="296">
        <v>234</v>
      </c>
      <c r="AY724" s="296">
        <v>106</v>
      </c>
      <c r="AZ724" s="296">
        <v>52</v>
      </c>
      <c r="BA724" s="74">
        <v>52</v>
      </c>
      <c r="BB724" s="296">
        <v>23</v>
      </c>
      <c r="BC724" s="49"/>
      <c r="BD724" s="297" t="s">
        <v>85</v>
      </c>
      <c r="BE724" s="91" t="str">
        <f>IFERROR(VLOOKUP(BD724,ACCESSORIES!F:J,5,FALSE),"N/A")</f>
        <v>N/A</v>
      </c>
      <c r="BF724" s="92" t="s">
        <v>85</v>
      </c>
      <c r="BG724" s="91" t="str">
        <f>IFERROR(VLOOKUP(BF724,ACCESSORIES!F:J,5,FALSE),"N/A")</f>
        <v>N/A</v>
      </c>
      <c r="BH724" s="297">
        <v>47.69</v>
      </c>
      <c r="BI724" s="296">
        <v>22.6</v>
      </c>
      <c r="BJ724" s="296">
        <v>22.6</v>
      </c>
      <c r="BK724" s="296">
        <v>11.6</v>
      </c>
      <c r="BL724" s="358">
        <f t="shared" si="60"/>
        <v>9.7090338980223984E-2</v>
      </c>
      <c r="BM724" s="290">
        <v>24</v>
      </c>
      <c r="BN724" s="296" t="s">
        <v>3374</v>
      </c>
      <c r="BO724" s="73" t="s">
        <v>3891</v>
      </c>
      <c r="BP724" s="296" t="s">
        <v>3907</v>
      </c>
      <c r="BQ724" s="296" t="s">
        <v>5208</v>
      </c>
      <c r="BR724" s="296" t="s">
        <v>5209</v>
      </c>
      <c r="BS724" s="296" t="s">
        <v>5199</v>
      </c>
      <c r="BT724" s="296" t="s">
        <v>5210</v>
      </c>
      <c r="BU724" s="296" t="s">
        <v>5189</v>
      </c>
      <c r="BV724" s="296" t="s">
        <v>4101</v>
      </c>
      <c r="BW724" s="296" t="s">
        <v>3909</v>
      </c>
      <c r="BX724" s="296"/>
      <c r="BY724" s="296"/>
      <c r="BZ724" s="296" t="s">
        <v>3470</v>
      </c>
      <c r="CA724" s="296" t="s">
        <v>3471</v>
      </c>
      <c r="CB724" s="296" t="s">
        <v>3472</v>
      </c>
      <c r="CC724" s="296" t="s">
        <v>3473</v>
      </c>
      <c r="CD724" s="311" t="str">
        <f t="shared" si="62"/>
        <v>DISCONTINUED - MR310 Con6, 20x9, +18mm Offset, 6x5.5, 106.25mm Centerbore, Matte Black</v>
      </c>
      <c r="CE724" s="311" t="s">
        <v>3721</v>
      </c>
      <c r="CF724" s="311" t="s">
        <v>3720</v>
      </c>
      <c r="CG724" s="300" t="str">
        <f t="shared" si="64"/>
        <v>STREET (3XX)</v>
      </c>
    </row>
    <row r="725" spans="1:85" s="289" customFormat="1" ht="15.75" customHeight="1">
      <c r="A725" s="571">
        <f t="shared" si="63"/>
        <v>722</v>
      </c>
      <c r="B725" s="92" t="s">
        <v>84</v>
      </c>
      <c r="C725" s="29" t="s">
        <v>1247</v>
      </c>
      <c r="D725" s="290" t="s">
        <v>5484</v>
      </c>
      <c r="E725" s="291" t="s">
        <v>5687</v>
      </c>
      <c r="F725" s="281" t="str">
        <f t="shared" si="59"/>
        <v>MR70378588900</v>
      </c>
      <c r="G725" s="291"/>
      <c r="H725" s="291"/>
      <c r="I725" s="345" t="s">
        <v>3995</v>
      </c>
      <c r="J725" s="322">
        <v>43886</v>
      </c>
      <c r="K725" s="438">
        <v>44701</v>
      </c>
      <c r="L725" s="282" t="s">
        <v>1239</v>
      </c>
      <c r="M725" s="292">
        <v>372.5</v>
      </c>
      <c r="N725" s="85"/>
      <c r="O725" s="409"/>
      <c r="P725" s="290">
        <v>17</v>
      </c>
      <c r="Q725" s="8">
        <v>8.5</v>
      </c>
      <c r="R725" s="29" t="s">
        <v>1701</v>
      </c>
      <c r="S725" s="290">
        <v>8</v>
      </c>
      <c r="T725" s="290">
        <v>180</v>
      </c>
      <c r="U725" s="293">
        <v>0</v>
      </c>
      <c r="V725" s="317">
        <v>4.75</v>
      </c>
      <c r="W725" s="290" t="s">
        <v>85</v>
      </c>
      <c r="X725" s="298">
        <v>130.81</v>
      </c>
      <c r="Y725" s="294">
        <v>26.5</v>
      </c>
      <c r="Z725" s="293">
        <v>3640</v>
      </c>
      <c r="AA725" s="293" t="s">
        <v>2168</v>
      </c>
      <c r="AB725" s="293" t="s">
        <v>2846</v>
      </c>
      <c r="AC725" s="284" t="s">
        <v>9718</v>
      </c>
      <c r="AD725" s="295" t="s">
        <v>3944</v>
      </c>
      <c r="AE725" s="432"/>
      <c r="AF725" s="286">
        <f>IFERROR(VLOOKUP(AD725,ACCESSORIES!F:J,5,FALSE),"N/A")</f>
        <v>33</v>
      </c>
      <c r="AG725" s="295" t="s">
        <v>85</v>
      </c>
      <c r="AH725" s="296" t="s">
        <v>85</v>
      </c>
      <c r="AI725" s="295" t="s">
        <v>2863</v>
      </c>
      <c r="AJ725" s="295" t="s">
        <v>85</v>
      </c>
      <c r="AK725" s="287" t="str">
        <f>IFERROR(VLOOKUP(AJ725,ACCESSORIES!F:J,5,FALSE),"N/A")</f>
        <v>N/A</v>
      </c>
      <c r="AL725" s="296" t="s">
        <v>236</v>
      </c>
      <c r="AM725" s="296" t="s">
        <v>85</v>
      </c>
      <c r="AN725" s="38" t="str">
        <f>IFERROR(VLOOKUP(AM725,ACCESSORIES!F:J,5,FALSE),"N/A")</f>
        <v>N/A</v>
      </c>
      <c r="AO725" s="296" t="s">
        <v>85</v>
      </c>
      <c r="AP725" s="493">
        <v>16</v>
      </c>
      <c r="AQ725" s="296"/>
      <c r="AR725" s="296">
        <v>210</v>
      </c>
      <c r="AS725" s="296">
        <v>3</v>
      </c>
      <c r="AT725" s="296">
        <v>3</v>
      </c>
      <c r="AU725" s="296">
        <v>36</v>
      </c>
      <c r="AV725" s="296">
        <v>48</v>
      </c>
      <c r="AW725" s="296">
        <v>209</v>
      </c>
      <c r="AX725" s="296">
        <v>203</v>
      </c>
      <c r="AY725" s="296">
        <v>125</v>
      </c>
      <c r="AZ725" s="296">
        <v>92</v>
      </c>
      <c r="BA725" s="74">
        <v>92</v>
      </c>
      <c r="BB725" s="296">
        <v>36</v>
      </c>
      <c r="BC725" s="49"/>
      <c r="BD725" s="297" t="s">
        <v>85</v>
      </c>
      <c r="BE725" s="91" t="str">
        <f>IFERROR(VLOOKUP(BD725,ACCESSORIES!F:J,5,FALSE),"N/A")</f>
        <v>N/A</v>
      </c>
      <c r="BF725" s="92" t="s">
        <v>85</v>
      </c>
      <c r="BG725" s="91" t="str">
        <f>IFERROR(VLOOKUP(BF725,ACCESSORIES!F:J,5,FALSE),"N/A")</f>
        <v>N/A</v>
      </c>
      <c r="BH725" s="297">
        <v>30.5</v>
      </c>
      <c r="BI725" s="296">
        <v>19.7</v>
      </c>
      <c r="BJ725" s="296">
        <v>19.7</v>
      </c>
      <c r="BK725" s="296">
        <v>11</v>
      </c>
      <c r="BL725" s="358">
        <f t="shared" si="60"/>
        <v>6.995621234535998E-2</v>
      </c>
      <c r="BM725" s="290">
        <v>36</v>
      </c>
      <c r="BN725" s="296" t="s">
        <v>3374</v>
      </c>
      <c r="BO725" s="73" t="s">
        <v>3891</v>
      </c>
      <c r="BP725" s="296" t="s">
        <v>4730</v>
      </c>
      <c r="BQ725" s="296" t="s">
        <v>3907</v>
      </c>
      <c r="BR725" s="296" t="s">
        <v>4615</v>
      </c>
      <c r="BS725" s="296" t="s">
        <v>2734</v>
      </c>
      <c r="BT725" s="296" t="s">
        <v>4116</v>
      </c>
      <c r="BU725" s="296" t="s">
        <v>5141</v>
      </c>
      <c r="BV725" s="296" t="s">
        <v>5127</v>
      </c>
      <c r="BW725" s="296" t="s">
        <v>4101</v>
      </c>
      <c r="BX725" s="296" t="s">
        <v>3909</v>
      </c>
      <c r="BY725" s="296"/>
      <c r="BZ725" s="296" t="s">
        <v>4183</v>
      </c>
      <c r="CA725" s="296" t="s">
        <v>4182</v>
      </c>
      <c r="CB725" s="296" t="s">
        <v>4185</v>
      </c>
      <c r="CC725" s="296" t="s">
        <v>4184</v>
      </c>
      <c r="CD725" s="311" t="str">
        <f t="shared" si="62"/>
        <v>DISCONTINUED - MR703 Bead Grip, 17x8.5, 0mm Offset, 8x180, 130.81mm Centerbore, Method Bronze</v>
      </c>
      <c r="CE725" s="311" t="s">
        <v>3721</v>
      </c>
      <c r="CF725" s="311" t="s">
        <v>3720</v>
      </c>
      <c r="CG725" s="300" t="str">
        <f t="shared" si="64"/>
        <v>TRAIL (7XX)</v>
      </c>
    </row>
    <row r="726" spans="1:85" s="289" customFormat="1" ht="15.75" customHeight="1">
      <c r="A726" s="571">
        <f t="shared" si="63"/>
        <v>723</v>
      </c>
      <c r="B726" s="92" t="s">
        <v>84</v>
      </c>
      <c r="C726" s="29" t="s">
        <v>1056</v>
      </c>
      <c r="D726" s="290" t="s">
        <v>1075</v>
      </c>
      <c r="E726" s="291" t="s">
        <v>5734</v>
      </c>
      <c r="F726" s="281" t="str">
        <f t="shared" si="59"/>
        <v>MR10679000544B</v>
      </c>
      <c r="G726" s="291" t="s">
        <v>1095</v>
      </c>
      <c r="H726" s="291"/>
      <c r="I726" s="345" t="s">
        <v>921</v>
      </c>
      <c r="J726" s="322">
        <v>42736</v>
      </c>
      <c r="K726" s="438">
        <v>44701</v>
      </c>
      <c r="L726" s="282" t="s">
        <v>1239</v>
      </c>
      <c r="M726" s="292">
        <v>549.64</v>
      </c>
      <c r="N726" s="85"/>
      <c r="O726" s="409"/>
      <c r="P726" s="290">
        <v>17</v>
      </c>
      <c r="Q726" s="8">
        <v>9</v>
      </c>
      <c r="R726" s="29" t="s">
        <v>221</v>
      </c>
      <c r="S726" s="290" t="s">
        <v>221</v>
      </c>
      <c r="T726" s="290" t="s">
        <v>221</v>
      </c>
      <c r="U726" s="293">
        <v>-44</v>
      </c>
      <c r="V726" s="317">
        <v>3.5</v>
      </c>
      <c r="W726" s="290" t="s">
        <v>85</v>
      </c>
      <c r="X726" s="298">
        <v>71.5</v>
      </c>
      <c r="Y726" s="294">
        <v>41.34</v>
      </c>
      <c r="Z726" s="293">
        <v>3600</v>
      </c>
      <c r="AA726" s="293" t="s">
        <v>2165</v>
      </c>
      <c r="AB726" s="293" t="s">
        <v>2845</v>
      </c>
      <c r="AC726" s="284" t="s">
        <v>9792</v>
      </c>
      <c r="AD726" s="295" t="s">
        <v>85</v>
      </c>
      <c r="AE726" s="432"/>
      <c r="AF726" s="286" t="str">
        <f>IFERROR(VLOOKUP(AD726,ACCESSORIES!F:J,5,FALSE),"N/A")</f>
        <v>N/A</v>
      </c>
      <c r="AG726" s="295" t="s">
        <v>85</v>
      </c>
      <c r="AH726" s="296" t="s">
        <v>85</v>
      </c>
      <c r="AI726" s="295" t="s">
        <v>85</v>
      </c>
      <c r="AJ726" s="295" t="s">
        <v>85</v>
      </c>
      <c r="AK726" s="287" t="str">
        <f>IFERROR(VLOOKUP(AJ726,ACCESSORIES!F:J,5,FALSE),"N/A")</f>
        <v>N/A</v>
      </c>
      <c r="AL726" s="296" t="s">
        <v>237</v>
      </c>
      <c r="AM726" s="296" t="s">
        <v>85</v>
      </c>
      <c r="AN726" s="38" t="str">
        <f>IFERROR(VLOOKUP(AM726,ACCESSORIES!F:J,5,FALSE),"N/A")</f>
        <v>N/A</v>
      </c>
      <c r="AO726" s="296" t="s">
        <v>85</v>
      </c>
      <c r="AP726" s="493">
        <v>16.2</v>
      </c>
      <c r="AQ726" s="296"/>
      <c r="AR726" s="296">
        <v>210</v>
      </c>
      <c r="AS726" s="296">
        <v>0</v>
      </c>
      <c r="AT726" s="296">
        <v>0</v>
      </c>
      <c r="AU726" s="296"/>
      <c r="AV726" s="296">
        <v>83</v>
      </c>
      <c r="AW726" s="296"/>
      <c r="AX726" s="296">
        <v>206</v>
      </c>
      <c r="AY726" s="296" t="s">
        <v>85</v>
      </c>
      <c r="AZ726" s="296" t="s">
        <v>85</v>
      </c>
      <c r="BA726" s="74" t="s">
        <v>85</v>
      </c>
      <c r="BB726" s="296">
        <v>18</v>
      </c>
      <c r="BC726" s="49"/>
      <c r="BD726" s="297" t="s">
        <v>1495</v>
      </c>
      <c r="BE726" s="91">
        <f>IFERROR(VLOOKUP(BD726,ACCESSORIES!F:J,5,FALSE),"N/A")</f>
        <v>219</v>
      </c>
      <c r="BF726" s="92" t="s">
        <v>1480</v>
      </c>
      <c r="BG726" s="91">
        <f>IFERROR(VLOOKUP(BF726,ACCESSORIES!F:J,5,FALSE),"N/A")</f>
        <v>11</v>
      </c>
      <c r="BH726" s="297">
        <v>46.63</v>
      </c>
      <c r="BI726" s="296">
        <v>20.100000000000001</v>
      </c>
      <c r="BJ726" s="296">
        <v>20.100000000000001</v>
      </c>
      <c r="BK726" s="296">
        <v>12.1</v>
      </c>
      <c r="BL726" s="358">
        <f t="shared" si="60"/>
        <v>8.0108506492343995E-2</v>
      </c>
      <c r="BM726" s="290">
        <v>36</v>
      </c>
      <c r="BN726" s="296" t="s">
        <v>3374</v>
      </c>
      <c r="BO726" s="73" t="s">
        <v>3891</v>
      </c>
      <c r="BP726" s="296" t="s">
        <v>3907</v>
      </c>
      <c r="BQ726" s="296" t="s">
        <v>5165</v>
      </c>
      <c r="BR726" s="296" t="s">
        <v>5181</v>
      </c>
      <c r="BS726" s="296" t="s">
        <v>3932</v>
      </c>
      <c r="BT726" s="296" t="s">
        <v>5182</v>
      </c>
      <c r="BU726" s="296" t="s">
        <v>4616</v>
      </c>
      <c r="BV726" s="296" t="s">
        <v>5032</v>
      </c>
      <c r="BW726" s="296" t="s">
        <v>5183</v>
      </c>
      <c r="BX726" s="296" t="s">
        <v>4451</v>
      </c>
      <c r="BY726" s="296" t="s">
        <v>4101</v>
      </c>
      <c r="BZ726" s="296" t="s">
        <v>3863</v>
      </c>
      <c r="CA726" s="296" t="s">
        <v>3862</v>
      </c>
      <c r="CB726" s="296" t="s">
        <v>3865</v>
      </c>
      <c r="CC726" s="296" t="s">
        <v>3864</v>
      </c>
      <c r="CD726" s="311" t="str">
        <f t="shared" si="62"/>
        <v>DISCONTINUED - MR106 Beadlock, 17x9, -44mm Offset, BLANK, 71.5mm Centerbore, Matte Black, w/ BH-H24125</v>
      </c>
      <c r="CE726" s="311" t="s">
        <v>3721</v>
      </c>
      <c r="CF726" s="311" t="s">
        <v>3720</v>
      </c>
      <c r="CG726" s="300" t="str">
        <f t="shared" si="64"/>
        <v>RACE (1XX)</v>
      </c>
    </row>
    <row r="727" spans="1:85" s="289" customFormat="1" ht="15.75" customHeight="1">
      <c r="A727" s="571">
        <f t="shared" si="63"/>
        <v>724</v>
      </c>
      <c r="B727" s="92" t="s">
        <v>84</v>
      </c>
      <c r="C727" s="29" t="s">
        <v>1038</v>
      </c>
      <c r="D727" s="290" t="s">
        <v>1082</v>
      </c>
      <c r="E727" s="291" t="s">
        <v>5735</v>
      </c>
      <c r="F727" s="281" t="str">
        <f t="shared" si="59"/>
        <v>MR30489058325</v>
      </c>
      <c r="G727" s="291"/>
      <c r="H727" s="291"/>
      <c r="I727" s="345" t="s">
        <v>394</v>
      </c>
      <c r="J727" s="322">
        <v>40909</v>
      </c>
      <c r="K727" s="438">
        <v>44701</v>
      </c>
      <c r="L727" s="282" t="s">
        <v>1239</v>
      </c>
      <c r="M727" s="292">
        <v>347.91</v>
      </c>
      <c r="N727" s="85"/>
      <c r="O727" s="409"/>
      <c r="P727" s="290">
        <v>18</v>
      </c>
      <c r="Q727" s="8">
        <v>9</v>
      </c>
      <c r="R727" s="29" t="s">
        <v>1688</v>
      </c>
      <c r="S727" s="290">
        <v>5</v>
      </c>
      <c r="T727" s="290">
        <v>150</v>
      </c>
      <c r="U727" s="293">
        <v>25</v>
      </c>
      <c r="V727" s="317">
        <v>6</v>
      </c>
      <c r="W727" s="290" t="s">
        <v>85</v>
      </c>
      <c r="X727" s="298">
        <v>116.5</v>
      </c>
      <c r="Y727" s="294">
        <v>30.94</v>
      </c>
      <c r="Z727" s="293">
        <v>2500</v>
      </c>
      <c r="AA727" s="293" t="s">
        <v>5147</v>
      </c>
      <c r="AB727" s="293" t="s">
        <v>173</v>
      </c>
      <c r="AC727" s="284" t="s">
        <v>9841</v>
      </c>
      <c r="AD727" s="295" t="s">
        <v>1557</v>
      </c>
      <c r="AE727" s="432"/>
      <c r="AF727" s="286">
        <f>IFERROR(VLOOKUP(AD727,ACCESSORIES!F:J,5,FALSE),"N/A")</f>
        <v>33</v>
      </c>
      <c r="AG727" s="295" t="s">
        <v>85</v>
      </c>
      <c r="AH727" s="296" t="s">
        <v>85</v>
      </c>
      <c r="AI727" s="295" t="s">
        <v>2861</v>
      </c>
      <c r="AJ727" s="295" t="s">
        <v>1827</v>
      </c>
      <c r="AK727" s="287">
        <f>IFERROR(VLOOKUP(AJ727,ACCESSORIES!F:J,5,FALSE),"N/A")</f>
        <v>1.1000000000000001</v>
      </c>
      <c r="AL727" s="296" t="s">
        <v>237</v>
      </c>
      <c r="AM727" s="296" t="s">
        <v>85</v>
      </c>
      <c r="AN727" s="38" t="str">
        <f>IFERROR(VLOOKUP(AM727,ACCESSORIES!F:J,5,FALSE),"N/A")</f>
        <v>N/A</v>
      </c>
      <c r="AO727" s="296" t="s">
        <v>85</v>
      </c>
      <c r="AP727" s="493">
        <v>16.100000000000001</v>
      </c>
      <c r="AQ727" s="296"/>
      <c r="AR727" s="296">
        <v>190</v>
      </c>
      <c r="AS727" s="296">
        <v>3</v>
      </c>
      <c r="AT727" s="296">
        <v>24</v>
      </c>
      <c r="AU727" s="296">
        <v>24</v>
      </c>
      <c r="AV727" s="296">
        <v>24</v>
      </c>
      <c r="AW727" s="296">
        <v>216</v>
      </c>
      <c r="AX727" s="296">
        <v>213</v>
      </c>
      <c r="AY727" s="296">
        <v>112</v>
      </c>
      <c r="AZ727" s="296">
        <v>46</v>
      </c>
      <c r="BA727" s="74">
        <v>46</v>
      </c>
      <c r="BB727" s="296">
        <v>60</v>
      </c>
      <c r="BC727" s="49"/>
      <c r="BD727" s="297" t="s">
        <v>85</v>
      </c>
      <c r="BE727" s="91" t="str">
        <f>IFERROR(VLOOKUP(BD727,ACCESSORIES!F:J,5,FALSE),"N/A")</f>
        <v>N/A</v>
      </c>
      <c r="BF727" s="92" t="s">
        <v>85</v>
      </c>
      <c r="BG727" s="91" t="str">
        <f>IFERROR(VLOOKUP(BF727,ACCESSORIES!F:J,5,FALSE),"N/A")</f>
        <v>N/A</v>
      </c>
      <c r="BH727" s="297">
        <v>36.380000000000003</v>
      </c>
      <c r="BI727" s="296">
        <v>20.6</v>
      </c>
      <c r="BJ727" s="296">
        <v>20.6</v>
      </c>
      <c r="BK727" s="296">
        <v>11.4</v>
      </c>
      <c r="BL727" s="358">
        <f t="shared" si="60"/>
        <v>7.9275765061056019E-2</v>
      </c>
      <c r="BM727" s="290">
        <v>36</v>
      </c>
      <c r="BN727" s="296" t="s">
        <v>3374</v>
      </c>
      <c r="BO727" s="73" t="s">
        <v>3891</v>
      </c>
      <c r="BP727" s="296" t="s">
        <v>3907</v>
      </c>
      <c r="BQ727" s="296" t="s">
        <v>5143</v>
      </c>
      <c r="BR727" s="296" t="s">
        <v>5198</v>
      </c>
      <c r="BS727" s="296" t="s">
        <v>5199</v>
      </c>
      <c r="BT727" s="296" t="s">
        <v>5169</v>
      </c>
      <c r="BU727" s="296" t="s">
        <v>5196</v>
      </c>
      <c r="BV727" s="296" t="s">
        <v>3909</v>
      </c>
      <c r="BW727" s="296"/>
      <c r="BX727" s="296"/>
      <c r="BY727" s="296"/>
      <c r="BZ727" s="296" t="s">
        <v>3410</v>
      </c>
      <c r="CA727" s="296" t="s">
        <v>3411</v>
      </c>
      <c r="CB727" s="296" t="s">
        <v>3412</v>
      </c>
      <c r="CC727" s="296" t="s">
        <v>3413</v>
      </c>
      <c r="CD727" s="311" t="str">
        <f t="shared" si="62"/>
        <v>DISCONTINUED - MR304 Double Standard, 18x9, +25mm Offset, 5x150, 116.5mm Centerbore, Machined - Clear Coat</v>
      </c>
      <c r="CE727" s="311" t="s">
        <v>3721</v>
      </c>
      <c r="CF727" s="311" t="s">
        <v>3720</v>
      </c>
      <c r="CG727" s="300" t="str">
        <f t="shared" si="64"/>
        <v>STREET (3XX)</v>
      </c>
    </row>
    <row r="728" spans="1:85" s="289" customFormat="1" ht="15.75" customHeight="1">
      <c r="A728" s="571">
        <f t="shared" si="63"/>
        <v>725</v>
      </c>
      <c r="B728" s="92" t="s">
        <v>84</v>
      </c>
      <c r="C728" s="29" t="s">
        <v>1038</v>
      </c>
      <c r="D728" s="290" t="s">
        <v>1086</v>
      </c>
      <c r="E728" s="291" t="s">
        <v>5736</v>
      </c>
      <c r="F728" s="281" t="str">
        <f t="shared" si="59"/>
        <v>MR30978587500</v>
      </c>
      <c r="G728" s="291"/>
      <c r="H728" s="291"/>
      <c r="I728" s="345" t="s">
        <v>572</v>
      </c>
      <c r="J728" s="322">
        <v>42005</v>
      </c>
      <c r="K728" s="438">
        <v>44701</v>
      </c>
      <c r="L728" s="282" t="s">
        <v>1239</v>
      </c>
      <c r="M728" s="292">
        <v>319.36</v>
      </c>
      <c r="N728" s="85"/>
      <c r="O728" s="409"/>
      <c r="P728" s="290">
        <v>17</v>
      </c>
      <c r="Q728" s="8">
        <v>8.5</v>
      </c>
      <c r="R728" s="29" t="s">
        <v>1700</v>
      </c>
      <c r="S728" s="290">
        <v>8</v>
      </c>
      <c r="T728" s="290">
        <v>170</v>
      </c>
      <c r="U728" s="293">
        <v>0</v>
      </c>
      <c r="V728" s="317">
        <v>4.75</v>
      </c>
      <c r="W728" s="290" t="s">
        <v>85</v>
      </c>
      <c r="X728" s="298">
        <v>130.81</v>
      </c>
      <c r="Y728" s="294">
        <v>31.39</v>
      </c>
      <c r="Z728" s="293">
        <v>3640</v>
      </c>
      <c r="AA728" s="293" t="s">
        <v>2165</v>
      </c>
      <c r="AB728" s="293" t="s">
        <v>2845</v>
      </c>
      <c r="AC728" s="284" t="s">
        <v>9626</v>
      </c>
      <c r="AD728" s="295" t="s">
        <v>1759</v>
      </c>
      <c r="AE728" s="432"/>
      <c r="AF728" s="286">
        <f>IFERROR(VLOOKUP(AD728,ACCESSORIES!F:J,5,FALSE),"N/A")</f>
        <v>33</v>
      </c>
      <c r="AG728" s="295" t="s">
        <v>85</v>
      </c>
      <c r="AH728" s="296" t="s">
        <v>85</v>
      </c>
      <c r="AI728" s="295" t="s">
        <v>2863</v>
      </c>
      <c r="AJ728" s="295" t="s">
        <v>1827</v>
      </c>
      <c r="AK728" s="287">
        <f>IFERROR(VLOOKUP(AJ728,ACCESSORIES!F:J,5,FALSE),"N/A")</f>
        <v>1.1000000000000001</v>
      </c>
      <c r="AL728" s="296" t="s">
        <v>237</v>
      </c>
      <c r="AM728" s="296" t="s">
        <v>85</v>
      </c>
      <c r="AN728" s="38" t="str">
        <f>IFERROR(VLOOKUP(AM728,ACCESSORIES!F:J,5,FALSE),"N/A")</f>
        <v>N/A</v>
      </c>
      <c r="AO728" s="296" t="s">
        <v>85</v>
      </c>
      <c r="AP728" s="493">
        <v>16.100000000000001</v>
      </c>
      <c r="AQ728" s="296"/>
      <c r="AR728" s="296">
        <v>200</v>
      </c>
      <c r="AS728" s="296">
        <v>3</v>
      </c>
      <c r="AT728" s="296">
        <v>3</v>
      </c>
      <c r="AU728" s="296">
        <v>27</v>
      </c>
      <c r="AV728" s="296">
        <v>43</v>
      </c>
      <c r="AW728" s="296">
        <v>208</v>
      </c>
      <c r="AX728" s="296">
        <v>202</v>
      </c>
      <c r="AY728" s="296">
        <v>128</v>
      </c>
      <c r="AZ728" s="296">
        <v>97.7</v>
      </c>
      <c r="BA728" s="74">
        <v>107</v>
      </c>
      <c r="BB728" s="296">
        <v>46</v>
      </c>
      <c r="BC728" s="49"/>
      <c r="BD728" s="297" t="s">
        <v>85</v>
      </c>
      <c r="BE728" s="91" t="str">
        <f>IFERROR(VLOOKUP(BD728,ACCESSORIES!F:J,5,FALSE),"N/A")</f>
        <v>N/A</v>
      </c>
      <c r="BF728" s="92" t="s">
        <v>85</v>
      </c>
      <c r="BG728" s="91" t="str">
        <f>IFERROR(VLOOKUP(BF728,ACCESSORIES!F:J,5,FALSE),"N/A")</f>
        <v>N/A</v>
      </c>
      <c r="BH728" s="297">
        <v>35.520000000000003</v>
      </c>
      <c r="BI728" s="296">
        <v>19.7</v>
      </c>
      <c r="BJ728" s="296">
        <v>19.7</v>
      </c>
      <c r="BK728" s="296">
        <v>11</v>
      </c>
      <c r="BL728" s="358">
        <f t="shared" si="60"/>
        <v>6.995621234535998E-2</v>
      </c>
      <c r="BM728" s="290">
        <v>36</v>
      </c>
      <c r="BN728" s="296" t="s">
        <v>3374</v>
      </c>
      <c r="BO728" s="73" t="s">
        <v>3891</v>
      </c>
      <c r="BP728" s="296" t="s">
        <v>3907</v>
      </c>
      <c r="BQ728" s="296" t="s">
        <v>5204</v>
      </c>
      <c r="BR728" s="296" t="s">
        <v>5198</v>
      </c>
      <c r="BS728" s="296" t="s">
        <v>5199</v>
      </c>
      <c r="BT728" s="296" t="s">
        <v>5169</v>
      </c>
      <c r="BU728" s="296" t="s">
        <v>5196</v>
      </c>
      <c r="BV728" s="296" t="s">
        <v>3909</v>
      </c>
      <c r="BW728" s="296"/>
      <c r="BX728" s="296"/>
      <c r="BY728" s="296"/>
      <c r="BZ728" s="296" t="s">
        <v>3454</v>
      </c>
      <c r="CA728" s="296" t="s">
        <v>3455</v>
      </c>
      <c r="CB728" s="296" t="s">
        <v>3456</v>
      </c>
      <c r="CC728" s="296" t="s">
        <v>3457</v>
      </c>
      <c r="CD728" s="311" t="str">
        <f t="shared" si="62"/>
        <v>DISCONTINUED - MR309 Grid, 17x8.5, 0mm Offset, 8x170, 130.81mm Centerbore, Matte Black</v>
      </c>
      <c r="CE728" s="311" t="s">
        <v>3721</v>
      </c>
      <c r="CF728" s="311" t="s">
        <v>3720</v>
      </c>
      <c r="CG728" s="300" t="str">
        <f t="shared" si="64"/>
        <v>STREET (3XX)</v>
      </c>
    </row>
    <row r="729" spans="1:85" s="289" customFormat="1" ht="15.75" customHeight="1">
      <c r="A729" s="571">
        <f t="shared" si="63"/>
        <v>726</v>
      </c>
      <c r="B729" s="92" t="s">
        <v>84</v>
      </c>
      <c r="C729" s="29" t="s">
        <v>1038</v>
      </c>
      <c r="D729" s="290" t="s">
        <v>1974</v>
      </c>
      <c r="E729" s="291" t="s">
        <v>5737</v>
      </c>
      <c r="F729" s="281" t="str">
        <f t="shared" si="59"/>
        <v>MR31329560812</v>
      </c>
      <c r="G729" s="291"/>
      <c r="H729" s="291"/>
      <c r="I729" s="345" t="s">
        <v>3031</v>
      </c>
      <c r="J729" s="322">
        <v>43592</v>
      </c>
      <c r="K729" s="438">
        <v>44701</v>
      </c>
      <c r="L729" s="282" t="s">
        <v>1239</v>
      </c>
      <c r="M729" s="292">
        <v>545.86</v>
      </c>
      <c r="N729" s="85"/>
      <c r="O729" s="409"/>
      <c r="P729" s="290">
        <v>20</v>
      </c>
      <c r="Q729" s="8">
        <v>9.5</v>
      </c>
      <c r="R729" s="29" t="s">
        <v>1089</v>
      </c>
      <c r="S729" s="290">
        <v>6</v>
      </c>
      <c r="T729" s="290">
        <v>5.5</v>
      </c>
      <c r="U729" s="293">
        <v>12</v>
      </c>
      <c r="V729" s="317">
        <v>5.7</v>
      </c>
      <c r="W729" s="290" t="s">
        <v>85</v>
      </c>
      <c r="X729" s="298">
        <v>106.25</v>
      </c>
      <c r="Y729" s="294">
        <v>33</v>
      </c>
      <c r="Z729" s="293">
        <v>2650</v>
      </c>
      <c r="AA729" s="293" t="s">
        <v>2516</v>
      </c>
      <c r="AB729" s="293" t="s">
        <v>2850</v>
      </c>
      <c r="AC729" s="284" t="s">
        <v>9836</v>
      </c>
      <c r="AD729" s="295" t="s">
        <v>4595</v>
      </c>
      <c r="AE729" s="432"/>
      <c r="AF729" s="286" t="str">
        <f>IFERROR(VLOOKUP(AD729,ACCESSORIES!F:J,5,FALSE),"N/A")</f>
        <v>N/A</v>
      </c>
      <c r="AG729" s="295" t="s">
        <v>85</v>
      </c>
      <c r="AH729" s="296" t="s">
        <v>85</v>
      </c>
      <c r="AI729" s="295" t="s">
        <v>85</v>
      </c>
      <c r="AJ729" s="295" t="s">
        <v>85</v>
      </c>
      <c r="AK729" s="287" t="str">
        <f>IFERROR(VLOOKUP(AJ729,ACCESSORIES!F:J,5,FALSE),"N/A")</f>
        <v>N/A</v>
      </c>
      <c r="AL729" s="296" t="s">
        <v>236</v>
      </c>
      <c r="AM729" s="296" t="s">
        <v>1649</v>
      </c>
      <c r="AN729" s="38">
        <f>IFERROR(VLOOKUP(AM729,ACCESSORIES!F:J,5,FALSE),"N/A")</f>
        <v>2.75</v>
      </c>
      <c r="AO729" s="296">
        <v>78.3</v>
      </c>
      <c r="AP729" s="493">
        <v>16</v>
      </c>
      <c r="AQ729" s="296"/>
      <c r="AR729" s="296">
        <v>175</v>
      </c>
      <c r="AS729" s="296">
        <v>12</v>
      </c>
      <c r="AT729" s="296">
        <v>64</v>
      </c>
      <c r="AU729" s="296">
        <v>73</v>
      </c>
      <c r="AV729" s="296">
        <v>84</v>
      </c>
      <c r="AW729" s="296">
        <v>248</v>
      </c>
      <c r="AX729" s="296">
        <v>246</v>
      </c>
      <c r="AY729" s="296">
        <v>106.25</v>
      </c>
      <c r="AZ729" s="296">
        <v>85</v>
      </c>
      <c r="BA729" s="74">
        <v>85</v>
      </c>
      <c r="BB729" s="296">
        <v>12</v>
      </c>
      <c r="BC729" s="49"/>
      <c r="BD729" s="297" t="s">
        <v>85</v>
      </c>
      <c r="BE729" s="91" t="str">
        <f>IFERROR(VLOOKUP(BD729,ACCESSORIES!F:J,5,FALSE),"N/A")</f>
        <v>N/A</v>
      </c>
      <c r="BF729" s="92" t="s">
        <v>85</v>
      </c>
      <c r="BG729" s="91" t="str">
        <f>IFERROR(VLOOKUP(BF729,ACCESSORIES!F:J,5,FALSE),"N/A")</f>
        <v>N/A</v>
      </c>
      <c r="BH729" s="297">
        <v>36.5</v>
      </c>
      <c r="BI729" s="296">
        <v>22.1</v>
      </c>
      <c r="BJ729" s="296">
        <v>22.1</v>
      </c>
      <c r="BK729" s="296">
        <v>11.7</v>
      </c>
      <c r="BL729" s="358">
        <f t="shared" si="60"/>
        <v>9.364218936040801E-2</v>
      </c>
      <c r="BM729" s="290">
        <v>24</v>
      </c>
      <c r="BN729" s="296" t="s">
        <v>3374</v>
      </c>
      <c r="BO729" s="73" t="s">
        <v>3891</v>
      </c>
      <c r="BP729" s="296" t="s">
        <v>5217</v>
      </c>
      <c r="BQ729" s="296" t="s">
        <v>3907</v>
      </c>
      <c r="BR729" s="296" t="s">
        <v>5142</v>
      </c>
      <c r="BS729" s="296" t="s">
        <v>5218</v>
      </c>
      <c r="BT729" s="296" t="s">
        <v>5219</v>
      </c>
      <c r="BU729" s="296" t="s">
        <v>5220</v>
      </c>
      <c r="BV729" s="296" t="s">
        <v>5221</v>
      </c>
      <c r="BW729" s="296" t="s">
        <v>4101</v>
      </c>
      <c r="BX729" s="296" t="s">
        <v>3909</v>
      </c>
      <c r="BY729" s="296"/>
      <c r="BZ729" s="296" t="s">
        <v>3522</v>
      </c>
      <c r="CA729" s="296" t="s">
        <v>3523</v>
      </c>
      <c r="CB729" s="296" t="s">
        <v>3524</v>
      </c>
      <c r="CC729" s="296" t="s">
        <v>3525</v>
      </c>
      <c r="CD729" s="311" t="str">
        <f t="shared" si="62"/>
        <v>DISCONTINUED - MR313, 20x9.5, +12mm Offset, 6x5.5, 106.25mm Centerbore, Gloss Titanium</v>
      </c>
      <c r="CE729" s="311" t="s">
        <v>3721</v>
      </c>
      <c r="CF729" s="311" t="s">
        <v>3720</v>
      </c>
      <c r="CG729" s="300" t="str">
        <f t="shared" si="64"/>
        <v>STREET (3XX)</v>
      </c>
    </row>
    <row r="730" spans="1:85" s="289" customFormat="1" ht="15.75" customHeight="1">
      <c r="A730" s="571">
        <f t="shared" si="63"/>
        <v>727</v>
      </c>
      <c r="B730" s="92" t="s">
        <v>84</v>
      </c>
      <c r="C730" s="29" t="s">
        <v>1055</v>
      </c>
      <c r="D730" s="290" t="s">
        <v>5417</v>
      </c>
      <c r="E730" s="291" t="s">
        <v>5743</v>
      </c>
      <c r="F730" s="281" t="str">
        <f t="shared" si="59"/>
        <v>MR41057046143</v>
      </c>
      <c r="G730" s="291"/>
      <c r="H730" s="291"/>
      <c r="I730" s="345" t="s">
        <v>3251</v>
      </c>
      <c r="J730" s="322">
        <v>43677</v>
      </c>
      <c r="K730" s="305">
        <v>44755</v>
      </c>
      <c r="L730" s="282" t="s">
        <v>1239</v>
      </c>
      <c r="M730" s="292">
        <v>209.9</v>
      </c>
      <c r="N730" s="85"/>
      <c r="O730" s="409"/>
      <c r="P730" s="290">
        <v>15</v>
      </c>
      <c r="Q730" s="8">
        <v>7</v>
      </c>
      <c r="R730" s="29" t="s">
        <v>1683</v>
      </c>
      <c r="S730" s="290">
        <v>4</v>
      </c>
      <c r="T730" s="290">
        <v>156</v>
      </c>
      <c r="U730" s="293">
        <v>13</v>
      </c>
      <c r="V730" s="317">
        <v>4.5</v>
      </c>
      <c r="W730" s="290" t="s">
        <v>168</v>
      </c>
      <c r="X730" s="298">
        <v>132</v>
      </c>
      <c r="Y730" s="294">
        <v>15.19</v>
      </c>
      <c r="Z730" s="293">
        <v>1600</v>
      </c>
      <c r="AA730" s="293" t="s">
        <v>2169</v>
      </c>
      <c r="AB730" s="293" t="s">
        <v>2847</v>
      </c>
      <c r="AC730" s="284" t="s">
        <v>9849</v>
      </c>
      <c r="AD730" s="295" t="s">
        <v>3942</v>
      </c>
      <c r="AE730" s="432"/>
      <c r="AF730" s="286">
        <f>IFERROR(VLOOKUP(AD730,ACCESSORIES!F:J,5,FALSE),"N/A")</f>
        <v>22</v>
      </c>
      <c r="AG730" s="295" t="s">
        <v>85</v>
      </c>
      <c r="AH730" s="296" t="s">
        <v>85</v>
      </c>
      <c r="AI730" s="295" t="s">
        <v>85</v>
      </c>
      <c r="AJ730" s="295" t="s">
        <v>85</v>
      </c>
      <c r="AK730" s="287" t="str">
        <f>IFERROR(VLOOKUP(AJ730,ACCESSORIES!F:J,5,FALSE),"N/A")</f>
        <v>N/A</v>
      </c>
      <c r="AL730" s="296" t="s">
        <v>237</v>
      </c>
      <c r="AM730" s="296" t="s">
        <v>85</v>
      </c>
      <c r="AN730" s="38" t="str">
        <f>IFERROR(VLOOKUP(AM730,ACCESSORIES!F:J,5,FALSE),"N/A")</f>
        <v>N/A</v>
      </c>
      <c r="AO730" s="296" t="s">
        <v>85</v>
      </c>
      <c r="AP730" s="493">
        <v>14.1</v>
      </c>
      <c r="AQ730" s="296"/>
      <c r="AR730" s="296">
        <v>180</v>
      </c>
      <c r="AS730" s="296">
        <v>3</v>
      </c>
      <c r="AT730" s="296">
        <v>8</v>
      </c>
      <c r="AU730" s="296"/>
      <c r="AV730" s="296">
        <v>9</v>
      </c>
      <c r="AW730" s="296"/>
      <c r="AX730" s="296">
        <v>167</v>
      </c>
      <c r="AY730" s="296">
        <v>115</v>
      </c>
      <c r="AZ730" s="296">
        <v>40</v>
      </c>
      <c r="BA730" s="74">
        <v>40</v>
      </c>
      <c r="BB730" s="296">
        <v>65</v>
      </c>
      <c r="BC730" s="49"/>
      <c r="BD730" s="297" t="s">
        <v>85</v>
      </c>
      <c r="BE730" s="91" t="str">
        <f>IFERROR(VLOOKUP(BD730,ACCESSORIES!F:J,5,FALSE),"N/A")</f>
        <v>N/A</v>
      </c>
      <c r="BF730" s="92" t="s">
        <v>85</v>
      </c>
      <c r="BG730" s="91" t="str">
        <f>IFERROR(VLOOKUP(BF730,ACCESSORIES!F:J,5,FALSE),"N/A")</f>
        <v>N/A</v>
      </c>
      <c r="BH730" s="297">
        <v>19.579999999999998</v>
      </c>
      <c r="BI730" s="296">
        <v>17.7</v>
      </c>
      <c r="BJ730" s="296">
        <v>17.7</v>
      </c>
      <c r="BK730" s="296">
        <v>9.6</v>
      </c>
      <c r="BL730" s="358">
        <f t="shared" si="60"/>
        <v>4.9285471493375997E-2</v>
      </c>
      <c r="BM730" s="290">
        <v>48</v>
      </c>
      <c r="BN730" s="296" t="s">
        <v>3374</v>
      </c>
      <c r="BO730" s="73" t="s">
        <v>3891</v>
      </c>
      <c r="BP730" s="296" t="s">
        <v>4730</v>
      </c>
      <c r="BQ730" s="296" t="s">
        <v>3907</v>
      </c>
      <c r="BR730" s="296" t="s">
        <v>5162</v>
      </c>
      <c r="BS730" s="296" t="s">
        <v>2734</v>
      </c>
      <c r="BT730" s="296" t="s">
        <v>4116</v>
      </c>
      <c r="BU730" s="296" t="s">
        <v>5141</v>
      </c>
      <c r="BV730" s="296"/>
      <c r="BW730" s="296"/>
      <c r="BX730" s="296"/>
      <c r="BY730" s="296"/>
      <c r="BZ730" s="296" t="s">
        <v>4055</v>
      </c>
      <c r="CA730" s="296" t="s">
        <v>4054</v>
      </c>
      <c r="CB730" s="296" t="s">
        <v>3861</v>
      </c>
      <c r="CC730" s="296" t="s">
        <v>4056</v>
      </c>
      <c r="CD730" s="311" t="str">
        <f t="shared" si="62"/>
        <v>DISCONTINUED - MR410 Bead Grip, 15x7, 4+3/+13mm Offset, 4x156, 132mm Centerbore, Gold</v>
      </c>
      <c r="CE730" s="311" t="s">
        <v>3721</v>
      </c>
      <c r="CF730" s="311" t="s">
        <v>3720</v>
      </c>
      <c r="CG730" s="300" t="str">
        <f t="shared" si="64"/>
        <v>UTV (4XX)</v>
      </c>
    </row>
    <row r="731" spans="1:85" s="289" customFormat="1" ht="15.75" customHeight="1">
      <c r="A731" s="571">
        <f t="shared" si="63"/>
        <v>728</v>
      </c>
      <c r="B731" s="92" t="s">
        <v>84</v>
      </c>
      <c r="C731" s="29" t="s">
        <v>1055</v>
      </c>
      <c r="D731" s="290" t="s">
        <v>1113</v>
      </c>
      <c r="E731" s="291" t="s">
        <v>5744</v>
      </c>
      <c r="F731" s="281" t="str">
        <f t="shared" si="59"/>
        <v>MR40148046544B</v>
      </c>
      <c r="G731" s="291" t="s">
        <v>1095</v>
      </c>
      <c r="H731" s="291"/>
      <c r="I731" s="345" t="s">
        <v>736</v>
      </c>
      <c r="J731" s="322">
        <v>41640</v>
      </c>
      <c r="K731" s="305">
        <v>44755</v>
      </c>
      <c r="L731" s="282" t="s">
        <v>1239</v>
      </c>
      <c r="M731" s="292">
        <v>321.68</v>
      </c>
      <c r="N731" s="85"/>
      <c r="O731" s="409"/>
      <c r="P731" s="290">
        <v>14</v>
      </c>
      <c r="Q731" s="8">
        <v>8</v>
      </c>
      <c r="R731" s="29" t="s">
        <v>1683</v>
      </c>
      <c r="S731" s="290">
        <v>4</v>
      </c>
      <c r="T731" s="290">
        <v>156</v>
      </c>
      <c r="U731" s="293">
        <v>0</v>
      </c>
      <c r="V731" s="317">
        <v>4.3</v>
      </c>
      <c r="W731" s="290" t="s">
        <v>171</v>
      </c>
      <c r="X731" s="298">
        <v>132</v>
      </c>
      <c r="Y731" s="294">
        <v>16.3</v>
      </c>
      <c r="Z731" s="293">
        <v>1600</v>
      </c>
      <c r="AA731" s="293" t="s">
        <v>2165</v>
      </c>
      <c r="AB731" s="293" t="s">
        <v>2845</v>
      </c>
      <c r="AC731" s="284" t="s">
        <v>9819</v>
      </c>
      <c r="AD731" s="295" t="s">
        <v>1582</v>
      </c>
      <c r="AE731" s="432"/>
      <c r="AF731" s="286">
        <f>IFERROR(VLOOKUP(AD731,ACCESSORIES!F:J,5,FALSE),"N/A")</f>
        <v>22</v>
      </c>
      <c r="AG731" s="295" t="s">
        <v>85</v>
      </c>
      <c r="AH731" s="296" t="s">
        <v>85</v>
      </c>
      <c r="AI731" s="295" t="s">
        <v>2862</v>
      </c>
      <c r="AJ731" s="295" t="s">
        <v>85</v>
      </c>
      <c r="AK731" s="287" t="str">
        <f>IFERROR(VLOOKUP(AJ731,ACCESSORIES!F:J,5,FALSE),"N/A")</f>
        <v>N/A</v>
      </c>
      <c r="AL731" s="296" t="s">
        <v>237</v>
      </c>
      <c r="AM731" s="296" t="s">
        <v>85</v>
      </c>
      <c r="AN731" s="38" t="str">
        <f>IFERROR(VLOOKUP(AM731,ACCESSORIES!F:J,5,FALSE),"N/A")</f>
        <v>N/A</v>
      </c>
      <c r="AO731" s="296" t="s">
        <v>85</v>
      </c>
      <c r="AP731" s="493">
        <v>14.1</v>
      </c>
      <c r="AQ731" s="296"/>
      <c r="AR731" s="296">
        <v>190</v>
      </c>
      <c r="AS731" s="296">
        <v>3</v>
      </c>
      <c r="AT731" s="296">
        <v>7</v>
      </c>
      <c r="AU731" s="296"/>
      <c r="AV731" s="296">
        <v>10</v>
      </c>
      <c r="AW731" s="296"/>
      <c r="AX731" s="296">
        <v>163</v>
      </c>
      <c r="AY731" s="296">
        <v>120</v>
      </c>
      <c r="AZ731" s="296">
        <v>22</v>
      </c>
      <c r="BA731" s="74">
        <v>46.5</v>
      </c>
      <c r="BB731" s="296">
        <v>55</v>
      </c>
      <c r="BC731" s="49"/>
      <c r="BD731" s="297" t="s">
        <v>3185</v>
      </c>
      <c r="BE731" s="91">
        <f>IFERROR(VLOOKUP(BD731,ACCESSORIES!F:J,5,FALSE),"N/A")</f>
        <v>89</v>
      </c>
      <c r="BF731" s="92" t="s">
        <v>1478</v>
      </c>
      <c r="BG731" s="91">
        <f>IFERROR(VLOOKUP(BF731,ACCESSORIES!F:J,5,FALSE),"N/A")</f>
        <v>11</v>
      </c>
      <c r="BH731" s="297">
        <v>19.8</v>
      </c>
      <c r="BI731" s="296">
        <v>16.899999999999999</v>
      </c>
      <c r="BJ731" s="296">
        <v>16.899999999999999</v>
      </c>
      <c r="BK731" s="296">
        <v>10.8</v>
      </c>
      <c r="BL731" s="358">
        <f t="shared" si="60"/>
        <v>5.0547340969631982E-2</v>
      </c>
      <c r="BM731" s="290">
        <v>48</v>
      </c>
      <c r="BN731" s="296" t="s">
        <v>3374</v>
      </c>
      <c r="BO731" s="73" t="s">
        <v>3891</v>
      </c>
      <c r="BP731" s="296" t="s">
        <v>3907</v>
      </c>
      <c r="BQ731" s="296" t="s">
        <v>4615</v>
      </c>
      <c r="BR731" s="296" t="s">
        <v>3932</v>
      </c>
      <c r="BS731" s="296" t="s">
        <v>5167</v>
      </c>
      <c r="BT731" s="296" t="s">
        <v>5168</v>
      </c>
      <c r="BU731" s="296" t="s">
        <v>4616</v>
      </c>
      <c r="BV731" s="296" t="s">
        <v>5169</v>
      </c>
      <c r="BW731" s="296"/>
      <c r="BX731" s="296"/>
      <c r="BY731" s="296"/>
      <c r="BZ731" s="296" t="s">
        <v>3570</v>
      </c>
      <c r="CA731" s="296" t="s">
        <v>3571</v>
      </c>
      <c r="CB731" s="296" t="s">
        <v>3572</v>
      </c>
      <c r="CC731" s="296" t="s">
        <v>3573</v>
      </c>
      <c r="CD731" s="311" t="str">
        <f t="shared" ref="CD731:CD767" si="65">CONCATENATE("DISCONTINUED"," ","-"," ",D731,", ",P731,"x",Q731,", ",IF(W731="N/A", "", CONCATENATE(W731, "/")),IF(U731&gt;0, CONCATENATE("+",U731), U731),"mm Offset, ",R731,", ",X731,"mm Centerbore, ",PROPER(AA731), "", IF(BF731="N/A", "", CONCATENATE(", w/ ", BF731)))</f>
        <v>DISCONTINUED - MR401 UTV Beadlock, 14x8, 4+4/0mm Offset, 4x156, 132mm Centerbore, Matte Black, w/ BH-H20875</v>
      </c>
      <c r="CE731" s="311" t="s">
        <v>3721</v>
      </c>
      <c r="CF731" s="311" t="s">
        <v>3720</v>
      </c>
      <c r="CG731" s="300" t="str">
        <f t="shared" si="64"/>
        <v>UTV (4XX)</v>
      </c>
    </row>
    <row r="732" spans="1:85" s="289" customFormat="1" ht="15.75" customHeight="1">
      <c r="A732" s="571">
        <f t="shared" si="63"/>
        <v>729</v>
      </c>
      <c r="B732" s="92" t="s">
        <v>84</v>
      </c>
      <c r="C732" s="29" t="s">
        <v>1055</v>
      </c>
      <c r="D732" s="290" t="s">
        <v>5416</v>
      </c>
      <c r="E732" s="291" t="s">
        <v>5745</v>
      </c>
      <c r="F732" s="281" t="str">
        <f t="shared" si="59"/>
        <v>MR40947047452</v>
      </c>
      <c r="G732" s="291"/>
      <c r="H732" s="291"/>
      <c r="I732" s="345" t="s">
        <v>2606</v>
      </c>
      <c r="J732" s="322">
        <v>43423</v>
      </c>
      <c r="K732" s="305">
        <v>44755</v>
      </c>
      <c r="L732" s="282" t="s">
        <v>1239</v>
      </c>
      <c r="M732" s="292">
        <v>197.48</v>
      </c>
      <c r="N732" s="85"/>
      <c r="O732" s="409"/>
      <c r="P732" s="290">
        <v>14</v>
      </c>
      <c r="Q732" s="8">
        <v>7</v>
      </c>
      <c r="R732" s="29" t="s">
        <v>1682</v>
      </c>
      <c r="S732" s="290">
        <v>4</v>
      </c>
      <c r="T732" s="290">
        <v>136</v>
      </c>
      <c r="U732" s="293">
        <v>38</v>
      </c>
      <c r="V732" s="317">
        <v>5.5</v>
      </c>
      <c r="W732" s="290" t="s">
        <v>166</v>
      </c>
      <c r="X732" s="298">
        <v>106.25</v>
      </c>
      <c r="Y732" s="294">
        <v>14.26</v>
      </c>
      <c r="Z732" s="293">
        <v>1600</v>
      </c>
      <c r="AA732" s="293" t="s">
        <v>2597</v>
      </c>
      <c r="AB732" s="293" t="s">
        <v>2849</v>
      </c>
      <c r="AC732" s="284" t="s">
        <v>9592</v>
      </c>
      <c r="AD732" s="295" t="s">
        <v>3945</v>
      </c>
      <c r="AE732" s="432"/>
      <c r="AF732" s="286">
        <f>IFERROR(VLOOKUP(AD732,ACCESSORIES!F:J,5,FALSE),"N/A")</f>
        <v>22</v>
      </c>
      <c r="AG732" s="295" t="s">
        <v>85</v>
      </c>
      <c r="AH732" s="296" t="s">
        <v>85</v>
      </c>
      <c r="AI732" s="295" t="s">
        <v>85</v>
      </c>
      <c r="AJ732" s="295" t="s">
        <v>85</v>
      </c>
      <c r="AK732" s="287" t="str">
        <f>IFERROR(VLOOKUP(AJ732,ACCESSORIES!F:J,5,FALSE),"N/A")</f>
        <v>N/A</v>
      </c>
      <c r="AL732" s="296" t="s">
        <v>237</v>
      </c>
      <c r="AM732" s="296" t="s">
        <v>85</v>
      </c>
      <c r="AN732" s="38" t="str">
        <f>IFERROR(VLOOKUP(AM732,ACCESSORIES!F:J,5,FALSE),"N/A")</f>
        <v>N/A</v>
      </c>
      <c r="AO732" s="296" t="s">
        <v>85</v>
      </c>
      <c r="AP732" s="493">
        <v>14.1</v>
      </c>
      <c r="AQ732" s="296"/>
      <c r="AR732" s="296">
        <v>180</v>
      </c>
      <c r="AS732" s="296">
        <v>3</v>
      </c>
      <c r="AT732" s="296">
        <v>7</v>
      </c>
      <c r="AU732" s="296"/>
      <c r="AV732" s="296">
        <v>3</v>
      </c>
      <c r="AW732" s="296"/>
      <c r="AX732" s="296">
        <v>156</v>
      </c>
      <c r="AY732" s="296">
        <v>96</v>
      </c>
      <c r="AZ732" s="296">
        <v>36</v>
      </c>
      <c r="BA732" s="74">
        <v>36</v>
      </c>
      <c r="BB732" s="296">
        <v>33</v>
      </c>
      <c r="BC732" s="49"/>
      <c r="BD732" s="297" t="s">
        <v>85</v>
      </c>
      <c r="BE732" s="91" t="str">
        <f>IFERROR(VLOOKUP(BD732,ACCESSORIES!F:J,5,FALSE),"N/A")</f>
        <v>N/A</v>
      </c>
      <c r="BF732" s="92" t="s">
        <v>85</v>
      </c>
      <c r="BG732" s="91" t="str">
        <f>IFERROR(VLOOKUP(BF732,ACCESSORIES!F:J,5,FALSE),"N/A")</f>
        <v>N/A</v>
      </c>
      <c r="BH732" s="297">
        <v>17.34</v>
      </c>
      <c r="BI732" s="296">
        <v>16.899999999999999</v>
      </c>
      <c r="BJ732" s="296">
        <v>16.899999999999999</v>
      </c>
      <c r="BK732" s="296">
        <v>9.6999999999999993</v>
      </c>
      <c r="BL732" s="358">
        <f t="shared" si="60"/>
        <v>4.539900068568798E-2</v>
      </c>
      <c r="BM732" s="290">
        <v>48</v>
      </c>
      <c r="BN732" s="296" t="s">
        <v>3374</v>
      </c>
      <c r="BO732" s="73" t="s">
        <v>3891</v>
      </c>
      <c r="BP732" s="296" t="s">
        <v>4730</v>
      </c>
      <c r="BQ732" s="296" t="s">
        <v>3907</v>
      </c>
      <c r="BR732" s="296" t="s">
        <v>5142</v>
      </c>
      <c r="BS732" s="296" t="s">
        <v>2734</v>
      </c>
      <c r="BT732" s="296" t="s">
        <v>5140</v>
      </c>
      <c r="BU732" s="296" t="s">
        <v>5141</v>
      </c>
      <c r="BV732" s="296"/>
      <c r="BW732" s="296"/>
      <c r="BX732" s="296"/>
      <c r="BY732" s="296"/>
      <c r="BZ732" s="296" t="s">
        <v>4060</v>
      </c>
      <c r="CA732" s="296" t="s">
        <v>4059</v>
      </c>
      <c r="CB732" s="296" t="s">
        <v>4062</v>
      </c>
      <c r="CC732" s="296" t="s">
        <v>4061</v>
      </c>
      <c r="CD732" s="311" t="str">
        <f t="shared" si="65"/>
        <v>DISCONTINUED - MR409 Bead Grip, 14x7, 5+2/+38mm Offset, 4x136, 106.25mm Centerbore, Steel Grey</v>
      </c>
      <c r="CE732" s="311" t="s">
        <v>3721</v>
      </c>
      <c r="CF732" s="311" t="s">
        <v>3720</v>
      </c>
      <c r="CG732" s="300" t="str">
        <f t="shared" si="64"/>
        <v>UTV (4XX)</v>
      </c>
    </row>
    <row r="733" spans="1:85" s="289" customFormat="1" ht="15.75" customHeight="1">
      <c r="A733" s="571">
        <f t="shared" si="63"/>
        <v>730</v>
      </c>
      <c r="B733" s="92" t="s">
        <v>84</v>
      </c>
      <c r="C733" s="29" t="s">
        <v>1055</v>
      </c>
      <c r="D733" s="290" t="s">
        <v>5417</v>
      </c>
      <c r="E733" s="291" t="s">
        <v>5746</v>
      </c>
      <c r="F733" s="281" t="str">
        <f t="shared" si="59"/>
        <v>MR41047046543</v>
      </c>
      <c r="G733" s="291"/>
      <c r="H733" s="291"/>
      <c r="I733" s="345" t="s">
        <v>3246</v>
      </c>
      <c r="J733" s="322">
        <v>43677</v>
      </c>
      <c r="K733" s="305">
        <v>44755</v>
      </c>
      <c r="L733" s="282" t="s">
        <v>1239</v>
      </c>
      <c r="M733" s="292">
        <v>197.48</v>
      </c>
      <c r="N733" s="85"/>
      <c r="O733" s="409"/>
      <c r="P733" s="290">
        <v>14</v>
      </c>
      <c r="Q733" s="8">
        <v>7</v>
      </c>
      <c r="R733" s="29" t="s">
        <v>1683</v>
      </c>
      <c r="S733" s="290">
        <v>4</v>
      </c>
      <c r="T733" s="290">
        <v>156</v>
      </c>
      <c r="U733" s="293">
        <v>13</v>
      </c>
      <c r="V733" s="317">
        <v>4.5</v>
      </c>
      <c r="W733" s="290" t="s">
        <v>168</v>
      </c>
      <c r="X733" s="298">
        <v>132</v>
      </c>
      <c r="Y733" s="294">
        <v>13.96</v>
      </c>
      <c r="Z733" s="293">
        <v>1600</v>
      </c>
      <c r="AA733" s="293" t="s">
        <v>2165</v>
      </c>
      <c r="AB733" s="293" t="s">
        <v>2845</v>
      </c>
      <c r="AC733" s="284" t="s">
        <v>9772</v>
      </c>
      <c r="AD733" s="295" t="s">
        <v>3942</v>
      </c>
      <c r="AE733" s="432"/>
      <c r="AF733" s="286">
        <f>IFERROR(VLOOKUP(AD733,ACCESSORIES!F:J,5,FALSE),"N/A")</f>
        <v>22</v>
      </c>
      <c r="AG733" s="295" t="s">
        <v>85</v>
      </c>
      <c r="AH733" s="296" t="s">
        <v>85</v>
      </c>
      <c r="AI733" s="295" t="s">
        <v>85</v>
      </c>
      <c r="AJ733" s="295" t="s">
        <v>85</v>
      </c>
      <c r="AK733" s="287" t="str">
        <f>IFERROR(VLOOKUP(AJ733,ACCESSORIES!F:J,5,FALSE),"N/A")</f>
        <v>N/A</v>
      </c>
      <c r="AL733" s="296" t="s">
        <v>237</v>
      </c>
      <c r="AM733" s="296" t="s">
        <v>85</v>
      </c>
      <c r="AN733" s="38" t="str">
        <f>IFERROR(VLOOKUP(AM733,ACCESSORIES!F:J,5,FALSE),"N/A")</f>
        <v>N/A</v>
      </c>
      <c r="AO733" s="296" t="s">
        <v>85</v>
      </c>
      <c r="AP733" s="493">
        <v>14.1</v>
      </c>
      <c r="AQ733" s="296"/>
      <c r="AR733" s="296">
        <v>180</v>
      </c>
      <c r="AS733" s="296">
        <v>3</v>
      </c>
      <c r="AT733" s="296">
        <v>11</v>
      </c>
      <c r="AU733" s="296"/>
      <c r="AV733" s="296">
        <v>12</v>
      </c>
      <c r="AW733" s="296"/>
      <c r="AX733" s="296">
        <v>165</v>
      </c>
      <c r="AY733" s="296">
        <v>115</v>
      </c>
      <c r="AZ733" s="296">
        <v>40</v>
      </c>
      <c r="BA733" s="74">
        <v>40</v>
      </c>
      <c r="BB733" s="296">
        <v>44</v>
      </c>
      <c r="BC733" s="49"/>
      <c r="BD733" s="297" t="s">
        <v>85</v>
      </c>
      <c r="BE733" s="91" t="str">
        <f>IFERROR(VLOOKUP(BD733,ACCESSORIES!F:J,5,FALSE),"N/A")</f>
        <v>N/A</v>
      </c>
      <c r="BF733" s="92" t="s">
        <v>85</v>
      </c>
      <c r="BG733" s="91" t="str">
        <f>IFERROR(VLOOKUP(BF733,ACCESSORIES!F:J,5,FALSE),"N/A")</f>
        <v>N/A</v>
      </c>
      <c r="BH733" s="297">
        <v>18.190000000000001</v>
      </c>
      <c r="BI733" s="296">
        <v>16.899999999999999</v>
      </c>
      <c r="BJ733" s="296">
        <v>16.899999999999999</v>
      </c>
      <c r="BK733" s="296">
        <v>9.6999999999999993</v>
      </c>
      <c r="BL733" s="358">
        <f t="shared" si="60"/>
        <v>4.539900068568798E-2</v>
      </c>
      <c r="BM733" s="290">
        <v>48</v>
      </c>
      <c r="BN733" s="296" t="s">
        <v>3374</v>
      </c>
      <c r="BO733" s="73" t="s">
        <v>3891</v>
      </c>
      <c r="BP733" s="296" t="s">
        <v>4730</v>
      </c>
      <c r="BQ733" s="296" t="s">
        <v>3907</v>
      </c>
      <c r="BR733" s="296" t="s">
        <v>5162</v>
      </c>
      <c r="BS733" s="296" t="s">
        <v>2734</v>
      </c>
      <c r="BT733" s="296" t="s">
        <v>4116</v>
      </c>
      <c r="BU733" s="296" t="s">
        <v>5141</v>
      </c>
      <c r="BV733" s="296"/>
      <c r="BW733" s="296"/>
      <c r="BX733" s="296"/>
      <c r="BY733" s="296"/>
      <c r="BZ733" s="296" t="s">
        <v>3860</v>
      </c>
      <c r="CA733" s="296" t="s">
        <v>4057</v>
      </c>
      <c r="CB733" s="296" t="s">
        <v>3859</v>
      </c>
      <c r="CC733" s="296" t="s">
        <v>4058</v>
      </c>
      <c r="CD733" s="311" t="str">
        <f t="shared" si="65"/>
        <v>DISCONTINUED - MR410 Bead Grip, 14x7, 4+3/+13mm Offset, 4x156, 132mm Centerbore, Matte Black</v>
      </c>
      <c r="CE733" s="311" t="s">
        <v>3721</v>
      </c>
      <c r="CF733" s="311" t="s">
        <v>3720</v>
      </c>
      <c r="CG733" s="300" t="str">
        <f t="shared" si="64"/>
        <v>UTV (4XX)</v>
      </c>
    </row>
    <row r="734" spans="1:85" s="289" customFormat="1" ht="15.75" customHeight="1">
      <c r="A734" s="571">
        <f t="shared" si="63"/>
        <v>731</v>
      </c>
      <c r="B734" s="92" t="s">
        <v>84</v>
      </c>
      <c r="C734" s="29" t="s">
        <v>1055</v>
      </c>
      <c r="D734" s="290" t="s">
        <v>5417</v>
      </c>
      <c r="E734" s="291" t="s">
        <v>5747</v>
      </c>
      <c r="F734" s="281" t="str">
        <f t="shared" ref="F734:F797" si="66">E734</f>
        <v>MR41057047543</v>
      </c>
      <c r="G734" s="291"/>
      <c r="H734" s="291"/>
      <c r="I734" s="345" t="s">
        <v>3248</v>
      </c>
      <c r="J734" s="322">
        <v>43677</v>
      </c>
      <c r="K734" s="305">
        <v>44755</v>
      </c>
      <c r="L734" s="282" t="s">
        <v>1239</v>
      </c>
      <c r="M734" s="292">
        <v>209.9</v>
      </c>
      <c r="N734" s="85"/>
      <c r="O734" s="409"/>
      <c r="P734" s="290">
        <v>15</v>
      </c>
      <c r="Q734" s="8">
        <v>7</v>
      </c>
      <c r="R734" s="29" t="s">
        <v>1682</v>
      </c>
      <c r="S734" s="290">
        <v>4</v>
      </c>
      <c r="T734" s="290">
        <v>136</v>
      </c>
      <c r="U734" s="293">
        <v>13</v>
      </c>
      <c r="V734" s="317">
        <v>4.5</v>
      </c>
      <c r="W734" s="290" t="s">
        <v>168</v>
      </c>
      <c r="X734" s="298">
        <v>106.25</v>
      </c>
      <c r="Y734" s="294">
        <v>15.19</v>
      </c>
      <c r="Z734" s="293">
        <v>1600</v>
      </c>
      <c r="AA734" s="293" t="s">
        <v>2165</v>
      </c>
      <c r="AB734" s="293" t="s">
        <v>2845</v>
      </c>
      <c r="AC734" s="284" t="s">
        <v>9594</v>
      </c>
      <c r="AD734" s="295" t="s">
        <v>3945</v>
      </c>
      <c r="AE734" s="432"/>
      <c r="AF734" s="286">
        <f>IFERROR(VLOOKUP(AD734,ACCESSORIES!F:J,5,FALSE),"N/A")</f>
        <v>22</v>
      </c>
      <c r="AG734" s="295" t="s">
        <v>85</v>
      </c>
      <c r="AH734" s="296" t="s">
        <v>85</v>
      </c>
      <c r="AI734" s="295" t="s">
        <v>85</v>
      </c>
      <c r="AJ734" s="295" t="s">
        <v>85</v>
      </c>
      <c r="AK734" s="287" t="str">
        <f>IFERROR(VLOOKUP(AJ734,ACCESSORIES!F:J,5,FALSE),"N/A")</f>
        <v>N/A</v>
      </c>
      <c r="AL734" s="296" t="s">
        <v>237</v>
      </c>
      <c r="AM734" s="296" t="s">
        <v>85</v>
      </c>
      <c r="AN734" s="38" t="str">
        <f>IFERROR(VLOOKUP(AM734,ACCESSORIES!F:J,5,FALSE),"N/A")</f>
        <v>N/A</v>
      </c>
      <c r="AO734" s="296" t="s">
        <v>85</v>
      </c>
      <c r="AP734" s="493">
        <v>14.1</v>
      </c>
      <c r="AQ734" s="296"/>
      <c r="AR734" s="296">
        <v>180</v>
      </c>
      <c r="AS734" s="296">
        <v>3</v>
      </c>
      <c r="AT734" s="296">
        <v>8</v>
      </c>
      <c r="AU734" s="296"/>
      <c r="AV734" s="296">
        <v>9</v>
      </c>
      <c r="AW734" s="296"/>
      <c r="AX734" s="296">
        <v>167</v>
      </c>
      <c r="AY734" s="296">
        <v>96</v>
      </c>
      <c r="AZ734" s="296">
        <v>40</v>
      </c>
      <c r="BA734" s="74">
        <v>40</v>
      </c>
      <c r="BB734" s="296">
        <v>65</v>
      </c>
      <c r="BC734" s="49"/>
      <c r="BD734" s="297" t="s">
        <v>85</v>
      </c>
      <c r="BE734" s="91" t="str">
        <f>IFERROR(VLOOKUP(BD734,ACCESSORIES!F:J,5,FALSE),"N/A")</f>
        <v>N/A</v>
      </c>
      <c r="BF734" s="92" t="s">
        <v>85</v>
      </c>
      <c r="BG734" s="91" t="str">
        <f>IFERROR(VLOOKUP(BF734,ACCESSORIES!F:J,5,FALSE),"N/A")</f>
        <v>N/A</v>
      </c>
      <c r="BH734" s="297">
        <v>19.8</v>
      </c>
      <c r="BI734" s="296">
        <v>17.7</v>
      </c>
      <c r="BJ734" s="296">
        <v>17.7</v>
      </c>
      <c r="BK734" s="296">
        <v>9.6</v>
      </c>
      <c r="BL734" s="358">
        <f t="shared" ref="BL734:BL797" si="67">SUM(((BI734*25.4)*(BJ734*25.4)*(BK734*25.4))/1000000000)</f>
        <v>4.9285471493375997E-2</v>
      </c>
      <c r="BM734" s="290">
        <v>48</v>
      </c>
      <c r="BN734" s="296" t="s">
        <v>3374</v>
      </c>
      <c r="BO734" s="73" t="s">
        <v>3891</v>
      </c>
      <c r="BP734" s="296" t="s">
        <v>4730</v>
      </c>
      <c r="BQ734" s="296" t="s">
        <v>3907</v>
      </c>
      <c r="BR734" s="296" t="s">
        <v>5162</v>
      </c>
      <c r="BS734" s="296" t="s">
        <v>2734</v>
      </c>
      <c r="BT734" s="296" t="s">
        <v>4116</v>
      </c>
      <c r="BU734" s="296" t="s">
        <v>5141</v>
      </c>
      <c r="BV734" s="296"/>
      <c r="BW734" s="296"/>
      <c r="BX734" s="296"/>
      <c r="BY734" s="296"/>
      <c r="BZ734" s="296" t="s">
        <v>3860</v>
      </c>
      <c r="CA734" s="296" t="s">
        <v>4057</v>
      </c>
      <c r="CB734" s="296" t="s">
        <v>3859</v>
      </c>
      <c r="CC734" s="296" t="s">
        <v>4058</v>
      </c>
      <c r="CD734" s="311" t="str">
        <f t="shared" si="65"/>
        <v>DISCONTINUED - MR410 Bead Grip, 15x7, 4+3/+13mm Offset, 4x136, 106.25mm Centerbore, Matte Black</v>
      </c>
      <c r="CE734" s="311" t="s">
        <v>3721</v>
      </c>
      <c r="CF734" s="311" t="s">
        <v>3720</v>
      </c>
      <c r="CG734" s="300" t="str">
        <f t="shared" si="64"/>
        <v>UTV (4XX)</v>
      </c>
    </row>
    <row r="735" spans="1:85" s="289" customFormat="1" ht="15.75" customHeight="1">
      <c r="A735" s="571">
        <f t="shared" si="63"/>
        <v>732</v>
      </c>
      <c r="B735" s="92" t="s">
        <v>84</v>
      </c>
      <c r="C735" s="29" t="s">
        <v>1055</v>
      </c>
      <c r="D735" s="290" t="s">
        <v>5417</v>
      </c>
      <c r="E735" s="291" t="s">
        <v>5748</v>
      </c>
      <c r="F735" s="281" t="str">
        <f t="shared" si="66"/>
        <v>MR41057047152</v>
      </c>
      <c r="G735" s="291"/>
      <c r="H735" s="291"/>
      <c r="I735" s="345" t="s">
        <v>3253</v>
      </c>
      <c r="J735" s="322">
        <v>43677</v>
      </c>
      <c r="K735" s="305">
        <v>44755</v>
      </c>
      <c r="L735" s="282" t="s">
        <v>1239</v>
      </c>
      <c r="M735" s="292">
        <v>209.9</v>
      </c>
      <c r="N735" s="85"/>
      <c r="O735" s="409"/>
      <c r="P735" s="290">
        <v>15</v>
      </c>
      <c r="Q735" s="8">
        <v>7</v>
      </c>
      <c r="R735" s="29" t="s">
        <v>1682</v>
      </c>
      <c r="S735" s="290">
        <v>4</v>
      </c>
      <c r="T735" s="290">
        <v>136</v>
      </c>
      <c r="U735" s="293">
        <v>38</v>
      </c>
      <c r="V735" s="317">
        <v>5.5</v>
      </c>
      <c r="W735" s="290" t="s">
        <v>166</v>
      </c>
      <c r="X735" s="298">
        <v>106.25</v>
      </c>
      <c r="Y735" s="294">
        <v>15.9</v>
      </c>
      <c r="Z735" s="293">
        <v>1600</v>
      </c>
      <c r="AA735" s="293" t="s">
        <v>2169</v>
      </c>
      <c r="AB735" s="293" t="s">
        <v>2847</v>
      </c>
      <c r="AC735" s="284" t="s">
        <v>9858</v>
      </c>
      <c r="AD735" s="295" t="s">
        <v>3945</v>
      </c>
      <c r="AE735" s="432"/>
      <c r="AF735" s="286">
        <f>IFERROR(VLOOKUP(AD735,ACCESSORIES!F:J,5,FALSE),"N/A")</f>
        <v>22</v>
      </c>
      <c r="AG735" s="295" t="s">
        <v>85</v>
      </c>
      <c r="AH735" s="296" t="s">
        <v>85</v>
      </c>
      <c r="AI735" s="295" t="s">
        <v>85</v>
      </c>
      <c r="AJ735" s="295" t="s">
        <v>85</v>
      </c>
      <c r="AK735" s="287" t="str">
        <f>IFERROR(VLOOKUP(AJ735,ACCESSORIES!F:J,5,FALSE),"N/A")</f>
        <v>N/A</v>
      </c>
      <c r="AL735" s="296" t="s">
        <v>237</v>
      </c>
      <c r="AM735" s="296" t="s">
        <v>85</v>
      </c>
      <c r="AN735" s="38" t="str">
        <f>IFERROR(VLOOKUP(AM735,ACCESSORIES!F:J,5,FALSE),"N/A")</f>
        <v>N/A</v>
      </c>
      <c r="AO735" s="296" t="s">
        <v>85</v>
      </c>
      <c r="AP735" s="493">
        <v>14.1</v>
      </c>
      <c r="AQ735" s="296"/>
      <c r="AR735" s="296">
        <v>180</v>
      </c>
      <c r="AS735" s="296">
        <v>3</v>
      </c>
      <c r="AT735" s="296">
        <v>8</v>
      </c>
      <c r="AU735" s="296"/>
      <c r="AV735" s="296">
        <v>10</v>
      </c>
      <c r="AW735" s="296"/>
      <c r="AX735" s="296">
        <v>167</v>
      </c>
      <c r="AY735" s="296">
        <v>96</v>
      </c>
      <c r="AZ735" s="296">
        <v>40</v>
      </c>
      <c r="BA735" s="74">
        <v>40</v>
      </c>
      <c r="BB735" s="296">
        <v>40</v>
      </c>
      <c r="BC735" s="49"/>
      <c r="BD735" s="297" t="s">
        <v>85</v>
      </c>
      <c r="BE735" s="91" t="str">
        <f>IFERROR(VLOOKUP(BD735,ACCESSORIES!F:J,5,FALSE),"N/A")</f>
        <v>N/A</v>
      </c>
      <c r="BF735" s="92" t="s">
        <v>85</v>
      </c>
      <c r="BG735" s="91" t="str">
        <f>IFERROR(VLOOKUP(BF735,ACCESSORIES!F:J,5,FALSE),"N/A")</f>
        <v>N/A</v>
      </c>
      <c r="BH735" s="297">
        <v>20.61</v>
      </c>
      <c r="BI735" s="296">
        <v>17.7</v>
      </c>
      <c r="BJ735" s="296">
        <v>17.7</v>
      </c>
      <c r="BK735" s="296">
        <v>9.6</v>
      </c>
      <c r="BL735" s="358">
        <f t="shared" si="67"/>
        <v>4.9285471493375997E-2</v>
      </c>
      <c r="BM735" s="290">
        <v>48</v>
      </c>
      <c r="BN735" s="296" t="s">
        <v>3374</v>
      </c>
      <c r="BO735" s="73" t="s">
        <v>3891</v>
      </c>
      <c r="BP735" s="296" t="s">
        <v>4730</v>
      </c>
      <c r="BQ735" s="296" t="s">
        <v>3907</v>
      </c>
      <c r="BR735" s="296" t="s">
        <v>5162</v>
      </c>
      <c r="BS735" s="296" t="s">
        <v>2734</v>
      </c>
      <c r="BT735" s="296" t="s">
        <v>4116</v>
      </c>
      <c r="BU735" s="296" t="s">
        <v>5141</v>
      </c>
      <c r="BV735" s="296"/>
      <c r="BW735" s="296"/>
      <c r="BX735" s="296"/>
      <c r="BY735" s="296"/>
      <c r="BZ735" s="296" t="s">
        <v>4055</v>
      </c>
      <c r="CA735" s="296" t="s">
        <v>4054</v>
      </c>
      <c r="CB735" s="296" t="s">
        <v>3861</v>
      </c>
      <c r="CC735" s="296" t="s">
        <v>4056</v>
      </c>
      <c r="CD735" s="311" t="str">
        <f t="shared" si="65"/>
        <v>DISCONTINUED - MR410 Bead Grip, 15x7, 5+2/+38mm Offset, 4x136, 106.25mm Centerbore, Gold</v>
      </c>
      <c r="CE735" s="311" t="s">
        <v>3721</v>
      </c>
      <c r="CF735" s="311" t="s">
        <v>3720</v>
      </c>
      <c r="CG735" s="300" t="str">
        <f t="shared" si="64"/>
        <v>UTV (4XX)</v>
      </c>
    </row>
    <row r="736" spans="1:85" s="289" customFormat="1" ht="15.75" customHeight="1">
      <c r="A736" s="571">
        <f t="shared" si="63"/>
        <v>733</v>
      </c>
      <c r="B736" s="92" t="s">
        <v>2909</v>
      </c>
      <c r="C736" s="29" t="s">
        <v>2893</v>
      </c>
      <c r="D736" s="290" t="s">
        <v>2894</v>
      </c>
      <c r="E736" s="291" t="s">
        <v>5749</v>
      </c>
      <c r="F736" s="281" t="str">
        <f t="shared" si="66"/>
        <v>GZ80141046855B</v>
      </c>
      <c r="G736" s="291" t="s">
        <v>1095</v>
      </c>
      <c r="H736" s="291"/>
      <c r="I736" s="345" t="s">
        <v>2975</v>
      </c>
      <c r="J736" s="322">
        <v>43542</v>
      </c>
      <c r="K736" s="305">
        <v>44755</v>
      </c>
      <c r="L736" s="282" t="s">
        <v>1239</v>
      </c>
      <c r="M736" s="292">
        <v>234.74</v>
      </c>
      <c r="N736" s="85"/>
      <c r="O736" s="409"/>
      <c r="P736" s="290">
        <v>14</v>
      </c>
      <c r="Q736" s="8">
        <v>10</v>
      </c>
      <c r="R736" s="29" t="s">
        <v>1683</v>
      </c>
      <c r="S736" s="290">
        <v>4</v>
      </c>
      <c r="T736" s="290">
        <v>156</v>
      </c>
      <c r="U736" s="293">
        <v>0</v>
      </c>
      <c r="V736" s="317">
        <v>5.4</v>
      </c>
      <c r="W736" s="290" t="s">
        <v>2890</v>
      </c>
      <c r="X736" s="298">
        <v>131.30000000000001</v>
      </c>
      <c r="Y736" s="294">
        <v>19.600000000000001</v>
      </c>
      <c r="Z736" s="293">
        <v>1200</v>
      </c>
      <c r="AA736" s="293" t="s">
        <v>5151</v>
      </c>
      <c r="AB736" s="293" t="s">
        <v>2850</v>
      </c>
      <c r="AC736" s="284" t="s">
        <v>9790</v>
      </c>
      <c r="AD736" s="295" t="s">
        <v>2903</v>
      </c>
      <c r="AE736" s="432"/>
      <c r="AF736" s="286">
        <f>IFERROR(VLOOKUP(AD736,ACCESSORIES!F:J,5,FALSE),"N/A")</f>
        <v>14.454000000000002</v>
      </c>
      <c r="AG736" s="295" t="s">
        <v>85</v>
      </c>
      <c r="AH736" s="296" t="s">
        <v>2905</v>
      </c>
      <c r="AI736" s="295" t="s">
        <v>85</v>
      </c>
      <c r="AJ736" s="295" t="s">
        <v>85</v>
      </c>
      <c r="AK736" s="287" t="str">
        <f>IFERROR(VLOOKUP(AJ736,ACCESSORIES!F:J,5,FALSE),"N/A")</f>
        <v>N/A</v>
      </c>
      <c r="AL736" s="296" t="s">
        <v>237</v>
      </c>
      <c r="AM736" s="296" t="s">
        <v>85</v>
      </c>
      <c r="AN736" s="38" t="str">
        <f>IFERROR(VLOOKUP(AM736,ACCESSORIES!F:J,5,FALSE),"N/A")</f>
        <v>N/A</v>
      </c>
      <c r="AO736" s="296" t="s">
        <v>85</v>
      </c>
      <c r="AP736" s="493">
        <v>13</v>
      </c>
      <c r="AQ736" s="296"/>
      <c r="AR736" s="296">
        <v>180</v>
      </c>
      <c r="AS736" s="296">
        <v>35</v>
      </c>
      <c r="AT736" s="296">
        <v>50</v>
      </c>
      <c r="AU736" s="296"/>
      <c r="AV736" s="296" t="s">
        <v>2969</v>
      </c>
      <c r="AW736" s="296"/>
      <c r="AX736" s="296">
        <v>161</v>
      </c>
      <c r="AY736" s="296">
        <v>80</v>
      </c>
      <c r="AZ736" s="296">
        <v>48</v>
      </c>
      <c r="BA736" s="74">
        <v>0</v>
      </c>
      <c r="BB736" s="296">
        <v>0</v>
      </c>
      <c r="BC736" s="49"/>
      <c r="BD736" s="297" t="s">
        <v>2900</v>
      </c>
      <c r="BE736" s="91" t="str">
        <f>IFERROR(VLOOKUP(BD736,ACCESSORIES!F:J,5,FALSE),"N/A")</f>
        <v>N/A</v>
      </c>
      <c r="BF736" s="92" t="s">
        <v>2899</v>
      </c>
      <c r="BG736" s="91" t="str">
        <f>IFERROR(VLOOKUP(BF736,ACCESSORIES!F:J,5,FALSE),"N/A")</f>
        <v>N/A</v>
      </c>
      <c r="BH736" s="297">
        <v>23.1</v>
      </c>
      <c r="BI736" s="296">
        <v>15</v>
      </c>
      <c r="BJ736" s="296">
        <v>15</v>
      </c>
      <c r="BK736" s="296">
        <v>11</v>
      </c>
      <c r="BL736" s="358">
        <f t="shared" si="67"/>
        <v>4.0557983399999997E-2</v>
      </c>
      <c r="BM736" s="290">
        <v>57</v>
      </c>
      <c r="BN736" s="296" t="s">
        <v>3374</v>
      </c>
      <c r="BO736" s="73" t="s">
        <v>3891</v>
      </c>
      <c r="BP736" s="296" t="s">
        <v>3898</v>
      </c>
      <c r="BQ736" s="296" t="s">
        <v>3904</v>
      </c>
      <c r="BR736" s="296" t="s">
        <v>3899</v>
      </c>
      <c r="BS736" s="296" t="s">
        <v>3894</v>
      </c>
      <c r="BT736" s="296"/>
      <c r="BU736" s="296"/>
      <c r="BV736" s="296"/>
      <c r="BW736" s="296"/>
      <c r="BX736" s="296"/>
      <c r="BY736" s="296"/>
      <c r="BZ736" s="296" t="s">
        <v>3803</v>
      </c>
      <c r="CA736" s="296" t="s">
        <v>3802</v>
      </c>
      <c r="CB736" s="296" t="s">
        <v>3809</v>
      </c>
      <c r="CC736" s="296" t="s">
        <v>3808</v>
      </c>
      <c r="CD736" s="311" t="str">
        <f t="shared" si="65"/>
        <v>DISCONTINUED - GZ801 LiteLoc, 14x10, 5+5/0mm Offset, 4x156, 131.3mm Centerbore, Gloss Titanium - Matte Black Ring, w/ BH-H2020M</v>
      </c>
      <c r="CE736" s="311" t="s">
        <v>3721</v>
      </c>
      <c r="CF736" s="311" t="s">
        <v>3720</v>
      </c>
      <c r="CG736" s="300" t="str">
        <f t="shared" si="64"/>
        <v>GMZ (8XX)</v>
      </c>
    </row>
    <row r="737" spans="1:85" s="36" customFormat="1" ht="15.75" customHeight="1">
      <c r="A737" s="571">
        <f t="shared" si="63"/>
        <v>734</v>
      </c>
      <c r="B737" s="92" t="s">
        <v>84</v>
      </c>
      <c r="C737" s="92" t="s">
        <v>1038</v>
      </c>
      <c r="D737" s="5" t="s">
        <v>1082</v>
      </c>
      <c r="E737" s="84" t="s">
        <v>5754</v>
      </c>
      <c r="F737" s="281" t="str">
        <f t="shared" si="66"/>
        <v>MR30421050518N</v>
      </c>
      <c r="G737" s="83" t="s">
        <v>2095</v>
      </c>
      <c r="H737" s="83"/>
      <c r="I737" s="72" t="s">
        <v>4068</v>
      </c>
      <c r="J737" s="305">
        <v>43924</v>
      </c>
      <c r="K737" s="305">
        <v>44755</v>
      </c>
      <c r="L737" s="282" t="s">
        <v>1239</v>
      </c>
      <c r="M737" s="328">
        <v>414.5</v>
      </c>
      <c r="N737" s="85"/>
      <c r="O737" s="409"/>
      <c r="P737" s="5">
        <v>20</v>
      </c>
      <c r="Q737" s="8">
        <v>10</v>
      </c>
      <c r="R737" s="92" t="s">
        <v>1692</v>
      </c>
      <c r="S737" s="3">
        <v>5</v>
      </c>
      <c r="T737" s="3">
        <v>5</v>
      </c>
      <c r="U737" s="3">
        <v>-18</v>
      </c>
      <c r="V737" s="16">
        <v>4.76</v>
      </c>
      <c r="W737" s="93" t="s">
        <v>85</v>
      </c>
      <c r="X737" s="16">
        <v>94</v>
      </c>
      <c r="Y737" s="8">
        <v>36.700000000000003</v>
      </c>
      <c r="Z737" s="3">
        <v>2650</v>
      </c>
      <c r="AA737" s="71" t="s">
        <v>2165</v>
      </c>
      <c r="AB737" s="72" t="s">
        <v>2845</v>
      </c>
      <c r="AC737" s="47" t="s">
        <v>9846</v>
      </c>
      <c r="AD737" s="73" t="s">
        <v>1552</v>
      </c>
      <c r="AE737" s="46"/>
      <c r="AF737" s="286">
        <f>IFERROR(VLOOKUP(AD737,ACCESSORIES!F:J,5,FALSE),"N/A")</f>
        <v>33</v>
      </c>
      <c r="AG737" s="80" t="s">
        <v>85</v>
      </c>
      <c r="AH737" s="73" t="s">
        <v>85</v>
      </c>
      <c r="AI737" s="73" t="s">
        <v>2858</v>
      </c>
      <c r="AJ737" s="73" t="s">
        <v>1827</v>
      </c>
      <c r="AK737" s="287">
        <f>IFERROR(VLOOKUP(AJ737,ACCESSORIES!F:J,5,FALSE),"N/A")</f>
        <v>1.1000000000000001</v>
      </c>
      <c r="AL737" s="92" t="s">
        <v>237</v>
      </c>
      <c r="AM737" s="92" t="s">
        <v>85</v>
      </c>
      <c r="AN737" s="38" t="str">
        <f>IFERROR(VLOOKUP(AM737,ACCESSORIES!F:J,5,FALSE),"N/A")</f>
        <v>N/A</v>
      </c>
      <c r="AO737" s="92" t="s">
        <v>85</v>
      </c>
      <c r="AP737" s="93">
        <v>16.2</v>
      </c>
      <c r="AQ737" s="92"/>
      <c r="AR737" s="92">
        <v>170</v>
      </c>
      <c r="AS737" s="25">
        <v>5.6</v>
      </c>
      <c r="AT737" s="25">
        <v>16.7</v>
      </c>
      <c r="AU737" s="25">
        <v>38</v>
      </c>
      <c r="AV737" s="25">
        <v>44.4</v>
      </c>
      <c r="AW737" s="25">
        <v>245</v>
      </c>
      <c r="AX737" s="94">
        <v>241.3</v>
      </c>
      <c r="AY737" s="93">
        <v>90</v>
      </c>
      <c r="AZ737" s="49">
        <v>52.7</v>
      </c>
      <c r="BA737" s="49">
        <v>75</v>
      </c>
      <c r="BB737" s="49">
        <v>99</v>
      </c>
      <c r="BC737" s="49"/>
      <c r="BD737" s="92" t="s">
        <v>85</v>
      </c>
      <c r="BE737" s="91" t="str">
        <f>IFERROR(VLOOKUP(BD737,ACCESSORIES!F:J,5,FALSE),"N/A")</f>
        <v>N/A</v>
      </c>
      <c r="BF737" s="92" t="s">
        <v>85</v>
      </c>
      <c r="BG737" s="91" t="str">
        <f>IFERROR(VLOOKUP(BF737,ACCESSORIES!F:J,5,FALSE),"N/A")</f>
        <v>N/A</v>
      </c>
      <c r="BH737" s="70">
        <v>41.8</v>
      </c>
      <c r="BI737" s="50">
        <v>22.6</v>
      </c>
      <c r="BJ737" s="50">
        <v>22.6</v>
      </c>
      <c r="BK737" s="50">
        <v>12.6</v>
      </c>
      <c r="BL737" s="358">
        <f t="shared" si="67"/>
        <v>0.10546019578886397</v>
      </c>
      <c r="BM737" s="73">
        <v>20</v>
      </c>
      <c r="BN737" s="107" t="s">
        <v>3374</v>
      </c>
      <c r="BO737" s="46" t="s">
        <v>3891</v>
      </c>
      <c r="BP737" s="74" t="s">
        <v>3907</v>
      </c>
      <c r="BQ737" s="29" t="s">
        <v>5143</v>
      </c>
      <c r="BR737" s="29" t="s">
        <v>5198</v>
      </c>
      <c r="BS737" s="74" t="s">
        <v>5199</v>
      </c>
      <c r="BT737" s="74" t="s">
        <v>5169</v>
      </c>
      <c r="BU737" s="74" t="s">
        <v>5196</v>
      </c>
      <c r="BV737" s="74" t="s">
        <v>3909</v>
      </c>
      <c r="BW737" s="74"/>
      <c r="BX737" s="74"/>
      <c r="BY737" s="74"/>
      <c r="BZ737" s="300" t="s">
        <v>3394</v>
      </c>
      <c r="CA737" s="312" t="s">
        <v>3395</v>
      </c>
      <c r="CB737" s="300" t="s">
        <v>3396</v>
      </c>
      <c r="CC737" s="312" t="s">
        <v>3397</v>
      </c>
      <c r="CD737" s="311" t="str">
        <f t="shared" si="65"/>
        <v>DISCONTINUED - MR304 Double Standard, 20x10, -18mm Offset, 5x5, 94mm Centerbore, Matte Black</v>
      </c>
      <c r="CE737" s="311" t="s">
        <v>3721</v>
      </c>
      <c r="CF737" s="311" t="s">
        <v>3720</v>
      </c>
      <c r="CG737" s="300" t="str">
        <f t="shared" si="64"/>
        <v>STREET (3XX)</v>
      </c>
    </row>
    <row r="738" spans="1:85" s="36" customFormat="1" ht="15.75" customHeight="1">
      <c r="A738" s="571">
        <f t="shared" si="63"/>
        <v>735</v>
      </c>
      <c r="B738" s="97" t="s">
        <v>84</v>
      </c>
      <c r="C738" s="92" t="s">
        <v>1038</v>
      </c>
      <c r="D738" s="92" t="s">
        <v>1085</v>
      </c>
      <c r="E738" s="84" t="s">
        <v>5755</v>
      </c>
      <c r="F738" s="281" t="str">
        <f t="shared" si="66"/>
        <v>MR30889060918</v>
      </c>
      <c r="G738" s="83"/>
      <c r="H738" s="83"/>
      <c r="I738" s="72" t="s">
        <v>536</v>
      </c>
      <c r="J738" s="305">
        <v>42005</v>
      </c>
      <c r="K738" s="305">
        <v>44755</v>
      </c>
      <c r="L738" s="282" t="s">
        <v>1239</v>
      </c>
      <c r="M738" s="328">
        <v>390</v>
      </c>
      <c r="N738" s="85"/>
      <c r="O738" s="409"/>
      <c r="P738" s="92">
        <v>18</v>
      </c>
      <c r="Q738" s="8">
        <v>9</v>
      </c>
      <c r="R738" s="92" t="s">
        <v>1089</v>
      </c>
      <c r="S738" s="13">
        <v>6</v>
      </c>
      <c r="T738" s="13">
        <v>5.5</v>
      </c>
      <c r="U738" s="13">
        <v>18</v>
      </c>
      <c r="V738" s="19">
        <v>5.75</v>
      </c>
      <c r="W738" s="93" t="s">
        <v>85</v>
      </c>
      <c r="X738" s="16">
        <v>106.25</v>
      </c>
      <c r="Y738" s="10">
        <v>28.48</v>
      </c>
      <c r="Z738" s="3">
        <v>2500</v>
      </c>
      <c r="AA738" s="72" t="s">
        <v>2168</v>
      </c>
      <c r="AB738" s="71" t="s">
        <v>2846</v>
      </c>
      <c r="AC738" s="47" t="s">
        <v>9565</v>
      </c>
      <c r="AD738" s="3" t="s">
        <v>1592</v>
      </c>
      <c r="AE738" s="47"/>
      <c r="AF738" s="286">
        <f>IFERROR(VLOOKUP(AD738,ACCESSORIES!F:J,5,FALSE),"N/A")</f>
        <v>33</v>
      </c>
      <c r="AG738" s="80" t="s">
        <v>1734</v>
      </c>
      <c r="AH738" s="3" t="s">
        <v>1787</v>
      </c>
      <c r="AI738" s="3" t="s">
        <v>85</v>
      </c>
      <c r="AJ738" s="3" t="s">
        <v>85</v>
      </c>
      <c r="AK738" s="287" t="str">
        <f>IFERROR(VLOOKUP(AJ738,ACCESSORIES!F:J,5,FALSE),"N/A")</f>
        <v>N/A</v>
      </c>
      <c r="AL738" s="3" t="s">
        <v>236</v>
      </c>
      <c r="AM738" s="74" t="s">
        <v>1649</v>
      </c>
      <c r="AN738" s="38">
        <f>IFERROR(VLOOKUP(AM738,ACCESSORIES!F:J,5,FALSE),"N/A")</f>
        <v>2.75</v>
      </c>
      <c r="AO738" s="3">
        <v>78.3</v>
      </c>
      <c r="AP738" s="93">
        <v>16.100000000000001</v>
      </c>
      <c r="AQ738" s="92"/>
      <c r="AR738" s="92">
        <v>175</v>
      </c>
      <c r="AS738" s="25">
        <v>4</v>
      </c>
      <c r="AT738" s="25">
        <v>19</v>
      </c>
      <c r="AU738" s="25">
        <v>36</v>
      </c>
      <c r="AV738" s="25">
        <v>48</v>
      </c>
      <c r="AW738" s="25">
        <v>219</v>
      </c>
      <c r="AX738" s="94">
        <v>209</v>
      </c>
      <c r="AY738" s="93">
        <v>106.25</v>
      </c>
      <c r="AZ738" s="49">
        <v>30</v>
      </c>
      <c r="BA738" s="49">
        <v>30</v>
      </c>
      <c r="BB738" s="49">
        <v>0</v>
      </c>
      <c r="BC738" s="49"/>
      <c r="BD738" s="92" t="s">
        <v>85</v>
      </c>
      <c r="BE738" s="91" t="str">
        <f>IFERROR(VLOOKUP(BD738,ACCESSORIES!F:J,5,FALSE),"N/A")</f>
        <v>N/A</v>
      </c>
      <c r="BF738" s="92" t="s">
        <v>85</v>
      </c>
      <c r="BG738" s="91" t="str">
        <f>IFERROR(VLOOKUP(BF738,ACCESSORIES!F:J,5,FALSE),"N/A")</f>
        <v>N/A</v>
      </c>
      <c r="BH738" s="70">
        <v>32.33</v>
      </c>
      <c r="BI738" s="50">
        <v>20.6</v>
      </c>
      <c r="BJ738" s="50">
        <v>20.6</v>
      </c>
      <c r="BK738" s="50">
        <v>11.4</v>
      </c>
      <c r="BL738" s="358">
        <f t="shared" si="67"/>
        <v>7.9275765061056019E-2</v>
      </c>
      <c r="BM738" s="73">
        <v>36</v>
      </c>
      <c r="BN738" s="107" t="s">
        <v>3374</v>
      </c>
      <c r="BO738" s="46" t="s">
        <v>3891</v>
      </c>
      <c r="BP738" s="29" t="s">
        <v>3907</v>
      </c>
      <c r="BQ738" s="29" t="s">
        <v>5206</v>
      </c>
      <c r="BR738" s="29" t="s">
        <v>5207</v>
      </c>
      <c r="BS738" s="29" t="s">
        <v>4101</v>
      </c>
      <c r="BT738" s="29" t="s">
        <v>3909</v>
      </c>
      <c r="BU738" s="74"/>
      <c r="BV738" s="74"/>
      <c r="BW738" s="74"/>
      <c r="BX738" s="74"/>
      <c r="BY738" s="74"/>
      <c r="BZ738" s="300" t="s">
        <v>3430</v>
      </c>
      <c r="CA738" s="312" t="s">
        <v>3431</v>
      </c>
      <c r="CB738" s="300" t="s">
        <v>3432</v>
      </c>
      <c r="CC738" s="312" t="s">
        <v>3433</v>
      </c>
      <c r="CD738" s="311" t="str">
        <f t="shared" si="65"/>
        <v>DISCONTINUED - MR308 Roost, 18x9, +18mm Offset, 6x5.5, 106.25mm Centerbore, Method Bronze</v>
      </c>
      <c r="CE738" s="311" t="s">
        <v>3721</v>
      </c>
      <c r="CF738" s="311" t="s">
        <v>3720</v>
      </c>
      <c r="CG738" s="300" t="str">
        <f t="shared" si="64"/>
        <v>STREET (3XX)</v>
      </c>
    </row>
    <row r="739" spans="1:85" s="36" customFormat="1" ht="15.75" customHeight="1">
      <c r="A739" s="571">
        <f t="shared" si="63"/>
        <v>736</v>
      </c>
      <c r="B739" s="92" t="s">
        <v>84</v>
      </c>
      <c r="C739" s="92" t="s">
        <v>1038</v>
      </c>
      <c r="D739" s="92" t="s">
        <v>1086</v>
      </c>
      <c r="E739" s="84" t="s">
        <v>5756</v>
      </c>
      <c r="F739" s="281" t="str">
        <f t="shared" si="66"/>
        <v>MR30989087518</v>
      </c>
      <c r="G739" s="83"/>
      <c r="H739" s="83"/>
      <c r="I739" s="72" t="s">
        <v>596</v>
      </c>
      <c r="J739" s="305">
        <v>42005</v>
      </c>
      <c r="K739" s="305">
        <v>44755</v>
      </c>
      <c r="L739" s="282" t="s">
        <v>1239</v>
      </c>
      <c r="M739" s="328">
        <v>410</v>
      </c>
      <c r="N739" s="85"/>
      <c r="O739" s="409"/>
      <c r="P739" s="92">
        <v>18</v>
      </c>
      <c r="Q739" s="8">
        <v>9</v>
      </c>
      <c r="R739" s="92" t="s">
        <v>1700</v>
      </c>
      <c r="S739" s="3">
        <v>8</v>
      </c>
      <c r="T739" s="3">
        <v>170</v>
      </c>
      <c r="U739" s="3">
        <v>18</v>
      </c>
      <c r="V739" s="19">
        <v>5.75</v>
      </c>
      <c r="W739" s="93" t="s">
        <v>85</v>
      </c>
      <c r="X739" s="16">
        <v>130.81</v>
      </c>
      <c r="Y739" s="8">
        <v>33.07</v>
      </c>
      <c r="Z739" s="3">
        <v>3640</v>
      </c>
      <c r="AA739" s="71" t="s">
        <v>2165</v>
      </c>
      <c r="AB739" s="72" t="s">
        <v>2845</v>
      </c>
      <c r="AC739" s="47" t="s">
        <v>9641</v>
      </c>
      <c r="AD739" s="73" t="s">
        <v>1759</v>
      </c>
      <c r="AE739" s="46"/>
      <c r="AF739" s="286">
        <f>IFERROR(VLOOKUP(AD739,ACCESSORIES!F:J,5,FALSE),"N/A")</f>
        <v>33</v>
      </c>
      <c r="AG739" s="73" t="s">
        <v>85</v>
      </c>
      <c r="AH739" s="73" t="s">
        <v>85</v>
      </c>
      <c r="AI739" s="3" t="s">
        <v>2863</v>
      </c>
      <c r="AJ739" s="73" t="s">
        <v>1827</v>
      </c>
      <c r="AK739" s="287">
        <f>IFERROR(VLOOKUP(AJ739,ACCESSORIES!F:J,5,FALSE),"N/A")</f>
        <v>1.1000000000000001</v>
      </c>
      <c r="AL739" s="3" t="s">
        <v>237</v>
      </c>
      <c r="AM739" s="3" t="s">
        <v>85</v>
      </c>
      <c r="AN739" s="38" t="str">
        <f>IFERROR(VLOOKUP(AM739,ACCESSORIES!F:J,5,FALSE),"N/A")</f>
        <v>N/A</v>
      </c>
      <c r="AO739" s="92" t="s">
        <v>85</v>
      </c>
      <c r="AP739" s="93">
        <v>16.100000000000001</v>
      </c>
      <c r="AQ739" s="92"/>
      <c r="AR739" s="92">
        <v>200</v>
      </c>
      <c r="AS739" s="25">
        <v>3</v>
      </c>
      <c r="AT739" s="25">
        <v>3</v>
      </c>
      <c r="AU739" s="25">
        <v>21</v>
      </c>
      <c r="AV739" s="25">
        <v>36</v>
      </c>
      <c r="AW739" s="25">
        <v>217</v>
      </c>
      <c r="AX739" s="94">
        <v>209</v>
      </c>
      <c r="AY739" s="93">
        <v>128</v>
      </c>
      <c r="AZ739" s="49">
        <v>97.7</v>
      </c>
      <c r="BA739" s="49">
        <v>107</v>
      </c>
      <c r="BB739" s="49">
        <v>45</v>
      </c>
      <c r="BC739" s="49"/>
      <c r="BD739" s="92" t="s">
        <v>85</v>
      </c>
      <c r="BE739" s="91" t="str">
        <f>IFERROR(VLOOKUP(BD739,ACCESSORIES!F:J,5,FALSE),"N/A")</f>
        <v>N/A</v>
      </c>
      <c r="BF739" s="92" t="s">
        <v>85</v>
      </c>
      <c r="BG739" s="91" t="str">
        <f>IFERROR(VLOOKUP(BF739,ACCESSORIES!F:J,5,FALSE),"N/A")</f>
        <v>N/A</v>
      </c>
      <c r="BH739" s="70">
        <v>37.700000000000003</v>
      </c>
      <c r="BI739" s="50">
        <v>20.6</v>
      </c>
      <c r="BJ739" s="50">
        <v>20.6</v>
      </c>
      <c r="BK739" s="50">
        <v>11.4</v>
      </c>
      <c r="BL739" s="358">
        <f t="shared" si="67"/>
        <v>7.9275765061056019E-2</v>
      </c>
      <c r="BM739" s="73">
        <v>36</v>
      </c>
      <c r="BN739" s="107" t="s">
        <v>3374</v>
      </c>
      <c r="BO739" s="46" t="s">
        <v>3891</v>
      </c>
      <c r="BP739" s="74" t="s">
        <v>3907</v>
      </c>
      <c r="BQ739" s="74" t="s">
        <v>5204</v>
      </c>
      <c r="BR739" s="74" t="s">
        <v>5198</v>
      </c>
      <c r="BS739" s="74" t="s">
        <v>5199</v>
      </c>
      <c r="BT739" s="74" t="s">
        <v>5169</v>
      </c>
      <c r="BU739" s="74" t="s">
        <v>5196</v>
      </c>
      <c r="BV739" s="74" t="s">
        <v>3909</v>
      </c>
      <c r="BW739" s="74"/>
      <c r="BX739" s="74"/>
      <c r="BY739" s="74"/>
      <c r="BZ739" s="300" t="s">
        <v>3454</v>
      </c>
      <c r="CA739" s="312" t="s">
        <v>3455</v>
      </c>
      <c r="CB739" s="300" t="s">
        <v>3456</v>
      </c>
      <c r="CC739" s="312" t="s">
        <v>3457</v>
      </c>
      <c r="CD739" s="311" t="str">
        <f t="shared" si="65"/>
        <v>DISCONTINUED - MR309 Grid, 18x9, +18mm Offset, 8x170, 130.81mm Centerbore, Matte Black</v>
      </c>
      <c r="CE739" s="311" t="s">
        <v>3721</v>
      </c>
      <c r="CF739" s="311" t="s">
        <v>3720</v>
      </c>
      <c r="CG739" s="300" t="str">
        <f t="shared" si="64"/>
        <v>STREET (3XX)</v>
      </c>
    </row>
    <row r="740" spans="1:85" s="36" customFormat="1" ht="15.75" customHeight="1">
      <c r="A740" s="571">
        <f t="shared" si="63"/>
        <v>737</v>
      </c>
      <c r="B740" s="92" t="s">
        <v>84</v>
      </c>
      <c r="C740" s="92" t="s">
        <v>1038</v>
      </c>
      <c r="D740" s="92" t="s">
        <v>1087</v>
      </c>
      <c r="E740" s="84" t="s">
        <v>5757</v>
      </c>
      <c r="F740" s="281" t="str">
        <f t="shared" si="66"/>
        <v>MR31078580500</v>
      </c>
      <c r="G740" s="83"/>
      <c r="H740" s="83"/>
      <c r="I740" s="72" t="s">
        <v>640</v>
      </c>
      <c r="J740" s="305">
        <v>42370</v>
      </c>
      <c r="K740" s="305">
        <v>44755</v>
      </c>
      <c r="L740" s="282" t="s">
        <v>1239</v>
      </c>
      <c r="M740" s="328">
        <v>356.5</v>
      </c>
      <c r="N740" s="85"/>
      <c r="O740" s="409"/>
      <c r="P740" s="92">
        <v>17</v>
      </c>
      <c r="Q740" s="8">
        <v>8.5</v>
      </c>
      <c r="R740" s="92" t="s">
        <v>1699</v>
      </c>
      <c r="S740" s="3">
        <v>8</v>
      </c>
      <c r="T740" s="3">
        <v>6.5</v>
      </c>
      <c r="U740" s="3">
        <v>0</v>
      </c>
      <c r="V740" s="16">
        <v>4.75</v>
      </c>
      <c r="W740" s="93" t="s">
        <v>85</v>
      </c>
      <c r="X740" s="16">
        <v>130.81</v>
      </c>
      <c r="Y740" s="8">
        <v>33.99</v>
      </c>
      <c r="Z740" s="3">
        <v>3640</v>
      </c>
      <c r="AA740" s="71" t="s">
        <v>2165</v>
      </c>
      <c r="AB740" s="72" t="s">
        <v>2845</v>
      </c>
      <c r="AC740" s="47" t="s">
        <v>9627</v>
      </c>
      <c r="AD740" s="73" t="s">
        <v>1562</v>
      </c>
      <c r="AE740" s="46"/>
      <c r="AF740" s="286">
        <f>IFERROR(VLOOKUP(AD740,ACCESSORIES!F:J,5,FALSE),"N/A")</f>
        <v>33</v>
      </c>
      <c r="AG740" s="73" t="s">
        <v>85</v>
      </c>
      <c r="AH740" s="3" t="s">
        <v>85</v>
      </c>
      <c r="AI740" s="3" t="s">
        <v>2863</v>
      </c>
      <c r="AJ740" s="73" t="s">
        <v>1827</v>
      </c>
      <c r="AK740" s="287">
        <f>IFERROR(VLOOKUP(AJ740,ACCESSORIES!F:J,5,FALSE),"N/A")</f>
        <v>1.1000000000000001</v>
      </c>
      <c r="AL740" s="3" t="s">
        <v>237</v>
      </c>
      <c r="AM740" s="3" t="s">
        <v>85</v>
      </c>
      <c r="AN740" s="38" t="str">
        <f>IFERROR(VLOOKUP(AM740,ACCESSORIES!F:J,5,FALSE),"N/A")</f>
        <v>N/A</v>
      </c>
      <c r="AO740" s="92" t="s">
        <v>85</v>
      </c>
      <c r="AP740" s="93">
        <v>16.100000000000001</v>
      </c>
      <c r="AQ740" s="92"/>
      <c r="AR740" s="92">
        <v>200</v>
      </c>
      <c r="AS740" s="25">
        <v>3</v>
      </c>
      <c r="AT740" s="25">
        <v>3</v>
      </c>
      <c r="AU740" s="25">
        <v>35</v>
      </c>
      <c r="AV740" s="25">
        <v>63</v>
      </c>
      <c r="AW740" s="25">
        <v>207</v>
      </c>
      <c r="AX740" s="94">
        <v>200</v>
      </c>
      <c r="AY740" s="93">
        <v>126</v>
      </c>
      <c r="AZ740" s="49">
        <v>89</v>
      </c>
      <c r="BA740" s="49">
        <v>89</v>
      </c>
      <c r="BB740" s="49">
        <v>14</v>
      </c>
      <c r="BC740" s="49"/>
      <c r="BD740" s="92" t="s">
        <v>85</v>
      </c>
      <c r="BE740" s="91" t="str">
        <f>IFERROR(VLOOKUP(BD740,ACCESSORIES!F:J,5,FALSE),"N/A")</f>
        <v>N/A</v>
      </c>
      <c r="BF740" s="92" t="s">
        <v>85</v>
      </c>
      <c r="BG740" s="91" t="str">
        <f>IFERROR(VLOOKUP(BF740,ACCESSORIES!F:J,5,FALSE),"N/A")</f>
        <v>N/A</v>
      </c>
      <c r="BH740" s="70">
        <v>38.18</v>
      </c>
      <c r="BI740" s="50">
        <v>19.7</v>
      </c>
      <c r="BJ740" s="50">
        <v>19.7</v>
      </c>
      <c r="BK740" s="50">
        <v>11</v>
      </c>
      <c r="BL740" s="358">
        <f t="shared" si="67"/>
        <v>6.995621234535998E-2</v>
      </c>
      <c r="BM740" s="73">
        <v>36</v>
      </c>
      <c r="BN740" s="107" t="s">
        <v>3374</v>
      </c>
      <c r="BO740" s="46" t="s">
        <v>3891</v>
      </c>
      <c r="BP740" s="74" t="s">
        <v>3907</v>
      </c>
      <c r="BQ740" s="74" t="s">
        <v>5208</v>
      </c>
      <c r="BR740" s="74" t="s">
        <v>5209</v>
      </c>
      <c r="BS740" s="74" t="s">
        <v>5199</v>
      </c>
      <c r="BT740" s="74" t="s">
        <v>5210</v>
      </c>
      <c r="BU740" s="74" t="s">
        <v>5189</v>
      </c>
      <c r="BV740" s="74" t="s">
        <v>4101</v>
      </c>
      <c r="BW740" s="74" t="s">
        <v>3909</v>
      </c>
      <c r="BX740" s="74"/>
      <c r="BY740" s="74"/>
      <c r="BZ740" s="300" t="s">
        <v>3478</v>
      </c>
      <c r="CA740" s="312" t="s">
        <v>3479</v>
      </c>
      <c r="CB740" s="300" t="s">
        <v>3480</v>
      </c>
      <c r="CC740" s="312" t="s">
        <v>3481</v>
      </c>
      <c r="CD740" s="311" t="str">
        <f t="shared" si="65"/>
        <v>DISCONTINUED - MR310 Con6, 17x8.5, 0mm Offset, 8x6.5, 130.81mm Centerbore, Matte Black</v>
      </c>
      <c r="CE740" s="311" t="s">
        <v>3721</v>
      </c>
      <c r="CF740" s="311" t="s">
        <v>3720</v>
      </c>
      <c r="CG740" s="300" t="str">
        <f t="shared" si="64"/>
        <v>STREET (3XX)</v>
      </c>
    </row>
    <row r="741" spans="1:85" s="36" customFormat="1" ht="15.75" customHeight="1">
      <c r="A741" s="571">
        <f t="shared" si="63"/>
        <v>738</v>
      </c>
      <c r="B741" s="3" t="s">
        <v>84</v>
      </c>
      <c r="C741" s="92" t="s">
        <v>1060</v>
      </c>
      <c r="D741" s="74" t="s">
        <v>907</v>
      </c>
      <c r="E741" s="84" t="s">
        <v>5758</v>
      </c>
      <c r="F741" s="281" t="str">
        <f t="shared" si="66"/>
        <v>MR60521088924N</v>
      </c>
      <c r="G741" s="83" t="s">
        <v>2095</v>
      </c>
      <c r="H741" s="83"/>
      <c r="I741" s="71" t="s">
        <v>940</v>
      </c>
      <c r="J741" s="305">
        <v>42736</v>
      </c>
      <c r="K741" s="305">
        <v>44755</v>
      </c>
      <c r="L741" s="282" t="s">
        <v>1239</v>
      </c>
      <c r="M741" s="328">
        <v>468</v>
      </c>
      <c r="N741" s="85"/>
      <c r="O741" s="409"/>
      <c r="P741" s="74">
        <v>20</v>
      </c>
      <c r="Q741" s="76">
        <v>10</v>
      </c>
      <c r="R741" s="92" t="s">
        <v>1701</v>
      </c>
      <c r="S741" s="74">
        <v>8</v>
      </c>
      <c r="T741" s="74">
        <v>180</v>
      </c>
      <c r="U741" s="74">
        <v>-24</v>
      </c>
      <c r="V741" s="77">
        <v>4.55</v>
      </c>
      <c r="W741" s="93" t="s">
        <v>85</v>
      </c>
      <c r="X741" s="77">
        <v>124.1</v>
      </c>
      <c r="Y741" s="76">
        <v>42.44</v>
      </c>
      <c r="Z741" s="74">
        <v>3640</v>
      </c>
      <c r="AA741" s="72" t="s">
        <v>2168</v>
      </c>
      <c r="AB741" s="71" t="s">
        <v>2846</v>
      </c>
      <c r="AC741" s="47" t="s">
        <v>9785</v>
      </c>
      <c r="AD741" s="74" t="s">
        <v>1577</v>
      </c>
      <c r="AE741" s="86"/>
      <c r="AF741" s="286">
        <f>IFERROR(VLOOKUP(AD741,ACCESSORIES!F:J,5,FALSE),"N/A")</f>
        <v>33</v>
      </c>
      <c r="AG741" s="73" t="s">
        <v>85</v>
      </c>
      <c r="AH741" s="3" t="s">
        <v>1787</v>
      </c>
      <c r="AI741" s="73" t="s">
        <v>85</v>
      </c>
      <c r="AJ741" s="92" t="s">
        <v>1826</v>
      </c>
      <c r="AK741" s="287">
        <f>IFERROR(VLOOKUP(AJ741,ACCESSORIES!F:J,5,FALSE),"N/A")</f>
        <v>1.1000000000000001</v>
      </c>
      <c r="AL741" s="92" t="s">
        <v>236</v>
      </c>
      <c r="AM741" s="74" t="s">
        <v>85</v>
      </c>
      <c r="AN741" s="38" t="str">
        <f>IFERROR(VLOOKUP(AM741,ACCESSORIES!F:J,5,FALSE),"N/A")</f>
        <v>N/A</v>
      </c>
      <c r="AO741" s="74" t="s">
        <v>85</v>
      </c>
      <c r="AP741" s="77">
        <v>15.8</v>
      </c>
      <c r="AQ741" s="74"/>
      <c r="AR741" s="74">
        <v>206</v>
      </c>
      <c r="AS741" s="34">
        <v>3</v>
      </c>
      <c r="AT741" s="34">
        <v>3</v>
      </c>
      <c r="AU741" s="34">
        <v>24.5</v>
      </c>
      <c r="AV741" s="34">
        <v>37</v>
      </c>
      <c r="AW741" s="34">
        <v>245</v>
      </c>
      <c r="AX741" s="92">
        <v>241</v>
      </c>
      <c r="AY741" s="93">
        <v>124.2</v>
      </c>
      <c r="AZ741" s="49">
        <v>108.5</v>
      </c>
      <c r="BA741" s="49">
        <v>108.5</v>
      </c>
      <c r="BB741" s="49">
        <v>72</v>
      </c>
      <c r="BC741" s="49"/>
      <c r="BD741" s="3" t="s">
        <v>85</v>
      </c>
      <c r="BE741" s="91" t="str">
        <f>IFERROR(VLOOKUP(BD741,ACCESSORIES!F:J,5,FALSE),"N/A")</f>
        <v>N/A</v>
      </c>
      <c r="BF741" s="3" t="s">
        <v>85</v>
      </c>
      <c r="BG741" s="91" t="str">
        <f>IFERROR(VLOOKUP(BF741,ACCESSORIES!F:J,5,FALSE),"N/A")</f>
        <v>N/A</v>
      </c>
      <c r="BH741" s="70">
        <v>47.64</v>
      </c>
      <c r="BI741" s="50">
        <v>22.1</v>
      </c>
      <c r="BJ741" s="50">
        <v>22.1</v>
      </c>
      <c r="BK741" s="50">
        <v>12.2</v>
      </c>
      <c r="BL741" s="358">
        <f t="shared" si="67"/>
        <v>9.7643992324528001E-2</v>
      </c>
      <c r="BM741" s="74">
        <v>20</v>
      </c>
      <c r="BN741" s="107" t="s">
        <v>3374</v>
      </c>
      <c r="BO741" s="46" t="s">
        <v>3891</v>
      </c>
      <c r="BP741" s="74" t="s">
        <v>3907</v>
      </c>
      <c r="BQ741" s="74" t="s">
        <v>4615</v>
      </c>
      <c r="BR741" s="74" t="s">
        <v>5198</v>
      </c>
      <c r="BS741" s="74" t="s">
        <v>5199</v>
      </c>
      <c r="BT741" s="74" t="s">
        <v>4451</v>
      </c>
      <c r="BU741" s="74" t="s">
        <v>4101</v>
      </c>
      <c r="BV741" s="74" t="s">
        <v>3909</v>
      </c>
      <c r="BW741" s="74"/>
      <c r="BX741" s="74"/>
      <c r="BY741" s="74"/>
      <c r="BZ741" s="300" t="s">
        <v>3634</v>
      </c>
      <c r="CA741" s="312" t="s">
        <v>3635</v>
      </c>
      <c r="CB741" s="341" t="s">
        <v>3636</v>
      </c>
      <c r="CC741" s="312" t="s">
        <v>3637</v>
      </c>
      <c r="CD741" s="311" t="str">
        <f t="shared" si="65"/>
        <v>DISCONTINUED - MR605 NV, 20x10, -24mm Offset, 8x180, 124.1mm Centerbore, Method Bronze</v>
      </c>
      <c r="CE741" s="311" t="s">
        <v>3721</v>
      </c>
      <c r="CF741" s="311" t="s">
        <v>3720</v>
      </c>
      <c r="CG741" s="300" t="str">
        <f t="shared" si="64"/>
        <v>DISCO (6XX)</v>
      </c>
    </row>
    <row r="742" spans="1:85" s="36" customFormat="1" ht="15.75" customHeight="1">
      <c r="A742" s="571">
        <f t="shared" si="63"/>
        <v>739</v>
      </c>
      <c r="B742" s="3" t="s">
        <v>84</v>
      </c>
      <c r="C742" s="92" t="s">
        <v>1060</v>
      </c>
      <c r="D742" s="74" t="s">
        <v>907</v>
      </c>
      <c r="E742" s="84" t="s">
        <v>5759</v>
      </c>
      <c r="F742" s="281" t="str">
        <f t="shared" si="66"/>
        <v>MR60521250952N</v>
      </c>
      <c r="G742" s="83" t="s">
        <v>2095</v>
      </c>
      <c r="H742" s="83"/>
      <c r="I742" s="71" t="s">
        <v>942</v>
      </c>
      <c r="J742" s="305">
        <v>42736</v>
      </c>
      <c r="K742" s="305">
        <v>44755</v>
      </c>
      <c r="L742" s="282" t="s">
        <v>1239</v>
      </c>
      <c r="M742" s="328">
        <v>508.5</v>
      </c>
      <c r="N742" s="85"/>
      <c r="O742" s="409"/>
      <c r="P742" s="74">
        <v>20</v>
      </c>
      <c r="Q742" s="76">
        <v>12</v>
      </c>
      <c r="R742" s="92" t="s">
        <v>1692</v>
      </c>
      <c r="S742" s="74">
        <v>5</v>
      </c>
      <c r="T742" s="74">
        <v>5</v>
      </c>
      <c r="U742" s="74">
        <v>-52</v>
      </c>
      <c r="V742" s="77">
        <v>4.5</v>
      </c>
      <c r="W742" s="93" t="s">
        <v>85</v>
      </c>
      <c r="X742" s="77">
        <v>71.5</v>
      </c>
      <c r="Y742" s="76">
        <v>42.44</v>
      </c>
      <c r="Z742" s="74">
        <v>2650</v>
      </c>
      <c r="AA742" s="72" t="s">
        <v>2168</v>
      </c>
      <c r="AB742" s="71" t="s">
        <v>2846</v>
      </c>
      <c r="AC742" s="47" t="s">
        <v>9786</v>
      </c>
      <c r="AD742" s="3" t="s">
        <v>1587</v>
      </c>
      <c r="AE742" s="47"/>
      <c r="AF742" s="286">
        <f>IFERROR(VLOOKUP(AD742,ACCESSORIES!F:J,5,FALSE),"N/A")</f>
        <v>33</v>
      </c>
      <c r="AG742" s="80" t="s">
        <v>1731</v>
      </c>
      <c r="AH742" s="73" t="s">
        <v>1786</v>
      </c>
      <c r="AI742" s="73" t="s">
        <v>85</v>
      </c>
      <c r="AJ742" s="92" t="s">
        <v>1826</v>
      </c>
      <c r="AK742" s="287">
        <f>IFERROR(VLOOKUP(AJ742,ACCESSORIES!F:J,5,FALSE),"N/A")</f>
        <v>1.1000000000000001</v>
      </c>
      <c r="AL742" s="92" t="s">
        <v>236</v>
      </c>
      <c r="AM742" s="74" t="s">
        <v>85</v>
      </c>
      <c r="AN742" s="38" t="str">
        <f>IFERROR(VLOOKUP(AM742,ACCESSORIES!F:J,5,FALSE),"N/A")</f>
        <v>N/A</v>
      </c>
      <c r="AO742" s="74" t="s">
        <v>85</v>
      </c>
      <c r="AP742" s="77">
        <v>15.8</v>
      </c>
      <c r="AQ742" s="74"/>
      <c r="AR742" s="74">
        <v>165</v>
      </c>
      <c r="AS742" s="34">
        <v>6</v>
      </c>
      <c r="AT742" s="34">
        <v>16</v>
      </c>
      <c r="AU742" s="34"/>
      <c r="AV742" s="34">
        <v>37</v>
      </c>
      <c r="AW742" s="34"/>
      <c r="AX742" s="92">
        <v>241</v>
      </c>
      <c r="AY742" s="93">
        <v>71.5</v>
      </c>
      <c r="AZ742" s="49">
        <v>38</v>
      </c>
      <c r="BA742" s="49">
        <v>38</v>
      </c>
      <c r="BB742" s="49">
        <v>125</v>
      </c>
      <c r="BC742" s="49"/>
      <c r="BD742" s="3" t="s">
        <v>85</v>
      </c>
      <c r="BE742" s="91" t="str">
        <f>IFERROR(VLOOKUP(BD742,ACCESSORIES!F:J,5,FALSE),"N/A")</f>
        <v>N/A</v>
      </c>
      <c r="BF742" s="3" t="s">
        <v>85</v>
      </c>
      <c r="BG742" s="91" t="str">
        <f>IFERROR(VLOOKUP(BF742,ACCESSORIES!F:J,5,FALSE),"N/A")</f>
        <v>N/A</v>
      </c>
      <c r="BH742" s="70">
        <v>48.5</v>
      </c>
      <c r="BI742" s="50">
        <v>22</v>
      </c>
      <c r="BJ742" s="50">
        <v>22</v>
      </c>
      <c r="BK742" s="50">
        <v>13.7</v>
      </c>
      <c r="BL742" s="358">
        <f t="shared" si="67"/>
        <v>0.10865934397119997</v>
      </c>
      <c r="BM742" s="74">
        <v>16</v>
      </c>
      <c r="BN742" s="107" t="s">
        <v>3374</v>
      </c>
      <c r="BO742" s="46" t="s">
        <v>3891</v>
      </c>
      <c r="BP742" s="74" t="s">
        <v>3907</v>
      </c>
      <c r="BQ742" s="74" t="s">
        <v>4615</v>
      </c>
      <c r="BR742" s="74" t="s">
        <v>5198</v>
      </c>
      <c r="BS742" s="74" t="s">
        <v>5199</v>
      </c>
      <c r="BT742" s="74" t="s">
        <v>4451</v>
      </c>
      <c r="BU742" s="74" t="s">
        <v>4101</v>
      </c>
      <c r="BV742" s="74" t="s">
        <v>3909</v>
      </c>
      <c r="BW742" s="74"/>
      <c r="BX742" s="74"/>
      <c r="BY742" s="74"/>
      <c r="BZ742" s="300" t="s">
        <v>3630</v>
      </c>
      <c r="CA742" s="312" t="s">
        <v>3631</v>
      </c>
      <c r="CB742" s="336" t="s">
        <v>3632</v>
      </c>
      <c r="CC742" s="312" t="s">
        <v>3633</v>
      </c>
      <c r="CD742" s="311" t="str">
        <f t="shared" si="65"/>
        <v>DISCONTINUED - MR605 NV, 20x12, -52mm Offset, 5x5, 71.5mm Centerbore, Method Bronze</v>
      </c>
      <c r="CE742" s="311" t="s">
        <v>3721</v>
      </c>
      <c r="CF742" s="311" t="s">
        <v>3720</v>
      </c>
      <c r="CG742" s="300" t="str">
        <f t="shared" si="64"/>
        <v>DISCO (6XX)</v>
      </c>
    </row>
    <row r="743" spans="1:85" s="36" customFormat="1" ht="15.75" customHeight="1">
      <c r="A743" s="571">
        <f t="shared" si="63"/>
        <v>740</v>
      </c>
      <c r="B743" s="3" t="s">
        <v>84</v>
      </c>
      <c r="C743" s="92" t="s">
        <v>1247</v>
      </c>
      <c r="D743" s="74" t="s">
        <v>5481</v>
      </c>
      <c r="E743" s="84" t="s">
        <v>5760</v>
      </c>
      <c r="F743" s="281" t="str">
        <f t="shared" si="66"/>
        <v>MR70179080912N</v>
      </c>
      <c r="G743" s="83" t="s">
        <v>2095</v>
      </c>
      <c r="H743" s="83"/>
      <c r="I743" s="81" t="s">
        <v>3296</v>
      </c>
      <c r="J743" s="299">
        <v>43696</v>
      </c>
      <c r="K743" s="305">
        <v>44755</v>
      </c>
      <c r="L743" s="282" t="s">
        <v>1239</v>
      </c>
      <c r="M743" s="328">
        <v>344.83</v>
      </c>
      <c r="N743" s="85"/>
      <c r="O743" s="409"/>
      <c r="P743" s="74">
        <v>17</v>
      </c>
      <c r="Q743" s="8">
        <v>9</v>
      </c>
      <c r="R743" s="92" t="s">
        <v>1699</v>
      </c>
      <c r="S743" s="74">
        <v>8</v>
      </c>
      <c r="T743" s="74">
        <v>6.5</v>
      </c>
      <c r="U743" s="74">
        <v>-12</v>
      </c>
      <c r="V743" s="77">
        <v>4.5999999999999996</v>
      </c>
      <c r="W743" s="93" t="s">
        <v>85</v>
      </c>
      <c r="X743" s="16">
        <v>130.81</v>
      </c>
      <c r="Y743" s="76">
        <v>32.299999999999997</v>
      </c>
      <c r="Z743" s="74">
        <v>3640</v>
      </c>
      <c r="AA743" s="81" t="s">
        <v>2168</v>
      </c>
      <c r="AB743" s="71" t="s">
        <v>2846</v>
      </c>
      <c r="AC743" s="47" t="s">
        <v>9721</v>
      </c>
      <c r="AD743" s="74" t="s">
        <v>3944</v>
      </c>
      <c r="AE743" s="86"/>
      <c r="AF743" s="286">
        <f>IFERROR(VLOOKUP(AD743,ACCESSORIES!F:J,5,FALSE),"N/A")</f>
        <v>33</v>
      </c>
      <c r="AG743" s="80" t="s">
        <v>85</v>
      </c>
      <c r="AH743" s="73" t="s">
        <v>85</v>
      </c>
      <c r="AI743" s="3" t="s">
        <v>2863</v>
      </c>
      <c r="AJ743" s="73" t="s">
        <v>85</v>
      </c>
      <c r="AK743" s="287" t="str">
        <f>IFERROR(VLOOKUP(AJ743,ACCESSORIES!F:J,5,FALSE),"N/A")</f>
        <v>N/A</v>
      </c>
      <c r="AL743" s="92" t="s">
        <v>236</v>
      </c>
      <c r="AM743" s="74" t="s">
        <v>85</v>
      </c>
      <c r="AN743" s="38" t="str">
        <f>IFERROR(VLOOKUP(AM743,ACCESSORIES!F:J,5,FALSE),"N/A")</f>
        <v>N/A</v>
      </c>
      <c r="AO743" s="74" t="s">
        <v>85</v>
      </c>
      <c r="AP743" s="77">
        <v>16.100000000000001</v>
      </c>
      <c r="AQ743" s="74"/>
      <c r="AR743" s="74">
        <v>200</v>
      </c>
      <c r="AS743" s="74">
        <v>3</v>
      </c>
      <c r="AT743" s="74">
        <v>3</v>
      </c>
      <c r="AU743" s="74"/>
      <c r="AV743" s="74">
        <v>61</v>
      </c>
      <c r="AW743" s="74"/>
      <c r="AX743" s="74">
        <v>205</v>
      </c>
      <c r="AY743" s="77">
        <v>125</v>
      </c>
      <c r="AZ743" s="49">
        <v>92</v>
      </c>
      <c r="BA743" s="49">
        <v>92</v>
      </c>
      <c r="BB743" s="49">
        <v>50</v>
      </c>
      <c r="BC743" s="49"/>
      <c r="BD743" s="3" t="s">
        <v>85</v>
      </c>
      <c r="BE743" s="91" t="str">
        <f>IFERROR(VLOOKUP(BD743,ACCESSORIES!F:J,5,FALSE),"N/A")</f>
        <v>N/A</v>
      </c>
      <c r="BF743" s="3" t="s">
        <v>85</v>
      </c>
      <c r="BG743" s="91" t="str">
        <f>IFERROR(VLOOKUP(BF743,ACCESSORIES!F:J,5,FALSE),"N/A")</f>
        <v>N/A</v>
      </c>
      <c r="BH743" s="70">
        <v>35.799999999999997</v>
      </c>
      <c r="BI743" s="50">
        <v>19.7</v>
      </c>
      <c r="BJ743" s="50">
        <v>19.7</v>
      </c>
      <c r="BK743" s="50">
        <v>11.5</v>
      </c>
      <c r="BL743" s="358">
        <f t="shared" si="67"/>
        <v>7.3136040179239969E-2</v>
      </c>
      <c r="BM743" s="73">
        <v>36</v>
      </c>
      <c r="BN743" s="107" t="s">
        <v>3374</v>
      </c>
      <c r="BO743" s="46" t="s">
        <v>3891</v>
      </c>
      <c r="BP743" s="74" t="s">
        <v>4730</v>
      </c>
      <c r="BQ743" s="74" t="s">
        <v>3907</v>
      </c>
      <c r="BR743" s="74" t="s">
        <v>5139</v>
      </c>
      <c r="BS743" s="74" t="s">
        <v>2734</v>
      </c>
      <c r="BT743" s="74" t="s">
        <v>5140</v>
      </c>
      <c r="BU743" s="74" t="s">
        <v>5141</v>
      </c>
      <c r="BV743" s="89" t="s">
        <v>5127</v>
      </c>
      <c r="BW743" s="74" t="s">
        <v>4101</v>
      </c>
      <c r="BX743" s="74" t="s">
        <v>3909</v>
      </c>
      <c r="BY743" s="74"/>
      <c r="BZ743" s="300" t="s">
        <v>4012</v>
      </c>
      <c r="CA743" s="312" t="s">
        <v>4011</v>
      </c>
      <c r="CB743" s="300" t="s">
        <v>4010</v>
      </c>
      <c r="CC743" s="312" t="s">
        <v>4009</v>
      </c>
      <c r="CD743" s="311" t="str">
        <f t="shared" si="65"/>
        <v>DISCONTINUED - MR701 Bead Grip, 17x9, -12mm Offset, 8x6.5, 130.81mm Centerbore, Method Bronze</v>
      </c>
      <c r="CE743" s="311" t="s">
        <v>3721</v>
      </c>
      <c r="CF743" s="311" t="s">
        <v>3720</v>
      </c>
      <c r="CG743" s="300" t="str">
        <f t="shared" si="64"/>
        <v>TRAIL (7XX)</v>
      </c>
    </row>
    <row r="744" spans="1:85" s="36" customFormat="1" ht="15.75" customHeight="1">
      <c r="A744" s="571">
        <f t="shared" si="63"/>
        <v>741</v>
      </c>
      <c r="B744" s="92" t="s">
        <v>84</v>
      </c>
      <c r="C744" s="92" t="s">
        <v>1038</v>
      </c>
      <c r="D744" s="92" t="s">
        <v>1976</v>
      </c>
      <c r="E744" s="84" t="s">
        <v>5783</v>
      </c>
      <c r="F744" s="281" t="str">
        <f t="shared" si="66"/>
        <v>MR31578558100</v>
      </c>
      <c r="G744" s="83"/>
      <c r="H744" s="83"/>
      <c r="I744" s="72" t="s">
        <v>2488</v>
      </c>
      <c r="J744" s="305">
        <v>43340</v>
      </c>
      <c r="K744" s="305">
        <v>44755</v>
      </c>
      <c r="L744" s="282" t="s">
        <v>1239</v>
      </c>
      <c r="M744" s="328">
        <v>418</v>
      </c>
      <c r="N744" s="85"/>
      <c r="O744" s="409"/>
      <c r="P744" s="29">
        <v>17</v>
      </c>
      <c r="Q744" s="24">
        <v>8.5</v>
      </c>
      <c r="R744" s="92" t="s">
        <v>1688</v>
      </c>
      <c r="S744" s="3">
        <v>5</v>
      </c>
      <c r="T744" s="29">
        <v>150</v>
      </c>
      <c r="U744" s="29">
        <v>0</v>
      </c>
      <c r="V744" s="16">
        <v>4.75</v>
      </c>
      <c r="W744" s="93" t="s">
        <v>85</v>
      </c>
      <c r="X744" s="16">
        <v>110.5</v>
      </c>
      <c r="Y744" s="8">
        <v>26.75</v>
      </c>
      <c r="Z744" s="3">
        <v>2650</v>
      </c>
      <c r="AA744" s="71" t="s">
        <v>5160</v>
      </c>
      <c r="AB744" s="71" t="s">
        <v>2847</v>
      </c>
      <c r="AC744" s="47" t="s">
        <v>9714</v>
      </c>
      <c r="AD744" s="74" t="s">
        <v>2051</v>
      </c>
      <c r="AE744" s="86"/>
      <c r="AF744" s="286">
        <f>IFERROR(VLOOKUP(AD744,ACCESSORIES!F:J,5,FALSE),"N/A")</f>
        <v>33</v>
      </c>
      <c r="AG744" s="73" t="s">
        <v>85</v>
      </c>
      <c r="AH744" s="79" t="s">
        <v>1786</v>
      </c>
      <c r="AI744" s="73" t="s">
        <v>85</v>
      </c>
      <c r="AJ744" s="79" t="s">
        <v>2484</v>
      </c>
      <c r="AK744" s="287">
        <f>IFERROR(VLOOKUP(AJ744,ACCESSORIES!F:J,5,FALSE),"N/A")</f>
        <v>1.1000000000000001</v>
      </c>
      <c r="AL744" s="71" t="s">
        <v>237</v>
      </c>
      <c r="AM744" s="3" t="s">
        <v>85</v>
      </c>
      <c r="AN744" s="38" t="str">
        <f>IFERROR(VLOOKUP(AM744,ACCESSORIES!F:J,5,FALSE),"N/A")</f>
        <v>N/A</v>
      </c>
      <c r="AO744" s="3" t="s">
        <v>85</v>
      </c>
      <c r="AP744" s="16">
        <v>16.2</v>
      </c>
      <c r="AQ744" s="3"/>
      <c r="AR744" s="3">
        <v>180</v>
      </c>
      <c r="AS744" s="34">
        <v>0</v>
      </c>
      <c r="AT744" s="34">
        <v>15</v>
      </c>
      <c r="AU744" s="34"/>
      <c r="AV744" s="34">
        <v>45</v>
      </c>
      <c r="AW744" s="34"/>
      <c r="AX744" s="94">
        <v>203</v>
      </c>
      <c r="AY744" s="16">
        <v>110.5</v>
      </c>
      <c r="AZ744" s="49">
        <v>43</v>
      </c>
      <c r="BA744" s="49">
        <v>43</v>
      </c>
      <c r="BB744" s="49">
        <v>42</v>
      </c>
      <c r="BC744" s="49"/>
      <c r="BD744" s="92" t="s">
        <v>85</v>
      </c>
      <c r="BE744" s="91" t="str">
        <f>IFERROR(VLOOKUP(BD744,ACCESSORIES!F:J,5,FALSE),"N/A")</f>
        <v>N/A</v>
      </c>
      <c r="BF744" s="92" t="s">
        <v>85</v>
      </c>
      <c r="BG744" s="91" t="str">
        <f>IFERROR(VLOOKUP(BF744,ACCESSORIES!F:J,5,FALSE),"N/A")</f>
        <v>N/A</v>
      </c>
      <c r="BH744" s="70">
        <v>30.25</v>
      </c>
      <c r="BI744" s="50">
        <v>19.7</v>
      </c>
      <c r="BJ744" s="50">
        <v>19.7</v>
      </c>
      <c r="BK744" s="50">
        <v>11</v>
      </c>
      <c r="BL744" s="358">
        <f t="shared" si="67"/>
        <v>6.995621234535998E-2</v>
      </c>
      <c r="BM744" s="73">
        <v>36</v>
      </c>
      <c r="BN744" s="107" t="s">
        <v>3374</v>
      </c>
      <c r="BO744" s="46" t="s">
        <v>3891</v>
      </c>
      <c r="BP744" s="29" t="s">
        <v>3907</v>
      </c>
      <c r="BQ744" s="29" t="s">
        <v>5175</v>
      </c>
      <c r="BR744" s="29" t="s">
        <v>2709</v>
      </c>
      <c r="BS744" s="29" t="s">
        <v>5199</v>
      </c>
      <c r="BT744" s="74" t="s">
        <v>5210</v>
      </c>
      <c r="BU744" s="74" t="s">
        <v>5189</v>
      </c>
      <c r="BV744" s="74" t="s">
        <v>4101</v>
      </c>
      <c r="BW744" s="74" t="s">
        <v>3909</v>
      </c>
      <c r="BX744" s="74"/>
      <c r="BY744" s="74"/>
      <c r="BZ744" s="300" t="s">
        <v>3562</v>
      </c>
      <c r="CA744" s="312" t="s">
        <v>3563</v>
      </c>
      <c r="CB744" s="300" t="s">
        <v>3564</v>
      </c>
      <c r="CC744" s="312" t="s">
        <v>3565</v>
      </c>
      <c r="CD744" s="311" t="str">
        <f t="shared" si="65"/>
        <v>DISCONTINUED - MR315, 17x8.5, 0mm Offset, 5x150, 110.5mm Centerbore, Gold - Black Lip</v>
      </c>
      <c r="CE744" s="311" t="s">
        <v>3721</v>
      </c>
      <c r="CF744" s="311" t="s">
        <v>3720</v>
      </c>
      <c r="CG744" s="300" t="str">
        <f t="shared" si="64"/>
        <v>STREET (3XX)</v>
      </c>
    </row>
    <row r="745" spans="1:85" s="36" customFormat="1" ht="15.75" customHeight="1">
      <c r="A745" s="571">
        <f t="shared" si="63"/>
        <v>742</v>
      </c>
      <c r="B745" s="92" t="s">
        <v>84</v>
      </c>
      <c r="C745" s="92" t="s">
        <v>1038</v>
      </c>
      <c r="D745" s="92" t="s">
        <v>1087</v>
      </c>
      <c r="E745" s="84" t="s">
        <v>5784</v>
      </c>
      <c r="F745" s="281" t="str">
        <f t="shared" si="66"/>
        <v>MR31078550900</v>
      </c>
      <c r="G745" s="83"/>
      <c r="H745" s="83"/>
      <c r="I745" s="72" t="s">
        <v>631</v>
      </c>
      <c r="J745" s="305">
        <v>42370</v>
      </c>
      <c r="K745" s="305">
        <v>44755</v>
      </c>
      <c r="L745" s="282" t="s">
        <v>1239</v>
      </c>
      <c r="M745" s="328">
        <v>377.5</v>
      </c>
      <c r="N745" s="85"/>
      <c r="O745" s="409"/>
      <c r="P745" s="92">
        <v>17</v>
      </c>
      <c r="Q745" s="8">
        <v>8.5</v>
      </c>
      <c r="R745" s="92" t="s">
        <v>1692</v>
      </c>
      <c r="S745" s="3">
        <v>5</v>
      </c>
      <c r="T745" s="3">
        <v>5</v>
      </c>
      <c r="U745" s="3">
        <v>0</v>
      </c>
      <c r="V745" s="16">
        <v>4.75</v>
      </c>
      <c r="W745" s="93" t="s">
        <v>85</v>
      </c>
      <c r="X745" s="16">
        <v>71.5</v>
      </c>
      <c r="Y745" s="8">
        <v>33.200000000000003</v>
      </c>
      <c r="Z745" s="3">
        <v>2650</v>
      </c>
      <c r="AA745" s="71" t="s">
        <v>5156</v>
      </c>
      <c r="AB745" s="71" t="s">
        <v>2846</v>
      </c>
      <c r="AC745" s="47" t="s">
        <v>9713</v>
      </c>
      <c r="AD745" s="73" t="s">
        <v>1588</v>
      </c>
      <c r="AE745" s="46"/>
      <c r="AF745" s="286">
        <f>IFERROR(VLOOKUP(AD745,ACCESSORIES!F:J,5,FALSE),"N/A")</f>
        <v>38.5</v>
      </c>
      <c r="AG745" s="73" t="s">
        <v>1731</v>
      </c>
      <c r="AH745" s="73" t="s">
        <v>1786</v>
      </c>
      <c r="AI745" s="73" t="s">
        <v>85</v>
      </c>
      <c r="AJ745" s="73" t="s">
        <v>1827</v>
      </c>
      <c r="AK745" s="287">
        <f>IFERROR(VLOOKUP(AJ745,ACCESSORIES!F:J,5,FALSE),"N/A")</f>
        <v>1.1000000000000001</v>
      </c>
      <c r="AL745" s="3" t="s">
        <v>236</v>
      </c>
      <c r="AM745" s="3" t="s">
        <v>85</v>
      </c>
      <c r="AN745" s="38" t="str">
        <f>IFERROR(VLOOKUP(AM745,ACCESSORIES!F:J,5,FALSE),"N/A")</f>
        <v>N/A</v>
      </c>
      <c r="AO745" s="92" t="s">
        <v>85</v>
      </c>
      <c r="AP745" s="93">
        <v>16.100000000000001</v>
      </c>
      <c r="AQ745" s="92"/>
      <c r="AR745" s="92">
        <v>175</v>
      </c>
      <c r="AS745" s="25">
        <v>6</v>
      </c>
      <c r="AT745" s="25">
        <v>25</v>
      </c>
      <c r="AU745" s="25">
        <v>41</v>
      </c>
      <c r="AV745" s="25">
        <v>66</v>
      </c>
      <c r="AW745" s="25">
        <v>207</v>
      </c>
      <c r="AX745" s="94">
        <v>200</v>
      </c>
      <c r="AY745" s="93">
        <v>71.5</v>
      </c>
      <c r="AZ745" s="49">
        <v>34</v>
      </c>
      <c r="BA745" s="49">
        <v>34</v>
      </c>
      <c r="BB745" s="49">
        <v>23</v>
      </c>
      <c r="BC745" s="49"/>
      <c r="BD745" s="92" t="s">
        <v>85</v>
      </c>
      <c r="BE745" s="91" t="str">
        <f>IFERROR(VLOOKUP(BD745,ACCESSORIES!F:J,5,FALSE),"N/A")</f>
        <v>N/A</v>
      </c>
      <c r="BF745" s="92" t="s">
        <v>85</v>
      </c>
      <c r="BG745" s="91" t="str">
        <f>IFERROR(VLOOKUP(BF745,ACCESSORIES!F:J,5,FALSE),"N/A")</f>
        <v>N/A</v>
      </c>
      <c r="BH745" s="70">
        <v>37.299999999999997</v>
      </c>
      <c r="BI745" s="50">
        <v>19.7</v>
      </c>
      <c r="BJ745" s="50">
        <v>19.7</v>
      </c>
      <c r="BK745" s="50">
        <v>11</v>
      </c>
      <c r="BL745" s="358">
        <f t="shared" si="67"/>
        <v>6.995621234535998E-2</v>
      </c>
      <c r="BM745" s="73">
        <v>36</v>
      </c>
      <c r="BN745" s="107" t="s">
        <v>3374</v>
      </c>
      <c r="BO745" s="46" t="s">
        <v>3891</v>
      </c>
      <c r="BP745" s="74" t="s">
        <v>3907</v>
      </c>
      <c r="BQ745" s="74" t="s">
        <v>5208</v>
      </c>
      <c r="BR745" s="74" t="s">
        <v>5209</v>
      </c>
      <c r="BS745" s="74" t="s">
        <v>5199</v>
      </c>
      <c r="BT745" s="74" t="s">
        <v>5210</v>
      </c>
      <c r="BU745" s="74" t="s">
        <v>5189</v>
      </c>
      <c r="BV745" s="74" t="s">
        <v>4101</v>
      </c>
      <c r="BW745" s="74" t="s">
        <v>3909</v>
      </c>
      <c r="BX745" s="74"/>
      <c r="BY745" s="74"/>
      <c r="BZ745" s="300" t="s">
        <v>3466</v>
      </c>
      <c r="CA745" s="312" t="s">
        <v>3467</v>
      </c>
      <c r="CB745" s="300" t="s">
        <v>3468</v>
      </c>
      <c r="CC745" s="312" t="s">
        <v>3469</v>
      </c>
      <c r="CD745" s="311" t="str">
        <f t="shared" si="65"/>
        <v>DISCONTINUED - MR310 Con6, 17x8.5, 0mm Offset, 5x5, 71.5mm Centerbore, Method Bronze - Matte Black Lip</v>
      </c>
      <c r="CE745" s="311" t="s">
        <v>3721</v>
      </c>
      <c r="CF745" s="311" t="s">
        <v>3720</v>
      </c>
      <c r="CG745" s="300" t="str">
        <f t="shared" si="64"/>
        <v>STREET (3XX)</v>
      </c>
    </row>
    <row r="746" spans="1:85" s="36" customFormat="1" ht="15.75" customHeight="1">
      <c r="A746" s="571">
        <f t="shared" si="63"/>
        <v>743</v>
      </c>
      <c r="B746" s="92" t="s">
        <v>84</v>
      </c>
      <c r="C746" s="92" t="s">
        <v>1038</v>
      </c>
      <c r="D746" s="92" t="s">
        <v>1086</v>
      </c>
      <c r="E746" s="84" t="s">
        <v>5785</v>
      </c>
      <c r="F746" s="281" t="str">
        <f t="shared" si="66"/>
        <v>MR30978588800</v>
      </c>
      <c r="G746" s="83"/>
      <c r="H746" s="83"/>
      <c r="I746" s="72" t="s">
        <v>571</v>
      </c>
      <c r="J746" s="305">
        <v>42005</v>
      </c>
      <c r="K746" s="305">
        <v>44755</v>
      </c>
      <c r="L746" s="282" t="s">
        <v>1239</v>
      </c>
      <c r="M746" s="328">
        <v>319.36</v>
      </c>
      <c r="N746" s="85"/>
      <c r="O746" s="409"/>
      <c r="P746" s="92">
        <v>17</v>
      </c>
      <c r="Q746" s="8">
        <v>8.5</v>
      </c>
      <c r="R746" s="92" t="s">
        <v>1701</v>
      </c>
      <c r="S746" s="3">
        <v>8</v>
      </c>
      <c r="T746" s="3">
        <v>180</v>
      </c>
      <c r="U746" s="3">
        <v>0</v>
      </c>
      <c r="V746" s="16">
        <v>4.75</v>
      </c>
      <c r="W746" s="93" t="s">
        <v>85</v>
      </c>
      <c r="X746" s="16">
        <v>130.81</v>
      </c>
      <c r="Y746" s="8">
        <v>28.1</v>
      </c>
      <c r="Z746" s="3">
        <v>3640</v>
      </c>
      <c r="AA746" s="71" t="s">
        <v>5380</v>
      </c>
      <c r="AB746" s="71" t="s">
        <v>2850</v>
      </c>
      <c r="AC746" s="47" t="s">
        <v>9718</v>
      </c>
      <c r="AD746" s="73" t="s">
        <v>1562</v>
      </c>
      <c r="AE746" s="46"/>
      <c r="AF746" s="286">
        <f>IFERROR(VLOOKUP(AD746,ACCESSORIES!F:J,5,FALSE),"N/A")</f>
        <v>33</v>
      </c>
      <c r="AG746" s="73" t="s">
        <v>85</v>
      </c>
      <c r="AH746" s="73" t="s">
        <v>85</v>
      </c>
      <c r="AI746" s="3" t="s">
        <v>2863</v>
      </c>
      <c r="AJ746" s="73" t="s">
        <v>1827</v>
      </c>
      <c r="AK746" s="287">
        <f>IFERROR(VLOOKUP(AJ746,ACCESSORIES!F:J,5,FALSE),"N/A")</f>
        <v>1.1000000000000001</v>
      </c>
      <c r="AL746" s="3" t="s">
        <v>237</v>
      </c>
      <c r="AM746" s="3" t="s">
        <v>85</v>
      </c>
      <c r="AN746" s="38" t="str">
        <f>IFERROR(VLOOKUP(AM746,ACCESSORIES!F:J,5,FALSE),"N/A")</f>
        <v>N/A</v>
      </c>
      <c r="AO746" s="92" t="s">
        <v>85</v>
      </c>
      <c r="AP746" s="93">
        <v>16.100000000000001</v>
      </c>
      <c r="AQ746" s="92"/>
      <c r="AR746" s="92">
        <v>205</v>
      </c>
      <c r="AS746" s="25">
        <v>3</v>
      </c>
      <c r="AT746" s="25">
        <v>3</v>
      </c>
      <c r="AU746" s="25">
        <v>27</v>
      </c>
      <c r="AV746" s="25">
        <v>43</v>
      </c>
      <c r="AW746" s="25">
        <v>208</v>
      </c>
      <c r="AX746" s="25">
        <v>202</v>
      </c>
      <c r="AY746" s="93">
        <v>126</v>
      </c>
      <c r="AZ746" s="49">
        <v>89</v>
      </c>
      <c r="BA746" s="49">
        <v>89</v>
      </c>
      <c r="BB746" s="49">
        <v>46</v>
      </c>
      <c r="BC746" s="49"/>
      <c r="BD746" s="92" t="s">
        <v>85</v>
      </c>
      <c r="BE746" s="91" t="str">
        <f>IFERROR(VLOOKUP(BD746,ACCESSORIES!F:J,5,FALSE),"N/A")</f>
        <v>N/A</v>
      </c>
      <c r="BF746" s="92" t="s">
        <v>85</v>
      </c>
      <c r="BG746" s="91" t="str">
        <f>IFERROR(VLOOKUP(BF746,ACCESSORIES!F:J,5,FALSE),"N/A")</f>
        <v>N/A</v>
      </c>
      <c r="BH746" s="70">
        <v>31.6</v>
      </c>
      <c r="BI746" s="50">
        <v>19.7</v>
      </c>
      <c r="BJ746" s="50">
        <v>19.7</v>
      </c>
      <c r="BK746" s="50">
        <v>11</v>
      </c>
      <c r="BL746" s="358">
        <f t="shared" si="67"/>
        <v>6.995621234535998E-2</v>
      </c>
      <c r="BM746" s="73">
        <v>36</v>
      </c>
      <c r="BN746" s="107" t="s">
        <v>3374</v>
      </c>
      <c r="BO746" s="46" t="s">
        <v>3891</v>
      </c>
      <c r="BP746" s="74" t="s">
        <v>3907</v>
      </c>
      <c r="BQ746" s="74" t="s">
        <v>5204</v>
      </c>
      <c r="BR746" s="74" t="s">
        <v>5198</v>
      </c>
      <c r="BS746" s="74" t="s">
        <v>5199</v>
      </c>
      <c r="BT746" s="74" t="s">
        <v>5169</v>
      </c>
      <c r="BU746" s="74" t="s">
        <v>5196</v>
      </c>
      <c r="BV746" s="74" t="s">
        <v>3909</v>
      </c>
      <c r="BW746" s="74"/>
      <c r="BX746" s="74"/>
      <c r="BY746" s="74"/>
      <c r="BZ746" s="300" t="s">
        <v>3458</v>
      </c>
      <c r="CA746" s="312" t="s">
        <v>3459</v>
      </c>
      <c r="CB746" s="300" t="s">
        <v>3460</v>
      </c>
      <c r="CC746" s="312" t="s">
        <v>3461</v>
      </c>
      <c r="CD746" s="311" t="str">
        <f t="shared" si="65"/>
        <v>DISCONTINUED - MR309 Grid, 17x8.5, 0mm Offset, 8x180, 130.81mm Centerbore, Titanium - Matte Black Lip</v>
      </c>
      <c r="CE746" s="311" t="s">
        <v>3721</v>
      </c>
      <c r="CF746" s="311" t="s">
        <v>3720</v>
      </c>
      <c r="CG746" s="300" t="str">
        <f t="shared" si="64"/>
        <v>STREET (3XX)</v>
      </c>
    </row>
    <row r="747" spans="1:85" s="36" customFormat="1" ht="15.75" customHeight="1">
      <c r="A747" s="571">
        <f t="shared" si="63"/>
        <v>744</v>
      </c>
      <c r="B747" s="92" t="s">
        <v>84</v>
      </c>
      <c r="C747" s="92" t="s">
        <v>1038</v>
      </c>
      <c r="D747" s="92" t="s">
        <v>1976</v>
      </c>
      <c r="E747" s="84" t="s">
        <v>5786</v>
      </c>
      <c r="F747" s="281" t="str">
        <f t="shared" si="66"/>
        <v>MR31578562300</v>
      </c>
      <c r="G747" s="83"/>
      <c r="H747" s="83"/>
      <c r="I747" s="72" t="s">
        <v>2503</v>
      </c>
      <c r="J747" s="305">
        <v>43340</v>
      </c>
      <c r="K747" s="305">
        <v>44755</v>
      </c>
      <c r="L747" s="282" t="s">
        <v>1239</v>
      </c>
      <c r="M747" s="328">
        <v>380.5</v>
      </c>
      <c r="N747" s="85"/>
      <c r="O747" s="409"/>
      <c r="P747" s="29">
        <v>17</v>
      </c>
      <c r="Q747" s="24">
        <v>8.5</v>
      </c>
      <c r="R747" s="92" t="s">
        <v>1695</v>
      </c>
      <c r="S747" s="3">
        <v>6</v>
      </c>
      <c r="T747" s="29">
        <v>120</v>
      </c>
      <c r="U747" s="29">
        <v>0</v>
      </c>
      <c r="V747" s="16">
        <v>4.75</v>
      </c>
      <c r="W747" s="93" t="s">
        <v>85</v>
      </c>
      <c r="X747" s="16">
        <v>67</v>
      </c>
      <c r="Y747" s="8">
        <v>26.75</v>
      </c>
      <c r="Z747" s="3">
        <v>2650</v>
      </c>
      <c r="AA747" s="45" t="s">
        <v>5147</v>
      </c>
      <c r="AB747" s="72" t="s">
        <v>173</v>
      </c>
      <c r="AC747" s="47" t="s">
        <v>9715</v>
      </c>
      <c r="AD747" s="71" t="s">
        <v>2048</v>
      </c>
      <c r="AE747" s="433"/>
      <c r="AF747" s="286">
        <f>IFERROR(VLOOKUP(AD747,ACCESSORIES!F:J,5,FALSE),"N/A")</f>
        <v>33</v>
      </c>
      <c r="AG747" s="79" t="s">
        <v>1962</v>
      </c>
      <c r="AH747" s="79" t="s">
        <v>1786</v>
      </c>
      <c r="AI747" s="73" t="s">
        <v>85</v>
      </c>
      <c r="AJ747" s="79" t="s">
        <v>2484</v>
      </c>
      <c r="AK747" s="287">
        <f>IFERROR(VLOOKUP(AJ747,ACCESSORIES!F:J,5,FALSE),"N/A")</f>
        <v>1.1000000000000001</v>
      </c>
      <c r="AL747" s="3" t="s">
        <v>236</v>
      </c>
      <c r="AM747" s="3" t="s">
        <v>85</v>
      </c>
      <c r="AN747" s="38" t="str">
        <f>IFERROR(VLOOKUP(AM747,ACCESSORIES!F:J,5,FALSE),"N/A")</f>
        <v>N/A</v>
      </c>
      <c r="AO747" s="3" t="s">
        <v>85</v>
      </c>
      <c r="AP747" s="16">
        <v>16.2</v>
      </c>
      <c r="AQ747" s="3"/>
      <c r="AR747" s="3">
        <v>160</v>
      </c>
      <c r="AS747" s="34">
        <v>10</v>
      </c>
      <c r="AT747" s="34">
        <v>20</v>
      </c>
      <c r="AU747" s="34"/>
      <c r="AV747" s="34">
        <v>45</v>
      </c>
      <c r="AW747" s="34"/>
      <c r="AX747" s="94">
        <v>203</v>
      </c>
      <c r="AY747" s="16">
        <v>67</v>
      </c>
      <c r="AZ747" s="49">
        <v>38</v>
      </c>
      <c r="BA747" s="49">
        <v>38</v>
      </c>
      <c r="BB747" s="49">
        <v>42</v>
      </c>
      <c r="BC747" s="49"/>
      <c r="BD747" s="92" t="s">
        <v>85</v>
      </c>
      <c r="BE747" s="91" t="str">
        <f>IFERROR(VLOOKUP(BD747,ACCESSORIES!F:J,5,FALSE),"N/A")</f>
        <v>N/A</v>
      </c>
      <c r="BF747" s="92" t="s">
        <v>85</v>
      </c>
      <c r="BG747" s="91" t="str">
        <f>IFERROR(VLOOKUP(BF747,ACCESSORIES!F:J,5,FALSE),"N/A")</f>
        <v>N/A</v>
      </c>
      <c r="BH747" s="70">
        <v>30.25</v>
      </c>
      <c r="BI747" s="50">
        <v>19.7</v>
      </c>
      <c r="BJ747" s="50">
        <v>19.7</v>
      </c>
      <c r="BK747" s="50">
        <v>11</v>
      </c>
      <c r="BL747" s="358">
        <f t="shared" si="67"/>
        <v>6.995621234535998E-2</v>
      </c>
      <c r="BM747" s="73">
        <v>36</v>
      </c>
      <c r="BN747" s="107" t="s">
        <v>3374</v>
      </c>
      <c r="BO747" s="46" t="s">
        <v>3891</v>
      </c>
      <c r="BP747" s="29" t="s">
        <v>3907</v>
      </c>
      <c r="BQ747" s="29" t="s">
        <v>5175</v>
      </c>
      <c r="BR747" s="29" t="s">
        <v>2709</v>
      </c>
      <c r="BS747" s="29" t="s">
        <v>5199</v>
      </c>
      <c r="BT747" s="74" t="s">
        <v>5210</v>
      </c>
      <c r="BU747" s="74" t="s">
        <v>5189</v>
      </c>
      <c r="BV747" s="74" t="s">
        <v>4101</v>
      </c>
      <c r="BW747" s="74" t="s">
        <v>3909</v>
      </c>
      <c r="BX747" s="74"/>
      <c r="BY747" s="74"/>
      <c r="BZ747" s="300" t="s">
        <v>3558</v>
      </c>
      <c r="CA747" s="312" t="s">
        <v>3559</v>
      </c>
      <c r="CB747" s="300" t="s">
        <v>3560</v>
      </c>
      <c r="CC747" s="312" t="s">
        <v>3561</v>
      </c>
      <c r="CD747" s="311" t="str">
        <f t="shared" si="65"/>
        <v>DISCONTINUED - MR315, 17x8.5, 0mm Offset, 6x120, 67mm Centerbore, Machined - Clear Coat</v>
      </c>
      <c r="CE747" s="311" t="s">
        <v>3721</v>
      </c>
      <c r="CF747" s="311" t="s">
        <v>3720</v>
      </c>
      <c r="CG747" s="300" t="str">
        <f t="shared" si="64"/>
        <v>STREET (3XX)</v>
      </c>
    </row>
    <row r="748" spans="1:85" s="36" customFormat="1" ht="15.75" customHeight="1">
      <c r="A748" s="571">
        <f t="shared" si="63"/>
        <v>745</v>
      </c>
      <c r="B748" s="3" t="s">
        <v>84</v>
      </c>
      <c r="C748" s="92" t="s">
        <v>1060</v>
      </c>
      <c r="D748" s="74" t="s">
        <v>909</v>
      </c>
      <c r="E748" s="84" t="s">
        <v>5787</v>
      </c>
      <c r="F748" s="281" t="str">
        <f t="shared" si="66"/>
        <v>MR61021060924N</v>
      </c>
      <c r="G748" s="83" t="s">
        <v>2095</v>
      </c>
      <c r="H748" s="83"/>
      <c r="I748" s="11" t="s">
        <v>974</v>
      </c>
      <c r="J748" s="305">
        <v>42736</v>
      </c>
      <c r="K748" s="305">
        <v>44755</v>
      </c>
      <c r="L748" s="282" t="s">
        <v>1239</v>
      </c>
      <c r="M748" s="328">
        <v>433.46</v>
      </c>
      <c r="N748" s="85"/>
      <c r="O748" s="409"/>
      <c r="P748" s="74">
        <v>20</v>
      </c>
      <c r="Q748" s="76">
        <v>10</v>
      </c>
      <c r="R748" s="92" t="s">
        <v>1089</v>
      </c>
      <c r="S748" s="74">
        <v>6</v>
      </c>
      <c r="T748" s="74">
        <v>5.5</v>
      </c>
      <c r="U748" s="74">
        <v>-24</v>
      </c>
      <c r="V748" s="77">
        <v>4.55</v>
      </c>
      <c r="W748" s="93" t="s">
        <v>85</v>
      </c>
      <c r="X748" s="77">
        <v>106.25</v>
      </c>
      <c r="Y748" s="76">
        <v>50.07</v>
      </c>
      <c r="Z748" s="74">
        <v>2650</v>
      </c>
      <c r="AA748" s="71" t="s">
        <v>5156</v>
      </c>
      <c r="AB748" s="71" t="s">
        <v>2846</v>
      </c>
      <c r="AC748" s="47" t="s">
        <v>9783</v>
      </c>
      <c r="AD748" s="3" t="s">
        <v>1592</v>
      </c>
      <c r="AE748" s="47"/>
      <c r="AF748" s="286">
        <f>IFERROR(VLOOKUP(AD748,ACCESSORIES!F:J,5,FALSE),"N/A")</f>
        <v>33</v>
      </c>
      <c r="AG748" s="80" t="s">
        <v>1734</v>
      </c>
      <c r="AH748" s="3" t="s">
        <v>1787</v>
      </c>
      <c r="AI748" s="73" t="s">
        <v>85</v>
      </c>
      <c r="AJ748" s="92" t="s">
        <v>1826</v>
      </c>
      <c r="AK748" s="287">
        <f>IFERROR(VLOOKUP(AJ748,ACCESSORIES!F:J,5,FALSE),"N/A")</f>
        <v>1.1000000000000001</v>
      </c>
      <c r="AL748" s="92" t="s">
        <v>236</v>
      </c>
      <c r="AM748" s="74" t="s">
        <v>1649</v>
      </c>
      <c r="AN748" s="38">
        <f>IFERROR(VLOOKUP(AM748,ACCESSORIES!F:J,5,FALSE),"N/A")</f>
        <v>2.75</v>
      </c>
      <c r="AO748" s="74">
        <v>78.099999999999994</v>
      </c>
      <c r="AP748" s="77">
        <v>15.8</v>
      </c>
      <c r="AQ748" s="74"/>
      <c r="AR748" s="74">
        <v>170</v>
      </c>
      <c r="AS748" s="34">
        <v>4</v>
      </c>
      <c r="AT748" s="34">
        <v>16</v>
      </c>
      <c r="AU748" s="34"/>
      <c r="AV748" s="34">
        <v>70</v>
      </c>
      <c r="AW748" s="34"/>
      <c r="AX748" s="92">
        <v>241</v>
      </c>
      <c r="AY748" s="93">
        <v>106.25</v>
      </c>
      <c r="AZ748" s="49">
        <v>44</v>
      </c>
      <c r="BA748" s="49">
        <v>44</v>
      </c>
      <c r="BB748" s="49">
        <v>28</v>
      </c>
      <c r="BC748" s="49"/>
      <c r="BD748" s="3" t="s">
        <v>85</v>
      </c>
      <c r="BE748" s="91" t="str">
        <f>IFERROR(VLOOKUP(BD748,ACCESSORIES!F:J,5,FALSE),"N/A")</f>
        <v>N/A</v>
      </c>
      <c r="BF748" s="3" t="s">
        <v>85</v>
      </c>
      <c r="BG748" s="91" t="str">
        <f>IFERROR(VLOOKUP(BF748,ACCESSORIES!F:J,5,FALSE),"N/A")</f>
        <v>N/A</v>
      </c>
      <c r="BH748" s="70">
        <v>55.71</v>
      </c>
      <c r="BI748" s="50">
        <v>22.1</v>
      </c>
      <c r="BJ748" s="50">
        <v>22.1</v>
      </c>
      <c r="BK748" s="50">
        <v>12.2</v>
      </c>
      <c r="BL748" s="358">
        <f t="shared" si="67"/>
        <v>9.7643992324528001E-2</v>
      </c>
      <c r="BM748" s="74">
        <v>20</v>
      </c>
      <c r="BN748" s="107" t="s">
        <v>3374</v>
      </c>
      <c r="BO748" s="46" t="s">
        <v>3891</v>
      </c>
      <c r="BP748" s="74" t="s">
        <v>2737</v>
      </c>
      <c r="BQ748" s="74" t="s">
        <v>2752</v>
      </c>
      <c r="BR748" s="74" t="s">
        <v>2681</v>
      </c>
      <c r="BS748" s="74" t="s">
        <v>2753</v>
      </c>
      <c r="BT748" s="74" t="s">
        <v>2751</v>
      </c>
      <c r="BU748" s="74"/>
      <c r="BV748" s="74"/>
      <c r="BW748" s="74"/>
      <c r="BX748" s="74"/>
      <c r="BY748" s="74"/>
      <c r="BZ748" s="300" t="s">
        <v>3670</v>
      </c>
      <c r="CA748" s="324" t="s">
        <v>3671</v>
      </c>
      <c r="CB748" s="300" t="s">
        <v>3672</v>
      </c>
      <c r="CC748" s="324" t="s">
        <v>3673</v>
      </c>
      <c r="CD748" s="311" t="str">
        <f t="shared" si="65"/>
        <v>DISCONTINUED - MR610 Con 6, 20x10, -24mm Offset, 6x5.5, 106.25mm Centerbore, Method Bronze - Matte Black Lip</v>
      </c>
      <c r="CE748" s="311" t="s">
        <v>3721</v>
      </c>
      <c r="CF748" s="311" t="s">
        <v>3720</v>
      </c>
      <c r="CG748" s="300" t="str">
        <f t="shared" si="64"/>
        <v>DISCO (6XX)</v>
      </c>
    </row>
    <row r="749" spans="1:85" s="36" customFormat="1" ht="15.75" customHeight="1">
      <c r="A749" s="571">
        <f t="shared" si="63"/>
        <v>746</v>
      </c>
      <c r="B749" s="92" t="s">
        <v>84</v>
      </c>
      <c r="C749" s="92" t="s">
        <v>1038</v>
      </c>
      <c r="D749" s="92" t="s">
        <v>1080</v>
      </c>
      <c r="E749" s="84" t="s">
        <v>5793</v>
      </c>
      <c r="F749" s="281" t="str">
        <f t="shared" si="66"/>
        <v>MR30168050500</v>
      </c>
      <c r="G749" s="83"/>
      <c r="H749" s="83"/>
      <c r="I749" s="72" t="s">
        <v>259</v>
      </c>
      <c r="J749" s="305">
        <v>40544</v>
      </c>
      <c r="K749" s="305">
        <v>44755</v>
      </c>
      <c r="L749" s="282" t="s">
        <v>1239</v>
      </c>
      <c r="M749" s="328">
        <v>254.74</v>
      </c>
      <c r="N749" s="85"/>
      <c r="O749" s="409"/>
      <c r="P749" s="92">
        <v>16</v>
      </c>
      <c r="Q749" s="8">
        <v>8</v>
      </c>
      <c r="R749" s="92" t="s">
        <v>1692</v>
      </c>
      <c r="S749" s="3">
        <v>5</v>
      </c>
      <c r="T749" s="25">
        <v>5</v>
      </c>
      <c r="U749" s="3">
        <v>0</v>
      </c>
      <c r="V749" s="16">
        <v>4.5</v>
      </c>
      <c r="W749" s="93" t="s">
        <v>85</v>
      </c>
      <c r="X749" s="16">
        <v>94</v>
      </c>
      <c r="Y749" s="8">
        <v>26.05</v>
      </c>
      <c r="Z749" s="3">
        <v>2100</v>
      </c>
      <c r="AA749" s="72" t="s">
        <v>2165</v>
      </c>
      <c r="AB749" s="72" t="s">
        <v>2845</v>
      </c>
      <c r="AC749" s="47" t="s">
        <v>9639</v>
      </c>
      <c r="AD749" s="73" t="s">
        <v>1662</v>
      </c>
      <c r="AE749" s="46"/>
      <c r="AF749" s="286">
        <f>IFERROR(VLOOKUP(AD749,ACCESSORIES!F:J,5,FALSE),"N/A")</f>
        <v>33</v>
      </c>
      <c r="AG749" s="80" t="s">
        <v>85</v>
      </c>
      <c r="AH749" s="73" t="s">
        <v>85</v>
      </c>
      <c r="AI749" s="73" t="s">
        <v>2858</v>
      </c>
      <c r="AJ749" s="92" t="s">
        <v>1826</v>
      </c>
      <c r="AK749" s="287">
        <f>IFERROR(VLOOKUP(AJ749,ACCESSORIES!F:J,5,FALSE),"N/A")</f>
        <v>1.1000000000000001</v>
      </c>
      <c r="AL749" s="92" t="s">
        <v>237</v>
      </c>
      <c r="AM749" s="92" t="s">
        <v>85</v>
      </c>
      <c r="AN749" s="38" t="str">
        <f>IFERROR(VLOOKUP(AM749,ACCESSORIES!F:J,5,FALSE),"N/A")</f>
        <v>N/A</v>
      </c>
      <c r="AO749" s="92" t="s">
        <v>85</v>
      </c>
      <c r="AP749" s="93">
        <v>16.2</v>
      </c>
      <c r="AQ749" s="92"/>
      <c r="AR749" s="92">
        <v>160</v>
      </c>
      <c r="AS749" s="25" t="s">
        <v>1235</v>
      </c>
      <c r="AT749" s="25" t="s">
        <v>1236</v>
      </c>
      <c r="AU749" s="25">
        <v>28</v>
      </c>
      <c r="AV749" s="25" t="s">
        <v>1237</v>
      </c>
      <c r="AW749" s="25">
        <v>193</v>
      </c>
      <c r="AX749" s="94">
        <v>189</v>
      </c>
      <c r="AY749" s="93">
        <v>90</v>
      </c>
      <c r="AZ749" s="49">
        <v>79.8</v>
      </c>
      <c r="BA749" s="49">
        <v>79.8</v>
      </c>
      <c r="BB749" s="49">
        <v>64</v>
      </c>
      <c r="BC749" s="49"/>
      <c r="BD749" s="92" t="s">
        <v>85</v>
      </c>
      <c r="BE749" s="91" t="str">
        <f>IFERROR(VLOOKUP(BD749,ACCESSORIES!F:J,5,FALSE),"N/A")</f>
        <v>N/A</v>
      </c>
      <c r="BF749" s="92" t="s">
        <v>85</v>
      </c>
      <c r="BG749" s="91" t="str">
        <f>IFERROR(VLOOKUP(BF749,ACCESSORIES!F:J,5,FALSE),"N/A")</f>
        <v>N/A</v>
      </c>
      <c r="BH749" s="70">
        <v>30.4</v>
      </c>
      <c r="BI749" s="50">
        <v>18.7</v>
      </c>
      <c r="BJ749" s="50">
        <v>18.7</v>
      </c>
      <c r="BK749" s="50">
        <v>10.6</v>
      </c>
      <c r="BL749" s="358">
        <f t="shared" si="67"/>
        <v>6.0742159547695983E-2</v>
      </c>
      <c r="BM749" s="73">
        <v>36</v>
      </c>
      <c r="BN749" s="107" t="s">
        <v>3374</v>
      </c>
      <c r="BO749" s="46" t="s">
        <v>3891</v>
      </c>
      <c r="BP749" s="74" t="s">
        <v>3907</v>
      </c>
      <c r="BQ749" s="74" t="s">
        <v>5194</v>
      </c>
      <c r="BR749" s="74" t="s">
        <v>5195</v>
      </c>
      <c r="BS749" s="74" t="s">
        <v>5169</v>
      </c>
      <c r="BT749" s="74" t="s">
        <v>5196</v>
      </c>
      <c r="BU749" s="74" t="s">
        <v>5197</v>
      </c>
      <c r="BV749" s="74" t="s">
        <v>3909</v>
      </c>
      <c r="BW749" s="74"/>
      <c r="BX749" s="74"/>
      <c r="BY749" s="74"/>
      <c r="BZ749" s="300" t="s">
        <v>3382</v>
      </c>
      <c r="CA749" s="312" t="s">
        <v>3383</v>
      </c>
      <c r="CB749" s="300" t="s">
        <v>3384</v>
      </c>
      <c r="CC749" s="312" t="s">
        <v>3385</v>
      </c>
      <c r="CD749" s="311" t="str">
        <f t="shared" si="65"/>
        <v>DISCONTINUED - MR301 The Standard, 16x8, 0mm Offset, 5x5, 94mm Centerbore, Matte Black</v>
      </c>
      <c r="CE749" s="311" t="s">
        <v>3721</v>
      </c>
      <c r="CF749" s="311" t="s">
        <v>3720</v>
      </c>
      <c r="CG749" s="300" t="str">
        <f t="shared" si="64"/>
        <v>STREET (3XX)</v>
      </c>
    </row>
    <row r="750" spans="1:85" s="36" customFormat="1" ht="15.75" customHeight="1">
      <c r="A750" s="571">
        <f t="shared" si="63"/>
        <v>747</v>
      </c>
      <c r="B750" s="92" t="s">
        <v>84</v>
      </c>
      <c r="C750" s="92" t="s">
        <v>1038</v>
      </c>
      <c r="D750" s="92" t="s">
        <v>1080</v>
      </c>
      <c r="E750" s="84" t="s">
        <v>5794</v>
      </c>
      <c r="F750" s="281" t="str">
        <f t="shared" si="66"/>
        <v>MR30121016518N</v>
      </c>
      <c r="G750" s="83" t="s">
        <v>2095</v>
      </c>
      <c r="H750" s="83"/>
      <c r="I750" s="72" t="s">
        <v>4107</v>
      </c>
      <c r="J750" s="305">
        <v>43951</v>
      </c>
      <c r="K750" s="305">
        <v>44755</v>
      </c>
      <c r="L750" s="282" t="s">
        <v>1239</v>
      </c>
      <c r="M750" s="328">
        <v>383.78</v>
      </c>
      <c r="N750" s="85"/>
      <c r="O750" s="409"/>
      <c r="P750" s="5">
        <v>20</v>
      </c>
      <c r="Q750" s="8">
        <v>10</v>
      </c>
      <c r="R750" s="92" t="s">
        <v>1697</v>
      </c>
      <c r="S750" s="3">
        <v>6</v>
      </c>
      <c r="T750" s="3">
        <v>135</v>
      </c>
      <c r="U750" s="3">
        <v>-18</v>
      </c>
      <c r="V750" s="16">
        <v>4.76</v>
      </c>
      <c r="W750" s="93" t="s">
        <v>85</v>
      </c>
      <c r="X750" s="16">
        <v>94</v>
      </c>
      <c r="Y750" s="8">
        <v>37.5</v>
      </c>
      <c r="Z750" s="3">
        <v>2650</v>
      </c>
      <c r="AA750" s="71" t="s">
        <v>2165</v>
      </c>
      <c r="AB750" s="72" t="s">
        <v>2845</v>
      </c>
      <c r="AC750" s="47" t="s">
        <v>9859</v>
      </c>
      <c r="AD750" s="73" t="s">
        <v>1662</v>
      </c>
      <c r="AE750" s="46"/>
      <c r="AF750" s="286">
        <f>IFERROR(VLOOKUP(AD750,ACCESSORIES!F:J,5,FALSE),"N/A")</f>
        <v>33</v>
      </c>
      <c r="AG750" s="80" t="s">
        <v>85</v>
      </c>
      <c r="AH750" s="73" t="s">
        <v>85</v>
      </c>
      <c r="AI750" s="73" t="s">
        <v>2858</v>
      </c>
      <c r="AJ750" s="92" t="s">
        <v>1826</v>
      </c>
      <c r="AK750" s="287">
        <f>IFERROR(VLOOKUP(AJ750,ACCESSORIES!F:J,5,FALSE),"N/A")</f>
        <v>1.1000000000000001</v>
      </c>
      <c r="AL750" s="92" t="s">
        <v>237</v>
      </c>
      <c r="AM750" s="92" t="s">
        <v>85</v>
      </c>
      <c r="AN750" s="38" t="str">
        <f>IFERROR(VLOOKUP(AM750,ACCESSORIES!F:J,5,FALSE),"N/A")</f>
        <v>N/A</v>
      </c>
      <c r="AO750" s="92" t="s">
        <v>85</v>
      </c>
      <c r="AP750" s="93">
        <v>16.100000000000001</v>
      </c>
      <c r="AQ750" s="92"/>
      <c r="AR750" s="92">
        <v>175</v>
      </c>
      <c r="AS750" s="92">
        <v>3</v>
      </c>
      <c r="AT750" s="25">
        <v>17</v>
      </c>
      <c r="AU750" s="25">
        <v>38</v>
      </c>
      <c r="AV750" s="25">
        <v>47</v>
      </c>
      <c r="AW750" s="25">
        <v>245</v>
      </c>
      <c r="AX750" s="94">
        <v>241</v>
      </c>
      <c r="AY750" s="93">
        <v>90</v>
      </c>
      <c r="AZ750" s="49">
        <v>79.8</v>
      </c>
      <c r="BA750" s="49">
        <v>79.8</v>
      </c>
      <c r="BB750" s="49">
        <v>94</v>
      </c>
      <c r="BC750" s="49"/>
      <c r="BD750" s="92" t="s">
        <v>85</v>
      </c>
      <c r="BE750" s="91" t="str">
        <f>IFERROR(VLOOKUP(BD750,ACCESSORIES!F:J,5,FALSE),"N/A")</f>
        <v>N/A</v>
      </c>
      <c r="BF750" s="92" t="s">
        <v>85</v>
      </c>
      <c r="BG750" s="91" t="str">
        <f>IFERROR(VLOOKUP(BF750,ACCESSORIES!F:J,5,FALSE),"N/A")</f>
        <v>N/A</v>
      </c>
      <c r="BH750" s="70">
        <v>41.5</v>
      </c>
      <c r="BI750" s="50">
        <v>22.6</v>
      </c>
      <c r="BJ750" s="50">
        <v>22.6</v>
      </c>
      <c r="BK750" s="50">
        <v>12.6</v>
      </c>
      <c r="BL750" s="358">
        <f t="shared" si="67"/>
        <v>0.10546019578886397</v>
      </c>
      <c r="BM750" s="73">
        <v>20</v>
      </c>
      <c r="BN750" s="107" t="s">
        <v>3374</v>
      </c>
      <c r="BO750" s="46" t="s">
        <v>3891</v>
      </c>
      <c r="BP750" s="74" t="s">
        <v>3907</v>
      </c>
      <c r="BQ750" s="74" t="s">
        <v>5194</v>
      </c>
      <c r="BR750" s="74" t="s">
        <v>5195</v>
      </c>
      <c r="BS750" s="74" t="s">
        <v>5169</v>
      </c>
      <c r="BT750" s="74" t="s">
        <v>5196</v>
      </c>
      <c r="BU750" s="74" t="s">
        <v>5197</v>
      </c>
      <c r="BV750" s="74" t="s">
        <v>3909</v>
      </c>
      <c r="BW750" s="74"/>
      <c r="BX750" s="74"/>
      <c r="BY750" s="74"/>
      <c r="BZ750" s="300" t="s">
        <v>3386</v>
      </c>
      <c r="CA750" s="312" t="s">
        <v>3387</v>
      </c>
      <c r="CB750" s="300" t="s">
        <v>3388</v>
      </c>
      <c r="CC750" s="312" t="s">
        <v>3389</v>
      </c>
      <c r="CD750" s="311" t="str">
        <f t="shared" si="65"/>
        <v>DISCONTINUED - MR301 The Standard, 20x10, -18mm Offset, 6x135, 94mm Centerbore, Matte Black</v>
      </c>
      <c r="CE750" s="311" t="s">
        <v>3721</v>
      </c>
      <c r="CF750" s="311" t="s">
        <v>3720</v>
      </c>
      <c r="CG750" s="300" t="str">
        <f t="shared" si="64"/>
        <v>STREET (3XX)</v>
      </c>
    </row>
    <row r="751" spans="1:85" s="36" customFormat="1" ht="15.75" customHeight="1">
      <c r="A751" s="571">
        <f t="shared" si="63"/>
        <v>748</v>
      </c>
      <c r="B751" s="92" t="s">
        <v>84</v>
      </c>
      <c r="C751" s="92" t="s">
        <v>1038</v>
      </c>
      <c r="D751" s="5" t="s">
        <v>1082</v>
      </c>
      <c r="E751" s="84" t="s">
        <v>5795</v>
      </c>
      <c r="F751" s="281" t="str">
        <f t="shared" si="66"/>
        <v>MR30468060700</v>
      </c>
      <c r="G751" s="83"/>
      <c r="H751" s="83"/>
      <c r="I751" s="72" t="s">
        <v>360</v>
      </c>
      <c r="J751" s="305">
        <v>40909</v>
      </c>
      <c r="K751" s="305">
        <v>44755</v>
      </c>
      <c r="L751" s="282" t="s">
        <v>1239</v>
      </c>
      <c r="M751" s="328">
        <v>266.75</v>
      </c>
      <c r="N751" s="85"/>
      <c r="O751" s="409"/>
      <c r="P751" s="5">
        <v>16</v>
      </c>
      <c r="Q751" s="8">
        <v>8</v>
      </c>
      <c r="R751" s="92" t="s">
        <v>1089</v>
      </c>
      <c r="S751" s="3">
        <v>6</v>
      </c>
      <c r="T751" s="3">
        <v>5.5</v>
      </c>
      <c r="U751" s="3">
        <v>0</v>
      </c>
      <c r="V751" s="18">
        <v>4.5</v>
      </c>
      <c r="W751" s="93" t="s">
        <v>85</v>
      </c>
      <c r="X751" s="16">
        <v>108</v>
      </c>
      <c r="Y751" s="8">
        <v>23.9</v>
      </c>
      <c r="Z751" s="3">
        <v>3200</v>
      </c>
      <c r="AA751" s="71" t="s">
        <v>5150</v>
      </c>
      <c r="AB751" s="72" t="s">
        <v>2845</v>
      </c>
      <c r="AC751" s="47" t="s">
        <v>9860</v>
      </c>
      <c r="AD751" s="73" t="s">
        <v>1556</v>
      </c>
      <c r="AE751" s="46"/>
      <c r="AF751" s="286">
        <f>IFERROR(VLOOKUP(AD751,ACCESSORIES!F:J,5,FALSE),"N/A")</f>
        <v>33</v>
      </c>
      <c r="AG751" s="80" t="s">
        <v>85</v>
      </c>
      <c r="AH751" s="73" t="s">
        <v>85</v>
      </c>
      <c r="AI751" s="92" t="s">
        <v>2859</v>
      </c>
      <c r="AJ751" s="73" t="s">
        <v>1827</v>
      </c>
      <c r="AK751" s="287">
        <f>IFERROR(VLOOKUP(AJ751,ACCESSORIES!F:J,5,FALSE),"N/A")</f>
        <v>1.1000000000000001</v>
      </c>
      <c r="AL751" s="92" t="s">
        <v>237</v>
      </c>
      <c r="AM751" s="92" t="s">
        <v>85</v>
      </c>
      <c r="AN751" s="38" t="str">
        <f>IFERROR(VLOOKUP(AM751,ACCESSORIES!F:J,5,FALSE),"N/A")</f>
        <v>N/A</v>
      </c>
      <c r="AO751" s="92" t="s">
        <v>85</v>
      </c>
      <c r="AP751" s="93">
        <v>16.2</v>
      </c>
      <c r="AQ751" s="92"/>
      <c r="AR751" s="92">
        <v>170</v>
      </c>
      <c r="AS751" s="25">
        <v>3</v>
      </c>
      <c r="AT751" s="25">
        <v>18</v>
      </c>
      <c r="AU751" s="25">
        <v>27</v>
      </c>
      <c r="AV751" s="25">
        <v>26</v>
      </c>
      <c r="AW751" s="25">
        <v>193</v>
      </c>
      <c r="AX751" s="94">
        <v>191</v>
      </c>
      <c r="AY751" s="93">
        <v>107</v>
      </c>
      <c r="AZ751" s="49">
        <v>41</v>
      </c>
      <c r="BA751" s="49">
        <v>74</v>
      </c>
      <c r="BB751" s="49">
        <v>70</v>
      </c>
      <c r="BC751" s="49"/>
      <c r="BD751" s="92" t="s">
        <v>85</v>
      </c>
      <c r="BE751" s="91" t="str">
        <f>IFERROR(VLOOKUP(BD751,ACCESSORIES!F:J,5,FALSE),"N/A")</f>
        <v>N/A</v>
      </c>
      <c r="BF751" s="92" t="s">
        <v>85</v>
      </c>
      <c r="BG751" s="91" t="str">
        <f>IFERROR(VLOOKUP(BF751,ACCESSORIES!F:J,5,FALSE),"N/A")</f>
        <v>N/A</v>
      </c>
      <c r="BH751" s="70">
        <v>27.6</v>
      </c>
      <c r="BI751" s="50">
        <v>18.7</v>
      </c>
      <c r="BJ751" s="50">
        <v>18.7</v>
      </c>
      <c r="BK751" s="50">
        <v>10.6</v>
      </c>
      <c r="BL751" s="358">
        <f t="shared" si="67"/>
        <v>6.0742159547695983E-2</v>
      </c>
      <c r="BM751" s="73">
        <v>36</v>
      </c>
      <c r="BN751" s="107" t="s">
        <v>3374</v>
      </c>
      <c r="BO751" s="46" t="s">
        <v>3891</v>
      </c>
      <c r="BP751" s="74" t="s">
        <v>3907</v>
      </c>
      <c r="BQ751" s="29" t="s">
        <v>5143</v>
      </c>
      <c r="BR751" s="29" t="s">
        <v>5198</v>
      </c>
      <c r="BS751" s="74" t="s">
        <v>5199</v>
      </c>
      <c r="BT751" s="74" t="s">
        <v>5169</v>
      </c>
      <c r="BU751" s="74" t="s">
        <v>5196</v>
      </c>
      <c r="BV751" s="74" t="s">
        <v>3909</v>
      </c>
      <c r="BW751" s="74"/>
      <c r="BX751" s="74"/>
      <c r="BY751" s="74"/>
      <c r="BZ751" s="300" t="s">
        <v>3402</v>
      </c>
      <c r="CA751" s="312" t="s">
        <v>3403</v>
      </c>
      <c r="CB751" s="300" t="s">
        <v>3404</v>
      </c>
      <c r="CC751" s="312" t="s">
        <v>3405</v>
      </c>
      <c r="CD751" s="311" t="str">
        <f t="shared" si="65"/>
        <v>DISCONTINUED - MR304 Double Standard, 16x8, 0mm Offset, 6x5.5, 108mm Centerbore, Matte Black - Machined Lip</v>
      </c>
      <c r="CE751" s="311" t="s">
        <v>3721</v>
      </c>
      <c r="CF751" s="311" t="s">
        <v>3720</v>
      </c>
      <c r="CG751" s="300" t="str">
        <f t="shared" si="64"/>
        <v>STREET (3XX)</v>
      </c>
    </row>
    <row r="752" spans="1:85" s="36" customFormat="1" ht="15.75" customHeight="1">
      <c r="A752" s="571">
        <f t="shared" si="63"/>
        <v>749</v>
      </c>
      <c r="B752" s="92" t="s">
        <v>84</v>
      </c>
      <c r="C752" s="92" t="s">
        <v>1038</v>
      </c>
      <c r="D752" s="92" t="s">
        <v>1086</v>
      </c>
      <c r="E752" s="84" t="s">
        <v>5796</v>
      </c>
      <c r="F752" s="281" t="str">
        <f t="shared" si="66"/>
        <v>MR30978555500</v>
      </c>
      <c r="G752" s="83"/>
      <c r="H752" s="83"/>
      <c r="I752" s="72" t="s">
        <v>560</v>
      </c>
      <c r="J752" s="305">
        <v>42005</v>
      </c>
      <c r="K752" s="305">
        <v>44755</v>
      </c>
      <c r="L752" s="282" t="s">
        <v>1239</v>
      </c>
      <c r="M752" s="328">
        <v>345</v>
      </c>
      <c r="N752" s="85"/>
      <c r="O752" s="409"/>
      <c r="P752" s="92">
        <v>17</v>
      </c>
      <c r="Q752" s="8">
        <v>8.5</v>
      </c>
      <c r="R752" s="92" t="s">
        <v>1693</v>
      </c>
      <c r="S752" s="3">
        <v>5</v>
      </c>
      <c r="T752" s="3">
        <v>5.5</v>
      </c>
      <c r="U752" s="3">
        <v>0</v>
      </c>
      <c r="V752" s="16">
        <v>4.75</v>
      </c>
      <c r="W752" s="93" t="s">
        <v>85</v>
      </c>
      <c r="X752" s="16">
        <v>108</v>
      </c>
      <c r="Y752" s="8">
        <v>28.1</v>
      </c>
      <c r="Z752" s="3">
        <v>2650</v>
      </c>
      <c r="AA752" s="71" t="s">
        <v>2165</v>
      </c>
      <c r="AB752" s="72" t="s">
        <v>2845</v>
      </c>
      <c r="AC752" s="47" t="s">
        <v>9697</v>
      </c>
      <c r="AD752" s="73" t="s">
        <v>1556</v>
      </c>
      <c r="AE752" s="46"/>
      <c r="AF752" s="286">
        <f>IFERROR(VLOOKUP(AD752,ACCESSORIES!F:J,5,FALSE),"N/A")</f>
        <v>33</v>
      </c>
      <c r="AG752" s="73" t="s">
        <v>85</v>
      </c>
      <c r="AH752" s="73" t="s">
        <v>85</v>
      </c>
      <c r="AI752" s="92" t="s">
        <v>2859</v>
      </c>
      <c r="AJ752" s="73" t="s">
        <v>1827</v>
      </c>
      <c r="AK752" s="287">
        <f>IFERROR(VLOOKUP(AJ752,ACCESSORIES!F:J,5,FALSE),"N/A")</f>
        <v>1.1000000000000001</v>
      </c>
      <c r="AL752" s="3" t="s">
        <v>237</v>
      </c>
      <c r="AM752" s="3" t="s">
        <v>85</v>
      </c>
      <c r="AN752" s="38" t="str">
        <f>IFERROR(VLOOKUP(AM752,ACCESSORIES!F:J,5,FALSE),"N/A")</f>
        <v>N/A</v>
      </c>
      <c r="AO752" s="92" t="s">
        <v>85</v>
      </c>
      <c r="AP752" s="93">
        <v>16.100000000000001</v>
      </c>
      <c r="AQ752" s="92"/>
      <c r="AR752" s="92">
        <v>170</v>
      </c>
      <c r="AS752" s="25">
        <v>6</v>
      </c>
      <c r="AT752" s="25">
        <v>15</v>
      </c>
      <c r="AU752" s="25">
        <v>27</v>
      </c>
      <c r="AV752" s="25">
        <v>43</v>
      </c>
      <c r="AW752" s="25">
        <v>208</v>
      </c>
      <c r="AX752" s="25">
        <v>202</v>
      </c>
      <c r="AY752" s="93">
        <v>107</v>
      </c>
      <c r="AZ752" s="49">
        <v>41</v>
      </c>
      <c r="BA752" s="49">
        <v>74</v>
      </c>
      <c r="BB752" s="49">
        <v>46</v>
      </c>
      <c r="BC752" s="49"/>
      <c r="BD752" s="92" t="s">
        <v>85</v>
      </c>
      <c r="BE752" s="91" t="str">
        <f>IFERROR(VLOOKUP(BD752,ACCESSORIES!F:J,5,FALSE),"N/A")</f>
        <v>N/A</v>
      </c>
      <c r="BF752" s="92" t="s">
        <v>85</v>
      </c>
      <c r="BG752" s="91" t="str">
        <f>IFERROR(VLOOKUP(BF752,ACCESSORIES!F:J,5,FALSE),"N/A")</f>
        <v>N/A</v>
      </c>
      <c r="BH752" s="70">
        <v>31.6</v>
      </c>
      <c r="BI752" s="50">
        <v>19.7</v>
      </c>
      <c r="BJ752" s="50">
        <v>19.7</v>
      </c>
      <c r="BK752" s="50">
        <v>11</v>
      </c>
      <c r="BL752" s="358">
        <f t="shared" si="67"/>
        <v>6.995621234535998E-2</v>
      </c>
      <c r="BM752" s="73">
        <v>36</v>
      </c>
      <c r="BN752" s="107" t="s">
        <v>3374</v>
      </c>
      <c r="BO752" s="46" t="s">
        <v>3891</v>
      </c>
      <c r="BP752" s="74" t="s">
        <v>3907</v>
      </c>
      <c r="BQ752" s="74" t="s">
        <v>5204</v>
      </c>
      <c r="BR752" s="74" t="s">
        <v>5198</v>
      </c>
      <c r="BS752" s="74" t="s">
        <v>5199</v>
      </c>
      <c r="BT752" s="74" t="s">
        <v>5169</v>
      </c>
      <c r="BU752" s="74" t="s">
        <v>5196</v>
      </c>
      <c r="BV752" s="74" t="s">
        <v>3909</v>
      </c>
      <c r="BW752" s="74"/>
      <c r="BX752" s="74"/>
      <c r="BY752" s="74"/>
      <c r="BZ752" s="300" t="s">
        <v>3442</v>
      </c>
      <c r="CA752" s="312" t="s">
        <v>3443</v>
      </c>
      <c r="CB752" s="300" t="s">
        <v>3444</v>
      </c>
      <c r="CC752" s="312" t="s">
        <v>3445</v>
      </c>
      <c r="CD752" s="311" t="str">
        <f t="shared" si="65"/>
        <v>DISCONTINUED - MR309 Grid, 17x8.5, 0mm Offset, 5x5.5, 108mm Centerbore, Matte Black</v>
      </c>
      <c r="CE752" s="311" t="s">
        <v>3721</v>
      </c>
      <c r="CF752" s="311" t="s">
        <v>3720</v>
      </c>
      <c r="CG752" s="300" t="str">
        <f t="shared" si="64"/>
        <v>STREET (3XX)</v>
      </c>
    </row>
    <row r="753" spans="1:85" s="36" customFormat="1" ht="15.75" customHeight="1">
      <c r="A753" s="571">
        <f t="shared" si="63"/>
        <v>750</v>
      </c>
      <c r="B753" s="92" t="s">
        <v>84</v>
      </c>
      <c r="C753" s="92" t="s">
        <v>1038</v>
      </c>
      <c r="D753" s="92" t="s">
        <v>1086</v>
      </c>
      <c r="E753" s="84" t="s">
        <v>5797</v>
      </c>
      <c r="F753" s="281" t="str">
        <f t="shared" si="66"/>
        <v>MR30989088800</v>
      </c>
      <c r="G753" s="83"/>
      <c r="H753" s="83"/>
      <c r="I753" s="72" t="s">
        <v>587</v>
      </c>
      <c r="J753" s="305">
        <v>42005</v>
      </c>
      <c r="K753" s="305">
        <v>44755</v>
      </c>
      <c r="L753" s="282" t="s">
        <v>1239</v>
      </c>
      <c r="M753" s="328">
        <v>410</v>
      </c>
      <c r="N753" s="85"/>
      <c r="O753" s="409"/>
      <c r="P753" s="92">
        <v>18</v>
      </c>
      <c r="Q753" s="8">
        <v>9</v>
      </c>
      <c r="R753" s="92" t="s">
        <v>1701</v>
      </c>
      <c r="S753" s="3">
        <v>8</v>
      </c>
      <c r="T753" s="3">
        <v>180</v>
      </c>
      <c r="U753" s="3">
        <v>0</v>
      </c>
      <c r="V753" s="16">
        <v>5</v>
      </c>
      <c r="W753" s="93" t="s">
        <v>85</v>
      </c>
      <c r="X753" s="16">
        <v>130.81</v>
      </c>
      <c r="Y753" s="8">
        <v>33.82</v>
      </c>
      <c r="Z753" s="3">
        <v>3640</v>
      </c>
      <c r="AA753" s="71" t="s">
        <v>5380</v>
      </c>
      <c r="AB753" s="71" t="s">
        <v>2850</v>
      </c>
      <c r="AC753" s="47" t="s">
        <v>9861</v>
      </c>
      <c r="AD753" s="73" t="s">
        <v>1562</v>
      </c>
      <c r="AE753" s="46"/>
      <c r="AF753" s="286">
        <f>IFERROR(VLOOKUP(AD753,ACCESSORIES!F:J,5,FALSE),"N/A")</f>
        <v>33</v>
      </c>
      <c r="AG753" s="73" t="s">
        <v>85</v>
      </c>
      <c r="AH753" s="73" t="s">
        <v>85</v>
      </c>
      <c r="AI753" s="3" t="s">
        <v>2863</v>
      </c>
      <c r="AJ753" s="73" t="s">
        <v>1827</v>
      </c>
      <c r="AK753" s="287">
        <f>IFERROR(VLOOKUP(AJ753,ACCESSORIES!F:J,5,FALSE),"N/A")</f>
        <v>1.1000000000000001</v>
      </c>
      <c r="AL753" s="3" t="s">
        <v>237</v>
      </c>
      <c r="AM753" s="3" t="s">
        <v>85</v>
      </c>
      <c r="AN753" s="38" t="str">
        <f>IFERROR(VLOOKUP(AM753,ACCESSORIES!F:J,5,FALSE),"N/A")</f>
        <v>N/A</v>
      </c>
      <c r="AO753" s="92" t="s">
        <v>85</v>
      </c>
      <c r="AP753" s="93">
        <v>16.100000000000001</v>
      </c>
      <c r="AQ753" s="92"/>
      <c r="AR753" s="92">
        <v>205</v>
      </c>
      <c r="AS753" s="92">
        <v>0</v>
      </c>
      <c r="AT753" s="92">
        <v>0</v>
      </c>
      <c r="AU753" s="25"/>
      <c r="AV753" s="92">
        <v>66</v>
      </c>
      <c r="AW753" s="92"/>
      <c r="AX753" s="92">
        <v>215.8</v>
      </c>
      <c r="AY753" s="93">
        <v>126</v>
      </c>
      <c r="AZ753" s="49">
        <v>89</v>
      </c>
      <c r="BA753" s="49">
        <v>89</v>
      </c>
      <c r="BB753" s="49">
        <v>43</v>
      </c>
      <c r="BC753" s="49"/>
      <c r="BD753" s="92" t="s">
        <v>85</v>
      </c>
      <c r="BE753" s="91" t="str">
        <f>IFERROR(VLOOKUP(BD753,ACCESSORIES!F:J,5,FALSE),"N/A")</f>
        <v>N/A</v>
      </c>
      <c r="BF753" s="92" t="s">
        <v>85</v>
      </c>
      <c r="BG753" s="91" t="str">
        <f>IFERROR(VLOOKUP(BF753,ACCESSORIES!F:J,5,FALSE),"N/A")</f>
        <v>N/A</v>
      </c>
      <c r="BH753" s="70">
        <v>38.4</v>
      </c>
      <c r="BI753" s="50">
        <v>20.6</v>
      </c>
      <c r="BJ753" s="50">
        <v>20.6</v>
      </c>
      <c r="BK753" s="50">
        <v>11.4</v>
      </c>
      <c r="BL753" s="358">
        <f t="shared" si="67"/>
        <v>7.9275765061056019E-2</v>
      </c>
      <c r="BM753" s="73">
        <v>36</v>
      </c>
      <c r="BN753" s="107" t="s">
        <v>3374</v>
      </c>
      <c r="BO753" s="46" t="s">
        <v>3891</v>
      </c>
      <c r="BP753" s="74" t="s">
        <v>3907</v>
      </c>
      <c r="BQ753" s="74" t="s">
        <v>5204</v>
      </c>
      <c r="BR753" s="74" t="s">
        <v>5198</v>
      </c>
      <c r="BS753" s="74" t="s">
        <v>5199</v>
      </c>
      <c r="BT753" s="74" t="s">
        <v>5169</v>
      </c>
      <c r="BU753" s="74" t="s">
        <v>5196</v>
      </c>
      <c r="BV753" s="74" t="s">
        <v>3909</v>
      </c>
      <c r="BW753" s="74"/>
      <c r="BX753" s="74"/>
      <c r="BY753" s="74"/>
      <c r="BZ753" s="300" t="s">
        <v>3458</v>
      </c>
      <c r="CA753" s="312" t="s">
        <v>3459</v>
      </c>
      <c r="CB753" s="300" t="s">
        <v>3460</v>
      </c>
      <c r="CC753" s="312" t="s">
        <v>3461</v>
      </c>
      <c r="CD753" s="311" t="str">
        <f t="shared" si="65"/>
        <v>DISCONTINUED - MR309 Grid, 18x9, 0mm Offset, 8x180, 130.81mm Centerbore, Titanium - Matte Black Lip</v>
      </c>
      <c r="CE753" s="311" t="s">
        <v>3721</v>
      </c>
      <c r="CF753" s="311" t="s">
        <v>3720</v>
      </c>
      <c r="CG753" s="300" t="str">
        <f t="shared" si="64"/>
        <v>STREET (3XX)</v>
      </c>
    </row>
    <row r="754" spans="1:85" s="36" customFormat="1" ht="15.75" customHeight="1">
      <c r="A754" s="571">
        <f t="shared" si="63"/>
        <v>751</v>
      </c>
      <c r="B754" s="92" t="s">
        <v>84</v>
      </c>
      <c r="C754" s="92" t="s">
        <v>1038</v>
      </c>
      <c r="D754" s="92" t="s">
        <v>1087</v>
      </c>
      <c r="E754" s="84" t="s">
        <v>5798</v>
      </c>
      <c r="F754" s="281" t="str">
        <f t="shared" si="66"/>
        <v>MR31078555500</v>
      </c>
      <c r="G754" s="83"/>
      <c r="H754" s="83"/>
      <c r="I754" s="72" t="s">
        <v>632</v>
      </c>
      <c r="J754" s="305">
        <v>42370</v>
      </c>
      <c r="K754" s="305">
        <v>44755</v>
      </c>
      <c r="L754" s="282" t="s">
        <v>1239</v>
      </c>
      <c r="M754" s="328">
        <v>329.88</v>
      </c>
      <c r="N754" s="85"/>
      <c r="O754" s="409"/>
      <c r="P754" s="92">
        <v>17</v>
      </c>
      <c r="Q754" s="8">
        <v>8.5</v>
      </c>
      <c r="R754" s="92" t="s">
        <v>1693</v>
      </c>
      <c r="S754" s="3">
        <v>5</v>
      </c>
      <c r="T754" s="3">
        <v>5.5</v>
      </c>
      <c r="U754" s="3">
        <v>0</v>
      </c>
      <c r="V754" s="16">
        <v>4.75</v>
      </c>
      <c r="W754" s="93" t="s">
        <v>85</v>
      </c>
      <c r="X754" s="16">
        <v>108</v>
      </c>
      <c r="Y754" s="8">
        <v>32.92</v>
      </c>
      <c r="Z754" s="3">
        <v>2650</v>
      </c>
      <c r="AA754" s="71" t="s">
        <v>2165</v>
      </c>
      <c r="AB754" s="72" t="s">
        <v>2845</v>
      </c>
      <c r="AC754" s="47" t="s">
        <v>9697</v>
      </c>
      <c r="AD754" s="73" t="s">
        <v>1594</v>
      </c>
      <c r="AE754" s="46"/>
      <c r="AF754" s="286">
        <f>IFERROR(VLOOKUP(AD754,ACCESSORIES!F:J,5,FALSE),"N/A")</f>
        <v>38.5</v>
      </c>
      <c r="AG754" s="73" t="s">
        <v>1734</v>
      </c>
      <c r="AH754" s="73" t="s">
        <v>1786</v>
      </c>
      <c r="AI754" s="73" t="s">
        <v>85</v>
      </c>
      <c r="AJ754" s="73" t="s">
        <v>1827</v>
      </c>
      <c r="AK754" s="287">
        <f>IFERROR(VLOOKUP(AJ754,ACCESSORIES!F:J,5,FALSE),"N/A")</f>
        <v>1.1000000000000001</v>
      </c>
      <c r="AL754" s="3" t="s">
        <v>236</v>
      </c>
      <c r="AM754" s="3" t="s">
        <v>85</v>
      </c>
      <c r="AN754" s="38" t="str">
        <f>IFERROR(VLOOKUP(AM754,ACCESSORIES!F:J,5,FALSE),"N/A")</f>
        <v>N/A</v>
      </c>
      <c r="AO754" s="92" t="s">
        <v>85</v>
      </c>
      <c r="AP754" s="93">
        <v>16.100000000000001</v>
      </c>
      <c r="AQ754" s="92"/>
      <c r="AR754" s="92">
        <v>175</v>
      </c>
      <c r="AS754" s="25">
        <v>6</v>
      </c>
      <c r="AT754" s="25">
        <v>25</v>
      </c>
      <c r="AU754" s="25">
        <v>41</v>
      </c>
      <c r="AV754" s="25">
        <v>66</v>
      </c>
      <c r="AW754" s="25">
        <v>207</v>
      </c>
      <c r="AX754" s="94">
        <v>200</v>
      </c>
      <c r="AY754" s="93">
        <v>108</v>
      </c>
      <c r="AZ754" s="49">
        <v>34</v>
      </c>
      <c r="BA754" s="49">
        <v>34</v>
      </c>
      <c r="BB754" s="49">
        <v>0</v>
      </c>
      <c r="BC754" s="49"/>
      <c r="BD754" s="92" t="s">
        <v>85</v>
      </c>
      <c r="BE754" s="91" t="str">
        <f>IFERROR(VLOOKUP(BD754,ACCESSORIES!F:J,5,FALSE),"N/A")</f>
        <v>N/A</v>
      </c>
      <c r="BF754" s="92" t="s">
        <v>85</v>
      </c>
      <c r="BG754" s="91" t="str">
        <f>IFERROR(VLOOKUP(BF754,ACCESSORIES!F:J,5,FALSE),"N/A")</f>
        <v>N/A</v>
      </c>
      <c r="BH754" s="70">
        <v>37.33</v>
      </c>
      <c r="BI754" s="50">
        <v>19.7</v>
      </c>
      <c r="BJ754" s="50">
        <v>19.7</v>
      </c>
      <c r="BK754" s="50">
        <v>11</v>
      </c>
      <c r="BL754" s="358">
        <f t="shared" si="67"/>
        <v>6.995621234535998E-2</v>
      </c>
      <c r="BM754" s="73">
        <v>36</v>
      </c>
      <c r="BN754" s="107" t="s">
        <v>3374</v>
      </c>
      <c r="BO754" s="46" t="s">
        <v>3891</v>
      </c>
      <c r="BP754" s="74" t="s">
        <v>3907</v>
      </c>
      <c r="BQ754" s="74" t="s">
        <v>5208</v>
      </c>
      <c r="BR754" s="74" t="s">
        <v>5209</v>
      </c>
      <c r="BS754" s="74" t="s">
        <v>5199</v>
      </c>
      <c r="BT754" s="74" t="s">
        <v>5210</v>
      </c>
      <c r="BU754" s="74" t="s">
        <v>5189</v>
      </c>
      <c r="BV754" s="74" t="s">
        <v>4101</v>
      </c>
      <c r="BW754" s="74" t="s">
        <v>3909</v>
      </c>
      <c r="BX754" s="74"/>
      <c r="BY754" s="74"/>
      <c r="BZ754" s="300" t="s">
        <v>3462</v>
      </c>
      <c r="CA754" s="312" t="s">
        <v>3463</v>
      </c>
      <c r="CB754" s="300" t="s">
        <v>3464</v>
      </c>
      <c r="CC754" s="312" t="s">
        <v>3465</v>
      </c>
      <c r="CD754" s="311" t="str">
        <f t="shared" si="65"/>
        <v>DISCONTINUED - MR310 Con6, 17x8.5, 0mm Offset, 5x5.5, 108mm Centerbore, Matte Black</v>
      </c>
      <c r="CE754" s="311" t="s">
        <v>3721</v>
      </c>
      <c r="CF754" s="311" t="s">
        <v>3720</v>
      </c>
      <c r="CG754" s="300" t="str">
        <f t="shared" si="64"/>
        <v>STREET (3XX)</v>
      </c>
    </row>
    <row r="755" spans="1:85" s="36" customFormat="1" ht="15.75" customHeight="1">
      <c r="A755" s="571">
        <f t="shared" si="63"/>
        <v>752</v>
      </c>
      <c r="B755" s="92" t="s">
        <v>84</v>
      </c>
      <c r="C755" s="92" t="s">
        <v>1038</v>
      </c>
      <c r="D755" s="92" t="s">
        <v>1087</v>
      </c>
      <c r="E755" s="84" t="s">
        <v>5799</v>
      </c>
      <c r="F755" s="281" t="str">
        <f t="shared" si="66"/>
        <v>MR31078580900</v>
      </c>
      <c r="G755" s="83"/>
      <c r="H755" s="83"/>
      <c r="I755" s="72" t="s">
        <v>641</v>
      </c>
      <c r="J755" s="305">
        <v>42370</v>
      </c>
      <c r="K755" s="305">
        <v>44755</v>
      </c>
      <c r="L755" s="282" t="s">
        <v>1239</v>
      </c>
      <c r="M755" s="328">
        <v>349.42</v>
      </c>
      <c r="N755" s="85"/>
      <c r="O755" s="409"/>
      <c r="P755" s="92">
        <v>17</v>
      </c>
      <c r="Q755" s="8">
        <v>8.5</v>
      </c>
      <c r="R755" s="92" t="s">
        <v>1699</v>
      </c>
      <c r="S755" s="3">
        <v>8</v>
      </c>
      <c r="T755" s="3">
        <v>6.5</v>
      </c>
      <c r="U755" s="3">
        <v>0</v>
      </c>
      <c r="V755" s="16">
        <v>4.75</v>
      </c>
      <c r="W755" s="93" t="s">
        <v>85</v>
      </c>
      <c r="X755" s="16">
        <v>130.81</v>
      </c>
      <c r="Y755" s="8">
        <v>33.22</v>
      </c>
      <c r="Z755" s="3">
        <v>3640</v>
      </c>
      <c r="AA755" s="71" t="s">
        <v>5156</v>
      </c>
      <c r="AB755" s="71" t="s">
        <v>2846</v>
      </c>
      <c r="AC755" s="47" t="s">
        <v>9627</v>
      </c>
      <c r="AD755" s="73" t="s">
        <v>1562</v>
      </c>
      <c r="AE755" s="46"/>
      <c r="AF755" s="286">
        <f>IFERROR(VLOOKUP(AD755,ACCESSORIES!F:J,5,FALSE),"N/A")</f>
        <v>33</v>
      </c>
      <c r="AG755" s="73" t="s">
        <v>85</v>
      </c>
      <c r="AH755" s="3" t="s">
        <v>85</v>
      </c>
      <c r="AI755" s="3" t="s">
        <v>2863</v>
      </c>
      <c r="AJ755" s="73" t="s">
        <v>1827</v>
      </c>
      <c r="AK755" s="287">
        <f>IFERROR(VLOOKUP(AJ755,ACCESSORIES!F:J,5,FALSE),"N/A")</f>
        <v>1.1000000000000001</v>
      </c>
      <c r="AL755" s="3" t="s">
        <v>237</v>
      </c>
      <c r="AM755" s="3" t="s">
        <v>85</v>
      </c>
      <c r="AN755" s="38" t="str">
        <f>IFERROR(VLOOKUP(AM755,ACCESSORIES!F:J,5,FALSE),"N/A")</f>
        <v>N/A</v>
      </c>
      <c r="AO755" s="92" t="s">
        <v>85</v>
      </c>
      <c r="AP755" s="93">
        <v>16.100000000000001</v>
      </c>
      <c r="AQ755" s="92"/>
      <c r="AR755" s="92">
        <v>200</v>
      </c>
      <c r="AS755" s="25">
        <v>3</v>
      </c>
      <c r="AT755" s="25">
        <v>3</v>
      </c>
      <c r="AU755" s="25">
        <v>35</v>
      </c>
      <c r="AV755" s="25">
        <v>63</v>
      </c>
      <c r="AW755" s="25">
        <v>207</v>
      </c>
      <c r="AX755" s="94">
        <v>200</v>
      </c>
      <c r="AY755" s="93">
        <v>126</v>
      </c>
      <c r="AZ755" s="49">
        <v>89</v>
      </c>
      <c r="BA755" s="49">
        <v>89</v>
      </c>
      <c r="BB755" s="49">
        <v>14</v>
      </c>
      <c r="BC755" s="49"/>
      <c r="BD755" s="92" t="s">
        <v>85</v>
      </c>
      <c r="BE755" s="91" t="str">
        <f>IFERROR(VLOOKUP(BD755,ACCESSORIES!F:J,5,FALSE),"N/A")</f>
        <v>N/A</v>
      </c>
      <c r="BF755" s="92" t="s">
        <v>85</v>
      </c>
      <c r="BG755" s="91" t="str">
        <f>IFERROR(VLOOKUP(BF755,ACCESSORIES!F:J,5,FALSE),"N/A")</f>
        <v>N/A</v>
      </c>
      <c r="BH755" s="70">
        <v>38.29</v>
      </c>
      <c r="BI755" s="50">
        <v>19.7</v>
      </c>
      <c r="BJ755" s="50">
        <v>19.7</v>
      </c>
      <c r="BK755" s="50">
        <v>11</v>
      </c>
      <c r="BL755" s="358">
        <f t="shared" si="67"/>
        <v>6.995621234535998E-2</v>
      </c>
      <c r="BM755" s="73">
        <v>36</v>
      </c>
      <c r="BN755" s="107" t="s">
        <v>3374</v>
      </c>
      <c r="BO755" s="46" t="s">
        <v>3891</v>
      </c>
      <c r="BP755" s="74" t="s">
        <v>3907</v>
      </c>
      <c r="BQ755" s="74" t="s">
        <v>5208</v>
      </c>
      <c r="BR755" s="74" t="s">
        <v>5209</v>
      </c>
      <c r="BS755" s="74" t="s">
        <v>5199</v>
      </c>
      <c r="BT755" s="74" t="s">
        <v>5210</v>
      </c>
      <c r="BU755" s="74" t="s">
        <v>5189</v>
      </c>
      <c r="BV755" s="74" t="s">
        <v>4101</v>
      </c>
      <c r="BW755" s="74" t="s">
        <v>3909</v>
      </c>
      <c r="BX755" s="74"/>
      <c r="BY755" s="74"/>
      <c r="BZ755" s="300" t="s">
        <v>3482</v>
      </c>
      <c r="CA755" s="312" t="s">
        <v>3483</v>
      </c>
      <c r="CB755" s="300" t="s">
        <v>3484</v>
      </c>
      <c r="CC755" s="312" t="s">
        <v>3485</v>
      </c>
      <c r="CD755" s="311" t="str">
        <f t="shared" si="65"/>
        <v>DISCONTINUED - MR310 Con6, 17x8.5, 0mm Offset, 8x6.5, 130.81mm Centerbore, Method Bronze - Matte Black Lip</v>
      </c>
      <c r="CE755" s="311" t="s">
        <v>3721</v>
      </c>
      <c r="CF755" s="311" t="s">
        <v>3720</v>
      </c>
      <c r="CG755" s="300" t="str">
        <f t="shared" si="64"/>
        <v>STREET (3XX)</v>
      </c>
    </row>
    <row r="756" spans="1:85" s="36" customFormat="1" ht="15.75" customHeight="1">
      <c r="A756" s="571">
        <f t="shared" si="63"/>
        <v>753</v>
      </c>
      <c r="B756" s="92" t="s">
        <v>84</v>
      </c>
      <c r="C756" s="92" t="s">
        <v>1038</v>
      </c>
      <c r="D756" s="92" t="s">
        <v>1088</v>
      </c>
      <c r="E756" s="84" t="s">
        <v>5800</v>
      </c>
      <c r="F756" s="281" t="str">
        <f t="shared" si="66"/>
        <v>MR31178550500</v>
      </c>
      <c r="G756" s="83"/>
      <c r="H756" s="83"/>
      <c r="I756" s="72" t="s">
        <v>680</v>
      </c>
      <c r="J756" s="305">
        <v>42370</v>
      </c>
      <c r="K756" s="305">
        <v>44755</v>
      </c>
      <c r="L756" s="282" t="s">
        <v>1239</v>
      </c>
      <c r="M756" s="328">
        <v>323.86</v>
      </c>
      <c r="N756" s="85"/>
      <c r="O756" s="409"/>
      <c r="P756" s="92">
        <v>17</v>
      </c>
      <c r="Q756" s="8">
        <v>8.5</v>
      </c>
      <c r="R756" s="92" t="s">
        <v>1692</v>
      </c>
      <c r="S756" s="3">
        <v>5</v>
      </c>
      <c r="T756" s="3">
        <v>5</v>
      </c>
      <c r="U756" s="3">
        <v>0</v>
      </c>
      <c r="V756" s="16">
        <v>4.75</v>
      </c>
      <c r="W756" s="93" t="s">
        <v>85</v>
      </c>
      <c r="X756" s="16">
        <v>71.5</v>
      </c>
      <c r="Y756" s="8">
        <v>30.06</v>
      </c>
      <c r="Z756" s="3">
        <v>2650</v>
      </c>
      <c r="AA756" s="71" t="s">
        <v>2165</v>
      </c>
      <c r="AB756" s="72" t="s">
        <v>2845</v>
      </c>
      <c r="AC756" s="47" t="s">
        <v>9713</v>
      </c>
      <c r="AD756" s="73" t="s">
        <v>1593</v>
      </c>
      <c r="AE756" s="46"/>
      <c r="AF756" s="286">
        <f>IFERROR(VLOOKUP(AD756,ACCESSORIES!F:J,5,FALSE),"N/A")</f>
        <v>38.5</v>
      </c>
      <c r="AG756" s="80" t="s">
        <v>1734</v>
      </c>
      <c r="AH756" s="73" t="s">
        <v>1786</v>
      </c>
      <c r="AI756" s="73" t="s">
        <v>85</v>
      </c>
      <c r="AJ756" s="73" t="s">
        <v>1827</v>
      </c>
      <c r="AK756" s="287">
        <f>IFERROR(VLOOKUP(AJ756,ACCESSORIES!F:J,5,FALSE),"N/A")</f>
        <v>1.1000000000000001</v>
      </c>
      <c r="AL756" s="3" t="s">
        <v>236</v>
      </c>
      <c r="AM756" s="3" t="s">
        <v>85</v>
      </c>
      <c r="AN756" s="38" t="str">
        <f>IFERROR(VLOOKUP(AM756,ACCESSORIES!F:J,5,FALSE),"N/A")</f>
        <v>N/A</v>
      </c>
      <c r="AO756" s="92" t="s">
        <v>85</v>
      </c>
      <c r="AP756" s="93">
        <v>16.100000000000001</v>
      </c>
      <c r="AQ756" s="92"/>
      <c r="AR756" s="92">
        <v>165</v>
      </c>
      <c r="AS756" s="25">
        <v>3</v>
      </c>
      <c r="AT756" s="25">
        <v>12</v>
      </c>
      <c r="AU756" s="25">
        <v>36</v>
      </c>
      <c r="AV756" s="25">
        <v>38</v>
      </c>
      <c r="AW756" s="25">
        <v>208</v>
      </c>
      <c r="AX756" s="94">
        <v>200</v>
      </c>
      <c r="AY756" s="93">
        <v>71.5</v>
      </c>
      <c r="AZ756" s="49">
        <v>35</v>
      </c>
      <c r="BA756" s="49">
        <v>35</v>
      </c>
      <c r="BB756" s="49">
        <v>50</v>
      </c>
      <c r="BC756" s="49"/>
      <c r="BD756" s="92" t="s">
        <v>85</v>
      </c>
      <c r="BE756" s="91" t="str">
        <f>IFERROR(VLOOKUP(BD756,ACCESSORIES!F:J,5,FALSE),"N/A")</f>
        <v>N/A</v>
      </c>
      <c r="BF756" s="92" t="s">
        <v>85</v>
      </c>
      <c r="BG756" s="91" t="str">
        <f>IFERROR(VLOOKUP(BF756,ACCESSORIES!F:J,5,FALSE),"N/A")</f>
        <v>N/A</v>
      </c>
      <c r="BH756" s="70">
        <v>35.57</v>
      </c>
      <c r="BI756" s="50">
        <v>19.7</v>
      </c>
      <c r="BJ756" s="50">
        <v>19.7</v>
      </c>
      <c r="BK756" s="50">
        <v>11</v>
      </c>
      <c r="BL756" s="358">
        <f t="shared" si="67"/>
        <v>6.995621234535998E-2</v>
      </c>
      <c r="BM756" s="73">
        <v>36</v>
      </c>
      <c r="BN756" s="107" t="s">
        <v>3374</v>
      </c>
      <c r="BO756" s="46" t="s">
        <v>3891</v>
      </c>
      <c r="BP756" s="74" t="s">
        <v>3907</v>
      </c>
      <c r="BQ756" s="74" t="s">
        <v>5211</v>
      </c>
      <c r="BR756" s="74" t="s">
        <v>5209</v>
      </c>
      <c r="BS756" s="74" t="s">
        <v>5199</v>
      </c>
      <c r="BT756" s="74" t="s">
        <v>5210</v>
      </c>
      <c r="BU756" s="74" t="s">
        <v>5189</v>
      </c>
      <c r="BV756" s="74" t="s">
        <v>4101</v>
      </c>
      <c r="BW756" s="74" t="s">
        <v>3909</v>
      </c>
      <c r="BX756" s="74"/>
      <c r="BY756" s="74"/>
      <c r="BZ756" s="300" t="s">
        <v>3486</v>
      </c>
      <c r="CA756" s="312" t="s">
        <v>3487</v>
      </c>
      <c r="CB756" s="300" t="s">
        <v>3488</v>
      </c>
      <c r="CC756" s="312" t="s">
        <v>3489</v>
      </c>
      <c r="CD756" s="311" t="str">
        <f t="shared" si="65"/>
        <v>DISCONTINUED - MR311 Vex, 17x8.5, 0mm Offset, 5x5, 71.5mm Centerbore, Matte Black</v>
      </c>
      <c r="CE756" s="311" t="s">
        <v>3721</v>
      </c>
      <c r="CF756" s="311" t="s">
        <v>3720</v>
      </c>
      <c r="CG756" s="300" t="str">
        <f t="shared" si="64"/>
        <v>STREET (3XX)</v>
      </c>
    </row>
    <row r="757" spans="1:85" s="36" customFormat="1" ht="15.75" customHeight="1">
      <c r="A757" s="571">
        <f t="shared" si="63"/>
        <v>754</v>
      </c>
      <c r="B757" s="92" t="s">
        <v>84</v>
      </c>
      <c r="C757" s="92" t="s">
        <v>1038</v>
      </c>
      <c r="D757" s="92" t="s">
        <v>1088</v>
      </c>
      <c r="E757" s="84" t="s">
        <v>5801</v>
      </c>
      <c r="F757" s="281" t="str">
        <f t="shared" si="66"/>
        <v>MR31178516500</v>
      </c>
      <c r="G757" s="83"/>
      <c r="H757" s="83"/>
      <c r="I757" s="72" t="s">
        <v>682</v>
      </c>
      <c r="J757" s="305">
        <v>42370</v>
      </c>
      <c r="K757" s="305">
        <v>44755</v>
      </c>
      <c r="L757" s="282" t="s">
        <v>1239</v>
      </c>
      <c r="M757" s="328">
        <v>323.86</v>
      </c>
      <c r="N757" s="85"/>
      <c r="O757" s="409"/>
      <c r="P757" s="92">
        <v>17</v>
      </c>
      <c r="Q757" s="8">
        <v>8.5</v>
      </c>
      <c r="R757" s="92" t="s">
        <v>1697</v>
      </c>
      <c r="S757" s="3">
        <v>6</v>
      </c>
      <c r="T757" s="3">
        <v>135</v>
      </c>
      <c r="U757" s="3">
        <v>0</v>
      </c>
      <c r="V757" s="16">
        <v>4.75</v>
      </c>
      <c r="W757" s="93" t="s">
        <v>85</v>
      </c>
      <c r="X757" s="16">
        <v>87</v>
      </c>
      <c r="Y757" s="8">
        <v>29.5</v>
      </c>
      <c r="Z757" s="3">
        <v>2650</v>
      </c>
      <c r="AA757" s="71" t="s">
        <v>2165</v>
      </c>
      <c r="AB757" s="72" t="s">
        <v>2845</v>
      </c>
      <c r="AC757" s="47" t="s">
        <v>9716</v>
      </c>
      <c r="AD757" s="73" t="s">
        <v>1590</v>
      </c>
      <c r="AE757" s="46"/>
      <c r="AF757" s="286">
        <f>IFERROR(VLOOKUP(AD757,ACCESSORIES!F:J,5,FALSE),"N/A")</f>
        <v>38.5</v>
      </c>
      <c r="AG757" s="80" t="s">
        <v>1733</v>
      </c>
      <c r="AH757" s="73" t="s">
        <v>1786</v>
      </c>
      <c r="AI757" s="73" t="s">
        <v>85</v>
      </c>
      <c r="AJ757" s="73" t="s">
        <v>1827</v>
      </c>
      <c r="AK757" s="287">
        <f>IFERROR(VLOOKUP(AJ757,ACCESSORIES!F:J,5,FALSE),"N/A")</f>
        <v>1.1000000000000001</v>
      </c>
      <c r="AL757" s="3" t="s">
        <v>236</v>
      </c>
      <c r="AM757" s="3" t="s">
        <v>85</v>
      </c>
      <c r="AN757" s="38" t="str">
        <f>IFERROR(VLOOKUP(AM757,ACCESSORIES!F:J,5,FALSE),"N/A")</f>
        <v>N/A</v>
      </c>
      <c r="AO757" s="92" t="s">
        <v>85</v>
      </c>
      <c r="AP757" s="93">
        <v>16.100000000000001</v>
      </c>
      <c r="AQ757" s="92"/>
      <c r="AR757" s="92">
        <v>175</v>
      </c>
      <c r="AS757" s="25">
        <v>3</v>
      </c>
      <c r="AT757" s="25">
        <v>12</v>
      </c>
      <c r="AU757" s="25">
        <v>36</v>
      </c>
      <c r="AV757" s="25">
        <v>38</v>
      </c>
      <c r="AW757" s="25">
        <v>208</v>
      </c>
      <c r="AX757" s="94">
        <v>200</v>
      </c>
      <c r="AY757" s="93">
        <v>87</v>
      </c>
      <c r="AZ757" s="49">
        <v>42</v>
      </c>
      <c r="BA757" s="49">
        <v>42</v>
      </c>
      <c r="BB757" s="49">
        <v>50</v>
      </c>
      <c r="BC757" s="49"/>
      <c r="BD757" s="92" t="s">
        <v>85</v>
      </c>
      <c r="BE757" s="91" t="str">
        <f>IFERROR(VLOOKUP(BD757,ACCESSORIES!F:J,5,FALSE),"N/A")</f>
        <v>N/A</v>
      </c>
      <c r="BF757" s="92" t="s">
        <v>85</v>
      </c>
      <c r="BG757" s="91" t="str">
        <f>IFERROR(VLOOKUP(BF757,ACCESSORIES!F:J,5,FALSE),"N/A")</f>
        <v>N/A</v>
      </c>
      <c r="BH757" s="70">
        <v>33</v>
      </c>
      <c r="BI757" s="50">
        <v>19.7</v>
      </c>
      <c r="BJ757" s="50">
        <v>19.7</v>
      </c>
      <c r="BK757" s="50">
        <v>11</v>
      </c>
      <c r="BL757" s="358">
        <f t="shared" si="67"/>
        <v>6.995621234535998E-2</v>
      </c>
      <c r="BM757" s="73">
        <v>36</v>
      </c>
      <c r="BN757" s="107" t="s">
        <v>3374</v>
      </c>
      <c r="BO757" s="46" t="s">
        <v>3891</v>
      </c>
      <c r="BP757" s="74" t="s">
        <v>3907</v>
      </c>
      <c r="BQ757" s="74" t="s">
        <v>5211</v>
      </c>
      <c r="BR757" s="74" t="s">
        <v>5209</v>
      </c>
      <c r="BS757" s="74" t="s">
        <v>5199</v>
      </c>
      <c r="BT757" s="74" t="s">
        <v>5210</v>
      </c>
      <c r="BU757" s="74" t="s">
        <v>5189</v>
      </c>
      <c r="BV757" s="74" t="s">
        <v>4101</v>
      </c>
      <c r="BW757" s="74" t="s">
        <v>3909</v>
      </c>
      <c r="BX757" s="74"/>
      <c r="BY757" s="74"/>
      <c r="BZ757" s="300" t="s">
        <v>3490</v>
      </c>
      <c r="CA757" s="312" t="s">
        <v>3491</v>
      </c>
      <c r="CB757" s="300" t="s">
        <v>3492</v>
      </c>
      <c r="CC757" s="312" t="s">
        <v>3493</v>
      </c>
      <c r="CD757" s="311" t="str">
        <f t="shared" si="65"/>
        <v>DISCONTINUED - MR311 Vex, 17x8.5, 0mm Offset, 6x135, 87mm Centerbore, Matte Black</v>
      </c>
      <c r="CE757" s="311" t="s">
        <v>3721</v>
      </c>
      <c r="CF757" s="311" t="s">
        <v>3720</v>
      </c>
      <c r="CG757" s="300" t="str">
        <f t="shared" si="64"/>
        <v>STREET (3XX)</v>
      </c>
    </row>
    <row r="758" spans="1:85" s="36" customFormat="1" ht="15.75" customHeight="1">
      <c r="A758" s="571">
        <f t="shared" si="63"/>
        <v>755</v>
      </c>
      <c r="B758" s="92" t="s">
        <v>84</v>
      </c>
      <c r="C758" s="92" t="s">
        <v>1038</v>
      </c>
      <c r="D758" s="92" t="s">
        <v>1088</v>
      </c>
      <c r="E758" s="84" t="s">
        <v>5802</v>
      </c>
      <c r="F758" s="281" t="str">
        <f t="shared" si="66"/>
        <v>MR31178580500</v>
      </c>
      <c r="G758" s="83"/>
      <c r="H758" s="83"/>
      <c r="I758" s="72" t="s">
        <v>690</v>
      </c>
      <c r="J758" s="305">
        <v>42370</v>
      </c>
      <c r="K758" s="305">
        <v>44755</v>
      </c>
      <c r="L758" s="282" t="s">
        <v>1239</v>
      </c>
      <c r="M758" s="328">
        <v>323.86</v>
      </c>
      <c r="N758" s="85"/>
      <c r="O758" s="409"/>
      <c r="P758" s="92">
        <v>17</v>
      </c>
      <c r="Q758" s="8">
        <v>8.5</v>
      </c>
      <c r="R758" s="92" t="s">
        <v>1699</v>
      </c>
      <c r="S758" s="3">
        <v>8</v>
      </c>
      <c r="T758" s="3">
        <v>6.5</v>
      </c>
      <c r="U758" s="3">
        <v>0</v>
      </c>
      <c r="V758" s="16">
        <v>4.75</v>
      </c>
      <c r="W758" s="93" t="s">
        <v>85</v>
      </c>
      <c r="X758" s="16">
        <v>130.81</v>
      </c>
      <c r="Y758" s="8">
        <v>29.5</v>
      </c>
      <c r="Z758" s="3">
        <v>3640</v>
      </c>
      <c r="AA758" s="71" t="s">
        <v>2165</v>
      </c>
      <c r="AB758" s="72" t="s">
        <v>2845</v>
      </c>
      <c r="AC758" s="47" t="s">
        <v>9627</v>
      </c>
      <c r="AD758" s="73" t="s">
        <v>1562</v>
      </c>
      <c r="AE758" s="46"/>
      <c r="AF758" s="286">
        <f>IFERROR(VLOOKUP(AD758,ACCESSORIES!F:J,5,FALSE),"N/A")</f>
        <v>33</v>
      </c>
      <c r="AG758" s="73" t="s">
        <v>85</v>
      </c>
      <c r="AH758" s="3" t="s">
        <v>85</v>
      </c>
      <c r="AI758" s="3" t="s">
        <v>2863</v>
      </c>
      <c r="AJ758" s="73" t="s">
        <v>1827</v>
      </c>
      <c r="AK758" s="287">
        <f>IFERROR(VLOOKUP(AJ758,ACCESSORIES!F:J,5,FALSE),"N/A")</f>
        <v>1.1000000000000001</v>
      </c>
      <c r="AL758" s="3" t="s">
        <v>237</v>
      </c>
      <c r="AM758" s="3" t="s">
        <v>85</v>
      </c>
      <c r="AN758" s="38" t="str">
        <f>IFERROR(VLOOKUP(AM758,ACCESSORIES!F:J,5,FALSE),"N/A")</f>
        <v>N/A</v>
      </c>
      <c r="AO758" s="92" t="s">
        <v>85</v>
      </c>
      <c r="AP758" s="93">
        <v>16.100000000000001</v>
      </c>
      <c r="AQ758" s="92"/>
      <c r="AR758" s="92">
        <v>200</v>
      </c>
      <c r="AS758" s="25">
        <v>3</v>
      </c>
      <c r="AT758" s="25">
        <v>3</v>
      </c>
      <c r="AU758" s="25">
        <v>36</v>
      </c>
      <c r="AV758" s="25">
        <v>38</v>
      </c>
      <c r="AW758" s="25">
        <v>208</v>
      </c>
      <c r="AX758" s="94">
        <v>200</v>
      </c>
      <c r="AY758" s="93">
        <v>126</v>
      </c>
      <c r="AZ758" s="49">
        <v>89</v>
      </c>
      <c r="BA758" s="49">
        <v>89</v>
      </c>
      <c r="BB758" s="49">
        <v>50</v>
      </c>
      <c r="BC758" s="49"/>
      <c r="BD758" s="92" t="s">
        <v>85</v>
      </c>
      <c r="BE758" s="91" t="str">
        <f>IFERROR(VLOOKUP(BD758,ACCESSORIES!F:J,5,FALSE),"N/A")</f>
        <v>N/A</v>
      </c>
      <c r="BF758" s="92" t="s">
        <v>85</v>
      </c>
      <c r="BG758" s="91" t="str">
        <f>IFERROR(VLOOKUP(BF758,ACCESSORIES!F:J,5,FALSE),"N/A")</f>
        <v>N/A</v>
      </c>
      <c r="BH758" s="70">
        <v>33</v>
      </c>
      <c r="BI758" s="50">
        <v>19.7</v>
      </c>
      <c r="BJ758" s="50">
        <v>19.7</v>
      </c>
      <c r="BK758" s="50">
        <v>11</v>
      </c>
      <c r="BL758" s="358">
        <f t="shared" si="67"/>
        <v>6.995621234535998E-2</v>
      </c>
      <c r="BM758" s="73">
        <v>36</v>
      </c>
      <c r="BN758" s="107" t="s">
        <v>3374</v>
      </c>
      <c r="BO758" s="46" t="s">
        <v>3891</v>
      </c>
      <c r="BP758" s="74" t="s">
        <v>3907</v>
      </c>
      <c r="BQ758" s="74" t="s">
        <v>5211</v>
      </c>
      <c r="BR758" s="74" t="s">
        <v>5209</v>
      </c>
      <c r="BS758" s="74" t="s">
        <v>5199</v>
      </c>
      <c r="BT758" s="74" t="s">
        <v>5210</v>
      </c>
      <c r="BU758" s="74" t="s">
        <v>5189</v>
      </c>
      <c r="BV758" s="74" t="s">
        <v>4101</v>
      </c>
      <c r="BW758" s="74" t="s">
        <v>3909</v>
      </c>
      <c r="BX758" s="74"/>
      <c r="BY758" s="74"/>
      <c r="BZ758" s="300" t="s">
        <v>3494</v>
      </c>
      <c r="CA758" s="312" t="s">
        <v>3495</v>
      </c>
      <c r="CB758" s="300" t="s">
        <v>3496</v>
      </c>
      <c r="CC758" s="312" t="s">
        <v>3497</v>
      </c>
      <c r="CD758" s="311" t="str">
        <f t="shared" si="65"/>
        <v>DISCONTINUED - MR311 Vex, 17x8.5, 0mm Offset, 8x6.5, 130.81mm Centerbore, Matte Black</v>
      </c>
      <c r="CE758" s="311" t="s">
        <v>3721</v>
      </c>
      <c r="CF758" s="311" t="s">
        <v>3720</v>
      </c>
      <c r="CG758" s="300" t="str">
        <f t="shared" si="64"/>
        <v>STREET (3XX)</v>
      </c>
    </row>
    <row r="759" spans="1:85" s="36" customFormat="1" ht="15.75" customHeight="1">
      <c r="A759" s="571">
        <f t="shared" si="63"/>
        <v>756</v>
      </c>
      <c r="B759" s="92" t="s">
        <v>84</v>
      </c>
      <c r="C759" s="92" t="s">
        <v>1038</v>
      </c>
      <c r="D759" s="92" t="s">
        <v>1974</v>
      </c>
      <c r="E759" s="84" t="s">
        <v>5803</v>
      </c>
      <c r="F759" s="281" t="str">
        <f t="shared" si="66"/>
        <v>MR31378558800</v>
      </c>
      <c r="G759" s="83"/>
      <c r="H759" s="83"/>
      <c r="I759" s="72" t="s">
        <v>2566</v>
      </c>
      <c r="J759" s="305">
        <v>43340</v>
      </c>
      <c r="K759" s="305">
        <v>44755</v>
      </c>
      <c r="L759" s="282" t="s">
        <v>1239</v>
      </c>
      <c r="M759" s="328">
        <v>414.03</v>
      </c>
      <c r="N759" s="85"/>
      <c r="O759" s="409"/>
      <c r="P759" s="29">
        <v>17</v>
      </c>
      <c r="Q759" s="24">
        <v>8.5</v>
      </c>
      <c r="R759" s="92" t="s">
        <v>1688</v>
      </c>
      <c r="S759" s="3">
        <v>5</v>
      </c>
      <c r="T759" s="29">
        <v>150</v>
      </c>
      <c r="U759" s="29">
        <v>0</v>
      </c>
      <c r="V759" s="16">
        <v>4.75</v>
      </c>
      <c r="W759" s="93" t="s">
        <v>85</v>
      </c>
      <c r="X759" s="16">
        <v>110.5</v>
      </c>
      <c r="Y759" s="8">
        <v>24.7</v>
      </c>
      <c r="Z759" s="3">
        <v>2650</v>
      </c>
      <c r="AA759" s="71" t="s">
        <v>2516</v>
      </c>
      <c r="AB759" s="71" t="s">
        <v>2850</v>
      </c>
      <c r="AC759" s="47" t="s">
        <v>9714</v>
      </c>
      <c r="AD759" s="79" t="s">
        <v>4595</v>
      </c>
      <c r="AE759" s="32"/>
      <c r="AF759" s="286" t="str">
        <f>IFERROR(VLOOKUP(AD759,ACCESSORIES!F:J,5,FALSE),"N/A")</f>
        <v>N/A</v>
      </c>
      <c r="AG759" s="73" t="s">
        <v>85</v>
      </c>
      <c r="AH759" s="73" t="s">
        <v>85</v>
      </c>
      <c r="AI759" s="73" t="s">
        <v>85</v>
      </c>
      <c r="AJ759" s="73" t="s">
        <v>85</v>
      </c>
      <c r="AK759" s="287" t="str">
        <f>IFERROR(VLOOKUP(AJ759,ACCESSORIES!F:J,5,FALSE),"N/A")</f>
        <v>N/A</v>
      </c>
      <c r="AL759" s="71" t="s">
        <v>237</v>
      </c>
      <c r="AM759" s="3" t="s">
        <v>85</v>
      </c>
      <c r="AN759" s="38" t="str">
        <f>IFERROR(VLOOKUP(AM759,ACCESSORIES!F:J,5,FALSE),"N/A")</f>
        <v>N/A</v>
      </c>
      <c r="AO759" s="3" t="s">
        <v>85</v>
      </c>
      <c r="AP759" s="16">
        <v>16</v>
      </c>
      <c r="AQ759" s="3"/>
      <c r="AR759" s="3">
        <v>180</v>
      </c>
      <c r="AS759" s="34">
        <v>0</v>
      </c>
      <c r="AT759" s="34">
        <v>25</v>
      </c>
      <c r="AU759" s="34">
        <v>63</v>
      </c>
      <c r="AV759" s="34">
        <v>71</v>
      </c>
      <c r="AW759" s="34">
        <v>211</v>
      </c>
      <c r="AX759" s="94">
        <v>209</v>
      </c>
      <c r="AY759" s="16">
        <v>110.5</v>
      </c>
      <c r="AZ759" s="49">
        <v>64</v>
      </c>
      <c r="BA759" s="49">
        <v>64</v>
      </c>
      <c r="BB759" s="49">
        <v>34</v>
      </c>
      <c r="BC759" s="49"/>
      <c r="BD759" s="92" t="s">
        <v>85</v>
      </c>
      <c r="BE759" s="91" t="str">
        <f>IFERROR(VLOOKUP(BD759,ACCESSORIES!F:J,5,FALSE),"N/A")</f>
        <v>N/A</v>
      </c>
      <c r="BF759" s="92" t="s">
        <v>85</v>
      </c>
      <c r="BG759" s="91" t="str">
        <f>IFERROR(VLOOKUP(BF759,ACCESSORIES!F:J,5,FALSE),"N/A")</f>
        <v>N/A</v>
      </c>
      <c r="BH759" s="70">
        <v>28.2</v>
      </c>
      <c r="BI759" s="50">
        <v>19.7</v>
      </c>
      <c r="BJ759" s="50">
        <v>19.7</v>
      </c>
      <c r="BK759" s="50">
        <v>11</v>
      </c>
      <c r="BL759" s="358">
        <f t="shared" si="67"/>
        <v>6.995621234535998E-2</v>
      </c>
      <c r="BM759" s="73">
        <v>36</v>
      </c>
      <c r="BN759" s="107" t="s">
        <v>3374</v>
      </c>
      <c r="BO759" s="46" t="s">
        <v>3891</v>
      </c>
      <c r="BP759" s="44" t="s">
        <v>5217</v>
      </c>
      <c r="BQ759" s="29" t="s">
        <v>3907</v>
      </c>
      <c r="BR759" s="29" t="s">
        <v>5142</v>
      </c>
      <c r="BS759" s="29" t="s">
        <v>5218</v>
      </c>
      <c r="BT759" s="74" t="s">
        <v>5219</v>
      </c>
      <c r="BU759" s="74" t="s">
        <v>5220</v>
      </c>
      <c r="BV759" s="74" t="s">
        <v>5221</v>
      </c>
      <c r="BW759" s="74" t="s">
        <v>4101</v>
      </c>
      <c r="BX759" s="74" t="s">
        <v>3909</v>
      </c>
      <c r="BY759" s="74"/>
      <c r="BZ759" s="300" t="s">
        <v>3514</v>
      </c>
      <c r="CA759" s="312" t="s">
        <v>3515</v>
      </c>
      <c r="CB759" s="300" t="s">
        <v>3516</v>
      </c>
      <c r="CC759" s="312" t="s">
        <v>3517</v>
      </c>
      <c r="CD759" s="311" t="str">
        <f t="shared" si="65"/>
        <v>DISCONTINUED - MR313, 17x8.5, 0mm Offset, 5x150, 110.5mm Centerbore, Gloss Titanium</v>
      </c>
      <c r="CE759" s="311" t="s">
        <v>3721</v>
      </c>
      <c r="CF759" s="311" t="s">
        <v>3720</v>
      </c>
      <c r="CG759" s="300" t="str">
        <f t="shared" si="64"/>
        <v>STREET (3XX)</v>
      </c>
    </row>
    <row r="760" spans="1:85" s="36" customFormat="1" ht="15.75" customHeight="1">
      <c r="A760" s="571">
        <f t="shared" si="63"/>
        <v>757</v>
      </c>
      <c r="B760" s="92" t="s">
        <v>84</v>
      </c>
      <c r="C760" s="92" t="s">
        <v>1038</v>
      </c>
      <c r="D760" s="92" t="s">
        <v>1976</v>
      </c>
      <c r="E760" s="84" t="s">
        <v>5804</v>
      </c>
      <c r="F760" s="281" t="str">
        <f t="shared" si="66"/>
        <v>MR31578588100</v>
      </c>
      <c r="G760" s="83"/>
      <c r="H760" s="83"/>
      <c r="I760" s="72" t="s">
        <v>2494</v>
      </c>
      <c r="J760" s="305">
        <v>43340</v>
      </c>
      <c r="K760" s="305">
        <v>44755</v>
      </c>
      <c r="L760" s="282" t="s">
        <v>1239</v>
      </c>
      <c r="M760" s="328">
        <v>397.5</v>
      </c>
      <c r="N760" s="85"/>
      <c r="O760" s="409"/>
      <c r="P760" s="29">
        <v>17</v>
      </c>
      <c r="Q760" s="24">
        <v>8.5</v>
      </c>
      <c r="R760" s="92" t="s">
        <v>1701</v>
      </c>
      <c r="S760" s="3">
        <v>8</v>
      </c>
      <c r="T760" s="29">
        <v>180</v>
      </c>
      <c r="U760" s="29">
        <v>0</v>
      </c>
      <c r="V760" s="16">
        <v>4.75</v>
      </c>
      <c r="W760" s="93" t="s">
        <v>85</v>
      </c>
      <c r="X760" s="16">
        <v>130.81</v>
      </c>
      <c r="Y760" s="8">
        <v>29.1</v>
      </c>
      <c r="Z760" s="3">
        <v>3640</v>
      </c>
      <c r="AA760" s="71" t="s">
        <v>5160</v>
      </c>
      <c r="AB760" s="71" t="s">
        <v>2847</v>
      </c>
      <c r="AC760" s="47" t="s">
        <v>9718</v>
      </c>
      <c r="AD760" s="71" t="s">
        <v>1597</v>
      </c>
      <c r="AE760" s="433"/>
      <c r="AF760" s="286">
        <f>IFERROR(VLOOKUP(AD760,ACCESSORIES!F:J,5,FALSE),"N/A")</f>
        <v>33</v>
      </c>
      <c r="AG760" s="73" t="s">
        <v>85</v>
      </c>
      <c r="AH760" s="73" t="s">
        <v>85</v>
      </c>
      <c r="AI760" s="3" t="s">
        <v>2863</v>
      </c>
      <c r="AJ760" s="79" t="s">
        <v>2484</v>
      </c>
      <c r="AK760" s="287">
        <f>IFERROR(VLOOKUP(AJ760,ACCESSORIES!F:J,5,FALSE),"N/A")</f>
        <v>1.1000000000000001</v>
      </c>
      <c r="AL760" s="71" t="s">
        <v>237</v>
      </c>
      <c r="AM760" s="3" t="s">
        <v>85</v>
      </c>
      <c r="AN760" s="38" t="str">
        <f>IFERROR(VLOOKUP(AM760,ACCESSORIES!F:J,5,FALSE),"N/A")</f>
        <v>N/A</v>
      </c>
      <c r="AO760" s="3" t="s">
        <v>85</v>
      </c>
      <c r="AP760" s="16">
        <v>16.2</v>
      </c>
      <c r="AQ760" s="3"/>
      <c r="AR760" s="3">
        <v>210</v>
      </c>
      <c r="AS760" s="34">
        <v>0</v>
      </c>
      <c r="AT760" s="34">
        <v>0</v>
      </c>
      <c r="AU760" s="34"/>
      <c r="AV760" s="34">
        <v>42</v>
      </c>
      <c r="AW760" s="34"/>
      <c r="AX760" s="94">
        <v>202</v>
      </c>
      <c r="AY760" s="77">
        <v>125</v>
      </c>
      <c r="AZ760" s="49">
        <v>92</v>
      </c>
      <c r="BA760" s="49">
        <v>92</v>
      </c>
      <c r="BB760" s="49">
        <v>42</v>
      </c>
      <c r="BC760" s="49"/>
      <c r="BD760" s="92" t="s">
        <v>85</v>
      </c>
      <c r="BE760" s="91" t="str">
        <f>IFERROR(VLOOKUP(BD760,ACCESSORIES!F:J,5,FALSE),"N/A")</f>
        <v>N/A</v>
      </c>
      <c r="BF760" s="92" t="s">
        <v>85</v>
      </c>
      <c r="BG760" s="91" t="str">
        <f>IFERROR(VLOOKUP(BF760,ACCESSORIES!F:J,5,FALSE),"N/A")</f>
        <v>N/A</v>
      </c>
      <c r="BH760" s="70">
        <v>34.590000000000003</v>
      </c>
      <c r="BI760" s="50">
        <v>19.7</v>
      </c>
      <c r="BJ760" s="50">
        <v>19.7</v>
      </c>
      <c r="BK760" s="50">
        <v>11</v>
      </c>
      <c r="BL760" s="358">
        <f t="shared" si="67"/>
        <v>6.995621234535998E-2</v>
      </c>
      <c r="BM760" s="73">
        <v>36</v>
      </c>
      <c r="BN760" s="107" t="s">
        <v>3374</v>
      </c>
      <c r="BO760" s="46" t="s">
        <v>3891</v>
      </c>
      <c r="BP760" s="29" t="s">
        <v>3907</v>
      </c>
      <c r="BQ760" s="29" t="s">
        <v>5175</v>
      </c>
      <c r="BR760" s="29" t="s">
        <v>2709</v>
      </c>
      <c r="BS760" s="29" t="s">
        <v>5199</v>
      </c>
      <c r="BT760" s="74" t="s">
        <v>5210</v>
      </c>
      <c r="BU760" s="74" t="s">
        <v>5189</v>
      </c>
      <c r="BV760" s="74" t="s">
        <v>4101</v>
      </c>
      <c r="BW760" s="74" t="s">
        <v>3909</v>
      </c>
      <c r="BX760" s="74"/>
      <c r="BY760" s="74"/>
      <c r="BZ760" s="300" t="s">
        <v>3566</v>
      </c>
      <c r="CA760" s="312" t="s">
        <v>3567</v>
      </c>
      <c r="CB760" s="300" t="s">
        <v>3568</v>
      </c>
      <c r="CC760" s="312" t="s">
        <v>3569</v>
      </c>
      <c r="CD760" s="311" t="str">
        <f t="shared" si="65"/>
        <v>DISCONTINUED - MR315, 17x8.5, 0mm Offset, 8x180, 130.81mm Centerbore, Gold - Black Lip</v>
      </c>
      <c r="CE760" s="311" t="s">
        <v>3721</v>
      </c>
      <c r="CF760" s="311" t="s">
        <v>3720</v>
      </c>
      <c r="CG760" s="300" t="str">
        <f t="shared" si="64"/>
        <v>STREET (3XX)</v>
      </c>
    </row>
    <row r="761" spans="1:85" s="36" customFormat="1" ht="15.75" customHeight="1">
      <c r="A761" s="571">
        <f t="shared" si="63"/>
        <v>758</v>
      </c>
      <c r="B761" s="3" t="s">
        <v>84</v>
      </c>
      <c r="C761" s="92" t="s">
        <v>1060</v>
      </c>
      <c r="D761" s="74" t="s">
        <v>907</v>
      </c>
      <c r="E761" s="84" t="s">
        <v>5805</v>
      </c>
      <c r="F761" s="281" t="str">
        <f t="shared" si="66"/>
        <v>MR60521250552N</v>
      </c>
      <c r="G761" s="83" t="s">
        <v>2095</v>
      </c>
      <c r="H761" s="83"/>
      <c r="I761" s="71" t="s">
        <v>941</v>
      </c>
      <c r="J761" s="305">
        <v>42736</v>
      </c>
      <c r="K761" s="305">
        <v>44755</v>
      </c>
      <c r="L761" s="282" t="s">
        <v>1239</v>
      </c>
      <c r="M761" s="328">
        <v>481.5</v>
      </c>
      <c r="N761" s="85"/>
      <c r="O761" s="409"/>
      <c r="P761" s="74">
        <v>20</v>
      </c>
      <c r="Q761" s="76">
        <v>12</v>
      </c>
      <c r="R761" s="92" t="s">
        <v>1692</v>
      </c>
      <c r="S761" s="74">
        <v>5</v>
      </c>
      <c r="T761" s="74">
        <v>5</v>
      </c>
      <c r="U761" s="74">
        <v>-52</v>
      </c>
      <c r="V761" s="77">
        <v>4.5</v>
      </c>
      <c r="W761" s="93" t="s">
        <v>85</v>
      </c>
      <c r="X761" s="77">
        <v>71.5</v>
      </c>
      <c r="Y761" s="76">
        <v>44.91</v>
      </c>
      <c r="Z761" s="74">
        <v>2650</v>
      </c>
      <c r="AA761" s="81" t="s">
        <v>2165</v>
      </c>
      <c r="AB761" s="72" t="s">
        <v>2845</v>
      </c>
      <c r="AC761" s="47" t="s">
        <v>9786</v>
      </c>
      <c r="AD761" s="3" t="s">
        <v>1587</v>
      </c>
      <c r="AE761" s="47"/>
      <c r="AF761" s="286">
        <f>IFERROR(VLOOKUP(AD761,ACCESSORIES!F:J,5,FALSE),"N/A")</f>
        <v>33</v>
      </c>
      <c r="AG761" s="80" t="s">
        <v>1731</v>
      </c>
      <c r="AH761" s="73" t="s">
        <v>1786</v>
      </c>
      <c r="AI761" s="73" t="s">
        <v>85</v>
      </c>
      <c r="AJ761" s="92" t="s">
        <v>1826</v>
      </c>
      <c r="AK761" s="287">
        <f>IFERROR(VLOOKUP(AJ761,ACCESSORIES!F:J,5,FALSE),"N/A")</f>
        <v>1.1000000000000001</v>
      </c>
      <c r="AL761" s="92" t="s">
        <v>236</v>
      </c>
      <c r="AM761" s="74" t="s">
        <v>85</v>
      </c>
      <c r="AN761" s="38" t="str">
        <f>IFERROR(VLOOKUP(AM761,ACCESSORIES!F:J,5,FALSE),"N/A")</f>
        <v>N/A</v>
      </c>
      <c r="AO761" s="74" t="s">
        <v>85</v>
      </c>
      <c r="AP761" s="77">
        <v>15.8</v>
      </c>
      <c r="AQ761" s="74"/>
      <c r="AR761" s="74">
        <v>165</v>
      </c>
      <c r="AS761" s="34">
        <v>6</v>
      </c>
      <c r="AT761" s="34">
        <v>16</v>
      </c>
      <c r="AU761" s="34"/>
      <c r="AV761" s="34">
        <v>37</v>
      </c>
      <c r="AW761" s="34"/>
      <c r="AX761" s="92">
        <v>241</v>
      </c>
      <c r="AY761" s="93">
        <v>71.5</v>
      </c>
      <c r="AZ761" s="49">
        <v>38</v>
      </c>
      <c r="BA761" s="49">
        <v>38</v>
      </c>
      <c r="BB761" s="49">
        <v>125</v>
      </c>
      <c r="BC761" s="49"/>
      <c r="BD761" s="3" t="s">
        <v>85</v>
      </c>
      <c r="BE761" s="91" t="str">
        <f>IFERROR(VLOOKUP(BD761,ACCESSORIES!F:J,5,FALSE),"N/A")</f>
        <v>N/A</v>
      </c>
      <c r="BF761" s="3" t="s">
        <v>85</v>
      </c>
      <c r="BG761" s="91" t="str">
        <f>IFERROR(VLOOKUP(BF761,ACCESSORIES!F:J,5,FALSE),"N/A")</f>
        <v>N/A</v>
      </c>
      <c r="BH761" s="70">
        <v>50.97</v>
      </c>
      <c r="BI761" s="50">
        <v>22</v>
      </c>
      <c r="BJ761" s="50">
        <v>22</v>
      </c>
      <c r="BK761" s="50">
        <v>13.7</v>
      </c>
      <c r="BL761" s="358">
        <f t="shared" si="67"/>
        <v>0.10865934397119997</v>
      </c>
      <c r="BM761" s="74">
        <v>16</v>
      </c>
      <c r="BN761" s="107" t="s">
        <v>3374</v>
      </c>
      <c r="BO761" s="46" t="s">
        <v>3891</v>
      </c>
      <c r="BP761" s="74" t="s">
        <v>3907</v>
      </c>
      <c r="BQ761" s="74" t="s">
        <v>4615</v>
      </c>
      <c r="BR761" s="74" t="s">
        <v>5198</v>
      </c>
      <c r="BS761" s="74" t="s">
        <v>5199</v>
      </c>
      <c r="BT761" s="74" t="s">
        <v>4451</v>
      </c>
      <c r="BU761" s="74" t="s">
        <v>4101</v>
      </c>
      <c r="BV761" s="74" t="s">
        <v>3909</v>
      </c>
      <c r="BW761" s="74"/>
      <c r="BX761" s="74"/>
      <c r="BY761" s="74"/>
      <c r="BZ761" s="300" t="s">
        <v>3626</v>
      </c>
      <c r="CA761" s="312" t="s">
        <v>3627</v>
      </c>
      <c r="CB761" s="336" t="s">
        <v>3628</v>
      </c>
      <c r="CC761" s="312" t="s">
        <v>3629</v>
      </c>
      <c r="CD761" s="311" t="str">
        <f t="shared" si="65"/>
        <v>DISCONTINUED - MR605 NV, 20x12, -52mm Offset, 5x5, 71.5mm Centerbore, Matte Black</v>
      </c>
      <c r="CE761" s="311" t="s">
        <v>3721</v>
      </c>
      <c r="CF761" s="311" t="s">
        <v>3720</v>
      </c>
      <c r="CG761" s="300" t="str">
        <f t="shared" si="64"/>
        <v>DISCO (6XX)</v>
      </c>
    </row>
    <row r="762" spans="1:85" s="36" customFormat="1" ht="15.75" customHeight="1">
      <c r="A762" s="571">
        <f t="shared" si="63"/>
        <v>759</v>
      </c>
      <c r="B762" s="3" t="s">
        <v>84</v>
      </c>
      <c r="C762" s="92" t="s">
        <v>1247</v>
      </c>
      <c r="D762" s="74" t="s">
        <v>5483</v>
      </c>
      <c r="E762" s="84" t="s">
        <v>5806</v>
      </c>
      <c r="F762" s="281" t="str">
        <f t="shared" si="66"/>
        <v>MR70278562500</v>
      </c>
      <c r="G762" s="83"/>
      <c r="H762" s="83"/>
      <c r="I762" s="81" t="s">
        <v>2032</v>
      </c>
      <c r="J762" s="305">
        <v>43101</v>
      </c>
      <c r="K762" s="305">
        <v>44755</v>
      </c>
      <c r="L762" s="282" t="s">
        <v>1239</v>
      </c>
      <c r="M762" s="328">
        <v>329.88</v>
      </c>
      <c r="N762" s="85"/>
      <c r="O762" s="409"/>
      <c r="P762" s="74">
        <v>17</v>
      </c>
      <c r="Q762" s="74">
        <v>8.5</v>
      </c>
      <c r="R762" s="92" t="s">
        <v>1695</v>
      </c>
      <c r="S762" s="74">
        <v>6</v>
      </c>
      <c r="T762" s="74">
        <v>120</v>
      </c>
      <c r="U762" s="74">
        <v>0</v>
      </c>
      <c r="V762" s="77">
        <v>4.75</v>
      </c>
      <c r="W762" s="93" t="s">
        <v>85</v>
      </c>
      <c r="X762" s="77">
        <v>67</v>
      </c>
      <c r="Y762" s="76">
        <v>28.15</v>
      </c>
      <c r="Z762" s="74">
        <v>2650</v>
      </c>
      <c r="AA762" s="81" t="s">
        <v>2165</v>
      </c>
      <c r="AB762" s="72" t="s">
        <v>2845</v>
      </c>
      <c r="AC762" s="47" t="s">
        <v>9715</v>
      </c>
      <c r="AD762" s="74" t="s">
        <v>3940</v>
      </c>
      <c r="AE762" s="86"/>
      <c r="AF762" s="286">
        <f>IFERROR(VLOOKUP(AD762,ACCESSORIES!F:J,5,FALSE),"N/A")</f>
        <v>22</v>
      </c>
      <c r="AG762" s="80" t="s">
        <v>85</v>
      </c>
      <c r="AH762" s="73" t="s">
        <v>85</v>
      </c>
      <c r="AI762" s="73" t="s">
        <v>85</v>
      </c>
      <c r="AJ762" s="73" t="s">
        <v>85</v>
      </c>
      <c r="AK762" s="287" t="str">
        <f>IFERROR(VLOOKUP(AJ762,ACCESSORIES!F:J,5,FALSE),"N/A")</f>
        <v>N/A</v>
      </c>
      <c r="AL762" s="92" t="s">
        <v>236</v>
      </c>
      <c r="AM762" s="74" t="s">
        <v>85</v>
      </c>
      <c r="AN762" s="38" t="str">
        <f>IFERROR(VLOOKUP(AM762,ACCESSORIES!F:J,5,FALSE),"N/A")</f>
        <v>N/A</v>
      </c>
      <c r="AO762" s="74" t="s">
        <v>85</v>
      </c>
      <c r="AP762" s="77">
        <v>16.100000000000001</v>
      </c>
      <c r="AQ762" s="74"/>
      <c r="AR762" s="74">
        <v>166</v>
      </c>
      <c r="AS762" s="74">
        <v>12</v>
      </c>
      <c r="AT762" s="74">
        <v>29</v>
      </c>
      <c r="AU762" s="74"/>
      <c r="AV762" s="74">
        <v>75</v>
      </c>
      <c r="AW762" s="74"/>
      <c r="AX762" s="74">
        <v>205</v>
      </c>
      <c r="AY762" s="77">
        <v>67</v>
      </c>
      <c r="AZ762" s="49">
        <v>40</v>
      </c>
      <c r="BA762" s="49">
        <v>40</v>
      </c>
      <c r="BB762" s="49">
        <v>30</v>
      </c>
      <c r="BC762" s="49"/>
      <c r="BD762" s="3" t="s">
        <v>85</v>
      </c>
      <c r="BE762" s="91" t="str">
        <f>IFERROR(VLOOKUP(BD762,ACCESSORIES!F:J,5,FALSE),"N/A")</f>
        <v>N/A</v>
      </c>
      <c r="BF762" s="3" t="s">
        <v>85</v>
      </c>
      <c r="BG762" s="91" t="str">
        <f>IFERROR(VLOOKUP(BF762,ACCESSORIES!F:J,5,FALSE),"N/A")</f>
        <v>N/A</v>
      </c>
      <c r="BH762" s="70">
        <v>31.65</v>
      </c>
      <c r="BI762" s="50">
        <v>19.7</v>
      </c>
      <c r="BJ762" s="50">
        <v>19.7</v>
      </c>
      <c r="BK762" s="50">
        <v>11</v>
      </c>
      <c r="BL762" s="358">
        <f t="shared" si="67"/>
        <v>6.995621234535998E-2</v>
      </c>
      <c r="BM762" s="73">
        <v>36</v>
      </c>
      <c r="BN762" s="107" t="s">
        <v>3374</v>
      </c>
      <c r="BO762" s="46" t="s">
        <v>3891</v>
      </c>
      <c r="BP762" s="74" t="s">
        <v>4730</v>
      </c>
      <c r="BQ762" s="74" t="s">
        <v>3907</v>
      </c>
      <c r="BR762" s="74" t="s">
        <v>5142</v>
      </c>
      <c r="BS762" s="74" t="s">
        <v>2734</v>
      </c>
      <c r="BT762" s="74" t="s">
        <v>4116</v>
      </c>
      <c r="BU762" s="74" t="s">
        <v>5141</v>
      </c>
      <c r="BV762" s="74" t="s">
        <v>4101</v>
      </c>
      <c r="BW762" s="74" t="s">
        <v>3909</v>
      </c>
      <c r="BX762" s="74"/>
      <c r="BY762" s="74"/>
      <c r="BZ762" s="300" t="s">
        <v>4026</v>
      </c>
      <c r="CA762" s="312" t="s">
        <v>4025</v>
      </c>
      <c r="CB762" s="300" t="s">
        <v>4027</v>
      </c>
      <c r="CC762" s="312" t="s">
        <v>4028</v>
      </c>
      <c r="CD762" s="311" t="str">
        <f t="shared" si="65"/>
        <v>DISCONTINUED - MR702 Bead Grip, 17x8.5, 0mm Offset, 6x120, 67mm Centerbore, Matte Black</v>
      </c>
      <c r="CE762" s="311" t="s">
        <v>3721</v>
      </c>
      <c r="CF762" s="311" t="s">
        <v>3720</v>
      </c>
      <c r="CG762" s="300" t="str">
        <f t="shared" si="64"/>
        <v>TRAIL (7XX)</v>
      </c>
    </row>
    <row r="763" spans="1:85" s="36" customFormat="1" ht="15.75" customHeight="1">
      <c r="A763" s="571">
        <f t="shared" si="63"/>
        <v>760</v>
      </c>
      <c r="B763" s="13" t="s">
        <v>84</v>
      </c>
      <c r="C763" s="97" t="s">
        <v>1247</v>
      </c>
      <c r="D763" s="75" t="s">
        <v>5485</v>
      </c>
      <c r="E763" s="84" t="s">
        <v>5814</v>
      </c>
      <c r="F763" s="281" t="str">
        <f t="shared" si="66"/>
        <v>MR70478588500</v>
      </c>
      <c r="G763" s="83"/>
      <c r="H763" s="83"/>
      <c r="I763" s="43" t="s">
        <v>3357</v>
      </c>
      <c r="J763" s="316">
        <v>43714</v>
      </c>
      <c r="K763" s="305">
        <v>44755</v>
      </c>
      <c r="L763" s="282" t="s">
        <v>1239</v>
      </c>
      <c r="M763" s="328">
        <v>372.5</v>
      </c>
      <c r="N763" s="85"/>
      <c r="O763" s="409"/>
      <c r="P763" s="75">
        <v>17</v>
      </c>
      <c r="Q763" s="75">
        <v>8.5</v>
      </c>
      <c r="R763" s="92" t="s">
        <v>1701</v>
      </c>
      <c r="S763" s="75">
        <v>8</v>
      </c>
      <c r="T763" s="75">
        <v>180</v>
      </c>
      <c r="U763" s="75">
        <v>0</v>
      </c>
      <c r="V763" s="68">
        <v>4.75</v>
      </c>
      <c r="W763" s="95" t="s">
        <v>85</v>
      </c>
      <c r="X763" s="68">
        <v>130.81</v>
      </c>
      <c r="Y763" s="39">
        <v>32.369999999999997</v>
      </c>
      <c r="Z763" s="75">
        <v>3640</v>
      </c>
      <c r="AA763" s="43" t="s">
        <v>2165</v>
      </c>
      <c r="AB763" s="72" t="s">
        <v>2845</v>
      </c>
      <c r="AC763" s="47" t="s">
        <v>9718</v>
      </c>
      <c r="AD763" s="74" t="s">
        <v>3944</v>
      </c>
      <c r="AE763" s="86"/>
      <c r="AF763" s="286">
        <f>IFERROR(VLOOKUP(AD763,ACCESSORIES!F:J,5,FALSE),"N/A")</f>
        <v>33</v>
      </c>
      <c r="AG763" s="14" t="s">
        <v>85</v>
      </c>
      <c r="AH763" s="14" t="s">
        <v>85</v>
      </c>
      <c r="AI763" s="13" t="s">
        <v>2863</v>
      </c>
      <c r="AJ763" s="14" t="s">
        <v>85</v>
      </c>
      <c r="AK763" s="287" t="str">
        <f>IFERROR(VLOOKUP(AJ763,ACCESSORIES!F:J,5,FALSE),"N/A")</f>
        <v>N/A</v>
      </c>
      <c r="AL763" s="92" t="s">
        <v>236</v>
      </c>
      <c r="AM763" s="75" t="s">
        <v>85</v>
      </c>
      <c r="AN763" s="38" t="str">
        <f>IFERROR(VLOOKUP(AM763,ACCESSORIES!F:J,5,FALSE),"N/A")</f>
        <v>N/A</v>
      </c>
      <c r="AO763" s="75" t="s">
        <v>85</v>
      </c>
      <c r="AP763" s="68">
        <v>16.2</v>
      </c>
      <c r="AQ763" s="75"/>
      <c r="AR763" s="75">
        <v>210</v>
      </c>
      <c r="AS763" s="34">
        <v>3</v>
      </c>
      <c r="AT763" s="34">
        <v>3</v>
      </c>
      <c r="AU763" s="25"/>
      <c r="AV763" s="34">
        <v>47</v>
      </c>
      <c r="AW763" s="25"/>
      <c r="AX763" s="75">
        <v>206</v>
      </c>
      <c r="AY763" s="77">
        <v>125</v>
      </c>
      <c r="AZ763" s="49">
        <v>92</v>
      </c>
      <c r="BA763" s="49">
        <v>92</v>
      </c>
      <c r="BB763" s="49">
        <v>46</v>
      </c>
      <c r="BC763" s="49"/>
      <c r="BD763" s="13" t="s">
        <v>85</v>
      </c>
      <c r="BE763" s="91" t="str">
        <f>IFERROR(VLOOKUP(BD763,ACCESSORIES!F:J,5,FALSE),"N/A")</f>
        <v>N/A</v>
      </c>
      <c r="BF763" s="13" t="s">
        <v>85</v>
      </c>
      <c r="BG763" s="91" t="str">
        <f>IFERROR(VLOOKUP(BF763,ACCESSORIES!F:J,5,FALSE),"N/A")</f>
        <v>N/A</v>
      </c>
      <c r="BH763" s="70">
        <v>36.78</v>
      </c>
      <c r="BI763" s="50">
        <v>19.7</v>
      </c>
      <c r="BJ763" s="50">
        <v>19.7</v>
      </c>
      <c r="BK763" s="50">
        <v>11</v>
      </c>
      <c r="BL763" s="358">
        <f t="shared" si="67"/>
        <v>6.995621234535998E-2</v>
      </c>
      <c r="BM763" s="14">
        <v>36</v>
      </c>
      <c r="BN763" s="107" t="s">
        <v>3374</v>
      </c>
      <c r="BO763" s="46" t="s">
        <v>3891</v>
      </c>
      <c r="BP763" s="74" t="s">
        <v>4730</v>
      </c>
      <c r="BQ763" s="74" t="s">
        <v>3907</v>
      </c>
      <c r="BR763" s="74" t="s">
        <v>5143</v>
      </c>
      <c r="BS763" s="74" t="s">
        <v>2734</v>
      </c>
      <c r="BT763" s="74" t="s">
        <v>4116</v>
      </c>
      <c r="BU763" s="74" t="s">
        <v>5141</v>
      </c>
      <c r="BV763" s="74" t="s">
        <v>5127</v>
      </c>
      <c r="BW763" s="74" t="s">
        <v>4101</v>
      </c>
      <c r="BX763" s="74" t="s">
        <v>3909</v>
      </c>
      <c r="BY763" s="74"/>
      <c r="BZ763" s="334" t="s">
        <v>4033</v>
      </c>
      <c r="CA763" s="335" t="s">
        <v>4034</v>
      </c>
      <c r="CB763" s="337" t="s">
        <v>4035</v>
      </c>
      <c r="CC763" s="335" t="s">
        <v>4036</v>
      </c>
      <c r="CD763" s="311" t="str">
        <f t="shared" si="65"/>
        <v>DISCONTINUED - MR704 Bead Grip, 17x8.5, 0mm Offset, 8x180, 130.81mm Centerbore, Matte Black</v>
      </c>
      <c r="CE763" s="311" t="s">
        <v>3721</v>
      </c>
      <c r="CF763" s="311" t="s">
        <v>3720</v>
      </c>
      <c r="CG763" s="300" t="str">
        <f t="shared" si="64"/>
        <v>TRAIL (7XX)</v>
      </c>
    </row>
    <row r="764" spans="1:85" s="36" customFormat="1" ht="15.75" customHeight="1">
      <c r="A764" s="571">
        <f t="shared" si="63"/>
        <v>761</v>
      </c>
      <c r="B764" s="92" t="s">
        <v>84</v>
      </c>
      <c r="C764" s="92" t="s">
        <v>1038</v>
      </c>
      <c r="D764" s="92" t="s">
        <v>1087</v>
      </c>
      <c r="E764" s="84" t="s">
        <v>5824</v>
      </c>
      <c r="F764" s="281" t="str">
        <f t="shared" si="66"/>
        <v>MR31078558900</v>
      </c>
      <c r="G764" s="83"/>
      <c r="H764" s="83"/>
      <c r="I764" s="72" t="s">
        <v>635</v>
      </c>
      <c r="J764" s="305">
        <v>42370</v>
      </c>
      <c r="K764" s="305">
        <v>44781</v>
      </c>
      <c r="L764" s="282" t="s">
        <v>1239</v>
      </c>
      <c r="M764" s="328">
        <v>377.5</v>
      </c>
      <c r="N764" s="85"/>
      <c r="O764" s="409"/>
      <c r="P764" s="92">
        <v>17</v>
      </c>
      <c r="Q764" s="8">
        <v>8.5</v>
      </c>
      <c r="R764" s="92" t="s">
        <v>1688</v>
      </c>
      <c r="S764" s="3">
        <v>5</v>
      </c>
      <c r="T764" s="3">
        <v>150</v>
      </c>
      <c r="U764" s="3">
        <v>0</v>
      </c>
      <c r="V764" s="16">
        <v>4.75</v>
      </c>
      <c r="W764" s="93" t="s">
        <v>85</v>
      </c>
      <c r="X764" s="16">
        <v>110.5</v>
      </c>
      <c r="Y764" s="8">
        <v>32.89</v>
      </c>
      <c r="Z764" s="3">
        <v>2650</v>
      </c>
      <c r="AA764" s="71" t="s">
        <v>5156</v>
      </c>
      <c r="AB764" s="71" t="s">
        <v>2846</v>
      </c>
      <c r="AC764" s="47" t="s">
        <v>9714</v>
      </c>
      <c r="AD764" s="73" t="s">
        <v>1596</v>
      </c>
      <c r="AE764" s="46"/>
      <c r="AF764" s="286">
        <f>IFERROR(VLOOKUP(AD764,ACCESSORIES!F:J,5,FALSE),"N/A")</f>
        <v>38.5</v>
      </c>
      <c r="AG764" s="73" t="s">
        <v>1735</v>
      </c>
      <c r="AH764" s="3" t="s">
        <v>1787</v>
      </c>
      <c r="AI764" s="73" t="s">
        <v>85</v>
      </c>
      <c r="AJ764" s="73" t="s">
        <v>1827</v>
      </c>
      <c r="AK764" s="287">
        <f>IFERROR(VLOOKUP(AJ764,ACCESSORIES!F:J,5,FALSE),"N/A")</f>
        <v>1.1000000000000001</v>
      </c>
      <c r="AL764" s="3" t="s">
        <v>236</v>
      </c>
      <c r="AM764" s="3" t="s">
        <v>85</v>
      </c>
      <c r="AN764" s="38" t="str">
        <f>IFERROR(VLOOKUP(AM764,ACCESSORIES!F:J,5,FALSE),"N/A")</f>
        <v>N/A</v>
      </c>
      <c r="AO764" s="92" t="s">
        <v>85</v>
      </c>
      <c r="AP764" s="93">
        <v>16.100000000000001</v>
      </c>
      <c r="AQ764" s="92"/>
      <c r="AR764" s="92">
        <v>185</v>
      </c>
      <c r="AS764" s="25">
        <v>6</v>
      </c>
      <c r="AT764" s="25">
        <v>25</v>
      </c>
      <c r="AU764" s="25">
        <v>41</v>
      </c>
      <c r="AV764" s="25">
        <v>66</v>
      </c>
      <c r="AW764" s="25">
        <v>207</v>
      </c>
      <c r="AX764" s="94">
        <v>200</v>
      </c>
      <c r="AY764" s="93">
        <v>110.5</v>
      </c>
      <c r="AZ764" s="49">
        <v>41</v>
      </c>
      <c r="BA764" s="49">
        <v>41</v>
      </c>
      <c r="BB764" s="49">
        <v>23</v>
      </c>
      <c r="BC764" s="49"/>
      <c r="BD764" s="92" t="s">
        <v>85</v>
      </c>
      <c r="BE764" s="91" t="str">
        <f>IFERROR(VLOOKUP(BD764,ACCESSORIES!F:J,5,FALSE),"N/A")</f>
        <v>N/A</v>
      </c>
      <c r="BF764" s="92" t="s">
        <v>85</v>
      </c>
      <c r="BG764" s="91" t="str">
        <f>IFERROR(VLOOKUP(BF764,ACCESSORIES!F:J,5,FALSE),"N/A")</f>
        <v>N/A</v>
      </c>
      <c r="BH764" s="70">
        <v>36.96</v>
      </c>
      <c r="BI764" s="50">
        <v>19.7</v>
      </c>
      <c r="BJ764" s="50">
        <v>19.7</v>
      </c>
      <c r="BK764" s="50">
        <v>11</v>
      </c>
      <c r="BL764" s="358">
        <f t="shared" si="67"/>
        <v>6.995621234535998E-2</v>
      </c>
      <c r="BM764" s="73">
        <v>36</v>
      </c>
      <c r="BN764" s="107" t="s">
        <v>3374</v>
      </c>
      <c r="BO764" s="46" t="s">
        <v>3891</v>
      </c>
      <c r="BP764" s="74" t="s">
        <v>3907</v>
      </c>
      <c r="BQ764" s="74" t="s">
        <v>5208</v>
      </c>
      <c r="BR764" s="74" t="s">
        <v>5209</v>
      </c>
      <c r="BS764" s="74" t="s">
        <v>5199</v>
      </c>
      <c r="BT764" s="74" t="s">
        <v>5210</v>
      </c>
      <c r="BU764" s="74" t="s">
        <v>5189</v>
      </c>
      <c r="BV764" s="74" t="s">
        <v>4101</v>
      </c>
      <c r="BW764" s="74" t="s">
        <v>3909</v>
      </c>
      <c r="BX764" s="74"/>
      <c r="BY764" s="74"/>
      <c r="BZ764" s="300" t="s">
        <v>3466</v>
      </c>
      <c r="CA764" s="312" t="s">
        <v>3467</v>
      </c>
      <c r="CB764" s="300" t="s">
        <v>3468</v>
      </c>
      <c r="CC764" s="312" t="s">
        <v>3469</v>
      </c>
      <c r="CD764" s="311" t="str">
        <f t="shared" si="65"/>
        <v>DISCONTINUED - MR310 Con6, 17x8.5, 0mm Offset, 5x150, 110.5mm Centerbore, Method Bronze - Matte Black Lip</v>
      </c>
      <c r="CE764" s="311" t="s">
        <v>3721</v>
      </c>
      <c r="CF764" s="311" t="s">
        <v>3720</v>
      </c>
      <c r="CG764" s="300" t="str">
        <f t="shared" si="64"/>
        <v>STREET (3XX)</v>
      </c>
    </row>
    <row r="765" spans="1:85" s="36" customFormat="1" ht="15.75" customHeight="1">
      <c r="A765" s="571">
        <f t="shared" si="63"/>
        <v>762</v>
      </c>
      <c r="B765" s="92" t="s">
        <v>84</v>
      </c>
      <c r="C765" s="92" t="s">
        <v>1038</v>
      </c>
      <c r="D765" s="92" t="s">
        <v>1087</v>
      </c>
      <c r="E765" s="84" t="s">
        <v>5825</v>
      </c>
      <c r="F765" s="281" t="str">
        <f t="shared" si="66"/>
        <v>MR31078516500</v>
      </c>
      <c r="G765" s="83"/>
      <c r="H765" s="83"/>
      <c r="I765" s="72" t="s">
        <v>636</v>
      </c>
      <c r="J765" s="305">
        <v>42370</v>
      </c>
      <c r="K765" s="305">
        <v>44781</v>
      </c>
      <c r="L765" s="282" t="s">
        <v>1239</v>
      </c>
      <c r="M765" s="328">
        <v>356.5</v>
      </c>
      <c r="N765" s="85"/>
      <c r="O765" s="409"/>
      <c r="P765" s="92">
        <v>17</v>
      </c>
      <c r="Q765" s="8">
        <v>8.5</v>
      </c>
      <c r="R765" s="92" t="s">
        <v>1697</v>
      </c>
      <c r="S765" s="3">
        <v>6</v>
      </c>
      <c r="T765" s="3">
        <v>135</v>
      </c>
      <c r="U765" s="3">
        <v>0</v>
      </c>
      <c r="V765" s="16">
        <v>4.75</v>
      </c>
      <c r="W765" s="93" t="s">
        <v>85</v>
      </c>
      <c r="X765" s="16">
        <v>87</v>
      </c>
      <c r="Y765" s="8">
        <v>33.33</v>
      </c>
      <c r="Z765" s="3">
        <v>2650</v>
      </c>
      <c r="AA765" s="71" t="s">
        <v>2165</v>
      </c>
      <c r="AB765" s="72" t="s">
        <v>2845</v>
      </c>
      <c r="AC765" s="47" t="s">
        <v>9716</v>
      </c>
      <c r="AD765" s="73" t="s">
        <v>1590</v>
      </c>
      <c r="AE765" s="46"/>
      <c r="AF765" s="286">
        <f>IFERROR(VLOOKUP(AD765,ACCESSORIES!F:J,5,FALSE),"N/A")</f>
        <v>38.5</v>
      </c>
      <c r="AG765" s="73" t="s">
        <v>1733</v>
      </c>
      <c r="AH765" s="73" t="s">
        <v>1786</v>
      </c>
      <c r="AI765" s="73" t="s">
        <v>85</v>
      </c>
      <c r="AJ765" s="73" t="s">
        <v>1827</v>
      </c>
      <c r="AK765" s="287">
        <f>IFERROR(VLOOKUP(AJ765,ACCESSORIES!F:J,5,FALSE),"N/A")</f>
        <v>1.1000000000000001</v>
      </c>
      <c r="AL765" s="3" t="s">
        <v>236</v>
      </c>
      <c r="AM765" s="3" t="s">
        <v>85</v>
      </c>
      <c r="AN765" s="38" t="str">
        <f>IFERROR(VLOOKUP(AM765,ACCESSORIES!F:J,5,FALSE),"N/A")</f>
        <v>N/A</v>
      </c>
      <c r="AO765" s="92" t="s">
        <v>85</v>
      </c>
      <c r="AP765" s="93">
        <v>16.100000000000001</v>
      </c>
      <c r="AQ765" s="92"/>
      <c r="AR765" s="92">
        <v>175</v>
      </c>
      <c r="AS765" s="25">
        <v>6</v>
      </c>
      <c r="AT765" s="25">
        <v>25</v>
      </c>
      <c r="AU765" s="25">
        <v>41</v>
      </c>
      <c r="AV765" s="25">
        <v>66</v>
      </c>
      <c r="AW765" s="25">
        <v>207</v>
      </c>
      <c r="AX765" s="94">
        <v>200</v>
      </c>
      <c r="AY765" s="93">
        <v>87</v>
      </c>
      <c r="AZ765" s="49">
        <v>34</v>
      </c>
      <c r="BA765" s="49">
        <v>34</v>
      </c>
      <c r="BB765" s="49">
        <v>23</v>
      </c>
      <c r="BC765" s="49"/>
      <c r="BD765" s="92" t="s">
        <v>85</v>
      </c>
      <c r="BE765" s="91" t="str">
        <f>IFERROR(VLOOKUP(BD765,ACCESSORIES!F:J,5,FALSE),"N/A")</f>
        <v>N/A</v>
      </c>
      <c r="BF765" s="92" t="s">
        <v>85</v>
      </c>
      <c r="BG765" s="91" t="str">
        <f>IFERROR(VLOOKUP(BF765,ACCESSORIES!F:J,5,FALSE),"N/A")</f>
        <v>N/A</v>
      </c>
      <c r="BH765" s="70">
        <v>38.29</v>
      </c>
      <c r="BI765" s="50">
        <v>19.7</v>
      </c>
      <c r="BJ765" s="50">
        <v>19.7</v>
      </c>
      <c r="BK765" s="50">
        <v>11</v>
      </c>
      <c r="BL765" s="358">
        <f t="shared" si="67"/>
        <v>6.995621234535998E-2</v>
      </c>
      <c r="BM765" s="73">
        <v>36</v>
      </c>
      <c r="BN765" s="107" t="s">
        <v>3374</v>
      </c>
      <c r="BO765" s="46" t="s">
        <v>3891</v>
      </c>
      <c r="BP765" s="74" t="s">
        <v>3907</v>
      </c>
      <c r="BQ765" s="74" t="s">
        <v>5208</v>
      </c>
      <c r="BR765" s="74" t="s">
        <v>5209</v>
      </c>
      <c r="BS765" s="74" t="s">
        <v>5199</v>
      </c>
      <c r="BT765" s="74" t="s">
        <v>5210</v>
      </c>
      <c r="BU765" s="74" t="s">
        <v>5189</v>
      </c>
      <c r="BV765" s="74" t="s">
        <v>4101</v>
      </c>
      <c r="BW765" s="74" t="s">
        <v>3909</v>
      </c>
      <c r="BX765" s="74"/>
      <c r="BY765" s="74"/>
      <c r="BZ765" s="300" t="s">
        <v>3470</v>
      </c>
      <c r="CA765" s="312" t="s">
        <v>3471</v>
      </c>
      <c r="CB765" s="300" t="s">
        <v>3472</v>
      </c>
      <c r="CC765" s="312" t="s">
        <v>3473</v>
      </c>
      <c r="CD765" s="311" t="str">
        <f t="shared" si="65"/>
        <v>DISCONTINUED - MR310 Con6, 17x8.5, 0mm Offset, 6x135, 87mm Centerbore, Matte Black</v>
      </c>
      <c r="CE765" s="311" t="s">
        <v>3721</v>
      </c>
      <c r="CF765" s="311" t="s">
        <v>3720</v>
      </c>
      <c r="CG765" s="300" t="str">
        <f t="shared" si="64"/>
        <v>STREET (3XX)</v>
      </c>
    </row>
    <row r="766" spans="1:85" s="36" customFormat="1" ht="15.75" customHeight="1">
      <c r="A766" s="571">
        <f t="shared" si="63"/>
        <v>763</v>
      </c>
      <c r="B766" s="92" t="s">
        <v>84</v>
      </c>
      <c r="C766" s="92" t="s">
        <v>1038</v>
      </c>
      <c r="D766" s="92" t="s">
        <v>1087</v>
      </c>
      <c r="E766" s="84" t="s">
        <v>5826</v>
      </c>
      <c r="F766" s="281" t="str">
        <f t="shared" si="66"/>
        <v>MR31078560500</v>
      </c>
      <c r="G766" s="83"/>
      <c r="H766" s="83"/>
      <c r="I766" s="72" t="s">
        <v>638</v>
      </c>
      <c r="J766" s="305">
        <v>42370</v>
      </c>
      <c r="K766" s="305">
        <v>44781</v>
      </c>
      <c r="L766" s="282" t="s">
        <v>1239</v>
      </c>
      <c r="M766" s="328">
        <v>356.5</v>
      </c>
      <c r="N766" s="85"/>
      <c r="O766" s="409"/>
      <c r="P766" s="92">
        <v>17</v>
      </c>
      <c r="Q766" s="8">
        <v>8.5</v>
      </c>
      <c r="R766" s="92" t="s">
        <v>1089</v>
      </c>
      <c r="S766" s="3">
        <v>6</v>
      </c>
      <c r="T766" s="3">
        <v>5.5</v>
      </c>
      <c r="U766" s="3">
        <v>0</v>
      </c>
      <c r="V766" s="16">
        <v>4.75</v>
      </c>
      <c r="W766" s="93" t="s">
        <v>85</v>
      </c>
      <c r="X766" s="16">
        <v>106.25</v>
      </c>
      <c r="Y766" s="8">
        <v>32.89</v>
      </c>
      <c r="Z766" s="3">
        <v>2650</v>
      </c>
      <c r="AA766" s="71" t="s">
        <v>2165</v>
      </c>
      <c r="AB766" s="72" t="s">
        <v>2845</v>
      </c>
      <c r="AC766" s="47" t="s">
        <v>9717</v>
      </c>
      <c r="AD766" s="73" t="s">
        <v>1593</v>
      </c>
      <c r="AE766" s="46"/>
      <c r="AF766" s="286">
        <f>IFERROR(VLOOKUP(AD766,ACCESSORIES!F:J,5,FALSE),"N/A")</f>
        <v>38.5</v>
      </c>
      <c r="AG766" s="73" t="s">
        <v>1734</v>
      </c>
      <c r="AH766" s="3" t="s">
        <v>1787</v>
      </c>
      <c r="AI766" s="73" t="s">
        <v>85</v>
      </c>
      <c r="AJ766" s="73" t="s">
        <v>1827</v>
      </c>
      <c r="AK766" s="287">
        <f>IFERROR(VLOOKUP(AJ766,ACCESSORIES!F:J,5,FALSE),"N/A")</f>
        <v>1.1000000000000001</v>
      </c>
      <c r="AL766" s="3" t="s">
        <v>236</v>
      </c>
      <c r="AM766" s="74" t="s">
        <v>1649</v>
      </c>
      <c r="AN766" s="38">
        <f>IFERROR(VLOOKUP(AM766,ACCESSORIES!F:J,5,FALSE),"N/A")</f>
        <v>2.75</v>
      </c>
      <c r="AO766" s="3">
        <v>78.3</v>
      </c>
      <c r="AP766" s="93">
        <v>16.100000000000001</v>
      </c>
      <c r="AQ766" s="92"/>
      <c r="AR766" s="92">
        <v>175</v>
      </c>
      <c r="AS766" s="25">
        <v>3</v>
      </c>
      <c r="AT766" s="25">
        <v>24</v>
      </c>
      <c r="AU766" s="25">
        <v>41</v>
      </c>
      <c r="AV766" s="25">
        <v>66</v>
      </c>
      <c r="AW766" s="25">
        <v>207</v>
      </c>
      <c r="AX766" s="94">
        <v>200</v>
      </c>
      <c r="AY766" s="93">
        <v>106.25</v>
      </c>
      <c r="AZ766" s="49">
        <v>40</v>
      </c>
      <c r="BA766" s="49">
        <v>40</v>
      </c>
      <c r="BB766" s="49">
        <v>23</v>
      </c>
      <c r="BC766" s="49"/>
      <c r="BD766" s="92" t="s">
        <v>85</v>
      </c>
      <c r="BE766" s="91" t="str">
        <f>IFERROR(VLOOKUP(BD766,ACCESSORIES!F:J,5,FALSE),"N/A")</f>
        <v>N/A</v>
      </c>
      <c r="BF766" s="92" t="s">
        <v>85</v>
      </c>
      <c r="BG766" s="91" t="str">
        <f>IFERROR(VLOOKUP(BF766,ACCESSORIES!F:J,5,FALSE),"N/A")</f>
        <v>N/A</v>
      </c>
      <c r="BH766" s="70">
        <v>37.85</v>
      </c>
      <c r="BI766" s="50">
        <v>19.7</v>
      </c>
      <c r="BJ766" s="50">
        <v>19.7</v>
      </c>
      <c r="BK766" s="50">
        <v>11</v>
      </c>
      <c r="BL766" s="358">
        <f t="shared" si="67"/>
        <v>6.995621234535998E-2</v>
      </c>
      <c r="BM766" s="73">
        <v>36</v>
      </c>
      <c r="BN766" s="107" t="s">
        <v>3374</v>
      </c>
      <c r="BO766" s="46" t="s">
        <v>3891</v>
      </c>
      <c r="BP766" s="74" t="s">
        <v>3907</v>
      </c>
      <c r="BQ766" s="74" t="s">
        <v>5208</v>
      </c>
      <c r="BR766" s="74" t="s">
        <v>5209</v>
      </c>
      <c r="BS766" s="74" t="s">
        <v>5199</v>
      </c>
      <c r="BT766" s="74" t="s">
        <v>5210</v>
      </c>
      <c r="BU766" s="74" t="s">
        <v>5189</v>
      </c>
      <c r="BV766" s="74" t="s">
        <v>4101</v>
      </c>
      <c r="BW766" s="74" t="s">
        <v>3909</v>
      </c>
      <c r="BX766" s="74"/>
      <c r="BY766" s="74"/>
      <c r="BZ766" s="300" t="s">
        <v>3470</v>
      </c>
      <c r="CA766" s="312" t="s">
        <v>3471</v>
      </c>
      <c r="CB766" s="300" t="s">
        <v>3472</v>
      </c>
      <c r="CC766" s="312" t="s">
        <v>3473</v>
      </c>
      <c r="CD766" s="311" t="str">
        <f t="shared" si="65"/>
        <v>DISCONTINUED - MR310 Con6, 17x8.5, 0mm Offset, 6x5.5, 106.25mm Centerbore, Matte Black</v>
      </c>
      <c r="CE766" s="311" t="s">
        <v>3721</v>
      </c>
      <c r="CF766" s="311" t="s">
        <v>3720</v>
      </c>
      <c r="CG766" s="300" t="str">
        <f t="shared" si="64"/>
        <v>STREET (3XX)</v>
      </c>
    </row>
    <row r="767" spans="1:85" s="36" customFormat="1" ht="15.75" customHeight="1">
      <c r="A767" s="571">
        <f t="shared" si="63"/>
        <v>764</v>
      </c>
      <c r="B767" s="92" t="s">
        <v>84</v>
      </c>
      <c r="C767" s="92" t="s">
        <v>1038</v>
      </c>
      <c r="D767" s="92" t="s">
        <v>1246</v>
      </c>
      <c r="E767" s="84" t="s">
        <v>5827</v>
      </c>
      <c r="F767" s="281" t="str">
        <f t="shared" si="66"/>
        <v>MR31289016918</v>
      </c>
      <c r="G767" s="83"/>
      <c r="H767" s="83"/>
      <c r="I767" s="72" t="s">
        <v>1886</v>
      </c>
      <c r="J767" s="305">
        <v>42736</v>
      </c>
      <c r="K767" s="305">
        <v>44781</v>
      </c>
      <c r="L767" s="282" t="s">
        <v>1239</v>
      </c>
      <c r="M767" s="328">
        <v>437.5</v>
      </c>
      <c r="N767" s="85"/>
      <c r="O767" s="409"/>
      <c r="P767" s="29">
        <v>18</v>
      </c>
      <c r="Q767" s="8">
        <v>9</v>
      </c>
      <c r="R767" s="92" t="s">
        <v>1697</v>
      </c>
      <c r="S767" s="3">
        <v>6</v>
      </c>
      <c r="T767" s="29">
        <v>135</v>
      </c>
      <c r="U767" s="29">
        <v>18</v>
      </c>
      <c r="V767" s="16">
        <v>5.75</v>
      </c>
      <c r="W767" s="93" t="s">
        <v>85</v>
      </c>
      <c r="X767" s="16">
        <v>87</v>
      </c>
      <c r="Y767" s="8">
        <v>36.67</v>
      </c>
      <c r="Z767" s="3">
        <v>2650</v>
      </c>
      <c r="AA767" s="71" t="s">
        <v>5156</v>
      </c>
      <c r="AB767" s="71" t="s">
        <v>2846</v>
      </c>
      <c r="AC767" s="47" t="s">
        <v>9732</v>
      </c>
      <c r="AD767" s="73" t="s">
        <v>2050</v>
      </c>
      <c r="AE767" s="46"/>
      <c r="AF767" s="286">
        <f>IFERROR(VLOOKUP(AD767,ACCESSORIES!F:J,5,FALSE),"N/A")</f>
        <v>33</v>
      </c>
      <c r="AG767" s="73" t="s">
        <v>85</v>
      </c>
      <c r="AH767" s="73" t="s">
        <v>1786</v>
      </c>
      <c r="AI767" s="73" t="s">
        <v>85</v>
      </c>
      <c r="AJ767" s="92" t="s">
        <v>1826</v>
      </c>
      <c r="AK767" s="287">
        <f>IFERROR(VLOOKUP(AJ767,ACCESSORIES!F:J,5,FALSE),"N/A")</f>
        <v>1.1000000000000001</v>
      </c>
      <c r="AL767" s="71" t="s">
        <v>237</v>
      </c>
      <c r="AM767" s="3" t="s">
        <v>85</v>
      </c>
      <c r="AN767" s="38" t="str">
        <f>IFERROR(VLOOKUP(AM767,ACCESSORIES!F:J,5,FALSE),"N/A")</f>
        <v>N/A</v>
      </c>
      <c r="AO767" s="3" t="s">
        <v>85</v>
      </c>
      <c r="AP767" s="16">
        <v>16.100000000000001</v>
      </c>
      <c r="AQ767" s="3"/>
      <c r="AR767" s="3">
        <v>175</v>
      </c>
      <c r="AS767" s="34">
        <v>4</v>
      </c>
      <c r="AT767" s="34">
        <v>20</v>
      </c>
      <c r="AU767" s="34">
        <v>32</v>
      </c>
      <c r="AV767" s="34">
        <v>43</v>
      </c>
      <c r="AW767" s="34">
        <v>218</v>
      </c>
      <c r="AX767" s="94">
        <v>209</v>
      </c>
      <c r="AY767" s="77">
        <v>87</v>
      </c>
      <c r="AZ767" s="49">
        <v>36</v>
      </c>
      <c r="BA767" s="49">
        <v>36</v>
      </c>
      <c r="BB767" s="49">
        <v>26</v>
      </c>
      <c r="BC767" s="49"/>
      <c r="BD767" s="92" t="s">
        <v>85</v>
      </c>
      <c r="BE767" s="91" t="str">
        <f>IFERROR(VLOOKUP(BD767,ACCESSORIES!F:J,5,FALSE),"N/A")</f>
        <v>N/A</v>
      </c>
      <c r="BF767" s="92" t="s">
        <v>85</v>
      </c>
      <c r="BG767" s="91" t="str">
        <f>IFERROR(VLOOKUP(BF767,ACCESSORIES!F:J,5,FALSE),"N/A")</f>
        <v>N/A</v>
      </c>
      <c r="BH767" s="70">
        <v>42.22</v>
      </c>
      <c r="BI767" s="50">
        <v>20.6</v>
      </c>
      <c r="BJ767" s="50">
        <v>20.6</v>
      </c>
      <c r="BK767" s="50">
        <v>11.4</v>
      </c>
      <c r="BL767" s="358">
        <f t="shared" si="67"/>
        <v>7.9275765061056019E-2</v>
      </c>
      <c r="BM767" s="73">
        <v>36</v>
      </c>
      <c r="BN767" s="107" t="s">
        <v>3374</v>
      </c>
      <c r="BO767" s="46" t="s">
        <v>3891</v>
      </c>
      <c r="BP767" s="74" t="s">
        <v>3907</v>
      </c>
      <c r="BQ767" s="29" t="s">
        <v>5165</v>
      </c>
      <c r="BR767" s="29" t="s">
        <v>5212</v>
      </c>
      <c r="BS767" s="29" t="s">
        <v>5199</v>
      </c>
      <c r="BT767" s="74" t="s">
        <v>5210</v>
      </c>
      <c r="BU767" s="74" t="s">
        <v>5189</v>
      </c>
      <c r="BV767" s="74" t="s">
        <v>4101</v>
      </c>
      <c r="BW767" s="74" t="s">
        <v>3909</v>
      </c>
      <c r="BX767" s="74"/>
      <c r="BY767" s="74"/>
      <c r="BZ767" s="300" t="s">
        <v>3498</v>
      </c>
      <c r="CA767" s="312" t="s">
        <v>3499</v>
      </c>
      <c r="CB767" s="300" t="s">
        <v>3500</v>
      </c>
      <c r="CC767" s="312" t="s">
        <v>3501</v>
      </c>
      <c r="CD767" s="311" t="str">
        <f t="shared" si="65"/>
        <v>DISCONTINUED - MR312, 18x9, +18mm Offset, 6x135, 87mm Centerbore, Method Bronze - Matte Black Lip</v>
      </c>
      <c r="CE767" s="311" t="s">
        <v>3721</v>
      </c>
      <c r="CF767" s="311" t="s">
        <v>3720</v>
      </c>
      <c r="CG767" s="300" t="str">
        <f t="shared" si="64"/>
        <v>STREET (3XX)</v>
      </c>
    </row>
    <row r="768" spans="1:85" s="36" customFormat="1" ht="15.75" customHeight="1">
      <c r="A768" s="571">
        <f t="shared" si="63"/>
        <v>765</v>
      </c>
      <c r="B768" s="3" t="s">
        <v>84</v>
      </c>
      <c r="C768" s="92" t="s">
        <v>1247</v>
      </c>
      <c r="D768" s="74" t="s">
        <v>5484</v>
      </c>
      <c r="E768" s="84" t="s">
        <v>5828</v>
      </c>
      <c r="F768" s="281" t="str">
        <f t="shared" si="66"/>
        <v>MR70378587800</v>
      </c>
      <c r="G768" s="83"/>
      <c r="H768" s="83"/>
      <c r="I768" s="81" t="s">
        <v>4473</v>
      </c>
      <c r="J768" s="299">
        <v>44159</v>
      </c>
      <c r="K768" s="305">
        <v>44781</v>
      </c>
      <c r="L768" s="282" t="s">
        <v>1239</v>
      </c>
      <c r="M768" s="328">
        <v>372.5</v>
      </c>
      <c r="N768" s="85"/>
      <c r="O768" s="409"/>
      <c r="P768" s="74">
        <v>17</v>
      </c>
      <c r="Q768" s="74">
        <v>8.5</v>
      </c>
      <c r="R768" s="92" t="s">
        <v>1700</v>
      </c>
      <c r="S768" s="74">
        <v>8</v>
      </c>
      <c r="T768" s="74">
        <v>170</v>
      </c>
      <c r="U768" s="74">
        <v>0</v>
      </c>
      <c r="V768" s="68">
        <v>4.75</v>
      </c>
      <c r="W768" s="93" t="s">
        <v>85</v>
      </c>
      <c r="X768" s="77">
        <v>130.81</v>
      </c>
      <c r="Y768" s="76">
        <v>26.5</v>
      </c>
      <c r="Z768" s="74">
        <v>3640</v>
      </c>
      <c r="AA768" s="81" t="s">
        <v>2516</v>
      </c>
      <c r="AB768" s="71" t="s">
        <v>2850</v>
      </c>
      <c r="AC768" s="47" t="s">
        <v>9626</v>
      </c>
      <c r="AD768" s="74" t="s">
        <v>3943</v>
      </c>
      <c r="AE768" s="86"/>
      <c r="AF768" s="286">
        <f>IFERROR(VLOOKUP(AD768,ACCESSORIES!F:J,5,FALSE),"N/A")</f>
        <v>33</v>
      </c>
      <c r="AG768" s="80" t="s">
        <v>85</v>
      </c>
      <c r="AH768" s="14" t="s">
        <v>85</v>
      </c>
      <c r="AI768" s="3" t="s">
        <v>2863</v>
      </c>
      <c r="AJ768" s="14" t="s">
        <v>85</v>
      </c>
      <c r="AK768" s="287" t="str">
        <f>IFERROR(VLOOKUP(AJ768,ACCESSORIES!F:J,5,FALSE),"N/A")</f>
        <v>N/A</v>
      </c>
      <c r="AL768" s="92" t="s">
        <v>236</v>
      </c>
      <c r="AM768" s="74" t="s">
        <v>85</v>
      </c>
      <c r="AN768" s="38" t="str">
        <f>IFERROR(VLOOKUP(AM768,ACCESSORIES!F:J,5,FALSE),"N/A")</f>
        <v>N/A</v>
      </c>
      <c r="AO768" s="74" t="s">
        <v>85</v>
      </c>
      <c r="AP768" s="77">
        <v>16</v>
      </c>
      <c r="AQ768" s="74"/>
      <c r="AR768" s="74">
        <v>200</v>
      </c>
      <c r="AS768" s="74">
        <v>3</v>
      </c>
      <c r="AT768" s="74">
        <v>3</v>
      </c>
      <c r="AU768" s="74">
        <v>35</v>
      </c>
      <c r="AV768" s="74">
        <v>48</v>
      </c>
      <c r="AW768" s="74">
        <v>209</v>
      </c>
      <c r="AX768" s="74">
        <v>203</v>
      </c>
      <c r="AY768" s="77">
        <v>128</v>
      </c>
      <c r="AZ768" s="49">
        <v>103.9</v>
      </c>
      <c r="BA768" s="49">
        <v>107</v>
      </c>
      <c r="BB768" s="49">
        <v>36</v>
      </c>
      <c r="BC768" s="49"/>
      <c r="BD768" s="3" t="s">
        <v>85</v>
      </c>
      <c r="BE768" s="91" t="str">
        <f>IFERROR(VLOOKUP(BD768,ACCESSORIES!F:J,5,FALSE),"N/A")</f>
        <v>N/A</v>
      </c>
      <c r="BF768" s="3" t="s">
        <v>85</v>
      </c>
      <c r="BG768" s="91" t="str">
        <f>IFERROR(VLOOKUP(BF768,ACCESSORIES!F:J,5,FALSE),"N/A")</f>
        <v>N/A</v>
      </c>
      <c r="BH768" s="70">
        <v>30.5</v>
      </c>
      <c r="BI768" s="50">
        <v>19.7</v>
      </c>
      <c r="BJ768" s="50">
        <v>19.7</v>
      </c>
      <c r="BK768" s="50">
        <v>11</v>
      </c>
      <c r="BL768" s="358">
        <f t="shared" si="67"/>
        <v>6.995621234535998E-2</v>
      </c>
      <c r="BM768" s="73">
        <v>36</v>
      </c>
      <c r="BN768" s="107" t="s">
        <v>3374</v>
      </c>
      <c r="BO768" s="46" t="s">
        <v>3891</v>
      </c>
      <c r="BP768" s="74" t="s">
        <v>4730</v>
      </c>
      <c r="BQ768" s="74" t="s">
        <v>3907</v>
      </c>
      <c r="BR768" s="74" t="s">
        <v>4615</v>
      </c>
      <c r="BS768" s="74" t="s">
        <v>2734</v>
      </c>
      <c r="BT768" s="74" t="s">
        <v>4116</v>
      </c>
      <c r="BU768" s="74" t="s">
        <v>5141</v>
      </c>
      <c r="BV768" s="74" t="s">
        <v>5127</v>
      </c>
      <c r="BW768" s="74" t="s">
        <v>4101</v>
      </c>
      <c r="BX768" s="74" t="s">
        <v>3909</v>
      </c>
      <c r="BY768" s="74"/>
      <c r="BZ768" s="300" t="s">
        <v>4715</v>
      </c>
      <c r="CA768" s="312" t="s">
        <v>4714</v>
      </c>
      <c r="CB768" s="300" t="s">
        <v>4717</v>
      </c>
      <c r="CC768" s="312" t="s">
        <v>4716</v>
      </c>
      <c r="CD768" s="311" t="str">
        <f t="shared" ref="CD768:CD775" si="68">CONCATENATE("DISCONTINUED"," ","-"," ",D768,", ",P768,"x",Q768,", ",IF(W768="N/A", "", CONCATENATE(W768, "/")),IF(U768&gt;0, CONCATENATE("+",U768), U768),"mm Offset, ",R768,", ",X768,"mm Centerbore, ",PROPER(AA768), "", IF(BF768="N/A", "", CONCATENATE(", w/ ", BF768)))</f>
        <v>DISCONTINUED - MR703 Bead Grip, 17x8.5, 0mm Offset, 8x170, 130.81mm Centerbore, Gloss Titanium</v>
      </c>
      <c r="CE768" s="311" t="s">
        <v>3721</v>
      </c>
      <c r="CF768" s="311" t="s">
        <v>3720</v>
      </c>
      <c r="CG768" s="300" t="str">
        <f t="shared" si="64"/>
        <v>TRAIL (7XX)</v>
      </c>
    </row>
    <row r="769" spans="1:85" s="36" customFormat="1" ht="15.75" customHeight="1">
      <c r="A769" s="571">
        <f t="shared" si="63"/>
        <v>766</v>
      </c>
      <c r="B769" s="92" t="s">
        <v>84</v>
      </c>
      <c r="C769" s="92" t="s">
        <v>1038</v>
      </c>
      <c r="D769" s="92" t="s">
        <v>1085</v>
      </c>
      <c r="E769" s="84" t="s">
        <v>5831</v>
      </c>
      <c r="F769" s="281" t="str">
        <f t="shared" si="66"/>
        <v>MR30889058918</v>
      </c>
      <c r="G769" s="83"/>
      <c r="H769" s="83"/>
      <c r="I769" s="72" t="s">
        <v>534</v>
      </c>
      <c r="J769" s="305">
        <v>42005</v>
      </c>
      <c r="K769" s="305">
        <v>44806</v>
      </c>
      <c r="L769" s="282" t="s">
        <v>1239</v>
      </c>
      <c r="M769" s="328">
        <v>390</v>
      </c>
      <c r="N769" s="85"/>
      <c r="O769" s="409"/>
      <c r="P769" s="92">
        <v>18</v>
      </c>
      <c r="Q769" s="8">
        <v>9</v>
      </c>
      <c r="R769" s="92" t="s">
        <v>1688</v>
      </c>
      <c r="S769" s="3">
        <v>5</v>
      </c>
      <c r="T769" s="3">
        <v>150</v>
      </c>
      <c r="U769" s="3">
        <v>18</v>
      </c>
      <c r="V769" s="19">
        <v>5.75</v>
      </c>
      <c r="W769" s="93" t="s">
        <v>85</v>
      </c>
      <c r="X769" s="16">
        <v>110.5</v>
      </c>
      <c r="Y769" s="10">
        <v>28.26</v>
      </c>
      <c r="Z769" s="47">
        <v>2500</v>
      </c>
      <c r="AA769" s="72" t="s">
        <v>2168</v>
      </c>
      <c r="AB769" s="71" t="s">
        <v>2846</v>
      </c>
      <c r="AC769" s="47" t="s">
        <v>9563</v>
      </c>
      <c r="AD769" s="3" t="s">
        <v>1595</v>
      </c>
      <c r="AE769" s="47"/>
      <c r="AF769" s="286">
        <f>IFERROR(VLOOKUP(AD769,ACCESSORIES!F:J,5,FALSE),"N/A")</f>
        <v>33</v>
      </c>
      <c r="AG769" s="80" t="s">
        <v>1735</v>
      </c>
      <c r="AH769" s="3" t="s">
        <v>1787</v>
      </c>
      <c r="AI769" s="3" t="s">
        <v>85</v>
      </c>
      <c r="AJ769" s="3" t="s">
        <v>85</v>
      </c>
      <c r="AK769" s="287" t="str">
        <f>IFERROR(VLOOKUP(AJ769,ACCESSORIES!F:J,5,FALSE),"N/A")</f>
        <v>N/A</v>
      </c>
      <c r="AL769" s="3" t="s">
        <v>236</v>
      </c>
      <c r="AM769" s="3" t="s">
        <v>85</v>
      </c>
      <c r="AN769" s="38" t="str">
        <f>IFERROR(VLOOKUP(AM769,ACCESSORIES!F:J,5,FALSE),"N/A")</f>
        <v>N/A</v>
      </c>
      <c r="AO769" s="92" t="s">
        <v>85</v>
      </c>
      <c r="AP769" s="93">
        <v>16.100000000000001</v>
      </c>
      <c r="AQ769" s="92"/>
      <c r="AR769" s="92">
        <v>175</v>
      </c>
      <c r="AS769" s="25">
        <v>4</v>
      </c>
      <c r="AT769" s="25">
        <v>19</v>
      </c>
      <c r="AU769" s="25">
        <v>36</v>
      </c>
      <c r="AV769" s="25">
        <v>48</v>
      </c>
      <c r="AW769" s="25">
        <v>219</v>
      </c>
      <c r="AX769" s="94">
        <v>209</v>
      </c>
      <c r="AY769" s="93">
        <v>110.5</v>
      </c>
      <c r="AZ769" s="49">
        <v>30</v>
      </c>
      <c r="BA769" s="49">
        <v>30</v>
      </c>
      <c r="BB769" s="49">
        <v>0</v>
      </c>
      <c r="BC769" s="49"/>
      <c r="BD769" s="92" t="s">
        <v>85</v>
      </c>
      <c r="BE769" s="91" t="str">
        <f>IFERROR(VLOOKUP(BD769,ACCESSORIES!F:J,5,FALSE),"N/A")</f>
        <v>N/A</v>
      </c>
      <c r="BF769" s="92" t="s">
        <v>85</v>
      </c>
      <c r="BG769" s="91" t="str">
        <f>IFERROR(VLOOKUP(BF769,ACCESSORIES!F:J,5,FALSE),"N/A")</f>
        <v>N/A</v>
      </c>
      <c r="BH769" s="70">
        <v>32.11</v>
      </c>
      <c r="BI769" s="50">
        <v>20.6</v>
      </c>
      <c r="BJ769" s="50">
        <v>20.6</v>
      </c>
      <c r="BK769" s="50">
        <v>11.4</v>
      </c>
      <c r="BL769" s="358">
        <f t="shared" si="67"/>
        <v>7.9275765061056019E-2</v>
      </c>
      <c r="BM769" s="73">
        <v>36</v>
      </c>
      <c r="BN769" s="107" t="s">
        <v>3374</v>
      </c>
      <c r="BO769" s="46" t="s">
        <v>3891</v>
      </c>
      <c r="BP769" s="29" t="s">
        <v>3907</v>
      </c>
      <c r="BQ769" s="29" t="s">
        <v>5206</v>
      </c>
      <c r="BR769" s="29" t="s">
        <v>5207</v>
      </c>
      <c r="BS769" s="29" t="s">
        <v>4101</v>
      </c>
      <c r="BT769" s="29" t="s">
        <v>3909</v>
      </c>
      <c r="BU769" s="74"/>
      <c r="BV769" s="74"/>
      <c r="BW769" s="74"/>
      <c r="BX769" s="74"/>
      <c r="BY769" s="74"/>
      <c r="BZ769" s="300" t="s">
        <v>3438</v>
      </c>
      <c r="CA769" s="312" t="s">
        <v>3439</v>
      </c>
      <c r="CB769" s="300" t="s">
        <v>3440</v>
      </c>
      <c r="CC769" s="312" t="s">
        <v>3441</v>
      </c>
      <c r="CD769" s="311" t="str">
        <f t="shared" si="68"/>
        <v>DISCONTINUED - MR308 Roost, 18x9, +18mm Offset, 5x150, 110.5mm Centerbore, Method Bronze</v>
      </c>
      <c r="CE769" s="311" t="s">
        <v>3721</v>
      </c>
      <c r="CF769" s="311" t="s">
        <v>3720</v>
      </c>
      <c r="CG769" s="300" t="str">
        <f t="shared" si="64"/>
        <v>STREET (3XX)</v>
      </c>
    </row>
    <row r="770" spans="1:85" s="36" customFormat="1" ht="15.75" customHeight="1">
      <c r="A770" s="571">
        <f t="shared" si="63"/>
        <v>767</v>
      </c>
      <c r="B770" s="92" t="s">
        <v>84</v>
      </c>
      <c r="C770" s="92" t="s">
        <v>1038</v>
      </c>
      <c r="D770" s="92" t="s">
        <v>1975</v>
      </c>
      <c r="E770" s="84" t="s">
        <v>5832</v>
      </c>
      <c r="F770" s="281" t="str">
        <f t="shared" si="66"/>
        <v>MR31478588500</v>
      </c>
      <c r="G770" s="83"/>
      <c r="H770" s="83"/>
      <c r="I770" s="72" t="s">
        <v>1993</v>
      </c>
      <c r="J770" s="305">
        <v>43340</v>
      </c>
      <c r="K770" s="305">
        <v>44806</v>
      </c>
      <c r="L770" s="282" t="s">
        <v>1239</v>
      </c>
      <c r="M770" s="328">
        <v>397</v>
      </c>
      <c r="N770" s="85"/>
      <c r="O770" s="409"/>
      <c r="P770" s="29">
        <v>17</v>
      </c>
      <c r="Q770" s="24">
        <v>8.5</v>
      </c>
      <c r="R770" s="92" t="s">
        <v>1701</v>
      </c>
      <c r="S770" s="3">
        <v>8</v>
      </c>
      <c r="T770" s="29">
        <v>180</v>
      </c>
      <c r="U770" s="29">
        <v>0</v>
      </c>
      <c r="V770" s="16">
        <v>4.75</v>
      </c>
      <c r="W770" s="93" t="s">
        <v>85</v>
      </c>
      <c r="X770" s="16">
        <v>130.81</v>
      </c>
      <c r="Y770" s="8">
        <v>34.25</v>
      </c>
      <c r="Z770" s="47">
        <v>3640</v>
      </c>
      <c r="AA770" s="71" t="s">
        <v>2165</v>
      </c>
      <c r="AB770" s="72" t="s">
        <v>2845</v>
      </c>
      <c r="AC770" s="47" t="s">
        <v>9718</v>
      </c>
      <c r="AD770" s="71" t="s">
        <v>1597</v>
      </c>
      <c r="AE770" s="433"/>
      <c r="AF770" s="286">
        <f>IFERROR(VLOOKUP(AD770,ACCESSORIES!F:J,5,FALSE),"N/A")</f>
        <v>33</v>
      </c>
      <c r="AG770" s="73" t="s">
        <v>85</v>
      </c>
      <c r="AH770" s="73" t="s">
        <v>85</v>
      </c>
      <c r="AI770" s="3" t="s">
        <v>2863</v>
      </c>
      <c r="AJ770" s="73" t="s">
        <v>85</v>
      </c>
      <c r="AK770" s="287" t="str">
        <f>IFERROR(VLOOKUP(AJ770,ACCESSORIES!F:J,5,FALSE),"N/A")</f>
        <v>N/A</v>
      </c>
      <c r="AL770" s="71" t="s">
        <v>237</v>
      </c>
      <c r="AM770" s="3" t="s">
        <v>85</v>
      </c>
      <c r="AN770" s="38" t="str">
        <f>IFERROR(VLOOKUP(AM770,ACCESSORIES!F:J,5,FALSE),"N/A")</f>
        <v>N/A</v>
      </c>
      <c r="AO770" s="3" t="s">
        <v>85</v>
      </c>
      <c r="AP770" s="16">
        <v>16.2</v>
      </c>
      <c r="AQ770" s="3"/>
      <c r="AR770" s="3">
        <v>205</v>
      </c>
      <c r="AS770" s="34">
        <v>0</v>
      </c>
      <c r="AT770" s="34">
        <v>0</v>
      </c>
      <c r="AU770" s="34">
        <v>56</v>
      </c>
      <c r="AV770" s="34">
        <v>77</v>
      </c>
      <c r="AW770" s="34">
        <v>207</v>
      </c>
      <c r="AX770" s="94">
        <v>205</v>
      </c>
      <c r="AY770" s="77">
        <v>125</v>
      </c>
      <c r="AZ770" s="49">
        <v>92</v>
      </c>
      <c r="BA770" s="49">
        <v>92</v>
      </c>
      <c r="BB770" s="49">
        <v>0</v>
      </c>
      <c r="BC770" s="49"/>
      <c r="BD770" s="92" t="s">
        <v>85</v>
      </c>
      <c r="BE770" s="91" t="str">
        <f>IFERROR(VLOOKUP(BD770,ACCESSORIES!F:J,5,FALSE),"N/A")</f>
        <v>N/A</v>
      </c>
      <c r="BF770" s="92" t="s">
        <v>85</v>
      </c>
      <c r="BG770" s="91" t="str">
        <f>IFERROR(VLOOKUP(BF770,ACCESSORIES!F:J,5,FALSE),"N/A")</f>
        <v>N/A</v>
      </c>
      <c r="BH770" s="70">
        <v>37.75</v>
      </c>
      <c r="BI770" s="50">
        <v>19.7</v>
      </c>
      <c r="BJ770" s="50">
        <v>19.7</v>
      </c>
      <c r="BK770" s="50">
        <v>11</v>
      </c>
      <c r="BL770" s="358">
        <f t="shared" si="67"/>
        <v>6.995621234535998E-2</v>
      </c>
      <c r="BM770" s="73">
        <v>36</v>
      </c>
      <c r="BN770" s="107" t="s">
        <v>3374</v>
      </c>
      <c r="BO770" s="46" t="s">
        <v>3891</v>
      </c>
      <c r="BP770" s="29" t="s">
        <v>3907</v>
      </c>
      <c r="BQ770" s="29" t="s">
        <v>5213</v>
      </c>
      <c r="BR770" s="29" t="s">
        <v>5214</v>
      </c>
      <c r="BS770" s="29" t="s">
        <v>5215</v>
      </c>
      <c r="BT770" s="74" t="s">
        <v>5216</v>
      </c>
      <c r="BU770" s="74" t="s">
        <v>4101</v>
      </c>
      <c r="BV770" s="74" t="s">
        <v>3909</v>
      </c>
      <c r="BW770" s="74"/>
      <c r="BX770" s="74"/>
      <c r="BY770" s="74"/>
      <c r="BZ770" s="300" t="s">
        <v>3542</v>
      </c>
      <c r="CA770" s="312" t="s">
        <v>3543</v>
      </c>
      <c r="CB770" s="300" t="s">
        <v>3544</v>
      </c>
      <c r="CC770" s="312" t="s">
        <v>3545</v>
      </c>
      <c r="CD770" s="311" t="str">
        <f t="shared" si="68"/>
        <v>DISCONTINUED - MR314, 17x8.5, 0mm Offset, 8x180, 130.81mm Centerbore, Matte Black</v>
      </c>
      <c r="CE770" s="311" t="s">
        <v>3721</v>
      </c>
      <c r="CF770" s="311" t="s">
        <v>3720</v>
      </c>
      <c r="CG770" s="300" t="str">
        <f t="shared" si="64"/>
        <v>STREET (3XX)</v>
      </c>
    </row>
    <row r="771" spans="1:85" s="36" customFormat="1" ht="15.75" customHeight="1">
      <c r="A771" s="571">
        <f t="shared" si="63"/>
        <v>768</v>
      </c>
      <c r="B771" s="92" t="s">
        <v>84</v>
      </c>
      <c r="C771" s="92" t="s">
        <v>1038</v>
      </c>
      <c r="D771" s="92" t="s">
        <v>1975</v>
      </c>
      <c r="E771" s="84" t="s">
        <v>5833</v>
      </c>
      <c r="F771" s="281" t="str">
        <f t="shared" si="66"/>
        <v>MR31478588800</v>
      </c>
      <c r="G771" s="83"/>
      <c r="H771" s="83"/>
      <c r="I771" s="72" t="s">
        <v>2525</v>
      </c>
      <c r="J771" s="305">
        <v>43340</v>
      </c>
      <c r="K771" s="305">
        <v>44806</v>
      </c>
      <c r="L771" s="282" t="s">
        <v>1239</v>
      </c>
      <c r="M771" s="328">
        <v>397</v>
      </c>
      <c r="N771" s="85"/>
      <c r="O771" s="409"/>
      <c r="P771" s="29">
        <v>17</v>
      </c>
      <c r="Q771" s="24">
        <v>8.5</v>
      </c>
      <c r="R771" s="92" t="s">
        <v>1701</v>
      </c>
      <c r="S771" s="3">
        <v>8</v>
      </c>
      <c r="T771" s="29">
        <v>180</v>
      </c>
      <c r="U771" s="29">
        <v>0</v>
      </c>
      <c r="V771" s="16">
        <v>4.75</v>
      </c>
      <c r="W771" s="93" t="s">
        <v>85</v>
      </c>
      <c r="X771" s="16">
        <v>130.81</v>
      </c>
      <c r="Y771" s="8">
        <v>34.25</v>
      </c>
      <c r="Z771" s="47">
        <v>3640</v>
      </c>
      <c r="AA771" s="71" t="s">
        <v>2516</v>
      </c>
      <c r="AB771" s="71" t="s">
        <v>2850</v>
      </c>
      <c r="AC771" s="47" t="s">
        <v>9718</v>
      </c>
      <c r="AD771" s="71" t="s">
        <v>1597</v>
      </c>
      <c r="AE771" s="433"/>
      <c r="AF771" s="286">
        <f>IFERROR(VLOOKUP(AD771,ACCESSORIES!F:J,5,FALSE),"N/A")</f>
        <v>33</v>
      </c>
      <c r="AG771" s="73" t="s">
        <v>85</v>
      </c>
      <c r="AH771" s="73" t="s">
        <v>85</v>
      </c>
      <c r="AI771" s="3" t="s">
        <v>2863</v>
      </c>
      <c r="AJ771" s="73" t="s">
        <v>85</v>
      </c>
      <c r="AK771" s="287" t="str">
        <f>IFERROR(VLOOKUP(AJ771,ACCESSORIES!F:J,5,FALSE),"N/A")</f>
        <v>N/A</v>
      </c>
      <c r="AL771" s="71" t="s">
        <v>237</v>
      </c>
      <c r="AM771" s="3" t="s">
        <v>85</v>
      </c>
      <c r="AN771" s="38" t="str">
        <f>IFERROR(VLOOKUP(AM771,ACCESSORIES!F:J,5,FALSE),"N/A")</f>
        <v>N/A</v>
      </c>
      <c r="AO771" s="3" t="s">
        <v>85</v>
      </c>
      <c r="AP771" s="16">
        <v>16.2</v>
      </c>
      <c r="AQ771" s="3"/>
      <c r="AR771" s="3">
        <v>205</v>
      </c>
      <c r="AS771" s="34">
        <v>0</v>
      </c>
      <c r="AT771" s="34">
        <v>0</v>
      </c>
      <c r="AU771" s="34">
        <v>56</v>
      </c>
      <c r="AV771" s="34">
        <v>77</v>
      </c>
      <c r="AW771" s="34">
        <v>207</v>
      </c>
      <c r="AX771" s="94">
        <v>205</v>
      </c>
      <c r="AY771" s="77">
        <v>125</v>
      </c>
      <c r="AZ771" s="49">
        <v>92</v>
      </c>
      <c r="BA771" s="49">
        <v>92</v>
      </c>
      <c r="BB771" s="49">
        <v>0</v>
      </c>
      <c r="BC771" s="49"/>
      <c r="BD771" s="92" t="s">
        <v>85</v>
      </c>
      <c r="BE771" s="91" t="str">
        <f>IFERROR(VLOOKUP(BD771,ACCESSORIES!F:J,5,FALSE),"N/A")</f>
        <v>N/A</v>
      </c>
      <c r="BF771" s="92" t="s">
        <v>85</v>
      </c>
      <c r="BG771" s="91" t="str">
        <f>IFERROR(VLOOKUP(BF771,ACCESSORIES!F:J,5,FALSE),"N/A")</f>
        <v>N/A</v>
      </c>
      <c r="BH771" s="70">
        <v>37.75</v>
      </c>
      <c r="BI771" s="50">
        <v>19.7</v>
      </c>
      <c r="BJ771" s="50">
        <v>19.7</v>
      </c>
      <c r="BK771" s="50">
        <v>11</v>
      </c>
      <c r="BL771" s="358">
        <f t="shared" si="67"/>
        <v>6.995621234535998E-2</v>
      </c>
      <c r="BM771" s="73">
        <v>36</v>
      </c>
      <c r="BN771" s="107" t="s">
        <v>3374</v>
      </c>
      <c r="BO771" s="46" t="s">
        <v>3891</v>
      </c>
      <c r="BP771" s="29" t="s">
        <v>3907</v>
      </c>
      <c r="BQ771" s="29" t="s">
        <v>5213</v>
      </c>
      <c r="BR771" s="29" t="s">
        <v>5214</v>
      </c>
      <c r="BS771" s="29" t="s">
        <v>5215</v>
      </c>
      <c r="BT771" s="74" t="s">
        <v>5216</v>
      </c>
      <c r="BU771" s="74" t="s">
        <v>4101</v>
      </c>
      <c r="BV771" s="74" t="s">
        <v>3909</v>
      </c>
      <c r="BW771" s="74"/>
      <c r="BX771" s="74"/>
      <c r="BY771" s="74"/>
      <c r="BZ771" s="300" t="s">
        <v>3546</v>
      </c>
      <c r="CA771" s="312" t="s">
        <v>3547</v>
      </c>
      <c r="CB771" s="300" t="s">
        <v>3548</v>
      </c>
      <c r="CC771" s="312" t="s">
        <v>3549</v>
      </c>
      <c r="CD771" s="311" t="str">
        <f t="shared" si="68"/>
        <v>DISCONTINUED - MR314, 17x8.5, 0mm Offset, 8x180, 130.81mm Centerbore, Gloss Titanium</v>
      </c>
      <c r="CE771" s="311" t="s">
        <v>3721</v>
      </c>
      <c r="CF771" s="311" t="s">
        <v>3720</v>
      </c>
      <c r="CG771" s="300" t="str">
        <f t="shared" si="64"/>
        <v>STREET (3XX)</v>
      </c>
    </row>
    <row r="772" spans="1:85" s="36" customFormat="1" ht="15.75" customHeight="1">
      <c r="A772" s="571">
        <f t="shared" ref="A772:A835" si="69">ROW(B772)-3</f>
        <v>769</v>
      </c>
      <c r="B772" s="97" t="s">
        <v>84</v>
      </c>
      <c r="C772" s="97" t="s">
        <v>1038</v>
      </c>
      <c r="D772" s="97" t="s">
        <v>1976</v>
      </c>
      <c r="E772" s="84" t="s">
        <v>5834</v>
      </c>
      <c r="F772" s="281" t="str">
        <f t="shared" si="66"/>
        <v>MR31589016518</v>
      </c>
      <c r="G772" s="83"/>
      <c r="H772" s="83"/>
      <c r="I772" s="42" t="s">
        <v>3130</v>
      </c>
      <c r="J772" s="315">
        <v>43613</v>
      </c>
      <c r="K772" s="305">
        <v>44806</v>
      </c>
      <c r="L772" s="282" t="s">
        <v>1239</v>
      </c>
      <c r="M772" s="328">
        <v>405</v>
      </c>
      <c r="N772" s="85"/>
      <c r="O772" s="409"/>
      <c r="P772" s="83">
        <v>18</v>
      </c>
      <c r="Q772" s="8">
        <v>9</v>
      </c>
      <c r="R772" s="92" t="s">
        <v>1697</v>
      </c>
      <c r="S772" s="13">
        <v>6</v>
      </c>
      <c r="T772" s="83">
        <v>135</v>
      </c>
      <c r="U772" s="83">
        <v>18</v>
      </c>
      <c r="V772" s="40">
        <v>5.75</v>
      </c>
      <c r="W772" s="95" t="s">
        <v>85</v>
      </c>
      <c r="X772" s="40">
        <v>87</v>
      </c>
      <c r="Y772" s="41">
        <v>33.9</v>
      </c>
      <c r="Z772" s="47">
        <v>2650</v>
      </c>
      <c r="AA772" s="11" t="s">
        <v>2165</v>
      </c>
      <c r="AB772" s="42" t="s">
        <v>2845</v>
      </c>
      <c r="AC772" s="47" t="s">
        <v>9732</v>
      </c>
      <c r="AD772" s="11" t="s">
        <v>2050</v>
      </c>
      <c r="AE772" s="434"/>
      <c r="AF772" s="286">
        <f>IFERROR(VLOOKUP(AD772,ACCESSORIES!F:J,5,FALSE),"N/A")</f>
        <v>33</v>
      </c>
      <c r="AG772" s="14" t="s">
        <v>85</v>
      </c>
      <c r="AH772" s="31" t="s">
        <v>1786</v>
      </c>
      <c r="AI772" s="14" t="s">
        <v>85</v>
      </c>
      <c r="AJ772" s="31" t="s">
        <v>2484</v>
      </c>
      <c r="AK772" s="287">
        <f>IFERROR(VLOOKUP(AJ772,ACCESSORIES!F:J,5,FALSE),"N/A")</f>
        <v>1.1000000000000001</v>
      </c>
      <c r="AL772" s="11" t="s">
        <v>237</v>
      </c>
      <c r="AM772" s="13" t="s">
        <v>85</v>
      </c>
      <c r="AN772" s="38" t="str">
        <f>IFERROR(VLOOKUP(AM772,ACCESSORIES!F:J,5,FALSE),"N/A")</f>
        <v>N/A</v>
      </c>
      <c r="AO772" s="13" t="s">
        <v>85</v>
      </c>
      <c r="AP772" s="40">
        <v>16.2</v>
      </c>
      <c r="AQ772" s="13"/>
      <c r="AR772" s="13">
        <v>170</v>
      </c>
      <c r="AS772" s="67">
        <v>7</v>
      </c>
      <c r="AT772" s="67">
        <v>20</v>
      </c>
      <c r="AU772" s="67"/>
      <c r="AV772" s="67">
        <v>47</v>
      </c>
      <c r="AW772" s="67"/>
      <c r="AX772" s="96">
        <v>216</v>
      </c>
      <c r="AY772" s="68">
        <v>87</v>
      </c>
      <c r="AZ772" s="49">
        <v>46</v>
      </c>
      <c r="BA772" s="49">
        <v>46</v>
      </c>
      <c r="BB772" s="49">
        <v>42</v>
      </c>
      <c r="BC772" s="49"/>
      <c r="BD772" s="97" t="s">
        <v>85</v>
      </c>
      <c r="BE772" s="91" t="str">
        <f>IFERROR(VLOOKUP(BD772,ACCESSORIES!F:J,5,FALSE),"N/A")</f>
        <v>N/A</v>
      </c>
      <c r="BF772" s="97" t="s">
        <v>85</v>
      </c>
      <c r="BG772" s="91" t="str">
        <f>IFERROR(VLOOKUP(BF772,ACCESSORIES!F:J,5,FALSE),"N/A")</f>
        <v>N/A</v>
      </c>
      <c r="BH772" s="70">
        <v>37.4</v>
      </c>
      <c r="BI772" s="50">
        <v>20.6</v>
      </c>
      <c r="BJ772" s="50">
        <v>20.6</v>
      </c>
      <c r="BK772" s="50">
        <v>11.4</v>
      </c>
      <c r="BL772" s="358">
        <f t="shared" si="67"/>
        <v>7.9275765061056019E-2</v>
      </c>
      <c r="BM772" s="14">
        <v>36</v>
      </c>
      <c r="BN772" s="107" t="s">
        <v>3374</v>
      </c>
      <c r="BO772" s="46" t="s">
        <v>3891</v>
      </c>
      <c r="BP772" s="29" t="s">
        <v>3907</v>
      </c>
      <c r="BQ772" s="29" t="s">
        <v>5175</v>
      </c>
      <c r="BR772" s="29" t="s">
        <v>2709</v>
      </c>
      <c r="BS772" s="29" t="s">
        <v>5199</v>
      </c>
      <c r="BT772" s="74" t="s">
        <v>5210</v>
      </c>
      <c r="BU772" s="74" t="s">
        <v>5189</v>
      </c>
      <c r="BV772" s="74" t="s">
        <v>4101</v>
      </c>
      <c r="BW772" s="74" t="s">
        <v>3909</v>
      </c>
      <c r="BX772" s="74"/>
      <c r="BY772" s="74"/>
      <c r="BZ772" s="300" t="s">
        <v>3550</v>
      </c>
      <c r="CA772" s="312" t="s">
        <v>3551</v>
      </c>
      <c r="CB772" s="300" t="s">
        <v>3552</v>
      </c>
      <c r="CC772" s="312" t="s">
        <v>3553</v>
      </c>
      <c r="CD772" s="311" t="str">
        <f t="shared" si="68"/>
        <v>DISCONTINUED - MR315, 18x9, +18mm Offset, 6x135, 87mm Centerbore, Matte Black</v>
      </c>
      <c r="CE772" s="311" t="s">
        <v>3721</v>
      </c>
      <c r="CF772" s="311" t="s">
        <v>3720</v>
      </c>
      <c r="CG772" s="300" t="str">
        <f t="shared" si="64"/>
        <v>STREET (3XX)</v>
      </c>
    </row>
    <row r="773" spans="1:85" s="36" customFormat="1" ht="15.75" customHeight="1">
      <c r="A773" s="571">
        <f t="shared" si="69"/>
        <v>770</v>
      </c>
      <c r="B773" s="97" t="s">
        <v>84</v>
      </c>
      <c r="C773" s="97" t="s">
        <v>1038</v>
      </c>
      <c r="D773" s="97" t="s">
        <v>1976</v>
      </c>
      <c r="E773" s="84" t="s">
        <v>5835</v>
      </c>
      <c r="F773" s="281" t="str">
        <f t="shared" si="66"/>
        <v>MR31589060118</v>
      </c>
      <c r="G773" s="83"/>
      <c r="H773" s="83"/>
      <c r="I773" s="42" t="s">
        <v>3135</v>
      </c>
      <c r="J773" s="315">
        <v>43613</v>
      </c>
      <c r="K773" s="305">
        <v>44806</v>
      </c>
      <c r="L773" s="282" t="s">
        <v>1239</v>
      </c>
      <c r="M773" s="328">
        <v>458</v>
      </c>
      <c r="N773" s="85"/>
      <c r="O773" s="409"/>
      <c r="P773" s="83">
        <v>18</v>
      </c>
      <c r="Q773" s="8">
        <v>9</v>
      </c>
      <c r="R773" s="92" t="s">
        <v>1089</v>
      </c>
      <c r="S773" s="13">
        <v>6</v>
      </c>
      <c r="T773" s="83">
        <v>5.5</v>
      </c>
      <c r="U773" s="83">
        <v>18</v>
      </c>
      <c r="V773" s="40">
        <v>5.75</v>
      </c>
      <c r="W773" s="95" t="s">
        <v>85</v>
      </c>
      <c r="X773" s="40">
        <v>106.25</v>
      </c>
      <c r="Y773" s="41">
        <v>34</v>
      </c>
      <c r="Z773" s="47">
        <v>2650</v>
      </c>
      <c r="AA773" s="71" t="s">
        <v>5160</v>
      </c>
      <c r="AB773" s="11" t="s">
        <v>2847</v>
      </c>
      <c r="AC773" s="47" t="s">
        <v>9733</v>
      </c>
      <c r="AD773" s="11" t="s">
        <v>2537</v>
      </c>
      <c r="AE773" s="434"/>
      <c r="AF773" s="286">
        <f>IFERROR(VLOOKUP(AD773,ACCESSORIES!F:J,5,FALSE),"N/A")</f>
        <v>33</v>
      </c>
      <c r="AG773" s="14" t="s">
        <v>85</v>
      </c>
      <c r="AH773" s="31" t="s">
        <v>1786</v>
      </c>
      <c r="AI773" s="14" t="s">
        <v>85</v>
      </c>
      <c r="AJ773" s="31" t="s">
        <v>2484</v>
      </c>
      <c r="AK773" s="287">
        <f>IFERROR(VLOOKUP(AJ773,ACCESSORIES!F:J,5,FALSE),"N/A")</f>
        <v>1.1000000000000001</v>
      </c>
      <c r="AL773" s="13" t="s">
        <v>236</v>
      </c>
      <c r="AM773" s="75" t="s">
        <v>1649</v>
      </c>
      <c r="AN773" s="38">
        <f>IFERROR(VLOOKUP(AM773,ACCESSORIES!F:J,5,FALSE),"N/A")</f>
        <v>2.75</v>
      </c>
      <c r="AO773" s="13">
        <v>78.3</v>
      </c>
      <c r="AP773" s="40">
        <v>16.2</v>
      </c>
      <c r="AQ773" s="13"/>
      <c r="AR773" s="13">
        <v>170</v>
      </c>
      <c r="AS773" s="67">
        <v>7</v>
      </c>
      <c r="AT773" s="67">
        <v>20</v>
      </c>
      <c r="AU773" s="67"/>
      <c r="AV773" s="67">
        <v>47</v>
      </c>
      <c r="AW773" s="67"/>
      <c r="AX773" s="96">
        <v>216</v>
      </c>
      <c r="AY773" s="68">
        <v>106.25</v>
      </c>
      <c r="AZ773" s="49">
        <v>53</v>
      </c>
      <c r="BA773" s="49">
        <v>53</v>
      </c>
      <c r="BB773" s="49">
        <v>42</v>
      </c>
      <c r="BC773" s="49"/>
      <c r="BD773" s="97" t="s">
        <v>85</v>
      </c>
      <c r="BE773" s="91" t="str">
        <f>IFERROR(VLOOKUP(BD773,ACCESSORIES!F:J,5,FALSE),"N/A")</f>
        <v>N/A</v>
      </c>
      <c r="BF773" s="97" t="s">
        <v>85</v>
      </c>
      <c r="BG773" s="91" t="str">
        <f>IFERROR(VLOOKUP(BF773,ACCESSORIES!F:J,5,FALSE),"N/A")</f>
        <v>N/A</v>
      </c>
      <c r="BH773" s="70">
        <v>39.729999999999997</v>
      </c>
      <c r="BI773" s="50">
        <v>20.6</v>
      </c>
      <c r="BJ773" s="50">
        <v>20.6</v>
      </c>
      <c r="BK773" s="50">
        <v>11.4</v>
      </c>
      <c r="BL773" s="358">
        <f t="shared" si="67"/>
        <v>7.9275765061056019E-2</v>
      </c>
      <c r="BM773" s="14">
        <v>36</v>
      </c>
      <c r="BN773" s="107" t="s">
        <v>3374</v>
      </c>
      <c r="BO773" s="46" t="s">
        <v>3891</v>
      </c>
      <c r="BP773" s="29" t="s">
        <v>3907</v>
      </c>
      <c r="BQ773" s="29" t="s">
        <v>5175</v>
      </c>
      <c r="BR773" s="29" t="s">
        <v>2709</v>
      </c>
      <c r="BS773" s="29" t="s">
        <v>5199</v>
      </c>
      <c r="BT773" s="74" t="s">
        <v>5210</v>
      </c>
      <c r="BU773" s="74" t="s">
        <v>5189</v>
      </c>
      <c r="BV773" s="74" t="s">
        <v>4101</v>
      </c>
      <c r="BW773" s="74" t="s">
        <v>3909</v>
      </c>
      <c r="BX773" s="74"/>
      <c r="BY773" s="74"/>
      <c r="BZ773" s="300" t="s">
        <v>3554</v>
      </c>
      <c r="CA773" s="312" t="s">
        <v>3555</v>
      </c>
      <c r="CB773" s="300" t="s">
        <v>3556</v>
      </c>
      <c r="CC773" s="312" t="s">
        <v>3557</v>
      </c>
      <c r="CD773" s="311" t="str">
        <f t="shared" si="68"/>
        <v>DISCONTINUED - MR315, 18x9, +18mm Offset, 6x5.5, 106.25mm Centerbore, Gold - Black Lip</v>
      </c>
      <c r="CE773" s="311" t="s">
        <v>3721</v>
      </c>
      <c r="CF773" s="311" t="s">
        <v>3720</v>
      </c>
      <c r="CG773" s="300" t="str">
        <f t="shared" ref="CG773:CG836" si="70">C773</f>
        <v>STREET (3XX)</v>
      </c>
    </row>
    <row r="774" spans="1:85" s="36" customFormat="1" ht="15.75" customHeight="1">
      <c r="A774" s="571">
        <f t="shared" si="69"/>
        <v>771</v>
      </c>
      <c r="B774" s="4" t="s">
        <v>84</v>
      </c>
      <c r="C774" s="92" t="s">
        <v>1055</v>
      </c>
      <c r="D774" s="3" t="s">
        <v>1113</v>
      </c>
      <c r="E774" s="84" t="s">
        <v>5836</v>
      </c>
      <c r="F774" s="281" t="str">
        <f t="shared" si="66"/>
        <v>MR40141046855B</v>
      </c>
      <c r="G774" s="83" t="s">
        <v>1095</v>
      </c>
      <c r="H774" s="83"/>
      <c r="I774" s="72" t="s">
        <v>719</v>
      </c>
      <c r="J774" s="305">
        <v>41640</v>
      </c>
      <c r="K774" s="305">
        <v>44806</v>
      </c>
      <c r="L774" s="282" t="s">
        <v>1239</v>
      </c>
      <c r="M774" s="328">
        <v>343.85</v>
      </c>
      <c r="N774" s="85"/>
      <c r="O774" s="409"/>
      <c r="P774" s="5">
        <v>14</v>
      </c>
      <c r="Q774" s="70">
        <v>10</v>
      </c>
      <c r="R774" s="92" t="s">
        <v>1683</v>
      </c>
      <c r="S774" s="5">
        <v>4</v>
      </c>
      <c r="T774" s="5">
        <v>156</v>
      </c>
      <c r="U774" s="5">
        <v>0</v>
      </c>
      <c r="V774" s="17">
        <v>5.3</v>
      </c>
      <c r="W774" s="5" t="s">
        <v>178</v>
      </c>
      <c r="X774" s="17">
        <v>132</v>
      </c>
      <c r="Y774" s="6">
        <v>17.8</v>
      </c>
      <c r="Z774" s="47">
        <v>1600</v>
      </c>
      <c r="AA774" s="72" t="s">
        <v>5152</v>
      </c>
      <c r="AB774" s="71" t="s">
        <v>2850</v>
      </c>
      <c r="AC774" s="47" t="s">
        <v>9854</v>
      </c>
      <c r="AD774" s="2" t="s">
        <v>1582</v>
      </c>
      <c r="AE774" s="435"/>
      <c r="AF774" s="286">
        <f>IFERROR(VLOOKUP(AD774,ACCESSORIES!F:J,5,FALSE),"N/A")</f>
        <v>22</v>
      </c>
      <c r="AG774" s="80" t="s">
        <v>85</v>
      </c>
      <c r="AH774" s="2" t="s">
        <v>85</v>
      </c>
      <c r="AI774" s="2" t="s">
        <v>2862</v>
      </c>
      <c r="AJ774" s="2" t="s">
        <v>85</v>
      </c>
      <c r="AK774" s="287" t="str">
        <f>IFERROR(VLOOKUP(AJ774,ACCESSORIES!F:J,5,FALSE),"N/A")</f>
        <v>N/A</v>
      </c>
      <c r="AL774" s="74" t="s">
        <v>237</v>
      </c>
      <c r="AM774" s="74" t="s">
        <v>85</v>
      </c>
      <c r="AN774" s="38" t="str">
        <f>IFERROR(VLOOKUP(AM774,ACCESSORIES!F:J,5,FALSE),"N/A")</f>
        <v>N/A</v>
      </c>
      <c r="AO774" s="74" t="s">
        <v>85</v>
      </c>
      <c r="AP774" s="77">
        <v>14.1</v>
      </c>
      <c r="AQ774" s="74"/>
      <c r="AR774" s="74">
        <v>190</v>
      </c>
      <c r="AS774" s="25">
        <v>3</v>
      </c>
      <c r="AT774" s="25">
        <v>3</v>
      </c>
      <c r="AU774" s="25"/>
      <c r="AV774" s="25">
        <v>26</v>
      </c>
      <c r="AW774" s="25"/>
      <c r="AX774" s="25">
        <v>181</v>
      </c>
      <c r="AY774" s="77">
        <v>120</v>
      </c>
      <c r="AZ774" s="49">
        <v>22</v>
      </c>
      <c r="BA774" s="49">
        <v>46.5</v>
      </c>
      <c r="BB774" s="49">
        <v>80</v>
      </c>
      <c r="BC774" s="49"/>
      <c r="BD774" s="3" t="s">
        <v>3185</v>
      </c>
      <c r="BE774" s="91">
        <f>IFERROR(VLOOKUP(BD774,ACCESSORIES!F:J,5,FALSE),"N/A")</f>
        <v>89</v>
      </c>
      <c r="BF774" s="3" t="s">
        <v>1478</v>
      </c>
      <c r="BG774" s="91">
        <f>IFERROR(VLOOKUP(BF774,ACCESSORIES!F:J,5,FALSE),"N/A")</f>
        <v>11</v>
      </c>
      <c r="BH774" s="70">
        <v>21.3</v>
      </c>
      <c r="BI774" s="50">
        <v>16.899999999999999</v>
      </c>
      <c r="BJ774" s="50">
        <v>16.899999999999999</v>
      </c>
      <c r="BK774" s="50">
        <v>12.8</v>
      </c>
      <c r="BL774" s="358">
        <f t="shared" si="67"/>
        <v>5.990795966771198E-2</v>
      </c>
      <c r="BM774" s="5">
        <v>48</v>
      </c>
      <c r="BN774" s="107" t="s">
        <v>3374</v>
      </c>
      <c r="BO774" s="46" t="s">
        <v>3891</v>
      </c>
      <c r="BP774" s="74" t="s">
        <v>3907</v>
      </c>
      <c r="BQ774" s="44" t="s">
        <v>4615</v>
      </c>
      <c r="BR774" s="44" t="s">
        <v>3932</v>
      </c>
      <c r="BS774" s="74" t="s">
        <v>5167</v>
      </c>
      <c r="BT774" s="74" t="s">
        <v>5168</v>
      </c>
      <c r="BU774" s="74" t="s">
        <v>4616</v>
      </c>
      <c r="BV774" s="74" t="s">
        <v>5169</v>
      </c>
      <c r="BW774" s="74"/>
      <c r="BX774" s="74"/>
      <c r="BY774" s="74"/>
      <c r="BZ774" s="300" t="s">
        <v>3574</v>
      </c>
      <c r="CA774" s="312" t="s">
        <v>3575</v>
      </c>
      <c r="CB774" s="300" t="s">
        <v>3576</v>
      </c>
      <c r="CC774" s="312" t="s">
        <v>3577</v>
      </c>
      <c r="CD774" s="311" t="str">
        <f t="shared" si="68"/>
        <v>DISCONTINUED - MR401 UTV Beadlock, 14x10, 5+5/0mm Offset, 4x156, 132mm Centerbore, Titanium - Matte Black Ring, w/ BH-H20875</v>
      </c>
      <c r="CE774" s="311" t="s">
        <v>3721</v>
      </c>
      <c r="CF774" s="311" t="s">
        <v>3720</v>
      </c>
      <c r="CG774" s="300" t="str">
        <f t="shared" si="70"/>
        <v>UTV (4XX)</v>
      </c>
    </row>
    <row r="775" spans="1:85" s="36" customFormat="1" ht="15.75" customHeight="1">
      <c r="A775" s="571">
        <f t="shared" si="69"/>
        <v>772</v>
      </c>
      <c r="B775" s="3" t="s">
        <v>84</v>
      </c>
      <c r="C775" s="92" t="s">
        <v>1247</v>
      </c>
      <c r="D775" s="74" t="s">
        <v>5484</v>
      </c>
      <c r="E775" s="84" t="s">
        <v>5837</v>
      </c>
      <c r="F775" s="281" t="str">
        <f t="shared" si="66"/>
        <v>MR70378587900</v>
      </c>
      <c r="G775" s="83"/>
      <c r="H775" s="83"/>
      <c r="I775" s="81" t="s">
        <v>3993</v>
      </c>
      <c r="J775" s="299">
        <v>43886</v>
      </c>
      <c r="K775" s="305">
        <v>44806</v>
      </c>
      <c r="L775" s="282" t="s">
        <v>1239</v>
      </c>
      <c r="M775" s="328">
        <v>372.5</v>
      </c>
      <c r="N775" s="85"/>
      <c r="O775" s="409"/>
      <c r="P775" s="74">
        <v>17</v>
      </c>
      <c r="Q775" s="74">
        <v>8.5</v>
      </c>
      <c r="R775" s="92" t="s">
        <v>1700</v>
      </c>
      <c r="S775" s="74">
        <v>8</v>
      </c>
      <c r="T775" s="74">
        <v>170</v>
      </c>
      <c r="U775" s="74">
        <v>0</v>
      </c>
      <c r="V775" s="68">
        <v>4.75</v>
      </c>
      <c r="W775" s="93" t="s">
        <v>85</v>
      </c>
      <c r="X775" s="77">
        <v>130.81</v>
      </c>
      <c r="Y775" s="76">
        <v>26.5</v>
      </c>
      <c r="Z775" s="47">
        <v>3640</v>
      </c>
      <c r="AA775" s="81" t="s">
        <v>2168</v>
      </c>
      <c r="AB775" s="71" t="s">
        <v>2846</v>
      </c>
      <c r="AC775" s="47" t="s">
        <v>9626</v>
      </c>
      <c r="AD775" s="74" t="s">
        <v>3943</v>
      </c>
      <c r="AE775" s="86"/>
      <c r="AF775" s="286">
        <f>IFERROR(VLOOKUP(AD775,ACCESSORIES!F:J,5,FALSE),"N/A")</f>
        <v>33</v>
      </c>
      <c r="AG775" s="80" t="s">
        <v>85</v>
      </c>
      <c r="AH775" s="14" t="s">
        <v>85</v>
      </c>
      <c r="AI775" s="3" t="s">
        <v>2863</v>
      </c>
      <c r="AJ775" s="14" t="s">
        <v>85</v>
      </c>
      <c r="AK775" s="287" t="str">
        <f>IFERROR(VLOOKUP(AJ775,ACCESSORIES!F:J,5,FALSE),"N/A")</f>
        <v>N/A</v>
      </c>
      <c r="AL775" s="92" t="s">
        <v>236</v>
      </c>
      <c r="AM775" s="74" t="s">
        <v>85</v>
      </c>
      <c r="AN775" s="38" t="str">
        <f>IFERROR(VLOOKUP(AM775,ACCESSORIES!F:J,5,FALSE),"N/A")</f>
        <v>N/A</v>
      </c>
      <c r="AO775" s="74" t="s">
        <v>85</v>
      </c>
      <c r="AP775" s="77">
        <v>16</v>
      </c>
      <c r="AQ775" s="74"/>
      <c r="AR775" s="74">
        <v>200</v>
      </c>
      <c r="AS775" s="74">
        <v>3</v>
      </c>
      <c r="AT775" s="74">
        <v>3</v>
      </c>
      <c r="AU775" s="74">
        <v>35</v>
      </c>
      <c r="AV775" s="74">
        <v>48</v>
      </c>
      <c r="AW775" s="74">
        <v>209</v>
      </c>
      <c r="AX775" s="74">
        <v>203</v>
      </c>
      <c r="AY775" s="77">
        <v>128</v>
      </c>
      <c r="AZ775" s="49">
        <v>103.9</v>
      </c>
      <c r="BA775" s="49">
        <v>107</v>
      </c>
      <c r="BB775" s="49">
        <v>36</v>
      </c>
      <c r="BC775" s="49"/>
      <c r="BD775" s="3" t="s">
        <v>85</v>
      </c>
      <c r="BE775" s="91" t="str">
        <f>IFERROR(VLOOKUP(BD775,ACCESSORIES!F:J,5,FALSE),"N/A")</f>
        <v>N/A</v>
      </c>
      <c r="BF775" s="3" t="s">
        <v>85</v>
      </c>
      <c r="BG775" s="91" t="str">
        <f>IFERROR(VLOOKUP(BF775,ACCESSORIES!F:J,5,FALSE),"N/A")</f>
        <v>N/A</v>
      </c>
      <c r="BH775" s="70">
        <v>30.5</v>
      </c>
      <c r="BI775" s="50">
        <v>19.7</v>
      </c>
      <c r="BJ775" s="50">
        <v>19.7</v>
      </c>
      <c r="BK775" s="50">
        <v>11</v>
      </c>
      <c r="BL775" s="358">
        <f t="shared" si="67"/>
        <v>6.995621234535998E-2</v>
      </c>
      <c r="BM775" s="73">
        <v>36</v>
      </c>
      <c r="BN775" s="107" t="s">
        <v>3374</v>
      </c>
      <c r="BO775" s="46" t="s">
        <v>3891</v>
      </c>
      <c r="BP775" s="74" t="s">
        <v>4730</v>
      </c>
      <c r="BQ775" s="74" t="s">
        <v>3907</v>
      </c>
      <c r="BR775" s="74" t="s">
        <v>4615</v>
      </c>
      <c r="BS775" s="74" t="s">
        <v>2734</v>
      </c>
      <c r="BT775" s="74" t="s">
        <v>4116</v>
      </c>
      <c r="BU775" s="74" t="s">
        <v>5141</v>
      </c>
      <c r="BV775" s="74" t="s">
        <v>5127</v>
      </c>
      <c r="BW775" s="74" t="s">
        <v>4101</v>
      </c>
      <c r="BX775" s="74" t="s">
        <v>3909</v>
      </c>
      <c r="BY775" s="74"/>
      <c r="BZ775" s="300" t="s">
        <v>4183</v>
      </c>
      <c r="CA775" s="312" t="s">
        <v>4182</v>
      </c>
      <c r="CB775" s="300" t="s">
        <v>4185</v>
      </c>
      <c r="CC775" s="312" t="s">
        <v>4184</v>
      </c>
      <c r="CD775" s="311" t="str">
        <f t="shared" si="68"/>
        <v>DISCONTINUED - MR703 Bead Grip, 17x8.5, 0mm Offset, 8x170, 130.81mm Centerbore, Method Bronze</v>
      </c>
      <c r="CE775" s="311" t="s">
        <v>3721</v>
      </c>
      <c r="CF775" s="311" t="s">
        <v>3720</v>
      </c>
      <c r="CG775" s="300" t="str">
        <f t="shared" si="70"/>
        <v>TRAIL (7XX)</v>
      </c>
    </row>
    <row r="776" spans="1:85" s="36" customFormat="1" ht="15.75" customHeight="1">
      <c r="A776" s="571">
        <f t="shared" si="69"/>
        <v>773</v>
      </c>
      <c r="B776" s="97" t="s">
        <v>84</v>
      </c>
      <c r="C776" s="97" t="s">
        <v>1038</v>
      </c>
      <c r="D776" s="97" t="s">
        <v>1976</v>
      </c>
      <c r="E776" s="84" t="s">
        <v>5845</v>
      </c>
      <c r="F776" s="281" t="str">
        <f t="shared" si="66"/>
        <v>MR31529080118</v>
      </c>
      <c r="G776" s="83"/>
      <c r="H776" s="83"/>
      <c r="I776" s="42" t="s">
        <v>5336</v>
      </c>
      <c r="J776" s="315">
        <v>44517</v>
      </c>
      <c r="K776" s="305">
        <v>44806</v>
      </c>
      <c r="L776" s="282" t="s">
        <v>1239</v>
      </c>
      <c r="M776" s="328">
        <v>463.5</v>
      </c>
      <c r="N776" s="85"/>
      <c r="O776" s="409"/>
      <c r="P776" s="83">
        <v>20</v>
      </c>
      <c r="Q776" s="8">
        <v>9</v>
      </c>
      <c r="R776" s="92" t="s">
        <v>1699</v>
      </c>
      <c r="S776" s="13">
        <v>8</v>
      </c>
      <c r="T776" s="83">
        <v>6.5</v>
      </c>
      <c r="U776" s="83">
        <v>18</v>
      </c>
      <c r="V776" s="16">
        <v>5.7</v>
      </c>
      <c r="W776" s="95" t="s">
        <v>85</v>
      </c>
      <c r="X776" s="40">
        <v>130.81</v>
      </c>
      <c r="Y776" s="41">
        <v>35.119638366050999</v>
      </c>
      <c r="Z776" s="47">
        <v>3640</v>
      </c>
      <c r="AA776" s="71" t="s">
        <v>5160</v>
      </c>
      <c r="AB776" s="11" t="s">
        <v>2847</v>
      </c>
      <c r="AC776" s="47" t="s">
        <v>9723</v>
      </c>
      <c r="AD776" s="11" t="s">
        <v>1597</v>
      </c>
      <c r="AE776" s="434"/>
      <c r="AF776" s="286">
        <f>IFERROR(VLOOKUP(AD776,ACCESSORIES!F:J,5,FALSE),"N/A")</f>
        <v>33</v>
      </c>
      <c r="AG776" s="14" t="s">
        <v>85</v>
      </c>
      <c r="AH776" s="14" t="s">
        <v>85</v>
      </c>
      <c r="AI776" s="3" t="s">
        <v>2863</v>
      </c>
      <c r="AJ776" s="31" t="s">
        <v>2484</v>
      </c>
      <c r="AK776" s="287">
        <f>IFERROR(VLOOKUP(AJ776,ACCESSORIES!F:J,5,FALSE),"N/A")</f>
        <v>1.1000000000000001</v>
      </c>
      <c r="AL776" s="11" t="s">
        <v>237</v>
      </c>
      <c r="AM776" s="3" t="s">
        <v>85</v>
      </c>
      <c r="AN776" s="38" t="str">
        <f>IFERROR(VLOOKUP(AM776,ACCESSORIES!F:J,5,FALSE),"N/A")</f>
        <v>N/A</v>
      </c>
      <c r="AO776" s="3" t="s">
        <v>85</v>
      </c>
      <c r="AP776" s="40">
        <v>16</v>
      </c>
      <c r="AQ776" s="13"/>
      <c r="AR776" s="13">
        <v>200</v>
      </c>
      <c r="AS776" s="67">
        <v>3</v>
      </c>
      <c r="AT776" s="67">
        <v>3</v>
      </c>
      <c r="AU776" s="67">
        <v>43</v>
      </c>
      <c r="AV776" s="67">
        <v>44</v>
      </c>
      <c r="AW776" s="67">
        <v>244</v>
      </c>
      <c r="AX776" s="96">
        <v>239</v>
      </c>
      <c r="AY776" s="77">
        <v>125</v>
      </c>
      <c r="AZ776" s="49">
        <v>92</v>
      </c>
      <c r="BA776" s="49">
        <v>92</v>
      </c>
      <c r="BB776" s="49">
        <v>54</v>
      </c>
      <c r="BC776" s="49"/>
      <c r="BD776" s="3" t="s">
        <v>85</v>
      </c>
      <c r="BE776" s="91" t="str">
        <f>IFERROR(VLOOKUP(BD776,ACCESSORIES!F:J,5,FALSE),"N/A")</f>
        <v>N/A</v>
      </c>
      <c r="BF776" s="3" t="s">
        <v>85</v>
      </c>
      <c r="BG776" s="91" t="str">
        <f>IFERROR(VLOOKUP(BF776,ACCESSORIES!F:J,5,FALSE),"N/A")</f>
        <v>N/A</v>
      </c>
      <c r="BH776" s="70">
        <v>39.119638366050999</v>
      </c>
      <c r="BI776" s="50">
        <v>22.6</v>
      </c>
      <c r="BJ776" s="50">
        <v>22.6</v>
      </c>
      <c r="BK776" s="50">
        <v>11.6</v>
      </c>
      <c r="BL776" s="358">
        <f t="shared" si="67"/>
        <v>9.7090338980223984E-2</v>
      </c>
      <c r="BM776" s="14">
        <v>24</v>
      </c>
      <c r="BN776" s="107" t="s">
        <v>3374</v>
      </c>
      <c r="BO776" s="46" t="s">
        <v>3891</v>
      </c>
      <c r="BP776" s="29"/>
      <c r="BQ776" s="29"/>
      <c r="BR776" s="29"/>
      <c r="BS776" s="29"/>
      <c r="BT776" s="74"/>
      <c r="BU776" s="74"/>
      <c r="BV776" s="74"/>
      <c r="BW776" s="74"/>
      <c r="BX776" s="74"/>
      <c r="BY776" s="74"/>
      <c r="BZ776" s="300" t="s">
        <v>3566</v>
      </c>
      <c r="CA776" s="312" t="s">
        <v>3567</v>
      </c>
      <c r="CB776" s="300" t="s">
        <v>3568</v>
      </c>
      <c r="CC776" s="312" t="s">
        <v>3569</v>
      </c>
      <c r="CD776" s="311" t="str">
        <f t="shared" ref="CD776:CD778" si="71">CONCATENATE("DISCONTINUED"," ","-"," ",D776,", ",P776,"x",Q776,", ",IF(W776="N/A", "", CONCATENATE(W776, "/")),IF(U776&gt;0, CONCATENATE("+",U776), U776),"mm Offset, ",R776,", ",X776,"mm Centerbore, ",PROPER(AA776), "", IF(BF776="N/A", "", CONCATENATE(", w/ ", BF776)))</f>
        <v>DISCONTINUED - MR315, 20x9, +18mm Offset, 8x6.5, 130.81mm Centerbore, Gold - Black Lip</v>
      </c>
      <c r="CE776" s="311" t="s">
        <v>3721</v>
      </c>
      <c r="CF776" s="311" t="s">
        <v>3720</v>
      </c>
      <c r="CG776" s="300" t="str">
        <f t="shared" si="70"/>
        <v>STREET (3XX)</v>
      </c>
    </row>
    <row r="777" spans="1:85" s="36" customFormat="1" ht="15.75" customHeight="1">
      <c r="A777" s="571">
        <f t="shared" si="69"/>
        <v>774</v>
      </c>
      <c r="B777" s="97" t="s">
        <v>84</v>
      </c>
      <c r="C777" s="97" t="s">
        <v>1038</v>
      </c>
      <c r="D777" s="97" t="s">
        <v>1976</v>
      </c>
      <c r="E777" s="84" t="s">
        <v>5846</v>
      </c>
      <c r="F777" s="281" t="str">
        <f t="shared" si="66"/>
        <v>MR31529087118</v>
      </c>
      <c r="G777" s="83"/>
      <c r="H777" s="83"/>
      <c r="I777" s="42" t="s">
        <v>5339</v>
      </c>
      <c r="J777" s="315">
        <v>44517</v>
      </c>
      <c r="K777" s="305">
        <v>44806</v>
      </c>
      <c r="L777" s="282" t="s">
        <v>1239</v>
      </c>
      <c r="M777" s="328">
        <v>463.5</v>
      </c>
      <c r="N777" s="85"/>
      <c r="O777" s="409"/>
      <c r="P777" s="83">
        <v>20</v>
      </c>
      <c r="Q777" s="8">
        <v>9</v>
      </c>
      <c r="R777" s="92" t="s">
        <v>1700</v>
      </c>
      <c r="S777" s="13">
        <v>8</v>
      </c>
      <c r="T777" s="83">
        <v>170</v>
      </c>
      <c r="U777" s="83">
        <v>18</v>
      </c>
      <c r="V777" s="16">
        <v>5.7</v>
      </c>
      <c r="W777" s="95" t="s">
        <v>85</v>
      </c>
      <c r="X777" s="40">
        <v>130.81</v>
      </c>
      <c r="Y777" s="41">
        <v>35.053499687395536</v>
      </c>
      <c r="Z777" s="47">
        <v>3640</v>
      </c>
      <c r="AA777" s="71" t="s">
        <v>5160</v>
      </c>
      <c r="AB777" s="11" t="s">
        <v>2847</v>
      </c>
      <c r="AC777" s="47" t="s">
        <v>9729</v>
      </c>
      <c r="AD777" s="11" t="s">
        <v>1746</v>
      </c>
      <c r="AE777" s="434"/>
      <c r="AF777" s="286">
        <f>IFERROR(VLOOKUP(AD777,ACCESSORIES!F:J,5,FALSE),"N/A")</f>
        <v>33</v>
      </c>
      <c r="AG777" s="14" t="s">
        <v>85</v>
      </c>
      <c r="AH777" s="14" t="s">
        <v>85</v>
      </c>
      <c r="AI777" s="3" t="s">
        <v>2863</v>
      </c>
      <c r="AJ777" s="31" t="s">
        <v>2484</v>
      </c>
      <c r="AK777" s="287">
        <f>IFERROR(VLOOKUP(AJ777,ACCESSORIES!F:J,5,FALSE),"N/A")</f>
        <v>1.1000000000000001</v>
      </c>
      <c r="AL777" s="11" t="s">
        <v>237</v>
      </c>
      <c r="AM777" s="3" t="s">
        <v>85</v>
      </c>
      <c r="AN777" s="38" t="str">
        <f>IFERROR(VLOOKUP(AM777,ACCESSORIES!F:J,5,FALSE),"N/A")</f>
        <v>N/A</v>
      </c>
      <c r="AO777" s="3" t="s">
        <v>85</v>
      </c>
      <c r="AP777" s="40">
        <v>16</v>
      </c>
      <c r="AQ777" s="13"/>
      <c r="AR777" s="13">
        <v>200</v>
      </c>
      <c r="AS777" s="67">
        <v>3</v>
      </c>
      <c r="AT777" s="67">
        <v>3</v>
      </c>
      <c r="AU777" s="67">
        <v>43</v>
      </c>
      <c r="AV777" s="67">
        <v>44</v>
      </c>
      <c r="AW777" s="67">
        <v>244</v>
      </c>
      <c r="AX777" s="96">
        <v>239</v>
      </c>
      <c r="AY777" s="77">
        <v>128</v>
      </c>
      <c r="AZ777" s="49">
        <v>103.9</v>
      </c>
      <c r="BA777" s="49">
        <v>107</v>
      </c>
      <c r="BB777" s="49">
        <v>54</v>
      </c>
      <c r="BC777" s="49"/>
      <c r="BD777" s="3" t="s">
        <v>85</v>
      </c>
      <c r="BE777" s="91" t="str">
        <f>IFERROR(VLOOKUP(BD777,ACCESSORIES!F:J,5,FALSE),"N/A")</f>
        <v>N/A</v>
      </c>
      <c r="BF777" s="3" t="s">
        <v>85</v>
      </c>
      <c r="BG777" s="91" t="str">
        <f>IFERROR(VLOOKUP(BF777,ACCESSORIES!F:J,5,FALSE),"N/A")</f>
        <v>N/A</v>
      </c>
      <c r="BH777" s="70">
        <v>39.053499687395536</v>
      </c>
      <c r="BI777" s="50">
        <v>22.6</v>
      </c>
      <c r="BJ777" s="50">
        <v>22.6</v>
      </c>
      <c r="BK777" s="50">
        <v>11.6</v>
      </c>
      <c r="BL777" s="358">
        <f t="shared" si="67"/>
        <v>9.7090338980223984E-2</v>
      </c>
      <c r="BM777" s="14">
        <v>24</v>
      </c>
      <c r="BN777" s="107" t="s">
        <v>3374</v>
      </c>
      <c r="BO777" s="46" t="s">
        <v>3891</v>
      </c>
      <c r="BP777" s="29"/>
      <c r="BQ777" s="29"/>
      <c r="BR777" s="29"/>
      <c r="BS777" s="29"/>
      <c r="BT777" s="74"/>
      <c r="BU777" s="74"/>
      <c r="BV777" s="74"/>
      <c r="BW777" s="74"/>
      <c r="BX777" s="74"/>
      <c r="BY777" s="74"/>
      <c r="BZ777" s="300" t="s">
        <v>3566</v>
      </c>
      <c r="CA777" s="312" t="s">
        <v>3567</v>
      </c>
      <c r="CB777" s="300" t="s">
        <v>3568</v>
      </c>
      <c r="CC777" s="312" t="s">
        <v>3569</v>
      </c>
      <c r="CD777" s="311" t="str">
        <f t="shared" si="71"/>
        <v>DISCONTINUED - MR315, 20x9, +18mm Offset, 8x170, 130.81mm Centerbore, Gold - Black Lip</v>
      </c>
      <c r="CE777" s="311" t="s">
        <v>3721</v>
      </c>
      <c r="CF777" s="311" t="s">
        <v>3720</v>
      </c>
      <c r="CG777" s="300" t="str">
        <f t="shared" si="70"/>
        <v>STREET (3XX)</v>
      </c>
    </row>
    <row r="778" spans="1:85" s="36" customFormat="1" ht="15.75" customHeight="1">
      <c r="A778" s="571">
        <f t="shared" si="69"/>
        <v>775</v>
      </c>
      <c r="B778" s="97" t="s">
        <v>84</v>
      </c>
      <c r="C778" s="97" t="s">
        <v>1038</v>
      </c>
      <c r="D778" s="97" t="s">
        <v>1976</v>
      </c>
      <c r="E778" s="84" t="s">
        <v>5847</v>
      </c>
      <c r="F778" s="281" t="str">
        <f t="shared" si="66"/>
        <v>MR31529088118</v>
      </c>
      <c r="G778" s="83"/>
      <c r="H778" s="83"/>
      <c r="I778" s="42" t="s">
        <v>5342</v>
      </c>
      <c r="J778" s="315">
        <v>44517</v>
      </c>
      <c r="K778" s="305">
        <v>44806</v>
      </c>
      <c r="L778" s="282" t="s">
        <v>1239</v>
      </c>
      <c r="M778" s="328">
        <v>463.5</v>
      </c>
      <c r="N778" s="85"/>
      <c r="O778" s="409"/>
      <c r="P778" s="83">
        <v>20</v>
      </c>
      <c r="Q778" s="8">
        <v>9</v>
      </c>
      <c r="R778" s="92" t="s">
        <v>1701</v>
      </c>
      <c r="S778" s="13">
        <v>8</v>
      </c>
      <c r="T778" s="83">
        <v>180</v>
      </c>
      <c r="U778" s="83">
        <v>18</v>
      </c>
      <c r="V778" s="16">
        <v>5.7</v>
      </c>
      <c r="W778" s="95" t="s">
        <v>85</v>
      </c>
      <c r="X778" s="40">
        <v>130.81</v>
      </c>
      <c r="Y778" s="41">
        <v>35.097592139832507</v>
      </c>
      <c r="Z778" s="47">
        <v>3640</v>
      </c>
      <c r="AA778" s="71" t="s">
        <v>5160</v>
      </c>
      <c r="AB778" s="11" t="s">
        <v>2847</v>
      </c>
      <c r="AC778" s="47" t="s">
        <v>9770</v>
      </c>
      <c r="AD778" s="11" t="s">
        <v>1597</v>
      </c>
      <c r="AE778" s="434"/>
      <c r="AF778" s="286">
        <f>IFERROR(VLOOKUP(AD778,ACCESSORIES!F:J,5,FALSE),"N/A")</f>
        <v>33</v>
      </c>
      <c r="AG778" s="73" t="s">
        <v>85</v>
      </c>
      <c r="AH778" s="14" t="s">
        <v>85</v>
      </c>
      <c r="AI778" s="3" t="s">
        <v>2863</v>
      </c>
      <c r="AJ778" s="31" t="s">
        <v>2484</v>
      </c>
      <c r="AK778" s="287">
        <f>IFERROR(VLOOKUP(AJ778,ACCESSORIES!F:J,5,FALSE),"N/A")</f>
        <v>1.1000000000000001</v>
      </c>
      <c r="AL778" s="11" t="s">
        <v>237</v>
      </c>
      <c r="AM778" s="3" t="s">
        <v>85</v>
      </c>
      <c r="AN778" s="38" t="str">
        <f>IFERROR(VLOOKUP(AM778,ACCESSORIES!F:J,5,FALSE),"N/A")</f>
        <v>N/A</v>
      </c>
      <c r="AO778" s="3" t="s">
        <v>85</v>
      </c>
      <c r="AP778" s="40">
        <v>16</v>
      </c>
      <c r="AQ778" s="13"/>
      <c r="AR778" s="13">
        <v>210</v>
      </c>
      <c r="AS778" s="67">
        <v>3</v>
      </c>
      <c r="AT778" s="67">
        <v>3</v>
      </c>
      <c r="AU778" s="67">
        <v>43</v>
      </c>
      <c r="AV778" s="67">
        <v>44</v>
      </c>
      <c r="AW778" s="67">
        <v>244</v>
      </c>
      <c r="AX778" s="96">
        <v>239</v>
      </c>
      <c r="AY778" s="77">
        <v>125</v>
      </c>
      <c r="AZ778" s="49">
        <v>92</v>
      </c>
      <c r="BA778" s="49">
        <v>92</v>
      </c>
      <c r="BB778" s="49">
        <v>54</v>
      </c>
      <c r="BC778" s="49"/>
      <c r="BD778" s="3" t="s">
        <v>85</v>
      </c>
      <c r="BE778" s="91" t="str">
        <f>IFERROR(VLOOKUP(BD778,ACCESSORIES!F:J,5,FALSE),"N/A")</f>
        <v>N/A</v>
      </c>
      <c r="BF778" s="3" t="s">
        <v>85</v>
      </c>
      <c r="BG778" s="91" t="str">
        <f>IFERROR(VLOOKUP(BF778,ACCESSORIES!F:J,5,FALSE),"N/A")</f>
        <v>N/A</v>
      </c>
      <c r="BH778" s="70">
        <v>39.097592139832507</v>
      </c>
      <c r="BI778" s="50">
        <v>22.6</v>
      </c>
      <c r="BJ778" s="50">
        <v>22.6</v>
      </c>
      <c r="BK778" s="50">
        <v>11.6</v>
      </c>
      <c r="BL778" s="358">
        <f t="shared" si="67"/>
        <v>9.7090338980223984E-2</v>
      </c>
      <c r="BM778" s="14">
        <v>24</v>
      </c>
      <c r="BN778" s="107" t="s">
        <v>3374</v>
      </c>
      <c r="BO778" s="46" t="s">
        <v>3891</v>
      </c>
      <c r="BP778" s="29"/>
      <c r="BQ778" s="29"/>
      <c r="BR778" s="29"/>
      <c r="BS778" s="29"/>
      <c r="BT778" s="74"/>
      <c r="BU778" s="74"/>
      <c r="BV778" s="74"/>
      <c r="BW778" s="74"/>
      <c r="BX778" s="74"/>
      <c r="BY778" s="74"/>
      <c r="BZ778" s="300" t="s">
        <v>3566</v>
      </c>
      <c r="CA778" s="312" t="s">
        <v>3567</v>
      </c>
      <c r="CB778" s="300" t="s">
        <v>3568</v>
      </c>
      <c r="CC778" s="312" t="s">
        <v>3569</v>
      </c>
      <c r="CD778" s="311" t="str">
        <f t="shared" si="71"/>
        <v>DISCONTINUED - MR315, 20x9, +18mm Offset, 8x180, 130.81mm Centerbore, Gold - Black Lip</v>
      </c>
      <c r="CE778" s="311" t="s">
        <v>3721</v>
      </c>
      <c r="CF778" s="311" t="s">
        <v>3720</v>
      </c>
      <c r="CG778" s="300" t="str">
        <f t="shared" si="70"/>
        <v>STREET (3XX)</v>
      </c>
    </row>
    <row r="779" spans="1:85" s="36" customFormat="1" ht="15.75" customHeight="1">
      <c r="A779" s="571">
        <f t="shared" si="69"/>
        <v>776</v>
      </c>
      <c r="B779" s="92" t="s">
        <v>84</v>
      </c>
      <c r="C779" s="92" t="s">
        <v>1038</v>
      </c>
      <c r="D779" s="92" t="s">
        <v>1085</v>
      </c>
      <c r="E779" s="84" t="s">
        <v>5854</v>
      </c>
      <c r="F779" s="281" t="str">
        <f t="shared" si="66"/>
        <v>MR30889016918</v>
      </c>
      <c r="G779" s="83"/>
      <c r="H779" s="83"/>
      <c r="I779" s="72" t="s">
        <v>532</v>
      </c>
      <c r="J779" s="305">
        <v>42005</v>
      </c>
      <c r="K779" s="305">
        <v>44827</v>
      </c>
      <c r="L779" s="282" t="s">
        <v>1239</v>
      </c>
      <c r="M779" s="328">
        <v>390</v>
      </c>
      <c r="N779" s="85"/>
      <c r="O779" s="409"/>
      <c r="P779" s="92">
        <v>18</v>
      </c>
      <c r="Q779" s="8">
        <v>9</v>
      </c>
      <c r="R779" s="92" t="s">
        <v>1697</v>
      </c>
      <c r="S779" s="3">
        <v>6</v>
      </c>
      <c r="T779" s="3">
        <v>135</v>
      </c>
      <c r="U779" s="3">
        <v>18</v>
      </c>
      <c r="V779" s="19">
        <v>5.75</v>
      </c>
      <c r="W779" s="93" t="s">
        <v>85</v>
      </c>
      <c r="X779" s="16">
        <v>87</v>
      </c>
      <c r="Y779" s="10">
        <v>27.67</v>
      </c>
      <c r="Z779" s="47">
        <v>2500</v>
      </c>
      <c r="AA779" s="72" t="s">
        <v>2168</v>
      </c>
      <c r="AB779" s="71" t="s">
        <v>2846</v>
      </c>
      <c r="AC779" s="47" t="s">
        <v>9560</v>
      </c>
      <c r="AD779" s="3" t="s">
        <v>1589</v>
      </c>
      <c r="AE779" s="47"/>
      <c r="AF779" s="286">
        <f>IFERROR(VLOOKUP(AD779,ACCESSORIES!F:J,5,FALSE),"N/A")</f>
        <v>33</v>
      </c>
      <c r="AG779" s="80" t="s">
        <v>1733</v>
      </c>
      <c r="AH779" s="73" t="s">
        <v>1786</v>
      </c>
      <c r="AI779" s="3" t="s">
        <v>85</v>
      </c>
      <c r="AJ779" s="3" t="s">
        <v>85</v>
      </c>
      <c r="AK779" s="287" t="str">
        <f>IFERROR(VLOOKUP(AJ779,ACCESSORIES!F:J,5,FALSE),"N/A")</f>
        <v>N/A</v>
      </c>
      <c r="AL779" s="3" t="s">
        <v>236</v>
      </c>
      <c r="AM779" s="3" t="s">
        <v>85</v>
      </c>
      <c r="AN779" s="38" t="str">
        <f>IFERROR(VLOOKUP(AM779,ACCESSORIES!F:J,5,FALSE),"N/A")</f>
        <v>N/A</v>
      </c>
      <c r="AO779" s="92" t="s">
        <v>85</v>
      </c>
      <c r="AP779" s="93">
        <v>16.100000000000001</v>
      </c>
      <c r="AQ779" s="92"/>
      <c r="AR779" s="92">
        <v>175</v>
      </c>
      <c r="AS779" s="25">
        <v>4</v>
      </c>
      <c r="AT779" s="25">
        <v>19</v>
      </c>
      <c r="AU779" s="25">
        <v>36</v>
      </c>
      <c r="AV779" s="92">
        <v>48</v>
      </c>
      <c r="AW779" s="25">
        <v>219</v>
      </c>
      <c r="AX779" s="92">
        <v>209</v>
      </c>
      <c r="AY779" s="93">
        <v>87</v>
      </c>
      <c r="AZ779" s="49">
        <v>30</v>
      </c>
      <c r="BA779" s="49">
        <v>30</v>
      </c>
      <c r="BB779" s="49">
        <v>0</v>
      </c>
      <c r="BC779" s="49"/>
      <c r="BD779" s="92" t="s">
        <v>85</v>
      </c>
      <c r="BE779" s="91" t="str">
        <f>IFERROR(VLOOKUP(BD779,ACCESSORIES!F:J,5,FALSE),"N/A")</f>
        <v>N/A</v>
      </c>
      <c r="BF779" s="92" t="s">
        <v>85</v>
      </c>
      <c r="BG779" s="91" t="str">
        <f>IFERROR(VLOOKUP(BF779,ACCESSORIES!F:J,5,FALSE),"N/A")</f>
        <v>N/A</v>
      </c>
      <c r="BH779" s="70">
        <v>32.96</v>
      </c>
      <c r="BI779" s="50">
        <v>20.6</v>
      </c>
      <c r="BJ779" s="50">
        <v>20.6</v>
      </c>
      <c r="BK779" s="50">
        <v>11.4</v>
      </c>
      <c r="BL779" s="358">
        <f t="shared" si="67"/>
        <v>7.9275765061056019E-2</v>
      </c>
      <c r="BM779" s="73">
        <v>36</v>
      </c>
      <c r="BN779" s="107" t="s">
        <v>3374</v>
      </c>
      <c r="BO779" s="46" t="s">
        <v>3891</v>
      </c>
      <c r="BP779" s="29" t="s">
        <v>3907</v>
      </c>
      <c r="BQ779" s="29" t="s">
        <v>5206</v>
      </c>
      <c r="BR779" s="29" t="s">
        <v>5207</v>
      </c>
      <c r="BS779" s="29" t="s">
        <v>4101</v>
      </c>
      <c r="BT779" s="29" t="s">
        <v>3909</v>
      </c>
      <c r="BU779" s="74"/>
      <c r="BV779" s="74"/>
      <c r="BW779" s="74"/>
      <c r="BX779" s="74"/>
      <c r="BY779" s="74"/>
      <c r="BZ779" s="300" t="s">
        <v>3430</v>
      </c>
      <c r="CA779" s="312" t="s">
        <v>3431</v>
      </c>
      <c r="CB779" s="300" t="s">
        <v>3432</v>
      </c>
      <c r="CC779" s="312" t="s">
        <v>3433</v>
      </c>
      <c r="CD779" s="311" t="str">
        <f t="shared" ref="CD779:CD794" si="72">CONCATENATE("DISCONTINUED"," ","-"," ",D779,", ",P779,"x",Q779,", ",IF(W779="N/A", "", CONCATENATE(W779, "/")),IF(U779&gt;0, CONCATENATE("+",U779), U779),"mm Offset, ",R779,", ",X779,"mm Centerbore, ",PROPER(AA779), "", IF(BF779="N/A", "", CONCATENATE(", w/ ", BF779)))</f>
        <v>DISCONTINUED - MR308 Roost, 18x9, +18mm Offset, 6x135, 87mm Centerbore, Method Bronze</v>
      </c>
      <c r="CE779" s="311" t="s">
        <v>3721</v>
      </c>
      <c r="CF779" s="311" t="s">
        <v>3720</v>
      </c>
      <c r="CG779" s="300" t="str">
        <f t="shared" si="70"/>
        <v>STREET (3XX)</v>
      </c>
    </row>
    <row r="780" spans="1:85" s="36" customFormat="1" ht="15.75" customHeight="1">
      <c r="A780" s="571">
        <f t="shared" si="69"/>
        <v>777</v>
      </c>
      <c r="B780" s="92" t="s">
        <v>84</v>
      </c>
      <c r="C780" s="92" t="s">
        <v>1038</v>
      </c>
      <c r="D780" s="92" t="s">
        <v>1087</v>
      </c>
      <c r="E780" s="129" t="s">
        <v>5855</v>
      </c>
      <c r="F780" s="281" t="str">
        <f t="shared" si="66"/>
        <v>MR31078550500</v>
      </c>
      <c r="G780" s="83"/>
      <c r="H780" s="83"/>
      <c r="I780" s="72" t="s">
        <v>630</v>
      </c>
      <c r="J780" s="305">
        <v>42370</v>
      </c>
      <c r="K780" s="305">
        <v>44827</v>
      </c>
      <c r="L780" s="282" t="s">
        <v>1239</v>
      </c>
      <c r="M780" s="328">
        <v>356.5</v>
      </c>
      <c r="N780" s="85"/>
      <c r="O780" s="409"/>
      <c r="P780" s="92">
        <v>17</v>
      </c>
      <c r="Q780" s="8">
        <v>8.5</v>
      </c>
      <c r="R780" s="92" t="s">
        <v>1692</v>
      </c>
      <c r="S780" s="3">
        <v>5</v>
      </c>
      <c r="T780" s="3">
        <v>5</v>
      </c>
      <c r="U780" s="3">
        <v>0</v>
      </c>
      <c r="V780" s="16">
        <v>4.75</v>
      </c>
      <c r="W780" s="93" t="s">
        <v>85</v>
      </c>
      <c r="X780" s="16">
        <v>71.5</v>
      </c>
      <c r="Y780" s="8">
        <v>33.799999999999997</v>
      </c>
      <c r="Z780" s="47">
        <v>2650</v>
      </c>
      <c r="AA780" s="71" t="s">
        <v>2165</v>
      </c>
      <c r="AB780" s="72" t="s">
        <v>2845</v>
      </c>
      <c r="AC780" s="47" t="s">
        <v>9713</v>
      </c>
      <c r="AD780" s="73" t="s">
        <v>1588</v>
      </c>
      <c r="AE780" s="46"/>
      <c r="AF780" s="286">
        <f>IFERROR(VLOOKUP(AD780,ACCESSORIES!F:J,5,FALSE),"N/A")</f>
        <v>38.5</v>
      </c>
      <c r="AG780" s="73" t="s">
        <v>1731</v>
      </c>
      <c r="AH780" s="73" t="s">
        <v>1786</v>
      </c>
      <c r="AI780" s="73" t="s">
        <v>85</v>
      </c>
      <c r="AJ780" s="73" t="s">
        <v>1827</v>
      </c>
      <c r="AK780" s="287">
        <f>IFERROR(VLOOKUP(AJ780,ACCESSORIES!F:J,5,FALSE),"N/A")</f>
        <v>1.1000000000000001</v>
      </c>
      <c r="AL780" s="3" t="s">
        <v>236</v>
      </c>
      <c r="AM780" s="3" t="s">
        <v>85</v>
      </c>
      <c r="AN780" s="38" t="str">
        <f>IFERROR(VLOOKUP(AM780,ACCESSORIES!F:J,5,FALSE),"N/A")</f>
        <v>N/A</v>
      </c>
      <c r="AO780" s="92" t="s">
        <v>85</v>
      </c>
      <c r="AP780" s="93">
        <v>16.100000000000001</v>
      </c>
      <c r="AQ780" s="92"/>
      <c r="AR780" s="92">
        <v>175</v>
      </c>
      <c r="AS780" s="25">
        <v>6</v>
      </c>
      <c r="AT780" s="25">
        <v>25</v>
      </c>
      <c r="AU780" s="25">
        <v>41</v>
      </c>
      <c r="AV780" s="25">
        <v>66</v>
      </c>
      <c r="AW780" s="25">
        <v>207</v>
      </c>
      <c r="AX780" s="94">
        <v>200</v>
      </c>
      <c r="AY780" s="93">
        <v>71.5</v>
      </c>
      <c r="AZ780" s="49">
        <v>34</v>
      </c>
      <c r="BA780" s="49">
        <v>34</v>
      </c>
      <c r="BB780" s="49">
        <v>23</v>
      </c>
      <c r="BC780" s="49"/>
      <c r="BD780" s="92" t="s">
        <v>85</v>
      </c>
      <c r="BE780" s="91" t="str">
        <f>IFERROR(VLOOKUP(BD780,ACCESSORIES!F:J,5,FALSE),"N/A")</f>
        <v>N/A</v>
      </c>
      <c r="BF780" s="92" t="s">
        <v>85</v>
      </c>
      <c r="BG780" s="91" t="str">
        <f>IFERROR(VLOOKUP(BF780,ACCESSORIES!F:J,5,FALSE),"N/A")</f>
        <v>N/A</v>
      </c>
      <c r="BH780" s="70">
        <v>38.43</v>
      </c>
      <c r="BI780" s="50">
        <v>19.7</v>
      </c>
      <c r="BJ780" s="50">
        <v>19.7</v>
      </c>
      <c r="BK780" s="50">
        <v>11</v>
      </c>
      <c r="BL780" s="358">
        <f t="shared" si="67"/>
        <v>6.995621234535998E-2</v>
      </c>
      <c r="BM780" s="73">
        <v>36</v>
      </c>
      <c r="BN780" s="107" t="s">
        <v>3374</v>
      </c>
      <c r="BO780" s="46" t="s">
        <v>3891</v>
      </c>
      <c r="BP780" s="74" t="s">
        <v>3907</v>
      </c>
      <c r="BQ780" s="74" t="s">
        <v>5208</v>
      </c>
      <c r="BR780" s="74" t="s">
        <v>5209</v>
      </c>
      <c r="BS780" s="74" t="s">
        <v>5199</v>
      </c>
      <c r="BT780" s="74" t="s">
        <v>5210</v>
      </c>
      <c r="BU780" s="74" t="s">
        <v>5189</v>
      </c>
      <c r="BV780" s="74" t="s">
        <v>4101</v>
      </c>
      <c r="BW780" s="74" t="s">
        <v>3909</v>
      </c>
      <c r="BX780" s="74"/>
      <c r="BY780" s="74"/>
      <c r="BZ780" s="300" t="s">
        <v>3462</v>
      </c>
      <c r="CA780" s="312" t="s">
        <v>3463</v>
      </c>
      <c r="CB780" s="300" t="s">
        <v>3464</v>
      </c>
      <c r="CC780" s="312" t="s">
        <v>3465</v>
      </c>
      <c r="CD780" s="311" t="str">
        <f t="shared" si="72"/>
        <v>DISCONTINUED - MR310 Con6, 17x8.5, 0mm Offset, 5x5, 71.5mm Centerbore, Matte Black</v>
      </c>
      <c r="CE780" s="311" t="s">
        <v>3721</v>
      </c>
      <c r="CF780" s="311" t="s">
        <v>3720</v>
      </c>
      <c r="CG780" s="300" t="str">
        <f t="shared" si="70"/>
        <v>STREET (3XX)</v>
      </c>
    </row>
    <row r="781" spans="1:85" s="36" customFormat="1" ht="15.75" customHeight="1">
      <c r="A781" s="571">
        <f t="shared" si="69"/>
        <v>778</v>
      </c>
      <c r="B781" s="92" t="s">
        <v>84</v>
      </c>
      <c r="C781" s="92" t="s">
        <v>1038</v>
      </c>
      <c r="D781" s="92" t="s">
        <v>1087</v>
      </c>
      <c r="E781" s="84" t="s">
        <v>5856</v>
      </c>
      <c r="F781" s="281" t="str">
        <f t="shared" si="66"/>
        <v>MR31078558500</v>
      </c>
      <c r="G781" s="83"/>
      <c r="H781" s="83"/>
      <c r="I781" s="72" t="s">
        <v>634</v>
      </c>
      <c r="J781" s="305">
        <v>42370</v>
      </c>
      <c r="K781" s="305">
        <v>44827</v>
      </c>
      <c r="L781" s="282" t="s">
        <v>1239</v>
      </c>
      <c r="M781" s="328">
        <v>329.88</v>
      </c>
      <c r="N781" s="85"/>
      <c r="O781" s="409"/>
      <c r="P781" s="92">
        <v>17</v>
      </c>
      <c r="Q781" s="8">
        <v>8.5</v>
      </c>
      <c r="R781" s="92" t="s">
        <v>1688</v>
      </c>
      <c r="S781" s="3">
        <v>5</v>
      </c>
      <c r="T781" s="3">
        <v>150</v>
      </c>
      <c r="U781" s="3">
        <v>0</v>
      </c>
      <c r="V781" s="16">
        <v>4.75</v>
      </c>
      <c r="W781" s="93" t="s">
        <v>85</v>
      </c>
      <c r="X781" s="16">
        <v>110.5</v>
      </c>
      <c r="Y781" s="8">
        <v>33.4</v>
      </c>
      <c r="Z781" s="47">
        <v>2650</v>
      </c>
      <c r="AA781" s="71" t="s">
        <v>2165</v>
      </c>
      <c r="AB781" s="72" t="s">
        <v>2845</v>
      </c>
      <c r="AC781" s="47" t="s">
        <v>9714</v>
      </c>
      <c r="AD781" s="73" t="s">
        <v>1596</v>
      </c>
      <c r="AE781" s="46"/>
      <c r="AF781" s="286">
        <f>IFERROR(VLOOKUP(AD781,ACCESSORIES!F:J,5,FALSE),"N/A")</f>
        <v>38.5</v>
      </c>
      <c r="AG781" s="73" t="s">
        <v>1735</v>
      </c>
      <c r="AH781" s="3" t="s">
        <v>1787</v>
      </c>
      <c r="AI781" s="73" t="s">
        <v>85</v>
      </c>
      <c r="AJ781" s="73" t="s">
        <v>1827</v>
      </c>
      <c r="AK781" s="287">
        <f>IFERROR(VLOOKUP(AJ781,ACCESSORIES!F:J,5,FALSE),"N/A")</f>
        <v>1.1000000000000001</v>
      </c>
      <c r="AL781" s="3" t="s">
        <v>236</v>
      </c>
      <c r="AM781" s="3" t="s">
        <v>85</v>
      </c>
      <c r="AN781" s="38" t="str">
        <f>IFERROR(VLOOKUP(AM781,ACCESSORIES!F:J,5,FALSE),"N/A")</f>
        <v>N/A</v>
      </c>
      <c r="AO781" s="92" t="s">
        <v>85</v>
      </c>
      <c r="AP781" s="93">
        <v>16.100000000000001</v>
      </c>
      <c r="AQ781" s="92"/>
      <c r="AR781" s="92">
        <v>185</v>
      </c>
      <c r="AS781" s="25">
        <v>6</v>
      </c>
      <c r="AT781" s="25">
        <v>25</v>
      </c>
      <c r="AU781" s="25">
        <v>41</v>
      </c>
      <c r="AV781" s="25">
        <v>66</v>
      </c>
      <c r="AW781" s="25">
        <v>207</v>
      </c>
      <c r="AX781" s="94">
        <v>200</v>
      </c>
      <c r="AY781" s="93">
        <v>110.5</v>
      </c>
      <c r="AZ781" s="49">
        <v>41</v>
      </c>
      <c r="BA781" s="49">
        <v>41</v>
      </c>
      <c r="BB781" s="49">
        <v>23</v>
      </c>
      <c r="BC781" s="49"/>
      <c r="BD781" s="92" t="s">
        <v>85</v>
      </c>
      <c r="BE781" s="91" t="str">
        <f>IFERROR(VLOOKUP(BD781,ACCESSORIES!F:J,5,FALSE),"N/A")</f>
        <v>N/A</v>
      </c>
      <c r="BF781" s="92" t="s">
        <v>85</v>
      </c>
      <c r="BG781" s="91" t="str">
        <f>IFERROR(VLOOKUP(BF781,ACCESSORIES!F:J,5,FALSE),"N/A")</f>
        <v>N/A</v>
      </c>
      <c r="BH781" s="70">
        <v>37.5</v>
      </c>
      <c r="BI781" s="50">
        <v>19.7</v>
      </c>
      <c r="BJ781" s="50">
        <v>19.7</v>
      </c>
      <c r="BK781" s="50">
        <v>11</v>
      </c>
      <c r="BL781" s="358">
        <f t="shared" si="67"/>
        <v>6.995621234535998E-2</v>
      </c>
      <c r="BM781" s="73">
        <v>36</v>
      </c>
      <c r="BN781" s="107" t="s">
        <v>3374</v>
      </c>
      <c r="BO781" s="46" t="s">
        <v>3891</v>
      </c>
      <c r="BP781" s="74" t="s">
        <v>3907</v>
      </c>
      <c r="BQ781" s="74" t="s">
        <v>5208</v>
      </c>
      <c r="BR781" s="74" t="s">
        <v>5209</v>
      </c>
      <c r="BS781" s="74" t="s">
        <v>5199</v>
      </c>
      <c r="BT781" s="74" t="s">
        <v>5210</v>
      </c>
      <c r="BU781" s="74" t="s">
        <v>5189</v>
      </c>
      <c r="BV781" s="74" t="s">
        <v>4101</v>
      </c>
      <c r="BW781" s="74" t="s">
        <v>3909</v>
      </c>
      <c r="BX781" s="74"/>
      <c r="BY781" s="74"/>
      <c r="BZ781" s="300" t="s">
        <v>3462</v>
      </c>
      <c r="CA781" s="312" t="s">
        <v>3463</v>
      </c>
      <c r="CB781" s="300" t="s">
        <v>3464</v>
      </c>
      <c r="CC781" s="312" t="s">
        <v>3465</v>
      </c>
      <c r="CD781" s="311" t="str">
        <f t="shared" si="72"/>
        <v>DISCONTINUED - MR310 Con6, 17x8.5, 0mm Offset, 5x150, 110.5mm Centerbore, Matte Black</v>
      </c>
      <c r="CE781" s="311" t="s">
        <v>3721</v>
      </c>
      <c r="CF781" s="311" t="s">
        <v>3720</v>
      </c>
      <c r="CG781" s="300" t="str">
        <f t="shared" si="70"/>
        <v>STREET (3XX)</v>
      </c>
    </row>
    <row r="782" spans="1:85" s="36" customFormat="1" ht="15.75" customHeight="1">
      <c r="A782" s="571">
        <f t="shared" si="69"/>
        <v>779</v>
      </c>
      <c r="B782" s="92" t="s">
        <v>84</v>
      </c>
      <c r="C782" s="92" t="s">
        <v>1038</v>
      </c>
      <c r="D782" s="92" t="s">
        <v>1087</v>
      </c>
      <c r="E782" s="84" t="s">
        <v>5857</v>
      </c>
      <c r="F782" s="281" t="str">
        <f t="shared" si="66"/>
        <v>MR31078560900</v>
      </c>
      <c r="G782" s="83"/>
      <c r="H782" s="83"/>
      <c r="I782" s="72" t="s">
        <v>639</v>
      </c>
      <c r="J782" s="305">
        <v>42370</v>
      </c>
      <c r="K782" s="305">
        <v>44827</v>
      </c>
      <c r="L782" s="282" t="s">
        <v>1239</v>
      </c>
      <c r="M782" s="328">
        <v>377.5</v>
      </c>
      <c r="N782" s="85"/>
      <c r="O782" s="409"/>
      <c r="P782" s="92">
        <v>17</v>
      </c>
      <c r="Q782" s="8">
        <v>8.5</v>
      </c>
      <c r="R782" s="92" t="s">
        <v>1089</v>
      </c>
      <c r="S782" s="3">
        <v>6</v>
      </c>
      <c r="T782" s="3">
        <v>5.5</v>
      </c>
      <c r="U782" s="3">
        <v>0</v>
      </c>
      <c r="V782" s="16">
        <v>4.75</v>
      </c>
      <c r="W782" s="93" t="s">
        <v>85</v>
      </c>
      <c r="X782" s="16">
        <v>106.25</v>
      </c>
      <c r="Y782" s="8">
        <v>33.200000000000003</v>
      </c>
      <c r="Z782" s="47">
        <v>2650</v>
      </c>
      <c r="AA782" s="71" t="s">
        <v>5156</v>
      </c>
      <c r="AB782" s="71" t="s">
        <v>2846</v>
      </c>
      <c r="AC782" s="47" t="s">
        <v>9717</v>
      </c>
      <c r="AD782" s="73" t="s">
        <v>1593</v>
      </c>
      <c r="AE782" s="46"/>
      <c r="AF782" s="286">
        <f>IFERROR(VLOOKUP(AD782,ACCESSORIES!F:J,5,FALSE),"N/A")</f>
        <v>38.5</v>
      </c>
      <c r="AG782" s="73" t="s">
        <v>1734</v>
      </c>
      <c r="AH782" s="3" t="s">
        <v>1787</v>
      </c>
      <c r="AI782" s="73" t="s">
        <v>85</v>
      </c>
      <c r="AJ782" s="73" t="s">
        <v>1827</v>
      </c>
      <c r="AK782" s="287">
        <f>IFERROR(VLOOKUP(AJ782,ACCESSORIES!F:J,5,FALSE),"N/A")</f>
        <v>1.1000000000000001</v>
      </c>
      <c r="AL782" s="3" t="s">
        <v>236</v>
      </c>
      <c r="AM782" s="74" t="s">
        <v>1649</v>
      </c>
      <c r="AN782" s="38">
        <f>IFERROR(VLOOKUP(AM782,ACCESSORIES!F:J,5,FALSE),"N/A")</f>
        <v>2.75</v>
      </c>
      <c r="AO782" s="3">
        <v>78.3</v>
      </c>
      <c r="AP782" s="93">
        <v>16.100000000000001</v>
      </c>
      <c r="AQ782" s="92"/>
      <c r="AR782" s="92">
        <v>175</v>
      </c>
      <c r="AS782" s="25">
        <v>3</v>
      </c>
      <c r="AT782" s="25">
        <v>24</v>
      </c>
      <c r="AU782" s="25">
        <v>41</v>
      </c>
      <c r="AV782" s="25">
        <v>66</v>
      </c>
      <c r="AW782" s="25">
        <v>207</v>
      </c>
      <c r="AX782" s="94">
        <v>200</v>
      </c>
      <c r="AY782" s="93">
        <v>106.25</v>
      </c>
      <c r="AZ782" s="49">
        <v>40</v>
      </c>
      <c r="BA782" s="49">
        <v>40</v>
      </c>
      <c r="BB782" s="49">
        <v>23</v>
      </c>
      <c r="BC782" s="49"/>
      <c r="BD782" s="92" t="s">
        <v>85</v>
      </c>
      <c r="BE782" s="91" t="str">
        <f>IFERROR(VLOOKUP(BD782,ACCESSORIES!F:J,5,FALSE),"N/A")</f>
        <v>N/A</v>
      </c>
      <c r="BF782" s="92" t="s">
        <v>85</v>
      </c>
      <c r="BG782" s="91" t="str">
        <f>IFERROR(VLOOKUP(BF782,ACCESSORIES!F:J,5,FALSE),"N/A")</f>
        <v>N/A</v>
      </c>
      <c r="BH782" s="70">
        <v>37</v>
      </c>
      <c r="BI782" s="50">
        <v>19.7</v>
      </c>
      <c r="BJ782" s="50">
        <v>19.7</v>
      </c>
      <c r="BK782" s="50">
        <v>11</v>
      </c>
      <c r="BL782" s="358">
        <f t="shared" si="67"/>
        <v>6.995621234535998E-2</v>
      </c>
      <c r="BM782" s="73">
        <v>36</v>
      </c>
      <c r="BN782" s="107" t="s">
        <v>3374</v>
      </c>
      <c r="BO782" s="46" t="s">
        <v>3891</v>
      </c>
      <c r="BP782" s="74" t="s">
        <v>3907</v>
      </c>
      <c r="BQ782" s="74" t="s">
        <v>5208</v>
      </c>
      <c r="BR782" s="74" t="s">
        <v>5209</v>
      </c>
      <c r="BS782" s="74" t="s">
        <v>5199</v>
      </c>
      <c r="BT782" s="74" t="s">
        <v>5210</v>
      </c>
      <c r="BU782" s="74" t="s">
        <v>5189</v>
      </c>
      <c r="BV782" s="74" t="s">
        <v>4101</v>
      </c>
      <c r="BW782" s="74" t="s">
        <v>3909</v>
      </c>
      <c r="BX782" s="74"/>
      <c r="BY782" s="74"/>
      <c r="BZ782" s="300" t="s">
        <v>3474</v>
      </c>
      <c r="CA782" s="312" t="s">
        <v>3475</v>
      </c>
      <c r="CB782" s="300" t="s">
        <v>3476</v>
      </c>
      <c r="CC782" s="312" t="s">
        <v>3477</v>
      </c>
      <c r="CD782" s="311" t="str">
        <f t="shared" si="72"/>
        <v>DISCONTINUED - MR310 Con6, 17x8.5, 0mm Offset, 6x5.5, 106.25mm Centerbore, Method Bronze - Matte Black Lip</v>
      </c>
      <c r="CE782" s="311" t="s">
        <v>3721</v>
      </c>
      <c r="CF782" s="311" t="s">
        <v>3720</v>
      </c>
      <c r="CG782" s="300" t="str">
        <f t="shared" si="70"/>
        <v>STREET (3XX)</v>
      </c>
    </row>
    <row r="783" spans="1:85" s="36" customFormat="1" ht="15.75" customHeight="1">
      <c r="A783" s="571">
        <f t="shared" si="69"/>
        <v>780</v>
      </c>
      <c r="B783" s="92" t="s">
        <v>84</v>
      </c>
      <c r="C783" s="92" t="s">
        <v>1038</v>
      </c>
      <c r="D783" s="92" t="s">
        <v>1246</v>
      </c>
      <c r="E783" s="84" t="s">
        <v>5858</v>
      </c>
      <c r="F783" s="281" t="str">
        <f t="shared" si="66"/>
        <v>MR31278587900</v>
      </c>
      <c r="G783" s="83"/>
      <c r="H783" s="83"/>
      <c r="I783" s="72" t="s">
        <v>1874</v>
      </c>
      <c r="J783" s="305">
        <v>42736</v>
      </c>
      <c r="K783" s="305">
        <v>44827</v>
      </c>
      <c r="L783" s="282" t="s">
        <v>1239</v>
      </c>
      <c r="M783" s="328">
        <v>405</v>
      </c>
      <c r="N783" s="85"/>
      <c r="O783" s="409"/>
      <c r="P783" s="92">
        <v>17</v>
      </c>
      <c r="Q783" s="8">
        <v>8.5</v>
      </c>
      <c r="R783" s="92" t="s">
        <v>1700</v>
      </c>
      <c r="S783" s="3">
        <v>8</v>
      </c>
      <c r="T783" s="3">
        <v>170</v>
      </c>
      <c r="U783" s="3">
        <v>0</v>
      </c>
      <c r="V783" s="16">
        <v>4.75</v>
      </c>
      <c r="W783" s="93" t="s">
        <v>85</v>
      </c>
      <c r="X783" s="16">
        <v>130.81</v>
      </c>
      <c r="Y783" s="8">
        <v>34.61</v>
      </c>
      <c r="Z783" s="47">
        <v>3640</v>
      </c>
      <c r="AA783" s="71" t="s">
        <v>5156</v>
      </c>
      <c r="AB783" s="71" t="s">
        <v>2846</v>
      </c>
      <c r="AC783" s="47" t="s">
        <v>9626</v>
      </c>
      <c r="AD783" s="73" t="s">
        <v>1759</v>
      </c>
      <c r="AE783" s="46"/>
      <c r="AF783" s="286">
        <f>IFERROR(VLOOKUP(AD783,ACCESSORIES!F:J,5,FALSE),"N/A")</f>
        <v>33</v>
      </c>
      <c r="AG783" s="73" t="s">
        <v>85</v>
      </c>
      <c r="AH783" s="73" t="s">
        <v>85</v>
      </c>
      <c r="AI783" s="3" t="s">
        <v>2863</v>
      </c>
      <c r="AJ783" s="92" t="s">
        <v>1826</v>
      </c>
      <c r="AK783" s="287">
        <f>IFERROR(VLOOKUP(AJ783,ACCESSORIES!F:J,5,FALSE),"N/A")</f>
        <v>1.1000000000000001</v>
      </c>
      <c r="AL783" s="71" t="s">
        <v>237</v>
      </c>
      <c r="AM783" s="3" t="s">
        <v>85</v>
      </c>
      <c r="AN783" s="38" t="str">
        <f>IFERROR(VLOOKUP(AM783,ACCESSORIES!F:J,5,FALSE),"N/A")</f>
        <v>N/A</v>
      </c>
      <c r="AO783" s="3" t="s">
        <v>85</v>
      </c>
      <c r="AP783" s="16">
        <v>16.100000000000001</v>
      </c>
      <c r="AQ783" s="3"/>
      <c r="AR783" s="3">
        <v>210</v>
      </c>
      <c r="AS783" s="34">
        <v>3</v>
      </c>
      <c r="AT783" s="34">
        <v>3</v>
      </c>
      <c r="AU783" s="34">
        <v>26</v>
      </c>
      <c r="AV783" s="34">
        <v>53</v>
      </c>
      <c r="AW783" s="34">
        <v>208</v>
      </c>
      <c r="AX783" s="94">
        <v>199</v>
      </c>
      <c r="AY783" s="93">
        <v>128</v>
      </c>
      <c r="AZ783" s="49">
        <v>97.7</v>
      </c>
      <c r="BA783" s="49">
        <v>107</v>
      </c>
      <c r="BB783" s="49">
        <v>25</v>
      </c>
      <c r="BC783" s="49"/>
      <c r="BD783" s="92" t="s">
        <v>85</v>
      </c>
      <c r="BE783" s="91" t="str">
        <f>IFERROR(VLOOKUP(BD783,ACCESSORIES!F:J,5,FALSE),"N/A")</f>
        <v>N/A</v>
      </c>
      <c r="BF783" s="92" t="s">
        <v>85</v>
      </c>
      <c r="BG783" s="91" t="str">
        <f>IFERROR(VLOOKUP(BF783,ACCESSORIES!F:J,5,FALSE),"N/A")</f>
        <v>N/A</v>
      </c>
      <c r="BH783" s="70">
        <v>39.79</v>
      </c>
      <c r="BI783" s="50">
        <v>19.7</v>
      </c>
      <c r="BJ783" s="50">
        <v>19.7</v>
      </c>
      <c r="BK783" s="50">
        <v>11</v>
      </c>
      <c r="BL783" s="358">
        <f t="shared" si="67"/>
        <v>6.995621234535998E-2</v>
      </c>
      <c r="BM783" s="73">
        <v>36</v>
      </c>
      <c r="BN783" s="107" t="s">
        <v>3374</v>
      </c>
      <c r="BO783" s="46" t="s">
        <v>3891</v>
      </c>
      <c r="BP783" s="74" t="s">
        <v>3907</v>
      </c>
      <c r="BQ783" s="29" t="s">
        <v>5165</v>
      </c>
      <c r="BR783" s="29" t="s">
        <v>5212</v>
      </c>
      <c r="BS783" s="29" t="s">
        <v>5199</v>
      </c>
      <c r="BT783" s="74" t="s">
        <v>5210</v>
      </c>
      <c r="BU783" s="74" t="s">
        <v>5189</v>
      </c>
      <c r="BV783" s="74" t="s">
        <v>4101</v>
      </c>
      <c r="BW783" s="74" t="s">
        <v>3909</v>
      </c>
      <c r="BX783" s="74"/>
      <c r="BY783" s="74"/>
      <c r="BZ783" s="300" t="s">
        <v>3506</v>
      </c>
      <c r="CA783" s="312" t="s">
        <v>3507</v>
      </c>
      <c r="CB783" s="300" t="s">
        <v>3508</v>
      </c>
      <c r="CC783" s="312" t="s">
        <v>3509</v>
      </c>
      <c r="CD783" s="311" t="str">
        <f t="shared" si="72"/>
        <v>DISCONTINUED - MR312, 17x8.5, 0mm Offset, 8x170, 130.81mm Centerbore, Method Bronze - Matte Black Lip</v>
      </c>
      <c r="CE783" s="311" t="s">
        <v>3721</v>
      </c>
      <c r="CF783" s="311" t="s">
        <v>3720</v>
      </c>
      <c r="CG783" s="300" t="str">
        <f t="shared" si="70"/>
        <v>STREET (3XX)</v>
      </c>
    </row>
    <row r="784" spans="1:85" s="36" customFormat="1" ht="15.75" customHeight="1">
      <c r="A784" s="571">
        <f t="shared" si="69"/>
        <v>781</v>
      </c>
      <c r="B784" s="92" t="s">
        <v>84</v>
      </c>
      <c r="C784" s="92" t="s">
        <v>1038</v>
      </c>
      <c r="D784" s="92" t="s">
        <v>1975</v>
      </c>
      <c r="E784" s="84" t="s">
        <v>5859</v>
      </c>
      <c r="F784" s="281" t="str">
        <f t="shared" si="66"/>
        <v>MR31478562800</v>
      </c>
      <c r="G784" s="83"/>
      <c r="H784" s="83"/>
      <c r="I784" s="72" t="s">
        <v>2520</v>
      </c>
      <c r="J784" s="305">
        <v>43340</v>
      </c>
      <c r="K784" s="305">
        <v>44827</v>
      </c>
      <c r="L784" s="282" t="s">
        <v>1239</v>
      </c>
      <c r="M784" s="328">
        <v>352.42</v>
      </c>
      <c r="N784" s="85"/>
      <c r="O784" s="409"/>
      <c r="P784" s="29">
        <v>17</v>
      </c>
      <c r="Q784" s="24">
        <v>8.5</v>
      </c>
      <c r="R784" s="92" t="s">
        <v>1695</v>
      </c>
      <c r="S784" s="3">
        <v>6</v>
      </c>
      <c r="T784" s="29">
        <v>120</v>
      </c>
      <c r="U784" s="29">
        <v>0</v>
      </c>
      <c r="V784" s="16">
        <v>4.75</v>
      </c>
      <c r="W784" s="93" t="s">
        <v>85</v>
      </c>
      <c r="X784" s="16">
        <v>67</v>
      </c>
      <c r="Y784" s="8">
        <v>32.549999999999997</v>
      </c>
      <c r="Z784" s="47">
        <v>2650</v>
      </c>
      <c r="AA784" s="71" t="s">
        <v>2516</v>
      </c>
      <c r="AB784" s="71" t="s">
        <v>2850</v>
      </c>
      <c r="AC784" s="47" t="s">
        <v>9715</v>
      </c>
      <c r="AD784" s="71" t="s">
        <v>1600</v>
      </c>
      <c r="AE784" s="433"/>
      <c r="AF784" s="286">
        <f>IFERROR(VLOOKUP(AD784,ACCESSORIES!F:J,5,FALSE),"N/A")</f>
        <v>22</v>
      </c>
      <c r="AG784" s="73" t="s">
        <v>85</v>
      </c>
      <c r="AH784" s="73" t="s">
        <v>85</v>
      </c>
      <c r="AI784" s="73" t="s">
        <v>85</v>
      </c>
      <c r="AJ784" s="73" t="s">
        <v>85</v>
      </c>
      <c r="AK784" s="287" t="str">
        <f>IFERROR(VLOOKUP(AJ784,ACCESSORIES!F:J,5,FALSE),"N/A")</f>
        <v>N/A</v>
      </c>
      <c r="AL784" s="71" t="s">
        <v>237</v>
      </c>
      <c r="AM784" s="3" t="s">
        <v>85</v>
      </c>
      <c r="AN784" s="38" t="str">
        <f>IFERROR(VLOOKUP(AM784,ACCESSORIES!F:J,5,FALSE),"N/A")</f>
        <v>N/A</v>
      </c>
      <c r="AO784" s="3" t="s">
        <v>85</v>
      </c>
      <c r="AP784" s="16">
        <v>16.2</v>
      </c>
      <c r="AQ784" s="3"/>
      <c r="AR784" s="3">
        <v>160</v>
      </c>
      <c r="AS784" s="34">
        <v>18</v>
      </c>
      <c r="AT784" s="34">
        <v>36</v>
      </c>
      <c r="AU784" s="34">
        <v>66</v>
      </c>
      <c r="AV784" s="34">
        <v>84</v>
      </c>
      <c r="AW784" s="34">
        <v>207</v>
      </c>
      <c r="AX784" s="94">
        <v>205</v>
      </c>
      <c r="AY784" s="16">
        <v>67</v>
      </c>
      <c r="AZ784" s="49">
        <v>40</v>
      </c>
      <c r="BA784" s="49">
        <v>40</v>
      </c>
      <c r="BB784" s="49">
        <v>0</v>
      </c>
      <c r="BC784" s="49"/>
      <c r="BD784" s="92" t="s">
        <v>85</v>
      </c>
      <c r="BE784" s="91" t="str">
        <f>IFERROR(VLOOKUP(BD784,ACCESSORIES!F:J,5,FALSE),"N/A")</f>
        <v>N/A</v>
      </c>
      <c r="BF784" s="92" t="s">
        <v>85</v>
      </c>
      <c r="BG784" s="91" t="str">
        <f>IFERROR(VLOOKUP(BF784,ACCESSORIES!F:J,5,FALSE),"N/A")</f>
        <v>N/A</v>
      </c>
      <c r="BH784" s="70">
        <v>36.049999999999997</v>
      </c>
      <c r="BI784" s="50">
        <v>19.7</v>
      </c>
      <c r="BJ784" s="50">
        <v>19.7</v>
      </c>
      <c r="BK784" s="50">
        <v>11</v>
      </c>
      <c r="BL784" s="358">
        <f t="shared" si="67"/>
        <v>6.995621234535998E-2</v>
      </c>
      <c r="BM784" s="73">
        <v>36</v>
      </c>
      <c r="BN784" s="107" t="s">
        <v>3374</v>
      </c>
      <c r="BO784" s="46" t="s">
        <v>3891</v>
      </c>
      <c r="BP784" s="29" t="s">
        <v>3907</v>
      </c>
      <c r="BQ784" s="29" t="s">
        <v>5213</v>
      </c>
      <c r="BR784" s="29" t="s">
        <v>5214</v>
      </c>
      <c r="BS784" s="29" t="s">
        <v>5215</v>
      </c>
      <c r="BT784" s="74" t="s">
        <v>5216</v>
      </c>
      <c r="BU784" s="74" t="s">
        <v>4101</v>
      </c>
      <c r="BV784" s="74" t="s">
        <v>3909</v>
      </c>
      <c r="BW784" s="74"/>
      <c r="BX784" s="74"/>
      <c r="BY784" s="74"/>
      <c r="BZ784" s="300" t="s">
        <v>3538</v>
      </c>
      <c r="CA784" s="312" t="s">
        <v>3539</v>
      </c>
      <c r="CB784" s="300" t="s">
        <v>3540</v>
      </c>
      <c r="CC784" s="312" t="s">
        <v>3541</v>
      </c>
      <c r="CD784" s="311" t="str">
        <f t="shared" si="72"/>
        <v>DISCONTINUED - MR314, 17x8.5, 0mm Offset, 6x120, 67mm Centerbore, Gloss Titanium</v>
      </c>
      <c r="CE784" s="311" t="s">
        <v>3721</v>
      </c>
      <c r="CF784" s="311" t="s">
        <v>3720</v>
      </c>
      <c r="CG784" s="300" t="str">
        <f t="shared" si="70"/>
        <v>STREET (3XX)</v>
      </c>
    </row>
    <row r="785" spans="1:87" s="36" customFormat="1" ht="15.75" customHeight="1">
      <c r="A785" s="571">
        <f t="shared" si="69"/>
        <v>782</v>
      </c>
      <c r="B785" s="92" t="s">
        <v>84</v>
      </c>
      <c r="C785" s="92" t="s">
        <v>1038</v>
      </c>
      <c r="D785" s="92" t="s">
        <v>1975</v>
      </c>
      <c r="E785" s="84" t="s">
        <v>5860</v>
      </c>
      <c r="F785" s="281" t="str">
        <f t="shared" si="66"/>
        <v>MR31478587500</v>
      </c>
      <c r="G785" s="83"/>
      <c r="H785" s="83"/>
      <c r="I785" s="72" t="s">
        <v>1995</v>
      </c>
      <c r="J785" s="305">
        <v>43340</v>
      </c>
      <c r="K785" s="305">
        <v>44827</v>
      </c>
      <c r="L785" s="282" t="s">
        <v>1239</v>
      </c>
      <c r="M785" s="328">
        <v>397</v>
      </c>
      <c r="N785" s="85"/>
      <c r="O785" s="409"/>
      <c r="P785" s="29">
        <v>17</v>
      </c>
      <c r="Q785" s="24">
        <v>8.5</v>
      </c>
      <c r="R785" s="92" t="s">
        <v>1700</v>
      </c>
      <c r="S785" s="3">
        <v>8</v>
      </c>
      <c r="T785" s="29">
        <v>170</v>
      </c>
      <c r="U785" s="29">
        <v>0</v>
      </c>
      <c r="V785" s="16">
        <v>4.75</v>
      </c>
      <c r="W785" s="93" t="s">
        <v>85</v>
      </c>
      <c r="X785" s="16">
        <v>130.81</v>
      </c>
      <c r="Y785" s="8">
        <v>34.25</v>
      </c>
      <c r="Z785" s="47">
        <v>3640</v>
      </c>
      <c r="AA785" s="71" t="s">
        <v>2165</v>
      </c>
      <c r="AB785" s="72" t="s">
        <v>2845</v>
      </c>
      <c r="AC785" s="47" t="s">
        <v>9626</v>
      </c>
      <c r="AD785" s="71" t="s">
        <v>1746</v>
      </c>
      <c r="AE785" s="433"/>
      <c r="AF785" s="286">
        <f>IFERROR(VLOOKUP(AD785,ACCESSORIES!F:J,5,FALSE),"N/A")</f>
        <v>33</v>
      </c>
      <c r="AG785" s="73" t="s">
        <v>85</v>
      </c>
      <c r="AH785" s="73" t="s">
        <v>85</v>
      </c>
      <c r="AI785" s="3" t="s">
        <v>2863</v>
      </c>
      <c r="AJ785" s="73" t="s">
        <v>85</v>
      </c>
      <c r="AK785" s="287" t="str">
        <f>IFERROR(VLOOKUP(AJ785,ACCESSORIES!F:J,5,FALSE),"N/A")</f>
        <v>N/A</v>
      </c>
      <c r="AL785" s="71" t="s">
        <v>237</v>
      </c>
      <c r="AM785" s="3" t="s">
        <v>85</v>
      </c>
      <c r="AN785" s="38" t="str">
        <f>IFERROR(VLOOKUP(AM785,ACCESSORIES!F:J,5,FALSE),"N/A")</f>
        <v>N/A</v>
      </c>
      <c r="AO785" s="3" t="s">
        <v>85</v>
      </c>
      <c r="AP785" s="16">
        <v>16.2</v>
      </c>
      <c r="AQ785" s="3"/>
      <c r="AR785" s="3">
        <v>200</v>
      </c>
      <c r="AS785" s="34">
        <v>0</v>
      </c>
      <c r="AT785" s="34">
        <v>0</v>
      </c>
      <c r="AU785" s="34">
        <v>62</v>
      </c>
      <c r="AV785" s="34">
        <v>77</v>
      </c>
      <c r="AW785" s="34">
        <v>207</v>
      </c>
      <c r="AX785" s="94">
        <v>205</v>
      </c>
      <c r="AY785" s="77">
        <v>128</v>
      </c>
      <c r="AZ785" s="49">
        <v>103.9</v>
      </c>
      <c r="BA785" s="49">
        <v>107</v>
      </c>
      <c r="BB785" s="49">
        <v>0</v>
      </c>
      <c r="BC785" s="49"/>
      <c r="BD785" s="92" t="s">
        <v>85</v>
      </c>
      <c r="BE785" s="91" t="str">
        <f>IFERROR(VLOOKUP(BD785,ACCESSORIES!F:J,5,FALSE),"N/A")</f>
        <v>N/A</v>
      </c>
      <c r="BF785" s="92" t="s">
        <v>85</v>
      </c>
      <c r="BG785" s="91" t="str">
        <f>IFERROR(VLOOKUP(BF785,ACCESSORIES!F:J,5,FALSE),"N/A")</f>
        <v>N/A</v>
      </c>
      <c r="BH785" s="70">
        <v>37.75</v>
      </c>
      <c r="BI785" s="50">
        <v>19.7</v>
      </c>
      <c r="BJ785" s="50">
        <v>19.7</v>
      </c>
      <c r="BK785" s="50">
        <v>11</v>
      </c>
      <c r="BL785" s="358">
        <f t="shared" si="67"/>
        <v>6.995621234535998E-2</v>
      </c>
      <c r="BM785" s="73">
        <v>36</v>
      </c>
      <c r="BN785" s="107" t="s">
        <v>3374</v>
      </c>
      <c r="BO785" s="46" t="s">
        <v>3891</v>
      </c>
      <c r="BP785" s="29" t="s">
        <v>3907</v>
      </c>
      <c r="BQ785" s="29" t="s">
        <v>5213</v>
      </c>
      <c r="BR785" s="29" t="s">
        <v>5214</v>
      </c>
      <c r="BS785" s="29" t="s">
        <v>5215</v>
      </c>
      <c r="BT785" s="74" t="s">
        <v>5216</v>
      </c>
      <c r="BU785" s="74" t="s">
        <v>4101</v>
      </c>
      <c r="BV785" s="74" t="s">
        <v>3909</v>
      </c>
      <c r="BW785" s="74"/>
      <c r="BX785" s="74"/>
      <c r="BY785" s="74"/>
      <c r="BZ785" s="300" t="s">
        <v>3542</v>
      </c>
      <c r="CA785" s="312" t="s">
        <v>3543</v>
      </c>
      <c r="CB785" s="300" t="s">
        <v>3544</v>
      </c>
      <c r="CC785" s="312" t="s">
        <v>3545</v>
      </c>
      <c r="CD785" s="311" t="str">
        <f t="shared" si="72"/>
        <v>DISCONTINUED - MR314, 17x8.5, 0mm Offset, 8x170, 130.81mm Centerbore, Matte Black</v>
      </c>
      <c r="CE785" s="311" t="s">
        <v>3721</v>
      </c>
      <c r="CF785" s="311" t="s">
        <v>3720</v>
      </c>
      <c r="CG785" s="300" t="str">
        <f t="shared" si="70"/>
        <v>STREET (3XX)</v>
      </c>
    </row>
    <row r="786" spans="1:87" s="36" customFormat="1" ht="15.75" customHeight="1">
      <c r="A786" s="571">
        <f t="shared" si="69"/>
        <v>783</v>
      </c>
      <c r="B786" s="92" t="s">
        <v>84</v>
      </c>
      <c r="C786" s="92" t="s">
        <v>1038</v>
      </c>
      <c r="D786" s="92" t="s">
        <v>1975</v>
      </c>
      <c r="E786" s="84" t="s">
        <v>5861</v>
      </c>
      <c r="F786" s="281" t="str">
        <f t="shared" si="66"/>
        <v>MR31489087818</v>
      </c>
      <c r="G786" s="83"/>
      <c r="H786" s="83"/>
      <c r="I786" s="72" t="s">
        <v>2530</v>
      </c>
      <c r="J786" s="305">
        <v>43340</v>
      </c>
      <c r="K786" s="305">
        <v>44827</v>
      </c>
      <c r="L786" s="282" t="s">
        <v>1239</v>
      </c>
      <c r="M786" s="328">
        <v>449.5</v>
      </c>
      <c r="N786" s="85"/>
      <c r="O786" s="409"/>
      <c r="P786" s="29">
        <v>18</v>
      </c>
      <c r="Q786" s="8">
        <v>9</v>
      </c>
      <c r="R786" s="92" t="s">
        <v>1700</v>
      </c>
      <c r="S786" s="3">
        <v>8</v>
      </c>
      <c r="T786" s="29">
        <v>170</v>
      </c>
      <c r="U786" s="29">
        <v>18</v>
      </c>
      <c r="V786" s="16">
        <v>5.75</v>
      </c>
      <c r="W786" s="93" t="s">
        <v>85</v>
      </c>
      <c r="X786" s="16">
        <v>130.81</v>
      </c>
      <c r="Y786" s="8">
        <v>36.6</v>
      </c>
      <c r="Z786" s="47">
        <v>3640</v>
      </c>
      <c r="AA786" s="71" t="s">
        <v>2516</v>
      </c>
      <c r="AB786" s="71" t="s">
        <v>2850</v>
      </c>
      <c r="AC786" s="47" t="s">
        <v>9641</v>
      </c>
      <c r="AD786" s="71" t="s">
        <v>1746</v>
      </c>
      <c r="AE786" s="433"/>
      <c r="AF786" s="286">
        <f>IFERROR(VLOOKUP(AD786,ACCESSORIES!F:J,5,FALSE),"N/A")</f>
        <v>33</v>
      </c>
      <c r="AG786" s="73" t="s">
        <v>85</v>
      </c>
      <c r="AH786" s="73" t="s">
        <v>85</v>
      </c>
      <c r="AI786" s="3" t="s">
        <v>2863</v>
      </c>
      <c r="AJ786" s="73" t="s">
        <v>85</v>
      </c>
      <c r="AK786" s="287" t="str">
        <f>IFERROR(VLOOKUP(AJ786,ACCESSORIES!F:J,5,FALSE),"N/A")</f>
        <v>N/A</v>
      </c>
      <c r="AL786" s="71" t="s">
        <v>237</v>
      </c>
      <c r="AM786" s="3" t="s">
        <v>85</v>
      </c>
      <c r="AN786" s="38" t="str">
        <f>IFERROR(VLOOKUP(AM786,ACCESSORIES!F:J,5,FALSE),"N/A")</f>
        <v>N/A</v>
      </c>
      <c r="AO786" s="3" t="s">
        <v>85</v>
      </c>
      <c r="AP786" s="16">
        <v>16.2</v>
      </c>
      <c r="AQ786" s="3"/>
      <c r="AR786" s="3">
        <v>200</v>
      </c>
      <c r="AS786" s="34">
        <v>0</v>
      </c>
      <c r="AT786" s="34">
        <v>0</v>
      </c>
      <c r="AU786" s="34">
        <v>46</v>
      </c>
      <c r="AV786" s="34">
        <v>64</v>
      </c>
      <c r="AW786" s="34">
        <v>219</v>
      </c>
      <c r="AX786" s="94">
        <v>216</v>
      </c>
      <c r="AY786" s="77">
        <v>128</v>
      </c>
      <c r="AZ786" s="49">
        <v>103.9</v>
      </c>
      <c r="BA786" s="49">
        <v>107</v>
      </c>
      <c r="BB786" s="49">
        <v>0</v>
      </c>
      <c r="BC786" s="49"/>
      <c r="BD786" s="92" t="s">
        <v>85</v>
      </c>
      <c r="BE786" s="91" t="str">
        <f>IFERROR(VLOOKUP(BD786,ACCESSORIES!F:J,5,FALSE),"N/A")</f>
        <v>N/A</v>
      </c>
      <c r="BF786" s="92" t="s">
        <v>85</v>
      </c>
      <c r="BG786" s="91" t="str">
        <f>IFERROR(VLOOKUP(BF786,ACCESSORIES!F:J,5,FALSE),"N/A")</f>
        <v>N/A</v>
      </c>
      <c r="BH786" s="70">
        <v>40.1</v>
      </c>
      <c r="BI786" s="50">
        <v>20.6</v>
      </c>
      <c r="BJ786" s="50">
        <v>20.6</v>
      </c>
      <c r="BK786" s="50">
        <v>11.4</v>
      </c>
      <c r="BL786" s="358">
        <f t="shared" si="67"/>
        <v>7.9275765061056019E-2</v>
      </c>
      <c r="BM786" s="73">
        <v>36</v>
      </c>
      <c r="BN786" s="107" t="s">
        <v>3374</v>
      </c>
      <c r="BO786" s="46" t="s">
        <v>3891</v>
      </c>
      <c r="BP786" s="29" t="s">
        <v>3907</v>
      </c>
      <c r="BQ786" s="29" t="s">
        <v>5213</v>
      </c>
      <c r="BR786" s="29" t="s">
        <v>5214</v>
      </c>
      <c r="BS786" s="29" t="s">
        <v>5215</v>
      </c>
      <c r="BT786" s="74" t="s">
        <v>5216</v>
      </c>
      <c r="BU786" s="74" t="s">
        <v>4101</v>
      </c>
      <c r="BV786" s="74" t="s">
        <v>3909</v>
      </c>
      <c r="BW786" s="74"/>
      <c r="BX786" s="74"/>
      <c r="BY786" s="74"/>
      <c r="BZ786" s="300" t="s">
        <v>3546</v>
      </c>
      <c r="CA786" s="312" t="s">
        <v>3547</v>
      </c>
      <c r="CB786" s="300" t="s">
        <v>3548</v>
      </c>
      <c r="CC786" s="312" t="s">
        <v>3549</v>
      </c>
      <c r="CD786" s="311" t="str">
        <f t="shared" si="72"/>
        <v>DISCONTINUED - MR314, 18x9, +18mm Offset, 8x170, 130.81mm Centerbore, Gloss Titanium</v>
      </c>
      <c r="CE786" s="311" t="s">
        <v>3721</v>
      </c>
      <c r="CF786" s="311" t="s">
        <v>3720</v>
      </c>
      <c r="CG786" s="300" t="str">
        <f t="shared" si="70"/>
        <v>STREET (3XX)</v>
      </c>
    </row>
    <row r="787" spans="1:87" s="36" customFormat="1" ht="15.75" customHeight="1">
      <c r="A787" s="571">
        <f t="shared" si="69"/>
        <v>784</v>
      </c>
      <c r="B787" s="3" t="s">
        <v>84</v>
      </c>
      <c r="C787" s="92" t="s">
        <v>1247</v>
      </c>
      <c r="D787" s="74" t="s">
        <v>5481</v>
      </c>
      <c r="E787" s="84" t="s">
        <v>5862</v>
      </c>
      <c r="F787" s="281" t="str">
        <f t="shared" si="66"/>
        <v>MR70178587900</v>
      </c>
      <c r="G787" s="83"/>
      <c r="H787" s="83"/>
      <c r="I787" s="81" t="s">
        <v>1926</v>
      </c>
      <c r="J787" s="305">
        <v>43101</v>
      </c>
      <c r="K787" s="305">
        <v>44827</v>
      </c>
      <c r="L787" s="282" t="s">
        <v>1239</v>
      </c>
      <c r="M787" s="328">
        <v>372.5</v>
      </c>
      <c r="N787" s="85"/>
      <c r="O787" s="409"/>
      <c r="P787" s="74">
        <v>17</v>
      </c>
      <c r="Q787" s="74">
        <v>8.5</v>
      </c>
      <c r="R787" s="92" t="s">
        <v>1700</v>
      </c>
      <c r="S787" s="74">
        <v>8</v>
      </c>
      <c r="T787" s="74">
        <v>170</v>
      </c>
      <c r="U787" s="74">
        <v>0</v>
      </c>
      <c r="V787" s="77">
        <v>4.75</v>
      </c>
      <c r="W787" s="93" t="s">
        <v>85</v>
      </c>
      <c r="X787" s="16">
        <v>130.81</v>
      </c>
      <c r="Y787" s="76">
        <v>31.31</v>
      </c>
      <c r="Z787" s="47">
        <v>3640</v>
      </c>
      <c r="AA787" s="81" t="s">
        <v>2168</v>
      </c>
      <c r="AB787" s="71" t="s">
        <v>2846</v>
      </c>
      <c r="AC787" s="47" t="s">
        <v>9626</v>
      </c>
      <c r="AD787" s="74" t="s">
        <v>3943</v>
      </c>
      <c r="AE787" s="86"/>
      <c r="AF787" s="286">
        <f>IFERROR(VLOOKUP(AD787,ACCESSORIES!F:J,5,FALSE),"N/A")</f>
        <v>33</v>
      </c>
      <c r="AG787" s="80" t="s">
        <v>85</v>
      </c>
      <c r="AH787" s="73" t="s">
        <v>85</v>
      </c>
      <c r="AI787" s="3" t="s">
        <v>2863</v>
      </c>
      <c r="AJ787" s="73" t="s">
        <v>85</v>
      </c>
      <c r="AK787" s="287" t="str">
        <f>IFERROR(VLOOKUP(AJ787,ACCESSORIES!F:J,5,FALSE),"N/A")</f>
        <v>N/A</v>
      </c>
      <c r="AL787" s="92" t="s">
        <v>236</v>
      </c>
      <c r="AM787" s="74" t="s">
        <v>85</v>
      </c>
      <c r="AN787" s="38" t="str">
        <f>IFERROR(VLOOKUP(AM787,ACCESSORIES!F:J,5,FALSE),"N/A")</f>
        <v>N/A</v>
      </c>
      <c r="AO787" s="74" t="s">
        <v>85</v>
      </c>
      <c r="AP787" s="77">
        <v>16.100000000000001</v>
      </c>
      <c r="AQ787" s="74"/>
      <c r="AR787" s="74">
        <v>200</v>
      </c>
      <c r="AS787" s="74">
        <v>0</v>
      </c>
      <c r="AT787" s="74">
        <v>0</v>
      </c>
      <c r="AU787" s="74"/>
      <c r="AV787" s="74">
        <v>48</v>
      </c>
      <c r="AW787" s="74"/>
      <c r="AX787" s="74">
        <v>204</v>
      </c>
      <c r="AY787" s="77">
        <v>128</v>
      </c>
      <c r="AZ787" s="49">
        <v>103.9</v>
      </c>
      <c r="BA787" s="49">
        <v>107</v>
      </c>
      <c r="BB787" s="49">
        <v>46</v>
      </c>
      <c r="BC787" s="49"/>
      <c r="BD787" s="3" t="s">
        <v>85</v>
      </c>
      <c r="BE787" s="91" t="str">
        <f>IFERROR(VLOOKUP(BD787,ACCESSORIES!F:J,5,FALSE),"N/A")</f>
        <v>N/A</v>
      </c>
      <c r="BF787" s="3" t="s">
        <v>85</v>
      </c>
      <c r="BG787" s="91" t="str">
        <f>IFERROR(VLOOKUP(BF787,ACCESSORIES!F:J,5,FALSE),"N/A")</f>
        <v>N/A</v>
      </c>
      <c r="BH787" s="70">
        <v>36.6</v>
      </c>
      <c r="BI787" s="50">
        <v>19.7</v>
      </c>
      <c r="BJ787" s="50">
        <v>19.7</v>
      </c>
      <c r="BK787" s="50">
        <v>11</v>
      </c>
      <c r="BL787" s="358">
        <f t="shared" si="67"/>
        <v>6.995621234535998E-2</v>
      </c>
      <c r="BM787" s="73">
        <v>36</v>
      </c>
      <c r="BN787" s="107" t="s">
        <v>3374</v>
      </c>
      <c r="BO787" s="46" t="s">
        <v>3891</v>
      </c>
      <c r="BP787" s="74" t="s">
        <v>4730</v>
      </c>
      <c r="BQ787" s="74" t="s">
        <v>3907</v>
      </c>
      <c r="BR787" s="74" t="s">
        <v>5139</v>
      </c>
      <c r="BS787" s="74" t="s">
        <v>2734</v>
      </c>
      <c r="BT787" s="74" t="s">
        <v>5140</v>
      </c>
      <c r="BU787" s="74" t="s">
        <v>5141</v>
      </c>
      <c r="BV787" s="89" t="s">
        <v>5127</v>
      </c>
      <c r="BW787" s="74" t="s">
        <v>4101</v>
      </c>
      <c r="BX787" s="74" t="s">
        <v>3909</v>
      </c>
      <c r="BY787" s="74"/>
      <c r="BZ787" s="300" t="s">
        <v>4012</v>
      </c>
      <c r="CA787" s="312" t="s">
        <v>4011</v>
      </c>
      <c r="CB787" s="300" t="s">
        <v>4010</v>
      </c>
      <c r="CC787" s="312" t="s">
        <v>4009</v>
      </c>
      <c r="CD787" s="311" t="str">
        <f t="shared" si="72"/>
        <v>DISCONTINUED - MR701 Bead Grip, 17x8.5, 0mm Offset, 8x170, 130.81mm Centerbore, Method Bronze</v>
      </c>
      <c r="CE787" s="311" t="s">
        <v>3721</v>
      </c>
      <c r="CF787" s="311" t="s">
        <v>3720</v>
      </c>
      <c r="CG787" s="300" t="str">
        <f t="shared" si="70"/>
        <v>TRAIL (7XX)</v>
      </c>
    </row>
    <row r="788" spans="1:87" s="36" customFormat="1" ht="15.75" customHeight="1">
      <c r="A788" s="571">
        <f t="shared" si="69"/>
        <v>785</v>
      </c>
      <c r="B788" s="3" t="s">
        <v>84</v>
      </c>
      <c r="C788" s="92" t="s">
        <v>1247</v>
      </c>
      <c r="D788" s="74" t="s">
        <v>5482</v>
      </c>
      <c r="E788" s="84" t="s">
        <v>5863</v>
      </c>
      <c r="F788" s="281" t="str">
        <f t="shared" si="66"/>
        <v>MR70189088918H</v>
      </c>
      <c r="G788" s="83" t="s">
        <v>2100</v>
      </c>
      <c r="H788" s="83"/>
      <c r="I788" s="81" t="s">
        <v>3058</v>
      </c>
      <c r="J788" s="299">
        <v>43605</v>
      </c>
      <c r="K788" s="305">
        <v>44827</v>
      </c>
      <c r="L788" s="282" t="s">
        <v>1239</v>
      </c>
      <c r="M788" s="328">
        <v>449.36</v>
      </c>
      <c r="N788" s="85"/>
      <c r="O788" s="409"/>
      <c r="P788" s="74">
        <v>18</v>
      </c>
      <c r="Q788" s="8">
        <v>9</v>
      </c>
      <c r="R788" s="92" t="s">
        <v>1701</v>
      </c>
      <c r="S788" s="74">
        <v>8</v>
      </c>
      <c r="T788" s="74">
        <v>180</v>
      </c>
      <c r="U788" s="74">
        <v>18</v>
      </c>
      <c r="V788" s="77">
        <v>5.8</v>
      </c>
      <c r="W788" s="93" t="s">
        <v>85</v>
      </c>
      <c r="X788" s="16">
        <v>130.81</v>
      </c>
      <c r="Y788" s="76">
        <v>37.549999999999997</v>
      </c>
      <c r="Z788" s="47">
        <v>4500</v>
      </c>
      <c r="AA788" s="81" t="s">
        <v>2168</v>
      </c>
      <c r="AB788" s="71" t="s">
        <v>2846</v>
      </c>
      <c r="AC788" s="47" t="s">
        <v>9621</v>
      </c>
      <c r="AD788" s="74" t="s">
        <v>3944</v>
      </c>
      <c r="AE788" s="86"/>
      <c r="AF788" s="286">
        <f>IFERROR(VLOOKUP(AD788,ACCESSORIES!F:J,5,FALSE),"N/A")</f>
        <v>33</v>
      </c>
      <c r="AG788" s="80" t="s">
        <v>85</v>
      </c>
      <c r="AH788" s="73" t="s">
        <v>85</v>
      </c>
      <c r="AI788" s="3" t="s">
        <v>2863</v>
      </c>
      <c r="AJ788" s="73" t="s">
        <v>85</v>
      </c>
      <c r="AK788" s="287" t="str">
        <f>IFERROR(VLOOKUP(AJ788,ACCESSORIES!F:J,5,FALSE),"N/A")</f>
        <v>N/A</v>
      </c>
      <c r="AL788" s="92" t="s">
        <v>236</v>
      </c>
      <c r="AM788" s="74" t="s">
        <v>85</v>
      </c>
      <c r="AN788" s="38" t="str">
        <f>IFERROR(VLOOKUP(AM788,ACCESSORIES!F:J,5,FALSE),"N/A")</f>
        <v>N/A</v>
      </c>
      <c r="AO788" s="74" t="s">
        <v>85</v>
      </c>
      <c r="AP788" s="77">
        <v>16.100000000000001</v>
      </c>
      <c r="AQ788" s="74"/>
      <c r="AR788" s="74">
        <v>210</v>
      </c>
      <c r="AS788" s="34">
        <v>0</v>
      </c>
      <c r="AT788" s="34">
        <v>0</v>
      </c>
      <c r="AU788" s="34"/>
      <c r="AV788" s="34">
        <v>41</v>
      </c>
      <c r="AW788" s="34"/>
      <c r="AX788" s="34">
        <v>215</v>
      </c>
      <c r="AY788" s="77">
        <v>125</v>
      </c>
      <c r="AZ788" s="49">
        <v>92</v>
      </c>
      <c r="BA788" s="49">
        <v>92</v>
      </c>
      <c r="BB788" s="49">
        <v>46</v>
      </c>
      <c r="BC788" s="49"/>
      <c r="BD788" s="3" t="s">
        <v>85</v>
      </c>
      <c r="BE788" s="91" t="str">
        <f>IFERROR(VLOOKUP(BD788,ACCESSORIES!F:J,5,FALSE),"N/A")</f>
        <v>N/A</v>
      </c>
      <c r="BF788" s="3" t="s">
        <v>85</v>
      </c>
      <c r="BG788" s="91" t="str">
        <f>IFERROR(VLOOKUP(BF788,ACCESSORIES!F:J,5,FALSE),"N/A")</f>
        <v>N/A</v>
      </c>
      <c r="BH788" s="70">
        <v>42.18</v>
      </c>
      <c r="BI788" s="50">
        <v>20.6</v>
      </c>
      <c r="BJ788" s="50">
        <v>20.6</v>
      </c>
      <c r="BK788" s="50">
        <v>11.4</v>
      </c>
      <c r="BL788" s="358">
        <f t="shared" si="67"/>
        <v>7.9275765061056019E-2</v>
      </c>
      <c r="BM788" s="73">
        <v>36</v>
      </c>
      <c r="BN788" s="107" t="s">
        <v>3374</v>
      </c>
      <c r="BO788" s="46" t="s">
        <v>3891</v>
      </c>
      <c r="BP788" s="74" t="s">
        <v>4730</v>
      </c>
      <c r="BQ788" s="74" t="s">
        <v>3907</v>
      </c>
      <c r="BR788" s="74" t="s">
        <v>5139</v>
      </c>
      <c r="BS788" s="74" t="s">
        <v>2734</v>
      </c>
      <c r="BT788" s="74" t="s">
        <v>4116</v>
      </c>
      <c r="BU788" s="74" t="s">
        <v>5030</v>
      </c>
      <c r="BV788" s="74" t="s">
        <v>4101</v>
      </c>
      <c r="BW788" s="74" t="s">
        <v>3909</v>
      </c>
      <c r="BX788" s="74"/>
      <c r="BY788" s="74"/>
      <c r="BZ788" s="300" t="s">
        <v>4119</v>
      </c>
      <c r="CA788" s="312" t="s">
        <v>4118</v>
      </c>
      <c r="CB788" s="300" t="s">
        <v>4120</v>
      </c>
      <c r="CC788" s="312" t="s">
        <v>4121</v>
      </c>
      <c r="CD788" s="311" t="str">
        <f t="shared" si="72"/>
        <v>DISCONTINUED - MR701 HD Bead Grip, 18x9, +18mm Offset, 8x180, 130.81mm Centerbore, Method Bronze</v>
      </c>
      <c r="CE788" s="311" t="s">
        <v>3721</v>
      </c>
      <c r="CF788" s="311" t="s">
        <v>3720</v>
      </c>
      <c r="CG788" s="300" t="str">
        <f t="shared" si="70"/>
        <v>TRAIL (7XX)</v>
      </c>
    </row>
    <row r="789" spans="1:87" s="36" customFormat="1" ht="15.75" customHeight="1">
      <c r="A789" s="571">
        <f t="shared" si="69"/>
        <v>786</v>
      </c>
      <c r="B789" s="3" t="s">
        <v>84</v>
      </c>
      <c r="C789" s="92" t="s">
        <v>1247</v>
      </c>
      <c r="D789" s="74" t="s">
        <v>5483</v>
      </c>
      <c r="E789" s="84" t="s">
        <v>5864</v>
      </c>
      <c r="F789" s="281" t="str">
        <f t="shared" si="66"/>
        <v>MR70257051515</v>
      </c>
      <c r="G789" s="83"/>
      <c r="H789" s="83"/>
      <c r="I789" s="81" t="s">
        <v>3059</v>
      </c>
      <c r="J789" s="299">
        <v>43592</v>
      </c>
      <c r="K789" s="305">
        <v>44827</v>
      </c>
      <c r="L789" s="282" t="s">
        <v>1239</v>
      </c>
      <c r="M789" s="328">
        <v>266</v>
      </c>
      <c r="N789" s="85"/>
      <c r="O789" s="409"/>
      <c r="P789" s="74">
        <v>15</v>
      </c>
      <c r="Q789" s="76">
        <v>7</v>
      </c>
      <c r="R789" s="92" t="s">
        <v>1684</v>
      </c>
      <c r="S789" s="74">
        <v>5</v>
      </c>
      <c r="T789" s="74">
        <v>100</v>
      </c>
      <c r="U789" s="74">
        <v>15</v>
      </c>
      <c r="V789" s="77">
        <v>4.5999999999999996</v>
      </c>
      <c r="W789" s="93" t="s">
        <v>85</v>
      </c>
      <c r="X789" s="77">
        <v>56.1</v>
      </c>
      <c r="Y789" s="76">
        <v>21.6</v>
      </c>
      <c r="Z789" s="47">
        <v>2100</v>
      </c>
      <c r="AA789" s="81" t="s">
        <v>2165</v>
      </c>
      <c r="AB789" s="72" t="s">
        <v>2845</v>
      </c>
      <c r="AC789" s="47" t="s">
        <v>9665</v>
      </c>
      <c r="AD789" s="74" t="s">
        <v>3939</v>
      </c>
      <c r="AE789" s="86"/>
      <c r="AF789" s="286">
        <f>IFERROR(VLOOKUP(AD789,ACCESSORIES!F:J,5,FALSE),"N/A")</f>
        <v>22</v>
      </c>
      <c r="AG789" s="80" t="s">
        <v>85</v>
      </c>
      <c r="AH789" s="73" t="s">
        <v>85</v>
      </c>
      <c r="AI789" s="73" t="s">
        <v>85</v>
      </c>
      <c r="AJ789" s="73" t="s">
        <v>85</v>
      </c>
      <c r="AK789" s="287" t="str">
        <f>IFERROR(VLOOKUP(AJ789,ACCESSORIES!F:J,5,FALSE),"N/A")</f>
        <v>N/A</v>
      </c>
      <c r="AL789" s="92" t="s">
        <v>236</v>
      </c>
      <c r="AM789" s="74" t="s">
        <v>85</v>
      </c>
      <c r="AN789" s="38" t="str">
        <f>IFERROR(VLOOKUP(AM789,ACCESSORIES!F:J,5,FALSE),"N/A")</f>
        <v>N/A</v>
      </c>
      <c r="AO789" s="74" t="s">
        <v>85</v>
      </c>
      <c r="AP789" s="77">
        <v>16.100000000000001</v>
      </c>
      <c r="AQ789" s="74"/>
      <c r="AR789" s="74">
        <v>141</v>
      </c>
      <c r="AS789" s="34">
        <v>37</v>
      </c>
      <c r="AT789" s="34">
        <v>48</v>
      </c>
      <c r="AU789" s="34"/>
      <c r="AV789" s="34">
        <v>49</v>
      </c>
      <c r="AW789" s="34"/>
      <c r="AX789" s="34">
        <v>176</v>
      </c>
      <c r="AY789" s="77">
        <v>56.1</v>
      </c>
      <c r="AZ789" s="49">
        <v>32</v>
      </c>
      <c r="BA789" s="49">
        <v>32</v>
      </c>
      <c r="BB789" s="49">
        <v>12</v>
      </c>
      <c r="BC789" s="49"/>
      <c r="BD789" s="3" t="s">
        <v>85</v>
      </c>
      <c r="BE789" s="91" t="str">
        <f>IFERROR(VLOOKUP(BD789,ACCESSORIES!F:J,5,FALSE),"N/A")</f>
        <v>N/A</v>
      </c>
      <c r="BF789" s="3" t="s">
        <v>85</v>
      </c>
      <c r="BG789" s="91" t="str">
        <f>IFERROR(VLOOKUP(BF789,ACCESSORIES!F:J,5,FALSE),"N/A")</f>
        <v>N/A</v>
      </c>
      <c r="BH789" s="70">
        <v>25</v>
      </c>
      <c r="BI789" s="50">
        <v>17.7</v>
      </c>
      <c r="BJ789" s="50">
        <v>17.7</v>
      </c>
      <c r="BK789" s="50">
        <v>9.6</v>
      </c>
      <c r="BL789" s="358">
        <f t="shared" si="67"/>
        <v>4.9285471493375997E-2</v>
      </c>
      <c r="BM789" s="3">
        <v>48</v>
      </c>
      <c r="BN789" s="107" t="s">
        <v>3374</v>
      </c>
      <c r="BO789" s="46" t="s">
        <v>3891</v>
      </c>
      <c r="BP789" s="74" t="s">
        <v>4730</v>
      </c>
      <c r="BQ789" s="74" t="s">
        <v>3907</v>
      </c>
      <c r="BR789" s="74" t="s">
        <v>5142</v>
      </c>
      <c r="BS789" s="74" t="s">
        <v>2734</v>
      </c>
      <c r="BT789" s="74" t="s">
        <v>4116</v>
      </c>
      <c r="BU789" s="74" t="s">
        <v>5141</v>
      </c>
      <c r="BV789" s="74" t="s">
        <v>4101</v>
      </c>
      <c r="BW789" s="74" t="s">
        <v>3909</v>
      </c>
      <c r="BX789" s="74"/>
      <c r="BY789" s="74"/>
      <c r="BZ789" s="300" t="s">
        <v>4022</v>
      </c>
      <c r="CA789" s="312" t="s">
        <v>4021</v>
      </c>
      <c r="CB789" s="300" t="s">
        <v>4023</v>
      </c>
      <c r="CC789" s="312" t="s">
        <v>4024</v>
      </c>
      <c r="CD789" s="311" t="str">
        <f t="shared" si="72"/>
        <v>DISCONTINUED - MR702 Bead Grip, 15x7, +15mm Offset, 5x100, 56.1mm Centerbore, Matte Black</v>
      </c>
      <c r="CE789" s="311" t="s">
        <v>3721</v>
      </c>
      <c r="CF789" s="311" t="s">
        <v>3720</v>
      </c>
      <c r="CG789" s="300" t="str">
        <f t="shared" si="70"/>
        <v>TRAIL (7XX)</v>
      </c>
    </row>
    <row r="790" spans="1:87" s="36" customFormat="1" ht="15.75" customHeight="1">
      <c r="A790" s="571">
        <f t="shared" si="69"/>
        <v>787</v>
      </c>
      <c r="B790" s="3" t="s">
        <v>84</v>
      </c>
      <c r="C790" s="92" t="s">
        <v>1247</v>
      </c>
      <c r="D790" s="74" t="s">
        <v>5483</v>
      </c>
      <c r="E790" s="84" t="s">
        <v>5865</v>
      </c>
      <c r="F790" s="281" t="str">
        <f t="shared" si="66"/>
        <v>MR70268060530</v>
      </c>
      <c r="G790" s="83"/>
      <c r="H790" s="83"/>
      <c r="I790" s="81" t="s">
        <v>3071</v>
      </c>
      <c r="J790" s="299">
        <v>43592</v>
      </c>
      <c r="K790" s="305">
        <v>44827</v>
      </c>
      <c r="L790" s="282" t="s">
        <v>1239</v>
      </c>
      <c r="M790" s="328">
        <v>333.5</v>
      </c>
      <c r="N790" s="85"/>
      <c r="O790" s="409"/>
      <c r="P790" s="74">
        <v>16</v>
      </c>
      <c r="Q790" s="76">
        <v>8</v>
      </c>
      <c r="R790" s="92" t="s">
        <v>1089</v>
      </c>
      <c r="S790" s="74">
        <v>6</v>
      </c>
      <c r="T790" s="74">
        <v>5.5</v>
      </c>
      <c r="U790" s="74">
        <v>30</v>
      </c>
      <c r="V790" s="77">
        <v>5.6</v>
      </c>
      <c r="W790" s="93" t="s">
        <v>85</v>
      </c>
      <c r="X790" s="77">
        <v>106.25</v>
      </c>
      <c r="Y790" s="76">
        <v>22.5</v>
      </c>
      <c r="Z790" s="47">
        <v>2650</v>
      </c>
      <c r="AA790" s="81" t="s">
        <v>2165</v>
      </c>
      <c r="AB790" s="72" t="s">
        <v>2845</v>
      </c>
      <c r="AC790" s="47" t="s">
        <v>9862</v>
      </c>
      <c r="AD790" s="74" t="s">
        <v>3941</v>
      </c>
      <c r="AE790" s="86"/>
      <c r="AF790" s="286">
        <f>IFERROR(VLOOKUP(AD790,ACCESSORIES!F:J,5,FALSE),"N/A")</f>
        <v>22</v>
      </c>
      <c r="AG790" s="80" t="s">
        <v>85</v>
      </c>
      <c r="AH790" s="73" t="s">
        <v>85</v>
      </c>
      <c r="AI790" s="73" t="s">
        <v>85</v>
      </c>
      <c r="AJ790" s="73" t="s">
        <v>85</v>
      </c>
      <c r="AK790" s="287" t="str">
        <f>IFERROR(VLOOKUP(AJ790,ACCESSORIES!F:J,5,FALSE),"N/A")</f>
        <v>N/A</v>
      </c>
      <c r="AL790" s="92" t="s">
        <v>236</v>
      </c>
      <c r="AM790" s="74" t="s">
        <v>1649</v>
      </c>
      <c r="AN790" s="38">
        <f>IFERROR(VLOOKUP(AM790,ACCESSORIES!F:J,5,FALSE),"N/A")</f>
        <v>2.75</v>
      </c>
      <c r="AO790" s="74">
        <v>78.3</v>
      </c>
      <c r="AP790" s="77">
        <v>16.100000000000001</v>
      </c>
      <c r="AQ790" s="74"/>
      <c r="AR790" s="74">
        <v>175</v>
      </c>
      <c r="AS790" s="34">
        <v>3</v>
      </c>
      <c r="AT790" s="34">
        <v>15</v>
      </c>
      <c r="AU790" s="34"/>
      <c r="AV790" s="34">
        <v>41</v>
      </c>
      <c r="AW790" s="34"/>
      <c r="AX790" s="34">
        <v>182</v>
      </c>
      <c r="AY790" s="77">
        <v>106.25</v>
      </c>
      <c r="AZ790" s="49">
        <v>39</v>
      </c>
      <c r="BA790" s="49">
        <v>39</v>
      </c>
      <c r="BB790" s="49">
        <v>12</v>
      </c>
      <c r="BC790" s="49"/>
      <c r="BD790" s="3" t="s">
        <v>85</v>
      </c>
      <c r="BE790" s="91" t="str">
        <f>IFERROR(VLOOKUP(BD790,ACCESSORIES!F:J,5,FALSE),"N/A")</f>
        <v>N/A</v>
      </c>
      <c r="BF790" s="3" t="s">
        <v>85</v>
      </c>
      <c r="BG790" s="91" t="str">
        <f>IFERROR(VLOOKUP(BF790,ACCESSORIES!F:J,5,FALSE),"N/A")</f>
        <v>N/A</v>
      </c>
      <c r="BH790" s="70">
        <v>26</v>
      </c>
      <c r="BI790" s="50">
        <v>18.7</v>
      </c>
      <c r="BJ790" s="50">
        <v>18.7</v>
      </c>
      <c r="BK790" s="50">
        <v>10.6</v>
      </c>
      <c r="BL790" s="358">
        <f t="shared" si="67"/>
        <v>6.0742159547695983E-2</v>
      </c>
      <c r="BM790" s="73">
        <v>36</v>
      </c>
      <c r="BN790" s="107" t="s">
        <v>3374</v>
      </c>
      <c r="BO790" s="46" t="s">
        <v>3891</v>
      </c>
      <c r="BP790" s="74" t="s">
        <v>4730</v>
      </c>
      <c r="BQ790" s="74" t="s">
        <v>3907</v>
      </c>
      <c r="BR790" s="74" t="s">
        <v>5142</v>
      </c>
      <c r="BS790" s="74" t="s">
        <v>2734</v>
      </c>
      <c r="BT790" s="74" t="s">
        <v>4116</v>
      </c>
      <c r="BU790" s="74" t="s">
        <v>5141</v>
      </c>
      <c r="BV790" s="74" t="s">
        <v>4101</v>
      </c>
      <c r="BW790" s="74" t="s">
        <v>3909</v>
      </c>
      <c r="BX790" s="74"/>
      <c r="BY790" s="74"/>
      <c r="BZ790" s="300" t="s">
        <v>4026</v>
      </c>
      <c r="CA790" s="312" t="s">
        <v>4025</v>
      </c>
      <c r="CB790" s="300" t="s">
        <v>4027</v>
      </c>
      <c r="CC790" s="312" t="s">
        <v>4028</v>
      </c>
      <c r="CD790" s="311" t="str">
        <f t="shared" si="72"/>
        <v>DISCONTINUED - MR702 Bead Grip, 16x8, +30mm Offset, 6x5.5, 106.25mm Centerbore, Matte Black</v>
      </c>
      <c r="CE790" s="311" t="s">
        <v>3721</v>
      </c>
      <c r="CF790" s="311" t="s">
        <v>3720</v>
      </c>
      <c r="CG790" s="300" t="str">
        <f t="shared" si="70"/>
        <v>TRAIL (7XX)</v>
      </c>
    </row>
    <row r="791" spans="1:87" s="36" customFormat="1" ht="15.75" customHeight="1">
      <c r="A791" s="571">
        <f t="shared" si="69"/>
        <v>788</v>
      </c>
      <c r="B791" s="3" t="s">
        <v>84</v>
      </c>
      <c r="C791" s="92" t="s">
        <v>1247</v>
      </c>
      <c r="D791" s="74" t="s">
        <v>5483</v>
      </c>
      <c r="E791" s="84" t="s">
        <v>5866</v>
      </c>
      <c r="F791" s="281" t="str">
        <f t="shared" si="66"/>
        <v>MR70278562900</v>
      </c>
      <c r="G791" s="83"/>
      <c r="H791" s="83"/>
      <c r="I791" s="81" t="s">
        <v>2033</v>
      </c>
      <c r="J791" s="305">
        <v>43101</v>
      </c>
      <c r="K791" s="305">
        <v>44827</v>
      </c>
      <c r="L791" s="282" t="s">
        <v>1239</v>
      </c>
      <c r="M791" s="328">
        <v>329.88</v>
      </c>
      <c r="N791" s="85"/>
      <c r="O791" s="409"/>
      <c r="P791" s="74">
        <v>17</v>
      </c>
      <c r="Q791" s="74">
        <v>8.5</v>
      </c>
      <c r="R791" s="92" t="s">
        <v>1695</v>
      </c>
      <c r="S791" s="74">
        <v>6</v>
      </c>
      <c r="T791" s="74">
        <v>120</v>
      </c>
      <c r="U791" s="74">
        <v>0</v>
      </c>
      <c r="V791" s="77">
        <v>4.75</v>
      </c>
      <c r="W791" s="93" t="s">
        <v>85</v>
      </c>
      <c r="X791" s="77">
        <v>67</v>
      </c>
      <c r="Y791" s="76">
        <v>28.15</v>
      </c>
      <c r="Z791" s="47">
        <v>2650</v>
      </c>
      <c r="AA791" s="81" t="s">
        <v>2168</v>
      </c>
      <c r="AB791" s="71" t="s">
        <v>2846</v>
      </c>
      <c r="AC791" s="47" t="s">
        <v>9715</v>
      </c>
      <c r="AD791" s="74" t="s">
        <v>3940</v>
      </c>
      <c r="AE791" s="86"/>
      <c r="AF791" s="286">
        <f>IFERROR(VLOOKUP(AD791,ACCESSORIES!F:J,5,FALSE),"N/A")</f>
        <v>22</v>
      </c>
      <c r="AG791" s="80" t="s">
        <v>85</v>
      </c>
      <c r="AH791" s="73" t="s">
        <v>85</v>
      </c>
      <c r="AI791" s="73" t="s">
        <v>85</v>
      </c>
      <c r="AJ791" s="73" t="s">
        <v>85</v>
      </c>
      <c r="AK791" s="287" t="str">
        <f>IFERROR(VLOOKUP(AJ791,ACCESSORIES!F:J,5,FALSE),"N/A")</f>
        <v>N/A</v>
      </c>
      <c r="AL791" s="92" t="s">
        <v>236</v>
      </c>
      <c r="AM791" s="74" t="s">
        <v>85</v>
      </c>
      <c r="AN791" s="38" t="str">
        <f>IFERROR(VLOOKUP(AM791,ACCESSORIES!F:J,5,FALSE),"N/A")</f>
        <v>N/A</v>
      </c>
      <c r="AO791" s="74" t="s">
        <v>85</v>
      </c>
      <c r="AP791" s="77">
        <v>16.100000000000001</v>
      </c>
      <c r="AQ791" s="74"/>
      <c r="AR791" s="74">
        <v>166</v>
      </c>
      <c r="AS791" s="74">
        <v>12</v>
      </c>
      <c r="AT791" s="74">
        <v>29</v>
      </c>
      <c r="AU791" s="74"/>
      <c r="AV791" s="74">
        <v>75</v>
      </c>
      <c r="AW791" s="74"/>
      <c r="AX791" s="74">
        <v>205</v>
      </c>
      <c r="AY791" s="77">
        <v>67</v>
      </c>
      <c r="AZ791" s="49">
        <v>40</v>
      </c>
      <c r="BA791" s="49">
        <v>40</v>
      </c>
      <c r="BB791" s="49">
        <v>30</v>
      </c>
      <c r="BC791" s="49"/>
      <c r="BD791" s="3" t="s">
        <v>85</v>
      </c>
      <c r="BE791" s="91" t="str">
        <f>IFERROR(VLOOKUP(BD791,ACCESSORIES!F:J,5,FALSE),"N/A")</f>
        <v>N/A</v>
      </c>
      <c r="BF791" s="3" t="s">
        <v>85</v>
      </c>
      <c r="BG791" s="91" t="str">
        <f>IFERROR(VLOOKUP(BF791,ACCESSORIES!F:J,5,FALSE),"N/A")</f>
        <v>N/A</v>
      </c>
      <c r="BH791" s="70">
        <v>31.65</v>
      </c>
      <c r="BI791" s="50">
        <v>19.7</v>
      </c>
      <c r="BJ791" s="50">
        <v>19.7</v>
      </c>
      <c r="BK791" s="50">
        <v>11</v>
      </c>
      <c r="BL791" s="358">
        <f t="shared" si="67"/>
        <v>6.995621234535998E-2</v>
      </c>
      <c r="BM791" s="73">
        <v>36</v>
      </c>
      <c r="BN791" s="107" t="s">
        <v>3374</v>
      </c>
      <c r="BO791" s="46" t="s">
        <v>3891</v>
      </c>
      <c r="BP791" s="74" t="s">
        <v>4730</v>
      </c>
      <c r="BQ791" s="74" t="s">
        <v>3907</v>
      </c>
      <c r="BR791" s="74" t="s">
        <v>5142</v>
      </c>
      <c r="BS791" s="74" t="s">
        <v>2734</v>
      </c>
      <c r="BT791" s="74" t="s">
        <v>4116</v>
      </c>
      <c r="BU791" s="74" t="s">
        <v>5141</v>
      </c>
      <c r="BV791" s="74" t="s">
        <v>4101</v>
      </c>
      <c r="BW791" s="74" t="s">
        <v>3909</v>
      </c>
      <c r="BX791" s="74"/>
      <c r="BY791" s="74"/>
      <c r="BZ791" s="300" t="s">
        <v>4014</v>
      </c>
      <c r="CA791" s="312" t="s">
        <v>4013</v>
      </c>
      <c r="CB791" s="300" t="s">
        <v>4016</v>
      </c>
      <c r="CC791" s="312" t="s">
        <v>4015</v>
      </c>
      <c r="CD791" s="311" t="str">
        <f t="shared" si="72"/>
        <v>DISCONTINUED - MR702 Bead Grip, 17x8.5, 0mm Offset, 6x120, 67mm Centerbore, Method Bronze</v>
      </c>
      <c r="CE791" s="311" t="s">
        <v>3721</v>
      </c>
      <c r="CF791" s="311" t="s">
        <v>3720</v>
      </c>
      <c r="CG791" s="300" t="str">
        <f t="shared" si="70"/>
        <v>TRAIL (7XX)</v>
      </c>
    </row>
    <row r="792" spans="1:87" s="36" customFormat="1" ht="15.75" customHeight="1">
      <c r="A792" s="571">
        <f t="shared" si="69"/>
        <v>789</v>
      </c>
      <c r="B792" s="3" t="s">
        <v>84</v>
      </c>
      <c r="C792" s="92" t="s">
        <v>1247</v>
      </c>
      <c r="D792" s="74" t="s">
        <v>5484</v>
      </c>
      <c r="E792" s="84" t="s">
        <v>5867</v>
      </c>
      <c r="F792" s="281" t="str">
        <f t="shared" si="66"/>
        <v>MR70378562500</v>
      </c>
      <c r="G792" s="83"/>
      <c r="H792" s="83"/>
      <c r="I792" s="81" t="s">
        <v>3984</v>
      </c>
      <c r="J792" s="299">
        <v>43886</v>
      </c>
      <c r="K792" s="305">
        <v>44827</v>
      </c>
      <c r="L792" s="282" t="s">
        <v>1239</v>
      </c>
      <c r="M792" s="328">
        <v>356.5</v>
      </c>
      <c r="N792" s="85"/>
      <c r="O792" s="409"/>
      <c r="P792" s="74">
        <v>17</v>
      </c>
      <c r="Q792" s="74">
        <v>8.5</v>
      </c>
      <c r="R792" s="92" t="s">
        <v>1695</v>
      </c>
      <c r="S792" s="74">
        <v>6</v>
      </c>
      <c r="T792" s="74">
        <v>120</v>
      </c>
      <c r="U792" s="74">
        <v>0</v>
      </c>
      <c r="V792" s="68">
        <v>4.75</v>
      </c>
      <c r="W792" s="93" t="s">
        <v>85</v>
      </c>
      <c r="X792" s="77">
        <v>67</v>
      </c>
      <c r="Y792" s="76">
        <v>27.6</v>
      </c>
      <c r="Z792" s="47">
        <v>2650</v>
      </c>
      <c r="AA792" s="81" t="s">
        <v>2165</v>
      </c>
      <c r="AB792" s="72" t="s">
        <v>2845</v>
      </c>
      <c r="AC792" s="47" t="s">
        <v>9715</v>
      </c>
      <c r="AD792" s="74" t="s">
        <v>3940</v>
      </c>
      <c r="AE792" s="86"/>
      <c r="AF792" s="286">
        <f>IFERROR(VLOOKUP(AD792,ACCESSORIES!F:J,5,FALSE),"N/A")</f>
        <v>22</v>
      </c>
      <c r="AG792" s="80" t="s">
        <v>85</v>
      </c>
      <c r="AH792" s="14" t="s">
        <v>85</v>
      </c>
      <c r="AI792" s="14" t="s">
        <v>85</v>
      </c>
      <c r="AJ792" s="14" t="s">
        <v>85</v>
      </c>
      <c r="AK792" s="287" t="str">
        <f>IFERROR(VLOOKUP(AJ792,ACCESSORIES!F:J,5,FALSE),"N/A")</f>
        <v>N/A</v>
      </c>
      <c r="AL792" s="92" t="s">
        <v>236</v>
      </c>
      <c r="AM792" s="74" t="s">
        <v>85</v>
      </c>
      <c r="AN792" s="38" t="str">
        <f>IFERROR(VLOOKUP(AM792,ACCESSORIES!F:J,5,FALSE),"N/A")</f>
        <v>N/A</v>
      </c>
      <c r="AO792" s="74" t="s">
        <v>85</v>
      </c>
      <c r="AP792" s="77">
        <v>16</v>
      </c>
      <c r="AQ792" s="74"/>
      <c r="AR792" s="74">
        <v>160</v>
      </c>
      <c r="AS792" s="74">
        <v>11</v>
      </c>
      <c r="AT792" s="74">
        <v>23</v>
      </c>
      <c r="AU792" s="74">
        <v>35</v>
      </c>
      <c r="AV792" s="74">
        <v>48</v>
      </c>
      <c r="AW792" s="74">
        <v>209</v>
      </c>
      <c r="AX792" s="74">
        <v>203</v>
      </c>
      <c r="AY792" s="77">
        <v>67</v>
      </c>
      <c r="AZ792" s="49">
        <v>40</v>
      </c>
      <c r="BA792" s="49">
        <v>40</v>
      </c>
      <c r="BB792" s="49">
        <v>36</v>
      </c>
      <c r="BC792" s="49"/>
      <c r="BD792" s="3" t="s">
        <v>85</v>
      </c>
      <c r="BE792" s="91" t="str">
        <f>IFERROR(VLOOKUP(BD792,ACCESSORIES!F:J,5,FALSE),"N/A")</f>
        <v>N/A</v>
      </c>
      <c r="BF792" s="3" t="s">
        <v>85</v>
      </c>
      <c r="BG792" s="91" t="str">
        <f>IFERROR(VLOOKUP(BF792,ACCESSORIES!F:J,5,FALSE),"N/A")</f>
        <v>N/A</v>
      </c>
      <c r="BH792" s="70">
        <v>31.6</v>
      </c>
      <c r="BI792" s="50">
        <v>19.7</v>
      </c>
      <c r="BJ792" s="50">
        <v>19.7</v>
      </c>
      <c r="BK792" s="50">
        <v>11</v>
      </c>
      <c r="BL792" s="358">
        <f t="shared" si="67"/>
        <v>6.995621234535998E-2</v>
      </c>
      <c r="BM792" s="73">
        <v>36</v>
      </c>
      <c r="BN792" s="107" t="s">
        <v>3374</v>
      </c>
      <c r="BO792" s="46" t="s">
        <v>3891</v>
      </c>
      <c r="BP792" s="74" t="s">
        <v>4730</v>
      </c>
      <c r="BQ792" s="74" t="s">
        <v>3907</v>
      </c>
      <c r="BR792" s="74" t="s">
        <v>4615</v>
      </c>
      <c r="BS792" s="74" t="s">
        <v>2734</v>
      </c>
      <c r="BT792" s="74" t="s">
        <v>4116</v>
      </c>
      <c r="BU792" s="74" t="s">
        <v>5141</v>
      </c>
      <c r="BV792" s="74" t="s">
        <v>5127</v>
      </c>
      <c r="BW792" s="74" t="s">
        <v>4101</v>
      </c>
      <c r="BX792" s="74" t="s">
        <v>3909</v>
      </c>
      <c r="BY792" s="74"/>
      <c r="BZ792" s="300" t="s">
        <v>4175</v>
      </c>
      <c r="CA792" s="312" t="s">
        <v>4174</v>
      </c>
      <c r="CB792" s="300" t="s">
        <v>4177</v>
      </c>
      <c r="CC792" s="312" t="s">
        <v>4176</v>
      </c>
      <c r="CD792" s="311" t="str">
        <f t="shared" si="72"/>
        <v>DISCONTINUED - MR703 Bead Grip, 17x8.5, 0mm Offset, 6x120, 67mm Centerbore, Matte Black</v>
      </c>
      <c r="CE792" s="311" t="s">
        <v>3721</v>
      </c>
      <c r="CF792" s="311" t="s">
        <v>3720</v>
      </c>
      <c r="CG792" s="300" t="str">
        <f t="shared" si="70"/>
        <v>TRAIL (7XX)</v>
      </c>
    </row>
    <row r="793" spans="1:87" s="36" customFormat="1" ht="15.75" customHeight="1">
      <c r="A793" s="571">
        <f t="shared" si="69"/>
        <v>790</v>
      </c>
      <c r="B793" s="13" t="s">
        <v>84</v>
      </c>
      <c r="C793" s="97" t="s">
        <v>1247</v>
      </c>
      <c r="D793" s="75" t="s">
        <v>5485</v>
      </c>
      <c r="E793" s="84" t="s">
        <v>5868</v>
      </c>
      <c r="F793" s="281" t="str">
        <f t="shared" si="66"/>
        <v>MR70468062500</v>
      </c>
      <c r="G793" s="83"/>
      <c r="H793" s="83"/>
      <c r="I793" s="43" t="s">
        <v>3340</v>
      </c>
      <c r="J793" s="316">
        <v>43714</v>
      </c>
      <c r="K793" s="305">
        <v>44827</v>
      </c>
      <c r="L793" s="282" t="s">
        <v>1239</v>
      </c>
      <c r="M793" s="328">
        <v>308.83</v>
      </c>
      <c r="N793" s="85"/>
      <c r="O793" s="409"/>
      <c r="P793" s="75">
        <v>16</v>
      </c>
      <c r="Q793" s="39">
        <v>8</v>
      </c>
      <c r="R793" s="92" t="s">
        <v>1695</v>
      </c>
      <c r="S793" s="75">
        <v>6</v>
      </c>
      <c r="T793" s="75">
        <v>120</v>
      </c>
      <c r="U793" s="75">
        <v>0</v>
      </c>
      <c r="V793" s="68">
        <v>4.5</v>
      </c>
      <c r="W793" s="95" t="s">
        <v>85</v>
      </c>
      <c r="X793" s="68">
        <v>67</v>
      </c>
      <c r="Y793" s="39">
        <v>27.45</v>
      </c>
      <c r="Z793" s="47">
        <v>2650</v>
      </c>
      <c r="AA793" s="43" t="s">
        <v>2165</v>
      </c>
      <c r="AB793" s="72" t="s">
        <v>2845</v>
      </c>
      <c r="AC793" s="47" t="s">
        <v>9682</v>
      </c>
      <c r="AD793" s="74" t="s">
        <v>3940</v>
      </c>
      <c r="AE793" s="86"/>
      <c r="AF793" s="286">
        <f>IFERROR(VLOOKUP(AD793,ACCESSORIES!F:J,5,FALSE),"N/A")</f>
        <v>22</v>
      </c>
      <c r="AG793" s="14" t="s">
        <v>85</v>
      </c>
      <c r="AH793" s="14" t="s">
        <v>85</v>
      </c>
      <c r="AI793" s="14" t="s">
        <v>85</v>
      </c>
      <c r="AJ793" s="14" t="s">
        <v>85</v>
      </c>
      <c r="AK793" s="287" t="str">
        <f>IFERROR(VLOOKUP(AJ793,ACCESSORIES!F:J,5,FALSE),"N/A")</f>
        <v>N/A</v>
      </c>
      <c r="AL793" s="92" t="s">
        <v>236</v>
      </c>
      <c r="AM793" s="75" t="s">
        <v>3335</v>
      </c>
      <c r="AN793" s="38" t="str">
        <f>IFERROR(VLOOKUP(AM793,ACCESSORIES!F:J,5,FALSE),"N/A")</f>
        <v>N/A</v>
      </c>
      <c r="AO793" s="75" t="s">
        <v>85</v>
      </c>
      <c r="AP793" s="68">
        <v>16.2</v>
      </c>
      <c r="AQ793" s="75"/>
      <c r="AR793" s="75">
        <v>160</v>
      </c>
      <c r="AS793" s="34">
        <v>12</v>
      </c>
      <c r="AT793" s="34">
        <v>23</v>
      </c>
      <c r="AU793" s="25"/>
      <c r="AV793" s="34">
        <v>40</v>
      </c>
      <c r="AW793" s="25"/>
      <c r="AX793" s="75">
        <v>191</v>
      </c>
      <c r="AY793" s="68">
        <v>67</v>
      </c>
      <c r="AZ793" s="49">
        <v>44</v>
      </c>
      <c r="BA793" s="49">
        <v>44</v>
      </c>
      <c r="BB793" s="49">
        <v>45</v>
      </c>
      <c r="BC793" s="49"/>
      <c r="BD793" s="13" t="s">
        <v>85</v>
      </c>
      <c r="BE793" s="91" t="str">
        <f>IFERROR(VLOOKUP(BD793,ACCESSORIES!F:J,5,FALSE),"N/A")</f>
        <v>N/A</v>
      </c>
      <c r="BF793" s="13" t="s">
        <v>85</v>
      </c>
      <c r="BG793" s="91" t="str">
        <f>IFERROR(VLOOKUP(BF793,ACCESSORIES!F:J,5,FALSE),"N/A")</f>
        <v>N/A</v>
      </c>
      <c r="BH793" s="70">
        <v>31.2</v>
      </c>
      <c r="BI793" s="50">
        <v>18.7</v>
      </c>
      <c r="BJ793" s="50">
        <v>18.7</v>
      </c>
      <c r="BK793" s="50">
        <v>10.6</v>
      </c>
      <c r="BL793" s="358">
        <f t="shared" si="67"/>
        <v>6.0742159547695983E-2</v>
      </c>
      <c r="BM793" s="14">
        <v>36</v>
      </c>
      <c r="BN793" s="107" t="s">
        <v>3374</v>
      </c>
      <c r="BO793" s="46" t="s">
        <v>3891</v>
      </c>
      <c r="BP793" s="74" t="s">
        <v>4730</v>
      </c>
      <c r="BQ793" s="74" t="s">
        <v>3907</v>
      </c>
      <c r="BR793" s="74" t="s">
        <v>5143</v>
      </c>
      <c r="BS793" s="74" t="s">
        <v>2734</v>
      </c>
      <c r="BT793" s="74" t="s">
        <v>4116</v>
      </c>
      <c r="BU793" s="74" t="s">
        <v>5141</v>
      </c>
      <c r="BV793" s="74" t="s">
        <v>5127</v>
      </c>
      <c r="BW793" s="74" t="s">
        <v>4101</v>
      </c>
      <c r="BX793" s="74" t="s">
        <v>3909</v>
      </c>
      <c r="BY793" s="74"/>
      <c r="BZ793" s="334" t="s">
        <v>4033</v>
      </c>
      <c r="CA793" s="335" t="s">
        <v>4034</v>
      </c>
      <c r="CB793" s="337" t="s">
        <v>4035</v>
      </c>
      <c r="CC793" s="335" t="s">
        <v>4036</v>
      </c>
      <c r="CD793" s="311" t="str">
        <f t="shared" si="72"/>
        <v>DISCONTINUED - MR704 Bead Grip, 16x8, 0mm Offset, 6x120, 67mm Centerbore, Matte Black</v>
      </c>
      <c r="CE793" s="311" t="s">
        <v>3721</v>
      </c>
      <c r="CF793" s="311" t="s">
        <v>3720</v>
      </c>
      <c r="CG793" s="300" t="str">
        <f t="shared" si="70"/>
        <v>TRAIL (7XX)</v>
      </c>
    </row>
    <row r="794" spans="1:87" s="36" customFormat="1" ht="15.75" customHeight="1">
      <c r="A794" s="571">
        <f t="shared" si="69"/>
        <v>791</v>
      </c>
      <c r="B794" s="13" t="s">
        <v>84</v>
      </c>
      <c r="C794" s="97" t="s">
        <v>1247</v>
      </c>
      <c r="D794" s="75" t="s">
        <v>5485</v>
      </c>
      <c r="E794" s="84" t="s">
        <v>5869</v>
      </c>
      <c r="F794" s="281" t="str">
        <f t="shared" si="66"/>
        <v>MR70478562800</v>
      </c>
      <c r="G794" s="83"/>
      <c r="H794" s="83"/>
      <c r="I794" s="43" t="s">
        <v>3348</v>
      </c>
      <c r="J794" s="316">
        <v>43714</v>
      </c>
      <c r="K794" s="305">
        <v>44827</v>
      </c>
      <c r="L794" s="282" t="s">
        <v>1239</v>
      </c>
      <c r="M794" s="328">
        <v>329.88</v>
      </c>
      <c r="N794" s="85"/>
      <c r="O794" s="409"/>
      <c r="P794" s="75">
        <v>17</v>
      </c>
      <c r="Q794" s="75">
        <v>8.5</v>
      </c>
      <c r="R794" s="92" t="s">
        <v>1695</v>
      </c>
      <c r="S794" s="75">
        <v>6</v>
      </c>
      <c r="T794" s="75">
        <v>120</v>
      </c>
      <c r="U794" s="75">
        <v>0</v>
      </c>
      <c r="V794" s="68">
        <v>4.75</v>
      </c>
      <c r="W794" s="95" t="s">
        <v>85</v>
      </c>
      <c r="X794" s="68">
        <v>67</v>
      </c>
      <c r="Y794" s="39">
        <v>32.700000000000003</v>
      </c>
      <c r="Z794" s="47">
        <v>2650</v>
      </c>
      <c r="AA794" s="43" t="s">
        <v>2093</v>
      </c>
      <c r="AB794" s="72" t="s">
        <v>2850</v>
      </c>
      <c r="AC794" s="47" t="s">
        <v>9715</v>
      </c>
      <c r="AD794" s="74" t="s">
        <v>3940</v>
      </c>
      <c r="AE794" s="86"/>
      <c r="AF794" s="286">
        <f>IFERROR(VLOOKUP(AD794,ACCESSORIES!F:J,5,FALSE),"N/A")</f>
        <v>22</v>
      </c>
      <c r="AG794" s="14" t="s">
        <v>85</v>
      </c>
      <c r="AH794" s="14" t="s">
        <v>85</v>
      </c>
      <c r="AI794" s="14" t="s">
        <v>85</v>
      </c>
      <c r="AJ794" s="14" t="s">
        <v>85</v>
      </c>
      <c r="AK794" s="287" t="str">
        <f>IFERROR(VLOOKUP(AJ794,ACCESSORIES!F:J,5,FALSE),"N/A")</f>
        <v>N/A</v>
      </c>
      <c r="AL794" s="92" t="s">
        <v>236</v>
      </c>
      <c r="AM794" s="75" t="s">
        <v>3335</v>
      </c>
      <c r="AN794" s="38" t="str">
        <f>IFERROR(VLOOKUP(AM794,ACCESSORIES!F:J,5,FALSE),"N/A")</f>
        <v>N/A</v>
      </c>
      <c r="AO794" s="75" t="s">
        <v>85</v>
      </c>
      <c r="AP794" s="68">
        <v>16.2</v>
      </c>
      <c r="AQ794" s="75"/>
      <c r="AR794" s="75">
        <v>160</v>
      </c>
      <c r="AS794" s="34">
        <v>12</v>
      </c>
      <c r="AT794" s="34">
        <v>23</v>
      </c>
      <c r="AU794" s="25"/>
      <c r="AV794" s="34">
        <v>48</v>
      </c>
      <c r="AW794" s="25"/>
      <c r="AX794" s="75">
        <v>206</v>
      </c>
      <c r="AY794" s="68">
        <v>67</v>
      </c>
      <c r="AZ794" s="49">
        <v>44</v>
      </c>
      <c r="BA794" s="49">
        <v>44</v>
      </c>
      <c r="BB794" s="49">
        <v>46</v>
      </c>
      <c r="BC794" s="49"/>
      <c r="BD794" s="13" t="s">
        <v>85</v>
      </c>
      <c r="BE794" s="91" t="str">
        <f>IFERROR(VLOOKUP(BD794,ACCESSORIES!F:J,5,FALSE),"N/A")</f>
        <v>N/A</v>
      </c>
      <c r="BF794" s="13" t="s">
        <v>85</v>
      </c>
      <c r="BG794" s="91" t="str">
        <f>IFERROR(VLOOKUP(BF794,ACCESSORIES!F:J,5,FALSE),"N/A")</f>
        <v>N/A</v>
      </c>
      <c r="BH794" s="70">
        <v>38.36</v>
      </c>
      <c r="BI794" s="50">
        <v>19.7</v>
      </c>
      <c r="BJ794" s="50">
        <v>19.7</v>
      </c>
      <c r="BK794" s="50">
        <v>11</v>
      </c>
      <c r="BL794" s="358">
        <f t="shared" si="67"/>
        <v>6.995621234535998E-2</v>
      </c>
      <c r="BM794" s="14">
        <v>36</v>
      </c>
      <c r="BN794" s="107" t="s">
        <v>3374</v>
      </c>
      <c r="BO794" s="46" t="s">
        <v>3891</v>
      </c>
      <c r="BP794" s="74" t="s">
        <v>4730</v>
      </c>
      <c r="BQ794" s="74" t="s">
        <v>3907</v>
      </c>
      <c r="BR794" s="74" t="s">
        <v>5143</v>
      </c>
      <c r="BS794" s="74" t="s">
        <v>2734</v>
      </c>
      <c r="BT794" s="74" t="s">
        <v>4116</v>
      </c>
      <c r="BU794" s="74" t="s">
        <v>5141</v>
      </c>
      <c r="BV794" s="74" t="s">
        <v>5127</v>
      </c>
      <c r="BW794" s="74" t="s">
        <v>4101</v>
      </c>
      <c r="BX794" s="74" t="s">
        <v>3909</v>
      </c>
      <c r="BY794" s="74"/>
      <c r="BZ794" s="334" t="s">
        <v>4030</v>
      </c>
      <c r="CA794" s="335" t="s">
        <v>4029</v>
      </c>
      <c r="CB794" s="337" t="s">
        <v>4031</v>
      </c>
      <c r="CC794" s="335" t="s">
        <v>4032</v>
      </c>
      <c r="CD794" s="311" t="str">
        <f t="shared" si="72"/>
        <v>DISCONTINUED - MR704 Bead Grip, 17x8.5, 0mm Offset, 6x120, 67mm Centerbore, Titanium</v>
      </c>
      <c r="CE794" s="311" t="s">
        <v>3721</v>
      </c>
      <c r="CF794" s="311" t="s">
        <v>3720</v>
      </c>
      <c r="CG794" s="300" t="str">
        <f t="shared" si="70"/>
        <v>TRAIL (7XX)</v>
      </c>
    </row>
    <row r="795" spans="1:87" s="36" customFormat="1" ht="15.75" customHeight="1">
      <c r="A795" s="571">
        <f t="shared" si="69"/>
        <v>792</v>
      </c>
      <c r="B795" s="92" t="s">
        <v>84</v>
      </c>
      <c r="C795" s="92" t="s">
        <v>1038</v>
      </c>
      <c r="D795" s="92" t="s">
        <v>1087</v>
      </c>
      <c r="E795" s="84" t="s">
        <v>5890</v>
      </c>
      <c r="F795" s="281" t="str">
        <f t="shared" si="66"/>
        <v>MR31078516900</v>
      </c>
      <c r="G795" s="83"/>
      <c r="H795" s="83"/>
      <c r="I795" s="72" t="s">
        <v>637</v>
      </c>
      <c r="J795" s="305">
        <v>42370</v>
      </c>
      <c r="K795" s="305">
        <v>44827</v>
      </c>
      <c r="L795" s="282" t="s">
        <v>1239</v>
      </c>
      <c r="M795" s="328">
        <v>377.5</v>
      </c>
      <c r="N795" s="85"/>
      <c r="O795" s="409"/>
      <c r="P795" s="92">
        <v>17</v>
      </c>
      <c r="Q795" s="8">
        <v>8.5</v>
      </c>
      <c r="R795" s="92" t="s">
        <v>1697</v>
      </c>
      <c r="S795" s="3">
        <v>6</v>
      </c>
      <c r="T795" s="3">
        <v>135</v>
      </c>
      <c r="U795" s="3">
        <v>0</v>
      </c>
      <c r="V795" s="16">
        <v>4.75</v>
      </c>
      <c r="W795" s="93" t="s">
        <v>85</v>
      </c>
      <c r="X795" s="16">
        <v>87</v>
      </c>
      <c r="Y795" s="8">
        <v>33.1</v>
      </c>
      <c r="Z795" s="47">
        <v>2650</v>
      </c>
      <c r="AA795" s="71" t="s">
        <v>5156</v>
      </c>
      <c r="AB795" s="71" t="s">
        <v>2846</v>
      </c>
      <c r="AC795" s="47" t="s">
        <v>9716</v>
      </c>
      <c r="AD795" s="73" t="s">
        <v>1590</v>
      </c>
      <c r="AE795" s="46"/>
      <c r="AF795" s="286">
        <f>IFERROR(VLOOKUP(AD795,ACCESSORIES!F:J,5,FALSE),"N/A")</f>
        <v>38.5</v>
      </c>
      <c r="AG795" s="73" t="s">
        <v>1733</v>
      </c>
      <c r="AH795" s="73" t="s">
        <v>1786</v>
      </c>
      <c r="AI795" s="73" t="s">
        <v>85</v>
      </c>
      <c r="AJ795" s="73" t="s">
        <v>1827</v>
      </c>
      <c r="AK795" s="287">
        <f>IFERROR(VLOOKUP(AJ795,ACCESSORIES!F:J,5,FALSE),"N/A")</f>
        <v>1.1000000000000001</v>
      </c>
      <c r="AL795" s="3" t="s">
        <v>236</v>
      </c>
      <c r="AM795" s="3" t="s">
        <v>85</v>
      </c>
      <c r="AN795" s="38" t="str">
        <f>IFERROR(VLOOKUP(AM795,ACCESSORIES!F:J,5,FALSE),"N/A")</f>
        <v>N/A</v>
      </c>
      <c r="AO795" s="92" t="s">
        <v>85</v>
      </c>
      <c r="AP795" s="93">
        <v>16.100000000000001</v>
      </c>
      <c r="AQ795" s="92"/>
      <c r="AR795" s="92">
        <v>175</v>
      </c>
      <c r="AS795" s="25">
        <v>6</v>
      </c>
      <c r="AT795" s="25">
        <v>25</v>
      </c>
      <c r="AU795" s="25">
        <v>41</v>
      </c>
      <c r="AV795" s="25">
        <v>66</v>
      </c>
      <c r="AW795" s="25">
        <v>207</v>
      </c>
      <c r="AX795" s="94">
        <v>200</v>
      </c>
      <c r="AY795" s="93">
        <v>87</v>
      </c>
      <c r="AZ795" s="49">
        <v>34</v>
      </c>
      <c r="BA795" s="49">
        <v>34</v>
      </c>
      <c r="BB795" s="49">
        <v>23</v>
      </c>
      <c r="BC795" s="49"/>
      <c r="BD795" s="92" t="s">
        <v>85</v>
      </c>
      <c r="BE795" s="91" t="str">
        <f>IFERROR(VLOOKUP(BD795,ACCESSORIES!F:J,5,FALSE),"N/A")</f>
        <v>N/A</v>
      </c>
      <c r="BF795" s="92" t="s">
        <v>85</v>
      </c>
      <c r="BG795" s="91" t="str">
        <f>IFERROR(VLOOKUP(BF795,ACCESSORIES!F:J,5,FALSE),"N/A")</f>
        <v>N/A</v>
      </c>
      <c r="BH795" s="70">
        <v>37.299999999999997</v>
      </c>
      <c r="BI795" s="50">
        <v>19.7</v>
      </c>
      <c r="BJ795" s="50">
        <v>19.7</v>
      </c>
      <c r="BK795" s="50">
        <v>11</v>
      </c>
      <c r="BL795" s="358">
        <f t="shared" si="67"/>
        <v>6.995621234535998E-2</v>
      </c>
      <c r="BM795" s="73">
        <v>36</v>
      </c>
      <c r="BN795" s="107" t="s">
        <v>3374</v>
      </c>
      <c r="BO795" s="46" t="s">
        <v>3891</v>
      </c>
      <c r="BP795" s="74" t="s">
        <v>3907</v>
      </c>
      <c r="BQ795" s="74" t="s">
        <v>5208</v>
      </c>
      <c r="BR795" s="74" t="s">
        <v>5209</v>
      </c>
      <c r="BS795" s="74" t="s">
        <v>5199</v>
      </c>
      <c r="BT795" s="74" t="s">
        <v>5210</v>
      </c>
      <c r="BU795" s="74" t="s">
        <v>5189</v>
      </c>
      <c r="BV795" s="74" t="s">
        <v>4101</v>
      </c>
      <c r="BW795" s="74" t="s">
        <v>3909</v>
      </c>
      <c r="BX795" s="74"/>
      <c r="BY795" s="74"/>
      <c r="BZ795" s="300" t="s">
        <v>3474</v>
      </c>
      <c r="CA795" s="312" t="s">
        <v>3475</v>
      </c>
      <c r="CB795" s="300" t="s">
        <v>3476</v>
      </c>
      <c r="CC795" s="312" t="s">
        <v>3477</v>
      </c>
      <c r="CD795" s="311" t="str">
        <f t="shared" ref="CD795:CD797" si="73">CONCATENATE("DISCONTINUED"," ","-"," ",D795,", ",P795,"x",Q795,", ",IF(W795="N/A", "", CONCATENATE(W795, "/")),IF(U795&gt;0, CONCATENATE("+",U795), U795),"mm Offset, ",R795,", ",X795,"mm Centerbore, ",PROPER(AA795), "", IF(BF795="N/A", "", CONCATENATE(", w/ ", BF795)))</f>
        <v>DISCONTINUED - MR310 Con6, 17x8.5, 0mm Offset, 6x135, 87mm Centerbore, Method Bronze - Matte Black Lip</v>
      </c>
      <c r="CE795" s="311" t="s">
        <v>3721</v>
      </c>
      <c r="CF795" s="311" t="s">
        <v>3720</v>
      </c>
      <c r="CG795" s="300" t="str">
        <f t="shared" si="70"/>
        <v>STREET (3XX)</v>
      </c>
    </row>
    <row r="796" spans="1:87" s="36" customFormat="1" ht="15.75" customHeight="1">
      <c r="A796" s="571">
        <f t="shared" si="69"/>
        <v>793</v>
      </c>
      <c r="B796" s="92" t="s">
        <v>84</v>
      </c>
      <c r="C796" s="92" t="s">
        <v>1038</v>
      </c>
      <c r="D796" s="92" t="s">
        <v>1246</v>
      </c>
      <c r="E796" s="84" t="s">
        <v>5891</v>
      </c>
      <c r="F796" s="281" t="str">
        <f t="shared" si="66"/>
        <v>MR31278588500</v>
      </c>
      <c r="G796" s="83"/>
      <c r="H796" s="83"/>
      <c r="I796" s="72" t="s">
        <v>1875</v>
      </c>
      <c r="J796" s="305">
        <v>42736</v>
      </c>
      <c r="K796" s="305">
        <v>44827</v>
      </c>
      <c r="L796" s="282" t="s">
        <v>1239</v>
      </c>
      <c r="M796" s="328">
        <v>372.5</v>
      </c>
      <c r="N796" s="85"/>
      <c r="O796" s="409"/>
      <c r="P796" s="92">
        <v>17</v>
      </c>
      <c r="Q796" s="8">
        <v>8.5</v>
      </c>
      <c r="R796" s="92" t="s">
        <v>1701</v>
      </c>
      <c r="S796" s="3">
        <v>8</v>
      </c>
      <c r="T796" s="3">
        <v>180</v>
      </c>
      <c r="U796" s="3">
        <v>0</v>
      </c>
      <c r="V796" s="16">
        <v>4.75</v>
      </c>
      <c r="W796" s="93" t="s">
        <v>85</v>
      </c>
      <c r="X796" s="16">
        <v>130.81</v>
      </c>
      <c r="Y796" s="8">
        <v>34.06</v>
      </c>
      <c r="Z796" s="47">
        <v>3640</v>
      </c>
      <c r="AA796" s="71" t="s">
        <v>2165</v>
      </c>
      <c r="AB796" s="72" t="s">
        <v>2845</v>
      </c>
      <c r="AC796" s="47" t="s">
        <v>9718</v>
      </c>
      <c r="AD796" s="73" t="s">
        <v>1562</v>
      </c>
      <c r="AE796" s="46"/>
      <c r="AF796" s="286">
        <f>IFERROR(VLOOKUP(AD796,ACCESSORIES!F:J,5,FALSE),"N/A")</f>
        <v>33</v>
      </c>
      <c r="AG796" s="73" t="s">
        <v>85</v>
      </c>
      <c r="AH796" s="73" t="s">
        <v>85</v>
      </c>
      <c r="AI796" s="3" t="s">
        <v>2863</v>
      </c>
      <c r="AJ796" s="92" t="s">
        <v>1826</v>
      </c>
      <c r="AK796" s="287">
        <f>IFERROR(VLOOKUP(AJ796,ACCESSORIES!F:J,5,FALSE),"N/A")</f>
        <v>1.1000000000000001</v>
      </c>
      <c r="AL796" s="71" t="s">
        <v>237</v>
      </c>
      <c r="AM796" s="3" t="s">
        <v>85</v>
      </c>
      <c r="AN796" s="38" t="str">
        <f>IFERROR(VLOOKUP(AM796,ACCESSORIES!F:J,5,FALSE),"N/A")</f>
        <v>N/A</v>
      </c>
      <c r="AO796" s="3" t="s">
        <v>85</v>
      </c>
      <c r="AP796" s="16">
        <v>16.100000000000001</v>
      </c>
      <c r="AQ796" s="3"/>
      <c r="AR796" s="3">
        <v>210</v>
      </c>
      <c r="AS796" s="34">
        <v>3</v>
      </c>
      <c r="AT796" s="34">
        <v>3</v>
      </c>
      <c r="AU796" s="34">
        <v>26</v>
      </c>
      <c r="AV796" s="34">
        <v>53</v>
      </c>
      <c r="AW796" s="34">
        <v>208</v>
      </c>
      <c r="AX796" s="94">
        <v>199</v>
      </c>
      <c r="AY796" s="93">
        <v>126</v>
      </c>
      <c r="AZ796" s="49">
        <v>89</v>
      </c>
      <c r="BA796" s="49">
        <v>89</v>
      </c>
      <c r="BB796" s="49">
        <v>25</v>
      </c>
      <c r="BC796" s="49"/>
      <c r="BD796" s="92" t="s">
        <v>85</v>
      </c>
      <c r="BE796" s="91" t="str">
        <f>IFERROR(VLOOKUP(BD796,ACCESSORIES!F:J,5,FALSE),"N/A")</f>
        <v>N/A</v>
      </c>
      <c r="BF796" s="92" t="s">
        <v>85</v>
      </c>
      <c r="BG796" s="91" t="str">
        <f>IFERROR(VLOOKUP(BF796,ACCESSORIES!F:J,5,FALSE),"N/A")</f>
        <v>N/A</v>
      </c>
      <c r="BH796" s="70">
        <v>38.97</v>
      </c>
      <c r="BI796" s="50">
        <v>19.7</v>
      </c>
      <c r="BJ796" s="50">
        <v>19.7</v>
      </c>
      <c r="BK796" s="50">
        <v>11</v>
      </c>
      <c r="BL796" s="358">
        <f t="shared" si="67"/>
        <v>6.995621234535998E-2</v>
      </c>
      <c r="BM796" s="73">
        <v>36</v>
      </c>
      <c r="BN796" s="107" t="s">
        <v>3374</v>
      </c>
      <c r="BO796" s="46" t="s">
        <v>3891</v>
      </c>
      <c r="BP796" s="74" t="s">
        <v>3907</v>
      </c>
      <c r="BQ796" s="29" t="s">
        <v>5165</v>
      </c>
      <c r="BR796" s="29" t="s">
        <v>5212</v>
      </c>
      <c r="BS796" s="29" t="s">
        <v>5199</v>
      </c>
      <c r="BT796" s="74" t="s">
        <v>5210</v>
      </c>
      <c r="BU796" s="74" t="s">
        <v>5189</v>
      </c>
      <c r="BV796" s="74" t="s">
        <v>4101</v>
      </c>
      <c r="BW796" s="74" t="s">
        <v>3909</v>
      </c>
      <c r="BX796" s="74"/>
      <c r="BY796" s="74"/>
      <c r="BZ796" s="300" t="s">
        <v>3502</v>
      </c>
      <c r="CA796" s="312" t="s">
        <v>3503</v>
      </c>
      <c r="CB796" s="300" t="s">
        <v>3504</v>
      </c>
      <c r="CC796" s="312" t="s">
        <v>3505</v>
      </c>
      <c r="CD796" s="311" t="str">
        <f t="shared" si="73"/>
        <v>DISCONTINUED - MR312, 17x8.5, 0mm Offset, 8x180, 130.81mm Centerbore, Matte Black</v>
      </c>
      <c r="CE796" s="311" t="s">
        <v>3721</v>
      </c>
      <c r="CF796" s="311" t="s">
        <v>3720</v>
      </c>
      <c r="CG796" s="300" t="str">
        <f t="shared" si="70"/>
        <v>STREET (3XX)</v>
      </c>
    </row>
    <row r="797" spans="1:87" s="36" customFormat="1" ht="15.75" customHeight="1">
      <c r="A797" s="571">
        <f t="shared" si="69"/>
        <v>794</v>
      </c>
      <c r="B797" s="92" t="s">
        <v>84</v>
      </c>
      <c r="C797" s="92" t="s">
        <v>1056</v>
      </c>
      <c r="D797" s="3" t="s">
        <v>4352</v>
      </c>
      <c r="E797" s="84" t="s">
        <v>5892</v>
      </c>
      <c r="F797" s="281" t="str">
        <f t="shared" si="66"/>
        <v>MR10579080138B</v>
      </c>
      <c r="G797" s="83" t="s">
        <v>1095</v>
      </c>
      <c r="H797" s="83"/>
      <c r="I797" s="72" t="s">
        <v>4284</v>
      </c>
      <c r="J797" s="306">
        <v>44067</v>
      </c>
      <c r="K797" s="305">
        <v>44827</v>
      </c>
      <c r="L797" s="282" t="s">
        <v>1239</v>
      </c>
      <c r="M797" s="328">
        <v>581</v>
      </c>
      <c r="N797" s="85"/>
      <c r="O797" s="409"/>
      <c r="P797" s="3">
        <v>17</v>
      </c>
      <c r="Q797" s="8">
        <v>9</v>
      </c>
      <c r="R797" s="92" t="s">
        <v>1699</v>
      </c>
      <c r="S797" s="74">
        <v>8</v>
      </c>
      <c r="T797" s="3">
        <v>6.5</v>
      </c>
      <c r="U797" s="3">
        <v>-38</v>
      </c>
      <c r="V797" s="16">
        <v>3.5</v>
      </c>
      <c r="W797" s="93" t="s">
        <v>85</v>
      </c>
      <c r="X797" s="16">
        <v>130.81</v>
      </c>
      <c r="Y797" s="8">
        <v>37.5</v>
      </c>
      <c r="Z797" s="47">
        <v>3600</v>
      </c>
      <c r="AA797" s="72" t="s">
        <v>2169</v>
      </c>
      <c r="AB797" s="72" t="s">
        <v>2847</v>
      </c>
      <c r="AC797" s="47" t="s">
        <v>9863</v>
      </c>
      <c r="AD797" s="2" t="s">
        <v>4348</v>
      </c>
      <c r="AE797" s="435"/>
      <c r="AF797" s="286">
        <f>IFERROR(VLOOKUP(AD797,ACCESSORIES!F:J,5,FALSE),"N/A")</f>
        <v>33</v>
      </c>
      <c r="AG797" s="80" t="s">
        <v>85</v>
      </c>
      <c r="AH797" s="80" t="s">
        <v>85</v>
      </c>
      <c r="AI797" s="3" t="s">
        <v>2863</v>
      </c>
      <c r="AJ797" s="2" t="s">
        <v>85</v>
      </c>
      <c r="AK797" s="287" t="str">
        <f>IFERROR(VLOOKUP(AJ797,ACCESSORIES!F:J,5,FALSE),"N/A")</f>
        <v>N/A</v>
      </c>
      <c r="AL797" s="74" t="s">
        <v>236</v>
      </c>
      <c r="AM797" s="92" t="s">
        <v>85</v>
      </c>
      <c r="AN797" s="38" t="str">
        <f>IFERROR(VLOOKUP(AM797,ACCESSORIES!F:J,5,FALSE),"N/A")</f>
        <v>N/A</v>
      </c>
      <c r="AO797" s="92" t="s">
        <v>85</v>
      </c>
      <c r="AP797" s="77">
        <v>16</v>
      </c>
      <c r="AQ797" s="74"/>
      <c r="AR797" s="74">
        <v>200</v>
      </c>
      <c r="AS797" s="74">
        <v>3</v>
      </c>
      <c r="AT797" s="74">
        <v>3</v>
      </c>
      <c r="AU797" s="74">
        <v>53</v>
      </c>
      <c r="AV797" s="74">
        <v>65</v>
      </c>
      <c r="AW797" s="74">
        <v>209</v>
      </c>
      <c r="AX797" s="74">
        <v>204</v>
      </c>
      <c r="AY797" s="77">
        <v>126</v>
      </c>
      <c r="AZ797" s="49">
        <v>89</v>
      </c>
      <c r="BA797" s="49">
        <v>89</v>
      </c>
      <c r="BB797" s="49">
        <v>45</v>
      </c>
      <c r="BC797" s="49"/>
      <c r="BD797" s="74" t="s">
        <v>1493</v>
      </c>
      <c r="BE797" s="91">
        <f>IFERROR(VLOOKUP(BD797,ACCESSORIES!F:J,5,FALSE),"N/A")</f>
        <v>219</v>
      </c>
      <c r="BF797" s="3" t="s">
        <v>1480</v>
      </c>
      <c r="BG797" s="91">
        <f>IFERROR(VLOOKUP(BF797,ACCESSORIES!F:J,5,FALSE),"N/A")</f>
        <v>11</v>
      </c>
      <c r="BH797" s="70">
        <v>41.5</v>
      </c>
      <c r="BI797" s="50">
        <v>20.100000000000001</v>
      </c>
      <c r="BJ797" s="50">
        <v>20.100000000000001</v>
      </c>
      <c r="BK797" s="50">
        <v>12.1</v>
      </c>
      <c r="BL797" s="358">
        <f t="shared" si="67"/>
        <v>8.0108506492343995E-2</v>
      </c>
      <c r="BM797" s="3">
        <v>36</v>
      </c>
      <c r="BN797" s="107" t="s">
        <v>3374</v>
      </c>
      <c r="BO797" s="46" t="s">
        <v>3891</v>
      </c>
      <c r="BP797" s="74" t="s">
        <v>3907</v>
      </c>
      <c r="BQ797" s="74" t="s">
        <v>4615</v>
      </c>
      <c r="BR797" s="74" t="s">
        <v>5180</v>
      </c>
      <c r="BS797" s="74" t="s">
        <v>3932</v>
      </c>
      <c r="BT797" s="74" t="s">
        <v>4616</v>
      </c>
      <c r="BU797" s="74" t="s">
        <v>4451</v>
      </c>
      <c r="BV797" s="74" t="s">
        <v>4101</v>
      </c>
      <c r="BW797" s="74"/>
      <c r="BX797" s="74"/>
      <c r="BY797" s="74"/>
      <c r="BZ797" s="300" t="s">
        <v>4719</v>
      </c>
      <c r="CA797" s="312" t="s">
        <v>4718</v>
      </c>
      <c r="CB797" s="300" t="s">
        <v>4721</v>
      </c>
      <c r="CC797" s="312" t="s">
        <v>4720</v>
      </c>
      <c r="CD797" s="311" t="str">
        <f t="shared" si="73"/>
        <v>DISCONTINUED - MR105 V3, 17x9, -38mm Offset, 8x6.5, 130.81mm Centerbore, Gold, w/ BH-H24125</v>
      </c>
      <c r="CE797" s="311" t="s">
        <v>3721</v>
      </c>
      <c r="CF797" s="311" t="s">
        <v>3720</v>
      </c>
      <c r="CG797" s="300" t="str">
        <f t="shared" si="70"/>
        <v>RACE (1XX)</v>
      </c>
      <c r="CI797" s="343"/>
    </row>
    <row r="798" spans="1:87" s="36" customFormat="1" ht="15.75" customHeight="1">
      <c r="A798" s="571">
        <f t="shared" si="69"/>
        <v>795</v>
      </c>
      <c r="B798" s="92" t="s">
        <v>84</v>
      </c>
      <c r="C798" s="92" t="s">
        <v>1038</v>
      </c>
      <c r="D798" s="92" t="s">
        <v>1976</v>
      </c>
      <c r="E798" s="84" t="s">
        <v>5901</v>
      </c>
      <c r="F798" s="281" t="str">
        <f t="shared" ref="F798:F859" si="74">E798</f>
        <v>MR31578580100</v>
      </c>
      <c r="G798" s="83"/>
      <c r="H798" s="83"/>
      <c r="I798" s="72" t="s">
        <v>2492</v>
      </c>
      <c r="J798" s="305">
        <v>43340</v>
      </c>
      <c r="K798" s="305">
        <v>44855</v>
      </c>
      <c r="L798" s="282" t="s">
        <v>1239</v>
      </c>
      <c r="M798" s="328">
        <v>429.5</v>
      </c>
      <c r="N798" s="85"/>
      <c r="O798" s="409"/>
      <c r="P798" s="29">
        <v>17</v>
      </c>
      <c r="Q798" s="24">
        <v>8.5</v>
      </c>
      <c r="R798" s="92" t="s">
        <v>1699</v>
      </c>
      <c r="S798" s="3">
        <v>8</v>
      </c>
      <c r="T798" s="29">
        <v>6.5</v>
      </c>
      <c r="U798" s="29">
        <v>0</v>
      </c>
      <c r="V798" s="16">
        <v>4.75</v>
      </c>
      <c r="W798" s="93" t="s">
        <v>85</v>
      </c>
      <c r="X798" s="16">
        <v>130.81</v>
      </c>
      <c r="Y798" s="8">
        <v>28.51</v>
      </c>
      <c r="Z798" s="47">
        <v>3640</v>
      </c>
      <c r="AA798" s="71" t="s">
        <v>5160</v>
      </c>
      <c r="AB798" s="71" t="s">
        <v>2847</v>
      </c>
      <c r="AC798" s="47" t="s">
        <v>9627</v>
      </c>
      <c r="AD798" s="71" t="s">
        <v>1597</v>
      </c>
      <c r="AE798" s="433"/>
      <c r="AF798" s="286">
        <f>IFERROR(VLOOKUP(AD798,ACCESSORIES!F:J,5,FALSE),"N/A")</f>
        <v>33</v>
      </c>
      <c r="AG798" s="73" t="s">
        <v>85</v>
      </c>
      <c r="AH798" s="73" t="s">
        <v>85</v>
      </c>
      <c r="AI798" s="3" t="s">
        <v>2863</v>
      </c>
      <c r="AJ798" s="79" t="s">
        <v>2484</v>
      </c>
      <c r="AK798" s="287">
        <f>IFERROR(VLOOKUP(AJ798,ACCESSORIES!F:J,5,FALSE),"N/A")</f>
        <v>1.1000000000000001</v>
      </c>
      <c r="AL798" s="71" t="s">
        <v>237</v>
      </c>
      <c r="AM798" s="3" t="s">
        <v>85</v>
      </c>
      <c r="AN798" s="38" t="str">
        <f>IFERROR(VLOOKUP(AM798,ACCESSORIES!F:J,5,FALSE),"N/A")</f>
        <v>N/A</v>
      </c>
      <c r="AO798" s="3" t="s">
        <v>85</v>
      </c>
      <c r="AP798" s="16">
        <v>16.2</v>
      </c>
      <c r="AQ798" s="3"/>
      <c r="AR798" s="3">
        <v>200</v>
      </c>
      <c r="AS798" s="34">
        <v>0</v>
      </c>
      <c r="AT798" s="34">
        <v>0</v>
      </c>
      <c r="AU798" s="34"/>
      <c r="AV798" s="34">
        <v>42</v>
      </c>
      <c r="AW798" s="34"/>
      <c r="AX798" s="94">
        <v>202</v>
      </c>
      <c r="AY798" s="77">
        <v>125</v>
      </c>
      <c r="AZ798" s="49">
        <v>92</v>
      </c>
      <c r="BA798" s="49">
        <v>92</v>
      </c>
      <c r="BB798" s="49">
        <v>42</v>
      </c>
      <c r="BC798" s="49"/>
      <c r="BD798" s="92" t="s">
        <v>85</v>
      </c>
      <c r="BE798" s="91" t="str">
        <f>IFERROR(VLOOKUP(BD798,ACCESSORIES!F:J,5,FALSE),"N/A")</f>
        <v>N/A</v>
      </c>
      <c r="BF798" s="92" t="s">
        <v>85</v>
      </c>
      <c r="BG798" s="91" t="str">
        <f>IFERROR(VLOOKUP(BF798,ACCESSORIES!F:J,5,FALSE),"N/A")</f>
        <v>N/A</v>
      </c>
      <c r="BH798" s="70">
        <v>33.47</v>
      </c>
      <c r="BI798" s="50">
        <v>19.7</v>
      </c>
      <c r="BJ798" s="50">
        <v>19.7</v>
      </c>
      <c r="BK798" s="50">
        <v>11</v>
      </c>
      <c r="BL798" s="358">
        <f t="shared" ref="BL798:BL859" si="75">SUM(((BI798*25.4)*(BJ798*25.4)*(BK798*25.4))/1000000000)</f>
        <v>6.995621234535998E-2</v>
      </c>
      <c r="BM798" s="73">
        <v>36</v>
      </c>
      <c r="BN798" s="107" t="s">
        <v>3374</v>
      </c>
      <c r="BO798" s="46" t="s">
        <v>3891</v>
      </c>
      <c r="BP798" s="29" t="s">
        <v>3907</v>
      </c>
      <c r="BQ798" s="29" t="s">
        <v>5175</v>
      </c>
      <c r="BR798" s="29" t="s">
        <v>2709</v>
      </c>
      <c r="BS798" s="29" t="s">
        <v>5199</v>
      </c>
      <c r="BT798" s="74" t="s">
        <v>5210</v>
      </c>
      <c r="BU798" s="74" t="s">
        <v>5189</v>
      </c>
      <c r="BV798" s="74" t="s">
        <v>4101</v>
      </c>
      <c r="BW798" s="74" t="s">
        <v>3909</v>
      </c>
      <c r="BX798" s="74"/>
      <c r="BY798" s="74"/>
      <c r="BZ798" s="300" t="s">
        <v>3566</v>
      </c>
      <c r="CA798" s="312" t="s">
        <v>3567</v>
      </c>
      <c r="CB798" s="300" t="s">
        <v>3568</v>
      </c>
      <c r="CC798" s="312" t="s">
        <v>3569</v>
      </c>
      <c r="CD798" s="311" t="str">
        <f t="shared" ref="CD798:CD803" si="76">CONCATENATE("DISCONTINUED"," ","-"," ",D798,", ",P798,"x",Q798,", ",IF(W798="N/A", "", CONCATENATE(W798, "/")),IF(U798&gt;0, CONCATENATE("+",U798), U798),"mm Offset, ",R798,", ",X798,"mm Centerbore, ",PROPER(AA798), "", IF(BF798="N/A", "", CONCATENATE(", w/ ", BF798)))</f>
        <v>DISCONTINUED - MR315, 17x8.5, 0mm Offset, 8x6.5, 130.81mm Centerbore, Gold - Black Lip</v>
      </c>
      <c r="CE798" s="311" t="s">
        <v>3721</v>
      </c>
      <c r="CF798" s="311" t="s">
        <v>3720</v>
      </c>
      <c r="CG798" s="300" t="str">
        <f t="shared" si="70"/>
        <v>STREET (3XX)</v>
      </c>
    </row>
    <row r="799" spans="1:87" s="36" customFormat="1" ht="15.75" customHeight="1">
      <c r="A799" s="571">
        <f t="shared" si="69"/>
        <v>796</v>
      </c>
      <c r="B799" s="92" t="s">
        <v>84</v>
      </c>
      <c r="C799" s="92" t="s">
        <v>1038</v>
      </c>
      <c r="D799" s="92" t="s">
        <v>1976</v>
      </c>
      <c r="E799" s="84" t="s">
        <v>5902</v>
      </c>
      <c r="F799" s="281" t="str">
        <f t="shared" si="74"/>
        <v>MR31579080112N</v>
      </c>
      <c r="G799" s="83" t="s">
        <v>2095</v>
      </c>
      <c r="H799" s="83"/>
      <c r="I799" s="72" t="s">
        <v>2497</v>
      </c>
      <c r="J799" s="305">
        <v>43340</v>
      </c>
      <c r="K799" s="305">
        <v>44855</v>
      </c>
      <c r="L799" s="282" t="s">
        <v>1239</v>
      </c>
      <c r="M799" s="328">
        <v>445.5</v>
      </c>
      <c r="N799" s="85"/>
      <c r="O799" s="409"/>
      <c r="P799" s="29">
        <v>17</v>
      </c>
      <c r="Q799" s="8">
        <v>9</v>
      </c>
      <c r="R799" s="92" t="s">
        <v>1699</v>
      </c>
      <c r="S799" s="3">
        <v>8</v>
      </c>
      <c r="T799" s="29">
        <v>6.5</v>
      </c>
      <c r="U799" s="29">
        <v>-12</v>
      </c>
      <c r="V799" s="16">
        <v>4.5</v>
      </c>
      <c r="W799" s="93" t="s">
        <v>85</v>
      </c>
      <c r="X799" s="16">
        <v>130.81</v>
      </c>
      <c r="Y799" s="8">
        <v>29.1</v>
      </c>
      <c r="Z799" s="47">
        <v>3640</v>
      </c>
      <c r="AA799" s="71" t="s">
        <v>5160</v>
      </c>
      <c r="AB799" s="71" t="s">
        <v>2847</v>
      </c>
      <c r="AC799" s="47" t="s">
        <v>9721</v>
      </c>
      <c r="AD799" s="71" t="s">
        <v>1597</v>
      </c>
      <c r="AE799" s="433"/>
      <c r="AF799" s="286">
        <f>IFERROR(VLOOKUP(AD799,ACCESSORIES!F:J,5,FALSE),"N/A")</f>
        <v>33</v>
      </c>
      <c r="AG799" s="73" t="s">
        <v>85</v>
      </c>
      <c r="AH799" s="73" t="s">
        <v>85</v>
      </c>
      <c r="AI799" s="3" t="s">
        <v>2863</v>
      </c>
      <c r="AJ799" s="79" t="s">
        <v>2484</v>
      </c>
      <c r="AK799" s="287">
        <f>IFERROR(VLOOKUP(AJ799,ACCESSORIES!F:J,5,FALSE),"N/A")</f>
        <v>1.1000000000000001</v>
      </c>
      <c r="AL799" s="71" t="s">
        <v>237</v>
      </c>
      <c r="AM799" s="3" t="s">
        <v>85</v>
      </c>
      <c r="AN799" s="38" t="str">
        <f>IFERROR(VLOOKUP(AM799,ACCESSORIES!F:J,5,FALSE),"N/A")</f>
        <v>N/A</v>
      </c>
      <c r="AO799" s="3" t="s">
        <v>85</v>
      </c>
      <c r="AP799" s="16">
        <v>16.2</v>
      </c>
      <c r="AQ799" s="3"/>
      <c r="AR799" s="3">
        <v>200</v>
      </c>
      <c r="AS799" s="34">
        <v>0</v>
      </c>
      <c r="AT799" s="34">
        <v>0</v>
      </c>
      <c r="AU799" s="34">
        <v>35</v>
      </c>
      <c r="AV799" s="34">
        <v>43</v>
      </c>
      <c r="AW799" s="34">
        <v>207</v>
      </c>
      <c r="AX799" s="94">
        <v>203</v>
      </c>
      <c r="AY799" s="77">
        <v>125</v>
      </c>
      <c r="AZ799" s="49">
        <v>92</v>
      </c>
      <c r="BA799" s="49">
        <v>92</v>
      </c>
      <c r="BB799" s="49">
        <v>42</v>
      </c>
      <c r="BC799" s="49"/>
      <c r="BD799" s="92" t="s">
        <v>85</v>
      </c>
      <c r="BE799" s="91" t="str">
        <f>IFERROR(VLOOKUP(BD799,ACCESSORIES!F:J,5,FALSE),"N/A")</f>
        <v>N/A</v>
      </c>
      <c r="BF799" s="92" t="s">
        <v>85</v>
      </c>
      <c r="BG799" s="91" t="str">
        <f>IFERROR(VLOOKUP(BF799,ACCESSORIES!F:J,5,FALSE),"N/A")</f>
        <v>N/A</v>
      </c>
      <c r="BH799" s="70">
        <v>34.880000000000003</v>
      </c>
      <c r="BI799" s="50">
        <v>19.7</v>
      </c>
      <c r="BJ799" s="50">
        <v>19.7</v>
      </c>
      <c r="BK799" s="50">
        <v>11.5</v>
      </c>
      <c r="BL799" s="358">
        <f t="shared" si="75"/>
        <v>7.3136040179239969E-2</v>
      </c>
      <c r="BM799" s="73">
        <v>36</v>
      </c>
      <c r="BN799" s="107" t="s">
        <v>3374</v>
      </c>
      <c r="BO799" s="46" t="s">
        <v>3891</v>
      </c>
      <c r="BP799" s="29" t="s">
        <v>3907</v>
      </c>
      <c r="BQ799" s="29" t="s">
        <v>5175</v>
      </c>
      <c r="BR799" s="29" t="s">
        <v>2709</v>
      </c>
      <c r="BS799" s="29" t="s">
        <v>5199</v>
      </c>
      <c r="BT799" s="74" t="s">
        <v>5210</v>
      </c>
      <c r="BU799" s="74" t="s">
        <v>5189</v>
      </c>
      <c r="BV799" s="74" t="s">
        <v>4101</v>
      </c>
      <c r="BW799" s="74" t="s">
        <v>3909</v>
      </c>
      <c r="BX799" s="74"/>
      <c r="BY799" s="74"/>
      <c r="BZ799" s="300" t="s">
        <v>3566</v>
      </c>
      <c r="CA799" s="312" t="s">
        <v>3567</v>
      </c>
      <c r="CB799" s="300" t="s">
        <v>3568</v>
      </c>
      <c r="CC799" s="312" t="s">
        <v>3569</v>
      </c>
      <c r="CD799" s="311" t="str">
        <f t="shared" si="76"/>
        <v>DISCONTINUED - MR315, 17x9, -12mm Offset, 8x6.5, 130.81mm Centerbore, Gold - Black Lip</v>
      </c>
      <c r="CE799" s="311" t="s">
        <v>3721</v>
      </c>
      <c r="CF799" s="311" t="s">
        <v>3720</v>
      </c>
      <c r="CG799" s="300" t="str">
        <f t="shared" si="70"/>
        <v>STREET (3XX)</v>
      </c>
    </row>
    <row r="800" spans="1:87" s="36" customFormat="1" ht="15.75" customHeight="1">
      <c r="A800" s="571">
        <f t="shared" si="69"/>
        <v>797</v>
      </c>
      <c r="B800" s="97" t="s">
        <v>84</v>
      </c>
      <c r="C800" s="97" t="s">
        <v>1038</v>
      </c>
      <c r="D800" s="97" t="s">
        <v>1976</v>
      </c>
      <c r="E800" s="84" t="s">
        <v>5903</v>
      </c>
      <c r="F800" s="281" t="str">
        <f t="shared" si="74"/>
        <v>MR31589080118</v>
      </c>
      <c r="G800" s="83"/>
      <c r="H800" s="83"/>
      <c r="I800" s="42" t="s">
        <v>3138</v>
      </c>
      <c r="J800" s="315">
        <v>43613</v>
      </c>
      <c r="K800" s="305">
        <v>44855</v>
      </c>
      <c r="L800" s="282" t="s">
        <v>1239</v>
      </c>
      <c r="M800" s="328">
        <v>469</v>
      </c>
      <c r="N800" s="85"/>
      <c r="O800" s="409"/>
      <c r="P800" s="83">
        <v>18</v>
      </c>
      <c r="Q800" s="8">
        <v>9</v>
      </c>
      <c r="R800" s="92" t="s">
        <v>1699</v>
      </c>
      <c r="S800" s="13">
        <v>8</v>
      </c>
      <c r="T800" s="83">
        <v>6.5</v>
      </c>
      <c r="U800" s="83">
        <v>18</v>
      </c>
      <c r="V800" s="40">
        <v>5.75</v>
      </c>
      <c r="W800" s="95" t="s">
        <v>85</v>
      </c>
      <c r="X800" s="40">
        <v>130.81</v>
      </c>
      <c r="Y800" s="41">
        <v>34.99</v>
      </c>
      <c r="Z800" s="47">
        <v>3640</v>
      </c>
      <c r="AA800" s="71" t="s">
        <v>5160</v>
      </c>
      <c r="AB800" s="11" t="s">
        <v>2847</v>
      </c>
      <c r="AC800" s="47" t="s">
        <v>9696</v>
      </c>
      <c r="AD800" s="11" t="s">
        <v>1597</v>
      </c>
      <c r="AE800" s="434"/>
      <c r="AF800" s="286">
        <f>IFERROR(VLOOKUP(AD800,ACCESSORIES!F:J,5,FALSE),"N/A")</f>
        <v>33</v>
      </c>
      <c r="AG800" s="14" t="s">
        <v>85</v>
      </c>
      <c r="AH800" s="14" t="s">
        <v>85</v>
      </c>
      <c r="AI800" s="13" t="s">
        <v>2863</v>
      </c>
      <c r="AJ800" s="31" t="s">
        <v>2484</v>
      </c>
      <c r="AK800" s="287">
        <f>IFERROR(VLOOKUP(AJ800,ACCESSORIES!F:J,5,FALSE),"N/A")</f>
        <v>1.1000000000000001</v>
      </c>
      <c r="AL800" s="11" t="s">
        <v>237</v>
      </c>
      <c r="AM800" s="13" t="s">
        <v>85</v>
      </c>
      <c r="AN800" s="38" t="str">
        <f>IFERROR(VLOOKUP(AM800,ACCESSORIES!F:J,5,FALSE),"N/A")</f>
        <v>N/A</v>
      </c>
      <c r="AO800" s="13" t="s">
        <v>85</v>
      </c>
      <c r="AP800" s="40">
        <v>16.2</v>
      </c>
      <c r="AQ800" s="13"/>
      <c r="AR800" s="13">
        <v>200</v>
      </c>
      <c r="AS800" s="67">
        <v>3</v>
      </c>
      <c r="AT800" s="67">
        <v>3</v>
      </c>
      <c r="AU800" s="67"/>
      <c r="AV800" s="67">
        <v>45</v>
      </c>
      <c r="AW800" s="67"/>
      <c r="AX800" s="96">
        <v>215</v>
      </c>
      <c r="AY800" s="68">
        <v>125</v>
      </c>
      <c r="AZ800" s="49">
        <v>92</v>
      </c>
      <c r="BA800" s="49">
        <v>92</v>
      </c>
      <c r="BB800" s="49">
        <v>42</v>
      </c>
      <c r="BC800" s="49"/>
      <c r="BD800" s="97" t="s">
        <v>85</v>
      </c>
      <c r="BE800" s="91" t="str">
        <f>IFERROR(VLOOKUP(BD800,ACCESSORIES!F:J,5,FALSE),"N/A")</f>
        <v>N/A</v>
      </c>
      <c r="BF800" s="97" t="s">
        <v>85</v>
      </c>
      <c r="BG800" s="91" t="str">
        <f>IFERROR(VLOOKUP(BF800,ACCESSORIES!F:J,5,FALSE),"N/A")</f>
        <v>N/A</v>
      </c>
      <c r="BH800" s="70">
        <v>41.09</v>
      </c>
      <c r="BI800" s="50">
        <v>20.6</v>
      </c>
      <c r="BJ800" s="50">
        <v>20.6</v>
      </c>
      <c r="BK800" s="50">
        <v>11.4</v>
      </c>
      <c r="BL800" s="358">
        <f t="shared" si="75"/>
        <v>7.9275765061056019E-2</v>
      </c>
      <c r="BM800" s="14">
        <v>36</v>
      </c>
      <c r="BN800" s="107" t="s">
        <v>3374</v>
      </c>
      <c r="BO800" s="46" t="s">
        <v>3891</v>
      </c>
      <c r="BP800" s="29" t="s">
        <v>3907</v>
      </c>
      <c r="BQ800" s="29" t="s">
        <v>5175</v>
      </c>
      <c r="BR800" s="29" t="s">
        <v>2709</v>
      </c>
      <c r="BS800" s="29" t="s">
        <v>5199</v>
      </c>
      <c r="BT800" s="74" t="s">
        <v>5210</v>
      </c>
      <c r="BU800" s="74" t="s">
        <v>5189</v>
      </c>
      <c r="BV800" s="74" t="s">
        <v>4101</v>
      </c>
      <c r="BW800" s="74" t="s">
        <v>3909</v>
      </c>
      <c r="BX800" s="74"/>
      <c r="BY800" s="74"/>
      <c r="BZ800" s="300" t="s">
        <v>3566</v>
      </c>
      <c r="CA800" s="312" t="s">
        <v>3567</v>
      </c>
      <c r="CB800" s="300" t="s">
        <v>3568</v>
      </c>
      <c r="CC800" s="312" t="s">
        <v>3569</v>
      </c>
      <c r="CD800" s="311" t="str">
        <f t="shared" si="76"/>
        <v>DISCONTINUED - MR315, 18x9, +18mm Offset, 8x6.5, 130.81mm Centerbore, Gold - Black Lip</v>
      </c>
      <c r="CE800" s="311" t="s">
        <v>3721</v>
      </c>
      <c r="CF800" s="311" t="s">
        <v>3720</v>
      </c>
      <c r="CG800" s="300" t="str">
        <f t="shared" si="70"/>
        <v>STREET (3XX)</v>
      </c>
    </row>
    <row r="801" spans="1:85" s="36" customFormat="1" ht="15.75" customHeight="1">
      <c r="A801" s="571">
        <f t="shared" si="69"/>
        <v>798</v>
      </c>
      <c r="B801" s="3" t="s">
        <v>84</v>
      </c>
      <c r="C801" s="92" t="s">
        <v>1247</v>
      </c>
      <c r="D801" s="74" t="s">
        <v>5484</v>
      </c>
      <c r="E801" s="84" t="s">
        <v>5904</v>
      </c>
      <c r="F801" s="281" t="str">
        <f t="shared" si="74"/>
        <v>MR70378562520</v>
      </c>
      <c r="G801" s="83"/>
      <c r="H801" s="83"/>
      <c r="I801" s="81" t="s">
        <v>4197</v>
      </c>
      <c r="J801" s="299">
        <v>44008</v>
      </c>
      <c r="K801" s="305">
        <v>44855</v>
      </c>
      <c r="L801" s="282" t="s">
        <v>1239</v>
      </c>
      <c r="M801" s="328">
        <v>356.5</v>
      </c>
      <c r="N801" s="85"/>
      <c r="O801" s="409"/>
      <c r="P801" s="74">
        <v>17</v>
      </c>
      <c r="Q801" s="74">
        <v>8.5</v>
      </c>
      <c r="R801" s="92" t="s">
        <v>1695</v>
      </c>
      <c r="S801" s="74">
        <v>6</v>
      </c>
      <c r="T801" s="74">
        <v>120</v>
      </c>
      <c r="U801" s="74">
        <v>20</v>
      </c>
      <c r="V801" s="68">
        <v>5.58</v>
      </c>
      <c r="W801" s="93" t="s">
        <v>85</v>
      </c>
      <c r="X801" s="77">
        <v>67</v>
      </c>
      <c r="Y801" s="76">
        <v>30.9</v>
      </c>
      <c r="Z801" s="47">
        <v>2650</v>
      </c>
      <c r="AA801" s="81" t="s">
        <v>2165</v>
      </c>
      <c r="AB801" s="72" t="s">
        <v>2845</v>
      </c>
      <c r="AC801" s="47" t="s">
        <v>9864</v>
      </c>
      <c r="AD801" s="74" t="s">
        <v>3940</v>
      </c>
      <c r="AE801" s="86"/>
      <c r="AF801" s="286">
        <f>IFERROR(VLOOKUP(AD801,ACCESSORIES!F:J,5,FALSE),"N/A")</f>
        <v>22</v>
      </c>
      <c r="AG801" s="80" t="s">
        <v>85</v>
      </c>
      <c r="AH801" s="80" t="s">
        <v>85</v>
      </c>
      <c r="AI801" s="80" t="s">
        <v>85</v>
      </c>
      <c r="AJ801" s="80" t="s">
        <v>85</v>
      </c>
      <c r="AK801" s="287" t="str">
        <f>IFERROR(VLOOKUP(AJ801,ACCESSORIES!F:J,5,FALSE),"N/A")</f>
        <v>N/A</v>
      </c>
      <c r="AL801" s="92" t="s">
        <v>236</v>
      </c>
      <c r="AM801" s="74" t="s">
        <v>85</v>
      </c>
      <c r="AN801" s="38" t="str">
        <f>IFERROR(VLOOKUP(AM801,ACCESSORIES!F:J,5,FALSE),"N/A")</f>
        <v>N/A</v>
      </c>
      <c r="AO801" s="74" t="s">
        <v>85</v>
      </c>
      <c r="AP801" s="77">
        <v>16</v>
      </c>
      <c r="AQ801" s="74"/>
      <c r="AR801" s="74">
        <v>150</v>
      </c>
      <c r="AS801" s="74">
        <v>17</v>
      </c>
      <c r="AT801" s="74">
        <v>28</v>
      </c>
      <c r="AU801" s="74">
        <v>41</v>
      </c>
      <c r="AV801" s="74">
        <v>47</v>
      </c>
      <c r="AW801" s="74">
        <v>209</v>
      </c>
      <c r="AX801" s="74">
        <v>200</v>
      </c>
      <c r="AY801" s="77">
        <v>67</v>
      </c>
      <c r="AZ801" s="49">
        <v>56</v>
      </c>
      <c r="BA801" s="49">
        <v>56</v>
      </c>
      <c r="BB801" s="49">
        <v>20</v>
      </c>
      <c r="BC801" s="49"/>
      <c r="BD801" s="3" t="s">
        <v>85</v>
      </c>
      <c r="BE801" s="91" t="str">
        <f>IFERROR(VLOOKUP(BD801,ACCESSORIES!F:J,5,FALSE),"N/A")</f>
        <v>N/A</v>
      </c>
      <c r="BF801" s="3" t="s">
        <v>85</v>
      </c>
      <c r="BG801" s="91" t="str">
        <f>IFERROR(VLOOKUP(BF801,ACCESSORIES!F:J,5,FALSE),"N/A")</f>
        <v>N/A</v>
      </c>
      <c r="BH801" s="70">
        <v>34.9</v>
      </c>
      <c r="BI801" s="50">
        <v>19.7</v>
      </c>
      <c r="BJ801" s="50">
        <v>19.7</v>
      </c>
      <c r="BK801" s="50">
        <v>11</v>
      </c>
      <c r="BL801" s="358">
        <f t="shared" si="75"/>
        <v>6.995621234535998E-2</v>
      </c>
      <c r="BM801" s="73">
        <v>36</v>
      </c>
      <c r="BN801" s="107" t="s">
        <v>3374</v>
      </c>
      <c r="BO801" s="46" t="s">
        <v>3891</v>
      </c>
      <c r="BP801" s="74" t="s">
        <v>4730</v>
      </c>
      <c r="BQ801" s="74" t="s">
        <v>3907</v>
      </c>
      <c r="BR801" s="74" t="s">
        <v>4615</v>
      </c>
      <c r="BS801" s="74" t="s">
        <v>2734</v>
      </c>
      <c r="BT801" s="74" t="s">
        <v>4116</v>
      </c>
      <c r="BU801" s="74" t="s">
        <v>5141</v>
      </c>
      <c r="BV801" s="74" t="s">
        <v>5127</v>
      </c>
      <c r="BW801" s="74" t="s">
        <v>4101</v>
      </c>
      <c r="BX801" s="74" t="s">
        <v>3909</v>
      </c>
      <c r="BY801" s="74"/>
      <c r="BZ801" s="300" t="s">
        <v>4175</v>
      </c>
      <c r="CA801" s="312" t="s">
        <v>4174</v>
      </c>
      <c r="CB801" s="300" t="s">
        <v>4177</v>
      </c>
      <c r="CC801" s="312" t="s">
        <v>4176</v>
      </c>
      <c r="CD801" s="311" t="str">
        <f t="shared" si="76"/>
        <v>DISCONTINUED - MR703 Bead Grip, 17x8.5, +20mm Offset, 6x120, 67mm Centerbore, Matte Black</v>
      </c>
      <c r="CE801" s="311" t="s">
        <v>3721</v>
      </c>
      <c r="CF801" s="311" t="s">
        <v>3720</v>
      </c>
      <c r="CG801" s="300" t="str">
        <f t="shared" si="70"/>
        <v>TRAIL (7XX)</v>
      </c>
    </row>
    <row r="802" spans="1:85" s="36" customFormat="1" ht="15.75" customHeight="1">
      <c r="A802" s="571">
        <f t="shared" si="69"/>
        <v>799</v>
      </c>
      <c r="B802" s="92" t="s">
        <v>84</v>
      </c>
      <c r="C802" s="92" t="s">
        <v>1038</v>
      </c>
      <c r="D802" s="92" t="s">
        <v>1087</v>
      </c>
      <c r="E802" s="84" t="s">
        <v>5905</v>
      </c>
      <c r="F802" s="281" t="str">
        <f t="shared" si="74"/>
        <v>MR31078555900</v>
      </c>
      <c r="G802" s="83"/>
      <c r="H802" s="83"/>
      <c r="I802" s="72" t="s">
        <v>633</v>
      </c>
      <c r="J802" s="305">
        <v>42370</v>
      </c>
      <c r="K802" s="305">
        <v>44855</v>
      </c>
      <c r="L802" s="282" t="s">
        <v>1239</v>
      </c>
      <c r="M802" s="328">
        <v>377.5</v>
      </c>
      <c r="N802" s="85"/>
      <c r="O802" s="409"/>
      <c r="P802" s="92">
        <v>17</v>
      </c>
      <c r="Q802" s="8">
        <v>8.5</v>
      </c>
      <c r="R802" s="92" t="s">
        <v>1693</v>
      </c>
      <c r="S802" s="3">
        <v>5</v>
      </c>
      <c r="T802" s="3">
        <v>5.5</v>
      </c>
      <c r="U802" s="3">
        <v>0</v>
      </c>
      <c r="V802" s="16">
        <v>4.75</v>
      </c>
      <c r="W802" s="93" t="s">
        <v>85</v>
      </c>
      <c r="X802" s="16">
        <v>108</v>
      </c>
      <c r="Y802" s="8">
        <v>32.22</v>
      </c>
      <c r="Z802" s="47">
        <v>2650</v>
      </c>
      <c r="AA802" s="71" t="s">
        <v>5156</v>
      </c>
      <c r="AB802" s="71" t="s">
        <v>2846</v>
      </c>
      <c r="AC802" s="47" t="s">
        <v>9697</v>
      </c>
      <c r="AD802" s="73" t="s">
        <v>1594</v>
      </c>
      <c r="AE802" s="46"/>
      <c r="AF802" s="286">
        <f>IFERROR(VLOOKUP(AD802,ACCESSORIES!F:J,5,FALSE),"N/A")</f>
        <v>38.5</v>
      </c>
      <c r="AG802" s="73" t="s">
        <v>1734</v>
      </c>
      <c r="AH802" s="73" t="s">
        <v>1786</v>
      </c>
      <c r="AI802" s="73" t="s">
        <v>85</v>
      </c>
      <c r="AJ802" s="73" t="s">
        <v>1827</v>
      </c>
      <c r="AK802" s="287">
        <f>IFERROR(VLOOKUP(AJ802,ACCESSORIES!F:J,5,FALSE),"N/A")</f>
        <v>1.1000000000000001</v>
      </c>
      <c r="AL802" s="3" t="s">
        <v>236</v>
      </c>
      <c r="AM802" s="3" t="s">
        <v>85</v>
      </c>
      <c r="AN802" s="38" t="str">
        <f>IFERROR(VLOOKUP(AM802,ACCESSORIES!F:J,5,FALSE),"N/A")</f>
        <v>N/A</v>
      </c>
      <c r="AO802" s="92" t="s">
        <v>85</v>
      </c>
      <c r="AP802" s="93">
        <v>16.100000000000001</v>
      </c>
      <c r="AQ802" s="92"/>
      <c r="AR802" s="92">
        <v>175</v>
      </c>
      <c r="AS802" s="25">
        <v>6</v>
      </c>
      <c r="AT802" s="25">
        <v>25</v>
      </c>
      <c r="AU802" s="25">
        <v>41</v>
      </c>
      <c r="AV802" s="25">
        <v>66</v>
      </c>
      <c r="AW802" s="25">
        <v>207</v>
      </c>
      <c r="AX802" s="94">
        <v>200</v>
      </c>
      <c r="AY802" s="93">
        <v>108</v>
      </c>
      <c r="AZ802" s="49">
        <v>34</v>
      </c>
      <c r="BA802" s="49">
        <v>34</v>
      </c>
      <c r="BB802" s="49">
        <v>23</v>
      </c>
      <c r="BC802" s="49"/>
      <c r="BD802" s="92" t="s">
        <v>85</v>
      </c>
      <c r="BE802" s="91" t="str">
        <f>IFERROR(VLOOKUP(BD802,ACCESSORIES!F:J,5,FALSE),"N/A")</f>
        <v>N/A</v>
      </c>
      <c r="BF802" s="92" t="s">
        <v>85</v>
      </c>
      <c r="BG802" s="91" t="str">
        <f>IFERROR(VLOOKUP(BF802,ACCESSORIES!F:J,5,FALSE),"N/A")</f>
        <v>N/A</v>
      </c>
      <c r="BH802" s="70">
        <v>37.29</v>
      </c>
      <c r="BI802" s="50">
        <v>19.7</v>
      </c>
      <c r="BJ802" s="50">
        <v>19.7</v>
      </c>
      <c r="BK802" s="50">
        <v>11</v>
      </c>
      <c r="BL802" s="358">
        <f t="shared" si="75"/>
        <v>6.995621234535998E-2</v>
      </c>
      <c r="BM802" s="73">
        <v>36</v>
      </c>
      <c r="BN802" s="107" t="s">
        <v>3374</v>
      </c>
      <c r="BO802" s="46" t="s">
        <v>3891</v>
      </c>
      <c r="BP802" s="74" t="s">
        <v>3907</v>
      </c>
      <c r="BQ802" s="74" t="s">
        <v>5208</v>
      </c>
      <c r="BR802" s="74" t="s">
        <v>5209</v>
      </c>
      <c r="BS802" s="74" t="s">
        <v>5199</v>
      </c>
      <c r="BT802" s="74" t="s">
        <v>5210</v>
      </c>
      <c r="BU802" s="74" t="s">
        <v>5189</v>
      </c>
      <c r="BV802" s="74" t="s">
        <v>4101</v>
      </c>
      <c r="BW802" s="74" t="s">
        <v>3909</v>
      </c>
      <c r="BX802" s="74"/>
      <c r="BY802" s="74"/>
      <c r="BZ802" s="300" t="s">
        <v>3466</v>
      </c>
      <c r="CA802" s="312" t="s">
        <v>3467</v>
      </c>
      <c r="CB802" s="300" t="s">
        <v>3468</v>
      </c>
      <c r="CC802" s="312" t="s">
        <v>3469</v>
      </c>
      <c r="CD802" s="311" t="str">
        <f t="shared" si="76"/>
        <v>DISCONTINUED - MR310 Con6, 17x8.5, 0mm Offset, 5x5.5, 108mm Centerbore, Method Bronze - Matte Black Lip</v>
      </c>
      <c r="CE802" s="311" t="s">
        <v>3721</v>
      </c>
      <c r="CF802" s="311" t="s">
        <v>3720</v>
      </c>
      <c r="CG802" s="300" t="str">
        <f t="shared" si="70"/>
        <v>STREET (3XX)</v>
      </c>
    </row>
    <row r="803" spans="1:85" s="36" customFormat="1" ht="15.75" customHeight="1">
      <c r="A803" s="571">
        <f t="shared" si="69"/>
        <v>800</v>
      </c>
      <c r="B803" s="3" t="s">
        <v>84</v>
      </c>
      <c r="C803" s="92" t="s">
        <v>1247</v>
      </c>
      <c r="D803" s="74" t="s">
        <v>5483</v>
      </c>
      <c r="E803" s="84" t="s">
        <v>5906</v>
      </c>
      <c r="F803" s="281" t="str">
        <f t="shared" si="74"/>
        <v>MR70268052500</v>
      </c>
      <c r="G803" s="83"/>
      <c r="H803" s="83"/>
      <c r="I803" s="81" t="s">
        <v>3061</v>
      </c>
      <c r="J803" s="299">
        <v>43592</v>
      </c>
      <c r="K803" s="305">
        <v>44855</v>
      </c>
      <c r="L803" s="282" t="s">
        <v>1239</v>
      </c>
      <c r="M803" s="328">
        <v>333.5</v>
      </c>
      <c r="N803" s="85"/>
      <c r="O803" s="409"/>
      <c r="P803" s="74">
        <v>16</v>
      </c>
      <c r="Q803" s="76">
        <v>8</v>
      </c>
      <c r="R803" s="92" t="s">
        <v>1686</v>
      </c>
      <c r="S803" s="74">
        <v>5</v>
      </c>
      <c r="T803" s="74">
        <v>120</v>
      </c>
      <c r="U803" s="74">
        <v>0</v>
      </c>
      <c r="V803" s="77">
        <v>4.5</v>
      </c>
      <c r="W803" s="93" t="s">
        <v>85</v>
      </c>
      <c r="X803" s="77">
        <v>72.599999999999994</v>
      </c>
      <c r="Y803" s="76">
        <v>24.4</v>
      </c>
      <c r="Z803" s="47">
        <v>2650</v>
      </c>
      <c r="AA803" s="81" t="s">
        <v>2165</v>
      </c>
      <c r="AB803" s="72" t="s">
        <v>2845</v>
      </c>
      <c r="AC803" s="47" t="s">
        <v>9865</v>
      </c>
      <c r="AD803" s="74" t="s">
        <v>3940</v>
      </c>
      <c r="AE803" s="86"/>
      <c r="AF803" s="286">
        <f>IFERROR(VLOOKUP(AD803,ACCESSORIES!F:J,5,FALSE),"N/A")</f>
        <v>22</v>
      </c>
      <c r="AG803" s="80" t="s">
        <v>85</v>
      </c>
      <c r="AH803" s="73" t="s">
        <v>85</v>
      </c>
      <c r="AI803" s="73" t="s">
        <v>85</v>
      </c>
      <c r="AJ803" s="73" t="s">
        <v>85</v>
      </c>
      <c r="AK803" s="287" t="str">
        <f>IFERROR(VLOOKUP(AJ803,ACCESSORIES!F:J,5,FALSE),"N/A")</f>
        <v>N/A</v>
      </c>
      <c r="AL803" s="92" t="s">
        <v>236</v>
      </c>
      <c r="AM803" s="74" t="s">
        <v>85</v>
      </c>
      <c r="AN803" s="38" t="str">
        <f>IFERROR(VLOOKUP(AM803,ACCESSORIES!F:J,5,FALSE),"N/A")</f>
        <v>N/A</v>
      </c>
      <c r="AO803" s="74" t="s">
        <v>85</v>
      </c>
      <c r="AP803" s="77">
        <v>16.100000000000001</v>
      </c>
      <c r="AQ803" s="74"/>
      <c r="AR803" s="74">
        <v>160</v>
      </c>
      <c r="AS803" s="34">
        <v>14</v>
      </c>
      <c r="AT803" s="34">
        <v>28</v>
      </c>
      <c r="AU803" s="34"/>
      <c r="AV803" s="34">
        <v>72</v>
      </c>
      <c r="AW803" s="34"/>
      <c r="AX803" s="34">
        <v>191</v>
      </c>
      <c r="AY803" s="77">
        <v>72.599999999999994</v>
      </c>
      <c r="AZ803" s="49">
        <v>49</v>
      </c>
      <c r="BA803" s="49">
        <v>49</v>
      </c>
      <c r="BB803" s="49">
        <v>12</v>
      </c>
      <c r="BC803" s="49"/>
      <c r="BD803" s="3" t="s">
        <v>85</v>
      </c>
      <c r="BE803" s="91" t="str">
        <f>IFERROR(VLOOKUP(BD803,ACCESSORIES!F:J,5,FALSE),"N/A")</f>
        <v>N/A</v>
      </c>
      <c r="BF803" s="3" t="s">
        <v>85</v>
      </c>
      <c r="BG803" s="91" t="str">
        <f>IFERROR(VLOOKUP(BF803,ACCESSORIES!F:J,5,FALSE),"N/A")</f>
        <v>N/A</v>
      </c>
      <c r="BH803" s="70">
        <v>27.9</v>
      </c>
      <c r="BI803" s="50">
        <v>18.7</v>
      </c>
      <c r="BJ803" s="50">
        <v>18.7</v>
      </c>
      <c r="BK803" s="50">
        <v>10.6</v>
      </c>
      <c r="BL803" s="358">
        <f t="shared" si="75"/>
        <v>6.0742159547695983E-2</v>
      </c>
      <c r="BM803" s="73">
        <v>36</v>
      </c>
      <c r="BN803" s="107" t="s">
        <v>3374</v>
      </c>
      <c r="BO803" s="46" t="s">
        <v>3891</v>
      </c>
      <c r="BP803" s="74" t="s">
        <v>4730</v>
      </c>
      <c r="BQ803" s="74" t="s">
        <v>3907</v>
      </c>
      <c r="BR803" s="74" t="s">
        <v>5142</v>
      </c>
      <c r="BS803" s="74" t="s">
        <v>2734</v>
      </c>
      <c r="BT803" s="74" t="s">
        <v>4116</v>
      </c>
      <c r="BU803" s="74" t="s">
        <v>5141</v>
      </c>
      <c r="BV803" s="74" t="s">
        <v>4101</v>
      </c>
      <c r="BW803" s="74" t="s">
        <v>3909</v>
      </c>
      <c r="BX803" s="74"/>
      <c r="BY803" s="74"/>
      <c r="BZ803" s="300" t="s">
        <v>4022</v>
      </c>
      <c r="CA803" s="312" t="s">
        <v>4021</v>
      </c>
      <c r="CB803" s="300" t="s">
        <v>4023</v>
      </c>
      <c r="CC803" s="312" t="s">
        <v>4024</v>
      </c>
      <c r="CD803" s="311" t="str">
        <f t="shared" si="76"/>
        <v>DISCONTINUED - MR702 Bead Grip, 16x8, 0mm Offset, 5x120, 72.6mm Centerbore, Matte Black</v>
      </c>
      <c r="CE803" s="311" t="s">
        <v>3721</v>
      </c>
      <c r="CF803" s="311" t="s">
        <v>3720</v>
      </c>
      <c r="CG803" s="300" t="str">
        <f t="shared" si="70"/>
        <v>TRAIL (7XX)</v>
      </c>
    </row>
    <row r="804" spans="1:85" s="36" customFormat="1" ht="15.75" customHeight="1">
      <c r="A804" s="571">
        <f t="shared" si="69"/>
        <v>801</v>
      </c>
      <c r="B804" s="92" t="s">
        <v>84</v>
      </c>
      <c r="C804" s="92" t="s">
        <v>1038</v>
      </c>
      <c r="D804" s="92" t="s">
        <v>1085</v>
      </c>
      <c r="E804" s="84" t="s">
        <v>5910</v>
      </c>
      <c r="F804" s="281" t="str">
        <f t="shared" si="74"/>
        <v>MR30889016518</v>
      </c>
      <c r="G804" s="83"/>
      <c r="H804" s="83"/>
      <c r="I804" s="72" t="s">
        <v>533</v>
      </c>
      <c r="J804" s="305">
        <v>42005</v>
      </c>
      <c r="K804" s="305">
        <v>44855</v>
      </c>
      <c r="L804" s="282" t="s">
        <v>1239</v>
      </c>
      <c r="M804" s="328">
        <v>390</v>
      </c>
      <c r="N804" s="85"/>
      <c r="O804" s="409"/>
      <c r="P804" s="92">
        <v>18</v>
      </c>
      <c r="Q804" s="8">
        <v>9</v>
      </c>
      <c r="R804" s="92" t="s">
        <v>1697</v>
      </c>
      <c r="S804" s="3">
        <v>6</v>
      </c>
      <c r="T804" s="3">
        <v>135</v>
      </c>
      <c r="U804" s="3">
        <v>18</v>
      </c>
      <c r="V804" s="19">
        <v>5.75</v>
      </c>
      <c r="W804" s="93" t="s">
        <v>85</v>
      </c>
      <c r="X804" s="16">
        <v>87</v>
      </c>
      <c r="Y804" s="10">
        <v>27.67</v>
      </c>
      <c r="Z804" s="47">
        <v>2500</v>
      </c>
      <c r="AA804" s="72" t="s">
        <v>2165</v>
      </c>
      <c r="AB804" s="72" t="s">
        <v>2845</v>
      </c>
      <c r="AC804" s="47" t="s">
        <v>9560</v>
      </c>
      <c r="AD804" s="3" t="s">
        <v>1589</v>
      </c>
      <c r="AE804" s="47"/>
      <c r="AF804" s="286">
        <f>IFERROR(VLOOKUP(AD804,ACCESSORIES!F:J,5,FALSE),"N/A")</f>
        <v>33</v>
      </c>
      <c r="AG804" s="80" t="s">
        <v>1733</v>
      </c>
      <c r="AH804" s="73" t="s">
        <v>1786</v>
      </c>
      <c r="AI804" s="3" t="s">
        <v>85</v>
      </c>
      <c r="AJ804" s="3" t="s">
        <v>85</v>
      </c>
      <c r="AK804" s="287" t="str">
        <f>IFERROR(VLOOKUP(AJ804,ACCESSORIES!F:J,5,FALSE),"N/A")</f>
        <v>N/A</v>
      </c>
      <c r="AL804" s="3" t="s">
        <v>236</v>
      </c>
      <c r="AM804" s="3" t="s">
        <v>85</v>
      </c>
      <c r="AN804" s="38" t="str">
        <f>IFERROR(VLOOKUP(AM804,ACCESSORIES!F:J,5,FALSE),"N/A")</f>
        <v>N/A</v>
      </c>
      <c r="AO804" s="92" t="s">
        <v>85</v>
      </c>
      <c r="AP804" s="93">
        <v>16.100000000000001</v>
      </c>
      <c r="AQ804" s="92"/>
      <c r="AR804" s="92">
        <v>175</v>
      </c>
      <c r="AS804" s="25">
        <v>4</v>
      </c>
      <c r="AT804" s="25">
        <v>19</v>
      </c>
      <c r="AU804" s="25">
        <v>36</v>
      </c>
      <c r="AV804" s="25">
        <v>48</v>
      </c>
      <c r="AW804" s="25">
        <v>219</v>
      </c>
      <c r="AX804" s="94">
        <v>209</v>
      </c>
      <c r="AY804" s="93">
        <v>87</v>
      </c>
      <c r="AZ804" s="49">
        <v>30</v>
      </c>
      <c r="BA804" s="49">
        <v>30</v>
      </c>
      <c r="BB804" s="49">
        <v>0</v>
      </c>
      <c r="BC804" s="49"/>
      <c r="BD804" s="92" t="s">
        <v>85</v>
      </c>
      <c r="BE804" s="91" t="str">
        <f>IFERROR(VLOOKUP(BD804,ACCESSORIES!F:J,5,FALSE),"N/A")</f>
        <v>N/A</v>
      </c>
      <c r="BF804" s="92" t="s">
        <v>85</v>
      </c>
      <c r="BG804" s="91" t="str">
        <f>IFERROR(VLOOKUP(BF804,ACCESSORIES!F:J,5,FALSE),"N/A")</f>
        <v>N/A</v>
      </c>
      <c r="BH804" s="70">
        <v>32.08</v>
      </c>
      <c r="BI804" s="50">
        <v>20.6</v>
      </c>
      <c r="BJ804" s="50">
        <v>20.6</v>
      </c>
      <c r="BK804" s="50">
        <v>11.4</v>
      </c>
      <c r="BL804" s="358">
        <f t="shared" si="75"/>
        <v>7.9275765061056019E-2</v>
      </c>
      <c r="BM804" s="73">
        <v>36</v>
      </c>
      <c r="BN804" s="107" t="s">
        <v>3374</v>
      </c>
      <c r="BO804" s="46" t="s">
        <v>3891</v>
      </c>
      <c r="BP804" s="29" t="s">
        <v>3907</v>
      </c>
      <c r="BQ804" s="29" t="s">
        <v>5206</v>
      </c>
      <c r="BR804" s="29" t="s">
        <v>5207</v>
      </c>
      <c r="BS804" s="29" t="s">
        <v>4101</v>
      </c>
      <c r="BT804" s="29" t="s">
        <v>3909</v>
      </c>
      <c r="BU804" s="29"/>
      <c r="BV804" s="29"/>
      <c r="BW804" s="29"/>
      <c r="BX804" s="29"/>
      <c r="BY804" s="29"/>
      <c r="BZ804" s="339" t="s">
        <v>3434</v>
      </c>
      <c r="CA804" s="312" t="s">
        <v>3435</v>
      </c>
      <c r="CB804" s="300" t="s">
        <v>3436</v>
      </c>
      <c r="CC804" s="312" t="s">
        <v>3437</v>
      </c>
      <c r="CD804" s="311" t="str">
        <f t="shared" ref="CD804" si="77">CONCATENATE("DISCONTINUED"," ","-"," ",D804,", ",P804,"x",Q804,", ",IF(W804="N/A", "", CONCATENATE(W804, "/")),IF(U804&gt;0, CONCATENATE("+",U804), U804),"mm Offset, ",R804,", ",X804,"mm Centerbore, ",PROPER(AA804), "", IF(BF804="N/A", "", CONCATENATE(", w/ ", BF804)))</f>
        <v>DISCONTINUED - MR308 Roost, 18x9, +18mm Offset, 6x135, 87mm Centerbore, Matte Black</v>
      </c>
      <c r="CE804" s="311" t="s">
        <v>3721</v>
      </c>
      <c r="CF804" s="311" t="s">
        <v>3720</v>
      </c>
      <c r="CG804" s="300" t="str">
        <f t="shared" si="70"/>
        <v>STREET (3XX)</v>
      </c>
    </row>
    <row r="805" spans="1:85" s="36" customFormat="1" ht="15.75" customHeight="1">
      <c r="A805" s="571">
        <f t="shared" si="69"/>
        <v>802</v>
      </c>
      <c r="B805" s="92" t="s">
        <v>84</v>
      </c>
      <c r="C805" s="92" t="s">
        <v>1038</v>
      </c>
      <c r="D805" s="92" t="s">
        <v>1087</v>
      </c>
      <c r="E805" s="84" t="s">
        <v>5912</v>
      </c>
      <c r="F805" s="281" t="str">
        <f t="shared" si="74"/>
        <v>MR31089058518</v>
      </c>
      <c r="G805" s="83"/>
      <c r="H805" s="83"/>
      <c r="I805" s="72" t="s">
        <v>660</v>
      </c>
      <c r="J805" s="305">
        <v>42370</v>
      </c>
      <c r="K805" s="305">
        <v>44855</v>
      </c>
      <c r="L805" s="282" t="s">
        <v>1239</v>
      </c>
      <c r="M805" s="328">
        <v>405</v>
      </c>
      <c r="N805" s="85"/>
      <c r="O805" s="409"/>
      <c r="P805" s="92">
        <v>18</v>
      </c>
      <c r="Q805" s="8">
        <v>9</v>
      </c>
      <c r="R805" s="92" t="s">
        <v>1688</v>
      </c>
      <c r="S805" s="3">
        <v>5</v>
      </c>
      <c r="T805" s="3">
        <v>150</v>
      </c>
      <c r="U805" s="3">
        <v>18</v>
      </c>
      <c r="V805" s="16">
        <v>5.75</v>
      </c>
      <c r="W805" s="93" t="s">
        <v>85</v>
      </c>
      <c r="X805" s="16">
        <v>110.5</v>
      </c>
      <c r="Y805" s="8">
        <v>36.299999999999997</v>
      </c>
      <c r="Z805" s="47">
        <v>2650</v>
      </c>
      <c r="AA805" s="71" t="s">
        <v>2165</v>
      </c>
      <c r="AB805" s="72" t="s">
        <v>2845</v>
      </c>
      <c r="AC805" s="47" t="s">
        <v>9739</v>
      </c>
      <c r="AD805" s="73" t="s">
        <v>1593</v>
      </c>
      <c r="AE805" s="46"/>
      <c r="AF805" s="286">
        <f>IFERROR(VLOOKUP(AD805,ACCESSORIES!F:J,5,FALSE),"N/A")</f>
        <v>38.5</v>
      </c>
      <c r="AG805" s="73" t="s">
        <v>1734</v>
      </c>
      <c r="AH805" s="3" t="s">
        <v>1787</v>
      </c>
      <c r="AI805" s="73" t="s">
        <v>85</v>
      </c>
      <c r="AJ805" s="73" t="s">
        <v>1827</v>
      </c>
      <c r="AK805" s="287">
        <f>IFERROR(VLOOKUP(AJ805,ACCESSORIES!F:J,5,FALSE),"N/A")</f>
        <v>1.1000000000000001</v>
      </c>
      <c r="AL805" s="3" t="s">
        <v>236</v>
      </c>
      <c r="AM805" s="3" t="s">
        <v>85</v>
      </c>
      <c r="AN805" s="38" t="str">
        <f>IFERROR(VLOOKUP(AM805,ACCESSORIES!F:J,5,FALSE),"N/A")</f>
        <v>N/A</v>
      </c>
      <c r="AO805" s="92" t="s">
        <v>85</v>
      </c>
      <c r="AP805" s="93">
        <v>16.100000000000001</v>
      </c>
      <c r="AQ805" s="92"/>
      <c r="AR805" s="92">
        <v>185</v>
      </c>
      <c r="AS805" s="25">
        <v>5</v>
      </c>
      <c r="AT805" s="25">
        <v>25</v>
      </c>
      <c r="AU805" s="25">
        <v>39</v>
      </c>
      <c r="AV805" s="25">
        <v>40</v>
      </c>
      <c r="AW805" s="25">
        <v>218</v>
      </c>
      <c r="AX805" s="94">
        <v>209</v>
      </c>
      <c r="AY805" s="93">
        <v>110.5</v>
      </c>
      <c r="AZ805" s="49">
        <v>41</v>
      </c>
      <c r="BA805" s="49">
        <v>41</v>
      </c>
      <c r="BB805" s="49">
        <v>23</v>
      </c>
      <c r="BC805" s="49"/>
      <c r="BD805" s="92" t="s">
        <v>85</v>
      </c>
      <c r="BE805" s="91" t="str">
        <f>IFERROR(VLOOKUP(BD805,ACCESSORIES!F:J,5,FALSE),"N/A")</f>
        <v>N/A</v>
      </c>
      <c r="BF805" s="92" t="s">
        <v>85</v>
      </c>
      <c r="BG805" s="91" t="str">
        <f>IFERROR(VLOOKUP(BF805,ACCESSORIES!F:J,5,FALSE),"N/A")</f>
        <v>N/A</v>
      </c>
      <c r="BH805" s="70">
        <v>40.86</v>
      </c>
      <c r="BI805" s="50">
        <v>20.6</v>
      </c>
      <c r="BJ805" s="50">
        <v>20.6</v>
      </c>
      <c r="BK805" s="50">
        <v>11.4</v>
      </c>
      <c r="BL805" s="358">
        <f t="shared" si="75"/>
        <v>7.9275765061056019E-2</v>
      </c>
      <c r="BM805" s="73">
        <v>36</v>
      </c>
      <c r="BN805" s="107" t="s">
        <v>3374</v>
      </c>
      <c r="BO805" s="46" t="s">
        <v>3891</v>
      </c>
      <c r="BP805" s="74" t="s">
        <v>3907</v>
      </c>
      <c r="BQ805" s="74" t="s">
        <v>5208</v>
      </c>
      <c r="BR805" s="74" t="s">
        <v>5209</v>
      </c>
      <c r="BS805" s="74" t="s">
        <v>5199</v>
      </c>
      <c r="BT805" s="74" t="s">
        <v>5210</v>
      </c>
      <c r="BU805" s="74" t="s">
        <v>5189</v>
      </c>
      <c r="BV805" s="74" t="s">
        <v>4101</v>
      </c>
      <c r="BW805" s="74" t="s">
        <v>3909</v>
      </c>
      <c r="BX805" s="74"/>
      <c r="BY805" s="74"/>
      <c r="BZ805" s="300" t="s">
        <v>3462</v>
      </c>
      <c r="CA805" s="312" t="s">
        <v>3463</v>
      </c>
      <c r="CB805" s="300" t="s">
        <v>3464</v>
      </c>
      <c r="CC805" s="312" t="s">
        <v>3465</v>
      </c>
      <c r="CD805" s="311" t="str">
        <f t="shared" ref="CD805:CD809" si="78">CONCATENATE("DISCONTINUED"," ","-"," ",D805,", ",P805,"x",Q805,", ",IF(W805="N/A", "", CONCATENATE(W805, "/")),IF(U805&gt;0, CONCATENATE("+",U805), U805),"mm Offset, ",R805,", ",X805,"mm Centerbore, ",PROPER(AA805), "", IF(BF805="N/A", "", CONCATENATE(", w/ ", BF805)))</f>
        <v>DISCONTINUED - MR310 Con6, 18x9, +18mm Offset, 5x150, 110.5mm Centerbore, Matte Black</v>
      </c>
      <c r="CE805" s="311" t="s">
        <v>3721</v>
      </c>
      <c r="CF805" s="311" t="s">
        <v>3720</v>
      </c>
      <c r="CG805" s="300" t="str">
        <f t="shared" si="70"/>
        <v>STREET (3XX)</v>
      </c>
    </row>
    <row r="806" spans="1:85" s="36" customFormat="1" ht="15.75" customHeight="1">
      <c r="A806" s="571">
        <f t="shared" si="69"/>
        <v>803</v>
      </c>
      <c r="B806" s="92" t="s">
        <v>84</v>
      </c>
      <c r="C806" s="92" t="s">
        <v>1038</v>
      </c>
      <c r="D806" s="92" t="s">
        <v>1087</v>
      </c>
      <c r="E806" s="84" t="s">
        <v>5913</v>
      </c>
      <c r="F806" s="281" t="str">
        <f t="shared" si="74"/>
        <v>MR31089060918</v>
      </c>
      <c r="G806" s="83"/>
      <c r="H806" s="83"/>
      <c r="I806" s="72" t="s">
        <v>663</v>
      </c>
      <c r="J806" s="305">
        <v>42370</v>
      </c>
      <c r="K806" s="305">
        <v>44855</v>
      </c>
      <c r="L806" s="282" t="s">
        <v>1239</v>
      </c>
      <c r="M806" s="328">
        <v>421</v>
      </c>
      <c r="N806" s="85"/>
      <c r="O806" s="409"/>
      <c r="P806" s="92">
        <v>18</v>
      </c>
      <c r="Q806" s="8">
        <v>9</v>
      </c>
      <c r="R806" s="92" t="s">
        <v>1089</v>
      </c>
      <c r="S806" s="3">
        <v>6</v>
      </c>
      <c r="T806" s="3">
        <v>5.5</v>
      </c>
      <c r="U806" s="3">
        <v>18</v>
      </c>
      <c r="V806" s="16">
        <v>5.75</v>
      </c>
      <c r="W806" s="93" t="s">
        <v>85</v>
      </c>
      <c r="X806" s="16">
        <v>106.25</v>
      </c>
      <c r="Y806" s="8">
        <v>35.75</v>
      </c>
      <c r="Z806" s="47">
        <v>2650</v>
      </c>
      <c r="AA806" s="71" t="s">
        <v>5156</v>
      </c>
      <c r="AB806" s="71" t="s">
        <v>2846</v>
      </c>
      <c r="AC806" s="47" t="s">
        <v>9733</v>
      </c>
      <c r="AD806" s="73" t="s">
        <v>1593</v>
      </c>
      <c r="AE806" s="46"/>
      <c r="AF806" s="286">
        <f>IFERROR(VLOOKUP(AD806,ACCESSORIES!F:J,5,FALSE),"N/A")</f>
        <v>38.5</v>
      </c>
      <c r="AG806" s="73" t="s">
        <v>1734</v>
      </c>
      <c r="AH806" s="3" t="s">
        <v>1787</v>
      </c>
      <c r="AI806" s="73" t="s">
        <v>85</v>
      </c>
      <c r="AJ806" s="73" t="s">
        <v>1827</v>
      </c>
      <c r="AK806" s="287">
        <f>IFERROR(VLOOKUP(AJ806,ACCESSORIES!F:J,5,FALSE),"N/A")</f>
        <v>1.1000000000000001</v>
      </c>
      <c r="AL806" s="3" t="s">
        <v>236</v>
      </c>
      <c r="AM806" s="74" t="s">
        <v>1649</v>
      </c>
      <c r="AN806" s="38">
        <f>IFERROR(VLOOKUP(AM806,ACCESSORIES!F:J,5,FALSE),"N/A")</f>
        <v>2.75</v>
      </c>
      <c r="AO806" s="3">
        <v>78.3</v>
      </c>
      <c r="AP806" s="93">
        <v>16.100000000000001</v>
      </c>
      <c r="AQ806" s="92"/>
      <c r="AR806" s="92">
        <v>175</v>
      </c>
      <c r="AS806" s="25">
        <v>3</v>
      </c>
      <c r="AT806" s="25">
        <v>16</v>
      </c>
      <c r="AU806" s="25">
        <v>39</v>
      </c>
      <c r="AV806" s="25">
        <v>40</v>
      </c>
      <c r="AW806" s="25">
        <v>218</v>
      </c>
      <c r="AX806" s="94">
        <v>209</v>
      </c>
      <c r="AY806" s="93">
        <v>106.25</v>
      </c>
      <c r="AZ806" s="49">
        <v>40</v>
      </c>
      <c r="BA806" s="49">
        <v>40</v>
      </c>
      <c r="BB806" s="49">
        <v>23</v>
      </c>
      <c r="BC806" s="49"/>
      <c r="BD806" s="92" t="s">
        <v>85</v>
      </c>
      <c r="BE806" s="91" t="str">
        <f>IFERROR(VLOOKUP(BD806,ACCESSORIES!F:J,5,FALSE),"N/A")</f>
        <v>N/A</v>
      </c>
      <c r="BF806" s="92" t="s">
        <v>85</v>
      </c>
      <c r="BG806" s="91" t="str">
        <f>IFERROR(VLOOKUP(BF806,ACCESSORIES!F:J,5,FALSE),"N/A")</f>
        <v>N/A</v>
      </c>
      <c r="BH806" s="70">
        <v>41.04</v>
      </c>
      <c r="BI806" s="50">
        <v>20.6</v>
      </c>
      <c r="BJ806" s="50">
        <v>20.6</v>
      </c>
      <c r="BK806" s="50">
        <v>11.4</v>
      </c>
      <c r="BL806" s="358">
        <f t="shared" si="75"/>
        <v>7.9275765061056019E-2</v>
      </c>
      <c r="BM806" s="73">
        <v>36</v>
      </c>
      <c r="BN806" s="107" t="s">
        <v>3374</v>
      </c>
      <c r="BO806" s="46" t="s">
        <v>3891</v>
      </c>
      <c r="BP806" s="74" t="s">
        <v>3907</v>
      </c>
      <c r="BQ806" s="74" t="s">
        <v>5208</v>
      </c>
      <c r="BR806" s="74" t="s">
        <v>5209</v>
      </c>
      <c r="BS806" s="74" t="s">
        <v>5199</v>
      </c>
      <c r="BT806" s="74" t="s">
        <v>5210</v>
      </c>
      <c r="BU806" s="74" t="s">
        <v>5189</v>
      </c>
      <c r="BV806" s="74" t="s">
        <v>4101</v>
      </c>
      <c r="BW806" s="74" t="s">
        <v>3909</v>
      </c>
      <c r="BX806" s="74"/>
      <c r="BY806" s="74"/>
      <c r="BZ806" s="300" t="s">
        <v>3474</v>
      </c>
      <c r="CA806" s="312" t="s">
        <v>3475</v>
      </c>
      <c r="CB806" s="300" t="s">
        <v>3476</v>
      </c>
      <c r="CC806" s="312" t="s">
        <v>3477</v>
      </c>
      <c r="CD806" s="311" t="str">
        <f t="shared" si="78"/>
        <v>DISCONTINUED - MR310 Con6, 18x9, +18mm Offset, 6x5.5, 106.25mm Centerbore, Method Bronze - Matte Black Lip</v>
      </c>
      <c r="CE806" s="311" t="s">
        <v>3721</v>
      </c>
      <c r="CF806" s="311" t="s">
        <v>3720</v>
      </c>
      <c r="CG806" s="300" t="str">
        <f t="shared" si="70"/>
        <v>STREET (3XX)</v>
      </c>
    </row>
    <row r="807" spans="1:85" s="36" customFormat="1" ht="15.75" customHeight="1">
      <c r="A807" s="571">
        <f t="shared" si="69"/>
        <v>804</v>
      </c>
      <c r="B807" s="92" t="s">
        <v>84</v>
      </c>
      <c r="C807" s="92" t="s">
        <v>1038</v>
      </c>
      <c r="D807" s="92" t="s">
        <v>1087</v>
      </c>
      <c r="E807" s="84" t="s">
        <v>5914</v>
      </c>
      <c r="F807" s="281" t="str">
        <f t="shared" si="74"/>
        <v>MR31029058518</v>
      </c>
      <c r="G807" s="83"/>
      <c r="H807" s="83"/>
      <c r="I807" s="72" t="s">
        <v>622</v>
      </c>
      <c r="J807" s="305">
        <v>42370</v>
      </c>
      <c r="K807" s="305">
        <v>44855</v>
      </c>
      <c r="L807" s="282" t="s">
        <v>1239</v>
      </c>
      <c r="M807" s="328">
        <v>429.07</v>
      </c>
      <c r="N807" s="85"/>
      <c r="O807" s="409"/>
      <c r="P807" s="92">
        <v>20</v>
      </c>
      <c r="Q807" s="8">
        <v>9</v>
      </c>
      <c r="R807" s="92" t="s">
        <v>1688</v>
      </c>
      <c r="S807" s="3">
        <v>5</v>
      </c>
      <c r="T807" s="3">
        <v>150</v>
      </c>
      <c r="U807" s="3">
        <v>18</v>
      </c>
      <c r="V807" s="16">
        <v>5.75</v>
      </c>
      <c r="W807" s="93" t="s">
        <v>85</v>
      </c>
      <c r="X807" s="16">
        <v>110.5</v>
      </c>
      <c r="Y807" s="8">
        <v>42.73</v>
      </c>
      <c r="Z807" s="47">
        <v>2650</v>
      </c>
      <c r="AA807" s="71" t="s">
        <v>2165</v>
      </c>
      <c r="AB807" s="72" t="s">
        <v>2845</v>
      </c>
      <c r="AC807" s="47" t="s">
        <v>9768</v>
      </c>
      <c r="AD807" s="73" t="s">
        <v>1593</v>
      </c>
      <c r="AE807" s="46"/>
      <c r="AF807" s="286">
        <f>IFERROR(VLOOKUP(AD807,ACCESSORIES!F:J,5,FALSE),"N/A")</f>
        <v>38.5</v>
      </c>
      <c r="AG807" s="73" t="s">
        <v>1734</v>
      </c>
      <c r="AH807" s="3" t="s">
        <v>1787</v>
      </c>
      <c r="AI807" s="73" t="s">
        <v>85</v>
      </c>
      <c r="AJ807" s="73" t="s">
        <v>1827</v>
      </c>
      <c r="AK807" s="287">
        <f>IFERROR(VLOOKUP(AJ807,ACCESSORIES!F:J,5,FALSE),"N/A")</f>
        <v>1.1000000000000001</v>
      </c>
      <c r="AL807" s="3" t="s">
        <v>236</v>
      </c>
      <c r="AM807" s="3" t="s">
        <v>85</v>
      </c>
      <c r="AN807" s="38" t="str">
        <f>IFERROR(VLOOKUP(AM807,ACCESSORIES!F:J,5,FALSE),"N/A")</f>
        <v>N/A</v>
      </c>
      <c r="AO807" s="92" t="s">
        <v>85</v>
      </c>
      <c r="AP807" s="93">
        <v>16.100000000000001</v>
      </c>
      <c r="AQ807" s="92"/>
      <c r="AR807" s="92">
        <v>185</v>
      </c>
      <c r="AS807" s="25">
        <v>3</v>
      </c>
      <c r="AT807" s="25">
        <v>13</v>
      </c>
      <c r="AU807" s="25">
        <v>33</v>
      </c>
      <c r="AV807" s="25">
        <v>42</v>
      </c>
      <c r="AW807" s="25">
        <v>243</v>
      </c>
      <c r="AX807" s="94">
        <v>234</v>
      </c>
      <c r="AY807" s="93">
        <v>110.5</v>
      </c>
      <c r="AZ807" s="49">
        <v>52</v>
      </c>
      <c r="BA807" s="49">
        <v>52</v>
      </c>
      <c r="BB807" s="49">
        <v>23</v>
      </c>
      <c r="BC807" s="49"/>
      <c r="BD807" s="92" t="s">
        <v>85</v>
      </c>
      <c r="BE807" s="91" t="str">
        <f>IFERROR(VLOOKUP(BD807,ACCESSORIES!F:J,5,FALSE),"N/A")</f>
        <v>N/A</v>
      </c>
      <c r="BF807" s="92" t="s">
        <v>85</v>
      </c>
      <c r="BG807" s="91" t="str">
        <f>IFERROR(VLOOKUP(BF807,ACCESSORIES!F:J,5,FALSE),"N/A")</f>
        <v>N/A</v>
      </c>
      <c r="BH807" s="70">
        <v>47.78</v>
      </c>
      <c r="BI807" s="50">
        <v>22.6</v>
      </c>
      <c r="BJ807" s="50">
        <v>22.6</v>
      </c>
      <c r="BK807" s="50">
        <v>11.6</v>
      </c>
      <c r="BL807" s="358">
        <f t="shared" si="75"/>
        <v>9.7090338980223984E-2</v>
      </c>
      <c r="BM807" s="73">
        <v>24</v>
      </c>
      <c r="BN807" s="107" t="s">
        <v>3374</v>
      </c>
      <c r="BO807" s="46" t="s">
        <v>3891</v>
      </c>
      <c r="BP807" s="74" t="s">
        <v>3907</v>
      </c>
      <c r="BQ807" s="74" t="s">
        <v>5208</v>
      </c>
      <c r="BR807" s="74" t="s">
        <v>5209</v>
      </c>
      <c r="BS807" s="74" t="s">
        <v>5199</v>
      </c>
      <c r="BT807" s="74" t="s">
        <v>5210</v>
      </c>
      <c r="BU807" s="74" t="s">
        <v>5189</v>
      </c>
      <c r="BV807" s="74" t="s">
        <v>4101</v>
      </c>
      <c r="BW807" s="74" t="s">
        <v>3909</v>
      </c>
      <c r="BX807" s="74"/>
      <c r="BY807" s="74"/>
      <c r="BZ807" s="300" t="s">
        <v>3462</v>
      </c>
      <c r="CA807" s="312" t="s">
        <v>3463</v>
      </c>
      <c r="CB807" s="300" t="s">
        <v>3464</v>
      </c>
      <c r="CC807" s="312" t="s">
        <v>3465</v>
      </c>
      <c r="CD807" s="311" t="str">
        <f t="shared" si="78"/>
        <v>DISCONTINUED - MR310 Con6, 20x9, +18mm Offset, 5x150, 110.5mm Centerbore, Matte Black</v>
      </c>
      <c r="CE807" s="311" t="s">
        <v>3721</v>
      </c>
      <c r="CF807" s="311" t="s">
        <v>3720</v>
      </c>
      <c r="CG807" s="300" t="str">
        <f t="shared" si="70"/>
        <v>STREET (3XX)</v>
      </c>
    </row>
    <row r="808" spans="1:85" s="36" customFormat="1" ht="15.75" customHeight="1">
      <c r="A808" s="571">
        <f t="shared" si="69"/>
        <v>805</v>
      </c>
      <c r="B808" s="92" t="s">
        <v>84</v>
      </c>
      <c r="C808" s="92" t="s">
        <v>1056</v>
      </c>
      <c r="D808" s="3" t="s">
        <v>1074</v>
      </c>
      <c r="E808" s="84" t="s">
        <v>5915</v>
      </c>
      <c r="F808" s="281" t="str">
        <f t="shared" si="74"/>
        <v>MR10529050520B</v>
      </c>
      <c r="G808" s="83" t="s">
        <v>1095</v>
      </c>
      <c r="H808" s="83"/>
      <c r="I808" s="71" t="s">
        <v>2060</v>
      </c>
      <c r="J808" s="306">
        <v>43340</v>
      </c>
      <c r="K808" s="305">
        <v>44855</v>
      </c>
      <c r="L808" s="282" t="s">
        <v>1239</v>
      </c>
      <c r="M808" s="328">
        <v>764.64</v>
      </c>
      <c r="N808" s="85"/>
      <c r="O808" s="409"/>
      <c r="P808" s="3">
        <v>20</v>
      </c>
      <c r="Q808" s="8">
        <v>9</v>
      </c>
      <c r="R808" s="92" t="s">
        <v>1692</v>
      </c>
      <c r="S808" s="3">
        <v>5</v>
      </c>
      <c r="T808" s="3">
        <v>5</v>
      </c>
      <c r="U808" s="3">
        <v>20</v>
      </c>
      <c r="V808" s="16">
        <v>5.7</v>
      </c>
      <c r="W808" s="93" t="s">
        <v>85</v>
      </c>
      <c r="X808" s="16">
        <v>71.5</v>
      </c>
      <c r="Y808" s="8">
        <v>43.4</v>
      </c>
      <c r="Z808" s="47">
        <v>3600</v>
      </c>
      <c r="AA808" s="72" t="s">
        <v>2165</v>
      </c>
      <c r="AB808" s="72" t="s">
        <v>2845</v>
      </c>
      <c r="AC808" s="47" t="s">
        <v>9866</v>
      </c>
      <c r="AD808" s="2" t="s">
        <v>2310</v>
      </c>
      <c r="AE808" s="435"/>
      <c r="AF808" s="286">
        <f>IFERROR(VLOOKUP(AD808,ACCESSORIES!F:J,5,FALSE),"N/A")</f>
        <v>22</v>
      </c>
      <c r="AG808" s="80" t="s">
        <v>85</v>
      </c>
      <c r="AH808" s="3" t="s">
        <v>1792</v>
      </c>
      <c r="AI808" s="73" t="s">
        <v>85</v>
      </c>
      <c r="AJ808" s="2" t="s">
        <v>85</v>
      </c>
      <c r="AK808" s="287" t="str">
        <f>IFERROR(VLOOKUP(AJ808,ACCESSORIES!F:J,5,FALSE),"N/A")</f>
        <v>N/A</v>
      </c>
      <c r="AL808" s="74" t="s">
        <v>236</v>
      </c>
      <c r="AM808" s="74" t="s">
        <v>85</v>
      </c>
      <c r="AN808" s="38" t="str">
        <f>IFERROR(VLOOKUP(AM808,ACCESSORIES!F:J,5,FALSE),"N/A")</f>
        <v>N/A</v>
      </c>
      <c r="AO808" s="74" t="s">
        <v>85</v>
      </c>
      <c r="AP808" s="77">
        <v>16</v>
      </c>
      <c r="AQ808" s="74"/>
      <c r="AR808" s="74">
        <v>160</v>
      </c>
      <c r="AS808" s="74">
        <v>9</v>
      </c>
      <c r="AT808" s="74">
        <v>16</v>
      </c>
      <c r="AU808" s="74"/>
      <c r="AV808" s="74">
        <v>34</v>
      </c>
      <c r="AW808" s="74"/>
      <c r="AX808" s="74">
        <v>235</v>
      </c>
      <c r="AY808" s="77">
        <v>60</v>
      </c>
      <c r="AZ808" s="49">
        <v>57</v>
      </c>
      <c r="BA808" s="49">
        <v>57</v>
      </c>
      <c r="BB808" s="49">
        <v>0</v>
      </c>
      <c r="BC808" s="49"/>
      <c r="BD808" s="3" t="s">
        <v>3196</v>
      </c>
      <c r="BE808" s="91">
        <f>IFERROR(VLOOKUP(BD808,ACCESSORIES!F:J,5,FALSE),"N/A")</f>
        <v>169</v>
      </c>
      <c r="BF808" s="3" t="s">
        <v>2851</v>
      </c>
      <c r="BG808" s="91">
        <f>IFERROR(VLOOKUP(BF808,ACCESSORIES!F:J,5,FALSE),"N/A")</f>
        <v>11</v>
      </c>
      <c r="BH808" s="70">
        <v>46.9</v>
      </c>
      <c r="BI808" s="50">
        <v>23</v>
      </c>
      <c r="BJ808" s="50">
        <v>23</v>
      </c>
      <c r="BK808" s="50">
        <v>12</v>
      </c>
      <c r="BL808" s="358">
        <f t="shared" si="75"/>
        <v>0.10402508227199996</v>
      </c>
      <c r="BM808" s="3">
        <v>24</v>
      </c>
      <c r="BN808" s="107" t="s">
        <v>3374</v>
      </c>
      <c r="BO808" s="46" t="s">
        <v>3891</v>
      </c>
      <c r="BP808" s="74" t="s">
        <v>3907</v>
      </c>
      <c r="BQ808" s="74" t="s">
        <v>4615</v>
      </c>
      <c r="BR808" s="74" t="s">
        <v>5168</v>
      </c>
      <c r="BS808" s="74" t="s">
        <v>3932</v>
      </c>
      <c r="BT808" s="74" t="s">
        <v>4616</v>
      </c>
      <c r="BU808" s="74" t="s">
        <v>5032</v>
      </c>
      <c r="BV808" s="74" t="s">
        <v>4451</v>
      </c>
      <c r="BW808" s="74" t="s">
        <v>4101</v>
      </c>
      <c r="BX808" s="74"/>
      <c r="BY808" s="74"/>
      <c r="BZ808" s="300" t="s">
        <v>3600</v>
      </c>
      <c r="CA808" s="312" t="s">
        <v>3601</v>
      </c>
      <c r="CB808" s="312"/>
      <c r="CC808" s="300"/>
      <c r="CD808" s="311" t="str">
        <f t="shared" si="78"/>
        <v>DISCONTINUED - MR105 Beadlock, 20x9, +20mm Offset, 5x5, 71.5mm Centerbore, Matte Black, w/ BH-H36125</v>
      </c>
      <c r="CE808" s="311" t="s">
        <v>3721</v>
      </c>
      <c r="CF808" s="311" t="s">
        <v>3720</v>
      </c>
      <c r="CG808" s="300" t="str">
        <f t="shared" si="70"/>
        <v>RACE (1XX)</v>
      </c>
    </row>
    <row r="809" spans="1:85" s="36" customFormat="1" ht="15.75" customHeight="1">
      <c r="A809" s="571">
        <f t="shared" si="69"/>
        <v>806</v>
      </c>
      <c r="B809" s="3" t="s">
        <v>84</v>
      </c>
      <c r="C809" s="92" t="s">
        <v>1247</v>
      </c>
      <c r="D809" s="74" t="s">
        <v>5481</v>
      </c>
      <c r="E809" s="84" t="s">
        <v>5916</v>
      </c>
      <c r="F809" s="281" t="str">
        <f t="shared" si="74"/>
        <v>MR70179055912N</v>
      </c>
      <c r="G809" s="83" t="s">
        <v>2095</v>
      </c>
      <c r="H809" s="83"/>
      <c r="I809" s="81" t="s">
        <v>3292</v>
      </c>
      <c r="J809" s="299">
        <v>43696</v>
      </c>
      <c r="K809" s="305">
        <v>44855</v>
      </c>
      <c r="L809" s="282" t="s">
        <v>1239</v>
      </c>
      <c r="M809" s="328">
        <v>369.5</v>
      </c>
      <c r="N809" s="85"/>
      <c r="O809" s="409"/>
      <c r="P809" s="74">
        <v>17</v>
      </c>
      <c r="Q809" s="8">
        <v>9</v>
      </c>
      <c r="R809" s="92" t="s">
        <v>1693</v>
      </c>
      <c r="S809" s="74">
        <v>5</v>
      </c>
      <c r="T809" s="74">
        <v>5.5</v>
      </c>
      <c r="U809" s="74">
        <v>-12</v>
      </c>
      <c r="V809" s="77">
        <v>4.5999999999999996</v>
      </c>
      <c r="W809" s="93" t="s">
        <v>85</v>
      </c>
      <c r="X809" s="16">
        <v>108</v>
      </c>
      <c r="Y809" s="76">
        <v>31.31</v>
      </c>
      <c r="Z809" s="47">
        <v>2650</v>
      </c>
      <c r="AA809" s="81" t="s">
        <v>2168</v>
      </c>
      <c r="AB809" s="71" t="s">
        <v>2846</v>
      </c>
      <c r="AC809" s="47" t="s">
        <v>9867</v>
      </c>
      <c r="AD809" s="74" t="s">
        <v>3941</v>
      </c>
      <c r="AE809" s="86"/>
      <c r="AF809" s="286">
        <f>IFERROR(VLOOKUP(AD809,ACCESSORIES!F:J,5,FALSE),"N/A")</f>
        <v>22</v>
      </c>
      <c r="AG809" s="80" t="s">
        <v>85</v>
      </c>
      <c r="AH809" s="73" t="s">
        <v>85</v>
      </c>
      <c r="AI809" s="73" t="s">
        <v>85</v>
      </c>
      <c r="AJ809" s="73" t="s">
        <v>85</v>
      </c>
      <c r="AK809" s="287" t="str">
        <f>IFERROR(VLOOKUP(AJ809,ACCESSORIES!F:J,5,FALSE),"N/A")</f>
        <v>N/A</v>
      </c>
      <c r="AL809" s="92" t="s">
        <v>236</v>
      </c>
      <c r="AM809" s="74" t="s">
        <v>85</v>
      </c>
      <c r="AN809" s="38" t="str">
        <f>IFERROR(VLOOKUP(AM809,ACCESSORIES!F:J,5,FALSE),"N/A")</f>
        <v>N/A</v>
      </c>
      <c r="AO809" s="74" t="s">
        <v>85</v>
      </c>
      <c r="AP809" s="68">
        <v>16.100000000000001</v>
      </c>
      <c r="AQ809" s="75"/>
      <c r="AR809" s="74">
        <v>175</v>
      </c>
      <c r="AS809" s="74">
        <v>4</v>
      </c>
      <c r="AT809" s="74">
        <v>21</v>
      </c>
      <c r="AU809" s="74"/>
      <c r="AV809" s="74">
        <v>61</v>
      </c>
      <c r="AW809" s="74"/>
      <c r="AX809" s="74">
        <v>205</v>
      </c>
      <c r="AY809" s="77">
        <v>100</v>
      </c>
      <c r="AZ809" s="49">
        <v>42</v>
      </c>
      <c r="BA809" s="49">
        <v>42</v>
      </c>
      <c r="BB809" s="49">
        <v>50</v>
      </c>
      <c r="BC809" s="49"/>
      <c r="BD809" s="3" t="s">
        <v>85</v>
      </c>
      <c r="BE809" s="91" t="str">
        <f>IFERROR(VLOOKUP(BD809,ACCESSORIES!F:J,5,FALSE),"N/A")</f>
        <v>N/A</v>
      </c>
      <c r="BF809" s="3" t="s">
        <v>85</v>
      </c>
      <c r="BG809" s="91" t="str">
        <f>IFERROR(VLOOKUP(BF809,ACCESSORIES!F:J,5,FALSE),"N/A")</f>
        <v>N/A</v>
      </c>
      <c r="BH809" s="70">
        <v>36.74</v>
      </c>
      <c r="BI809" s="50">
        <v>19.7</v>
      </c>
      <c r="BJ809" s="50">
        <v>19.7</v>
      </c>
      <c r="BK809" s="50">
        <v>11.5</v>
      </c>
      <c r="BL809" s="358">
        <f t="shared" si="75"/>
        <v>7.3136040179239969E-2</v>
      </c>
      <c r="BM809" s="73">
        <v>36</v>
      </c>
      <c r="BN809" s="107" t="s">
        <v>3374</v>
      </c>
      <c r="BO809" s="46" t="s">
        <v>3891</v>
      </c>
      <c r="BP809" s="74" t="s">
        <v>4730</v>
      </c>
      <c r="BQ809" s="74" t="s">
        <v>3907</v>
      </c>
      <c r="BR809" s="74" t="s">
        <v>5139</v>
      </c>
      <c r="BS809" s="74" t="s">
        <v>2734</v>
      </c>
      <c r="BT809" s="74" t="s">
        <v>5140</v>
      </c>
      <c r="BU809" s="74" t="s">
        <v>5141</v>
      </c>
      <c r="BV809" s="89" t="s">
        <v>5127</v>
      </c>
      <c r="BW809" s="74" t="s">
        <v>4101</v>
      </c>
      <c r="BX809" s="74" t="s">
        <v>3909</v>
      </c>
      <c r="BY809" s="74"/>
      <c r="BZ809" s="300" t="s">
        <v>4006</v>
      </c>
      <c r="CA809" s="312" t="s">
        <v>4005</v>
      </c>
      <c r="CB809" s="300" t="s">
        <v>4008</v>
      </c>
      <c r="CC809" s="312" t="s">
        <v>4007</v>
      </c>
      <c r="CD809" s="311" t="str">
        <f t="shared" si="78"/>
        <v>DISCONTINUED - MR701 Bead Grip, 17x9, -12mm Offset, 5x5.5, 108mm Centerbore, Method Bronze</v>
      </c>
      <c r="CE809" s="311" t="s">
        <v>3721</v>
      </c>
      <c r="CF809" s="311" t="s">
        <v>3720</v>
      </c>
      <c r="CG809" s="300" t="str">
        <f t="shared" si="70"/>
        <v>TRAIL (7XX)</v>
      </c>
    </row>
    <row r="810" spans="1:85" s="36" customFormat="1" ht="15.75" customHeight="1">
      <c r="A810" s="571">
        <f t="shared" si="69"/>
        <v>807</v>
      </c>
      <c r="B810" s="92" t="s">
        <v>84</v>
      </c>
      <c r="C810" s="92" t="s">
        <v>1038</v>
      </c>
      <c r="D810" s="92" t="s">
        <v>1087</v>
      </c>
      <c r="E810" s="84" t="s">
        <v>5918</v>
      </c>
      <c r="F810" s="281" t="str">
        <f t="shared" si="74"/>
        <v>MR31078562500</v>
      </c>
      <c r="G810" s="83"/>
      <c r="H810" s="83"/>
      <c r="I810" s="81" t="s">
        <v>1006</v>
      </c>
      <c r="J810" s="305">
        <v>42370</v>
      </c>
      <c r="K810" s="305">
        <v>44855</v>
      </c>
      <c r="L810" s="282" t="s">
        <v>1239</v>
      </c>
      <c r="M810" s="328">
        <v>356.5</v>
      </c>
      <c r="N810" s="85"/>
      <c r="O810" s="409"/>
      <c r="P810" s="92">
        <v>17</v>
      </c>
      <c r="Q810" s="8">
        <v>8.5</v>
      </c>
      <c r="R810" s="92" t="s">
        <v>1695</v>
      </c>
      <c r="S810" s="74">
        <v>6</v>
      </c>
      <c r="T810" s="3">
        <v>120</v>
      </c>
      <c r="U810" s="3">
        <v>0</v>
      </c>
      <c r="V810" s="16">
        <v>4.75</v>
      </c>
      <c r="W810" s="93" t="s">
        <v>85</v>
      </c>
      <c r="X810" s="77">
        <v>67</v>
      </c>
      <c r="Y810" s="76">
        <v>33.770000000000003</v>
      </c>
      <c r="Z810" s="47">
        <v>2650</v>
      </c>
      <c r="AA810" s="71" t="s">
        <v>2165</v>
      </c>
      <c r="AB810" s="72" t="s">
        <v>2845</v>
      </c>
      <c r="AC810" s="47" t="s">
        <v>9715</v>
      </c>
      <c r="AD810" s="73" t="s">
        <v>1737</v>
      </c>
      <c r="AE810" s="46"/>
      <c r="AF810" s="286">
        <f>IFERROR(VLOOKUP(AD810,ACCESSORIES!F:J,5,FALSE),"N/A")</f>
        <v>33</v>
      </c>
      <c r="AG810" s="73" t="s">
        <v>1962</v>
      </c>
      <c r="AH810" s="73" t="s">
        <v>1786</v>
      </c>
      <c r="AI810" s="73" t="s">
        <v>85</v>
      </c>
      <c r="AJ810" s="73" t="s">
        <v>1827</v>
      </c>
      <c r="AK810" s="287">
        <f>IFERROR(VLOOKUP(AJ810,ACCESSORIES!F:J,5,FALSE),"N/A")</f>
        <v>1.1000000000000001</v>
      </c>
      <c r="AL810" s="3" t="s">
        <v>236</v>
      </c>
      <c r="AM810" s="3" t="s">
        <v>85</v>
      </c>
      <c r="AN810" s="38" t="str">
        <f>IFERROR(VLOOKUP(AM810,ACCESSORIES!F:J,5,FALSE),"N/A")</f>
        <v>N/A</v>
      </c>
      <c r="AO810" s="92" t="s">
        <v>85</v>
      </c>
      <c r="AP810" s="93">
        <v>16.100000000000001</v>
      </c>
      <c r="AQ810" s="92"/>
      <c r="AR810" s="92">
        <v>170</v>
      </c>
      <c r="AS810" s="92">
        <v>18</v>
      </c>
      <c r="AT810" s="92">
        <v>27</v>
      </c>
      <c r="AU810" s="92">
        <v>43</v>
      </c>
      <c r="AV810" s="92">
        <v>67</v>
      </c>
      <c r="AW810" s="92">
        <v>207</v>
      </c>
      <c r="AX810" s="92">
        <v>199</v>
      </c>
      <c r="AY810" s="93">
        <v>67</v>
      </c>
      <c r="AZ810" s="49">
        <v>34</v>
      </c>
      <c r="BA810" s="49">
        <v>34</v>
      </c>
      <c r="BB810" s="49">
        <v>12</v>
      </c>
      <c r="BC810" s="49"/>
      <c r="BD810" s="92" t="s">
        <v>85</v>
      </c>
      <c r="BE810" s="91" t="str">
        <f>IFERROR(VLOOKUP(BD810,ACCESSORIES!F:J,5,FALSE),"N/A")</f>
        <v>N/A</v>
      </c>
      <c r="BF810" s="92" t="s">
        <v>85</v>
      </c>
      <c r="BG810" s="91" t="str">
        <f>IFERROR(VLOOKUP(BF810,ACCESSORIES!F:J,5,FALSE),"N/A")</f>
        <v>N/A</v>
      </c>
      <c r="BH810" s="70">
        <v>37.81</v>
      </c>
      <c r="BI810" s="50">
        <v>19.7</v>
      </c>
      <c r="BJ810" s="50">
        <v>19.7</v>
      </c>
      <c r="BK810" s="50">
        <v>11</v>
      </c>
      <c r="BL810" s="358">
        <f t="shared" si="75"/>
        <v>6.995621234535998E-2</v>
      </c>
      <c r="BM810" s="73">
        <v>36</v>
      </c>
      <c r="BN810" s="107" t="s">
        <v>3374</v>
      </c>
      <c r="BO810" s="46" t="s">
        <v>3891</v>
      </c>
      <c r="BP810" s="74" t="s">
        <v>3907</v>
      </c>
      <c r="BQ810" s="74" t="s">
        <v>5208</v>
      </c>
      <c r="BR810" s="74" t="s">
        <v>5209</v>
      </c>
      <c r="BS810" s="74" t="s">
        <v>5199</v>
      </c>
      <c r="BT810" s="74" t="s">
        <v>5210</v>
      </c>
      <c r="BU810" s="74" t="s">
        <v>5189</v>
      </c>
      <c r="BV810" s="74" t="s">
        <v>4101</v>
      </c>
      <c r="BW810" s="74" t="s">
        <v>3909</v>
      </c>
      <c r="BX810" s="74"/>
      <c r="BY810" s="74"/>
      <c r="BZ810" s="300" t="s">
        <v>3470</v>
      </c>
      <c r="CA810" s="312" t="s">
        <v>3471</v>
      </c>
      <c r="CB810" s="300" t="s">
        <v>3472</v>
      </c>
      <c r="CC810" s="312" t="s">
        <v>3473</v>
      </c>
      <c r="CD810" s="311" t="str">
        <f t="shared" ref="CD810:CD819" si="79">CONCATENATE("DISCONTINUED"," ","-"," ",D810,", ",P810,"x",Q810,", ",IF(W810="N/A", "", CONCATENATE(W810, "/")),IF(U810&gt;0, CONCATENATE("+",U810), U810),"mm Offset, ",R810,", ",X810,"mm Centerbore, ",PROPER(AA810), "", IF(BF810="N/A", "", CONCATENATE(", w/ ", BF810)))</f>
        <v>DISCONTINUED - MR310 Con6, 17x8.5, 0mm Offset, 6x120, 67mm Centerbore, Matte Black</v>
      </c>
      <c r="CE810" s="311" t="s">
        <v>3721</v>
      </c>
      <c r="CF810" s="311" t="s">
        <v>3720</v>
      </c>
      <c r="CG810" s="300" t="str">
        <f t="shared" si="70"/>
        <v>STREET (3XX)</v>
      </c>
    </row>
    <row r="811" spans="1:85" s="36" customFormat="1" ht="15.75" customHeight="1">
      <c r="A811" s="571">
        <f t="shared" si="69"/>
        <v>808</v>
      </c>
      <c r="B811" s="92" t="s">
        <v>84</v>
      </c>
      <c r="C811" s="92" t="s">
        <v>1038</v>
      </c>
      <c r="D811" s="92" t="s">
        <v>1087</v>
      </c>
      <c r="E811" s="84" t="s">
        <v>5919</v>
      </c>
      <c r="F811" s="281" t="str">
        <f t="shared" si="74"/>
        <v>MR31089016518</v>
      </c>
      <c r="G811" s="83"/>
      <c r="H811" s="83"/>
      <c r="I811" s="72" t="s">
        <v>656</v>
      </c>
      <c r="J811" s="305">
        <v>42370</v>
      </c>
      <c r="K811" s="305">
        <v>44855</v>
      </c>
      <c r="L811" s="282" t="s">
        <v>1239</v>
      </c>
      <c r="M811" s="328">
        <v>374.96</v>
      </c>
      <c r="N811" s="85"/>
      <c r="O811" s="409"/>
      <c r="P811" s="92">
        <v>18</v>
      </c>
      <c r="Q811" s="8">
        <v>9</v>
      </c>
      <c r="R811" s="92" t="s">
        <v>1697</v>
      </c>
      <c r="S811" s="3">
        <v>6</v>
      </c>
      <c r="T811" s="3">
        <v>135</v>
      </c>
      <c r="U811" s="3">
        <v>18</v>
      </c>
      <c r="V811" s="16">
        <v>5.75</v>
      </c>
      <c r="W811" s="93" t="s">
        <v>85</v>
      </c>
      <c r="X811" s="16">
        <v>87</v>
      </c>
      <c r="Y811" s="8">
        <v>36.82</v>
      </c>
      <c r="Z811" s="47">
        <v>2650</v>
      </c>
      <c r="AA811" s="71" t="s">
        <v>2165</v>
      </c>
      <c r="AB811" s="72" t="s">
        <v>2845</v>
      </c>
      <c r="AC811" s="47" t="s">
        <v>9732</v>
      </c>
      <c r="AD811" s="73" t="s">
        <v>1596</v>
      </c>
      <c r="AE811" s="46"/>
      <c r="AF811" s="286">
        <f>IFERROR(VLOOKUP(AD811,ACCESSORIES!F:J,5,FALSE),"N/A")</f>
        <v>38.5</v>
      </c>
      <c r="AG811" s="73" t="s">
        <v>1735</v>
      </c>
      <c r="AH811" s="73" t="s">
        <v>1786</v>
      </c>
      <c r="AI811" s="73" t="s">
        <v>85</v>
      </c>
      <c r="AJ811" s="73" t="s">
        <v>1827</v>
      </c>
      <c r="AK811" s="287">
        <f>IFERROR(VLOOKUP(AJ811,ACCESSORIES!F:J,5,FALSE),"N/A")</f>
        <v>1.1000000000000001</v>
      </c>
      <c r="AL811" s="3" t="s">
        <v>236</v>
      </c>
      <c r="AM811" s="3" t="s">
        <v>85</v>
      </c>
      <c r="AN811" s="38" t="str">
        <f>IFERROR(VLOOKUP(AM811,ACCESSORIES!F:J,5,FALSE),"N/A")</f>
        <v>N/A</v>
      </c>
      <c r="AO811" s="92" t="s">
        <v>85</v>
      </c>
      <c r="AP811" s="93">
        <v>16.100000000000001</v>
      </c>
      <c r="AQ811" s="92"/>
      <c r="AR811" s="92">
        <v>175</v>
      </c>
      <c r="AS811" s="25">
        <v>5</v>
      </c>
      <c r="AT811" s="25">
        <v>25</v>
      </c>
      <c r="AU811" s="25">
        <v>39</v>
      </c>
      <c r="AV811" s="25">
        <v>40</v>
      </c>
      <c r="AW811" s="25">
        <v>218</v>
      </c>
      <c r="AX811" s="94">
        <v>209</v>
      </c>
      <c r="AY811" s="93">
        <v>87</v>
      </c>
      <c r="AZ811" s="49">
        <v>34</v>
      </c>
      <c r="BA811" s="49">
        <v>34</v>
      </c>
      <c r="BB811" s="49">
        <v>23</v>
      </c>
      <c r="BC811" s="49"/>
      <c r="BD811" s="92" t="s">
        <v>85</v>
      </c>
      <c r="BE811" s="91" t="str">
        <f>IFERROR(VLOOKUP(BD811,ACCESSORIES!F:J,5,FALSE),"N/A")</f>
        <v>N/A</v>
      </c>
      <c r="BF811" s="92" t="s">
        <v>85</v>
      </c>
      <c r="BG811" s="91" t="str">
        <f>IFERROR(VLOOKUP(BF811,ACCESSORIES!F:J,5,FALSE),"N/A")</f>
        <v>N/A</v>
      </c>
      <c r="BH811" s="70">
        <v>41.23</v>
      </c>
      <c r="BI811" s="50">
        <v>20.6</v>
      </c>
      <c r="BJ811" s="50">
        <v>20.6</v>
      </c>
      <c r="BK811" s="50">
        <v>11.4</v>
      </c>
      <c r="BL811" s="358">
        <f t="shared" si="75"/>
        <v>7.9275765061056019E-2</v>
      </c>
      <c r="BM811" s="73">
        <v>36</v>
      </c>
      <c r="BN811" s="107" t="s">
        <v>3374</v>
      </c>
      <c r="BO811" s="46" t="s">
        <v>3891</v>
      </c>
      <c r="BP811" s="74" t="s">
        <v>3907</v>
      </c>
      <c r="BQ811" s="74" t="s">
        <v>5208</v>
      </c>
      <c r="BR811" s="74" t="s">
        <v>5209</v>
      </c>
      <c r="BS811" s="74" t="s">
        <v>5199</v>
      </c>
      <c r="BT811" s="74" t="s">
        <v>5210</v>
      </c>
      <c r="BU811" s="74" t="s">
        <v>5189</v>
      </c>
      <c r="BV811" s="74" t="s">
        <v>4101</v>
      </c>
      <c r="BW811" s="74" t="s">
        <v>3909</v>
      </c>
      <c r="BX811" s="74"/>
      <c r="BY811" s="74"/>
      <c r="BZ811" s="300" t="s">
        <v>3470</v>
      </c>
      <c r="CA811" s="312" t="s">
        <v>3471</v>
      </c>
      <c r="CB811" s="300" t="s">
        <v>3472</v>
      </c>
      <c r="CC811" s="312" t="s">
        <v>3473</v>
      </c>
      <c r="CD811" s="311" t="str">
        <f t="shared" si="79"/>
        <v>DISCONTINUED - MR310 Con6, 18x9, +18mm Offset, 6x135, 87mm Centerbore, Matte Black</v>
      </c>
      <c r="CE811" s="311" t="s">
        <v>3721</v>
      </c>
      <c r="CF811" s="311" t="s">
        <v>3720</v>
      </c>
      <c r="CG811" s="300" t="str">
        <f t="shared" si="70"/>
        <v>STREET (3XX)</v>
      </c>
    </row>
    <row r="812" spans="1:85" s="36" customFormat="1" ht="15.75" customHeight="1">
      <c r="A812" s="571">
        <f t="shared" si="69"/>
        <v>809</v>
      </c>
      <c r="B812" s="92" t="s">
        <v>84</v>
      </c>
      <c r="C812" s="92" t="s">
        <v>1038</v>
      </c>
      <c r="D812" s="92" t="s">
        <v>1246</v>
      </c>
      <c r="E812" s="84" t="s">
        <v>5920</v>
      </c>
      <c r="F812" s="281" t="str">
        <f t="shared" si="74"/>
        <v>MR31289087918</v>
      </c>
      <c r="G812" s="83"/>
      <c r="H812" s="83"/>
      <c r="I812" s="72" t="s">
        <v>1890</v>
      </c>
      <c r="J812" s="305">
        <v>42736</v>
      </c>
      <c r="K812" s="305">
        <v>44855</v>
      </c>
      <c r="L812" s="282" t="s">
        <v>1239</v>
      </c>
      <c r="M812" s="328">
        <v>437.5</v>
      </c>
      <c r="N812" s="85"/>
      <c r="O812" s="409"/>
      <c r="P812" s="29">
        <v>18</v>
      </c>
      <c r="Q812" s="8">
        <v>9</v>
      </c>
      <c r="R812" s="92" t="s">
        <v>1700</v>
      </c>
      <c r="S812" s="3">
        <v>8</v>
      </c>
      <c r="T812" s="29">
        <v>170</v>
      </c>
      <c r="U812" s="29">
        <v>18</v>
      </c>
      <c r="V812" s="16">
        <v>5.75</v>
      </c>
      <c r="W812" s="93" t="s">
        <v>85</v>
      </c>
      <c r="X812" s="16">
        <v>130.81</v>
      </c>
      <c r="Y812" s="8">
        <v>36.93</v>
      </c>
      <c r="Z812" s="47">
        <v>3640</v>
      </c>
      <c r="AA812" s="71" t="s">
        <v>5156</v>
      </c>
      <c r="AB812" s="71" t="s">
        <v>2846</v>
      </c>
      <c r="AC812" s="47" t="s">
        <v>9641</v>
      </c>
      <c r="AD812" s="73" t="s">
        <v>1759</v>
      </c>
      <c r="AE812" s="46"/>
      <c r="AF812" s="286">
        <f>IFERROR(VLOOKUP(AD812,ACCESSORIES!F:J,5,FALSE),"N/A")</f>
        <v>33</v>
      </c>
      <c r="AG812" s="73" t="s">
        <v>85</v>
      </c>
      <c r="AH812" s="73" t="s">
        <v>85</v>
      </c>
      <c r="AI812" s="3" t="s">
        <v>2863</v>
      </c>
      <c r="AJ812" s="92" t="s">
        <v>1826</v>
      </c>
      <c r="AK812" s="287">
        <f>IFERROR(VLOOKUP(AJ812,ACCESSORIES!F:J,5,FALSE),"N/A")</f>
        <v>1.1000000000000001</v>
      </c>
      <c r="AL812" s="71" t="s">
        <v>237</v>
      </c>
      <c r="AM812" s="3" t="s">
        <v>85</v>
      </c>
      <c r="AN812" s="38" t="str">
        <f>IFERROR(VLOOKUP(AM812,ACCESSORIES!F:J,5,FALSE),"N/A")</f>
        <v>N/A</v>
      </c>
      <c r="AO812" s="3" t="s">
        <v>85</v>
      </c>
      <c r="AP812" s="16">
        <v>16.100000000000001</v>
      </c>
      <c r="AQ812" s="3"/>
      <c r="AR812" s="3">
        <v>210</v>
      </c>
      <c r="AS812" s="34">
        <v>3</v>
      </c>
      <c r="AT812" s="34">
        <v>3</v>
      </c>
      <c r="AU812" s="34">
        <v>23</v>
      </c>
      <c r="AV812" s="34">
        <v>40</v>
      </c>
      <c r="AW812" s="34">
        <v>218</v>
      </c>
      <c r="AX812" s="94">
        <v>209</v>
      </c>
      <c r="AY812" s="93">
        <v>128</v>
      </c>
      <c r="AZ812" s="49">
        <v>97.7</v>
      </c>
      <c r="BA812" s="49">
        <v>107</v>
      </c>
      <c r="BB812" s="49">
        <v>26</v>
      </c>
      <c r="BC812" s="49"/>
      <c r="BD812" s="92" t="s">
        <v>85</v>
      </c>
      <c r="BE812" s="91" t="str">
        <f>IFERROR(VLOOKUP(BD812,ACCESSORIES!F:J,5,FALSE),"N/A")</f>
        <v>N/A</v>
      </c>
      <c r="BF812" s="92" t="s">
        <v>85</v>
      </c>
      <c r="BG812" s="91" t="str">
        <f>IFERROR(VLOOKUP(BF812,ACCESSORIES!F:J,5,FALSE),"N/A")</f>
        <v>N/A</v>
      </c>
      <c r="BH812" s="70">
        <v>42.66</v>
      </c>
      <c r="BI812" s="50">
        <v>20.6</v>
      </c>
      <c r="BJ812" s="50">
        <v>20.6</v>
      </c>
      <c r="BK812" s="50">
        <v>11.4</v>
      </c>
      <c r="BL812" s="358">
        <f t="shared" si="75"/>
        <v>7.9275765061056019E-2</v>
      </c>
      <c r="BM812" s="73">
        <v>36</v>
      </c>
      <c r="BN812" s="107" t="s">
        <v>3374</v>
      </c>
      <c r="BO812" s="46" t="s">
        <v>3891</v>
      </c>
      <c r="BP812" s="74" t="s">
        <v>3907</v>
      </c>
      <c r="BQ812" s="29" t="s">
        <v>5165</v>
      </c>
      <c r="BR812" s="29" t="s">
        <v>5212</v>
      </c>
      <c r="BS812" s="29" t="s">
        <v>5199</v>
      </c>
      <c r="BT812" s="74" t="s">
        <v>5210</v>
      </c>
      <c r="BU812" s="74" t="s">
        <v>5189</v>
      </c>
      <c r="BV812" s="74" t="s">
        <v>4101</v>
      </c>
      <c r="BW812" s="74" t="s">
        <v>3909</v>
      </c>
      <c r="BX812" s="74"/>
      <c r="BY812" s="74"/>
      <c r="BZ812" s="300" t="s">
        <v>3506</v>
      </c>
      <c r="CA812" s="312" t="s">
        <v>3507</v>
      </c>
      <c r="CB812" s="300" t="s">
        <v>3508</v>
      </c>
      <c r="CC812" s="312" t="s">
        <v>3509</v>
      </c>
      <c r="CD812" s="311" t="str">
        <f t="shared" si="79"/>
        <v>DISCONTINUED - MR312, 18x9, +18mm Offset, 8x170, 130.81mm Centerbore, Method Bronze - Matte Black Lip</v>
      </c>
      <c r="CE812" s="311" t="s">
        <v>3721</v>
      </c>
      <c r="CF812" s="311" t="s">
        <v>3720</v>
      </c>
      <c r="CG812" s="300" t="str">
        <f t="shared" si="70"/>
        <v>STREET (3XX)</v>
      </c>
    </row>
    <row r="813" spans="1:85" s="36" customFormat="1" ht="15.75" customHeight="1">
      <c r="A813" s="571">
        <f t="shared" si="69"/>
        <v>810</v>
      </c>
      <c r="B813" s="92" t="s">
        <v>84</v>
      </c>
      <c r="C813" s="92" t="s">
        <v>1038</v>
      </c>
      <c r="D813" s="92" t="s">
        <v>1976</v>
      </c>
      <c r="E813" s="84" t="s">
        <v>5921</v>
      </c>
      <c r="F813" s="281" t="str">
        <f t="shared" si="74"/>
        <v>MR31578587100</v>
      </c>
      <c r="G813" s="83"/>
      <c r="H813" s="83"/>
      <c r="I813" s="72" t="s">
        <v>2493</v>
      </c>
      <c r="J813" s="305">
        <v>43340</v>
      </c>
      <c r="K813" s="305">
        <v>44855</v>
      </c>
      <c r="L813" s="282" t="s">
        <v>1239</v>
      </c>
      <c r="M813" s="328">
        <v>429.5</v>
      </c>
      <c r="N813" s="85"/>
      <c r="O813" s="409"/>
      <c r="P813" s="29">
        <v>17</v>
      </c>
      <c r="Q813" s="24">
        <v>8.5</v>
      </c>
      <c r="R813" s="92" t="s">
        <v>1700</v>
      </c>
      <c r="S813" s="3">
        <v>8</v>
      </c>
      <c r="T813" s="29">
        <v>170</v>
      </c>
      <c r="U813" s="29">
        <v>0</v>
      </c>
      <c r="V813" s="16">
        <v>4.75</v>
      </c>
      <c r="W813" s="93" t="s">
        <v>85</v>
      </c>
      <c r="X813" s="16">
        <v>130.81</v>
      </c>
      <c r="Y813" s="8">
        <v>28.75</v>
      </c>
      <c r="Z813" s="47">
        <v>3640</v>
      </c>
      <c r="AA813" s="71" t="s">
        <v>5160</v>
      </c>
      <c r="AB813" s="71" t="s">
        <v>2847</v>
      </c>
      <c r="AC813" s="47" t="s">
        <v>9626</v>
      </c>
      <c r="AD813" s="71" t="s">
        <v>1746</v>
      </c>
      <c r="AE813" s="433"/>
      <c r="AF813" s="286">
        <f>IFERROR(VLOOKUP(AD813,ACCESSORIES!F:J,5,FALSE),"N/A")</f>
        <v>33</v>
      </c>
      <c r="AG813" s="73" t="s">
        <v>85</v>
      </c>
      <c r="AH813" s="73" t="s">
        <v>85</v>
      </c>
      <c r="AI813" s="3" t="s">
        <v>2863</v>
      </c>
      <c r="AJ813" s="79" t="s">
        <v>2484</v>
      </c>
      <c r="AK813" s="287">
        <f>IFERROR(VLOOKUP(AJ813,ACCESSORIES!F:J,5,FALSE),"N/A")</f>
        <v>1.1000000000000001</v>
      </c>
      <c r="AL813" s="71" t="s">
        <v>237</v>
      </c>
      <c r="AM813" s="3" t="s">
        <v>85</v>
      </c>
      <c r="AN813" s="38" t="str">
        <f>IFERROR(VLOOKUP(AM813,ACCESSORIES!F:J,5,FALSE),"N/A")</f>
        <v>N/A</v>
      </c>
      <c r="AO813" s="3" t="s">
        <v>85</v>
      </c>
      <c r="AP813" s="16">
        <v>16.2</v>
      </c>
      <c r="AQ813" s="3"/>
      <c r="AR813" s="3">
        <v>200</v>
      </c>
      <c r="AS813" s="34">
        <v>0</v>
      </c>
      <c r="AT813" s="34">
        <v>0</v>
      </c>
      <c r="AU813" s="34"/>
      <c r="AV813" s="34">
        <v>42</v>
      </c>
      <c r="AW813" s="34"/>
      <c r="AX813" s="94">
        <v>202</v>
      </c>
      <c r="AY813" s="77">
        <v>128</v>
      </c>
      <c r="AZ813" s="49">
        <v>103.9</v>
      </c>
      <c r="BA813" s="49">
        <v>107</v>
      </c>
      <c r="BB813" s="49">
        <v>42</v>
      </c>
      <c r="BC813" s="49"/>
      <c r="BD813" s="92" t="s">
        <v>85</v>
      </c>
      <c r="BE813" s="91" t="str">
        <f>IFERROR(VLOOKUP(BD813,ACCESSORIES!F:J,5,FALSE),"N/A")</f>
        <v>N/A</v>
      </c>
      <c r="BF813" s="92" t="s">
        <v>85</v>
      </c>
      <c r="BG813" s="91" t="str">
        <f>IFERROR(VLOOKUP(BF813,ACCESSORIES!F:J,5,FALSE),"N/A")</f>
        <v>N/A</v>
      </c>
      <c r="BH813" s="70">
        <v>32.25</v>
      </c>
      <c r="BI813" s="50">
        <v>19.7</v>
      </c>
      <c r="BJ813" s="50">
        <v>19.7</v>
      </c>
      <c r="BK813" s="50">
        <v>11</v>
      </c>
      <c r="BL813" s="358">
        <f t="shared" si="75"/>
        <v>6.995621234535998E-2</v>
      </c>
      <c r="BM813" s="73">
        <v>36</v>
      </c>
      <c r="BN813" s="107" t="s">
        <v>3374</v>
      </c>
      <c r="BO813" s="46" t="s">
        <v>3891</v>
      </c>
      <c r="BP813" s="29" t="s">
        <v>3907</v>
      </c>
      <c r="BQ813" s="29" t="s">
        <v>5175</v>
      </c>
      <c r="BR813" s="29" t="s">
        <v>2709</v>
      </c>
      <c r="BS813" s="29" t="s">
        <v>5199</v>
      </c>
      <c r="BT813" s="74" t="s">
        <v>5210</v>
      </c>
      <c r="BU813" s="74" t="s">
        <v>5189</v>
      </c>
      <c r="BV813" s="74" t="s">
        <v>4101</v>
      </c>
      <c r="BW813" s="74" t="s">
        <v>3909</v>
      </c>
      <c r="BX813" s="74"/>
      <c r="BY813" s="74"/>
      <c r="BZ813" s="300" t="s">
        <v>3566</v>
      </c>
      <c r="CA813" s="312" t="s">
        <v>3567</v>
      </c>
      <c r="CB813" s="300" t="s">
        <v>3568</v>
      </c>
      <c r="CC813" s="312" t="s">
        <v>3569</v>
      </c>
      <c r="CD813" s="311" t="str">
        <f t="shared" si="79"/>
        <v>DISCONTINUED - MR315, 17x8.5, 0mm Offset, 8x170, 130.81mm Centerbore, Gold - Black Lip</v>
      </c>
      <c r="CE813" s="311" t="s">
        <v>3721</v>
      </c>
      <c r="CF813" s="311" t="s">
        <v>3720</v>
      </c>
      <c r="CG813" s="300" t="str">
        <f t="shared" si="70"/>
        <v>STREET (3XX)</v>
      </c>
    </row>
    <row r="814" spans="1:85" s="36" customFormat="1" ht="15.75" customHeight="1">
      <c r="A814" s="571">
        <f t="shared" si="69"/>
        <v>811</v>
      </c>
      <c r="B814" s="92" t="s">
        <v>84</v>
      </c>
      <c r="C814" s="92" t="s">
        <v>1038</v>
      </c>
      <c r="D814" s="92" t="s">
        <v>1976</v>
      </c>
      <c r="E814" s="84" t="s">
        <v>5922</v>
      </c>
      <c r="F814" s="281" t="str">
        <f t="shared" si="74"/>
        <v>MR31579087112N</v>
      </c>
      <c r="G814" s="83" t="s">
        <v>2095</v>
      </c>
      <c r="H814" s="83"/>
      <c r="I814" s="72" t="s">
        <v>2498</v>
      </c>
      <c r="J814" s="305">
        <v>43340</v>
      </c>
      <c r="K814" s="305">
        <v>44855</v>
      </c>
      <c r="L814" s="282" t="s">
        <v>1239</v>
      </c>
      <c r="M814" s="328">
        <v>445.5</v>
      </c>
      <c r="N814" s="85"/>
      <c r="O814" s="409"/>
      <c r="P814" s="29">
        <v>17</v>
      </c>
      <c r="Q814" s="8">
        <v>9</v>
      </c>
      <c r="R814" s="92" t="s">
        <v>1700</v>
      </c>
      <c r="S814" s="3">
        <v>8</v>
      </c>
      <c r="T814" s="29">
        <v>170</v>
      </c>
      <c r="U814" s="29">
        <v>-12</v>
      </c>
      <c r="V814" s="16">
        <v>4.5</v>
      </c>
      <c r="W814" s="93" t="s">
        <v>85</v>
      </c>
      <c r="X814" s="16">
        <v>130.81</v>
      </c>
      <c r="Y814" s="8">
        <v>28.9</v>
      </c>
      <c r="Z814" s="47">
        <v>3640</v>
      </c>
      <c r="AA814" s="71" t="s">
        <v>5160</v>
      </c>
      <c r="AB814" s="71" t="s">
        <v>2847</v>
      </c>
      <c r="AC814" s="47" t="s">
        <v>9722</v>
      </c>
      <c r="AD814" s="71" t="s">
        <v>1746</v>
      </c>
      <c r="AE814" s="433"/>
      <c r="AF814" s="286">
        <f>IFERROR(VLOOKUP(AD814,ACCESSORIES!F:J,5,FALSE),"N/A")</f>
        <v>33</v>
      </c>
      <c r="AG814" s="73" t="s">
        <v>85</v>
      </c>
      <c r="AH814" s="73" t="s">
        <v>85</v>
      </c>
      <c r="AI814" s="3" t="s">
        <v>2863</v>
      </c>
      <c r="AJ814" s="79" t="s">
        <v>2484</v>
      </c>
      <c r="AK814" s="287">
        <f>IFERROR(VLOOKUP(AJ814,ACCESSORIES!F:J,5,FALSE),"N/A")</f>
        <v>1.1000000000000001</v>
      </c>
      <c r="AL814" s="71" t="s">
        <v>237</v>
      </c>
      <c r="AM814" s="3" t="s">
        <v>85</v>
      </c>
      <c r="AN814" s="38" t="str">
        <f>IFERROR(VLOOKUP(AM814,ACCESSORIES!F:J,5,FALSE),"N/A")</f>
        <v>N/A</v>
      </c>
      <c r="AO814" s="3" t="s">
        <v>85</v>
      </c>
      <c r="AP814" s="16">
        <v>16.2</v>
      </c>
      <c r="AQ814" s="3"/>
      <c r="AR814" s="3">
        <v>200</v>
      </c>
      <c r="AS814" s="34">
        <v>0</v>
      </c>
      <c r="AT814" s="34">
        <v>0</v>
      </c>
      <c r="AU814" s="34">
        <v>35</v>
      </c>
      <c r="AV814" s="34">
        <v>43</v>
      </c>
      <c r="AW814" s="34">
        <v>207</v>
      </c>
      <c r="AX814" s="94">
        <v>203</v>
      </c>
      <c r="AY814" s="77">
        <v>128</v>
      </c>
      <c r="AZ814" s="49">
        <v>103.9</v>
      </c>
      <c r="BA814" s="49">
        <v>107</v>
      </c>
      <c r="BB814" s="49">
        <v>42</v>
      </c>
      <c r="BC814" s="49"/>
      <c r="BD814" s="92" t="s">
        <v>85</v>
      </c>
      <c r="BE814" s="91" t="str">
        <f>IFERROR(VLOOKUP(BD814,ACCESSORIES!F:J,5,FALSE),"N/A")</f>
        <v>N/A</v>
      </c>
      <c r="BF814" s="92" t="s">
        <v>85</v>
      </c>
      <c r="BG814" s="91" t="str">
        <f>IFERROR(VLOOKUP(BF814,ACCESSORIES!F:J,5,FALSE),"N/A")</f>
        <v>N/A</v>
      </c>
      <c r="BH814" s="70">
        <v>32.4</v>
      </c>
      <c r="BI814" s="50">
        <v>19.7</v>
      </c>
      <c r="BJ814" s="50">
        <v>19.7</v>
      </c>
      <c r="BK814" s="50">
        <v>11.5</v>
      </c>
      <c r="BL814" s="358">
        <f t="shared" si="75"/>
        <v>7.3136040179239969E-2</v>
      </c>
      <c r="BM814" s="73">
        <v>36</v>
      </c>
      <c r="BN814" s="107" t="s">
        <v>3374</v>
      </c>
      <c r="BO814" s="46" t="s">
        <v>3891</v>
      </c>
      <c r="BP814" s="29" t="s">
        <v>3907</v>
      </c>
      <c r="BQ814" s="29" t="s">
        <v>5175</v>
      </c>
      <c r="BR814" s="29" t="s">
        <v>2709</v>
      </c>
      <c r="BS814" s="29" t="s">
        <v>5199</v>
      </c>
      <c r="BT814" s="74" t="s">
        <v>5210</v>
      </c>
      <c r="BU814" s="74" t="s">
        <v>5189</v>
      </c>
      <c r="BV814" s="74" t="s">
        <v>4101</v>
      </c>
      <c r="BW814" s="74" t="s">
        <v>3909</v>
      </c>
      <c r="BX814" s="74"/>
      <c r="BY814" s="74"/>
      <c r="BZ814" s="300" t="s">
        <v>3566</v>
      </c>
      <c r="CA814" s="312" t="s">
        <v>3567</v>
      </c>
      <c r="CB814" s="300" t="s">
        <v>3568</v>
      </c>
      <c r="CC814" s="312" t="s">
        <v>3569</v>
      </c>
      <c r="CD814" s="311" t="str">
        <f t="shared" si="79"/>
        <v>DISCONTINUED - MR315, 17x9, -12mm Offset, 8x170, 130.81mm Centerbore, Gold - Black Lip</v>
      </c>
      <c r="CE814" s="311" t="s">
        <v>3721</v>
      </c>
      <c r="CF814" s="311" t="s">
        <v>3720</v>
      </c>
      <c r="CG814" s="300" t="str">
        <f t="shared" si="70"/>
        <v>STREET (3XX)</v>
      </c>
    </row>
    <row r="815" spans="1:85" s="36" customFormat="1" ht="15.75" customHeight="1">
      <c r="A815" s="571">
        <f t="shared" si="69"/>
        <v>812</v>
      </c>
      <c r="B815" s="92" t="s">
        <v>84</v>
      </c>
      <c r="C815" s="92" t="s">
        <v>1038</v>
      </c>
      <c r="D815" s="92" t="s">
        <v>4208</v>
      </c>
      <c r="E815" s="129" t="s">
        <v>5923</v>
      </c>
      <c r="F815" s="281" t="str">
        <f t="shared" si="74"/>
        <v>MR31778588800</v>
      </c>
      <c r="G815" s="83"/>
      <c r="H815" s="83"/>
      <c r="I815" s="72" t="s">
        <v>4224</v>
      </c>
      <c r="J815" s="305">
        <v>44026</v>
      </c>
      <c r="K815" s="305">
        <v>44855</v>
      </c>
      <c r="L815" s="282" t="s">
        <v>1239</v>
      </c>
      <c r="M815" s="328">
        <v>381</v>
      </c>
      <c r="N815" s="85"/>
      <c r="O815" s="409"/>
      <c r="P815" s="29">
        <v>17</v>
      </c>
      <c r="Q815" s="24">
        <v>8.5</v>
      </c>
      <c r="R815" s="92" t="s">
        <v>1701</v>
      </c>
      <c r="S815" s="3">
        <v>8</v>
      </c>
      <c r="T815" s="29">
        <v>180</v>
      </c>
      <c r="U815" s="29">
        <v>0</v>
      </c>
      <c r="V815" s="16">
        <v>4.75</v>
      </c>
      <c r="W815" s="93" t="s">
        <v>85</v>
      </c>
      <c r="X815" s="16">
        <v>130.81</v>
      </c>
      <c r="Y815" s="8">
        <v>32.700000000000003</v>
      </c>
      <c r="Z815" s="47">
        <v>3640</v>
      </c>
      <c r="AA815" s="11" t="s">
        <v>2093</v>
      </c>
      <c r="AB815" s="11" t="s">
        <v>2850</v>
      </c>
      <c r="AC815" s="47" t="s">
        <v>9718</v>
      </c>
      <c r="AD815" s="74" t="s">
        <v>1597</v>
      </c>
      <c r="AE815" s="86"/>
      <c r="AF815" s="286">
        <f>IFERROR(VLOOKUP(AD815,ACCESSORIES!F:J,5,FALSE),"N/A")</f>
        <v>33</v>
      </c>
      <c r="AG815" s="80" t="s">
        <v>85</v>
      </c>
      <c r="AH815" s="73" t="s">
        <v>85</v>
      </c>
      <c r="AI815" s="13" t="s">
        <v>2863</v>
      </c>
      <c r="AJ815" s="73" t="s">
        <v>1497</v>
      </c>
      <c r="AK815" s="287">
        <f>IFERROR(VLOOKUP(AJ815,ACCESSORIES!F:J,5,FALSE),"N/A")</f>
        <v>1.1000000000000001</v>
      </c>
      <c r="AL815" s="92" t="s">
        <v>237</v>
      </c>
      <c r="AM815" s="92" t="s">
        <v>85</v>
      </c>
      <c r="AN815" s="38" t="str">
        <f>IFERROR(VLOOKUP(AM815,ACCESSORIES!F:J,5,FALSE),"N/A")</f>
        <v>N/A</v>
      </c>
      <c r="AO815" s="92" t="s">
        <v>85</v>
      </c>
      <c r="AP815" s="16">
        <v>16.100000000000001</v>
      </c>
      <c r="AQ815" s="3"/>
      <c r="AR815" s="3">
        <v>210</v>
      </c>
      <c r="AS815" s="34">
        <v>3</v>
      </c>
      <c r="AT815" s="34">
        <v>3</v>
      </c>
      <c r="AU815" s="34">
        <v>41</v>
      </c>
      <c r="AV815" s="34">
        <v>78</v>
      </c>
      <c r="AW815" s="34">
        <v>208</v>
      </c>
      <c r="AX815" s="94">
        <v>205</v>
      </c>
      <c r="AY815" s="77">
        <v>125</v>
      </c>
      <c r="AZ815" s="49">
        <v>92</v>
      </c>
      <c r="BA815" s="49">
        <v>92</v>
      </c>
      <c r="BB815" s="49">
        <v>21</v>
      </c>
      <c r="BC815" s="49"/>
      <c r="BD815" s="3" t="s">
        <v>85</v>
      </c>
      <c r="BE815" s="91" t="str">
        <f>IFERROR(VLOOKUP(BD815,ACCESSORIES!F:J,5,FALSE),"N/A")</f>
        <v>N/A</v>
      </c>
      <c r="BF815" s="3" t="s">
        <v>85</v>
      </c>
      <c r="BG815" s="91" t="str">
        <f>IFERROR(VLOOKUP(BF815,ACCESSORIES!F:J,5,FALSE),"N/A")</f>
        <v>N/A</v>
      </c>
      <c r="BH815" s="70">
        <v>37.880000000000003</v>
      </c>
      <c r="BI815" s="50">
        <v>19.7</v>
      </c>
      <c r="BJ815" s="50">
        <v>19.7</v>
      </c>
      <c r="BK815" s="50">
        <v>11</v>
      </c>
      <c r="BL815" s="358">
        <f t="shared" si="75"/>
        <v>6.995621234535998E-2</v>
      </c>
      <c r="BM815" s="73">
        <v>36</v>
      </c>
      <c r="BN815" s="107" t="s">
        <v>3374</v>
      </c>
      <c r="BO815" s="46" t="s">
        <v>3891</v>
      </c>
      <c r="BP815" s="29" t="s">
        <v>3907</v>
      </c>
      <c r="BQ815" s="29" t="s">
        <v>4614</v>
      </c>
      <c r="BR815" s="29" t="s">
        <v>5224</v>
      </c>
      <c r="BS815" s="29" t="s">
        <v>5199</v>
      </c>
      <c r="BT815" s="74" t="s">
        <v>5225</v>
      </c>
      <c r="BU815" s="74" t="s">
        <v>5226</v>
      </c>
      <c r="BV815" s="74" t="s">
        <v>4101</v>
      </c>
      <c r="BW815" s="74" t="s">
        <v>3909</v>
      </c>
      <c r="BX815" s="74"/>
      <c r="BY815" s="74"/>
      <c r="BZ815" s="300" t="s">
        <v>4655</v>
      </c>
      <c r="CA815" s="340" t="s">
        <v>4656</v>
      </c>
      <c r="CB815" s="300" t="s">
        <v>4657</v>
      </c>
      <c r="CC815" s="340" t="s">
        <v>4658</v>
      </c>
      <c r="CD815" s="311" t="str">
        <f t="shared" si="79"/>
        <v>DISCONTINUED - MR317, 17x8.5, 0mm Offset, 8x180, 130.81mm Centerbore, Titanium</v>
      </c>
      <c r="CE815" s="311" t="s">
        <v>3721</v>
      </c>
      <c r="CF815" s="311" t="s">
        <v>3720</v>
      </c>
      <c r="CG815" s="300" t="str">
        <f t="shared" si="70"/>
        <v>STREET (3XX)</v>
      </c>
    </row>
    <row r="816" spans="1:85" s="36" customFormat="1" ht="15.75" customHeight="1">
      <c r="A816" s="571">
        <f t="shared" si="69"/>
        <v>813</v>
      </c>
      <c r="B816" s="4" t="s">
        <v>84</v>
      </c>
      <c r="C816" s="92" t="s">
        <v>1055</v>
      </c>
      <c r="D816" s="5" t="s">
        <v>2224</v>
      </c>
      <c r="E816" s="84" t="s">
        <v>5924</v>
      </c>
      <c r="F816" s="281" t="str">
        <f t="shared" si="74"/>
        <v>MR40648046944B</v>
      </c>
      <c r="G816" s="83" t="s">
        <v>1095</v>
      </c>
      <c r="H816" s="83"/>
      <c r="I816" s="72" t="s">
        <v>793</v>
      </c>
      <c r="J816" s="305">
        <v>41640</v>
      </c>
      <c r="K816" s="305">
        <v>44855</v>
      </c>
      <c r="L816" s="282" t="s">
        <v>1239</v>
      </c>
      <c r="M816" s="328">
        <v>347.5</v>
      </c>
      <c r="N816" s="85"/>
      <c r="O816" s="409"/>
      <c r="P816" s="5">
        <v>14</v>
      </c>
      <c r="Q816" s="70">
        <v>8</v>
      </c>
      <c r="R816" s="92" t="s">
        <v>1683</v>
      </c>
      <c r="S816" s="5">
        <v>4</v>
      </c>
      <c r="T816" s="5">
        <v>156</v>
      </c>
      <c r="U816" s="5">
        <v>-2</v>
      </c>
      <c r="V816" s="17">
        <v>4.3</v>
      </c>
      <c r="W816" s="5" t="s">
        <v>171</v>
      </c>
      <c r="X816" s="17">
        <v>132</v>
      </c>
      <c r="Y816" s="70">
        <v>16.8</v>
      </c>
      <c r="Z816" s="47">
        <v>1600</v>
      </c>
      <c r="AA816" s="4" t="s">
        <v>5155</v>
      </c>
      <c r="AB816" s="71" t="s">
        <v>2846</v>
      </c>
      <c r="AC816" s="47" t="s">
        <v>9611</v>
      </c>
      <c r="AD816" s="2" t="s">
        <v>1738</v>
      </c>
      <c r="AE816" s="435"/>
      <c r="AF816" s="286">
        <f>IFERROR(VLOOKUP(AD816,ACCESSORIES!F:J,5,FALSE),"N/A")</f>
        <v>22</v>
      </c>
      <c r="AG816" s="80" t="s">
        <v>85</v>
      </c>
      <c r="AH816" s="74" t="s">
        <v>1792</v>
      </c>
      <c r="AI816" s="73" t="s">
        <v>85</v>
      </c>
      <c r="AJ816" s="2" t="s">
        <v>85</v>
      </c>
      <c r="AK816" s="287" t="str">
        <f>IFERROR(VLOOKUP(AJ816,ACCESSORIES!F:J,5,FALSE),"N/A")</f>
        <v>N/A</v>
      </c>
      <c r="AL816" s="74" t="s">
        <v>237</v>
      </c>
      <c r="AM816" s="74" t="s">
        <v>85</v>
      </c>
      <c r="AN816" s="38" t="str">
        <f>IFERROR(VLOOKUP(AM816,ACCESSORIES!F:J,5,FALSE),"N/A")</f>
        <v>N/A</v>
      </c>
      <c r="AO816" s="74" t="s">
        <v>85</v>
      </c>
      <c r="AP816" s="77">
        <v>14.1</v>
      </c>
      <c r="AQ816" s="74"/>
      <c r="AR816" s="74">
        <v>183</v>
      </c>
      <c r="AS816" s="25">
        <v>3</v>
      </c>
      <c r="AT816" s="25">
        <v>12</v>
      </c>
      <c r="AU816" s="25"/>
      <c r="AV816" s="25">
        <v>26</v>
      </c>
      <c r="AW816" s="25"/>
      <c r="AX816" s="25">
        <v>176</v>
      </c>
      <c r="AY816" s="77">
        <v>68</v>
      </c>
      <c r="AZ816" s="49">
        <v>51</v>
      </c>
      <c r="BA816" s="49">
        <v>51</v>
      </c>
      <c r="BB816" s="49">
        <v>60</v>
      </c>
      <c r="BC816" s="49"/>
      <c r="BD816" s="3" t="s">
        <v>3185</v>
      </c>
      <c r="BE816" s="91">
        <f>IFERROR(VLOOKUP(BD816,ACCESSORIES!F:J,5,FALSE),"N/A")</f>
        <v>89</v>
      </c>
      <c r="BF816" s="3" t="s">
        <v>1478</v>
      </c>
      <c r="BG816" s="91">
        <f>IFERROR(VLOOKUP(BF816,ACCESSORIES!F:J,5,FALSE),"N/A")</f>
        <v>11</v>
      </c>
      <c r="BH816" s="70">
        <v>20.3</v>
      </c>
      <c r="BI816" s="50">
        <v>16.899999999999999</v>
      </c>
      <c r="BJ816" s="50">
        <v>16.899999999999999</v>
      </c>
      <c r="BK816" s="50">
        <v>10.8</v>
      </c>
      <c r="BL816" s="358">
        <f t="shared" si="75"/>
        <v>5.0547340969631982E-2</v>
      </c>
      <c r="BM816" s="5">
        <v>48</v>
      </c>
      <c r="BN816" s="107" t="s">
        <v>3374</v>
      </c>
      <c r="BO816" s="46" t="s">
        <v>3891</v>
      </c>
      <c r="BP816" s="74" t="s">
        <v>3907</v>
      </c>
      <c r="BQ816" s="74" t="s">
        <v>5166</v>
      </c>
      <c r="BR816" s="44" t="s">
        <v>3932</v>
      </c>
      <c r="BS816" s="74" t="s">
        <v>5170</v>
      </c>
      <c r="BT816" s="74" t="s">
        <v>5168</v>
      </c>
      <c r="BU816" s="74" t="s">
        <v>4616</v>
      </c>
      <c r="BV816" s="74" t="s">
        <v>4451</v>
      </c>
      <c r="BW816" s="74"/>
      <c r="BX816" s="74"/>
      <c r="BY816" s="74"/>
      <c r="BZ816" s="300" t="s">
        <v>3590</v>
      </c>
      <c r="CA816" s="312" t="s">
        <v>3591</v>
      </c>
      <c r="CB816" s="300" t="s">
        <v>3592</v>
      </c>
      <c r="CC816" s="312" t="s">
        <v>3593</v>
      </c>
      <c r="CD816" s="311" t="str">
        <f t="shared" si="79"/>
        <v>DISCONTINUED - MR406 UTV Beadlock, 14x8, 4+4/-2mm Offset, 4x156, 132mm Centerbore, Method Bronze - Matte Black Ring, w/ BH-H20875</v>
      </c>
      <c r="CE816" s="311" t="s">
        <v>3721</v>
      </c>
      <c r="CF816" s="311" t="s">
        <v>3720</v>
      </c>
      <c r="CG816" s="300" t="str">
        <f t="shared" si="70"/>
        <v>UTV (4XX)</v>
      </c>
    </row>
    <row r="817" spans="1:85" s="36" customFormat="1" ht="15.75" customHeight="1">
      <c r="A817" s="571">
        <f t="shared" si="69"/>
        <v>814</v>
      </c>
      <c r="B817" s="3" t="s">
        <v>84</v>
      </c>
      <c r="C817" s="92" t="s">
        <v>1060</v>
      </c>
      <c r="D817" s="74" t="s">
        <v>908</v>
      </c>
      <c r="E817" s="84" t="s">
        <v>5925</v>
      </c>
      <c r="F817" s="281" t="str">
        <f t="shared" si="74"/>
        <v>MR60621087524N</v>
      </c>
      <c r="G817" s="83" t="s">
        <v>2095</v>
      </c>
      <c r="H817" s="83"/>
      <c r="I817" s="71" t="s">
        <v>957</v>
      </c>
      <c r="J817" s="305">
        <v>42736</v>
      </c>
      <c r="K817" s="305">
        <v>44855</v>
      </c>
      <c r="L817" s="282" t="s">
        <v>1239</v>
      </c>
      <c r="M817" s="328">
        <v>408.62</v>
      </c>
      <c r="N817" s="85"/>
      <c r="O817" s="409"/>
      <c r="P817" s="74">
        <v>20</v>
      </c>
      <c r="Q817" s="76">
        <v>10</v>
      </c>
      <c r="R817" s="92" t="s">
        <v>1700</v>
      </c>
      <c r="S817" s="74">
        <v>8</v>
      </c>
      <c r="T817" s="74">
        <v>170</v>
      </c>
      <c r="U817" s="74">
        <v>-24</v>
      </c>
      <c r="V817" s="77">
        <v>4.55</v>
      </c>
      <c r="W817" s="93" t="s">
        <v>85</v>
      </c>
      <c r="X817" s="77">
        <v>124.9</v>
      </c>
      <c r="Y817" s="76">
        <v>43.32</v>
      </c>
      <c r="Z817" s="47">
        <v>3640</v>
      </c>
      <c r="AA817" s="81" t="s">
        <v>2165</v>
      </c>
      <c r="AB817" s="72" t="s">
        <v>2845</v>
      </c>
      <c r="AC817" s="47" t="s">
        <v>9784</v>
      </c>
      <c r="AD817" s="74" t="s">
        <v>1577</v>
      </c>
      <c r="AE817" s="86"/>
      <c r="AF817" s="286">
        <f>IFERROR(VLOOKUP(AD817,ACCESSORIES!F:J,5,FALSE),"N/A")</f>
        <v>33</v>
      </c>
      <c r="AG817" s="73" t="s">
        <v>85</v>
      </c>
      <c r="AH817" s="3" t="s">
        <v>1787</v>
      </c>
      <c r="AI817" s="73" t="s">
        <v>85</v>
      </c>
      <c r="AJ817" s="92" t="s">
        <v>1826</v>
      </c>
      <c r="AK817" s="287">
        <f>IFERROR(VLOOKUP(AJ817,ACCESSORIES!F:J,5,FALSE),"N/A")</f>
        <v>1.1000000000000001</v>
      </c>
      <c r="AL817" s="92" t="s">
        <v>236</v>
      </c>
      <c r="AM817" s="74" t="s">
        <v>85</v>
      </c>
      <c r="AN817" s="38" t="str">
        <f>IFERROR(VLOOKUP(AM817,ACCESSORIES!F:J,5,FALSE),"N/A")</f>
        <v>N/A</v>
      </c>
      <c r="AO817" s="74" t="s">
        <v>85</v>
      </c>
      <c r="AP817" s="77">
        <v>15.8</v>
      </c>
      <c r="AQ817" s="74"/>
      <c r="AR817" s="74">
        <v>200</v>
      </c>
      <c r="AS817" s="34">
        <v>3</v>
      </c>
      <c r="AT817" s="34">
        <v>3</v>
      </c>
      <c r="AU817" s="34"/>
      <c r="AV817" s="34">
        <v>58</v>
      </c>
      <c r="AW817" s="34"/>
      <c r="AX817" s="92">
        <v>230</v>
      </c>
      <c r="AY817" s="77">
        <v>124</v>
      </c>
      <c r="AZ817" s="49">
        <v>108.5</v>
      </c>
      <c r="BA817" s="49">
        <v>108.5</v>
      </c>
      <c r="BB817" s="49">
        <v>72</v>
      </c>
      <c r="BC817" s="49"/>
      <c r="BD817" s="3" t="s">
        <v>85</v>
      </c>
      <c r="BE817" s="91" t="str">
        <f>IFERROR(VLOOKUP(BD817,ACCESSORIES!F:J,5,FALSE),"N/A")</f>
        <v>N/A</v>
      </c>
      <c r="BF817" s="3" t="s">
        <v>85</v>
      </c>
      <c r="BG817" s="91" t="str">
        <f>IFERROR(VLOOKUP(BF817,ACCESSORIES!F:J,5,FALSE),"N/A")</f>
        <v>N/A</v>
      </c>
      <c r="BH817" s="70">
        <v>48.85</v>
      </c>
      <c r="BI817" s="50">
        <v>22.1</v>
      </c>
      <c r="BJ817" s="50">
        <v>22.1</v>
      </c>
      <c r="BK817" s="50">
        <v>12.2</v>
      </c>
      <c r="BL817" s="358">
        <f t="shared" si="75"/>
        <v>9.7643992324528001E-2</v>
      </c>
      <c r="BM817" s="74">
        <v>20</v>
      </c>
      <c r="BN817" s="107" t="s">
        <v>3374</v>
      </c>
      <c r="BO817" s="46" t="s">
        <v>3891</v>
      </c>
      <c r="BP817" s="74" t="s">
        <v>2737</v>
      </c>
      <c r="BQ817" s="74" t="s">
        <v>2681</v>
      </c>
      <c r="BR817" s="74" t="s">
        <v>2750</v>
      </c>
      <c r="BS817" s="74" t="s">
        <v>2751</v>
      </c>
      <c r="BT817" s="74"/>
      <c r="BU817" s="74"/>
      <c r="BV817" s="74"/>
      <c r="BW817" s="74"/>
      <c r="BX817" s="74"/>
      <c r="BY817" s="74"/>
      <c r="BZ817" s="300" t="s">
        <v>3658</v>
      </c>
      <c r="CA817" s="312" t="s">
        <v>3659</v>
      </c>
      <c r="CB817" s="300" t="s">
        <v>3660</v>
      </c>
      <c r="CC817" s="312" t="s">
        <v>3661</v>
      </c>
      <c r="CD817" s="311" t="str">
        <f t="shared" si="79"/>
        <v>DISCONTINUED - MR606 Mesh, 20x10, -24mm Offset, 8x170, 124.9mm Centerbore, Matte Black</v>
      </c>
      <c r="CE817" s="311" t="s">
        <v>3721</v>
      </c>
      <c r="CF817" s="311" t="s">
        <v>3720</v>
      </c>
      <c r="CG817" s="300" t="str">
        <f t="shared" si="70"/>
        <v>DISCO (6XX)</v>
      </c>
    </row>
    <row r="818" spans="1:85" s="36" customFormat="1" ht="15.75" customHeight="1">
      <c r="A818" s="571">
        <f t="shared" si="69"/>
        <v>815</v>
      </c>
      <c r="B818" s="3" t="s">
        <v>84</v>
      </c>
      <c r="C818" s="92" t="s">
        <v>1247</v>
      </c>
      <c r="D818" s="74" t="s">
        <v>5483</v>
      </c>
      <c r="E818" s="84" t="s">
        <v>5926</v>
      </c>
      <c r="F818" s="281" t="str">
        <f t="shared" si="74"/>
        <v>MR70268060900</v>
      </c>
      <c r="G818" s="83"/>
      <c r="H818" s="83"/>
      <c r="I818" s="81" t="s">
        <v>3068</v>
      </c>
      <c r="J818" s="299">
        <v>43592</v>
      </c>
      <c r="K818" s="305">
        <v>44855</v>
      </c>
      <c r="L818" s="282" t="s">
        <v>1239</v>
      </c>
      <c r="M818" s="328">
        <v>333.5</v>
      </c>
      <c r="N818" s="85"/>
      <c r="O818" s="409"/>
      <c r="P818" s="74">
        <v>16</v>
      </c>
      <c r="Q818" s="76">
        <v>8</v>
      </c>
      <c r="R818" s="92" t="s">
        <v>1089</v>
      </c>
      <c r="S818" s="74">
        <v>6</v>
      </c>
      <c r="T818" s="74">
        <v>5.5</v>
      </c>
      <c r="U818" s="74">
        <v>0</v>
      </c>
      <c r="V818" s="77">
        <v>4.5</v>
      </c>
      <c r="W818" s="93" t="s">
        <v>85</v>
      </c>
      <c r="X818" s="77">
        <v>106.25</v>
      </c>
      <c r="Y818" s="76">
        <v>25.02</v>
      </c>
      <c r="Z818" s="47">
        <v>2650</v>
      </c>
      <c r="AA818" s="81" t="s">
        <v>2168</v>
      </c>
      <c r="AB818" s="71" t="s">
        <v>2846</v>
      </c>
      <c r="AC818" s="47" t="s">
        <v>9708</v>
      </c>
      <c r="AD818" s="74" t="s">
        <v>3941</v>
      </c>
      <c r="AE818" s="86"/>
      <c r="AF818" s="286">
        <f>IFERROR(VLOOKUP(AD818,ACCESSORIES!F:J,5,FALSE),"N/A")</f>
        <v>22</v>
      </c>
      <c r="AG818" s="80" t="s">
        <v>85</v>
      </c>
      <c r="AH818" s="73" t="s">
        <v>85</v>
      </c>
      <c r="AI818" s="73" t="s">
        <v>85</v>
      </c>
      <c r="AJ818" s="73" t="s">
        <v>85</v>
      </c>
      <c r="AK818" s="287" t="str">
        <f>IFERROR(VLOOKUP(AJ818,ACCESSORIES!F:J,5,FALSE),"N/A")</f>
        <v>N/A</v>
      </c>
      <c r="AL818" s="92" t="s">
        <v>236</v>
      </c>
      <c r="AM818" s="74" t="s">
        <v>1649</v>
      </c>
      <c r="AN818" s="38">
        <f>IFERROR(VLOOKUP(AM818,ACCESSORIES!F:J,5,FALSE),"N/A")</f>
        <v>2.75</v>
      </c>
      <c r="AO818" s="74">
        <v>78.3</v>
      </c>
      <c r="AP818" s="77">
        <v>16.100000000000001</v>
      </c>
      <c r="AQ818" s="74"/>
      <c r="AR818" s="74">
        <v>175</v>
      </c>
      <c r="AS818" s="34">
        <v>4</v>
      </c>
      <c r="AT818" s="34">
        <v>21</v>
      </c>
      <c r="AU818" s="34"/>
      <c r="AV818" s="34">
        <v>72</v>
      </c>
      <c r="AW818" s="34"/>
      <c r="AX818" s="34">
        <v>191</v>
      </c>
      <c r="AY818" s="77">
        <v>106.25</v>
      </c>
      <c r="AZ818" s="49">
        <v>49</v>
      </c>
      <c r="BA818" s="49">
        <v>49</v>
      </c>
      <c r="BB818" s="49">
        <v>12</v>
      </c>
      <c r="BC818" s="49"/>
      <c r="BD818" s="3" t="s">
        <v>85</v>
      </c>
      <c r="BE818" s="91" t="str">
        <f>IFERROR(VLOOKUP(BD818,ACCESSORIES!F:J,5,FALSE),"N/A")</f>
        <v>N/A</v>
      </c>
      <c r="BF818" s="3" t="s">
        <v>85</v>
      </c>
      <c r="BG818" s="91" t="str">
        <f>IFERROR(VLOOKUP(BF818,ACCESSORIES!F:J,5,FALSE),"N/A")</f>
        <v>N/A</v>
      </c>
      <c r="BH818" s="70">
        <v>29.81</v>
      </c>
      <c r="BI818" s="50">
        <v>18.7</v>
      </c>
      <c r="BJ818" s="50">
        <v>18.7</v>
      </c>
      <c r="BK818" s="50">
        <v>10.6</v>
      </c>
      <c r="BL818" s="358">
        <f t="shared" si="75"/>
        <v>6.0742159547695983E-2</v>
      </c>
      <c r="BM818" s="73">
        <v>36</v>
      </c>
      <c r="BN818" s="107" t="s">
        <v>3374</v>
      </c>
      <c r="BO818" s="46" t="s">
        <v>3891</v>
      </c>
      <c r="BP818" s="74" t="s">
        <v>4730</v>
      </c>
      <c r="BQ818" s="74" t="s">
        <v>3907</v>
      </c>
      <c r="BR818" s="74" t="s">
        <v>5142</v>
      </c>
      <c r="BS818" s="74" t="s">
        <v>2734</v>
      </c>
      <c r="BT818" s="74" t="s">
        <v>4116</v>
      </c>
      <c r="BU818" s="74" t="s">
        <v>5141</v>
      </c>
      <c r="BV818" s="74" t="s">
        <v>4101</v>
      </c>
      <c r="BW818" s="74" t="s">
        <v>3909</v>
      </c>
      <c r="BX818" s="74"/>
      <c r="BY818" s="74"/>
      <c r="BZ818" s="300" t="s">
        <v>4014</v>
      </c>
      <c r="CA818" s="312" t="s">
        <v>4013</v>
      </c>
      <c r="CB818" s="300" t="s">
        <v>4016</v>
      </c>
      <c r="CC818" s="312" t="s">
        <v>4015</v>
      </c>
      <c r="CD818" s="311" t="str">
        <f t="shared" si="79"/>
        <v>DISCONTINUED - MR702 Bead Grip, 16x8, 0mm Offset, 6x5.5, 106.25mm Centerbore, Method Bronze</v>
      </c>
      <c r="CE818" s="311" t="s">
        <v>3721</v>
      </c>
      <c r="CF818" s="311" t="s">
        <v>3720</v>
      </c>
      <c r="CG818" s="300" t="str">
        <f t="shared" si="70"/>
        <v>TRAIL (7XX)</v>
      </c>
    </row>
    <row r="819" spans="1:85" s="36" customFormat="1" ht="15.75" customHeight="1">
      <c r="A819" s="571">
        <f t="shared" si="69"/>
        <v>816</v>
      </c>
      <c r="B819" s="3" t="s">
        <v>84</v>
      </c>
      <c r="C819" s="92" t="s">
        <v>1247</v>
      </c>
      <c r="D819" s="74" t="s">
        <v>5484</v>
      </c>
      <c r="E819" s="84" t="s">
        <v>5927</v>
      </c>
      <c r="F819" s="281" t="str">
        <f t="shared" si="74"/>
        <v>MR70378588500</v>
      </c>
      <c r="G819" s="83"/>
      <c r="H819" s="83"/>
      <c r="I819" s="81" t="s">
        <v>3994</v>
      </c>
      <c r="J819" s="299">
        <v>43886</v>
      </c>
      <c r="K819" s="305">
        <v>44855</v>
      </c>
      <c r="L819" s="282" t="s">
        <v>1239</v>
      </c>
      <c r="M819" s="328">
        <v>372.5</v>
      </c>
      <c r="N819" s="85"/>
      <c r="O819" s="409"/>
      <c r="P819" s="74">
        <v>17</v>
      </c>
      <c r="Q819" s="74">
        <v>8.5</v>
      </c>
      <c r="R819" s="92" t="s">
        <v>1701</v>
      </c>
      <c r="S819" s="74">
        <v>8</v>
      </c>
      <c r="T819" s="74">
        <v>180</v>
      </c>
      <c r="U819" s="74">
        <v>0</v>
      </c>
      <c r="V819" s="68">
        <v>4.75</v>
      </c>
      <c r="W819" s="93" t="s">
        <v>85</v>
      </c>
      <c r="X819" s="77">
        <v>130.81</v>
      </c>
      <c r="Y819" s="76">
        <v>26.5</v>
      </c>
      <c r="Z819" s="47">
        <v>3640</v>
      </c>
      <c r="AA819" s="81" t="s">
        <v>2165</v>
      </c>
      <c r="AB819" s="72" t="s">
        <v>2845</v>
      </c>
      <c r="AC819" s="47" t="s">
        <v>9718</v>
      </c>
      <c r="AD819" s="74" t="s">
        <v>3944</v>
      </c>
      <c r="AE819" s="86"/>
      <c r="AF819" s="286">
        <f>IFERROR(VLOOKUP(AD819,ACCESSORIES!F:J,5,FALSE),"N/A")</f>
        <v>33</v>
      </c>
      <c r="AG819" s="80" t="s">
        <v>85</v>
      </c>
      <c r="AH819" s="14" t="s">
        <v>85</v>
      </c>
      <c r="AI819" s="3" t="s">
        <v>2863</v>
      </c>
      <c r="AJ819" s="14" t="s">
        <v>85</v>
      </c>
      <c r="AK819" s="287" t="str">
        <f>IFERROR(VLOOKUP(AJ819,ACCESSORIES!F:J,5,FALSE),"N/A")</f>
        <v>N/A</v>
      </c>
      <c r="AL819" s="92" t="s">
        <v>236</v>
      </c>
      <c r="AM819" s="74" t="s">
        <v>85</v>
      </c>
      <c r="AN819" s="38" t="str">
        <f>IFERROR(VLOOKUP(AM819,ACCESSORIES!F:J,5,FALSE),"N/A")</f>
        <v>N/A</v>
      </c>
      <c r="AO819" s="74" t="s">
        <v>85</v>
      </c>
      <c r="AP819" s="77">
        <v>16</v>
      </c>
      <c r="AQ819" s="74"/>
      <c r="AR819" s="74">
        <v>210</v>
      </c>
      <c r="AS819" s="74">
        <v>3</v>
      </c>
      <c r="AT819" s="74">
        <v>3</v>
      </c>
      <c r="AU819" s="74">
        <v>36</v>
      </c>
      <c r="AV819" s="74">
        <v>48</v>
      </c>
      <c r="AW819" s="74">
        <v>209</v>
      </c>
      <c r="AX819" s="74">
        <v>203</v>
      </c>
      <c r="AY819" s="77">
        <v>125</v>
      </c>
      <c r="AZ819" s="49">
        <v>92</v>
      </c>
      <c r="BA819" s="49">
        <v>92</v>
      </c>
      <c r="BB819" s="49">
        <v>36</v>
      </c>
      <c r="BC819" s="49"/>
      <c r="BD819" s="3" t="s">
        <v>85</v>
      </c>
      <c r="BE819" s="91" t="str">
        <f>IFERROR(VLOOKUP(BD819,ACCESSORIES!F:J,5,FALSE),"N/A")</f>
        <v>N/A</v>
      </c>
      <c r="BF819" s="3" t="s">
        <v>85</v>
      </c>
      <c r="BG819" s="91" t="str">
        <f>IFERROR(VLOOKUP(BF819,ACCESSORIES!F:J,5,FALSE),"N/A")</f>
        <v>N/A</v>
      </c>
      <c r="BH819" s="70">
        <v>30.5</v>
      </c>
      <c r="BI819" s="50">
        <v>19.7</v>
      </c>
      <c r="BJ819" s="50">
        <v>19.7</v>
      </c>
      <c r="BK819" s="50">
        <v>11</v>
      </c>
      <c r="BL819" s="358">
        <f t="shared" si="75"/>
        <v>6.995621234535998E-2</v>
      </c>
      <c r="BM819" s="73">
        <v>36</v>
      </c>
      <c r="BN819" s="107" t="s">
        <v>3374</v>
      </c>
      <c r="BO819" s="46" t="s">
        <v>3891</v>
      </c>
      <c r="BP819" s="74" t="s">
        <v>4730</v>
      </c>
      <c r="BQ819" s="74" t="s">
        <v>3907</v>
      </c>
      <c r="BR819" s="74" t="s">
        <v>4615</v>
      </c>
      <c r="BS819" s="74" t="s">
        <v>2734</v>
      </c>
      <c r="BT819" s="74" t="s">
        <v>4116</v>
      </c>
      <c r="BU819" s="74" t="s">
        <v>5141</v>
      </c>
      <c r="BV819" s="74" t="s">
        <v>5127</v>
      </c>
      <c r="BW819" s="74" t="s">
        <v>4101</v>
      </c>
      <c r="BX819" s="74" t="s">
        <v>3909</v>
      </c>
      <c r="BY819" s="74"/>
      <c r="BZ819" s="300" t="s">
        <v>4179</v>
      </c>
      <c r="CA819" s="312" t="s">
        <v>4178</v>
      </c>
      <c r="CB819" s="300" t="s">
        <v>4181</v>
      </c>
      <c r="CC819" s="312" t="s">
        <v>4180</v>
      </c>
      <c r="CD819" s="311" t="str">
        <f t="shared" si="79"/>
        <v>DISCONTINUED - MR703 Bead Grip, 17x8.5, 0mm Offset, 8x180, 130.81mm Centerbore, Matte Black</v>
      </c>
      <c r="CE819" s="311" t="s">
        <v>3721</v>
      </c>
      <c r="CF819" s="311" t="s">
        <v>3720</v>
      </c>
      <c r="CG819" s="300" t="str">
        <f t="shared" si="70"/>
        <v>TRAIL (7XX)</v>
      </c>
    </row>
    <row r="820" spans="1:85" s="36" customFormat="1" ht="15.75" customHeight="1">
      <c r="A820" s="571">
        <f t="shared" si="69"/>
        <v>817</v>
      </c>
      <c r="B820" s="92" t="s">
        <v>84</v>
      </c>
      <c r="C820" s="92" t="s">
        <v>1038</v>
      </c>
      <c r="D820" s="5" t="s">
        <v>2225</v>
      </c>
      <c r="E820" s="84" t="s">
        <v>5937</v>
      </c>
      <c r="F820" s="281" t="str">
        <f t="shared" si="74"/>
        <v>MR30521055518N</v>
      </c>
      <c r="G820" s="83" t="s">
        <v>2095</v>
      </c>
      <c r="H820" s="83"/>
      <c r="I820" s="72" t="s">
        <v>4084</v>
      </c>
      <c r="J820" s="305">
        <v>43924</v>
      </c>
      <c r="K820" s="305">
        <v>44883</v>
      </c>
      <c r="L820" s="282" t="s">
        <v>1239</v>
      </c>
      <c r="M820" s="328">
        <v>414.5</v>
      </c>
      <c r="N820" s="85"/>
      <c r="O820" s="409"/>
      <c r="P820" s="5">
        <v>20</v>
      </c>
      <c r="Q820" s="8">
        <v>10</v>
      </c>
      <c r="R820" s="92" t="s">
        <v>1693</v>
      </c>
      <c r="S820" s="3">
        <v>5</v>
      </c>
      <c r="T820" s="3">
        <v>5.5</v>
      </c>
      <c r="U820" s="3">
        <v>-18</v>
      </c>
      <c r="V820" s="16">
        <v>4.76</v>
      </c>
      <c r="W820" s="93" t="s">
        <v>85</v>
      </c>
      <c r="X820" s="16">
        <v>108</v>
      </c>
      <c r="Y820" s="8">
        <v>36.409999999999997</v>
      </c>
      <c r="Z820" s="47">
        <v>2650</v>
      </c>
      <c r="AA820" s="71" t="s">
        <v>2165</v>
      </c>
      <c r="AB820" s="72" t="s">
        <v>2845</v>
      </c>
      <c r="AC820" s="47" t="s">
        <v>9868</v>
      </c>
      <c r="AD820" s="73" t="s">
        <v>1556</v>
      </c>
      <c r="AE820" s="46"/>
      <c r="AF820" s="286">
        <f>IFERROR(VLOOKUP(AD820,ACCESSORIES!F:J,5,FALSE),"N/A")</f>
        <v>33</v>
      </c>
      <c r="AG820" s="80" t="s">
        <v>85</v>
      </c>
      <c r="AH820" s="92" t="s">
        <v>85</v>
      </c>
      <c r="AI820" s="92" t="s">
        <v>2859</v>
      </c>
      <c r="AJ820" s="73" t="s">
        <v>1827</v>
      </c>
      <c r="AK820" s="287">
        <f>IFERROR(VLOOKUP(AJ820,ACCESSORIES!F:J,5,FALSE),"N/A")</f>
        <v>1.1000000000000001</v>
      </c>
      <c r="AL820" s="92" t="s">
        <v>237</v>
      </c>
      <c r="AM820" s="92" t="s">
        <v>85</v>
      </c>
      <c r="AN820" s="38" t="str">
        <f>IFERROR(VLOOKUP(AM820,ACCESSORIES!F:J,5,FALSE),"N/A")</f>
        <v>N/A</v>
      </c>
      <c r="AO820" s="92" t="s">
        <v>85</v>
      </c>
      <c r="AP820" s="93">
        <v>16.2</v>
      </c>
      <c r="AQ820" s="92"/>
      <c r="AR820" s="92">
        <v>175</v>
      </c>
      <c r="AS820" s="25">
        <v>3.6</v>
      </c>
      <c r="AT820" s="25">
        <v>17.8</v>
      </c>
      <c r="AU820" s="25">
        <v>43.8</v>
      </c>
      <c r="AV820" s="25">
        <v>59.5</v>
      </c>
      <c r="AW820" s="25">
        <v>245.4</v>
      </c>
      <c r="AX820" s="94">
        <v>241</v>
      </c>
      <c r="AY820" s="93">
        <v>107</v>
      </c>
      <c r="AZ820" s="49">
        <v>41</v>
      </c>
      <c r="BA820" s="49">
        <v>74</v>
      </c>
      <c r="BB820" s="49">
        <v>52</v>
      </c>
      <c r="BC820" s="49"/>
      <c r="BD820" s="92" t="s">
        <v>85</v>
      </c>
      <c r="BE820" s="91" t="str">
        <f>IFERROR(VLOOKUP(BD820,ACCESSORIES!F:J,5,FALSE),"N/A")</f>
        <v>N/A</v>
      </c>
      <c r="BF820" s="92" t="s">
        <v>85</v>
      </c>
      <c r="BG820" s="91" t="str">
        <f>IFERROR(VLOOKUP(BF820,ACCESSORIES!F:J,5,FALSE),"N/A")</f>
        <v>N/A</v>
      </c>
      <c r="BH820" s="70">
        <v>42.48</v>
      </c>
      <c r="BI820" s="50">
        <v>22.6</v>
      </c>
      <c r="BJ820" s="50">
        <v>22.6</v>
      </c>
      <c r="BK820" s="50">
        <v>12.6</v>
      </c>
      <c r="BL820" s="358">
        <f t="shared" si="75"/>
        <v>0.10546019578886397</v>
      </c>
      <c r="BM820" s="73">
        <v>20</v>
      </c>
      <c r="BN820" s="107" t="s">
        <v>3374</v>
      </c>
      <c r="BO820" s="46" t="s">
        <v>3891</v>
      </c>
      <c r="BP820" s="74" t="s">
        <v>3907</v>
      </c>
      <c r="BQ820" s="74" t="s">
        <v>4615</v>
      </c>
      <c r="BR820" s="74" t="s">
        <v>5198</v>
      </c>
      <c r="BS820" s="74" t="s">
        <v>5199</v>
      </c>
      <c r="BT820" s="74" t="s">
        <v>5169</v>
      </c>
      <c r="BU820" s="74" t="s">
        <v>5196</v>
      </c>
      <c r="BV820" s="74" t="s">
        <v>3909</v>
      </c>
      <c r="BW820" s="74"/>
      <c r="BX820" s="74"/>
      <c r="BY820" s="74"/>
      <c r="BZ820" s="300" t="s">
        <v>3418</v>
      </c>
      <c r="CA820" s="312" t="s">
        <v>3419</v>
      </c>
      <c r="CB820" s="300" t="s">
        <v>3420</v>
      </c>
      <c r="CC820" s="312" t="s">
        <v>3421</v>
      </c>
      <c r="CD820" s="311" t="str">
        <f t="shared" ref="CD820:CD833" si="80">CONCATENATE("DISCONTINUED"," ","-"," ",D820,", ",P820,"x",Q820,", ",IF(W820="N/A", "", CONCATENATE(W820, "/")),IF(U820&gt;0, CONCATENATE("+",U820), U820),"mm Offset, ",R820,", ",X820,"mm Centerbore, ",PROPER(AA820), "", IF(BF820="N/A", "", CONCATENATE(", w/ ", BF820)))</f>
        <v>DISCONTINUED - MR305 NV, 20x10, -18mm Offset, 5x5.5, 108mm Centerbore, Matte Black</v>
      </c>
      <c r="CE820" s="311" t="s">
        <v>3721</v>
      </c>
      <c r="CF820" s="311" t="s">
        <v>3720</v>
      </c>
      <c r="CG820" s="300" t="str">
        <f t="shared" si="70"/>
        <v>STREET (3XX)</v>
      </c>
    </row>
    <row r="821" spans="1:85" s="36" customFormat="1" ht="15.75" customHeight="1">
      <c r="A821" s="571">
        <f t="shared" si="69"/>
        <v>818</v>
      </c>
      <c r="B821" s="92" t="s">
        <v>84</v>
      </c>
      <c r="C821" s="92" t="s">
        <v>1038</v>
      </c>
      <c r="D821" s="92" t="s">
        <v>1085</v>
      </c>
      <c r="E821" s="84" t="s">
        <v>5938</v>
      </c>
      <c r="F821" s="281" t="str">
        <f t="shared" si="74"/>
        <v>MR30878550900</v>
      </c>
      <c r="G821" s="83"/>
      <c r="H821" s="83"/>
      <c r="I821" s="72" t="s">
        <v>526</v>
      </c>
      <c r="J821" s="305">
        <v>42005</v>
      </c>
      <c r="K821" s="305">
        <v>44883</v>
      </c>
      <c r="L821" s="282" t="s">
        <v>1239</v>
      </c>
      <c r="M821" s="328">
        <v>339</v>
      </c>
      <c r="N821" s="85"/>
      <c r="O821" s="409"/>
      <c r="P821" s="92">
        <v>17</v>
      </c>
      <c r="Q821" s="8">
        <v>8.5</v>
      </c>
      <c r="R821" s="92" t="s">
        <v>1692</v>
      </c>
      <c r="S821" s="3">
        <v>5</v>
      </c>
      <c r="T821" s="3">
        <v>5</v>
      </c>
      <c r="U821" s="3">
        <v>0</v>
      </c>
      <c r="V821" s="16">
        <v>4.75</v>
      </c>
      <c r="W821" s="93" t="s">
        <v>85</v>
      </c>
      <c r="X821" s="16">
        <v>71.5</v>
      </c>
      <c r="Y821" s="10">
        <v>25.2</v>
      </c>
      <c r="Z821" s="47">
        <v>2500</v>
      </c>
      <c r="AA821" s="72" t="s">
        <v>2168</v>
      </c>
      <c r="AB821" s="71" t="s">
        <v>2846</v>
      </c>
      <c r="AC821" s="47" t="s">
        <v>9577</v>
      </c>
      <c r="AD821" s="3" t="s">
        <v>1587</v>
      </c>
      <c r="AE821" s="47"/>
      <c r="AF821" s="286">
        <f>IFERROR(VLOOKUP(AD821,ACCESSORIES!F:J,5,FALSE),"N/A")</f>
        <v>33</v>
      </c>
      <c r="AG821" s="80" t="s">
        <v>1731</v>
      </c>
      <c r="AH821" s="73" t="s">
        <v>1786</v>
      </c>
      <c r="AI821" s="3" t="s">
        <v>85</v>
      </c>
      <c r="AJ821" s="3" t="s">
        <v>85</v>
      </c>
      <c r="AK821" s="287" t="str">
        <f>IFERROR(VLOOKUP(AJ821,ACCESSORIES!F:J,5,FALSE),"N/A")</f>
        <v>N/A</v>
      </c>
      <c r="AL821" s="3" t="s">
        <v>236</v>
      </c>
      <c r="AM821" s="3" t="s">
        <v>85</v>
      </c>
      <c r="AN821" s="38" t="str">
        <f>IFERROR(VLOOKUP(AM821,ACCESSORIES!F:J,5,FALSE),"N/A")</f>
        <v>N/A</v>
      </c>
      <c r="AO821" s="92" t="s">
        <v>85</v>
      </c>
      <c r="AP821" s="93">
        <v>16.100000000000001</v>
      </c>
      <c r="AQ821" s="92"/>
      <c r="AR821" s="92">
        <v>175</v>
      </c>
      <c r="AS821" s="25">
        <v>3.5</v>
      </c>
      <c r="AT821" s="25">
        <v>17.7</v>
      </c>
      <c r="AU821" s="25">
        <v>36.799999999999997</v>
      </c>
      <c r="AV821" s="25">
        <v>52</v>
      </c>
      <c r="AW821" s="25">
        <v>208</v>
      </c>
      <c r="AX821" s="94">
        <v>199</v>
      </c>
      <c r="AY821" s="93">
        <v>71.5</v>
      </c>
      <c r="AZ821" s="49">
        <v>30</v>
      </c>
      <c r="BA821" s="49">
        <v>30</v>
      </c>
      <c r="BB821" s="49">
        <v>0</v>
      </c>
      <c r="BC821" s="49"/>
      <c r="BD821" s="92" t="s">
        <v>85</v>
      </c>
      <c r="BE821" s="91" t="str">
        <f>IFERROR(VLOOKUP(BD821,ACCESSORIES!F:J,5,FALSE),"N/A")</f>
        <v>N/A</v>
      </c>
      <c r="BF821" s="92" t="s">
        <v>85</v>
      </c>
      <c r="BG821" s="91" t="str">
        <f>IFERROR(VLOOKUP(BF821,ACCESSORIES!F:J,5,FALSE),"N/A")</f>
        <v>N/A</v>
      </c>
      <c r="BH821" s="70">
        <v>28.7</v>
      </c>
      <c r="BI821" s="50">
        <v>19.7</v>
      </c>
      <c r="BJ821" s="50">
        <v>19.7</v>
      </c>
      <c r="BK821" s="50">
        <v>11</v>
      </c>
      <c r="BL821" s="358">
        <f t="shared" si="75"/>
        <v>6.995621234535998E-2</v>
      </c>
      <c r="BM821" s="73">
        <v>36</v>
      </c>
      <c r="BN821" s="107" t="s">
        <v>3374</v>
      </c>
      <c r="BO821" s="46" t="s">
        <v>3891</v>
      </c>
      <c r="BP821" s="29" t="s">
        <v>3907</v>
      </c>
      <c r="BQ821" s="29" t="s">
        <v>5206</v>
      </c>
      <c r="BR821" s="29" t="s">
        <v>5207</v>
      </c>
      <c r="BS821" s="29" t="s">
        <v>4101</v>
      </c>
      <c r="BT821" s="29" t="s">
        <v>3909</v>
      </c>
      <c r="BU821" s="74"/>
      <c r="BV821" s="74"/>
      <c r="BW821" s="74"/>
      <c r="BX821" s="74"/>
      <c r="BY821" s="74"/>
      <c r="BZ821" s="300" t="s">
        <v>3438</v>
      </c>
      <c r="CA821" s="312" t="s">
        <v>3439</v>
      </c>
      <c r="CB821" s="300" t="s">
        <v>3440</v>
      </c>
      <c r="CC821" s="312" t="s">
        <v>3441</v>
      </c>
      <c r="CD821" s="311" t="str">
        <f t="shared" si="80"/>
        <v>DISCONTINUED - MR308 Roost, 17x8.5, 0mm Offset, 5x5, 71.5mm Centerbore, Method Bronze</v>
      </c>
      <c r="CE821" s="311" t="s">
        <v>3721</v>
      </c>
      <c r="CF821" s="311" t="s">
        <v>3720</v>
      </c>
      <c r="CG821" s="300" t="str">
        <f t="shared" si="70"/>
        <v>STREET (3XX)</v>
      </c>
    </row>
    <row r="822" spans="1:85" s="36" customFormat="1" ht="15.75" customHeight="1">
      <c r="A822" s="571">
        <f t="shared" si="69"/>
        <v>819</v>
      </c>
      <c r="B822" s="92" t="s">
        <v>84</v>
      </c>
      <c r="C822" s="92" t="s">
        <v>1038</v>
      </c>
      <c r="D822" s="92" t="s">
        <v>1087</v>
      </c>
      <c r="E822" s="84" t="s">
        <v>5939</v>
      </c>
      <c r="F822" s="281" t="str">
        <f t="shared" si="74"/>
        <v>MR31078560535</v>
      </c>
      <c r="G822" s="83"/>
      <c r="H822" s="83"/>
      <c r="I822" s="81" t="s">
        <v>1935</v>
      </c>
      <c r="J822" s="305">
        <v>42370</v>
      </c>
      <c r="K822" s="305">
        <v>44883</v>
      </c>
      <c r="L822" s="282" t="s">
        <v>1239</v>
      </c>
      <c r="M822" s="328">
        <v>356.5</v>
      </c>
      <c r="N822" s="85"/>
      <c r="O822" s="409"/>
      <c r="P822" s="92">
        <v>17</v>
      </c>
      <c r="Q822" s="8">
        <v>8.5</v>
      </c>
      <c r="R822" s="92" t="s">
        <v>1089</v>
      </c>
      <c r="S822" s="74">
        <v>6</v>
      </c>
      <c r="T822" s="3">
        <v>5.5</v>
      </c>
      <c r="U822" s="3">
        <v>35</v>
      </c>
      <c r="V822" s="16">
        <v>6.1</v>
      </c>
      <c r="W822" s="93" t="s">
        <v>85</v>
      </c>
      <c r="X822" s="77">
        <v>106.25</v>
      </c>
      <c r="Y822" s="76">
        <v>36.299999999999997</v>
      </c>
      <c r="Z822" s="47">
        <v>2650</v>
      </c>
      <c r="AA822" s="71" t="s">
        <v>2165</v>
      </c>
      <c r="AB822" s="72" t="s">
        <v>2845</v>
      </c>
      <c r="AC822" s="47" t="s">
        <v>9869</v>
      </c>
      <c r="AD822" s="73" t="s">
        <v>1596</v>
      </c>
      <c r="AE822" s="46"/>
      <c r="AF822" s="286">
        <f>IFERROR(VLOOKUP(AD822,ACCESSORIES!F:J,5,FALSE),"N/A")</f>
        <v>38.5</v>
      </c>
      <c r="AG822" s="73" t="s">
        <v>1735</v>
      </c>
      <c r="AH822" s="3" t="s">
        <v>1787</v>
      </c>
      <c r="AI822" s="73" t="s">
        <v>85</v>
      </c>
      <c r="AJ822" s="73" t="s">
        <v>1827</v>
      </c>
      <c r="AK822" s="287">
        <f>IFERROR(VLOOKUP(AJ822,ACCESSORIES!F:J,5,FALSE),"N/A")</f>
        <v>1.1000000000000001</v>
      </c>
      <c r="AL822" s="3" t="s">
        <v>236</v>
      </c>
      <c r="AM822" s="74" t="s">
        <v>1649</v>
      </c>
      <c r="AN822" s="38">
        <f>IFERROR(VLOOKUP(AM822,ACCESSORIES!F:J,5,FALSE),"N/A")</f>
        <v>2.75</v>
      </c>
      <c r="AO822" s="3">
        <v>78.3</v>
      </c>
      <c r="AP822" s="93">
        <v>16.100000000000001</v>
      </c>
      <c r="AQ822" s="92"/>
      <c r="AR822" s="94">
        <v>175</v>
      </c>
      <c r="AS822" s="94">
        <v>7</v>
      </c>
      <c r="AT822" s="94">
        <v>20.9</v>
      </c>
      <c r="AU822" s="94">
        <v>30</v>
      </c>
      <c r="AV822" s="94">
        <v>41</v>
      </c>
      <c r="AW822" s="94">
        <v>209.9</v>
      </c>
      <c r="AX822" s="94">
        <v>199</v>
      </c>
      <c r="AY822" s="93">
        <v>106.25</v>
      </c>
      <c r="AZ822" s="49">
        <v>34</v>
      </c>
      <c r="BA822" s="49">
        <v>34</v>
      </c>
      <c r="BB822" s="49">
        <v>20</v>
      </c>
      <c r="BC822" s="49"/>
      <c r="BD822" s="92" t="s">
        <v>85</v>
      </c>
      <c r="BE822" s="91" t="str">
        <f>IFERROR(VLOOKUP(BD822,ACCESSORIES!F:J,5,FALSE),"N/A")</f>
        <v>N/A</v>
      </c>
      <c r="BF822" s="92" t="s">
        <v>85</v>
      </c>
      <c r="BG822" s="91" t="str">
        <f>IFERROR(VLOOKUP(BF822,ACCESSORIES!F:J,5,FALSE),"N/A")</f>
        <v>N/A</v>
      </c>
      <c r="BH822" s="70">
        <v>41.81</v>
      </c>
      <c r="BI822" s="50">
        <v>19.7</v>
      </c>
      <c r="BJ822" s="50">
        <v>19.7</v>
      </c>
      <c r="BK822" s="50">
        <v>11</v>
      </c>
      <c r="BL822" s="358">
        <f t="shared" si="75"/>
        <v>6.995621234535998E-2</v>
      </c>
      <c r="BM822" s="73">
        <v>36</v>
      </c>
      <c r="BN822" s="107" t="s">
        <v>3374</v>
      </c>
      <c r="BO822" s="46" t="s">
        <v>3891</v>
      </c>
      <c r="BP822" s="74" t="s">
        <v>3907</v>
      </c>
      <c r="BQ822" s="74" t="s">
        <v>5208</v>
      </c>
      <c r="BR822" s="74" t="s">
        <v>5209</v>
      </c>
      <c r="BS822" s="74" t="s">
        <v>5199</v>
      </c>
      <c r="BT822" s="74" t="s">
        <v>5210</v>
      </c>
      <c r="BU822" s="74" t="s">
        <v>5189</v>
      </c>
      <c r="BV822" s="74" t="s">
        <v>4101</v>
      </c>
      <c r="BW822" s="74" t="s">
        <v>3909</v>
      </c>
      <c r="BX822" s="74"/>
      <c r="BY822" s="74"/>
      <c r="BZ822" s="300" t="s">
        <v>3470</v>
      </c>
      <c r="CA822" s="312" t="s">
        <v>3471</v>
      </c>
      <c r="CB822" s="300" t="s">
        <v>3472</v>
      </c>
      <c r="CC822" s="312" t="s">
        <v>3473</v>
      </c>
      <c r="CD822" s="311" t="str">
        <f t="shared" si="80"/>
        <v>DISCONTINUED - MR310 Con6, 17x8.5, +35mm Offset, 6x5.5, 106.25mm Centerbore, Matte Black</v>
      </c>
      <c r="CE822" s="311" t="s">
        <v>3721</v>
      </c>
      <c r="CF822" s="311" t="s">
        <v>3720</v>
      </c>
      <c r="CG822" s="300" t="str">
        <f t="shared" si="70"/>
        <v>STREET (3XX)</v>
      </c>
    </row>
    <row r="823" spans="1:85" s="36" customFormat="1" ht="15.75" customHeight="1">
      <c r="A823" s="571">
        <f t="shared" si="69"/>
        <v>820</v>
      </c>
      <c r="B823" s="92" t="s">
        <v>84</v>
      </c>
      <c r="C823" s="92" t="s">
        <v>1038</v>
      </c>
      <c r="D823" s="92" t="s">
        <v>1976</v>
      </c>
      <c r="E823" s="84" t="s">
        <v>5940</v>
      </c>
      <c r="F823" s="281" t="str">
        <f t="shared" si="74"/>
        <v>MR31578550100</v>
      </c>
      <c r="G823" s="83"/>
      <c r="H823" s="83"/>
      <c r="I823" s="72" t="s">
        <v>2487</v>
      </c>
      <c r="J823" s="305">
        <v>43340</v>
      </c>
      <c r="K823" s="305">
        <v>44883</v>
      </c>
      <c r="L823" s="282" t="s">
        <v>1239</v>
      </c>
      <c r="M823" s="328">
        <v>418</v>
      </c>
      <c r="N823" s="85"/>
      <c r="O823" s="409"/>
      <c r="P823" s="29">
        <v>17</v>
      </c>
      <c r="Q823" s="24">
        <v>8.5</v>
      </c>
      <c r="R823" s="92" t="s">
        <v>1692</v>
      </c>
      <c r="S823" s="3">
        <v>5</v>
      </c>
      <c r="T823" s="29">
        <v>5</v>
      </c>
      <c r="U823" s="29">
        <v>0</v>
      </c>
      <c r="V823" s="16">
        <v>4.75</v>
      </c>
      <c r="W823" s="93" t="s">
        <v>85</v>
      </c>
      <c r="X823" s="16">
        <v>71.5</v>
      </c>
      <c r="Y823" s="8">
        <v>26.75</v>
      </c>
      <c r="Z823" s="47">
        <v>2650</v>
      </c>
      <c r="AA823" s="71" t="s">
        <v>5160</v>
      </c>
      <c r="AB823" s="71" t="s">
        <v>2847</v>
      </c>
      <c r="AC823" s="47" t="s">
        <v>9713</v>
      </c>
      <c r="AD823" s="71" t="s">
        <v>2049</v>
      </c>
      <c r="AE823" s="433"/>
      <c r="AF823" s="286">
        <f>IFERROR(VLOOKUP(AD823,ACCESSORIES!F:J,5,FALSE),"N/A")</f>
        <v>33</v>
      </c>
      <c r="AG823" s="73" t="s">
        <v>85</v>
      </c>
      <c r="AH823" s="79" t="s">
        <v>1786</v>
      </c>
      <c r="AI823" s="73" t="s">
        <v>85</v>
      </c>
      <c r="AJ823" s="79" t="s">
        <v>2484</v>
      </c>
      <c r="AK823" s="287">
        <f>IFERROR(VLOOKUP(AJ823,ACCESSORIES!F:J,5,FALSE),"N/A")</f>
        <v>1.1000000000000001</v>
      </c>
      <c r="AL823" s="71" t="s">
        <v>237</v>
      </c>
      <c r="AM823" s="3" t="s">
        <v>85</v>
      </c>
      <c r="AN823" s="38" t="str">
        <f>IFERROR(VLOOKUP(AM823,ACCESSORIES!F:J,5,FALSE),"N/A")</f>
        <v>N/A</v>
      </c>
      <c r="AO823" s="3" t="s">
        <v>85</v>
      </c>
      <c r="AP823" s="16">
        <v>16.2</v>
      </c>
      <c r="AQ823" s="3"/>
      <c r="AR823" s="3">
        <v>166</v>
      </c>
      <c r="AS823" s="34">
        <v>9</v>
      </c>
      <c r="AT823" s="34">
        <v>21.8</v>
      </c>
      <c r="AU823" s="34">
        <v>41.1</v>
      </c>
      <c r="AV823" s="34">
        <v>44.7</v>
      </c>
      <c r="AW823" s="34">
        <v>207.8</v>
      </c>
      <c r="AX823" s="94">
        <v>203.8</v>
      </c>
      <c r="AY823" s="16">
        <v>71.5</v>
      </c>
      <c r="AZ823" s="49">
        <v>38</v>
      </c>
      <c r="BA823" s="49">
        <v>38</v>
      </c>
      <c r="BB823" s="49">
        <v>42</v>
      </c>
      <c r="BC823" s="49"/>
      <c r="BD823" s="92" t="s">
        <v>85</v>
      </c>
      <c r="BE823" s="91" t="str">
        <f>IFERROR(VLOOKUP(BD823,ACCESSORIES!F:J,5,FALSE),"N/A")</f>
        <v>N/A</v>
      </c>
      <c r="BF823" s="92" t="s">
        <v>85</v>
      </c>
      <c r="BG823" s="91" t="str">
        <f>IFERROR(VLOOKUP(BF823,ACCESSORIES!F:J,5,FALSE),"N/A")</f>
        <v>N/A</v>
      </c>
      <c r="BH823" s="70">
        <v>30.25</v>
      </c>
      <c r="BI823" s="50">
        <v>19.7</v>
      </c>
      <c r="BJ823" s="50">
        <v>19.7</v>
      </c>
      <c r="BK823" s="50">
        <v>11</v>
      </c>
      <c r="BL823" s="358">
        <f t="shared" si="75"/>
        <v>6.995621234535998E-2</v>
      </c>
      <c r="BM823" s="73">
        <v>36</v>
      </c>
      <c r="BN823" s="107" t="s">
        <v>3374</v>
      </c>
      <c r="BO823" s="46" t="s">
        <v>3891</v>
      </c>
      <c r="BP823" s="29" t="s">
        <v>3907</v>
      </c>
      <c r="BQ823" s="29" t="s">
        <v>5175</v>
      </c>
      <c r="BR823" s="29" t="s">
        <v>2709</v>
      </c>
      <c r="BS823" s="29" t="s">
        <v>5199</v>
      </c>
      <c r="BT823" s="74" t="s">
        <v>5210</v>
      </c>
      <c r="BU823" s="74" t="s">
        <v>5189</v>
      </c>
      <c r="BV823" s="74" t="s">
        <v>4101</v>
      </c>
      <c r="BW823" s="74" t="s">
        <v>3909</v>
      </c>
      <c r="BX823" s="74"/>
      <c r="BY823" s="74"/>
      <c r="BZ823" s="300" t="s">
        <v>3562</v>
      </c>
      <c r="CA823" s="312" t="s">
        <v>3563</v>
      </c>
      <c r="CB823" s="300" t="s">
        <v>3564</v>
      </c>
      <c r="CC823" s="312" t="s">
        <v>3565</v>
      </c>
      <c r="CD823" s="311" t="str">
        <f t="shared" si="80"/>
        <v>DISCONTINUED - MR315, 17x8.5, 0mm Offset, 5x5, 71.5mm Centerbore, Gold - Black Lip</v>
      </c>
      <c r="CE823" s="311" t="s">
        <v>3721</v>
      </c>
      <c r="CF823" s="311" t="s">
        <v>3720</v>
      </c>
      <c r="CG823" s="300" t="str">
        <f t="shared" si="70"/>
        <v>STREET (3XX)</v>
      </c>
    </row>
    <row r="824" spans="1:85" s="36" customFormat="1" ht="15.75" customHeight="1">
      <c r="A824" s="571">
        <f t="shared" si="69"/>
        <v>821</v>
      </c>
      <c r="B824" s="92" t="s">
        <v>84</v>
      </c>
      <c r="C824" s="92" t="s">
        <v>1038</v>
      </c>
      <c r="D824" s="92" t="s">
        <v>1976</v>
      </c>
      <c r="E824" s="84" t="s">
        <v>5941</v>
      </c>
      <c r="F824" s="281" t="str">
        <f t="shared" si="74"/>
        <v>MR31579050112N</v>
      </c>
      <c r="G824" s="83" t="s">
        <v>2095</v>
      </c>
      <c r="H824" s="83"/>
      <c r="I824" s="72" t="s">
        <v>2495</v>
      </c>
      <c r="J824" s="305">
        <v>43340</v>
      </c>
      <c r="K824" s="305">
        <v>44883</v>
      </c>
      <c r="L824" s="282" t="s">
        <v>1239</v>
      </c>
      <c r="M824" s="328">
        <v>431</v>
      </c>
      <c r="N824" s="85"/>
      <c r="O824" s="409"/>
      <c r="P824" s="29">
        <v>17</v>
      </c>
      <c r="Q824" s="8">
        <v>9</v>
      </c>
      <c r="R824" s="92" t="s">
        <v>1692</v>
      </c>
      <c r="S824" s="3">
        <v>5</v>
      </c>
      <c r="T824" s="29">
        <v>5</v>
      </c>
      <c r="U824" s="29">
        <v>-12</v>
      </c>
      <c r="V824" s="16">
        <v>4.5</v>
      </c>
      <c r="W824" s="93" t="s">
        <v>85</v>
      </c>
      <c r="X824" s="16">
        <v>71.5</v>
      </c>
      <c r="Y824" s="8">
        <v>29.45</v>
      </c>
      <c r="Z824" s="47">
        <v>2650</v>
      </c>
      <c r="AA824" s="71" t="s">
        <v>5160</v>
      </c>
      <c r="AB824" s="71" t="s">
        <v>2847</v>
      </c>
      <c r="AC824" s="47" t="s">
        <v>9719</v>
      </c>
      <c r="AD824" s="71" t="s">
        <v>2049</v>
      </c>
      <c r="AE824" s="433"/>
      <c r="AF824" s="286">
        <f>IFERROR(VLOOKUP(AD824,ACCESSORIES!F:J,5,FALSE),"N/A")</f>
        <v>33</v>
      </c>
      <c r="AG824" s="73" t="s">
        <v>85</v>
      </c>
      <c r="AH824" s="79" t="s">
        <v>1786</v>
      </c>
      <c r="AI824" s="73" t="s">
        <v>85</v>
      </c>
      <c r="AJ824" s="79" t="s">
        <v>2484</v>
      </c>
      <c r="AK824" s="287">
        <f>IFERROR(VLOOKUP(AJ824,ACCESSORIES!F:J,5,FALSE),"N/A")</f>
        <v>1.1000000000000001</v>
      </c>
      <c r="AL824" s="71" t="s">
        <v>237</v>
      </c>
      <c r="AM824" s="3" t="s">
        <v>85</v>
      </c>
      <c r="AN824" s="38" t="str">
        <f>IFERROR(VLOOKUP(AM824,ACCESSORIES!F:J,5,FALSE),"N/A")</f>
        <v>N/A</v>
      </c>
      <c r="AO824" s="3" t="s">
        <v>85</v>
      </c>
      <c r="AP824" s="16">
        <v>16.2</v>
      </c>
      <c r="AQ824" s="3"/>
      <c r="AR824" s="3">
        <v>166</v>
      </c>
      <c r="AS824" s="34">
        <v>7.5</v>
      </c>
      <c r="AT824" s="34">
        <v>18.2</v>
      </c>
      <c r="AU824" s="34">
        <v>38</v>
      </c>
      <c r="AV824" s="34">
        <v>44.1</v>
      </c>
      <c r="AW824" s="34">
        <v>208</v>
      </c>
      <c r="AX824" s="94">
        <v>203.6</v>
      </c>
      <c r="AY824" s="16">
        <v>71.5</v>
      </c>
      <c r="AZ824" s="49">
        <v>35</v>
      </c>
      <c r="BA824" s="49">
        <v>35</v>
      </c>
      <c r="BB824" s="49">
        <v>69</v>
      </c>
      <c r="BC824" s="49"/>
      <c r="BD824" s="92" t="s">
        <v>85</v>
      </c>
      <c r="BE824" s="91" t="str">
        <f>IFERROR(VLOOKUP(BD824,ACCESSORIES!F:J,5,FALSE),"N/A")</f>
        <v>N/A</v>
      </c>
      <c r="BF824" s="92" t="s">
        <v>85</v>
      </c>
      <c r="BG824" s="91" t="str">
        <f>IFERROR(VLOOKUP(BF824,ACCESSORIES!F:J,5,FALSE),"N/A")</f>
        <v>N/A</v>
      </c>
      <c r="BH824" s="70">
        <v>34.880000000000003</v>
      </c>
      <c r="BI824" s="50">
        <v>19.7</v>
      </c>
      <c r="BJ824" s="50">
        <v>19.7</v>
      </c>
      <c r="BK824" s="50">
        <v>11.5</v>
      </c>
      <c r="BL824" s="358">
        <f t="shared" si="75"/>
        <v>7.3136040179239969E-2</v>
      </c>
      <c r="BM824" s="73">
        <v>36</v>
      </c>
      <c r="BN824" s="107" t="s">
        <v>3374</v>
      </c>
      <c r="BO824" s="46" t="s">
        <v>3891</v>
      </c>
      <c r="BP824" s="29" t="s">
        <v>3907</v>
      </c>
      <c r="BQ824" s="29" t="s">
        <v>5175</v>
      </c>
      <c r="BR824" s="29" t="s">
        <v>2709</v>
      </c>
      <c r="BS824" s="29" t="s">
        <v>5199</v>
      </c>
      <c r="BT824" s="74" t="s">
        <v>5210</v>
      </c>
      <c r="BU824" s="74" t="s">
        <v>5189</v>
      </c>
      <c r="BV824" s="74" t="s">
        <v>4101</v>
      </c>
      <c r="BW824" s="74" t="s">
        <v>3909</v>
      </c>
      <c r="BX824" s="74"/>
      <c r="BY824" s="74"/>
      <c r="BZ824" s="300" t="s">
        <v>3562</v>
      </c>
      <c r="CA824" s="312" t="s">
        <v>3563</v>
      </c>
      <c r="CB824" s="300" t="s">
        <v>3564</v>
      </c>
      <c r="CC824" s="312" t="s">
        <v>3565</v>
      </c>
      <c r="CD824" s="311" t="str">
        <f t="shared" si="80"/>
        <v>DISCONTINUED - MR315, 17x9, -12mm Offset, 5x5, 71.5mm Centerbore, Gold - Black Lip</v>
      </c>
      <c r="CE824" s="311" t="s">
        <v>3721</v>
      </c>
      <c r="CF824" s="311" t="s">
        <v>3720</v>
      </c>
      <c r="CG824" s="300" t="str">
        <f t="shared" si="70"/>
        <v>STREET (3XX)</v>
      </c>
    </row>
    <row r="825" spans="1:85" s="36" customFormat="1" ht="15.75" customHeight="1">
      <c r="A825" s="571">
        <f t="shared" si="69"/>
        <v>822</v>
      </c>
      <c r="B825" s="97" t="s">
        <v>84</v>
      </c>
      <c r="C825" s="97" t="s">
        <v>1038</v>
      </c>
      <c r="D825" s="97" t="s">
        <v>1976</v>
      </c>
      <c r="E825" s="84" t="s">
        <v>5942</v>
      </c>
      <c r="F825" s="281" t="str">
        <f t="shared" si="74"/>
        <v>MR31589087118</v>
      </c>
      <c r="G825" s="83"/>
      <c r="H825" s="83"/>
      <c r="I825" s="42" t="s">
        <v>3141</v>
      </c>
      <c r="J825" s="315">
        <v>43613</v>
      </c>
      <c r="K825" s="305">
        <v>44883</v>
      </c>
      <c r="L825" s="282" t="s">
        <v>1239</v>
      </c>
      <c r="M825" s="328">
        <v>469</v>
      </c>
      <c r="N825" s="85"/>
      <c r="O825" s="409"/>
      <c r="P825" s="83">
        <v>18</v>
      </c>
      <c r="Q825" s="8">
        <v>9</v>
      </c>
      <c r="R825" s="92" t="s">
        <v>1700</v>
      </c>
      <c r="S825" s="13">
        <v>8</v>
      </c>
      <c r="T825" s="83">
        <v>170</v>
      </c>
      <c r="U825" s="83">
        <v>18</v>
      </c>
      <c r="V825" s="40">
        <v>5.75</v>
      </c>
      <c r="W825" s="95" t="s">
        <v>85</v>
      </c>
      <c r="X825" s="40">
        <v>130.81</v>
      </c>
      <c r="Y825" s="41">
        <v>34.130000000000003</v>
      </c>
      <c r="Z825" s="47">
        <v>3640</v>
      </c>
      <c r="AA825" s="71" t="s">
        <v>5160</v>
      </c>
      <c r="AB825" s="11" t="s">
        <v>2847</v>
      </c>
      <c r="AC825" s="47" t="s">
        <v>9641</v>
      </c>
      <c r="AD825" s="11" t="s">
        <v>1746</v>
      </c>
      <c r="AE825" s="434"/>
      <c r="AF825" s="286">
        <f>IFERROR(VLOOKUP(AD825,ACCESSORIES!F:J,5,FALSE),"N/A")</f>
        <v>33</v>
      </c>
      <c r="AG825" s="14" t="s">
        <v>85</v>
      </c>
      <c r="AH825" s="14" t="s">
        <v>85</v>
      </c>
      <c r="AI825" s="13" t="s">
        <v>2863</v>
      </c>
      <c r="AJ825" s="31" t="s">
        <v>2484</v>
      </c>
      <c r="AK825" s="287">
        <f>IFERROR(VLOOKUP(AJ825,ACCESSORIES!F:J,5,FALSE),"N/A")</f>
        <v>1.1000000000000001</v>
      </c>
      <c r="AL825" s="11" t="s">
        <v>237</v>
      </c>
      <c r="AM825" s="13" t="s">
        <v>85</v>
      </c>
      <c r="AN825" s="38" t="str">
        <f>IFERROR(VLOOKUP(AM825,ACCESSORIES!F:J,5,FALSE),"N/A")</f>
        <v>N/A</v>
      </c>
      <c r="AO825" s="13" t="s">
        <v>85</v>
      </c>
      <c r="AP825" s="40">
        <v>16.2</v>
      </c>
      <c r="AQ825" s="13"/>
      <c r="AR825" s="13">
        <v>200</v>
      </c>
      <c r="AS825" s="67">
        <v>3</v>
      </c>
      <c r="AT825" s="67">
        <v>3</v>
      </c>
      <c r="AU825" s="67">
        <v>30</v>
      </c>
      <c r="AV825" s="67">
        <v>39.700000000000003</v>
      </c>
      <c r="AW825" s="67">
        <v>221.8</v>
      </c>
      <c r="AX825" s="96">
        <v>219.6</v>
      </c>
      <c r="AY825" s="68">
        <v>125</v>
      </c>
      <c r="AZ825" s="49">
        <v>92</v>
      </c>
      <c r="BA825" s="49">
        <v>92</v>
      </c>
      <c r="BB825" s="49">
        <v>42</v>
      </c>
      <c r="BC825" s="49"/>
      <c r="BD825" s="97" t="s">
        <v>85</v>
      </c>
      <c r="BE825" s="91" t="str">
        <f>IFERROR(VLOOKUP(BD825,ACCESSORIES!F:J,5,FALSE),"N/A")</f>
        <v>N/A</v>
      </c>
      <c r="BF825" s="97" t="s">
        <v>85</v>
      </c>
      <c r="BG825" s="91" t="str">
        <f>IFERROR(VLOOKUP(BF825,ACCESSORIES!F:J,5,FALSE),"N/A")</f>
        <v>N/A</v>
      </c>
      <c r="BH825" s="70">
        <v>40.04</v>
      </c>
      <c r="BI825" s="50">
        <v>20.6</v>
      </c>
      <c r="BJ825" s="50">
        <v>20.6</v>
      </c>
      <c r="BK825" s="50">
        <v>11.4</v>
      </c>
      <c r="BL825" s="358">
        <f t="shared" si="75"/>
        <v>7.9275765061056019E-2</v>
      </c>
      <c r="BM825" s="14">
        <v>36</v>
      </c>
      <c r="BN825" s="107" t="s">
        <v>3374</v>
      </c>
      <c r="BO825" s="46" t="s">
        <v>3891</v>
      </c>
      <c r="BP825" s="29" t="s">
        <v>3907</v>
      </c>
      <c r="BQ825" s="29" t="s">
        <v>5175</v>
      </c>
      <c r="BR825" s="29" t="s">
        <v>2709</v>
      </c>
      <c r="BS825" s="29" t="s">
        <v>5199</v>
      </c>
      <c r="BT825" s="74" t="s">
        <v>5210</v>
      </c>
      <c r="BU825" s="74" t="s">
        <v>5189</v>
      </c>
      <c r="BV825" s="74" t="s">
        <v>4101</v>
      </c>
      <c r="BW825" s="74" t="s">
        <v>3909</v>
      </c>
      <c r="BX825" s="74"/>
      <c r="BY825" s="74"/>
      <c r="BZ825" s="300" t="s">
        <v>3566</v>
      </c>
      <c r="CA825" s="312" t="s">
        <v>3567</v>
      </c>
      <c r="CB825" s="300" t="s">
        <v>3568</v>
      </c>
      <c r="CC825" s="312" t="s">
        <v>3569</v>
      </c>
      <c r="CD825" s="311" t="str">
        <f t="shared" si="80"/>
        <v>DISCONTINUED - MR315, 18x9, +18mm Offset, 8x170, 130.81mm Centerbore, Gold - Black Lip</v>
      </c>
      <c r="CE825" s="311" t="s">
        <v>3721</v>
      </c>
      <c r="CF825" s="311" t="s">
        <v>3720</v>
      </c>
      <c r="CG825" s="300" t="str">
        <f t="shared" si="70"/>
        <v>STREET (3XX)</v>
      </c>
    </row>
    <row r="826" spans="1:85" s="36" customFormat="1" ht="15.75" customHeight="1">
      <c r="A826" s="571">
        <f t="shared" si="69"/>
        <v>823</v>
      </c>
      <c r="B826" s="4" t="s">
        <v>84</v>
      </c>
      <c r="C826" s="92" t="s">
        <v>1055</v>
      </c>
      <c r="D826" s="5" t="s">
        <v>5416</v>
      </c>
      <c r="E826" s="84" t="s">
        <v>5943</v>
      </c>
      <c r="F826" s="281" t="str">
        <f t="shared" si="74"/>
        <v>MR40957047443</v>
      </c>
      <c r="G826" s="83"/>
      <c r="H826" s="83"/>
      <c r="I826" s="72" t="s">
        <v>2610</v>
      </c>
      <c r="J826" s="305">
        <v>43423</v>
      </c>
      <c r="K826" s="305">
        <v>44883</v>
      </c>
      <c r="L826" s="282" t="s">
        <v>1239</v>
      </c>
      <c r="M826" s="328">
        <v>226.5</v>
      </c>
      <c r="N826" s="85"/>
      <c r="O826" s="409"/>
      <c r="P826" s="5">
        <v>15</v>
      </c>
      <c r="Q826" s="70">
        <v>7</v>
      </c>
      <c r="R826" s="92" t="s">
        <v>1682</v>
      </c>
      <c r="S826" s="5">
        <v>4</v>
      </c>
      <c r="T826" s="5">
        <v>136</v>
      </c>
      <c r="U826" s="5">
        <v>13</v>
      </c>
      <c r="V826" s="17">
        <v>4.5</v>
      </c>
      <c r="W826" s="5" t="s">
        <v>168</v>
      </c>
      <c r="X826" s="17">
        <v>106.25</v>
      </c>
      <c r="Y826" s="8">
        <v>15.58</v>
      </c>
      <c r="Z826" s="47">
        <v>1600</v>
      </c>
      <c r="AA826" s="72" t="s">
        <v>2597</v>
      </c>
      <c r="AB826" s="72" t="s">
        <v>2849</v>
      </c>
      <c r="AC826" s="47" t="s">
        <v>9594</v>
      </c>
      <c r="AD826" s="2" t="s">
        <v>3945</v>
      </c>
      <c r="AE826" s="435"/>
      <c r="AF826" s="286">
        <f>IFERROR(VLOOKUP(AD826,ACCESSORIES!F:J,5,FALSE),"N/A")</f>
        <v>22</v>
      </c>
      <c r="AG826" s="80" t="s">
        <v>85</v>
      </c>
      <c r="AH826" s="80" t="s">
        <v>85</v>
      </c>
      <c r="AI826" s="73" t="s">
        <v>85</v>
      </c>
      <c r="AJ826" s="2" t="s">
        <v>85</v>
      </c>
      <c r="AK826" s="287" t="str">
        <f>IFERROR(VLOOKUP(AJ826,ACCESSORIES!F:J,5,FALSE),"N/A")</f>
        <v>N/A</v>
      </c>
      <c r="AL826" s="74" t="s">
        <v>237</v>
      </c>
      <c r="AM826" s="74" t="s">
        <v>85</v>
      </c>
      <c r="AN826" s="38" t="str">
        <f>IFERROR(VLOOKUP(AM826,ACCESSORIES!F:J,5,FALSE),"N/A")</f>
        <v>N/A</v>
      </c>
      <c r="AO826" s="74" t="s">
        <v>85</v>
      </c>
      <c r="AP826" s="77">
        <v>14.1</v>
      </c>
      <c r="AQ826" s="74"/>
      <c r="AR826" s="74">
        <v>180</v>
      </c>
      <c r="AS826" s="25">
        <v>0</v>
      </c>
      <c r="AT826" s="25">
        <v>7</v>
      </c>
      <c r="AU826" s="25">
        <v>15.6</v>
      </c>
      <c r="AV826" s="25">
        <v>10.5</v>
      </c>
      <c r="AW826" s="25">
        <v>171</v>
      </c>
      <c r="AX826" s="25">
        <v>166.9</v>
      </c>
      <c r="AY826" s="77">
        <v>96</v>
      </c>
      <c r="AZ826" s="49">
        <v>40</v>
      </c>
      <c r="BA826" s="49">
        <v>40</v>
      </c>
      <c r="BB826" s="49">
        <v>75</v>
      </c>
      <c r="BC826" s="49"/>
      <c r="BD826" s="3" t="s">
        <v>85</v>
      </c>
      <c r="BE826" s="91" t="str">
        <f>IFERROR(VLOOKUP(BD826,ACCESSORIES!F:J,5,FALSE),"N/A")</f>
        <v>N/A</v>
      </c>
      <c r="BF826" s="3" t="s">
        <v>85</v>
      </c>
      <c r="BG826" s="91" t="str">
        <f>IFERROR(VLOOKUP(BF826,ACCESSORIES!F:J,5,FALSE),"N/A")</f>
        <v>N/A</v>
      </c>
      <c r="BH826" s="70">
        <v>19.690000000000001</v>
      </c>
      <c r="BI826" s="50">
        <v>17.7</v>
      </c>
      <c r="BJ826" s="50">
        <v>17.7</v>
      </c>
      <c r="BK826" s="50">
        <v>9.6</v>
      </c>
      <c r="BL826" s="358">
        <f t="shared" si="75"/>
        <v>4.9285471493375997E-2</v>
      </c>
      <c r="BM826" s="5">
        <v>48</v>
      </c>
      <c r="BN826" s="107" t="s">
        <v>3374</v>
      </c>
      <c r="BO826" s="46" t="s">
        <v>3891</v>
      </c>
      <c r="BP826" s="74" t="s">
        <v>4730</v>
      </c>
      <c r="BQ826" s="74" t="s">
        <v>3907</v>
      </c>
      <c r="BR826" s="74" t="s">
        <v>5142</v>
      </c>
      <c r="BS826" s="74" t="s">
        <v>2734</v>
      </c>
      <c r="BT826" s="74" t="s">
        <v>5140</v>
      </c>
      <c r="BU826" s="74" t="s">
        <v>5141</v>
      </c>
      <c r="BV826" s="74"/>
      <c r="BW826" s="74"/>
      <c r="BX826" s="74"/>
      <c r="BY826" s="74"/>
      <c r="BZ826" s="300" t="s">
        <v>4060</v>
      </c>
      <c r="CA826" s="312" t="s">
        <v>4059</v>
      </c>
      <c r="CB826" s="300" t="s">
        <v>4062</v>
      </c>
      <c r="CC826" s="312" t="s">
        <v>4061</v>
      </c>
      <c r="CD826" s="311" t="str">
        <f t="shared" si="80"/>
        <v>DISCONTINUED - MR409 Bead Grip, 15x7, 4+3/+13mm Offset, 4x136, 106.25mm Centerbore, Steel Grey</v>
      </c>
      <c r="CE826" s="311" t="s">
        <v>3721</v>
      </c>
      <c r="CF826" s="311" t="s">
        <v>3720</v>
      </c>
      <c r="CG826" s="300" t="str">
        <f t="shared" si="70"/>
        <v>UTV (4XX)</v>
      </c>
    </row>
    <row r="827" spans="1:85" s="36" customFormat="1" ht="15.75" customHeight="1">
      <c r="A827" s="571">
        <f t="shared" si="69"/>
        <v>824</v>
      </c>
      <c r="B827" s="4" t="s">
        <v>84</v>
      </c>
      <c r="C827" s="92" t="s">
        <v>1055</v>
      </c>
      <c r="D827" s="5" t="s">
        <v>5417</v>
      </c>
      <c r="E827" s="84" t="s">
        <v>5944</v>
      </c>
      <c r="F827" s="281" t="str">
        <f t="shared" si="74"/>
        <v>MR41051047164</v>
      </c>
      <c r="G827" s="83"/>
      <c r="H827" s="83"/>
      <c r="I827" s="72" t="s">
        <v>3257</v>
      </c>
      <c r="J827" s="299">
        <v>43677</v>
      </c>
      <c r="K827" s="305">
        <v>44883</v>
      </c>
      <c r="L827" s="282" t="s">
        <v>1239</v>
      </c>
      <c r="M827" s="328">
        <v>234.74</v>
      </c>
      <c r="N827" s="85"/>
      <c r="O827" s="409"/>
      <c r="P827" s="5">
        <v>15</v>
      </c>
      <c r="Q827" s="70">
        <v>10</v>
      </c>
      <c r="R827" s="92" t="s">
        <v>1682</v>
      </c>
      <c r="S827" s="5">
        <v>4</v>
      </c>
      <c r="T827" s="5">
        <v>136</v>
      </c>
      <c r="U827" s="5">
        <v>25</v>
      </c>
      <c r="V827" s="17">
        <v>6.4</v>
      </c>
      <c r="W827" s="5" t="s">
        <v>3243</v>
      </c>
      <c r="X827" s="17">
        <v>106.25</v>
      </c>
      <c r="Y827" s="8">
        <v>17.2</v>
      </c>
      <c r="Z827" s="47">
        <v>1600</v>
      </c>
      <c r="AA827" s="72" t="s">
        <v>2169</v>
      </c>
      <c r="AB827" s="72" t="s">
        <v>2847</v>
      </c>
      <c r="AC827" s="47" t="s">
        <v>9845</v>
      </c>
      <c r="AD827" s="2" t="s">
        <v>3945</v>
      </c>
      <c r="AE827" s="435"/>
      <c r="AF827" s="286">
        <f>IFERROR(VLOOKUP(AD827,ACCESSORIES!F:J,5,FALSE),"N/A")</f>
        <v>22</v>
      </c>
      <c r="AG827" s="80" t="s">
        <v>85</v>
      </c>
      <c r="AH827" s="80" t="s">
        <v>85</v>
      </c>
      <c r="AI827" s="73" t="s">
        <v>85</v>
      </c>
      <c r="AJ827" s="2" t="s">
        <v>85</v>
      </c>
      <c r="AK827" s="287" t="str">
        <f>IFERROR(VLOOKUP(AJ827,ACCESSORIES!F:J,5,FALSE),"N/A")</f>
        <v>N/A</v>
      </c>
      <c r="AL827" s="74" t="s">
        <v>237</v>
      </c>
      <c r="AM827" s="74" t="s">
        <v>85</v>
      </c>
      <c r="AN827" s="38" t="str">
        <f>IFERROR(VLOOKUP(AM827,ACCESSORIES!F:J,5,FALSE),"N/A")</f>
        <v>N/A</v>
      </c>
      <c r="AO827" s="74" t="s">
        <v>85</v>
      </c>
      <c r="AP827" s="77">
        <v>14.1</v>
      </c>
      <c r="AQ827" s="74"/>
      <c r="AR827" s="74">
        <v>180</v>
      </c>
      <c r="AS827" s="25"/>
      <c r="AT827" s="25">
        <v>9</v>
      </c>
      <c r="AU827" s="25"/>
      <c r="AV827" s="25">
        <v>14</v>
      </c>
      <c r="AW827" s="25"/>
      <c r="AX827" s="25">
        <v>167</v>
      </c>
      <c r="AY827" s="77">
        <v>96</v>
      </c>
      <c r="AZ827" s="49">
        <v>40</v>
      </c>
      <c r="BA827" s="49">
        <v>40</v>
      </c>
      <c r="BB827" s="49">
        <v>82</v>
      </c>
      <c r="BC827" s="49"/>
      <c r="BD827" s="3" t="s">
        <v>85</v>
      </c>
      <c r="BE827" s="91" t="str">
        <f>IFERROR(VLOOKUP(BD827,ACCESSORIES!F:J,5,FALSE),"N/A")</f>
        <v>N/A</v>
      </c>
      <c r="BF827" s="3" t="s">
        <v>85</v>
      </c>
      <c r="BG827" s="91" t="str">
        <f>IFERROR(VLOOKUP(BF827,ACCESSORIES!F:J,5,FALSE),"N/A")</f>
        <v>N/A</v>
      </c>
      <c r="BH827" s="70">
        <v>20.7</v>
      </c>
      <c r="BI827" s="50">
        <v>17.7</v>
      </c>
      <c r="BJ827" s="50">
        <v>17.7</v>
      </c>
      <c r="BK827" s="50">
        <v>12.6</v>
      </c>
      <c r="BL827" s="358">
        <f t="shared" si="75"/>
        <v>6.4687181335055993E-2</v>
      </c>
      <c r="BM827" s="5">
        <v>48</v>
      </c>
      <c r="BN827" s="107" t="s">
        <v>3374</v>
      </c>
      <c r="BO827" s="46" t="s">
        <v>3891</v>
      </c>
      <c r="BP827" s="74" t="s">
        <v>4730</v>
      </c>
      <c r="BQ827" s="74" t="s">
        <v>3907</v>
      </c>
      <c r="BR827" s="74" t="s">
        <v>5162</v>
      </c>
      <c r="BS827" s="74" t="s">
        <v>2734</v>
      </c>
      <c r="BT827" s="74" t="s">
        <v>4116</v>
      </c>
      <c r="BU827" s="74" t="s">
        <v>5141</v>
      </c>
      <c r="BV827" s="74"/>
      <c r="BW827" s="74"/>
      <c r="BX827" s="74"/>
      <c r="BY827" s="74"/>
      <c r="BZ827" s="300" t="s">
        <v>4055</v>
      </c>
      <c r="CA827" s="312" t="s">
        <v>4054</v>
      </c>
      <c r="CB827" s="300" t="s">
        <v>3861</v>
      </c>
      <c r="CC827" s="312" t="s">
        <v>4056</v>
      </c>
      <c r="CD827" s="311" t="str">
        <f t="shared" si="80"/>
        <v>DISCONTINUED - MR410 Bead Grip, 15x10, 6+4/+25mm Offset, 4x136, 106.25mm Centerbore, Gold</v>
      </c>
      <c r="CE827" s="311" t="s">
        <v>3721</v>
      </c>
      <c r="CF827" s="311" t="s">
        <v>3720</v>
      </c>
      <c r="CG827" s="300" t="str">
        <f t="shared" si="70"/>
        <v>UTV (4XX)</v>
      </c>
    </row>
    <row r="828" spans="1:85" s="36" customFormat="1" ht="15.75" customHeight="1">
      <c r="A828" s="571">
        <f t="shared" si="69"/>
        <v>825</v>
      </c>
      <c r="B828" s="4" t="s">
        <v>84</v>
      </c>
      <c r="C828" s="92" t="s">
        <v>1055</v>
      </c>
      <c r="D828" s="5" t="s">
        <v>5418</v>
      </c>
      <c r="E828" s="84" t="s">
        <v>5945</v>
      </c>
      <c r="F828" s="281" t="str">
        <f t="shared" si="74"/>
        <v>MR41147047843</v>
      </c>
      <c r="G828" s="83"/>
      <c r="H828" s="83"/>
      <c r="I828" s="72" t="s">
        <v>3319</v>
      </c>
      <c r="J828" s="299">
        <v>43714</v>
      </c>
      <c r="K828" s="305">
        <v>44883</v>
      </c>
      <c r="L828" s="282" t="s">
        <v>1239</v>
      </c>
      <c r="M828" s="328">
        <v>200</v>
      </c>
      <c r="N828" s="85"/>
      <c r="O828" s="409"/>
      <c r="P828" s="5">
        <v>14</v>
      </c>
      <c r="Q828" s="70">
        <v>7</v>
      </c>
      <c r="R828" s="92" t="s">
        <v>1682</v>
      </c>
      <c r="S828" s="5">
        <v>4</v>
      </c>
      <c r="T828" s="5">
        <v>136</v>
      </c>
      <c r="U828" s="5">
        <v>13</v>
      </c>
      <c r="V828" s="17">
        <v>4.5</v>
      </c>
      <c r="W828" s="5" t="s">
        <v>168</v>
      </c>
      <c r="X828" s="17">
        <v>106.25</v>
      </c>
      <c r="Y828" s="8">
        <v>13.71</v>
      </c>
      <c r="Z828" s="47">
        <v>1600</v>
      </c>
      <c r="AA828" s="72" t="s">
        <v>2516</v>
      </c>
      <c r="AB828" s="72" t="s">
        <v>2850</v>
      </c>
      <c r="AC828" s="47" t="s">
        <v>9777</v>
      </c>
      <c r="AD828" s="2" t="s">
        <v>3945</v>
      </c>
      <c r="AE828" s="435"/>
      <c r="AF828" s="286">
        <f>IFERROR(VLOOKUP(AD828,ACCESSORIES!F:J,5,FALSE),"N/A")</f>
        <v>22</v>
      </c>
      <c r="AG828" s="80" t="s">
        <v>85</v>
      </c>
      <c r="AH828" s="80" t="s">
        <v>85</v>
      </c>
      <c r="AI828" s="80" t="s">
        <v>85</v>
      </c>
      <c r="AJ828" s="80" t="s">
        <v>85</v>
      </c>
      <c r="AK828" s="287" t="str">
        <f>IFERROR(VLOOKUP(AJ828,ACCESSORIES!F:J,5,FALSE),"N/A")</f>
        <v>N/A</v>
      </c>
      <c r="AL828" s="74" t="s">
        <v>237</v>
      </c>
      <c r="AM828" s="74" t="s">
        <v>85</v>
      </c>
      <c r="AN828" s="38" t="str">
        <f>IFERROR(VLOOKUP(AM828,ACCESSORIES!F:J,5,FALSE),"N/A")</f>
        <v>N/A</v>
      </c>
      <c r="AO828" s="74" t="s">
        <v>85</v>
      </c>
      <c r="AP828" s="77">
        <v>14.1</v>
      </c>
      <c r="AQ828" s="74"/>
      <c r="AR828" s="74">
        <v>180</v>
      </c>
      <c r="AS828" s="25">
        <v>0</v>
      </c>
      <c r="AT828" s="25">
        <v>11</v>
      </c>
      <c r="AU828" s="25">
        <v>23</v>
      </c>
      <c r="AV828" s="25">
        <v>11</v>
      </c>
      <c r="AW828" s="25">
        <v>166</v>
      </c>
      <c r="AX828" s="25">
        <v>165</v>
      </c>
      <c r="AY828" s="77">
        <v>96</v>
      </c>
      <c r="AZ828" s="49">
        <v>40</v>
      </c>
      <c r="BA828" s="49">
        <v>40</v>
      </c>
      <c r="BB828" s="49">
        <v>44</v>
      </c>
      <c r="BC828" s="49"/>
      <c r="BD828" s="3" t="s">
        <v>85</v>
      </c>
      <c r="BE828" s="91" t="str">
        <f>IFERROR(VLOOKUP(BD828,ACCESSORIES!F:J,5,FALSE),"N/A")</f>
        <v>N/A</v>
      </c>
      <c r="BF828" s="3" t="s">
        <v>85</v>
      </c>
      <c r="BG828" s="91" t="str">
        <f>IFERROR(VLOOKUP(BF828,ACCESSORIES!F:J,5,FALSE),"N/A")</f>
        <v>N/A</v>
      </c>
      <c r="BH828" s="70">
        <v>17.670000000000002</v>
      </c>
      <c r="BI828" s="50">
        <v>16.899999999999999</v>
      </c>
      <c r="BJ828" s="50">
        <v>16.899999999999999</v>
      </c>
      <c r="BK828" s="50">
        <v>9.6999999999999993</v>
      </c>
      <c r="BL828" s="358">
        <f t="shared" si="75"/>
        <v>4.539900068568798E-2</v>
      </c>
      <c r="BM828" s="5">
        <v>48</v>
      </c>
      <c r="BN828" s="107" t="s">
        <v>3374</v>
      </c>
      <c r="BO828" s="46" t="s">
        <v>3891</v>
      </c>
      <c r="BP828" s="74" t="s">
        <v>4730</v>
      </c>
      <c r="BQ828" s="74" t="s">
        <v>3907</v>
      </c>
      <c r="BR828" s="74" t="s">
        <v>5163</v>
      </c>
      <c r="BS828" s="74" t="s">
        <v>2734</v>
      </c>
      <c r="BT828" s="74" t="s">
        <v>4116</v>
      </c>
      <c r="BU828" s="74" t="s">
        <v>5141</v>
      </c>
      <c r="BV828" s="74"/>
      <c r="BW828" s="74"/>
      <c r="BX828" s="74"/>
      <c r="BY828" s="74"/>
      <c r="BZ828" s="300" t="s">
        <v>4038</v>
      </c>
      <c r="CA828" s="312" t="s">
        <v>4037</v>
      </c>
      <c r="CB828" s="300" t="s">
        <v>4039</v>
      </c>
      <c r="CC828" s="312" t="s">
        <v>4040</v>
      </c>
      <c r="CD828" s="311" t="str">
        <f t="shared" si="80"/>
        <v>DISCONTINUED - MR411 Bead Grip, 14x7, 4+3/+13mm Offset, 4x136, 106.25mm Centerbore, Gloss Titanium</v>
      </c>
      <c r="CE828" s="311" t="s">
        <v>3721</v>
      </c>
      <c r="CF828" s="311" t="s">
        <v>3720</v>
      </c>
      <c r="CG828" s="300" t="str">
        <f t="shared" si="70"/>
        <v>UTV (4XX)</v>
      </c>
    </row>
    <row r="829" spans="1:85" s="36" customFormat="1" ht="15.75" customHeight="1">
      <c r="A829" s="571">
        <f t="shared" si="69"/>
        <v>826</v>
      </c>
      <c r="B829" s="3" t="s">
        <v>84</v>
      </c>
      <c r="C829" s="92" t="s">
        <v>1059</v>
      </c>
      <c r="D829" s="74" t="s">
        <v>233</v>
      </c>
      <c r="E829" s="84" t="s">
        <v>5946</v>
      </c>
      <c r="F829" s="281" t="str">
        <f t="shared" si="74"/>
        <v>MR50178051842</v>
      </c>
      <c r="G829" s="83"/>
      <c r="H829" s="83"/>
      <c r="I829" s="71" t="s">
        <v>864</v>
      </c>
      <c r="J829" s="305">
        <v>41640</v>
      </c>
      <c r="K829" s="305">
        <v>44883</v>
      </c>
      <c r="L829" s="282" t="s">
        <v>1239</v>
      </c>
      <c r="M829" s="328">
        <v>319.36</v>
      </c>
      <c r="N829" s="85"/>
      <c r="O829" s="409"/>
      <c r="P829" s="74">
        <v>17</v>
      </c>
      <c r="Q829" s="76">
        <v>8</v>
      </c>
      <c r="R829" s="92" t="s">
        <v>1684</v>
      </c>
      <c r="S829" s="74">
        <v>5</v>
      </c>
      <c r="T829" s="74">
        <v>100</v>
      </c>
      <c r="U829" s="74">
        <v>42</v>
      </c>
      <c r="V829" s="77">
        <v>6.2</v>
      </c>
      <c r="W829" s="93" t="s">
        <v>85</v>
      </c>
      <c r="X829" s="77">
        <v>67.099999999999994</v>
      </c>
      <c r="Y829" s="76">
        <v>23.8</v>
      </c>
      <c r="Z829" s="47">
        <v>1850</v>
      </c>
      <c r="AA829" s="81" t="s">
        <v>2093</v>
      </c>
      <c r="AB829" s="71" t="s">
        <v>2850</v>
      </c>
      <c r="AC829" s="47" t="s">
        <v>9870</v>
      </c>
      <c r="AD829" s="74" t="s">
        <v>1583</v>
      </c>
      <c r="AE829" s="86"/>
      <c r="AF829" s="286">
        <f>IFERROR(VLOOKUP(AD829,ACCESSORIES!F:J,5,FALSE),"N/A")</f>
        <v>33</v>
      </c>
      <c r="AG829" s="79" t="s">
        <v>1675</v>
      </c>
      <c r="AH829" s="74" t="s">
        <v>1786</v>
      </c>
      <c r="AI829" s="73" t="s">
        <v>85</v>
      </c>
      <c r="AJ829" s="3" t="s">
        <v>85</v>
      </c>
      <c r="AK829" s="287" t="str">
        <f>IFERROR(VLOOKUP(AJ829,ACCESSORIES!F:J,5,FALSE),"N/A")</f>
        <v>N/A</v>
      </c>
      <c r="AL829" s="92" t="s">
        <v>236</v>
      </c>
      <c r="AM829" s="74" t="s">
        <v>1631</v>
      </c>
      <c r="AN829" s="38">
        <f>IFERROR(VLOOKUP(AM829,ACCESSORIES!F:J,5,FALSE),"N/A")</f>
        <v>2.75</v>
      </c>
      <c r="AO829" s="74">
        <v>56.1</v>
      </c>
      <c r="AP829" s="77">
        <v>16</v>
      </c>
      <c r="AQ829" s="74"/>
      <c r="AR829" s="74">
        <v>155</v>
      </c>
      <c r="AS829" s="25">
        <v>31.6</v>
      </c>
      <c r="AT829" s="25">
        <v>40</v>
      </c>
      <c r="AU829" s="25">
        <v>43</v>
      </c>
      <c r="AV829" s="25">
        <v>46</v>
      </c>
      <c r="AW829" s="25">
        <v>207.6</v>
      </c>
      <c r="AX829" s="25">
        <v>195.6</v>
      </c>
      <c r="AY829" s="77">
        <v>67.099999999999994</v>
      </c>
      <c r="AZ829" s="49">
        <v>25</v>
      </c>
      <c r="BA829" s="49">
        <v>25</v>
      </c>
      <c r="BB829" s="49">
        <v>0</v>
      </c>
      <c r="BC829" s="49"/>
      <c r="BD829" s="3" t="s">
        <v>85</v>
      </c>
      <c r="BE829" s="91" t="str">
        <f>IFERROR(VLOOKUP(BD829,ACCESSORIES!F:J,5,FALSE),"N/A")</f>
        <v>N/A</v>
      </c>
      <c r="BF829" s="3" t="s">
        <v>85</v>
      </c>
      <c r="BG829" s="91" t="str">
        <f>IFERROR(VLOOKUP(BF829,ACCESSORIES!F:J,5,FALSE),"N/A")</f>
        <v>N/A</v>
      </c>
      <c r="BH829" s="70">
        <v>27.3</v>
      </c>
      <c r="BI829" s="50">
        <v>19.5</v>
      </c>
      <c r="BJ829" s="50">
        <v>19.5</v>
      </c>
      <c r="BK829" s="50">
        <v>10.4</v>
      </c>
      <c r="BL829" s="358">
        <f t="shared" si="75"/>
        <v>6.4804283294399981E-2</v>
      </c>
      <c r="BM829" s="74">
        <v>36</v>
      </c>
      <c r="BN829" s="107" t="s">
        <v>3374</v>
      </c>
      <c r="BO829" s="46" t="s">
        <v>3891</v>
      </c>
      <c r="BP829" s="74" t="s">
        <v>3907</v>
      </c>
      <c r="BQ829" s="74" t="s">
        <v>5227</v>
      </c>
      <c r="BR829" s="74" t="s">
        <v>5170</v>
      </c>
      <c r="BS829" s="74" t="s">
        <v>4451</v>
      </c>
      <c r="BT829" s="74" t="s">
        <v>4101</v>
      </c>
      <c r="BU829" s="74" t="s">
        <v>3909</v>
      </c>
      <c r="BV829" s="74" t="s">
        <v>5228</v>
      </c>
      <c r="BW829" s="74"/>
      <c r="BX829" s="74"/>
      <c r="BY829" s="74"/>
      <c r="BZ829" s="300" t="s">
        <v>3610</v>
      </c>
      <c r="CA829" s="312" t="s">
        <v>3611</v>
      </c>
      <c r="CB829" s="300" t="s">
        <v>3612</v>
      </c>
      <c r="CC829" s="312" t="s">
        <v>3613</v>
      </c>
      <c r="CD829" s="311" t="str">
        <f t="shared" si="80"/>
        <v>DISCONTINUED - MR501 RALLY, 17x8, +42mm Offset, 5x100, 67.1mm Centerbore, Titanium</v>
      </c>
      <c r="CE829" s="311" t="s">
        <v>3721</v>
      </c>
      <c r="CF829" s="311" t="s">
        <v>3720</v>
      </c>
      <c r="CG829" s="300" t="str">
        <f t="shared" si="70"/>
        <v>RALLY (5XX)</v>
      </c>
    </row>
    <row r="830" spans="1:85" s="36" customFormat="1" ht="15.75" customHeight="1">
      <c r="A830" s="571">
        <f t="shared" si="69"/>
        <v>827</v>
      </c>
      <c r="B830" s="3" t="s">
        <v>84</v>
      </c>
      <c r="C830" s="92" t="s">
        <v>1247</v>
      </c>
      <c r="D830" s="74" t="s">
        <v>5481</v>
      </c>
      <c r="E830" s="84" t="s">
        <v>5947</v>
      </c>
      <c r="F830" s="281" t="str">
        <f t="shared" si="74"/>
        <v>MR70168059900</v>
      </c>
      <c r="G830" s="83"/>
      <c r="H830" s="83"/>
      <c r="I830" s="81" t="s">
        <v>1900</v>
      </c>
      <c r="J830" s="305">
        <v>43101</v>
      </c>
      <c r="K830" s="305">
        <v>44883</v>
      </c>
      <c r="L830" s="282" t="s">
        <v>1239</v>
      </c>
      <c r="M830" s="328">
        <v>308.83</v>
      </c>
      <c r="N830" s="85"/>
      <c r="O830" s="409"/>
      <c r="P830" s="74">
        <v>16</v>
      </c>
      <c r="Q830" s="76">
        <v>8</v>
      </c>
      <c r="R830" s="92" t="s">
        <v>1694</v>
      </c>
      <c r="S830" s="74">
        <v>5</v>
      </c>
      <c r="T830" s="74">
        <v>6.5</v>
      </c>
      <c r="U830" s="74">
        <v>0</v>
      </c>
      <c r="V830" s="77">
        <v>4.5</v>
      </c>
      <c r="W830" s="93" t="s">
        <v>85</v>
      </c>
      <c r="X830" s="77">
        <v>114.25</v>
      </c>
      <c r="Y830" s="76">
        <v>25.76</v>
      </c>
      <c r="Z830" s="47">
        <v>2650</v>
      </c>
      <c r="AA830" s="81" t="s">
        <v>2168</v>
      </c>
      <c r="AB830" s="71" t="s">
        <v>2846</v>
      </c>
      <c r="AC830" s="47" t="s">
        <v>9871</v>
      </c>
      <c r="AD830" s="2" t="s">
        <v>3942</v>
      </c>
      <c r="AE830" s="435"/>
      <c r="AF830" s="286">
        <f>IFERROR(VLOOKUP(AD830,ACCESSORIES!F:J,5,FALSE),"N/A")</f>
        <v>22</v>
      </c>
      <c r="AG830" s="80" t="s">
        <v>85</v>
      </c>
      <c r="AH830" s="73" t="s">
        <v>85</v>
      </c>
      <c r="AI830" s="73" t="s">
        <v>85</v>
      </c>
      <c r="AJ830" s="73" t="s">
        <v>85</v>
      </c>
      <c r="AK830" s="287" t="str">
        <f>IFERROR(VLOOKUP(AJ830,ACCESSORIES!F:J,5,FALSE),"N/A")</f>
        <v>N/A</v>
      </c>
      <c r="AL830" s="92" t="s">
        <v>236</v>
      </c>
      <c r="AM830" s="74" t="s">
        <v>85</v>
      </c>
      <c r="AN830" s="38" t="str">
        <f>IFERROR(VLOOKUP(AM830,ACCESSORIES!F:J,5,FALSE),"N/A")</f>
        <v>N/A</v>
      </c>
      <c r="AO830" s="74" t="s">
        <v>85</v>
      </c>
      <c r="AP830" s="77">
        <v>19</v>
      </c>
      <c r="AQ830" s="74"/>
      <c r="AR830" s="34">
        <v>200</v>
      </c>
      <c r="AS830" s="34">
        <v>0</v>
      </c>
      <c r="AT830" s="34">
        <v>0</v>
      </c>
      <c r="AU830" s="34">
        <v>37.799999999999997</v>
      </c>
      <c r="AV830" s="34">
        <v>42</v>
      </c>
      <c r="AW830" s="34">
        <v>194</v>
      </c>
      <c r="AX830" s="74">
        <v>190</v>
      </c>
      <c r="AY830" s="77">
        <v>114</v>
      </c>
      <c r="AZ830" s="49">
        <v>61</v>
      </c>
      <c r="BA830" s="49">
        <v>61</v>
      </c>
      <c r="BB830" s="49">
        <v>36</v>
      </c>
      <c r="BC830" s="49"/>
      <c r="BD830" s="3" t="s">
        <v>85</v>
      </c>
      <c r="BE830" s="91" t="str">
        <f>IFERROR(VLOOKUP(BD830,ACCESSORIES!F:J,5,FALSE),"N/A")</f>
        <v>N/A</v>
      </c>
      <c r="BF830" s="3" t="s">
        <v>85</v>
      </c>
      <c r="BG830" s="91" t="str">
        <f>IFERROR(VLOOKUP(BF830,ACCESSORIES!F:J,5,FALSE),"N/A")</f>
        <v>N/A</v>
      </c>
      <c r="BH830" s="70">
        <v>29.95</v>
      </c>
      <c r="BI830" s="50">
        <v>18.7</v>
      </c>
      <c r="BJ830" s="50">
        <v>18.7</v>
      </c>
      <c r="BK830" s="50">
        <v>10.6</v>
      </c>
      <c r="BL830" s="358">
        <f t="shared" si="75"/>
        <v>6.0742159547695983E-2</v>
      </c>
      <c r="BM830" s="73">
        <v>36</v>
      </c>
      <c r="BN830" s="107" t="s">
        <v>3374</v>
      </c>
      <c r="BO830" s="46" t="s">
        <v>3891</v>
      </c>
      <c r="BP830" s="74" t="s">
        <v>4730</v>
      </c>
      <c r="BQ830" s="74" t="s">
        <v>3907</v>
      </c>
      <c r="BR830" s="74" t="s">
        <v>5139</v>
      </c>
      <c r="BS830" s="74" t="s">
        <v>2734</v>
      </c>
      <c r="BT830" s="74" t="s">
        <v>5140</v>
      </c>
      <c r="BU830" s="74" t="s">
        <v>5141</v>
      </c>
      <c r="BV830" s="89" t="s">
        <v>5127</v>
      </c>
      <c r="BW830" s="74" t="s">
        <v>4101</v>
      </c>
      <c r="BX830" s="74" t="s">
        <v>3909</v>
      </c>
      <c r="BY830" s="74"/>
      <c r="BZ830" s="300" t="s">
        <v>4006</v>
      </c>
      <c r="CA830" s="312" t="s">
        <v>4005</v>
      </c>
      <c r="CB830" s="300" t="s">
        <v>4008</v>
      </c>
      <c r="CC830" s="312" t="s">
        <v>4007</v>
      </c>
      <c r="CD830" s="311" t="str">
        <f t="shared" si="80"/>
        <v>DISCONTINUED - MR701 Bead Grip, 16x8, 0mm Offset, 5x6.5, 114.25mm Centerbore, Method Bronze</v>
      </c>
      <c r="CE830" s="311" t="s">
        <v>3721</v>
      </c>
      <c r="CF830" s="311" t="s">
        <v>3720</v>
      </c>
      <c r="CG830" s="300" t="str">
        <f t="shared" si="70"/>
        <v>TRAIL (7XX)</v>
      </c>
    </row>
    <row r="831" spans="1:85" s="36" customFormat="1" ht="15.75" customHeight="1">
      <c r="A831" s="571">
        <f t="shared" si="69"/>
        <v>828</v>
      </c>
      <c r="B831" s="3" t="s">
        <v>84</v>
      </c>
      <c r="C831" s="92" t="s">
        <v>1247</v>
      </c>
      <c r="D831" s="74" t="s">
        <v>5481</v>
      </c>
      <c r="E831" s="129" t="s">
        <v>5948</v>
      </c>
      <c r="F831" s="281" t="str">
        <f t="shared" si="74"/>
        <v>MR70178558600</v>
      </c>
      <c r="G831" s="83"/>
      <c r="H831" s="83"/>
      <c r="I831" s="81" t="s">
        <v>4433</v>
      </c>
      <c r="J831" s="299">
        <v>44134</v>
      </c>
      <c r="K831" s="305">
        <v>44883</v>
      </c>
      <c r="L831" s="282" t="s">
        <v>1239</v>
      </c>
      <c r="M831" s="328">
        <v>356.5</v>
      </c>
      <c r="N831" s="85"/>
      <c r="O831" s="409"/>
      <c r="P831" s="74">
        <v>17</v>
      </c>
      <c r="Q831" s="74">
        <v>8.5</v>
      </c>
      <c r="R831" s="92" t="s">
        <v>1688</v>
      </c>
      <c r="S831" s="74">
        <v>5</v>
      </c>
      <c r="T831" s="74">
        <v>150</v>
      </c>
      <c r="U831" s="74">
        <v>0</v>
      </c>
      <c r="V831" s="77">
        <v>4.75</v>
      </c>
      <c r="W831" s="93" t="s">
        <v>85</v>
      </c>
      <c r="X831" s="77">
        <v>110.5</v>
      </c>
      <c r="Y831" s="76">
        <v>30.4</v>
      </c>
      <c r="Z831" s="47">
        <v>2650</v>
      </c>
      <c r="AA831" s="81" t="s">
        <v>4426</v>
      </c>
      <c r="AB831" s="71" t="s">
        <v>4427</v>
      </c>
      <c r="AC831" s="47" t="s">
        <v>9714</v>
      </c>
      <c r="AD831" s="74" t="s">
        <v>3941</v>
      </c>
      <c r="AE831" s="86"/>
      <c r="AF831" s="286">
        <f>IFERROR(VLOOKUP(AD831,ACCESSORIES!F:J,5,FALSE),"N/A")</f>
        <v>22</v>
      </c>
      <c r="AG831" s="80" t="s">
        <v>85</v>
      </c>
      <c r="AH831" s="73" t="s">
        <v>85</v>
      </c>
      <c r="AI831" s="73" t="s">
        <v>85</v>
      </c>
      <c r="AJ831" s="73" t="s">
        <v>85</v>
      </c>
      <c r="AK831" s="287" t="str">
        <f>IFERROR(VLOOKUP(AJ831,ACCESSORIES!F:J,5,FALSE),"N/A")</f>
        <v>N/A</v>
      </c>
      <c r="AL831" s="92" t="s">
        <v>236</v>
      </c>
      <c r="AM831" s="74" t="s">
        <v>85</v>
      </c>
      <c r="AN831" s="38" t="str">
        <f>IFERROR(VLOOKUP(AM831,ACCESSORIES!F:J,5,FALSE),"N/A")</f>
        <v>N/A</v>
      </c>
      <c r="AO831" s="74" t="s">
        <v>85</v>
      </c>
      <c r="AP831" s="77">
        <v>16.100000000000001</v>
      </c>
      <c r="AQ831" s="74"/>
      <c r="AR831" s="74">
        <v>178</v>
      </c>
      <c r="AS831" s="74">
        <v>0</v>
      </c>
      <c r="AT831" s="74">
        <v>14</v>
      </c>
      <c r="AU831" s="34">
        <v>43</v>
      </c>
      <c r="AV831" s="34">
        <v>50</v>
      </c>
      <c r="AW831" s="34">
        <v>208</v>
      </c>
      <c r="AX831" s="74">
        <v>204.5</v>
      </c>
      <c r="AY831" s="77">
        <v>100</v>
      </c>
      <c r="AZ831" s="49">
        <v>44</v>
      </c>
      <c r="BA831" s="49">
        <v>44</v>
      </c>
      <c r="BB831" s="49">
        <v>46</v>
      </c>
      <c r="BC831" s="49"/>
      <c r="BD831" s="3" t="s">
        <v>85</v>
      </c>
      <c r="BE831" s="91" t="str">
        <f>IFERROR(VLOOKUP(BD831,ACCESSORIES!F:J,5,FALSE),"N/A")</f>
        <v>N/A</v>
      </c>
      <c r="BF831" s="3" t="s">
        <v>85</v>
      </c>
      <c r="BG831" s="91" t="str">
        <f>IFERROR(VLOOKUP(BF831,ACCESSORIES!F:J,5,FALSE),"N/A")</f>
        <v>N/A</v>
      </c>
      <c r="BH831" s="70">
        <v>35.57</v>
      </c>
      <c r="BI831" s="50">
        <v>19.7</v>
      </c>
      <c r="BJ831" s="50">
        <v>19.7</v>
      </c>
      <c r="BK831" s="50">
        <v>11</v>
      </c>
      <c r="BL831" s="358">
        <f t="shared" si="75"/>
        <v>6.995621234535998E-2</v>
      </c>
      <c r="BM831" s="73">
        <v>36</v>
      </c>
      <c r="BN831" s="107" t="s">
        <v>3374</v>
      </c>
      <c r="BO831" s="46" t="s">
        <v>3891</v>
      </c>
      <c r="BP831" s="74" t="s">
        <v>4730</v>
      </c>
      <c r="BQ831" s="74" t="s">
        <v>3907</v>
      </c>
      <c r="BR831" s="74" t="s">
        <v>5139</v>
      </c>
      <c r="BS831" s="74" t="s">
        <v>2734</v>
      </c>
      <c r="BT831" s="74" t="s">
        <v>5140</v>
      </c>
      <c r="BU831" s="74" t="s">
        <v>5141</v>
      </c>
      <c r="BV831" s="89" t="s">
        <v>5127</v>
      </c>
      <c r="BW831" s="74" t="s">
        <v>4101</v>
      </c>
      <c r="BX831" s="74" t="s">
        <v>3909</v>
      </c>
      <c r="BY831" s="74"/>
      <c r="BZ831" s="300" t="s">
        <v>4452</v>
      </c>
      <c r="CA831" s="312" t="s">
        <v>4453</v>
      </c>
      <c r="CB831" s="300" t="s">
        <v>4455</v>
      </c>
      <c r="CC831" s="312" t="s">
        <v>4454</v>
      </c>
      <c r="CD831" s="311" t="str">
        <f t="shared" si="80"/>
        <v>DISCONTINUED - MR701 Bead Grip, 17x8.5, 0mm Offset, 5x150, 110.5mm Centerbore, Bahia Blue</v>
      </c>
      <c r="CE831" s="311" t="s">
        <v>3721</v>
      </c>
      <c r="CF831" s="311" t="s">
        <v>3720</v>
      </c>
      <c r="CG831" s="300" t="str">
        <f t="shared" si="70"/>
        <v>TRAIL (7XX)</v>
      </c>
    </row>
    <row r="832" spans="1:85" s="36" customFormat="1" ht="15.75" customHeight="1">
      <c r="A832" s="571">
        <f t="shared" si="69"/>
        <v>829</v>
      </c>
      <c r="B832" s="3" t="s">
        <v>84</v>
      </c>
      <c r="C832" s="92" t="s">
        <v>1247</v>
      </c>
      <c r="D832" s="74" t="s">
        <v>5481</v>
      </c>
      <c r="E832" s="84" t="s">
        <v>5949</v>
      </c>
      <c r="F832" s="281" t="str">
        <f t="shared" si="74"/>
        <v>MR70178580900</v>
      </c>
      <c r="G832" s="83"/>
      <c r="H832" s="83"/>
      <c r="I832" s="81" t="s">
        <v>1924</v>
      </c>
      <c r="J832" s="305">
        <v>43101</v>
      </c>
      <c r="K832" s="305">
        <v>44883</v>
      </c>
      <c r="L832" s="282" t="s">
        <v>1239</v>
      </c>
      <c r="M832" s="328">
        <v>372.5</v>
      </c>
      <c r="N832" s="85"/>
      <c r="O832" s="409"/>
      <c r="P832" s="74">
        <v>17</v>
      </c>
      <c r="Q832" s="74">
        <v>8.5</v>
      </c>
      <c r="R832" s="92" t="s">
        <v>1699</v>
      </c>
      <c r="S832" s="74">
        <v>8</v>
      </c>
      <c r="T832" s="74">
        <v>6.5</v>
      </c>
      <c r="U832" s="74">
        <v>0</v>
      </c>
      <c r="V832" s="77">
        <v>4.75</v>
      </c>
      <c r="W832" s="93" t="s">
        <v>85</v>
      </c>
      <c r="X832" s="77">
        <v>130.81</v>
      </c>
      <c r="Y832" s="76">
        <v>30.53</v>
      </c>
      <c r="Z832" s="47">
        <v>3640</v>
      </c>
      <c r="AA832" s="81" t="s">
        <v>2168</v>
      </c>
      <c r="AB832" s="71" t="s">
        <v>2846</v>
      </c>
      <c r="AC832" s="47" t="s">
        <v>9627</v>
      </c>
      <c r="AD832" s="74" t="s">
        <v>3944</v>
      </c>
      <c r="AE832" s="86"/>
      <c r="AF832" s="286">
        <f>IFERROR(VLOOKUP(AD832,ACCESSORIES!F:J,5,FALSE),"N/A")</f>
        <v>33</v>
      </c>
      <c r="AG832" s="80" t="s">
        <v>85</v>
      </c>
      <c r="AH832" s="73" t="s">
        <v>85</v>
      </c>
      <c r="AI832" s="3" t="s">
        <v>2863</v>
      </c>
      <c r="AJ832" s="73" t="s">
        <v>85</v>
      </c>
      <c r="AK832" s="287" t="str">
        <f>IFERROR(VLOOKUP(AJ832,ACCESSORIES!F:J,5,FALSE),"N/A")</f>
        <v>N/A</v>
      </c>
      <c r="AL832" s="92" t="s">
        <v>236</v>
      </c>
      <c r="AM832" s="74" t="s">
        <v>85</v>
      </c>
      <c r="AN832" s="38" t="str">
        <f>IFERROR(VLOOKUP(AM832,ACCESSORIES!F:J,5,FALSE),"N/A")</f>
        <v>N/A</v>
      </c>
      <c r="AO832" s="74" t="s">
        <v>85</v>
      </c>
      <c r="AP832" s="77">
        <v>16.100000000000001</v>
      </c>
      <c r="AQ832" s="74"/>
      <c r="AR832" s="74">
        <v>197</v>
      </c>
      <c r="AS832" s="74">
        <v>0</v>
      </c>
      <c r="AT832" s="74">
        <v>0</v>
      </c>
      <c r="AU832" s="34">
        <v>45</v>
      </c>
      <c r="AV832" s="34">
        <v>50.6</v>
      </c>
      <c r="AW832" s="34">
        <v>208</v>
      </c>
      <c r="AX832" s="74">
        <v>204.5</v>
      </c>
      <c r="AY832" s="77">
        <v>125</v>
      </c>
      <c r="AZ832" s="49">
        <v>92</v>
      </c>
      <c r="BA832" s="49">
        <v>92</v>
      </c>
      <c r="BB832" s="49">
        <v>46</v>
      </c>
      <c r="BC832" s="49"/>
      <c r="BD832" s="3" t="s">
        <v>85</v>
      </c>
      <c r="BE832" s="91" t="str">
        <f>IFERROR(VLOOKUP(BD832,ACCESSORIES!F:J,5,FALSE),"N/A")</f>
        <v>N/A</v>
      </c>
      <c r="BF832" s="3" t="s">
        <v>85</v>
      </c>
      <c r="BG832" s="91" t="str">
        <f>IFERROR(VLOOKUP(BF832,ACCESSORIES!F:J,5,FALSE),"N/A")</f>
        <v>N/A</v>
      </c>
      <c r="BH832" s="70">
        <v>35.49</v>
      </c>
      <c r="BI832" s="50">
        <v>19.7</v>
      </c>
      <c r="BJ832" s="50">
        <v>19.7</v>
      </c>
      <c r="BK832" s="50">
        <v>11</v>
      </c>
      <c r="BL832" s="358">
        <f t="shared" si="75"/>
        <v>6.995621234535998E-2</v>
      </c>
      <c r="BM832" s="73">
        <v>36</v>
      </c>
      <c r="BN832" s="107" t="s">
        <v>3374</v>
      </c>
      <c r="BO832" s="46" t="s">
        <v>3891</v>
      </c>
      <c r="BP832" s="74" t="s">
        <v>4730</v>
      </c>
      <c r="BQ832" s="74" t="s">
        <v>3907</v>
      </c>
      <c r="BR832" s="74" t="s">
        <v>5139</v>
      </c>
      <c r="BS832" s="74" t="s">
        <v>2734</v>
      </c>
      <c r="BT832" s="74" t="s">
        <v>5140</v>
      </c>
      <c r="BU832" s="74" t="s">
        <v>5141</v>
      </c>
      <c r="BV832" s="89" t="s">
        <v>5127</v>
      </c>
      <c r="BW832" s="74" t="s">
        <v>4101</v>
      </c>
      <c r="BX832" s="74" t="s">
        <v>3909</v>
      </c>
      <c r="BY832" s="74"/>
      <c r="BZ832" s="300" t="s">
        <v>4012</v>
      </c>
      <c r="CA832" s="312" t="s">
        <v>4011</v>
      </c>
      <c r="CB832" s="300" t="s">
        <v>4010</v>
      </c>
      <c r="CC832" s="312" t="s">
        <v>4009</v>
      </c>
      <c r="CD832" s="311" t="str">
        <f t="shared" si="80"/>
        <v>DISCONTINUED - MR701 Bead Grip, 17x8.5, 0mm Offset, 8x6.5, 130.81mm Centerbore, Method Bronze</v>
      </c>
      <c r="CE832" s="311" t="s">
        <v>3721</v>
      </c>
      <c r="CF832" s="311" t="s">
        <v>3720</v>
      </c>
      <c r="CG832" s="300" t="str">
        <f t="shared" si="70"/>
        <v>TRAIL (7XX)</v>
      </c>
    </row>
    <row r="833" spans="1:85" s="36" customFormat="1" ht="15.75" customHeight="1">
      <c r="A833" s="571">
        <f t="shared" si="69"/>
        <v>830</v>
      </c>
      <c r="B833" s="74" t="s">
        <v>2909</v>
      </c>
      <c r="C833" s="92" t="s">
        <v>2893</v>
      </c>
      <c r="D833" s="92" t="s">
        <v>2895</v>
      </c>
      <c r="E833" s="84" t="s">
        <v>5950</v>
      </c>
      <c r="F833" s="281" t="str">
        <f t="shared" si="74"/>
        <v>GZ80257040543B</v>
      </c>
      <c r="G833" s="83" t="s">
        <v>1095</v>
      </c>
      <c r="H833" s="83"/>
      <c r="I833" s="11" t="s">
        <v>2914</v>
      </c>
      <c r="J833" s="307">
        <v>43518</v>
      </c>
      <c r="K833" s="305">
        <v>44883</v>
      </c>
      <c r="L833" s="282" t="s">
        <v>1239</v>
      </c>
      <c r="M833" s="328">
        <v>252.3</v>
      </c>
      <c r="N833" s="85"/>
      <c r="O833" s="409"/>
      <c r="P833" s="92">
        <v>15</v>
      </c>
      <c r="Q833" s="23">
        <v>7</v>
      </c>
      <c r="R833" s="92" t="s">
        <v>1680</v>
      </c>
      <c r="S833" s="73">
        <v>4</v>
      </c>
      <c r="T833" s="73">
        <v>110</v>
      </c>
      <c r="U833" s="3">
        <v>10</v>
      </c>
      <c r="V833" s="16">
        <v>4.25</v>
      </c>
      <c r="W833" s="93" t="s">
        <v>168</v>
      </c>
      <c r="X833" s="16">
        <v>84</v>
      </c>
      <c r="Y833" s="8">
        <v>18.25</v>
      </c>
      <c r="Z833" s="47">
        <v>1400</v>
      </c>
      <c r="AA833" s="71" t="s">
        <v>2165</v>
      </c>
      <c r="AB833" s="72" t="s">
        <v>2845</v>
      </c>
      <c r="AC833" s="47" t="s">
        <v>9872</v>
      </c>
      <c r="AD833" s="73" t="s">
        <v>2902</v>
      </c>
      <c r="AE833" s="46"/>
      <c r="AF833" s="286">
        <f>IFERROR(VLOOKUP(AD833,ACCESSORIES!F:J,5,FALSE),"N/A")</f>
        <v>14.454000000000002</v>
      </c>
      <c r="AG833" s="80" t="s">
        <v>85</v>
      </c>
      <c r="AH833" s="80" t="s">
        <v>2905</v>
      </c>
      <c r="AI833" s="73" t="s">
        <v>85</v>
      </c>
      <c r="AJ833" s="73" t="s">
        <v>85</v>
      </c>
      <c r="AK833" s="287" t="str">
        <f>IFERROR(VLOOKUP(AJ833,ACCESSORIES!F:J,5,FALSE),"N/A")</f>
        <v>N/A</v>
      </c>
      <c r="AL833" s="92" t="s">
        <v>237</v>
      </c>
      <c r="AM833" s="92" t="s">
        <v>85</v>
      </c>
      <c r="AN833" s="38" t="str">
        <f>IFERROR(VLOOKUP(AM833,ACCESSORIES!F:J,5,FALSE),"N/A")</f>
        <v>N/A</v>
      </c>
      <c r="AO833" s="92" t="s">
        <v>85</v>
      </c>
      <c r="AP833" s="93">
        <v>13</v>
      </c>
      <c r="AQ833" s="92"/>
      <c r="AR833" s="92">
        <v>136</v>
      </c>
      <c r="AS833" s="25">
        <v>2</v>
      </c>
      <c r="AT833" s="25">
        <v>22</v>
      </c>
      <c r="AU833" s="25"/>
      <c r="AV833" s="25">
        <v>23</v>
      </c>
      <c r="AW833" s="25"/>
      <c r="AX833" s="94">
        <v>169</v>
      </c>
      <c r="AY833" s="93">
        <v>60</v>
      </c>
      <c r="AZ833" s="49">
        <v>45</v>
      </c>
      <c r="BA833" s="49">
        <v>0</v>
      </c>
      <c r="BB833" s="49"/>
      <c r="BC833" s="49"/>
      <c r="BD833" s="25" t="s">
        <v>2901</v>
      </c>
      <c r="BE833" s="91" t="str">
        <f>IFERROR(VLOOKUP(BD833,ACCESSORIES!F:J,5,FALSE),"N/A")</f>
        <v>N/A</v>
      </c>
      <c r="BF833" s="73" t="s">
        <v>2899</v>
      </c>
      <c r="BG833" s="91" t="str">
        <f>IFERROR(VLOOKUP(BF833,ACCESSORIES!F:J,5,FALSE),"N/A")</f>
        <v>N/A</v>
      </c>
      <c r="BH833" s="70">
        <v>21.75</v>
      </c>
      <c r="BI833" s="50">
        <v>16</v>
      </c>
      <c r="BJ833" s="50">
        <v>16</v>
      </c>
      <c r="BK833" s="50">
        <v>8</v>
      </c>
      <c r="BL833" s="358">
        <f t="shared" si="75"/>
        <v>3.3560707071999998E-2</v>
      </c>
      <c r="BM833" s="73">
        <v>53</v>
      </c>
      <c r="BN833" s="107" t="s">
        <v>3374</v>
      </c>
      <c r="BO833" s="46" t="s">
        <v>3891</v>
      </c>
      <c r="BP833" s="74" t="s">
        <v>3904</v>
      </c>
      <c r="BQ833" s="74" t="s">
        <v>3898</v>
      </c>
      <c r="BR833" s="74" t="s">
        <v>3906</v>
      </c>
      <c r="BS833" s="44"/>
      <c r="BT833" s="44"/>
      <c r="BU833" s="44"/>
      <c r="BV833" s="44"/>
      <c r="BW833" s="44"/>
      <c r="BX833" s="44"/>
      <c r="BY833" s="44"/>
      <c r="BZ833" s="300" t="s">
        <v>3811</v>
      </c>
      <c r="CA833" s="323" t="s">
        <v>3810</v>
      </c>
      <c r="CB833" s="300" t="s">
        <v>3813</v>
      </c>
      <c r="CC833" s="323" t="s">
        <v>3812</v>
      </c>
      <c r="CD833" s="311" t="str">
        <f t="shared" si="80"/>
        <v>DISCONTINUED - GZ802 Gunslinger Beadlock, 15x7, 4+3/+10mm Offset, 4x110, 84mm Centerbore, Matte Black, w/ BH-H2020M</v>
      </c>
      <c r="CE833" s="311" t="s">
        <v>3721</v>
      </c>
      <c r="CF833" s="311" t="s">
        <v>3720</v>
      </c>
      <c r="CG833" s="300" t="str">
        <f t="shared" si="70"/>
        <v>GMZ (8XX)</v>
      </c>
    </row>
    <row r="834" spans="1:85" s="36" customFormat="1" ht="15.75" customHeight="1">
      <c r="A834" s="571">
        <f t="shared" si="69"/>
        <v>831</v>
      </c>
      <c r="B834" s="92" t="s">
        <v>84</v>
      </c>
      <c r="C834" s="92" t="s">
        <v>1038</v>
      </c>
      <c r="D834" s="92" t="s">
        <v>4208</v>
      </c>
      <c r="E834" s="129" t="s">
        <v>5954</v>
      </c>
      <c r="F834" s="281" t="str">
        <f t="shared" si="74"/>
        <v>MR31778588500</v>
      </c>
      <c r="G834" s="83"/>
      <c r="H834" s="83"/>
      <c r="I834" s="72" t="s">
        <v>4223</v>
      </c>
      <c r="J834" s="305">
        <v>44026</v>
      </c>
      <c r="K834" s="305">
        <v>44883</v>
      </c>
      <c r="L834" s="282" t="s">
        <v>1239</v>
      </c>
      <c r="M834" s="328">
        <v>381</v>
      </c>
      <c r="N834" s="85"/>
      <c r="O834" s="409"/>
      <c r="P834" s="29">
        <v>17</v>
      </c>
      <c r="Q834" s="24">
        <v>8.5</v>
      </c>
      <c r="R834" s="92" t="s">
        <v>1701</v>
      </c>
      <c r="S834" s="3">
        <v>8</v>
      </c>
      <c r="T834" s="29">
        <v>180</v>
      </c>
      <c r="U834" s="29">
        <v>0</v>
      </c>
      <c r="V834" s="16">
        <v>4.75</v>
      </c>
      <c r="W834" s="93" t="s">
        <v>85</v>
      </c>
      <c r="X834" s="16">
        <v>130.81</v>
      </c>
      <c r="Y834" s="8">
        <v>33.33</v>
      </c>
      <c r="Z834" s="47">
        <v>3640</v>
      </c>
      <c r="AA834" s="71" t="s">
        <v>2165</v>
      </c>
      <c r="AB834" s="71" t="s">
        <v>2845</v>
      </c>
      <c r="AC834" s="47" t="s">
        <v>9718</v>
      </c>
      <c r="AD834" s="74" t="s">
        <v>1597</v>
      </c>
      <c r="AE834" s="86"/>
      <c r="AF834" s="286">
        <f>IFERROR(VLOOKUP(AD834,ACCESSORIES!F:J,5,FALSE),"N/A")</f>
        <v>33</v>
      </c>
      <c r="AG834" s="80" t="s">
        <v>85</v>
      </c>
      <c r="AH834" s="73" t="s">
        <v>85</v>
      </c>
      <c r="AI834" s="13" t="s">
        <v>2863</v>
      </c>
      <c r="AJ834" s="73" t="s">
        <v>1497</v>
      </c>
      <c r="AK834" s="287">
        <f>IFERROR(VLOOKUP(AJ834,ACCESSORIES!F:J,5,FALSE),"N/A")</f>
        <v>1.1000000000000001</v>
      </c>
      <c r="AL834" s="92" t="s">
        <v>237</v>
      </c>
      <c r="AM834" s="92" t="s">
        <v>85</v>
      </c>
      <c r="AN834" s="38" t="str">
        <f>IFERROR(VLOOKUP(AM834,ACCESSORIES!F:J,5,FALSE),"N/A")</f>
        <v>N/A</v>
      </c>
      <c r="AO834" s="92" t="s">
        <v>85</v>
      </c>
      <c r="AP834" s="16">
        <v>16.100000000000001</v>
      </c>
      <c r="AQ834" s="3"/>
      <c r="AR834" s="3">
        <v>210</v>
      </c>
      <c r="AS834" s="34">
        <v>0</v>
      </c>
      <c r="AT834" s="34">
        <v>0</v>
      </c>
      <c r="AU834" s="34">
        <v>33.9</v>
      </c>
      <c r="AV834" s="34">
        <v>77.900000000000006</v>
      </c>
      <c r="AW834" s="34">
        <v>208</v>
      </c>
      <c r="AX834" s="94">
        <v>204.7</v>
      </c>
      <c r="AY834" s="77">
        <v>125</v>
      </c>
      <c r="AZ834" s="49">
        <v>92</v>
      </c>
      <c r="BA834" s="49">
        <v>92</v>
      </c>
      <c r="BB834" s="49">
        <v>21</v>
      </c>
      <c r="BC834" s="49"/>
      <c r="BD834" s="3" t="s">
        <v>85</v>
      </c>
      <c r="BE834" s="91" t="str">
        <f>IFERROR(VLOOKUP(BD834,ACCESSORIES!F:J,5,FALSE),"N/A")</f>
        <v>N/A</v>
      </c>
      <c r="BF834" s="3" t="s">
        <v>85</v>
      </c>
      <c r="BG834" s="91" t="str">
        <f>IFERROR(VLOOKUP(BF834,ACCESSORIES!F:J,5,FALSE),"N/A")</f>
        <v>N/A</v>
      </c>
      <c r="BH834" s="70">
        <v>37.409999999999997</v>
      </c>
      <c r="BI834" s="50">
        <v>19.7</v>
      </c>
      <c r="BJ834" s="50">
        <v>19.7</v>
      </c>
      <c r="BK834" s="50">
        <v>11</v>
      </c>
      <c r="BL834" s="358">
        <f t="shared" si="75"/>
        <v>6.995621234535998E-2</v>
      </c>
      <c r="BM834" s="73">
        <v>36</v>
      </c>
      <c r="BN834" s="107" t="s">
        <v>3374</v>
      </c>
      <c r="BO834" s="46" t="s">
        <v>3891</v>
      </c>
      <c r="BP834" s="29" t="s">
        <v>3907</v>
      </c>
      <c r="BQ834" s="29" t="s">
        <v>4614</v>
      </c>
      <c r="BR834" s="29" t="s">
        <v>5224</v>
      </c>
      <c r="BS834" s="29" t="s">
        <v>5199</v>
      </c>
      <c r="BT834" s="74" t="s">
        <v>5225</v>
      </c>
      <c r="BU834" s="74" t="s">
        <v>5226</v>
      </c>
      <c r="BV834" s="74" t="s">
        <v>4101</v>
      </c>
      <c r="BW834" s="74" t="s">
        <v>3909</v>
      </c>
      <c r="BX834" s="74"/>
      <c r="BY834" s="74"/>
      <c r="BZ834" s="300" t="s">
        <v>4651</v>
      </c>
      <c r="CA834" s="340" t="s">
        <v>4652</v>
      </c>
      <c r="CB834" s="300" t="s">
        <v>4653</v>
      </c>
      <c r="CC834" s="340" t="s">
        <v>4654</v>
      </c>
      <c r="CD834" s="311" t="str">
        <f t="shared" ref="CD834:CD836" si="81">CONCATENATE("DISCONTINUED"," ","-"," ",D834,", ",P834,"x",Q834,", ",IF(W834="N/A", "", CONCATENATE(W834, "/")),IF(U834&gt;0, CONCATENATE("+",U834), U834),"mm Offset, ",R834,", ",X834,"mm Centerbore, ",PROPER(AA834), "", IF(BF834="N/A", "", CONCATENATE(", w/ ", BF834)))</f>
        <v>DISCONTINUED - MR317, 17x8.5, 0mm Offset, 8x180, 130.81mm Centerbore, Matte Black</v>
      </c>
      <c r="CE834" s="311" t="s">
        <v>3721</v>
      </c>
      <c r="CF834" s="311" t="s">
        <v>3720</v>
      </c>
      <c r="CG834" s="300" t="str">
        <f t="shared" si="70"/>
        <v>STREET (3XX)</v>
      </c>
    </row>
    <row r="835" spans="1:85" s="36" customFormat="1" ht="15.75" customHeight="1">
      <c r="A835" s="571">
        <f t="shared" si="69"/>
        <v>832</v>
      </c>
      <c r="B835" s="4" t="s">
        <v>84</v>
      </c>
      <c r="C835" s="92" t="s">
        <v>1055</v>
      </c>
      <c r="D835" s="5" t="s">
        <v>5417</v>
      </c>
      <c r="E835" s="84" t="s">
        <v>5955</v>
      </c>
      <c r="F835" s="281" t="str">
        <f t="shared" si="74"/>
        <v>MR41057047143</v>
      </c>
      <c r="G835" s="83"/>
      <c r="H835" s="83"/>
      <c r="I835" s="72" t="s">
        <v>3249</v>
      </c>
      <c r="J835" s="299">
        <v>43677</v>
      </c>
      <c r="K835" s="305">
        <v>44883</v>
      </c>
      <c r="L835" s="282" t="s">
        <v>1239</v>
      </c>
      <c r="M835" s="328">
        <v>209.9</v>
      </c>
      <c r="N835" s="85"/>
      <c r="O835" s="409"/>
      <c r="P835" s="5">
        <v>15</v>
      </c>
      <c r="Q835" s="70">
        <v>7</v>
      </c>
      <c r="R835" s="92" t="s">
        <v>1682</v>
      </c>
      <c r="S835" s="5">
        <v>4</v>
      </c>
      <c r="T835" s="5">
        <v>136</v>
      </c>
      <c r="U835" s="5">
        <v>13</v>
      </c>
      <c r="V835" s="17">
        <v>4.5</v>
      </c>
      <c r="W835" s="5" t="s">
        <v>168</v>
      </c>
      <c r="X835" s="17">
        <v>106.25</v>
      </c>
      <c r="Y835" s="8">
        <v>15.3</v>
      </c>
      <c r="Z835" s="47">
        <v>1600</v>
      </c>
      <c r="AA835" s="72" t="s">
        <v>2169</v>
      </c>
      <c r="AB835" s="72" t="s">
        <v>2847</v>
      </c>
      <c r="AC835" s="47" t="s">
        <v>9594</v>
      </c>
      <c r="AD835" s="2" t="s">
        <v>3945</v>
      </c>
      <c r="AE835" s="435"/>
      <c r="AF835" s="286">
        <f>IFERROR(VLOOKUP(AD835,ACCESSORIES!F:J,5,FALSE),"N/A")</f>
        <v>22</v>
      </c>
      <c r="AG835" s="80" t="s">
        <v>85</v>
      </c>
      <c r="AH835" s="80" t="s">
        <v>85</v>
      </c>
      <c r="AI835" s="73" t="s">
        <v>85</v>
      </c>
      <c r="AJ835" s="2" t="s">
        <v>85</v>
      </c>
      <c r="AK835" s="287" t="str">
        <f>IFERROR(VLOOKUP(AJ835,ACCESSORIES!F:J,5,FALSE),"N/A")</f>
        <v>N/A</v>
      </c>
      <c r="AL835" s="74" t="s">
        <v>237</v>
      </c>
      <c r="AM835" s="74" t="s">
        <v>85</v>
      </c>
      <c r="AN835" s="38" t="str">
        <f>IFERROR(VLOOKUP(AM835,ACCESSORIES!F:J,5,FALSE),"N/A")</f>
        <v>N/A</v>
      </c>
      <c r="AO835" s="74" t="s">
        <v>85</v>
      </c>
      <c r="AP835" s="77">
        <v>14.1</v>
      </c>
      <c r="AQ835" s="74"/>
      <c r="AR835" s="74">
        <v>180</v>
      </c>
      <c r="AS835" s="25"/>
      <c r="AT835" s="25">
        <v>8</v>
      </c>
      <c r="AU835" s="25"/>
      <c r="AV835" s="25">
        <v>9</v>
      </c>
      <c r="AW835" s="25"/>
      <c r="AX835" s="25">
        <v>167</v>
      </c>
      <c r="AY835" s="77">
        <v>96</v>
      </c>
      <c r="AZ835" s="49">
        <v>40</v>
      </c>
      <c r="BA835" s="49">
        <v>40</v>
      </c>
      <c r="BB835" s="49">
        <v>65</v>
      </c>
      <c r="BC835" s="49"/>
      <c r="BD835" s="3" t="s">
        <v>85</v>
      </c>
      <c r="BE835" s="91" t="str">
        <f>IFERROR(VLOOKUP(BD835,ACCESSORIES!F:J,5,FALSE),"N/A")</f>
        <v>N/A</v>
      </c>
      <c r="BF835" s="3" t="s">
        <v>85</v>
      </c>
      <c r="BG835" s="91" t="str">
        <f>IFERROR(VLOOKUP(BF835,ACCESSORIES!F:J,5,FALSE),"N/A")</f>
        <v>N/A</v>
      </c>
      <c r="BH835" s="70">
        <v>19.690000000000001</v>
      </c>
      <c r="BI835" s="50">
        <v>17.7</v>
      </c>
      <c r="BJ835" s="50">
        <v>17.7</v>
      </c>
      <c r="BK835" s="50">
        <v>9.6</v>
      </c>
      <c r="BL835" s="358">
        <f t="shared" si="75"/>
        <v>4.9285471493375997E-2</v>
      </c>
      <c r="BM835" s="5">
        <v>48</v>
      </c>
      <c r="BN835" s="107" t="s">
        <v>3374</v>
      </c>
      <c r="BO835" s="46" t="s">
        <v>3891</v>
      </c>
      <c r="BP835" s="74" t="s">
        <v>4730</v>
      </c>
      <c r="BQ835" s="74" t="s">
        <v>3907</v>
      </c>
      <c r="BR835" s="74" t="s">
        <v>5162</v>
      </c>
      <c r="BS835" s="74" t="s">
        <v>2734</v>
      </c>
      <c r="BT835" s="74" t="s">
        <v>4116</v>
      </c>
      <c r="BU835" s="74" t="s">
        <v>5141</v>
      </c>
      <c r="BV835" s="74"/>
      <c r="BW835" s="74"/>
      <c r="BX835" s="74"/>
      <c r="BY835" s="74"/>
      <c r="BZ835" s="300" t="s">
        <v>4055</v>
      </c>
      <c r="CA835" s="312" t="s">
        <v>4054</v>
      </c>
      <c r="CB835" s="300" t="s">
        <v>3861</v>
      </c>
      <c r="CC835" s="312" t="s">
        <v>4056</v>
      </c>
      <c r="CD835" s="311" t="str">
        <f t="shared" si="81"/>
        <v>DISCONTINUED - MR410 Bead Grip, 15x7, 4+3/+13mm Offset, 4x136, 106.25mm Centerbore, Gold</v>
      </c>
      <c r="CE835" s="311" t="s">
        <v>3721</v>
      </c>
      <c r="CF835" s="311" t="s">
        <v>3720</v>
      </c>
      <c r="CG835" s="300" t="str">
        <f t="shared" si="70"/>
        <v>UTV (4XX)</v>
      </c>
    </row>
    <row r="836" spans="1:85" s="36" customFormat="1" ht="15.75" customHeight="1">
      <c r="A836" s="571">
        <f t="shared" ref="A836:A899" si="82">ROW(B836)-3</f>
        <v>833</v>
      </c>
      <c r="B836" s="4" t="s">
        <v>84</v>
      </c>
      <c r="C836" s="92" t="s">
        <v>1055</v>
      </c>
      <c r="D836" s="5" t="s">
        <v>5417</v>
      </c>
      <c r="E836" s="84" t="s">
        <v>5956</v>
      </c>
      <c r="F836" s="281" t="str">
        <f t="shared" si="74"/>
        <v>MR41051046564</v>
      </c>
      <c r="G836" s="83"/>
      <c r="H836" s="83"/>
      <c r="I836" s="72" t="s">
        <v>3258</v>
      </c>
      <c r="J836" s="299">
        <v>43677</v>
      </c>
      <c r="K836" s="305">
        <v>44883</v>
      </c>
      <c r="L836" s="282" t="s">
        <v>1239</v>
      </c>
      <c r="M836" s="328">
        <v>234.74</v>
      </c>
      <c r="N836" s="85"/>
      <c r="O836" s="409"/>
      <c r="P836" s="5">
        <v>15</v>
      </c>
      <c r="Q836" s="70">
        <v>10</v>
      </c>
      <c r="R836" s="92" t="s">
        <v>1683</v>
      </c>
      <c r="S836" s="5">
        <v>4</v>
      </c>
      <c r="T836" s="5">
        <v>156</v>
      </c>
      <c r="U836" s="5">
        <v>25</v>
      </c>
      <c r="V836" s="17">
        <v>6.4</v>
      </c>
      <c r="W836" s="5" t="s">
        <v>3243</v>
      </c>
      <c r="X836" s="17">
        <v>132</v>
      </c>
      <c r="Y836" s="8">
        <v>17.2</v>
      </c>
      <c r="Z836" s="47">
        <v>1600</v>
      </c>
      <c r="AA836" s="72" t="s">
        <v>2165</v>
      </c>
      <c r="AB836" s="72" t="s">
        <v>2845</v>
      </c>
      <c r="AC836" s="47" t="s">
        <v>9873</v>
      </c>
      <c r="AD836" s="2" t="s">
        <v>3942</v>
      </c>
      <c r="AE836" s="435"/>
      <c r="AF836" s="286">
        <f>IFERROR(VLOOKUP(AD836,ACCESSORIES!F:J,5,FALSE),"N/A")</f>
        <v>22</v>
      </c>
      <c r="AG836" s="80" t="s">
        <v>85</v>
      </c>
      <c r="AH836" s="80" t="s">
        <v>85</v>
      </c>
      <c r="AI836" s="73" t="s">
        <v>85</v>
      </c>
      <c r="AJ836" s="2" t="s">
        <v>85</v>
      </c>
      <c r="AK836" s="287" t="str">
        <f>IFERROR(VLOOKUP(AJ836,ACCESSORIES!F:J,5,FALSE),"N/A")</f>
        <v>N/A</v>
      </c>
      <c r="AL836" s="74" t="s">
        <v>237</v>
      </c>
      <c r="AM836" s="74" t="s">
        <v>85</v>
      </c>
      <c r="AN836" s="38" t="str">
        <f>IFERROR(VLOOKUP(AM836,ACCESSORIES!F:J,5,FALSE),"N/A")</f>
        <v>N/A</v>
      </c>
      <c r="AO836" s="74" t="s">
        <v>85</v>
      </c>
      <c r="AP836" s="77">
        <v>14.1</v>
      </c>
      <c r="AQ836" s="74"/>
      <c r="AR836" s="74">
        <v>180</v>
      </c>
      <c r="AS836" s="25"/>
      <c r="AT836" s="25">
        <v>9</v>
      </c>
      <c r="AU836" s="25"/>
      <c r="AV836" s="25">
        <v>14</v>
      </c>
      <c r="AW836" s="25"/>
      <c r="AX836" s="25">
        <v>167</v>
      </c>
      <c r="AY836" s="77">
        <v>115</v>
      </c>
      <c r="AZ836" s="49">
        <v>40</v>
      </c>
      <c r="BA836" s="49">
        <v>40</v>
      </c>
      <c r="BB836" s="49">
        <v>82</v>
      </c>
      <c r="BC836" s="49"/>
      <c r="BD836" s="3" t="s">
        <v>85</v>
      </c>
      <c r="BE836" s="91" t="str">
        <f>IFERROR(VLOOKUP(BD836,ACCESSORIES!F:J,5,FALSE),"N/A")</f>
        <v>N/A</v>
      </c>
      <c r="BF836" s="3" t="s">
        <v>85</v>
      </c>
      <c r="BG836" s="91" t="str">
        <f>IFERROR(VLOOKUP(BF836,ACCESSORIES!F:J,5,FALSE),"N/A")</f>
        <v>N/A</v>
      </c>
      <c r="BH836" s="70">
        <v>20.7</v>
      </c>
      <c r="BI836" s="50">
        <v>17.7</v>
      </c>
      <c r="BJ836" s="50">
        <v>17.7</v>
      </c>
      <c r="BK836" s="50">
        <v>12.6</v>
      </c>
      <c r="BL836" s="358">
        <f t="shared" si="75"/>
        <v>6.4687181335055993E-2</v>
      </c>
      <c r="BM836" s="5">
        <v>48</v>
      </c>
      <c r="BN836" s="107" t="s">
        <v>3374</v>
      </c>
      <c r="BO836" s="46" t="s">
        <v>3891</v>
      </c>
      <c r="BP836" s="74" t="s">
        <v>4730</v>
      </c>
      <c r="BQ836" s="74" t="s">
        <v>3907</v>
      </c>
      <c r="BR836" s="74" t="s">
        <v>5162</v>
      </c>
      <c r="BS836" s="74" t="s">
        <v>2734</v>
      </c>
      <c r="BT836" s="74" t="s">
        <v>4116</v>
      </c>
      <c r="BU836" s="74" t="s">
        <v>5141</v>
      </c>
      <c r="BV836" s="74"/>
      <c r="BW836" s="74"/>
      <c r="BX836" s="74"/>
      <c r="BY836" s="74"/>
      <c r="BZ836" s="300" t="s">
        <v>3860</v>
      </c>
      <c r="CA836" s="312" t="s">
        <v>4057</v>
      </c>
      <c r="CB836" s="300" t="s">
        <v>3859</v>
      </c>
      <c r="CC836" s="312" t="s">
        <v>4058</v>
      </c>
      <c r="CD836" s="311" t="str">
        <f t="shared" si="81"/>
        <v>DISCONTINUED - MR410 Bead Grip, 15x10, 6+4/+25mm Offset, 4x156, 132mm Centerbore, Matte Black</v>
      </c>
      <c r="CE836" s="311" t="s">
        <v>3721</v>
      </c>
      <c r="CF836" s="311" t="s">
        <v>3720</v>
      </c>
      <c r="CG836" s="300" t="str">
        <f t="shared" si="70"/>
        <v>UTV (4XX)</v>
      </c>
    </row>
    <row r="837" spans="1:85" s="36" customFormat="1" ht="15.75" customHeight="1">
      <c r="A837" s="571">
        <f t="shared" si="82"/>
        <v>834</v>
      </c>
      <c r="B837" s="13" t="s">
        <v>84</v>
      </c>
      <c r="C837" s="97" t="s">
        <v>1247</v>
      </c>
      <c r="D837" s="75" t="s">
        <v>5485</v>
      </c>
      <c r="E837" s="84" t="s">
        <v>5957</v>
      </c>
      <c r="F837" s="281" t="str">
        <f t="shared" si="74"/>
        <v>MR70478562500</v>
      </c>
      <c r="G837" s="83"/>
      <c r="H837" s="83"/>
      <c r="I837" s="43" t="s">
        <v>3347</v>
      </c>
      <c r="J837" s="316">
        <v>43714</v>
      </c>
      <c r="K837" s="305">
        <v>44883</v>
      </c>
      <c r="L837" s="282" t="s">
        <v>1239</v>
      </c>
      <c r="M837" s="328">
        <v>356.5</v>
      </c>
      <c r="N837" s="85"/>
      <c r="O837" s="409"/>
      <c r="P837" s="75">
        <v>17</v>
      </c>
      <c r="Q837" s="75">
        <v>8.5</v>
      </c>
      <c r="R837" s="92" t="s">
        <v>1695</v>
      </c>
      <c r="S837" s="75">
        <v>6</v>
      </c>
      <c r="T837" s="75">
        <v>120</v>
      </c>
      <c r="U837" s="75">
        <v>0</v>
      </c>
      <c r="V837" s="68">
        <v>4.75</v>
      </c>
      <c r="W837" s="95" t="s">
        <v>85</v>
      </c>
      <c r="X837" s="68">
        <v>67</v>
      </c>
      <c r="Y837" s="39">
        <v>33.33</v>
      </c>
      <c r="Z837" s="47">
        <v>2650</v>
      </c>
      <c r="AA837" s="43" t="s">
        <v>2165</v>
      </c>
      <c r="AB837" s="72" t="s">
        <v>2845</v>
      </c>
      <c r="AC837" s="47" t="s">
        <v>9715</v>
      </c>
      <c r="AD837" s="74" t="s">
        <v>3940</v>
      </c>
      <c r="AE837" s="86"/>
      <c r="AF837" s="286">
        <f>IFERROR(VLOOKUP(AD837,ACCESSORIES!F:J,5,FALSE),"N/A")</f>
        <v>22</v>
      </c>
      <c r="AG837" s="14" t="s">
        <v>85</v>
      </c>
      <c r="AH837" s="14" t="s">
        <v>85</v>
      </c>
      <c r="AI837" s="14" t="s">
        <v>85</v>
      </c>
      <c r="AJ837" s="14" t="s">
        <v>85</v>
      </c>
      <c r="AK837" s="287" t="str">
        <f>IFERROR(VLOOKUP(AJ837,ACCESSORIES!F:J,5,FALSE),"N/A")</f>
        <v>N/A</v>
      </c>
      <c r="AL837" s="92" t="s">
        <v>236</v>
      </c>
      <c r="AM837" s="75" t="s">
        <v>3335</v>
      </c>
      <c r="AN837" s="38" t="str">
        <f>IFERROR(VLOOKUP(AM837,ACCESSORIES!F:J,5,FALSE),"N/A")</f>
        <v>N/A</v>
      </c>
      <c r="AO837" s="75" t="s">
        <v>85</v>
      </c>
      <c r="AP837" s="68">
        <v>16.2</v>
      </c>
      <c r="AQ837" s="75"/>
      <c r="AR837" s="75">
        <v>160</v>
      </c>
      <c r="AS837" s="34">
        <v>11.5</v>
      </c>
      <c r="AT837" s="34">
        <v>23</v>
      </c>
      <c r="AU837" s="25">
        <v>42.9</v>
      </c>
      <c r="AV837" s="34">
        <v>47.7</v>
      </c>
      <c r="AW837" s="25">
        <v>209</v>
      </c>
      <c r="AX837" s="75">
        <v>206</v>
      </c>
      <c r="AY837" s="68">
        <v>67</v>
      </c>
      <c r="AZ837" s="49">
        <v>44</v>
      </c>
      <c r="BA837" s="49">
        <v>44</v>
      </c>
      <c r="BB837" s="49">
        <v>46</v>
      </c>
      <c r="BC837" s="49"/>
      <c r="BD837" s="13" t="s">
        <v>85</v>
      </c>
      <c r="BE837" s="91" t="str">
        <f>IFERROR(VLOOKUP(BD837,ACCESSORIES!F:J,5,FALSE),"N/A")</f>
        <v>N/A</v>
      </c>
      <c r="BF837" s="13" t="s">
        <v>85</v>
      </c>
      <c r="BG837" s="91" t="str">
        <f>IFERROR(VLOOKUP(BF837,ACCESSORIES!F:J,5,FALSE),"N/A")</f>
        <v>N/A</v>
      </c>
      <c r="BH837" s="70">
        <v>37.74</v>
      </c>
      <c r="BI837" s="50">
        <v>19.7</v>
      </c>
      <c r="BJ837" s="50">
        <v>19.7</v>
      </c>
      <c r="BK837" s="50">
        <v>11</v>
      </c>
      <c r="BL837" s="358">
        <f t="shared" si="75"/>
        <v>6.995621234535998E-2</v>
      </c>
      <c r="BM837" s="14">
        <v>36</v>
      </c>
      <c r="BN837" s="107" t="s">
        <v>3374</v>
      </c>
      <c r="BO837" s="46" t="s">
        <v>3891</v>
      </c>
      <c r="BP837" s="74" t="s">
        <v>4730</v>
      </c>
      <c r="BQ837" s="74" t="s">
        <v>3907</v>
      </c>
      <c r="BR837" s="74" t="s">
        <v>5143</v>
      </c>
      <c r="BS837" s="74" t="s">
        <v>2734</v>
      </c>
      <c r="BT837" s="74" t="s">
        <v>4116</v>
      </c>
      <c r="BU837" s="74" t="s">
        <v>5141</v>
      </c>
      <c r="BV837" s="74" t="s">
        <v>5127</v>
      </c>
      <c r="BW837" s="74" t="s">
        <v>4101</v>
      </c>
      <c r="BX837" s="74" t="s">
        <v>3909</v>
      </c>
      <c r="BY837" s="74"/>
      <c r="BZ837" s="334" t="s">
        <v>4033</v>
      </c>
      <c r="CA837" s="335" t="s">
        <v>4034</v>
      </c>
      <c r="CB837" s="337" t="s">
        <v>4035</v>
      </c>
      <c r="CC837" s="335" t="s">
        <v>4036</v>
      </c>
      <c r="CD837" s="311" t="str">
        <f t="shared" ref="CD837" si="83">CONCATENATE("DISCONTINUED"," ","-"," ",D837,", ",P837,"x",Q837,", ",IF(W837="N/A", "", CONCATENATE(W837, "/")),IF(U837&gt;0, CONCATENATE("+",U837), U837),"mm Offset, ",R837,", ",X837,"mm Centerbore, ",PROPER(AA837), "", IF(BF837="N/A", "", CONCATENATE(", w/ ", BF837)))</f>
        <v>DISCONTINUED - MR704 Bead Grip, 17x8.5, 0mm Offset, 6x120, 67mm Centerbore, Matte Black</v>
      </c>
      <c r="CE837" s="311" t="s">
        <v>3721</v>
      </c>
      <c r="CF837" s="311" t="s">
        <v>3720</v>
      </c>
      <c r="CG837" s="300" t="str">
        <f t="shared" ref="CG837:CG900" si="84">C837</f>
        <v>TRAIL (7XX)</v>
      </c>
    </row>
    <row r="838" spans="1:85" s="36" customFormat="1" ht="15.75" customHeight="1">
      <c r="A838" s="571">
        <f t="shared" si="82"/>
        <v>835</v>
      </c>
      <c r="B838" s="92" t="s">
        <v>84</v>
      </c>
      <c r="C838" s="92" t="s">
        <v>1038</v>
      </c>
      <c r="D838" s="5" t="s">
        <v>1082</v>
      </c>
      <c r="E838" s="84" t="s">
        <v>5958</v>
      </c>
      <c r="F838" s="281" t="str">
        <f t="shared" si="74"/>
        <v>MR30421088518N</v>
      </c>
      <c r="G838" s="83" t="s">
        <v>2095</v>
      </c>
      <c r="H838" s="83"/>
      <c r="I838" s="72" t="s">
        <v>4080</v>
      </c>
      <c r="J838" s="305">
        <v>43924</v>
      </c>
      <c r="K838" s="305">
        <v>44883</v>
      </c>
      <c r="L838" s="282" t="s">
        <v>1239</v>
      </c>
      <c r="M838" s="328">
        <v>414.5</v>
      </c>
      <c r="N838" s="85"/>
      <c r="O838" s="409"/>
      <c r="P838" s="5">
        <v>20</v>
      </c>
      <c r="Q838" s="8">
        <v>10</v>
      </c>
      <c r="R838" s="92" t="s">
        <v>1701</v>
      </c>
      <c r="S838" s="3">
        <v>8</v>
      </c>
      <c r="T838" s="3">
        <v>180</v>
      </c>
      <c r="U838" s="3">
        <v>-18</v>
      </c>
      <c r="V838" s="16">
        <v>4.76</v>
      </c>
      <c r="W838" s="93" t="s">
        <v>85</v>
      </c>
      <c r="X838" s="16">
        <v>130.81</v>
      </c>
      <c r="Y838" s="8">
        <v>36.630000000000003</v>
      </c>
      <c r="Z838" s="47">
        <v>3640</v>
      </c>
      <c r="AA838" s="71" t="s">
        <v>2165</v>
      </c>
      <c r="AB838" s="72" t="s">
        <v>2845</v>
      </c>
      <c r="AC838" s="47" t="s">
        <v>9843</v>
      </c>
      <c r="AD838" s="73" t="s">
        <v>1562</v>
      </c>
      <c r="AE838" s="46"/>
      <c r="AF838" s="286">
        <f>IFERROR(VLOOKUP(AD838,ACCESSORIES!F:J,5,FALSE),"N/A")</f>
        <v>33</v>
      </c>
      <c r="AG838" s="80" t="s">
        <v>85</v>
      </c>
      <c r="AH838" s="73" t="s">
        <v>85</v>
      </c>
      <c r="AI838" s="3" t="s">
        <v>2863</v>
      </c>
      <c r="AJ838" s="73" t="s">
        <v>1827</v>
      </c>
      <c r="AK838" s="287">
        <f>IFERROR(VLOOKUP(AJ838,ACCESSORIES!F:J,5,FALSE),"N/A")</f>
        <v>1.1000000000000001</v>
      </c>
      <c r="AL838" s="92" t="s">
        <v>237</v>
      </c>
      <c r="AM838" s="92" t="s">
        <v>85</v>
      </c>
      <c r="AN838" s="38" t="str">
        <f>IFERROR(VLOOKUP(AM838,ACCESSORIES!F:J,5,FALSE),"N/A")</f>
        <v>N/A</v>
      </c>
      <c r="AO838" s="92" t="s">
        <v>85</v>
      </c>
      <c r="AP838" s="93">
        <v>16.2</v>
      </c>
      <c r="AQ838" s="92"/>
      <c r="AR838" s="92">
        <v>210</v>
      </c>
      <c r="AS838" s="25">
        <v>0</v>
      </c>
      <c r="AT838" s="25">
        <v>0</v>
      </c>
      <c r="AU838" s="25">
        <v>34.69</v>
      </c>
      <c r="AV838" s="25">
        <v>43.8</v>
      </c>
      <c r="AW838" s="25">
        <v>245</v>
      </c>
      <c r="AX838" s="94">
        <v>241</v>
      </c>
      <c r="AY838" s="93">
        <v>126</v>
      </c>
      <c r="AZ838" s="49">
        <v>89</v>
      </c>
      <c r="BA838" s="49">
        <v>89</v>
      </c>
      <c r="BB838" s="49">
        <v>99</v>
      </c>
      <c r="BC838" s="49"/>
      <c r="BD838" s="92" t="s">
        <v>85</v>
      </c>
      <c r="BE838" s="91" t="str">
        <f>IFERROR(VLOOKUP(BD838,ACCESSORIES!F:J,5,FALSE),"N/A")</f>
        <v>N/A</v>
      </c>
      <c r="BF838" s="92" t="s">
        <v>85</v>
      </c>
      <c r="BG838" s="91" t="str">
        <f>IFERROR(VLOOKUP(BF838,ACCESSORIES!F:J,5,FALSE),"N/A")</f>
        <v>N/A</v>
      </c>
      <c r="BH838" s="70">
        <v>42.81</v>
      </c>
      <c r="BI838" s="50">
        <v>22.6</v>
      </c>
      <c r="BJ838" s="50">
        <v>22.6</v>
      </c>
      <c r="BK838" s="50">
        <v>12.6</v>
      </c>
      <c r="BL838" s="358">
        <f t="shared" si="75"/>
        <v>0.10546019578886397</v>
      </c>
      <c r="BM838" s="73">
        <v>20</v>
      </c>
      <c r="BN838" s="107" t="s">
        <v>3374</v>
      </c>
      <c r="BO838" s="46" t="s">
        <v>3891</v>
      </c>
      <c r="BP838" s="74" t="s">
        <v>3907</v>
      </c>
      <c r="BQ838" s="29" t="s">
        <v>5143</v>
      </c>
      <c r="BR838" s="29" t="s">
        <v>5198</v>
      </c>
      <c r="BS838" s="74" t="s">
        <v>5199</v>
      </c>
      <c r="BT838" s="74" t="s">
        <v>5169</v>
      </c>
      <c r="BU838" s="74" t="s">
        <v>5196</v>
      </c>
      <c r="BV838" s="74" t="s">
        <v>3909</v>
      </c>
      <c r="BW838" s="74"/>
      <c r="BX838" s="74"/>
      <c r="BY838" s="74"/>
      <c r="BZ838" s="300" t="s">
        <v>3406</v>
      </c>
      <c r="CA838" s="312" t="s">
        <v>3407</v>
      </c>
      <c r="CB838" s="300" t="s">
        <v>3408</v>
      </c>
      <c r="CC838" s="312" t="s">
        <v>3409</v>
      </c>
      <c r="CD838" s="311" t="str">
        <f t="shared" ref="CD838:CD845" si="85">CONCATENATE("DISCONTINUED"," ","-"," ",D838,", ",P838,"x",Q838,", ",IF(W838="N/A", "", CONCATENATE(W838, "/")),IF(U838&gt;0, CONCATENATE("+",U838), U838),"mm Offset, ",R838,", ",X838,"mm Centerbore, ",PROPER(AA838), "", IF(BF838="N/A", "", CONCATENATE(", w/ ", BF838)))</f>
        <v>DISCONTINUED - MR304 Double Standard, 20x10, -18mm Offset, 8x180, 130.81mm Centerbore, Matte Black</v>
      </c>
      <c r="CE838" s="311" t="s">
        <v>3721</v>
      </c>
      <c r="CF838" s="311" t="s">
        <v>3720</v>
      </c>
      <c r="CG838" s="300" t="str">
        <f t="shared" si="84"/>
        <v>STREET (3XX)</v>
      </c>
    </row>
    <row r="839" spans="1:85" s="36" customFormat="1" ht="15.75" customHeight="1">
      <c r="A839" s="571">
        <f t="shared" si="82"/>
        <v>836</v>
      </c>
      <c r="B839" s="92" t="s">
        <v>84</v>
      </c>
      <c r="C839" s="92" t="s">
        <v>1038</v>
      </c>
      <c r="D839" s="5" t="s">
        <v>2225</v>
      </c>
      <c r="E839" s="84" t="s">
        <v>5989</v>
      </c>
      <c r="F839" s="281" t="str">
        <f t="shared" si="74"/>
        <v>MR30589058300</v>
      </c>
      <c r="G839" s="83"/>
      <c r="H839" s="83"/>
      <c r="I839" s="72" t="s">
        <v>4267</v>
      </c>
      <c r="J839" s="305">
        <v>44056</v>
      </c>
      <c r="K839" s="305">
        <v>44932</v>
      </c>
      <c r="L839" s="282" t="s">
        <v>1239</v>
      </c>
      <c r="M839" s="328">
        <v>371.5</v>
      </c>
      <c r="N839" s="85"/>
      <c r="O839" s="409"/>
      <c r="P839" s="5">
        <v>18</v>
      </c>
      <c r="Q839" s="8">
        <v>9</v>
      </c>
      <c r="R839" s="92" t="s">
        <v>1688</v>
      </c>
      <c r="S839" s="3">
        <v>5</v>
      </c>
      <c r="T839" s="3">
        <v>150</v>
      </c>
      <c r="U839" s="3">
        <v>0</v>
      </c>
      <c r="V839" s="16">
        <v>5</v>
      </c>
      <c r="W839" s="93" t="s">
        <v>85</v>
      </c>
      <c r="X839" s="16">
        <v>116.5</v>
      </c>
      <c r="Y839" s="8">
        <v>34.906524845938947</v>
      </c>
      <c r="Z839" s="47">
        <v>2500</v>
      </c>
      <c r="AA839" s="71" t="s">
        <v>5149</v>
      </c>
      <c r="AB839" s="71" t="s">
        <v>2848</v>
      </c>
      <c r="AC839" s="47" t="s">
        <v>9874</v>
      </c>
      <c r="AD839" s="73" t="s">
        <v>1559</v>
      </c>
      <c r="AE839" s="46"/>
      <c r="AF839" s="286">
        <f>IFERROR(VLOOKUP(AD839,ACCESSORIES!F:J,5,FALSE),"N/A")</f>
        <v>33</v>
      </c>
      <c r="AG839" s="80" t="s">
        <v>85</v>
      </c>
      <c r="AH839" s="80" t="s">
        <v>85</v>
      </c>
      <c r="AI839" s="92" t="s">
        <v>2861</v>
      </c>
      <c r="AJ839" s="73" t="s">
        <v>1827</v>
      </c>
      <c r="AK839" s="287">
        <f>IFERROR(VLOOKUP(AJ839,ACCESSORIES!F:J,5,FALSE),"N/A")</f>
        <v>1.1000000000000001</v>
      </c>
      <c r="AL839" s="92" t="s">
        <v>237</v>
      </c>
      <c r="AM839" s="92" t="s">
        <v>85</v>
      </c>
      <c r="AN839" s="38" t="str">
        <f>IFERROR(VLOOKUP(AM839,ACCESSORIES!F:J,5,FALSE),"N/A")</f>
        <v>N/A</v>
      </c>
      <c r="AO839" s="92" t="s">
        <v>85</v>
      </c>
      <c r="AP839" s="93">
        <v>16.2</v>
      </c>
      <c r="AQ839" s="92"/>
      <c r="AR839" s="92">
        <v>180</v>
      </c>
      <c r="AS839" s="25">
        <v>0</v>
      </c>
      <c r="AT839" s="25">
        <v>30.4</v>
      </c>
      <c r="AU839" s="25">
        <v>56</v>
      </c>
      <c r="AV839" s="25">
        <v>63</v>
      </c>
      <c r="AW839" s="25">
        <v>220</v>
      </c>
      <c r="AX839" s="94">
        <v>213</v>
      </c>
      <c r="AY839" s="93">
        <v>112</v>
      </c>
      <c r="AZ839" s="49">
        <v>46</v>
      </c>
      <c r="BA839" s="49">
        <v>46</v>
      </c>
      <c r="BB839" s="49">
        <v>34</v>
      </c>
      <c r="BC839" s="49"/>
      <c r="BD839" s="3" t="s">
        <v>85</v>
      </c>
      <c r="BE839" s="91" t="str">
        <f>IFERROR(VLOOKUP(BD839,ACCESSORIES!F:J,5,FALSE),"N/A")</f>
        <v>N/A</v>
      </c>
      <c r="BF839" s="3" t="s">
        <v>85</v>
      </c>
      <c r="BG839" s="91" t="str">
        <f>IFERROR(VLOOKUP(BF839,ACCESSORIES!F:J,5,FALSE),"N/A")</f>
        <v>N/A</v>
      </c>
      <c r="BH839" s="70">
        <v>39.79</v>
      </c>
      <c r="BI839" s="50">
        <v>20.6</v>
      </c>
      <c r="BJ839" s="50">
        <v>20.6</v>
      </c>
      <c r="BK839" s="50">
        <v>11.4</v>
      </c>
      <c r="BL839" s="358">
        <f t="shared" si="75"/>
        <v>7.9275765061056019E-2</v>
      </c>
      <c r="BM839" s="73">
        <v>36</v>
      </c>
      <c r="BN839" s="107" t="s">
        <v>3374</v>
      </c>
      <c r="BO839" s="46" t="s">
        <v>3891</v>
      </c>
      <c r="BP839" s="74" t="s">
        <v>3907</v>
      </c>
      <c r="BQ839" s="74" t="s">
        <v>4615</v>
      </c>
      <c r="BR839" s="74" t="s">
        <v>5198</v>
      </c>
      <c r="BS839" s="74" t="s">
        <v>5199</v>
      </c>
      <c r="BT839" s="74" t="s">
        <v>5169</v>
      </c>
      <c r="BU839" s="74" t="s">
        <v>5196</v>
      </c>
      <c r="BV839" s="74" t="s">
        <v>3909</v>
      </c>
      <c r="BW839" s="74"/>
      <c r="BX839" s="74"/>
      <c r="BY839" s="74"/>
      <c r="BZ839" s="300" t="s">
        <v>3414</v>
      </c>
      <c r="CA839" s="312" t="s">
        <v>3415</v>
      </c>
      <c r="CB839" s="300" t="s">
        <v>3416</v>
      </c>
      <c r="CC839" s="312" t="s">
        <v>3417</v>
      </c>
      <c r="CD839" s="311" t="str">
        <f t="shared" si="85"/>
        <v>DISCONTINUED - MR305 NV, 18x9, 0mm Offset, 5x150, 116.5mm Centerbore, Machined - Matte Black Lip</v>
      </c>
      <c r="CE839" s="311" t="s">
        <v>3721</v>
      </c>
      <c r="CF839" s="311" t="s">
        <v>3720</v>
      </c>
      <c r="CG839" s="300" t="str">
        <f t="shared" si="84"/>
        <v>STREET (3XX)</v>
      </c>
    </row>
    <row r="840" spans="1:85" s="36" customFormat="1" ht="15.75" customHeight="1">
      <c r="A840" s="571">
        <f t="shared" si="82"/>
        <v>837</v>
      </c>
      <c r="B840" s="92" t="s">
        <v>84</v>
      </c>
      <c r="C840" s="92" t="s">
        <v>1038</v>
      </c>
      <c r="D840" s="92" t="s">
        <v>1086</v>
      </c>
      <c r="E840" s="84" t="s">
        <v>5990</v>
      </c>
      <c r="F840" s="281" t="str">
        <f t="shared" si="74"/>
        <v>MR30989058800</v>
      </c>
      <c r="G840" s="83"/>
      <c r="H840" s="83"/>
      <c r="I840" s="72" t="s">
        <v>585</v>
      </c>
      <c r="J840" s="305">
        <v>42005</v>
      </c>
      <c r="K840" s="305">
        <v>44932</v>
      </c>
      <c r="L840" s="282" t="s">
        <v>1239</v>
      </c>
      <c r="M840" s="328">
        <v>379.47</v>
      </c>
      <c r="N840" s="85"/>
      <c r="O840" s="409"/>
      <c r="P840" s="92">
        <v>18</v>
      </c>
      <c r="Q840" s="8">
        <v>9</v>
      </c>
      <c r="R840" s="92" t="s">
        <v>1688</v>
      </c>
      <c r="S840" s="3">
        <v>5</v>
      </c>
      <c r="T840" s="3">
        <v>150</v>
      </c>
      <c r="U840" s="3">
        <v>0</v>
      </c>
      <c r="V840" s="16">
        <v>5</v>
      </c>
      <c r="W840" s="93" t="s">
        <v>85</v>
      </c>
      <c r="X840" s="16">
        <v>116.5</v>
      </c>
      <c r="Y840" s="8">
        <v>33.950000000000003</v>
      </c>
      <c r="Z840" s="47">
        <v>2650</v>
      </c>
      <c r="AA840" s="71" t="s">
        <v>5380</v>
      </c>
      <c r="AB840" s="71" t="s">
        <v>2850</v>
      </c>
      <c r="AC840" s="47" t="s">
        <v>9875</v>
      </c>
      <c r="AD840" s="73" t="s">
        <v>1559</v>
      </c>
      <c r="AE840" s="46"/>
      <c r="AF840" s="286">
        <f>IFERROR(VLOOKUP(AD840,ACCESSORIES!F:J,5,FALSE),"N/A")</f>
        <v>33</v>
      </c>
      <c r="AG840" s="73" t="s">
        <v>85</v>
      </c>
      <c r="AH840" s="73" t="s">
        <v>85</v>
      </c>
      <c r="AI840" s="92" t="s">
        <v>2861</v>
      </c>
      <c r="AJ840" s="73" t="s">
        <v>1827</v>
      </c>
      <c r="AK840" s="287">
        <f>IFERROR(VLOOKUP(AJ840,ACCESSORIES!F:J,5,FALSE),"N/A")</f>
        <v>1.1000000000000001</v>
      </c>
      <c r="AL840" s="3" t="s">
        <v>237</v>
      </c>
      <c r="AM840" s="3" t="s">
        <v>85</v>
      </c>
      <c r="AN840" s="38" t="str">
        <f>IFERROR(VLOOKUP(AM840,ACCESSORIES!F:J,5,FALSE),"N/A")</f>
        <v>N/A</v>
      </c>
      <c r="AO840" s="92" t="s">
        <v>85</v>
      </c>
      <c r="AP840" s="93">
        <v>16.100000000000001</v>
      </c>
      <c r="AQ840" s="92"/>
      <c r="AR840" s="92">
        <v>180</v>
      </c>
      <c r="AS840" s="25">
        <v>0</v>
      </c>
      <c r="AT840" s="25">
        <v>8</v>
      </c>
      <c r="AU840" s="25">
        <v>36.700000000000003</v>
      </c>
      <c r="AV840" s="25">
        <v>54.3</v>
      </c>
      <c r="AW840" s="25">
        <v>219</v>
      </c>
      <c r="AX840" s="94">
        <v>215</v>
      </c>
      <c r="AY840" s="93">
        <v>112</v>
      </c>
      <c r="AZ840" s="49">
        <v>46</v>
      </c>
      <c r="BA840" s="49">
        <v>46</v>
      </c>
      <c r="BB840" s="49">
        <v>43</v>
      </c>
      <c r="BC840" s="49"/>
      <c r="BD840" s="92" t="s">
        <v>85</v>
      </c>
      <c r="BE840" s="91" t="str">
        <f>IFERROR(VLOOKUP(BD840,ACCESSORIES!F:J,5,FALSE),"N/A")</f>
        <v>N/A</v>
      </c>
      <c r="BF840" s="92" t="s">
        <v>85</v>
      </c>
      <c r="BG840" s="91" t="str">
        <f>IFERROR(VLOOKUP(BF840,ACCESSORIES!F:J,5,FALSE),"N/A")</f>
        <v>N/A</v>
      </c>
      <c r="BH840" s="70">
        <v>38.47</v>
      </c>
      <c r="BI840" s="50">
        <v>20.6</v>
      </c>
      <c r="BJ840" s="50">
        <v>20.6</v>
      </c>
      <c r="BK840" s="50">
        <v>11.4</v>
      </c>
      <c r="BL840" s="358">
        <f t="shared" si="75"/>
        <v>7.9275765061056019E-2</v>
      </c>
      <c r="BM840" s="73">
        <v>36</v>
      </c>
      <c r="BN840" s="107" t="s">
        <v>3374</v>
      </c>
      <c r="BO840" s="46" t="s">
        <v>3891</v>
      </c>
      <c r="BP840" s="74" t="s">
        <v>3907</v>
      </c>
      <c r="BQ840" s="74" t="s">
        <v>5204</v>
      </c>
      <c r="BR840" s="74" t="s">
        <v>5198</v>
      </c>
      <c r="BS840" s="74" t="s">
        <v>5199</v>
      </c>
      <c r="BT840" s="74" t="s">
        <v>5169</v>
      </c>
      <c r="BU840" s="74" t="s">
        <v>5196</v>
      </c>
      <c r="BV840" s="74" t="s">
        <v>3909</v>
      </c>
      <c r="BW840" s="74"/>
      <c r="BX840" s="74"/>
      <c r="BY840" s="74"/>
      <c r="BZ840" s="300" t="s">
        <v>3446</v>
      </c>
      <c r="CA840" s="312" t="s">
        <v>3447</v>
      </c>
      <c r="CB840" s="300" t="s">
        <v>3448</v>
      </c>
      <c r="CC840" s="312" t="s">
        <v>3449</v>
      </c>
      <c r="CD840" s="311" t="str">
        <f t="shared" si="85"/>
        <v>DISCONTINUED - MR309 Grid, 18x9, 0mm Offset, 5x150, 116.5mm Centerbore, Titanium - Matte Black Lip</v>
      </c>
      <c r="CE840" s="311" t="s">
        <v>3721</v>
      </c>
      <c r="CF840" s="311" t="s">
        <v>3720</v>
      </c>
      <c r="CG840" s="300" t="str">
        <f t="shared" si="84"/>
        <v>STREET (3XX)</v>
      </c>
    </row>
    <row r="841" spans="1:85" s="36" customFormat="1" ht="15.75" customHeight="1">
      <c r="A841" s="571">
        <f t="shared" si="82"/>
        <v>838</v>
      </c>
      <c r="B841" s="92" t="s">
        <v>84</v>
      </c>
      <c r="C841" s="92" t="s">
        <v>1038</v>
      </c>
      <c r="D841" s="92" t="s">
        <v>1087</v>
      </c>
      <c r="E841" s="84" t="s">
        <v>5991</v>
      </c>
      <c r="F841" s="281" t="str">
        <f t="shared" si="74"/>
        <v>MR31089058918</v>
      </c>
      <c r="G841" s="83"/>
      <c r="H841" s="83"/>
      <c r="I841" s="72" t="s">
        <v>661</v>
      </c>
      <c r="J841" s="305">
        <v>42370</v>
      </c>
      <c r="K841" s="305">
        <v>44932</v>
      </c>
      <c r="L841" s="282" t="s">
        <v>1239</v>
      </c>
      <c r="M841" s="328">
        <v>421</v>
      </c>
      <c r="N841" s="85"/>
      <c r="O841" s="409"/>
      <c r="P841" s="92">
        <v>18</v>
      </c>
      <c r="Q841" s="8">
        <v>9</v>
      </c>
      <c r="R841" s="92" t="s">
        <v>1688</v>
      </c>
      <c r="S841" s="3">
        <v>5</v>
      </c>
      <c r="T841" s="3">
        <v>150</v>
      </c>
      <c r="U841" s="3">
        <v>18</v>
      </c>
      <c r="V841" s="16">
        <v>5.75</v>
      </c>
      <c r="W841" s="93" t="s">
        <v>85</v>
      </c>
      <c r="X841" s="16">
        <v>110.5</v>
      </c>
      <c r="Y841" s="8">
        <v>36.008836156863346</v>
      </c>
      <c r="Z841" s="47">
        <v>2650</v>
      </c>
      <c r="AA841" s="71" t="s">
        <v>5156</v>
      </c>
      <c r="AB841" s="71" t="s">
        <v>2846</v>
      </c>
      <c r="AC841" s="47" t="s">
        <v>9739</v>
      </c>
      <c r="AD841" s="73" t="s">
        <v>1596</v>
      </c>
      <c r="AE841" s="46"/>
      <c r="AF841" s="286">
        <f>IFERROR(VLOOKUP(AD841,ACCESSORIES!F:J,5,FALSE),"N/A")</f>
        <v>38.5</v>
      </c>
      <c r="AG841" s="73" t="s">
        <v>1735</v>
      </c>
      <c r="AH841" s="3" t="s">
        <v>1787</v>
      </c>
      <c r="AI841" s="73" t="s">
        <v>85</v>
      </c>
      <c r="AJ841" s="73" t="s">
        <v>1827</v>
      </c>
      <c r="AK841" s="287">
        <f>IFERROR(VLOOKUP(AJ841,ACCESSORIES!F:J,5,FALSE),"N/A")</f>
        <v>1.1000000000000001</v>
      </c>
      <c r="AL841" s="3" t="s">
        <v>236</v>
      </c>
      <c r="AM841" s="3" t="s">
        <v>85</v>
      </c>
      <c r="AN841" s="38" t="str">
        <f>IFERROR(VLOOKUP(AM841,ACCESSORIES!F:J,5,FALSE),"N/A")</f>
        <v>N/A</v>
      </c>
      <c r="AO841" s="92" t="s">
        <v>85</v>
      </c>
      <c r="AP841" s="93">
        <v>16.100000000000001</v>
      </c>
      <c r="AQ841" s="92"/>
      <c r="AR841" s="92">
        <v>185</v>
      </c>
      <c r="AS841" s="25">
        <v>0</v>
      </c>
      <c r="AT841" s="25">
        <v>25</v>
      </c>
      <c r="AU841" s="25">
        <v>39.5</v>
      </c>
      <c r="AV841" s="25">
        <v>53</v>
      </c>
      <c r="AW841" s="25">
        <v>218</v>
      </c>
      <c r="AX841" s="94">
        <v>209</v>
      </c>
      <c r="AY841" s="93">
        <v>110.5</v>
      </c>
      <c r="AZ841" s="49">
        <v>41</v>
      </c>
      <c r="BA841" s="49">
        <v>41</v>
      </c>
      <c r="BB841" s="49">
        <v>23</v>
      </c>
      <c r="BC841" s="49"/>
      <c r="BD841" s="92" t="s">
        <v>85</v>
      </c>
      <c r="BE841" s="91" t="str">
        <f>IFERROR(VLOOKUP(BD841,ACCESSORIES!F:J,5,FALSE),"N/A")</f>
        <v>N/A</v>
      </c>
      <c r="BF841" s="92" t="s">
        <v>85</v>
      </c>
      <c r="BG841" s="91" t="str">
        <f>IFERROR(VLOOKUP(BF841,ACCESSORIES!F:J,5,FALSE),"N/A")</f>
        <v>N/A</v>
      </c>
      <c r="BH841" s="70">
        <v>40.86</v>
      </c>
      <c r="BI841" s="50">
        <v>20.6</v>
      </c>
      <c r="BJ841" s="50">
        <v>20.6</v>
      </c>
      <c r="BK841" s="50">
        <v>11.4</v>
      </c>
      <c r="BL841" s="358">
        <f t="shared" si="75"/>
        <v>7.9275765061056019E-2</v>
      </c>
      <c r="BM841" s="73">
        <v>36</v>
      </c>
      <c r="BN841" s="107" t="s">
        <v>3374</v>
      </c>
      <c r="BO841" s="46" t="s">
        <v>3891</v>
      </c>
      <c r="BP841" s="74" t="s">
        <v>3907</v>
      </c>
      <c r="BQ841" s="74" t="s">
        <v>5208</v>
      </c>
      <c r="BR841" s="74" t="s">
        <v>5209</v>
      </c>
      <c r="BS841" s="74" t="s">
        <v>5199</v>
      </c>
      <c r="BT841" s="74" t="s">
        <v>5210</v>
      </c>
      <c r="BU841" s="74" t="s">
        <v>5189</v>
      </c>
      <c r="BV841" s="74" t="s">
        <v>4101</v>
      </c>
      <c r="BW841" s="74" t="s">
        <v>3909</v>
      </c>
      <c r="BX841" s="74"/>
      <c r="BY841" s="74"/>
      <c r="BZ841" s="300" t="s">
        <v>3466</v>
      </c>
      <c r="CA841" s="312" t="s">
        <v>3467</v>
      </c>
      <c r="CB841" s="300" t="s">
        <v>3468</v>
      </c>
      <c r="CC841" s="312" t="s">
        <v>3469</v>
      </c>
      <c r="CD841" s="311" t="str">
        <f t="shared" si="85"/>
        <v>DISCONTINUED - MR310 Con6, 18x9, +18mm Offset, 5x150, 110.5mm Centerbore, Method Bronze - Matte Black Lip</v>
      </c>
      <c r="CE841" s="311" t="s">
        <v>3721</v>
      </c>
      <c r="CF841" s="311" t="s">
        <v>3720</v>
      </c>
      <c r="CG841" s="300" t="str">
        <f t="shared" si="84"/>
        <v>STREET (3XX)</v>
      </c>
    </row>
    <row r="842" spans="1:85" s="36" customFormat="1" ht="15.75" customHeight="1">
      <c r="A842" s="571">
        <f t="shared" si="82"/>
        <v>839</v>
      </c>
      <c r="B842" s="92" t="s">
        <v>84</v>
      </c>
      <c r="C842" s="92" t="s">
        <v>1038</v>
      </c>
      <c r="D842" s="92" t="s">
        <v>1975</v>
      </c>
      <c r="E842" s="84" t="s">
        <v>5992</v>
      </c>
      <c r="F842" s="281" t="str">
        <f t="shared" si="74"/>
        <v>MR31489016818</v>
      </c>
      <c r="G842" s="83"/>
      <c r="H842" s="83"/>
      <c r="I842" s="72" t="s">
        <v>2527</v>
      </c>
      <c r="J842" s="305">
        <v>43340</v>
      </c>
      <c r="K842" s="305">
        <v>44932</v>
      </c>
      <c r="L842" s="282" t="s">
        <v>1239</v>
      </c>
      <c r="M842" s="328">
        <v>416.5</v>
      </c>
      <c r="N842" s="85"/>
      <c r="O842" s="409"/>
      <c r="P842" s="29">
        <v>18</v>
      </c>
      <c r="Q842" s="8">
        <v>9</v>
      </c>
      <c r="R842" s="92" t="s">
        <v>1697</v>
      </c>
      <c r="S842" s="3">
        <v>6</v>
      </c>
      <c r="T842" s="29">
        <v>135</v>
      </c>
      <c r="U842" s="29">
        <v>18</v>
      </c>
      <c r="V842" s="16">
        <v>5.75</v>
      </c>
      <c r="W842" s="93" t="s">
        <v>85</v>
      </c>
      <c r="X842" s="16">
        <v>87</v>
      </c>
      <c r="Y842" s="8">
        <v>33.200000000000003</v>
      </c>
      <c r="Z842" s="47">
        <v>2650</v>
      </c>
      <c r="AA842" s="71" t="s">
        <v>2516</v>
      </c>
      <c r="AB842" s="71" t="s">
        <v>2850</v>
      </c>
      <c r="AC842" s="47" t="s">
        <v>9732</v>
      </c>
      <c r="AD842" s="71" t="s">
        <v>1600</v>
      </c>
      <c r="AE842" s="433"/>
      <c r="AF842" s="286">
        <f>IFERROR(VLOOKUP(AD842,ACCESSORIES!F:J,5,FALSE),"N/A")</f>
        <v>22</v>
      </c>
      <c r="AG842" s="73" t="s">
        <v>85</v>
      </c>
      <c r="AH842" s="73" t="s">
        <v>85</v>
      </c>
      <c r="AI842" s="73" t="s">
        <v>85</v>
      </c>
      <c r="AJ842" s="73" t="s">
        <v>85</v>
      </c>
      <c r="AK842" s="287" t="str">
        <f>IFERROR(VLOOKUP(AJ842,ACCESSORIES!F:J,5,FALSE),"N/A")</f>
        <v>N/A</v>
      </c>
      <c r="AL842" s="71" t="s">
        <v>237</v>
      </c>
      <c r="AM842" s="3" t="s">
        <v>85</v>
      </c>
      <c r="AN842" s="38" t="str">
        <f>IFERROR(VLOOKUP(AM842,ACCESSORIES!F:J,5,FALSE),"N/A")</f>
        <v>N/A</v>
      </c>
      <c r="AO842" s="3" t="s">
        <v>85</v>
      </c>
      <c r="AP842" s="16">
        <v>16.2</v>
      </c>
      <c r="AQ842" s="3"/>
      <c r="AR842" s="3">
        <v>170</v>
      </c>
      <c r="AS842" s="34">
        <v>11</v>
      </c>
      <c r="AT842" s="34">
        <v>32</v>
      </c>
      <c r="AU842" s="34">
        <v>50</v>
      </c>
      <c r="AV842" s="34">
        <v>69.599999999999994</v>
      </c>
      <c r="AW842" s="34">
        <v>219</v>
      </c>
      <c r="AX842" s="94">
        <v>215</v>
      </c>
      <c r="AY842" s="16">
        <v>87</v>
      </c>
      <c r="AZ842" s="49">
        <v>40</v>
      </c>
      <c r="BA842" s="49">
        <v>40</v>
      </c>
      <c r="BB842" s="49">
        <v>0</v>
      </c>
      <c r="BC842" s="49"/>
      <c r="BD842" s="92" t="s">
        <v>85</v>
      </c>
      <c r="BE842" s="91" t="str">
        <f>IFERROR(VLOOKUP(BD842,ACCESSORIES!F:J,5,FALSE),"N/A")</f>
        <v>N/A</v>
      </c>
      <c r="BF842" s="92" t="s">
        <v>85</v>
      </c>
      <c r="BG842" s="91" t="str">
        <f>IFERROR(VLOOKUP(BF842,ACCESSORIES!F:J,5,FALSE),"N/A")</f>
        <v>N/A</v>
      </c>
      <c r="BH842" s="70">
        <v>36.700000000000003</v>
      </c>
      <c r="BI842" s="50">
        <v>20.6</v>
      </c>
      <c r="BJ842" s="50">
        <v>20.6</v>
      </c>
      <c r="BK842" s="50">
        <v>11.4</v>
      </c>
      <c r="BL842" s="358">
        <f t="shared" si="75"/>
        <v>7.9275765061056019E-2</v>
      </c>
      <c r="BM842" s="73">
        <v>36</v>
      </c>
      <c r="BN842" s="107" t="s">
        <v>3374</v>
      </c>
      <c r="BO842" s="46" t="s">
        <v>3891</v>
      </c>
      <c r="BP842" s="29" t="s">
        <v>3907</v>
      </c>
      <c r="BQ842" s="29" t="s">
        <v>5213</v>
      </c>
      <c r="BR842" s="29" t="s">
        <v>5214</v>
      </c>
      <c r="BS842" s="29" t="s">
        <v>5215</v>
      </c>
      <c r="BT842" s="74" t="s">
        <v>5216</v>
      </c>
      <c r="BU842" s="74" t="s">
        <v>4101</v>
      </c>
      <c r="BV842" s="74" t="s">
        <v>3909</v>
      </c>
      <c r="BW842" s="74"/>
      <c r="BX842" s="74"/>
      <c r="BY842" s="74"/>
      <c r="BZ842" s="300" t="s">
        <v>3538</v>
      </c>
      <c r="CA842" s="312" t="s">
        <v>3539</v>
      </c>
      <c r="CB842" s="300" t="s">
        <v>3540</v>
      </c>
      <c r="CC842" s="312" t="s">
        <v>3541</v>
      </c>
      <c r="CD842" s="311" t="str">
        <f t="shared" si="85"/>
        <v>DISCONTINUED - MR314, 18x9, +18mm Offset, 6x135, 87mm Centerbore, Gloss Titanium</v>
      </c>
      <c r="CE842" s="311" t="s">
        <v>3721</v>
      </c>
      <c r="CF842" s="311" t="s">
        <v>3720</v>
      </c>
      <c r="CG842" s="300" t="str">
        <f t="shared" si="84"/>
        <v>STREET (3XX)</v>
      </c>
    </row>
    <row r="843" spans="1:85" s="36" customFormat="1" ht="15.75" customHeight="1">
      <c r="A843" s="571">
        <f t="shared" si="82"/>
        <v>840</v>
      </c>
      <c r="B843" s="92" t="s">
        <v>84</v>
      </c>
      <c r="C843" s="92" t="s">
        <v>1038</v>
      </c>
      <c r="D843" s="92" t="s">
        <v>4208</v>
      </c>
      <c r="E843" s="129" t="s">
        <v>5993</v>
      </c>
      <c r="F843" s="281" t="str">
        <f t="shared" si="74"/>
        <v>MR31778587800</v>
      </c>
      <c r="G843" s="83"/>
      <c r="H843" s="83"/>
      <c r="I843" s="72" t="s">
        <v>4222</v>
      </c>
      <c r="J843" s="305">
        <v>44026</v>
      </c>
      <c r="K843" s="305">
        <v>44932</v>
      </c>
      <c r="L843" s="282" t="s">
        <v>1239</v>
      </c>
      <c r="M843" s="328">
        <v>381</v>
      </c>
      <c r="N843" s="85"/>
      <c r="O843" s="409"/>
      <c r="P843" s="29">
        <v>17</v>
      </c>
      <c r="Q843" s="24">
        <v>8.5</v>
      </c>
      <c r="R843" s="92" t="s">
        <v>1700</v>
      </c>
      <c r="S843" s="3">
        <v>8</v>
      </c>
      <c r="T843" s="29">
        <v>170</v>
      </c>
      <c r="U843" s="29">
        <v>0</v>
      </c>
      <c r="V843" s="16">
        <v>4.75</v>
      </c>
      <c r="W843" s="93" t="s">
        <v>85</v>
      </c>
      <c r="X843" s="16">
        <v>130.81</v>
      </c>
      <c r="Y843" s="8">
        <v>33.700000000000003</v>
      </c>
      <c r="Z843" s="47">
        <v>3640</v>
      </c>
      <c r="AA843" s="11" t="s">
        <v>2093</v>
      </c>
      <c r="AB843" s="11" t="s">
        <v>2850</v>
      </c>
      <c r="AC843" s="47" t="s">
        <v>9626</v>
      </c>
      <c r="AD843" s="74" t="s">
        <v>1746</v>
      </c>
      <c r="AE843" s="86"/>
      <c r="AF843" s="286">
        <f>IFERROR(VLOOKUP(AD843,ACCESSORIES!F:J,5,FALSE),"N/A")</f>
        <v>33</v>
      </c>
      <c r="AG843" s="80" t="s">
        <v>85</v>
      </c>
      <c r="AH843" s="73" t="s">
        <v>85</v>
      </c>
      <c r="AI843" s="13" t="s">
        <v>2863</v>
      </c>
      <c r="AJ843" s="73" t="s">
        <v>1497</v>
      </c>
      <c r="AK843" s="287">
        <f>IFERROR(VLOOKUP(AJ843,ACCESSORIES!F:J,5,FALSE),"N/A")</f>
        <v>1.1000000000000001</v>
      </c>
      <c r="AL843" s="92" t="s">
        <v>237</v>
      </c>
      <c r="AM843" s="92" t="s">
        <v>85</v>
      </c>
      <c r="AN843" s="38" t="str">
        <f>IFERROR(VLOOKUP(AM843,ACCESSORIES!F:J,5,FALSE),"N/A")</f>
        <v>N/A</v>
      </c>
      <c r="AO843" s="92" t="s">
        <v>85</v>
      </c>
      <c r="AP843" s="16">
        <v>16.100000000000001</v>
      </c>
      <c r="AQ843" s="3"/>
      <c r="AR843" s="3">
        <v>205</v>
      </c>
      <c r="AS843" s="34">
        <v>0</v>
      </c>
      <c r="AT843" s="34">
        <v>0</v>
      </c>
      <c r="AU843" s="34">
        <v>39.6</v>
      </c>
      <c r="AV843" s="34">
        <v>77.900000000000006</v>
      </c>
      <c r="AW843" s="34">
        <v>208</v>
      </c>
      <c r="AX843" s="94">
        <v>204.7</v>
      </c>
      <c r="AY843" s="16">
        <v>128</v>
      </c>
      <c r="AZ843" s="49">
        <v>103.9</v>
      </c>
      <c r="BA843" s="49">
        <v>107</v>
      </c>
      <c r="BB843" s="49">
        <v>21</v>
      </c>
      <c r="BC843" s="49"/>
      <c r="BD843" s="3" t="s">
        <v>85</v>
      </c>
      <c r="BE843" s="91" t="str">
        <f>IFERROR(VLOOKUP(BD843,ACCESSORIES!F:J,5,FALSE),"N/A")</f>
        <v>N/A</v>
      </c>
      <c r="BF843" s="3" t="s">
        <v>85</v>
      </c>
      <c r="BG843" s="91" t="str">
        <f>IFERROR(VLOOKUP(BF843,ACCESSORIES!F:J,5,FALSE),"N/A")</f>
        <v>N/A</v>
      </c>
      <c r="BH843" s="70">
        <v>38.1</v>
      </c>
      <c r="BI843" s="50">
        <v>19.7</v>
      </c>
      <c r="BJ843" s="50">
        <v>19.7</v>
      </c>
      <c r="BK843" s="50">
        <v>11</v>
      </c>
      <c r="BL843" s="358">
        <f t="shared" si="75"/>
        <v>6.995621234535998E-2</v>
      </c>
      <c r="BM843" s="73">
        <v>36</v>
      </c>
      <c r="BN843" s="107" t="s">
        <v>3374</v>
      </c>
      <c r="BO843" s="46" t="s">
        <v>3891</v>
      </c>
      <c r="BP843" s="29" t="s">
        <v>3907</v>
      </c>
      <c r="BQ843" s="29" t="s">
        <v>4614</v>
      </c>
      <c r="BR843" s="29" t="s">
        <v>5224</v>
      </c>
      <c r="BS843" s="29" t="s">
        <v>5199</v>
      </c>
      <c r="BT843" s="74" t="s">
        <v>5225</v>
      </c>
      <c r="BU843" s="74" t="s">
        <v>5226</v>
      </c>
      <c r="BV843" s="74" t="s">
        <v>4101</v>
      </c>
      <c r="BW843" s="74" t="s">
        <v>3909</v>
      </c>
      <c r="BX843" s="74"/>
      <c r="BY843" s="74"/>
      <c r="BZ843" s="300" t="s">
        <v>4655</v>
      </c>
      <c r="CA843" s="340" t="s">
        <v>4656</v>
      </c>
      <c r="CB843" s="300" t="s">
        <v>4657</v>
      </c>
      <c r="CC843" s="340" t="s">
        <v>4658</v>
      </c>
      <c r="CD843" s="311" t="str">
        <f t="shared" si="85"/>
        <v>DISCONTINUED - MR317, 17x8.5, 0mm Offset, 8x170, 130.81mm Centerbore, Titanium</v>
      </c>
      <c r="CE843" s="311" t="s">
        <v>3721</v>
      </c>
      <c r="CF843" s="311" t="s">
        <v>3720</v>
      </c>
      <c r="CG843" s="300" t="str">
        <f t="shared" si="84"/>
        <v>STREET (3XX)</v>
      </c>
    </row>
    <row r="844" spans="1:85" s="36" customFormat="1" ht="15.75" customHeight="1">
      <c r="A844" s="571">
        <f t="shared" si="82"/>
        <v>841</v>
      </c>
      <c r="B844" s="4" t="s">
        <v>84</v>
      </c>
      <c r="C844" s="92" t="s">
        <v>1055</v>
      </c>
      <c r="D844" s="5" t="s">
        <v>5417</v>
      </c>
      <c r="E844" s="84" t="s">
        <v>5994</v>
      </c>
      <c r="F844" s="281" t="str">
        <f t="shared" si="74"/>
        <v>MR41051046164</v>
      </c>
      <c r="G844" s="83"/>
      <c r="H844" s="83"/>
      <c r="I844" s="72" t="s">
        <v>3259</v>
      </c>
      <c r="J844" s="299">
        <v>43677</v>
      </c>
      <c r="K844" s="305">
        <v>44932</v>
      </c>
      <c r="L844" s="282" t="s">
        <v>1239</v>
      </c>
      <c r="M844" s="328">
        <v>234.74</v>
      </c>
      <c r="N844" s="85"/>
      <c r="O844" s="409"/>
      <c r="P844" s="5">
        <v>15</v>
      </c>
      <c r="Q844" s="70">
        <v>10</v>
      </c>
      <c r="R844" s="92" t="s">
        <v>1683</v>
      </c>
      <c r="S844" s="5">
        <v>4</v>
      </c>
      <c r="T844" s="5">
        <v>156</v>
      </c>
      <c r="U844" s="5">
        <v>25</v>
      </c>
      <c r="V844" s="17">
        <v>6.4</v>
      </c>
      <c r="W844" s="5" t="s">
        <v>3243</v>
      </c>
      <c r="X844" s="17">
        <v>132</v>
      </c>
      <c r="Y844" s="8">
        <v>17.2</v>
      </c>
      <c r="Z844" s="47">
        <v>1600</v>
      </c>
      <c r="AA844" s="72" t="s">
        <v>2169</v>
      </c>
      <c r="AB844" s="72" t="s">
        <v>2847</v>
      </c>
      <c r="AC844" s="47" t="s">
        <v>9873</v>
      </c>
      <c r="AD844" s="2" t="s">
        <v>3942</v>
      </c>
      <c r="AE844" s="435"/>
      <c r="AF844" s="286">
        <f>IFERROR(VLOOKUP(AD844,ACCESSORIES!F:J,5,FALSE),"N/A")</f>
        <v>22</v>
      </c>
      <c r="AG844" s="80" t="s">
        <v>85</v>
      </c>
      <c r="AH844" s="80" t="s">
        <v>85</v>
      </c>
      <c r="AI844" s="73" t="s">
        <v>85</v>
      </c>
      <c r="AJ844" s="2" t="s">
        <v>85</v>
      </c>
      <c r="AK844" s="287" t="str">
        <f>IFERROR(VLOOKUP(AJ844,ACCESSORIES!F:J,5,FALSE),"N/A")</f>
        <v>N/A</v>
      </c>
      <c r="AL844" s="74" t="s">
        <v>237</v>
      </c>
      <c r="AM844" s="74" t="s">
        <v>85</v>
      </c>
      <c r="AN844" s="38" t="str">
        <f>IFERROR(VLOOKUP(AM844,ACCESSORIES!F:J,5,FALSE),"N/A")</f>
        <v>N/A</v>
      </c>
      <c r="AO844" s="74" t="s">
        <v>85</v>
      </c>
      <c r="AP844" s="77">
        <v>14.1</v>
      </c>
      <c r="AQ844" s="74"/>
      <c r="AR844" s="74">
        <v>180</v>
      </c>
      <c r="AS844" s="25">
        <v>0</v>
      </c>
      <c r="AT844" s="25">
        <v>9</v>
      </c>
      <c r="AU844" s="25">
        <v>16</v>
      </c>
      <c r="AV844" s="25">
        <v>15</v>
      </c>
      <c r="AW844" s="25">
        <v>168</v>
      </c>
      <c r="AX844" s="25">
        <v>167</v>
      </c>
      <c r="AY844" s="77">
        <v>115</v>
      </c>
      <c r="AZ844" s="49">
        <v>40</v>
      </c>
      <c r="BA844" s="49">
        <v>40</v>
      </c>
      <c r="BB844" s="49">
        <v>82</v>
      </c>
      <c r="BC844" s="49"/>
      <c r="BD844" s="3" t="s">
        <v>85</v>
      </c>
      <c r="BE844" s="91" t="str">
        <f>IFERROR(VLOOKUP(BD844,ACCESSORIES!F:J,5,FALSE),"N/A")</f>
        <v>N/A</v>
      </c>
      <c r="BF844" s="3" t="s">
        <v>85</v>
      </c>
      <c r="BG844" s="91" t="str">
        <f>IFERROR(VLOOKUP(BF844,ACCESSORIES!F:J,5,FALSE),"N/A")</f>
        <v>N/A</v>
      </c>
      <c r="BH844" s="70">
        <v>20.7</v>
      </c>
      <c r="BI844" s="50">
        <v>17.7</v>
      </c>
      <c r="BJ844" s="50">
        <v>17.7</v>
      </c>
      <c r="BK844" s="50">
        <v>12.6</v>
      </c>
      <c r="BL844" s="358">
        <f t="shared" si="75"/>
        <v>6.4687181335055993E-2</v>
      </c>
      <c r="BM844" s="5">
        <v>48</v>
      </c>
      <c r="BN844" s="107" t="s">
        <v>3374</v>
      </c>
      <c r="BO844" s="46" t="s">
        <v>3891</v>
      </c>
      <c r="BP844" s="74" t="s">
        <v>4730</v>
      </c>
      <c r="BQ844" s="74" t="s">
        <v>3907</v>
      </c>
      <c r="BR844" s="74" t="s">
        <v>5162</v>
      </c>
      <c r="BS844" s="74" t="s">
        <v>2734</v>
      </c>
      <c r="BT844" s="74" t="s">
        <v>4116</v>
      </c>
      <c r="BU844" s="74" t="s">
        <v>5141</v>
      </c>
      <c r="BV844" s="74"/>
      <c r="BW844" s="74"/>
      <c r="BX844" s="74"/>
      <c r="BY844" s="74"/>
      <c r="BZ844" s="300" t="s">
        <v>4055</v>
      </c>
      <c r="CA844" s="312" t="s">
        <v>4054</v>
      </c>
      <c r="CB844" s="300" t="s">
        <v>3861</v>
      </c>
      <c r="CC844" s="312" t="s">
        <v>4056</v>
      </c>
      <c r="CD844" s="311" t="str">
        <f t="shared" si="85"/>
        <v>DISCONTINUED - MR410 Bead Grip, 15x10, 6+4/+25mm Offset, 4x156, 132mm Centerbore, Gold</v>
      </c>
      <c r="CE844" s="311" t="s">
        <v>3721</v>
      </c>
      <c r="CF844" s="311" t="s">
        <v>3720</v>
      </c>
      <c r="CG844" s="300" t="str">
        <f t="shared" si="84"/>
        <v>UTV (4XX)</v>
      </c>
    </row>
    <row r="845" spans="1:85" s="36" customFormat="1" ht="15.75" customHeight="1">
      <c r="A845" s="571">
        <f t="shared" si="82"/>
        <v>842</v>
      </c>
      <c r="B845" s="3" t="s">
        <v>84</v>
      </c>
      <c r="C845" s="92" t="s">
        <v>1247</v>
      </c>
      <c r="D845" s="74" t="s">
        <v>5483</v>
      </c>
      <c r="E845" s="84" t="s">
        <v>5995</v>
      </c>
      <c r="F845" s="281" t="str">
        <f t="shared" si="74"/>
        <v>MR70277556550</v>
      </c>
      <c r="G845" s="83"/>
      <c r="H845" s="83"/>
      <c r="I845" s="81" t="s">
        <v>3075</v>
      </c>
      <c r="J845" s="299">
        <v>43592</v>
      </c>
      <c r="K845" s="305">
        <v>44932</v>
      </c>
      <c r="L845" s="282" t="s">
        <v>1239</v>
      </c>
      <c r="M845" s="328">
        <v>341.5</v>
      </c>
      <c r="N845" s="85"/>
      <c r="O845" s="409"/>
      <c r="P845" s="74">
        <v>17</v>
      </c>
      <c r="Q845" s="74">
        <v>7.5</v>
      </c>
      <c r="R845" s="92" t="s">
        <v>1689</v>
      </c>
      <c r="S845" s="74">
        <v>5</v>
      </c>
      <c r="T845" s="74">
        <v>160</v>
      </c>
      <c r="U845" s="74">
        <v>50</v>
      </c>
      <c r="V845" s="77">
        <v>6.2</v>
      </c>
      <c r="W845" s="93" t="s">
        <v>85</v>
      </c>
      <c r="X845" s="77">
        <v>65</v>
      </c>
      <c r="Y845" s="76">
        <v>27.45</v>
      </c>
      <c r="Z845" s="47">
        <v>3640</v>
      </c>
      <c r="AA845" s="81" t="s">
        <v>2165</v>
      </c>
      <c r="AB845" s="72" t="s">
        <v>2845</v>
      </c>
      <c r="AC845" s="47" t="s">
        <v>9876</v>
      </c>
      <c r="AD845" s="74" t="s">
        <v>3940</v>
      </c>
      <c r="AE845" s="86"/>
      <c r="AF845" s="286">
        <f>IFERROR(VLOOKUP(AD845,ACCESSORIES!F:J,5,FALSE),"N/A")</f>
        <v>22</v>
      </c>
      <c r="AG845" s="80" t="s">
        <v>85</v>
      </c>
      <c r="AH845" s="73" t="s">
        <v>85</v>
      </c>
      <c r="AI845" s="73" t="s">
        <v>85</v>
      </c>
      <c r="AJ845" s="73" t="s">
        <v>85</v>
      </c>
      <c r="AK845" s="287" t="str">
        <f>IFERROR(VLOOKUP(AJ845,ACCESSORIES!F:J,5,FALSE),"N/A")</f>
        <v>N/A</v>
      </c>
      <c r="AL845" s="92" t="s">
        <v>236</v>
      </c>
      <c r="AM845" s="74" t="s">
        <v>85</v>
      </c>
      <c r="AN845" s="38" t="str">
        <f>IFERROR(VLOOKUP(AM845,ACCESSORIES!F:J,5,FALSE),"N/A")</f>
        <v>N/A</v>
      </c>
      <c r="AO845" s="74" t="s">
        <v>85</v>
      </c>
      <c r="AP845" s="77">
        <v>16.100000000000001</v>
      </c>
      <c r="AQ845" s="74"/>
      <c r="AR845" s="74">
        <v>190</v>
      </c>
      <c r="AS845" s="34">
        <v>0</v>
      </c>
      <c r="AT845" s="34">
        <v>4</v>
      </c>
      <c r="AU845" s="34">
        <v>18.899999999999999</v>
      </c>
      <c r="AV845" s="34">
        <v>18</v>
      </c>
      <c r="AW845" s="34">
        <v>207</v>
      </c>
      <c r="AX845" s="34">
        <v>191.9</v>
      </c>
      <c r="AY845" s="77">
        <v>65</v>
      </c>
      <c r="AZ845" s="49">
        <v>39</v>
      </c>
      <c r="BA845" s="49">
        <v>39</v>
      </c>
      <c r="BB845" s="49">
        <v>30</v>
      </c>
      <c r="BC845" s="49"/>
      <c r="BD845" s="3" t="s">
        <v>85</v>
      </c>
      <c r="BE845" s="91" t="str">
        <f>IFERROR(VLOOKUP(BD845,ACCESSORIES!F:J,5,FALSE),"N/A")</f>
        <v>N/A</v>
      </c>
      <c r="BF845" s="3" t="s">
        <v>85</v>
      </c>
      <c r="BG845" s="91" t="str">
        <f>IFERROR(VLOOKUP(BF845,ACCESSORIES!F:J,5,FALSE),"N/A")</f>
        <v>N/A</v>
      </c>
      <c r="BH845" s="70">
        <v>30.95</v>
      </c>
      <c r="BI845" s="50">
        <v>19.8</v>
      </c>
      <c r="BJ845" s="50">
        <v>19.8</v>
      </c>
      <c r="BK845" s="50">
        <v>9.9</v>
      </c>
      <c r="BL845" s="358">
        <f t="shared" si="75"/>
        <v>6.3601407248544004E-2</v>
      </c>
      <c r="BM845" s="73">
        <v>36</v>
      </c>
      <c r="BN845" s="107" t="s">
        <v>3374</v>
      </c>
      <c r="BO845" s="46" t="s">
        <v>3891</v>
      </c>
      <c r="BP845" s="74" t="s">
        <v>4730</v>
      </c>
      <c r="BQ845" s="74" t="s">
        <v>3907</v>
      </c>
      <c r="BR845" s="74" t="s">
        <v>5142</v>
      </c>
      <c r="BS845" s="74" t="s">
        <v>2734</v>
      </c>
      <c r="BT845" s="74" t="s">
        <v>4116</v>
      </c>
      <c r="BU845" s="74" t="s">
        <v>5141</v>
      </c>
      <c r="BV845" s="74" t="s">
        <v>4101</v>
      </c>
      <c r="BW845" s="74" t="s">
        <v>3909</v>
      </c>
      <c r="BX845" s="74"/>
      <c r="BY845" s="74"/>
      <c r="BZ845" s="300" t="s">
        <v>4022</v>
      </c>
      <c r="CA845" s="312" t="s">
        <v>4021</v>
      </c>
      <c r="CB845" s="300" t="s">
        <v>4023</v>
      </c>
      <c r="CC845" s="312" t="s">
        <v>4024</v>
      </c>
      <c r="CD845" s="311" t="str">
        <f t="shared" si="85"/>
        <v>DISCONTINUED - MR702 Bead Grip, 17x7.5, +50mm Offset, 5x160, 65mm Centerbore, Matte Black</v>
      </c>
      <c r="CE845" s="311" t="s">
        <v>3721</v>
      </c>
      <c r="CF845" s="311" t="s">
        <v>3720</v>
      </c>
      <c r="CG845" s="300" t="str">
        <f t="shared" si="84"/>
        <v>TRAIL (7XX)</v>
      </c>
    </row>
    <row r="846" spans="1:85" s="36" customFormat="1" ht="15.75" customHeight="1">
      <c r="A846" s="571">
        <f t="shared" si="82"/>
        <v>843</v>
      </c>
      <c r="B846" s="74" t="s">
        <v>2909</v>
      </c>
      <c r="C846" s="92" t="s">
        <v>2893</v>
      </c>
      <c r="D846" s="92" t="s">
        <v>2897</v>
      </c>
      <c r="E846" s="84" t="s">
        <v>6002</v>
      </c>
      <c r="F846" s="281" t="str">
        <f t="shared" si="74"/>
        <v>GZ80441046955</v>
      </c>
      <c r="G846" s="83"/>
      <c r="H846" s="83"/>
      <c r="I846" s="11" t="s">
        <v>2987</v>
      </c>
      <c r="J846" s="307">
        <v>43542</v>
      </c>
      <c r="K846" s="305">
        <v>44932</v>
      </c>
      <c r="L846" s="282" t="s">
        <v>1239</v>
      </c>
      <c r="M846" s="328">
        <v>160.22</v>
      </c>
      <c r="N846" s="85"/>
      <c r="O846" s="409"/>
      <c r="P846" s="92">
        <v>14</v>
      </c>
      <c r="Q846" s="23">
        <v>10</v>
      </c>
      <c r="R846" s="92" t="s">
        <v>1683</v>
      </c>
      <c r="S846" s="73">
        <v>4</v>
      </c>
      <c r="T846" s="73">
        <v>156</v>
      </c>
      <c r="U846" s="3">
        <v>0</v>
      </c>
      <c r="V846" s="16">
        <v>5.4</v>
      </c>
      <c r="W846" s="93" t="s">
        <v>178</v>
      </c>
      <c r="X846" s="16">
        <v>131.30000000000001</v>
      </c>
      <c r="Y846" s="8">
        <v>15.15</v>
      </c>
      <c r="Z846" s="47">
        <v>1000</v>
      </c>
      <c r="AA846" s="71" t="s">
        <v>4274</v>
      </c>
      <c r="AB846" s="72" t="s">
        <v>2846</v>
      </c>
      <c r="AC846" s="47" t="s">
        <v>9828</v>
      </c>
      <c r="AD846" s="73" t="s">
        <v>2903</v>
      </c>
      <c r="AE846" s="46"/>
      <c r="AF846" s="286">
        <f>IFERROR(VLOOKUP(AD846,ACCESSORIES!F:J,5,FALSE),"N/A")</f>
        <v>14.454000000000002</v>
      </c>
      <c r="AG846" s="80" t="s">
        <v>85</v>
      </c>
      <c r="AH846" s="80" t="s">
        <v>2905</v>
      </c>
      <c r="AI846" s="73" t="s">
        <v>85</v>
      </c>
      <c r="AJ846" s="73" t="s">
        <v>85</v>
      </c>
      <c r="AK846" s="287" t="str">
        <f>IFERROR(VLOOKUP(AJ846,ACCESSORIES!F:J,5,FALSE),"N/A")</f>
        <v>N/A</v>
      </c>
      <c r="AL846" s="92" t="s">
        <v>237</v>
      </c>
      <c r="AM846" s="92" t="s">
        <v>85</v>
      </c>
      <c r="AN846" s="38" t="str">
        <f>IFERROR(VLOOKUP(AM846,ACCESSORIES!F:J,5,FALSE),"N/A")</f>
        <v>N/A</v>
      </c>
      <c r="AO846" s="92" t="s">
        <v>85</v>
      </c>
      <c r="AP846" s="93">
        <v>13</v>
      </c>
      <c r="AQ846" s="92"/>
      <c r="AR846" s="92">
        <v>170</v>
      </c>
      <c r="AS846" s="25">
        <v>0</v>
      </c>
      <c r="AT846" s="25">
        <v>19</v>
      </c>
      <c r="AU846" s="25">
        <v>30</v>
      </c>
      <c r="AV846" s="25" t="s">
        <v>2969</v>
      </c>
      <c r="AW846" s="25">
        <v>165</v>
      </c>
      <c r="AX846" s="94">
        <v>162</v>
      </c>
      <c r="AY846" s="93">
        <v>80</v>
      </c>
      <c r="AZ846" s="49">
        <v>46</v>
      </c>
      <c r="BA846" s="49">
        <v>0</v>
      </c>
      <c r="BB846" s="49">
        <v>75</v>
      </c>
      <c r="BC846" s="49"/>
      <c r="BD846" s="25" t="s">
        <v>85</v>
      </c>
      <c r="BE846" s="91" t="str">
        <f>IFERROR(VLOOKUP(BD846,ACCESSORIES!F:J,5,FALSE),"N/A")</f>
        <v>N/A</v>
      </c>
      <c r="BF846" s="3" t="s">
        <v>85</v>
      </c>
      <c r="BG846" s="91" t="str">
        <f>IFERROR(VLOOKUP(BF846,ACCESSORIES!F:J,5,FALSE),"N/A")</f>
        <v>N/A</v>
      </c>
      <c r="BH846" s="70">
        <v>18.649999999999999</v>
      </c>
      <c r="BI846" s="50">
        <v>15</v>
      </c>
      <c r="BJ846" s="50">
        <v>15</v>
      </c>
      <c r="BK846" s="50">
        <v>11</v>
      </c>
      <c r="BL846" s="358">
        <f t="shared" si="75"/>
        <v>4.0557983399999997E-2</v>
      </c>
      <c r="BM846" s="73">
        <v>57</v>
      </c>
      <c r="BN846" s="107" t="s">
        <v>3374</v>
      </c>
      <c r="BO846" s="46" t="s">
        <v>3891</v>
      </c>
      <c r="BP846" s="74" t="s">
        <v>2955</v>
      </c>
      <c r="BQ846" s="74" t="s">
        <v>3902</v>
      </c>
      <c r="BR846" s="74" t="s">
        <v>3898</v>
      </c>
      <c r="BS846" s="44" t="s">
        <v>3899</v>
      </c>
      <c r="BT846" s="44" t="s">
        <v>3903</v>
      </c>
      <c r="BU846" s="44"/>
      <c r="BV846" s="44"/>
      <c r="BW846" s="44"/>
      <c r="BX846" s="44"/>
      <c r="BY846" s="44"/>
      <c r="BZ846" s="300" t="s">
        <v>3827</v>
      </c>
      <c r="CA846" s="323" t="s">
        <v>3826</v>
      </c>
      <c r="CB846" s="300" t="s">
        <v>3829</v>
      </c>
      <c r="CC846" s="323" t="s">
        <v>3828</v>
      </c>
      <c r="CD846" s="311" t="str">
        <f t="shared" ref="CD846" si="86">CONCATENATE("DISCONTINUED"," ","-"," ",D846,", ",P846,"x",Q846,", ",IF(W846="N/A", "", CONCATENATE(W846, "/")),IF(U846&gt;0, CONCATENATE("+",U846), U846),"mm Offset, ",R846,", ",X846,"mm Centerbore, ",PROPER(AA846), "", IF(BF846="N/A", "", CONCATENATE(", w/ ", BF846)))</f>
        <v>DISCONTINUED - GZ804 Casino, 14x10, 5+5/0mm Offset, 4x156, 131.3mm Centerbore, Bronze</v>
      </c>
      <c r="CE846" s="311" t="s">
        <v>3721</v>
      </c>
      <c r="CF846" s="311" t="s">
        <v>3720</v>
      </c>
      <c r="CG846" s="300" t="str">
        <f t="shared" si="84"/>
        <v>GMZ (8XX)</v>
      </c>
    </row>
    <row r="847" spans="1:85" s="36" customFormat="1" ht="15.75" customHeight="1">
      <c r="A847" s="571">
        <f t="shared" si="82"/>
        <v>844</v>
      </c>
      <c r="B847" s="97" t="s">
        <v>84</v>
      </c>
      <c r="C847" s="97" t="s">
        <v>1038</v>
      </c>
      <c r="D847" s="97" t="s">
        <v>1976</v>
      </c>
      <c r="E847" s="84" t="s">
        <v>6003</v>
      </c>
      <c r="F847" s="281" t="str">
        <f t="shared" si="74"/>
        <v>MR31589016118</v>
      </c>
      <c r="G847" s="83"/>
      <c r="H847" s="83"/>
      <c r="I847" s="42" t="s">
        <v>3132</v>
      </c>
      <c r="J847" s="315">
        <v>43613</v>
      </c>
      <c r="K847" s="305">
        <v>44932</v>
      </c>
      <c r="L847" s="282" t="s">
        <v>1239</v>
      </c>
      <c r="M847" s="328">
        <v>458</v>
      </c>
      <c r="N847" s="85"/>
      <c r="O847" s="409"/>
      <c r="P847" s="83">
        <v>18</v>
      </c>
      <c r="Q847" s="8">
        <v>9</v>
      </c>
      <c r="R847" s="92" t="s">
        <v>1697</v>
      </c>
      <c r="S847" s="13">
        <v>6</v>
      </c>
      <c r="T847" s="83">
        <v>135</v>
      </c>
      <c r="U847" s="83">
        <v>18</v>
      </c>
      <c r="V847" s="40">
        <v>5.75</v>
      </c>
      <c r="W847" s="95" t="s">
        <v>85</v>
      </c>
      <c r="X847" s="40">
        <v>87</v>
      </c>
      <c r="Y847" s="41">
        <v>34.92</v>
      </c>
      <c r="Z847" s="47">
        <v>2650</v>
      </c>
      <c r="AA847" s="71" t="s">
        <v>5160</v>
      </c>
      <c r="AB847" s="11" t="s">
        <v>2847</v>
      </c>
      <c r="AC847" s="47" t="s">
        <v>9732</v>
      </c>
      <c r="AD847" s="11" t="s">
        <v>2050</v>
      </c>
      <c r="AE847" s="434"/>
      <c r="AF847" s="286">
        <f>IFERROR(VLOOKUP(AD847,ACCESSORIES!F:J,5,FALSE),"N/A")</f>
        <v>33</v>
      </c>
      <c r="AG847" s="14" t="s">
        <v>85</v>
      </c>
      <c r="AH847" s="31" t="s">
        <v>1786</v>
      </c>
      <c r="AI847" s="14" t="s">
        <v>85</v>
      </c>
      <c r="AJ847" s="31" t="s">
        <v>2484</v>
      </c>
      <c r="AK847" s="287">
        <f>IFERROR(VLOOKUP(AJ847,ACCESSORIES!F:J,5,FALSE),"N/A")</f>
        <v>1.1000000000000001</v>
      </c>
      <c r="AL847" s="11" t="s">
        <v>237</v>
      </c>
      <c r="AM847" s="13" t="s">
        <v>85</v>
      </c>
      <c r="AN847" s="38" t="str">
        <f>IFERROR(VLOOKUP(AM847,ACCESSORIES!F:J,5,FALSE),"N/A")</f>
        <v>N/A</v>
      </c>
      <c r="AO847" s="13" t="s">
        <v>85</v>
      </c>
      <c r="AP847" s="40">
        <v>16.2</v>
      </c>
      <c r="AQ847" s="13"/>
      <c r="AR847" s="13">
        <v>170</v>
      </c>
      <c r="AS847" s="67">
        <v>7</v>
      </c>
      <c r="AT847" s="67">
        <v>20</v>
      </c>
      <c r="AU847" s="353">
        <v>30</v>
      </c>
      <c r="AV847" s="67">
        <v>47</v>
      </c>
      <c r="AW847" s="352">
        <v>216</v>
      </c>
      <c r="AX847" s="96">
        <v>216</v>
      </c>
      <c r="AY847" s="68">
        <v>87</v>
      </c>
      <c r="AZ847" s="49">
        <v>46</v>
      </c>
      <c r="BA847" s="49">
        <v>46</v>
      </c>
      <c r="BB847" s="49">
        <v>42</v>
      </c>
      <c r="BC847" s="49"/>
      <c r="BD847" s="97" t="s">
        <v>85</v>
      </c>
      <c r="BE847" s="91" t="str">
        <f>IFERROR(VLOOKUP(BD847,ACCESSORIES!F:J,5,FALSE),"N/A")</f>
        <v>N/A</v>
      </c>
      <c r="BF847" s="97" t="s">
        <v>85</v>
      </c>
      <c r="BG847" s="91" t="str">
        <f>IFERROR(VLOOKUP(BF847,ACCESSORIES!F:J,5,FALSE),"N/A")</f>
        <v>N/A</v>
      </c>
      <c r="BH847" s="70">
        <v>40.520000000000003</v>
      </c>
      <c r="BI847" s="50">
        <v>20.6</v>
      </c>
      <c r="BJ847" s="50">
        <v>20.6</v>
      </c>
      <c r="BK847" s="50">
        <v>11.4</v>
      </c>
      <c r="BL847" s="358">
        <f t="shared" si="75"/>
        <v>7.9275765061056019E-2</v>
      </c>
      <c r="BM847" s="14">
        <v>36</v>
      </c>
      <c r="BN847" s="107" t="s">
        <v>3374</v>
      </c>
      <c r="BO847" s="46" t="s">
        <v>3891</v>
      </c>
      <c r="BP847" s="29" t="s">
        <v>3907</v>
      </c>
      <c r="BQ847" s="29" t="s">
        <v>5175</v>
      </c>
      <c r="BR847" s="29" t="s">
        <v>2709</v>
      </c>
      <c r="BS847" s="29" t="s">
        <v>5199</v>
      </c>
      <c r="BT847" s="74" t="s">
        <v>5210</v>
      </c>
      <c r="BU847" s="74" t="s">
        <v>5189</v>
      </c>
      <c r="BV847" s="74" t="s">
        <v>4101</v>
      </c>
      <c r="BW847" s="74" t="s">
        <v>3909</v>
      </c>
      <c r="BX847" s="74"/>
      <c r="BY847" s="74"/>
      <c r="BZ847" s="300" t="s">
        <v>3554</v>
      </c>
      <c r="CA847" s="312" t="s">
        <v>3555</v>
      </c>
      <c r="CB847" s="300" t="s">
        <v>3556</v>
      </c>
      <c r="CC847" s="312" t="s">
        <v>3557</v>
      </c>
      <c r="CD847" s="311" t="str">
        <f t="shared" ref="CD847:CD850" si="87">CONCATENATE("DISCONTINUED"," ","-"," ",D847,", ",P847,"x",Q847,", ",IF(W847="N/A", "", CONCATENATE(W847, "/")),IF(U847&gt;0, CONCATENATE("+",U847), U847),"mm Offset, ",R847,", ",X847,"mm Centerbore, ",PROPER(AA847), "", IF(BF847="N/A", "", CONCATENATE(", w/ ", BF847)))</f>
        <v>DISCONTINUED - MR315, 18x9, +18mm Offset, 6x135, 87mm Centerbore, Gold - Black Lip</v>
      </c>
      <c r="CE847" s="311" t="s">
        <v>3721</v>
      </c>
      <c r="CF847" s="311" t="s">
        <v>3720</v>
      </c>
      <c r="CG847" s="300" t="str">
        <f t="shared" si="84"/>
        <v>STREET (3XX)</v>
      </c>
    </row>
    <row r="848" spans="1:85" s="36" customFormat="1" ht="15.75" customHeight="1">
      <c r="A848" s="571">
        <f t="shared" si="82"/>
        <v>845</v>
      </c>
      <c r="B848" s="92" t="s">
        <v>84</v>
      </c>
      <c r="C848" s="92" t="s">
        <v>1038</v>
      </c>
      <c r="D848" s="5" t="s">
        <v>2225</v>
      </c>
      <c r="E848" s="84" t="s">
        <v>6007</v>
      </c>
      <c r="F848" s="281" t="str">
        <f t="shared" si="74"/>
        <v>MR30521055918N</v>
      </c>
      <c r="G848" s="83" t="s">
        <v>2095</v>
      </c>
      <c r="H848" s="83"/>
      <c r="I848" s="72" t="s">
        <v>4085</v>
      </c>
      <c r="J848" s="305">
        <v>43924</v>
      </c>
      <c r="K848" s="305">
        <v>44932</v>
      </c>
      <c r="L848" s="282" t="s">
        <v>1239</v>
      </c>
      <c r="M848" s="328">
        <v>428</v>
      </c>
      <c r="N848" s="85"/>
      <c r="O848" s="409"/>
      <c r="P848" s="5">
        <v>20</v>
      </c>
      <c r="Q848" s="8">
        <v>10</v>
      </c>
      <c r="R848" s="92" t="s">
        <v>1693</v>
      </c>
      <c r="S848" s="3">
        <v>5</v>
      </c>
      <c r="T848" s="3">
        <v>5.5</v>
      </c>
      <c r="U848" s="3">
        <v>-18</v>
      </c>
      <c r="V848" s="16">
        <v>4.76</v>
      </c>
      <c r="W848" s="93" t="s">
        <v>85</v>
      </c>
      <c r="X848" s="16">
        <v>108</v>
      </c>
      <c r="Y848" s="8">
        <v>36.780454074510409</v>
      </c>
      <c r="Z848" s="47">
        <v>2650</v>
      </c>
      <c r="AA848" s="71" t="s">
        <v>5156</v>
      </c>
      <c r="AB848" s="71" t="s">
        <v>2846</v>
      </c>
      <c r="AC848" s="47" t="s">
        <v>9868</v>
      </c>
      <c r="AD848" s="73" t="s">
        <v>1556</v>
      </c>
      <c r="AE848" s="46"/>
      <c r="AF848" s="286">
        <f>IFERROR(VLOOKUP(AD848,ACCESSORIES!F:J,5,FALSE),"N/A")</f>
        <v>33</v>
      </c>
      <c r="AG848" s="80" t="s">
        <v>85</v>
      </c>
      <c r="AH848" s="92" t="s">
        <v>85</v>
      </c>
      <c r="AI848" s="92" t="s">
        <v>2859</v>
      </c>
      <c r="AJ848" s="73" t="s">
        <v>1827</v>
      </c>
      <c r="AK848" s="287">
        <f>IFERROR(VLOOKUP(AJ848,ACCESSORIES!F:J,5,FALSE),"N/A")</f>
        <v>1.1000000000000001</v>
      </c>
      <c r="AL848" s="92" t="s">
        <v>237</v>
      </c>
      <c r="AM848" s="92" t="s">
        <v>85</v>
      </c>
      <c r="AN848" s="38" t="str">
        <f>IFERROR(VLOOKUP(AM848,ACCESSORIES!F:J,5,FALSE),"N/A")</f>
        <v>N/A</v>
      </c>
      <c r="AO848" s="92" t="s">
        <v>85</v>
      </c>
      <c r="AP848" s="93">
        <v>16.2</v>
      </c>
      <c r="AQ848" s="92"/>
      <c r="AR848" s="92">
        <v>175</v>
      </c>
      <c r="AS848" s="25">
        <v>3.6</v>
      </c>
      <c r="AT848" s="25">
        <v>17.8</v>
      </c>
      <c r="AU848" s="25">
        <v>43.8</v>
      </c>
      <c r="AV848" s="25">
        <v>59.5</v>
      </c>
      <c r="AW848" s="25">
        <v>245.4</v>
      </c>
      <c r="AX848" s="94">
        <v>241</v>
      </c>
      <c r="AY848" s="93">
        <v>107</v>
      </c>
      <c r="AZ848" s="49">
        <v>41</v>
      </c>
      <c r="BA848" s="49">
        <v>74</v>
      </c>
      <c r="BB848" s="49">
        <v>52</v>
      </c>
      <c r="BC848" s="49"/>
      <c r="BD848" s="92" t="s">
        <v>85</v>
      </c>
      <c r="BE848" s="91" t="str">
        <f>IFERROR(VLOOKUP(BD848,ACCESSORIES!F:J,5,FALSE),"N/A")</f>
        <v>N/A</v>
      </c>
      <c r="BF848" s="92" t="s">
        <v>85</v>
      </c>
      <c r="BG848" s="91" t="str">
        <f>IFERROR(VLOOKUP(BF848,ACCESSORIES!F:J,5,FALSE),"N/A")</f>
        <v>N/A</v>
      </c>
      <c r="BH848" s="70">
        <v>42.4</v>
      </c>
      <c r="BI848" s="50">
        <v>22.6</v>
      </c>
      <c r="BJ848" s="50">
        <v>22.6</v>
      </c>
      <c r="BK848" s="50">
        <v>12.6</v>
      </c>
      <c r="BL848" s="358">
        <f t="shared" si="75"/>
        <v>0.10546019578886397</v>
      </c>
      <c r="BM848" s="73">
        <v>20</v>
      </c>
      <c r="BN848" s="107" t="s">
        <v>3374</v>
      </c>
      <c r="BO848" s="46" t="s">
        <v>3891</v>
      </c>
      <c r="BP848" s="74" t="s">
        <v>3907</v>
      </c>
      <c r="BQ848" s="74" t="s">
        <v>4615</v>
      </c>
      <c r="BR848" s="74" t="s">
        <v>5198</v>
      </c>
      <c r="BS848" s="74" t="s">
        <v>5199</v>
      </c>
      <c r="BT848" s="74" t="s">
        <v>5169</v>
      </c>
      <c r="BU848" s="74" t="s">
        <v>5196</v>
      </c>
      <c r="BV848" s="74" t="s">
        <v>3909</v>
      </c>
      <c r="BW848" s="74"/>
      <c r="BX848" s="74"/>
      <c r="BY848" s="74"/>
      <c r="BZ848" s="300" t="s">
        <v>3426</v>
      </c>
      <c r="CA848" s="312" t="s">
        <v>3427</v>
      </c>
      <c r="CB848" s="300" t="s">
        <v>3428</v>
      </c>
      <c r="CC848" s="312" t="s">
        <v>3429</v>
      </c>
      <c r="CD848" s="311" t="str">
        <f t="shared" si="87"/>
        <v>DISCONTINUED - MR305 NV, 20x10, -18mm Offset, 5x5.5, 108mm Centerbore, Method Bronze - Matte Black Lip</v>
      </c>
      <c r="CE848" s="311" t="s">
        <v>3721</v>
      </c>
      <c r="CF848" s="311" t="s">
        <v>3720</v>
      </c>
      <c r="CG848" s="300" t="str">
        <f t="shared" si="84"/>
        <v>STREET (3XX)</v>
      </c>
    </row>
    <row r="849" spans="1:85" s="36" customFormat="1" ht="15.75" customHeight="1">
      <c r="A849" s="571">
        <f t="shared" si="82"/>
        <v>846</v>
      </c>
      <c r="B849" s="92" t="s">
        <v>84</v>
      </c>
      <c r="C849" s="92" t="s">
        <v>1038</v>
      </c>
      <c r="D849" s="92" t="s">
        <v>1975</v>
      </c>
      <c r="E849" s="84" t="s">
        <v>6008</v>
      </c>
      <c r="F849" s="281" t="str">
        <f t="shared" si="74"/>
        <v>MR31489016518</v>
      </c>
      <c r="G849" s="83"/>
      <c r="H849" s="83"/>
      <c r="I849" s="72" t="s">
        <v>2014</v>
      </c>
      <c r="J849" s="305">
        <v>43340</v>
      </c>
      <c r="K849" s="305">
        <v>44932</v>
      </c>
      <c r="L849" s="282" t="s">
        <v>1239</v>
      </c>
      <c r="M849" s="328">
        <v>416.5</v>
      </c>
      <c r="N849" s="85"/>
      <c r="O849" s="409"/>
      <c r="P849" s="29">
        <v>18</v>
      </c>
      <c r="Q849" s="8">
        <v>9</v>
      </c>
      <c r="R849" s="92" t="s">
        <v>1697</v>
      </c>
      <c r="S849" s="3">
        <v>6</v>
      </c>
      <c r="T849" s="29">
        <v>135</v>
      </c>
      <c r="U849" s="29">
        <v>18</v>
      </c>
      <c r="V849" s="16">
        <v>5.75</v>
      </c>
      <c r="W849" s="93" t="s">
        <v>85</v>
      </c>
      <c r="X849" s="16">
        <v>87</v>
      </c>
      <c r="Y849" s="8">
        <v>33.200000000000003</v>
      </c>
      <c r="Z849" s="47">
        <v>2650</v>
      </c>
      <c r="AA849" s="71" t="s">
        <v>2165</v>
      </c>
      <c r="AB849" s="72" t="s">
        <v>2845</v>
      </c>
      <c r="AC849" s="47" t="s">
        <v>9732</v>
      </c>
      <c r="AD849" s="71" t="s">
        <v>1600</v>
      </c>
      <c r="AE849" s="433"/>
      <c r="AF849" s="286">
        <f>IFERROR(VLOOKUP(AD849,ACCESSORIES!F:J,5,FALSE),"N/A")</f>
        <v>22</v>
      </c>
      <c r="AG849" s="73" t="s">
        <v>85</v>
      </c>
      <c r="AH849" s="73" t="s">
        <v>85</v>
      </c>
      <c r="AI849" s="73" t="s">
        <v>85</v>
      </c>
      <c r="AJ849" s="73" t="s">
        <v>85</v>
      </c>
      <c r="AK849" s="287" t="str">
        <f>IFERROR(VLOOKUP(AJ849,ACCESSORIES!F:J,5,FALSE),"N/A")</f>
        <v>N/A</v>
      </c>
      <c r="AL849" s="71" t="s">
        <v>237</v>
      </c>
      <c r="AM849" s="3" t="s">
        <v>85</v>
      </c>
      <c r="AN849" s="38" t="str">
        <f>IFERROR(VLOOKUP(AM849,ACCESSORIES!F:J,5,FALSE),"N/A")</f>
        <v>N/A</v>
      </c>
      <c r="AO849" s="3" t="s">
        <v>85</v>
      </c>
      <c r="AP849" s="16">
        <v>16.2</v>
      </c>
      <c r="AQ849" s="3"/>
      <c r="AR849" s="3">
        <v>170</v>
      </c>
      <c r="AS849" s="34">
        <v>11</v>
      </c>
      <c r="AT849" s="34">
        <v>32</v>
      </c>
      <c r="AU849" s="34">
        <v>50</v>
      </c>
      <c r="AV849" s="34">
        <v>69.599999999999994</v>
      </c>
      <c r="AW849" s="34">
        <v>219</v>
      </c>
      <c r="AX849" s="94">
        <v>215</v>
      </c>
      <c r="AY849" s="16">
        <v>87</v>
      </c>
      <c r="AZ849" s="49">
        <v>40</v>
      </c>
      <c r="BA849" s="49">
        <v>40</v>
      </c>
      <c r="BB849" s="49">
        <v>0</v>
      </c>
      <c r="BC849" s="49"/>
      <c r="BD849" s="92" t="s">
        <v>85</v>
      </c>
      <c r="BE849" s="91" t="str">
        <f>IFERROR(VLOOKUP(BD849,ACCESSORIES!F:J,5,FALSE),"N/A")</f>
        <v>N/A</v>
      </c>
      <c r="BF849" s="92" t="s">
        <v>85</v>
      </c>
      <c r="BG849" s="91" t="str">
        <f>IFERROR(VLOOKUP(BF849,ACCESSORIES!F:J,5,FALSE),"N/A")</f>
        <v>N/A</v>
      </c>
      <c r="BH849" s="70">
        <v>36.700000000000003</v>
      </c>
      <c r="BI849" s="50">
        <v>20.6</v>
      </c>
      <c r="BJ849" s="50">
        <v>20.6</v>
      </c>
      <c r="BK849" s="50">
        <v>11.4</v>
      </c>
      <c r="BL849" s="358">
        <f t="shared" si="75"/>
        <v>7.9275765061056019E-2</v>
      </c>
      <c r="BM849" s="73">
        <v>36</v>
      </c>
      <c r="BN849" s="107" t="s">
        <v>3374</v>
      </c>
      <c r="BO849" s="46" t="s">
        <v>3891</v>
      </c>
      <c r="BP849" s="29" t="s">
        <v>3907</v>
      </c>
      <c r="BQ849" s="29" t="s">
        <v>5213</v>
      </c>
      <c r="BR849" s="29" t="s">
        <v>5214</v>
      </c>
      <c r="BS849" s="29" t="s">
        <v>5215</v>
      </c>
      <c r="BT849" s="74" t="s">
        <v>5216</v>
      </c>
      <c r="BU849" s="74" t="s">
        <v>4101</v>
      </c>
      <c r="BV849" s="74" t="s">
        <v>3909</v>
      </c>
      <c r="BW849" s="74"/>
      <c r="BX849" s="74"/>
      <c r="BY849" s="74"/>
      <c r="BZ849" s="300" t="s">
        <v>3534</v>
      </c>
      <c r="CA849" s="312" t="s">
        <v>3535</v>
      </c>
      <c r="CB849" s="300" t="s">
        <v>3536</v>
      </c>
      <c r="CC849" s="312" t="s">
        <v>3537</v>
      </c>
      <c r="CD849" s="311" t="str">
        <f t="shared" si="87"/>
        <v>DISCONTINUED - MR314, 18x9, +18mm Offset, 6x135, 87mm Centerbore, Matte Black</v>
      </c>
      <c r="CE849" s="311" t="s">
        <v>3721</v>
      </c>
      <c r="CF849" s="311" t="s">
        <v>3720</v>
      </c>
      <c r="CG849" s="300" t="str">
        <f t="shared" si="84"/>
        <v>STREET (3XX)</v>
      </c>
    </row>
    <row r="850" spans="1:85" s="36" customFormat="1" ht="15.75" customHeight="1">
      <c r="A850" s="571">
        <f t="shared" si="82"/>
        <v>847</v>
      </c>
      <c r="B850" s="92" t="s">
        <v>84</v>
      </c>
      <c r="C850" s="92" t="s">
        <v>1038</v>
      </c>
      <c r="D850" s="92" t="s">
        <v>1976</v>
      </c>
      <c r="E850" s="84" t="s">
        <v>6009</v>
      </c>
      <c r="F850" s="281" t="str">
        <f t="shared" si="74"/>
        <v>MR31579060112N</v>
      </c>
      <c r="G850" s="83" t="s">
        <v>2095</v>
      </c>
      <c r="H850" s="83"/>
      <c r="I850" s="72" t="s">
        <v>2496</v>
      </c>
      <c r="J850" s="305">
        <v>43340</v>
      </c>
      <c r="K850" s="305">
        <v>44932</v>
      </c>
      <c r="L850" s="282" t="s">
        <v>1239</v>
      </c>
      <c r="M850" s="328">
        <v>431</v>
      </c>
      <c r="N850" s="85"/>
      <c r="O850" s="409"/>
      <c r="P850" s="29">
        <v>17</v>
      </c>
      <c r="Q850" s="8">
        <v>9</v>
      </c>
      <c r="R850" s="92" t="s">
        <v>1089</v>
      </c>
      <c r="S850" s="3">
        <v>6</v>
      </c>
      <c r="T850" s="29">
        <v>5.5</v>
      </c>
      <c r="U850" s="29">
        <v>-12</v>
      </c>
      <c r="V850" s="16">
        <v>4.5</v>
      </c>
      <c r="W850" s="93" t="s">
        <v>85</v>
      </c>
      <c r="X850" s="16">
        <v>106.25</v>
      </c>
      <c r="Y850" s="8">
        <v>28.1</v>
      </c>
      <c r="Z850" s="47">
        <v>2650</v>
      </c>
      <c r="AA850" s="71" t="s">
        <v>5160</v>
      </c>
      <c r="AB850" s="71" t="s">
        <v>2847</v>
      </c>
      <c r="AC850" s="47" t="s">
        <v>9720</v>
      </c>
      <c r="AD850" s="71" t="s">
        <v>2537</v>
      </c>
      <c r="AE850" s="433"/>
      <c r="AF850" s="286">
        <f>IFERROR(VLOOKUP(AD850,ACCESSORIES!F:J,5,FALSE),"N/A")</f>
        <v>33</v>
      </c>
      <c r="AG850" s="73" t="s">
        <v>85</v>
      </c>
      <c r="AH850" s="79" t="s">
        <v>1786</v>
      </c>
      <c r="AI850" s="73" t="s">
        <v>85</v>
      </c>
      <c r="AJ850" s="79" t="s">
        <v>2484</v>
      </c>
      <c r="AK850" s="287">
        <f>IFERROR(VLOOKUP(AJ850,ACCESSORIES!F:J,5,FALSE),"N/A")</f>
        <v>1.1000000000000001</v>
      </c>
      <c r="AL850" s="3" t="s">
        <v>236</v>
      </c>
      <c r="AM850" s="74" t="s">
        <v>1649</v>
      </c>
      <c r="AN850" s="38">
        <f>IFERROR(VLOOKUP(AM850,ACCESSORIES!F:J,5,FALSE),"N/A")</f>
        <v>2.75</v>
      </c>
      <c r="AO850" s="3">
        <v>78.3</v>
      </c>
      <c r="AP850" s="16">
        <v>16.2</v>
      </c>
      <c r="AQ850" s="3"/>
      <c r="AR850" s="3">
        <v>170</v>
      </c>
      <c r="AS850" s="34">
        <v>5.4</v>
      </c>
      <c r="AT850" s="34">
        <v>16</v>
      </c>
      <c r="AU850" s="34">
        <v>36.6</v>
      </c>
      <c r="AV850" s="34">
        <v>44.1</v>
      </c>
      <c r="AW850" s="34">
        <v>208</v>
      </c>
      <c r="AX850" s="94">
        <v>203.6</v>
      </c>
      <c r="AY850" s="16">
        <v>106.3</v>
      </c>
      <c r="AZ850" s="49">
        <v>41</v>
      </c>
      <c r="BA850" s="49">
        <v>41</v>
      </c>
      <c r="BB850" s="49">
        <v>69</v>
      </c>
      <c r="BC850" s="49"/>
      <c r="BD850" s="92" t="s">
        <v>85</v>
      </c>
      <c r="BE850" s="91" t="str">
        <f>IFERROR(VLOOKUP(BD850,ACCESSORIES!F:J,5,FALSE),"N/A")</f>
        <v>N/A</v>
      </c>
      <c r="BF850" s="92" t="s">
        <v>85</v>
      </c>
      <c r="BG850" s="91" t="str">
        <f>IFERROR(VLOOKUP(BF850,ACCESSORIES!F:J,5,FALSE),"N/A")</f>
        <v>N/A</v>
      </c>
      <c r="BH850" s="70">
        <v>34.33</v>
      </c>
      <c r="BI850" s="50">
        <v>19.7</v>
      </c>
      <c r="BJ850" s="50">
        <v>19.7</v>
      </c>
      <c r="BK850" s="50">
        <v>11.5</v>
      </c>
      <c r="BL850" s="358">
        <f t="shared" si="75"/>
        <v>7.3136040179239969E-2</v>
      </c>
      <c r="BM850" s="73">
        <v>36</v>
      </c>
      <c r="BN850" s="107" t="s">
        <v>3374</v>
      </c>
      <c r="BO850" s="46" t="s">
        <v>3891</v>
      </c>
      <c r="BP850" s="29" t="s">
        <v>3907</v>
      </c>
      <c r="BQ850" s="29" t="s">
        <v>5175</v>
      </c>
      <c r="BR850" s="29" t="s">
        <v>2709</v>
      </c>
      <c r="BS850" s="29" t="s">
        <v>5199</v>
      </c>
      <c r="BT850" s="74" t="s">
        <v>5210</v>
      </c>
      <c r="BU850" s="74" t="s">
        <v>5189</v>
      </c>
      <c r="BV850" s="74" t="s">
        <v>4101</v>
      </c>
      <c r="BW850" s="74" t="s">
        <v>3909</v>
      </c>
      <c r="BX850" s="74"/>
      <c r="BY850" s="74"/>
      <c r="BZ850" s="300" t="s">
        <v>3554</v>
      </c>
      <c r="CA850" s="312" t="s">
        <v>3555</v>
      </c>
      <c r="CB850" s="300" t="s">
        <v>3556</v>
      </c>
      <c r="CC850" s="312" t="s">
        <v>3557</v>
      </c>
      <c r="CD850" s="311" t="str">
        <f t="shared" si="87"/>
        <v>DISCONTINUED - MR315, 17x9, -12mm Offset, 6x5.5, 106.25mm Centerbore, Gold - Black Lip</v>
      </c>
      <c r="CE850" s="311" t="s">
        <v>3721</v>
      </c>
      <c r="CF850" s="311" t="s">
        <v>3720</v>
      </c>
      <c r="CG850" s="300" t="str">
        <f t="shared" si="84"/>
        <v>STREET (3XX)</v>
      </c>
    </row>
    <row r="851" spans="1:85" s="36" customFormat="1" ht="15.75" customHeight="1">
      <c r="A851" s="571">
        <f t="shared" si="82"/>
        <v>848</v>
      </c>
      <c r="B851" s="92" t="s">
        <v>84</v>
      </c>
      <c r="C851" s="92" t="s">
        <v>1038</v>
      </c>
      <c r="D851" s="92" t="s">
        <v>1975</v>
      </c>
      <c r="E851" s="84" t="s">
        <v>6010</v>
      </c>
      <c r="F851" s="281" t="str">
        <f t="shared" si="74"/>
        <v>MR31489058818</v>
      </c>
      <c r="G851" s="83"/>
      <c r="H851" s="83"/>
      <c r="I851" s="72" t="s">
        <v>2526</v>
      </c>
      <c r="J851" s="305">
        <v>43340</v>
      </c>
      <c r="K851" s="305">
        <v>44932</v>
      </c>
      <c r="L851" s="282" t="s">
        <v>1239</v>
      </c>
      <c r="M851" s="328">
        <v>416.5</v>
      </c>
      <c r="N851" s="85"/>
      <c r="O851" s="409"/>
      <c r="P851" s="29">
        <v>18</v>
      </c>
      <c r="Q851" s="8">
        <v>9</v>
      </c>
      <c r="R851" s="92" t="s">
        <v>1688</v>
      </c>
      <c r="S851" s="3">
        <v>5</v>
      </c>
      <c r="T851" s="29">
        <v>150</v>
      </c>
      <c r="U851" s="29">
        <v>18</v>
      </c>
      <c r="V851" s="16">
        <v>5.75</v>
      </c>
      <c r="W851" s="93" t="s">
        <v>85</v>
      </c>
      <c r="X851" s="16">
        <v>110.5</v>
      </c>
      <c r="Y851" s="8">
        <v>33.200000000000003</v>
      </c>
      <c r="Z851" s="47">
        <v>2650</v>
      </c>
      <c r="AA851" s="71" t="s">
        <v>2516</v>
      </c>
      <c r="AB851" s="71" t="s">
        <v>2850</v>
      </c>
      <c r="AC851" s="47" t="s">
        <v>9739</v>
      </c>
      <c r="AD851" s="71" t="s">
        <v>1598</v>
      </c>
      <c r="AE851" s="433"/>
      <c r="AF851" s="286">
        <f>IFERROR(VLOOKUP(AD851,ACCESSORIES!F:J,5,FALSE),"N/A")</f>
        <v>22</v>
      </c>
      <c r="AG851" s="73" t="s">
        <v>85</v>
      </c>
      <c r="AH851" s="73" t="s">
        <v>85</v>
      </c>
      <c r="AI851" s="73" t="s">
        <v>85</v>
      </c>
      <c r="AJ851" s="73" t="s">
        <v>85</v>
      </c>
      <c r="AK851" s="287" t="str">
        <f>IFERROR(VLOOKUP(AJ851,ACCESSORIES!F:J,5,FALSE),"N/A")</f>
        <v>N/A</v>
      </c>
      <c r="AL851" s="71" t="s">
        <v>237</v>
      </c>
      <c r="AM851" s="3" t="s">
        <v>85</v>
      </c>
      <c r="AN851" s="38" t="str">
        <f>IFERROR(VLOOKUP(AM851,ACCESSORIES!F:J,5,FALSE),"N/A")</f>
        <v>N/A</v>
      </c>
      <c r="AO851" s="3" t="s">
        <v>85</v>
      </c>
      <c r="AP851" s="16">
        <v>16.2</v>
      </c>
      <c r="AQ851" s="3"/>
      <c r="AR851" s="3">
        <v>180</v>
      </c>
      <c r="AS851" s="34">
        <v>0</v>
      </c>
      <c r="AT851" s="34">
        <v>27</v>
      </c>
      <c r="AU851" s="34">
        <v>50</v>
      </c>
      <c r="AV851" s="34">
        <v>70</v>
      </c>
      <c r="AW851" s="34">
        <v>219</v>
      </c>
      <c r="AX851" s="94">
        <v>215</v>
      </c>
      <c r="AY851" s="16">
        <v>110.5</v>
      </c>
      <c r="AZ851" s="49">
        <v>40</v>
      </c>
      <c r="BA851" s="49">
        <v>40</v>
      </c>
      <c r="BB851" s="49">
        <v>0</v>
      </c>
      <c r="BC851" s="49"/>
      <c r="BD851" s="92" t="s">
        <v>85</v>
      </c>
      <c r="BE851" s="91" t="str">
        <f>IFERROR(VLOOKUP(BD851,ACCESSORIES!F:J,5,FALSE),"N/A")</f>
        <v>N/A</v>
      </c>
      <c r="BF851" s="92" t="s">
        <v>85</v>
      </c>
      <c r="BG851" s="91" t="str">
        <f>IFERROR(VLOOKUP(BF851,ACCESSORIES!F:J,5,FALSE),"N/A")</f>
        <v>N/A</v>
      </c>
      <c r="BH851" s="70">
        <v>36.700000000000003</v>
      </c>
      <c r="BI851" s="50">
        <v>20.6</v>
      </c>
      <c r="BJ851" s="50">
        <v>20.6</v>
      </c>
      <c r="BK851" s="50">
        <v>11.4</v>
      </c>
      <c r="BL851" s="358">
        <f t="shared" si="75"/>
        <v>7.9275765061056019E-2</v>
      </c>
      <c r="BM851" s="73">
        <v>36</v>
      </c>
      <c r="BN851" s="107" t="s">
        <v>3374</v>
      </c>
      <c r="BO851" s="46" t="s">
        <v>3891</v>
      </c>
      <c r="BP851" s="29" t="s">
        <v>3907</v>
      </c>
      <c r="BQ851" s="29" t="s">
        <v>5213</v>
      </c>
      <c r="BR851" s="29" t="s">
        <v>5214</v>
      </c>
      <c r="BS851" s="29" t="s">
        <v>5215</v>
      </c>
      <c r="BT851" s="74" t="s">
        <v>5216</v>
      </c>
      <c r="BU851" s="74" t="s">
        <v>4101</v>
      </c>
      <c r="BV851" s="74" t="s">
        <v>3909</v>
      </c>
      <c r="BW851" s="74"/>
      <c r="BX851" s="74"/>
      <c r="BY851" s="74"/>
      <c r="BZ851" s="300" t="s">
        <v>3530</v>
      </c>
      <c r="CA851" s="312" t="s">
        <v>3531</v>
      </c>
      <c r="CB851" s="300" t="s">
        <v>3532</v>
      </c>
      <c r="CC851" s="312" t="s">
        <v>3533</v>
      </c>
      <c r="CD851" s="311" t="str">
        <f t="shared" ref="CD851:CD854" si="88">CONCATENATE("DISCONTINUED"," ","-"," ",D851,", ",P851,"x",Q851,", ",IF(W851="N/A", "", CONCATENATE(W851, "/")),IF(U851&gt;0, CONCATENATE("+",U851), U851),"mm Offset, ",R851,", ",X851,"mm Centerbore, ",PROPER(AA851), "", IF(BF851="N/A", "", CONCATENATE(", w/ ", BF851)))</f>
        <v>DISCONTINUED - MR314, 18x9, +18mm Offset, 5x150, 110.5mm Centerbore, Gloss Titanium</v>
      </c>
      <c r="CE851" s="311" t="s">
        <v>3721</v>
      </c>
      <c r="CF851" s="311" t="s">
        <v>3720</v>
      </c>
      <c r="CG851" s="300" t="str">
        <f t="shared" si="84"/>
        <v>STREET (3XX)</v>
      </c>
    </row>
    <row r="852" spans="1:85" s="36" customFormat="1" ht="15.75" customHeight="1">
      <c r="A852" s="571">
        <f t="shared" si="82"/>
        <v>849</v>
      </c>
      <c r="B852" s="92" t="s">
        <v>84</v>
      </c>
      <c r="C852" s="92" t="s">
        <v>1038</v>
      </c>
      <c r="D852" s="92" t="s">
        <v>1976</v>
      </c>
      <c r="E852" s="84" t="s">
        <v>6011</v>
      </c>
      <c r="F852" s="281" t="str">
        <f t="shared" si="74"/>
        <v>MR31568060300</v>
      </c>
      <c r="G852" s="83"/>
      <c r="H852" s="83"/>
      <c r="I852" s="72" t="s">
        <v>2500</v>
      </c>
      <c r="J852" s="305">
        <v>43340</v>
      </c>
      <c r="K852" s="305">
        <v>44932</v>
      </c>
      <c r="L852" s="282" t="s">
        <v>1239</v>
      </c>
      <c r="M852" s="328">
        <v>354.5</v>
      </c>
      <c r="N852" s="85"/>
      <c r="O852" s="409"/>
      <c r="P852" s="29">
        <v>16</v>
      </c>
      <c r="Q852" s="24">
        <v>8</v>
      </c>
      <c r="R852" s="92" t="s">
        <v>1089</v>
      </c>
      <c r="S852" s="3">
        <v>6</v>
      </c>
      <c r="T852" s="29">
        <v>5.5</v>
      </c>
      <c r="U852" s="29">
        <v>0</v>
      </c>
      <c r="V852" s="16">
        <v>4.5</v>
      </c>
      <c r="W852" s="93" t="s">
        <v>85</v>
      </c>
      <c r="X852" s="16">
        <v>106.25</v>
      </c>
      <c r="Y852" s="8">
        <v>23.75</v>
      </c>
      <c r="Z852" s="47">
        <v>2650</v>
      </c>
      <c r="AA852" s="45" t="s">
        <v>5147</v>
      </c>
      <c r="AB852" s="72" t="s">
        <v>173</v>
      </c>
      <c r="AC852" s="47" t="s">
        <v>9708</v>
      </c>
      <c r="AD852" s="71" t="s">
        <v>2537</v>
      </c>
      <c r="AE852" s="433"/>
      <c r="AF852" s="286">
        <f>IFERROR(VLOOKUP(AD852,ACCESSORIES!F:J,5,FALSE),"N/A")</f>
        <v>33</v>
      </c>
      <c r="AG852" s="73" t="s">
        <v>85</v>
      </c>
      <c r="AH852" s="73" t="s">
        <v>1786</v>
      </c>
      <c r="AI852" s="73" t="s">
        <v>85</v>
      </c>
      <c r="AJ852" s="79" t="s">
        <v>2484</v>
      </c>
      <c r="AK852" s="287">
        <f>IFERROR(VLOOKUP(AJ852,ACCESSORIES!F:J,5,FALSE),"N/A")</f>
        <v>1.1000000000000001</v>
      </c>
      <c r="AL852" s="3" t="s">
        <v>236</v>
      </c>
      <c r="AM852" s="74" t="s">
        <v>1649</v>
      </c>
      <c r="AN852" s="38">
        <f>IFERROR(VLOOKUP(AM852,ACCESSORIES!F:J,5,FALSE),"N/A")</f>
        <v>2.75</v>
      </c>
      <c r="AO852" s="3">
        <v>78.3</v>
      </c>
      <c r="AP852" s="16">
        <v>16.2</v>
      </c>
      <c r="AQ852" s="3"/>
      <c r="AR852" s="3">
        <v>170</v>
      </c>
      <c r="AS852" s="34">
        <v>8.6999999999999993</v>
      </c>
      <c r="AT852" s="34">
        <v>25.6</v>
      </c>
      <c r="AU852" s="34">
        <v>37.700000000000003</v>
      </c>
      <c r="AV852" s="34">
        <v>37.4</v>
      </c>
      <c r="AW852" s="34">
        <v>194.6</v>
      </c>
      <c r="AX852" s="94">
        <v>192.4</v>
      </c>
      <c r="AY852" s="16">
        <v>106.25</v>
      </c>
      <c r="AZ852" s="49">
        <v>41</v>
      </c>
      <c r="BA852" s="49">
        <v>41</v>
      </c>
      <c r="BB852" s="49">
        <v>39</v>
      </c>
      <c r="BC852" s="49"/>
      <c r="BD852" s="92" t="s">
        <v>85</v>
      </c>
      <c r="BE852" s="91" t="str">
        <f>IFERROR(VLOOKUP(BD852,ACCESSORIES!F:J,5,FALSE),"N/A")</f>
        <v>N/A</v>
      </c>
      <c r="BF852" s="92" t="s">
        <v>85</v>
      </c>
      <c r="BG852" s="91" t="str">
        <f>IFERROR(VLOOKUP(BF852,ACCESSORIES!F:J,5,FALSE),"N/A")</f>
        <v>N/A</v>
      </c>
      <c r="BH852" s="70">
        <v>27.25</v>
      </c>
      <c r="BI852" s="50">
        <v>18.7</v>
      </c>
      <c r="BJ852" s="50">
        <v>18.7</v>
      </c>
      <c r="BK852" s="50">
        <v>10.6</v>
      </c>
      <c r="BL852" s="358">
        <f t="shared" si="75"/>
        <v>6.0742159547695983E-2</v>
      </c>
      <c r="BM852" s="73">
        <v>36</v>
      </c>
      <c r="BN852" s="107" t="s">
        <v>3374</v>
      </c>
      <c r="BO852" s="46" t="s">
        <v>3891</v>
      </c>
      <c r="BP852" s="29" t="s">
        <v>3907</v>
      </c>
      <c r="BQ852" s="29" t="s">
        <v>5175</v>
      </c>
      <c r="BR852" s="29" t="s">
        <v>2709</v>
      </c>
      <c r="BS852" s="29" t="s">
        <v>5199</v>
      </c>
      <c r="BT852" s="74" t="s">
        <v>5210</v>
      </c>
      <c r="BU852" s="74" t="s">
        <v>5189</v>
      </c>
      <c r="BV852" s="74" t="s">
        <v>4101</v>
      </c>
      <c r="BW852" s="74" t="s">
        <v>3909</v>
      </c>
      <c r="BX852" s="74"/>
      <c r="BY852" s="74"/>
      <c r="BZ852" s="300" t="s">
        <v>3558</v>
      </c>
      <c r="CA852" s="312" t="s">
        <v>3559</v>
      </c>
      <c r="CB852" s="300" t="s">
        <v>3560</v>
      </c>
      <c r="CC852" s="312" t="s">
        <v>3561</v>
      </c>
      <c r="CD852" s="311" t="str">
        <f t="shared" si="88"/>
        <v>DISCONTINUED - MR315, 16x8, 0mm Offset, 6x5.5, 106.25mm Centerbore, Machined - Clear Coat</v>
      </c>
      <c r="CE852" s="311" t="s">
        <v>3721</v>
      </c>
      <c r="CF852" s="311" t="s">
        <v>3720</v>
      </c>
      <c r="CG852" s="300" t="str">
        <f t="shared" si="84"/>
        <v>STREET (3XX)</v>
      </c>
    </row>
    <row r="853" spans="1:85" s="36" customFormat="1" ht="15.75" customHeight="1">
      <c r="A853" s="571">
        <f t="shared" si="82"/>
        <v>850</v>
      </c>
      <c r="B853" s="92" t="s">
        <v>84</v>
      </c>
      <c r="C853" s="92" t="s">
        <v>1038</v>
      </c>
      <c r="D853" s="92" t="s">
        <v>3867</v>
      </c>
      <c r="E853" s="129" t="s">
        <v>6012</v>
      </c>
      <c r="F853" s="281" t="str">
        <f t="shared" si="74"/>
        <v>MR31678562800</v>
      </c>
      <c r="G853" s="83"/>
      <c r="H853" s="83"/>
      <c r="I853" s="72" t="s">
        <v>3873</v>
      </c>
      <c r="J853" s="305">
        <v>43815</v>
      </c>
      <c r="K853" s="305">
        <v>44932</v>
      </c>
      <c r="L853" s="282" t="s">
        <v>1239</v>
      </c>
      <c r="M853" s="328">
        <v>299</v>
      </c>
      <c r="N853" s="85"/>
      <c r="O853" s="409"/>
      <c r="P853" s="29">
        <v>17</v>
      </c>
      <c r="Q853" s="24">
        <v>8.5</v>
      </c>
      <c r="R853" s="92" t="s">
        <v>1695</v>
      </c>
      <c r="S853" s="3">
        <v>6</v>
      </c>
      <c r="T853" s="29">
        <v>120</v>
      </c>
      <c r="U853" s="29">
        <v>0</v>
      </c>
      <c r="V853" s="16">
        <v>4.75</v>
      </c>
      <c r="W853" s="93" t="s">
        <v>85</v>
      </c>
      <c r="X853" s="16">
        <v>67</v>
      </c>
      <c r="Y853" s="8">
        <v>24.7</v>
      </c>
      <c r="Z853" s="47">
        <v>2650</v>
      </c>
      <c r="AA853" s="71" t="s">
        <v>2516</v>
      </c>
      <c r="AB853" s="71" t="s">
        <v>2850</v>
      </c>
      <c r="AC853" s="47" t="s">
        <v>9715</v>
      </c>
      <c r="AD853" s="74" t="s">
        <v>1600</v>
      </c>
      <c r="AE853" s="86"/>
      <c r="AF853" s="286">
        <f>IFERROR(VLOOKUP(AD853,ACCESSORIES!F:J,5,FALSE),"N/A")</f>
        <v>22</v>
      </c>
      <c r="AG853" s="80" t="s">
        <v>85</v>
      </c>
      <c r="AH853" s="73" t="s">
        <v>85</v>
      </c>
      <c r="AI853" s="73" t="s">
        <v>85</v>
      </c>
      <c r="AJ853" s="73" t="s">
        <v>85</v>
      </c>
      <c r="AK853" s="287" t="str">
        <f>IFERROR(VLOOKUP(AJ853,ACCESSORIES!F:J,5,FALSE),"N/A")</f>
        <v>N/A</v>
      </c>
      <c r="AL853" s="74" t="s">
        <v>236</v>
      </c>
      <c r="AM853" s="74" t="s">
        <v>85</v>
      </c>
      <c r="AN853" s="38" t="str">
        <f>IFERROR(VLOOKUP(AM853,ACCESSORIES!F:J,5,FALSE),"N/A")</f>
        <v>N/A</v>
      </c>
      <c r="AO853" s="74" t="s">
        <v>85</v>
      </c>
      <c r="AP853" s="16">
        <v>16</v>
      </c>
      <c r="AQ853" s="3"/>
      <c r="AR853" s="3">
        <v>150</v>
      </c>
      <c r="AS853" s="34">
        <v>15</v>
      </c>
      <c r="AT853" s="34">
        <v>25.6</v>
      </c>
      <c r="AU853" s="34">
        <v>38</v>
      </c>
      <c r="AV853" s="34">
        <v>48</v>
      </c>
      <c r="AW853" s="34">
        <v>207.7</v>
      </c>
      <c r="AX853" s="94">
        <v>203</v>
      </c>
      <c r="AY853" s="16">
        <v>67</v>
      </c>
      <c r="AZ853" s="49">
        <v>40</v>
      </c>
      <c r="BA853" s="49">
        <v>40</v>
      </c>
      <c r="BB853" s="49">
        <v>50</v>
      </c>
      <c r="BC853" s="49"/>
      <c r="BD853" s="3" t="s">
        <v>85</v>
      </c>
      <c r="BE853" s="91" t="str">
        <f>IFERROR(VLOOKUP(BD853,ACCESSORIES!F:J,5,FALSE),"N/A")</f>
        <v>N/A</v>
      </c>
      <c r="BF853" s="3" t="s">
        <v>85</v>
      </c>
      <c r="BG853" s="91" t="str">
        <f>IFERROR(VLOOKUP(BF853,ACCESSORIES!F:J,5,FALSE),"N/A")</f>
        <v>N/A</v>
      </c>
      <c r="BH853" s="70">
        <v>28.7</v>
      </c>
      <c r="BI853" s="50">
        <v>19.7</v>
      </c>
      <c r="BJ853" s="50">
        <v>19.7</v>
      </c>
      <c r="BK853" s="50">
        <v>11</v>
      </c>
      <c r="BL853" s="358">
        <f t="shared" si="75"/>
        <v>6.995621234535998E-2</v>
      </c>
      <c r="BM853" s="73">
        <v>36</v>
      </c>
      <c r="BN853" s="107" t="s">
        <v>3374</v>
      </c>
      <c r="BO853" s="46" t="s">
        <v>3891</v>
      </c>
      <c r="BP853" s="29" t="s">
        <v>3907</v>
      </c>
      <c r="BQ853" s="29" t="s">
        <v>5222</v>
      </c>
      <c r="BR853" s="29" t="s">
        <v>5223</v>
      </c>
      <c r="BS853" s="29" t="s">
        <v>5216</v>
      </c>
      <c r="BT853" s="74" t="s">
        <v>4101</v>
      </c>
      <c r="BU853" s="74" t="s">
        <v>3909</v>
      </c>
      <c r="BV853" s="74"/>
      <c r="BW853" s="74"/>
      <c r="BX853" s="74"/>
      <c r="BY853" s="74"/>
      <c r="BZ853" s="300" t="s">
        <v>4142</v>
      </c>
      <c r="CA853" s="340" t="s">
        <v>4143</v>
      </c>
      <c r="CB853" s="300" t="s">
        <v>4144</v>
      </c>
      <c r="CC853" s="340" t="s">
        <v>4145</v>
      </c>
      <c r="CD853" s="311" t="str">
        <f t="shared" si="88"/>
        <v>DISCONTINUED - MR316, 17x8.5, 0mm Offset, 6x120, 67mm Centerbore, Gloss Titanium</v>
      </c>
      <c r="CE853" s="311" t="s">
        <v>3721</v>
      </c>
      <c r="CF853" s="311" t="s">
        <v>3720</v>
      </c>
      <c r="CG853" s="300" t="str">
        <f t="shared" si="84"/>
        <v>STREET (3XX)</v>
      </c>
    </row>
    <row r="854" spans="1:85" s="36" customFormat="1" ht="15.75" customHeight="1">
      <c r="A854" s="571">
        <f t="shared" si="82"/>
        <v>851</v>
      </c>
      <c r="B854" s="3" t="s">
        <v>84</v>
      </c>
      <c r="C854" s="92" t="s">
        <v>1247</v>
      </c>
      <c r="D854" s="74" t="s">
        <v>5483</v>
      </c>
      <c r="E854" s="84" t="s">
        <v>6013</v>
      </c>
      <c r="F854" s="281" t="str">
        <f t="shared" si="74"/>
        <v>MR70268052900</v>
      </c>
      <c r="G854" s="83"/>
      <c r="H854" s="83"/>
      <c r="I854" s="81" t="s">
        <v>3062</v>
      </c>
      <c r="J854" s="299">
        <v>43592</v>
      </c>
      <c r="K854" s="305">
        <v>44932</v>
      </c>
      <c r="L854" s="282" t="s">
        <v>1239</v>
      </c>
      <c r="M854" s="328">
        <v>333.5</v>
      </c>
      <c r="N854" s="85"/>
      <c r="O854" s="409"/>
      <c r="P854" s="74">
        <v>16</v>
      </c>
      <c r="Q854" s="76">
        <v>8</v>
      </c>
      <c r="R854" s="92" t="s">
        <v>1686</v>
      </c>
      <c r="S854" s="74">
        <v>5</v>
      </c>
      <c r="T854" s="74">
        <v>120</v>
      </c>
      <c r="U854" s="74">
        <v>0</v>
      </c>
      <c r="V854" s="77">
        <v>4.5</v>
      </c>
      <c r="W854" s="93" t="s">
        <v>85</v>
      </c>
      <c r="X854" s="77">
        <v>72.599999999999994</v>
      </c>
      <c r="Y854" s="76">
        <v>24.4</v>
      </c>
      <c r="Z854" s="47">
        <v>2650</v>
      </c>
      <c r="AA854" s="81" t="s">
        <v>2168</v>
      </c>
      <c r="AB854" s="71" t="s">
        <v>2846</v>
      </c>
      <c r="AC854" s="47" t="s">
        <v>9865</v>
      </c>
      <c r="AD854" s="74" t="s">
        <v>3940</v>
      </c>
      <c r="AE854" s="86"/>
      <c r="AF854" s="286">
        <f>IFERROR(VLOOKUP(AD854,ACCESSORIES!F:J,5,FALSE),"N/A")</f>
        <v>22</v>
      </c>
      <c r="AG854" s="80" t="s">
        <v>85</v>
      </c>
      <c r="AH854" s="73" t="s">
        <v>85</v>
      </c>
      <c r="AI854" s="73" t="s">
        <v>85</v>
      </c>
      <c r="AJ854" s="73" t="s">
        <v>85</v>
      </c>
      <c r="AK854" s="287" t="str">
        <f>IFERROR(VLOOKUP(AJ854,ACCESSORIES!F:J,5,FALSE),"N/A")</f>
        <v>N/A</v>
      </c>
      <c r="AL854" s="92" t="s">
        <v>236</v>
      </c>
      <c r="AM854" s="74" t="s">
        <v>85</v>
      </c>
      <c r="AN854" s="38" t="str">
        <f>IFERROR(VLOOKUP(AM854,ACCESSORIES!F:J,5,FALSE),"N/A")</f>
        <v>N/A</v>
      </c>
      <c r="AO854" s="74" t="s">
        <v>85</v>
      </c>
      <c r="AP854" s="77">
        <v>16.100000000000001</v>
      </c>
      <c r="AQ854" s="74"/>
      <c r="AR854" s="74">
        <v>160</v>
      </c>
      <c r="AS854" s="34">
        <v>13</v>
      </c>
      <c r="AT854" s="34">
        <v>27</v>
      </c>
      <c r="AU854" s="34">
        <v>54</v>
      </c>
      <c r="AV854" s="34">
        <v>71.900000000000006</v>
      </c>
      <c r="AW854" s="34">
        <v>193</v>
      </c>
      <c r="AX854" s="34">
        <v>191</v>
      </c>
      <c r="AY854" s="77">
        <v>72.599999999999994</v>
      </c>
      <c r="AZ854" s="49">
        <v>49</v>
      </c>
      <c r="BA854" s="49">
        <v>49</v>
      </c>
      <c r="BB854" s="49">
        <v>30</v>
      </c>
      <c r="BC854" s="49"/>
      <c r="BD854" s="3" t="s">
        <v>85</v>
      </c>
      <c r="BE854" s="91" t="str">
        <f>IFERROR(VLOOKUP(BD854,ACCESSORIES!F:J,5,FALSE),"N/A")</f>
        <v>N/A</v>
      </c>
      <c r="BF854" s="3" t="s">
        <v>85</v>
      </c>
      <c r="BG854" s="91" t="str">
        <f>IFERROR(VLOOKUP(BF854,ACCESSORIES!F:J,5,FALSE),"N/A")</f>
        <v>N/A</v>
      </c>
      <c r="BH854" s="70">
        <v>27.9</v>
      </c>
      <c r="BI854" s="50">
        <v>18.7</v>
      </c>
      <c r="BJ854" s="50">
        <v>18.7</v>
      </c>
      <c r="BK854" s="50">
        <v>10.6</v>
      </c>
      <c r="BL854" s="358">
        <f t="shared" si="75"/>
        <v>6.0742159547695983E-2</v>
      </c>
      <c r="BM854" s="73">
        <v>36</v>
      </c>
      <c r="BN854" s="107" t="s">
        <v>3374</v>
      </c>
      <c r="BO854" s="46" t="s">
        <v>3891</v>
      </c>
      <c r="BP854" s="74" t="s">
        <v>4730</v>
      </c>
      <c r="BQ854" s="74" t="s">
        <v>3907</v>
      </c>
      <c r="BR854" s="74" t="s">
        <v>5142</v>
      </c>
      <c r="BS854" s="74" t="s">
        <v>2734</v>
      </c>
      <c r="BT854" s="74" t="s">
        <v>4116</v>
      </c>
      <c r="BU854" s="74" t="s">
        <v>5141</v>
      </c>
      <c r="BV854" s="74" t="s">
        <v>4101</v>
      </c>
      <c r="BW854" s="74" t="s">
        <v>3909</v>
      </c>
      <c r="BX854" s="74"/>
      <c r="BY854" s="74"/>
      <c r="BZ854" s="300" t="s">
        <v>4018</v>
      </c>
      <c r="CA854" s="312" t="s">
        <v>4017</v>
      </c>
      <c r="CB854" s="300" t="s">
        <v>4020</v>
      </c>
      <c r="CC854" s="312" t="s">
        <v>4019</v>
      </c>
      <c r="CD854" s="311" t="str">
        <f t="shared" si="88"/>
        <v>DISCONTINUED - MR702 Bead Grip, 16x8, 0mm Offset, 5x120, 72.6mm Centerbore, Method Bronze</v>
      </c>
      <c r="CE854" s="311" t="s">
        <v>3721</v>
      </c>
      <c r="CF854" s="311" t="s">
        <v>3720</v>
      </c>
      <c r="CG854" s="300" t="str">
        <f t="shared" si="84"/>
        <v>TRAIL (7XX)</v>
      </c>
    </row>
    <row r="855" spans="1:85" s="36" customFormat="1" ht="15.75" customHeight="1">
      <c r="A855" s="571">
        <f t="shared" si="82"/>
        <v>852</v>
      </c>
      <c r="B855" s="3" t="s">
        <v>84</v>
      </c>
      <c r="C855" s="92" t="s">
        <v>1059</v>
      </c>
      <c r="D855" s="75" t="s">
        <v>234</v>
      </c>
      <c r="E855" s="84" t="s">
        <v>6023</v>
      </c>
      <c r="F855" s="281" t="str">
        <f t="shared" si="74"/>
        <v>MR50278012938</v>
      </c>
      <c r="G855" s="83"/>
      <c r="H855" s="83"/>
      <c r="I855" s="71" t="s">
        <v>875</v>
      </c>
      <c r="J855" s="305">
        <v>41640</v>
      </c>
      <c r="K855" s="305">
        <v>44957</v>
      </c>
      <c r="L855" s="282" t="s">
        <v>1239</v>
      </c>
      <c r="M855" s="328">
        <v>345</v>
      </c>
      <c r="N855" s="85"/>
      <c r="O855" s="409"/>
      <c r="P855" s="74">
        <v>17</v>
      </c>
      <c r="Q855" s="76">
        <v>8</v>
      </c>
      <c r="R855" s="92" t="s">
        <v>1756</v>
      </c>
      <c r="S855" s="74">
        <v>5</v>
      </c>
      <c r="T855" s="74">
        <v>4.5</v>
      </c>
      <c r="U855" s="74">
        <v>38</v>
      </c>
      <c r="V855" s="77">
        <v>6.1</v>
      </c>
      <c r="W855" s="93" t="s">
        <v>85</v>
      </c>
      <c r="X855" s="77">
        <v>67.099999999999994</v>
      </c>
      <c r="Y855" s="76">
        <v>25.46339128235336</v>
      </c>
      <c r="Z855" s="47">
        <v>1850</v>
      </c>
      <c r="AA855" s="72" t="s">
        <v>2168</v>
      </c>
      <c r="AB855" s="71" t="s">
        <v>2846</v>
      </c>
      <c r="AC855" s="47" t="s">
        <v>9877</v>
      </c>
      <c r="AD855" s="74" t="s">
        <v>1583</v>
      </c>
      <c r="AE855" s="86"/>
      <c r="AF855" s="286">
        <f>IFERROR(VLOOKUP(AD855,ACCESSORIES!F:J,5,FALSE),"N/A")</f>
        <v>33</v>
      </c>
      <c r="AG855" s="79" t="s">
        <v>1675</v>
      </c>
      <c r="AH855" s="74" t="s">
        <v>1786</v>
      </c>
      <c r="AI855" s="73" t="s">
        <v>85</v>
      </c>
      <c r="AJ855" s="3" t="s">
        <v>85</v>
      </c>
      <c r="AK855" s="287" t="str">
        <f>IFERROR(VLOOKUP(AJ855,ACCESSORIES!F:J,5,FALSE),"N/A")</f>
        <v>N/A</v>
      </c>
      <c r="AL855" s="92" t="s">
        <v>236</v>
      </c>
      <c r="AM855" s="74" t="s">
        <v>1631</v>
      </c>
      <c r="AN855" s="38">
        <f>IFERROR(VLOOKUP(AM855,ACCESSORIES!F:J,5,FALSE),"N/A")</f>
        <v>2.75</v>
      </c>
      <c r="AO855" s="74">
        <v>56.1</v>
      </c>
      <c r="AP855" s="77">
        <v>16</v>
      </c>
      <c r="AQ855" s="74"/>
      <c r="AR855" s="74">
        <v>160</v>
      </c>
      <c r="AS855" s="25">
        <v>18</v>
      </c>
      <c r="AT855" s="25">
        <v>33.4</v>
      </c>
      <c r="AU855" s="25">
        <v>42</v>
      </c>
      <c r="AV855" s="25">
        <v>48</v>
      </c>
      <c r="AW855" s="25">
        <v>208</v>
      </c>
      <c r="AX855" s="25">
        <v>203</v>
      </c>
      <c r="AY855" s="77">
        <v>67.099999999999994</v>
      </c>
      <c r="AZ855" s="49">
        <v>20.399999999999999</v>
      </c>
      <c r="BA855" s="49">
        <v>20.399999999999999</v>
      </c>
      <c r="BB855" s="49">
        <v>0</v>
      </c>
      <c r="BC855" s="49"/>
      <c r="BD855" s="3" t="s">
        <v>85</v>
      </c>
      <c r="BE855" s="91" t="str">
        <f>IFERROR(VLOOKUP(BD855,ACCESSORIES!F:J,5,FALSE),"N/A")</f>
        <v>N/A</v>
      </c>
      <c r="BF855" s="3" t="s">
        <v>85</v>
      </c>
      <c r="BG855" s="91" t="str">
        <f>IFERROR(VLOOKUP(BF855,ACCESSORIES!F:J,5,FALSE),"N/A")</f>
        <v>N/A</v>
      </c>
      <c r="BH855" s="70">
        <v>29.87</v>
      </c>
      <c r="BI855" s="50">
        <v>19.5</v>
      </c>
      <c r="BJ855" s="50">
        <v>19.5</v>
      </c>
      <c r="BK855" s="50">
        <v>10.4</v>
      </c>
      <c r="BL855" s="358">
        <f t="shared" si="75"/>
        <v>6.4804283294399981E-2</v>
      </c>
      <c r="BM855" s="74">
        <v>36</v>
      </c>
      <c r="BN855" s="107" t="s">
        <v>3374</v>
      </c>
      <c r="BO855" s="46" t="s">
        <v>3891</v>
      </c>
      <c r="BP855" s="74" t="s">
        <v>3907</v>
      </c>
      <c r="BQ855" s="74" t="s">
        <v>5206</v>
      </c>
      <c r="BR855" s="74" t="s">
        <v>5170</v>
      </c>
      <c r="BS855" s="74" t="s">
        <v>4451</v>
      </c>
      <c r="BT855" s="74" t="s">
        <v>4101</v>
      </c>
      <c r="BU855" s="74" t="s">
        <v>3909</v>
      </c>
      <c r="BV855" s="74" t="s">
        <v>5235</v>
      </c>
      <c r="BW855" s="74"/>
      <c r="BX855" s="74"/>
      <c r="BY855" s="74"/>
      <c r="BZ855" s="300" t="s">
        <v>3614</v>
      </c>
      <c r="CA855" s="312" t="s">
        <v>3615</v>
      </c>
      <c r="CB855" s="300" t="s">
        <v>3616</v>
      </c>
      <c r="CC855" s="312" t="s">
        <v>3617</v>
      </c>
      <c r="CD855" s="311" t="str">
        <f t="shared" ref="CD855:CD859" si="89">CONCATENATE("DISCONTINUED"," ","-"," ",D855,", ",P855,"x",Q855,", ",IF(W855="N/A", "", CONCATENATE(W855, "/")),IF(U855&gt;0, CONCATENATE("+",U855), U855),"mm Offset, ",R855,", ",X855,"mm Centerbore, ",PROPER(AA855), "", IF(BF855="N/A", "", CONCATENATE(", w/ ", BF855)))</f>
        <v>DISCONTINUED - MR502 RALLY, 17x8, +38mm Offset, 5x4.5, 67.1mm Centerbore, Method Bronze</v>
      </c>
      <c r="CE855" s="311" t="s">
        <v>3721</v>
      </c>
      <c r="CF855" s="311" t="s">
        <v>3720</v>
      </c>
      <c r="CG855" s="300" t="str">
        <f t="shared" si="84"/>
        <v>RALLY (5XX)</v>
      </c>
    </row>
    <row r="856" spans="1:85" s="36" customFormat="1" ht="15.75" customHeight="1">
      <c r="A856" s="571">
        <f t="shared" si="82"/>
        <v>853</v>
      </c>
      <c r="B856" s="92" t="s">
        <v>84</v>
      </c>
      <c r="C856" s="92" t="s">
        <v>1038</v>
      </c>
      <c r="D856" s="92" t="s">
        <v>1085</v>
      </c>
      <c r="E856" s="84" t="s">
        <v>6034</v>
      </c>
      <c r="F856" s="281" t="str">
        <f t="shared" si="74"/>
        <v>MR30878516900</v>
      </c>
      <c r="G856" s="83"/>
      <c r="H856" s="83"/>
      <c r="I856" s="72" t="s">
        <v>524</v>
      </c>
      <c r="J856" s="305">
        <v>42005</v>
      </c>
      <c r="K856" s="305">
        <v>44957</v>
      </c>
      <c r="L856" s="282" t="s">
        <v>1239</v>
      </c>
      <c r="M856" s="328">
        <v>339</v>
      </c>
      <c r="N856" s="85"/>
      <c r="O856" s="409"/>
      <c r="P856" s="92">
        <v>17</v>
      </c>
      <c r="Q856" s="8">
        <v>8.5</v>
      </c>
      <c r="R856" s="92" t="s">
        <v>1697</v>
      </c>
      <c r="S856" s="3">
        <v>6</v>
      </c>
      <c r="T856" s="3">
        <v>135</v>
      </c>
      <c r="U856" s="3">
        <v>0</v>
      </c>
      <c r="V856" s="16">
        <v>4.75</v>
      </c>
      <c r="W856" s="93" t="s">
        <v>85</v>
      </c>
      <c r="X856" s="16">
        <v>87</v>
      </c>
      <c r="Y856" s="10">
        <v>25.61036612380995</v>
      </c>
      <c r="Z856" s="47">
        <v>2500</v>
      </c>
      <c r="AA856" s="72" t="s">
        <v>2168</v>
      </c>
      <c r="AB856" s="71" t="s">
        <v>2846</v>
      </c>
      <c r="AC856" s="47" t="s">
        <v>9576</v>
      </c>
      <c r="AD856" s="3" t="s">
        <v>1589</v>
      </c>
      <c r="AE856" s="47"/>
      <c r="AF856" s="286">
        <f>IFERROR(VLOOKUP(AD856,ACCESSORIES!F:J,5,FALSE),"N/A")</f>
        <v>33</v>
      </c>
      <c r="AG856" s="80" t="s">
        <v>1733</v>
      </c>
      <c r="AH856" s="73" t="s">
        <v>1786</v>
      </c>
      <c r="AI856" s="3" t="s">
        <v>85</v>
      </c>
      <c r="AJ856" s="3" t="s">
        <v>85</v>
      </c>
      <c r="AK856" s="287" t="str">
        <f>IFERROR(VLOOKUP(AJ856,ACCESSORIES!F:J,5,FALSE),"N/A")</f>
        <v>N/A</v>
      </c>
      <c r="AL856" s="3" t="s">
        <v>236</v>
      </c>
      <c r="AM856" s="3" t="s">
        <v>85</v>
      </c>
      <c r="AN856" s="38" t="str">
        <f>IFERROR(VLOOKUP(AM856,ACCESSORIES!F:J,5,FALSE),"N/A")</f>
        <v>N/A</v>
      </c>
      <c r="AO856" s="92" t="s">
        <v>85</v>
      </c>
      <c r="AP856" s="93">
        <v>16.100000000000001</v>
      </c>
      <c r="AQ856" s="92"/>
      <c r="AR856" s="92">
        <v>175</v>
      </c>
      <c r="AS856" s="25">
        <v>3.5</v>
      </c>
      <c r="AT856" s="25">
        <v>17.7</v>
      </c>
      <c r="AU856" s="25">
        <v>36.799999999999997</v>
      </c>
      <c r="AV856" s="25">
        <v>52</v>
      </c>
      <c r="AW856" s="25">
        <v>208</v>
      </c>
      <c r="AX856" s="94">
        <v>199</v>
      </c>
      <c r="AY856" s="93">
        <v>87</v>
      </c>
      <c r="AZ856" s="49">
        <v>30</v>
      </c>
      <c r="BA856" s="49">
        <v>30</v>
      </c>
      <c r="BB856" s="49">
        <v>0</v>
      </c>
      <c r="BC856" s="49"/>
      <c r="BD856" s="92" t="s">
        <v>85</v>
      </c>
      <c r="BE856" s="91" t="str">
        <f>IFERROR(VLOOKUP(BD856,ACCESSORIES!F:J,5,FALSE),"N/A")</f>
        <v>N/A</v>
      </c>
      <c r="BF856" s="92" t="s">
        <v>85</v>
      </c>
      <c r="BG856" s="91" t="str">
        <f>IFERROR(VLOOKUP(BF856,ACCESSORIES!F:J,5,FALSE),"N/A")</f>
        <v>N/A</v>
      </c>
      <c r="BH856" s="70">
        <v>30.9</v>
      </c>
      <c r="BI856" s="50">
        <v>19.7</v>
      </c>
      <c r="BJ856" s="50">
        <v>19.7</v>
      </c>
      <c r="BK856" s="50">
        <v>11</v>
      </c>
      <c r="BL856" s="358">
        <f t="shared" si="75"/>
        <v>6.995621234535998E-2</v>
      </c>
      <c r="BM856" s="73">
        <v>36</v>
      </c>
      <c r="BN856" s="107" t="s">
        <v>3374</v>
      </c>
      <c r="BO856" s="46" t="s">
        <v>3891</v>
      </c>
      <c r="BP856" s="29" t="s">
        <v>3907</v>
      </c>
      <c r="BQ856" s="29" t="s">
        <v>5206</v>
      </c>
      <c r="BR856" s="29" t="s">
        <v>5207</v>
      </c>
      <c r="BS856" s="29" t="s">
        <v>4101</v>
      </c>
      <c r="BT856" s="29" t="s">
        <v>3909</v>
      </c>
      <c r="BU856" s="74"/>
      <c r="BV856" s="74"/>
      <c r="BW856" s="74"/>
      <c r="BX856" s="74"/>
      <c r="BY856" s="74"/>
      <c r="BZ856" s="300" t="s">
        <v>3430</v>
      </c>
      <c r="CA856" s="312" t="s">
        <v>3431</v>
      </c>
      <c r="CB856" s="300" t="s">
        <v>3432</v>
      </c>
      <c r="CC856" s="312" t="s">
        <v>3433</v>
      </c>
      <c r="CD856" s="311" t="str">
        <f t="shared" si="89"/>
        <v>DISCONTINUED - MR308 Roost, 17x8.5, 0mm Offset, 6x135, 87mm Centerbore, Method Bronze</v>
      </c>
      <c r="CE856" s="311" t="s">
        <v>3721</v>
      </c>
      <c r="CF856" s="311" t="s">
        <v>3720</v>
      </c>
      <c r="CG856" s="300" t="str">
        <f t="shared" si="84"/>
        <v>STREET (3XX)</v>
      </c>
    </row>
    <row r="857" spans="1:85" s="36" customFormat="1" ht="15.75" customHeight="1">
      <c r="A857" s="571">
        <f t="shared" si="82"/>
        <v>854</v>
      </c>
      <c r="B857" s="92" t="s">
        <v>84</v>
      </c>
      <c r="C857" s="92" t="s">
        <v>1038</v>
      </c>
      <c r="D857" s="92" t="s">
        <v>1975</v>
      </c>
      <c r="E857" s="84" t="s">
        <v>6035</v>
      </c>
      <c r="F857" s="281" t="str">
        <f t="shared" si="74"/>
        <v>MR31489088818</v>
      </c>
      <c r="G857" s="83"/>
      <c r="H857" s="83"/>
      <c r="I857" s="72" t="s">
        <v>2531</v>
      </c>
      <c r="J857" s="305">
        <v>43340</v>
      </c>
      <c r="K857" s="305">
        <v>44957</v>
      </c>
      <c r="L857" s="282" t="s">
        <v>1239</v>
      </c>
      <c r="M857" s="328">
        <v>449.5</v>
      </c>
      <c r="N857" s="85"/>
      <c r="O857" s="409"/>
      <c r="P857" s="29">
        <v>18</v>
      </c>
      <c r="Q857" s="8">
        <v>9</v>
      </c>
      <c r="R857" s="92" t="s">
        <v>1701</v>
      </c>
      <c r="S857" s="3">
        <v>8</v>
      </c>
      <c r="T857" s="29">
        <v>180</v>
      </c>
      <c r="U857" s="29">
        <v>18</v>
      </c>
      <c r="V857" s="16">
        <v>5.75</v>
      </c>
      <c r="W857" s="93" t="s">
        <v>85</v>
      </c>
      <c r="X857" s="16">
        <v>130.81</v>
      </c>
      <c r="Y857" s="8">
        <v>36.6</v>
      </c>
      <c r="Z857" s="47">
        <v>3640</v>
      </c>
      <c r="AA857" s="71" t="s">
        <v>2516</v>
      </c>
      <c r="AB857" s="71" t="s">
        <v>2850</v>
      </c>
      <c r="AC857" s="47" t="s">
        <v>9731</v>
      </c>
      <c r="AD857" s="71" t="s">
        <v>1597</v>
      </c>
      <c r="AE857" s="433"/>
      <c r="AF857" s="286">
        <f>IFERROR(VLOOKUP(AD857,ACCESSORIES!F:J,5,FALSE),"N/A")</f>
        <v>33</v>
      </c>
      <c r="AG857" s="73" t="s">
        <v>85</v>
      </c>
      <c r="AH857" s="73" t="s">
        <v>85</v>
      </c>
      <c r="AI857" s="3" t="s">
        <v>2863</v>
      </c>
      <c r="AJ857" s="73" t="s">
        <v>85</v>
      </c>
      <c r="AK857" s="287" t="str">
        <f>IFERROR(VLOOKUP(AJ857,ACCESSORIES!F:J,5,FALSE),"N/A")</f>
        <v>N/A</v>
      </c>
      <c r="AL857" s="71" t="s">
        <v>237</v>
      </c>
      <c r="AM857" s="3" t="s">
        <v>85</v>
      </c>
      <c r="AN857" s="38" t="str">
        <f>IFERROR(VLOOKUP(AM857,ACCESSORIES!F:J,5,FALSE),"N/A")</f>
        <v>N/A</v>
      </c>
      <c r="AO857" s="3" t="s">
        <v>85</v>
      </c>
      <c r="AP857" s="16">
        <v>16.2</v>
      </c>
      <c r="AQ857" s="3"/>
      <c r="AR857" s="3">
        <v>210</v>
      </c>
      <c r="AS857" s="34">
        <v>0</v>
      </c>
      <c r="AT857" s="34">
        <v>0</v>
      </c>
      <c r="AU857" s="34">
        <v>46.9</v>
      </c>
      <c r="AV857" s="34">
        <v>64.7</v>
      </c>
      <c r="AW857" s="34">
        <v>219</v>
      </c>
      <c r="AX857" s="94">
        <v>215</v>
      </c>
      <c r="AY857" s="77">
        <v>125</v>
      </c>
      <c r="AZ857" s="49">
        <v>92</v>
      </c>
      <c r="BA857" s="49">
        <v>92</v>
      </c>
      <c r="BB857" s="49">
        <v>0</v>
      </c>
      <c r="BC857" s="49"/>
      <c r="BD857" s="92" t="s">
        <v>85</v>
      </c>
      <c r="BE857" s="91" t="str">
        <f>IFERROR(VLOOKUP(BD857,ACCESSORIES!F:J,5,FALSE),"N/A")</f>
        <v>N/A</v>
      </c>
      <c r="BF857" s="92" t="s">
        <v>85</v>
      </c>
      <c r="BG857" s="91" t="str">
        <f>IFERROR(VLOOKUP(BF857,ACCESSORIES!F:J,5,FALSE),"N/A")</f>
        <v>N/A</v>
      </c>
      <c r="BH857" s="70">
        <v>40.1</v>
      </c>
      <c r="BI857" s="50">
        <v>20.6</v>
      </c>
      <c r="BJ857" s="50">
        <v>20.6</v>
      </c>
      <c r="BK857" s="50">
        <v>11.4</v>
      </c>
      <c r="BL857" s="358">
        <f t="shared" si="75"/>
        <v>7.9275765061056019E-2</v>
      </c>
      <c r="BM857" s="73">
        <v>36</v>
      </c>
      <c r="BN857" s="107" t="s">
        <v>3374</v>
      </c>
      <c r="BO857" s="46" t="s">
        <v>3891</v>
      </c>
      <c r="BP857" s="29" t="s">
        <v>3907</v>
      </c>
      <c r="BQ857" s="29" t="s">
        <v>5213</v>
      </c>
      <c r="BR857" s="29" t="s">
        <v>5214</v>
      </c>
      <c r="BS857" s="29" t="s">
        <v>5215</v>
      </c>
      <c r="BT857" s="74" t="s">
        <v>5216</v>
      </c>
      <c r="BU857" s="74" t="s">
        <v>4101</v>
      </c>
      <c r="BV857" s="74" t="s">
        <v>3909</v>
      </c>
      <c r="BW857" s="74"/>
      <c r="BX857" s="74"/>
      <c r="BY857" s="74"/>
      <c r="BZ857" s="300" t="s">
        <v>3546</v>
      </c>
      <c r="CA857" s="312" t="s">
        <v>3547</v>
      </c>
      <c r="CB857" s="300" t="s">
        <v>3548</v>
      </c>
      <c r="CC857" s="312" t="s">
        <v>3549</v>
      </c>
      <c r="CD857" s="311" t="str">
        <f t="shared" si="89"/>
        <v>DISCONTINUED - MR314, 18x9, +18mm Offset, 8x180, 130.81mm Centerbore, Gloss Titanium</v>
      </c>
      <c r="CE857" s="311" t="s">
        <v>3721</v>
      </c>
      <c r="CF857" s="311" t="s">
        <v>3720</v>
      </c>
      <c r="CG857" s="300" t="str">
        <f t="shared" si="84"/>
        <v>STREET (3XX)</v>
      </c>
    </row>
    <row r="858" spans="1:85" s="36" customFormat="1" ht="15.75" customHeight="1">
      <c r="A858" s="571">
        <f t="shared" si="82"/>
        <v>855</v>
      </c>
      <c r="B858" s="3" t="s">
        <v>84</v>
      </c>
      <c r="C858" s="92" t="s">
        <v>1247</v>
      </c>
      <c r="D858" s="74" t="s">
        <v>5483</v>
      </c>
      <c r="E858" s="84" t="s">
        <v>6036</v>
      </c>
      <c r="F858" s="281" t="str">
        <f t="shared" si="74"/>
        <v>MR70278516900</v>
      </c>
      <c r="G858" s="83"/>
      <c r="H858" s="83"/>
      <c r="I858" s="81" t="s">
        <v>2035</v>
      </c>
      <c r="J858" s="305">
        <v>43101</v>
      </c>
      <c r="K858" s="305">
        <v>44957</v>
      </c>
      <c r="L858" s="282" t="s">
        <v>1239</v>
      </c>
      <c r="M858" s="328">
        <v>356.5</v>
      </c>
      <c r="N858" s="85"/>
      <c r="O858" s="409"/>
      <c r="P858" s="74">
        <v>17</v>
      </c>
      <c r="Q858" s="74">
        <v>8.5</v>
      </c>
      <c r="R858" s="92" t="s">
        <v>1697</v>
      </c>
      <c r="S858" s="74">
        <v>6</v>
      </c>
      <c r="T858" s="74">
        <v>135</v>
      </c>
      <c r="U858" s="74">
        <v>0</v>
      </c>
      <c r="V858" s="77">
        <v>4.75</v>
      </c>
      <c r="W858" s="93" t="s">
        <v>85</v>
      </c>
      <c r="X858" s="77">
        <v>87</v>
      </c>
      <c r="Y858" s="76">
        <v>28.15</v>
      </c>
      <c r="Z858" s="47">
        <v>2650</v>
      </c>
      <c r="AA858" s="81" t="s">
        <v>2168</v>
      </c>
      <c r="AB858" s="71" t="s">
        <v>2846</v>
      </c>
      <c r="AC858" s="47" t="s">
        <v>9716</v>
      </c>
      <c r="AD858" s="74" t="s">
        <v>3940</v>
      </c>
      <c r="AE858" s="86"/>
      <c r="AF858" s="286">
        <f>IFERROR(VLOOKUP(AD858,ACCESSORIES!F:J,5,FALSE),"N/A")</f>
        <v>22</v>
      </c>
      <c r="AG858" s="80" t="s">
        <v>85</v>
      </c>
      <c r="AH858" s="73" t="s">
        <v>85</v>
      </c>
      <c r="AI858" s="73" t="s">
        <v>85</v>
      </c>
      <c r="AJ858" s="73" t="s">
        <v>85</v>
      </c>
      <c r="AK858" s="287" t="str">
        <f>IFERROR(VLOOKUP(AJ858,ACCESSORIES!F:J,5,FALSE),"N/A")</f>
        <v>N/A</v>
      </c>
      <c r="AL858" s="92" t="s">
        <v>236</v>
      </c>
      <c r="AM858" s="74" t="s">
        <v>85</v>
      </c>
      <c r="AN858" s="38" t="str">
        <f>IFERROR(VLOOKUP(AM858,ACCESSORIES!F:J,5,FALSE),"N/A")</f>
        <v>N/A</v>
      </c>
      <c r="AO858" s="74" t="s">
        <v>85</v>
      </c>
      <c r="AP858" s="77">
        <v>16.100000000000001</v>
      </c>
      <c r="AQ858" s="74"/>
      <c r="AR858" s="74">
        <v>170</v>
      </c>
      <c r="AS858" s="74">
        <v>8.8000000000000007</v>
      </c>
      <c r="AT858" s="74">
        <v>26</v>
      </c>
      <c r="AU858" s="34">
        <v>59.8</v>
      </c>
      <c r="AV858" s="34">
        <v>75</v>
      </c>
      <c r="AW858" s="34">
        <v>208.9</v>
      </c>
      <c r="AX858" s="74">
        <v>207</v>
      </c>
      <c r="AY858" s="77">
        <v>87</v>
      </c>
      <c r="AZ858" s="49">
        <v>40</v>
      </c>
      <c r="BA858" s="49">
        <v>40</v>
      </c>
      <c r="BB858" s="49">
        <v>30</v>
      </c>
      <c r="BC858" s="49"/>
      <c r="BD858" s="3" t="s">
        <v>85</v>
      </c>
      <c r="BE858" s="91" t="str">
        <f>IFERROR(VLOOKUP(BD858,ACCESSORIES!F:J,5,FALSE),"N/A")</f>
        <v>N/A</v>
      </c>
      <c r="BF858" s="3" t="s">
        <v>85</v>
      </c>
      <c r="BG858" s="91" t="str">
        <f>IFERROR(VLOOKUP(BF858,ACCESSORIES!F:J,5,FALSE),"N/A")</f>
        <v>N/A</v>
      </c>
      <c r="BH858" s="70">
        <v>31.65</v>
      </c>
      <c r="BI858" s="50">
        <v>19.7</v>
      </c>
      <c r="BJ858" s="50">
        <v>19.7</v>
      </c>
      <c r="BK858" s="50">
        <v>11</v>
      </c>
      <c r="BL858" s="358">
        <f t="shared" si="75"/>
        <v>6.995621234535998E-2</v>
      </c>
      <c r="BM858" s="73">
        <v>36</v>
      </c>
      <c r="BN858" s="107" t="s">
        <v>3374</v>
      </c>
      <c r="BO858" s="46" t="s">
        <v>3891</v>
      </c>
      <c r="BP858" s="74" t="s">
        <v>4730</v>
      </c>
      <c r="BQ858" s="74" t="s">
        <v>3907</v>
      </c>
      <c r="BR858" s="74" t="s">
        <v>5142</v>
      </c>
      <c r="BS858" s="74" t="s">
        <v>2734</v>
      </c>
      <c r="BT858" s="74" t="s">
        <v>4116</v>
      </c>
      <c r="BU858" s="74" t="s">
        <v>5141</v>
      </c>
      <c r="BV858" s="74" t="s">
        <v>4101</v>
      </c>
      <c r="BW858" s="74" t="s">
        <v>3909</v>
      </c>
      <c r="BX858" s="74"/>
      <c r="BY858" s="74"/>
      <c r="BZ858" s="300" t="s">
        <v>4014</v>
      </c>
      <c r="CA858" s="312" t="s">
        <v>4013</v>
      </c>
      <c r="CB858" s="300" t="s">
        <v>4016</v>
      </c>
      <c r="CC858" s="312" t="s">
        <v>4015</v>
      </c>
      <c r="CD858" s="311" t="str">
        <f t="shared" si="89"/>
        <v>DISCONTINUED - MR702 Bead Grip, 17x8.5, 0mm Offset, 6x135, 87mm Centerbore, Method Bronze</v>
      </c>
      <c r="CE858" s="311" t="s">
        <v>3721</v>
      </c>
      <c r="CF858" s="311" t="s">
        <v>3720</v>
      </c>
      <c r="CG858" s="300" t="str">
        <f t="shared" si="84"/>
        <v>TRAIL (7XX)</v>
      </c>
    </row>
    <row r="859" spans="1:85" s="36" customFormat="1" ht="15.75" customHeight="1">
      <c r="A859" s="571">
        <f t="shared" si="82"/>
        <v>856</v>
      </c>
      <c r="B859" s="3" t="s">
        <v>84</v>
      </c>
      <c r="C859" s="92" t="s">
        <v>1247</v>
      </c>
      <c r="D859" s="74" t="s">
        <v>5484</v>
      </c>
      <c r="E859" s="84" t="s">
        <v>6037</v>
      </c>
      <c r="F859" s="281" t="str">
        <f t="shared" si="74"/>
        <v>MR70378580800</v>
      </c>
      <c r="G859" s="83"/>
      <c r="H859" s="83"/>
      <c r="I859" s="81" t="s">
        <v>4472</v>
      </c>
      <c r="J859" s="299">
        <v>44159</v>
      </c>
      <c r="K859" s="305">
        <v>44957</v>
      </c>
      <c r="L859" s="282" t="s">
        <v>1239</v>
      </c>
      <c r="M859" s="328">
        <v>372.5</v>
      </c>
      <c r="N859" s="85"/>
      <c r="O859" s="409"/>
      <c r="P859" s="74">
        <v>17</v>
      </c>
      <c r="Q859" s="74">
        <v>8.5</v>
      </c>
      <c r="R859" s="92" t="s">
        <v>1699</v>
      </c>
      <c r="S859" s="74">
        <v>8</v>
      </c>
      <c r="T859" s="74">
        <v>6.5</v>
      </c>
      <c r="U859" s="74">
        <v>0</v>
      </c>
      <c r="V859" s="68">
        <v>4.75</v>
      </c>
      <c r="W859" s="93" t="s">
        <v>85</v>
      </c>
      <c r="X859" s="77">
        <v>130.81</v>
      </c>
      <c r="Y859" s="76">
        <v>26.5</v>
      </c>
      <c r="Z859" s="47">
        <v>3640</v>
      </c>
      <c r="AA859" s="81" t="s">
        <v>2516</v>
      </c>
      <c r="AB859" s="71" t="s">
        <v>2850</v>
      </c>
      <c r="AC859" s="47" t="s">
        <v>9627</v>
      </c>
      <c r="AD859" s="74" t="s">
        <v>3944</v>
      </c>
      <c r="AE859" s="86"/>
      <c r="AF859" s="286">
        <f>IFERROR(VLOOKUP(AD859,ACCESSORIES!F:J,5,FALSE),"N/A")</f>
        <v>33</v>
      </c>
      <c r="AG859" s="80" t="s">
        <v>85</v>
      </c>
      <c r="AH859" s="14" t="s">
        <v>85</v>
      </c>
      <c r="AI859" s="3" t="s">
        <v>2863</v>
      </c>
      <c r="AJ859" s="14" t="s">
        <v>85</v>
      </c>
      <c r="AK859" s="287" t="str">
        <f>IFERROR(VLOOKUP(AJ859,ACCESSORIES!F:J,5,FALSE),"N/A")</f>
        <v>N/A</v>
      </c>
      <c r="AL859" s="92" t="s">
        <v>236</v>
      </c>
      <c r="AM859" s="74" t="s">
        <v>85</v>
      </c>
      <c r="AN859" s="38" t="str">
        <f>IFERROR(VLOOKUP(AM859,ACCESSORIES!F:J,5,FALSE),"N/A")</f>
        <v>N/A</v>
      </c>
      <c r="AO859" s="74" t="s">
        <v>85</v>
      </c>
      <c r="AP859" s="77">
        <v>16</v>
      </c>
      <c r="AQ859" s="74"/>
      <c r="AR859" s="74">
        <v>200</v>
      </c>
      <c r="AS859" s="74">
        <v>0</v>
      </c>
      <c r="AT859" s="74">
        <v>0</v>
      </c>
      <c r="AU859" s="34">
        <v>34</v>
      </c>
      <c r="AV859" s="34">
        <v>48</v>
      </c>
      <c r="AW859" s="34">
        <v>209.5</v>
      </c>
      <c r="AX859" s="74">
        <v>203</v>
      </c>
      <c r="AY859" s="77">
        <v>125</v>
      </c>
      <c r="AZ859" s="49">
        <v>92</v>
      </c>
      <c r="BA859" s="49">
        <v>92</v>
      </c>
      <c r="BB859" s="49">
        <v>30</v>
      </c>
      <c r="BC859" s="49"/>
      <c r="BD859" s="3" t="s">
        <v>85</v>
      </c>
      <c r="BE859" s="91" t="str">
        <f>IFERROR(VLOOKUP(BD859,ACCESSORIES!F:J,5,FALSE),"N/A")</f>
        <v>N/A</v>
      </c>
      <c r="BF859" s="3" t="s">
        <v>85</v>
      </c>
      <c r="BG859" s="91" t="str">
        <f>IFERROR(VLOOKUP(BF859,ACCESSORIES!F:J,5,FALSE),"N/A")</f>
        <v>N/A</v>
      </c>
      <c r="BH859" s="70">
        <v>30.5</v>
      </c>
      <c r="BI859" s="50">
        <v>19.7</v>
      </c>
      <c r="BJ859" s="50">
        <v>19.7</v>
      </c>
      <c r="BK859" s="50">
        <v>11</v>
      </c>
      <c r="BL859" s="358">
        <f t="shared" si="75"/>
        <v>6.995621234535998E-2</v>
      </c>
      <c r="BM859" s="73">
        <v>36</v>
      </c>
      <c r="BN859" s="107" t="s">
        <v>3374</v>
      </c>
      <c r="BO859" s="46" t="s">
        <v>3891</v>
      </c>
      <c r="BP859" s="74" t="s">
        <v>4730</v>
      </c>
      <c r="BQ859" s="74" t="s">
        <v>3907</v>
      </c>
      <c r="BR859" s="74" t="s">
        <v>4615</v>
      </c>
      <c r="BS859" s="74" t="s">
        <v>2734</v>
      </c>
      <c r="BT859" s="74" t="s">
        <v>4116</v>
      </c>
      <c r="BU859" s="74" t="s">
        <v>5141</v>
      </c>
      <c r="BV859" s="74" t="s">
        <v>5127</v>
      </c>
      <c r="BW859" s="74" t="s">
        <v>4101</v>
      </c>
      <c r="BX859" s="74" t="s">
        <v>3909</v>
      </c>
      <c r="BY859" s="74"/>
      <c r="BZ859" s="300" t="s">
        <v>4715</v>
      </c>
      <c r="CA859" s="312" t="s">
        <v>4714</v>
      </c>
      <c r="CB859" s="300" t="s">
        <v>4717</v>
      </c>
      <c r="CC859" s="312" t="s">
        <v>4716</v>
      </c>
      <c r="CD859" s="311" t="str">
        <f t="shared" si="89"/>
        <v>DISCONTINUED - MR703 Bead Grip, 17x8.5, 0mm Offset, 8x6.5, 130.81mm Centerbore, Gloss Titanium</v>
      </c>
      <c r="CE859" s="311" t="s">
        <v>3721</v>
      </c>
      <c r="CF859" s="311" t="s">
        <v>3720</v>
      </c>
      <c r="CG859" s="300" t="str">
        <f t="shared" si="84"/>
        <v>TRAIL (7XX)</v>
      </c>
    </row>
    <row r="860" spans="1:85" s="36" customFormat="1" ht="15.75" customHeight="1">
      <c r="A860" s="571">
        <f t="shared" si="82"/>
        <v>857</v>
      </c>
      <c r="B860" s="92" t="s">
        <v>84</v>
      </c>
      <c r="C860" s="92" t="s">
        <v>1038</v>
      </c>
      <c r="D860" s="92" t="s">
        <v>1975</v>
      </c>
      <c r="E860" s="84" t="s">
        <v>6039</v>
      </c>
      <c r="F860" s="281" t="str">
        <f t="shared" ref="F860:F922" si="90">E860</f>
        <v>MR31477551530</v>
      </c>
      <c r="G860" s="83"/>
      <c r="H860" s="83"/>
      <c r="I860" s="72" t="s">
        <v>4740</v>
      </c>
      <c r="J860" s="305">
        <v>44298</v>
      </c>
      <c r="K860" s="305">
        <v>44957</v>
      </c>
      <c r="L860" s="282" t="s">
        <v>1239</v>
      </c>
      <c r="M860" s="328">
        <v>323</v>
      </c>
      <c r="N860" s="85"/>
      <c r="O860" s="409"/>
      <c r="P860" s="29">
        <v>17</v>
      </c>
      <c r="Q860" s="24">
        <v>7.5</v>
      </c>
      <c r="R860" s="92" t="s">
        <v>1684</v>
      </c>
      <c r="S860" s="3">
        <v>5</v>
      </c>
      <c r="T860" s="29">
        <v>100</v>
      </c>
      <c r="U860" s="29">
        <v>30</v>
      </c>
      <c r="V860" s="77">
        <v>5.5</v>
      </c>
      <c r="W860" s="93" t="s">
        <v>85</v>
      </c>
      <c r="X860" s="77">
        <v>56.1</v>
      </c>
      <c r="Y860" s="76">
        <v>26.01</v>
      </c>
      <c r="Z860" s="47">
        <v>3640</v>
      </c>
      <c r="AA860" s="71" t="s">
        <v>2165</v>
      </c>
      <c r="AB860" s="72" t="s">
        <v>2845</v>
      </c>
      <c r="AC860" s="47" t="s">
        <v>9878</v>
      </c>
      <c r="AD860" s="79" t="s">
        <v>1776</v>
      </c>
      <c r="AE860" s="32"/>
      <c r="AF860" s="286">
        <f>IFERROR(VLOOKUP(AD860,ACCESSORIES!F:J,5,FALSE),"N/A")</f>
        <v>22</v>
      </c>
      <c r="AG860" s="80" t="s">
        <v>85</v>
      </c>
      <c r="AH860" s="73" t="s">
        <v>85</v>
      </c>
      <c r="AI860" s="73" t="s">
        <v>85</v>
      </c>
      <c r="AJ860" s="73" t="s">
        <v>85</v>
      </c>
      <c r="AK860" s="287" t="str">
        <f>IFERROR(VLOOKUP(AJ860,ACCESSORIES!F:J,5,FALSE),"N/A")</f>
        <v>N/A</v>
      </c>
      <c r="AL860" s="73" t="s">
        <v>236</v>
      </c>
      <c r="AM860" s="73" t="s">
        <v>85</v>
      </c>
      <c r="AN860" s="38" t="str">
        <f>IFERROR(VLOOKUP(AM860,ACCESSORIES!F:J,5,FALSE),"N/A")</f>
        <v>N/A</v>
      </c>
      <c r="AO860" s="73" t="s">
        <v>85</v>
      </c>
      <c r="AP860" s="77">
        <v>16</v>
      </c>
      <c r="AQ860" s="74"/>
      <c r="AR860" s="74">
        <v>150</v>
      </c>
      <c r="AS860" s="34">
        <v>15</v>
      </c>
      <c r="AT860" s="34">
        <v>20.7</v>
      </c>
      <c r="AU860" s="34">
        <v>30.3</v>
      </c>
      <c r="AV860" s="34">
        <v>42</v>
      </c>
      <c r="AW860" s="34">
        <v>206.5</v>
      </c>
      <c r="AX860" s="34">
        <v>197.8</v>
      </c>
      <c r="AY860" s="77">
        <v>56.1</v>
      </c>
      <c r="AZ860" s="49">
        <v>35</v>
      </c>
      <c r="BA860" s="49">
        <v>35</v>
      </c>
      <c r="BB860" s="49">
        <v>0</v>
      </c>
      <c r="BC860" s="49"/>
      <c r="BD860" s="3" t="s">
        <v>85</v>
      </c>
      <c r="BE860" s="91" t="str">
        <f>IFERROR(VLOOKUP(BD860,ACCESSORIES!F:J,5,FALSE),"N/A")</f>
        <v>N/A</v>
      </c>
      <c r="BF860" s="3" t="s">
        <v>85</v>
      </c>
      <c r="BG860" s="91" t="str">
        <f>IFERROR(VLOOKUP(BF860,ACCESSORIES!F:J,5,FALSE),"N/A")</f>
        <v>N/A</v>
      </c>
      <c r="BH860" s="70">
        <v>30.01</v>
      </c>
      <c r="BI860" s="50">
        <v>19.8</v>
      </c>
      <c r="BJ860" s="50">
        <v>19.8</v>
      </c>
      <c r="BK860" s="50">
        <v>9.9</v>
      </c>
      <c r="BL860" s="358">
        <f t="shared" ref="BL860:BL874" si="91">SUM(((BI860*25.4)*(BJ860*25.4)*(BK860*25.4))/1000000000)</f>
        <v>6.3601407248544004E-2</v>
      </c>
      <c r="BM860" s="73">
        <v>36</v>
      </c>
      <c r="BN860" s="107" t="s">
        <v>3374</v>
      </c>
      <c r="BO860" s="46" t="s">
        <v>3891</v>
      </c>
      <c r="BP860" s="29" t="s">
        <v>3907</v>
      </c>
      <c r="BQ860" s="29" t="s">
        <v>5213</v>
      </c>
      <c r="BR860" s="29" t="s">
        <v>5214</v>
      </c>
      <c r="BS860" s="29" t="s">
        <v>5215</v>
      </c>
      <c r="BT860" s="74" t="s">
        <v>5216</v>
      </c>
      <c r="BU860" s="74" t="s">
        <v>4101</v>
      </c>
      <c r="BV860" s="74" t="s">
        <v>3909</v>
      </c>
      <c r="BW860" s="74"/>
      <c r="BX860" s="74"/>
      <c r="BY860" s="74"/>
      <c r="BZ860" s="300" t="s">
        <v>3526</v>
      </c>
      <c r="CA860" s="312" t="s">
        <v>3527</v>
      </c>
      <c r="CB860" s="300" t="s">
        <v>3528</v>
      </c>
      <c r="CC860" s="312" t="s">
        <v>3529</v>
      </c>
      <c r="CD860" s="311" t="str">
        <f t="shared" ref="CD860:CD868" si="92">CONCATENATE("DISCONTINUED"," ","-"," ",D860,", ",P860,"x",Q860,", ",IF(W860="N/A", "", CONCATENATE(W860, "/")),IF(U860&gt;0, CONCATENATE("+",U860), U860),"mm Offset, ",R860,", ",X860,"mm Centerbore, ",PROPER(AA860), "", IF(BF860="N/A", "", CONCATENATE(", w/ ", BF860)))</f>
        <v>DISCONTINUED - MR314, 17x7.5, +30mm Offset, 5x100, 56.1mm Centerbore, Matte Black</v>
      </c>
      <c r="CE860" s="311" t="s">
        <v>3721</v>
      </c>
      <c r="CF860" s="311" t="s">
        <v>3720</v>
      </c>
      <c r="CG860" s="300" t="str">
        <f t="shared" si="84"/>
        <v>STREET (3XX)</v>
      </c>
    </row>
    <row r="861" spans="1:85" s="36" customFormat="1" ht="15.75" customHeight="1">
      <c r="A861" s="571">
        <f t="shared" si="82"/>
        <v>858</v>
      </c>
      <c r="B861" s="92" t="s">
        <v>84</v>
      </c>
      <c r="C861" s="92" t="s">
        <v>1038</v>
      </c>
      <c r="D861" s="92" t="s">
        <v>1975</v>
      </c>
      <c r="E861" s="84" t="s">
        <v>6040</v>
      </c>
      <c r="F861" s="281" t="str">
        <f t="shared" si="90"/>
        <v>MR31477551830</v>
      </c>
      <c r="G861" s="83"/>
      <c r="H861" s="83"/>
      <c r="I861" s="72" t="s">
        <v>4741</v>
      </c>
      <c r="J861" s="305">
        <v>44298</v>
      </c>
      <c r="K861" s="305">
        <v>44957</v>
      </c>
      <c r="L861" s="282" t="s">
        <v>1239</v>
      </c>
      <c r="M861" s="328">
        <v>323</v>
      </c>
      <c r="N861" s="85"/>
      <c r="O861" s="409"/>
      <c r="P861" s="29">
        <v>17</v>
      </c>
      <c r="Q861" s="24">
        <v>7.5</v>
      </c>
      <c r="R861" s="92" t="s">
        <v>1684</v>
      </c>
      <c r="S861" s="3">
        <v>5</v>
      </c>
      <c r="T861" s="29">
        <v>100</v>
      </c>
      <c r="U861" s="29">
        <v>30</v>
      </c>
      <c r="V861" s="77">
        <v>5.5</v>
      </c>
      <c r="W861" s="93" t="s">
        <v>85</v>
      </c>
      <c r="X861" s="77">
        <v>56.1</v>
      </c>
      <c r="Y861" s="76">
        <v>26.01</v>
      </c>
      <c r="Z861" s="47">
        <v>3640</v>
      </c>
      <c r="AA861" s="71" t="s">
        <v>2516</v>
      </c>
      <c r="AB861" s="71" t="s">
        <v>2850</v>
      </c>
      <c r="AC861" s="47" t="s">
        <v>9878</v>
      </c>
      <c r="AD861" s="79" t="s">
        <v>1776</v>
      </c>
      <c r="AE861" s="32"/>
      <c r="AF861" s="286">
        <f>IFERROR(VLOOKUP(AD861,ACCESSORIES!F:J,5,FALSE),"N/A")</f>
        <v>22</v>
      </c>
      <c r="AG861" s="80" t="s">
        <v>85</v>
      </c>
      <c r="AH861" s="73" t="s">
        <v>85</v>
      </c>
      <c r="AI861" s="73" t="s">
        <v>85</v>
      </c>
      <c r="AJ861" s="73" t="s">
        <v>85</v>
      </c>
      <c r="AK861" s="287" t="str">
        <f>IFERROR(VLOOKUP(AJ861,ACCESSORIES!F:J,5,FALSE),"N/A")</f>
        <v>N/A</v>
      </c>
      <c r="AL861" s="73" t="s">
        <v>236</v>
      </c>
      <c r="AM861" s="73" t="s">
        <v>85</v>
      </c>
      <c r="AN861" s="38" t="str">
        <f>IFERROR(VLOOKUP(AM861,ACCESSORIES!F:J,5,FALSE),"N/A")</f>
        <v>N/A</v>
      </c>
      <c r="AO861" s="73" t="s">
        <v>85</v>
      </c>
      <c r="AP861" s="77">
        <v>16</v>
      </c>
      <c r="AQ861" s="74"/>
      <c r="AR861" s="74">
        <v>150</v>
      </c>
      <c r="AS861" s="34">
        <v>15</v>
      </c>
      <c r="AT861" s="34">
        <v>20.7</v>
      </c>
      <c r="AU861" s="34">
        <v>30.3</v>
      </c>
      <c r="AV861" s="34">
        <v>42</v>
      </c>
      <c r="AW861" s="34">
        <v>206.5</v>
      </c>
      <c r="AX861" s="34">
        <v>197.8</v>
      </c>
      <c r="AY861" s="77">
        <v>56.1</v>
      </c>
      <c r="AZ861" s="49">
        <v>35</v>
      </c>
      <c r="BA861" s="49">
        <v>35</v>
      </c>
      <c r="BB861" s="49">
        <v>0</v>
      </c>
      <c r="BC861" s="49"/>
      <c r="BD861" s="3" t="s">
        <v>85</v>
      </c>
      <c r="BE861" s="91" t="str">
        <f>IFERROR(VLOOKUP(BD861,ACCESSORIES!F:J,5,FALSE),"N/A")</f>
        <v>N/A</v>
      </c>
      <c r="BF861" s="3" t="s">
        <v>85</v>
      </c>
      <c r="BG861" s="91" t="str">
        <f>IFERROR(VLOOKUP(BF861,ACCESSORIES!F:J,5,FALSE),"N/A")</f>
        <v>N/A</v>
      </c>
      <c r="BH861" s="70">
        <v>30.01</v>
      </c>
      <c r="BI861" s="50">
        <v>19.8</v>
      </c>
      <c r="BJ861" s="50">
        <v>19.8</v>
      </c>
      <c r="BK861" s="50">
        <v>9.9</v>
      </c>
      <c r="BL861" s="358">
        <f t="shared" si="91"/>
        <v>6.3601407248544004E-2</v>
      </c>
      <c r="BM861" s="73">
        <v>36</v>
      </c>
      <c r="BN861" s="107" t="s">
        <v>3374</v>
      </c>
      <c r="BO861" s="46" t="s">
        <v>3891</v>
      </c>
      <c r="BP861" s="29" t="s">
        <v>3907</v>
      </c>
      <c r="BQ861" s="29" t="s">
        <v>5213</v>
      </c>
      <c r="BR861" s="29" t="s">
        <v>5214</v>
      </c>
      <c r="BS861" s="29" t="s">
        <v>5215</v>
      </c>
      <c r="BT861" s="74" t="s">
        <v>5216</v>
      </c>
      <c r="BU861" s="74" t="s">
        <v>4101</v>
      </c>
      <c r="BV861" s="74" t="s">
        <v>3909</v>
      </c>
      <c r="BW861" s="74"/>
      <c r="BX861" s="74"/>
      <c r="BY861" s="74"/>
      <c r="BZ861" s="300" t="s">
        <v>3530</v>
      </c>
      <c r="CA861" s="312" t="s">
        <v>3531</v>
      </c>
      <c r="CB861" s="300" t="s">
        <v>3532</v>
      </c>
      <c r="CC861" s="312" t="s">
        <v>3533</v>
      </c>
      <c r="CD861" s="311" t="str">
        <f t="shared" si="92"/>
        <v>DISCONTINUED - MR314, 17x7.5, +30mm Offset, 5x100, 56.1mm Centerbore, Gloss Titanium</v>
      </c>
      <c r="CE861" s="311" t="s">
        <v>3721</v>
      </c>
      <c r="CF861" s="311" t="s">
        <v>3720</v>
      </c>
      <c r="CG861" s="300" t="str">
        <f t="shared" si="84"/>
        <v>STREET (3XX)</v>
      </c>
    </row>
    <row r="862" spans="1:85" s="36" customFormat="1" ht="15.75" customHeight="1">
      <c r="A862" s="571">
        <f t="shared" si="82"/>
        <v>859</v>
      </c>
      <c r="B862" s="97" t="s">
        <v>84</v>
      </c>
      <c r="C862" s="97" t="s">
        <v>1038</v>
      </c>
      <c r="D862" s="92" t="s">
        <v>3867</v>
      </c>
      <c r="E862" s="84" t="s">
        <v>6041</v>
      </c>
      <c r="F862" s="281" t="str">
        <f t="shared" si="90"/>
        <v>MR31678049525</v>
      </c>
      <c r="G862" s="83"/>
      <c r="H862" s="83"/>
      <c r="I862" s="42" t="s">
        <v>5405</v>
      </c>
      <c r="J862" s="315">
        <v>44517</v>
      </c>
      <c r="K862" s="305">
        <v>44957</v>
      </c>
      <c r="L862" s="282" t="s">
        <v>1239</v>
      </c>
      <c r="M862" s="328">
        <v>299</v>
      </c>
      <c r="N862" s="85"/>
      <c r="O862" s="409"/>
      <c r="P862" s="83">
        <v>17</v>
      </c>
      <c r="Q862" s="66">
        <v>8</v>
      </c>
      <c r="R862" s="92" t="s">
        <v>1685</v>
      </c>
      <c r="S862" s="13">
        <v>5</v>
      </c>
      <c r="T862" s="83">
        <v>108</v>
      </c>
      <c r="U862" s="83">
        <v>25</v>
      </c>
      <c r="V862" s="40">
        <v>5.44</v>
      </c>
      <c r="W862" s="95" t="s">
        <v>85</v>
      </c>
      <c r="X862" s="40">
        <v>63.4</v>
      </c>
      <c r="Y862" s="41">
        <v>25.264975246386971</v>
      </c>
      <c r="Z862" s="47">
        <v>2650</v>
      </c>
      <c r="AA862" s="71" t="s">
        <v>2165</v>
      </c>
      <c r="AB862" s="11" t="s">
        <v>2845</v>
      </c>
      <c r="AC862" s="47" t="s">
        <v>9879</v>
      </c>
      <c r="AD862" s="11" t="s">
        <v>1776</v>
      </c>
      <c r="AE862" s="434"/>
      <c r="AF862" s="286">
        <f>IFERROR(VLOOKUP(AD862,ACCESSORIES!F:J,5,FALSE),"N/A")</f>
        <v>22</v>
      </c>
      <c r="AG862" s="73" t="s">
        <v>85</v>
      </c>
      <c r="AH862" s="73" t="s">
        <v>85</v>
      </c>
      <c r="AI862" s="3" t="s">
        <v>85</v>
      </c>
      <c r="AJ862" s="31" t="s">
        <v>85</v>
      </c>
      <c r="AK862" s="287" t="str">
        <f>IFERROR(VLOOKUP(AJ862,ACCESSORIES!F:J,5,FALSE),"N/A")</f>
        <v>N/A</v>
      </c>
      <c r="AL862" s="11" t="s">
        <v>236</v>
      </c>
      <c r="AM862" s="3" t="s">
        <v>85</v>
      </c>
      <c r="AN862" s="38" t="str">
        <f>IFERROR(VLOOKUP(AM862,ACCESSORIES!F:J,5,FALSE),"N/A")</f>
        <v>N/A</v>
      </c>
      <c r="AO862" s="3" t="s">
        <v>85</v>
      </c>
      <c r="AP862" s="40">
        <v>16</v>
      </c>
      <c r="AQ862" s="13"/>
      <c r="AR862" s="13">
        <v>150</v>
      </c>
      <c r="AS862" s="67">
        <v>20</v>
      </c>
      <c r="AT862" s="67">
        <v>26.7</v>
      </c>
      <c r="AU862" s="67">
        <v>31.4</v>
      </c>
      <c r="AV862" s="67">
        <v>31.5</v>
      </c>
      <c r="AW862" s="67">
        <v>209.7</v>
      </c>
      <c r="AX862" s="96">
        <v>203</v>
      </c>
      <c r="AY862" s="77">
        <v>63.4</v>
      </c>
      <c r="AZ862" s="49">
        <v>49</v>
      </c>
      <c r="BA862" s="49">
        <v>49</v>
      </c>
      <c r="BB862" s="49">
        <v>38</v>
      </c>
      <c r="BC862" s="49"/>
      <c r="BD862" s="3" t="s">
        <v>85</v>
      </c>
      <c r="BE862" s="91" t="str">
        <f>IFERROR(VLOOKUP(BD862,ACCESSORIES!F:J,5,FALSE),"N/A")</f>
        <v>N/A</v>
      </c>
      <c r="BF862" s="3" t="s">
        <v>85</v>
      </c>
      <c r="BG862" s="91" t="str">
        <f>IFERROR(VLOOKUP(BF862,ACCESSORIES!F:J,5,FALSE),"N/A")</f>
        <v>N/A</v>
      </c>
      <c r="BH862" s="70">
        <v>29.264975246386971</v>
      </c>
      <c r="BI862" s="50">
        <v>19.5</v>
      </c>
      <c r="BJ862" s="50">
        <v>19.5</v>
      </c>
      <c r="BK862" s="50">
        <v>10.4</v>
      </c>
      <c r="BL862" s="358">
        <f t="shared" si="91"/>
        <v>6.4804283294399981E-2</v>
      </c>
      <c r="BM862" s="14">
        <v>36</v>
      </c>
      <c r="BN862" s="107" t="s">
        <v>3374</v>
      </c>
      <c r="BO862" s="46" t="s">
        <v>3891</v>
      </c>
      <c r="BP862" s="29" t="s">
        <v>3907</v>
      </c>
      <c r="BQ862" s="29" t="s">
        <v>5222</v>
      </c>
      <c r="BR862" s="29" t="s">
        <v>5223</v>
      </c>
      <c r="BS862" s="29" t="s">
        <v>5216</v>
      </c>
      <c r="BT862" s="74" t="s">
        <v>4101</v>
      </c>
      <c r="BU862" s="74" t="s">
        <v>3909</v>
      </c>
      <c r="BV862" s="74"/>
      <c r="BW862" s="74"/>
      <c r="BX862" s="74"/>
      <c r="BY862" s="74"/>
      <c r="BZ862" s="300" t="s">
        <v>4139</v>
      </c>
      <c r="CA862" s="340" t="s">
        <v>4138</v>
      </c>
      <c r="CB862" s="300" t="s">
        <v>4141</v>
      </c>
      <c r="CC862" s="340" t="s">
        <v>4140</v>
      </c>
      <c r="CD862" s="311" t="str">
        <f t="shared" si="92"/>
        <v>DISCONTINUED - MR316, 17x8, +25mm Offset, 5x108, 63.4mm Centerbore, Matte Black</v>
      </c>
      <c r="CE862" s="311" t="s">
        <v>3721</v>
      </c>
      <c r="CF862" s="311" t="s">
        <v>3720</v>
      </c>
      <c r="CG862" s="300" t="str">
        <f t="shared" si="84"/>
        <v>STREET (3XX)</v>
      </c>
    </row>
    <row r="863" spans="1:85" s="36" customFormat="1" ht="15.75" customHeight="1">
      <c r="A863" s="571">
        <f t="shared" si="82"/>
        <v>860</v>
      </c>
      <c r="B863" s="97" t="s">
        <v>84</v>
      </c>
      <c r="C863" s="97" t="s">
        <v>1038</v>
      </c>
      <c r="D863" s="92" t="s">
        <v>3867</v>
      </c>
      <c r="E863" s="84" t="s">
        <v>6042</v>
      </c>
      <c r="F863" s="281" t="str">
        <f t="shared" si="90"/>
        <v>MR31678049825</v>
      </c>
      <c r="G863" s="83"/>
      <c r="H863" s="83"/>
      <c r="I863" s="42" t="s">
        <v>5406</v>
      </c>
      <c r="J863" s="315">
        <v>44517</v>
      </c>
      <c r="K863" s="305">
        <v>44957</v>
      </c>
      <c r="L863" s="282" t="s">
        <v>1239</v>
      </c>
      <c r="M863" s="328">
        <v>299</v>
      </c>
      <c r="N863" s="85"/>
      <c r="O863" s="409"/>
      <c r="P863" s="83">
        <v>17</v>
      </c>
      <c r="Q863" s="66">
        <v>8</v>
      </c>
      <c r="R863" s="92" t="s">
        <v>1685</v>
      </c>
      <c r="S863" s="13">
        <v>5</v>
      </c>
      <c r="T863" s="83">
        <v>108</v>
      </c>
      <c r="U863" s="83">
        <v>25</v>
      </c>
      <c r="V863" s="40">
        <v>5.44</v>
      </c>
      <c r="W863" s="95" t="s">
        <v>85</v>
      </c>
      <c r="X863" s="40">
        <v>63.4</v>
      </c>
      <c r="Y863" s="41">
        <v>25.264975246386971</v>
      </c>
      <c r="Z863" s="47">
        <v>2650</v>
      </c>
      <c r="AA863" s="71" t="s">
        <v>2516</v>
      </c>
      <c r="AB863" s="11" t="s">
        <v>2850</v>
      </c>
      <c r="AC863" s="47" t="s">
        <v>9879</v>
      </c>
      <c r="AD863" s="11" t="s">
        <v>1776</v>
      </c>
      <c r="AE863" s="434"/>
      <c r="AF863" s="286">
        <f>IFERROR(VLOOKUP(AD863,ACCESSORIES!F:J,5,FALSE),"N/A")</f>
        <v>22</v>
      </c>
      <c r="AG863" s="73" t="s">
        <v>85</v>
      </c>
      <c r="AH863" s="73" t="s">
        <v>85</v>
      </c>
      <c r="AI863" s="3" t="s">
        <v>85</v>
      </c>
      <c r="AJ863" s="31" t="s">
        <v>85</v>
      </c>
      <c r="AK863" s="287" t="str">
        <f>IFERROR(VLOOKUP(AJ863,ACCESSORIES!F:J,5,FALSE),"N/A")</f>
        <v>N/A</v>
      </c>
      <c r="AL863" s="11" t="s">
        <v>236</v>
      </c>
      <c r="AM863" s="3" t="s">
        <v>85</v>
      </c>
      <c r="AN863" s="38" t="str">
        <f>IFERROR(VLOOKUP(AM863,ACCESSORIES!F:J,5,FALSE),"N/A")</f>
        <v>N/A</v>
      </c>
      <c r="AO863" s="3" t="s">
        <v>85</v>
      </c>
      <c r="AP863" s="40">
        <v>16</v>
      </c>
      <c r="AQ863" s="13"/>
      <c r="AR863" s="13">
        <v>150</v>
      </c>
      <c r="AS863" s="67">
        <v>20</v>
      </c>
      <c r="AT863" s="67">
        <v>26.7</v>
      </c>
      <c r="AU863" s="67">
        <v>31.4</v>
      </c>
      <c r="AV863" s="67">
        <v>31.5</v>
      </c>
      <c r="AW863" s="67">
        <v>209.7</v>
      </c>
      <c r="AX863" s="96">
        <v>203</v>
      </c>
      <c r="AY863" s="77">
        <v>63.4</v>
      </c>
      <c r="AZ863" s="49">
        <v>49</v>
      </c>
      <c r="BA863" s="49">
        <v>49</v>
      </c>
      <c r="BB863" s="49">
        <v>38</v>
      </c>
      <c r="BC863" s="49"/>
      <c r="BD863" s="3" t="s">
        <v>85</v>
      </c>
      <c r="BE863" s="91" t="str">
        <f>IFERROR(VLOOKUP(BD863,ACCESSORIES!F:J,5,FALSE),"N/A")</f>
        <v>N/A</v>
      </c>
      <c r="BF863" s="3" t="s">
        <v>85</v>
      </c>
      <c r="BG863" s="91" t="str">
        <f>IFERROR(VLOOKUP(BF863,ACCESSORIES!F:J,5,FALSE),"N/A")</f>
        <v>N/A</v>
      </c>
      <c r="BH863" s="70">
        <v>29.264975246386971</v>
      </c>
      <c r="BI863" s="50">
        <v>19.5</v>
      </c>
      <c r="BJ863" s="50">
        <v>19.5</v>
      </c>
      <c r="BK863" s="50">
        <v>10.4</v>
      </c>
      <c r="BL863" s="358">
        <f t="shared" si="91"/>
        <v>6.4804283294399981E-2</v>
      </c>
      <c r="BM863" s="14">
        <v>36</v>
      </c>
      <c r="BN863" s="107" t="s">
        <v>3374</v>
      </c>
      <c r="BO863" s="46" t="s">
        <v>3891</v>
      </c>
      <c r="BP863" s="29" t="s">
        <v>3907</v>
      </c>
      <c r="BQ863" s="29" t="s">
        <v>5222</v>
      </c>
      <c r="BR863" s="29" t="s">
        <v>5223</v>
      </c>
      <c r="BS863" s="29" t="s">
        <v>5216</v>
      </c>
      <c r="BT863" s="74" t="s">
        <v>4101</v>
      </c>
      <c r="BU863" s="74" t="s">
        <v>3909</v>
      </c>
      <c r="BV863" s="74"/>
      <c r="BW863" s="74"/>
      <c r="BX863" s="74"/>
      <c r="BY863" s="74"/>
      <c r="BZ863" s="300" t="s">
        <v>4134</v>
      </c>
      <c r="CA863" s="340" t="s">
        <v>4135</v>
      </c>
      <c r="CB863" s="300" t="s">
        <v>4137</v>
      </c>
      <c r="CC863" s="340" t="s">
        <v>4136</v>
      </c>
      <c r="CD863" s="311" t="str">
        <f t="shared" si="92"/>
        <v>DISCONTINUED - MR316, 17x8, +25mm Offset, 5x108, 63.4mm Centerbore, Gloss Titanium</v>
      </c>
      <c r="CE863" s="311" t="s">
        <v>3721</v>
      </c>
      <c r="CF863" s="311" t="s">
        <v>3720</v>
      </c>
      <c r="CG863" s="300" t="str">
        <f t="shared" si="84"/>
        <v>STREET (3XX)</v>
      </c>
    </row>
    <row r="864" spans="1:85" s="36" customFormat="1" ht="15.75" customHeight="1">
      <c r="A864" s="571">
        <f t="shared" si="82"/>
        <v>861</v>
      </c>
      <c r="B864" s="97" t="s">
        <v>84</v>
      </c>
      <c r="C864" s="97" t="s">
        <v>1038</v>
      </c>
      <c r="D864" s="92" t="s">
        <v>3867</v>
      </c>
      <c r="E864" s="84" t="s">
        <v>6043</v>
      </c>
      <c r="F864" s="281" t="str">
        <f t="shared" si="90"/>
        <v>MR31678012525</v>
      </c>
      <c r="G864" s="83"/>
      <c r="H864" s="83"/>
      <c r="I864" s="72" t="s">
        <v>5407</v>
      </c>
      <c r="J864" s="315">
        <v>44517</v>
      </c>
      <c r="K864" s="305">
        <v>44957</v>
      </c>
      <c r="L864" s="282" t="s">
        <v>1239</v>
      </c>
      <c r="M864" s="328">
        <v>299</v>
      </c>
      <c r="N864" s="85"/>
      <c r="O864" s="409"/>
      <c r="P864" s="29">
        <v>17</v>
      </c>
      <c r="Q864" s="66">
        <v>8</v>
      </c>
      <c r="R864" s="92" t="s">
        <v>1756</v>
      </c>
      <c r="S864" s="13">
        <v>5</v>
      </c>
      <c r="T864" s="83">
        <v>4.5</v>
      </c>
      <c r="U864" s="83" t="s">
        <v>5403</v>
      </c>
      <c r="V864" s="40">
        <v>5.44</v>
      </c>
      <c r="W864" s="95" t="s">
        <v>85</v>
      </c>
      <c r="X864" s="77">
        <v>73</v>
      </c>
      <c r="Y864" s="41">
        <v>25.264975246386971</v>
      </c>
      <c r="Z864" s="47">
        <v>2650</v>
      </c>
      <c r="AA864" s="71" t="s">
        <v>2165</v>
      </c>
      <c r="AB864" s="71" t="s">
        <v>2845</v>
      </c>
      <c r="AC864" s="47" t="s">
        <v>9880</v>
      </c>
      <c r="AD864" s="11" t="s">
        <v>1776</v>
      </c>
      <c r="AE864" s="434"/>
      <c r="AF864" s="286">
        <f>IFERROR(VLOOKUP(AD864,ACCESSORIES!F:J,5,FALSE),"N/A")</f>
        <v>22</v>
      </c>
      <c r="AG864" s="14" t="s">
        <v>85</v>
      </c>
      <c r="AH864" s="14" t="s">
        <v>85</v>
      </c>
      <c r="AI864" s="73" t="s">
        <v>85</v>
      </c>
      <c r="AJ864" s="73" t="s">
        <v>85</v>
      </c>
      <c r="AK864" s="287" t="str">
        <f>IFERROR(VLOOKUP(AJ864,ACCESSORIES!F:J,5,FALSE),"N/A")</f>
        <v>N/A</v>
      </c>
      <c r="AL864" s="74" t="s">
        <v>236</v>
      </c>
      <c r="AM864" s="74" t="s">
        <v>85</v>
      </c>
      <c r="AN864" s="38" t="str">
        <f>IFERROR(VLOOKUP(AM864,ACCESSORIES!F:J,5,FALSE),"N/A")</f>
        <v>N/A</v>
      </c>
      <c r="AO864" s="74" t="s">
        <v>85</v>
      </c>
      <c r="AP864" s="40">
        <v>16</v>
      </c>
      <c r="AQ864" s="13"/>
      <c r="AR864" s="13">
        <v>150</v>
      </c>
      <c r="AS864" s="67">
        <v>20</v>
      </c>
      <c r="AT864" s="67">
        <v>26.7</v>
      </c>
      <c r="AU864" s="67">
        <v>31.4</v>
      </c>
      <c r="AV864" s="67">
        <v>31.5</v>
      </c>
      <c r="AW864" s="67">
        <v>210</v>
      </c>
      <c r="AX864" s="96">
        <v>203</v>
      </c>
      <c r="AY864" s="77" t="s">
        <v>5404</v>
      </c>
      <c r="AZ864" s="49">
        <v>49</v>
      </c>
      <c r="BA864" s="49">
        <v>49</v>
      </c>
      <c r="BB864" s="49">
        <v>38</v>
      </c>
      <c r="BC864" s="49"/>
      <c r="BD864" s="3" t="s">
        <v>85</v>
      </c>
      <c r="BE864" s="91" t="str">
        <f>IFERROR(VLOOKUP(BD864,ACCESSORIES!F:J,5,FALSE),"N/A")</f>
        <v>N/A</v>
      </c>
      <c r="BF864" s="3" t="s">
        <v>85</v>
      </c>
      <c r="BG864" s="91" t="str">
        <f>IFERROR(VLOOKUP(BF864,ACCESSORIES!F:J,5,FALSE),"N/A")</f>
        <v>N/A</v>
      </c>
      <c r="BH864" s="70">
        <v>29.264975246386971</v>
      </c>
      <c r="BI864" s="50">
        <v>19.5</v>
      </c>
      <c r="BJ864" s="50">
        <v>19.5</v>
      </c>
      <c r="BK864" s="50">
        <v>10.4</v>
      </c>
      <c r="BL864" s="358">
        <f t="shared" si="91"/>
        <v>6.4804283294399981E-2</v>
      </c>
      <c r="BM864" s="14">
        <v>36</v>
      </c>
      <c r="BN864" s="107" t="s">
        <v>3374</v>
      </c>
      <c r="BO864" s="46" t="s">
        <v>3891</v>
      </c>
      <c r="BP864" s="29" t="s">
        <v>3907</v>
      </c>
      <c r="BQ864" s="29" t="s">
        <v>5222</v>
      </c>
      <c r="BR864" s="29" t="s">
        <v>5223</v>
      </c>
      <c r="BS864" s="29" t="s">
        <v>5216</v>
      </c>
      <c r="BT864" s="74" t="s">
        <v>4101</v>
      </c>
      <c r="BU864" s="74" t="s">
        <v>3909</v>
      </c>
      <c r="BV864" s="74"/>
      <c r="BW864" s="74"/>
      <c r="BX864" s="74"/>
      <c r="BY864" s="74"/>
      <c r="BZ864" s="300" t="s">
        <v>4139</v>
      </c>
      <c r="CA864" s="340" t="s">
        <v>4138</v>
      </c>
      <c r="CB864" s="300" t="s">
        <v>4141</v>
      </c>
      <c r="CC864" s="340" t="s">
        <v>4140</v>
      </c>
      <c r="CD864" s="311" t="str">
        <f t="shared" si="92"/>
        <v>DISCONTINUED - MR316, 17x8, +25mm Offset, 5x4.5, 73mm Centerbore, Matte Black</v>
      </c>
      <c r="CE864" s="311" t="s">
        <v>3721</v>
      </c>
      <c r="CF864" s="311" t="s">
        <v>3720</v>
      </c>
      <c r="CG864" s="300" t="str">
        <f t="shared" si="84"/>
        <v>STREET (3XX)</v>
      </c>
    </row>
    <row r="865" spans="1:85" s="36" customFormat="1" ht="15.75" customHeight="1">
      <c r="A865" s="571">
        <f t="shared" si="82"/>
        <v>862</v>
      </c>
      <c r="B865" s="97" t="s">
        <v>84</v>
      </c>
      <c r="C865" s="97" t="s">
        <v>1038</v>
      </c>
      <c r="D865" s="92" t="s">
        <v>3867</v>
      </c>
      <c r="E865" s="84" t="s">
        <v>6044</v>
      </c>
      <c r="F865" s="281" t="str">
        <f t="shared" si="90"/>
        <v>MR31678012825</v>
      </c>
      <c r="G865" s="83"/>
      <c r="H865" s="83"/>
      <c r="I865" s="72" t="s">
        <v>5408</v>
      </c>
      <c r="J865" s="315">
        <v>44517</v>
      </c>
      <c r="K865" s="305">
        <v>44957</v>
      </c>
      <c r="L865" s="282" t="s">
        <v>1239</v>
      </c>
      <c r="M865" s="328">
        <v>299</v>
      </c>
      <c r="N865" s="85"/>
      <c r="O865" s="409"/>
      <c r="P865" s="29">
        <v>17</v>
      </c>
      <c r="Q865" s="66">
        <v>8</v>
      </c>
      <c r="R865" s="92" t="s">
        <v>1756</v>
      </c>
      <c r="S865" s="13">
        <v>5</v>
      </c>
      <c r="T865" s="83">
        <v>4.5</v>
      </c>
      <c r="U865" s="83" t="s">
        <v>5403</v>
      </c>
      <c r="V865" s="40">
        <v>5.44</v>
      </c>
      <c r="W865" s="95" t="s">
        <v>85</v>
      </c>
      <c r="X865" s="77">
        <v>73</v>
      </c>
      <c r="Y865" s="41">
        <v>25.264975246386971</v>
      </c>
      <c r="Z865" s="47">
        <v>2650</v>
      </c>
      <c r="AA865" s="71" t="s">
        <v>2516</v>
      </c>
      <c r="AB865" s="71" t="s">
        <v>2850</v>
      </c>
      <c r="AC865" s="47" t="s">
        <v>9880</v>
      </c>
      <c r="AD865" s="11" t="s">
        <v>1776</v>
      </c>
      <c r="AE865" s="434"/>
      <c r="AF865" s="286">
        <f>IFERROR(VLOOKUP(AD865,ACCESSORIES!F:J,5,FALSE),"N/A")</f>
        <v>22</v>
      </c>
      <c r="AG865" s="14" t="s">
        <v>85</v>
      </c>
      <c r="AH865" s="14" t="s">
        <v>85</v>
      </c>
      <c r="AI865" s="73" t="s">
        <v>85</v>
      </c>
      <c r="AJ865" s="73" t="s">
        <v>85</v>
      </c>
      <c r="AK865" s="287" t="str">
        <f>IFERROR(VLOOKUP(AJ865,ACCESSORIES!F:J,5,FALSE),"N/A")</f>
        <v>N/A</v>
      </c>
      <c r="AL865" s="74" t="s">
        <v>236</v>
      </c>
      <c r="AM865" s="74" t="s">
        <v>85</v>
      </c>
      <c r="AN865" s="38" t="str">
        <f>IFERROR(VLOOKUP(AM865,ACCESSORIES!F:J,5,FALSE),"N/A")</f>
        <v>N/A</v>
      </c>
      <c r="AO865" s="74" t="s">
        <v>85</v>
      </c>
      <c r="AP865" s="40">
        <v>16</v>
      </c>
      <c r="AQ865" s="13"/>
      <c r="AR865" s="13">
        <v>150</v>
      </c>
      <c r="AS865" s="67">
        <v>20</v>
      </c>
      <c r="AT865" s="67">
        <v>26.7</v>
      </c>
      <c r="AU865" s="67">
        <v>31.4</v>
      </c>
      <c r="AV865" s="67">
        <v>31.5</v>
      </c>
      <c r="AW865" s="67">
        <v>210</v>
      </c>
      <c r="AX865" s="96">
        <v>203</v>
      </c>
      <c r="AY865" s="77" t="s">
        <v>5404</v>
      </c>
      <c r="AZ865" s="49">
        <v>49</v>
      </c>
      <c r="BA865" s="49">
        <v>49</v>
      </c>
      <c r="BB865" s="49">
        <v>38</v>
      </c>
      <c r="BC865" s="49"/>
      <c r="BD865" s="3" t="s">
        <v>85</v>
      </c>
      <c r="BE865" s="91" t="str">
        <f>IFERROR(VLOOKUP(BD865,ACCESSORIES!F:J,5,FALSE),"N/A")</f>
        <v>N/A</v>
      </c>
      <c r="BF865" s="3" t="s">
        <v>85</v>
      </c>
      <c r="BG865" s="91" t="str">
        <f>IFERROR(VLOOKUP(BF865,ACCESSORIES!F:J,5,FALSE),"N/A")</f>
        <v>N/A</v>
      </c>
      <c r="BH865" s="70">
        <v>29.264975246386971</v>
      </c>
      <c r="BI865" s="50">
        <v>19.5</v>
      </c>
      <c r="BJ865" s="50">
        <v>19.5</v>
      </c>
      <c r="BK865" s="50">
        <v>10.4</v>
      </c>
      <c r="BL865" s="358">
        <f t="shared" si="91"/>
        <v>6.4804283294399981E-2</v>
      </c>
      <c r="BM865" s="14">
        <v>36</v>
      </c>
      <c r="BN865" s="107" t="s">
        <v>3374</v>
      </c>
      <c r="BO865" s="46" t="s">
        <v>3891</v>
      </c>
      <c r="BP865" s="29" t="s">
        <v>3907</v>
      </c>
      <c r="BQ865" s="29" t="s">
        <v>5222</v>
      </c>
      <c r="BR865" s="29" t="s">
        <v>5223</v>
      </c>
      <c r="BS865" s="29" t="s">
        <v>5216</v>
      </c>
      <c r="BT865" s="74" t="s">
        <v>4101</v>
      </c>
      <c r="BU865" s="74" t="s">
        <v>3909</v>
      </c>
      <c r="BV865" s="74"/>
      <c r="BW865" s="74"/>
      <c r="BX865" s="74"/>
      <c r="BY865" s="74"/>
      <c r="BZ865" s="300" t="s">
        <v>4134</v>
      </c>
      <c r="CA865" s="340" t="s">
        <v>4135</v>
      </c>
      <c r="CB865" s="300" t="s">
        <v>4137</v>
      </c>
      <c r="CC865" s="340" t="s">
        <v>4136</v>
      </c>
      <c r="CD865" s="311" t="str">
        <f t="shared" si="92"/>
        <v>DISCONTINUED - MR316, 17x8, +25mm Offset, 5x4.5, 73mm Centerbore, Gloss Titanium</v>
      </c>
      <c r="CE865" s="311" t="s">
        <v>3721</v>
      </c>
      <c r="CF865" s="311" t="s">
        <v>3720</v>
      </c>
      <c r="CG865" s="300" t="str">
        <f t="shared" si="84"/>
        <v>STREET (3XX)</v>
      </c>
    </row>
    <row r="866" spans="1:85" s="36" customFormat="1" ht="15.75" customHeight="1">
      <c r="A866" s="571">
        <f t="shared" si="82"/>
        <v>863</v>
      </c>
      <c r="B866" s="92" t="s">
        <v>84</v>
      </c>
      <c r="C866" s="92" t="s">
        <v>1056</v>
      </c>
      <c r="D866" s="3" t="s">
        <v>3880</v>
      </c>
      <c r="E866" s="84" t="s">
        <v>6045</v>
      </c>
      <c r="F866" s="281" t="str">
        <f t="shared" si="90"/>
        <v>MR10376546320B</v>
      </c>
      <c r="G866" s="83" t="s">
        <v>1095</v>
      </c>
      <c r="H866" s="83"/>
      <c r="I866" s="71" t="s">
        <v>3234</v>
      </c>
      <c r="J866" s="306">
        <v>43668</v>
      </c>
      <c r="K866" s="305">
        <v>44957</v>
      </c>
      <c r="L866" s="282" t="s">
        <v>1239</v>
      </c>
      <c r="M866" s="328">
        <v>618</v>
      </c>
      <c r="N866" s="85"/>
      <c r="O866" s="409"/>
      <c r="P866" s="3">
        <v>17</v>
      </c>
      <c r="Q866" s="8">
        <v>6.5</v>
      </c>
      <c r="R866" s="92" t="s">
        <v>1683</v>
      </c>
      <c r="S866" s="3">
        <v>4</v>
      </c>
      <c r="T866" s="3">
        <v>156</v>
      </c>
      <c r="U866" s="3">
        <v>20</v>
      </c>
      <c r="V866" s="16">
        <v>4.5</v>
      </c>
      <c r="W866" s="93" t="s">
        <v>85</v>
      </c>
      <c r="X866" s="16">
        <v>127</v>
      </c>
      <c r="Y866" s="8">
        <v>23.817273058039607</v>
      </c>
      <c r="Z866" s="47">
        <v>1600</v>
      </c>
      <c r="AA866" s="72" t="s">
        <v>5159</v>
      </c>
      <c r="AB866" s="72" t="s">
        <v>173</v>
      </c>
      <c r="AC866" s="47" t="s">
        <v>9881</v>
      </c>
      <c r="AD866" s="3" t="s">
        <v>85</v>
      </c>
      <c r="AE866" s="47"/>
      <c r="AF866" s="286" t="str">
        <f>IFERROR(VLOOKUP(AD866,ACCESSORIES!F:J,5,FALSE),"N/A")</f>
        <v>N/A</v>
      </c>
      <c r="AG866" s="80" t="s">
        <v>85</v>
      </c>
      <c r="AH866" s="3" t="s">
        <v>85</v>
      </c>
      <c r="AI866" s="73" t="s">
        <v>85</v>
      </c>
      <c r="AJ866" s="2" t="s">
        <v>85</v>
      </c>
      <c r="AK866" s="287" t="str">
        <f>IFERROR(VLOOKUP(AJ866,ACCESSORIES!F:J,5,FALSE),"N/A")</f>
        <v>N/A</v>
      </c>
      <c r="AL866" s="74" t="s">
        <v>237</v>
      </c>
      <c r="AM866" s="74" t="s">
        <v>85</v>
      </c>
      <c r="AN866" s="38" t="str">
        <f>IFERROR(VLOOKUP(AM866,ACCESSORIES!F:J,5,FALSE),"N/A")</f>
        <v>N/A</v>
      </c>
      <c r="AO866" s="74" t="s">
        <v>85</v>
      </c>
      <c r="AP866" s="77">
        <v>15</v>
      </c>
      <c r="AQ866" s="74"/>
      <c r="AR866" s="74">
        <v>200</v>
      </c>
      <c r="AS866" s="25">
        <v>0</v>
      </c>
      <c r="AT866" s="74">
        <v>5</v>
      </c>
      <c r="AU866" s="34">
        <v>12</v>
      </c>
      <c r="AV866" s="34">
        <v>25</v>
      </c>
      <c r="AW866" s="34">
        <v>191</v>
      </c>
      <c r="AX866" s="74">
        <v>189</v>
      </c>
      <c r="AY866" s="77" t="s">
        <v>85</v>
      </c>
      <c r="AZ866" s="49" t="s">
        <v>85</v>
      </c>
      <c r="BA866" s="49" t="s">
        <v>85</v>
      </c>
      <c r="BB866" s="49">
        <v>0</v>
      </c>
      <c r="BC866" s="49"/>
      <c r="BD866" s="3" t="s">
        <v>2575</v>
      </c>
      <c r="BE866" s="91">
        <f>IFERROR(VLOOKUP(BD866,ACCESSORIES!F:J,5,FALSE),"N/A")</f>
        <v>149</v>
      </c>
      <c r="BF866" s="79" t="s">
        <v>1480</v>
      </c>
      <c r="BG866" s="91">
        <f>IFERROR(VLOOKUP(BF866,ACCESSORIES!F:J,5,FALSE),"N/A")</f>
        <v>11</v>
      </c>
      <c r="BH866" s="70">
        <v>28.777673957199351</v>
      </c>
      <c r="BI866" s="50">
        <v>19.5</v>
      </c>
      <c r="BJ866" s="50">
        <v>19.5</v>
      </c>
      <c r="BK866" s="50">
        <v>9.1</v>
      </c>
      <c r="BL866" s="358">
        <f t="shared" si="91"/>
        <v>5.6703747882599985E-2</v>
      </c>
      <c r="BM866" s="3">
        <v>36</v>
      </c>
      <c r="BN866" s="107" t="s">
        <v>3374</v>
      </c>
      <c r="BO866" s="46" t="s">
        <v>3891</v>
      </c>
      <c r="BP866" s="74"/>
      <c r="BQ866" s="74"/>
      <c r="BR866" s="74"/>
      <c r="BS866" s="74"/>
      <c r="BT866" s="74"/>
      <c r="BU866" s="74"/>
      <c r="BV866" s="74"/>
      <c r="BW866" s="74"/>
      <c r="BX866" s="74"/>
      <c r="BY866" s="74"/>
      <c r="BZ866" s="300" t="s">
        <v>4171</v>
      </c>
      <c r="CA866" s="312" t="s">
        <v>4170</v>
      </c>
      <c r="CB866" s="342" t="s">
        <v>4173</v>
      </c>
      <c r="CC866" s="312" t="s">
        <v>4172</v>
      </c>
      <c r="CD866" s="311" t="str">
        <f t="shared" si="92"/>
        <v>DISCONTINUED - MR103 UTV Beadlock, 17x6.5, +20mm Offset, 4x156, 127mm Centerbore, Machined - Raw, w/ BH-H24125</v>
      </c>
      <c r="CE866" s="311" t="s">
        <v>3721</v>
      </c>
      <c r="CF866" s="311" t="s">
        <v>3720</v>
      </c>
      <c r="CG866" s="300" t="str">
        <f t="shared" si="84"/>
        <v>RACE (1XX)</v>
      </c>
    </row>
    <row r="867" spans="1:85" s="36" customFormat="1" ht="15.75" customHeight="1">
      <c r="A867" s="571">
        <f t="shared" si="82"/>
        <v>864</v>
      </c>
      <c r="B867" s="13" t="s">
        <v>84</v>
      </c>
      <c r="C867" s="97" t="s">
        <v>1247</v>
      </c>
      <c r="D867" s="75" t="s">
        <v>5488</v>
      </c>
      <c r="E867" s="84" t="s">
        <v>6046</v>
      </c>
      <c r="F867" s="281" t="str">
        <f t="shared" si="90"/>
        <v>MR70678588500</v>
      </c>
      <c r="G867" s="83"/>
      <c r="H867" s="83"/>
      <c r="I867" s="43" t="s">
        <v>5293</v>
      </c>
      <c r="J867" s="315">
        <v>44517</v>
      </c>
      <c r="K867" s="305">
        <v>44957</v>
      </c>
      <c r="L867" s="282" t="s">
        <v>1239</v>
      </c>
      <c r="M867" s="328">
        <v>372.5</v>
      </c>
      <c r="N867" s="85"/>
      <c r="O867" s="409"/>
      <c r="P867" s="75">
        <v>17</v>
      </c>
      <c r="Q867" s="76">
        <v>8.5</v>
      </c>
      <c r="R867" s="92" t="s">
        <v>1701</v>
      </c>
      <c r="S867" s="75">
        <v>8</v>
      </c>
      <c r="T867" s="75">
        <v>180</v>
      </c>
      <c r="U867" s="75">
        <v>0</v>
      </c>
      <c r="V867" s="77">
        <v>4.72</v>
      </c>
      <c r="W867" s="95" t="s">
        <v>85</v>
      </c>
      <c r="X867" s="68">
        <v>130.81</v>
      </c>
      <c r="Y867" s="39">
        <v>30.313561050420667</v>
      </c>
      <c r="Z867" s="47">
        <v>3640</v>
      </c>
      <c r="AA867" s="43" t="s">
        <v>2165</v>
      </c>
      <c r="AB867" s="72" t="s">
        <v>2845</v>
      </c>
      <c r="AC867" s="47" t="s">
        <v>9718</v>
      </c>
      <c r="AD867" s="74" t="s">
        <v>3944</v>
      </c>
      <c r="AE867" s="86"/>
      <c r="AF867" s="286">
        <f>IFERROR(VLOOKUP(AD867,ACCESSORIES!F:J,5,FALSE),"N/A")</f>
        <v>33</v>
      </c>
      <c r="AG867" s="14" t="s">
        <v>85</v>
      </c>
      <c r="AH867" s="14" t="s">
        <v>85</v>
      </c>
      <c r="AI867" s="13" t="s">
        <v>2863</v>
      </c>
      <c r="AJ867" s="14" t="s">
        <v>85</v>
      </c>
      <c r="AK867" s="287" t="str">
        <f>IFERROR(VLOOKUP(AJ867,ACCESSORIES!F:J,5,FALSE),"N/A")</f>
        <v>N/A</v>
      </c>
      <c r="AL867" s="92" t="s">
        <v>236</v>
      </c>
      <c r="AM867" s="75" t="s">
        <v>85</v>
      </c>
      <c r="AN867" s="38" t="str">
        <f>IFERROR(VLOOKUP(AM867,ACCESSORIES!F:J,5,FALSE),"N/A")</f>
        <v>N/A</v>
      </c>
      <c r="AO867" s="75" t="s">
        <v>85</v>
      </c>
      <c r="AP867" s="68">
        <v>16.2</v>
      </c>
      <c r="AQ867" s="75"/>
      <c r="AR867" s="75">
        <v>210</v>
      </c>
      <c r="AS867" s="34">
        <v>0</v>
      </c>
      <c r="AT867" s="34">
        <v>0</v>
      </c>
      <c r="AU867" s="25">
        <v>31.4</v>
      </c>
      <c r="AV867" s="34">
        <v>47.5</v>
      </c>
      <c r="AW867" s="25">
        <v>210</v>
      </c>
      <c r="AX867" s="75">
        <v>206</v>
      </c>
      <c r="AY867" s="77">
        <v>125</v>
      </c>
      <c r="AZ867" s="49">
        <v>92</v>
      </c>
      <c r="BA867" s="49">
        <v>92</v>
      </c>
      <c r="BB867" s="49">
        <v>22</v>
      </c>
      <c r="BC867" s="49"/>
      <c r="BD867" s="13" t="s">
        <v>85</v>
      </c>
      <c r="BE867" s="91" t="str">
        <f>IFERROR(VLOOKUP(BD867,ACCESSORIES!F:J,5,FALSE),"N/A")</f>
        <v>N/A</v>
      </c>
      <c r="BF867" s="13" t="s">
        <v>85</v>
      </c>
      <c r="BG867" s="91" t="str">
        <f>IFERROR(VLOOKUP(BF867,ACCESSORIES!F:J,5,FALSE),"N/A")</f>
        <v>N/A</v>
      </c>
      <c r="BH867" s="70">
        <v>34.313561050420667</v>
      </c>
      <c r="BI867" s="50">
        <v>19.7</v>
      </c>
      <c r="BJ867" s="50">
        <v>19.7</v>
      </c>
      <c r="BK867" s="50">
        <v>11</v>
      </c>
      <c r="BL867" s="358">
        <f t="shared" si="91"/>
        <v>6.995621234535998E-2</v>
      </c>
      <c r="BM867" s="14">
        <v>36</v>
      </c>
      <c r="BN867" s="107" t="s">
        <v>3374</v>
      </c>
      <c r="BO867" s="46" t="s">
        <v>3891</v>
      </c>
      <c r="BP867" s="74" t="s">
        <v>4730</v>
      </c>
      <c r="BQ867" s="74" t="s">
        <v>3907</v>
      </c>
      <c r="BR867" s="74" t="s">
        <v>5165</v>
      </c>
      <c r="BS867" s="74" t="s">
        <v>2734</v>
      </c>
      <c r="BT867" s="74" t="s">
        <v>5619</v>
      </c>
      <c r="BU867" s="74" t="s">
        <v>5126</v>
      </c>
      <c r="BV867" s="74" t="s">
        <v>5620</v>
      </c>
      <c r="BW867" s="74" t="s">
        <v>4101</v>
      </c>
      <c r="BX867" s="74" t="s">
        <v>3909</v>
      </c>
      <c r="BY867" s="74"/>
      <c r="BZ867" s="334" t="s">
        <v>5600</v>
      </c>
      <c r="CA867" s="355" t="s">
        <v>5599</v>
      </c>
      <c r="CB867" s="337" t="s">
        <v>5602</v>
      </c>
      <c r="CC867" s="355" t="s">
        <v>5601</v>
      </c>
      <c r="CD867" s="311" t="str">
        <f t="shared" si="92"/>
        <v>DISCONTINUED - MR706 Bead Grip, 17x8.5, 0mm Offset, 8x180, 130.81mm Centerbore, Matte Black</v>
      </c>
      <c r="CE867" s="311" t="s">
        <v>3721</v>
      </c>
      <c r="CF867" s="311" t="s">
        <v>3720</v>
      </c>
      <c r="CG867" s="300" t="str">
        <f t="shared" si="84"/>
        <v>TRAIL (7XX)</v>
      </c>
    </row>
    <row r="868" spans="1:85" s="36" customFormat="1" ht="15.75" customHeight="1">
      <c r="A868" s="571">
        <f t="shared" si="82"/>
        <v>865</v>
      </c>
      <c r="B868" s="13" t="s">
        <v>84</v>
      </c>
      <c r="C868" s="97" t="s">
        <v>1247</v>
      </c>
      <c r="D868" s="75" t="s">
        <v>5488</v>
      </c>
      <c r="E868" s="84" t="s">
        <v>6047</v>
      </c>
      <c r="F868" s="281" t="str">
        <f t="shared" si="90"/>
        <v>MR70678588900</v>
      </c>
      <c r="G868" s="83"/>
      <c r="H868" s="83"/>
      <c r="I868" s="43" t="s">
        <v>5294</v>
      </c>
      <c r="J868" s="315">
        <v>44517</v>
      </c>
      <c r="K868" s="305">
        <v>44957</v>
      </c>
      <c r="L868" s="282" t="s">
        <v>1239</v>
      </c>
      <c r="M868" s="328">
        <v>372.5</v>
      </c>
      <c r="N868" s="85"/>
      <c r="O868" s="409"/>
      <c r="P868" s="75">
        <v>17</v>
      </c>
      <c r="Q868" s="76">
        <v>8.5</v>
      </c>
      <c r="R868" s="92" t="s">
        <v>1701</v>
      </c>
      <c r="S868" s="75">
        <v>8</v>
      </c>
      <c r="T868" s="75">
        <v>180</v>
      </c>
      <c r="U868" s="75">
        <v>0</v>
      </c>
      <c r="V868" s="77">
        <v>4.72</v>
      </c>
      <c r="W868" s="95" t="s">
        <v>85</v>
      </c>
      <c r="X868" s="68">
        <v>130.81</v>
      </c>
      <c r="Y868" s="39">
        <v>30.313561050420667</v>
      </c>
      <c r="Z868" s="47">
        <v>3640</v>
      </c>
      <c r="AA868" s="43" t="s">
        <v>2168</v>
      </c>
      <c r="AB868" s="72" t="s">
        <v>2846</v>
      </c>
      <c r="AC868" s="47" t="s">
        <v>9718</v>
      </c>
      <c r="AD868" s="74" t="s">
        <v>3944</v>
      </c>
      <c r="AE868" s="86"/>
      <c r="AF868" s="286">
        <f>IFERROR(VLOOKUP(AD868,ACCESSORIES!F:J,5,FALSE),"N/A")</f>
        <v>33</v>
      </c>
      <c r="AG868" s="14" t="s">
        <v>85</v>
      </c>
      <c r="AH868" s="14" t="s">
        <v>85</v>
      </c>
      <c r="AI868" s="13" t="s">
        <v>2863</v>
      </c>
      <c r="AJ868" s="14" t="s">
        <v>85</v>
      </c>
      <c r="AK868" s="287" t="str">
        <f>IFERROR(VLOOKUP(AJ868,ACCESSORIES!F:J,5,FALSE),"N/A")</f>
        <v>N/A</v>
      </c>
      <c r="AL868" s="92" t="s">
        <v>236</v>
      </c>
      <c r="AM868" s="75" t="s">
        <v>85</v>
      </c>
      <c r="AN868" s="38" t="str">
        <f>IFERROR(VLOOKUP(AM868,ACCESSORIES!F:J,5,FALSE),"N/A")</f>
        <v>N/A</v>
      </c>
      <c r="AO868" s="75" t="s">
        <v>85</v>
      </c>
      <c r="AP868" s="68">
        <v>16.2</v>
      </c>
      <c r="AQ868" s="75"/>
      <c r="AR868" s="75">
        <v>210</v>
      </c>
      <c r="AS868" s="34">
        <v>0</v>
      </c>
      <c r="AT868" s="34">
        <v>0</v>
      </c>
      <c r="AU868" s="25">
        <v>31.4</v>
      </c>
      <c r="AV868" s="34">
        <v>47.5</v>
      </c>
      <c r="AW868" s="25">
        <v>210</v>
      </c>
      <c r="AX868" s="75">
        <v>206</v>
      </c>
      <c r="AY868" s="77">
        <v>125</v>
      </c>
      <c r="AZ868" s="49">
        <v>92</v>
      </c>
      <c r="BA868" s="49">
        <v>92</v>
      </c>
      <c r="BB868" s="49">
        <v>22</v>
      </c>
      <c r="BC868" s="49"/>
      <c r="BD868" s="13" t="s">
        <v>85</v>
      </c>
      <c r="BE868" s="91" t="str">
        <f>IFERROR(VLOOKUP(BD868,ACCESSORIES!F:J,5,FALSE),"N/A")</f>
        <v>N/A</v>
      </c>
      <c r="BF868" s="13" t="s">
        <v>85</v>
      </c>
      <c r="BG868" s="91" t="str">
        <f>IFERROR(VLOOKUP(BF868,ACCESSORIES!F:J,5,FALSE),"N/A")</f>
        <v>N/A</v>
      </c>
      <c r="BH868" s="70">
        <v>34.313561050420667</v>
      </c>
      <c r="BI868" s="50">
        <v>19.7</v>
      </c>
      <c r="BJ868" s="50">
        <v>19.7</v>
      </c>
      <c r="BK868" s="50">
        <v>11</v>
      </c>
      <c r="BL868" s="358">
        <f t="shared" si="91"/>
        <v>6.995621234535998E-2</v>
      </c>
      <c r="BM868" s="14">
        <v>36</v>
      </c>
      <c r="BN868" s="107" t="s">
        <v>3374</v>
      </c>
      <c r="BO868" s="46" t="s">
        <v>3891</v>
      </c>
      <c r="BP868" s="74" t="s">
        <v>4730</v>
      </c>
      <c r="BQ868" s="74" t="s">
        <v>3907</v>
      </c>
      <c r="BR868" s="74" t="s">
        <v>5165</v>
      </c>
      <c r="BS868" s="74" t="s">
        <v>2734</v>
      </c>
      <c r="BT868" s="74" t="s">
        <v>5619</v>
      </c>
      <c r="BU868" s="74" t="s">
        <v>5126</v>
      </c>
      <c r="BV868" s="74" t="s">
        <v>5620</v>
      </c>
      <c r="BW868" s="74" t="s">
        <v>4101</v>
      </c>
      <c r="BX868" s="74" t="s">
        <v>3909</v>
      </c>
      <c r="BY868" s="74"/>
      <c r="BZ868" s="334" t="s">
        <v>5604</v>
      </c>
      <c r="CA868" s="355" t="s">
        <v>5603</v>
      </c>
      <c r="CB868" s="337" t="s">
        <v>5606</v>
      </c>
      <c r="CC868" s="355" t="s">
        <v>5605</v>
      </c>
      <c r="CD868" s="311" t="str">
        <f t="shared" si="92"/>
        <v>DISCONTINUED - MR706 Bead Grip, 17x8.5, 0mm Offset, 8x180, 130.81mm Centerbore, Method Bronze</v>
      </c>
      <c r="CE868" s="311" t="s">
        <v>3721</v>
      </c>
      <c r="CF868" s="311" t="s">
        <v>3720</v>
      </c>
      <c r="CG868" s="300" t="str">
        <f t="shared" si="84"/>
        <v>TRAIL (7XX)</v>
      </c>
    </row>
    <row r="869" spans="1:85" s="36" customFormat="1" ht="15" customHeight="1">
      <c r="A869" s="571">
        <f t="shared" si="82"/>
        <v>866</v>
      </c>
      <c r="B869" s="92" t="s">
        <v>84</v>
      </c>
      <c r="C869" s="92" t="s">
        <v>1038</v>
      </c>
      <c r="D869" s="92" t="s">
        <v>1975</v>
      </c>
      <c r="E869" s="84" t="s">
        <v>6443</v>
      </c>
      <c r="F869" s="281" t="str">
        <f t="shared" si="90"/>
        <v>MR31489088518</v>
      </c>
      <c r="G869" s="83"/>
      <c r="H869" s="83"/>
      <c r="I869" s="72" t="s">
        <v>2018</v>
      </c>
      <c r="J869" s="305">
        <v>43340</v>
      </c>
      <c r="K869" s="305">
        <v>44973</v>
      </c>
      <c r="L869" s="282" t="s">
        <v>1239</v>
      </c>
      <c r="M869" s="328">
        <v>449.5</v>
      </c>
      <c r="N869" s="85"/>
      <c r="O869" s="409"/>
      <c r="P869" s="29">
        <v>18</v>
      </c>
      <c r="Q869" s="8">
        <v>9</v>
      </c>
      <c r="R869" s="92" t="s">
        <v>1701</v>
      </c>
      <c r="S869" s="3">
        <v>8</v>
      </c>
      <c r="T869" s="29">
        <v>180</v>
      </c>
      <c r="U869" s="29">
        <v>18</v>
      </c>
      <c r="V869" s="16">
        <v>5.75</v>
      </c>
      <c r="W869" s="93" t="s">
        <v>85</v>
      </c>
      <c r="X869" s="16">
        <v>130.81</v>
      </c>
      <c r="Y869" s="8">
        <v>36.6</v>
      </c>
      <c r="Z869" s="47">
        <v>3640</v>
      </c>
      <c r="AA869" s="71" t="s">
        <v>2165</v>
      </c>
      <c r="AB869" s="72" t="s">
        <v>2845</v>
      </c>
      <c r="AC869" s="47" t="s">
        <v>9731</v>
      </c>
      <c r="AD869" s="71" t="s">
        <v>1597</v>
      </c>
      <c r="AE869" s="433"/>
      <c r="AF869" s="286">
        <f>IFERROR(VLOOKUP(AD869,ACCESSORIES!F:J,5,FALSE),"N/A")</f>
        <v>33</v>
      </c>
      <c r="AG869" s="73" t="s">
        <v>85</v>
      </c>
      <c r="AH869" s="73" t="s">
        <v>85</v>
      </c>
      <c r="AI869" s="3" t="s">
        <v>2863</v>
      </c>
      <c r="AJ869" s="73" t="s">
        <v>85</v>
      </c>
      <c r="AK869" s="287" t="str">
        <f>IFERROR(VLOOKUP(AJ869,ACCESSORIES!F:J,5,FALSE),"N/A")</f>
        <v>N/A</v>
      </c>
      <c r="AL869" s="71" t="s">
        <v>237</v>
      </c>
      <c r="AM869" s="3" t="s">
        <v>85</v>
      </c>
      <c r="AN869" s="38" t="str">
        <f>IFERROR(VLOOKUP(AM869,ACCESSORIES!F:J,5,FALSE),"N/A")</f>
        <v>N/A</v>
      </c>
      <c r="AO869" s="3" t="s">
        <v>85</v>
      </c>
      <c r="AP869" s="16">
        <v>16.2</v>
      </c>
      <c r="AQ869" s="3"/>
      <c r="AR869" s="3">
        <v>210</v>
      </c>
      <c r="AS869" s="34">
        <v>0</v>
      </c>
      <c r="AT869" s="34">
        <v>0</v>
      </c>
      <c r="AU869" s="34">
        <v>46.9</v>
      </c>
      <c r="AV869" s="34">
        <v>64.7</v>
      </c>
      <c r="AW869" s="34">
        <v>219</v>
      </c>
      <c r="AX869" s="94">
        <v>215</v>
      </c>
      <c r="AY869" s="77">
        <v>125</v>
      </c>
      <c r="AZ869" s="49">
        <v>92</v>
      </c>
      <c r="BA869" s="49">
        <v>92</v>
      </c>
      <c r="BB869" s="49">
        <v>0</v>
      </c>
      <c r="BC869" s="49"/>
      <c r="BD869" s="92" t="s">
        <v>85</v>
      </c>
      <c r="BE869" s="91" t="str">
        <f>IFERROR(VLOOKUP(BD869,ACCESSORIES!F:J,5,FALSE),"N/A")</f>
        <v>N/A</v>
      </c>
      <c r="BF869" s="92" t="s">
        <v>85</v>
      </c>
      <c r="BG869" s="91" t="str">
        <f>IFERROR(VLOOKUP(BF869,ACCESSORIES!F:J,5,FALSE),"N/A")</f>
        <v>N/A</v>
      </c>
      <c r="BH869" s="70">
        <v>40.1</v>
      </c>
      <c r="BI869" s="50">
        <v>20.6</v>
      </c>
      <c r="BJ869" s="50">
        <v>20.6</v>
      </c>
      <c r="BK869" s="50">
        <v>11.4</v>
      </c>
      <c r="BL869" s="358">
        <f t="shared" si="91"/>
        <v>7.9275765061056019E-2</v>
      </c>
      <c r="BM869" s="73">
        <v>36</v>
      </c>
      <c r="BN869" s="107" t="s">
        <v>3374</v>
      </c>
      <c r="BO869" s="46" t="s">
        <v>3891</v>
      </c>
      <c r="BP869" s="29" t="s">
        <v>3907</v>
      </c>
      <c r="BQ869" s="29" t="s">
        <v>5213</v>
      </c>
      <c r="BR869" s="29" t="s">
        <v>5214</v>
      </c>
      <c r="BS869" s="29" t="s">
        <v>5215</v>
      </c>
      <c r="BT869" s="74" t="s">
        <v>5216</v>
      </c>
      <c r="BU869" s="74" t="s">
        <v>4101</v>
      </c>
      <c r="BV869" s="74" t="s">
        <v>3909</v>
      </c>
      <c r="BW869" s="74"/>
      <c r="BX869" s="74"/>
      <c r="BY869" s="74"/>
      <c r="BZ869" s="300" t="s">
        <v>6159</v>
      </c>
      <c r="CA869" s="356" t="s">
        <v>6165</v>
      </c>
      <c r="CB869" s="300" t="s">
        <v>6167</v>
      </c>
      <c r="CC869" s="356" t="s">
        <v>6166</v>
      </c>
      <c r="CD869" s="311" t="str">
        <f t="shared" ref="CD869:CD870" si="93">CONCATENATE("DISCONTINUED"," ","-"," ",D869,", ",P869,"x",Q869,", ",IF(W869="N/A", "", CONCATENATE(W869, "/")),IF(U869&gt;0, CONCATENATE("+",U869), U869),"mm Offset, ",R869,", ",X869,"mm Centerbore, ",PROPER(AA869), "", IF(BF869="N/A", "", CONCATENATE(", w/ ", BF869)))</f>
        <v>DISCONTINUED - MR314, 18x9, +18mm Offset, 8x180, 130.81mm Centerbore, Matte Black</v>
      </c>
      <c r="CE869" s="311" t="s">
        <v>3721</v>
      </c>
      <c r="CF869" s="311" t="s">
        <v>3720</v>
      </c>
      <c r="CG869" s="300" t="str">
        <f t="shared" si="84"/>
        <v>STREET (3XX)</v>
      </c>
    </row>
    <row r="870" spans="1:85" s="36" customFormat="1" ht="15" customHeight="1">
      <c r="A870" s="571">
        <f t="shared" si="82"/>
        <v>867</v>
      </c>
      <c r="B870" s="3" t="s">
        <v>84</v>
      </c>
      <c r="C870" s="92" t="s">
        <v>1247</v>
      </c>
      <c r="D870" s="74" t="s">
        <v>5481</v>
      </c>
      <c r="E870" s="84" t="s">
        <v>6444</v>
      </c>
      <c r="F870" s="281" t="str">
        <f t="shared" si="90"/>
        <v>MR70168052900</v>
      </c>
      <c r="G870" s="83"/>
      <c r="H870" s="83"/>
      <c r="I870" s="81" t="s">
        <v>1898</v>
      </c>
      <c r="J870" s="305">
        <v>43101</v>
      </c>
      <c r="K870" s="305">
        <v>44973</v>
      </c>
      <c r="L870" s="282" t="s">
        <v>1239</v>
      </c>
      <c r="M870" s="328">
        <v>333.5</v>
      </c>
      <c r="N870" s="85"/>
      <c r="O870" s="409"/>
      <c r="P870" s="74">
        <v>16</v>
      </c>
      <c r="Q870" s="76">
        <v>8</v>
      </c>
      <c r="R870" s="92" t="s">
        <v>1686</v>
      </c>
      <c r="S870" s="74">
        <v>5</v>
      </c>
      <c r="T870" s="74">
        <v>120</v>
      </c>
      <c r="U870" s="74">
        <v>0</v>
      </c>
      <c r="V870" s="77">
        <v>4.5</v>
      </c>
      <c r="W870" s="93" t="s">
        <v>85</v>
      </c>
      <c r="X870" s="77">
        <v>72.599999999999994</v>
      </c>
      <c r="Y870" s="76">
        <v>27.3</v>
      </c>
      <c r="Z870" s="47">
        <v>2650</v>
      </c>
      <c r="AA870" s="81" t="s">
        <v>2168</v>
      </c>
      <c r="AB870" s="71" t="s">
        <v>2846</v>
      </c>
      <c r="AC870" s="47" t="s">
        <v>9865</v>
      </c>
      <c r="AD870" s="74" t="s">
        <v>3940</v>
      </c>
      <c r="AE870" s="86"/>
      <c r="AF870" s="286">
        <f>IFERROR(VLOOKUP(AD870,ACCESSORIES!F:J,5,FALSE),"N/A")</f>
        <v>22</v>
      </c>
      <c r="AG870" s="80" t="s">
        <v>85</v>
      </c>
      <c r="AH870" s="73" t="s">
        <v>85</v>
      </c>
      <c r="AI870" s="73" t="s">
        <v>85</v>
      </c>
      <c r="AJ870" s="73" t="s">
        <v>85</v>
      </c>
      <c r="AK870" s="287" t="str">
        <f>IFERROR(VLOOKUP(AJ870,ACCESSORIES!F:J,5,FALSE),"N/A")</f>
        <v>N/A</v>
      </c>
      <c r="AL870" s="92" t="s">
        <v>236</v>
      </c>
      <c r="AM870" s="74" t="s">
        <v>85</v>
      </c>
      <c r="AN870" s="38" t="str">
        <f>IFERROR(VLOOKUP(AM870,ACCESSORIES!F:J,5,FALSE),"N/A")</f>
        <v>N/A</v>
      </c>
      <c r="AO870" s="74" t="s">
        <v>85</v>
      </c>
      <c r="AP870" s="77">
        <v>16.100000000000001</v>
      </c>
      <c r="AQ870" s="74"/>
      <c r="AR870" s="34">
        <v>160</v>
      </c>
      <c r="AS870" s="34">
        <v>12.9</v>
      </c>
      <c r="AT870" s="34">
        <v>23</v>
      </c>
      <c r="AU870" s="34">
        <v>39</v>
      </c>
      <c r="AV870" s="34">
        <v>42</v>
      </c>
      <c r="AW870" s="34">
        <v>194</v>
      </c>
      <c r="AX870" s="74">
        <v>190</v>
      </c>
      <c r="AY870" s="77">
        <v>72.599999999999994</v>
      </c>
      <c r="AZ870" s="49">
        <v>44</v>
      </c>
      <c r="BA870" s="49">
        <v>44</v>
      </c>
      <c r="BB870" s="49">
        <v>36</v>
      </c>
      <c r="BC870" s="49"/>
      <c r="BD870" s="3" t="s">
        <v>85</v>
      </c>
      <c r="BE870" s="91" t="str">
        <f>IFERROR(VLOOKUP(BD870,ACCESSORIES!F:J,5,FALSE),"N/A")</f>
        <v>N/A</v>
      </c>
      <c r="BF870" s="3" t="s">
        <v>85</v>
      </c>
      <c r="BG870" s="91" t="str">
        <f>IFERROR(VLOOKUP(BF870,ACCESSORIES!F:J,5,FALSE),"N/A")</f>
        <v>N/A</v>
      </c>
      <c r="BH870" s="70">
        <v>30.8</v>
      </c>
      <c r="BI870" s="50">
        <v>18.7</v>
      </c>
      <c r="BJ870" s="50">
        <v>18.7</v>
      </c>
      <c r="BK870" s="50">
        <v>10.6</v>
      </c>
      <c r="BL870" s="358">
        <f t="shared" si="91"/>
        <v>6.0742159547695983E-2</v>
      </c>
      <c r="BM870" s="73">
        <v>36</v>
      </c>
      <c r="BN870" s="107" t="s">
        <v>3374</v>
      </c>
      <c r="BO870" s="46" t="s">
        <v>3891</v>
      </c>
      <c r="BP870" s="74" t="s">
        <v>4730</v>
      </c>
      <c r="BQ870" s="74" t="s">
        <v>3907</v>
      </c>
      <c r="BR870" s="74" t="s">
        <v>5139</v>
      </c>
      <c r="BS870" s="74" t="s">
        <v>2734</v>
      </c>
      <c r="BT870" s="74" t="s">
        <v>5140</v>
      </c>
      <c r="BU870" s="74" t="s">
        <v>5141</v>
      </c>
      <c r="BV870" s="89" t="s">
        <v>5127</v>
      </c>
      <c r="BW870" s="74" t="s">
        <v>4101</v>
      </c>
      <c r="BX870" s="74" t="s">
        <v>3909</v>
      </c>
      <c r="BY870" s="74"/>
      <c r="BZ870" s="300" t="s">
        <v>6275</v>
      </c>
      <c r="CA870" s="356" t="s">
        <v>6274</v>
      </c>
      <c r="CB870" s="300" t="s">
        <v>6277</v>
      </c>
      <c r="CC870" s="356" t="s">
        <v>6276</v>
      </c>
      <c r="CD870" s="311" t="str">
        <f t="shared" si="93"/>
        <v>DISCONTINUED - MR701 Bead Grip, 16x8, 0mm Offset, 5x120, 72.6mm Centerbore, Method Bronze</v>
      </c>
      <c r="CE870" s="311" t="s">
        <v>3721</v>
      </c>
      <c r="CF870" s="311" t="s">
        <v>3720</v>
      </c>
      <c r="CG870" s="300" t="str">
        <f t="shared" si="84"/>
        <v>TRAIL (7XX)</v>
      </c>
    </row>
    <row r="871" spans="1:85" s="36" customFormat="1" ht="15" customHeight="1">
      <c r="A871" s="571">
        <f t="shared" si="82"/>
        <v>868</v>
      </c>
      <c r="B871" s="92" t="s">
        <v>84</v>
      </c>
      <c r="C871" s="92" t="s">
        <v>1056</v>
      </c>
      <c r="D871" s="3" t="s">
        <v>1074</v>
      </c>
      <c r="E871" s="84" t="s">
        <v>6461</v>
      </c>
      <c r="F871" s="281" t="str">
        <f t="shared" si="90"/>
        <v>MR10579000538B</v>
      </c>
      <c r="G871" s="83" t="s">
        <v>1095</v>
      </c>
      <c r="H871" s="83"/>
      <c r="I871" s="71" t="s">
        <v>847</v>
      </c>
      <c r="J871" s="305">
        <v>41275</v>
      </c>
      <c r="K871" s="305">
        <v>44973</v>
      </c>
      <c r="L871" s="282" t="s">
        <v>1239</v>
      </c>
      <c r="M871" s="328">
        <v>472.42</v>
      </c>
      <c r="N871" s="85"/>
      <c r="O871" s="409"/>
      <c r="P871" s="3">
        <v>17</v>
      </c>
      <c r="Q871" s="8">
        <v>9</v>
      </c>
      <c r="R871" s="3" t="s">
        <v>221</v>
      </c>
      <c r="S871" s="74" t="s">
        <v>221</v>
      </c>
      <c r="T871" s="3" t="s">
        <v>221</v>
      </c>
      <c r="U871" s="3">
        <v>-38</v>
      </c>
      <c r="V871" s="16">
        <v>3.5</v>
      </c>
      <c r="W871" s="93" t="s">
        <v>85</v>
      </c>
      <c r="X871" s="16">
        <v>71.5</v>
      </c>
      <c r="Y871" s="8">
        <v>37.799999999999997</v>
      </c>
      <c r="Z871" s="47">
        <v>3600</v>
      </c>
      <c r="AA871" s="72" t="s">
        <v>2165</v>
      </c>
      <c r="AB871" s="72" t="s">
        <v>2845</v>
      </c>
      <c r="AC871" s="47" t="s">
        <v>9882</v>
      </c>
      <c r="AD871" s="2" t="s">
        <v>85</v>
      </c>
      <c r="AE871" s="435"/>
      <c r="AF871" s="286" t="str">
        <f>IFERROR(VLOOKUP(AD871,ACCESSORIES!F:J,5,FALSE),"N/A")</f>
        <v>N/A</v>
      </c>
      <c r="AG871" s="80" t="s">
        <v>85</v>
      </c>
      <c r="AH871" s="80" t="s">
        <v>85</v>
      </c>
      <c r="AI871" s="73" t="s">
        <v>85</v>
      </c>
      <c r="AJ871" s="2" t="s">
        <v>85</v>
      </c>
      <c r="AK871" s="287" t="str">
        <f>IFERROR(VLOOKUP(AJ871,ACCESSORIES!F:J,5,FALSE),"N/A")</f>
        <v>N/A</v>
      </c>
      <c r="AL871" s="74" t="s">
        <v>237</v>
      </c>
      <c r="AM871" s="74" t="s">
        <v>85</v>
      </c>
      <c r="AN871" s="38" t="str">
        <f>IFERROR(VLOOKUP(AM871,ACCESSORIES!F:J,5,FALSE),"N/A")</f>
        <v>N/A</v>
      </c>
      <c r="AO871" s="2" t="s">
        <v>85</v>
      </c>
      <c r="AP871" s="77" t="s">
        <v>85</v>
      </c>
      <c r="AQ871" s="74"/>
      <c r="AR871" s="74">
        <v>200</v>
      </c>
      <c r="AS871" s="74">
        <v>8</v>
      </c>
      <c r="AT871" s="74">
        <v>25</v>
      </c>
      <c r="AU871" s="34">
        <v>53</v>
      </c>
      <c r="AV871" s="34">
        <v>65</v>
      </c>
      <c r="AW871" s="34">
        <v>209</v>
      </c>
      <c r="AX871" s="74">
        <v>204</v>
      </c>
      <c r="AY871" s="77" t="s">
        <v>85</v>
      </c>
      <c r="AZ871" s="49" t="s">
        <v>85</v>
      </c>
      <c r="BA871" s="49" t="s">
        <v>85</v>
      </c>
      <c r="BB871" s="49">
        <v>45</v>
      </c>
      <c r="BC871" s="49"/>
      <c r="BD871" s="3" t="s">
        <v>3194</v>
      </c>
      <c r="BE871" s="91">
        <f>IFERROR(VLOOKUP(BD871,ACCESSORIES!F:J,5,FALSE),"N/A")</f>
        <v>149</v>
      </c>
      <c r="BF871" s="3" t="s">
        <v>1480</v>
      </c>
      <c r="BG871" s="91">
        <f>IFERROR(VLOOKUP(BF871,ACCESSORIES!F:J,5,FALSE),"N/A")</f>
        <v>11</v>
      </c>
      <c r="BH871" s="70">
        <v>41.3</v>
      </c>
      <c r="BI871" s="50">
        <v>20.100000000000001</v>
      </c>
      <c r="BJ871" s="50">
        <v>20.100000000000001</v>
      </c>
      <c r="BK871" s="50">
        <v>12.1</v>
      </c>
      <c r="BL871" s="358">
        <f t="shared" si="91"/>
        <v>8.0108506492343995E-2</v>
      </c>
      <c r="BM871" s="3">
        <v>36</v>
      </c>
      <c r="BN871" s="107" t="s">
        <v>3374</v>
      </c>
      <c r="BO871" s="46" t="s">
        <v>3891</v>
      </c>
      <c r="BP871" s="74" t="s">
        <v>3907</v>
      </c>
      <c r="BQ871" s="74" t="s">
        <v>4615</v>
      </c>
      <c r="BR871" s="74" t="s">
        <v>5168</v>
      </c>
      <c r="BS871" s="74" t="s">
        <v>3932</v>
      </c>
      <c r="BT871" s="74" t="s">
        <v>4616</v>
      </c>
      <c r="BU871" s="74" t="s">
        <v>5032</v>
      </c>
      <c r="BV871" s="74" t="s">
        <v>4451</v>
      </c>
      <c r="BW871" s="74" t="s">
        <v>4101</v>
      </c>
      <c r="BX871" s="74"/>
      <c r="BY871" s="74"/>
      <c r="BZ871" s="300"/>
      <c r="CA871" s="354"/>
      <c r="CB871" s="312"/>
      <c r="CC871" s="354"/>
      <c r="CD871" s="311" t="str">
        <f t="shared" ref="CD871:CD872" si="94">CONCATENATE("DISCONTINUED"," ","-"," ",D871,", ",P871,"x",Q871,", ",IF(W871="N/A", "", CONCATENATE(W871, "/")),IF(U871&gt;0, CONCATENATE("+",U871), U871),"mm Offset, ",R871,", ",X871,"mm Centerbore, ",PROPER(AA871), "", IF(BF871="N/A", "", CONCATENATE(", w/ ", BF871)))</f>
        <v>DISCONTINUED - MR105 Beadlock, 17x9, -38mm Offset, BLANK, 71.5mm Centerbore, Matte Black, w/ BH-H24125</v>
      </c>
      <c r="CE871" s="311" t="s">
        <v>3721</v>
      </c>
      <c r="CF871" s="311" t="s">
        <v>3720</v>
      </c>
      <c r="CG871" s="300" t="str">
        <f t="shared" si="84"/>
        <v>RACE (1XX)</v>
      </c>
    </row>
    <row r="872" spans="1:85" s="36" customFormat="1" ht="15" customHeight="1">
      <c r="A872" s="571">
        <f t="shared" si="82"/>
        <v>869</v>
      </c>
      <c r="B872" s="3" t="s">
        <v>84</v>
      </c>
      <c r="C872" s="92" t="s">
        <v>1247</v>
      </c>
      <c r="D872" s="74" t="s">
        <v>5484</v>
      </c>
      <c r="E872" s="84" t="s">
        <v>6462</v>
      </c>
      <c r="F872" s="281" t="str">
        <f t="shared" si="90"/>
        <v>MR70378555900</v>
      </c>
      <c r="G872" s="83"/>
      <c r="H872" s="83"/>
      <c r="I872" s="81" t="s">
        <v>4477</v>
      </c>
      <c r="J872" s="299">
        <v>44159</v>
      </c>
      <c r="K872" s="305">
        <v>44973</v>
      </c>
      <c r="L872" s="282" t="s">
        <v>1239</v>
      </c>
      <c r="M872" s="328">
        <v>356.5</v>
      </c>
      <c r="N872" s="85"/>
      <c r="O872" s="409"/>
      <c r="P872" s="74">
        <v>17</v>
      </c>
      <c r="Q872" s="74">
        <v>8.5</v>
      </c>
      <c r="R872" s="92" t="s">
        <v>1693</v>
      </c>
      <c r="S872" s="74">
        <v>5</v>
      </c>
      <c r="T872" s="74">
        <v>5.5</v>
      </c>
      <c r="U872" s="74">
        <v>0</v>
      </c>
      <c r="V872" s="68">
        <v>4.75</v>
      </c>
      <c r="W872" s="93" t="s">
        <v>85</v>
      </c>
      <c r="X872" s="77">
        <v>108</v>
      </c>
      <c r="Y872" s="76">
        <v>26.9</v>
      </c>
      <c r="Z872" s="47">
        <v>2650</v>
      </c>
      <c r="AA872" s="81" t="s">
        <v>2168</v>
      </c>
      <c r="AB872" s="71" t="s">
        <v>2846</v>
      </c>
      <c r="AC872" s="47" t="s">
        <v>9697</v>
      </c>
      <c r="AD872" s="74" t="s">
        <v>3941</v>
      </c>
      <c r="AE872" s="86"/>
      <c r="AF872" s="286">
        <f>IFERROR(VLOOKUP(AD872,ACCESSORIES!F:J,5,FALSE),"N/A")</f>
        <v>22</v>
      </c>
      <c r="AG872" s="80" t="s">
        <v>85</v>
      </c>
      <c r="AH872" s="14" t="s">
        <v>85</v>
      </c>
      <c r="AI872" s="14" t="s">
        <v>85</v>
      </c>
      <c r="AJ872" s="14" t="s">
        <v>85</v>
      </c>
      <c r="AK872" s="287" t="str">
        <f>IFERROR(VLOOKUP(AJ872,ACCESSORIES!F:J,5,FALSE),"N/A")</f>
        <v>N/A</v>
      </c>
      <c r="AL872" s="92" t="s">
        <v>236</v>
      </c>
      <c r="AM872" s="74" t="s">
        <v>85</v>
      </c>
      <c r="AN872" s="38" t="str">
        <f>IFERROR(VLOOKUP(AM872,ACCESSORIES!F:J,5,FALSE),"N/A")</f>
        <v>N/A</v>
      </c>
      <c r="AO872" s="74" t="s">
        <v>85</v>
      </c>
      <c r="AP872" s="77">
        <v>16</v>
      </c>
      <c r="AQ872" s="74"/>
      <c r="AR872" s="74">
        <v>170</v>
      </c>
      <c r="AS872" s="74">
        <v>3</v>
      </c>
      <c r="AT872" s="74">
        <v>14.9</v>
      </c>
      <c r="AU872" s="34">
        <v>35</v>
      </c>
      <c r="AV872" s="34">
        <v>48</v>
      </c>
      <c r="AW872" s="34">
        <v>209.5</v>
      </c>
      <c r="AX872" s="74">
        <v>203</v>
      </c>
      <c r="AY872" s="77">
        <v>108</v>
      </c>
      <c r="AZ872" s="49">
        <v>40</v>
      </c>
      <c r="BA872" s="49">
        <v>40</v>
      </c>
      <c r="BB872" s="49">
        <v>30</v>
      </c>
      <c r="BC872" s="49"/>
      <c r="BD872" s="3" t="s">
        <v>85</v>
      </c>
      <c r="BE872" s="91" t="str">
        <f>IFERROR(VLOOKUP(BD872,ACCESSORIES!F:J,5,FALSE),"N/A")</f>
        <v>N/A</v>
      </c>
      <c r="BF872" s="3" t="s">
        <v>85</v>
      </c>
      <c r="BG872" s="91" t="str">
        <f>IFERROR(VLOOKUP(BF872,ACCESSORIES!F:J,5,FALSE),"N/A")</f>
        <v>N/A</v>
      </c>
      <c r="BH872" s="70">
        <v>31.6</v>
      </c>
      <c r="BI872" s="50">
        <v>19.7</v>
      </c>
      <c r="BJ872" s="50">
        <v>19.7</v>
      </c>
      <c r="BK872" s="50">
        <v>11</v>
      </c>
      <c r="BL872" s="358">
        <f t="shared" si="91"/>
        <v>6.995621234535998E-2</v>
      </c>
      <c r="BM872" s="73">
        <v>36</v>
      </c>
      <c r="BN872" s="107" t="s">
        <v>3374</v>
      </c>
      <c r="BO872" s="46" t="s">
        <v>3891</v>
      </c>
      <c r="BP872" s="74" t="s">
        <v>4730</v>
      </c>
      <c r="BQ872" s="74" t="s">
        <v>3907</v>
      </c>
      <c r="BR872" s="74" t="s">
        <v>4615</v>
      </c>
      <c r="BS872" s="74" t="s">
        <v>2734</v>
      </c>
      <c r="BT872" s="74" t="s">
        <v>4116</v>
      </c>
      <c r="BU872" s="74" t="s">
        <v>5141</v>
      </c>
      <c r="BV872" s="74" t="s">
        <v>5127</v>
      </c>
      <c r="BW872" s="74" t="s">
        <v>4101</v>
      </c>
      <c r="BX872" s="74" t="s">
        <v>3909</v>
      </c>
      <c r="BY872" s="74"/>
      <c r="BZ872" s="300" t="s">
        <v>6315</v>
      </c>
      <c r="CA872" s="356" t="s">
        <v>6314</v>
      </c>
      <c r="CB872" s="300" t="s">
        <v>6318</v>
      </c>
      <c r="CC872" s="356" t="s">
        <v>6317</v>
      </c>
      <c r="CD872" s="311" t="str">
        <f t="shared" si="94"/>
        <v>DISCONTINUED - MR703 Bead Grip, 17x8.5, 0mm Offset, 5x5.5, 108mm Centerbore, Method Bronze</v>
      </c>
      <c r="CE872" s="311" t="s">
        <v>3721</v>
      </c>
      <c r="CF872" s="311" t="s">
        <v>3720</v>
      </c>
      <c r="CG872" s="300" t="str">
        <f t="shared" si="84"/>
        <v>TRAIL (7XX)</v>
      </c>
    </row>
    <row r="873" spans="1:85" s="36" customFormat="1" ht="15" customHeight="1">
      <c r="A873" s="571">
        <f t="shared" si="82"/>
        <v>870</v>
      </c>
      <c r="B873" s="3" t="s">
        <v>84</v>
      </c>
      <c r="C873" s="92" t="s">
        <v>1247</v>
      </c>
      <c r="D873" s="74" t="s">
        <v>5483</v>
      </c>
      <c r="E873" s="84" t="s">
        <v>6468</v>
      </c>
      <c r="F873" s="281" t="str">
        <f t="shared" si="90"/>
        <v>MR70268060930</v>
      </c>
      <c r="G873" s="83"/>
      <c r="H873" s="83"/>
      <c r="I873" s="81" t="s">
        <v>3072</v>
      </c>
      <c r="J873" s="299">
        <v>43592</v>
      </c>
      <c r="K873" s="299">
        <v>45002</v>
      </c>
      <c r="L873" s="282" t="s">
        <v>1239</v>
      </c>
      <c r="M873" s="328">
        <v>333.5</v>
      </c>
      <c r="N873" s="85"/>
      <c r="O873" s="409"/>
      <c r="P873" s="74">
        <v>16</v>
      </c>
      <c r="Q873" s="76">
        <v>8</v>
      </c>
      <c r="R873" s="92" t="s">
        <v>1089</v>
      </c>
      <c r="S873" s="74">
        <v>6</v>
      </c>
      <c r="T873" s="74">
        <v>5.5</v>
      </c>
      <c r="U873" s="74">
        <v>30</v>
      </c>
      <c r="V873" s="77">
        <v>5.6</v>
      </c>
      <c r="W873" s="93" t="s">
        <v>85</v>
      </c>
      <c r="X873" s="77">
        <v>106.25</v>
      </c>
      <c r="Y873" s="76">
        <v>22.5</v>
      </c>
      <c r="Z873" s="47">
        <v>2650</v>
      </c>
      <c r="AA873" s="81" t="s">
        <v>2168</v>
      </c>
      <c r="AB873" s="71" t="s">
        <v>2846</v>
      </c>
      <c r="AC873" s="47" t="s">
        <v>9862</v>
      </c>
      <c r="AD873" s="74" t="s">
        <v>3941</v>
      </c>
      <c r="AE873" s="86"/>
      <c r="AF873" s="286">
        <f>IFERROR(VLOOKUP(AD873,ACCESSORIES!F:J,5,FALSE),"N/A")</f>
        <v>22</v>
      </c>
      <c r="AG873" s="80" t="s">
        <v>85</v>
      </c>
      <c r="AH873" s="73" t="s">
        <v>85</v>
      </c>
      <c r="AI873" s="73" t="s">
        <v>85</v>
      </c>
      <c r="AJ873" s="73" t="s">
        <v>85</v>
      </c>
      <c r="AK873" s="287" t="str">
        <f>IFERROR(VLOOKUP(AJ873,ACCESSORIES!F:J,5,FALSE),"N/A")</f>
        <v>N/A</v>
      </c>
      <c r="AL873" s="92" t="s">
        <v>236</v>
      </c>
      <c r="AM873" s="74" t="s">
        <v>1649</v>
      </c>
      <c r="AN873" s="38">
        <f>IFERROR(VLOOKUP(AM873,ACCESSORIES!F:J,5,FALSE),"N/A")</f>
        <v>2.75</v>
      </c>
      <c r="AO873" s="74">
        <v>78.3</v>
      </c>
      <c r="AP873" s="77">
        <v>16.100000000000001</v>
      </c>
      <c r="AQ873" s="74"/>
      <c r="AR873" s="74">
        <v>175</v>
      </c>
      <c r="AS873" s="34">
        <v>4</v>
      </c>
      <c r="AT873" s="34">
        <v>20.6</v>
      </c>
      <c r="AU873" s="34">
        <v>37.700000000000003</v>
      </c>
      <c r="AV873" s="34">
        <v>41.6</v>
      </c>
      <c r="AW873" s="34">
        <v>202.8</v>
      </c>
      <c r="AX873" s="34">
        <v>182</v>
      </c>
      <c r="AY873" s="77">
        <v>106.25</v>
      </c>
      <c r="AZ873" s="49">
        <v>39</v>
      </c>
      <c r="BA873" s="49">
        <v>39</v>
      </c>
      <c r="BB873" s="49">
        <v>30</v>
      </c>
      <c r="BC873" s="49"/>
      <c r="BD873" s="3" t="s">
        <v>85</v>
      </c>
      <c r="BE873" s="91" t="str">
        <f>IFERROR(VLOOKUP(BD873,ACCESSORIES!F:J,5,FALSE),"N/A")</f>
        <v>N/A</v>
      </c>
      <c r="BF873" s="3" t="s">
        <v>85</v>
      </c>
      <c r="BG873" s="91" t="str">
        <f>IFERROR(VLOOKUP(BF873,ACCESSORIES!F:J,5,FALSE),"N/A")</f>
        <v>N/A</v>
      </c>
      <c r="BH873" s="70">
        <v>26</v>
      </c>
      <c r="BI873" s="50">
        <v>18.7</v>
      </c>
      <c r="BJ873" s="50">
        <v>18.7</v>
      </c>
      <c r="BK873" s="50">
        <v>10.6</v>
      </c>
      <c r="BL873" s="358">
        <f t="shared" si="91"/>
        <v>6.0742159547695983E-2</v>
      </c>
      <c r="BM873" s="73">
        <v>36</v>
      </c>
      <c r="BN873" s="107" t="s">
        <v>3374</v>
      </c>
      <c r="BO873" s="46" t="s">
        <v>3891</v>
      </c>
      <c r="BP873" s="74" t="s">
        <v>4730</v>
      </c>
      <c r="BQ873" s="74" t="s">
        <v>3907</v>
      </c>
      <c r="BR873" s="74" t="s">
        <v>5142</v>
      </c>
      <c r="BS873" s="74" t="s">
        <v>2734</v>
      </c>
      <c r="BT873" s="74" t="s">
        <v>4116</v>
      </c>
      <c r="BU873" s="74" t="s">
        <v>5141</v>
      </c>
      <c r="BV873" s="74" t="s">
        <v>4101</v>
      </c>
      <c r="BW873" s="74" t="s">
        <v>3909</v>
      </c>
      <c r="BX873" s="74"/>
      <c r="BY873" s="74"/>
      <c r="BZ873" s="300" t="s">
        <v>6297</v>
      </c>
      <c r="CA873" s="356" t="s">
        <v>6296</v>
      </c>
      <c r="CB873" s="300" t="s">
        <v>6300</v>
      </c>
      <c r="CC873" s="356" t="s">
        <v>6299</v>
      </c>
      <c r="CD873" s="311" t="str">
        <f t="shared" ref="CD873:CD874" si="95">CONCATENATE("DISCONTINUED"," ","-"," ",D873,", ",P873,"x",Q873,", ",IF(W873="N/A", "", CONCATENATE(W873, "/")),IF(U873&gt;0, CONCATENATE("+",U873), U873),"mm Offset, ",R873,", ",X873,"mm Centerbore, ",PROPER(AA873), "", IF(BF873="N/A", "", CONCATENATE(", w/ ", BF873)))</f>
        <v>DISCONTINUED - MR702 Bead Grip, 16x8, +30mm Offset, 6x5.5, 106.25mm Centerbore, Method Bronze</v>
      </c>
      <c r="CE873" s="311" t="s">
        <v>3721</v>
      </c>
      <c r="CF873" s="311" t="s">
        <v>3720</v>
      </c>
      <c r="CG873" s="300" t="str">
        <f t="shared" si="84"/>
        <v>TRAIL (7XX)</v>
      </c>
    </row>
    <row r="874" spans="1:85" s="36" customFormat="1" ht="15" customHeight="1">
      <c r="A874" s="571">
        <f t="shared" si="82"/>
        <v>871</v>
      </c>
      <c r="B874" s="3" t="s">
        <v>84</v>
      </c>
      <c r="C874" s="92" t="s">
        <v>1060</v>
      </c>
      <c r="D874" s="74" t="s">
        <v>908</v>
      </c>
      <c r="E874" s="84" t="s">
        <v>6478</v>
      </c>
      <c r="F874" s="281" t="str">
        <f t="shared" si="90"/>
        <v>MR60621250852N</v>
      </c>
      <c r="G874" s="83" t="s">
        <v>2095</v>
      </c>
      <c r="H874" s="83"/>
      <c r="I874" s="11" t="s">
        <v>962</v>
      </c>
      <c r="J874" s="305">
        <v>42736</v>
      </c>
      <c r="K874" s="299">
        <v>45002</v>
      </c>
      <c r="L874" s="282" t="s">
        <v>1239</v>
      </c>
      <c r="M874" s="328">
        <v>445.88</v>
      </c>
      <c r="N874" s="85"/>
      <c r="O874" s="409"/>
      <c r="P874" s="74">
        <v>20</v>
      </c>
      <c r="Q874" s="76">
        <v>12</v>
      </c>
      <c r="R874" s="92" t="s">
        <v>1692</v>
      </c>
      <c r="S874" s="74">
        <v>5</v>
      </c>
      <c r="T874" s="74">
        <v>5</v>
      </c>
      <c r="U874" s="74">
        <v>-52</v>
      </c>
      <c r="V874" s="77">
        <v>4.5</v>
      </c>
      <c r="W874" s="93" t="s">
        <v>85</v>
      </c>
      <c r="X874" s="77">
        <v>71.5</v>
      </c>
      <c r="Y874" s="76">
        <v>46.61</v>
      </c>
      <c r="Z874" s="47">
        <v>2650</v>
      </c>
      <c r="AA874" s="81" t="s">
        <v>2093</v>
      </c>
      <c r="AB874" s="71" t="s">
        <v>2850</v>
      </c>
      <c r="AC874" s="47" t="s">
        <v>9786</v>
      </c>
      <c r="AD874" s="3" t="s">
        <v>1587</v>
      </c>
      <c r="AE874" s="47"/>
      <c r="AF874" s="286">
        <f>IFERROR(VLOOKUP(AD874,ACCESSORIES!F:J,5,FALSE),"N/A")</f>
        <v>33</v>
      </c>
      <c r="AG874" s="80" t="s">
        <v>1731</v>
      </c>
      <c r="AH874" s="73" t="s">
        <v>1786</v>
      </c>
      <c r="AI874" s="73" t="s">
        <v>85</v>
      </c>
      <c r="AJ874" s="92" t="s">
        <v>1826</v>
      </c>
      <c r="AK874" s="287">
        <f>IFERROR(VLOOKUP(AJ874,ACCESSORIES!F:J,5,FALSE),"N/A")</f>
        <v>1.1000000000000001</v>
      </c>
      <c r="AL874" s="92" t="s">
        <v>236</v>
      </c>
      <c r="AM874" s="74" t="s">
        <v>85</v>
      </c>
      <c r="AN874" s="38" t="str">
        <f>IFERROR(VLOOKUP(AM874,ACCESSORIES!F:J,5,FALSE),"N/A")</f>
        <v>N/A</v>
      </c>
      <c r="AO874" s="74" t="s">
        <v>85</v>
      </c>
      <c r="AP874" s="77">
        <v>15.8</v>
      </c>
      <c r="AQ874" s="74"/>
      <c r="AR874" s="74">
        <v>165</v>
      </c>
      <c r="AS874" s="34">
        <v>7</v>
      </c>
      <c r="AT874" s="34">
        <v>18</v>
      </c>
      <c r="AU874" s="34">
        <v>24</v>
      </c>
      <c r="AV874" s="34">
        <v>58</v>
      </c>
      <c r="AW874" s="34">
        <v>255</v>
      </c>
      <c r="AX874" s="92">
        <v>228</v>
      </c>
      <c r="AY874" s="93">
        <v>71.5</v>
      </c>
      <c r="AZ874" s="49">
        <v>44</v>
      </c>
      <c r="BA874" s="49">
        <v>44</v>
      </c>
      <c r="BB874" s="49">
        <v>126</v>
      </c>
      <c r="BC874" s="49"/>
      <c r="BD874" s="3" t="s">
        <v>85</v>
      </c>
      <c r="BE874" s="91" t="str">
        <f>IFERROR(VLOOKUP(BD874,ACCESSORIES!F:J,5,FALSE),"N/A")</f>
        <v>N/A</v>
      </c>
      <c r="BF874" s="3" t="s">
        <v>85</v>
      </c>
      <c r="BG874" s="91" t="str">
        <f>IFERROR(VLOOKUP(BF874,ACCESSORIES!F:J,5,FALSE),"N/A")</f>
        <v>N/A</v>
      </c>
      <c r="BH874" s="70">
        <v>52.54</v>
      </c>
      <c r="BI874" s="50">
        <v>22</v>
      </c>
      <c r="BJ874" s="50">
        <v>22</v>
      </c>
      <c r="BK874" s="50">
        <v>13.7</v>
      </c>
      <c r="BL874" s="358">
        <f t="shared" si="91"/>
        <v>0.10865934397119997</v>
      </c>
      <c r="BM874" s="74">
        <v>16</v>
      </c>
      <c r="BN874" s="107" t="s">
        <v>3374</v>
      </c>
      <c r="BO874" s="46" t="s">
        <v>3891</v>
      </c>
      <c r="BP874" s="74" t="s">
        <v>2737</v>
      </c>
      <c r="BQ874" s="74" t="s">
        <v>2681</v>
      </c>
      <c r="BR874" s="74" t="s">
        <v>2750</v>
      </c>
      <c r="BS874" s="74" t="s">
        <v>2751</v>
      </c>
      <c r="BU874" s="74"/>
      <c r="BV874" s="74"/>
      <c r="BW874" s="74"/>
      <c r="BX874" s="74"/>
      <c r="BY874" s="74"/>
      <c r="BZ874" s="74"/>
      <c r="CA874" s="300"/>
      <c r="CB874" s="312"/>
      <c r="CC874" s="300"/>
      <c r="CD874" s="311" t="str">
        <f t="shared" si="95"/>
        <v>DISCONTINUED - MR606 Mesh, 20x12, -52mm Offset, 5x5, 71.5mm Centerbore, Titanium</v>
      </c>
      <c r="CE874" s="311" t="s">
        <v>3721</v>
      </c>
      <c r="CF874" s="311" t="s">
        <v>3720</v>
      </c>
      <c r="CG874" s="300" t="str">
        <f t="shared" si="84"/>
        <v>DISCO (6XX)</v>
      </c>
    </row>
    <row r="875" spans="1:85" s="36" customFormat="1" ht="15" customHeight="1">
      <c r="A875" s="571">
        <f t="shared" si="82"/>
        <v>872</v>
      </c>
      <c r="B875" s="3" t="s">
        <v>84</v>
      </c>
      <c r="C875" s="92" t="s">
        <v>1059</v>
      </c>
      <c r="D875" s="75" t="s">
        <v>234</v>
      </c>
      <c r="E875" s="84" t="s">
        <v>6514</v>
      </c>
      <c r="F875" s="281" t="str">
        <f t="shared" si="90"/>
        <v>MR50278012138</v>
      </c>
      <c r="G875" s="83"/>
      <c r="H875" s="83"/>
      <c r="I875" s="71" t="s">
        <v>4276</v>
      </c>
      <c r="J875" s="306">
        <v>44067</v>
      </c>
      <c r="K875" s="306">
        <v>45020</v>
      </c>
      <c r="L875" s="282" t="s">
        <v>1239</v>
      </c>
      <c r="M875" s="328">
        <v>293.25</v>
      </c>
      <c r="N875" s="85"/>
      <c r="O875" s="409"/>
      <c r="P875" s="74">
        <v>17</v>
      </c>
      <c r="Q875" s="76">
        <v>8</v>
      </c>
      <c r="R875" s="92" t="s">
        <v>1756</v>
      </c>
      <c r="S875" s="74">
        <v>5</v>
      </c>
      <c r="T875" s="74">
        <v>4.5</v>
      </c>
      <c r="U875" s="74">
        <v>38</v>
      </c>
      <c r="V875" s="77">
        <v>6.1</v>
      </c>
      <c r="W875" s="93" t="s">
        <v>85</v>
      </c>
      <c r="X875" s="77">
        <v>67.099999999999994</v>
      </c>
      <c r="Y875" s="76">
        <v>24.95</v>
      </c>
      <c r="Z875" s="47">
        <v>1850</v>
      </c>
      <c r="AA875" s="72" t="s">
        <v>2169</v>
      </c>
      <c r="AB875" s="71" t="s">
        <v>2847</v>
      </c>
      <c r="AC875" s="47" t="s">
        <v>9877</v>
      </c>
      <c r="AD875" s="74" t="s">
        <v>1583</v>
      </c>
      <c r="AE875" s="86"/>
      <c r="AF875" s="82">
        <v>33</v>
      </c>
      <c r="AG875" s="79" t="s">
        <v>1675</v>
      </c>
      <c r="AH875" s="74" t="s">
        <v>1786</v>
      </c>
      <c r="AI875" s="73" t="s">
        <v>85</v>
      </c>
      <c r="AJ875" s="3" t="s">
        <v>85</v>
      </c>
      <c r="AK875" s="9" t="s">
        <v>85</v>
      </c>
      <c r="AL875" s="92" t="s">
        <v>236</v>
      </c>
      <c r="AM875" s="74" t="s">
        <v>1631</v>
      </c>
      <c r="AN875" s="38">
        <v>2.75</v>
      </c>
      <c r="AO875" s="74">
        <v>56.1</v>
      </c>
      <c r="AP875" s="77">
        <v>16</v>
      </c>
      <c r="AQ875" s="74"/>
      <c r="AR875" s="74">
        <v>160</v>
      </c>
      <c r="AS875" s="25">
        <v>18</v>
      </c>
      <c r="AT875" s="25">
        <v>33.4</v>
      </c>
      <c r="AU875" s="25">
        <v>42</v>
      </c>
      <c r="AV875" s="25">
        <v>48</v>
      </c>
      <c r="AW875" s="25">
        <v>208</v>
      </c>
      <c r="AX875" s="25">
        <v>203</v>
      </c>
      <c r="AY875" s="77">
        <v>67.099999999999994</v>
      </c>
      <c r="AZ875" s="49">
        <v>20.399999999999999</v>
      </c>
      <c r="BA875" s="49">
        <v>20.399999999999999</v>
      </c>
      <c r="BB875" s="49">
        <v>0</v>
      </c>
      <c r="BC875" s="49"/>
      <c r="BD875" s="3" t="s">
        <v>85</v>
      </c>
      <c r="BE875" s="91" t="s">
        <v>85</v>
      </c>
      <c r="BF875" s="3" t="s">
        <v>85</v>
      </c>
      <c r="BG875" s="91" t="s">
        <v>85</v>
      </c>
      <c r="BH875" s="70">
        <v>29.47</v>
      </c>
      <c r="BI875" s="50">
        <v>19.5</v>
      </c>
      <c r="BJ875" s="50">
        <v>19.5</v>
      </c>
      <c r="BK875" s="50">
        <v>10.4</v>
      </c>
      <c r="BL875" s="357">
        <v>6.4804283294399981E-2</v>
      </c>
      <c r="BM875" s="74">
        <v>36</v>
      </c>
      <c r="BN875" s="107" t="s">
        <v>3374</v>
      </c>
      <c r="BO875" s="46" t="s">
        <v>3891</v>
      </c>
      <c r="BP875" s="74" t="s">
        <v>3907</v>
      </c>
      <c r="BQ875" s="74" t="s">
        <v>5206</v>
      </c>
      <c r="BR875" s="74" t="s">
        <v>5170</v>
      </c>
      <c r="BS875" s="74" t="s">
        <v>4451</v>
      </c>
      <c r="BT875" s="74" t="s">
        <v>4101</v>
      </c>
      <c r="BU875" s="74" t="s">
        <v>3909</v>
      </c>
      <c r="BV875" s="74" t="s">
        <v>5235</v>
      </c>
      <c r="BW875" s="74"/>
      <c r="BX875" s="74"/>
      <c r="BY875" s="74"/>
      <c r="BZ875" s="300" t="s">
        <v>6237</v>
      </c>
      <c r="CA875" s="356" t="s">
        <v>6236</v>
      </c>
      <c r="CB875" s="300" t="s">
        <v>6239</v>
      </c>
      <c r="CC875" s="356" t="s">
        <v>6238</v>
      </c>
      <c r="CD875" s="311" t="str">
        <f t="shared" ref="CD875" si="96">CONCATENATE("DISCONTINUED"," ","-"," ",D875,", ",P875,"x",Q875,", ",IF(W875="N/A", "", CONCATENATE(W875, "/")),IF(U875&gt;0, CONCATENATE("+",U875), U875),"mm Offset, ",R875,", ",X875,"mm Centerbore, ",PROPER(AA875), "", IF(BF875="N/A", "", CONCATENATE(", w/ ", BF875)))</f>
        <v>DISCONTINUED - MR502 RALLY, 17x8, +38mm Offset, 5x4.5, 67.1mm Centerbore, Gold</v>
      </c>
      <c r="CE875" s="311" t="s">
        <v>3721</v>
      </c>
      <c r="CF875" s="311" t="s">
        <v>3720</v>
      </c>
      <c r="CG875" s="300" t="str">
        <f t="shared" si="84"/>
        <v>RALLY (5XX)</v>
      </c>
    </row>
    <row r="876" spans="1:85" s="36" customFormat="1" ht="15" customHeight="1">
      <c r="A876" s="571">
        <f t="shared" si="82"/>
        <v>873</v>
      </c>
      <c r="B876" s="3" t="s">
        <v>84</v>
      </c>
      <c r="C876" s="92" t="s">
        <v>1059</v>
      </c>
      <c r="D876" s="74" t="s">
        <v>233</v>
      </c>
      <c r="E876" s="84" t="s">
        <v>6527</v>
      </c>
      <c r="F876" s="281" t="str">
        <f t="shared" si="90"/>
        <v>MR50178051542</v>
      </c>
      <c r="G876" s="83"/>
      <c r="H876" s="83"/>
      <c r="I876" s="71" t="s">
        <v>2318</v>
      </c>
      <c r="J876" s="306">
        <v>43370</v>
      </c>
      <c r="K876" s="102">
        <v>45051</v>
      </c>
      <c r="L876" s="282" t="s">
        <v>1239</v>
      </c>
      <c r="M876" s="328">
        <v>293.25</v>
      </c>
      <c r="N876" s="85"/>
      <c r="O876" s="409"/>
      <c r="P876" s="74">
        <v>17</v>
      </c>
      <c r="Q876" s="76">
        <v>8</v>
      </c>
      <c r="R876" s="92" t="s">
        <v>1684</v>
      </c>
      <c r="S876" s="74">
        <v>5</v>
      </c>
      <c r="T876" s="74">
        <v>100</v>
      </c>
      <c r="U876" s="74">
        <v>42</v>
      </c>
      <c r="V876" s="77">
        <v>6.2</v>
      </c>
      <c r="W876" s="93" t="s">
        <v>85</v>
      </c>
      <c r="X876" s="77">
        <v>67.099999999999994</v>
      </c>
      <c r="Y876" s="76">
        <v>23.7</v>
      </c>
      <c r="Z876" s="47">
        <v>1850</v>
      </c>
      <c r="AA876" s="72" t="s">
        <v>2165</v>
      </c>
      <c r="AB876" s="72" t="s">
        <v>2845</v>
      </c>
      <c r="AC876" s="47" t="s">
        <v>9870</v>
      </c>
      <c r="AD876" s="74" t="s">
        <v>1583</v>
      </c>
      <c r="AE876" s="86"/>
      <c r="AF876" s="82">
        <v>33</v>
      </c>
      <c r="AG876" s="79" t="s">
        <v>1675</v>
      </c>
      <c r="AH876" s="74" t="s">
        <v>1786</v>
      </c>
      <c r="AI876" s="73" t="s">
        <v>85</v>
      </c>
      <c r="AJ876" s="3" t="s">
        <v>85</v>
      </c>
      <c r="AK876" s="9" t="s">
        <v>85</v>
      </c>
      <c r="AL876" s="92" t="s">
        <v>236</v>
      </c>
      <c r="AM876" s="74" t="s">
        <v>1631</v>
      </c>
      <c r="AN876" s="38">
        <v>2.75</v>
      </c>
      <c r="AO876" s="74">
        <v>56.1</v>
      </c>
      <c r="AP876" s="77">
        <v>16</v>
      </c>
      <c r="AQ876" s="74"/>
      <c r="AR876" s="74">
        <v>155</v>
      </c>
      <c r="AS876" s="25">
        <v>31.6</v>
      </c>
      <c r="AT876" s="25">
        <v>40</v>
      </c>
      <c r="AU876" s="25">
        <v>43</v>
      </c>
      <c r="AV876" s="25">
        <v>46</v>
      </c>
      <c r="AW876" s="25">
        <v>207.6</v>
      </c>
      <c r="AX876" s="25">
        <v>195.6</v>
      </c>
      <c r="AY876" s="77">
        <v>67.099999999999994</v>
      </c>
      <c r="AZ876" s="49">
        <v>25</v>
      </c>
      <c r="BA876" s="49">
        <v>25</v>
      </c>
      <c r="BB876" s="49">
        <v>0</v>
      </c>
      <c r="BC876" s="49"/>
      <c r="BD876" s="3" t="s">
        <v>85</v>
      </c>
      <c r="BE876" s="91" t="s">
        <v>85</v>
      </c>
      <c r="BF876" s="3" t="s">
        <v>85</v>
      </c>
      <c r="BG876" s="91" t="s">
        <v>85</v>
      </c>
      <c r="BH876" s="70">
        <v>28.99</v>
      </c>
      <c r="BI876" s="50">
        <v>19.5</v>
      </c>
      <c r="BJ876" s="50">
        <v>19.5</v>
      </c>
      <c r="BK876" s="50">
        <v>10.4</v>
      </c>
      <c r="BL876" s="357">
        <v>6.4804283294399981E-2</v>
      </c>
      <c r="BM876" s="74">
        <v>36</v>
      </c>
      <c r="BN876" s="107" t="s">
        <v>3374</v>
      </c>
      <c r="BO876" s="46" t="s">
        <v>3891</v>
      </c>
      <c r="BP876" s="74" t="s">
        <v>3907</v>
      </c>
      <c r="BQ876" s="74" t="s">
        <v>5227</v>
      </c>
      <c r="BR876" s="74" t="s">
        <v>5170</v>
      </c>
      <c r="BS876" s="74" t="s">
        <v>4451</v>
      </c>
      <c r="BT876" s="74" t="s">
        <v>4101</v>
      </c>
      <c r="BU876" s="74" t="s">
        <v>3909</v>
      </c>
      <c r="BV876" s="74" t="s">
        <v>5228</v>
      </c>
      <c r="BW876" s="74"/>
      <c r="BX876" s="74"/>
      <c r="BY876" s="74"/>
      <c r="BZ876" s="300" t="s">
        <v>6221</v>
      </c>
      <c r="CA876" s="356" t="s">
        <v>6220</v>
      </c>
      <c r="CB876" s="300" t="s">
        <v>6223</v>
      </c>
      <c r="CC876" s="356" t="s">
        <v>6222</v>
      </c>
      <c r="CD876" s="311" t="str">
        <f t="shared" ref="CD876:CD877" si="97">CONCATENATE("DISCONTINUED"," ","-"," ",D876,", ",P876,"x",Q876,", ",IF(W876="N/A", "", CONCATENATE(W876, "/")),IF(U876&gt;0, CONCATENATE("+",U876), U876),"mm Offset, ",R876,", ",X876,"mm Centerbore, ",PROPER(AA876), "", IF(BF876="N/A", "", CONCATENATE(", w/ ", BF876)))</f>
        <v>DISCONTINUED - MR501 RALLY, 17x8, +42mm Offset, 5x100, 67.1mm Centerbore, Matte Black</v>
      </c>
      <c r="CE876" s="311" t="s">
        <v>3721</v>
      </c>
      <c r="CF876" s="311" t="s">
        <v>3720</v>
      </c>
      <c r="CG876" s="300" t="str">
        <f t="shared" si="84"/>
        <v>RALLY (5XX)</v>
      </c>
    </row>
    <row r="877" spans="1:85" s="36" customFormat="1" ht="15" customHeight="1">
      <c r="A877" s="571">
        <f t="shared" si="82"/>
        <v>874</v>
      </c>
      <c r="B877" s="3" t="s">
        <v>84</v>
      </c>
      <c r="C877" s="92" t="s">
        <v>1059</v>
      </c>
      <c r="D877" s="75" t="s">
        <v>234</v>
      </c>
      <c r="E877" s="84" t="s">
        <v>6528</v>
      </c>
      <c r="F877" s="281" t="str">
        <f t="shared" si="90"/>
        <v>MR50278051938</v>
      </c>
      <c r="G877" s="83"/>
      <c r="H877" s="83"/>
      <c r="I877" s="71" t="s">
        <v>877</v>
      </c>
      <c r="J877" s="305">
        <v>41640</v>
      </c>
      <c r="K877" s="102">
        <v>45051</v>
      </c>
      <c r="L877" s="282" t="s">
        <v>1239</v>
      </c>
      <c r="M877" s="328">
        <v>293.25</v>
      </c>
      <c r="N877" s="85"/>
      <c r="O877" s="409"/>
      <c r="P877" s="74">
        <v>17</v>
      </c>
      <c r="Q877" s="76">
        <v>8</v>
      </c>
      <c r="R877" s="92" t="s">
        <v>1684</v>
      </c>
      <c r="S877" s="74">
        <v>5</v>
      </c>
      <c r="T877" s="74">
        <v>100</v>
      </c>
      <c r="U877" s="74">
        <v>38</v>
      </c>
      <c r="V877" s="77">
        <v>6.1</v>
      </c>
      <c r="W877" s="93" t="s">
        <v>85</v>
      </c>
      <c r="X877" s="77">
        <v>67.099999999999994</v>
      </c>
      <c r="Y877" s="76">
        <v>26.01</v>
      </c>
      <c r="Z877" s="47">
        <v>1850</v>
      </c>
      <c r="AA877" s="72" t="s">
        <v>2168</v>
      </c>
      <c r="AB877" s="71" t="s">
        <v>2846</v>
      </c>
      <c r="AC877" s="47" t="s">
        <v>9883</v>
      </c>
      <c r="AD877" s="74" t="s">
        <v>1583</v>
      </c>
      <c r="AE877" s="86"/>
      <c r="AF877" s="82">
        <v>33</v>
      </c>
      <c r="AG877" s="79" t="s">
        <v>1675</v>
      </c>
      <c r="AH877" s="74" t="s">
        <v>1786</v>
      </c>
      <c r="AI877" s="73" t="s">
        <v>85</v>
      </c>
      <c r="AJ877" s="3" t="s">
        <v>85</v>
      </c>
      <c r="AK877" s="9" t="s">
        <v>85</v>
      </c>
      <c r="AL877" s="92" t="s">
        <v>236</v>
      </c>
      <c r="AM877" s="74" t="s">
        <v>1631</v>
      </c>
      <c r="AN877" s="38">
        <v>2.75</v>
      </c>
      <c r="AO877" s="74">
        <v>56.1</v>
      </c>
      <c r="AP877" s="77">
        <v>16</v>
      </c>
      <c r="AQ877" s="74"/>
      <c r="AR877" s="74">
        <v>160</v>
      </c>
      <c r="AS877" s="25">
        <v>18</v>
      </c>
      <c r="AT877" s="25">
        <v>34.9</v>
      </c>
      <c r="AU877" s="25">
        <v>42</v>
      </c>
      <c r="AV877" s="25">
        <v>48</v>
      </c>
      <c r="AW877" s="25">
        <v>208</v>
      </c>
      <c r="AX877" s="25">
        <v>203</v>
      </c>
      <c r="AY877" s="77">
        <v>67.099999999999994</v>
      </c>
      <c r="AZ877" s="49">
        <v>20.399999999999999</v>
      </c>
      <c r="BA877" s="49">
        <v>20.399999999999999</v>
      </c>
      <c r="BB877" s="49">
        <v>0</v>
      </c>
      <c r="BC877" s="49"/>
      <c r="BD877" s="3" t="s">
        <v>85</v>
      </c>
      <c r="BE877" s="91" t="s">
        <v>85</v>
      </c>
      <c r="BF877" s="3" t="s">
        <v>85</v>
      </c>
      <c r="BG877" s="91" t="s">
        <v>85</v>
      </c>
      <c r="BH877" s="70">
        <v>31.42</v>
      </c>
      <c r="BI877" s="50">
        <v>19.5</v>
      </c>
      <c r="BJ877" s="50">
        <v>19.5</v>
      </c>
      <c r="BK877" s="50">
        <v>10.4</v>
      </c>
      <c r="BL877" s="357">
        <v>6.4804283294399981E-2</v>
      </c>
      <c r="BM877" s="74">
        <v>36</v>
      </c>
      <c r="BN877" s="107" t="s">
        <v>3374</v>
      </c>
      <c r="BO877" s="46" t="s">
        <v>3891</v>
      </c>
      <c r="BP877" s="74" t="s">
        <v>3907</v>
      </c>
      <c r="BQ877" s="74" t="s">
        <v>5206</v>
      </c>
      <c r="BR877" s="74" t="s">
        <v>5170</v>
      </c>
      <c r="BS877" s="74" t="s">
        <v>4451</v>
      </c>
      <c r="BT877" s="74" t="s">
        <v>4101</v>
      </c>
      <c r="BU877" s="74" t="s">
        <v>3909</v>
      </c>
      <c r="BV877" s="74" t="s">
        <v>5235</v>
      </c>
      <c r="BW877" s="74"/>
      <c r="BX877" s="74"/>
      <c r="BY877" s="74"/>
      <c r="BZ877" s="300" t="s">
        <v>6241</v>
      </c>
      <c r="CA877" s="356" t="s">
        <v>6240</v>
      </c>
      <c r="CB877" s="300" t="s">
        <v>6243</v>
      </c>
      <c r="CC877" s="356" t="s">
        <v>6242</v>
      </c>
      <c r="CD877" s="311" t="str">
        <f t="shared" si="97"/>
        <v>DISCONTINUED - MR502 RALLY, 17x8, +38mm Offset, 5x100, 67.1mm Centerbore, Method Bronze</v>
      </c>
      <c r="CE877" s="311" t="s">
        <v>3721</v>
      </c>
      <c r="CF877" s="311" t="s">
        <v>3720</v>
      </c>
      <c r="CG877" s="300" t="str">
        <f t="shared" si="84"/>
        <v>RALLY (5XX)</v>
      </c>
    </row>
    <row r="878" spans="1:85" s="36" customFormat="1" ht="15" customHeight="1">
      <c r="A878" s="571">
        <f t="shared" si="82"/>
        <v>875</v>
      </c>
      <c r="B878" s="3" t="s">
        <v>84</v>
      </c>
      <c r="C878" s="92" t="s">
        <v>1247</v>
      </c>
      <c r="D878" s="74" t="s">
        <v>5481</v>
      </c>
      <c r="E878" s="129" t="s">
        <v>6538</v>
      </c>
      <c r="F878" s="281" t="str">
        <f t="shared" si="90"/>
        <v>MR70178555900</v>
      </c>
      <c r="G878" s="83"/>
      <c r="H878" s="83"/>
      <c r="I878" s="81" t="s">
        <v>1914</v>
      </c>
      <c r="J878" s="305">
        <v>43101</v>
      </c>
      <c r="K878" s="102">
        <v>45051</v>
      </c>
      <c r="L878" s="282" t="s">
        <v>1239</v>
      </c>
      <c r="M878" s="328">
        <v>356.5</v>
      </c>
      <c r="N878" s="85"/>
      <c r="O878" s="409"/>
      <c r="P878" s="74">
        <v>17</v>
      </c>
      <c r="Q878" s="74">
        <v>8.5</v>
      </c>
      <c r="R878" s="92" t="s">
        <v>1693</v>
      </c>
      <c r="S878" s="74">
        <v>5</v>
      </c>
      <c r="T878" s="74">
        <v>5.5</v>
      </c>
      <c r="U878" s="74">
        <v>0</v>
      </c>
      <c r="V878" s="77">
        <v>4.75</v>
      </c>
      <c r="W878" s="93" t="s">
        <v>85</v>
      </c>
      <c r="X878" s="77">
        <v>108</v>
      </c>
      <c r="Y878" s="76">
        <v>31.31</v>
      </c>
      <c r="Z878" s="47">
        <v>2650</v>
      </c>
      <c r="AA878" s="81" t="s">
        <v>2168</v>
      </c>
      <c r="AB878" s="71" t="s">
        <v>2846</v>
      </c>
      <c r="AC878" s="47" t="s">
        <v>9697</v>
      </c>
      <c r="AD878" s="74" t="s">
        <v>3941</v>
      </c>
      <c r="AE878" s="86"/>
      <c r="AF878" s="82">
        <v>22</v>
      </c>
      <c r="AG878" s="80" t="s">
        <v>85</v>
      </c>
      <c r="AH878" s="73" t="s">
        <v>85</v>
      </c>
      <c r="AI878" s="73" t="s">
        <v>85</v>
      </c>
      <c r="AJ878" s="73" t="s">
        <v>85</v>
      </c>
      <c r="AK878" s="9" t="s">
        <v>85</v>
      </c>
      <c r="AL878" s="92" t="s">
        <v>236</v>
      </c>
      <c r="AM878" s="74" t="s">
        <v>85</v>
      </c>
      <c r="AN878" s="38" t="s">
        <v>85</v>
      </c>
      <c r="AO878" s="74" t="s">
        <v>85</v>
      </c>
      <c r="AP878" s="77">
        <v>16.100000000000001</v>
      </c>
      <c r="AQ878" s="74"/>
      <c r="AR878" s="74">
        <v>173</v>
      </c>
      <c r="AS878" s="74">
        <v>3</v>
      </c>
      <c r="AT878" s="74">
        <v>16</v>
      </c>
      <c r="AU878" s="34">
        <v>43</v>
      </c>
      <c r="AV878" s="34">
        <v>50</v>
      </c>
      <c r="AW878" s="34">
        <v>208</v>
      </c>
      <c r="AX878" s="74">
        <v>204.5</v>
      </c>
      <c r="AY878" s="77">
        <v>100</v>
      </c>
      <c r="AZ878" s="49">
        <v>44</v>
      </c>
      <c r="BA878" s="49">
        <v>44</v>
      </c>
      <c r="BB878" s="49">
        <v>46</v>
      </c>
      <c r="BC878" s="49"/>
      <c r="BD878" s="3" t="s">
        <v>85</v>
      </c>
      <c r="BE878" s="91" t="s">
        <v>85</v>
      </c>
      <c r="BF878" s="3" t="s">
        <v>85</v>
      </c>
      <c r="BG878" s="91" t="s">
        <v>85</v>
      </c>
      <c r="BH878" s="70">
        <v>36.299999999999997</v>
      </c>
      <c r="BI878" s="50">
        <v>19.7</v>
      </c>
      <c r="BJ878" s="50">
        <v>19.7</v>
      </c>
      <c r="BK878" s="50">
        <v>11</v>
      </c>
      <c r="BL878" s="357">
        <v>6.995621234535998E-2</v>
      </c>
      <c r="BM878" s="73">
        <v>36</v>
      </c>
      <c r="BN878" s="107" t="s">
        <v>3374</v>
      </c>
      <c r="BO878" s="46" t="s">
        <v>3891</v>
      </c>
      <c r="BP878" s="74" t="s">
        <v>4730</v>
      </c>
      <c r="BQ878" s="74" t="s">
        <v>3907</v>
      </c>
      <c r="BR878" s="74" t="s">
        <v>5139</v>
      </c>
      <c r="BS878" s="74" t="s">
        <v>2734</v>
      </c>
      <c r="BT878" s="74" t="s">
        <v>5140</v>
      </c>
      <c r="BU878" s="74" t="s">
        <v>5141</v>
      </c>
      <c r="BV878" s="89" t="s">
        <v>5127</v>
      </c>
      <c r="BW878" s="74" t="s">
        <v>4101</v>
      </c>
      <c r="BX878" s="74" t="s">
        <v>3909</v>
      </c>
      <c r="BY878" s="74"/>
      <c r="BZ878" s="300" t="s">
        <v>6275</v>
      </c>
      <c r="CA878" s="356" t="s">
        <v>6274</v>
      </c>
      <c r="CB878" s="300" t="s">
        <v>6277</v>
      </c>
      <c r="CC878" s="356" t="s">
        <v>6276</v>
      </c>
      <c r="CD878" s="311" t="str">
        <f t="shared" ref="CD878" si="98">CONCATENATE("DISCONTINUED"," ","-"," ",D878,", ",P878,"x",Q878,", ",IF(W878="N/A", "", CONCATENATE(W878, "/")),IF(U878&gt;0, CONCATENATE("+",U878), U878),"mm Offset, ",R878,", ",X878,"mm Centerbore, ",PROPER(AA878), "", IF(BF878="N/A", "", CONCATENATE(", w/ ", BF878)))</f>
        <v>DISCONTINUED - MR701 Bead Grip, 17x8.5, 0mm Offset, 5x5.5, 108mm Centerbore, Method Bronze</v>
      </c>
      <c r="CE878" s="311" t="s">
        <v>3721</v>
      </c>
      <c r="CF878" s="311" t="s">
        <v>3720</v>
      </c>
      <c r="CG878" s="300" t="str">
        <f t="shared" si="84"/>
        <v>TRAIL (7XX)</v>
      </c>
    </row>
    <row r="879" spans="1:85" s="36" customFormat="1" ht="15" customHeight="1">
      <c r="A879" s="571">
        <f t="shared" si="82"/>
        <v>876</v>
      </c>
      <c r="B879" s="3" t="s">
        <v>84</v>
      </c>
      <c r="C879" s="92" t="s">
        <v>1247</v>
      </c>
      <c r="D879" s="74" t="s">
        <v>5484</v>
      </c>
      <c r="E879" s="84" t="s">
        <v>6553</v>
      </c>
      <c r="F879" s="281" t="str">
        <f t="shared" si="90"/>
        <v>MR70378562800</v>
      </c>
      <c r="G879" s="83"/>
      <c r="H879" s="83"/>
      <c r="I879" s="81" t="s">
        <v>4497</v>
      </c>
      <c r="J879" s="299">
        <v>44159</v>
      </c>
      <c r="K879" s="299">
        <v>45070</v>
      </c>
      <c r="L879" s="282" t="s">
        <v>1239</v>
      </c>
      <c r="M879" s="328">
        <v>356.5</v>
      </c>
      <c r="N879" s="85"/>
      <c r="O879" s="409"/>
      <c r="P879" s="74">
        <v>17</v>
      </c>
      <c r="Q879" s="74">
        <v>8.5</v>
      </c>
      <c r="R879" s="92" t="s">
        <v>1695</v>
      </c>
      <c r="S879" s="74">
        <v>6</v>
      </c>
      <c r="T879" s="74">
        <v>120</v>
      </c>
      <c r="U879" s="74">
        <v>0</v>
      </c>
      <c r="V879" s="68">
        <v>4.75</v>
      </c>
      <c r="W879" s="93" t="s">
        <v>85</v>
      </c>
      <c r="X879" s="77">
        <v>67</v>
      </c>
      <c r="Y879" s="76">
        <v>26.9</v>
      </c>
      <c r="Z879" s="47">
        <v>2650</v>
      </c>
      <c r="AA879" s="81" t="s">
        <v>2516</v>
      </c>
      <c r="AB879" s="71" t="s">
        <v>2850</v>
      </c>
      <c r="AC879" s="47" t="s">
        <v>9715</v>
      </c>
      <c r="AD879" s="74" t="s">
        <v>3940</v>
      </c>
      <c r="AE879" s="86"/>
      <c r="AF879" s="82">
        <v>22</v>
      </c>
      <c r="AG879" s="80" t="s">
        <v>85</v>
      </c>
      <c r="AH879" s="14" t="s">
        <v>85</v>
      </c>
      <c r="AI879" s="14" t="s">
        <v>85</v>
      </c>
      <c r="AJ879" s="14" t="s">
        <v>85</v>
      </c>
      <c r="AK879" s="9" t="s">
        <v>85</v>
      </c>
      <c r="AL879" s="92" t="s">
        <v>236</v>
      </c>
      <c r="AM879" s="74" t="s">
        <v>85</v>
      </c>
      <c r="AN879" s="38" t="s">
        <v>85</v>
      </c>
      <c r="AO879" s="74" t="s">
        <v>85</v>
      </c>
      <c r="AP879" s="77">
        <v>16</v>
      </c>
      <c r="AQ879" s="74"/>
      <c r="AR879" s="34">
        <v>160</v>
      </c>
      <c r="AS879" s="34">
        <v>11.9</v>
      </c>
      <c r="AT879" s="34">
        <v>23.8</v>
      </c>
      <c r="AU879" s="34">
        <v>37</v>
      </c>
      <c r="AV879" s="34">
        <v>48</v>
      </c>
      <c r="AW879" s="34">
        <v>209.5</v>
      </c>
      <c r="AX879" s="34">
        <v>203</v>
      </c>
      <c r="AY879" s="34">
        <v>67</v>
      </c>
      <c r="AZ879" s="49">
        <v>40</v>
      </c>
      <c r="BA879" s="49">
        <v>40</v>
      </c>
      <c r="BB879" s="49">
        <v>30</v>
      </c>
      <c r="BC879" s="49"/>
      <c r="BD879" s="3" t="s">
        <v>85</v>
      </c>
      <c r="BE879" s="91" t="s">
        <v>85</v>
      </c>
      <c r="BF879" s="3" t="s">
        <v>85</v>
      </c>
      <c r="BG879" s="91" t="s">
        <v>85</v>
      </c>
      <c r="BH879" s="70">
        <v>31.6</v>
      </c>
      <c r="BI879" s="50">
        <v>19.7</v>
      </c>
      <c r="BJ879" s="50">
        <v>19.7</v>
      </c>
      <c r="BK879" s="50">
        <v>11</v>
      </c>
      <c r="BL879" s="357">
        <v>6.995621234535998E-2</v>
      </c>
      <c r="BM879" s="73">
        <v>36</v>
      </c>
      <c r="BN879" s="107" t="s">
        <v>3374</v>
      </c>
      <c r="BO879" s="46" t="s">
        <v>3891</v>
      </c>
      <c r="BP879" s="74" t="s">
        <v>4730</v>
      </c>
      <c r="BQ879" s="74" t="s">
        <v>3907</v>
      </c>
      <c r="BR879" s="74" t="s">
        <v>4615</v>
      </c>
      <c r="BS879" s="74" t="s">
        <v>2734</v>
      </c>
      <c r="BT879" s="74" t="s">
        <v>4116</v>
      </c>
      <c r="BU879" s="74" t="s">
        <v>5141</v>
      </c>
      <c r="BV879" s="74" t="s">
        <v>5127</v>
      </c>
      <c r="BW879" s="74" t="s">
        <v>4101</v>
      </c>
      <c r="BX879" s="74" t="s">
        <v>3909</v>
      </c>
      <c r="BY879" s="74"/>
      <c r="BZ879" s="300" t="s">
        <v>6327</v>
      </c>
      <c r="CA879" s="356" t="s">
        <v>6326</v>
      </c>
      <c r="CB879" s="300" t="s">
        <v>6329</v>
      </c>
      <c r="CC879" s="356" t="s">
        <v>6328</v>
      </c>
      <c r="CD879" s="311" t="str">
        <f t="shared" ref="CD879" si="99">CONCATENATE("DISCONTINUED"," ","-"," ",D879,", ",P879,"x",Q879,", ",IF(W879="N/A", "", CONCATENATE(W879, "/")),IF(U879&gt;0, CONCATENATE("+",U879), U879),"mm Offset, ",R879,", ",X879,"mm Centerbore, ",PROPER(AA879), "", IF(BF879="N/A", "", CONCATENATE(", w/ ", BF879)))</f>
        <v>DISCONTINUED - MR703 Bead Grip, 17x8.5, 0mm Offset, 6x120, 67mm Centerbore, Gloss Titanium</v>
      </c>
      <c r="CE879" s="311" t="s">
        <v>3721</v>
      </c>
      <c r="CF879" s="311" t="s">
        <v>3720</v>
      </c>
      <c r="CG879" s="300" t="str">
        <f t="shared" si="84"/>
        <v>TRAIL (7XX)</v>
      </c>
    </row>
    <row r="880" spans="1:85" s="36" customFormat="1" ht="15" customHeight="1">
      <c r="A880" s="571">
        <f t="shared" si="82"/>
        <v>877</v>
      </c>
      <c r="B880" s="3" t="s">
        <v>84</v>
      </c>
      <c r="C880" s="92" t="s">
        <v>1059</v>
      </c>
      <c r="D880" s="75" t="s">
        <v>234</v>
      </c>
      <c r="E880" s="84" t="s">
        <v>6562</v>
      </c>
      <c r="F880" s="281" t="str">
        <f t="shared" si="90"/>
        <v>MR50267051515</v>
      </c>
      <c r="G880" s="83"/>
      <c r="H880" s="83"/>
      <c r="I880" s="71" t="s">
        <v>2789</v>
      </c>
      <c r="J880" s="307">
        <v>43461</v>
      </c>
      <c r="K880" s="307">
        <v>45082</v>
      </c>
      <c r="L880" s="282" t="s">
        <v>1239</v>
      </c>
      <c r="M880" s="328">
        <v>252.875</v>
      </c>
      <c r="N880" s="85"/>
      <c r="O880" s="409"/>
      <c r="P880" s="75">
        <v>16</v>
      </c>
      <c r="Q880" s="39">
        <v>7</v>
      </c>
      <c r="R880" s="92" t="s">
        <v>1684</v>
      </c>
      <c r="S880" s="75">
        <v>5</v>
      </c>
      <c r="T880" s="75">
        <v>100</v>
      </c>
      <c r="U880" s="75">
        <v>15</v>
      </c>
      <c r="V880" s="68">
        <v>4.5999999999999996</v>
      </c>
      <c r="W880" s="95" t="s">
        <v>85</v>
      </c>
      <c r="X880" s="68">
        <v>67.099999999999994</v>
      </c>
      <c r="Y880" s="39">
        <v>19.88</v>
      </c>
      <c r="Z880" s="47">
        <v>1850</v>
      </c>
      <c r="AA880" s="42" t="s">
        <v>2165</v>
      </c>
      <c r="AB880" s="42" t="s">
        <v>2845</v>
      </c>
      <c r="AC880" s="47" t="s">
        <v>9884</v>
      </c>
      <c r="AD880" s="75" t="s">
        <v>1583</v>
      </c>
      <c r="AE880" s="436"/>
      <c r="AF880" s="82">
        <v>33</v>
      </c>
      <c r="AG880" s="79" t="s">
        <v>1675</v>
      </c>
      <c r="AH880" s="74" t="s">
        <v>1786</v>
      </c>
      <c r="AI880" s="14" t="s">
        <v>85</v>
      </c>
      <c r="AJ880" s="13" t="s">
        <v>85</v>
      </c>
      <c r="AK880" s="9" t="s">
        <v>85</v>
      </c>
      <c r="AL880" s="92" t="s">
        <v>236</v>
      </c>
      <c r="AM880" s="75" t="s">
        <v>1631</v>
      </c>
      <c r="AN880" s="38">
        <v>2.75</v>
      </c>
      <c r="AO880" s="75">
        <v>56.1</v>
      </c>
      <c r="AP880" s="68">
        <v>16</v>
      </c>
      <c r="AQ880" s="75"/>
      <c r="AR880" s="75">
        <v>147</v>
      </c>
      <c r="AS880" s="34">
        <v>26</v>
      </c>
      <c r="AT880" s="34">
        <v>36.5</v>
      </c>
      <c r="AU880" s="34">
        <v>42</v>
      </c>
      <c r="AV880" s="34">
        <v>52</v>
      </c>
      <c r="AW880" s="34">
        <v>195</v>
      </c>
      <c r="AX880" s="34">
        <v>193</v>
      </c>
      <c r="AY880" s="68">
        <v>67.099999999999994</v>
      </c>
      <c r="AZ880" s="49">
        <v>25</v>
      </c>
      <c r="BA880" s="49">
        <v>25</v>
      </c>
      <c r="BB880" s="49">
        <v>0</v>
      </c>
      <c r="BC880" s="49"/>
      <c r="BD880" s="13" t="s">
        <v>85</v>
      </c>
      <c r="BE880" s="91" t="s">
        <v>85</v>
      </c>
      <c r="BF880" s="13" t="s">
        <v>85</v>
      </c>
      <c r="BG880" s="91" t="s">
        <v>85</v>
      </c>
      <c r="BH880" s="69">
        <v>24.21</v>
      </c>
      <c r="BI880" s="50">
        <v>18.600000000000001</v>
      </c>
      <c r="BJ880" s="50">
        <v>18.600000000000001</v>
      </c>
      <c r="BK880" s="50">
        <v>9.1</v>
      </c>
      <c r="BL880" s="357">
        <v>5.1590344819103996E-2</v>
      </c>
      <c r="BM880" s="75">
        <v>36</v>
      </c>
      <c r="BN880" s="107" t="s">
        <v>3374</v>
      </c>
      <c r="BO880" s="46" t="s">
        <v>3891</v>
      </c>
      <c r="BP880" s="74" t="s">
        <v>3907</v>
      </c>
      <c r="BQ880" s="74" t="s">
        <v>5206</v>
      </c>
      <c r="BR880" s="74" t="s">
        <v>5170</v>
      </c>
      <c r="BS880" s="74" t="s">
        <v>4451</v>
      </c>
      <c r="BT880" s="74" t="s">
        <v>4101</v>
      </c>
      <c r="BU880" s="74" t="s">
        <v>3909</v>
      </c>
      <c r="BV880" s="74" t="s">
        <v>5235</v>
      </c>
      <c r="BW880" s="75"/>
      <c r="BX880" s="75"/>
      <c r="BY880" s="75"/>
      <c r="BZ880" s="334" t="s">
        <v>6249</v>
      </c>
      <c r="CA880" s="364" t="s">
        <v>6248</v>
      </c>
      <c r="CB880" s="300" t="s">
        <v>6251</v>
      </c>
      <c r="CC880" s="364" t="s">
        <v>6250</v>
      </c>
      <c r="CD880" s="311" t="str">
        <f t="shared" ref="CD880:CD881" si="100">CONCATENATE("DISCONTINUED"," ","-"," ",D880,", ",P880,"x",Q880,", ",IF(W880="N/A", "", CONCATENATE(W880, "/")),IF(U880&gt;0, CONCATENATE("+",U880), U880),"mm Offset, ",R880,", ",X880,"mm Centerbore, ",PROPER(AA880), "", IF(BF880="N/A", "", CONCATENATE(", w/ ", BF880)))</f>
        <v>DISCONTINUED - MR502 RALLY, 16x7, +15mm Offset, 5x100, 67.1mm Centerbore, Matte Black</v>
      </c>
      <c r="CE880" s="311" t="s">
        <v>3721</v>
      </c>
      <c r="CF880" s="311" t="s">
        <v>3720</v>
      </c>
      <c r="CG880" s="300" t="str">
        <f t="shared" si="84"/>
        <v>RALLY (5XX)</v>
      </c>
    </row>
    <row r="881" spans="1:85" s="36" customFormat="1" ht="15" customHeight="1">
      <c r="A881" s="571">
        <f t="shared" si="82"/>
        <v>878</v>
      </c>
      <c r="B881" s="3" t="s">
        <v>84</v>
      </c>
      <c r="C881" s="92" t="s">
        <v>1059</v>
      </c>
      <c r="D881" s="75" t="s">
        <v>234</v>
      </c>
      <c r="E881" s="84" t="s">
        <v>6563</v>
      </c>
      <c r="F881" s="281" t="str">
        <f t="shared" si="90"/>
        <v>MR50267051530</v>
      </c>
      <c r="G881" s="83"/>
      <c r="H881" s="83"/>
      <c r="I881" s="71" t="s">
        <v>2791</v>
      </c>
      <c r="J881" s="307">
        <v>43461</v>
      </c>
      <c r="K881" s="307">
        <v>45082</v>
      </c>
      <c r="L881" s="282" t="s">
        <v>1239</v>
      </c>
      <c r="M881" s="328">
        <v>252.875</v>
      </c>
      <c r="N881" s="85"/>
      <c r="O881" s="409"/>
      <c r="P881" s="75">
        <v>16</v>
      </c>
      <c r="Q881" s="39">
        <v>7</v>
      </c>
      <c r="R881" s="92" t="s">
        <v>1684</v>
      </c>
      <c r="S881" s="75">
        <v>5</v>
      </c>
      <c r="T881" s="75">
        <v>100</v>
      </c>
      <c r="U881" s="75">
        <v>30</v>
      </c>
      <c r="V881" s="68">
        <v>5.2</v>
      </c>
      <c r="W881" s="95" t="s">
        <v>85</v>
      </c>
      <c r="X881" s="68">
        <v>67.099999999999994</v>
      </c>
      <c r="Y881" s="39">
        <v>19.329999999999998</v>
      </c>
      <c r="Z881" s="47">
        <v>1850</v>
      </c>
      <c r="AA881" s="42" t="s">
        <v>2165</v>
      </c>
      <c r="AB881" s="42" t="s">
        <v>2845</v>
      </c>
      <c r="AC881" s="47" t="s">
        <v>9885</v>
      </c>
      <c r="AD881" s="75" t="s">
        <v>1583</v>
      </c>
      <c r="AE881" s="436"/>
      <c r="AF881" s="82">
        <v>33</v>
      </c>
      <c r="AG881" s="79" t="s">
        <v>1675</v>
      </c>
      <c r="AH881" s="74" t="s">
        <v>1786</v>
      </c>
      <c r="AI881" s="14" t="s">
        <v>85</v>
      </c>
      <c r="AJ881" s="13" t="s">
        <v>85</v>
      </c>
      <c r="AK881" s="9" t="s">
        <v>85</v>
      </c>
      <c r="AL881" s="92" t="s">
        <v>236</v>
      </c>
      <c r="AM881" s="75" t="s">
        <v>1631</v>
      </c>
      <c r="AN881" s="38">
        <v>2.75</v>
      </c>
      <c r="AO881" s="75">
        <v>56.1</v>
      </c>
      <c r="AP881" s="68">
        <v>16</v>
      </c>
      <c r="AQ881" s="75"/>
      <c r="AR881" s="75">
        <v>148</v>
      </c>
      <c r="AS881" s="34">
        <v>25</v>
      </c>
      <c r="AT881" s="34">
        <v>34.799999999999997</v>
      </c>
      <c r="AU881" s="34">
        <v>37.799999999999997</v>
      </c>
      <c r="AV881" s="34">
        <v>41</v>
      </c>
      <c r="AW881" s="34">
        <v>194.7</v>
      </c>
      <c r="AX881" s="34">
        <v>189</v>
      </c>
      <c r="AY881" s="68">
        <v>67.099999999999994</v>
      </c>
      <c r="AZ881" s="49">
        <v>25</v>
      </c>
      <c r="BA881" s="49">
        <v>25</v>
      </c>
      <c r="BB881" s="49">
        <v>0</v>
      </c>
      <c r="BC881" s="49"/>
      <c r="BD881" s="13" t="s">
        <v>85</v>
      </c>
      <c r="BE881" s="91" t="s">
        <v>85</v>
      </c>
      <c r="BF881" s="13" t="s">
        <v>85</v>
      </c>
      <c r="BG881" s="91" t="s">
        <v>85</v>
      </c>
      <c r="BH881" s="69">
        <v>23.85</v>
      </c>
      <c r="BI881" s="50">
        <v>18.600000000000001</v>
      </c>
      <c r="BJ881" s="50">
        <v>18.600000000000001</v>
      </c>
      <c r="BK881" s="50">
        <v>9.1</v>
      </c>
      <c r="BL881" s="357">
        <v>5.1590344819103996E-2</v>
      </c>
      <c r="BM881" s="75">
        <v>36</v>
      </c>
      <c r="BN881" s="107" t="s">
        <v>3374</v>
      </c>
      <c r="BO881" s="46" t="s">
        <v>3891</v>
      </c>
      <c r="BP881" s="74" t="s">
        <v>3907</v>
      </c>
      <c r="BQ881" s="74" t="s">
        <v>5206</v>
      </c>
      <c r="BR881" s="74" t="s">
        <v>5170</v>
      </c>
      <c r="BS881" s="74" t="s">
        <v>4451</v>
      </c>
      <c r="BT881" s="74" t="s">
        <v>4101</v>
      </c>
      <c r="BU881" s="74" t="s">
        <v>3909</v>
      </c>
      <c r="BV881" s="74" t="s">
        <v>5235</v>
      </c>
      <c r="BW881" s="75"/>
      <c r="BX881" s="75"/>
      <c r="BY881" s="75"/>
      <c r="BZ881" s="334" t="s">
        <v>6249</v>
      </c>
      <c r="CA881" s="364" t="s">
        <v>6248</v>
      </c>
      <c r="CB881" s="300" t="s">
        <v>6251</v>
      </c>
      <c r="CC881" s="364" t="s">
        <v>6250</v>
      </c>
      <c r="CD881" s="311" t="str">
        <f t="shared" si="100"/>
        <v>DISCONTINUED - MR502 RALLY, 16x7, +30mm Offset, 5x100, 67.1mm Centerbore, Matte Black</v>
      </c>
      <c r="CE881" s="311" t="s">
        <v>3721</v>
      </c>
      <c r="CF881" s="311" t="s">
        <v>3720</v>
      </c>
      <c r="CG881" s="300" t="str">
        <f t="shared" si="84"/>
        <v>RALLY (5XX)</v>
      </c>
    </row>
    <row r="882" spans="1:85" s="36" customFormat="1" ht="15" customHeight="1">
      <c r="A882" s="571">
        <f t="shared" si="82"/>
        <v>879</v>
      </c>
      <c r="B882" s="92" t="s">
        <v>84</v>
      </c>
      <c r="C882" s="92" t="s">
        <v>1038</v>
      </c>
      <c r="D882" s="92" t="s">
        <v>1975</v>
      </c>
      <c r="E882" s="84" t="s">
        <v>6565</v>
      </c>
      <c r="F882" s="281" t="str">
        <f t="shared" si="90"/>
        <v>MR31478516800</v>
      </c>
      <c r="G882" s="83"/>
      <c r="H882" s="83"/>
      <c r="I882" s="72" t="s">
        <v>2521</v>
      </c>
      <c r="J882" s="305">
        <v>43340</v>
      </c>
      <c r="K882" s="307">
        <v>45082</v>
      </c>
      <c r="L882" s="282" t="s">
        <v>1239</v>
      </c>
      <c r="M882" s="328">
        <v>380.5</v>
      </c>
      <c r="N882" s="85"/>
      <c r="O882" s="409"/>
      <c r="P882" s="29">
        <v>17</v>
      </c>
      <c r="Q882" s="24">
        <v>8.5</v>
      </c>
      <c r="R882" s="92" t="s">
        <v>1697</v>
      </c>
      <c r="S882" s="3">
        <v>6</v>
      </c>
      <c r="T882" s="29">
        <v>135</v>
      </c>
      <c r="U882" s="29">
        <v>0</v>
      </c>
      <c r="V882" s="16">
        <v>4.75</v>
      </c>
      <c r="W882" s="93" t="s">
        <v>85</v>
      </c>
      <c r="X882" s="16">
        <v>87</v>
      </c>
      <c r="Y882" s="8">
        <v>33.28</v>
      </c>
      <c r="Z882" s="47">
        <v>2650</v>
      </c>
      <c r="AA882" s="71" t="s">
        <v>2516</v>
      </c>
      <c r="AB882" s="71" t="s">
        <v>2850</v>
      </c>
      <c r="AC882" s="47" t="s">
        <v>9716</v>
      </c>
      <c r="AD882" s="71" t="s">
        <v>1600</v>
      </c>
      <c r="AE882" s="433"/>
      <c r="AF882" s="82">
        <v>22</v>
      </c>
      <c r="AG882" s="73" t="s">
        <v>85</v>
      </c>
      <c r="AH882" s="73" t="s">
        <v>85</v>
      </c>
      <c r="AI882" s="73" t="s">
        <v>85</v>
      </c>
      <c r="AJ882" s="73" t="s">
        <v>85</v>
      </c>
      <c r="AK882" s="9" t="s">
        <v>85</v>
      </c>
      <c r="AL882" s="71" t="s">
        <v>237</v>
      </c>
      <c r="AM882" s="3" t="s">
        <v>85</v>
      </c>
      <c r="AN882" s="38" t="s">
        <v>85</v>
      </c>
      <c r="AO882" s="3" t="s">
        <v>85</v>
      </c>
      <c r="AP882" s="16">
        <v>16.2</v>
      </c>
      <c r="AQ882" s="3"/>
      <c r="AR882" s="3">
        <v>170</v>
      </c>
      <c r="AS882" s="34">
        <v>10.7</v>
      </c>
      <c r="AT882" s="34">
        <v>32.1</v>
      </c>
      <c r="AU882" s="34">
        <v>66.5</v>
      </c>
      <c r="AV882" s="34">
        <v>83.8</v>
      </c>
      <c r="AW882" s="34">
        <v>207</v>
      </c>
      <c r="AX882" s="94">
        <v>205</v>
      </c>
      <c r="AY882" s="16">
        <v>87</v>
      </c>
      <c r="AZ882" s="49">
        <v>40</v>
      </c>
      <c r="BA882" s="49">
        <v>40</v>
      </c>
      <c r="BB882" s="49">
        <v>0</v>
      </c>
      <c r="BC882" s="49"/>
      <c r="BD882" s="92" t="s">
        <v>85</v>
      </c>
      <c r="BE882" s="91" t="s">
        <v>85</v>
      </c>
      <c r="BF882" s="92" t="s">
        <v>85</v>
      </c>
      <c r="BG882" s="91" t="s">
        <v>85</v>
      </c>
      <c r="BH882" s="70">
        <v>38.92</v>
      </c>
      <c r="BI882" s="361">
        <v>20.236220472440898</v>
      </c>
      <c r="BJ882" s="361">
        <v>20.236220472440898</v>
      </c>
      <c r="BK882" s="361">
        <v>11.417322834645701</v>
      </c>
      <c r="BL882" s="357">
        <v>7.6616839999999839E-2</v>
      </c>
      <c r="BM882" s="73">
        <v>36</v>
      </c>
      <c r="BN882" s="107" t="s">
        <v>3374</v>
      </c>
      <c r="BO882" s="46" t="s">
        <v>3891</v>
      </c>
      <c r="BP882" s="29" t="s">
        <v>3907</v>
      </c>
      <c r="BQ882" s="29" t="s">
        <v>5213</v>
      </c>
      <c r="BR882" s="29" t="s">
        <v>5214</v>
      </c>
      <c r="BS882" s="29" t="s">
        <v>5215</v>
      </c>
      <c r="BT882" s="74" t="s">
        <v>5216</v>
      </c>
      <c r="BU882" s="74" t="s">
        <v>4101</v>
      </c>
      <c r="BV882" s="74" t="s">
        <v>3909</v>
      </c>
      <c r="BW882" s="74"/>
      <c r="BX882" s="74"/>
      <c r="BY882" s="74"/>
      <c r="BZ882" s="300" t="s">
        <v>6146</v>
      </c>
      <c r="CA882" s="356" t="s">
        <v>6150</v>
      </c>
      <c r="CB882" s="300" t="s">
        <v>6152</v>
      </c>
      <c r="CC882" s="356" t="s">
        <v>6151</v>
      </c>
      <c r="CD882" s="311" t="str">
        <f t="shared" ref="CD882:CD890" si="101">CONCATENATE("DISCONTINUED"," ","-"," ",D882,", ",P882,"x",Q882,", ",IF(W882="N/A", "", CONCATENATE(W882, "/")),IF(U882&gt;0, CONCATENATE("+",U882), U882),"mm Offset, ",R882,", ",X882,"mm Centerbore, ",PROPER(AA882), "", IF(BF882="N/A", "", CONCATENATE(", w/ ", BF882)))</f>
        <v>DISCONTINUED - MR314, 17x8.5, 0mm Offset, 6x135, 87mm Centerbore, Gloss Titanium</v>
      </c>
      <c r="CE882" s="311" t="s">
        <v>3721</v>
      </c>
      <c r="CF882" s="311" t="s">
        <v>3720</v>
      </c>
      <c r="CG882" s="300" t="str">
        <f t="shared" si="84"/>
        <v>STREET (3XX)</v>
      </c>
    </row>
    <row r="883" spans="1:85" s="36" customFormat="1" ht="15" customHeight="1">
      <c r="A883" s="571">
        <f t="shared" si="82"/>
        <v>880</v>
      </c>
      <c r="B883" s="92" t="s">
        <v>84</v>
      </c>
      <c r="C883" s="92" t="s">
        <v>1038</v>
      </c>
      <c r="D883" s="92" t="s">
        <v>1976</v>
      </c>
      <c r="E883" s="84" t="s">
        <v>6566</v>
      </c>
      <c r="F883" s="281" t="str">
        <f t="shared" si="90"/>
        <v>MR31568062500</v>
      </c>
      <c r="G883" s="83"/>
      <c r="H883" s="83"/>
      <c r="I883" s="72" t="s">
        <v>2076</v>
      </c>
      <c r="J883" s="305">
        <v>43340</v>
      </c>
      <c r="K883" s="307">
        <v>45082</v>
      </c>
      <c r="L883" s="282" t="s">
        <v>1239</v>
      </c>
      <c r="M883" s="328">
        <v>354.5</v>
      </c>
      <c r="N883" s="85"/>
      <c r="O883" s="409"/>
      <c r="P883" s="29">
        <v>16</v>
      </c>
      <c r="Q883" s="24">
        <v>8</v>
      </c>
      <c r="R883" s="92" t="s">
        <v>1695</v>
      </c>
      <c r="S883" s="3">
        <v>6</v>
      </c>
      <c r="T883" s="29">
        <v>120</v>
      </c>
      <c r="U883" s="29">
        <v>0</v>
      </c>
      <c r="V883" s="16">
        <v>4.5</v>
      </c>
      <c r="W883" s="93" t="s">
        <v>85</v>
      </c>
      <c r="X883" s="16">
        <v>67</v>
      </c>
      <c r="Y883" s="8">
        <v>25.07</v>
      </c>
      <c r="Z883" s="47">
        <v>2650</v>
      </c>
      <c r="AA883" s="71" t="s">
        <v>2165</v>
      </c>
      <c r="AB883" s="72" t="s">
        <v>2845</v>
      </c>
      <c r="AC883" s="47" t="s">
        <v>9682</v>
      </c>
      <c r="AD883" s="71" t="s">
        <v>2048</v>
      </c>
      <c r="AE883" s="433"/>
      <c r="AF883" s="82">
        <v>33</v>
      </c>
      <c r="AG883" s="73" t="s">
        <v>85</v>
      </c>
      <c r="AH883" s="73" t="s">
        <v>1786</v>
      </c>
      <c r="AI883" s="73" t="s">
        <v>85</v>
      </c>
      <c r="AJ883" s="79" t="s">
        <v>2484</v>
      </c>
      <c r="AK883" s="9">
        <v>1.1000000000000001</v>
      </c>
      <c r="AL883" s="3" t="s">
        <v>236</v>
      </c>
      <c r="AM883" s="3" t="s">
        <v>85</v>
      </c>
      <c r="AN883" s="38" t="s">
        <v>85</v>
      </c>
      <c r="AO883" s="3" t="s">
        <v>85</v>
      </c>
      <c r="AP883" s="16">
        <v>16.2</v>
      </c>
      <c r="AQ883" s="3"/>
      <c r="AR883" s="3">
        <v>150</v>
      </c>
      <c r="AS883" s="34">
        <v>17.899999999999999</v>
      </c>
      <c r="AT883" s="34">
        <v>29.5</v>
      </c>
      <c r="AU883" s="34">
        <v>38</v>
      </c>
      <c r="AV883" s="34">
        <v>37.4</v>
      </c>
      <c r="AW883" s="34">
        <v>194.6</v>
      </c>
      <c r="AX883" s="94">
        <v>192.4</v>
      </c>
      <c r="AY883" s="16">
        <v>67</v>
      </c>
      <c r="AZ883" s="49">
        <v>35</v>
      </c>
      <c r="BA883" s="49">
        <v>35</v>
      </c>
      <c r="BB883" s="49">
        <v>39</v>
      </c>
      <c r="BC883" s="49"/>
      <c r="BD883" s="92" t="s">
        <v>85</v>
      </c>
      <c r="BE883" s="91" t="s">
        <v>85</v>
      </c>
      <c r="BF883" s="92" t="s">
        <v>85</v>
      </c>
      <c r="BG883" s="91" t="s">
        <v>85</v>
      </c>
      <c r="BH883" s="70">
        <v>30.09</v>
      </c>
      <c r="BI883" s="361">
        <v>19.055118110236201</v>
      </c>
      <c r="BJ883" s="361">
        <v>19.055118110236201</v>
      </c>
      <c r="BK883" s="361">
        <v>10.944881889763799</v>
      </c>
      <c r="BL883" s="357">
        <v>6.5123167999999981E-2</v>
      </c>
      <c r="BM883" s="73">
        <v>36</v>
      </c>
      <c r="BN883" s="107" t="s">
        <v>3374</v>
      </c>
      <c r="BO883" s="46" t="s">
        <v>3891</v>
      </c>
      <c r="BP883" s="29" t="s">
        <v>3907</v>
      </c>
      <c r="BQ883" s="29" t="s">
        <v>5175</v>
      </c>
      <c r="BR883" s="29" t="s">
        <v>2709</v>
      </c>
      <c r="BS883" s="29" t="s">
        <v>5199</v>
      </c>
      <c r="BT883" s="74" t="s">
        <v>5210</v>
      </c>
      <c r="BU883" s="74" t="s">
        <v>5189</v>
      </c>
      <c r="BV883" s="74" t="s">
        <v>4101</v>
      </c>
      <c r="BW883" s="74" t="s">
        <v>3909</v>
      </c>
      <c r="BX883" s="74"/>
      <c r="BY883" s="74"/>
      <c r="BZ883" s="300" t="s">
        <v>6173</v>
      </c>
      <c r="CA883" s="356" t="s">
        <v>6172</v>
      </c>
      <c r="CB883" s="300" t="s">
        <v>6175</v>
      </c>
      <c r="CC883" s="356" t="s">
        <v>6174</v>
      </c>
      <c r="CD883" s="311" t="str">
        <f t="shared" si="101"/>
        <v>DISCONTINUED - MR315, 16x8, 0mm Offset, 6x120, 67mm Centerbore, Matte Black</v>
      </c>
      <c r="CE883" s="311" t="s">
        <v>3721</v>
      </c>
      <c r="CF883" s="311" t="s">
        <v>3720</v>
      </c>
      <c r="CG883" s="300" t="str">
        <f t="shared" si="84"/>
        <v>STREET (3XX)</v>
      </c>
    </row>
    <row r="884" spans="1:85" s="36" customFormat="1" ht="15" customHeight="1">
      <c r="A884" s="571">
        <f t="shared" si="82"/>
        <v>881</v>
      </c>
      <c r="B884" s="92" t="s">
        <v>84</v>
      </c>
      <c r="C884" s="92" t="s">
        <v>1038</v>
      </c>
      <c r="D884" s="92" t="s">
        <v>1976</v>
      </c>
      <c r="E884" s="84" t="s">
        <v>6567</v>
      </c>
      <c r="F884" s="281" t="str">
        <f t="shared" si="90"/>
        <v>MR31578562100</v>
      </c>
      <c r="G884" s="83"/>
      <c r="H884" s="83"/>
      <c r="I884" s="72" t="s">
        <v>2489</v>
      </c>
      <c r="J884" s="305">
        <v>43340</v>
      </c>
      <c r="K884" s="307">
        <v>45082</v>
      </c>
      <c r="L884" s="282" t="s">
        <v>1239</v>
      </c>
      <c r="M884" s="328">
        <v>418</v>
      </c>
      <c r="N884" s="85"/>
      <c r="O884" s="409"/>
      <c r="P884" s="29">
        <v>17</v>
      </c>
      <c r="Q884" s="24">
        <v>8.5</v>
      </c>
      <c r="R884" s="92" t="s">
        <v>1695</v>
      </c>
      <c r="S884" s="3">
        <v>6</v>
      </c>
      <c r="T884" s="29">
        <v>120</v>
      </c>
      <c r="U884" s="29">
        <v>0</v>
      </c>
      <c r="V884" s="16">
        <v>4.75</v>
      </c>
      <c r="W884" s="93" t="s">
        <v>85</v>
      </c>
      <c r="X884" s="16">
        <v>67</v>
      </c>
      <c r="Y884" s="8">
        <v>28.42</v>
      </c>
      <c r="Z884" s="47">
        <v>2650</v>
      </c>
      <c r="AA884" s="71" t="s">
        <v>5160</v>
      </c>
      <c r="AB884" s="71" t="s">
        <v>2847</v>
      </c>
      <c r="AC884" s="47" t="s">
        <v>9715</v>
      </c>
      <c r="AD884" s="71" t="s">
        <v>2048</v>
      </c>
      <c r="AE884" s="433"/>
      <c r="AF884" s="82">
        <v>33</v>
      </c>
      <c r="AG884" s="73" t="s">
        <v>85</v>
      </c>
      <c r="AH884" s="79" t="s">
        <v>1786</v>
      </c>
      <c r="AI884" s="73" t="s">
        <v>85</v>
      </c>
      <c r="AJ884" s="79" t="s">
        <v>2484</v>
      </c>
      <c r="AK884" s="9">
        <v>1.1000000000000001</v>
      </c>
      <c r="AL884" s="3" t="s">
        <v>236</v>
      </c>
      <c r="AM884" s="3" t="s">
        <v>85</v>
      </c>
      <c r="AN884" s="38" t="s">
        <v>85</v>
      </c>
      <c r="AO884" s="3" t="s">
        <v>85</v>
      </c>
      <c r="AP884" s="16">
        <v>16.2</v>
      </c>
      <c r="AQ884" s="3"/>
      <c r="AR884" s="3">
        <v>160</v>
      </c>
      <c r="AS884" s="34">
        <v>13</v>
      </c>
      <c r="AT884" s="34">
        <v>26</v>
      </c>
      <c r="AU884" s="34">
        <v>42</v>
      </c>
      <c r="AV884" s="34">
        <v>44.7</v>
      </c>
      <c r="AW884" s="34">
        <v>207.8</v>
      </c>
      <c r="AX884" s="94">
        <v>203.8</v>
      </c>
      <c r="AY884" s="16">
        <v>67</v>
      </c>
      <c r="AZ884" s="49">
        <v>38</v>
      </c>
      <c r="BA884" s="49">
        <v>38</v>
      </c>
      <c r="BB884" s="49">
        <v>42</v>
      </c>
      <c r="BC884" s="49"/>
      <c r="BD884" s="92" t="s">
        <v>85</v>
      </c>
      <c r="BE884" s="91" t="s">
        <v>85</v>
      </c>
      <c r="BF884" s="92" t="s">
        <v>85</v>
      </c>
      <c r="BG884" s="91" t="s">
        <v>85</v>
      </c>
      <c r="BH884" s="70">
        <v>33.42</v>
      </c>
      <c r="BI884" s="361">
        <v>20.236220472440898</v>
      </c>
      <c r="BJ884" s="361">
        <v>20.236220472440898</v>
      </c>
      <c r="BK884" s="361">
        <v>11.417322834645701</v>
      </c>
      <c r="BL884" s="357">
        <v>7.6616839999999839E-2</v>
      </c>
      <c r="BM884" s="73">
        <v>36</v>
      </c>
      <c r="BN884" s="107" t="s">
        <v>3374</v>
      </c>
      <c r="BO884" s="46" t="s">
        <v>3891</v>
      </c>
      <c r="BP884" s="29" t="s">
        <v>3907</v>
      </c>
      <c r="BQ884" s="29" t="s">
        <v>5175</v>
      </c>
      <c r="BR884" s="29" t="s">
        <v>2709</v>
      </c>
      <c r="BS884" s="29" t="s">
        <v>5199</v>
      </c>
      <c r="BT884" s="74" t="s">
        <v>5210</v>
      </c>
      <c r="BU884" s="74" t="s">
        <v>5189</v>
      </c>
      <c r="BV884" s="74" t="s">
        <v>4101</v>
      </c>
      <c r="BW884" s="74" t="s">
        <v>3909</v>
      </c>
      <c r="BX884" s="74"/>
      <c r="BY884" s="74"/>
      <c r="BZ884" s="300" t="s">
        <v>6177</v>
      </c>
      <c r="CA884" s="356" t="s">
        <v>6176</v>
      </c>
      <c r="CB884" s="300" t="s">
        <v>6179</v>
      </c>
      <c r="CC884" s="356" t="s">
        <v>6178</v>
      </c>
      <c r="CD884" s="311" t="str">
        <f t="shared" si="101"/>
        <v>DISCONTINUED - MR315, 17x8.5, 0mm Offset, 6x120, 67mm Centerbore, Gold - Black Lip</v>
      </c>
      <c r="CE884" s="311" t="s">
        <v>3721</v>
      </c>
      <c r="CF884" s="311" t="s">
        <v>3720</v>
      </c>
      <c r="CG884" s="300" t="str">
        <f t="shared" si="84"/>
        <v>STREET (3XX)</v>
      </c>
    </row>
    <row r="885" spans="1:85" s="36" customFormat="1" ht="15" customHeight="1">
      <c r="A885" s="571">
        <f t="shared" si="82"/>
        <v>882</v>
      </c>
      <c r="B885" s="92" t="s">
        <v>84</v>
      </c>
      <c r="C885" s="92" t="s">
        <v>1038</v>
      </c>
      <c r="D885" s="92" t="s">
        <v>4208</v>
      </c>
      <c r="E885" s="129" t="s">
        <v>6568</v>
      </c>
      <c r="F885" s="281" t="str">
        <f t="shared" si="90"/>
        <v>MR31789088818</v>
      </c>
      <c r="G885" s="83"/>
      <c r="H885" s="83"/>
      <c r="I885" s="72" t="s">
        <v>4236</v>
      </c>
      <c r="J885" s="305">
        <v>44026</v>
      </c>
      <c r="K885" s="307">
        <v>45082</v>
      </c>
      <c r="L885" s="282" t="s">
        <v>1239</v>
      </c>
      <c r="M885" s="328">
        <v>408.5</v>
      </c>
      <c r="N885" s="85"/>
      <c r="O885" s="409"/>
      <c r="P885" s="29">
        <v>18</v>
      </c>
      <c r="Q885" s="8">
        <v>9</v>
      </c>
      <c r="R885" s="92" t="s">
        <v>1701</v>
      </c>
      <c r="S885" s="3">
        <v>8</v>
      </c>
      <c r="T885" s="29">
        <v>180</v>
      </c>
      <c r="U885" s="29">
        <v>18</v>
      </c>
      <c r="V885" s="16">
        <v>5.75</v>
      </c>
      <c r="W885" s="93" t="s">
        <v>85</v>
      </c>
      <c r="X885" s="16">
        <v>130.81</v>
      </c>
      <c r="Y885" s="8">
        <v>34.54</v>
      </c>
      <c r="Z885" s="47">
        <v>3640</v>
      </c>
      <c r="AA885" s="11" t="s">
        <v>2093</v>
      </c>
      <c r="AB885" s="11" t="s">
        <v>2850</v>
      </c>
      <c r="AC885" s="47" t="s">
        <v>9731</v>
      </c>
      <c r="AD885" s="74" t="s">
        <v>1597</v>
      </c>
      <c r="AE885" s="86"/>
      <c r="AF885" s="82">
        <v>33</v>
      </c>
      <c r="AG885" s="80" t="s">
        <v>85</v>
      </c>
      <c r="AH885" s="73" t="s">
        <v>85</v>
      </c>
      <c r="AI885" s="13" t="s">
        <v>2863</v>
      </c>
      <c r="AJ885" s="73" t="s">
        <v>1497</v>
      </c>
      <c r="AK885" s="9">
        <v>1.1000000000000001</v>
      </c>
      <c r="AL885" s="92" t="s">
        <v>237</v>
      </c>
      <c r="AM885" s="92" t="s">
        <v>85</v>
      </c>
      <c r="AN885" s="38" t="s">
        <v>85</v>
      </c>
      <c r="AO885" s="92" t="s">
        <v>85</v>
      </c>
      <c r="AP885" s="16">
        <v>16.100000000000001</v>
      </c>
      <c r="AQ885" s="3"/>
      <c r="AR885" s="3">
        <v>210</v>
      </c>
      <c r="AS885" s="34">
        <v>0</v>
      </c>
      <c r="AT885" s="34">
        <v>0</v>
      </c>
      <c r="AU885" s="34">
        <v>36</v>
      </c>
      <c r="AV885" s="34">
        <v>64.59</v>
      </c>
      <c r="AW885" s="34">
        <v>219</v>
      </c>
      <c r="AX885" s="94">
        <v>215.8</v>
      </c>
      <c r="AY885" s="93">
        <v>123.1</v>
      </c>
      <c r="AZ885" s="49">
        <v>92</v>
      </c>
      <c r="BA885" s="49">
        <v>92</v>
      </c>
      <c r="BB885" s="49">
        <v>21</v>
      </c>
      <c r="BC885" s="49"/>
      <c r="BD885" s="3" t="s">
        <v>85</v>
      </c>
      <c r="BE885" s="91" t="s">
        <v>85</v>
      </c>
      <c r="BF885" s="3" t="s">
        <v>85</v>
      </c>
      <c r="BG885" s="91" t="s">
        <v>85</v>
      </c>
      <c r="BH885" s="70">
        <v>39.5</v>
      </c>
      <c r="BI885" s="50">
        <v>20.6</v>
      </c>
      <c r="BJ885" s="50">
        <v>20.6</v>
      </c>
      <c r="BK885" s="50">
        <v>11.4</v>
      </c>
      <c r="BL885" s="357">
        <v>7.9275765061056019E-2</v>
      </c>
      <c r="BM885" s="14">
        <v>36</v>
      </c>
      <c r="BN885" s="107" t="s">
        <v>3374</v>
      </c>
      <c r="BO885" s="46" t="s">
        <v>3891</v>
      </c>
      <c r="BP885" s="29" t="s">
        <v>3907</v>
      </c>
      <c r="BQ885" s="29" t="s">
        <v>4614</v>
      </c>
      <c r="BR885" s="29" t="s">
        <v>5224</v>
      </c>
      <c r="BS885" s="29" t="s">
        <v>5199</v>
      </c>
      <c r="BT885" s="74" t="s">
        <v>5225</v>
      </c>
      <c r="BU885" s="74" t="s">
        <v>5226</v>
      </c>
      <c r="BV885" s="74" t="s">
        <v>4101</v>
      </c>
      <c r="BW885" s="74" t="s">
        <v>3909</v>
      </c>
      <c r="BX885" s="74"/>
      <c r="BY885" s="74"/>
      <c r="BZ885" s="300" t="s">
        <v>6212</v>
      </c>
      <c r="CA885" s="363" t="s">
        <v>6214</v>
      </c>
      <c r="CB885" s="300" t="s">
        <v>6216</v>
      </c>
      <c r="CC885" s="363" t="s">
        <v>6215</v>
      </c>
      <c r="CD885" s="311" t="str">
        <f t="shared" si="101"/>
        <v>DISCONTINUED - MR317, 18x9, +18mm Offset, 8x180, 130.81mm Centerbore, Titanium</v>
      </c>
      <c r="CE885" s="311" t="s">
        <v>3721</v>
      </c>
      <c r="CF885" s="311" t="s">
        <v>3720</v>
      </c>
      <c r="CG885" s="300" t="str">
        <f t="shared" si="84"/>
        <v>STREET (3XX)</v>
      </c>
    </row>
    <row r="886" spans="1:85" s="36" customFormat="1" ht="15" customHeight="1">
      <c r="A886" s="571">
        <f t="shared" si="82"/>
        <v>883</v>
      </c>
      <c r="B886" s="4" t="s">
        <v>84</v>
      </c>
      <c r="C886" s="92" t="s">
        <v>1055</v>
      </c>
      <c r="D886" s="5" t="s">
        <v>2224</v>
      </c>
      <c r="E886" s="84" t="s">
        <v>6569</v>
      </c>
      <c r="F886" s="281" t="str">
        <f t="shared" si="90"/>
        <v>MR40641046955B</v>
      </c>
      <c r="G886" s="83" t="s">
        <v>1095</v>
      </c>
      <c r="H886" s="83"/>
      <c r="I886" s="72" t="s">
        <v>789</v>
      </c>
      <c r="J886" s="305">
        <v>41640</v>
      </c>
      <c r="K886" s="307">
        <v>45082</v>
      </c>
      <c r="L886" s="282" t="s">
        <v>1239</v>
      </c>
      <c r="M886" s="328">
        <v>361</v>
      </c>
      <c r="N886" s="85"/>
      <c r="O886" s="409"/>
      <c r="P886" s="5">
        <v>14</v>
      </c>
      <c r="Q886" s="70">
        <v>10</v>
      </c>
      <c r="R886" s="92" t="s">
        <v>1683</v>
      </c>
      <c r="S886" s="5">
        <v>4</v>
      </c>
      <c r="T886" s="5">
        <v>156</v>
      </c>
      <c r="U886" s="5">
        <v>-2</v>
      </c>
      <c r="V886" s="17">
        <v>5.3</v>
      </c>
      <c r="W886" s="5" t="s">
        <v>178</v>
      </c>
      <c r="X886" s="17">
        <v>132</v>
      </c>
      <c r="Y886" s="70">
        <v>18</v>
      </c>
      <c r="Z886" s="47">
        <v>1600</v>
      </c>
      <c r="AA886" s="4" t="s">
        <v>5155</v>
      </c>
      <c r="AB886" s="71" t="s">
        <v>2846</v>
      </c>
      <c r="AC886" s="47" t="s">
        <v>9608</v>
      </c>
      <c r="AD886" s="2" t="s">
        <v>1738</v>
      </c>
      <c r="AE886" s="435"/>
      <c r="AF886" s="82">
        <v>22</v>
      </c>
      <c r="AG886" s="80" t="s">
        <v>85</v>
      </c>
      <c r="AH886" s="74" t="s">
        <v>1792</v>
      </c>
      <c r="AI886" s="73" t="s">
        <v>85</v>
      </c>
      <c r="AJ886" s="2" t="s">
        <v>85</v>
      </c>
      <c r="AK886" s="9" t="s">
        <v>85</v>
      </c>
      <c r="AL886" s="74" t="s">
        <v>237</v>
      </c>
      <c r="AM886" s="74" t="s">
        <v>85</v>
      </c>
      <c r="AN886" s="38" t="s">
        <v>85</v>
      </c>
      <c r="AO886" s="74" t="s">
        <v>85</v>
      </c>
      <c r="AP886" s="77">
        <v>14.1</v>
      </c>
      <c r="AQ886" s="74"/>
      <c r="AR886" s="74">
        <v>183</v>
      </c>
      <c r="AS886" s="25">
        <v>0</v>
      </c>
      <c r="AT886" s="25">
        <v>11</v>
      </c>
      <c r="AU886" s="25">
        <v>16.7</v>
      </c>
      <c r="AV886" s="25">
        <v>13.8</v>
      </c>
      <c r="AW886" s="25">
        <v>167</v>
      </c>
      <c r="AX886" s="25">
        <v>163</v>
      </c>
      <c r="AY886" s="77">
        <v>60</v>
      </c>
      <c r="AZ886" s="49">
        <v>51</v>
      </c>
      <c r="BA886" s="49">
        <v>51</v>
      </c>
      <c r="BB886" s="49">
        <v>87</v>
      </c>
      <c r="BC886" s="49"/>
      <c r="BD886" s="3" t="s">
        <v>3185</v>
      </c>
      <c r="BE886" s="91">
        <v>89.1</v>
      </c>
      <c r="BF886" s="3" t="s">
        <v>1478</v>
      </c>
      <c r="BG886" s="91">
        <v>11</v>
      </c>
      <c r="BH886" s="70">
        <v>21.5</v>
      </c>
      <c r="BI886" s="50">
        <v>16.899999999999999</v>
      </c>
      <c r="BJ886" s="50">
        <v>16.899999999999999</v>
      </c>
      <c r="BK886" s="50">
        <v>12.8</v>
      </c>
      <c r="BL886" s="357">
        <v>5.990795966771198E-2</v>
      </c>
      <c r="BM886" s="5">
        <v>48</v>
      </c>
      <c r="BN886" s="107" t="s">
        <v>3374</v>
      </c>
      <c r="BO886" s="46" t="s">
        <v>3891</v>
      </c>
      <c r="BP886" s="74" t="s">
        <v>3907</v>
      </c>
      <c r="BQ886" s="74" t="s">
        <v>5166</v>
      </c>
      <c r="BR886" s="44" t="s">
        <v>3932</v>
      </c>
      <c r="BS886" s="74" t="s">
        <v>5170</v>
      </c>
      <c r="BT886" s="74" t="s">
        <v>5168</v>
      </c>
      <c r="BU886" s="74" t="s">
        <v>4616</v>
      </c>
      <c r="BV886" s="74" t="s">
        <v>4451</v>
      </c>
      <c r="BW886" s="74"/>
      <c r="BX886" s="74"/>
      <c r="BY886" s="74"/>
      <c r="BZ886" s="300" t="s">
        <v>6439</v>
      </c>
      <c r="CA886" s="356" t="s">
        <v>6438</v>
      </c>
      <c r="CB886" s="300" t="s">
        <v>6441</v>
      </c>
      <c r="CC886" s="356" t="s">
        <v>6440</v>
      </c>
      <c r="CD886" s="311" t="str">
        <f t="shared" si="101"/>
        <v>DISCONTINUED - MR406 UTV Beadlock, 14x10, 5+5/-2mm Offset, 4x156, 132mm Centerbore, Method Bronze - Matte Black Ring, w/ BH-H20875</v>
      </c>
      <c r="CE886" s="311" t="s">
        <v>3721</v>
      </c>
      <c r="CF886" s="311" t="s">
        <v>3720</v>
      </c>
      <c r="CG886" s="300" t="str">
        <f t="shared" si="84"/>
        <v>UTV (4XX)</v>
      </c>
    </row>
    <row r="887" spans="1:85" s="36" customFormat="1" ht="15" customHeight="1">
      <c r="A887" s="571">
        <f t="shared" si="82"/>
        <v>884</v>
      </c>
      <c r="B887" s="4" t="s">
        <v>84</v>
      </c>
      <c r="C887" s="92" t="s">
        <v>1055</v>
      </c>
      <c r="D887" s="5" t="s">
        <v>5417</v>
      </c>
      <c r="E887" s="84" t="s">
        <v>6570</v>
      </c>
      <c r="F887" s="281" t="str">
        <f t="shared" si="90"/>
        <v>MR41057047552</v>
      </c>
      <c r="G887" s="83"/>
      <c r="H887" s="83"/>
      <c r="I887" s="72" t="s">
        <v>3252</v>
      </c>
      <c r="J887" s="299">
        <v>43677</v>
      </c>
      <c r="K887" s="307">
        <v>45082</v>
      </c>
      <c r="L887" s="282" t="s">
        <v>1239</v>
      </c>
      <c r="M887" s="328">
        <v>209.9</v>
      </c>
      <c r="N887" s="85"/>
      <c r="O887" s="409"/>
      <c r="P887" s="5">
        <v>15</v>
      </c>
      <c r="Q887" s="70">
        <v>7</v>
      </c>
      <c r="R887" s="92" t="s">
        <v>1682</v>
      </c>
      <c r="S887" s="5">
        <v>4</v>
      </c>
      <c r="T887" s="5">
        <v>136</v>
      </c>
      <c r="U887" s="5">
        <v>38</v>
      </c>
      <c r="V887" s="17">
        <v>5.5</v>
      </c>
      <c r="W887" s="5" t="s">
        <v>166</v>
      </c>
      <c r="X887" s="17">
        <v>106.25</v>
      </c>
      <c r="Y887" s="8">
        <v>16.23</v>
      </c>
      <c r="Z887" s="47">
        <v>1600</v>
      </c>
      <c r="AA887" s="72" t="s">
        <v>2165</v>
      </c>
      <c r="AB887" s="72" t="s">
        <v>2845</v>
      </c>
      <c r="AC887" s="47" t="s">
        <v>9858</v>
      </c>
      <c r="AD887" s="2" t="s">
        <v>3945</v>
      </c>
      <c r="AE887" s="435"/>
      <c r="AF887" s="82">
        <v>22</v>
      </c>
      <c r="AG887" s="80" t="s">
        <v>85</v>
      </c>
      <c r="AH887" s="80" t="s">
        <v>85</v>
      </c>
      <c r="AI887" s="73" t="s">
        <v>85</v>
      </c>
      <c r="AJ887" s="2" t="s">
        <v>85</v>
      </c>
      <c r="AK887" s="9" t="s">
        <v>85</v>
      </c>
      <c r="AL887" s="74" t="s">
        <v>237</v>
      </c>
      <c r="AM887" s="74" t="s">
        <v>85</v>
      </c>
      <c r="AN887" s="38" t="s">
        <v>85</v>
      </c>
      <c r="AO887" s="74" t="s">
        <v>85</v>
      </c>
      <c r="AP887" s="77">
        <v>14.1</v>
      </c>
      <c r="AQ887" s="74"/>
      <c r="AR887" s="74">
        <v>180</v>
      </c>
      <c r="AS887" s="25">
        <v>0</v>
      </c>
      <c r="AT887" s="25">
        <v>9</v>
      </c>
      <c r="AU887" s="25">
        <v>16</v>
      </c>
      <c r="AV887" s="25">
        <v>15</v>
      </c>
      <c r="AW887" s="25">
        <v>168</v>
      </c>
      <c r="AX887" s="25">
        <v>167</v>
      </c>
      <c r="AY887" s="77">
        <v>96</v>
      </c>
      <c r="AZ887" s="49">
        <v>40</v>
      </c>
      <c r="BA887" s="49">
        <v>40</v>
      </c>
      <c r="BB887" s="49">
        <v>40</v>
      </c>
      <c r="BC887" s="49"/>
      <c r="BD887" s="3" t="s">
        <v>85</v>
      </c>
      <c r="BE887" s="91" t="s">
        <v>85</v>
      </c>
      <c r="BF887" s="3" t="s">
        <v>85</v>
      </c>
      <c r="BG887" s="91" t="s">
        <v>85</v>
      </c>
      <c r="BH887" s="70">
        <v>20.75</v>
      </c>
      <c r="BI887" s="50">
        <v>17.7</v>
      </c>
      <c r="BJ887" s="50">
        <v>17.7</v>
      </c>
      <c r="BK887" s="50">
        <v>9.6</v>
      </c>
      <c r="BL887" s="357">
        <v>4.9285471493375997E-2</v>
      </c>
      <c r="BM887" s="5">
        <v>48</v>
      </c>
      <c r="BN887" s="107" t="s">
        <v>3374</v>
      </c>
      <c r="BO887" s="46" t="s">
        <v>3891</v>
      </c>
      <c r="BP887" s="74" t="s">
        <v>4730</v>
      </c>
      <c r="BQ887" s="74" t="s">
        <v>3907</v>
      </c>
      <c r="BR887" s="74" t="s">
        <v>5162</v>
      </c>
      <c r="BS887" s="74" t="s">
        <v>2734</v>
      </c>
      <c r="BT887" s="74" t="s">
        <v>4116</v>
      </c>
      <c r="BU887" s="74" t="s">
        <v>5141</v>
      </c>
      <c r="BV887" s="74"/>
      <c r="BW887" s="74"/>
      <c r="BX887" s="74"/>
      <c r="BY887" s="74"/>
      <c r="BZ887" s="300" t="s">
        <v>6405</v>
      </c>
      <c r="CA887" s="356" t="s">
        <v>6413</v>
      </c>
      <c r="CB887" s="300" t="s">
        <v>6415</v>
      </c>
      <c r="CC887" s="356" t="s">
        <v>6414</v>
      </c>
      <c r="CD887" s="311" t="str">
        <f t="shared" si="101"/>
        <v>DISCONTINUED - MR410 Bead Grip, 15x7, 5+2/+38mm Offset, 4x136, 106.25mm Centerbore, Matte Black</v>
      </c>
      <c r="CE887" s="311" t="s">
        <v>3721</v>
      </c>
      <c r="CF887" s="311" t="s">
        <v>3720</v>
      </c>
      <c r="CG887" s="300" t="str">
        <f t="shared" si="84"/>
        <v>UTV (4XX)</v>
      </c>
    </row>
    <row r="888" spans="1:85" s="36" customFormat="1" ht="15" customHeight="1">
      <c r="A888" s="571">
        <f t="shared" si="82"/>
        <v>885</v>
      </c>
      <c r="B888" s="3" t="s">
        <v>84</v>
      </c>
      <c r="C888" s="92" t="s">
        <v>1247</v>
      </c>
      <c r="D888" s="74" t="s">
        <v>5484</v>
      </c>
      <c r="E888" s="84" t="s">
        <v>6571</v>
      </c>
      <c r="F888" s="281" t="str">
        <f t="shared" si="90"/>
        <v>MR70368062900</v>
      </c>
      <c r="G888" s="83"/>
      <c r="H888" s="83"/>
      <c r="I888" s="81" t="s">
        <v>3971</v>
      </c>
      <c r="J888" s="299">
        <v>43886</v>
      </c>
      <c r="K888" s="307">
        <v>45082</v>
      </c>
      <c r="L888" s="282" t="s">
        <v>1239</v>
      </c>
      <c r="M888" s="328">
        <v>333.5</v>
      </c>
      <c r="N888" s="85"/>
      <c r="O888" s="409"/>
      <c r="P888" s="74">
        <v>16</v>
      </c>
      <c r="Q888" s="8">
        <v>8</v>
      </c>
      <c r="R888" s="92" t="s">
        <v>1695</v>
      </c>
      <c r="S888" s="74">
        <v>6</v>
      </c>
      <c r="T888" s="74">
        <v>120</v>
      </c>
      <c r="U888" s="74">
        <v>0</v>
      </c>
      <c r="V888" s="68">
        <v>4.5</v>
      </c>
      <c r="W888" s="93" t="s">
        <v>85</v>
      </c>
      <c r="X888" s="77">
        <v>67</v>
      </c>
      <c r="Y888" s="76">
        <v>25.2</v>
      </c>
      <c r="Z888" s="47">
        <v>2650</v>
      </c>
      <c r="AA888" s="81" t="s">
        <v>2168</v>
      </c>
      <c r="AB888" s="71" t="s">
        <v>2846</v>
      </c>
      <c r="AC888" s="47" t="s">
        <v>9682</v>
      </c>
      <c r="AD888" s="74" t="s">
        <v>3940</v>
      </c>
      <c r="AE888" s="86"/>
      <c r="AF888" s="82">
        <v>22</v>
      </c>
      <c r="AG888" s="80" t="s">
        <v>85</v>
      </c>
      <c r="AH888" s="14" t="s">
        <v>85</v>
      </c>
      <c r="AI888" s="14" t="s">
        <v>85</v>
      </c>
      <c r="AJ888" s="14" t="s">
        <v>85</v>
      </c>
      <c r="AK888" s="9" t="s">
        <v>85</v>
      </c>
      <c r="AL888" s="92" t="s">
        <v>236</v>
      </c>
      <c r="AM888" s="74" t="s">
        <v>85</v>
      </c>
      <c r="AN888" s="38" t="s">
        <v>85</v>
      </c>
      <c r="AO888" s="74" t="s">
        <v>85</v>
      </c>
      <c r="AP888" s="77">
        <v>16.100000000000001</v>
      </c>
      <c r="AQ888" s="74"/>
      <c r="AR888" s="74">
        <v>150</v>
      </c>
      <c r="AS888" s="74">
        <v>14</v>
      </c>
      <c r="AT888" s="74">
        <v>24</v>
      </c>
      <c r="AU888" s="34">
        <v>34</v>
      </c>
      <c r="AV888" s="34">
        <v>47</v>
      </c>
      <c r="AW888" s="34">
        <v>193</v>
      </c>
      <c r="AX888" s="74">
        <v>187</v>
      </c>
      <c r="AY888" s="77">
        <v>67</v>
      </c>
      <c r="AZ888" s="49">
        <v>40</v>
      </c>
      <c r="BA888" s="49">
        <v>40</v>
      </c>
      <c r="BB888" s="49">
        <v>31</v>
      </c>
      <c r="BC888" s="49"/>
      <c r="BD888" s="3" t="s">
        <v>85</v>
      </c>
      <c r="BE888" s="91" t="s">
        <v>85</v>
      </c>
      <c r="BF888" s="3" t="s">
        <v>85</v>
      </c>
      <c r="BG888" s="91" t="s">
        <v>85</v>
      </c>
      <c r="BH888" s="70">
        <v>29.2</v>
      </c>
      <c r="BI888" s="361">
        <v>19.055118110236201</v>
      </c>
      <c r="BJ888" s="361">
        <v>19.055118110236201</v>
      </c>
      <c r="BK888" s="361">
        <v>10.944881889763799</v>
      </c>
      <c r="BL888" s="357">
        <v>6.5123167999999981E-2</v>
      </c>
      <c r="BM888" s="14">
        <v>36</v>
      </c>
      <c r="BN888" s="107" t="s">
        <v>3374</v>
      </c>
      <c r="BO888" s="46" t="s">
        <v>3891</v>
      </c>
      <c r="BP888" s="74" t="s">
        <v>4730</v>
      </c>
      <c r="BQ888" s="74" t="s">
        <v>3907</v>
      </c>
      <c r="BR888" s="74" t="s">
        <v>4615</v>
      </c>
      <c r="BS888" s="74" t="s">
        <v>2734</v>
      </c>
      <c r="BT888" s="74" t="s">
        <v>4116</v>
      </c>
      <c r="BU888" s="74" t="s">
        <v>5141</v>
      </c>
      <c r="BV888" s="74" t="s">
        <v>5127</v>
      </c>
      <c r="BW888" s="74" t="s">
        <v>4101</v>
      </c>
      <c r="BX888" s="74" t="s">
        <v>3909</v>
      </c>
      <c r="BY888" s="74"/>
      <c r="BZ888" s="300" t="s">
        <v>6316</v>
      </c>
      <c r="CA888" s="356" t="s">
        <v>6319</v>
      </c>
      <c r="CB888" s="300" t="s">
        <v>6321</v>
      </c>
      <c r="CC888" s="356" t="s">
        <v>6320</v>
      </c>
      <c r="CD888" s="311" t="str">
        <f t="shared" si="101"/>
        <v>DISCONTINUED - MR703 Bead Grip, 16x8, 0mm Offset, 6x120, 67mm Centerbore, Method Bronze</v>
      </c>
      <c r="CE888" s="311" t="s">
        <v>3721</v>
      </c>
      <c r="CF888" s="311" t="s">
        <v>3720</v>
      </c>
      <c r="CG888" s="300" t="str">
        <f t="shared" si="84"/>
        <v>TRAIL (7XX)</v>
      </c>
    </row>
    <row r="889" spans="1:85" s="36" customFormat="1" ht="15" customHeight="1">
      <c r="A889" s="571">
        <f t="shared" si="82"/>
        <v>886</v>
      </c>
      <c r="B889" s="3" t="s">
        <v>84</v>
      </c>
      <c r="C889" s="92" t="s">
        <v>1247</v>
      </c>
      <c r="D889" s="74" t="s">
        <v>5484</v>
      </c>
      <c r="E889" s="84" t="s">
        <v>6572</v>
      </c>
      <c r="F889" s="281" t="str">
        <f t="shared" si="90"/>
        <v>MR70378562900</v>
      </c>
      <c r="G889" s="83"/>
      <c r="H889" s="83"/>
      <c r="I889" s="81" t="s">
        <v>3985</v>
      </c>
      <c r="J889" s="299">
        <v>43886</v>
      </c>
      <c r="K889" s="307">
        <v>45082</v>
      </c>
      <c r="L889" s="282" t="s">
        <v>1239</v>
      </c>
      <c r="M889" s="328">
        <v>356.5</v>
      </c>
      <c r="N889" s="85"/>
      <c r="O889" s="409"/>
      <c r="P889" s="74">
        <v>17</v>
      </c>
      <c r="Q889" s="74">
        <v>8.5</v>
      </c>
      <c r="R889" s="92" t="s">
        <v>1695</v>
      </c>
      <c r="S889" s="74">
        <v>6</v>
      </c>
      <c r="T889" s="74">
        <v>120</v>
      </c>
      <c r="U889" s="74">
        <v>0</v>
      </c>
      <c r="V889" s="68">
        <v>4.75</v>
      </c>
      <c r="W889" s="93" t="s">
        <v>85</v>
      </c>
      <c r="X889" s="77">
        <v>67</v>
      </c>
      <c r="Y889" s="76">
        <v>26.9</v>
      </c>
      <c r="Z889" s="47">
        <v>2650</v>
      </c>
      <c r="AA889" s="81" t="s">
        <v>2168</v>
      </c>
      <c r="AB889" s="71" t="s">
        <v>2846</v>
      </c>
      <c r="AC889" s="47" t="s">
        <v>9715</v>
      </c>
      <c r="AD889" s="74" t="s">
        <v>3940</v>
      </c>
      <c r="AE889" s="86"/>
      <c r="AF889" s="82">
        <v>22</v>
      </c>
      <c r="AG889" s="80" t="s">
        <v>85</v>
      </c>
      <c r="AH889" s="14" t="s">
        <v>85</v>
      </c>
      <c r="AI889" s="14" t="s">
        <v>85</v>
      </c>
      <c r="AJ889" s="14" t="s">
        <v>85</v>
      </c>
      <c r="AK889" s="9" t="s">
        <v>85</v>
      </c>
      <c r="AL889" s="92" t="s">
        <v>236</v>
      </c>
      <c r="AM889" s="74" t="s">
        <v>85</v>
      </c>
      <c r="AN889" s="38" t="s">
        <v>85</v>
      </c>
      <c r="AO889" s="74" t="s">
        <v>85</v>
      </c>
      <c r="AP889" s="77">
        <v>16</v>
      </c>
      <c r="AQ889" s="74"/>
      <c r="AR889" s="34">
        <v>160</v>
      </c>
      <c r="AS889" s="34">
        <v>11.9</v>
      </c>
      <c r="AT889" s="34">
        <v>23.8</v>
      </c>
      <c r="AU889" s="34">
        <v>37</v>
      </c>
      <c r="AV889" s="34">
        <v>48</v>
      </c>
      <c r="AW889" s="34">
        <v>209.5</v>
      </c>
      <c r="AX889" s="34">
        <v>203</v>
      </c>
      <c r="AY889" s="34">
        <v>67</v>
      </c>
      <c r="AZ889" s="49">
        <v>40</v>
      </c>
      <c r="BA889" s="49">
        <v>40</v>
      </c>
      <c r="BB889" s="49">
        <v>30</v>
      </c>
      <c r="BC889" s="49"/>
      <c r="BD889" s="3" t="s">
        <v>85</v>
      </c>
      <c r="BE889" s="91" t="s">
        <v>85</v>
      </c>
      <c r="BF889" s="3" t="s">
        <v>85</v>
      </c>
      <c r="BG889" s="91" t="s">
        <v>85</v>
      </c>
      <c r="BH889" s="70">
        <v>31.6</v>
      </c>
      <c r="BI889" s="361">
        <v>20.236220472440898</v>
      </c>
      <c r="BJ889" s="361">
        <v>20.236220472440898</v>
      </c>
      <c r="BK889" s="361">
        <v>11.417322834645701</v>
      </c>
      <c r="BL889" s="357">
        <v>7.6616839999999839E-2</v>
      </c>
      <c r="BM889" s="73">
        <v>36</v>
      </c>
      <c r="BN889" s="107" t="s">
        <v>3374</v>
      </c>
      <c r="BO889" s="46" t="s">
        <v>3891</v>
      </c>
      <c r="BP889" s="74" t="s">
        <v>4730</v>
      </c>
      <c r="BQ889" s="74" t="s">
        <v>3907</v>
      </c>
      <c r="BR889" s="74" t="s">
        <v>4615</v>
      </c>
      <c r="BS889" s="74" t="s">
        <v>2734</v>
      </c>
      <c r="BT889" s="74" t="s">
        <v>4116</v>
      </c>
      <c r="BU889" s="74" t="s">
        <v>5141</v>
      </c>
      <c r="BV889" s="74" t="s">
        <v>5127</v>
      </c>
      <c r="BW889" s="74" t="s">
        <v>4101</v>
      </c>
      <c r="BX889" s="74" t="s">
        <v>3909</v>
      </c>
      <c r="BY889" s="74"/>
      <c r="BZ889" s="300" t="s">
        <v>6316</v>
      </c>
      <c r="CA889" s="356" t="s">
        <v>6319</v>
      </c>
      <c r="CB889" s="300" t="s">
        <v>6321</v>
      </c>
      <c r="CC889" s="356" t="s">
        <v>6320</v>
      </c>
      <c r="CD889" s="311" t="str">
        <f t="shared" si="101"/>
        <v>DISCONTINUED - MR703 Bead Grip, 17x8.5, 0mm Offset, 6x120, 67mm Centerbore, Method Bronze</v>
      </c>
      <c r="CE889" s="311" t="s">
        <v>3721</v>
      </c>
      <c r="CF889" s="311" t="s">
        <v>3720</v>
      </c>
      <c r="CG889" s="300" t="str">
        <f t="shared" si="84"/>
        <v>TRAIL (7XX)</v>
      </c>
    </row>
    <row r="890" spans="1:85" s="36" customFormat="1" ht="15" customHeight="1">
      <c r="A890" s="571">
        <f t="shared" si="82"/>
        <v>887</v>
      </c>
      <c r="B890" s="3" t="s">
        <v>84</v>
      </c>
      <c r="C890" s="92" t="s">
        <v>1247</v>
      </c>
      <c r="D890" s="74" t="s">
        <v>5484</v>
      </c>
      <c r="E890" s="84" t="s">
        <v>6573</v>
      </c>
      <c r="F890" s="281" t="str">
        <f t="shared" si="90"/>
        <v>MR70378562920</v>
      </c>
      <c r="G890" s="83"/>
      <c r="H890" s="83"/>
      <c r="I890" s="81" t="s">
        <v>4198</v>
      </c>
      <c r="J890" s="299">
        <v>44008</v>
      </c>
      <c r="K890" s="307">
        <v>45082</v>
      </c>
      <c r="L890" s="282" t="s">
        <v>1239</v>
      </c>
      <c r="M890" s="328">
        <v>356.5</v>
      </c>
      <c r="N890" s="85"/>
      <c r="O890" s="409"/>
      <c r="P890" s="74">
        <v>17</v>
      </c>
      <c r="Q890" s="74">
        <v>8.5</v>
      </c>
      <c r="R890" s="92" t="s">
        <v>1695</v>
      </c>
      <c r="S890" s="74">
        <v>6</v>
      </c>
      <c r="T890" s="74">
        <v>120</v>
      </c>
      <c r="U890" s="74">
        <v>20</v>
      </c>
      <c r="V890" s="68">
        <v>5.58</v>
      </c>
      <c r="W890" s="95" t="s">
        <v>85</v>
      </c>
      <c r="X890" s="77">
        <v>67</v>
      </c>
      <c r="Y890" s="76">
        <v>30.9</v>
      </c>
      <c r="Z890" s="47">
        <v>2650</v>
      </c>
      <c r="AA890" s="81" t="s">
        <v>2168</v>
      </c>
      <c r="AB890" s="71" t="s">
        <v>2846</v>
      </c>
      <c r="AC890" s="47" t="s">
        <v>9864</v>
      </c>
      <c r="AD890" s="74" t="s">
        <v>3940</v>
      </c>
      <c r="AE890" s="86"/>
      <c r="AF890" s="82">
        <v>22</v>
      </c>
      <c r="AG890" s="80" t="s">
        <v>85</v>
      </c>
      <c r="AH890" s="80" t="s">
        <v>85</v>
      </c>
      <c r="AI890" s="80" t="s">
        <v>85</v>
      </c>
      <c r="AJ890" s="80" t="s">
        <v>85</v>
      </c>
      <c r="AK890" s="9" t="s">
        <v>85</v>
      </c>
      <c r="AL890" s="92" t="s">
        <v>236</v>
      </c>
      <c r="AM890" s="74" t="s">
        <v>85</v>
      </c>
      <c r="AN890" s="38" t="s">
        <v>85</v>
      </c>
      <c r="AO890" s="74" t="s">
        <v>85</v>
      </c>
      <c r="AP890" s="77">
        <v>16</v>
      </c>
      <c r="AQ890" s="74"/>
      <c r="AR890" s="74">
        <v>150</v>
      </c>
      <c r="AS890" s="74">
        <v>17</v>
      </c>
      <c r="AT890" s="74">
        <v>28.6</v>
      </c>
      <c r="AU890" s="34">
        <v>41.8</v>
      </c>
      <c r="AV890" s="34">
        <v>47</v>
      </c>
      <c r="AW890" s="34">
        <v>209.5</v>
      </c>
      <c r="AX890" s="74">
        <v>200.7</v>
      </c>
      <c r="AY890" s="77">
        <v>67</v>
      </c>
      <c r="AZ890" s="49">
        <v>56</v>
      </c>
      <c r="BA890" s="49">
        <v>56</v>
      </c>
      <c r="BB890" s="49">
        <v>20</v>
      </c>
      <c r="BC890" s="49"/>
      <c r="BD890" s="3" t="s">
        <v>85</v>
      </c>
      <c r="BE890" s="91" t="s">
        <v>85</v>
      </c>
      <c r="BF890" s="3" t="s">
        <v>85</v>
      </c>
      <c r="BG890" s="91" t="s">
        <v>85</v>
      </c>
      <c r="BH890" s="70">
        <v>34.9</v>
      </c>
      <c r="BI890" s="361">
        <v>20.236220472440898</v>
      </c>
      <c r="BJ890" s="361">
        <v>20.236220472440898</v>
      </c>
      <c r="BK890" s="361">
        <v>11.417322834645701</v>
      </c>
      <c r="BL890" s="357">
        <v>7.6616839999999839E-2</v>
      </c>
      <c r="BM890" s="73">
        <v>36</v>
      </c>
      <c r="BN890" s="107" t="s">
        <v>3374</v>
      </c>
      <c r="BO890" s="46" t="s">
        <v>3891</v>
      </c>
      <c r="BP890" s="74" t="s">
        <v>4730</v>
      </c>
      <c r="BQ890" s="74" t="s">
        <v>3907</v>
      </c>
      <c r="BR890" s="74" t="s">
        <v>4615</v>
      </c>
      <c r="BS890" s="74" t="s">
        <v>2734</v>
      </c>
      <c r="BT890" s="74" t="s">
        <v>4116</v>
      </c>
      <c r="BU890" s="74" t="s">
        <v>5141</v>
      </c>
      <c r="BV890" s="74" t="s">
        <v>5127</v>
      </c>
      <c r="BW890" s="74" t="s">
        <v>4101</v>
      </c>
      <c r="BX890" s="74" t="s">
        <v>3909</v>
      </c>
      <c r="BY890" s="74"/>
      <c r="BZ890" s="300" t="s">
        <v>6316</v>
      </c>
      <c r="CA890" s="356" t="s">
        <v>6319</v>
      </c>
      <c r="CB890" s="300" t="s">
        <v>6321</v>
      </c>
      <c r="CC890" s="356" t="s">
        <v>6320</v>
      </c>
      <c r="CD890" s="311" t="str">
        <f t="shared" si="101"/>
        <v>DISCONTINUED - MR703 Bead Grip, 17x8.5, +20mm Offset, 6x120, 67mm Centerbore, Method Bronze</v>
      </c>
      <c r="CE890" s="311" t="s">
        <v>3721</v>
      </c>
      <c r="CF890" s="311" t="s">
        <v>3720</v>
      </c>
      <c r="CG890" s="300" t="str">
        <f t="shared" si="84"/>
        <v>TRAIL (7XX)</v>
      </c>
    </row>
    <row r="891" spans="1:85" s="36" customFormat="1" ht="15" customHeight="1">
      <c r="A891" s="571">
        <f t="shared" si="82"/>
        <v>888</v>
      </c>
      <c r="B891" s="97" t="s">
        <v>84</v>
      </c>
      <c r="C891" s="97" t="s">
        <v>1038</v>
      </c>
      <c r="D891" s="97" t="s">
        <v>1976</v>
      </c>
      <c r="E891" s="84" t="s">
        <v>6588</v>
      </c>
      <c r="F891" s="281" t="str">
        <f t="shared" si="90"/>
        <v>MR31589088118</v>
      </c>
      <c r="G891" s="83"/>
      <c r="H891" s="83"/>
      <c r="I891" s="42" t="s">
        <v>3144</v>
      </c>
      <c r="J891" s="315">
        <v>43613</v>
      </c>
      <c r="K891" s="315">
        <v>45118</v>
      </c>
      <c r="L891" s="282" t="s">
        <v>1239</v>
      </c>
      <c r="M891" s="328">
        <v>469</v>
      </c>
      <c r="N891" s="85"/>
      <c r="O891" s="409"/>
      <c r="P891" s="83">
        <v>18</v>
      </c>
      <c r="Q891" s="8">
        <v>9</v>
      </c>
      <c r="R891" s="92" t="s">
        <v>1701</v>
      </c>
      <c r="S891" s="13">
        <v>8</v>
      </c>
      <c r="T891" s="83">
        <v>180</v>
      </c>
      <c r="U891" s="83">
        <v>18</v>
      </c>
      <c r="V891" s="40">
        <v>5.75</v>
      </c>
      <c r="W891" s="95" t="s">
        <v>85</v>
      </c>
      <c r="X891" s="40">
        <v>130.81</v>
      </c>
      <c r="Y891" s="41">
        <v>34.200000000000003</v>
      </c>
      <c r="Z891" s="47">
        <v>3640</v>
      </c>
      <c r="AA891" s="71" t="s">
        <v>5160</v>
      </c>
      <c r="AB891" s="11" t="s">
        <v>2847</v>
      </c>
      <c r="AC891" s="47" t="s">
        <v>9731</v>
      </c>
      <c r="AD891" s="11" t="s">
        <v>1597</v>
      </c>
      <c r="AE891" s="434"/>
      <c r="AF891" s="82">
        <v>33</v>
      </c>
      <c r="AG891" s="14" t="s">
        <v>85</v>
      </c>
      <c r="AH891" s="14" t="s">
        <v>85</v>
      </c>
      <c r="AI891" s="13" t="s">
        <v>2863</v>
      </c>
      <c r="AJ891" s="31" t="s">
        <v>2484</v>
      </c>
      <c r="AK891" s="9">
        <v>1.1000000000000001</v>
      </c>
      <c r="AL891" s="11" t="s">
        <v>237</v>
      </c>
      <c r="AM891" s="13" t="s">
        <v>85</v>
      </c>
      <c r="AN891" s="38" t="s">
        <v>85</v>
      </c>
      <c r="AO891" s="13" t="s">
        <v>85</v>
      </c>
      <c r="AP891" s="40">
        <v>16.2</v>
      </c>
      <c r="AQ891" s="13"/>
      <c r="AR891" s="13">
        <v>210</v>
      </c>
      <c r="AS891" s="67">
        <v>0</v>
      </c>
      <c r="AT891" s="67">
        <v>0</v>
      </c>
      <c r="AU891" s="67">
        <v>25</v>
      </c>
      <c r="AV891" s="67">
        <v>39.700000000000003</v>
      </c>
      <c r="AW891" s="67">
        <v>221.8</v>
      </c>
      <c r="AX891" s="96">
        <v>219.6</v>
      </c>
      <c r="AY891" s="93">
        <v>123.1</v>
      </c>
      <c r="AZ891" s="49">
        <v>92</v>
      </c>
      <c r="BA891" s="49">
        <v>92</v>
      </c>
      <c r="BB891" s="49">
        <v>42</v>
      </c>
      <c r="BC891" s="49"/>
      <c r="BD891" s="3" t="s">
        <v>85</v>
      </c>
      <c r="BE891" s="91" t="s">
        <v>85</v>
      </c>
      <c r="BF891" s="3" t="s">
        <v>85</v>
      </c>
      <c r="BG891" s="91" t="s">
        <v>85</v>
      </c>
      <c r="BH891" s="70">
        <v>37.700000000000003</v>
      </c>
      <c r="BI891" s="50">
        <v>21.141732283464599</v>
      </c>
      <c r="BJ891" s="50">
        <v>21.141732283464599</v>
      </c>
      <c r="BK891" s="50">
        <v>11.929133858267701</v>
      </c>
      <c r="BL891" s="357">
        <v>8.7375807000000152E-2</v>
      </c>
      <c r="BM891" s="14">
        <v>36</v>
      </c>
      <c r="BN891" s="107" t="s">
        <v>3374</v>
      </c>
      <c r="BO891" s="46" t="s">
        <v>3891</v>
      </c>
      <c r="BP891" s="29" t="s">
        <v>3907</v>
      </c>
      <c r="BQ891" s="29" t="s">
        <v>5175</v>
      </c>
      <c r="BR891" s="29" t="s">
        <v>2709</v>
      </c>
      <c r="BS891" s="29" t="s">
        <v>5199</v>
      </c>
      <c r="BT891" s="74" t="s">
        <v>5210</v>
      </c>
      <c r="BU891" s="74" t="s">
        <v>5189</v>
      </c>
      <c r="BV891" s="74" t="s">
        <v>4101</v>
      </c>
      <c r="BW891" s="74" t="s">
        <v>3909</v>
      </c>
      <c r="BX891" s="74"/>
      <c r="BY891" s="74"/>
      <c r="BZ891" s="300" t="s">
        <v>6182</v>
      </c>
      <c r="CA891" s="356" t="s">
        <v>6185</v>
      </c>
      <c r="CB891" s="300" t="s">
        <v>6187</v>
      </c>
      <c r="CC891" s="356" t="s">
        <v>6186</v>
      </c>
      <c r="CD891" s="311" t="str">
        <f t="shared" ref="CD891:CD895" si="102">CONCATENATE("DISCONTINUED"," ","-"," ",D891,", ",P891,"x",Q891,", ",IF(W891="N/A", "", CONCATENATE(W891, "/")),IF(U891&gt;0, CONCATENATE("+",U891), U891),"mm Offset, ",R891,", ",X891,"mm Centerbore, ",PROPER(AA891), "", IF(BF891="N/A", "", CONCATENATE(", w/ ", BF891)))</f>
        <v>DISCONTINUED - MR315, 18x9, +18mm Offset, 8x180, 130.81mm Centerbore, Gold - Black Lip</v>
      </c>
      <c r="CE891" s="311" t="s">
        <v>3721</v>
      </c>
      <c r="CF891" s="311" t="s">
        <v>3720</v>
      </c>
      <c r="CG891" s="300" t="str">
        <f t="shared" si="84"/>
        <v>STREET (3XX)</v>
      </c>
    </row>
    <row r="892" spans="1:85" s="36" customFormat="1" ht="15" customHeight="1">
      <c r="A892" s="571">
        <f t="shared" si="82"/>
        <v>889</v>
      </c>
      <c r="B892" s="92" t="s">
        <v>84</v>
      </c>
      <c r="C892" s="92" t="s">
        <v>1056</v>
      </c>
      <c r="D892" s="3" t="s">
        <v>1843</v>
      </c>
      <c r="E892" s="84" t="s">
        <v>6589</v>
      </c>
      <c r="F892" s="281" t="str">
        <f t="shared" si="90"/>
        <v>MR10379000312B</v>
      </c>
      <c r="G892" s="83" t="s">
        <v>1095</v>
      </c>
      <c r="H892" s="83"/>
      <c r="I892" s="71" t="s">
        <v>1427</v>
      </c>
      <c r="J892" s="305">
        <v>43101</v>
      </c>
      <c r="K892" s="315">
        <v>45118</v>
      </c>
      <c r="L892" s="282" t="s">
        <v>1239</v>
      </c>
      <c r="M892" s="328">
        <v>599</v>
      </c>
      <c r="N892" s="85"/>
      <c r="O892" s="409"/>
      <c r="P892" s="3">
        <v>17</v>
      </c>
      <c r="Q892" s="8">
        <v>9</v>
      </c>
      <c r="R892" s="3" t="s">
        <v>221</v>
      </c>
      <c r="S892" s="3" t="s">
        <v>221</v>
      </c>
      <c r="T892" s="3" t="s">
        <v>221</v>
      </c>
      <c r="U892" s="3">
        <v>-12</v>
      </c>
      <c r="V892" s="16">
        <v>4.5</v>
      </c>
      <c r="W892" s="93" t="s">
        <v>85</v>
      </c>
      <c r="X892" s="16">
        <v>83</v>
      </c>
      <c r="Y892" s="8">
        <v>37.299999999999997</v>
      </c>
      <c r="Z892" s="47">
        <v>4000</v>
      </c>
      <c r="AA892" s="72" t="s">
        <v>5159</v>
      </c>
      <c r="AB892" s="72" t="s">
        <v>173</v>
      </c>
      <c r="AC892" s="47" t="s">
        <v>9673</v>
      </c>
      <c r="AD892" s="3" t="s">
        <v>85</v>
      </c>
      <c r="AE892" s="47"/>
      <c r="AF892" s="82" t="s">
        <v>85</v>
      </c>
      <c r="AG892" s="80" t="s">
        <v>85</v>
      </c>
      <c r="AH892" s="3" t="s">
        <v>85</v>
      </c>
      <c r="AI892" s="73" t="s">
        <v>85</v>
      </c>
      <c r="AJ892" s="2" t="s">
        <v>85</v>
      </c>
      <c r="AK892" s="9" t="s">
        <v>85</v>
      </c>
      <c r="AL892" s="74" t="s">
        <v>237</v>
      </c>
      <c r="AM892" s="74" t="s">
        <v>85</v>
      </c>
      <c r="AN892" s="38" t="s">
        <v>85</v>
      </c>
      <c r="AO892" s="74" t="s">
        <v>85</v>
      </c>
      <c r="AP892" s="77" t="s">
        <v>85</v>
      </c>
      <c r="AQ892" s="74"/>
      <c r="AR892" s="74">
        <v>204</v>
      </c>
      <c r="AS892" s="74">
        <v>0</v>
      </c>
      <c r="AT892" s="74">
        <v>0</v>
      </c>
      <c r="AU892" s="34">
        <v>28</v>
      </c>
      <c r="AV892" s="34">
        <v>37</v>
      </c>
      <c r="AW892" s="34">
        <v>206</v>
      </c>
      <c r="AX892" s="74">
        <v>204</v>
      </c>
      <c r="AY892" s="77" t="s">
        <v>85</v>
      </c>
      <c r="AZ892" s="49" t="s">
        <v>85</v>
      </c>
      <c r="BA892" s="49" t="s">
        <v>85</v>
      </c>
      <c r="BB892" s="49">
        <v>70</v>
      </c>
      <c r="BC892" s="49"/>
      <c r="BD892" s="3" t="s">
        <v>2575</v>
      </c>
      <c r="BE892" s="91">
        <v>152.625</v>
      </c>
      <c r="BF892" s="3" t="s">
        <v>1480</v>
      </c>
      <c r="BG892" s="91">
        <v>11</v>
      </c>
      <c r="BH892" s="70">
        <v>42.7</v>
      </c>
      <c r="BI892" s="50">
        <v>20.4724409448819</v>
      </c>
      <c r="BJ892" s="50">
        <v>20.4724409448819</v>
      </c>
      <c r="BK892" s="50">
        <v>12.4409448818898</v>
      </c>
      <c r="BL892" s="357">
        <v>8.5446400000000311E-2</v>
      </c>
      <c r="BM892" s="3">
        <v>36</v>
      </c>
      <c r="BN892" s="107" t="s">
        <v>3374</v>
      </c>
      <c r="BO892" s="46" t="s">
        <v>3891</v>
      </c>
      <c r="BP892" s="74" t="s">
        <v>2713</v>
      </c>
      <c r="BQ892" s="74" t="s">
        <v>5175</v>
      </c>
      <c r="BR892" s="74" t="s">
        <v>5176</v>
      </c>
      <c r="BS892" s="74" t="s">
        <v>3932</v>
      </c>
      <c r="BT892" s="74" t="s">
        <v>4616</v>
      </c>
      <c r="BU892" s="74" t="s">
        <v>5032</v>
      </c>
      <c r="BV892" s="74" t="s">
        <v>3933</v>
      </c>
      <c r="BW892" s="74"/>
      <c r="BX892" s="74"/>
      <c r="BY892" s="74"/>
      <c r="BZ892" s="300"/>
      <c r="CA892" s="312"/>
      <c r="CB892" s="300"/>
      <c r="CC892" s="312"/>
      <c r="CD892" s="311" t="str">
        <f t="shared" si="102"/>
        <v>DISCONTINUED - MR103 Beadlock, 17x9, -12mm Offset, BLANK, 83mm Centerbore, Machined - Raw, w/ BH-H24125</v>
      </c>
      <c r="CE892" s="311" t="s">
        <v>3721</v>
      </c>
      <c r="CF892" s="311" t="s">
        <v>3720</v>
      </c>
      <c r="CG892" s="300" t="str">
        <f t="shared" si="84"/>
        <v>RACE (1XX)</v>
      </c>
    </row>
    <row r="893" spans="1:85" s="36" customFormat="1" ht="15" customHeight="1">
      <c r="A893" s="571">
        <f t="shared" si="82"/>
        <v>890</v>
      </c>
      <c r="B893" s="92" t="s">
        <v>84</v>
      </c>
      <c r="C893" s="92" t="s">
        <v>1056</v>
      </c>
      <c r="D893" s="3" t="s">
        <v>1074</v>
      </c>
      <c r="E893" s="84" t="s">
        <v>6590</v>
      </c>
      <c r="F893" s="281" t="str">
        <f t="shared" si="90"/>
        <v>MR10529060520B</v>
      </c>
      <c r="G893" s="83" t="s">
        <v>1095</v>
      </c>
      <c r="H893" s="83"/>
      <c r="I893" s="71" t="s">
        <v>2062</v>
      </c>
      <c r="J893" s="306">
        <v>43340</v>
      </c>
      <c r="K893" s="315">
        <v>45118</v>
      </c>
      <c r="L893" s="282" t="s">
        <v>1239</v>
      </c>
      <c r="M893" s="328">
        <v>649.94399999999996</v>
      </c>
      <c r="N893" s="85"/>
      <c r="O893" s="409"/>
      <c r="P893" s="3">
        <v>20</v>
      </c>
      <c r="Q893" s="8">
        <v>9</v>
      </c>
      <c r="R893" s="92" t="s">
        <v>1089</v>
      </c>
      <c r="S893" s="3">
        <v>6</v>
      </c>
      <c r="T893" s="3">
        <v>5.5</v>
      </c>
      <c r="U893" s="3">
        <v>20</v>
      </c>
      <c r="V893" s="16">
        <v>5.7</v>
      </c>
      <c r="W893" s="93" t="s">
        <v>85</v>
      </c>
      <c r="X893" s="16">
        <v>108</v>
      </c>
      <c r="Y893" s="8">
        <v>43</v>
      </c>
      <c r="Z893" s="47">
        <v>3600</v>
      </c>
      <c r="AA893" s="72" t="s">
        <v>2165</v>
      </c>
      <c r="AB893" s="72" t="s">
        <v>2845</v>
      </c>
      <c r="AC893" s="47" t="s">
        <v>9886</v>
      </c>
      <c r="AD893" s="2" t="s">
        <v>1556</v>
      </c>
      <c r="AE893" s="435"/>
      <c r="AF893" s="82">
        <v>33</v>
      </c>
      <c r="AG893" s="80" t="s">
        <v>85</v>
      </c>
      <c r="AH893" s="80" t="s">
        <v>85</v>
      </c>
      <c r="AI893" s="92" t="s">
        <v>2859</v>
      </c>
      <c r="AJ893" s="2" t="s">
        <v>85</v>
      </c>
      <c r="AK893" s="9" t="s">
        <v>85</v>
      </c>
      <c r="AL893" s="74" t="s">
        <v>236</v>
      </c>
      <c r="AM893" s="74" t="s">
        <v>85</v>
      </c>
      <c r="AN893" s="38" t="s">
        <v>85</v>
      </c>
      <c r="AO893" s="74" t="s">
        <v>85</v>
      </c>
      <c r="AP893" s="77">
        <v>16</v>
      </c>
      <c r="AQ893" s="74"/>
      <c r="AR893" s="74">
        <v>170</v>
      </c>
      <c r="AS893" s="74">
        <v>4</v>
      </c>
      <c r="AT893" s="74">
        <v>14</v>
      </c>
      <c r="AU893" s="34">
        <v>23</v>
      </c>
      <c r="AV893" s="34">
        <v>34</v>
      </c>
      <c r="AW893" s="34">
        <v>240</v>
      </c>
      <c r="AX893" s="74">
        <v>235</v>
      </c>
      <c r="AY893" s="93">
        <v>107</v>
      </c>
      <c r="AZ893" s="49">
        <v>41</v>
      </c>
      <c r="BA893" s="49">
        <v>74</v>
      </c>
      <c r="BB893" s="49">
        <v>0</v>
      </c>
      <c r="BC893" s="49"/>
      <c r="BD893" s="3" t="s">
        <v>3196</v>
      </c>
      <c r="BE893" s="91">
        <v>172.5</v>
      </c>
      <c r="BF893" s="3" t="s">
        <v>2851</v>
      </c>
      <c r="BG893" s="91">
        <v>11</v>
      </c>
      <c r="BH893" s="70">
        <v>46.5</v>
      </c>
      <c r="BI893" s="50">
        <v>23.228346456692901</v>
      </c>
      <c r="BJ893" s="50">
        <v>23.228346456692901</v>
      </c>
      <c r="BK893" s="50">
        <v>11.81</v>
      </c>
      <c r="BL893" s="357">
        <v>0.10442094939999987</v>
      </c>
      <c r="BM893" s="3">
        <v>24</v>
      </c>
      <c r="BN893" s="107" t="s">
        <v>3374</v>
      </c>
      <c r="BO893" s="46" t="s">
        <v>3891</v>
      </c>
      <c r="BP893" s="74" t="s">
        <v>3907</v>
      </c>
      <c r="BQ893" s="74" t="s">
        <v>4615</v>
      </c>
      <c r="BR893" s="74" t="s">
        <v>5168</v>
      </c>
      <c r="BS893" s="74" t="s">
        <v>3932</v>
      </c>
      <c r="BT893" s="74" t="s">
        <v>4616</v>
      </c>
      <c r="BU893" s="74" t="s">
        <v>5032</v>
      </c>
      <c r="BV893" s="74" t="s">
        <v>4451</v>
      </c>
      <c r="BW893" s="74" t="s">
        <v>4101</v>
      </c>
      <c r="BX893" s="74"/>
      <c r="BY893" s="74"/>
      <c r="BZ893" s="300" t="s">
        <v>6398</v>
      </c>
      <c r="CA893" s="356" t="s">
        <v>6399</v>
      </c>
      <c r="CB893" s="312" t="s">
        <v>6401</v>
      </c>
      <c r="CC893" s="356" t="s">
        <v>6400</v>
      </c>
      <c r="CD893" s="311" t="str">
        <f t="shared" si="102"/>
        <v>DISCONTINUED - MR105 Beadlock, 20x9, +20mm Offset, 6x5.5, 108mm Centerbore, Matte Black, w/ BH-H36125</v>
      </c>
      <c r="CE893" s="311" t="s">
        <v>3721</v>
      </c>
      <c r="CF893" s="311" t="s">
        <v>3720</v>
      </c>
      <c r="CG893" s="300" t="str">
        <f t="shared" si="84"/>
        <v>RACE (1XX)</v>
      </c>
    </row>
    <row r="894" spans="1:85" s="36" customFormat="1" ht="15" customHeight="1">
      <c r="A894" s="571">
        <f t="shared" si="82"/>
        <v>891</v>
      </c>
      <c r="B894" s="3" t="s">
        <v>84</v>
      </c>
      <c r="C894" s="92" t="s">
        <v>1059</v>
      </c>
      <c r="D894" s="75" t="s">
        <v>234</v>
      </c>
      <c r="E894" s="84" t="s">
        <v>6591</v>
      </c>
      <c r="F894" s="281" t="str">
        <f t="shared" si="90"/>
        <v>MR50267012515</v>
      </c>
      <c r="G894" s="83"/>
      <c r="H894" s="83"/>
      <c r="I894" s="71" t="s">
        <v>2790</v>
      </c>
      <c r="J894" s="307">
        <v>43461</v>
      </c>
      <c r="K894" s="315">
        <v>45118</v>
      </c>
      <c r="L894" s="282" t="s">
        <v>1239</v>
      </c>
      <c r="M894" s="328">
        <v>249</v>
      </c>
      <c r="N894" s="85"/>
      <c r="O894" s="409"/>
      <c r="P894" s="75">
        <v>16</v>
      </c>
      <c r="Q894" s="39">
        <v>7</v>
      </c>
      <c r="R894" s="92" t="s">
        <v>1756</v>
      </c>
      <c r="S894" s="75">
        <v>5</v>
      </c>
      <c r="T894" s="75">
        <v>4.5</v>
      </c>
      <c r="U894" s="75">
        <v>15</v>
      </c>
      <c r="V894" s="68">
        <v>4.5999999999999996</v>
      </c>
      <c r="W894" s="95" t="s">
        <v>85</v>
      </c>
      <c r="X894" s="68">
        <v>67.099999999999994</v>
      </c>
      <c r="Y894" s="39">
        <v>19.88</v>
      </c>
      <c r="Z894" s="47">
        <v>1850</v>
      </c>
      <c r="AA894" s="42" t="s">
        <v>2165</v>
      </c>
      <c r="AB894" s="42" t="s">
        <v>2845</v>
      </c>
      <c r="AC894" s="47" t="s">
        <v>9887</v>
      </c>
      <c r="AD894" s="75" t="s">
        <v>1583</v>
      </c>
      <c r="AE894" s="436"/>
      <c r="AF894" s="82">
        <v>33</v>
      </c>
      <c r="AG894" s="79" t="s">
        <v>1675</v>
      </c>
      <c r="AH894" s="74" t="s">
        <v>1786</v>
      </c>
      <c r="AI894" s="14" t="s">
        <v>85</v>
      </c>
      <c r="AJ894" s="13" t="s">
        <v>85</v>
      </c>
      <c r="AK894" s="9" t="s">
        <v>85</v>
      </c>
      <c r="AL894" s="92" t="s">
        <v>236</v>
      </c>
      <c r="AM894" s="75" t="s">
        <v>1631</v>
      </c>
      <c r="AN894" s="38">
        <v>2.75</v>
      </c>
      <c r="AO894" s="75">
        <v>56.1</v>
      </c>
      <c r="AP894" s="68">
        <v>16</v>
      </c>
      <c r="AQ894" s="75"/>
      <c r="AR894" s="75">
        <v>147</v>
      </c>
      <c r="AS894" s="34">
        <v>26</v>
      </c>
      <c r="AT894" s="34">
        <v>36.5</v>
      </c>
      <c r="AU894" s="34">
        <v>42</v>
      </c>
      <c r="AV894" s="34">
        <v>52</v>
      </c>
      <c r="AW894" s="34">
        <v>195</v>
      </c>
      <c r="AX894" s="34">
        <v>193</v>
      </c>
      <c r="AY894" s="68">
        <v>67.099999999999994</v>
      </c>
      <c r="AZ894" s="49">
        <v>25</v>
      </c>
      <c r="BA894" s="49">
        <v>25</v>
      </c>
      <c r="BB894" s="49">
        <v>0</v>
      </c>
      <c r="BC894" s="49"/>
      <c r="BD894" s="13" t="s">
        <v>85</v>
      </c>
      <c r="BE894" s="91" t="s">
        <v>85</v>
      </c>
      <c r="BF894" s="13" t="s">
        <v>85</v>
      </c>
      <c r="BG894" s="91" t="s">
        <v>85</v>
      </c>
      <c r="BH894" s="69">
        <v>24.29</v>
      </c>
      <c r="BI894" s="50">
        <v>19.09</v>
      </c>
      <c r="BJ894" s="50">
        <v>19.09</v>
      </c>
      <c r="BK894" s="50">
        <v>10.24</v>
      </c>
      <c r="BL894" s="357">
        <v>6.1152323564527607E-2</v>
      </c>
      <c r="BM894" s="75">
        <v>36</v>
      </c>
      <c r="BN894" s="107" t="s">
        <v>3374</v>
      </c>
      <c r="BO894" s="46" t="s">
        <v>3891</v>
      </c>
      <c r="BP894" s="74" t="s">
        <v>3907</v>
      </c>
      <c r="BQ894" s="74" t="s">
        <v>5206</v>
      </c>
      <c r="BR894" s="74" t="s">
        <v>5170</v>
      </c>
      <c r="BS894" s="74" t="s">
        <v>4451</v>
      </c>
      <c r="BT894" s="74" t="s">
        <v>4101</v>
      </c>
      <c r="BU894" s="74" t="s">
        <v>3909</v>
      </c>
      <c r="BV894" s="74" t="s">
        <v>5235</v>
      </c>
      <c r="BW894" s="75"/>
      <c r="BX894" s="75"/>
      <c r="BY894" s="75"/>
      <c r="BZ894" s="334" t="s">
        <v>6249</v>
      </c>
      <c r="CA894" s="364" t="s">
        <v>6248</v>
      </c>
      <c r="CB894" s="300" t="s">
        <v>6251</v>
      </c>
      <c r="CC894" s="364" t="s">
        <v>6250</v>
      </c>
      <c r="CD894" s="311" t="str">
        <f t="shared" si="102"/>
        <v>DISCONTINUED - MR502 RALLY, 16x7, +15mm Offset, 5x4.5, 67.1mm Centerbore, Matte Black</v>
      </c>
      <c r="CE894" s="311" t="s">
        <v>3721</v>
      </c>
      <c r="CF894" s="311" t="s">
        <v>3720</v>
      </c>
      <c r="CG894" s="300" t="str">
        <f t="shared" si="84"/>
        <v>RALLY (5XX)</v>
      </c>
    </row>
    <row r="895" spans="1:85" s="36" customFormat="1" ht="15" customHeight="1">
      <c r="A895" s="571">
        <f t="shared" si="82"/>
        <v>892</v>
      </c>
      <c r="B895" s="3" t="s">
        <v>84</v>
      </c>
      <c r="C895" s="92" t="s">
        <v>1059</v>
      </c>
      <c r="D895" s="74" t="s">
        <v>234</v>
      </c>
      <c r="E895" s="84" t="s">
        <v>6592</v>
      </c>
      <c r="F895" s="281" t="str">
        <f t="shared" si="90"/>
        <v>MR50288012538</v>
      </c>
      <c r="G895" s="83"/>
      <c r="H895" s="83"/>
      <c r="I895" s="71" t="s">
        <v>2322</v>
      </c>
      <c r="J895" s="306">
        <v>43370</v>
      </c>
      <c r="K895" s="315">
        <v>45118</v>
      </c>
      <c r="L895" s="282" t="s">
        <v>1239</v>
      </c>
      <c r="M895" s="328">
        <v>299</v>
      </c>
      <c r="N895" s="85"/>
      <c r="O895" s="409"/>
      <c r="P895" s="74">
        <v>18</v>
      </c>
      <c r="Q895" s="76">
        <v>8</v>
      </c>
      <c r="R895" s="92" t="s">
        <v>1756</v>
      </c>
      <c r="S895" s="74">
        <v>5</v>
      </c>
      <c r="T895" s="76">
        <v>4.5</v>
      </c>
      <c r="U895" s="74">
        <v>38</v>
      </c>
      <c r="V895" s="77">
        <v>6.1</v>
      </c>
      <c r="W895" s="93" t="s">
        <v>85</v>
      </c>
      <c r="X895" s="77">
        <v>67.099999999999994</v>
      </c>
      <c r="Y895" s="76">
        <v>27.37</v>
      </c>
      <c r="Z895" s="47">
        <v>1850</v>
      </c>
      <c r="AA895" s="81" t="s">
        <v>2165</v>
      </c>
      <c r="AB895" s="72" t="s">
        <v>2845</v>
      </c>
      <c r="AC895" s="47" t="s">
        <v>9693</v>
      </c>
      <c r="AD895" s="74" t="s">
        <v>1583</v>
      </c>
      <c r="AE895" s="86"/>
      <c r="AF895" s="82">
        <v>33</v>
      </c>
      <c r="AG895" s="79" t="s">
        <v>1675</v>
      </c>
      <c r="AH895" s="74" t="s">
        <v>1786</v>
      </c>
      <c r="AI895" s="73" t="s">
        <v>85</v>
      </c>
      <c r="AJ895" s="3" t="s">
        <v>85</v>
      </c>
      <c r="AK895" s="9" t="s">
        <v>85</v>
      </c>
      <c r="AL895" s="92" t="s">
        <v>236</v>
      </c>
      <c r="AM895" s="74" t="s">
        <v>1631</v>
      </c>
      <c r="AN895" s="38">
        <v>2.75</v>
      </c>
      <c r="AO895" s="74">
        <v>56.1</v>
      </c>
      <c r="AP895" s="77">
        <v>16</v>
      </c>
      <c r="AQ895" s="74"/>
      <c r="AR895" s="74">
        <v>160</v>
      </c>
      <c r="AS895" s="25">
        <v>18</v>
      </c>
      <c r="AT895" s="25">
        <v>34</v>
      </c>
      <c r="AU895" s="25">
        <v>41</v>
      </c>
      <c r="AV895" s="25">
        <v>45.7</v>
      </c>
      <c r="AW895" s="25">
        <v>221.6</v>
      </c>
      <c r="AX895" s="25">
        <v>215.6</v>
      </c>
      <c r="AY895" s="77">
        <v>67.099999999999994</v>
      </c>
      <c r="AZ895" s="49">
        <v>20.399999999999999</v>
      </c>
      <c r="BA895" s="49">
        <v>20.399999999999999</v>
      </c>
      <c r="BB895" s="49">
        <v>0</v>
      </c>
      <c r="BC895" s="49"/>
      <c r="BD895" s="3" t="s">
        <v>85</v>
      </c>
      <c r="BE895" s="91" t="s">
        <v>85</v>
      </c>
      <c r="BF895" s="3" t="s">
        <v>85</v>
      </c>
      <c r="BG895" s="91" t="s">
        <v>85</v>
      </c>
      <c r="BH895" s="70">
        <v>32.590000000000003</v>
      </c>
      <c r="BI895" s="50">
        <v>21.141732283464599</v>
      </c>
      <c r="BJ895" s="50">
        <v>21.141732283464599</v>
      </c>
      <c r="BK895" s="50">
        <v>10.7086614173228</v>
      </c>
      <c r="BL895" s="357">
        <v>7.8436367999999965E-2</v>
      </c>
      <c r="BM895" s="74">
        <v>36</v>
      </c>
      <c r="BN895" s="107" t="s">
        <v>3374</v>
      </c>
      <c r="BO895" s="46" t="s">
        <v>3891</v>
      </c>
      <c r="BP895" s="74" t="s">
        <v>3907</v>
      </c>
      <c r="BQ895" s="74" t="s">
        <v>5206</v>
      </c>
      <c r="BR895" s="74" t="s">
        <v>5170</v>
      </c>
      <c r="BS895" s="74" t="s">
        <v>4451</v>
      </c>
      <c r="BT895" s="74" t="s">
        <v>4101</v>
      </c>
      <c r="BU895" s="74" t="s">
        <v>3909</v>
      </c>
      <c r="BV895" s="74" t="s">
        <v>5235</v>
      </c>
      <c r="BW895" s="74"/>
      <c r="BX895" s="74"/>
      <c r="BY895" s="74"/>
      <c r="BZ895" s="334" t="s">
        <v>6249</v>
      </c>
      <c r="CA895" s="364" t="s">
        <v>6248</v>
      </c>
      <c r="CB895" s="300" t="s">
        <v>6251</v>
      </c>
      <c r="CC895" s="364" t="s">
        <v>6250</v>
      </c>
      <c r="CD895" s="311" t="str">
        <f t="shared" si="102"/>
        <v>DISCONTINUED - MR502 RALLY, 18x8, +38mm Offset, 5x4.5, 67.1mm Centerbore, Matte Black</v>
      </c>
      <c r="CE895" s="311" t="s">
        <v>3721</v>
      </c>
      <c r="CF895" s="311" t="s">
        <v>3720</v>
      </c>
      <c r="CG895" s="300" t="str">
        <f t="shared" si="84"/>
        <v>RALLY (5XX)</v>
      </c>
    </row>
    <row r="896" spans="1:85" s="36" customFormat="1" ht="15" customHeight="1">
      <c r="A896" s="571">
        <f t="shared" si="82"/>
        <v>893</v>
      </c>
      <c r="B896" s="92" t="s">
        <v>84</v>
      </c>
      <c r="C896" s="92" t="s">
        <v>1038</v>
      </c>
      <c r="D896" s="92" t="s">
        <v>1975</v>
      </c>
      <c r="E896" s="84" t="s">
        <v>6599</v>
      </c>
      <c r="F896" s="281" t="str">
        <f t="shared" si="90"/>
        <v>MR31478562500</v>
      </c>
      <c r="G896" s="83"/>
      <c r="H896" s="83"/>
      <c r="I896" s="72" t="s">
        <v>1989</v>
      </c>
      <c r="J896" s="305">
        <v>43340</v>
      </c>
      <c r="K896" s="305">
        <v>45141</v>
      </c>
      <c r="L896" s="282" t="s">
        <v>1239</v>
      </c>
      <c r="M896" s="328">
        <v>380.5</v>
      </c>
      <c r="N896" s="85"/>
      <c r="O896" s="409"/>
      <c r="P896" s="29">
        <v>17</v>
      </c>
      <c r="Q896" s="24">
        <v>8.5</v>
      </c>
      <c r="R896" s="92" t="s">
        <v>1695</v>
      </c>
      <c r="S896" s="3">
        <v>6</v>
      </c>
      <c r="T896" s="29">
        <v>120</v>
      </c>
      <c r="U896" s="29">
        <v>0</v>
      </c>
      <c r="V896" s="16">
        <v>4.75</v>
      </c>
      <c r="W896" s="93" t="s">
        <v>85</v>
      </c>
      <c r="X896" s="16">
        <v>67</v>
      </c>
      <c r="Y896" s="8">
        <v>32.549999999999997</v>
      </c>
      <c r="Z896" s="47">
        <v>2650</v>
      </c>
      <c r="AA896" s="71" t="s">
        <v>2165</v>
      </c>
      <c r="AB896" s="72" t="s">
        <v>2845</v>
      </c>
      <c r="AC896" s="47" t="s">
        <v>9715</v>
      </c>
      <c r="AD896" s="71" t="s">
        <v>1600</v>
      </c>
      <c r="AE896" s="433"/>
      <c r="AF896" s="82">
        <v>22</v>
      </c>
      <c r="AG896" s="73" t="s">
        <v>85</v>
      </c>
      <c r="AH896" s="73" t="s">
        <v>85</v>
      </c>
      <c r="AI896" s="73" t="s">
        <v>85</v>
      </c>
      <c r="AJ896" s="73" t="s">
        <v>85</v>
      </c>
      <c r="AK896" s="9" t="s">
        <v>85</v>
      </c>
      <c r="AL896" s="71" t="s">
        <v>237</v>
      </c>
      <c r="AM896" s="3" t="s">
        <v>85</v>
      </c>
      <c r="AN896" s="38" t="s">
        <v>85</v>
      </c>
      <c r="AO896" s="3" t="s">
        <v>85</v>
      </c>
      <c r="AP896" s="16">
        <v>16.2</v>
      </c>
      <c r="AQ896" s="3"/>
      <c r="AR896" s="3">
        <v>160</v>
      </c>
      <c r="AS896" s="34">
        <v>21.4</v>
      </c>
      <c r="AT896" s="34">
        <v>42.8</v>
      </c>
      <c r="AU896" s="34">
        <v>66.8</v>
      </c>
      <c r="AV896" s="34">
        <v>83.8</v>
      </c>
      <c r="AW896" s="34">
        <v>207</v>
      </c>
      <c r="AX896" s="94">
        <v>205</v>
      </c>
      <c r="AY896" s="16">
        <v>67</v>
      </c>
      <c r="AZ896" s="49">
        <v>40</v>
      </c>
      <c r="BA896" s="49">
        <v>40</v>
      </c>
      <c r="BB896" s="49">
        <v>0</v>
      </c>
      <c r="BC896" s="49"/>
      <c r="BD896" s="92" t="s">
        <v>85</v>
      </c>
      <c r="BE896" s="91" t="s">
        <v>85</v>
      </c>
      <c r="BF896" s="92" t="s">
        <v>85</v>
      </c>
      <c r="BG896" s="91" t="s">
        <v>85</v>
      </c>
      <c r="BH896" s="70">
        <v>36.049999999999997</v>
      </c>
      <c r="BI896" s="50">
        <v>20.236220472440898</v>
      </c>
      <c r="BJ896" s="50">
        <v>20.236220472440898</v>
      </c>
      <c r="BK896" s="50">
        <v>11.417322834645701</v>
      </c>
      <c r="BL896" s="357">
        <v>7.6616839999999839E-2</v>
      </c>
      <c r="BM896" s="73">
        <v>36</v>
      </c>
      <c r="BN896" s="107" t="s">
        <v>3374</v>
      </c>
      <c r="BO896" s="46" t="s">
        <v>3891</v>
      </c>
      <c r="BP896" s="29" t="s">
        <v>3907</v>
      </c>
      <c r="BQ896" s="29" t="s">
        <v>5213</v>
      </c>
      <c r="BR896" s="29" t="s">
        <v>5214</v>
      </c>
      <c r="BS896" s="29" t="s">
        <v>5215</v>
      </c>
      <c r="BT896" s="74" t="s">
        <v>5216</v>
      </c>
      <c r="BU896" s="74" t="s">
        <v>4101</v>
      </c>
      <c r="BV896" s="74" t="s">
        <v>3909</v>
      </c>
      <c r="BW896" s="74"/>
      <c r="BX896" s="74"/>
      <c r="BY896" s="74"/>
      <c r="BZ896" s="300" t="s">
        <v>6158</v>
      </c>
      <c r="CA896" s="356" t="s">
        <v>6162</v>
      </c>
      <c r="CB896" s="300" t="s">
        <v>6164</v>
      </c>
      <c r="CC896" s="356" t="s">
        <v>6163</v>
      </c>
      <c r="CD896" s="311" t="str">
        <f t="shared" ref="CD896" si="103">CONCATENATE("DISCONTINUED"," ","-"," ",D896,", ",P896,"x",Q896,", ",IF(W896="N/A", "", CONCATENATE(W896, "/")),IF(U896&gt;0, CONCATENATE("+",U896), U896),"mm Offset, ",R896,", ",X896,"mm Centerbore, ",PROPER(AA896), "", IF(BF896="N/A", "", CONCATENATE(", w/ ", BF896)))</f>
        <v>DISCONTINUED - MR314, 17x8.5, 0mm Offset, 6x120, 67mm Centerbore, Matte Black</v>
      </c>
      <c r="CE896" s="311" t="s">
        <v>3721</v>
      </c>
      <c r="CF896" s="311" t="s">
        <v>3720</v>
      </c>
      <c r="CG896" s="300" t="str">
        <f t="shared" si="84"/>
        <v>STREET (3XX)</v>
      </c>
    </row>
    <row r="897" spans="1:85" s="36" customFormat="1" ht="15" customHeight="1">
      <c r="A897" s="571">
        <f t="shared" si="82"/>
        <v>894</v>
      </c>
      <c r="B897" s="92" t="s">
        <v>84</v>
      </c>
      <c r="C897" s="92" t="s">
        <v>1038</v>
      </c>
      <c r="D897" s="92" t="s">
        <v>1080</v>
      </c>
      <c r="E897" s="84" t="s">
        <v>6607</v>
      </c>
      <c r="F897" s="281" t="str">
        <f t="shared" si="90"/>
        <v>MR30121055518N</v>
      </c>
      <c r="G897" s="83" t="s">
        <v>2095</v>
      </c>
      <c r="H897" s="83"/>
      <c r="I897" s="72" t="s">
        <v>4106</v>
      </c>
      <c r="J897" s="305">
        <v>43951</v>
      </c>
      <c r="K897" s="305">
        <v>45141</v>
      </c>
      <c r="L897" s="282" t="s">
        <v>1239</v>
      </c>
      <c r="M897" s="328">
        <v>383.78</v>
      </c>
      <c r="N897" s="85"/>
      <c r="O897" s="409"/>
      <c r="P897" s="5">
        <v>20</v>
      </c>
      <c r="Q897" s="8">
        <v>10</v>
      </c>
      <c r="R897" s="92" t="s">
        <v>1693</v>
      </c>
      <c r="S897" s="3">
        <v>5</v>
      </c>
      <c r="T897" s="3">
        <v>5.5</v>
      </c>
      <c r="U897" s="3">
        <v>-18</v>
      </c>
      <c r="V897" s="16">
        <v>4.76</v>
      </c>
      <c r="W897" s="93" t="s">
        <v>85</v>
      </c>
      <c r="X897" s="16">
        <v>108</v>
      </c>
      <c r="Y897" s="8">
        <v>37.5</v>
      </c>
      <c r="Z897" s="47">
        <v>2650</v>
      </c>
      <c r="AA897" s="71" t="s">
        <v>2165</v>
      </c>
      <c r="AB897" s="72" t="s">
        <v>2845</v>
      </c>
      <c r="AC897" s="47" t="s">
        <v>9868</v>
      </c>
      <c r="AD897" s="73" t="s">
        <v>1538</v>
      </c>
      <c r="AE897" s="46"/>
      <c r="AF897" s="82">
        <v>33</v>
      </c>
      <c r="AG897" s="80" t="s">
        <v>85</v>
      </c>
      <c r="AH897" s="73" t="s">
        <v>85</v>
      </c>
      <c r="AI897" s="92" t="s">
        <v>2859</v>
      </c>
      <c r="AJ897" s="92" t="s">
        <v>1826</v>
      </c>
      <c r="AK897" s="9">
        <v>1.1000000000000001</v>
      </c>
      <c r="AL897" s="92" t="s">
        <v>237</v>
      </c>
      <c r="AM897" s="92" t="s">
        <v>85</v>
      </c>
      <c r="AN897" s="38" t="s">
        <v>85</v>
      </c>
      <c r="AO897" s="92" t="s">
        <v>85</v>
      </c>
      <c r="AP897" s="93">
        <v>16.100000000000001</v>
      </c>
      <c r="AQ897" s="92"/>
      <c r="AR897" s="92">
        <v>175</v>
      </c>
      <c r="AS897" s="92">
        <v>3</v>
      </c>
      <c r="AT897" s="25">
        <v>17</v>
      </c>
      <c r="AU897" s="25">
        <v>38</v>
      </c>
      <c r="AV897" s="25">
        <v>47</v>
      </c>
      <c r="AW897" s="25">
        <v>245</v>
      </c>
      <c r="AX897" s="94">
        <v>241</v>
      </c>
      <c r="AY897" s="93">
        <v>106.4</v>
      </c>
      <c r="AZ897" s="49">
        <v>55</v>
      </c>
      <c r="BA897" s="49">
        <v>55</v>
      </c>
      <c r="BB897" s="49">
        <v>94</v>
      </c>
      <c r="BC897" s="49"/>
      <c r="BD897" s="92" t="s">
        <v>85</v>
      </c>
      <c r="BE897" s="91" t="s">
        <v>85</v>
      </c>
      <c r="BF897" s="92" t="s">
        <v>85</v>
      </c>
      <c r="BG897" s="91" t="s">
        <v>85</v>
      </c>
      <c r="BH897" s="70">
        <v>41.5</v>
      </c>
      <c r="BI897" s="50">
        <v>23.228346456692901</v>
      </c>
      <c r="BJ897" s="50">
        <v>23.228346456692901</v>
      </c>
      <c r="BK897" s="50">
        <v>12.9133858267717</v>
      </c>
      <c r="BL897" s="357">
        <v>0.11417680000000027</v>
      </c>
      <c r="BM897" s="73">
        <v>20</v>
      </c>
      <c r="BN897" s="107" t="s">
        <v>3374</v>
      </c>
      <c r="BO897" s="46" t="s">
        <v>3891</v>
      </c>
      <c r="BP897" s="74" t="s">
        <v>3907</v>
      </c>
      <c r="BQ897" s="74" t="s">
        <v>5194</v>
      </c>
      <c r="BR897" s="74" t="s">
        <v>5195</v>
      </c>
      <c r="BS897" s="74" t="s">
        <v>5169</v>
      </c>
      <c r="BT897" s="74" t="s">
        <v>5196</v>
      </c>
      <c r="BU897" s="74" t="s">
        <v>5197</v>
      </c>
      <c r="BV897" s="74" t="s">
        <v>3909</v>
      </c>
      <c r="BW897" s="74"/>
      <c r="BX897" s="74"/>
      <c r="BY897" s="74"/>
      <c r="BZ897" s="338" t="s">
        <v>6051</v>
      </c>
      <c r="CA897" s="362" t="s">
        <v>6050</v>
      </c>
      <c r="CB897" s="338" t="s">
        <v>6053</v>
      </c>
      <c r="CC897" s="362" t="s">
        <v>6052</v>
      </c>
      <c r="CD897" s="311" t="str">
        <f t="shared" ref="CD897:CD938" si="104">CONCATENATE("DISCONTINUED"," ","-"," ",D897,", ",P897,"x",Q897,", ",IF(W897="N/A", "", CONCATENATE(W897, "/")),IF(U897&gt;0, CONCATENATE("+",U897), U897),"mm Offset, ",R897,", ",X897,"mm Centerbore, ",PROPER(AA897), "", IF(BF897="N/A", "", CONCATENATE(", w/ ", BF897)))</f>
        <v>DISCONTINUED - MR301 The Standard, 20x10, -18mm Offset, 5x5.5, 108mm Centerbore, Matte Black</v>
      </c>
      <c r="CE897" s="311" t="s">
        <v>3721</v>
      </c>
      <c r="CF897" s="311" t="s">
        <v>3720</v>
      </c>
      <c r="CG897" s="300" t="str">
        <f t="shared" si="84"/>
        <v>STREET (3XX)</v>
      </c>
    </row>
    <row r="898" spans="1:85" s="36" customFormat="1" ht="15" customHeight="1">
      <c r="A898" s="571">
        <f t="shared" si="82"/>
        <v>895</v>
      </c>
      <c r="B898" s="92" t="s">
        <v>84</v>
      </c>
      <c r="C898" s="92" t="s">
        <v>1038</v>
      </c>
      <c r="D898" s="5" t="s">
        <v>1082</v>
      </c>
      <c r="E898" s="84" t="s">
        <v>6608</v>
      </c>
      <c r="F898" s="281" t="str">
        <f t="shared" si="90"/>
        <v>MR30421055518N</v>
      </c>
      <c r="G898" s="83" t="s">
        <v>2095</v>
      </c>
      <c r="H898" s="83"/>
      <c r="I898" s="72" t="s">
        <v>4070</v>
      </c>
      <c r="J898" s="305">
        <v>43924</v>
      </c>
      <c r="K898" s="305">
        <v>45141</v>
      </c>
      <c r="L898" s="282" t="s">
        <v>1239</v>
      </c>
      <c r="M898" s="328">
        <v>414.5</v>
      </c>
      <c r="N898" s="85"/>
      <c r="O898" s="409"/>
      <c r="P898" s="5">
        <v>20</v>
      </c>
      <c r="Q898" s="8">
        <v>10</v>
      </c>
      <c r="R898" s="92" t="s">
        <v>1693</v>
      </c>
      <c r="S898" s="3">
        <v>5</v>
      </c>
      <c r="T898" s="3">
        <v>5.5</v>
      </c>
      <c r="U898" s="3">
        <v>-18</v>
      </c>
      <c r="V898" s="16">
        <v>4.76</v>
      </c>
      <c r="W898" s="93" t="s">
        <v>85</v>
      </c>
      <c r="X898" s="16">
        <v>108</v>
      </c>
      <c r="Y898" s="8">
        <v>36.520000000000003</v>
      </c>
      <c r="Z898" s="47">
        <v>2650</v>
      </c>
      <c r="AA898" s="71" t="s">
        <v>2165</v>
      </c>
      <c r="AB898" s="72" t="s">
        <v>2845</v>
      </c>
      <c r="AC898" s="47" t="s">
        <v>9868</v>
      </c>
      <c r="AD898" s="73" t="s">
        <v>1556</v>
      </c>
      <c r="AE898" s="46"/>
      <c r="AF898" s="82">
        <v>33</v>
      </c>
      <c r="AG898" s="80" t="s">
        <v>85</v>
      </c>
      <c r="AH898" s="73" t="s">
        <v>85</v>
      </c>
      <c r="AI898" s="92" t="s">
        <v>2859</v>
      </c>
      <c r="AJ898" s="73" t="s">
        <v>1827</v>
      </c>
      <c r="AK898" s="9">
        <v>1.1000000000000001</v>
      </c>
      <c r="AL898" s="92" t="s">
        <v>237</v>
      </c>
      <c r="AM898" s="92" t="s">
        <v>85</v>
      </c>
      <c r="AN898" s="38" t="s">
        <v>85</v>
      </c>
      <c r="AO898" s="92" t="s">
        <v>85</v>
      </c>
      <c r="AP898" s="93">
        <v>16.2</v>
      </c>
      <c r="AQ898" s="92"/>
      <c r="AR898" s="92">
        <v>175</v>
      </c>
      <c r="AS898" s="25">
        <v>3</v>
      </c>
      <c r="AT898" s="25">
        <v>14.9</v>
      </c>
      <c r="AU898" s="25">
        <v>35.700000000000003</v>
      </c>
      <c r="AV898" s="25">
        <v>44.51</v>
      </c>
      <c r="AW898" s="25">
        <v>245.81</v>
      </c>
      <c r="AX898" s="94">
        <v>241.4</v>
      </c>
      <c r="AY898" s="93">
        <v>107</v>
      </c>
      <c r="AZ898" s="49">
        <v>41</v>
      </c>
      <c r="BA898" s="49">
        <v>74</v>
      </c>
      <c r="BB898" s="49">
        <v>99</v>
      </c>
      <c r="BC898" s="49"/>
      <c r="BD898" s="92" t="s">
        <v>85</v>
      </c>
      <c r="BE898" s="91" t="s">
        <v>85</v>
      </c>
      <c r="BF898" s="92" t="s">
        <v>85</v>
      </c>
      <c r="BG898" s="91" t="s">
        <v>85</v>
      </c>
      <c r="BH898" s="70">
        <v>42.29</v>
      </c>
      <c r="BI898" s="50">
        <v>23.228346456692901</v>
      </c>
      <c r="BJ898" s="50">
        <v>23.228346456692901</v>
      </c>
      <c r="BK898" s="50">
        <v>12.9133858267717</v>
      </c>
      <c r="BL898" s="357">
        <v>0.11417680000000027</v>
      </c>
      <c r="BM898" s="73">
        <v>20</v>
      </c>
      <c r="BN898" s="107" t="s">
        <v>3374</v>
      </c>
      <c r="BO898" s="46" t="s">
        <v>3891</v>
      </c>
      <c r="BP898" s="74" t="s">
        <v>3907</v>
      </c>
      <c r="BQ898" s="29" t="s">
        <v>5143</v>
      </c>
      <c r="BR898" s="29" t="s">
        <v>5198</v>
      </c>
      <c r="BS898" s="74" t="s">
        <v>5199</v>
      </c>
      <c r="BT898" s="74" t="s">
        <v>5169</v>
      </c>
      <c r="BU898" s="74" t="s">
        <v>5196</v>
      </c>
      <c r="BV898" s="74" t="s">
        <v>3909</v>
      </c>
      <c r="BW898" s="74"/>
      <c r="BX898" s="74"/>
      <c r="BY898" s="74"/>
      <c r="BZ898" s="300" t="s">
        <v>6054</v>
      </c>
      <c r="CA898" s="356" t="s">
        <v>6055</v>
      </c>
      <c r="CB898" s="300" t="s">
        <v>6057</v>
      </c>
      <c r="CC898" s="356" t="s">
        <v>6056</v>
      </c>
      <c r="CD898" s="311" t="str">
        <f t="shared" si="104"/>
        <v>DISCONTINUED - MR304 Double Standard, 20x10, -18mm Offset, 5x5.5, 108mm Centerbore, Matte Black</v>
      </c>
      <c r="CE898" s="311" t="s">
        <v>3721</v>
      </c>
      <c r="CF898" s="311" t="s">
        <v>3720</v>
      </c>
      <c r="CG898" s="300" t="str">
        <f t="shared" si="84"/>
        <v>STREET (3XX)</v>
      </c>
    </row>
    <row r="899" spans="1:85" s="36" customFormat="1" ht="15" customHeight="1">
      <c r="A899" s="571">
        <f t="shared" si="82"/>
        <v>896</v>
      </c>
      <c r="B899" s="92" t="s">
        <v>84</v>
      </c>
      <c r="C899" s="92" t="s">
        <v>1038</v>
      </c>
      <c r="D899" s="92" t="s">
        <v>1086</v>
      </c>
      <c r="E899" s="84" t="s">
        <v>6609</v>
      </c>
      <c r="F899" s="281" t="str">
        <f t="shared" si="90"/>
        <v>MR30989060818</v>
      </c>
      <c r="G899" s="83"/>
      <c r="H899" s="83"/>
      <c r="I899" s="72" t="s">
        <v>593</v>
      </c>
      <c r="J899" s="305">
        <v>42005</v>
      </c>
      <c r="K899" s="305">
        <v>45141</v>
      </c>
      <c r="L899" s="282" t="s">
        <v>1239</v>
      </c>
      <c r="M899" s="328">
        <v>379.47</v>
      </c>
      <c r="N899" s="85"/>
      <c r="O899" s="409"/>
      <c r="P899" s="92">
        <v>18</v>
      </c>
      <c r="Q899" s="8">
        <v>9</v>
      </c>
      <c r="R899" s="92" t="s">
        <v>1089</v>
      </c>
      <c r="S899" s="3">
        <v>6</v>
      </c>
      <c r="T899" s="3">
        <v>5.5</v>
      </c>
      <c r="U899" s="3">
        <v>18</v>
      </c>
      <c r="V899" s="19">
        <v>5.75</v>
      </c>
      <c r="W899" s="93" t="s">
        <v>85</v>
      </c>
      <c r="X899" s="16">
        <v>108</v>
      </c>
      <c r="Y899" s="8">
        <v>32.119999999999997</v>
      </c>
      <c r="Z899" s="47">
        <v>2650</v>
      </c>
      <c r="AA899" s="71" t="s">
        <v>5380</v>
      </c>
      <c r="AB899" s="71" t="s">
        <v>2850</v>
      </c>
      <c r="AC899" s="47" t="s">
        <v>9733</v>
      </c>
      <c r="AD899" s="73" t="s">
        <v>1556</v>
      </c>
      <c r="AE899" s="46"/>
      <c r="AF899" s="82">
        <v>33</v>
      </c>
      <c r="AG899" s="73" t="s">
        <v>85</v>
      </c>
      <c r="AH899" s="73" t="s">
        <v>85</v>
      </c>
      <c r="AI899" s="92" t="s">
        <v>2859</v>
      </c>
      <c r="AJ899" s="73" t="s">
        <v>1827</v>
      </c>
      <c r="AK899" s="9">
        <v>1.1000000000000001</v>
      </c>
      <c r="AL899" s="3" t="s">
        <v>237</v>
      </c>
      <c r="AM899" s="3" t="s">
        <v>85</v>
      </c>
      <c r="AN899" s="38" t="s">
        <v>85</v>
      </c>
      <c r="AO899" s="92" t="s">
        <v>85</v>
      </c>
      <c r="AP899" s="93">
        <v>16.2</v>
      </c>
      <c r="AQ899" s="92"/>
      <c r="AR899" s="92">
        <v>170</v>
      </c>
      <c r="AS899" s="25">
        <v>2.4</v>
      </c>
      <c r="AT899" s="25">
        <v>8.9</v>
      </c>
      <c r="AU899" s="25">
        <v>27.6</v>
      </c>
      <c r="AV899" s="25">
        <v>36.299999999999997</v>
      </c>
      <c r="AW899" s="25">
        <v>217.8</v>
      </c>
      <c r="AX899" s="94">
        <v>209.6</v>
      </c>
      <c r="AY899" s="93">
        <v>107</v>
      </c>
      <c r="AZ899" s="49">
        <v>41</v>
      </c>
      <c r="BA899" s="49">
        <v>74</v>
      </c>
      <c r="BB899" s="49">
        <v>42</v>
      </c>
      <c r="BC899" s="49"/>
      <c r="BD899" s="92" t="s">
        <v>85</v>
      </c>
      <c r="BE899" s="91" t="s">
        <v>85</v>
      </c>
      <c r="BF899" s="92" t="s">
        <v>85</v>
      </c>
      <c r="BG899" s="91" t="s">
        <v>85</v>
      </c>
      <c r="BH899" s="70">
        <v>36.97</v>
      </c>
      <c r="BI899" s="50">
        <v>21.141732283464599</v>
      </c>
      <c r="BJ899" s="50">
        <v>21.141732283464599</v>
      </c>
      <c r="BK899" s="50">
        <v>11.929133858267701</v>
      </c>
      <c r="BL899" s="357">
        <v>8.7375807000000152E-2</v>
      </c>
      <c r="BM899" s="73">
        <v>36</v>
      </c>
      <c r="BN899" s="107" t="s">
        <v>3374</v>
      </c>
      <c r="BO899" s="46" t="s">
        <v>3891</v>
      </c>
      <c r="BP899" s="74" t="s">
        <v>3907</v>
      </c>
      <c r="BQ899" s="74" t="s">
        <v>5204</v>
      </c>
      <c r="BR899" s="74" t="s">
        <v>5198</v>
      </c>
      <c r="BS899" s="74" t="s">
        <v>5199</v>
      </c>
      <c r="BT899" s="74" t="s">
        <v>5169</v>
      </c>
      <c r="BU899" s="74" t="s">
        <v>5196</v>
      </c>
      <c r="BV899" s="74" t="s">
        <v>3909</v>
      </c>
      <c r="BW899" s="74"/>
      <c r="BX899" s="74"/>
      <c r="BY899" s="74"/>
      <c r="BZ899" s="300" t="s">
        <v>6116</v>
      </c>
      <c r="CA899" s="356" t="s">
        <v>6115</v>
      </c>
      <c r="CB899" s="300" t="s">
        <v>6118</v>
      </c>
      <c r="CC899" s="356" t="s">
        <v>6117</v>
      </c>
      <c r="CD899" s="311" t="str">
        <f t="shared" si="104"/>
        <v>DISCONTINUED - MR309 Grid, 18x9, +18mm Offset, 6x5.5, 108mm Centerbore, Titanium - Matte Black Lip</v>
      </c>
      <c r="CE899" s="311" t="s">
        <v>3721</v>
      </c>
      <c r="CF899" s="311" t="s">
        <v>3720</v>
      </c>
      <c r="CG899" s="300" t="str">
        <f t="shared" si="84"/>
        <v>STREET (3XX)</v>
      </c>
    </row>
    <row r="900" spans="1:85" s="36" customFormat="1" ht="15" customHeight="1">
      <c r="A900" s="571">
        <f t="shared" ref="A900:A963" si="105">ROW(B900)-3</f>
        <v>897</v>
      </c>
      <c r="B900" s="92" t="s">
        <v>84</v>
      </c>
      <c r="C900" s="92" t="s">
        <v>1038</v>
      </c>
      <c r="D900" s="92" t="s">
        <v>1087</v>
      </c>
      <c r="E900" s="84" t="s">
        <v>6610</v>
      </c>
      <c r="F900" s="281" t="str">
        <f t="shared" si="90"/>
        <v>MR31078560935</v>
      </c>
      <c r="G900" s="83"/>
      <c r="H900" s="83"/>
      <c r="I900" s="81" t="s">
        <v>1936</v>
      </c>
      <c r="J900" s="305">
        <v>42370</v>
      </c>
      <c r="K900" s="305">
        <v>45141</v>
      </c>
      <c r="L900" s="282" t="s">
        <v>1239</v>
      </c>
      <c r="M900" s="328">
        <v>377.5</v>
      </c>
      <c r="N900" s="85"/>
      <c r="O900" s="409"/>
      <c r="P900" s="92">
        <v>17</v>
      </c>
      <c r="Q900" s="8">
        <v>8.5</v>
      </c>
      <c r="R900" s="92" t="s">
        <v>1089</v>
      </c>
      <c r="S900" s="74">
        <v>6</v>
      </c>
      <c r="T900" s="3">
        <v>5.5</v>
      </c>
      <c r="U900" s="3">
        <v>35</v>
      </c>
      <c r="V900" s="16">
        <v>6.1</v>
      </c>
      <c r="W900" s="93" t="s">
        <v>85</v>
      </c>
      <c r="X900" s="77">
        <v>106.25</v>
      </c>
      <c r="Y900" s="76">
        <v>29.5</v>
      </c>
      <c r="Z900" s="47">
        <v>2650</v>
      </c>
      <c r="AA900" s="71" t="s">
        <v>5156</v>
      </c>
      <c r="AB900" s="71" t="s">
        <v>2846</v>
      </c>
      <c r="AC900" s="47" t="s">
        <v>9869</v>
      </c>
      <c r="AD900" s="73" t="s">
        <v>1593</v>
      </c>
      <c r="AE900" s="46"/>
      <c r="AF900" s="82">
        <v>38.5</v>
      </c>
      <c r="AG900" s="73" t="s">
        <v>1734</v>
      </c>
      <c r="AH900" s="3" t="s">
        <v>1787</v>
      </c>
      <c r="AI900" s="73" t="s">
        <v>85</v>
      </c>
      <c r="AJ900" s="73" t="s">
        <v>1827</v>
      </c>
      <c r="AK900" s="9">
        <v>1.1000000000000001</v>
      </c>
      <c r="AL900" s="3" t="s">
        <v>236</v>
      </c>
      <c r="AM900" s="74" t="s">
        <v>1649</v>
      </c>
      <c r="AN900" s="38">
        <v>2.75</v>
      </c>
      <c r="AO900" s="3">
        <v>78.3</v>
      </c>
      <c r="AP900" s="93">
        <v>16.100000000000001</v>
      </c>
      <c r="AQ900" s="92"/>
      <c r="AR900" s="94">
        <v>175</v>
      </c>
      <c r="AS900" s="94">
        <v>7</v>
      </c>
      <c r="AT900" s="94">
        <v>20.9</v>
      </c>
      <c r="AU900" s="94">
        <v>30</v>
      </c>
      <c r="AV900" s="94">
        <v>41</v>
      </c>
      <c r="AW900" s="94">
        <v>209.9</v>
      </c>
      <c r="AX900" s="94">
        <v>199</v>
      </c>
      <c r="AY900" s="93">
        <v>106.25</v>
      </c>
      <c r="AZ900" s="49">
        <v>34</v>
      </c>
      <c r="BA900" s="49">
        <v>34</v>
      </c>
      <c r="BB900" s="49">
        <v>20</v>
      </c>
      <c r="BC900" s="49"/>
      <c r="BD900" s="92" t="s">
        <v>85</v>
      </c>
      <c r="BE900" s="91" t="s">
        <v>85</v>
      </c>
      <c r="BF900" s="92" t="s">
        <v>85</v>
      </c>
      <c r="BG900" s="91" t="s">
        <v>85</v>
      </c>
      <c r="BH900" s="70">
        <v>33</v>
      </c>
      <c r="BI900" s="50">
        <v>20.236220472440898</v>
      </c>
      <c r="BJ900" s="50">
        <v>20.236220472440898</v>
      </c>
      <c r="BK900" s="50">
        <v>11.417322834645701</v>
      </c>
      <c r="BL900" s="357">
        <v>7.6616839999999839E-2</v>
      </c>
      <c r="BM900" s="73">
        <v>36</v>
      </c>
      <c r="BN900" s="107" t="s">
        <v>3374</v>
      </c>
      <c r="BO900" s="46" t="s">
        <v>3891</v>
      </c>
      <c r="BP900" s="74" t="s">
        <v>3907</v>
      </c>
      <c r="BQ900" s="74" t="s">
        <v>5208</v>
      </c>
      <c r="BR900" s="74" t="s">
        <v>5209</v>
      </c>
      <c r="BS900" s="74" t="s">
        <v>5199</v>
      </c>
      <c r="BT900" s="74" t="s">
        <v>5210</v>
      </c>
      <c r="BU900" s="74" t="s">
        <v>5189</v>
      </c>
      <c r="BV900" s="74" t="s">
        <v>4101</v>
      </c>
      <c r="BW900" s="74" t="s">
        <v>3909</v>
      </c>
      <c r="BX900" s="74"/>
      <c r="BY900" s="74"/>
      <c r="BZ900" s="300"/>
      <c r="CA900" s="312"/>
      <c r="CB900" s="300"/>
      <c r="CC900" s="312"/>
      <c r="CD900" s="311" t="str">
        <f t="shared" si="104"/>
        <v>DISCONTINUED - MR310 Con6, 17x8.5, +35mm Offset, 6x5.5, 106.25mm Centerbore, Method Bronze - Matte Black Lip</v>
      </c>
      <c r="CE900" s="311" t="s">
        <v>3721</v>
      </c>
      <c r="CF900" s="311" t="s">
        <v>3720</v>
      </c>
      <c r="CG900" s="300" t="str">
        <f t="shared" si="84"/>
        <v>STREET (3XX)</v>
      </c>
    </row>
    <row r="901" spans="1:85" s="36" customFormat="1" ht="15" customHeight="1">
      <c r="A901" s="571">
        <f t="shared" si="105"/>
        <v>898</v>
      </c>
      <c r="B901" s="92" t="s">
        <v>84</v>
      </c>
      <c r="C901" s="92" t="s">
        <v>1038</v>
      </c>
      <c r="D901" s="92" t="s">
        <v>1087</v>
      </c>
      <c r="E901" s="84" t="s">
        <v>6611</v>
      </c>
      <c r="F901" s="281" t="str">
        <f t="shared" si="90"/>
        <v>MR31089060518</v>
      </c>
      <c r="G901" s="83"/>
      <c r="H901" s="83"/>
      <c r="I901" s="72" t="s">
        <v>662</v>
      </c>
      <c r="J901" s="305">
        <v>42370</v>
      </c>
      <c r="K901" s="305">
        <v>45141</v>
      </c>
      <c r="L901" s="282" t="s">
        <v>1239</v>
      </c>
      <c r="M901" s="328">
        <v>405</v>
      </c>
      <c r="N901" s="85"/>
      <c r="O901" s="409"/>
      <c r="P901" s="92">
        <v>18</v>
      </c>
      <c r="Q901" s="8">
        <v>9</v>
      </c>
      <c r="R901" s="92" t="s">
        <v>1089</v>
      </c>
      <c r="S901" s="3">
        <v>6</v>
      </c>
      <c r="T901" s="3">
        <v>5.5</v>
      </c>
      <c r="U901" s="3">
        <v>18</v>
      </c>
      <c r="V901" s="16">
        <v>5.75</v>
      </c>
      <c r="W901" s="93" t="s">
        <v>85</v>
      </c>
      <c r="X901" s="16">
        <v>106.25</v>
      </c>
      <c r="Y901" s="8">
        <v>35.86</v>
      </c>
      <c r="Z901" s="47">
        <v>2650</v>
      </c>
      <c r="AA901" s="71" t="s">
        <v>2165</v>
      </c>
      <c r="AB901" s="72" t="s">
        <v>2845</v>
      </c>
      <c r="AC901" s="47" t="s">
        <v>9733</v>
      </c>
      <c r="AD901" s="73" t="s">
        <v>1590</v>
      </c>
      <c r="AE901" s="46"/>
      <c r="AF901" s="82">
        <v>38.5</v>
      </c>
      <c r="AG901" s="73" t="s">
        <v>1733</v>
      </c>
      <c r="AH901" s="3" t="s">
        <v>1787</v>
      </c>
      <c r="AI901" s="73" t="s">
        <v>85</v>
      </c>
      <c r="AJ901" s="73" t="s">
        <v>1827</v>
      </c>
      <c r="AK901" s="9">
        <v>1.1000000000000001</v>
      </c>
      <c r="AL901" s="3" t="s">
        <v>236</v>
      </c>
      <c r="AM901" s="74" t="s">
        <v>1649</v>
      </c>
      <c r="AN901" s="38">
        <v>2.75</v>
      </c>
      <c r="AO901" s="3">
        <v>78.3</v>
      </c>
      <c r="AP901" s="93">
        <v>16.100000000000001</v>
      </c>
      <c r="AQ901" s="92"/>
      <c r="AR901" s="92">
        <v>175</v>
      </c>
      <c r="AS901" s="25">
        <v>15</v>
      </c>
      <c r="AT901" s="25">
        <v>29.9</v>
      </c>
      <c r="AU901" s="25">
        <v>39.5</v>
      </c>
      <c r="AV901" s="25">
        <v>53</v>
      </c>
      <c r="AW901" s="25">
        <v>218</v>
      </c>
      <c r="AX901" s="94">
        <v>209</v>
      </c>
      <c r="AY901" s="93">
        <v>106.25</v>
      </c>
      <c r="AZ901" s="49">
        <v>40</v>
      </c>
      <c r="BA901" s="49">
        <v>40</v>
      </c>
      <c r="BB901" s="49">
        <v>23</v>
      </c>
      <c r="BC901" s="49"/>
      <c r="BD901" s="92" t="s">
        <v>85</v>
      </c>
      <c r="BE901" s="91" t="s">
        <v>85</v>
      </c>
      <c r="BF901" s="92" t="s">
        <v>85</v>
      </c>
      <c r="BG901" s="91" t="s">
        <v>85</v>
      </c>
      <c r="BH901" s="70">
        <v>40.93</v>
      </c>
      <c r="BI901" s="50">
        <v>21.141732283464599</v>
      </c>
      <c r="BJ901" s="50">
        <v>21.141732283464599</v>
      </c>
      <c r="BK901" s="50">
        <v>11.929133858267701</v>
      </c>
      <c r="BL901" s="357">
        <v>8.7375807000000152E-2</v>
      </c>
      <c r="BM901" s="73">
        <v>36</v>
      </c>
      <c r="BN901" s="107" t="s">
        <v>3374</v>
      </c>
      <c r="BO901" s="46" t="s">
        <v>3891</v>
      </c>
      <c r="BP901" s="74" t="s">
        <v>3907</v>
      </c>
      <c r="BQ901" s="74" t="s">
        <v>5208</v>
      </c>
      <c r="BR901" s="74" t="s">
        <v>5209</v>
      </c>
      <c r="BS901" s="74" t="s">
        <v>5199</v>
      </c>
      <c r="BT901" s="74" t="s">
        <v>5210</v>
      </c>
      <c r="BU901" s="74" t="s">
        <v>5189</v>
      </c>
      <c r="BV901" s="74" t="s">
        <v>4101</v>
      </c>
      <c r="BW901" s="74" t="s">
        <v>3909</v>
      </c>
      <c r="BX901" s="74"/>
      <c r="BY901" s="74"/>
      <c r="BZ901" s="300"/>
      <c r="CA901" s="312"/>
      <c r="CB901" s="300"/>
      <c r="CC901" s="312"/>
      <c r="CD901" s="311" t="str">
        <f t="shared" si="104"/>
        <v>DISCONTINUED - MR310 Con6, 18x9, +18mm Offset, 6x5.5, 106.25mm Centerbore, Matte Black</v>
      </c>
      <c r="CE901" s="311" t="s">
        <v>3721</v>
      </c>
      <c r="CF901" s="311" t="s">
        <v>3720</v>
      </c>
      <c r="CG901" s="300" t="str">
        <f t="shared" ref="CG901:CG964" si="106">C901</f>
        <v>STREET (3XX)</v>
      </c>
    </row>
    <row r="902" spans="1:85" s="36" customFormat="1" ht="15" customHeight="1">
      <c r="A902" s="571">
        <f t="shared" si="105"/>
        <v>899</v>
      </c>
      <c r="B902" s="92" t="s">
        <v>84</v>
      </c>
      <c r="C902" s="92" t="s">
        <v>1038</v>
      </c>
      <c r="D902" s="92" t="s">
        <v>1246</v>
      </c>
      <c r="E902" s="84" t="s">
        <v>6612</v>
      </c>
      <c r="F902" s="281" t="str">
        <f t="shared" si="90"/>
        <v>MR31278587500</v>
      </c>
      <c r="G902" s="83"/>
      <c r="H902" s="83"/>
      <c r="I902" s="72" t="s">
        <v>1873</v>
      </c>
      <c r="J902" s="305">
        <v>42736</v>
      </c>
      <c r="K902" s="305">
        <v>45141</v>
      </c>
      <c r="L902" s="282" t="s">
        <v>1239</v>
      </c>
      <c r="M902" s="328">
        <v>372.5</v>
      </c>
      <c r="N902" s="85"/>
      <c r="O902" s="409"/>
      <c r="P902" s="92">
        <v>17</v>
      </c>
      <c r="Q902" s="8">
        <v>8.5</v>
      </c>
      <c r="R902" s="92" t="s">
        <v>1700</v>
      </c>
      <c r="S902" s="3">
        <v>8</v>
      </c>
      <c r="T902" s="3">
        <v>170</v>
      </c>
      <c r="U902" s="3">
        <v>0</v>
      </c>
      <c r="V902" s="16">
        <v>4.75</v>
      </c>
      <c r="W902" s="93" t="s">
        <v>85</v>
      </c>
      <c r="X902" s="16">
        <v>130.81</v>
      </c>
      <c r="Y902" s="8">
        <v>34.94</v>
      </c>
      <c r="Z902" s="47">
        <v>3640</v>
      </c>
      <c r="AA902" s="71" t="s">
        <v>2165</v>
      </c>
      <c r="AB902" s="72" t="s">
        <v>2845</v>
      </c>
      <c r="AC902" s="47" t="s">
        <v>9626</v>
      </c>
      <c r="AD902" s="73" t="s">
        <v>1759</v>
      </c>
      <c r="AE902" s="46"/>
      <c r="AF902" s="82">
        <v>33</v>
      </c>
      <c r="AG902" s="73" t="s">
        <v>85</v>
      </c>
      <c r="AH902" s="73" t="s">
        <v>85</v>
      </c>
      <c r="AI902" s="3" t="s">
        <v>2863</v>
      </c>
      <c r="AJ902" s="92" t="s">
        <v>1826</v>
      </c>
      <c r="AK902" s="9">
        <v>1.1000000000000001</v>
      </c>
      <c r="AL902" s="71" t="s">
        <v>237</v>
      </c>
      <c r="AM902" s="3" t="s">
        <v>85</v>
      </c>
      <c r="AN902" s="38" t="s">
        <v>85</v>
      </c>
      <c r="AO902" s="3" t="s">
        <v>85</v>
      </c>
      <c r="AP902" s="16">
        <v>16.2</v>
      </c>
      <c r="AQ902" s="3"/>
      <c r="AR902" s="3">
        <v>210</v>
      </c>
      <c r="AS902" s="34">
        <v>0</v>
      </c>
      <c r="AT902" s="34">
        <v>0</v>
      </c>
      <c r="AU902" s="34">
        <v>26.5</v>
      </c>
      <c r="AV902" s="34">
        <v>50.8</v>
      </c>
      <c r="AW902" s="34">
        <v>208.4</v>
      </c>
      <c r="AX902" s="94">
        <v>198.8</v>
      </c>
      <c r="AY902" s="93">
        <v>128</v>
      </c>
      <c r="AZ902" s="49">
        <v>97.7</v>
      </c>
      <c r="BA902" s="49">
        <v>107</v>
      </c>
      <c r="BB902" s="49">
        <v>25</v>
      </c>
      <c r="BC902" s="49"/>
      <c r="BD902" s="92" t="s">
        <v>85</v>
      </c>
      <c r="BE902" s="91" t="s">
        <v>85</v>
      </c>
      <c r="BF902" s="92" t="s">
        <v>85</v>
      </c>
      <c r="BG902" s="91" t="s">
        <v>85</v>
      </c>
      <c r="BH902" s="70">
        <v>40.01</v>
      </c>
      <c r="BI902" s="50">
        <v>20.236220472440898</v>
      </c>
      <c r="BJ902" s="50">
        <v>20.236220472440898</v>
      </c>
      <c r="BK902" s="50">
        <v>11.417322834645701</v>
      </c>
      <c r="BL902" s="357">
        <v>7.6616839999999839E-2</v>
      </c>
      <c r="BM902" s="73">
        <v>36</v>
      </c>
      <c r="BN902" s="107" t="s">
        <v>3374</v>
      </c>
      <c r="BO902" s="46" t="s">
        <v>3891</v>
      </c>
      <c r="BP902" s="74" t="s">
        <v>3907</v>
      </c>
      <c r="BQ902" s="29" t="s">
        <v>5165</v>
      </c>
      <c r="BR902" s="29" t="s">
        <v>5212</v>
      </c>
      <c r="BS902" s="29" t="s">
        <v>5199</v>
      </c>
      <c r="BT902" s="74" t="s">
        <v>5210</v>
      </c>
      <c r="BU902" s="74" t="s">
        <v>5189</v>
      </c>
      <c r="BV902" s="74" t="s">
        <v>4101</v>
      </c>
      <c r="BW902" s="74" t="s">
        <v>3909</v>
      </c>
      <c r="BX902" s="74"/>
      <c r="BY902" s="74"/>
      <c r="BZ902" s="300" t="s">
        <v>6140</v>
      </c>
      <c r="CA902" s="356" t="s">
        <v>6141</v>
      </c>
      <c r="CB902" s="300" t="s">
        <v>6143</v>
      </c>
      <c r="CC902" s="356" t="s">
        <v>6142</v>
      </c>
      <c r="CD902" s="311" t="str">
        <f t="shared" si="104"/>
        <v>DISCONTINUED - MR312, 17x8.5, 0mm Offset, 8x170, 130.81mm Centerbore, Matte Black</v>
      </c>
      <c r="CE902" s="311" t="s">
        <v>3721</v>
      </c>
      <c r="CF902" s="311" t="s">
        <v>3720</v>
      </c>
      <c r="CG902" s="300" t="str">
        <f t="shared" si="106"/>
        <v>STREET (3XX)</v>
      </c>
    </row>
    <row r="903" spans="1:85" s="36" customFormat="1" ht="15" customHeight="1">
      <c r="A903" s="571">
        <f t="shared" si="105"/>
        <v>900</v>
      </c>
      <c r="B903" s="92" t="s">
        <v>84</v>
      </c>
      <c r="C903" s="92" t="s">
        <v>1038</v>
      </c>
      <c r="D903" s="92" t="s">
        <v>1974</v>
      </c>
      <c r="E903" s="84" t="s">
        <v>6613</v>
      </c>
      <c r="F903" s="281" t="str">
        <f t="shared" si="90"/>
        <v>MR31378550500</v>
      </c>
      <c r="G903" s="83"/>
      <c r="H903" s="83"/>
      <c r="I903" s="72" t="s">
        <v>1977</v>
      </c>
      <c r="J903" s="305">
        <v>43340</v>
      </c>
      <c r="K903" s="305">
        <v>45141</v>
      </c>
      <c r="L903" s="282" t="s">
        <v>1239</v>
      </c>
      <c r="M903" s="328">
        <v>414.03</v>
      </c>
      <c r="N903" s="85"/>
      <c r="O903" s="409"/>
      <c r="P903" s="29">
        <v>17</v>
      </c>
      <c r="Q903" s="24">
        <v>8.5</v>
      </c>
      <c r="R903" s="92" t="s">
        <v>1692</v>
      </c>
      <c r="S903" s="3">
        <v>5</v>
      </c>
      <c r="T903" s="29">
        <v>5</v>
      </c>
      <c r="U903" s="29">
        <v>0</v>
      </c>
      <c r="V903" s="16">
        <v>4.75</v>
      </c>
      <c r="W903" s="93" t="s">
        <v>85</v>
      </c>
      <c r="X903" s="16">
        <v>71.5</v>
      </c>
      <c r="Y903" s="8">
        <v>23.75</v>
      </c>
      <c r="Z903" s="47">
        <v>2650</v>
      </c>
      <c r="AA903" s="71" t="s">
        <v>2165</v>
      </c>
      <c r="AB903" s="72" t="s">
        <v>2845</v>
      </c>
      <c r="AC903" s="47" t="s">
        <v>9713</v>
      </c>
      <c r="AD903" s="79" t="s">
        <v>4594</v>
      </c>
      <c r="AE903" s="32"/>
      <c r="AF903" s="82">
        <v>22</v>
      </c>
      <c r="AG903" s="73" t="s">
        <v>85</v>
      </c>
      <c r="AH903" s="73" t="s">
        <v>85</v>
      </c>
      <c r="AI903" s="73" t="s">
        <v>85</v>
      </c>
      <c r="AJ903" s="73" t="s">
        <v>85</v>
      </c>
      <c r="AK903" s="9" t="s">
        <v>85</v>
      </c>
      <c r="AL903" s="71" t="s">
        <v>237</v>
      </c>
      <c r="AM903" s="3" t="s">
        <v>85</v>
      </c>
      <c r="AN903" s="38" t="s">
        <v>85</v>
      </c>
      <c r="AO903" s="3" t="s">
        <v>85</v>
      </c>
      <c r="AP903" s="16">
        <v>16</v>
      </c>
      <c r="AQ903" s="3"/>
      <c r="AR903" s="3">
        <v>165</v>
      </c>
      <c r="AS903" s="34">
        <v>15</v>
      </c>
      <c r="AT903" s="34">
        <v>35</v>
      </c>
      <c r="AU903" s="34">
        <v>63</v>
      </c>
      <c r="AV903" s="34">
        <v>71</v>
      </c>
      <c r="AW903" s="34">
        <v>211</v>
      </c>
      <c r="AX903" s="94">
        <v>209</v>
      </c>
      <c r="AY903" s="16">
        <v>71.5</v>
      </c>
      <c r="AZ903" s="49">
        <v>64</v>
      </c>
      <c r="BA903" s="49">
        <v>64</v>
      </c>
      <c r="BB903" s="49">
        <v>35</v>
      </c>
      <c r="BC903" s="49"/>
      <c r="BD903" s="92" t="s">
        <v>85</v>
      </c>
      <c r="BE903" s="91" t="s">
        <v>85</v>
      </c>
      <c r="BF903" s="92" t="s">
        <v>85</v>
      </c>
      <c r="BG903" s="91" t="s">
        <v>85</v>
      </c>
      <c r="BH903" s="70">
        <v>27.4</v>
      </c>
      <c r="BI903" s="50">
        <v>20.236220472440898</v>
      </c>
      <c r="BJ903" s="50">
        <v>20.236220472440898</v>
      </c>
      <c r="BK903" s="50">
        <v>11.417322834645701</v>
      </c>
      <c r="BL903" s="357">
        <v>7.6616839999999839E-2</v>
      </c>
      <c r="BM903" s="73">
        <v>36</v>
      </c>
      <c r="BN903" s="107" t="s">
        <v>3374</v>
      </c>
      <c r="BO903" s="46" t="s">
        <v>3891</v>
      </c>
      <c r="BP903" s="44" t="s">
        <v>5217</v>
      </c>
      <c r="BQ903" s="29" t="s">
        <v>3907</v>
      </c>
      <c r="BR903" s="29" t="s">
        <v>5142</v>
      </c>
      <c r="BS903" s="29" t="s">
        <v>5218</v>
      </c>
      <c r="BT903" s="74" t="s">
        <v>5219</v>
      </c>
      <c r="BU903" s="74" t="s">
        <v>5220</v>
      </c>
      <c r="BV903" s="74" t="s">
        <v>5221</v>
      </c>
      <c r="BW903" s="74" t="s">
        <v>4101</v>
      </c>
      <c r="BX903" s="74" t="s">
        <v>3909</v>
      </c>
      <c r="BY903" s="74"/>
      <c r="BZ903" s="300"/>
      <c r="CA903" s="312"/>
      <c r="CB903" s="300"/>
      <c r="CC903" s="312"/>
      <c r="CD903" s="311" t="str">
        <f t="shared" si="104"/>
        <v>DISCONTINUED - MR313, 17x8.5, 0mm Offset, 5x5, 71.5mm Centerbore, Matte Black</v>
      </c>
      <c r="CE903" s="311" t="s">
        <v>3721</v>
      </c>
      <c r="CF903" s="311" t="s">
        <v>3720</v>
      </c>
      <c r="CG903" s="300" t="str">
        <f t="shared" si="106"/>
        <v>STREET (3XX)</v>
      </c>
    </row>
    <row r="904" spans="1:85" s="36" customFormat="1" ht="15" customHeight="1">
      <c r="A904" s="571">
        <f t="shared" si="105"/>
        <v>901</v>
      </c>
      <c r="B904" s="92" t="s">
        <v>84</v>
      </c>
      <c r="C904" s="92" t="s">
        <v>1038</v>
      </c>
      <c r="D904" s="92" t="s">
        <v>1974</v>
      </c>
      <c r="E904" s="84" t="s">
        <v>6614</v>
      </c>
      <c r="F904" s="281" t="str">
        <f t="shared" si="90"/>
        <v>MR31378516800</v>
      </c>
      <c r="G904" s="83"/>
      <c r="H904" s="83"/>
      <c r="I904" s="72" t="s">
        <v>2568</v>
      </c>
      <c r="J904" s="305">
        <v>43340</v>
      </c>
      <c r="K904" s="305">
        <v>45141</v>
      </c>
      <c r="L904" s="282" t="s">
        <v>1239</v>
      </c>
      <c r="M904" s="328">
        <v>414.03</v>
      </c>
      <c r="N904" s="85"/>
      <c r="O904" s="409"/>
      <c r="P904" s="29">
        <v>17</v>
      </c>
      <c r="Q904" s="24">
        <v>8.5</v>
      </c>
      <c r="R904" s="92" t="s">
        <v>1697</v>
      </c>
      <c r="S904" s="3">
        <v>6</v>
      </c>
      <c r="T904" s="29">
        <v>135</v>
      </c>
      <c r="U904" s="29">
        <v>0</v>
      </c>
      <c r="V904" s="16">
        <v>4.75</v>
      </c>
      <c r="W904" s="93" t="s">
        <v>85</v>
      </c>
      <c r="X904" s="16">
        <v>87</v>
      </c>
      <c r="Y904" s="8">
        <v>24.7</v>
      </c>
      <c r="Z904" s="47">
        <v>2650</v>
      </c>
      <c r="AA904" s="71" t="s">
        <v>2516</v>
      </c>
      <c r="AB904" s="71" t="s">
        <v>2850</v>
      </c>
      <c r="AC904" s="47" t="s">
        <v>9716</v>
      </c>
      <c r="AD904" s="79" t="s">
        <v>4594</v>
      </c>
      <c r="AE904" s="32"/>
      <c r="AF904" s="82">
        <v>22</v>
      </c>
      <c r="AG904" s="73" t="s">
        <v>85</v>
      </c>
      <c r="AH904" s="73" t="s">
        <v>85</v>
      </c>
      <c r="AI904" s="73" t="s">
        <v>85</v>
      </c>
      <c r="AJ904" s="73" t="s">
        <v>85</v>
      </c>
      <c r="AK904" s="9" t="s">
        <v>85</v>
      </c>
      <c r="AL904" s="71" t="s">
        <v>237</v>
      </c>
      <c r="AM904" s="3" t="s">
        <v>85</v>
      </c>
      <c r="AN904" s="38" t="s">
        <v>85</v>
      </c>
      <c r="AO904" s="3" t="s">
        <v>85</v>
      </c>
      <c r="AP904" s="16">
        <v>16</v>
      </c>
      <c r="AQ904" s="3"/>
      <c r="AR904" s="3">
        <v>170</v>
      </c>
      <c r="AS904" s="34">
        <v>11</v>
      </c>
      <c r="AT904" s="34">
        <v>33</v>
      </c>
      <c r="AU904" s="34">
        <v>63</v>
      </c>
      <c r="AV904" s="34">
        <v>71</v>
      </c>
      <c r="AW904" s="34">
        <v>211</v>
      </c>
      <c r="AX904" s="94">
        <v>209</v>
      </c>
      <c r="AY904" s="16">
        <v>87</v>
      </c>
      <c r="AZ904" s="49">
        <v>64</v>
      </c>
      <c r="BA904" s="49">
        <v>64</v>
      </c>
      <c r="BB904" s="49">
        <v>34</v>
      </c>
      <c r="BC904" s="49"/>
      <c r="BD904" s="92" t="s">
        <v>85</v>
      </c>
      <c r="BE904" s="91" t="s">
        <v>85</v>
      </c>
      <c r="BF904" s="92" t="s">
        <v>85</v>
      </c>
      <c r="BG904" s="91" t="s">
        <v>85</v>
      </c>
      <c r="BH904" s="70">
        <v>28.2</v>
      </c>
      <c r="BI904" s="50">
        <v>20.236220472440898</v>
      </c>
      <c r="BJ904" s="50">
        <v>20.236220472440898</v>
      </c>
      <c r="BK904" s="50">
        <v>11.417322834645701</v>
      </c>
      <c r="BL904" s="357">
        <v>7.6616839999999839E-2</v>
      </c>
      <c r="BM904" s="73">
        <v>36</v>
      </c>
      <c r="BN904" s="107" t="s">
        <v>3374</v>
      </c>
      <c r="BO904" s="46" t="s">
        <v>3891</v>
      </c>
      <c r="BP904" s="44" t="s">
        <v>5217</v>
      </c>
      <c r="BQ904" s="29" t="s">
        <v>3907</v>
      </c>
      <c r="BR904" s="29" t="s">
        <v>5142</v>
      </c>
      <c r="BS904" s="29" t="s">
        <v>5218</v>
      </c>
      <c r="BT904" s="74" t="s">
        <v>5219</v>
      </c>
      <c r="BU904" s="74" t="s">
        <v>5220</v>
      </c>
      <c r="BV904" s="74" t="s">
        <v>5221</v>
      </c>
      <c r="BW904" s="74" t="s">
        <v>4101</v>
      </c>
      <c r="BX904" s="74" t="s">
        <v>3909</v>
      </c>
      <c r="BY904" s="74"/>
      <c r="BZ904" s="300"/>
      <c r="CA904" s="312"/>
      <c r="CB904" s="300"/>
      <c r="CC904" s="312"/>
      <c r="CD904" s="311" t="str">
        <f t="shared" si="104"/>
        <v>DISCONTINUED - MR313, 17x8.5, 0mm Offset, 6x135, 87mm Centerbore, Gloss Titanium</v>
      </c>
      <c r="CE904" s="311" t="s">
        <v>3721</v>
      </c>
      <c r="CF904" s="311" t="s">
        <v>3720</v>
      </c>
      <c r="CG904" s="300" t="str">
        <f t="shared" si="106"/>
        <v>STREET (3XX)</v>
      </c>
    </row>
    <row r="905" spans="1:85" s="36" customFormat="1" ht="15" customHeight="1">
      <c r="A905" s="571">
        <f t="shared" si="105"/>
        <v>902</v>
      </c>
      <c r="B905" s="92" t="s">
        <v>84</v>
      </c>
      <c r="C905" s="92" t="s">
        <v>1038</v>
      </c>
      <c r="D905" s="92" t="s">
        <v>1974</v>
      </c>
      <c r="E905" s="84" t="s">
        <v>6615</v>
      </c>
      <c r="F905" s="281" t="str">
        <f t="shared" si="90"/>
        <v>MR31329566545</v>
      </c>
      <c r="G905" s="83"/>
      <c r="H905" s="83"/>
      <c r="I905" s="72" t="s">
        <v>3022</v>
      </c>
      <c r="J905" s="305">
        <v>43592</v>
      </c>
      <c r="K905" s="305">
        <v>45141</v>
      </c>
      <c r="L905" s="282" t="s">
        <v>1239</v>
      </c>
      <c r="M905" s="328">
        <v>545.86</v>
      </c>
      <c r="N905" s="85"/>
      <c r="O905" s="409"/>
      <c r="P905" s="29">
        <v>20</v>
      </c>
      <c r="Q905" s="24">
        <v>9.5</v>
      </c>
      <c r="R905" s="92" t="s">
        <v>1687</v>
      </c>
      <c r="S905" s="3">
        <v>5</v>
      </c>
      <c r="T905" s="29">
        <v>130</v>
      </c>
      <c r="U905" s="29">
        <v>45</v>
      </c>
      <c r="V905" s="16">
        <v>6.9</v>
      </c>
      <c r="W905" s="93" t="s">
        <v>85</v>
      </c>
      <c r="X905" s="16">
        <v>71.599999999999994</v>
      </c>
      <c r="Y905" s="8">
        <v>30</v>
      </c>
      <c r="Z905" s="47">
        <v>2650</v>
      </c>
      <c r="AA905" s="71" t="s">
        <v>2165</v>
      </c>
      <c r="AB905" s="72" t="s">
        <v>2845</v>
      </c>
      <c r="AC905" s="47" t="s">
        <v>9779</v>
      </c>
      <c r="AD905" s="79" t="s">
        <v>4594</v>
      </c>
      <c r="AE905" s="32"/>
      <c r="AF905" s="82">
        <v>22</v>
      </c>
      <c r="AG905" s="73" t="s">
        <v>85</v>
      </c>
      <c r="AH905" s="73" t="s">
        <v>85</v>
      </c>
      <c r="AI905" s="73" t="s">
        <v>85</v>
      </c>
      <c r="AJ905" s="73" t="s">
        <v>85</v>
      </c>
      <c r="AK905" s="9" t="s">
        <v>85</v>
      </c>
      <c r="AL905" s="3" t="s">
        <v>236</v>
      </c>
      <c r="AM905" s="3" t="s">
        <v>85</v>
      </c>
      <c r="AN905" s="38" t="s">
        <v>85</v>
      </c>
      <c r="AO905" s="3" t="s">
        <v>85</v>
      </c>
      <c r="AP905" s="16">
        <v>15</v>
      </c>
      <c r="AQ905" s="3"/>
      <c r="AR905" s="3">
        <v>165</v>
      </c>
      <c r="AS905" s="34">
        <v>11</v>
      </c>
      <c r="AT905" s="34">
        <v>26</v>
      </c>
      <c r="AU905" s="34">
        <v>43</v>
      </c>
      <c r="AV905" s="25">
        <v>51</v>
      </c>
      <c r="AW905" s="25">
        <v>247</v>
      </c>
      <c r="AX905" s="34">
        <v>241</v>
      </c>
      <c r="AY905" s="16">
        <v>71.599999999999994</v>
      </c>
      <c r="AZ905" s="49">
        <v>49</v>
      </c>
      <c r="BA905" s="49">
        <v>49</v>
      </c>
      <c r="BB905" s="49">
        <v>12</v>
      </c>
      <c r="BC905" s="49"/>
      <c r="BD905" s="92" t="s">
        <v>85</v>
      </c>
      <c r="BE905" s="91" t="s">
        <v>85</v>
      </c>
      <c r="BF905" s="92" t="s">
        <v>85</v>
      </c>
      <c r="BG905" s="91" t="s">
        <v>85</v>
      </c>
      <c r="BH905" s="70">
        <v>33.5</v>
      </c>
      <c r="BI905" s="50">
        <v>22.1</v>
      </c>
      <c r="BJ905" s="50">
        <v>22.1</v>
      </c>
      <c r="BK905" s="50">
        <v>11.7</v>
      </c>
      <c r="BL905" s="357">
        <v>9.364218936040801E-2</v>
      </c>
      <c r="BM905" s="73">
        <v>24</v>
      </c>
      <c r="BN905" s="107" t="s">
        <v>3374</v>
      </c>
      <c r="BO905" s="46" t="s">
        <v>3891</v>
      </c>
      <c r="BP905" s="44" t="s">
        <v>5217</v>
      </c>
      <c r="BQ905" s="29" t="s">
        <v>3907</v>
      </c>
      <c r="BR905" s="29" t="s">
        <v>5142</v>
      </c>
      <c r="BS905" s="29" t="s">
        <v>5218</v>
      </c>
      <c r="BT905" s="74" t="s">
        <v>5219</v>
      </c>
      <c r="BU905" s="74" t="s">
        <v>5220</v>
      </c>
      <c r="BV905" s="74" t="s">
        <v>5221</v>
      </c>
      <c r="BW905" s="74" t="s">
        <v>4101</v>
      </c>
      <c r="BX905" s="74" t="s">
        <v>3909</v>
      </c>
      <c r="BY905" s="74"/>
      <c r="BZ905" s="300"/>
      <c r="CA905" s="312"/>
      <c r="CB905" s="300"/>
      <c r="CC905" s="312"/>
      <c r="CD905" s="311" t="str">
        <f t="shared" si="104"/>
        <v>DISCONTINUED - MR313, 20x9.5, +45mm Offset, 5x130, 71.6mm Centerbore, Matte Black</v>
      </c>
      <c r="CE905" s="311" t="s">
        <v>3721</v>
      </c>
      <c r="CF905" s="311" t="s">
        <v>3720</v>
      </c>
      <c r="CG905" s="300" t="str">
        <f t="shared" si="106"/>
        <v>STREET (3XX)</v>
      </c>
    </row>
    <row r="906" spans="1:85" s="36" customFormat="1" ht="15" customHeight="1">
      <c r="A906" s="571">
        <f t="shared" si="105"/>
        <v>903</v>
      </c>
      <c r="B906" s="92" t="s">
        <v>84</v>
      </c>
      <c r="C906" s="92" t="s">
        <v>1038</v>
      </c>
      <c r="D906" s="92" t="s">
        <v>1974</v>
      </c>
      <c r="E906" s="84" t="s">
        <v>6616</v>
      </c>
      <c r="F906" s="281" t="str">
        <f t="shared" si="90"/>
        <v>MR31329558525</v>
      </c>
      <c r="G906" s="83"/>
      <c r="H906" s="83"/>
      <c r="I906" s="72" t="s">
        <v>3026</v>
      </c>
      <c r="J906" s="305">
        <v>43592</v>
      </c>
      <c r="K906" s="305">
        <v>45141</v>
      </c>
      <c r="L906" s="282" t="s">
        <v>1239</v>
      </c>
      <c r="M906" s="328">
        <v>545.86</v>
      </c>
      <c r="N906" s="85"/>
      <c r="O906" s="409"/>
      <c r="P906" s="29">
        <v>20</v>
      </c>
      <c r="Q906" s="24">
        <v>9.5</v>
      </c>
      <c r="R906" s="92" t="s">
        <v>1688</v>
      </c>
      <c r="S906" s="3">
        <v>5</v>
      </c>
      <c r="T906" s="29">
        <v>150</v>
      </c>
      <c r="U906" s="29">
        <v>25</v>
      </c>
      <c r="V906" s="16">
        <v>6.2</v>
      </c>
      <c r="W906" s="93" t="s">
        <v>85</v>
      </c>
      <c r="X906" s="16">
        <v>110.5</v>
      </c>
      <c r="Y906" s="8">
        <v>31.5</v>
      </c>
      <c r="Z906" s="47">
        <v>2650</v>
      </c>
      <c r="AA906" s="71" t="s">
        <v>2165</v>
      </c>
      <c r="AB906" s="72" t="s">
        <v>2845</v>
      </c>
      <c r="AC906" s="47" t="s">
        <v>9838</v>
      </c>
      <c r="AD906" s="79" t="s">
        <v>4595</v>
      </c>
      <c r="AE906" s="32"/>
      <c r="AF906" s="82" t="s">
        <v>85</v>
      </c>
      <c r="AG906" s="73" t="s">
        <v>85</v>
      </c>
      <c r="AH906" s="73" t="s">
        <v>85</v>
      </c>
      <c r="AI906" s="73" t="s">
        <v>85</v>
      </c>
      <c r="AJ906" s="73" t="s">
        <v>85</v>
      </c>
      <c r="AK906" s="9" t="s">
        <v>85</v>
      </c>
      <c r="AL906" s="3" t="s">
        <v>236</v>
      </c>
      <c r="AM906" s="3" t="s">
        <v>85</v>
      </c>
      <c r="AN906" s="38" t="s">
        <v>85</v>
      </c>
      <c r="AO906" s="3" t="s">
        <v>85</v>
      </c>
      <c r="AP906" s="16">
        <v>16</v>
      </c>
      <c r="AQ906" s="3"/>
      <c r="AR906" s="3">
        <v>185</v>
      </c>
      <c r="AS906" s="34">
        <v>0</v>
      </c>
      <c r="AT906" s="34">
        <v>44</v>
      </c>
      <c r="AU906" s="34">
        <v>61</v>
      </c>
      <c r="AV906" s="25">
        <v>71</v>
      </c>
      <c r="AW906" s="25">
        <v>247</v>
      </c>
      <c r="AX906" s="34">
        <v>246</v>
      </c>
      <c r="AY906" s="16">
        <v>110.5</v>
      </c>
      <c r="AZ906" s="49">
        <v>72</v>
      </c>
      <c r="BA906" s="49">
        <v>72</v>
      </c>
      <c r="BB906" s="49">
        <v>12</v>
      </c>
      <c r="BC906" s="49"/>
      <c r="BD906" s="92" t="s">
        <v>85</v>
      </c>
      <c r="BE906" s="91" t="s">
        <v>85</v>
      </c>
      <c r="BF906" s="92" t="s">
        <v>85</v>
      </c>
      <c r="BG906" s="91" t="s">
        <v>85</v>
      </c>
      <c r="BH906" s="70">
        <v>35</v>
      </c>
      <c r="BI906" s="50">
        <v>22.1</v>
      </c>
      <c r="BJ906" s="50">
        <v>22.1</v>
      </c>
      <c r="BK906" s="50">
        <v>11.7</v>
      </c>
      <c r="BL906" s="357">
        <v>9.364218936040801E-2</v>
      </c>
      <c r="BM906" s="73">
        <v>24</v>
      </c>
      <c r="BN906" s="107" t="s">
        <v>3374</v>
      </c>
      <c r="BO906" s="46" t="s">
        <v>3891</v>
      </c>
      <c r="BP906" s="44" t="s">
        <v>5217</v>
      </c>
      <c r="BQ906" s="29" t="s">
        <v>3907</v>
      </c>
      <c r="BR906" s="29" t="s">
        <v>5142</v>
      </c>
      <c r="BS906" s="29" t="s">
        <v>5218</v>
      </c>
      <c r="BT906" s="74" t="s">
        <v>5219</v>
      </c>
      <c r="BU906" s="74" t="s">
        <v>5220</v>
      </c>
      <c r="BV906" s="74" t="s">
        <v>5221</v>
      </c>
      <c r="BW906" s="74" t="s">
        <v>4101</v>
      </c>
      <c r="BX906" s="74" t="s">
        <v>3909</v>
      </c>
      <c r="BY906" s="74"/>
      <c r="BZ906" s="300"/>
      <c r="CA906" s="312"/>
      <c r="CB906" s="300"/>
      <c r="CC906" s="312"/>
      <c r="CD906" s="311" t="str">
        <f t="shared" si="104"/>
        <v>DISCONTINUED - MR313, 20x9.5, +25mm Offset, 5x150, 110.5mm Centerbore, Matte Black</v>
      </c>
      <c r="CE906" s="311" t="s">
        <v>3721</v>
      </c>
      <c r="CF906" s="311" t="s">
        <v>3720</v>
      </c>
      <c r="CG906" s="300" t="str">
        <f t="shared" si="106"/>
        <v>STREET (3XX)</v>
      </c>
    </row>
    <row r="907" spans="1:85" s="36" customFormat="1" ht="15" customHeight="1">
      <c r="A907" s="571">
        <f t="shared" si="105"/>
        <v>904</v>
      </c>
      <c r="B907" s="92" t="s">
        <v>84</v>
      </c>
      <c r="C907" s="92" t="s">
        <v>1038</v>
      </c>
      <c r="D907" s="92" t="s">
        <v>1975</v>
      </c>
      <c r="E907" s="84" t="s">
        <v>6617</v>
      </c>
      <c r="F907" s="281" t="str">
        <f t="shared" si="90"/>
        <v>MR31478587800</v>
      </c>
      <c r="G907" s="83"/>
      <c r="H907" s="83"/>
      <c r="I907" s="72" t="s">
        <v>2524</v>
      </c>
      <c r="J907" s="305">
        <v>43340</v>
      </c>
      <c r="K907" s="305">
        <v>45141</v>
      </c>
      <c r="L907" s="282" t="s">
        <v>1239</v>
      </c>
      <c r="M907" s="328">
        <v>397</v>
      </c>
      <c r="N907" s="85"/>
      <c r="O907" s="409"/>
      <c r="P907" s="29">
        <v>17</v>
      </c>
      <c r="Q907" s="24">
        <v>8.5</v>
      </c>
      <c r="R907" s="92" t="s">
        <v>1700</v>
      </c>
      <c r="S907" s="3">
        <v>8</v>
      </c>
      <c r="T907" s="29">
        <v>170</v>
      </c>
      <c r="U907" s="29">
        <v>0</v>
      </c>
      <c r="V907" s="16">
        <v>4.75</v>
      </c>
      <c r="W907" s="93" t="s">
        <v>85</v>
      </c>
      <c r="X907" s="16">
        <v>130.81</v>
      </c>
      <c r="Y907" s="8">
        <v>34.04</v>
      </c>
      <c r="Z907" s="47">
        <v>3640</v>
      </c>
      <c r="AA907" s="71" t="s">
        <v>2516</v>
      </c>
      <c r="AB907" s="71" t="s">
        <v>2850</v>
      </c>
      <c r="AC907" s="47" t="s">
        <v>9626</v>
      </c>
      <c r="AD907" s="71" t="s">
        <v>1746</v>
      </c>
      <c r="AE907" s="433"/>
      <c r="AF907" s="82">
        <v>33</v>
      </c>
      <c r="AG907" s="73" t="s">
        <v>85</v>
      </c>
      <c r="AH907" s="73" t="s">
        <v>85</v>
      </c>
      <c r="AI907" s="3" t="s">
        <v>2863</v>
      </c>
      <c r="AJ907" s="73" t="s">
        <v>85</v>
      </c>
      <c r="AK907" s="9" t="s">
        <v>85</v>
      </c>
      <c r="AL907" s="71" t="s">
        <v>237</v>
      </c>
      <c r="AM907" s="3" t="s">
        <v>85</v>
      </c>
      <c r="AN907" s="38" t="s">
        <v>85</v>
      </c>
      <c r="AO907" s="3" t="s">
        <v>85</v>
      </c>
      <c r="AP907" s="16">
        <v>16.2</v>
      </c>
      <c r="AQ907" s="3"/>
      <c r="AR907" s="3">
        <v>200</v>
      </c>
      <c r="AS907" s="34">
        <v>0</v>
      </c>
      <c r="AT907" s="34">
        <v>0</v>
      </c>
      <c r="AU907" s="34">
        <v>62.9</v>
      </c>
      <c r="AV907" s="34">
        <v>79</v>
      </c>
      <c r="AW907" s="34">
        <v>207</v>
      </c>
      <c r="AX907" s="94">
        <v>205</v>
      </c>
      <c r="AY907" s="77">
        <v>128</v>
      </c>
      <c r="AZ907" s="49">
        <v>103.9</v>
      </c>
      <c r="BA907" s="49">
        <v>107</v>
      </c>
      <c r="BB907" s="49">
        <v>0</v>
      </c>
      <c r="BC907" s="49"/>
      <c r="BD907" s="92" t="s">
        <v>85</v>
      </c>
      <c r="BE907" s="91" t="s">
        <v>85</v>
      </c>
      <c r="BF907" s="92" t="s">
        <v>85</v>
      </c>
      <c r="BG907" s="91" t="s">
        <v>85</v>
      </c>
      <c r="BH907" s="70">
        <v>39.07</v>
      </c>
      <c r="BI907" s="50">
        <v>20.236220472440898</v>
      </c>
      <c r="BJ907" s="50">
        <v>20.236220472440898</v>
      </c>
      <c r="BK907" s="50">
        <v>11.417322834645701</v>
      </c>
      <c r="BL907" s="357">
        <v>7.6616839999999839E-2</v>
      </c>
      <c r="BM907" s="73">
        <v>36</v>
      </c>
      <c r="BN907" s="107" t="s">
        <v>3374</v>
      </c>
      <c r="BO907" s="46" t="s">
        <v>3891</v>
      </c>
      <c r="BP907" s="29" t="s">
        <v>3907</v>
      </c>
      <c r="BQ907" s="29" t="s">
        <v>5213</v>
      </c>
      <c r="BR907" s="29" t="s">
        <v>5214</v>
      </c>
      <c r="BS907" s="29" t="s">
        <v>5215</v>
      </c>
      <c r="BT907" s="74" t="s">
        <v>5216</v>
      </c>
      <c r="BU907" s="74" t="s">
        <v>4101</v>
      </c>
      <c r="BV907" s="74" t="s">
        <v>3909</v>
      </c>
      <c r="BW907" s="74"/>
      <c r="BX907" s="74"/>
      <c r="BY907" s="74"/>
      <c r="BZ907" s="300" t="s">
        <v>6147</v>
      </c>
      <c r="CA907" s="356" t="s">
        <v>6153</v>
      </c>
      <c r="CB907" s="300" t="s">
        <v>6155</v>
      </c>
      <c r="CC907" s="356" t="s">
        <v>6154</v>
      </c>
      <c r="CD907" s="311" t="str">
        <f t="shared" si="104"/>
        <v>DISCONTINUED - MR314, 17x8.5, 0mm Offset, 8x170, 130.81mm Centerbore, Gloss Titanium</v>
      </c>
      <c r="CE907" s="311" t="s">
        <v>3721</v>
      </c>
      <c r="CF907" s="311" t="s">
        <v>3720</v>
      </c>
      <c r="CG907" s="300" t="str">
        <f t="shared" si="106"/>
        <v>STREET (3XX)</v>
      </c>
    </row>
    <row r="908" spans="1:85" s="36" customFormat="1" ht="15" customHeight="1">
      <c r="A908" s="571">
        <f t="shared" si="105"/>
        <v>905</v>
      </c>
      <c r="B908" s="92" t="s">
        <v>84</v>
      </c>
      <c r="C908" s="92" t="s">
        <v>1038</v>
      </c>
      <c r="D908" s="92" t="s">
        <v>1975</v>
      </c>
      <c r="E908" s="84" t="s">
        <v>6618</v>
      </c>
      <c r="F908" s="281" t="str">
        <f t="shared" si="90"/>
        <v>MR31489087518</v>
      </c>
      <c r="G908" s="83"/>
      <c r="H908" s="83"/>
      <c r="I908" s="72" t="s">
        <v>2017</v>
      </c>
      <c r="J908" s="305">
        <v>43340</v>
      </c>
      <c r="K908" s="305">
        <v>45141</v>
      </c>
      <c r="L908" s="282" t="s">
        <v>1239</v>
      </c>
      <c r="M908" s="328">
        <v>449.5</v>
      </c>
      <c r="N908" s="85"/>
      <c r="O908" s="409"/>
      <c r="P908" s="29">
        <v>18</v>
      </c>
      <c r="Q908" s="8">
        <v>9</v>
      </c>
      <c r="R908" s="92" t="s">
        <v>1700</v>
      </c>
      <c r="S908" s="3">
        <v>8</v>
      </c>
      <c r="T908" s="29">
        <v>170</v>
      </c>
      <c r="U908" s="29">
        <v>18</v>
      </c>
      <c r="V908" s="16">
        <v>5.75</v>
      </c>
      <c r="W908" s="93" t="s">
        <v>85</v>
      </c>
      <c r="X908" s="16">
        <v>130.81</v>
      </c>
      <c r="Y908" s="8">
        <v>36.6</v>
      </c>
      <c r="Z908" s="47">
        <v>3640</v>
      </c>
      <c r="AA908" s="71" t="s">
        <v>2165</v>
      </c>
      <c r="AB908" s="72" t="s">
        <v>2845</v>
      </c>
      <c r="AC908" s="47" t="s">
        <v>9641</v>
      </c>
      <c r="AD908" s="71" t="s">
        <v>1746</v>
      </c>
      <c r="AE908" s="433"/>
      <c r="AF908" s="82">
        <v>33</v>
      </c>
      <c r="AG908" s="73" t="s">
        <v>85</v>
      </c>
      <c r="AH908" s="73" t="s">
        <v>85</v>
      </c>
      <c r="AI908" s="3" t="s">
        <v>2863</v>
      </c>
      <c r="AJ908" s="73" t="s">
        <v>85</v>
      </c>
      <c r="AK908" s="9" t="s">
        <v>85</v>
      </c>
      <c r="AL908" s="71" t="s">
        <v>237</v>
      </c>
      <c r="AM908" s="3" t="s">
        <v>85</v>
      </c>
      <c r="AN908" s="38" t="s">
        <v>85</v>
      </c>
      <c r="AO908" s="3" t="s">
        <v>85</v>
      </c>
      <c r="AP908" s="16">
        <v>16.2</v>
      </c>
      <c r="AQ908" s="3"/>
      <c r="AR908" s="3">
        <v>200</v>
      </c>
      <c r="AS908" s="34">
        <v>0</v>
      </c>
      <c r="AT908" s="34">
        <v>0</v>
      </c>
      <c r="AU908" s="34">
        <v>46.9</v>
      </c>
      <c r="AV908" s="34">
        <v>64.7</v>
      </c>
      <c r="AW908" s="34">
        <v>219</v>
      </c>
      <c r="AX908" s="94">
        <v>215</v>
      </c>
      <c r="AY908" s="77">
        <v>128</v>
      </c>
      <c r="AZ908" s="49">
        <v>103.9</v>
      </c>
      <c r="BA908" s="49">
        <v>107</v>
      </c>
      <c r="BB908" s="49">
        <v>0</v>
      </c>
      <c r="BC908" s="49"/>
      <c r="BD908" s="92" t="s">
        <v>85</v>
      </c>
      <c r="BE908" s="91" t="s">
        <v>85</v>
      </c>
      <c r="BF908" s="92" t="s">
        <v>85</v>
      </c>
      <c r="BG908" s="91" t="s">
        <v>85</v>
      </c>
      <c r="BH908" s="70">
        <v>40.1</v>
      </c>
      <c r="BI908" s="50">
        <v>21.141732283464599</v>
      </c>
      <c r="BJ908" s="50">
        <v>21.141732283464599</v>
      </c>
      <c r="BK908" s="50">
        <v>11.929133858267701</v>
      </c>
      <c r="BL908" s="357">
        <v>8.7375807000000152E-2</v>
      </c>
      <c r="BM908" s="73">
        <v>36</v>
      </c>
      <c r="BN908" s="107" t="s">
        <v>3374</v>
      </c>
      <c r="BO908" s="46" t="s">
        <v>3891</v>
      </c>
      <c r="BP908" s="29" t="s">
        <v>3907</v>
      </c>
      <c r="BQ908" s="29" t="s">
        <v>5213</v>
      </c>
      <c r="BR908" s="29" t="s">
        <v>5214</v>
      </c>
      <c r="BS908" s="29" t="s">
        <v>5215</v>
      </c>
      <c r="BT908" s="74" t="s">
        <v>5216</v>
      </c>
      <c r="BU908" s="74" t="s">
        <v>4101</v>
      </c>
      <c r="BV908" s="74" t="s">
        <v>3909</v>
      </c>
      <c r="BW908" s="74"/>
      <c r="BX908" s="74"/>
      <c r="BY908" s="74"/>
      <c r="BZ908" s="300" t="s">
        <v>6159</v>
      </c>
      <c r="CA908" s="356" t="s">
        <v>6165</v>
      </c>
      <c r="CB908" s="300" t="s">
        <v>6167</v>
      </c>
      <c r="CC908" s="356" t="s">
        <v>6166</v>
      </c>
      <c r="CD908" s="311" t="str">
        <f t="shared" si="104"/>
        <v>DISCONTINUED - MR314, 18x9, +18mm Offset, 8x170, 130.81mm Centerbore, Matte Black</v>
      </c>
      <c r="CE908" s="311" t="s">
        <v>3721</v>
      </c>
      <c r="CF908" s="311" t="s">
        <v>3720</v>
      </c>
      <c r="CG908" s="300" t="str">
        <f t="shared" si="106"/>
        <v>STREET (3XX)</v>
      </c>
    </row>
    <row r="909" spans="1:85" s="36" customFormat="1" ht="15" customHeight="1">
      <c r="A909" s="571">
        <f t="shared" si="105"/>
        <v>906</v>
      </c>
      <c r="B909" s="92" t="s">
        <v>84</v>
      </c>
      <c r="C909" s="92" t="s">
        <v>1038</v>
      </c>
      <c r="D909" s="92" t="s">
        <v>1976</v>
      </c>
      <c r="E909" s="84" t="s">
        <v>6619</v>
      </c>
      <c r="F909" s="281" t="str">
        <f t="shared" si="90"/>
        <v>MR31568060100</v>
      </c>
      <c r="G909" s="83"/>
      <c r="H909" s="83"/>
      <c r="I909" s="72" t="s">
        <v>2486</v>
      </c>
      <c r="J909" s="305">
        <v>43340</v>
      </c>
      <c r="K909" s="305">
        <v>45141</v>
      </c>
      <c r="L909" s="282" t="s">
        <v>1239</v>
      </c>
      <c r="M909" s="328">
        <v>390.5</v>
      </c>
      <c r="N909" s="85"/>
      <c r="O909" s="409"/>
      <c r="P909" s="29">
        <v>16</v>
      </c>
      <c r="Q909" s="24">
        <v>8</v>
      </c>
      <c r="R909" s="92" t="s">
        <v>1089</v>
      </c>
      <c r="S909" s="3">
        <v>6</v>
      </c>
      <c r="T909" s="29">
        <v>5.5</v>
      </c>
      <c r="U909" s="29">
        <v>0</v>
      </c>
      <c r="V909" s="16">
        <v>4.5</v>
      </c>
      <c r="W909" s="93" t="s">
        <v>85</v>
      </c>
      <c r="X909" s="16">
        <v>106.25</v>
      </c>
      <c r="Y909" s="8">
        <v>23.75</v>
      </c>
      <c r="Z909" s="47">
        <v>2650</v>
      </c>
      <c r="AA909" s="71" t="s">
        <v>5160</v>
      </c>
      <c r="AB909" s="71" t="s">
        <v>2847</v>
      </c>
      <c r="AC909" s="47" t="s">
        <v>9708</v>
      </c>
      <c r="AD909" s="71" t="s">
        <v>2537</v>
      </c>
      <c r="AE909" s="433"/>
      <c r="AF909" s="82">
        <v>33</v>
      </c>
      <c r="AG909" s="73" t="s">
        <v>85</v>
      </c>
      <c r="AH909" s="73" t="s">
        <v>1786</v>
      </c>
      <c r="AI909" s="73" t="s">
        <v>85</v>
      </c>
      <c r="AJ909" s="79" t="s">
        <v>2484</v>
      </c>
      <c r="AK909" s="9">
        <v>1.1000000000000001</v>
      </c>
      <c r="AL909" s="3" t="s">
        <v>236</v>
      </c>
      <c r="AM909" s="74" t="s">
        <v>1649</v>
      </c>
      <c r="AN909" s="38">
        <v>2.75</v>
      </c>
      <c r="AO909" s="3">
        <v>78.3</v>
      </c>
      <c r="AP909" s="16">
        <v>16.2</v>
      </c>
      <c r="AQ909" s="3"/>
      <c r="AR909" s="3">
        <v>170</v>
      </c>
      <c r="AS909" s="34">
        <v>8.6999999999999993</v>
      </c>
      <c r="AT909" s="34">
        <v>25.6</v>
      </c>
      <c r="AU909" s="34">
        <v>37.700000000000003</v>
      </c>
      <c r="AV909" s="34">
        <v>37.4</v>
      </c>
      <c r="AW909" s="34">
        <v>194.6</v>
      </c>
      <c r="AX909" s="94">
        <v>192.4</v>
      </c>
      <c r="AY909" s="16">
        <v>106.25</v>
      </c>
      <c r="AZ909" s="49">
        <v>41</v>
      </c>
      <c r="BA909" s="49">
        <v>41</v>
      </c>
      <c r="BB909" s="49">
        <v>39</v>
      </c>
      <c r="BC909" s="49"/>
      <c r="BD909" s="92" t="s">
        <v>85</v>
      </c>
      <c r="BE909" s="91" t="s">
        <v>85</v>
      </c>
      <c r="BF909" s="92" t="s">
        <v>85</v>
      </c>
      <c r="BG909" s="91" t="s">
        <v>85</v>
      </c>
      <c r="BH909" s="70">
        <v>27.25</v>
      </c>
      <c r="BI909" s="50">
        <v>19.055118110236201</v>
      </c>
      <c r="BJ909" s="50">
        <v>19.055118110236201</v>
      </c>
      <c r="BK909" s="50">
        <v>10.944881889763799</v>
      </c>
      <c r="BL909" s="357">
        <v>6.5123167999999981E-2</v>
      </c>
      <c r="BM909" s="73">
        <v>36</v>
      </c>
      <c r="BN909" s="107" t="s">
        <v>3374</v>
      </c>
      <c r="BO909" s="46" t="s">
        <v>3891</v>
      </c>
      <c r="BP909" s="29" t="s">
        <v>3907</v>
      </c>
      <c r="BQ909" s="29" t="s">
        <v>5175</v>
      </c>
      <c r="BR909" s="29" t="s">
        <v>2709</v>
      </c>
      <c r="BS909" s="29" t="s">
        <v>5199</v>
      </c>
      <c r="BT909" s="74" t="s">
        <v>5210</v>
      </c>
      <c r="BU909" s="74" t="s">
        <v>5189</v>
      </c>
      <c r="BV909" s="74" t="s">
        <v>4101</v>
      </c>
      <c r="BW909" s="74" t="s">
        <v>3909</v>
      </c>
      <c r="BX909" s="74"/>
      <c r="BY909" s="74"/>
      <c r="BZ909" s="300" t="s">
        <v>6177</v>
      </c>
      <c r="CA909" s="356" t="s">
        <v>6176</v>
      </c>
      <c r="CB909" s="300" t="s">
        <v>6179</v>
      </c>
      <c r="CC909" s="356" t="s">
        <v>6178</v>
      </c>
      <c r="CD909" s="311" t="str">
        <f t="shared" si="104"/>
        <v>DISCONTINUED - MR315, 16x8, 0mm Offset, 6x5.5, 106.25mm Centerbore, Gold - Black Lip</v>
      </c>
      <c r="CE909" s="311" t="s">
        <v>3721</v>
      </c>
      <c r="CF909" s="311" t="s">
        <v>3720</v>
      </c>
      <c r="CG909" s="300" t="str">
        <f t="shared" si="106"/>
        <v>STREET (3XX)</v>
      </c>
    </row>
    <row r="910" spans="1:85" s="36" customFormat="1" ht="15" customHeight="1">
      <c r="A910" s="571">
        <f t="shared" si="105"/>
        <v>907</v>
      </c>
      <c r="B910" s="92" t="s">
        <v>84</v>
      </c>
      <c r="C910" s="92" t="s">
        <v>1038</v>
      </c>
      <c r="D910" s="92" t="s">
        <v>1976</v>
      </c>
      <c r="E910" s="84" t="s">
        <v>6620</v>
      </c>
      <c r="F910" s="281" t="str">
        <f t="shared" si="90"/>
        <v>MR31578588125</v>
      </c>
      <c r="G910" s="83"/>
      <c r="H910" s="83"/>
      <c r="I910" s="72" t="s">
        <v>3126</v>
      </c>
      <c r="J910" s="305">
        <v>43705</v>
      </c>
      <c r="K910" s="305">
        <v>45141</v>
      </c>
      <c r="L910" s="282" t="s">
        <v>1239</v>
      </c>
      <c r="M910" s="328">
        <v>429.5</v>
      </c>
      <c r="N910" s="85"/>
      <c r="O910" s="409"/>
      <c r="P910" s="29">
        <v>17</v>
      </c>
      <c r="Q910" s="24">
        <v>8.5</v>
      </c>
      <c r="R910" s="92" t="s">
        <v>1701</v>
      </c>
      <c r="S910" s="3">
        <v>8</v>
      </c>
      <c r="T910" s="29">
        <v>180</v>
      </c>
      <c r="U910" s="29">
        <v>25</v>
      </c>
      <c r="V910" s="16">
        <v>5.8</v>
      </c>
      <c r="W910" s="93" t="s">
        <v>85</v>
      </c>
      <c r="X910" s="16">
        <v>130.81</v>
      </c>
      <c r="Y910" s="8">
        <v>28.1</v>
      </c>
      <c r="Z910" s="47">
        <v>3640</v>
      </c>
      <c r="AA910" s="71" t="s">
        <v>5160</v>
      </c>
      <c r="AB910" s="71" t="s">
        <v>2847</v>
      </c>
      <c r="AC910" s="47" t="s">
        <v>9888</v>
      </c>
      <c r="AD910" s="71" t="s">
        <v>1597</v>
      </c>
      <c r="AE910" s="433"/>
      <c r="AF910" s="82">
        <v>33</v>
      </c>
      <c r="AG910" s="73" t="s">
        <v>85</v>
      </c>
      <c r="AH910" s="73" t="s">
        <v>85</v>
      </c>
      <c r="AI910" s="3" t="s">
        <v>2863</v>
      </c>
      <c r="AJ910" s="79" t="s">
        <v>2484</v>
      </c>
      <c r="AK910" s="9">
        <v>1.1000000000000001</v>
      </c>
      <c r="AL910" s="71" t="s">
        <v>237</v>
      </c>
      <c r="AM910" s="3" t="s">
        <v>85</v>
      </c>
      <c r="AN910" s="38" t="s">
        <v>85</v>
      </c>
      <c r="AO910" s="3" t="s">
        <v>85</v>
      </c>
      <c r="AP910" s="16">
        <v>16.2</v>
      </c>
      <c r="AQ910" s="3"/>
      <c r="AR910" s="3">
        <v>210</v>
      </c>
      <c r="AS910" s="34">
        <v>0</v>
      </c>
      <c r="AT910" s="34">
        <v>0</v>
      </c>
      <c r="AU910" s="34">
        <v>16</v>
      </c>
      <c r="AV910" s="34">
        <v>16.600000000000001</v>
      </c>
      <c r="AW910" s="34">
        <v>207.7</v>
      </c>
      <c r="AX910" s="34">
        <v>198.8</v>
      </c>
      <c r="AY910" s="93">
        <v>123.1</v>
      </c>
      <c r="AZ910" s="49">
        <v>92</v>
      </c>
      <c r="BA910" s="49">
        <v>92</v>
      </c>
      <c r="BB910" s="49">
        <v>52</v>
      </c>
      <c r="BC910" s="49"/>
      <c r="BD910" s="92" t="s">
        <v>85</v>
      </c>
      <c r="BE910" s="91" t="s">
        <v>85</v>
      </c>
      <c r="BF910" s="92" t="s">
        <v>85</v>
      </c>
      <c r="BG910" s="91" t="s">
        <v>85</v>
      </c>
      <c r="BH910" s="70">
        <v>31.6</v>
      </c>
      <c r="BI910" s="50">
        <v>20.236220472440898</v>
      </c>
      <c r="BJ910" s="50">
        <v>20.236220472440898</v>
      </c>
      <c r="BK910" s="50">
        <v>11.417322834645701</v>
      </c>
      <c r="BL910" s="357">
        <v>7.6616839999999839E-2</v>
      </c>
      <c r="BM910" s="73">
        <v>36</v>
      </c>
      <c r="BN910" s="107" t="s">
        <v>3374</v>
      </c>
      <c r="BO910" s="46" t="s">
        <v>3891</v>
      </c>
      <c r="BP910" s="29" t="s">
        <v>3907</v>
      </c>
      <c r="BQ910" s="29" t="s">
        <v>5175</v>
      </c>
      <c r="BR910" s="29" t="s">
        <v>2709</v>
      </c>
      <c r="BS910" s="29" t="s">
        <v>5199</v>
      </c>
      <c r="BT910" s="74" t="s">
        <v>5210</v>
      </c>
      <c r="BU910" s="74" t="s">
        <v>5189</v>
      </c>
      <c r="BV910" s="74" t="s">
        <v>4101</v>
      </c>
      <c r="BW910" s="74" t="s">
        <v>3909</v>
      </c>
      <c r="BX910" s="74"/>
      <c r="BY910" s="74"/>
      <c r="BZ910" s="300" t="s">
        <v>6182</v>
      </c>
      <c r="CA910" s="356" t="s">
        <v>6185</v>
      </c>
      <c r="CB910" s="300" t="s">
        <v>6187</v>
      </c>
      <c r="CC910" s="356" t="s">
        <v>6186</v>
      </c>
      <c r="CD910" s="311" t="str">
        <f t="shared" si="104"/>
        <v>DISCONTINUED - MR315, 17x8.5, +25mm Offset, 8x180, 130.81mm Centerbore, Gold - Black Lip</v>
      </c>
      <c r="CE910" s="311" t="s">
        <v>3721</v>
      </c>
      <c r="CF910" s="311" t="s">
        <v>3720</v>
      </c>
      <c r="CG910" s="300" t="str">
        <f t="shared" si="106"/>
        <v>STREET (3XX)</v>
      </c>
    </row>
    <row r="911" spans="1:85" s="36" customFormat="1" ht="15" customHeight="1">
      <c r="A911" s="571">
        <f t="shared" si="105"/>
        <v>908</v>
      </c>
      <c r="B911" s="97" t="s">
        <v>84</v>
      </c>
      <c r="C911" s="97" t="s">
        <v>1038</v>
      </c>
      <c r="D911" s="97" t="s">
        <v>1976</v>
      </c>
      <c r="E911" s="84" t="s">
        <v>6621</v>
      </c>
      <c r="F911" s="281" t="str">
        <f t="shared" si="90"/>
        <v>MR31589058118</v>
      </c>
      <c r="G911" s="83"/>
      <c r="H911" s="83"/>
      <c r="I911" s="42" t="s">
        <v>3129</v>
      </c>
      <c r="J911" s="315">
        <v>43613</v>
      </c>
      <c r="K911" s="305">
        <v>45141</v>
      </c>
      <c r="L911" s="282" t="s">
        <v>1239</v>
      </c>
      <c r="M911" s="328">
        <v>458</v>
      </c>
      <c r="N911" s="85"/>
      <c r="O911" s="409"/>
      <c r="P911" s="83">
        <v>18</v>
      </c>
      <c r="Q911" s="8">
        <v>9</v>
      </c>
      <c r="R911" s="92" t="s">
        <v>1688</v>
      </c>
      <c r="S911" s="13">
        <v>5</v>
      </c>
      <c r="T911" s="83">
        <v>150</v>
      </c>
      <c r="U911" s="83">
        <v>18</v>
      </c>
      <c r="V911" s="40">
        <v>5.75</v>
      </c>
      <c r="W911" s="95" t="s">
        <v>85</v>
      </c>
      <c r="X911" s="40">
        <v>110.5</v>
      </c>
      <c r="Y911" s="41">
        <v>34.5</v>
      </c>
      <c r="Z911" s="47">
        <v>2650</v>
      </c>
      <c r="AA911" s="71" t="s">
        <v>5160</v>
      </c>
      <c r="AB911" s="11" t="s">
        <v>2847</v>
      </c>
      <c r="AC911" s="47" t="s">
        <v>9739</v>
      </c>
      <c r="AD911" s="75" t="s">
        <v>2051</v>
      </c>
      <c r="AE911" s="436"/>
      <c r="AF911" s="82">
        <v>33</v>
      </c>
      <c r="AG911" s="14" t="s">
        <v>85</v>
      </c>
      <c r="AH911" s="31" t="s">
        <v>1786</v>
      </c>
      <c r="AI911" s="14" t="s">
        <v>85</v>
      </c>
      <c r="AJ911" s="31" t="s">
        <v>2484</v>
      </c>
      <c r="AK911" s="9">
        <v>1.1000000000000001</v>
      </c>
      <c r="AL911" s="11" t="s">
        <v>237</v>
      </c>
      <c r="AM911" s="13" t="s">
        <v>85</v>
      </c>
      <c r="AN911" s="38" t="s">
        <v>85</v>
      </c>
      <c r="AO911" s="13" t="s">
        <v>85</v>
      </c>
      <c r="AP911" s="40">
        <v>16.2</v>
      </c>
      <c r="AQ911" s="13"/>
      <c r="AR911" s="13">
        <v>180</v>
      </c>
      <c r="AS911" s="67">
        <v>3</v>
      </c>
      <c r="AT911" s="67">
        <v>17</v>
      </c>
      <c r="AU911" s="67">
        <v>30</v>
      </c>
      <c r="AV911" s="67">
        <v>47</v>
      </c>
      <c r="AW911" s="96">
        <v>216</v>
      </c>
      <c r="AX911" s="96">
        <v>216</v>
      </c>
      <c r="AY911" s="68">
        <v>110.5</v>
      </c>
      <c r="AZ911" s="49">
        <v>52</v>
      </c>
      <c r="BA911" s="49">
        <v>52</v>
      </c>
      <c r="BB911" s="49">
        <v>42</v>
      </c>
      <c r="BC911" s="49"/>
      <c r="BD911" s="97" t="s">
        <v>85</v>
      </c>
      <c r="BE911" s="91" t="s">
        <v>85</v>
      </c>
      <c r="BF911" s="97" t="s">
        <v>85</v>
      </c>
      <c r="BG911" s="91" t="s">
        <v>85</v>
      </c>
      <c r="BH911" s="70">
        <v>40.06</v>
      </c>
      <c r="BI911" s="50">
        <v>21.141732283464599</v>
      </c>
      <c r="BJ911" s="50">
        <v>21.141732283464599</v>
      </c>
      <c r="BK911" s="50">
        <v>11.929133858267701</v>
      </c>
      <c r="BL911" s="357">
        <v>8.7375807000000152E-2</v>
      </c>
      <c r="BM911" s="14">
        <v>36</v>
      </c>
      <c r="BN911" s="107" t="s">
        <v>3374</v>
      </c>
      <c r="BO911" s="46" t="s">
        <v>3891</v>
      </c>
      <c r="BP911" s="29" t="s">
        <v>3907</v>
      </c>
      <c r="BQ911" s="29" t="s">
        <v>5175</v>
      </c>
      <c r="BR911" s="29" t="s">
        <v>2709</v>
      </c>
      <c r="BS911" s="29" t="s">
        <v>5199</v>
      </c>
      <c r="BT911" s="74" t="s">
        <v>5210</v>
      </c>
      <c r="BU911" s="74" t="s">
        <v>5189</v>
      </c>
      <c r="BV911" s="74" t="s">
        <v>4101</v>
      </c>
      <c r="BW911" s="74" t="s">
        <v>3909</v>
      </c>
      <c r="BX911" s="74"/>
      <c r="BY911" s="74"/>
      <c r="BZ911" s="300" t="s">
        <v>6181</v>
      </c>
      <c r="CA911" s="356" t="s">
        <v>6180</v>
      </c>
      <c r="CB911" s="300" t="s">
        <v>6184</v>
      </c>
      <c r="CC911" s="356" t="s">
        <v>6183</v>
      </c>
      <c r="CD911" s="311" t="str">
        <f t="shared" si="104"/>
        <v>DISCONTINUED - MR315, 18x9, +18mm Offset, 5x150, 110.5mm Centerbore, Gold - Black Lip</v>
      </c>
      <c r="CE911" s="311" t="s">
        <v>3721</v>
      </c>
      <c r="CF911" s="311" t="s">
        <v>3720</v>
      </c>
      <c r="CG911" s="300" t="str">
        <f t="shared" si="106"/>
        <v>STREET (3XX)</v>
      </c>
    </row>
    <row r="912" spans="1:85" s="36" customFormat="1" ht="15" customHeight="1">
      <c r="A912" s="571">
        <f t="shared" si="105"/>
        <v>909</v>
      </c>
      <c r="B912" s="92" t="s">
        <v>84</v>
      </c>
      <c r="C912" s="92" t="s">
        <v>1038</v>
      </c>
      <c r="D912" s="92" t="s">
        <v>4208</v>
      </c>
      <c r="E912" s="129" t="s">
        <v>6622</v>
      </c>
      <c r="F912" s="281" t="str">
        <f t="shared" si="90"/>
        <v>MR31778562800</v>
      </c>
      <c r="G912" s="83"/>
      <c r="H912" s="83"/>
      <c r="I912" s="72" t="s">
        <v>4214</v>
      </c>
      <c r="J912" s="305">
        <v>44026</v>
      </c>
      <c r="K912" s="305">
        <v>45141</v>
      </c>
      <c r="L912" s="282" t="s">
        <v>1239</v>
      </c>
      <c r="M912" s="328">
        <v>344.5</v>
      </c>
      <c r="N912" s="85"/>
      <c r="O912" s="409"/>
      <c r="P912" s="29">
        <v>17</v>
      </c>
      <c r="Q912" s="24">
        <v>8.5</v>
      </c>
      <c r="R912" s="92" t="s">
        <v>1695</v>
      </c>
      <c r="S912" s="3">
        <v>6</v>
      </c>
      <c r="T912" s="29">
        <v>120</v>
      </c>
      <c r="U912" s="29">
        <v>0</v>
      </c>
      <c r="V912" s="16">
        <v>4.75</v>
      </c>
      <c r="W912" s="93" t="s">
        <v>85</v>
      </c>
      <c r="X912" s="16">
        <v>67</v>
      </c>
      <c r="Y912" s="8">
        <v>29.95</v>
      </c>
      <c r="Z912" s="47">
        <v>2650</v>
      </c>
      <c r="AA912" s="11" t="s">
        <v>2093</v>
      </c>
      <c r="AB912" s="11" t="s">
        <v>2850</v>
      </c>
      <c r="AC912" s="47" t="s">
        <v>9715</v>
      </c>
      <c r="AD912" s="74" t="s">
        <v>1600</v>
      </c>
      <c r="AE912" s="86"/>
      <c r="AF912" s="82">
        <v>22</v>
      </c>
      <c r="AG912" s="80" t="s">
        <v>85</v>
      </c>
      <c r="AH912" s="73" t="s">
        <v>85</v>
      </c>
      <c r="AI912" s="73" t="s">
        <v>85</v>
      </c>
      <c r="AJ912" s="73" t="s">
        <v>1497</v>
      </c>
      <c r="AK912" s="9">
        <v>1.1000000000000001</v>
      </c>
      <c r="AL912" s="92" t="s">
        <v>237</v>
      </c>
      <c r="AM912" s="92" t="s">
        <v>85</v>
      </c>
      <c r="AN912" s="38" t="s">
        <v>85</v>
      </c>
      <c r="AO912" s="92" t="s">
        <v>85</v>
      </c>
      <c r="AP912" s="16">
        <v>16.100000000000001</v>
      </c>
      <c r="AQ912" s="3"/>
      <c r="AR912" s="3">
        <v>170</v>
      </c>
      <c r="AS912" s="34">
        <v>11</v>
      </c>
      <c r="AT912" s="34">
        <v>32</v>
      </c>
      <c r="AU912" s="34">
        <v>55</v>
      </c>
      <c r="AV912" s="34">
        <v>85</v>
      </c>
      <c r="AW912" s="34">
        <v>208.8</v>
      </c>
      <c r="AX912" s="94">
        <v>205.8</v>
      </c>
      <c r="AY912" s="25">
        <v>67</v>
      </c>
      <c r="AZ912" s="49">
        <v>39</v>
      </c>
      <c r="BA912" s="49">
        <v>39</v>
      </c>
      <c r="BB912" s="49">
        <v>21</v>
      </c>
      <c r="BC912" s="49"/>
      <c r="BD912" s="3" t="s">
        <v>85</v>
      </c>
      <c r="BE912" s="91" t="s">
        <v>85</v>
      </c>
      <c r="BF912" s="3" t="s">
        <v>85</v>
      </c>
      <c r="BG912" s="91" t="s">
        <v>85</v>
      </c>
      <c r="BH912" s="70">
        <v>34.69</v>
      </c>
      <c r="BI912" s="50">
        <v>20.236220472440898</v>
      </c>
      <c r="BJ912" s="50">
        <v>20.236220472440898</v>
      </c>
      <c r="BK912" s="50">
        <v>11.417322834645701</v>
      </c>
      <c r="BL912" s="357">
        <v>7.6616839999999839E-2</v>
      </c>
      <c r="BM912" s="73">
        <v>36</v>
      </c>
      <c r="BN912" s="107" t="s">
        <v>3374</v>
      </c>
      <c r="BO912" s="46" t="s">
        <v>3891</v>
      </c>
      <c r="BP912" s="29" t="s">
        <v>3907</v>
      </c>
      <c r="BQ912" s="29" t="s">
        <v>4614</v>
      </c>
      <c r="BR912" s="29" t="s">
        <v>5224</v>
      </c>
      <c r="BS912" s="29" t="s">
        <v>5199</v>
      </c>
      <c r="BT912" s="74" t="s">
        <v>5225</v>
      </c>
      <c r="BU912" s="74" t="s">
        <v>5226</v>
      </c>
      <c r="BV912" s="74" t="s">
        <v>4101</v>
      </c>
      <c r="BW912" s="74" t="s">
        <v>3909</v>
      </c>
      <c r="BX912" s="74"/>
      <c r="BY912" s="74"/>
      <c r="BZ912" s="300" t="s">
        <v>6211</v>
      </c>
      <c r="CA912" s="363" t="s">
        <v>6217</v>
      </c>
      <c r="CB912" s="300" t="s">
        <v>6219</v>
      </c>
      <c r="CC912" s="363" t="s">
        <v>6218</v>
      </c>
      <c r="CD912" s="311" t="str">
        <f t="shared" si="104"/>
        <v>DISCONTINUED - MR317, 17x8.5, 0mm Offset, 6x120, 67mm Centerbore, Titanium</v>
      </c>
      <c r="CE912" s="311" t="s">
        <v>3721</v>
      </c>
      <c r="CF912" s="311" t="s">
        <v>3720</v>
      </c>
      <c r="CG912" s="300" t="str">
        <f t="shared" si="106"/>
        <v>STREET (3XX)</v>
      </c>
    </row>
    <row r="913" spans="1:85" s="36" customFormat="1" ht="15" customHeight="1">
      <c r="A913" s="571">
        <f t="shared" si="105"/>
        <v>910</v>
      </c>
      <c r="B913" s="4" t="s">
        <v>84</v>
      </c>
      <c r="C913" s="92" t="s">
        <v>1055</v>
      </c>
      <c r="D913" s="3" t="s">
        <v>1113</v>
      </c>
      <c r="E913" s="84" t="s">
        <v>6623</v>
      </c>
      <c r="F913" s="281" t="str">
        <f t="shared" si="90"/>
        <v>MR40147047343B</v>
      </c>
      <c r="G913" s="83" t="s">
        <v>1095</v>
      </c>
      <c r="H913" s="83"/>
      <c r="I913" s="72" t="s">
        <v>732</v>
      </c>
      <c r="J913" s="305">
        <v>41640</v>
      </c>
      <c r="K913" s="305">
        <v>45141</v>
      </c>
      <c r="L913" s="282" t="s">
        <v>1239</v>
      </c>
      <c r="M913" s="328">
        <v>320.5</v>
      </c>
      <c r="N913" s="85"/>
      <c r="O913" s="409"/>
      <c r="P913" s="5">
        <v>14</v>
      </c>
      <c r="Q913" s="70">
        <v>7</v>
      </c>
      <c r="R913" s="92" t="s">
        <v>1682</v>
      </c>
      <c r="S913" s="7">
        <v>4</v>
      </c>
      <c r="T913" s="7">
        <v>136</v>
      </c>
      <c r="U913" s="7">
        <v>13</v>
      </c>
      <c r="V913" s="26">
        <v>4.3</v>
      </c>
      <c r="W913" s="7" t="s">
        <v>168</v>
      </c>
      <c r="X913" s="26">
        <v>106</v>
      </c>
      <c r="Y913" s="6">
        <v>13.45</v>
      </c>
      <c r="Z913" s="47">
        <v>1600</v>
      </c>
      <c r="AA913" s="72" t="s">
        <v>5159</v>
      </c>
      <c r="AB913" s="72" t="s">
        <v>173</v>
      </c>
      <c r="AC913" s="47" t="s">
        <v>9777</v>
      </c>
      <c r="AD913" s="2" t="s">
        <v>1581</v>
      </c>
      <c r="AE913" s="435"/>
      <c r="AF913" s="82">
        <v>22</v>
      </c>
      <c r="AG913" s="80" t="s">
        <v>85</v>
      </c>
      <c r="AH913" s="2" t="s">
        <v>85</v>
      </c>
      <c r="AI913" s="2" t="s">
        <v>2859</v>
      </c>
      <c r="AJ913" s="2" t="s">
        <v>85</v>
      </c>
      <c r="AK913" s="9" t="s">
        <v>85</v>
      </c>
      <c r="AL913" s="74" t="s">
        <v>237</v>
      </c>
      <c r="AM913" s="74" t="s">
        <v>85</v>
      </c>
      <c r="AN913" s="38" t="s">
        <v>85</v>
      </c>
      <c r="AO913" s="74" t="s">
        <v>85</v>
      </c>
      <c r="AP913" s="77">
        <v>14.1</v>
      </c>
      <c r="AQ913" s="74"/>
      <c r="AR913" s="74">
        <v>194</v>
      </c>
      <c r="AS913" s="25">
        <v>0</v>
      </c>
      <c r="AT913" s="25">
        <v>0.7</v>
      </c>
      <c r="AU913" s="25">
        <v>5</v>
      </c>
      <c r="AV913" s="25">
        <v>0</v>
      </c>
      <c r="AW913" s="25">
        <v>168</v>
      </c>
      <c r="AX913" s="25">
        <v>161</v>
      </c>
      <c r="AY913" s="77">
        <v>100</v>
      </c>
      <c r="AZ913" s="49">
        <v>24.5</v>
      </c>
      <c r="BA913" s="49">
        <v>46.5</v>
      </c>
      <c r="BB913" s="49">
        <v>50</v>
      </c>
      <c r="BC913" s="49"/>
      <c r="BD913" s="3" t="s">
        <v>3213</v>
      </c>
      <c r="BE913" s="91">
        <v>89.100000000000009</v>
      </c>
      <c r="BF913" s="3" t="s">
        <v>1478</v>
      </c>
      <c r="BG913" s="91">
        <v>11</v>
      </c>
      <c r="BH913" s="70">
        <v>19.73</v>
      </c>
      <c r="BI913" s="50">
        <v>16.968503937007899</v>
      </c>
      <c r="BJ913" s="50">
        <v>16.968503937007899</v>
      </c>
      <c r="BK913" s="50">
        <v>10.354330708661401</v>
      </c>
      <c r="BL913" s="357">
        <v>4.8855143000000059E-2</v>
      </c>
      <c r="BM913" s="5">
        <v>48</v>
      </c>
      <c r="BN913" s="107" t="s">
        <v>3374</v>
      </c>
      <c r="BO913" s="46" t="s">
        <v>3891</v>
      </c>
      <c r="BP913" s="74" t="s">
        <v>3907</v>
      </c>
      <c r="BQ913" s="44" t="s">
        <v>4615</v>
      </c>
      <c r="BR913" s="44" t="s">
        <v>3932</v>
      </c>
      <c r="BS913" s="74" t="s">
        <v>5167</v>
      </c>
      <c r="BT913" s="74" t="s">
        <v>5168</v>
      </c>
      <c r="BU913" s="74" t="s">
        <v>4616</v>
      </c>
      <c r="BV913" s="74" t="s">
        <v>5169</v>
      </c>
      <c r="BW913" s="74"/>
      <c r="BX913" s="74"/>
      <c r="BY913" s="74"/>
      <c r="BZ913" s="300" t="s">
        <v>6431</v>
      </c>
      <c r="CA913" s="356" t="s">
        <v>6430</v>
      </c>
      <c r="CB913" s="300" t="s">
        <v>6429</v>
      </c>
      <c r="CC913" s="356" t="s">
        <v>6428</v>
      </c>
      <c r="CD913" s="311" t="str">
        <f t="shared" si="104"/>
        <v>DISCONTINUED - MR401 UTV Beadlock, 14x7, 4+3/+13mm Offset, 4x136, 106mm Centerbore, Machined - Raw, w/ BH-H20875</v>
      </c>
      <c r="CE913" s="311" t="s">
        <v>3721</v>
      </c>
      <c r="CF913" s="311" t="s">
        <v>3720</v>
      </c>
      <c r="CG913" s="300" t="str">
        <f t="shared" si="106"/>
        <v>UTV (4XX)</v>
      </c>
    </row>
    <row r="914" spans="1:85" s="36" customFormat="1" ht="15" customHeight="1">
      <c r="A914" s="571">
        <f t="shared" si="105"/>
        <v>911</v>
      </c>
      <c r="B914" s="4" t="s">
        <v>84</v>
      </c>
      <c r="C914" s="92" t="s">
        <v>1055</v>
      </c>
      <c r="D914" s="5" t="s">
        <v>5416</v>
      </c>
      <c r="E914" s="84" t="s">
        <v>6624</v>
      </c>
      <c r="F914" s="281" t="str">
        <f t="shared" si="90"/>
        <v>MR40947047443</v>
      </c>
      <c r="G914" s="83"/>
      <c r="H914" s="83"/>
      <c r="I914" s="72" t="s">
        <v>2602</v>
      </c>
      <c r="J914" s="305">
        <v>43423</v>
      </c>
      <c r="K914" s="305">
        <v>45141</v>
      </c>
      <c r="L914" s="282" t="s">
        <v>1239</v>
      </c>
      <c r="M914" s="328">
        <v>213.5</v>
      </c>
      <c r="N914" s="85"/>
      <c r="O914" s="409"/>
      <c r="P914" s="5">
        <v>14</v>
      </c>
      <c r="Q914" s="70">
        <v>7</v>
      </c>
      <c r="R914" s="92" t="s">
        <v>1682</v>
      </c>
      <c r="S914" s="5">
        <v>4</v>
      </c>
      <c r="T914" s="5">
        <v>136</v>
      </c>
      <c r="U914" s="5">
        <v>13</v>
      </c>
      <c r="V914" s="17">
        <v>4.5</v>
      </c>
      <c r="W914" s="5" t="s">
        <v>168</v>
      </c>
      <c r="X914" s="17">
        <v>106.25</v>
      </c>
      <c r="Y914" s="8">
        <v>14.2</v>
      </c>
      <c r="Z914" s="47">
        <v>1600</v>
      </c>
      <c r="AA914" s="72" t="s">
        <v>2597</v>
      </c>
      <c r="AB914" s="72" t="s">
        <v>2849</v>
      </c>
      <c r="AC914" s="47" t="s">
        <v>9777</v>
      </c>
      <c r="AD914" s="2" t="s">
        <v>3945</v>
      </c>
      <c r="AE914" s="435"/>
      <c r="AF914" s="82">
        <v>22</v>
      </c>
      <c r="AG914" s="80" t="s">
        <v>85</v>
      </c>
      <c r="AH914" s="80" t="s">
        <v>85</v>
      </c>
      <c r="AI914" s="73" t="s">
        <v>85</v>
      </c>
      <c r="AJ914" s="2" t="s">
        <v>85</v>
      </c>
      <c r="AK914" s="9" t="s">
        <v>85</v>
      </c>
      <c r="AL914" s="74" t="s">
        <v>237</v>
      </c>
      <c r="AM914" s="74" t="s">
        <v>85</v>
      </c>
      <c r="AN914" s="38" t="s">
        <v>85</v>
      </c>
      <c r="AO914" s="74" t="s">
        <v>85</v>
      </c>
      <c r="AP914" s="77">
        <v>14.1</v>
      </c>
      <c r="AQ914" s="74"/>
      <c r="AR914" s="74">
        <v>180</v>
      </c>
      <c r="AS914" s="25">
        <v>0</v>
      </c>
      <c r="AT914" s="25">
        <v>9</v>
      </c>
      <c r="AU914" s="25">
        <v>14</v>
      </c>
      <c r="AV914" s="25">
        <v>0</v>
      </c>
      <c r="AW914" s="25">
        <v>161</v>
      </c>
      <c r="AX914" s="25">
        <v>156</v>
      </c>
      <c r="AY914" s="77">
        <v>96</v>
      </c>
      <c r="AZ914" s="49">
        <v>39</v>
      </c>
      <c r="BA914" s="49">
        <v>39</v>
      </c>
      <c r="BB914" s="49">
        <v>75</v>
      </c>
      <c r="BC914" s="49"/>
      <c r="BD914" s="3" t="s">
        <v>85</v>
      </c>
      <c r="BE914" s="91" t="s">
        <v>85</v>
      </c>
      <c r="BF914" s="3" t="s">
        <v>85</v>
      </c>
      <c r="BG914" s="91" t="s">
        <v>85</v>
      </c>
      <c r="BH914" s="70">
        <v>17.7</v>
      </c>
      <c r="BI914" s="50">
        <v>16.8503937007874</v>
      </c>
      <c r="BJ914" s="50">
        <v>16.8503937007874</v>
      </c>
      <c r="BK914" s="50">
        <v>9.8425196850393704</v>
      </c>
      <c r="BL914" s="357">
        <v>4.5795999999999983E-2</v>
      </c>
      <c r="BM914" s="5">
        <v>48</v>
      </c>
      <c r="BN914" s="107" t="s">
        <v>3374</v>
      </c>
      <c r="BO914" s="46" t="s">
        <v>3891</v>
      </c>
      <c r="BP914" s="74" t="s">
        <v>4730</v>
      </c>
      <c r="BQ914" s="74" t="s">
        <v>3907</v>
      </c>
      <c r="BR914" s="74" t="s">
        <v>5142</v>
      </c>
      <c r="BS914" s="74" t="s">
        <v>2734</v>
      </c>
      <c r="BT914" s="74" t="s">
        <v>5140</v>
      </c>
      <c r="BU914" s="74" t="s">
        <v>5141</v>
      </c>
      <c r="BV914" s="74"/>
      <c r="BW914" s="74"/>
      <c r="BX914" s="74"/>
      <c r="BY914" s="74"/>
      <c r="BZ914" s="300" t="s">
        <v>6410</v>
      </c>
      <c r="CA914" s="356" t="s">
        <v>6409</v>
      </c>
      <c r="CB914" s="300" t="s">
        <v>6412</v>
      </c>
      <c r="CC914" s="356" t="s">
        <v>6411</v>
      </c>
      <c r="CD914" s="311" t="str">
        <f t="shared" si="104"/>
        <v>DISCONTINUED - MR409 Bead Grip, 14x7, 4+3/+13mm Offset, 4x136, 106.25mm Centerbore, Steel Grey</v>
      </c>
      <c r="CE914" s="311" t="s">
        <v>3721</v>
      </c>
      <c r="CF914" s="311" t="s">
        <v>3720</v>
      </c>
      <c r="CG914" s="300" t="str">
        <f t="shared" si="106"/>
        <v>UTV (4XX)</v>
      </c>
    </row>
    <row r="915" spans="1:85" s="36" customFormat="1" ht="15" customHeight="1">
      <c r="A915" s="571">
        <f t="shared" si="105"/>
        <v>912</v>
      </c>
      <c r="B915" s="4" t="s">
        <v>84</v>
      </c>
      <c r="C915" s="92" t="s">
        <v>1055</v>
      </c>
      <c r="D915" s="5" t="s">
        <v>5417</v>
      </c>
      <c r="E915" s="84" t="s">
        <v>6625</v>
      </c>
      <c r="F915" s="281" t="str">
        <f t="shared" si="90"/>
        <v>MR41047046143</v>
      </c>
      <c r="G915" s="83"/>
      <c r="H915" s="83"/>
      <c r="I915" s="72" t="s">
        <v>3247</v>
      </c>
      <c r="J915" s="299">
        <v>43677</v>
      </c>
      <c r="K915" s="305">
        <v>45141</v>
      </c>
      <c r="L915" s="282" t="s">
        <v>1239</v>
      </c>
      <c r="M915" s="328">
        <v>197.48</v>
      </c>
      <c r="N915" s="85"/>
      <c r="O915" s="409"/>
      <c r="P915" s="5">
        <v>14</v>
      </c>
      <c r="Q915" s="70">
        <v>7</v>
      </c>
      <c r="R915" s="92" t="s">
        <v>1683</v>
      </c>
      <c r="S915" s="5">
        <v>4</v>
      </c>
      <c r="T915" s="5">
        <v>156</v>
      </c>
      <c r="U915" s="5">
        <v>13</v>
      </c>
      <c r="V915" s="17">
        <v>4.5</v>
      </c>
      <c r="W915" s="5" t="s">
        <v>168</v>
      </c>
      <c r="X915" s="17">
        <v>132</v>
      </c>
      <c r="Y915" s="8">
        <v>14.4</v>
      </c>
      <c r="Z915" s="47">
        <v>1600</v>
      </c>
      <c r="AA915" s="72" t="s">
        <v>2169</v>
      </c>
      <c r="AB915" s="72" t="s">
        <v>2847</v>
      </c>
      <c r="AC915" s="47" t="s">
        <v>9772</v>
      </c>
      <c r="AD915" s="2" t="s">
        <v>3942</v>
      </c>
      <c r="AE915" s="435"/>
      <c r="AF915" s="82">
        <v>22</v>
      </c>
      <c r="AG915" s="80" t="s">
        <v>85</v>
      </c>
      <c r="AH915" s="80" t="s">
        <v>85</v>
      </c>
      <c r="AI915" s="73" t="s">
        <v>85</v>
      </c>
      <c r="AJ915" s="2" t="s">
        <v>85</v>
      </c>
      <c r="AK915" s="9" t="s">
        <v>85</v>
      </c>
      <c r="AL915" s="74" t="s">
        <v>237</v>
      </c>
      <c r="AM915" s="74" t="s">
        <v>85</v>
      </c>
      <c r="AN915" s="38" t="s">
        <v>85</v>
      </c>
      <c r="AO915" s="74" t="s">
        <v>85</v>
      </c>
      <c r="AP915" s="77">
        <v>14.1</v>
      </c>
      <c r="AQ915" s="74"/>
      <c r="AR915" s="74">
        <v>180</v>
      </c>
      <c r="AS915" s="25">
        <v>0</v>
      </c>
      <c r="AT915" s="25">
        <v>11</v>
      </c>
      <c r="AU915" s="25">
        <v>20</v>
      </c>
      <c r="AV915" s="25">
        <v>12</v>
      </c>
      <c r="AW915" s="25">
        <v>166</v>
      </c>
      <c r="AX915" s="25">
        <v>165</v>
      </c>
      <c r="AY915" s="77">
        <v>115</v>
      </c>
      <c r="AZ915" s="49">
        <v>40</v>
      </c>
      <c r="BA915" s="49">
        <v>40</v>
      </c>
      <c r="BB915" s="49">
        <v>44</v>
      </c>
      <c r="BC915" s="49"/>
      <c r="BD915" s="3" t="s">
        <v>85</v>
      </c>
      <c r="BE915" s="91" t="s">
        <v>85</v>
      </c>
      <c r="BF915" s="3" t="s">
        <v>85</v>
      </c>
      <c r="BG915" s="91" t="s">
        <v>85</v>
      </c>
      <c r="BH915" s="70">
        <v>18.36</v>
      </c>
      <c r="BI915" s="50">
        <v>16.8503937007874</v>
      </c>
      <c r="BJ915" s="50">
        <v>16.8503937007874</v>
      </c>
      <c r="BK915" s="50">
        <v>9.8425196850393704</v>
      </c>
      <c r="BL915" s="357">
        <v>4.5795999999999983E-2</v>
      </c>
      <c r="BM915" s="5">
        <v>48</v>
      </c>
      <c r="BN915" s="107" t="s">
        <v>3374</v>
      </c>
      <c r="BO915" s="46" t="s">
        <v>3891</v>
      </c>
      <c r="BP915" s="74" t="s">
        <v>4730</v>
      </c>
      <c r="BQ915" s="74" t="s">
        <v>3907</v>
      </c>
      <c r="BR915" s="74" t="s">
        <v>5162</v>
      </c>
      <c r="BS915" s="74" t="s">
        <v>2734</v>
      </c>
      <c r="BT915" s="74" t="s">
        <v>4116</v>
      </c>
      <c r="BU915" s="74" t="s">
        <v>5141</v>
      </c>
      <c r="BV915" s="74"/>
      <c r="BW915" s="74"/>
      <c r="BX915" s="74"/>
      <c r="BY915" s="74"/>
      <c r="BZ915" s="300" t="s">
        <v>6417</v>
      </c>
      <c r="CA915" s="356" t="s">
        <v>6416</v>
      </c>
      <c r="CB915" s="300" t="s">
        <v>6419</v>
      </c>
      <c r="CC915" s="356" t="s">
        <v>6418</v>
      </c>
      <c r="CD915" s="311" t="str">
        <f t="shared" si="104"/>
        <v>DISCONTINUED - MR410 Bead Grip, 14x7, 4+3/+13mm Offset, 4x156, 132mm Centerbore, Gold</v>
      </c>
      <c r="CE915" s="311" t="s">
        <v>3721</v>
      </c>
      <c r="CF915" s="311" t="s">
        <v>3720</v>
      </c>
      <c r="CG915" s="300" t="str">
        <f t="shared" si="106"/>
        <v>UTV (4XX)</v>
      </c>
    </row>
    <row r="916" spans="1:85" s="36" customFormat="1" ht="15" customHeight="1">
      <c r="A916" s="571">
        <f t="shared" si="105"/>
        <v>913</v>
      </c>
      <c r="B916" s="92" t="s">
        <v>84</v>
      </c>
      <c r="C916" s="92" t="s">
        <v>1056</v>
      </c>
      <c r="D916" s="3" t="s">
        <v>1844</v>
      </c>
      <c r="E916" s="84" t="s">
        <v>4512</v>
      </c>
      <c r="F916" s="281" t="str">
        <f t="shared" si="90"/>
        <v>MR10379070312BLR</v>
      </c>
      <c r="G916" s="83" t="s">
        <v>1095</v>
      </c>
      <c r="H916" s="83" t="s">
        <v>2234</v>
      </c>
      <c r="I916" s="71" t="s">
        <v>1426</v>
      </c>
      <c r="J916" s="305"/>
      <c r="K916" s="305">
        <v>45141</v>
      </c>
      <c r="L916" s="282" t="s">
        <v>1239</v>
      </c>
      <c r="M916" s="328">
        <v>599</v>
      </c>
      <c r="N916" s="85"/>
      <c r="O916" s="409"/>
      <c r="P916" s="3">
        <v>17</v>
      </c>
      <c r="Q916" s="8">
        <v>9</v>
      </c>
      <c r="R916" s="92" t="s">
        <v>1413</v>
      </c>
      <c r="S916" s="3">
        <v>6</v>
      </c>
      <c r="T916" s="3">
        <v>6.5</v>
      </c>
      <c r="U916" s="3">
        <v>-12</v>
      </c>
      <c r="V916" s="16">
        <v>4.5</v>
      </c>
      <c r="W916" s="93" t="s">
        <v>85</v>
      </c>
      <c r="X916" s="16">
        <v>108</v>
      </c>
      <c r="Y916" s="8">
        <v>35</v>
      </c>
      <c r="Z916" s="47">
        <v>4000</v>
      </c>
      <c r="AA916" s="72" t="s">
        <v>5159</v>
      </c>
      <c r="AB916" s="72" t="s">
        <v>173</v>
      </c>
      <c r="AC916" s="47" t="s">
        <v>9671</v>
      </c>
      <c r="AD916" s="3" t="s">
        <v>85</v>
      </c>
      <c r="AE916" s="47"/>
      <c r="AF916" s="82" t="s">
        <v>85</v>
      </c>
      <c r="AG916" s="80" t="s">
        <v>85</v>
      </c>
      <c r="AH916" s="3" t="s">
        <v>85</v>
      </c>
      <c r="AI916" s="73" t="s">
        <v>85</v>
      </c>
      <c r="AJ916" s="2" t="s">
        <v>85</v>
      </c>
      <c r="AK916" s="9" t="s">
        <v>85</v>
      </c>
      <c r="AL916" s="74" t="s">
        <v>237</v>
      </c>
      <c r="AM916" s="74" t="s">
        <v>85</v>
      </c>
      <c r="AN916" s="38" t="s">
        <v>85</v>
      </c>
      <c r="AO916" s="74" t="s">
        <v>85</v>
      </c>
      <c r="AP916" s="77">
        <v>18.3</v>
      </c>
      <c r="AQ916" s="74"/>
      <c r="AR916" s="74">
        <v>204</v>
      </c>
      <c r="AS916" s="74">
        <v>0</v>
      </c>
      <c r="AT916" s="74">
        <v>0</v>
      </c>
      <c r="AU916" s="34">
        <v>28</v>
      </c>
      <c r="AV916" s="34">
        <v>37</v>
      </c>
      <c r="AW916" s="34">
        <v>206</v>
      </c>
      <c r="AX916" s="74">
        <v>204</v>
      </c>
      <c r="AY916" s="77" t="s">
        <v>85</v>
      </c>
      <c r="AZ916" s="49" t="s">
        <v>85</v>
      </c>
      <c r="BA916" s="49" t="s">
        <v>85</v>
      </c>
      <c r="BB916" s="49">
        <v>70</v>
      </c>
      <c r="BC916" s="49"/>
      <c r="BD916" s="3" t="s">
        <v>2575</v>
      </c>
      <c r="BE916" s="91">
        <v>152.625</v>
      </c>
      <c r="BF916" s="3" t="s">
        <v>1480</v>
      </c>
      <c r="BG916" s="91">
        <v>11</v>
      </c>
      <c r="BH916" s="70">
        <v>38.5</v>
      </c>
      <c r="BI916" s="50">
        <v>20.4724409448819</v>
      </c>
      <c r="BJ916" s="50">
        <v>20.4724409448819</v>
      </c>
      <c r="BK916" s="50">
        <v>12.4409448818898</v>
      </c>
      <c r="BL916" s="357">
        <v>8.5446400000000311E-2</v>
      </c>
      <c r="BM916" s="3">
        <v>36</v>
      </c>
      <c r="BN916" s="107" t="s">
        <v>3374</v>
      </c>
      <c r="BO916" s="46" t="s">
        <v>3891</v>
      </c>
      <c r="BP916" s="74"/>
      <c r="BQ916" s="74"/>
      <c r="BR916" s="74"/>
      <c r="BS916" s="74"/>
      <c r="BT916" s="74"/>
      <c r="BU916" s="74"/>
      <c r="BV916" s="74"/>
      <c r="BW916" s="74"/>
      <c r="BX916" s="74"/>
      <c r="BY916" s="74"/>
      <c r="BZ916" s="300"/>
      <c r="CA916" s="312"/>
      <c r="CB916" s="300"/>
      <c r="CC916" s="312"/>
      <c r="CD916" s="311" t="str">
        <f t="shared" si="104"/>
        <v>DISCONTINUED - MR103 LW Beadlock, 17x9, -12mm Offset, 6x6.5, 108mm Centerbore, Machined - Raw, w/ BH-H24125</v>
      </c>
      <c r="CE916" s="311" t="s">
        <v>3721</v>
      </c>
      <c r="CF916" s="311" t="s">
        <v>3720</v>
      </c>
      <c r="CG916" s="300" t="str">
        <f t="shared" si="106"/>
        <v>RACE (1XX)</v>
      </c>
    </row>
    <row r="917" spans="1:85" s="36" customFormat="1" ht="15" customHeight="1">
      <c r="A917" s="571">
        <f t="shared" si="105"/>
        <v>914</v>
      </c>
      <c r="B917" s="92" t="s">
        <v>84</v>
      </c>
      <c r="C917" s="92" t="s">
        <v>1056</v>
      </c>
      <c r="D917" s="3" t="s">
        <v>1074</v>
      </c>
      <c r="E917" s="84" t="s">
        <v>6626</v>
      </c>
      <c r="F917" s="281" t="str">
        <f t="shared" si="90"/>
        <v>MR10529016520B</v>
      </c>
      <c r="G917" s="83" t="s">
        <v>1095</v>
      </c>
      <c r="H917" s="83"/>
      <c r="I917" s="71" t="s">
        <v>2061</v>
      </c>
      <c r="J917" s="306">
        <v>43340</v>
      </c>
      <c r="K917" s="305">
        <v>45141</v>
      </c>
      <c r="L917" s="282" t="s">
        <v>1239</v>
      </c>
      <c r="M917" s="328">
        <v>649.94399999999996</v>
      </c>
      <c r="N917" s="85"/>
      <c r="O917" s="409"/>
      <c r="P917" s="3">
        <v>20</v>
      </c>
      <c r="Q917" s="8">
        <v>9</v>
      </c>
      <c r="R917" s="92" t="s">
        <v>1697</v>
      </c>
      <c r="S917" s="3">
        <v>6</v>
      </c>
      <c r="T917" s="3">
        <v>135</v>
      </c>
      <c r="U917" s="3">
        <v>20</v>
      </c>
      <c r="V917" s="16">
        <v>5.7</v>
      </c>
      <c r="W917" s="93" t="s">
        <v>85</v>
      </c>
      <c r="X917" s="16">
        <v>87</v>
      </c>
      <c r="Y917" s="8">
        <v>43.8</v>
      </c>
      <c r="Z917" s="47">
        <v>3600</v>
      </c>
      <c r="AA917" s="72" t="s">
        <v>2165</v>
      </c>
      <c r="AB917" s="72" t="s">
        <v>2845</v>
      </c>
      <c r="AC917" s="47" t="s">
        <v>9889</v>
      </c>
      <c r="AD917" s="2" t="s">
        <v>2310</v>
      </c>
      <c r="AE917" s="435"/>
      <c r="AF917" s="82">
        <v>22</v>
      </c>
      <c r="AG917" s="80" t="s">
        <v>85</v>
      </c>
      <c r="AH917" s="3" t="s">
        <v>1792</v>
      </c>
      <c r="AI917" s="73" t="s">
        <v>85</v>
      </c>
      <c r="AJ917" s="2" t="s">
        <v>85</v>
      </c>
      <c r="AK917" s="9" t="s">
        <v>85</v>
      </c>
      <c r="AL917" s="74" t="s">
        <v>236</v>
      </c>
      <c r="AM917" s="74" t="s">
        <v>85</v>
      </c>
      <c r="AN917" s="38" t="s">
        <v>85</v>
      </c>
      <c r="AO917" s="74" t="s">
        <v>85</v>
      </c>
      <c r="AP917" s="77">
        <v>16</v>
      </c>
      <c r="AQ917" s="74"/>
      <c r="AR917" s="74">
        <v>170</v>
      </c>
      <c r="AS917" s="74">
        <v>4</v>
      </c>
      <c r="AT917" s="74">
        <v>14</v>
      </c>
      <c r="AU917" s="34">
        <v>23</v>
      </c>
      <c r="AV917" s="34">
        <v>34</v>
      </c>
      <c r="AW917" s="34">
        <v>240</v>
      </c>
      <c r="AX917" s="74">
        <v>235</v>
      </c>
      <c r="AY917" s="77">
        <v>60</v>
      </c>
      <c r="AZ917" s="49">
        <v>57</v>
      </c>
      <c r="BA917" s="49">
        <v>57</v>
      </c>
      <c r="BB917" s="49">
        <v>0</v>
      </c>
      <c r="BC917" s="49"/>
      <c r="BD917" s="3" t="s">
        <v>3196</v>
      </c>
      <c r="BE917" s="91">
        <v>172.5</v>
      </c>
      <c r="BF917" s="3" t="s">
        <v>2851</v>
      </c>
      <c r="BG917" s="91">
        <v>11</v>
      </c>
      <c r="BH917" s="70">
        <v>47.3</v>
      </c>
      <c r="BI917" s="50">
        <v>23.228346456692901</v>
      </c>
      <c r="BJ917" s="50">
        <v>23.228346456692901</v>
      </c>
      <c r="BK917" s="50">
        <v>11.81</v>
      </c>
      <c r="BL917" s="357">
        <v>0.10442094939999987</v>
      </c>
      <c r="BM917" s="3">
        <v>24</v>
      </c>
      <c r="BN917" s="107" t="s">
        <v>3374</v>
      </c>
      <c r="BO917" s="46" t="s">
        <v>3891</v>
      </c>
      <c r="BP917" s="74" t="s">
        <v>3907</v>
      </c>
      <c r="BQ917" s="74" t="s">
        <v>4615</v>
      </c>
      <c r="BR917" s="74" t="s">
        <v>5168</v>
      </c>
      <c r="BS917" s="74" t="s">
        <v>3932</v>
      </c>
      <c r="BT917" s="74" t="s">
        <v>4616</v>
      </c>
      <c r="BU917" s="74" t="s">
        <v>5032</v>
      </c>
      <c r="BV917" s="74" t="s">
        <v>4451</v>
      </c>
      <c r="BW917" s="74" t="s">
        <v>4101</v>
      </c>
      <c r="BX917" s="74"/>
      <c r="BY917" s="74"/>
      <c r="BZ917" s="300" t="s">
        <v>6398</v>
      </c>
      <c r="CA917" s="356" t="s">
        <v>6399</v>
      </c>
      <c r="CB917" s="312" t="s">
        <v>6401</v>
      </c>
      <c r="CC917" s="356" t="s">
        <v>6400</v>
      </c>
      <c r="CD917" s="311" t="str">
        <f t="shared" si="104"/>
        <v>DISCONTINUED - MR105 Beadlock, 20x9, +20mm Offset, 6x135, 87mm Centerbore, Matte Black, w/ BH-H36125</v>
      </c>
      <c r="CE917" s="311" t="s">
        <v>3721</v>
      </c>
      <c r="CF917" s="311" t="s">
        <v>3720</v>
      </c>
      <c r="CG917" s="300" t="str">
        <f t="shared" si="106"/>
        <v>RACE (1XX)</v>
      </c>
    </row>
    <row r="918" spans="1:85" s="36" customFormat="1" ht="15" customHeight="1">
      <c r="A918" s="571">
        <f t="shared" si="105"/>
        <v>915</v>
      </c>
      <c r="B918" s="92" t="s">
        <v>84</v>
      </c>
      <c r="C918" s="92" t="s">
        <v>1056</v>
      </c>
      <c r="D918" s="3" t="s">
        <v>1074</v>
      </c>
      <c r="E918" s="84" t="s">
        <v>6627</v>
      </c>
      <c r="F918" s="281" t="str">
        <f t="shared" si="90"/>
        <v>MR10529080520B</v>
      </c>
      <c r="G918" s="83" t="s">
        <v>1095</v>
      </c>
      <c r="H918" s="83"/>
      <c r="I918" s="71" t="s">
        <v>2064</v>
      </c>
      <c r="J918" s="306">
        <v>43340</v>
      </c>
      <c r="K918" s="305">
        <v>45141</v>
      </c>
      <c r="L918" s="282" t="s">
        <v>1239</v>
      </c>
      <c r="M918" s="328">
        <v>649.94399999999996</v>
      </c>
      <c r="N918" s="85"/>
      <c r="O918" s="409"/>
      <c r="P918" s="3">
        <v>20</v>
      </c>
      <c r="Q918" s="8">
        <v>9</v>
      </c>
      <c r="R918" s="92" t="s">
        <v>1699</v>
      </c>
      <c r="S918" s="3">
        <v>8</v>
      </c>
      <c r="T918" s="3">
        <v>6.5</v>
      </c>
      <c r="U918" s="3">
        <v>20</v>
      </c>
      <c r="V918" s="16">
        <v>5.7</v>
      </c>
      <c r="W918" s="93" t="s">
        <v>85</v>
      </c>
      <c r="X918" s="16">
        <v>130.81</v>
      </c>
      <c r="Y918" s="8">
        <v>42</v>
      </c>
      <c r="Z918" s="47">
        <v>3600</v>
      </c>
      <c r="AA918" s="72" t="s">
        <v>2165</v>
      </c>
      <c r="AB918" s="72" t="s">
        <v>2845</v>
      </c>
      <c r="AC918" s="47" t="s">
        <v>9890</v>
      </c>
      <c r="AD918" s="2" t="s">
        <v>1562</v>
      </c>
      <c r="AE918" s="435"/>
      <c r="AF918" s="82">
        <v>33</v>
      </c>
      <c r="AG918" s="80" t="s">
        <v>85</v>
      </c>
      <c r="AH918" s="80" t="s">
        <v>85</v>
      </c>
      <c r="AI918" s="3" t="s">
        <v>2863</v>
      </c>
      <c r="AJ918" s="2" t="s">
        <v>85</v>
      </c>
      <c r="AK918" s="9" t="s">
        <v>85</v>
      </c>
      <c r="AL918" s="71" t="s">
        <v>237</v>
      </c>
      <c r="AM918" s="74" t="s">
        <v>85</v>
      </c>
      <c r="AN918" s="38" t="s">
        <v>85</v>
      </c>
      <c r="AO918" s="74" t="s">
        <v>85</v>
      </c>
      <c r="AP918" s="77">
        <v>16</v>
      </c>
      <c r="AQ918" s="74"/>
      <c r="AR918" s="74">
        <v>200</v>
      </c>
      <c r="AS918" s="74">
        <v>0</v>
      </c>
      <c r="AT918" s="74">
        <v>0</v>
      </c>
      <c r="AU918" s="34">
        <v>23</v>
      </c>
      <c r="AV918" s="34">
        <v>34</v>
      </c>
      <c r="AW918" s="34">
        <v>240</v>
      </c>
      <c r="AX918" s="74">
        <v>235</v>
      </c>
      <c r="AY918" s="93">
        <v>123</v>
      </c>
      <c r="AZ918" s="49">
        <v>89.5</v>
      </c>
      <c r="BA918" s="49">
        <v>89.5</v>
      </c>
      <c r="BB918" s="49">
        <v>0</v>
      </c>
      <c r="BC918" s="49"/>
      <c r="BD918" s="3" t="s">
        <v>3196</v>
      </c>
      <c r="BE918" s="91">
        <v>172.5</v>
      </c>
      <c r="BF918" s="3" t="s">
        <v>2851</v>
      </c>
      <c r="BG918" s="91">
        <v>11</v>
      </c>
      <c r="BH918" s="70">
        <v>45.5</v>
      </c>
      <c r="BI918" s="50">
        <v>23.228346456692901</v>
      </c>
      <c r="BJ918" s="50">
        <v>23.228346456692901</v>
      </c>
      <c r="BK918" s="50">
        <v>11.81</v>
      </c>
      <c r="BL918" s="357">
        <v>0.10442094939999987</v>
      </c>
      <c r="BM918" s="3">
        <v>24</v>
      </c>
      <c r="BN918" s="107" t="s">
        <v>3374</v>
      </c>
      <c r="BO918" s="46" t="s">
        <v>3891</v>
      </c>
      <c r="BP918" s="74" t="s">
        <v>3907</v>
      </c>
      <c r="BQ918" s="74" t="s">
        <v>4615</v>
      </c>
      <c r="BR918" s="74" t="s">
        <v>5168</v>
      </c>
      <c r="BS918" s="74" t="s">
        <v>3932</v>
      </c>
      <c r="BT918" s="74" t="s">
        <v>4616</v>
      </c>
      <c r="BU918" s="74" t="s">
        <v>5032</v>
      </c>
      <c r="BV918" s="74" t="s">
        <v>4451</v>
      </c>
      <c r="BW918" s="74" t="s">
        <v>4101</v>
      </c>
      <c r="BX918" s="74"/>
      <c r="BY918" s="74"/>
      <c r="BZ918" s="300"/>
      <c r="CA918" s="312"/>
      <c r="CB918" s="312"/>
      <c r="CC918" s="300"/>
      <c r="CD918" s="311" t="str">
        <f t="shared" si="104"/>
        <v>DISCONTINUED - MR105 Beadlock, 20x9, +20mm Offset, 8x6.5, 130.81mm Centerbore, Matte Black, w/ BH-H36125</v>
      </c>
      <c r="CE918" s="311" t="s">
        <v>3721</v>
      </c>
      <c r="CF918" s="311" t="s">
        <v>3720</v>
      </c>
      <c r="CG918" s="300" t="str">
        <f t="shared" si="106"/>
        <v>RACE (1XX)</v>
      </c>
    </row>
    <row r="919" spans="1:85" s="36" customFormat="1" ht="15" customHeight="1">
      <c r="A919" s="571">
        <f t="shared" si="105"/>
        <v>916</v>
      </c>
      <c r="B919" s="92" t="s">
        <v>84</v>
      </c>
      <c r="C919" s="92" t="s">
        <v>1058</v>
      </c>
      <c r="D919" s="3" t="s">
        <v>2560</v>
      </c>
      <c r="E919" s="89" t="s">
        <v>3275</v>
      </c>
      <c r="F919" s="281" t="str">
        <f t="shared" si="90"/>
        <v>MR20078500300</v>
      </c>
      <c r="G919" s="83"/>
      <c r="H919" s="83"/>
      <c r="I919" s="71" t="s">
        <v>2562</v>
      </c>
      <c r="J919" s="305"/>
      <c r="K919" s="305">
        <v>45141</v>
      </c>
      <c r="L919" s="282" t="s">
        <v>1239</v>
      </c>
      <c r="M919" s="328" t="s">
        <v>85</v>
      </c>
      <c r="N919" s="85"/>
      <c r="O919" s="409"/>
      <c r="P919" s="3">
        <v>17</v>
      </c>
      <c r="Q919" s="8">
        <v>8.5</v>
      </c>
      <c r="R919" s="3" t="s">
        <v>221</v>
      </c>
      <c r="S919" s="92" t="s">
        <v>221</v>
      </c>
      <c r="T919" s="92" t="s">
        <v>221</v>
      </c>
      <c r="U919" s="3">
        <v>0</v>
      </c>
      <c r="V919" s="16">
        <v>4.7</v>
      </c>
      <c r="W919" s="93" t="s">
        <v>85</v>
      </c>
      <c r="X919" s="16">
        <v>87</v>
      </c>
      <c r="Y919" s="8">
        <v>32.4</v>
      </c>
      <c r="Z919" s="47">
        <v>3600</v>
      </c>
      <c r="AA919" s="72" t="s">
        <v>5159</v>
      </c>
      <c r="AB919" s="72" t="s">
        <v>173</v>
      </c>
      <c r="AC919" s="47" t="s">
        <v>9891</v>
      </c>
      <c r="AD919" s="3" t="s">
        <v>85</v>
      </c>
      <c r="AE919" s="47"/>
      <c r="AF919" s="82" t="s">
        <v>85</v>
      </c>
      <c r="AG919" s="3" t="s">
        <v>85</v>
      </c>
      <c r="AH919" s="3" t="s">
        <v>85</v>
      </c>
      <c r="AI919" s="3" t="s">
        <v>85</v>
      </c>
      <c r="AJ919" s="3" t="s">
        <v>85</v>
      </c>
      <c r="AK919" s="9" t="s">
        <v>85</v>
      </c>
      <c r="AL919" s="74" t="s">
        <v>237</v>
      </c>
      <c r="AM919" s="74" t="s">
        <v>85</v>
      </c>
      <c r="AN919" s="38" t="s">
        <v>85</v>
      </c>
      <c r="AO919" s="74" t="s">
        <v>85</v>
      </c>
      <c r="AP919" s="77" t="s">
        <v>85</v>
      </c>
      <c r="AQ919" s="74"/>
      <c r="AR919" s="74">
        <v>200</v>
      </c>
      <c r="AS919" s="74" t="s">
        <v>85</v>
      </c>
      <c r="AT919" s="74" t="s">
        <v>85</v>
      </c>
      <c r="AU919" s="34"/>
      <c r="AV919" s="34" t="s">
        <v>85</v>
      </c>
      <c r="AW919" s="34"/>
      <c r="AX919" s="74">
        <v>208</v>
      </c>
      <c r="AY919" s="77" t="s">
        <v>85</v>
      </c>
      <c r="AZ919" s="49" t="s">
        <v>85</v>
      </c>
      <c r="BA919" s="49" t="s">
        <v>85</v>
      </c>
      <c r="BB919" s="49">
        <v>48</v>
      </c>
      <c r="BC919" s="49"/>
      <c r="BD919" s="3" t="s">
        <v>85</v>
      </c>
      <c r="BE919" s="91" t="s">
        <v>85</v>
      </c>
      <c r="BF919" s="3" t="s">
        <v>85</v>
      </c>
      <c r="BG919" s="91" t="s">
        <v>85</v>
      </c>
      <c r="BH919" s="70">
        <v>36.4</v>
      </c>
      <c r="BI919" s="50">
        <v>20.236220472440898</v>
      </c>
      <c r="BJ919" s="50">
        <v>20.236220472440898</v>
      </c>
      <c r="BK919" s="50">
        <v>11.417322834645701</v>
      </c>
      <c r="BL919" s="357">
        <v>7.6616839999999839E-2</v>
      </c>
      <c r="BM919" s="73">
        <v>36</v>
      </c>
      <c r="BN919" s="107" t="s">
        <v>3374</v>
      </c>
      <c r="BO919" s="46" t="s">
        <v>3891</v>
      </c>
      <c r="BP919" s="74"/>
      <c r="BQ919" s="74"/>
      <c r="BR919" s="74"/>
      <c r="BS919" s="74"/>
      <c r="BT919" s="74"/>
      <c r="BU919" s="74"/>
      <c r="BV919" s="74"/>
      <c r="BW919" s="74"/>
      <c r="BX919" s="74"/>
      <c r="BY919" s="74"/>
      <c r="BZ919" s="300"/>
      <c r="CA919" s="312"/>
      <c r="CB919" s="312"/>
      <c r="CC919" s="300"/>
      <c r="CD919" s="311" t="str">
        <f t="shared" si="104"/>
        <v>DISCONTINUED - LATHE BLANK, 17x8.5, 0mm Offset, BLANK, 87mm Centerbore, Machined - Raw</v>
      </c>
      <c r="CE919" s="311" t="s">
        <v>3721</v>
      </c>
      <c r="CF919" s="311" t="s">
        <v>3720</v>
      </c>
      <c r="CG919" s="300" t="str">
        <f t="shared" si="106"/>
        <v>FORGED (2XX)</v>
      </c>
    </row>
    <row r="920" spans="1:85" s="36" customFormat="1" ht="15" customHeight="1">
      <c r="A920" s="571">
        <f t="shared" si="105"/>
        <v>917</v>
      </c>
      <c r="B920" s="3" t="s">
        <v>84</v>
      </c>
      <c r="C920" s="92" t="s">
        <v>1059</v>
      </c>
      <c r="D920" s="75" t="s">
        <v>234</v>
      </c>
      <c r="E920" s="84" t="s">
        <v>6628</v>
      </c>
      <c r="F920" s="281" t="str">
        <f t="shared" si="90"/>
        <v>MR50278051138</v>
      </c>
      <c r="G920" s="83"/>
      <c r="H920" s="83"/>
      <c r="I920" s="71" t="s">
        <v>4277</v>
      </c>
      <c r="J920" s="306">
        <v>44067</v>
      </c>
      <c r="K920" s="305">
        <v>45141</v>
      </c>
      <c r="L920" s="282" t="s">
        <v>1239</v>
      </c>
      <c r="M920" s="328">
        <v>345</v>
      </c>
      <c r="N920" s="85"/>
      <c r="O920" s="409"/>
      <c r="P920" s="74">
        <v>17</v>
      </c>
      <c r="Q920" s="76">
        <v>8</v>
      </c>
      <c r="R920" s="92" t="s">
        <v>1684</v>
      </c>
      <c r="S920" s="74">
        <v>5</v>
      </c>
      <c r="T920" s="74">
        <v>100</v>
      </c>
      <c r="U920" s="74">
        <v>38</v>
      </c>
      <c r="V920" s="77">
        <v>6.1</v>
      </c>
      <c r="W920" s="93" t="s">
        <v>85</v>
      </c>
      <c r="X920" s="77">
        <v>67.099999999999994</v>
      </c>
      <c r="Y920" s="76">
        <v>25.43</v>
      </c>
      <c r="Z920" s="47">
        <v>1850</v>
      </c>
      <c r="AA920" s="72" t="s">
        <v>2169</v>
      </c>
      <c r="AB920" s="71" t="s">
        <v>2847</v>
      </c>
      <c r="AC920" s="47" t="s">
        <v>9883</v>
      </c>
      <c r="AD920" s="74" t="s">
        <v>1583</v>
      </c>
      <c r="AE920" s="86"/>
      <c r="AF920" s="82">
        <v>33</v>
      </c>
      <c r="AG920" s="79" t="s">
        <v>1675</v>
      </c>
      <c r="AH920" s="74" t="s">
        <v>1786</v>
      </c>
      <c r="AI920" s="73" t="s">
        <v>85</v>
      </c>
      <c r="AJ920" s="3" t="s">
        <v>85</v>
      </c>
      <c r="AK920" s="9" t="s">
        <v>85</v>
      </c>
      <c r="AL920" s="92" t="s">
        <v>236</v>
      </c>
      <c r="AM920" s="74" t="s">
        <v>1631</v>
      </c>
      <c r="AN920" s="38">
        <v>2.75</v>
      </c>
      <c r="AO920" s="74">
        <v>56.1</v>
      </c>
      <c r="AP920" s="77">
        <v>16</v>
      </c>
      <c r="AQ920" s="74"/>
      <c r="AR920" s="74">
        <v>160</v>
      </c>
      <c r="AS920" s="25">
        <v>18</v>
      </c>
      <c r="AT920" s="25">
        <v>34.9</v>
      </c>
      <c r="AU920" s="25">
        <v>42</v>
      </c>
      <c r="AV920" s="25">
        <v>48</v>
      </c>
      <c r="AW920" s="25">
        <v>208</v>
      </c>
      <c r="AX920" s="25">
        <v>203</v>
      </c>
      <c r="AY920" s="77">
        <v>67.099999999999994</v>
      </c>
      <c r="AZ920" s="49">
        <v>20.399999999999999</v>
      </c>
      <c r="BA920" s="49">
        <v>20.399999999999999</v>
      </c>
      <c r="BB920" s="49">
        <v>0</v>
      </c>
      <c r="BC920" s="49"/>
      <c r="BD920" s="3" t="s">
        <v>85</v>
      </c>
      <c r="BE920" s="91" t="s">
        <v>85</v>
      </c>
      <c r="BF920" s="3" t="s">
        <v>85</v>
      </c>
      <c r="BG920" s="91" t="s">
        <v>85</v>
      </c>
      <c r="BH920" s="70">
        <v>30.13</v>
      </c>
      <c r="BI920" s="50">
        <v>20.236220472440898</v>
      </c>
      <c r="BJ920" s="50">
        <v>20.236220472440898</v>
      </c>
      <c r="BK920" s="50">
        <v>10.7086614173228</v>
      </c>
      <c r="BL920" s="357">
        <v>7.18613119999994E-2</v>
      </c>
      <c r="BM920" s="74">
        <v>36</v>
      </c>
      <c r="BN920" s="107" t="s">
        <v>3374</v>
      </c>
      <c r="BO920" s="46" t="s">
        <v>3891</v>
      </c>
      <c r="BP920" s="74" t="s">
        <v>3907</v>
      </c>
      <c r="BQ920" s="74" t="s">
        <v>5206</v>
      </c>
      <c r="BR920" s="74" t="s">
        <v>5170</v>
      </c>
      <c r="BS920" s="74" t="s">
        <v>4451</v>
      </c>
      <c r="BT920" s="74" t="s">
        <v>4101</v>
      </c>
      <c r="BU920" s="74" t="s">
        <v>3909</v>
      </c>
      <c r="BV920" s="74" t="s">
        <v>5235</v>
      </c>
      <c r="BW920" s="74"/>
      <c r="BX920" s="74"/>
      <c r="BY920" s="74"/>
      <c r="BZ920" s="300" t="s">
        <v>6237</v>
      </c>
      <c r="CA920" s="356" t="s">
        <v>6236</v>
      </c>
      <c r="CB920" s="300" t="s">
        <v>6239</v>
      </c>
      <c r="CC920" s="356" t="s">
        <v>6238</v>
      </c>
      <c r="CD920" s="311" t="str">
        <f t="shared" si="104"/>
        <v>DISCONTINUED - MR502 RALLY, 17x8, +38mm Offset, 5x100, 67.1mm Centerbore, Gold</v>
      </c>
      <c r="CE920" s="311" t="s">
        <v>3721</v>
      </c>
      <c r="CF920" s="311" t="s">
        <v>3720</v>
      </c>
      <c r="CG920" s="300" t="str">
        <f t="shared" si="106"/>
        <v>RALLY (5XX)</v>
      </c>
    </row>
    <row r="921" spans="1:85" s="36" customFormat="1" ht="15" customHeight="1">
      <c r="A921" s="571">
        <f t="shared" si="105"/>
        <v>918</v>
      </c>
      <c r="B921" s="3" t="s">
        <v>84</v>
      </c>
      <c r="C921" s="92" t="s">
        <v>1059</v>
      </c>
      <c r="D921" s="74" t="s">
        <v>903</v>
      </c>
      <c r="E921" s="84" t="s">
        <v>6629</v>
      </c>
      <c r="F921" s="281" t="str">
        <f t="shared" si="90"/>
        <v>MR50388012142</v>
      </c>
      <c r="G921" s="83"/>
      <c r="H921" s="83"/>
      <c r="I921" s="43" t="s">
        <v>919</v>
      </c>
      <c r="J921" s="305">
        <v>42736</v>
      </c>
      <c r="K921" s="305">
        <v>45141</v>
      </c>
      <c r="L921" s="282" t="s">
        <v>1239</v>
      </c>
      <c r="M921" s="328">
        <v>459.11</v>
      </c>
      <c r="N921" s="85"/>
      <c r="O921" s="409"/>
      <c r="P921" s="74">
        <v>18</v>
      </c>
      <c r="Q921" s="76">
        <v>8</v>
      </c>
      <c r="R921" s="92" t="s">
        <v>1756</v>
      </c>
      <c r="S921" s="74">
        <v>5</v>
      </c>
      <c r="T921" s="74">
        <v>4.5</v>
      </c>
      <c r="U921" s="74">
        <v>42</v>
      </c>
      <c r="V921" s="77">
        <v>6.2</v>
      </c>
      <c r="W921" s="93" t="s">
        <v>85</v>
      </c>
      <c r="X921" s="77">
        <v>73</v>
      </c>
      <c r="Y921" s="76">
        <v>18.95</v>
      </c>
      <c r="Z921" s="47">
        <v>1650</v>
      </c>
      <c r="AA921" s="43" t="s">
        <v>2169</v>
      </c>
      <c r="AB921" s="71" t="s">
        <v>2847</v>
      </c>
      <c r="AC921" s="47" t="s">
        <v>9848</v>
      </c>
      <c r="AD921" s="74" t="s">
        <v>1578</v>
      </c>
      <c r="AE921" s="86"/>
      <c r="AF921" s="82">
        <v>11</v>
      </c>
      <c r="AG921" s="80" t="s">
        <v>85</v>
      </c>
      <c r="AH921" s="74" t="s">
        <v>85</v>
      </c>
      <c r="AI921" s="73" t="s">
        <v>85</v>
      </c>
      <c r="AJ921" s="3" t="s">
        <v>85</v>
      </c>
      <c r="AK921" s="9" t="s">
        <v>85</v>
      </c>
      <c r="AL921" s="92" t="s">
        <v>236</v>
      </c>
      <c r="AM921" s="74" t="s">
        <v>1782</v>
      </c>
      <c r="AN921" s="38">
        <v>2.75</v>
      </c>
      <c r="AO921" s="74">
        <v>56.1</v>
      </c>
      <c r="AP921" s="77">
        <v>16</v>
      </c>
      <c r="AQ921" s="74"/>
      <c r="AR921" s="74">
        <v>145</v>
      </c>
      <c r="AS921" s="74">
        <v>26</v>
      </c>
      <c r="AT921" s="74">
        <v>34</v>
      </c>
      <c r="AU921" s="25">
        <v>41</v>
      </c>
      <c r="AV921" s="34">
        <v>46</v>
      </c>
      <c r="AW921" s="25">
        <v>221.6</v>
      </c>
      <c r="AX921" s="74">
        <v>212</v>
      </c>
      <c r="AY921" s="77">
        <v>53</v>
      </c>
      <c r="AZ921" s="49">
        <v>29</v>
      </c>
      <c r="BA921" s="49">
        <v>29</v>
      </c>
      <c r="BB921" s="49">
        <v>0</v>
      </c>
      <c r="BC921" s="49"/>
      <c r="BD921" s="3" t="s">
        <v>85</v>
      </c>
      <c r="BE921" s="91" t="s">
        <v>85</v>
      </c>
      <c r="BF921" s="3" t="s">
        <v>85</v>
      </c>
      <c r="BG921" s="91" t="s">
        <v>85</v>
      </c>
      <c r="BH921" s="70">
        <v>22.9</v>
      </c>
      <c r="BI921" s="50">
        <v>21.141732283464599</v>
      </c>
      <c r="BJ921" s="50">
        <v>21.141732283464599</v>
      </c>
      <c r="BK921" s="50">
        <v>10.7086614173228</v>
      </c>
      <c r="BL921" s="357">
        <v>7.8436367999999965E-2</v>
      </c>
      <c r="BM921" s="74">
        <v>36</v>
      </c>
      <c r="BN921" s="107" t="s">
        <v>3374</v>
      </c>
      <c r="BO921" s="46" t="s">
        <v>3891</v>
      </c>
      <c r="BP921" s="74" t="s">
        <v>5217</v>
      </c>
      <c r="BQ921" s="74" t="s">
        <v>3907</v>
      </c>
      <c r="BR921" s="74" t="s">
        <v>5237</v>
      </c>
      <c r="BS921" s="74" t="s">
        <v>5238</v>
      </c>
      <c r="BT921" s="74" t="s">
        <v>5220</v>
      </c>
      <c r="BU921" s="74" t="s">
        <v>5239</v>
      </c>
      <c r="BV921" s="74" t="s">
        <v>4101</v>
      </c>
      <c r="BW921" s="74" t="s">
        <v>5232</v>
      </c>
      <c r="BX921" s="74"/>
      <c r="BY921" s="74"/>
      <c r="BZ921" s="300"/>
      <c r="CA921" s="312"/>
      <c r="CB921" s="300"/>
      <c r="CC921" s="312"/>
      <c r="CD921" s="311" t="str">
        <f t="shared" si="104"/>
        <v>DISCONTINUED - MR503 RALLY, 18x8, +42mm Offset, 5x4.5, 73mm Centerbore, Gold</v>
      </c>
      <c r="CE921" s="311" t="s">
        <v>3721</v>
      </c>
      <c r="CF921" s="311" t="s">
        <v>3720</v>
      </c>
      <c r="CG921" s="300" t="str">
        <f t="shared" si="106"/>
        <v>RALLY (5XX)</v>
      </c>
    </row>
    <row r="922" spans="1:85" s="36" customFormat="1" ht="15" customHeight="1">
      <c r="A922" s="571">
        <f t="shared" si="105"/>
        <v>919</v>
      </c>
      <c r="B922" s="3" t="s">
        <v>84</v>
      </c>
      <c r="C922" s="92" t="s">
        <v>1060</v>
      </c>
      <c r="D922" s="74" t="s">
        <v>907</v>
      </c>
      <c r="E922" s="84" t="s">
        <v>6630</v>
      </c>
      <c r="F922" s="281" t="str">
        <f t="shared" si="90"/>
        <v>MR60521288952N</v>
      </c>
      <c r="G922" s="83" t="s">
        <v>2095</v>
      </c>
      <c r="H922" s="83"/>
      <c r="I922" s="71" t="s">
        <v>950</v>
      </c>
      <c r="J922" s="305">
        <v>42736</v>
      </c>
      <c r="K922" s="305">
        <v>45141</v>
      </c>
      <c r="L922" s="282" t="s">
        <v>1239</v>
      </c>
      <c r="M922" s="328">
        <v>470.72</v>
      </c>
      <c r="N922" s="85"/>
      <c r="O922" s="409"/>
      <c r="P922" s="74">
        <v>20</v>
      </c>
      <c r="Q922" s="76">
        <v>12</v>
      </c>
      <c r="R922" s="92" t="s">
        <v>1701</v>
      </c>
      <c r="S922" s="74">
        <v>8</v>
      </c>
      <c r="T922" s="74">
        <v>180</v>
      </c>
      <c r="U922" s="74">
        <v>-52</v>
      </c>
      <c r="V922" s="77">
        <v>4.5</v>
      </c>
      <c r="W922" s="93" t="s">
        <v>85</v>
      </c>
      <c r="X922" s="77">
        <v>124.1</v>
      </c>
      <c r="Y922" s="76">
        <v>44.4</v>
      </c>
      <c r="Z922" s="47">
        <v>3640</v>
      </c>
      <c r="AA922" s="72" t="s">
        <v>2168</v>
      </c>
      <c r="AB922" s="71" t="s">
        <v>2846</v>
      </c>
      <c r="AC922" s="47" t="s">
        <v>9753</v>
      </c>
      <c r="AD922" s="74" t="s">
        <v>1577</v>
      </c>
      <c r="AE922" s="86"/>
      <c r="AF922" s="82">
        <v>33</v>
      </c>
      <c r="AG922" s="73" t="s">
        <v>85</v>
      </c>
      <c r="AH922" s="3" t="s">
        <v>1787</v>
      </c>
      <c r="AI922" s="73" t="s">
        <v>85</v>
      </c>
      <c r="AJ922" s="92" t="s">
        <v>1826</v>
      </c>
      <c r="AK922" s="9">
        <v>1.1000000000000001</v>
      </c>
      <c r="AL922" s="92" t="s">
        <v>236</v>
      </c>
      <c r="AM922" s="74" t="s">
        <v>85</v>
      </c>
      <c r="AN922" s="38" t="s">
        <v>85</v>
      </c>
      <c r="AO922" s="74" t="s">
        <v>85</v>
      </c>
      <c r="AP922" s="77">
        <v>15.8</v>
      </c>
      <c r="AQ922" s="74"/>
      <c r="AR922" s="74">
        <v>206</v>
      </c>
      <c r="AS922" s="34">
        <v>3</v>
      </c>
      <c r="AT922" s="34">
        <v>3</v>
      </c>
      <c r="AU922" s="34">
        <v>23</v>
      </c>
      <c r="AV922" s="34">
        <v>37</v>
      </c>
      <c r="AW922" s="34">
        <v>246</v>
      </c>
      <c r="AX922" s="92">
        <v>241</v>
      </c>
      <c r="AY922" s="93">
        <v>124.2</v>
      </c>
      <c r="AZ922" s="49">
        <v>108.5</v>
      </c>
      <c r="BA922" s="49">
        <v>108.5</v>
      </c>
      <c r="BB922" s="49">
        <v>125</v>
      </c>
      <c r="BC922" s="49"/>
      <c r="BD922" s="3" t="s">
        <v>85</v>
      </c>
      <c r="BE922" s="91" t="s">
        <v>85</v>
      </c>
      <c r="BF922" s="3" t="s">
        <v>85</v>
      </c>
      <c r="BG922" s="91" t="s">
        <v>85</v>
      </c>
      <c r="BH922" s="70">
        <v>47.9</v>
      </c>
      <c r="BI922" s="50">
        <v>23.228346456692901</v>
      </c>
      <c r="BJ922" s="50">
        <v>23.228346456692901</v>
      </c>
      <c r="BK922" s="50">
        <v>14.96</v>
      </c>
      <c r="BL922" s="357">
        <v>0.13227243039999984</v>
      </c>
      <c r="BM922" s="74">
        <v>16</v>
      </c>
      <c r="BN922" s="107" t="s">
        <v>3374</v>
      </c>
      <c r="BO922" s="46" t="s">
        <v>3891</v>
      </c>
      <c r="BP922" s="74" t="s">
        <v>3907</v>
      </c>
      <c r="BQ922" s="74" t="s">
        <v>4615</v>
      </c>
      <c r="BR922" s="74" t="s">
        <v>5198</v>
      </c>
      <c r="BS922" s="74" t="s">
        <v>5199</v>
      </c>
      <c r="BT922" s="74" t="s">
        <v>4451</v>
      </c>
      <c r="BU922" s="74" t="s">
        <v>4101</v>
      </c>
      <c r="BV922" s="74" t="s">
        <v>3909</v>
      </c>
      <c r="BW922" s="74"/>
      <c r="BX922" s="74"/>
      <c r="BY922" s="74"/>
      <c r="BZ922" s="300" t="s">
        <v>6259</v>
      </c>
      <c r="CA922" s="356" t="s">
        <v>6258</v>
      </c>
      <c r="CB922" s="341" t="s">
        <v>6261</v>
      </c>
      <c r="CC922" s="356" t="s">
        <v>6260</v>
      </c>
      <c r="CD922" s="311" t="str">
        <f t="shared" si="104"/>
        <v>DISCONTINUED - MR605 NV, 20x12, -52mm Offset, 8x180, 124.1mm Centerbore, Method Bronze</v>
      </c>
      <c r="CE922" s="311" t="s">
        <v>3721</v>
      </c>
      <c r="CF922" s="311" t="s">
        <v>3720</v>
      </c>
      <c r="CG922" s="300" t="str">
        <f t="shared" si="106"/>
        <v>DISCO (6XX)</v>
      </c>
    </row>
    <row r="923" spans="1:85" s="36" customFormat="1" ht="15" customHeight="1">
      <c r="A923" s="571">
        <f t="shared" si="105"/>
        <v>920</v>
      </c>
      <c r="B923" s="3" t="s">
        <v>84</v>
      </c>
      <c r="C923" s="92" t="s">
        <v>1247</v>
      </c>
      <c r="D923" s="74" t="s">
        <v>5481</v>
      </c>
      <c r="E923" s="84" t="s">
        <v>6631</v>
      </c>
      <c r="F923" s="281" t="str">
        <f t="shared" ref="F923:F986" si="107">E923</f>
        <v>MR70168062500</v>
      </c>
      <c r="G923" s="83"/>
      <c r="H923" s="83"/>
      <c r="I923" s="81" t="s">
        <v>1901</v>
      </c>
      <c r="J923" s="305">
        <v>43101</v>
      </c>
      <c r="K923" s="305">
        <v>45141</v>
      </c>
      <c r="L923" s="282" t="s">
        <v>1239</v>
      </c>
      <c r="M923" s="328">
        <v>308.83</v>
      </c>
      <c r="N923" s="85"/>
      <c r="O923" s="409"/>
      <c r="P923" s="74">
        <v>16</v>
      </c>
      <c r="Q923" s="76">
        <v>8</v>
      </c>
      <c r="R923" s="92" t="s">
        <v>1695</v>
      </c>
      <c r="S923" s="74">
        <v>6</v>
      </c>
      <c r="T923" s="74">
        <v>120</v>
      </c>
      <c r="U923" s="74">
        <v>0</v>
      </c>
      <c r="V923" s="77">
        <v>4.5</v>
      </c>
      <c r="W923" s="93" t="s">
        <v>85</v>
      </c>
      <c r="X923" s="77">
        <v>67</v>
      </c>
      <c r="Y923" s="76">
        <v>27.52</v>
      </c>
      <c r="Z923" s="47">
        <v>2650</v>
      </c>
      <c r="AA923" s="81" t="s">
        <v>2165</v>
      </c>
      <c r="AB923" s="72" t="s">
        <v>2845</v>
      </c>
      <c r="AC923" s="47" t="s">
        <v>9682</v>
      </c>
      <c r="AD923" s="74" t="s">
        <v>3940</v>
      </c>
      <c r="AE923" s="86"/>
      <c r="AF923" s="82">
        <v>22</v>
      </c>
      <c r="AG923" s="80" t="s">
        <v>85</v>
      </c>
      <c r="AH923" s="73" t="s">
        <v>85</v>
      </c>
      <c r="AI923" s="73" t="s">
        <v>85</v>
      </c>
      <c r="AJ923" s="73" t="s">
        <v>85</v>
      </c>
      <c r="AK923" s="9" t="s">
        <v>85</v>
      </c>
      <c r="AL923" s="92" t="s">
        <v>236</v>
      </c>
      <c r="AM923" s="74" t="s">
        <v>85</v>
      </c>
      <c r="AN923" s="38" t="s">
        <v>85</v>
      </c>
      <c r="AO923" s="74" t="s">
        <v>85</v>
      </c>
      <c r="AP923" s="77">
        <v>16.100000000000001</v>
      </c>
      <c r="AQ923" s="74"/>
      <c r="AR923" s="34">
        <v>160</v>
      </c>
      <c r="AS923" s="34">
        <v>12.9</v>
      </c>
      <c r="AT923" s="34">
        <v>23</v>
      </c>
      <c r="AU923" s="34">
        <v>39</v>
      </c>
      <c r="AV923" s="34">
        <v>42</v>
      </c>
      <c r="AW923" s="34">
        <v>194</v>
      </c>
      <c r="AX923" s="74">
        <v>190</v>
      </c>
      <c r="AY923" s="77">
        <v>67</v>
      </c>
      <c r="AZ923" s="49">
        <v>44</v>
      </c>
      <c r="BA923" s="49">
        <v>44</v>
      </c>
      <c r="BB923" s="49">
        <v>36</v>
      </c>
      <c r="BC923" s="49"/>
      <c r="BD923" s="3" t="s">
        <v>85</v>
      </c>
      <c r="BE923" s="91" t="s">
        <v>85</v>
      </c>
      <c r="BF923" s="3" t="s">
        <v>85</v>
      </c>
      <c r="BG923" s="91" t="s">
        <v>85</v>
      </c>
      <c r="BH923" s="70">
        <v>32.26</v>
      </c>
      <c r="BI923" s="50">
        <v>19.055118110236201</v>
      </c>
      <c r="BJ923" s="50">
        <v>19.055118110236201</v>
      </c>
      <c r="BK923" s="50">
        <v>10.944881889763799</v>
      </c>
      <c r="BL923" s="357">
        <v>6.5123167999999981E-2</v>
      </c>
      <c r="BM923" s="73">
        <v>36</v>
      </c>
      <c r="BN923" s="107" t="s">
        <v>3374</v>
      </c>
      <c r="BO923" s="46" t="s">
        <v>3891</v>
      </c>
      <c r="BP923" s="74" t="s">
        <v>4730</v>
      </c>
      <c r="BQ923" s="74" t="s">
        <v>3907</v>
      </c>
      <c r="BR923" s="74" t="s">
        <v>5139</v>
      </c>
      <c r="BS923" s="74" t="s">
        <v>2734</v>
      </c>
      <c r="BT923" s="74" t="s">
        <v>5140</v>
      </c>
      <c r="BU923" s="74" t="s">
        <v>5141</v>
      </c>
      <c r="BV923" s="89" t="s">
        <v>5127</v>
      </c>
      <c r="BW923" s="74" t="s">
        <v>4101</v>
      </c>
      <c r="BX923" s="74" t="s">
        <v>3909</v>
      </c>
      <c r="BY923" s="74"/>
      <c r="BZ923" s="300" t="s">
        <v>6284</v>
      </c>
      <c r="CA923" s="356" t="s">
        <v>6285</v>
      </c>
      <c r="CB923" s="300" t="s">
        <v>6287</v>
      </c>
      <c r="CC923" s="356" t="s">
        <v>6286</v>
      </c>
      <c r="CD923" s="311" t="str">
        <f t="shared" si="104"/>
        <v>DISCONTINUED - MR701 Bead Grip, 16x8, 0mm Offset, 6x120, 67mm Centerbore, Matte Black</v>
      </c>
      <c r="CE923" s="311" t="s">
        <v>3721</v>
      </c>
      <c r="CF923" s="311" t="s">
        <v>3720</v>
      </c>
      <c r="CG923" s="300" t="str">
        <f t="shared" si="106"/>
        <v>TRAIL (7XX)</v>
      </c>
    </row>
    <row r="924" spans="1:85" s="36" customFormat="1" ht="15" customHeight="1">
      <c r="A924" s="571">
        <f t="shared" si="105"/>
        <v>921</v>
      </c>
      <c r="B924" s="3" t="s">
        <v>84</v>
      </c>
      <c r="C924" s="92" t="s">
        <v>1247</v>
      </c>
      <c r="D924" s="74" t="s">
        <v>5481</v>
      </c>
      <c r="E924" s="84" t="s">
        <v>6632</v>
      </c>
      <c r="F924" s="281" t="str">
        <f t="shared" si="107"/>
        <v>MR70168062900</v>
      </c>
      <c r="G924" s="83"/>
      <c r="H924" s="83"/>
      <c r="I924" s="81" t="s">
        <v>1902</v>
      </c>
      <c r="J924" s="305">
        <v>43101</v>
      </c>
      <c r="K924" s="305">
        <v>45141</v>
      </c>
      <c r="L924" s="282" t="s">
        <v>1239</v>
      </c>
      <c r="M924" s="328">
        <v>308.83</v>
      </c>
      <c r="N924" s="85"/>
      <c r="O924" s="409"/>
      <c r="P924" s="74">
        <v>16</v>
      </c>
      <c r="Q924" s="76">
        <v>8</v>
      </c>
      <c r="R924" s="92" t="s">
        <v>1695</v>
      </c>
      <c r="S924" s="74">
        <v>6</v>
      </c>
      <c r="T924" s="74">
        <v>120</v>
      </c>
      <c r="U924" s="74">
        <v>0</v>
      </c>
      <c r="V924" s="77">
        <v>4.5</v>
      </c>
      <c r="W924" s="93" t="s">
        <v>85</v>
      </c>
      <c r="X924" s="77">
        <v>67</v>
      </c>
      <c r="Y924" s="76">
        <v>27.52</v>
      </c>
      <c r="Z924" s="47">
        <v>2650</v>
      </c>
      <c r="AA924" s="81" t="s">
        <v>2168</v>
      </c>
      <c r="AB924" s="71" t="s">
        <v>2846</v>
      </c>
      <c r="AC924" s="47" t="s">
        <v>9682</v>
      </c>
      <c r="AD924" s="74" t="s">
        <v>3940</v>
      </c>
      <c r="AE924" s="86"/>
      <c r="AF924" s="82">
        <v>22</v>
      </c>
      <c r="AG924" s="80" t="s">
        <v>85</v>
      </c>
      <c r="AH924" s="73" t="s">
        <v>85</v>
      </c>
      <c r="AI924" s="73" t="s">
        <v>85</v>
      </c>
      <c r="AJ924" s="73" t="s">
        <v>85</v>
      </c>
      <c r="AK924" s="9" t="s">
        <v>85</v>
      </c>
      <c r="AL924" s="92" t="s">
        <v>236</v>
      </c>
      <c r="AM924" s="74" t="s">
        <v>85</v>
      </c>
      <c r="AN924" s="38" t="s">
        <v>85</v>
      </c>
      <c r="AO924" s="74" t="s">
        <v>85</v>
      </c>
      <c r="AP924" s="77">
        <v>16.100000000000001</v>
      </c>
      <c r="AQ924" s="74"/>
      <c r="AR924" s="34">
        <v>160</v>
      </c>
      <c r="AS924" s="34">
        <v>12.9</v>
      </c>
      <c r="AT924" s="34">
        <v>23</v>
      </c>
      <c r="AU924" s="34">
        <v>39</v>
      </c>
      <c r="AV924" s="34">
        <v>42</v>
      </c>
      <c r="AW924" s="34">
        <v>194</v>
      </c>
      <c r="AX924" s="74">
        <v>190</v>
      </c>
      <c r="AY924" s="77">
        <v>67</v>
      </c>
      <c r="AZ924" s="49">
        <v>44</v>
      </c>
      <c r="BA924" s="49">
        <v>44</v>
      </c>
      <c r="BB924" s="49">
        <v>36</v>
      </c>
      <c r="BC924" s="49"/>
      <c r="BD924" s="3" t="s">
        <v>85</v>
      </c>
      <c r="BE924" s="91" t="s">
        <v>85</v>
      </c>
      <c r="BF924" s="3" t="s">
        <v>85</v>
      </c>
      <c r="BG924" s="91" t="s">
        <v>85</v>
      </c>
      <c r="BH924" s="70">
        <v>32.26</v>
      </c>
      <c r="BI924" s="50">
        <v>19.055118110236201</v>
      </c>
      <c r="BJ924" s="50">
        <v>19.055118110236201</v>
      </c>
      <c r="BK924" s="50">
        <v>10.944881889763799</v>
      </c>
      <c r="BL924" s="357">
        <v>6.5123167999999981E-2</v>
      </c>
      <c r="BM924" s="73">
        <v>36</v>
      </c>
      <c r="BN924" s="107" t="s">
        <v>3374</v>
      </c>
      <c r="BO924" s="46" t="s">
        <v>3891</v>
      </c>
      <c r="BP924" s="74" t="s">
        <v>4730</v>
      </c>
      <c r="BQ924" s="74" t="s">
        <v>3907</v>
      </c>
      <c r="BR924" s="74" t="s">
        <v>5139</v>
      </c>
      <c r="BS924" s="74" t="s">
        <v>2734</v>
      </c>
      <c r="BT924" s="74" t="s">
        <v>5140</v>
      </c>
      <c r="BU924" s="74" t="s">
        <v>5141</v>
      </c>
      <c r="BV924" s="89" t="s">
        <v>5127</v>
      </c>
      <c r="BW924" s="74" t="s">
        <v>4101</v>
      </c>
      <c r="BX924" s="74" t="s">
        <v>3909</v>
      </c>
      <c r="BY924" s="74"/>
      <c r="BZ924" s="300" t="s">
        <v>6271</v>
      </c>
      <c r="CA924" s="363" t="s">
        <v>6270</v>
      </c>
      <c r="CB924" s="300" t="s">
        <v>6273</v>
      </c>
      <c r="CC924" s="363" t="s">
        <v>6272</v>
      </c>
      <c r="CD924" s="311" t="str">
        <f t="shared" si="104"/>
        <v>DISCONTINUED - MR701 Bead Grip, 16x8, 0mm Offset, 6x120, 67mm Centerbore, Method Bronze</v>
      </c>
      <c r="CE924" s="311" t="s">
        <v>3721</v>
      </c>
      <c r="CF924" s="311" t="s">
        <v>3720</v>
      </c>
      <c r="CG924" s="300" t="str">
        <f t="shared" si="106"/>
        <v>TRAIL (7XX)</v>
      </c>
    </row>
    <row r="925" spans="1:85" s="36" customFormat="1" ht="15" customHeight="1">
      <c r="A925" s="571">
        <f t="shared" si="105"/>
        <v>922</v>
      </c>
      <c r="B925" s="3" t="s">
        <v>84</v>
      </c>
      <c r="C925" s="92" t="s">
        <v>1247</v>
      </c>
      <c r="D925" s="74" t="s">
        <v>5481</v>
      </c>
      <c r="E925" s="129" t="s">
        <v>6633</v>
      </c>
      <c r="F925" s="281" t="str">
        <f t="shared" si="107"/>
        <v>MR70178562900</v>
      </c>
      <c r="G925" s="83"/>
      <c r="H925" s="83"/>
      <c r="I925" s="81" t="s">
        <v>1918</v>
      </c>
      <c r="J925" s="305">
        <v>43101</v>
      </c>
      <c r="K925" s="305">
        <v>45141</v>
      </c>
      <c r="L925" s="282" t="s">
        <v>1239</v>
      </c>
      <c r="M925" s="328">
        <v>356.5</v>
      </c>
      <c r="N925" s="85"/>
      <c r="O925" s="409"/>
      <c r="P925" s="74">
        <v>17</v>
      </c>
      <c r="Q925" s="74">
        <v>8.5</v>
      </c>
      <c r="R925" s="92" t="s">
        <v>1695</v>
      </c>
      <c r="S925" s="74">
        <v>6</v>
      </c>
      <c r="T925" s="74">
        <v>120</v>
      </c>
      <c r="U925" s="74">
        <v>0</v>
      </c>
      <c r="V925" s="77">
        <v>4.75</v>
      </c>
      <c r="W925" s="93" t="s">
        <v>85</v>
      </c>
      <c r="X925" s="77">
        <v>67</v>
      </c>
      <c r="Y925" s="76">
        <v>31.16</v>
      </c>
      <c r="Z925" s="47">
        <v>2650</v>
      </c>
      <c r="AA925" s="81" t="s">
        <v>2168</v>
      </c>
      <c r="AB925" s="71" t="s">
        <v>2846</v>
      </c>
      <c r="AC925" s="47" t="s">
        <v>9715</v>
      </c>
      <c r="AD925" s="74" t="s">
        <v>3940</v>
      </c>
      <c r="AE925" s="86"/>
      <c r="AF925" s="82">
        <v>22</v>
      </c>
      <c r="AG925" s="80" t="s">
        <v>85</v>
      </c>
      <c r="AH925" s="73" t="s">
        <v>85</v>
      </c>
      <c r="AI925" s="73" t="s">
        <v>85</v>
      </c>
      <c r="AJ925" s="73" t="s">
        <v>85</v>
      </c>
      <c r="AK925" s="9" t="s">
        <v>85</v>
      </c>
      <c r="AL925" s="92" t="s">
        <v>236</v>
      </c>
      <c r="AM925" s="74" t="s">
        <v>85</v>
      </c>
      <c r="AN925" s="38" t="s">
        <v>85</v>
      </c>
      <c r="AO925" s="74" t="s">
        <v>85</v>
      </c>
      <c r="AP925" s="77">
        <v>16.100000000000001</v>
      </c>
      <c r="AQ925" s="74"/>
      <c r="AR925" s="74">
        <v>158</v>
      </c>
      <c r="AS925" s="74">
        <v>12</v>
      </c>
      <c r="AT925" s="74">
        <v>23</v>
      </c>
      <c r="AU925" s="34">
        <v>42</v>
      </c>
      <c r="AV925" s="34">
        <v>50.6</v>
      </c>
      <c r="AW925" s="34">
        <v>208</v>
      </c>
      <c r="AX925" s="74">
        <v>204.5</v>
      </c>
      <c r="AY925" s="77">
        <v>80</v>
      </c>
      <c r="AZ925" s="49">
        <v>44</v>
      </c>
      <c r="BA925" s="49">
        <v>44</v>
      </c>
      <c r="BB925" s="49">
        <v>46</v>
      </c>
      <c r="BC925" s="49"/>
      <c r="BD925" s="3" t="s">
        <v>85</v>
      </c>
      <c r="BE925" s="91" t="s">
        <v>85</v>
      </c>
      <c r="BF925" s="3" t="s">
        <v>85</v>
      </c>
      <c r="BG925" s="91" t="s">
        <v>85</v>
      </c>
      <c r="BH925" s="70">
        <v>36.450000000000003</v>
      </c>
      <c r="BI925" s="50">
        <v>20.236220472440898</v>
      </c>
      <c r="BJ925" s="50">
        <v>20.236220472440898</v>
      </c>
      <c r="BK925" s="50">
        <v>11.417322834645701</v>
      </c>
      <c r="BL925" s="357">
        <v>7.6616839999999839E-2</v>
      </c>
      <c r="BM925" s="73">
        <v>36</v>
      </c>
      <c r="BN925" s="107" t="s">
        <v>3374</v>
      </c>
      <c r="BO925" s="46" t="s">
        <v>3891</v>
      </c>
      <c r="BP925" s="74" t="s">
        <v>4730</v>
      </c>
      <c r="BQ925" s="74" t="s">
        <v>3907</v>
      </c>
      <c r="BR925" s="74" t="s">
        <v>5139</v>
      </c>
      <c r="BS925" s="74" t="s">
        <v>2734</v>
      </c>
      <c r="BT925" s="74" t="s">
        <v>5140</v>
      </c>
      <c r="BU925" s="74" t="s">
        <v>5141</v>
      </c>
      <c r="BV925" s="89" t="s">
        <v>5127</v>
      </c>
      <c r="BW925" s="74" t="s">
        <v>4101</v>
      </c>
      <c r="BX925" s="74" t="s">
        <v>3909</v>
      </c>
      <c r="BY925" s="74"/>
      <c r="BZ925" s="300" t="s">
        <v>6271</v>
      </c>
      <c r="CA925" s="363" t="s">
        <v>6270</v>
      </c>
      <c r="CB925" s="300" t="s">
        <v>6273</v>
      </c>
      <c r="CC925" s="363" t="s">
        <v>6272</v>
      </c>
      <c r="CD925" s="311" t="str">
        <f t="shared" si="104"/>
        <v>DISCONTINUED - MR701 Bead Grip, 17x8.5, 0mm Offset, 6x120, 67mm Centerbore, Method Bronze</v>
      </c>
      <c r="CE925" s="311" t="s">
        <v>3721</v>
      </c>
      <c r="CF925" s="311" t="s">
        <v>3720</v>
      </c>
      <c r="CG925" s="300" t="str">
        <f t="shared" si="106"/>
        <v>TRAIL (7XX)</v>
      </c>
    </row>
    <row r="926" spans="1:85" s="36" customFormat="1" ht="15" customHeight="1">
      <c r="A926" s="571">
        <f t="shared" si="105"/>
        <v>923</v>
      </c>
      <c r="B926" s="3" t="s">
        <v>84</v>
      </c>
      <c r="C926" s="92" t="s">
        <v>1247</v>
      </c>
      <c r="D926" s="74" t="s">
        <v>5481</v>
      </c>
      <c r="E926" s="129" t="s">
        <v>6634</v>
      </c>
      <c r="F926" s="281" t="str">
        <f t="shared" si="107"/>
        <v>MR70178562600</v>
      </c>
      <c r="G926" s="83"/>
      <c r="H926" s="83"/>
      <c r="I926" s="81" t="s">
        <v>4434</v>
      </c>
      <c r="J926" s="299">
        <v>44134</v>
      </c>
      <c r="K926" s="305">
        <v>45141</v>
      </c>
      <c r="L926" s="282" t="s">
        <v>1239</v>
      </c>
      <c r="M926" s="328">
        <v>356.5</v>
      </c>
      <c r="N926" s="85"/>
      <c r="O926" s="409"/>
      <c r="P926" s="74">
        <v>17</v>
      </c>
      <c r="Q926" s="74">
        <v>8.5</v>
      </c>
      <c r="R926" s="92" t="s">
        <v>1695</v>
      </c>
      <c r="S926" s="74">
        <v>6</v>
      </c>
      <c r="T926" s="74">
        <v>120</v>
      </c>
      <c r="U926" s="74">
        <v>0</v>
      </c>
      <c r="V926" s="77">
        <v>4.75</v>
      </c>
      <c r="W926" s="93" t="s">
        <v>85</v>
      </c>
      <c r="X926" s="77">
        <v>67</v>
      </c>
      <c r="Y926" s="76">
        <v>31.16</v>
      </c>
      <c r="Z926" s="47">
        <v>2650</v>
      </c>
      <c r="AA926" s="81" t="s">
        <v>4426</v>
      </c>
      <c r="AB926" s="71" t="s">
        <v>4427</v>
      </c>
      <c r="AC926" s="47" t="s">
        <v>9715</v>
      </c>
      <c r="AD926" s="74" t="s">
        <v>3940</v>
      </c>
      <c r="AE926" s="86"/>
      <c r="AF926" s="82">
        <v>22</v>
      </c>
      <c r="AG926" s="80" t="s">
        <v>85</v>
      </c>
      <c r="AH926" s="73" t="s">
        <v>85</v>
      </c>
      <c r="AI926" s="73" t="s">
        <v>85</v>
      </c>
      <c r="AJ926" s="73" t="s">
        <v>85</v>
      </c>
      <c r="AK926" s="9" t="s">
        <v>85</v>
      </c>
      <c r="AL926" s="92" t="s">
        <v>236</v>
      </c>
      <c r="AM926" s="74" t="s">
        <v>85</v>
      </c>
      <c r="AN926" s="38" t="s">
        <v>85</v>
      </c>
      <c r="AO926" s="74" t="s">
        <v>85</v>
      </c>
      <c r="AP926" s="77">
        <v>16.100000000000001</v>
      </c>
      <c r="AQ926" s="74"/>
      <c r="AR926" s="74">
        <v>158</v>
      </c>
      <c r="AS926" s="74">
        <v>12</v>
      </c>
      <c r="AT926" s="74">
        <v>23</v>
      </c>
      <c r="AU926" s="34">
        <v>42</v>
      </c>
      <c r="AV926" s="34">
        <v>50.6</v>
      </c>
      <c r="AW926" s="34">
        <v>208</v>
      </c>
      <c r="AX926" s="74">
        <v>204.5</v>
      </c>
      <c r="AY926" s="77">
        <v>80</v>
      </c>
      <c r="AZ926" s="49">
        <v>44</v>
      </c>
      <c r="BA926" s="49">
        <v>44</v>
      </c>
      <c r="BB926" s="49">
        <v>46</v>
      </c>
      <c r="BC926" s="49"/>
      <c r="BD926" s="3" t="s">
        <v>85</v>
      </c>
      <c r="BE926" s="91" t="s">
        <v>85</v>
      </c>
      <c r="BF926" s="3" t="s">
        <v>85</v>
      </c>
      <c r="BG926" s="91" t="s">
        <v>85</v>
      </c>
      <c r="BH926" s="70">
        <v>36.450000000000003</v>
      </c>
      <c r="BI926" s="50">
        <v>20.236220472440898</v>
      </c>
      <c r="BJ926" s="50">
        <v>20.236220472440898</v>
      </c>
      <c r="BK926" s="50">
        <v>11.417322834645701</v>
      </c>
      <c r="BL926" s="357">
        <v>7.6616839999999839E-2</v>
      </c>
      <c r="BM926" s="73">
        <v>36</v>
      </c>
      <c r="BN926" s="107" t="s">
        <v>3374</v>
      </c>
      <c r="BO926" s="46" t="s">
        <v>3891</v>
      </c>
      <c r="BP926" s="74" t="s">
        <v>4730</v>
      </c>
      <c r="BQ926" s="74" t="s">
        <v>3907</v>
      </c>
      <c r="BR926" s="74" t="s">
        <v>5139</v>
      </c>
      <c r="BS926" s="74" t="s">
        <v>2734</v>
      </c>
      <c r="BT926" s="74" t="s">
        <v>5140</v>
      </c>
      <c r="BU926" s="74" t="s">
        <v>5141</v>
      </c>
      <c r="BV926" s="89" t="s">
        <v>5127</v>
      </c>
      <c r="BW926" s="74" t="s">
        <v>4101</v>
      </c>
      <c r="BX926" s="74" t="s">
        <v>3909</v>
      </c>
      <c r="BY926" s="74"/>
      <c r="BZ926" s="300" t="s">
        <v>6279</v>
      </c>
      <c r="CA926" s="363" t="s">
        <v>6278</v>
      </c>
      <c r="CB926" s="300" t="s">
        <v>6281</v>
      </c>
      <c r="CC926" s="363" t="s">
        <v>6280</v>
      </c>
      <c r="CD926" s="311" t="str">
        <f t="shared" si="104"/>
        <v>DISCONTINUED - MR701 Bead Grip, 17x8.5, 0mm Offset, 6x120, 67mm Centerbore, Bahia Blue</v>
      </c>
      <c r="CE926" s="311" t="s">
        <v>3721</v>
      </c>
      <c r="CF926" s="311" t="s">
        <v>3720</v>
      </c>
      <c r="CG926" s="300" t="str">
        <f t="shared" si="106"/>
        <v>TRAIL (7XX)</v>
      </c>
    </row>
    <row r="927" spans="1:85" s="36" customFormat="1" ht="15" customHeight="1">
      <c r="A927" s="571">
        <f t="shared" si="105"/>
        <v>924</v>
      </c>
      <c r="B927" s="3" t="s">
        <v>84</v>
      </c>
      <c r="C927" s="92" t="s">
        <v>1247</v>
      </c>
      <c r="D927" s="74" t="s">
        <v>5481</v>
      </c>
      <c r="E927" s="84" t="s">
        <v>6635</v>
      </c>
      <c r="F927" s="281" t="str">
        <f t="shared" si="107"/>
        <v>MR70189016618</v>
      </c>
      <c r="G927" s="83"/>
      <c r="H927" s="83"/>
      <c r="I927" s="81" t="s">
        <v>4440</v>
      </c>
      <c r="J927" s="299">
        <v>44134</v>
      </c>
      <c r="K927" s="305">
        <v>45141</v>
      </c>
      <c r="L927" s="282" t="s">
        <v>1239</v>
      </c>
      <c r="M927" s="328">
        <v>421</v>
      </c>
      <c r="N927" s="85"/>
      <c r="O927" s="409"/>
      <c r="P927" s="74">
        <v>18</v>
      </c>
      <c r="Q927" s="8">
        <v>9</v>
      </c>
      <c r="R927" s="92" t="s">
        <v>1697</v>
      </c>
      <c r="S927" s="74">
        <v>6</v>
      </c>
      <c r="T927" s="74">
        <v>135</v>
      </c>
      <c r="U927" s="74">
        <v>18</v>
      </c>
      <c r="V927" s="77">
        <v>5.8</v>
      </c>
      <c r="W927" s="93" t="s">
        <v>85</v>
      </c>
      <c r="X927" s="16">
        <v>87</v>
      </c>
      <c r="Y927" s="76">
        <v>32.08</v>
      </c>
      <c r="Z927" s="47">
        <v>2650</v>
      </c>
      <c r="AA927" s="81" t="s">
        <v>4426</v>
      </c>
      <c r="AB927" s="71" t="s">
        <v>4427</v>
      </c>
      <c r="AC927" s="47" t="s">
        <v>9732</v>
      </c>
      <c r="AD927" s="74" t="s">
        <v>3940</v>
      </c>
      <c r="AE927" s="86"/>
      <c r="AF927" s="82">
        <v>22</v>
      </c>
      <c r="AG927" s="80" t="s">
        <v>85</v>
      </c>
      <c r="AH927" s="73" t="s">
        <v>85</v>
      </c>
      <c r="AI927" s="73" t="s">
        <v>85</v>
      </c>
      <c r="AJ927" s="73" t="s">
        <v>85</v>
      </c>
      <c r="AK927" s="9" t="s">
        <v>85</v>
      </c>
      <c r="AL927" s="92" t="s">
        <v>236</v>
      </c>
      <c r="AM927" s="74" t="s">
        <v>85</v>
      </c>
      <c r="AN927" s="38" t="s">
        <v>85</v>
      </c>
      <c r="AO927" s="74" t="s">
        <v>85</v>
      </c>
      <c r="AP927" s="77">
        <v>16.100000000000001</v>
      </c>
      <c r="AQ927" s="74"/>
      <c r="AR927" s="74">
        <v>175</v>
      </c>
      <c r="AS927" s="34">
        <v>4</v>
      </c>
      <c r="AT927" s="34">
        <v>21.6</v>
      </c>
      <c r="AU927" s="34">
        <v>44</v>
      </c>
      <c r="AV927" s="34">
        <v>48</v>
      </c>
      <c r="AW927" s="34">
        <v>223.7</v>
      </c>
      <c r="AX927" s="34">
        <v>222</v>
      </c>
      <c r="AY927" s="77">
        <v>87</v>
      </c>
      <c r="AZ927" s="49">
        <v>48</v>
      </c>
      <c r="BA927" s="49">
        <v>48</v>
      </c>
      <c r="BB927" s="49">
        <v>46</v>
      </c>
      <c r="BC927" s="49"/>
      <c r="BD927" s="3" t="s">
        <v>85</v>
      </c>
      <c r="BE927" s="91" t="s">
        <v>85</v>
      </c>
      <c r="BF927" s="3" t="s">
        <v>85</v>
      </c>
      <c r="BG927" s="91" t="s">
        <v>85</v>
      </c>
      <c r="BH927" s="70">
        <v>36.74</v>
      </c>
      <c r="BI927" s="50">
        <v>21.141732283464599</v>
      </c>
      <c r="BJ927" s="50">
        <v>21.141732283464599</v>
      </c>
      <c r="BK927" s="50">
        <v>11.929133858267701</v>
      </c>
      <c r="BL927" s="357">
        <v>8.7375807000000152E-2</v>
      </c>
      <c r="BM927" s="73">
        <v>36</v>
      </c>
      <c r="BN927" s="107" t="s">
        <v>3374</v>
      </c>
      <c r="BO927" s="46" t="s">
        <v>3891</v>
      </c>
      <c r="BP927" s="74" t="s">
        <v>4730</v>
      </c>
      <c r="BQ927" s="74" t="s">
        <v>3907</v>
      </c>
      <c r="BR927" s="74" t="s">
        <v>5139</v>
      </c>
      <c r="BS927" s="74" t="s">
        <v>2734</v>
      </c>
      <c r="BT927" s="74" t="s">
        <v>5140</v>
      </c>
      <c r="BU927" s="74" t="s">
        <v>5141</v>
      </c>
      <c r="BV927" s="89" t="s">
        <v>5127</v>
      </c>
      <c r="BW927" s="74" t="s">
        <v>4101</v>
      </c>
      <c r="BX927" s="74" t="s">
        <v>3909</v>
      </c>
      <c r="BY927" s="74"/>
      <c r="BZ927" s="300" t="s">
        <v>6279</v>
      </c>
      <c r="CA927" s="363" t="s">
        <v>6278</v>
      </c>
      <c r="CB927" s="300" t="s">
        <v>6281</v>
      </c>
      <c r="CC927" s="363" t="s">
        <v>6280</v>
      </c>
      <c r="CD927" s="311" t="str">
        <f t="shared" si="104"/>
        <v>DISCONTINUED - MR701 Bead Grip, 18x9, +18mm Offset, 6x135, 87mm Centerbore, Bahia Blue</v>
      </c>
      <c r="CE927" s="311" t="s">
        <v>3721</v>
      </c>
      <c r="CF927" s="311" t="s">
        <v>3720</v>
      </c>
      <c r="CG927" s="300" t="str">
        <f t="shared" si="106"/>
        <v>TRAIL (7XX)</v>
      </c>
    </row>
    <row r="928" spans="1:85" s="36" customFormat="1" ht="15" customHeight="1">
      <c r="A928" s="571">
        <f t="shared" si="105"/>
        <v>925</v>
      </c>
      <c r="B928" s="3" t="s">
        <v>84</v>
      </c>
      <c r="C928" s="92" t="s">
        <v>1247</v>
      </c>
      <c r="D928" s="74" t="s">
        <v>5483</v>
      </c>
      <c r="E928" s="84" t="s">
        <v>6636</v>
      </c>
      <c r="F928" s="281" t="str">
        <f t="shared" si="107"/>
        <v>MR70257051915</v>
      </c>
      <c r="G928" s="83"/>
      <c r="H928" s="83"/>
      <c r="I928" s="81" t="s">
        <v>3060</v>
      </c>
      <c r="J928" s="299">
        <v>43592</v>
      </c>
      <c r="K928" s="305">
        <v>45141</v>
      </c>
      <c r="L928" s="282" t="s">
        <v>1239</v>
      </c>
      <c r="M928" s="328">
        <v>266</v>
      </c>
      <c r="N928" s="85"/>
      <c r="O928" s="409"/>
      <c r="P928" s="74">
        <v>15</v>
      </c>
      <c r="Q928" s="76">
        <v>7</v>
      </c>
      <c r="R928" s="92" t="s">
        <v>1684</v>
      </c>
      <c r="S928" s="74">
        <v>5</v>
      </c>
      <c r="T928" s="74">
        <v>100</v>
      </c>
      <c r="U928" s="74">
        <v>15</v>
      </c>
      <c r="V928" s="77">
        <v>4.5999999999999996</v>
      </c>
      <c r="W928" s="93" t="s">
        <v>85</v>
      </c>
      <c r="X928" s="77">
        <v>56.1</v>
      </c>
      <c r="Y928" s="76">
        <v>21.6</v>
      </c>
      <c r="Z928" s="47">
        <v>2100</v>
      </c>
      <c r="AA928" s="81" t="s">
        <v>2168</v>
      </c>
      <c r="AB928" s="71" t="s">
        <v>2846</v>
      </c>
      <c r="AC928" s="47" t="s">
        <v>9665</v>
      </c>
      <c r="AD928" s="74" t="s">
        <v>3939</v>
      </c>
      <c r="AE928" s="86"/>
      <c r="AF928" s="82">
        <v>22</v>
      </c>
      <c r="AG928" s="80" t="s">
        <v>85</v>
      </c>
      <c r="AH928" s="73" t="s">
        <v>85</v>
      </c>
      <c r="AI928" s="73" t="s">
        <v>85</v>
      </c>
      <c r="AJ928" s="73" t="s">
        <v>85</v>
      </c>
      <c r="AK928" s="9" t="s">
        <v>85</v>
      </c>
      <c r="AL928" s="92" t="s">
        <v>236</v>
      </c>
      <c r="AM928" s="74" t="s">
        <v>85</v>
      </c>
      <c r="AN928" s="38" t="s">
        <v>85</v>
      </c>
      <c r="AO928" s="74" t="s">
        <v>85</v>
      </c>
      <c r="AP928" s="77">
        <v>16.100000000000001</v>
      </c>
      <c r="AQ928" s="74"/>
      <c r="AR928" s="74">
        <v>141</v>
      </c>
      <c r="AS928" s="34">
        <v>32</v>
      </c>
      <c r="AT928" s="34">
        <v>41.9</v>
      </c>
      <c r="AU928" s="34">
        <v>51</v>
      </c>
      <c r="AV928" s="34">
        <v>44.8</v>
      </c>
      <c r="AW928" s="34">
        <v>181</v>
      </c>
      <c r="AX928" s="34">
        <v>171.9</v>
      </c>
      <c r="AY928" s="77">
        <v>56.1</v>
      </c>
      <c r="AZ928" s="49">
        <v>32</v>
      </c>
      <c r="BA928" s="49">
        <v>32</v>
      </c>
      <c r="BB928" s="49">
        <v>30</v>
      </c>
      <c r="BC928" s="49"/>
      <c r="BD928" s="3" t="s">
        <v>85</v>
      </c>
      <c r="BE928" s="91" t="s">
        <v>85</v>
      </c>
      <c r="BF928" s="3" t="s">
        <v>85</v>
      </c>
      <c r="BG928" s="91" t="s">
        <v>85</v>
      </c>
      <c r="BH928" s="70">
        <v>25</v>
      </c>
      <c r="BI928" s="50">
        <v>17.8740157480315</v>
      </c>
      <c r="BJ928" s="50">
        <v>17.8740157480315</v>
      </c>
      <c r="BK928" s="50">
        <v>9.8425196850393704</v>
      </c>
      <c r="BL928" s="357">
        <v>5.1529000000000012E-2</v>
      </c>
      <c r="BM928" s="3">
        <v>48</v>
      </c>
      <c r="BN928" s="107" t="s">
        <v>3374</v>
      </c>
      <c r="BO928" s="46" t="s">
        <v>3891</v>
      </c>
      <c r="BP928" s="74" t="s">
        <v>4730</v>
      </c>
      <c r="BQ928" s="74" t="s">
        <v>3907</v>
      </c>
      <c r="BR928" s="74" t="s">
        <v>5142</v>
      </c>
      <c r="BS928" s="74" t="s">
        <v>2734</v>
      </c>
      <c r="BT928" s="74" t="s">
        <v>4116</v>
      </c>
      <c r="BU928" s="74" t="s">
        <v>5141</v>
      </c>
      <c r="BV928" s="74" t="s">
        <v>4101</v>
      </c>
      <c r="BW928" s="74" t="s">
        <v>3909</v>
      </c>
      <c r="BX928" s="74"/>
      <c r="BY928" s="74"/>
      <c r="BZ928" s="300" t="s">
        <v>6298</v>
      </c>
      <c r="CA928" s="356" t="s">
        <v>6301</v>
      </c>
      <c r="CB928" s="300" t="s">
        <v>6303</v>
      </c>
      <c r="CC928" s="356" t="s">
        <v>6302</v>
      </c>
      <c r="CD928" s="311" t="str">
        <f t="shared" si="104"/>
        <v>DISCONTINUED - MR702 Bead Grip, 15x7, +15mm Offset, 5x100, 56.1mm Centerbore, Method Bronze</v>
      </c>
      <c r="CE928" s="311" t="s">
        <v>3721</v>
      </c>
      <c r="CF928" s="311" t="s">
        <v>3720</v>
      </c>
      <c r="CG928" s="300" t="str">
        <f t="shared" si="106"/>
        <v>TRAIL (7XX)</v>
      </c>
    </row>
    <row r="929" spans="1:85" s="36" customFormat="1" ht="15" customHeight="1">
      <c r="A929" s="571">
        <f t="shared" si="105"/>
        <v>926</v>
      </c>
      <c r="B929" s="3" t="s">
        <v>84</v>
      </c>
      <c r="C929" s="92" t="s">
        <v>1247</v>
      </c>
      <c r="D929" s="74" t="s">
        <v>5483</v>
      </c>
      <c r="E929" s="84" t="s">
        <v>6637</v>
      </c>
      <c r="F929" s="281" t="str">
        <f t="shared" si="107"/>
        <v>MR70268059500</v>
      </c>
      <c r="G929" s="83"/>
      <c r="H929" s="83"/>
      <c r="I929" s="81" t="s">
        <v>3063</v>
      </c>
      <c r="J929" s="299">
        <v>43592</v>
      </c>
      <c r="K929" s="305">
        <v>45141</v>
      </c>
      <c r="L929" s="282" t="s">
        <v>1239</v>
      </c>
      <c r="M929" s="328">
        <v>308.83</v>
      </c>
      <c r="N929" s="85"/>
      <c r="O929" s="409"/>
      <c r="P929" s="74">
        <v>16</v>
      </c>
      <c r="Q929" s="76">
        <v>8</v>
      </c>
      <c r="R929" s="92" t="s">
        <v>1694</v>
      </c>
      <c r="S929" s="74">
        <v>5</v>
      </c>
      <c r="T929" s="74">
        <v>6.5</v>
      </c>
      <c r="U929" s="74">
        <v>0</v>
      </c>
      <c r="V929" s="77">
        <v>4.5</v>
      </c>
      <c r="W929" s="93" t="s">
        <v>85</v>
      </c>
      <c r="X929" s="77">
        <v>114.25</v>
      </c>
      <c r="Y929" s="76">
        <v>24.4</v>
      </c>
      <c r="Z929" s="47">
        <v>2650</v>
      </c>
      <c r="AA929" s="81" t="s">
        <v>2165</v>
      </c>
      <c r="AB929" s="72" t="s">
        <v>2845</v>
      </c>
      <c r="AC929" s="47" t="s">
        <v>9871</v>
      </c>
      <c r="AD929" s="2" t="s">
        <v>3942</v>
      </c>
      <c r="AE929" s="435"/>
      <c r="AF929" s="82">
        <v>22</v>
      </c>
      <c r="AG929" s="80" t="s">
        <v>85</v>
      </c>
      <c r="AH929" s="73" t="s">
        <v>85</v>
      </c>
      <c r="AI929" s="73" t="s">
        <v>85</v>
      </c>
      <c r="AJ929" s="73" t="s">
        <v>85</v>
      </c>
      <c r="AK929" s="9" t="s">
        <v>85</v>
      </c>
      <c r="AL929" s="92" t="s">
        <v>236</v>
      </c>
      <c r="AM929" s="74" t="s">
        <v>85</v>
      </c>
      <c r="AN929" s="38" t="s">
        <v>85</v>
      </c>
      <c r="AO929" s="74" t="s">
        <v>85</v>
      </c>
      <c r="AP929" s="77">
        <v>16.100000000000001</v>
      </c>
      <c r="AQ929" s="74"/>
      <c r="AR929" s="74">
        <v>200</v>
      </c>
      <c r="AS929" s="34">
        <v>0</v>
      </c>
      <c r="AT929" s="34">
        <v>0</v>
      </c>
      <c r="AU929" s="34">
        <v>55</v>
      </c>
      <c r="AV929" s="34">
        <v>71.900000000000006</v>
      </c>
      <c r="AW929" s="34">
        <v>193</v>
      </c>
      <c r="AX929" s="34">
        <v>191</v>
      </c>
      <c r="AY929" s="77">
        <v>114</v>
      </c>
      <c r="AZ929" s="49">
        <v>69</v>
      </c>
      <c r="BA929" s="49">
        <v>69</v>
      </c>
      <c r="BB929" s="49">
        <v>30</v>
      </c>
      <c r="BC929" s="49"/>
      <c r="BD929" s="3" t="s">
        <v>85</v>
      </c>
      <c r="BE929" s="91" t="s">
        <v>85</v>
      </c>
      <c r="BF929" s="3" t="s">
        <v>85</v>
      </c>
      <c r="BG929" s="91" t="s">
        <v>85</v>
      </c>
      <c r="BH929" s="70">
        <v>27.9</v>
      </c>
      <c r="BI929" s="50">
        <v>19.055118110236201</v>
      </c>
      <c r="BJ929" s="50">
        <v>19.055118110236201</v>
      </c>
      <c r="BK929" s="50">
        <v>10.944881889763799</v>
      </c>
      <c r="BL929" s="357">
        <v>6.5123167999999981E-2</v>
      </c>
      <c r="BM929" s="73">
        <v>36</v>
      </c>
      <c r="BN929" s="107" t="s">
        <v>3374</v>
      </c>
      <c r="BO929" s="46" t="s">
        <v>3891</v>
      </c>
      <c r="BP929" s="74" t="s">
        <v>4730</v>
      </c>
      <c r="BQ929" s="74" t="s">
        <v>3907</v>
      </c>
      <c r="BR929" s="74" t="s">
        <v>5142</v>
      </c>
      <c r="BS929" s="74" t="s">
        <v>2734</v>
      </c>
      <c r="BT929" s="74" t="s">
        <v>4116</v>
      </c>
      <c r="BU929" s="74" t="s">
        <v>5141</v>
      </c>
      <c r="BV929" s="74" t="s">
        <v>4101</v>
      </c>
      <c r="BW929" s="74" t="s">
        <v>3909</v>
      </c>
      <c r="BX929" s="74"/>
      <c r="BY929" s="74"/>
      <c r="BZ929" s="300" t="s">
        <v>6289</v>
      </c>
      <c r="CA929" s="356" t="s">
        <v>6288</v>
      </c>
      <c r="CB929" s="300" t="s">
        <v>6292</v>
      </c>
      <c r="CC929" s="356" t="s">
        <v>6291</v>
      </c>
      <c r="CD929" s="311" t="str">
        <f t="shared" si="104"/>
        <v>DISCONTINUED - MR702 Bead Grip, 16x8, 0mm Offset, 5x6.5, 114.25mm Centerbore, Matte Black</v>
      </c>
      <c r="CE929" s="311" t="s">
        <v>3721</v>
      </c>
      <c r="CF929" s="311" t="s">
        <v>3720</v>
      </c>
      <c r="CG929" s="300" t="str">
        <f t="shared" si="106"/>
        <v>TRAIL (7XX)</v>
      </c>
    </row>
    <row r="930" spans="1:85" s="36" customFormat="1" ht="15" customHeight="1">
      <c r="A930" s="571">
        <f t="shared" si="105"/>
        <v>927</v>
      </c>
      <c r="B930" s="3" t="s">
        <v>84</v>
      </c>
      <c r="C930" s="92" t="s">
        <v>1247</v>
      </c>
      <c r="D930" s="74" t="s">
        <v>5483</v>
      </c>
      <c r="E930" s="84" t="s">
        <v>6638</v>
      </c>
      <c r="F930" s="281" t="str">
        <f t="shared" si="107"/>
        <v>MR70268059900</v>
      </c>
      <c r="G930" s="83"/>
      <c r="H930" s="83"/>
      <c r="I930" s="81" t="s">
        <v>3064</v>
      </c>
      <c r="J930" s="299">
        <v>43592</v>
      </c>
      <c r="K930" s="305">
        <v>45141</v>
      </c>
      <c r="L930" s="282" t="s">
        <v>1239</v>
      </c>
      <c r="M930" s="328">
        <v>333.5</v>
      </c>
      <c r="N930" s="85"/>
      <c r="O930" s="409"/>
      <c r="P930" s="74">
        <v>16</v>
      </c>
      <c r="Q930" s="76">
        <v>8</v>
      </c>
      <c r="R930" s="92" t="s">
        <v>1694</v>
      </c>
      <c r="S930" s="74">
        <v>5</v>
      </c>
      <c r="T930" s="74">
        <v>6.5</v>
      </c>
      <c r="U930" s="74">
        <v>0</v>
      </c>
      <c r="V930" s="77">
        <v>4.5</v>
      </c>
      <c r="W930" s="93" t="s">
        <v>85</v>
      </c>
      <c r="X930" s="77">
        <v>114.25</v>
      </c>
      <c r="Y930" s="76">
        <v>24.4</v>
      </c>
      <c r="Z930" s="47">
        <v>2650</v>
      </c>
      <c r="AA930" s="81" t="s">
        <v>2168</v>
      </c>
      <c r="AB930" s="71" t="s">
        <v>2846</v>
      </c>
      <c r="AC930" s="47" t="s">
        <v>9871</v>
      </c>
      <c r="AD930" s="2" t="s">
        <v>3942</v>
      </c>
      <c r="AE930" s="435"/>
      <c r="AF930" s="82">
        <v>22</v>
      </c>
      <c r="AG930" s="80" t="s">
        <v>85</v>
      </c>
      <c r="AH930" s="73" t="s">
        <v>85</v>
      </c>
      <c r="AI930" s="73" t="s">
        <v>85</v>
      </c>
      <c r="AJ930" s="73" t="s">
        <v>85</v>
      </c>
      <c r="AK930" s="9" t="s">
        <v>85</v>
      </c>
      <c r="AL930" s="92" t="s">
        <v>236</v>
      </c>
      <c r="AM930" s="74" t="s">
        <v>85</v>
      </c>
      <c r="AN930" s="38" t="s">
        <v>85</v>
      </c>
      <c r="AO930" s="74" t="s">
        <v>85</v>
      </c>
      <c r="AP930" s="77">
        <v>16.100000000000001</v>
      </c>
      <c r="AQ930" s="74"/>
      <c r="AR930" s="74">
        <v>200</v>
      </c>
      <c r="AS930" s="34">
        <v>0</v>
      </c>
      <c r="AT930" s="34">
        <v>0</v>
      </c>
      <c r="AU930" s="34">
        <v>55</v>
      </c>
      <c r="AV930" s="34">
        <v>71.900000000000006</v>
      </c>
      <c r="AW930" s="34">
        <v>193</v>
      </c>
      <c r="AX930" s="34">
        <v>191</v>
      </c>
      <c r="AY930" s="77">
        <v>114</v>
      </c>
      <c r="AZ930" s="49">
        <v>69</v>
      </c>
      <c r="BA930" s="49">
        <v>69</v>
      </c>
      <c r="BB930" s="49">
        <v>30</v>
      </c>
      <c r="BC930" s="49"/>
      <c r="BD930" s="3" t="s">
        <v>85</v>
      </c>
      <c r="BE930" s="91" t="s">
        <v>85</v>
      </c>
      <c r="BF930" s="3" t="s">
        <v>85</v>
      </c>
      <c r="BG930" s="91" t="s">
        <v>85</v>
      </c>
      <c r="BH930" s="70">
        <v>27.9</v>
      </c>
      <c r="BI930" s="50">
        <v>19.055118110236201</v>
      </c>
      <c r="BJ930" s="50">
        <v>19.055118110236201</v>
      </c>
      <c r="BK930" s="50">
        <v>10.944881889763799</v>
      </c>
      <c r="BL930" s="357">
        <v>6.5123167999999981E-2</v>
      </c>
      <c r="BM930" s="73">
        <v>36</v>
      </c>
      <c r="BN930" s="107" t="s">
        <v>3374</v>
      </c>
      <c r="BO930" s="46" t="s">
        <v>3891</v>
      </c>
      <c r="BP930" s="74" t="s">
        <v>4730</v>
      </c>
      <c r="BQ930" s="74" t="s">
        <v>3907</v>
      </c>
      <c r="BR930" s="74" t="s">
        <v>5142</v>
      </c>
      <c r="BS930" s="74" t="s">
        <v>2734</v>
      </c>
      <c r="BT930" s="74" t="s">
        <v>4116</v>
      </c>
      <c r="BU930" s="74" t="s">
        <v>5141</v>
      </c>
      <c r="BV930" s="74" t="s">
        <v>4101</v>
      </c>
      <c r="BW930" s="74" t="s">
        <v>3909</v>
      </c>
      <c r="BX930" s="74"/>
      <c r="BY930" s="74"/>
      <c r="BZ930" s="300" t="s">
        <v>6298</v>
      </c>
      <c r="CA930" s="356" t="s">
        <v>6301</v>
      </c>
      <c r="CB930" s="300" t="s">
        <v>6303</v>
      </c>
      <c r="CC930" s="356" t="s">
        <v>6302</v>
      </c>
      <c r="CD930" s="311" t="str">
        <f t="shared" si="104"/>
        <v>DISCONTINUED - MR702 Bead Grip, 16x8, 0mm Offset, 5x6.5, 114.25mm Centerbore, Method Bronze</v>
      </c>
      <c r="CE930" s="311" t="s">
        <v>3721</v>
      </c>
      <c r="CF930" s="311" t="s">
        <v>3720</v>
      </c>
      <c r="CG930" s="300" t="str">
        <f t="shared" si="106"/>
        <v>TRAIL (7XX)</v>
      </c>
    </row>
    <row r="931" spans="1:85" s="36" customFormat="1" ht="15" customHeight="1">
      <c r="A931" s="571">
        <f t="shared" si="105"/>
        <v>928</v>
      </c>
      <c r="B931" s="3" t="s">
        <v>84</v>
      </c>
      <c r="C931" s="92" t="s">
        <v>1247</v>
      </c>
      <c r="D931" s="74" t="s">
        <v>5483</v>
      </c>
      <c r="E931" s="84" t="s">
        <v>6639</v>
      </c>
      <c r="F931" s="281" t="str">
        <f t="shared" si="107"/>
        <v>MR70268062500</v>
      </c>
      <c r="G931" s="83"/>
      <c r="H931" s="83"/>
      <c r="I931" s="81" t="s">
        <v>3065</v>
      </c>
      <c r="J931" s="299">
        <v>43592</v>
      </c>
      <c r="K931" s="305">
        <v>45141</v>
      </c>
      <c r="L931" s="282" t="s">
        <v>1239</v>
      </c>
      <c r="M931" s="328">
        <v>333.5</v>
      </c>
      <c r="N931" s="85"/>
      <c r="O931" s="409"/>
      <c r="P931" s="74">
        <v>16</v>
      </c>
      <c r="Q931" s="76">
        <v>8</v>
      </c>
      <c r="R931" s="92" t="s">
        <v>1695</v>
      </c>
      <c r="S931" s="74">
        <v>6</v>
      </c>
      <c r="T931" s="74">
        <v>120</v>
      </c>
      <c r="U931" s="74">
        <v>0</v>
      </c>
      <c r="V931" s="77">
        <v>4.5</v>
      </c>
      <c r="W931" s="93" t="s">
        <v>85</v>
      </c>
      <c r="X931" s="77">
        <v>67</v>
      </c>
      <c r="Y931" s="76">
        <v>24.4</v>
      </c>
      <c r="Z931" s="47">
        <v>2650</v>
      </c>
      <c r="AA931" s="81" t="s">
        <v>2165</v>
      </c>
      <c r="AB931" s="72" t="s">
        <v>2845</v>
      </c>
      <c r="AC931" s="47" t="s">
        <v>9682</v>
      </c>
      <c r="AD931" s="74" t="s">
        <v>3940</v>
      </c>
      <c r="AE931" s="86"/>
      <c r="AF931" s="82">
        <v>22</v>
      </c>
      <c r="AG931" s="80" t="s">
        <v>85</v>
      </c>
      <c r="AH931" s="73" t="s">
        <v>85</v>
      </c>
      <c r="AI931" s="73" t="s">
        <v>85</v>
      </c>
      <c r="AJ931" s="73" t="s">
        <v>85</v>
      </c>
      <c r="AK931" s="9" t="s">
        <v>85</v>
      </c>
      <c r="AL931" s="92" t="s">
        <v>236</v>
      </c>
      <c r="AM931" s="74" t="s">
        <v>85</v>
      </c>
      <c r="AN931" s="38" t="s">
        <v>85</v>
      </c>
      <c r="AO931" s="74" t="s">
        <v>85</v>
      </c>
      <c r="AP931" s="77">
        <v>16.100000000000001</v>
      </c>
      <c r="AQ931" s="74"/>
      <c r="AR931" s="74">
        <v>160</v>
      </c>
      <c r="AS931" s="34">
        <v>13</v>
      </c>
      <c r="AT931" s="34">
        <v>27</v>
      </c>
      <c r="AU931" s="34">
        <v>54</v>
      </c>
      <c r="AV931" s="34">
        <v>71.900000000000006</v>
      </c>
      <c r="AW931" s="34">
        <v>193</v>
      </c>
      <c r="AX931" s="34">
        <v>191</v>
      </c>
      <c r="AY931" s="77">
        <v>67</v>
      </c>
      <c r="AZ931" s="49">
        <v>49</v>
      </c>
      <c r="BA931" s="49">
        <v>49</v>
      </c>
      <c r="BB931" s="49">
        <v>30</v>
      </c>
      <c r="BC931" s="49"/>
      <c r="BD931" s="3" t="s">
        <v>85</v>
      </c>
      <c r="BE931" s="91" t="s">
        <v>85</v>
      </c>
      <c r="BF931" s="3" t="s">
        <v>85</v>
      </c>
      <c r="BG931" s="91" t="s">
        <v>85</v>
      </c>
      <c r="BH931" s="70">
        <v>27.9</v>
      </c>
      <c r="BI931" s="50">
        <v>19.055118110236201</v>
      </c>
      <c r="BJ931" s="50">
        <v>19.055118110236201</v>
      </c>
      <c r="BK931" s="50">
        <v>10.944881889763799</v>
      </c>
      <c r="BL931" s="357">
        <v>6.5123167999999981E-2</v>
      </c>
      <c r="BM931" s="73">
        <v>36</v>
      </c>
      <c r="BN931" s="107" t="s">
        <v>3374</v>
      </c>
      <c r="BO931" s="46" t="s">
        <v>3891</v>
      </c>
      <c r="BP931" s="74" t="s">
        <v>4730</v>
      </c>
      <c r="BQ931" s="74" t="s">
        <v>3907</v>
      </c>
      <c r="BR931" s="74" t="s">
        <v>5142</v>
      </c>
      <c r="BS931" s="74" t="s">
        <v>2734</v>
      </c>
      <c r="BT931" s="74" t="s">
        <v>4116</v>
      </c>
      <c r="BU931" s="74" t="s">
        <v>5141</v>
      </c>
      <c r="BV931" s="74" t="s">
        <v>4101</v>
      </c>
      <c r="BW931" s="74" t="s">
        <v>3909</v>
      </c>
      <c r="BX931" s="74"/>
      <c r="BY931" s="74"/>
      <c r="BZ931" s="300" t="s">
        <v>6290</v>
      </c>
      <c r="CA931" s="356" t="s">
        <v>6293</v>
      </c>
      <c r="CB931" s="300" t="s">
        <v>6295</v>
      </c>
      <c r="CC931" s="356" t="s">
        <v>6294</v>
      </c>
      <c r="CD931" s="311" t="str">
        <f t="shared" si="104"/>
        <v>DISCONTINUED - MR702 Bead Grip, 16x8, 0mm Offset, 6x120, 67mm Centerbore, Matte Black</v>
      </c>
      <c r="CE931" s="311" t="s">
        <v>3721</v>
      </c>
      <c r="CF931" s="311" t="s">
        <v>3720</v>
      </c>
      <c r="CG931" s="300" t="str">
        <f t="shared" si="106"/>
        <v>TRAIL (7XX)</v>
      </c>
    </row>
    <row r="932" spans="1:85" s="36" customFormat="1" ht="15" customHeight="1">
      <c r="A932" s="571">
        <f t="shared" si="105"/>
        <v>929</v>
      </c>
      <c r="B932" s="3" t="s">
        <v>84</v>
      </c>
      <c r="C932" s="92" t="s">
        <v>1247</v>
      </c>
      <c r="D932" s="74" t="s">
        <v>5483</v>
      </c>
      <c r="E932" s="84" t="s">
        <v>6640</v>
      </c>
      <c r="F932" s="281" t="str">
        <f t="shared" si="107"/>
        <v>MR70268062530</v>
      </c>
      <c r="G932" s="83"/>
      <c r="H932" s="83"/>
      <c r="I932" s="81" t="s">
        <v>3069</v>
      </c>
      <c r="J932" s="299">
        <v>43592</v>
      </c>
      <c r="K932" s="305">
        <v>45141</v>
      </c>
      <c r="L932" s="282" t="s">
        <v>1239</v>
      </c>
      <c r="M932" s="328">
        <v>333.5</v>
      </c>
      <c r="N932" s="85"/>
      <c r="O932" s="409"/>
      <c r="P932" s="74">
        <v>16</v>
      </c>
      <c r="Q932" s="76">
        <v>8</v>
      </c>
      <c r="R932" s="92" t="s">
        <v>1695</v>
      </c>
      <c r="S932" s="74">
        <v>6</v>
      </c>
      <c r="T932" s="74">
        <v>120</v>
      </c>
      <c r="U932" s="74">
        <v>30</v>
      </c>
      <c r="V932" s="77">
        <v>5.6</v>
      </c>
      <c r="W932" s="93" t="s">
        <v>85</v>
      </c>
      <c r="X932" s="77">
        <v>67</v>
      </c>
      <c r="Y932" s="76">
        <v>22.5</v>
      </c>
      <c r="Z932" s="47">
        <v>2650</v>
      </c>
      <c r="AA932" s="81" t="s">
        <v>2165</v>
      </c>
      <c r="AB932" s="72" t="s">
        <v>2845</v>
      </c>
      <c r="AC932" s="47" t="s">
        <v>9892</v>
      </c>
      <c r="AD932" s="74" t="s">
        <v>3940</v>
      </c>
      <c r="AE932" s="86"/>
      <c r="AF932" s="82">
        <v>22</v>
      </c>
      <c r="AG932" s="80" t="s">
        <v>85</v>
      </c>
      <c r="AH932" s="73" t="s">
        <v>85</v>
      </c>
      <c r="AI932" s="73" t="s">
        <v>85</v>
      </c>
      <c r="AJ932" s="73" t="s">
        <v>85</v>
      </c>
      <c r="AK932" s="9" t="s">
        <v>85</v>
      </c>
      <c r="AL932" s="92" t="s">
        <v>236</v>
      </c>
      <c r="AM932" s="74" t="s">
        <v>85</v>
      </c>
      <c r="AN932" s="38" t="s">
        <v>85</v>
      </c>
      <c r="AO932" s="74" t="s">
        <v>85</v>
      </c>
      <c r="AP932" s="77">
        <v>16.100000000000001</v>
      </c>
      <c r="AQ932" s="74"/>
      <c r="AR932" s="74">
        <v>160</v>
      </c>
      <c r="AS932" s="34">
        <v>12.6</v>
      </c>
      <c r="AT932" s="34">
        <v>25</v>
      </c>
      <c r="AU932" s="34">
        <v>37.700000000000003</v>
      </c>
      <c r="AV932" s="34">
        <v>41.6</v>
      </c>
      <c r="AW932" s="34">
        <v>202.8</v>
      </c>
      <c r="AX932" s="34">
        <v>182</v>
      </c>
      <c r="AY932" s="77">
        <v>67</v>
      </c>
      <c r="AZ932" s="49">
        <v>39</v>
      </c>
      <c r="BA932" s="49">
        <v>39</v>
      </c>
      <c r="BB932" s="49">
        <v>30</v>
      </c>
      <c r="BC932" s="49"/>
      <c r="BD932" s="3" t="s">
        <v>85</v>
      </c>
      <c r="BE932" s="91" t="s">
        <v>85</v>
      </c>
      <c r="BF932" s="3" t="s">
        <v>85</v>
      </c>
      <c r="BG932" s="91" t="s">
        <v>85</v>
      </c>
      <c r="BH932" s="70">
        <v>26</v>
      </c>
      <c r="BI932" s="50">
        <v>19.055118110236201</v>
      </c>
      <c r="BJ932" s="50">
        <v>19.055118110236201</v>
      </c>
      <c r="BK932" s="50">
        <v>10.944881889763799</v>
      </c>
      <c r="BL932" s="357">
        <v>6.5123167999999981E-2</v>
      </c>
      <c r="BM932" s="73">
        <v>36</v>
      </c>
      <c r="BN932" s="107" t="s">
        <v>3374</v>
      </c>
      <c r="BO932" s="46" t="s">
        <v>3891</v>
      </c>
      <c r="BP932" s="74" t="s">
        <v>4730</v>
      </c>
      <c r="BQ932" s="74" t="s">
        <v>3907</v>
      </c>
      <c r="BR932" s="74" t="s">
        <v>5142</v>
      </c>
      <c r="BS932" s="74" t="s">
        <v>2734</v>
      </c>
      <c r="BT932" s="74" t="s">
        <v>4116</v>
      </c>
      <c r="BU932" s="74" t="s">
        <v>5141</v>
      </c>
      <c r="BV932" s="74" t="s">
        <v>4101</v>
      </c>
      <c r="BW932" s="74" t="s">
        <v>3909</v>
      </c>
      <c r="BX932" s="74"/>
      <c r="BY932" s="74"/>
      <c r="BZ932" s="300" t="s">
        <v>6290</v>
      </c>
      <c r="CA932" s="356" t="s">
        <v>6293</v>
      </c>
      <c r="CB932" s="300" t="s">
        <v>6295</v>
      </c>
      <c r="CC932" s="356" t="s">
        <v>6294</v>
      </c>
      <c r="CD932" s="311" t="str">
        <f t="shared" si="104"/>
        <v>DISCONTINUED - MR702 Bead Grip, 16x8, +30mm Offset, 6x120, 67mm Centerbore, Matte Black</v>
      </c>
      <c r="CE932" s="311" t="s">
        <v>3721</v>
      </c>
      <c r="CF932" s="311" t="s">
        <v>3720</v>
      </c>
      <c r="CG932" s="300" t="str">
        <f t="shared" si="106"/>
        <v>TRAIL (7XX)</v>
      </c>
    </row>
    <row r="933" spans="1:85" s="36" customFormat="1" ht="15" customHeight="1">
      <c r="A933" s="571">
        <f t="shared" si="105"/>
        <v>930</v>
      </c>
      <c r="B933" s="3" t="s">
        <v>84</v>
      </c>
      <c r="C933" s="92" t="s">
        <v>1247</v>
      </c>
      <c r="D933" s="74" t="s">
        <v>5483</v>
      </c>
      <c r="E933" s="84" t="s">
        <v>6641</v>
      </c>
      <c r="F933" s="281" t="str">
        <f t="shared" si="107"/>
        <v>MR70268062930</v>
      </c>
      <c r="G933" s="83"/>
      <c r="H933" s="83"/>
      <c r="I933" s="81" t="s">
        <v>3070</v>
      </c>
      <c r="J933" s="299">
        <v>43592</v>
      </c>
      <c r="K933" s="305">
        <v>45141</v>
      </c>
      <c r="L933" s="282" t="s">
        <v>1239</v>
      </c>
      <c r="M933" s="328">
        <v>333.5</v>
      </c>
      <c r="N933" s="85"/>
      <c r="O933" s="409"/>
      <c r="P933" s="74">
        <v>16</v>
      </c>
      <c r="Q933" s="76">
        <v>8</v>
      </c>
      <c r="R933" s="92" t="s">
        <v>1695</v>
      </c>
      <c r="S933" s="74">
        <v>6</v>
      </c>
      <c r="T933" s="74">
        <v>120</v>
      </c>
      <c r="U933" s="74">
        <v>30</v>
      </c>
      <c r="V933" s="77">
        <v>5.6</v>
      </c>
      <c r="W933" s="93" t="s">
        <v>85</v>
      </c>
      <c r="X933" s="77">
        <v>67</v>
      </c>
      <c r="Y933" s="76">
        <v>22.5</v>
      </c>
      <c r="Z933" s="47">
        <v>2650</v>
      </c>
      <c r="AA933" s="81" t="s">
        <v>2168</v>
      </c>
      <c r="AB933" s="71" t="s">
        <v>2846</v>
      </c>
      <c r="AC933" s="47" t="s">
        <v>9892</v>
      </c>
      <c r="AD933" s="74" t="s">
        <v>3940</v>
      </c>
      <c r="AE933" s="86"/>
      <c r="AF933" s="82">
        <v>22</v>
      </c>
      <c r="AG933" s="80" t="s">
        <v>85</v>
      </c>
      <c r="AH933" s="73" t="s">
        <v>85</v>
      </c>
      <c r="AI933" s="73" t="s">
        <v>85</v>
      </c>
      <c r="AJ933" s="73" t="s">
        <v>85</v>
      </c>
      <c r="AK933" s="9" t="s">
        <v>85</v>
      </c>
      <c r="AL933" s="92" t="s">
        <v>236</v>
      </c>
      <c r="AM933" s="74" t="s">
        <v>85</v>
      </c>
      <c r="AN933" s="38" t="s">
        <v>85</v>
      </c>
      <c r="AO933" s="74" t="s">
        <v>85</v>
      </c>
      <c r="AP933" s="77">
        <v>16.100000000000001</v>
      </c>
      <c r="AQ933" s="74"/>
      <c r="AR933" s="74">
        <v>160</v>
      </c>
      <c r="AS933" s="34">
        <v>12.6</v>
      </c>
      <c r="AT933" s="34">
        <v>25</v>
      </c>
      <c r="AU933" s="34">
        <v>37.700000000000003</v>
      </c>
      <c r="AV933" s="34">
        <v>41.6</v>
      </c>
      <c r="AW933" s="34">
        <v>202.8</v>
      </c>
      <c r="AX933" s="34">
        <v>182</v>
      </c>
      <c r="AY933" s="77">
        <v>67</v>
      </c>
      <c r="AZ933" s="49">
        <v>39</v>
      </c>
      <c r="BA933" s="49">
        <v>39</v>
      </c>
      <c r="BB933" s="49">
        <v>30</v>
      </c>
      <c r="BC933" s="49"/>
      <c r="BD933" s="3" t="s">
        <v>85</v>
      </c>
      <c r="BE933" s="91" t="s">
        <v>85</v>
      </c>
      <c r="BF933" s="3" t="s">
        <v>85</v>
      </c>
      <c r="BG933" s="91" t="s">
        <v>85</v>
      </c>
      <c r="BH933" s="70">
        <v>26</v>
      </c>
      <c r="BI933" s="50">
        <v>19.055118110236201</v>
      </c>
      <c r="BJ933" s="50">
        <v>19.055118110236201</v>
      </c>
      <c r="BK933" s="50">
        <v>10.944881889763799</v>
      </c>
      <c r="BL933" s="357">
        <v>6.5123167999999981E-2</v>
      </c>
      <c r="BM933" s="73">
        <v>36</v>
      </c>
      <c r="BN933" s="107" t="s">
        <v>3374</v>
      </c>
      <c r="BO933" s="46" t="s">
        <v>3891</v>
      </c>
      <c r="BP933" s="74" t="s">
        <v>4730</v>
      </c>
      <c r="BQ933" s="74" t="s">
        <v>3907</v>
      </c>
      <c r="BR933" s="74" t="s">
        <v>5142</v>
      </c>
      <c r="BS933" s="74" t="s">
        <v>2734</v>
      </c>
      <c r="BT933" s="74" t="s">
        <v>4116</v>
      </c>
      <c r="BU933" s="74" t="s">
        <v>5141</v>
      </c>
      <c r="BV933" s="74" t="s">
        <v>4101</v>
      </c>
      <c r="BW933" s="74" t="s">
        <v>3909</v>
      </c>
      <c r="BX933" s="74"/>
      <c r="BY933" s="74"/>
      <c r="BZ933" s="300" t="s">
        <v>6297</v>
      </c>
      <c r="CA933" s="356" t="s">
        <v>6296</v>
      </c>
      <c r="CB933" s="300" t="s">
        <v>6300</v>
      </c>
      <c r="CC933" s="356" t="s">
        <v>6299</v>
      </c>
      <c r="CD933" s="311" t="str">
        <f t="shared" si="104"/>
        <v>DISCONTINUED - MR702 Bead Grip, 16x8, +30mm Offset, 6x120, 67mm Centerbore, Method Bronze</v>
      </c>
      <c r="CE933" s="311" t="s">
        <v>3721</v>
      </c>
      <c r="CF933" s="311" t="s">
        <v>3720</v>
      </c>
      <c r="CG933" s="300" t="str">
        <f t="shared" si="106"/>
        <v>TRAIL (7XX)</v>
      </c>
    </row>
    <row r="934" spans="1:85" s="36" customFormat="1" ht="15" customHeight="1">
      <c r="A934" s="571">
        <f t="shared" si="105"/>
        <v>931</v>
      </c>
      <c r="B934" s="3" t="s">
        <v>84</v>
      </c>
      <c r="C934" s="92" t="s">
        <v>1247</v>
      </c>
      <c r="D934" s="74" t="s">
        <v>5483</v>
      </c>
      <c r="E934" s="84" t="s">
        <v>6642</v>
      </c>
      <c r="F934" s="281" t="str">
        <f t="shared" si="107"/>
        <v>MR70277556950</v>
      </c>
      <c r="G934" s="83"/>
      <c r="H934" s="83"/>
      <c r="I934" s="81" t="s">
        <v>3076</v>
      </c>
      <c r="J934" s="299">
        <v>43592</v>
      </c>
      <c r="K934" s="305">
        <v>45141</v>
      </c>
      <c r="L934" s="282" t="s">
        <v>1239</v>
      </c>
      <c r="M934" s="328">
        <v>341.5</v>
      </c>
      <c r="N934" s="85"/>
      <c r="O934" s="409"/>
      <c r="P934" s="74">
        <v>17</v>
      </c>
      <c r="Q934" s="74">
        <v>7.5</v>
      </c>
      <c r="R934" s="92" t="s">
        <v>1689</v>
      </c>
      <c r="S934" s="74">
        <v>5</v>
      </c>
      <c r="T934" s="74">
        <v>160</v>
      </c>
      <c r="U934" s="74">
        <v>50</v>
      </c>
      <c r="V934" s="77">
        <v>6.2</v>
      </c>
      <c r="W934" s="93" t="s">
        <v>85</v>
      </c>
      <c r="X934" s="77">
        <v>65</v>
      </c>
      <c r="Y934" s="76">
        <v>27.45</v>
      </c>
      <c r="Z934" s="47">
        <v>3640</v>
      </c>
      <c r="AA934" s="81" t="s">
        <v>2168</v>
      </c>
      <c r="AB934" s="71" t="s">
        <v>2846</v>
      </c>
      <c r="AC934" s="47" t="s">
        <v>9876</v>
      </c>
      <c r="AD934" s="74" t="s">
        <v>3940</v>
      </c>
      <c r="AE934" s="86"/>
      <c r="AF934" s="82">
        <v>22</v>
      </c>
      <c r="AG934" s="80" t="s">
        <v>85</v>
      </c>
      <c r="AH934" s="73" t="s">
        <v>85</v>
      </c>
      <c r="AI934" s="73" t="s">
        <v>85</v>
      </c>
      <c r="AJ934" s="73" t="s">
        <v>85</v>
      </c>
      <c r="AK934" s="9" t="s">
        <v>85</v>
      </c>
      <c r="AL934" s="92" t="s">
        <v>236</v>
      </c>
      <c r="AM934" s="74" t="s">
        <v>85</v>
      </c>
      <c r="AN934" s="38" t="s">
        <v>85</v>
      </c>
      <c r="AO934" s="74" t="s">
        <v>85</v>
      </c>
      <c r="AP934" s="77">
        <v>16.100000000000001</v>
      </c>
      <c r="AQ934" s="74"/>
      <c r="AR934" s="74">
        <v>190</v>
      </c>
      <c r="AS934" s="34">
        <v>0</v>
      </c>
      <c r="AT934" s="34">
        <v>4</v>
      </c>
      <c r="AU934" s="34">
        <v>18.899999999999999</v>
      </c>
      <c r="AV934" s="34">
        <v>18</v>
      </c>
      <c r="AW934" s="34">
        <v>207</v>
      </c>
      <c r="AX934" s="34">
        <v>191.9</v>
      </c>
      <c r="AY934" s="77">
        <v>65</v>
      </c>
      <c r="AZ934" s="49">
        <v>39</v>
      </c>
      <c r="BA934" s="49">
        <v>39</v>
      </c>
      <c r="BB934" s="49">
        <v>30</v>
      </c>
      <c r="BC934" s="49"/>
      <c r="BD934" s="3" t="s">
        <v>85</v>
      </c>
      <c r="BE934" s="91" t="s">
        <v>85</v>
      </c>
      <c r="BF934" s="3" t="s">
        <v>85</v>
      </c>
      <c r="BG934" s="91" t="s">
        <v>85</v>
      </c>
      <c r="BH934" s="70">
        <v>30.95</v>
      </c>
      <c r="BI934" s="50">
        <v>20.236220472440898</v>
      </c>
      <c r="BJ934" s="50">
        <v>20.236220472440898</v>
      </c>
      <c r="BK934" s="50">
        <v>10.4330708661417</v>
      </c>
      <c r="BL934" s="357">
        <v>7.001193999999944E-2</v>
      </c>
      <c r="BM934" s="73">
        <v>36</v>
      </c>
      <c r="BN934" s="107" t="s">
        <v>3374</v>
      </c>
      <c r="BO934" s="46" t="s">
        <v>3891</v>
      </c>
      <c r="BP934" s="74" t="s">
        <v>4730</v>
      </c>
      <c r="BQ934" s="74" t="s">
        <v>3907</v>
      </c>
      <c r="BR934" s="74" t="s">
        <v>5142</v>
      </c>
      <c r="BS934" s="74" t="s">
        <v>2734</v>
      </c>
      <c r="BT934" s="74" t="s">
        <v>4116</v>
      </c>
      <c r="BU934" s="74" t="s">
        <v>5141</v>
      </c>
      <c r="BV934" s="74" t="s">
        <v>4101</v>
      </c>
      <c r="BW934" s="74" t="s">
        <v>3909</v>
      </c>
      <c r="BX934" s="74"/>
      <c r="BY934" s="74"/>
      <c r="BZ934" s="300" t="s">
        <v>6298</v>
      </c>
      <c r="CA934" s="356" t="s">
        <v>6301</v>
      </c>
      <c r="CB934" s="300" t="s">
        <v>6303</v>
      </c>
      <c r="CC934" s="356" t="s">
        <v>6302</v>
      </c>
      <c r="CD934" s="311" t="str">
        <f t="shared" si="104"/>
        <v>DISCONTINUED - MR702 Bead Grip, 17x7.5, +50mm Offset, 5x160, 65mm Centerbore, Method Bronze</v>
      </c>
      <c r="CE934" s="311" t="s">
        <v>3721</v>
      </c>
      <c r="CF934" s="311" t="s">
        <v>3720</v>
      </c>
      <c r="CG934" s="300" t="str">
        <f t="shared" si="106"/>
        <v>TRAIL (7XX)</v>
      </c>
    </row>
    <row r="935" spans="1:85" s="36" customFormat="1" ht="15" customHeight="1">
      <c r="A935" s="571">
        <f t="shared" si="105"/>
        <v>932</v>
      </c>
      <c r="B935" s="3" t="s">
        <v>84</v>
      </c>
      <c r="C935" s="92" t="s">
        <v>1247</v>
      </c>
      <c r="D935" s="74" t="s">
        <v>5484</v>
      </c>
      <c r="E935" s="84" t="s">
        <v>6643</v>
      </c>
      <c r="F935" s="281" t="str">
        <f t="shared" si="107"/>
        <v>MR70368062500</v>
      </c>
      <c r="G935" s="83"/>
      <c r="H935" s="83"/>
      <c r="I935" s="81" t="s">
        <v>3970</v>
      </c>
      <c r="J935" s="299">
        <v>43886</v>
      </c>
      <c r="K935" s="305">
        <v>45141</v>
      </c>
      <c r="L935" s="282" t="s">
        <v>1239</v>
      </c>
      <c r="M935" s="328">
        <v>333.5</v>
      </c>
      <c r="N935" s="85"/>
      <c r="O935" s="409"/>
      <c r="P935" s="74">
        <v>16</v>
      </c>
      <c r="Q935" s="8">
        <v>8</v>
      </c>
      <c r="R935" s="92" t="s">
        <v>1695</v>
      </c>
      <c r="S935" s="74">
        <v>6</v>
      </c>
      <c r="T935" s="74">
        <v>120</v>
      </c>
      <c r="U935" s="74">
        <v>0</v>
      </c>
      <c r="V935" s="68">
        <v>4.5</v>
      </c>
      <c r="W935" s="93" t="s">
        <v>85</v>
      </c>
      <c r="X935" s="77">
        <v>67</v>
      </c>
      <c r="Y935" s="76">
        <v>25.2</v>
      </c>
      <c r="Z935" s="47">
        <v>2650</v>
      </c>
      <c r="AA935" s="81" t="s">
        <v>2165</v>
      </c>
      <c r="AB935" s="72" t="s">
        <v>2845</v>
      </c>
      <c r="AC935" s="47" t="s">
        <v>9682</v>
      </c>
      <c r="AD935" s="74" t="s">
        <v>3940</v>
      </c>
      <c r="AE935" s="86"/>
      <c r="AF935" s="82">
        <v>22</v>
      </c>
      <c r="AG935" s="80" t="s">
        <v>85</v>
      </c>
      <c r="AH935" s="14" t="s">
        <v>85</v>
      </c>
      <c r="AI935" s="14" t="s">
        <v>85</v>
      </c>
      <c r="AJ935" s="14" t="s">
        <v>85</v>
      </c>
      <c r="AK935" s="9" t="s">
        <v>85</v>
      </c>
      <c r="AL935" s="92" t="s">
        <v>236</v>
      </c>
      <c r="AM935" s="74" t="s">
        <v>85</v>
      </c>
      <c r="AN935" s="38" t="s">
        <v>85</v>
      </c>
      <c r="AO935" s="74" t="s">
        <v>85</v>
      </c>
      <c r="AP935" s="77">
        <v>16.100000000000001</v>
      </c>
      <c r="AQ935" s="74"/>
      <c r="AR935" s="74">
        <v>150</v>
      </c>
      <c r="AS935" s="74">
        <v>14</v>
      </c>
      <c r="AT935" s="74">
        <v>24</v>
      </c>
      <c r="AU935" s="34">
        <v>34</v>
      </c>
      <c r="AV935" s="34">
        <v>47</v>
      </c>
      <c r="AW935" s="34">
        <v>193</v>
      </c>
      <c r="AX935" s="74">
        <v>187</v>
      </c>
      <c r="AY935" s="77">
        <v>67</v>
      </c>
      <c r="AZ935" s="49">
        <v>40</v>
      </c>
      <c r="BA935" s="49">
        <v>40</v>
      </c>
      <c r="BB935" s="49">
        <v>31</v>
      </c>
      <c r="BC935" s="49"/>
      <c r="BD935" s="3" t="s">
        <v>85</v>
      </c>
      <c r="BE935" s="91" t="s">
        <v>85</v>
      </c>
      <c r="BF935" s="3" t="s">
        <v>85</v>
      </c>
      <c r="BG935" s="91" t="s">
        <v>85</v>
      </c>
      <c r="BH935" s="70">
        <v>29.2</v>
      </c>
      <c r="BI935" s="50">
        <v>19.055118110236201</v>
      </c>
      <c r="BJ935" s="50">
        <v>19.055118110236201</v>
      </c>
      <c r="BK935" s="50">
        <v>10.944881889763799</v>
      </c>
      <c r="BL935" s="357">
        <v>6.5123167999999981E-2</v>
      </c>
      <c r="BM935" s="14">
        <v>36</v>
      </c>
      <c r="BN935" s="107" t="s">
        <v>3374</v>
      </c>
      <c r="BO935" s="46" t="s">
        <v>3891</v>
      </c>
      <c r="BP935" s="74" t="s">
        <v>4730</v>
      </c>
      <c r="BQ935" s="74" t="s">
        <v>3907</v>
      </c>
      <c r="BR935" s="74" t="s">
        <v>4615</v>
      </c>
      <c r="BS935" s="74" t="s">
        <v>2734</v>
      </c>
      <c r="BT935" s="74" t="s">
        <v>4116</v>
      </c>
      <c r="BU935" s="74" t="s">
        <v>5141</v>
      </c>
      <c r="BV935" s="74" t="s">
        <v>5127</v>
      </c>
      <c r="BW935" s="74" t="s">
        <v>4101</v>
      </c>
      <c r="BX935" s="74" t="s">
        <v>3909</v>
      </c>
      <c r="BY935" s="74"/>
      <c r="BZ935" s="300" t="s">
        <v>6306</v>
      </c>
      <c r="CA935" s="356" t="s">
        <v>6309</v>
      </c>
      <c r="CB935" s="300" t="s">
        <v>6311</v>
      </c>
      <c r="CC935" s="356" t="s">
        <v>6310</v>
      </c>
      <c r="CD935" s="311" t="str">
        <f t="shared" si="104"/>
        <v>DISCONTINUED - MR703 Bead Grip, 16x8, 0mm Offset, 6x120, 67mm Centerbore, Matte Black</v>
      </c>
      <c r="CE935" s="311" t="s">
        <v>3721</v>
      </c>
      <c r="CF935" s="311" t="s">
        <v>3720</v>
      </c>
      <c r="CG935" s="300" t="str">
        <f t="shared" si="106"/>
        <v>TRAIL (7XX)</v>
      </c>
    </row>
    <row r="936" spans="1:85" s="36" customFormat="1" ht="15" customHeight="1">
      <c r="A936" s="571">
        <f t="shared" si="105"/>
        <v>933</v>
      </c>
      <c r="B936" s="3" t="s">
        <v>84</v>
      </c>
      <c r="C936" s="92" t="s">
        <v>1247</v>
      </c>
      <c r="D936" s="74" t="s">
        <v>5484</v>
      </c>
      <c r="E936" s="84" t="s">
        <v>6644</v>
      </c>
      <c r="F936" s="281" t="str">
        <f t="shared" si="107"/>
        <v>MR70378555500</v>
      </c>
      <c r="G936" s="83"/>
      <c r="H936" s="83"/>
      <c r="I936" s="81" t="s">
        <v>4478</v>
      </c>
      <c r="J936" s="299">
        <v>44159</v>
      </c>
      <c r="K936" s="305">
        <v>45141</v>
      </c>
      <c r="L936" s="282" t="s">
        <v>1239</v>
      </c>
      <c r="M936" s="328">
        <v>356.5</v>
      </c>
      <c r="N936" s="85"/>
      <c r="O936" s="409"/>
      <c r="P936" s="74">
        <v>17</v>
      </c>
      <c r="Q936" s="74">
        <v>8.5</v>
      </c>
      <c r="R936" s="92" t="s">
        <v>1693</v>
      </c>
      <c r="S936" s="74">
        <v>5</v>
      </c>
      <c r="T936" s="74">
        <v>5.5</v>
      </c>
      <c r="U936" s="74">
        <v>0</v>
      </c>
      <c r="V936" s="68">
        <v>4.75</v>
      </c>
      <c r="W936" s="93" t="s">
        <v>85</v>
      </c>
      <c r="X936" s="77">
        <v>108</v>
      </c>
      <c r="Y936" s="76">
        <v>26.9</v>
      </c>
      <c r="Z936" s="47">
        <v>2650</v>
      </c>
      <c r="AA936" s="81" t="s">
        <v>2165</v>
      </c>
      <c r="AB936" s="72" t="s">
        <v>2845</v>
      </c>
      <c r="AC936" s="47" t="s">
        <v>9697</v>
      </c>
      <c r="AD936" s="74" t="s">
        <v>3941</v>
      </c>
      <c r="AE936" s="86"/>
      <c r="AF936" s="82">
        <v>22</v>
      </c>
      <c r="AG936" s="80" t="s">
        <v>85</v>
      </c>
      <c r="AH936" s="14" t="s">
        <v>85</v>
      </c>
      <c r="AI936" s="14" t="s">
        <v>85</v>
      </c>
      <c r="AJ936" s="14" t="s">
        <v>85</v>
      </c>
      <c r="AK936" s="9" t="s">
        <v>85</v>
      </c>
      <c r="AL936" s="92" t="s">
        <v>236</v>
      </c>
      <c r="AM936" s="74" t="s">
        <v>85</v>
      </c>
      <c r="AN936" s="38" t="s">
        <v>85</v>
      </c>
      <c r="AO936" s="74" t="s">
        <v>85</v>
      </c>
      <c r="AP936" s="77">
        <v>16</v>
      </c>
      <c r="AQ936" s="74"/>
      <c r="AR936" s="74">
        <v>170</v>
      </c>
      <c r="AS936" s="74">
        <v>3</v>
      </c>
      <c r="AT936" s="74">
        <v>14.9</v>
      </c>
      <c r="AU936" s="34">
        <v>35</v>
      </c>
      <c r="AV936" s="34">
        <v>48</v>
      </c>
      <c r="AW936" s="34">
        <v>209.5</v>
      </c>
      <c r="AX936" s="74">
        <v>203</v>
      </c>
      <c r="AY936" s="77">
        <v>108</v>
      </c>
      <c r="AZ936" s="49">
        <v>40</v>
      </c>
      <c r="BA936" s="49">
        <v>40</v>
      </c>
      <c r="BB936" s="49">
        <v>30</v>
      </c>
      <c r="BC936" s="49"/>
      <c r="BD936" s="3" t="s">
        <v>85</v>
      </c>
      <c r="BE936" s="91" t="s">
        <v>85</v>
      </c>
      <c r="BF936" s="3" t="s">
        <v>85</v>
      </c>
      <c r="BG936" s="91" t="s">
        <v>85</v>
      </c>
      <c r="BH936" s="70">
        <v>31.6</v>
      </c>
      <c r="BI936" s="50">
        <v>20.236220472440898</v>
      </c>
      <c r="BJ936" s="50">
        <v>20.236220472440898</v>
      </c>
      <c r="BK936" s="50">
        <v>11.417322834645701</v>
      </c>
      <c r="BL936" s="357">
        <v>7.6616839999999839E-2</v>
      </c>
      <c r="BM936" s="73">
        <v>36</v>
      </c>
      <c r="BN936" s="107" t="s">
        <v>3374</v>
      </c>
      <c r="BO936" s="46" t="s">
        <v>3891</v>
      </c>
      <c r="BP936" s="74" t="s">
        <v>4730</v>
      </c>
      <c r="BQ936" s="74" t="s">
        <v>3907</v>
      </c>
      <c r="BR936" s="74" t="s">
        <v>4615</v>
      </c>
      <c r="BS936" s="74" t="s">
        <v>2734</v>
      </c>
      <c r="BT936" s="74" t="s">
        <v>4116</v>
      </c>
      <c r="BU936" s="74" t="s">
        <v>5141</v>
      </c>
      <c r="BV936" s="74" t="s">
        <v>5127</v>
      </c>
      <c r="BW936" s="74" t="s">
        <v>4101</v>
      </c>
      <c r="BX936" s="74" t="s">
        <v>3909</v>
      </c>
      <c r="BY936" s="74"/>
      <c r="BZ936" s="300" t="s">
        <v>6305</v>
      </c>
      <c r="CA936" s="356" t="s">
        <v>6304</v>
      </c>
      <c r="CB936" s="300" t="s">
        <v>6308</v>
      </c>
      <c r="CC936" s="356" t="s">
        <v>6307</v>
      </c>
      <c r="CD936" s="311" t="str">
        <f t="shared" si="104"/>
        <v>DISCONTINUED - MR703 Bead Grip, 17x8.5, 0mm Offset, 5x5.5, 108mm Centerbore, Matte Black</v>
      </c>
      <c r="CE936" s="311" t="s">
        <v>3721</v>
      </c>
      <c r="CF936" s="311" t="s">
        <v>3720</v>
      </c>
      <c r="CG936" s="300" t="str">
        <f t="shared" si="106"/>
        <v>TRAIL (7XX)</v>
      </c>
    </row>
    <row r="937" spans="1:85" s="36" customFormat="1" ht="15" customHeight="1">
      <c r="A937" s="571">
        <f t="shared" si="105"/>
        <v>934</v>
      </c>
      <c r="B937" s="3" t="s">
        <v>84</v>
      </c>
      <c r="C937" s="92" t="s">
        <v>1247</v>
      </c>
      <c r="D937" s="74" t="s">
        <v>5484</v>
      </c>
      <c r="E937" s="84" t="s">
        <v>6645</v>
      </c>
      <c r="F937" s="281" t="str">
        <f t="shared" si="107"/>
        <v>MR70378558800</v>
      </c>
      <c r="G937" s="83"/>
      <c r="H937" s="83"/>
      <c r="I937" s="81" t="s">
        <v>4469</v>
      </c>
      <c r="J937" s="299">
        <v>44159</v>
      </c>
      <c r="K937" s="305">
        <v>45141</v>
      </c>
      <c r="L937" s="282" t="s">
        <v>1239</v>
      </c>
      <c r="M937" s="328">
        <v>356.5</v>
      </c>
      <c r="N937" s="85"/>
      <c r="O937" s="409"/>
      <c r="P937" s="74">
        <v>17</v>
      </c>
      <c r="Q937" s="74">
        <v>8.5</v>
      </c>
      <c r="R937" s="92" t="s">
        <v>1688</v>
      </c>
      <c r="S937" s="74">
        <v>5</v>
      </c>
      <c r="T937" s="74">
        <v>150</v>
      </c>
      <c r="U937" s="74">
        <v>0</v>
      </c>
      <c r="V937" s="68">
        <v>4.75</v>
      </c>
      <c r="W937" s="93" t="s">
        <v>85</v>
      </c>
      <c r="X937" s="77">
        <v>110.5</v>
      </c>
      <c r="Y937" s="76">
        <v>26.9</v>
      </c>
      <c r="Z937" s="47">
        <v>2650</v>
      </c>
      <c r="AA937" s="81" t="s">
        <v>2516</v>
      </c>
      <c r="AB937" s="71" t="s">
        <v>2850</v>
      </c>
      <c r="AC937" s="47" t="s">
        <v>9714</v>
      </c>
      <c r="AD937" s="74" t="s">
        <v>3941</v>
      </c>
      <c r="AE937" s="86"/>
      <c r="AF937" s="82">
        <v>22</v>
      </c>
      <c r="AG937" s="80" t="s">
        <v>85</v>
      </c>
      <c r="AH937" s="14" t="s">
        <v>85</v>
      </c>
      <c r="AI937" s="14" t="s">
        <v>85</v>
      </c>
      <c r="AJ937" s="14" t="s">
        <v>85</v>
      </c>
      <c r="AK937" s="9" t="s">
        <v>85</v>
      </c>
      <c r="AL937" s="92" t="s">
        <v>236</v>
      </c>
      <c r="AM937" s="74" t="s">
        <v>85</v>
      </c>
      <c r="AN937" s="38" t="s">
        <v>85</v>
      </c>
      <c r="AO937" s="74" t="s">
        <v>85</v>
      </c>
      <c r="AP937" s="77">
        <v>16</v>
      </c>
      <c r="AQ937" s="74"/>
      <c r="AR937" s="74">
        <v>180</v>
      </c>
      <c r="AS937" s="74">
        <v>0</v>
      </c>
      <c r="AT937" s="74">
        <v>14</v>
      </c>
      <c r="AU937" s="34">
        <v>35.799999999999997</v>
      </c>
      <c r="AV937" s="34">
        <v>48</v>
      </c>
      <c r="AW937" s="34">
        <v>209.5</v>
      </c>
      <c r="AX937" s="74">
        <v>203</v>
      </c>
      <c r="AY937" s="77">
        <v>110.5</v>
      </c>
      <c r="AZ937" s="49">
        <v>40</v>
      </c>
      <c r="BA937" s="49">
        <v>40</v>
      </c>
      <c r="BB937" s="49">
        <v>30</v>
      </c>
      <c r="BC937" s="49"/>
      <c r="BD937" s="3" t="s">
        <v>85</v>
      </c>
      <c r="BE937" s="91" t="s">
        <v>85</v>
      </c>
      <c r="BF937" s="3" t="s">
        <v>85</v>
      </c>
      <c r="BG937" s="91" t="s">
        <v>85</v>
      </c>
      <c r="BH937" s="70">
        <v>31.6</v>
      </c>
      <c r="BI937" s="50">
        <v>20.236220472440898</v>
      </c>
      <c r="BJ937" s="50">
        <v>20.236220472440898</v>
      </c>
      <c r="BK937" s="50">
        <v>11.417322834645701</v>
      </c>
      <c r="BL937" s="357">
        <v>7.6616839999999839E-2</v>
      </c>
      <c r="BM937" s="73">
        <v>36</v>
      </c>
      <c r="BN937" s="107" t="s">
        <v>3374</v>
      </c>
      <c r="BO937" s="46" t="s">
        <v>3891</v>
      </c>
      <c r="BP937" s="74" t="s">
        <v>4730</v>
      </c>
      <c r="BQ937" s="74" t="s">
        <v>3907</v>
      </c>
      <c r="BR937" s="74" t="s">
        <v>4615</v>
      </c>
      <c r="BS937" s="74" t="s">
        <v>2734</v>
      </c>
      <c r="BT937" s="74" t="s">
        <v>4116</v>
      </c>
      <c r="BU937" s="74" t="s">
        <v>5141</v>
      </c>
      <c r="BV937" s="74" t="s">
        <v>5127</v>
      </c>
      <c r="BW937" s="74" t="s">
        <v>4101</v>
      </c>
      <c r="BX937" s="74" t="s">
        <v>3909</v>
      </c>
      <c r="BY937" s="74"/>
      <c r="BZ937" s="300" t="s">
        <v>6323</v>
      </c>
      <c r="CA937" s="356" t="s">
        <v>6322</v>
      </c>
      <c r="CB937" s="300" t="s">
        <v>6325</v>
      </c>
      <c r="CC937" s="356" t="s">
        <v>6324</v>
      </c>
      <c r="CD937" s="311" t="str">
        <f t="shared" si="104"/>
        <v>DISCONTINUED - MR703 Bead Grip, 17x8.5, 0mm Offset, 5x150, 110.5mm Centerbore, Gloss Titanium</v>
      </c>
      <c r="CE937" s="311" t="s">
        <v>3721</v>
      </c>
      <c r="CF937" s="311" t="s">
        <v>3720</v>
      </c>
      <c r="CG937" s="300" t="str">
        <f t="shared" si="106"/>
        <v>TRAIL (7XX)</v>
      </c>
    </row>
    <row r="938" spans="1:85" s="36" customFormat="1" ht="15" customHeight="1">
      <c r="A938" s="571">
        <f t="shared" si="105"/>
        <v>935</v>
      </c>
      <c r="B938" s="13" t="s">
        <v>84</v>
      </c>
      <c r="C938" s="97" t="s">
        <v>1247</v>
      </c>
      <c r="D938" s="75" t="s">
        <v>5485</v>
      </c>
      <c r="E938" s="84" t="s">
        <v>6646</v>
      </c>
      <c r="F938" s="281" t="str">
        <f t="shared" si="107"/>
        <v>MR70468062800</v>
      </c>
      <c r="G938" s="83"/>
      <c r="H938" s="83"/>
      <c r="I938" s="43" t="s">
        <v>3341</v>
      </c>
      <c r="J938" s="316">
        <v>43714</v>
      </c>
      <c r="K938" s="305">
        <v>45141</v>
      </c>
      <c r="L938" s="282" t="s">
        <v>1239</v>
      </c>
      <c r="M938" s="328">
        <v>308.83</v>
      </c>
      <c r="N938" s="85"/>
      <c r="O938" s="409"/>
      <c r="P938" s="75">
        <v>16</v>
      </c>
      <c r="Q938" s="39">
        <v>8</v>
      </c>
      <c r="R938" s="92" t="s">
        <v>1695</v>
      </c>
      <c r="S938" s="75">
        <v>6</v>
      </c>
      <c r="T938" s="75">
        <v>120</v>
      </c>
      <c r="U938" s="75">
        <v>0</v>
      </c>
      <c r="V938" s="68">
        <v>4.5</v>
      </c>
      <c r="W938" s="95" t="s">
        <v>85</v>
      </c>
      <c r="X938" s="68">
        <v>67</v>
      </c>
      <c r="Y938" s="39">
        <v>27.45</v>
      </c>
      <c r="Z938" s="47">
        <v>2650</v>
      </c>
      <c r="AA938" s="43" t="s">
        <v>2093</v>
      </c>
      <c r="AB938" s="72" t="s">
        <v>2850</v>
      </c>
      <c r="AC938" s="47" t="s">
        <v>9682</v>
      </c>
      <c r="AD938" s="74" t="s">
        <v>3940</v>
      </c>
      <c r="AE938" s="86"/>
      <c r="AF938" s="82">
        <v>22</v>
      </c>
      <c r="AG938" s="14" t="s">
        <v>85</v>
      </c>
      <c r="AH938" s="14" t="s">
        <v>85</v>
      </c>
      <c r="AI938" s="14" t="s">
        <v>85</v>
      </c>
      <c r="AJ938" s="14" t="s">
        <v>85</v>
      </c>
      <c r="AK938" s="9" t="s">
        <v>85</v>
      </c>
      <c r="AL938" s="92" t="s">
        <v>236</v>
      </c>
      <c r="AM938" s="75" t="s">
        <v>3335</v>
      </c>
      <c r="AN938" s="38" t="s">
        <v>85</v>
      </c>
      <c r="AO938" s="75" t="s">
        <v>85</v>
      </c>
      <c r="AP938" s="68">
        <v>16.2</v>
      </c>
      <c r="AQ938" s="75"/>
      <c r="AR938" s="75">
        <v>160</v>
      </c>
      <c r="AS938" s="34">
        <v>11.5</v>
      </c>
      <c r="AT938" s="34">
        <v>23</v>
      </c>
      <c r="AU938" s="25">
        <v>40</v>
      </c>
      <c r="AV938" s="34">
        <v>40</v>
      </c>
      <c r="AW938" s="25">
        <v>194</v>
      </c>
      <c r="AX938" s="75">
        <v>191</v>
      </c>
      <c r="AY938" s="68">
        <v>67</v>
      </c>
      <c r="AZ938" s="49">
        <v>44</v>
      </c>
      <c r="BA938" s="49">
        <v>44</v>
      </c>
      <c r="BB938" s="49">
        <v>45</v>
      </c>
      <c r="BC938" s="49"/>
      <c r="BD938" s="13" t="s">
        <v>85</v>
      </c>
      <c r="BE938" s="91" t="s">
        <v>85</v>
      </c>
      <c r="BF938" s="13" t="s">
        <v>85</v>
      </c>
      <c r="BG938" s="91" t="s">
        <v>85</v>
      </c>
      <c r="BH938" s="70">
        <v>32.08</v>
      </c>
      <c r="BI938" s="50">
        <v>19.055118110236201</v>
      </c>
      <c r="BJ938" s="50">
        <v>19.055118110236201</v>
      </c>
      <c r="BK938" s="50">
        <v>10.944881889763799</v>
      </c>
      <c r="BL938" s="357">
        <v>6.5123167999999981E-2</v>
      </c>
      <c r="BM938" s="14">
        <v>36</v>
      </c>
      <c r="BN938" s="107" t="s">
        <v>3374</v>
      </c>
      <c r="BO938" s="46" t="s">
        <v>3891</v>
      </c>
      <c r="BP938" s="74" t="s">
        <v>4730</v>
      </c>
      <c r="BQ938" s="74" t="s">
        <v>3907</v>
      </c>
      <c r="BR938" s="74" t="s">
        <v>5143</v>
      </c>
      <c r="BS938" s="74" t="s">
        <v>2734</v>
      </c>
      <c r="BT938" s="74" t="s">
        <v>4116</v>
      </c>
      <c r="BU938" s="74" t="s">
        <v>5141</v>
      </c>
      <c r="BV938" s="74" t="s">
        <v>5127</v>
      </c>
      <c r="BW938" s="74" t="s">
        <v>4101</v>
      </c>
      <c r="BX938" s="74" t="s">
        <v>3909</v>
      </c>
      <c r="BY938" s="74"/>
      <c r="BZ938" s="334" t="s">
        <v>6331</v>
      </c>
      <c r="CA938" s="364" t="s">
        <v>6330</v>
      </c>
      <c r="CB938" s="337" t="s">
        <v>6334</v>
      </c>
      <c r="CC938" s="364" t="s">
        <v>6333</v>
      </c>
      <c r="CD938" s="311" t="str">
        <f t="shared" si="104"/>
        <v>DISCONTINUED - MR704 Bead Grip, 16x8, 0mm Offset, 6x120, 67mm Centerbore, Titanium</v>
      </c>
      <c r="CE938" s="311" t="s">
        <v>3721</v>
      </c>
      <c r="CF938" s="311" t="s">
        <v>3720</v>
      </c>
      <c r="CG938" s="300" t="str">
        <f t="shared" si="106"/>
        <v>TRAIL (7XX)</v>
      </c>
    </row>
    <row r="939" spans="1:85" s="36" customFormat="1" ht="15" customHeight="1">
      <c r="A939" s="571">
        <f t="shared" si="105"/>
        <v>936</v>
      </c>
      <c r="B939" s="3" t="s">
        <v>84</v>
      </c>
      <c r="C939" s="92" t="s">
        <v>1059</v>
      </c>
      <c r="D939" s="75" t="s">
        <v>234</v>
      </c>
      <c r="E939" s="84" t="s">
        <v>6653</v>
      </c>
      <c r="F939" s="281" t="str">
        <f t="shared" si="107"/>
        <v>MR50267012530</v>
      </c>
      <c r="G939" s="83"/>
      <c r="H939" s="83"/>
      <c r="I939" s="71" t="s">
        <v>2795</v>
      </c>
      <c r="J939" s="307">
        <v>43461</v>
      </c>
      <c r="K939" s="305">
        <v>45141</v>
      </c>
      <c r="L939" s="282" t="s">
        <v>1239</v>
      </c>
      <c r="M939" s="328">
        <v>249</v>
      </c>
      <c r="N939" s="85"/>
      <c r="O939" s="409"/>
      <c r="P939" s="75">
        <v>16</v>
      </c>
      <c r="Q939" s="39">
        <v>7</v>
      </c>
      <c r="R939" s="92" t="s">
        <v>1756</v>
      </c>
      <c r="S939" s="75">
        <v>5</v>
      </c>
      <c r="T939" s="75">
        <v>4.5</v>
      </c>
      <c r="U939" s="75">
        <v>30</v>
      </c>
      <c r="V939" s="68">
        <v>5.2</v>
      </c>
      <c r="W939" s="95" t="s">
        <v>85</v>
      </c>
      <c r="X939" s="68">
        <v>67.099999999999994</v>
      </c>
      <c r="Y939" s="39">
        <v>19</v>
      </c>
      <c r="Z939" s="47">
        <v>1850</v>
      </c>
      <c r="AA939" s="42" t="s">
        <v>2165</v>
      </c>
      <c r="AB939" s="42" t="s">
        <v>2845</v>
      </c>
      <c r="AC939" s="47" t="s">
        <v>9893</v>
      </c>
      <c r="AD939" s="75" t="s">
        <v>1583</v>
      </c>
      <c r="AE939" s="436"/>
      <c r="AF939" s="82">
        <v>33</v>
      </c>
      <c r="AG939" s="79" t="s">
        <v>1675</v>
      </c>
      <c r="AH939" s="74" t="s">
        <v>1786</v>
      </c>
      <c r="AI939" s="14" t="s">
        <v>85</v>
      </c>
      <c r="AJ939" s="13" t="s">
        <v>85</v>
      </c>
      <c r="AK939" s="9" t="s">
        <v>85</v>
      </c>
      <c r="AL939" s="92" t="s">
        <v>236</v>
      </c>
      <c r="AM939" s="75" t="s">
        <v>1631</v>
      </c>
      <c r="AN939" s="38">
        <v>2.75</v>
      </c>
      <c r="AO939" s="75">
        <v>56.1</v>
      </c>
      <c r="AP939" s="68">
        <v>16</v>
      </c>
      <c r="AQ939" s="75"/>
      <c r="AR939" s="75">
        <v>148</v>
      </c>
      <c r="AS939" s="34">
        <v>25</v>
      </c>
      <c r="AT939" s="34">
        <v>34.799999999999997</v>
      </c>
      <c r="AU939" s="34">
        <v>37.799999999999997</v>
      </c>
      <c r="AV939" s="34">
        <v>41</v>
      </c>
      <c r="AW939" s="34">
        <v>194.7</v>
      </c>
      <c r="AX939" s="34">
        <v>189</v>
      </c>
      <c r="AY939" s="68">
        <v>67.099999999999994</v>
      </c>
      <c r="AZ939" s="49">
        <v>25</v>
      </c>
      <c r="BA939" s="49">
        <v>25</v>
      </c>
      <c r="BB939" s="49">
        <v>0</v>
      </c>
      <c r="BC939" s="49"/>
      <c r="BD939" s="13" t="s">
        <v>85</v>
      </c>
      <c r="BE939" s="91" t="s">
        <v>85</v>
      </c>
      <c r="BF939" s="13" t="s">
        <v>85</v>
      </c>
      <c r="BG939" s="91" t="s">
        <v>85</v>
      </c>
      <c r="BH939" s="69">
        <v>22.2</v>
      </c>
      <c r="BI939" s="50">
        <v>19.09</v>
      </c>
      <c r="BJ939" s="50">
        <v>19.09</v>
      </c>
      <c r="BK939" s="50">
        <v>10.24</v>
      </c>
      <c r="BL939" s="357">
        <v>6.1152323564527607E-2</v>
      </c>
      <c r="BM939" s="75">
        <v>36</v>
      </c>
      <c r="BN939" s="107" t="s">
        <v>3374</v>
      </c>
      <c r="BO939" s="46" t="s">
        <v>3891</v>
      </c>
      <c r="BP939" s="74" t="s">
        <v>3907</v>
      </c>
      <c r="BQ939" s="74" t="s">
        <v>5206</v>
      </c>
      <c r="BR939" s="74" t="s">
        <v>5170</v>
      </c>
      <c r="BS939" s="74" t="s">
        <v>4451</v>
      </c>
      <c r="BT939" s="74" t="s">
        <v>4101</v>
      </c>
      <c r="BU939" s="74" t="s">
        <v>3909</v>
      </c>
      <c r="BV939" s="74" t="s">
        <v>5235</v>
      </c>
      <c r="BW939" s="75"/>
      <c r="BX939" s="75"/>
      <c r="BY939" s="75"/>
      <c r="BZ939" s="334" t="s">
        <v>6249</v>
      </c>
      <c r="CA939" s="364" t="s">
        <v>6248</v>
      </c>
      <c r="CB939" s="300" t="s">
        <v>6251</v>
      </c>
      <c r="CC939" s="364" t="s">
        <v>6250</v>
      </c>
      <c r="CD939" s="311" t="str">
        <f t="shared" ref="CD939" si="108">CONCATENATE("DISCONTINUED"," ","-"," ",D939,", ",P939,"x",Q939,", ",IF(W939="N/A", "", CONCATENATE(W939, "/")),IF(U939&gt;0, CONCATENATE("+",U939), U939),"mm Offset, ",R939,", ",X939,"mm Centerbore, ",PROPER(AA939), "", IF(BF939="N/A", "", CONCATENATE(", w/ ", BF939)))</f>
        <v>DISCONTINUED - MR502 RALLY, 16x7, +30mm Offset, 5x4.5, 67.1mm Centerbore, Matte Black</v>
      </c>
      <c r="CE939" s="311" t="s">
        <v>3721</v>
      </c>
      <c r="CF939" s="311" t="s">
        <v>3720</v>
      </c>
      <c r="CG939" s="300" t="str">
        <f t="shared" si="106"/>
        <v>RALLY (5XX)</v>
      </c>
    </row>
    <row r="940" spans="1:85" s="36" customFormat="1" ht="15" customHeight="1">
      <c r="A940" s="571">
        <f t="shared" si="105"/>
        <v>937</v>
      </c>
      <c r="B940" s="3" t="s">
        <v>84</v>
      </c>
      <c r="C940" s="92" t="s">
        <v>1059</v>
      </c>
      <c r="D940" s="74" t="s">
        <v>233</v>
      </c>
      <c r="E940" s="84" t="s">
        <v>6658</v>
      </c>
      <c r="F940" s="281" t="str">
        <f t="shared" si="107"/>
        <v>MR50178012942</v>
      </c>
      <c r="G940" s="83"/>
      <c r="H940" s="83"/>
      <c r="I940" s="71" t="s">
        <v>863</v>
      </c>
      <c r="J940" s="305">
        <v>41640</v>
      </c>
      <c r="K940" s="305">
        <v>45155</v>
      </c>
      <c r="L940" s="282" t="s">
        <v>1239</v>
      </c>
      <c r="M940" s="328">
        <v>289</v>
      </c>
      <c r="N940" s="85"/>
      <c r="O940" s="409"/>
      <c r="P940" s="74">
        <v>17</v>
      </c>
      <c r="Q940" s="76">
        <v>8</v>
      </c>
      <c r="R940" s="92" t="s">
        <v>1756</v>
      </c>
      <c r="S940" s="74">
        <v>5</v>
      </c>
      <c r="T940" s="74">
        <v>4.5</v>
      </c>
      <c r="U940" s="74">
        <v>42</v>
      </c>
      <c r="V940" s="77">
        <v>6.2</v>
      </c>
      <c r="W940" s="93" t="s">
        <v>85</v>
      </c>
      <c r="X940" s="77">
        <v>67.099999999999994</v>
      </c>
      <c r="Y940" s="76">
        <v>24.32</v>
      </c>
      <c r="Z940" s="47">
        <v>1850</v>
      </c>
      <c r="AA940" s="72" t="s">
        <v>2168</v>
      </c>
      <c r="AB940" s="71" t="s">
        <v>2846</v>
      </c>
      <c r="AC940" s="47" t="s">
        <v>9894</v>
      </c>
      <c r="AD940" s="74" t="s">
        <v>1583</v>
      </c>
      <c r="AE940" s="86"/>
      <c r="AF940" s="82">
        <v>33</v>
      </c>
      <c r="AG940" s="79" t="s">
        <v>1675</v>
      </c>
      <c r="AH940" s="74" t="s">
        <v>1786</v>
      </c>
      <c r="AI940" s="73" t="s">
        <v>85</v>
      </c>
      <c r="AJ940" s="3" t="s">
        <v>85</v>
      </c>
      <c r="AK940" s="9" t="s">
        <v>85</v>
      </c>
      <c r="AL940" s="92" t="s">
        <v>236</v>
      </c>
      <c r="AM940" s="74" t="s">
        <v>1631</v>
      </c>
      <c r="AN940" s="38">
        <v>2.75</v>
      </c>
      <c r="AO940" s="74">
        <v>56.1</v>
      </c>
      <c r="AP940" s="77">
        <v>16</v>
      </c>
      <c r="AQ940" s="74"/>
      <c r="AR940" s="74">
        <v>155</v>
      </c>
      <c r="AS940" s="25">
        <v>31.6</v>
      </c>
      <c r="AT940" s="25">
        <v>40</v>
      </c>
      <c r="AU940" s="25">
        <v>43</v>
      </c>
      <c r="AV940" s="25">
        <v>46</v>
      </c>
      <c r="AW940" s="25">
        <v>207.6</v>
      </c>
      <c r="AX940" s="25">
        <v>195.6</v>
      </c>
      <c r="AY940" s="77">
        <v>67.099999999999994</v>
      </c>
      <c r="AZ940" s="49">
        <v>25</v>
      </c>
      <c r="BA940" s="49">
        <v>25</v>
      </c>
      <c r="BB940" s="49">
        <v>0</v>
      </c>
      <c r="BC940" s="49"/>
      <c r="BD940" s="3" t="s">
        <v>85</v>
      </c>
      <c r="BE940" s="91" t="s">
        <v>85</v>
      </c>
      <c r="BF940" s="3" t="s">
        <v>85</v>
      </c>
      <c r="BG940" s="91" t="s">
        <v>85</v>
      </c>
      <c r="BH940" s="70">
        <v>28.81</v>
      </c>
      <c r="BI940" s="50">
        <v>20.236220472440898</v>
      </c>
      <c r="BJ940" s="50">
        <v>20.236220472440898</v>
      </c>
      <c r="BK940" s="50">
        <v>10.7086614173228</v>
      </c>
      <c r="BL940" s="357">
        <v>7.18613119999994E-2</v>
      </c>
      <c r="BM940" s="74">
        <v>36</v>
      </c>
      <c r="BN940" s="107" t="s">
        <v>3374</v>
      </c>
      <c r="BO940" s="46" t="s">
        <v>3891</v>
      </c>
      <c r="BP940" s="74" t="s">
        <v>3907</v>
      </c>
      <c r="BQ940" s="74" t="s">
        <v>5227</v>
      </c>
      <c r="BR940" s="74" t="s">
        <v>5170</v>
      </c>
      <c r="BS940" s="74" t="s">
        <v>4451</v>
      </c>
      <c r="BT940" s="74" t="s">
        <v>4101</v>
      </c>
      <c r="BU940" s="74" t="s">
        <v>3909</v>
      </c>
      <c r="BV940" s="74" t="s">
        <v>5228</v>
      </c>
      <c r="BW940" s="74"/>
      <c r="BX940" s="74"/>
      <c r="BY940" s="74"/>
      <c r="BZ940" s="300" t="s">
        <v>6229</v>
      </c>
      <c r="CA940" s="356" t="s">
        <v>6228</v>
      </c>
      <c r="CB940" s="300" t="s">
        <v>6231</v>
      </c>
      <c r="CC940" s="356" t="s">
        <v>6230</v>
      </c>
      <c r="CD940" s="311" t="str">
        <f t="shared" ref="CD940" si="109">CONCATENATE("DISCONTINUED"," ","-"," ",D940,", ",P940,"x",Q940,", ",IF(W940="N/A", "", CONCATENATE(W940, "/")),IF(U940&gt;0, CONCATENATE("+",U940), U940),"mm Offset, ",R940,", ",X940,"mm Centerbore, ",PROPER(AA940), "", IF(BF940="N/A", "", CONCATENATE(", w/ ", BF940)))</f>
        <v>DISCONTINUED - MR501 RALLY, 17x8, +42mm Offset, 5x4.5, 67.1mm Centerbore, Method Bronze</v>
      </c>
      <c r="CE940" s="311" t="s">
        <v>3721</v>
      </c>
      <c r="CF940" s="311" t="s">
        <v>3720</v>
      </c>
      <c r="CG940" s="300" t="str">
        <f t="shared" si="106"/>
        <v>RALLY (5XX)</v>
      </c>
    </row>
    <row r="941" spans="1:85" s="36" customFormat="1" ht="15" customHeight="1">
      <c r="A941" s="571">
        <f t="shared" si="105"/>
        <v>938</v>
      </c>
      <c r="B941" s="3" t="s">
        <v>84</v>
      </c>
      <c r="C941" s="92" t="s">
        <v>1059</v>
      </c>
      <c r="D941" s="74" t="s">
        <v>233</v>
      </c>
      <c r="E941" s="84" t="s">
        <v>6682</v>
      </c>
      <c r="F941" s="281" t="str">
        <f t="shared" si="107"/>
        <v>MR50178051942</v>
      </c>
      <c r="G941" s="83"/>
      <c r="H941" s="83"/>
      <c r="I941" s="71" t="s">
        <v>865</v>
      </c>
      <c r="J941" s="305">
        <v>41640</v>
      </c>
      <c r="K941" s="305">
        <v>45176</v>
      </c>
      <c r="L941" s="282" t="s">
        <v>1239</v>
      </c>
      <c r="M941" s="328">
        <v>289</v>
      </c>
      <c r="N941" s="85"/>
      <c r="O941" s="409"/>
      <c r="P941" s="74">
        <v>17</v>
      </c>
      <c r="Q941" s="76">
        <v>8</v>
      </c>
      <c r="R941" s="92" t="s">
        <v>1684</v>
      </c>
      <c r="S941" s="74">
        <v>5</v>
      </c>
      <c r="T941" s="74">
        <v>100</v>
      </c>
      <c r="U941" s="74">
        <v>42</v>
      </c>
      <c r="V941" s="77">
        <v>6.2</v>
      </c>
      <c r="W941" s="93" t="s">
        <v>85</v>
      </c>
      <c r="X941" s="77">
        <v>67.099999999999994</v>
      </c>
      <c r="Y941" s="76">
        <v>23.81</v>
      </c>
      <c r="Z941" s="47">
        <v>1850</v>
      </c>
      <c r="AA941" s="72" t="s">
        <v>2168</v>
      </c>
      <c r="AB941" s="71" t="s">
        <v>2846</v>
      </c>
      <c r="AC941" s="47" t="s">
        <v>9870</v>
      </c>
      <c r="AD941" s="74" t="s">
        <v>1583</v>
      </c>
      <c r="AE941" s="86"/>
      <c r="AF941" s="82">
        <v>33</v>
      </c>
      <c r="AG941" s="79" t="s">
        <v>1675</v>
      </c>
      <c r="AH941" s="74" t="s">
        <v>1786</v>
      </c>
      <c r="AI941" s="73" t="s">
        <v>85</v>
      </c>
      <c r="AJ941" s="3" t="s">
        <v>85</v>
      </c>
      <c r="AK941" s="9" t="s">
        <v>85</v>
      </c>
      <c r="AL941" s="92" t="s">
        <v>236</v>
      </c>
      <c r="AM941" s="74" t="s">
        <v>1631</v>
      </c>
      <c r="AN941" s="38">
        <v>2.75</v>
      </c>
      <c r="AO941" s="74">
        <v>56.1</v>
      </c>
      <c r="AP941" s="77">
        <v>16</v>
      </c>
      <c r="AQ941" s="74"/>
      <c r="AR941" s="74">
        <v>155</v>
      </c>
      <c r="AS941" s="25">
        <v>31.6</v>
      </c>
      <c r="AT941" s="25">
        <v>40</v>
      </c>
      <c r="AU941" s="25">
        <v>43</v>
      </c>
      <c r="AV941" s="25">
        <v>46</v>
      </c>
      <c r="AW941" s="25">
        <v>207.6</v>
      </c>
      <c r="AX941" s="25">
        <v>195.6</v>
      </c>
      <c r="AY941" s="77">
        <v>67.099999999999994</v>
      </c>
      <c r="AZ941" s="49">
        <v>25</v>
      </c>
      <c r="BA941" s="49">
        <v>25</v>
      </c>
      <c r="BB941" s="49">
        <v>0</v>
      </c>
      <c r="BC941" s="49"/>
      <c r="BD941" s="3" t="s">
        <v>85</v>
      </c>
      <c r="BE941" s="91" t="s">
        <v>85</v>
      </c>
      <c r="BF941" s="3" t="s">
        <v>85</v>
      </c>
      <c r="BG941" s="91" t="s">
        <v>85</v>
      </c>
      <c r="BH941" s="70">
        <v>28.99</v>
      </c>
      <c r="BI941" s="50">
        <v>20.236220472440898</v>
      </c>
      <c r="BJ941" s="50">
        <v>20.236220472440898</v>
      </c>
      <c r="BK941" s="50">
        <v>10.7086614173228</v>
      </c>
      <c r="BL941" s="357">
        <v>7.18613119999994E-2</v>
      </c>
      <c r="BM941" s="74">
        <v>36</v>
      </c>
      <c r="BN941" s="107" t="s">
        <v>3374</v>
      </c>
      <c r="BO941" s="46" t="s">
        <v>3891</v>
      </c>
      <c r="BP941" s="74" t="s">
        <v>3907</v>
      </c>
      <c r="BQ941" s="74" t="s">
        <v>5227</v>
      </c>
      <c r="BR941" s="74" t="s">
        <v>5170</v>
      </c>
      <c r="BS941" s="74" t="s">
        <v>4451</v>
      </c>
      <c r="BT941" s="74" t="s">
        <v>4101</v>
      </c>
      <c r="BU941" s="74" t="s">
        <v>3909</v>
      </c>
      <c r="BV941" s="74" t="s">
        <v>5228</v>
      </c>
      <c r="BW941" s="74"/>
      <c r="BX941" s="74"/>
      <c r="BY941" s="74"/>
      <c r="BZ941" s="300" t="s">
        <v>6229</v>
      </c>
      <c r="CA941" s="356" t="s">
        <v>6228</v>
      </c>
      <c r="CB941" s="300" t="s">
        <v>6231</v>
      </c>
      <c r="CC941" s="356" t="s">
        <v>6230</v>
      </c>
      <c r="CD941" s="311" t="str">
        <f t="shared" ref="CD941" si="110">CONCATENATE("DISCONTINUED"," ","-"," ",D941,", ",P941,"x",Q941,", ",IF(W941="N/A", "", CONCATENATE(W941, "/")),IF(U941&gt;0, CONCATENATE("+",U941), U941),"mm Offset, ",R941,", ",X941,"mm Centerbore, ",PROPER(AA941), "", IF(BF941="N/A", "", CONCATENATE(", w/ ", BF941)))</f>
        <v>DISCONTINUED - MR501 RALLY, 17x8, +42mm Offset, 5x100, 67.1mm Centerbore, Method Bronze</v>
      </c>
      <c r="CE941" s="311" t="s">
        <v>3721</v>
      </c>
      <c r="CF941" s="311" t="s">
        <v>3720</v>
      </c>
      <c r="CG941" s="300" t="str">
        <f t="shared" si="106"/>
        <v>RALLY (5XX)</v>
      </c>
    </row>
    <row r="942" spans="1:85" s="36" customFormat="1" ht="15" customHeight="1">
      <c r="A942" s="571">
        <f t="shared" si="105"/>
        <v>939</v>
      </c>
      <c r="B942" s="92" t="s">
        <v>84</v>
      </c>
      <c r="C942" s="92" t="s">
        <v>1038</v>
      </c>
      <c r="D942" s="5" t="s">
        <v>2225</v>
      </c>
      <c r="E942" s="129" t="s">
        <v>6687</v>
      </c>
      <c r="F942" s="281" t="str">
        <f t="shared" si="107"/>
        <v>MR30578550325</v>
      </c>
      <c r="G942" s="83"/>
      <c r="H942" s="83"/>
      <c r="I942" s="72" t="s">
        <v>4866</v>
      </c>
      <c r="J942" s="305">
        <v>44351</v>
      </c>
      <c r="K942" s="305">
        <v>45176</v>
      </c>
      <c r="L942" s="282" t="s">
        <v>1239</v>
      </c>
      <c r="M942" s="328">
        <v>299</v>
      </c>
      <c r="N942" s="85"/>
      <c r="O942" s="409"/>
      <c r="P942" s="5">
        <v>17</v>
      </c>
      <c r="Q942" s="8">
        <v>8.5</v>
      </c>
      <c r="R942" s="92" t="s">
        <v>1692</v>
      </c>
      <c r="S942" s="3">
        <v>5</v>
      </c>
      <c r="T942" s="3">
        <v>5</v>
      </c>
      <c r="U942" s="3">
        <v>25</v>
      </c>
      <c r="V942" s="16">
        <v>5.7</v>
      </c>
      <c r="W942" s="93" t="s">
        <v>85</v>
      </c>
      <c r="X942" s="16">
        <v>94</v>
      </c>
      <c r="Y942" s="16">
        <v>29.32</v>
      </c>
      <c r="Z942" s="47">
        <v>2500</v>
      </c>
      <c r="AA942" s="71" t="s">
        <v>5149</v>
      </c>
      <c r="AB942" s="71" t="s">
        <v>2848</v>
      </c>
      <c r="AC942" s="47" t="s">
        <v>9895</v>
      </c>
      <c r="AD942" s="73" t="s">
        <v>1552</v>
      </c>
      <c r="AE942" s="46"/>
      <c r="AF942" s="82">
        <v>33</v>
      </c>
      <c r="AG942" s="80" t="s">
        <v>85</v>
      </c>
      <c r="AH942" s="80" t="s">
        <v>85</v>
      </c>
      <c r="AI942" s="73" t="s">
        <v>2858</v>
      </c>
      <c r="AJ942" s="73" t="s">
        <v>1827</v>
      </c>
      <c r="AK942" s="9">
        <v>1.1000000000000001</v>
      </c>
      <c r="AL942" s="92" t="s">
        <v>237</v>
      </c>
      <c r="AM942" s="92" t="s">
        <v>85</v>
      </c>
      <c r="AN942" s="38" t="s">
        <v>85</v>
      </c>
      <c r="AO942" s="92" t="s">
        <v>85</v>
      </c>
      <c r="AP942" s="93">
        <v>16.2</v>
      </c>
      <c r="AQ942" s="92"/>
      <c r="AR942" s="92">
        <v>155</v>
      </c>
      <c r="AS942" s="25">
        <v>12.8</v>
      </c>
      <c r="AT942" s="25">
        <v>23.4</v>
      </c>
      <c r="AU942" s="25">
        <v>33.5</v>
      </c>
      <c r="AV942" s="25">
        <v>39.4</v>
      </c>
      <c r="AW942" s="25">
        <v>209.8</v>
      </c>
      <c r="AX942" s="94">
        <v>200.5</v>
      </c>
      <c r="AY942" s="93">
        <v>88.2</v>
      </c>
      <c r="AZ942" s="49">
        <v>52.7</v>
      </c>
      <c r="BA942" s="49">
        <v>75</v>
      </c>
      <c r="BB942" s="49">
        <v>30</v>
      </c>
      <c r="BC942" s="49"/>
      <c r="BD942" s="92" t="s">
        <v>85</v>
      </c>
      <c r="BE942" s="91" t="s">
        <v>85</v>
      </c>
      <c r="BF942" s="92" t="s">
        <v>85</v>
      </c>
      <c r="BG942" s="91" t="s">
        <v>85</v>
      </c>
      <c r="BH942" s="70">
        <v>34.54</v>
      </c>
      <c r="BI942" s="50">
        <v>20.236220472440898</v>
      </c>
      <c r="BJ942" s="50">
        <v>20.236220472440898</v>
      </c>
      <c r="BK942" s="50">
        <v>11.417322834645701</v>
      </c>
      <c r="BL942" s="357">
        <v>7.6616839999999839E-2</v>
      </c>
      <c r="BM942" s="14">
        <v>36</v>
      </c>
      <c r="BN942" s="107" t="s">
        <v>3374</v>
      </c>
      <c r="BO942" s="46" t="s">
        <v>3891</v>
      </c>
      <c r="BP942" s="74" t="s">
        <v>3907</v>
      </c>
      <c r="BQ942" s="74" t="s">
        <v>4615</v>
      </c>
      <c r="BR942" s="74" t="s">
        <v>5198</v>
      </c>
      <c r="BS942" s="74" t="s">
        <v>5199</v>
      </c>
      <c r="BT942" s="74" t="s">
        <v>5169</v>
      </c>
      <c r="BU942" s="74" t="s">
        <v>5196</v>
      </c>
      <c r="BV942" s="74" t="s">
        <v>3909</v>
      </c>
      <c r="BW942" s="74"/>
      <c r="BX942" s="74"/>
      <c r="BY942" s="74"/>
      <c r="BZ942" s="300" t="s">
        <v>6073</v>
      </c>
      <c r="CA942" s="356" t="s">
        <v>6072</v>
      </c>
      <c r="CB942" s="300" t="s">
        <v>6075</v>
      </c>
      <c r="CC942" s="356" t="s">
        <v>6074</v>
      </c>
      <c r="CD942" s="311" t="str">
        <f t="shared" ref="CD942:CD946" si="111">CONCATENATE("DISCONTINUED"," ","-"," ",D942,", ",P942,"x",Q942,", ",IF(W942="N/A", "", CONCATENATE(W942, "/")),IF(U942&gt;0, CONCATENATE("+",U942), U942),"mm Offset, ",R942,", ",X942,"mm Centerbore, ",PROPER(AA942), "", IF(BF942="N/A", "", CONCATENATE(", w/ ", BF942)))</f>
        <v>DISCONTINUED - MR305 NV, 17x8.5, +25mm Offset, 5x5, 94mm Centerbore, Machined - Matte Black Lip</v>
      </c>
      <c r="CE942" s="311" t="s">
        <v>3721</v>
      </c>
      <c r="CF942" s="311" t="s">
        <v>3720</v>
      </c>
      <c r="CG942" s="300" t="str">
        <f t="shared" si="106"/>
        <v>STREET (3XX)</v>
      </c>
    </row>
    <row r="943" spans="1:85" s="36" customFormat="1" ht="15" customHeight="1">
      <c r="A943" s="571">
        <f t="shared" si="105"/>
        <v>940</v>
      </c>
      <c r="B943" s="3" t="s">
        <v>84</v>
      </c>
      <c r="C943" s="92" t="s">
        <v>1059</v>
      </c>
      <c r="D943" s="75" t="s">
        <v>234</v>
      </c>
      <c r="E943" s="84" t="s">
        <v>6688</v>
      </c>
      <c r="F943" s="281" t="str">
        <f t="shared" si="107"/>
        <v>MR50278012838</v>
      </c>
      <c r="G943" s="83"/>
      <c r="H943" s="83"/>
      <c r="I943" s="71" t="s">
        <v>874</v>
      </c>
      <c r="J943" s="305">
        <v>41640</v>
      </c>
      <c r="K943" s="305">
        <v>45176</v>
      </c>
      <c r="L943" s="282" t="s">
        <v>1239</v>
      </c>
      <c r="M943" s="328">
        <v>289</v>
      </c>
      <c r="N943" s="85"/>
      <c r="O943" s="409"/>
      <c r="P943" s="74">
        <v>17</v>
      </c>
      <c r="Q943" s="76">
        <v>8</v>
      </c>
      <c r="R943" s="92" t="s">
        <v>1756</v>
      </c>
      <c r="S943" s="74">
        <v>5</v>
      </c>
      <c r="T943" s="74">
        <v>4.5</v>
      </c>
      <c r="U943" s="74">
        <v>38</v>
      </c>
      <c r="V943" s="77">
        <v>6.1</v>
      </c>
      <c r="W943" s="93" t="s">
        <v>85</v>
      </c>
      <c r="X943" s="77">
        <v>67.099999999999994</v>
      </c>
      <c r="Y943" s="76">
        <v>24.88</v>
      </c>
      <c r="Z943" s="47">
        <v>1850</v>
      </c>
      <c r="AA943" s="81" t="s">
        <v>2093</v>
      </c>
      <c r="AB943" s="71" t="s">
        <v>2850</v>
      </c>
      <c r="AC943" s="47" t="s">
        <v>9877</v>
      </c>
      <c r="AD943" s="74" t="s">
        <v>1583</v>
      </c>
      <c r="AE943" s="86"/>
      <c r="AF943" s="82">
        <v>33</v>
      </c>
      <c r="AG943" s="79" t="s">
        <v>1675</v>
      </c>
      <c r="AH943" s="74" t="s">
        <v>1786</v>
      </c>
      <c r="AI943" s="73" t="s">
        <v>85</v>
      </c>
      <c r="AJ943" s="3" t="s">
        <v>85</v>
      </c>
      <c r="AK943" s="9" t="s">
        <v>85</v>
      </c>
      <c r="AL943" s="92" t="s">
        <v>236</v>
      </c>
      <c r="AM943" s="74" t="s">
        <v>1631</v>
      </c>
      <c r="AN943" s="38">
        <v>2.75</v>
      </c>
      <c r="AO943" s="74">
        <v>56.1</v>
      </c>
      <c r="AP943" s="77">
        <v>16</v>
      </c>
      <c r="AQ943" s="74"/>
      <c r="AR943" s="74">
        <v>160</v>
      </c>
      <c r="AS943" s="25">
        <v>18</v>
      </c>
      <c r="AT943" s="25">
        <v>33.4</v>
      </c>
      <c r="AU943" s="25">
        <v>42</v>
      </c>
      <c r="AV943" s="25">
        <v>48</v>
      </c>
      <c r="AW943" s="25">
        <v>208</v>
      </c>
      <c r="AX943" s="25">
        <v>203</v>
      </c>
      <c r="AY943" s="77">
        <v>67.099999999999994</v>
      </c>
      <c r="AZ943" s="49">
        <v>20.399999999999999</v>
      </c>
      <c r="BA943" s="49">
        <v>20.399999999999999</v>
      </c>
      <c r="BB943" s="49">
        <v>0</v>
      </c>
      <c r="BC943" s="49"/>
      <c r="BD943" s="3" t="s">
        <v>85</v>
      </c>
      <c r="BE943" s="91" t="s">
        <v>85</v>
      </c>
      <c r="BF943" s="3" t="s">
        <v>85</v>
      </c>
      <c r="BG943" s="91" t="s">
        <v>85</v>
      </c>
      <c r="BH943" s="70">
        <v>29.06</v>
      </c>
      <c r="BI943" s="50">
        <v>20.236220472440898</v>
      </c>
      <c r="BJ943" s="50">
        <v>20.236220472440898</v>
      </c>
      <c r="BK943" s="50">
        <v>10.7086614173228</v>
      </c>
      <c r="BL943" s="357">
        <v>7.18613119999994E-2</v>
      </c>
      <c r="BM943" s="74">
        <v>36</v>
      </c>
      <c r="BN943" s="107" t="s">
        <v>3374</v>
      </c>
      <c r="BO943" s="46" t="s">
        <v>3891</v>
      </c>
      <c r="BP943" s="74" t="s">
        <v>3907</v>
      </c>
      <c r="BQ943" s="74" t="s">
        <v>5206</v>
      </c>
      <c r="BR943" s="74" t="s">
        <v>5170</v>
      </c>
      <c r="BS943" s="74" t="s">
        <v>4451</v>
      </c>
      <c r="BT943" s="74" t="s">
        <v>4101</v>
      </c>
      <c r="BU943" s="74" t="s">
        <v>3909</v>
      </c>
      <c r="BV943" s="74" t="s">
        <v>5235</v>
      </c>
      <c r="BW943" s="74"/>
      <c r="BX943" s="74"/>
      <c r="BY943" s="74"/>
      <c r="BZ943" s="300" t="s">
        <v>6245</v>
      </c>
      <c r="CA943" s="356" t="s">
        <v>6244</v>
      </c>
      <c r="CB943" s="300" t="s">
        <v>6247</v>
      </c>
      <c r="CC943" s="356" t="s">
        <v>6246</v>
      </c>
      <c r="CD943" s="311" t="str">
        <f t="shared" si="111"/>
        <v>DISCONTINUED - MR502 RALLY, 17x8, +38mm Offset, 5x4.5, 67.1mm Centerbore, Titanium</v>
      </c>
      <c r="CE943" s="311" t="s">
        <v>3721</v>
      </c>
      <c r="CF943" s="311" t="s">
        <v>3720</v>
      </c>
      <c r="CG943" s="300" t="str">
        <f t="shared" si="106"/>
        <v>RALLY (5XX)</v>
      </c>
    </row>
    <row r="944" spans="1:85" s="36" customFormat="1" ht="15" customHeight="1">
      <c r="A944" s="571">
        <f t="shared" si="105"/>
        <v>941</v>
      </c>
      <c r="B944" s="3" t="s">
        <v>84</v>
      </c>
      <c r="C944" s="92" t="s">
        <v>1247</v>
      </c>
      <c r="D944" s="74" t="s">
        <v>5481</v>
      </c>
      <c r="E944" s="84" t="s">
        <v>6689</v>
      </c>
      <c r="F944" s="281" t="str">
        <f t="shared" si="107"/>
        <v>MR70177554930</v>
      </c>
      <c r="G944" s="83"/>
      <c r="H944" s="83"/>
      <c r="I944" s="81" t="s">
        <v>2315</v>
      </c>
      <c r="J944" s="299">
        <v>43356</v>
      </c>
      <c r="K944" s="305">
        <v>45176</v>
      </c>
      <c r="L944" s="282" t="s">
        <v>1239</v>
      </c>
      <c r="M944" s="328">
        <v>309</v>
      </c>
      <c r="N944" s="85"/>
      <c r="O944" s="409"/>
      <c r="P944" s="74">
        <v>17</v>
      </c>
      <c r="Q944" s="76">
        <v>7.5</v>
      </c>
      <c r="R944" s="92" t="s">
        <v>2307</v>
      </c>
      <c r="S944" s="74">
        <v>5</v>
      </c>
      <c r="T944" s="74">
        <v>110</v>
      </c>
      <c r="U944" s="74">
        <v>30</v>
      </c>
      <c r="V944" s="77">
        <v>5.5</v>
      </c>
      <c r="W944" s="93" t="s">
        <v>85</v>
      </c>
      <c r="X944" s="77">
        <v>65.099999999999994</v>
      </c>
      <c r="Y944" s="76">
        <v>30.09</v>
      </c>
      <c r="Z944" s="47">
        <v>2650</v>
      </c>
      <c r="AA944" s="81" t="s">
        <v>2168</v>
      </c>
      <c r="AB944" s="71" t="s">
        <v>2846</v>
      </c>
      <c r="AC944" s="47" t="s">
        <v>9896</v>
      </c>
      <c r="AD944" s="74" t="s">
        <v>3939</v>
      </c>
      <c r="AE944" s="86"/>
      <c r="AF944" s="82">
        <v>22</v>
      </c>
      <c r="AG944" s="80" t="s">
        <v>85</v>
      </c>
      <c r="AH944" s="73" t="s">
        <v>85</v>
      </c>
      <c r="AI944" s="73" t="s">
        <v>85</v>
      </c>
      <c r="AJ944" s="73" t="s">
        <v>85</v>
      </c>
      <c r="AK944" s="9" t="s">
        <v>85</v>
      </c>
      <c r="AL944" s="92" t="s">
        <v>236</v>
      </c>
      <c r="AM944" s="74" t="s">
        <v>85</v>
      </c>
      <c r="AN944" s="38" t="s">
        <v>85</v>
      </c>
      <c r="AO944" s="74" t="s">
        <v>85</v>
      </c>
      <c r="AP944" s="77">
        <v>16.100000000000001</v>
      </c>
      <c r="AQ944" s="74"/>
      <c r="AR944" s="74">
        <v>140</v>
      </c>
      <c r="AS944" s="74">
        <v>25.9</v>
      </c>
      <c r="AT944" s="74">
        <v>33.700000000000003</v>
      </c>
      <c r="AU944" s="34">
        <v>37.700000000000003</v>
      </c>
      <c r="AV944" s="34">
        <v>35</v>
      </c>
      <c r="AW944" s="34">
        <v>206.7</v>
      </c>
      <c r="AX944" s="74">
        <v>195.9</v>
      </c>
      <c r="AY944" s="77">
        <v>65</v>
      </c>
      <c r="AZ944" s="49">
        <v>64</v>
      </c>
      <c r="BA944" s="49">
        <v>64</v>
      </c>
      <c r="BB944" s="49">
        <v>25</v>
      </c>
      <c r="BC944" s="49"/>
      <c r="BD944" s="3" t="s">
        <v>85</v>
      </c>
      <c r="BE944" s="91" t="s">
        <v>85</v>
      </c>
      <c r="BF944" s="3" t="s">
        <v>85</v>
      </c>
      <c r="BG944" s="91" t="s">
        <v>85</v>
      </c>
      <c r="BH944" s="70">
        <v>34.61</v>
      </c>
      <c r="BI944" s="50">
        <v>20.236220472440898</v>
      </c>
      <c r="BJ944" s="50">
        <v>20.236220472440898</v>
      </c>
      <c r="BK944" s="50">
        <v>10.4330708661417</v>
      </c>
      <c r="BL944" s="357">
        <v>7.001193999999944E-2</v>
      </c>
      <c r="BM944" s="73">
        <v>36</v>
      </c>
      <c r="BN944" s="107" t="s">
        <v>3374</v>
      </c>
      <c r="BO944" s="46" t="s">
        <v>3891</v>
      </c>
      <c r="BP944" s="74" t="s">
        <v>4730</v>
      </c>
      <c r="BQ944" s="74" t="s">
        <v>3907</v>
      </c>
      <c r="BR944" s="74" t="s">
        <v>5139</v>
      </c>
      <c r="BS944" s="74" t="s">
        <v>2734</v>
      </c>
      <c r="BT944" s="74" t="s">
        <v>5140</v>
      </c>
      <c r="BU944" s="74" t="s">
        <v>5141</v>
      </c>
      <c r="BV944" s="89" t="s">
        <v>5127</v>
      </c>
      <c r="BW944" s="74" t="s">
        <v>4101</v>
      </c>
      <c r="BX944" s="74" t="s">
        <v>3909</v>
      </c>
      <c r="BY944" s="74"/>
      <c r="BZ944" s="300" t="s">
        <v>6275</v>
      </c>
      <c r="CA944" s="356" t="s">
        <v>6274</v>
      </c>
      <c r="CB944" s="300" t="s">
        <v>6277</v>
      </c>
      <c r="CC944" s="356" t="s">
        <v>6276</v>
      </c>
      <c r="CD944" s="311" t="str">
        <f t="shared" si="111"/>
        <v>DISCONTINUED - MR701 Bead Grip, 17x7.5, +30mm Offset, 5x110, 65.1mm Centerbore, Method Bronze</v>
      </c>
      <c r="CE944" s="311" t="s">
        <v>3721</v>
      </c>
      <c r="CF944" s="311" t="s">
        <v>3720</v>
      </c>
      <c r="CG944" s="300" t="str">
        <f t="shared" si="106"/>
        <v>TRAIL (7XX)</v>
      </c>
    </row>
    <row r="945" spans="1:85" s="36" customFormat="1" ht="15" customHeight="1">
      <c r="A945" s="571">
        <f t="shared" si="105"/>
        <v>942</v>
      </c>
      <c r="B945" s="13" t="s">
        <v>84</v>
      </c>
      <c r="C945" s="97" t="s">
        <v>1247</v>
      </c>
      <c r="D945" s="75" t="s">
        <v>5488</v>
      </c>
      <c r="E945" s="84" t="s">
        <v>6690</v>
      </c>
      <c r="F945" s="281" t="str">
        <f t="shared" si="107"/>
        <v>MR70678555900</v>
      </c>
      <c r="G945" s="83"/>
      <c r="H945" s="83"/>
      <c r="I945" s="43" t="s">
        <v>5272</v>
      </c>
      <c r="J945" s="315">
        <v>44517</v>
      </c>
      <c r="K945" s="305">
        <v>45176</v>
      </c>
      <c r="L945" s="282" t="s">
        <v>1239</v>
      </c>
      <c r="M945" s="328">
        <v>319</v>
      </c>
      <c r="N945" s="85"/>
      <c r="O945" s="409"/>
      <c r="P945" s="75">
        <v>17</v>
      </c>
      <c r="Q945" s="76">
        <v>8.5</v>
      </c>
      <c r="R945" s="92" t="s">
        <v>1693</v>
      </c>
      <c r="S945" s="75">
        <v>5</v>
      </c>
      <c r="T945" s="75">
        <v>5.5</v>
      </c>
      <c r="U945" s="75">
        <v>0</v>
      </c>
      <c r="V945" s="77">
        <v>4.72</v>
      </c>
      <c r="W945" s="95" t="s">
        <v>85</v>
      </c>
      <c r="X945" s="68">
        <v>108</v>
      </c>
      <c r="Y945" s="39">
        <v>30.42</v>
      </c>
      <c r="Z945" s="47">
        <v>2650</v>
      </c>
      <c r="AA945" s="43" t="s">
        <v>2168</v>
      </c>
      <c r="AB945" s="72" t="s">
        <v>2846</v>
      </c>
      <c r="AC945" s="47" t="s">
        <v>9697</v>
      </c>
      <c r="AD945" s="74" t="s">
        <v>3941</v>
      </c>
      <c r="AE945" s="86"/>
      <c r="AF945" s="82">
        <v>22</v>
      </c>
      <c r="AG945" s="14" t="s">
        <v>85</v>
      </c>
      <c r="AH945" s="14" t="s">
        <v>85</v>
      </c>
      <c r="AI945" s="13" t="s">
        <v>85</v>
      </c>
      <c r="AJ945" s="14" t="s">
        <v>85</v>
      </c>
      <c r="AK945" s="9" t="s">
        <v>85</v>
      </c>
      <c r="AL945" s="92" t="s">
        <v>236</v>
      </c>
      <c r="AM945" s="75" t="s">
        <v>85</v>
      </c>
      <c r="AN945" s="38" t="s">
        <v>85</v>
      </c>
      <c r="AO945" s="75" t="s">
        <v>85</v>
      </c>
      <c r="AP945" s="68">
        <v>16.2</v>
      </c>
      <c r="AQ945" s="75"/>
      <c r="AR945" s="75">
        <v>175</v>
      </c>
      <c r="AS945" s="34">
        <v>5.4</v>
      </c>
      <c r="AT945" s="34">
        <v>22.2</v>
      </c>
      <c r="AU945" s="25">
        <v>37.5</v>
      </c>
      <c r="AV945" s="34">
        <v>53</v>
      </c>
      <c r="AW945" s="25">
        <v>210</v>
      </c>
      <c r="AX945" s="75">
        <v>206</v>
      </c>
      <c r="AY945" s="77">
        <v>108</v>
      </c>
      <c r="AZ945" s="49">
        <v>44</v>
      </c>
      <c r="BA945" s="49">
        <v>44</v>
      </c>
      <c r="BB945" s="49">
        <v>22</v>
      </c>
      <c r="BC945" s="49"/>
      <c r="BD945" s="13" t="s">
        <v>85</v>
      </c>
      <c r="BE945" s="91" t="s">
        <v>85</v>
      </c>
      <c r="BF945" s="13" t="s">
        <v>85</v>
      </c>
      <c r="BG945" s="91" t="s">
        <v>85</v>
      </c>
      <c r="BH945" s="70">
        <v>36.21</v>
      </c>
      <c r="BI945" s="50">
        <v>20.236220472440898</v>
      </c>
      <c r="BJ945" s="50">
        <v>20.236220472440898</v>
      </c>
      <c r="BK945" s="50">
        <v>11.417322834645701</v>
      </c>
      <c r="BL945" s="357">
        <v>7.6616839999999839E-2</v>
      </c>
      <c r="BM945" s="14">
        <v>36</v>
      </c>
      <c r="BN945" s="107" t="s">
        <v>3374</v>
      </c>
      <c r="BO945" s="46" t="s">
        <v>3891</v>
      </c>
      <c r="BP945" s="74" t="s">
        <v>4730</v>
      </c>
      <c r="BQ945" s="74" t="s">
        <v>3907</v>
      </c>
      <c r="BR945" s="74" t="s">
        <v>5165</v>
      </c>
      <c r="BS945" s="74" t="s">
        <v>2734</v>
      </c>
      <c r="BT945" s="74" t="s">
        <v>5619</v>
      </c>
      <c r="BU945" s="74" t="s">
        <v>5126</v>
      </c>
      <c r="BV945" s="74" t="s">
        <v>5620</v>
      </c>
      <c r="BW945" s="74" t="s">
        <v>4101</v>
      </c>
      <c r="BX945" s="74" t="s">
        <v>3909</v>
      </c>
      <c r="BY945" s="74"/>
      <c r="BZ945" s="334" t="s">
        <v>6367</v>
      </c>
      <c r="CA945" s="364" t="s">
        <v>6366</v>
      </c>
      <c r="CB945" s="337" t="s">
        <v>6371</v>
      </c>
      <c r="CC945" s="364" t="s">
        <v>6370</v>
      </c>
      <c r="CD945" s="311" t="str">
        <f t="shared" si="111"/>
        <v>DISCONTINUED - MR706 Bead Grip, 17x8.5, 0mm Offset, 5x5.5, 108mm Centerbore, Method Bronze</v>
      </c>
      <c r="CE945" s="311" t="s">
        <v>3721</v>
      </c>
      <c r="CF945" s="311" t="s">
        <v>3720</v>
      </c>
      <c r="CG945" s="300" t="str">
        <f t="shared" si="106"/>
        <v>TRAIL (7XX)</v>
      </c>
    </row>
    <row r="946" spans="1:85" s="36" customFormat="1" ht="15" customHeight="1">
      <c r="A946" s="571">
        <f t="shared" si="105"/>
        <v>943</v>
      </c>
      <c r="B946" s="13" t="s">
        <v>84</v>
      </c>
      <c r="C946" s="97" t="s">
        <v>1247</v>
      </c>
      <c r="D946" s="75" t="s">
        <v>5488</v>
      </c>
      <c r="E946" s="84" t="s">
        <v>6691</v>
      </c>
      <c r="F946" s="281" t="str">
        <f t="shared" si="107"/>
        <v>MR70678560500T</v>
      </c>
      <c r="G946" s="83" t="s">
        <v>4510</v>
      </c>
      <c r="H946" s="83"/>
      <c r="I946" s="43" t="s">
        <v>5283</v>
      </c>
      <c r="J946" s="315">
        <v>44517</v>
      </c>
      <c r="K946" s="305">
        <v>45176</v>
      </c>
      <c r="L946" s="282" t="s">
        <v>1239</v>
      </c>
      <c r="M946" s="328">
        <v>319</v>
      </c>
      <c r="N946" s="85"/>
      <c r="O946" s="409"/>
      <c r="P946" s="75">
        <v>17</v>
      </c>
      <c r="Q946" s="76">
        <v>8.5</v>
      </c>
      <c r="R946" s="92" t="s">
        <v>1089</v>
      </c>
      <c r="S946" s="75">
        <v>6</v>
      </c>
      <c r="T946" s="75">
        <v>5.5</v>
      </c>
      <c r="U946" s="75">
        <v>0</v>
      </c>
      <c r="V946" s="77">
        <v>4.72</v>
      </c>
      <c r="W946" s="95" t="s">
        <v>85</v>
      </c>
      <c r="X946" s="68">
        <v>106.25</v>
      </c>
      <c r="Y946" s="39">
        <v>29.87</v>
      </c>
      <c r="Z946" s="47">
        <v>2650</v>
      </c>
      <c r="AA946" s="43" t="s">
        <v>2165</v>
      </c>
      <c r="AB946" s="72" t="s">
        <v>2845</v>
      </c>
      <c r="AC946" s="47" t="s">
        <v>9717</v>
      </c>
      <c r="AD946" s="80" t="s">
        <v>85</v>
      </c>
      <c r="AE946" s="82"/>
      <c r="AF946" s="82" t="s">
        <v>85</v>
      </c>
      <c r="AG946" s="14" t="s">
        <v>85</v>
      </c>
      <c r="AH946" s="14" t="s">
        <v>85</v>
      </c>
      <c r="AI946" s="13" t="s">
        <v>85</v>
      </c>
      <c r="AJ946" s="14" t="s">
        <v>85</v>
      </c>
      <c r="AK946" s="9" t="s">
        <v>85</v>
      </c>
      <c r="AL946" s="92" t="s">
        <v>236</v>
      </c>
      <c r="AM946" s="75" t="s">
        <v>85</v>
      </c>
      <c r="AN946" s="38" t="s">
        <v>85</v>
      </c>
      <c r="AO946" s="75" t="s">
        <v>85</v>
      </c>
      <c r="AP946" s="68">
        <v>16.2</v>
      </c>
      <c r="AQ946" s="75"/>
      <c r="AR946" s="75">
        <v>175</v>
      </c>
      <c r="AS946" s="34">
        <v>5.4</v>
      </c>
      <c r="AT946" s="34">
        <v>22.2</v>
      </c>
      <c r="AU946" s="25">
        <v>37.5</v>
      </c>
      <c r="AV946" s="34">
        <v>53</v>
      </c>
      <c r="AW946" s="25">
        <v>210</v>
      </c>
      <c r="AX946" s="75">
        <v>206</v>
      </c>
      <c r="AY946" s="77">
        <v>106.25</v>
      </c>
      <c r="AZ946" s="49"/>
      <c r="BA946" s="49"/>
      <c r="BB946" s="49">
        <v>22</v>
      </c>
      <c r="BC946" s="49"/>
      <c r="BD946" s="13" t="s">
        <v>85</v>
      </c>
      <c r="BE946" s="91" t="s">
        <v>85</v>
      </c>
      <c r="BF946" s="13" t="s">
        <v>85</v>
      </c>
      <c r="BG946" s="91" t="s">
        <v>85</v>
      </c>
      <c r="BH946" s="70">
        <v>33.869999999999997</v>
      </c>
      <c r="BI946" s="50">
        <v>20.236220472440898</v>
      </c>
      <c r="BJ946" s="50">
        <v>20.236220472440898</v>
      </c>
      <c r="BK946" s="50">
        <v>11.417322834645701</v>
      </c>
      <c r="BL946" s="357">
        <v>7.6616839999999839E-2</v>
      </c>
      <c r="BM946" s="14">
        <v>36</v>
      </c>
      <c r="BN946" s="107" t="s">
        <v>3374</v>
      </c>
      <c r="BO946" s="46" t="s">
        <v>3891</v>
      </c>
      <c r="BP946" s="74" t="s">
        <v>4730</v>
      </c>
      <c r="BQ946" s="74" t="s">
        <v>3907</v>
      </c>
      <c r="BR946" s="74" t="s">
        <v>5165</v>
      </c>
      <c r="BS946" s="74" t="s">
        <v>2734</v>
      </c>
      <c r="BT946" s="74" t="s">
        <v>5619</v>
      </c>
      <c r="BU946" s="74" t="s">
        <v>5126</v>
      </c>
      <c r="BV946" s="74" t="s">
        <v>5620</v>
      </c>
      <c r="BW946" s="74" t="s">
        <v>4101</v>
      </c>
      <c r="BX946" s="74" t="s">
        <v>3909</v>
      </c>
      <c r="BY946" s="74"/>
      <c r="BZ946" s="334"/>
      <c r="CA946" s="355"/>
      <c r="CB946" s="337"/>
      <c r="CC946" s="355"/>
      <c r="CD946" s="311" t="str">
        <f t="shared" si="111"/>
        <v>DISCONTINUED - MR706 Bead Grip, 17x8.5, 0mm Offset, 6x5.5, 106.25mm Centerbore, Matte Black</v>
      </c>
      <c r="CE946" s="311" t="s">
        <v>3721</v>
      </c>
      <c r="CF946" s="311" t="s">
        <v>3720</v>
      </c>
      <c r="CG946" s="300" t="str">
        <f t="shared" si="106"/>
        <v>TRAIL (7XX)</v>
      </c>
    </row>
    <row r="947" spans="1:85" s="36" customFormat="1" ht="15" customHeight="1">
      <c r="A947" s="571">
        <f t="shared" si="105"/>
        <v>944</v>
      </c>
      <c r="B947" s="13" t="s">
        <v>84</v>
      </c>
      <c r="C947" s="97" t="s">
        <v>1247</v>
      </c>
      <c r="D947" s="75" t="s">
        <v>5488</v>
      </c>
      <c r="E947" s="84" t="s">
        <v>6713</v>
      </c>
      <c r="F947" s="281" t="str">
        <f t="shared" si="107"/>
        <v>MR70678587900</v>
      </c>
      <c r="G947" s="83"/>
      <c r="H947" s="83"/>
      <c r="I947" s="43" t="s">
        <v>5292</v>
      </c>
      <c r="J947" s="315">
        <v>44517</v>
      </c>
      <c r="K947" s="315">
        <v>45208</v>
      </c>
      <c r="L947" s="282" t="s">
        <v>1239</v>
      </c>
      <c r="M947" s="328">
        <v>339</v>
      </c>
      <c r="N947" s="85"/>
      <c r="O947" s="409"/>
      <c r="P947" s="75">
        <v>17</v>
      </c>
      <c r="Q947" s="76">
        <v>8.5</v>
      </c>
      <c r="R947" s="92" t="s">
        <v>1700</v>
      </c>
      <c r="S947" s="75">
        <v>8</v>
      </c>
      <c r="T947" s="75">
        <v>170</v>
      </c>
      <c r="U947" s="75">
        <v>0</v>
      </c>
      <c r="V947" s="77">
        <v>4.72</v>
      </c>
      <c r="W947" s="95" t="s">
        <v>85</v>
      </c>
      <c r="X947" s="68">
        <v>130.81</v>
      </c>
      <c r="Y947" s="39">
        <v>29.87</v>
      </c>
      <c r="Z947" s="47">
        <v>3640</v>
      </c>
      <c r="AA947" s="43" t="s">
        <v>2168</v>
      </c>
      <c r="AB947" s="72" t="s">
        <v>2846</v>
      </c>
      <c r="AC947" s="47" t="s">
        <v>9626</v>
      </c>
      <c r="AD947" s="74" t="s">
        <v>3943</v>
      </c>
      <c r="AE947" s="86"/>
      <c r="AF947" s="82">
        <v>33</v>
      </c>
      <c r="AG947" s="14" t="s">
        <v>85</v>
      </c>
      <c r="AH947" s="14" t="s">
        <v>85</v>
      </c>
      <c r="AI947" s="13" t="s">
        <v>2863</v>
      </c>
      <c r="AJ947" s="14" t="s">
        <v>85</v>
      </c>
      <c r="AK947" s="9" t="s">
        <v>85</v>
      </c>
      <c r="AL947" s="92" t="s">
        <v>237</v>
      </c>
      <c r="AM947" s="75" t="s">
        <v>85</v>
      </c>
      <c r="AN947" s="38" t="s">
        <v>85</v>
      </c>
      <c r="AO947" s="75" t="s">
        <v>85</v>
      </c>
      <c r="AP947" s="68">
        <v>16.2</v>
      </c>
      <c r="AQ947" s="75"/>
      <c r="AR947" s="75">
        <v>200</v>
      </c>
      <c r="AS947" s="34">
        <v>0</v>
      </c>
      <c r="AT947" s="34">
        <v>0</v>
      </c>
      <c r="AU947" s="25">
        <v>31.4</v>
      </c>
      <c r="AV947" s="34">
        <v>47.5</v>
      </c>
      <c r="AW947" s="25">
        <v>210</v>
      </c>
      <c r="AX947" s="67">
        <v>206</v>
      </c>
      <c r="AY947" s="77">
        <v>128</v>
      </c>
      <c r="AZ947" s="49">
        <v>103.9</v>
      </c>
      <c r="BA947" s="49">
        <v>107</v>
      </c>
      <c r="BB947" s="49">
        <v>22</v>
      </c>
      <c r="BC947" s="49"/>
      <c r="BD947" s="13" t="s">
        <v>85</v>
      </c>
      <c r="BE947" s="91" t="s">
        <v>85</v>
      </c>
      <c r="BF947" s="13" t="s">
        <v>85</v>
      </c>
      <c r="BG947" s="91" t="s">
        <v>85</v>
      </c>
      <c r="BH947" s="70">
        <v>33.869999999999997</v>
      </c>
      <c r="BI947" s="50">
        <v>20.236220472440898</v>
      </c>
      <c r="BJ947" s="50">
        <v>20.236220472440898</v>
      </c>
      <c r="BK947" s="50">
        <v>11.417322834645701</v>
      </c>
      <c r="BL947" s="357">
        <v>7.6616839999999839E-2</v>
      </c>
      <c r="BM947" s="14">
        <v>36</v>
      </c>
      <c r="BN947" s="107" t="s">
        <v>3374</v>
      </c>
      <c r="BO947" s="46" t="s">
        <v>3891</v>
      </c>
      <c r="BP947" s="74" t="s">
        <v>4730</v>
      </c>
      <c r="BQ947" s="74" t="s">
        <v>3907</v>
      </c>
      <c r="BR947" s="74" t="s">
        <v>5165</v>
      </c>
      <c r="BS947" s="74" t="s">
        <v>2734</v>
      </c>
      <c r="BT947" s="74" t="s">
        <v>5619</v>
      </c>
      <c r="BU947" s="74" t="s">
        <v>5126</v>
      </c>
      <c r="BV947" s="74" t="s">
        <v>5620</v>
      </c>
      <c r="BW947" s="74" t="s">
        <v>4101</v>
      </c>
      <c r="BX947" s="74" t="s">
        <v>3909</v>
      </c>
      <c r="BY947" s="74"/>
      <c r="BZ947" s="334" t="s">
        <v>6369</v>
      </c>
      <c r="CA947" s="364" t="s">
        <v>6375</v>
      </c>
      <c r="CB947" s="337" t="s">
        <v>6377</v>
      </c>
      <c r="CC947" s="364" t="s">
        <v>6376</v>
      </c>
      <c r="CD947" s="311" t="str">
        <f t="shared" ref="CD947" si="112">CONCATENATE("DISCONTINUED"," ","-"," ",D947,", ",P947,"x",Q947,", ",IF(W947="N/A", "", CONCATENATE(W947, "/")),IF(U947&gt;0, CONCATENATE("+",U947), U947),"mm Offset, ",R947,", ",X947,"mm Centerbore, ",PROPER(AA947), "", IF(BF947="N/A", "", CONCATENATE(", w/ ", BF947)))</f>
        <v>DISCONTINUED - MR706 Bead Grip, 17x8.5, 0mm Offset, 8x170, 130.81mm Centerbore, Method Bronze</v>
      </c>
      <c r="CE947" s="311" t="s">
        <v>3721</v>
      </c>
      <c r="CF947" s="311" t="s">
        <v>3720</v>
      </c>
      <c r="CG947" s="300" t="str">
        <f t="shared" si="106"/>
        <v>TRAIL (7XX)</v>
      </c>
    </row>
    <row r="948" spans="1:85" s="36" customFormat="1" ht="15" customHeight="1">
      <c r="A948" s="571">
        <f t="shared" si="105"/>
        <v>945</v>
      </c>
      <c r="B948" s="4" t="s">
        <v>84</v>
      </c>
      <c r="C948" s="92" t="s">
        <v>1055</v>
      </c>
      <c r="D948" s="3" t="s">
        <v>1113</v>
      </c>
      <c r="E948" s="84" t="s">
        <v>6734</v>
      </c>
      <c r="F948" s="281" t="str">
        <f t="shared" si="107"/>
        <v>MR40147046343B</v>
      </c>
      <c r="G948" s="83" t="s">
        <v>1095</v>
      </c>
      <c r="H948" s="83"/>
      <c r="I948" s="72" t="s">
        <v>728</v>
      </c>
      <c r="J948" s="305">
        <v>41640</v>
      </c>
      <c r="K948" s="315">
        <v>45208</v>
      </c>
      <c r="L948" s="282" t="s">
        <v>1239</v>
      </c>
      <c r="M948" s="328">
        <v>289</v>
      </c>
      <c r="N948" s="85"/>
      <c r="O948" s="409"/>
      <c r="P948" s="5">
        <v>14</v>
      </c>
      <c r="Q948" s="70">
        <v>7</v>
      </c>
      <c r="R948" s="92" t="s">
        <v>1683</v>
      </c>
      <c r="S948" s="5">
        <v>4</v>
      </c>
      <c r="T948" s="5">
        <v>156</v>
      </c>
      <c r="U948" s="5">
        <v>13</v>
      </c>
      <c r="V948" s="17">
        <v>4.3</v>
      </c>
      <c r="W948" s="5" t="s">
        <v>168</v>
      </c>
      <c r="X948" s="26">
        <v>132</v>
      </c>
      <c r="Y948" s="6">
        <v>13.45</v>
      </c>
      <c r="Z948" s="47">
        <v>1600</v>
      </c>
      <c r="AA948" s="72" t="s">
        <v>5159</v>
      </c>
      <c r="AB948" s="72" t="s">
        <v>173</v>
      </c>
      <c r="AC948" s="47" t="s">
        <v>9772</v>
      </c>
      <c r="AD948" s="2" t="s">
        <v>1582</v>
      </c>
      <c r="AE948" s="435"/>
      <c r="AF948" s="82">
        <v>22</v>
      </c>
      <c r="AG948" s="80" t="s">
        <v>85</v>
      </c>
      <c r="AH948" s="2" t="s">
        <v>85</v>
      </c>
      <c r="AI948" s="2" t="s">
        <v>2862</v>
      </c>
      <c r="AJ948" s="2" t="s">
        <v>85</v>
      </c>
      <c r="AK948" s="9" t="s">
        <v>85</v>
      </c>
      <c r="AL948" s="74" t="s">
        <v>237</v>
      </c>
      <c r="AM948" s="74" t="s">
        <v>85</v>
      </c>
      <c r="AN948" s="38" t="s">
        <v>85</v>
      </c>
      <c r="AO948" s="74" t="s">
        <v>85</v>
      </c>
      <c r="AP948" s="77">
        <v>14.1</v>
      </c>
      <c r="AQ948" s="74"/>
      <c r="AR948" s="74">
        <v>194</v>
      </c>
      <c r="AS948" s="25">
        <v>0</v>
      </c>
      <c r="AT948" s="25">
        <v>0.7</v>
      </c>
      <c r="AU948" s="25">
        <v>5</v>
      </c>
      <c r="AV948" s="25">
        <v>0</v>
      </c>
      <c r="AW948" s="25">
        <v>168</v>
      </c>
      <c r="AX948" s="25">
        <v>161</v>
      </c>
      <c r="AY948" s="77">
        <v>120</v>
      </c>
      <c r="AZ948" s="49">
        <v>22</v>
      </c>
      <c r="BA948" s="49">
        <v>46.5</v>
      </c>
      <c r="BB948" s="49">
        <v>50</v>
      </c>
      <c r="BC948" s="49"/>
      <c r="BD948" s="3" t="s">
        <v>3213</v>
      </c>
      <c r="BE948" s="91">
        <v>89.100000000000009</v>
      </c>
      <c r="BF948" s="3" t="s">
        <v>1478</v>
      </c>
      <c r="BG948" s="91">
        <v>11</v>
      </c>
      <c r="BH948" s="70">
        <v>19.73</v>
      </c>
      <c r="BI948" s="50">
        <v>16.968503937007899</v>
      </c>
      <c r="BJ948" s="50">
        <v>16.968503937007899</v>
      </c>
      <c r="BK948" s="50">
        <v>10.354330708661401</v>
      </c>
      <c r="BL948" s="357">
        <v>4.8855143000000059E-2</v>
      </c>
      <c r="BM948" s="5">
        <v>48</v>
      </c>
      <c r="BN948" s="107" t="s">
        <v>3374</v>
      </c>
      <c r="BO948" s="46" t="s">
        <v>3891</v>
      </c>
      <c r="BP948" s="74" t="s">
        <v>3907</v>
      </c>
      <c r="BQ948" s="44" t="s">
        <v>4615</v>
      </c>
      <c r="BR948" s="44" t="s">
        <v>3932</v>
      </c>
      <c r="BS948" s="74" t="s">
        <v>5167</v>
      </c>
      <c r="BT948" s="74" t="s">
        <v>5168</v>
      </c>
      <c r="BU948" s="74" t="s">
        <v>4616</v>
      </c>
      <c r="BV948" s="74" t="s">
        <v>5169</v>
      </c>
      <c r="BW948" s="74"/>
      <c r="BX948" s="74"/>
      <c r="BY948" s="74"/>
      <c r="BZ948" s="300" t="s">
        <v>6431</v>
      </c>
      <c r="CA948" s="356" t="s">
        <v>6430</v>
      </c>
      <c r="CB948" s="300" t="s">
        <v>6429</v>
      </c>
      <c r="CC948" s="356" t="s">
        <v>6428</v>
      </c>
      <c r="CD948" s="311" t="str">
        <f t="shared" ref="CD948:CD950" si="113">CONCATENATE("DISCONTINUED"," ","-"," ",D948,", ",P948,"x",Q948,", ",IF(W948="N/A", "", CONCATENATE(W948, "/")),IF(U948&gt;0, CONCATENATE("+",U948), U948),"mm Offset, ",R948,", ",X948,"mm Centerbore, ",PROPER(AA948), "", IF(BF948="N/A", "", CONCATENATE(", w/ ", BF948)))</f>
        <v>DISCONTINUED - MR401 UTV Beadlock, 14x7, 4+3/+13mm Offset, 4x156, 132mm Centerbore, Machined - Raw, w/ BH-H20875</v>
      </c>
      <c r="CE948" s="311" t="s">
        <v>3721</v>
      </c>
      <c r="CF948" s="311" t="s">
        <v>3720</v>
      </c>
      <c r="CG948" s="300" t="str">
        <f t="shared" si="106"/>
        <v>UTV (4XX)</v>
      </c>
    </row>
    <row r="949" spans="1:85" s="36" customFormat="1" ht="15" customHeight="1">
      <c r="A949" s="571">
        <f t="shared" si="105"/>
        <v>946</v>
      </c>
      <c r="B949" s="3" t="s">
        <v>84</v>
      </c>
      <c r="C949" s="92" t="s">
        <v>1060</v>
      </c>
      <c r="D949" s="74" t="s">
        <v>907</v>
      </c>
      <c r="E949" s="84" t="s">
        <v>6735</v>
      </c>
      <c r="F949" s="281" t="str">
        <f t="shared" si="107"/>
        <v>MR60521050324N</v>
      </c>
      <c r="G949" s="83" t="s">
        <v>2095</v>
      </c>
      <c r="H949" s="83"/>
      <c r="I949" s="72" t="s">
        <v>4885</v>
      </c>
      <c r="J949" s="305">
        <v>44351</v>
      </c>
      <c r="K949" s="315">
        <v>45208</v>
      </c>
      <c r="L949" s="282" t="s">
        <v>1239</v>
      </c>
      <c r="M949" s="328">
        <v>399</v>
      </c>
      <c r="N949" s="85"/>
      <c r="O949" s="409"/>
      <c r="P949" s="74">
        <v>20</v>
      </c>
      <c r="Q949" s="76">
        <v>10</v>
      </c>
      <c r="R949" s="92" t="s">
        <v>1692</v>
      </c>
      <c r="S949" s="74">
        <v>5</v>
      </c>
      <c r="T949" s="74">
        <v>5</v>
      </c>
      <c r="U949" s="74">
        <v>-24</v>
      </c>
      <c r="V949" s="77">
        <v>4.55</v>
      </c>
      <c r="W949" s="93" t="s">
        <v>85</v>
      </c>
      <c r="X949" s="77">
        <v>71.5</v>
      </c>
      <c r="Y949" s="76">
        <v>43</v>
      </c>
      <c r="Z949" s="47">
        <v>2650</v>
      </c>
      <c r="AA949" s="45" t="s">
        <v>5147</v>
      </c>
      <c r="AB949" s="71" t="s">
        <v>173</v>
      </c>
      <c r="AC949" s="47" t="s">
        <v>9782</v>
      </c>
      <c r="AD949" s="3" t="s">
        <v>1587</v>
      </c>
      <c r="AE949" s="47"/>
      <c r="AF949" s="82">
        <v>33</v>
      </c>
      <c r="AG949" s="80" t="s">
        <v>1731</v>
      </c>
      <c r="AH949" s="73" t="s">
        <v>1786</v>
      </c>
      <c r="AI949" s="73" t="s">
        <v>85</v>
      </c>
      <c r="AJ949" s="92" t="s">
        <v>1826</v>
      </c>
      <c r="AK949" s="9">
        <v>1.1000000000000001</v>
      </c>
      <c r="AL949" s="92" t="s">
        <v>236</v>
      </c>
      <c r="AM949" s="74" t="s">
        <v>85</v>
      </c>
      <c r="AN949" s="38" t="s">
        <v>85</v>
      </c>
      <c r="AO949" s="74" t="s">
        <v>85</v>
      </c>
      <c r="AP949" s="77">
        <v>15.8</v>
      </c>
      <c r="AQ949" s="74"/>
      <c r="AR949" s="74">
        <v>165</v>
      </c>
      <c r="AS949" s="34">
        <v>6</v>
      </c>
      <c r="AT949" s="34">
        <v>15</v>
      </c>
      <c r="AU949" s="34">
        <v>25</v>
      </c>
      <c r="AV949" s="34">
        <v>37</v>
      </c>
      <c r="AW949" s="34">
        <v>245</v>
      </c>
      <c r="AX949" s="94">
        <v>241</v>
      </c>
      <c r="AY949" s="93">
        <v>71.5</v>
      </c>
      <c r="AZ949" s="49">
        <v>38</v>
      </c>
      <c r="BA949" s="49">
        <v>38</v>
      </c>
      <c r="BB949" s="49">
        <v>72</v>
      </c>
      <c r="BC949" s="49"/>
      <c r="BD949" s="3" t="s">
        <v>85</v>
      </c>
      <c r="BE949" s="91" t="s">
        <v>85</v>
      </c>
      <c r="BF949" s="3" t="s">
        <v>85</v>
      </c>
      <c r="BG949" s="91" t="s">
        <v>85</v>
      </c>
      <c r="BH949" s="70">
        <v>47.84</v>
      </c>
      <c r="BI949" s="50">
        <v>23.228346456692901</v>
      </c>
      <c r="BJ949" s="50">
        <v>23.228346456692901</v>
      </c>
      <c r="BK949" s="50">
        <v>12.9133858267717</v>
      </c>
      <c r="BL949" s="357">
        <v>0.11417680000000027</v>
      </c>
      <c r="BM949" s="74">
        <v>20</v>
      </c>
      <c r="BN949" s="107" t="s">
        <v>3374</v>
      </c>
      <c r="BO949" s="46" t="s">
        <v>3891</v>
      </c>
      <c r="BP949" s="74" t="s">
        <v>3907</v>
      </c>
      <c r="BQ949" s="74" t="s">
        <v>4615</v>
      </c>
      <c r="BR949" s="74" t="s">
        <v>5198</v>
      </c>
      <c r="BS949" s="74" t="s">
        <v>5199</v>
      </c>
      <c r="BT949" s="74" t="s">
        <v>4451</v>
      </c>
      <c r="BU949" s="74" t="s">
        <v>4101</v>
      </c>
      <c r="BV949" s="74" t="s">
        <v>3909</v>
      </c>
      <c r="BW949" s="74"/>
      <c r="BX949" s="74"/>
      <c r="BY949" s="74"/>
      <c r="BZ949" s="300" t="s">
        <v>6265</v>
      </c>
      <c r="CA949" s="356" t="s">
        <v>6264</v>
      </c>
      <c r="CB949" s="300" t="s">
        <v>6267</v>
      </c>
      <c r="CC949" s="356" t="s">
        <v>6266</v>
      </c>
      <c r="CD949" s="311" t="str">
        <f t="shared" si="113"/>
        <v>DISCONTINUED - MR605 NV, 20x10, -24mm Offset, 5x5, 71.5mm Centerbore, Machined - Clear Coat</v>
      </c>
      <c r="CE949" s="311" t="s">
        <v>3721</v>
      </c>
      <c r="CF949" s="311" t="s">
        <v>3720</v>
      </c>
      <c r="CG949" s="300" t="str">
        <f t="shared" si="106"/>
        <v>DISCO (6XX)</v>
      </c>
    </row>
    <row r="950" spans="1:85" s="36" customFormat="1" ht="15" customHeight="1">
      <c r="A950" s="571">
        <f t="shared" si="105"/>
        <v>947</v>
      </c>
      <c r="B950" s="13" t="s">
        <v>84</v>
      </c>
      <c r="C950" s="97" t="s">
        <v>1247</v>
      </c>
      <c r="D950" s="75" t="s">
        <v>5488</v>
      </c>
      <c r="E950" s="84" t="s">
        <v>6736</v>
      </c>
      <c r="F950" s="281" t="str">
        <f t="shared" si="107"/>
        <v>MR70689052525</v>
      </c>
      <c r="G950" s="83"/>
      <c r="H950" s="83"/>
      <c r="I950" s="43" t="s">
        <v>5301</v>
      </c>
      <c r="J950" s="315">
        <v>44517</v>
      </c>
      <c r="K950" s="315">
        <v>45208</v>
      </c>
      <c r="L950" s="282" t="s">
        <v>1239</v>
      </c>
      <c r="M950" s="328">
        <v>379</v>
      </c>
      <c r="N950" s="85"/>
      <c r="O950" s="409"/>
      <c r="P950" s="75">
        <v>18</v>
      </c>
      <c r="Q950" s="8">
        <v>9</v>
      </c>
      <c r="R950" s="92" t="s">
        <v>1686</v>
      </c>
      <c r="S950" s="75">
        <v>5</v>
      </c>
      <c r="T950" s="75">
        <v>120</v>
      </c>
      <c r="U950" s="75">
        <v>25</v>
      </c>
      <c r="V950" s="77">
        <v>5.95</v>
      </c>
      <c r="W950" s="95" t="s">
        <v>85</v>
      </c>
      <c r="X950" s="68">
        <v>72.599999999999994</v>
      </c>
      <c r="Y950" s="39">
        <v>33.58</v>
      </c>
      <c r="Z950" s="47">
        <v>2650</v>
      </c>
      <c r="AA950" s="43" t="s">
        <v>2165</v>
      </c>
      <c r="AB950" s="72" t="s">
        <v>2845</v>
      </c>
      <c r="AC950" s="47" t="s">
        <v>9897</v>
      </c>
      <c r="AD950" s="74" t="s">
        <v>3940</v>
      </c>
      <c r="AE950" s="86"/>
      <c r="AF950" s="82">
        <v>22</v>
      </c>
      <c r="AG950" s="14" t="s">
        <v>85</v>
      </c>
      <c r="AH950" s="14" t="s">
        <v>85</v>
      </c>
      <c r="AI950" s="13" t="s">
        <v>85</v>
      </c>
      <c r="AJ950" s="14" t="s">
        <v>85</v>
      </c>
      <c r="AK950" s="9" t="s">
        <v>85</v>
      </c>
      <c r="AL950" s="92" t="s">
        <v>236</v>
      </c>
      <c r="AM950" s="75" t="s">
        <v>85</v>
      </c>
      <c r="AN950" s="38" t="s">
        <v>85</v>
      </c>
      <c r="AO950" s="75" t="s">
        <v>85</v>
      </c>
      <c r="AP950" s="68">
        <v>16.2</v>
      </c>
      <c r="AQ950" s="75"/>
      <c r="AR950" s="75">
        <v>150</v>
      </c>
      <c r="AS950" s="34">
        <v>15</v>
      </c>
      <c r="AT950" s="34">
        <v>24.6</v>
      </c>
      <c r="AU950" s="25">
        <v>34.9</v>
      </c>
      <c r="AV950" s="34">
        <v>41</v>
      </c>
      <c r="AW950" s="25">
        <v>223.3</v>
      </c>
      <c r="AX950" s="67">
        <v>213.8</v>
      </c>
      <c r="AY950" s="77">
        <v>72.599999999999994</v>
      </c>
      <c r="AZ950" s="49">
        <v>44</v>
      </c>
      <c r="BA950" s="49">
        <v>44</v>
      </c>
      <c r="BB950" s="49">
        <v>24</v>
      </c>
      <c r="BC950" s="49"/>
      <c r="BD950" s="13" t="s">
        <v>85</v>
      </c>
      <c r="BE950" s="91" t="s">
        <v>85</v>
      </c>
      <c r="BF950" s="13" t="s">
        <v>85</v>
      </c>
      <c r="BG950" s="91" t="s">
        <v>85</v>
      </c>
      <c r="BH950" s="70">
        <v>37.58</v>
      </c>
      <c r="BI950" s="50">
        <v>21.141732283464599</v>
      </c>
      <c r="BJ950" s="50">
        <v>21.141732283464599</v>
      </c>
      <c r="BK950" s="50">
        <v>11.929133858267701</v>
      </c>
      <c r="BL950" s="357">
        <v>8.7375807000000152E-2</v>
      </c>
      <c r="BM950" s="14">
        <v>36</v>
      </c>
      <c r="BN950" s="107" t="s">
        <v>3374</v>
      </c>
      <c r="BO950" s="46" t="s">
        <v>3891</v>
      </c>
      <c r="BP950" s="74" t="s">
        <v>4730</v>
      </c>
      <c r="BQ950" s="74" t="s">
        <v>3907</v>
      </c>
      <c r="BR950" s="74" t="s">
        <v>5165</v>
      </c>
      <c r="BS950" s="74" t="s">
        <v>2734</v>
      </c>
      <c r="BT950" s="74" t="s">
        <v>5619</v>
      </c>
      <c r="BU950" s="74" t="s">
        <v>5126</v>
      </c>
      <c r="BV950" s="74" t="s">
        <v>5620</v>
      </c>
      <c r="BW950" s="74" t="s">
        <v>4101</v>
      </c>
      <c r="BX950" s="74" t="s">
        <v>3909</v>
      </c>
      <c r="BY950" s="74"/>
      <c r="BZ950" s="334" t="s">
        <v>6355</v>
      </c>
      <c r="CA950" s="364" t="s">
        <v>6354</v>
      </c>
      <c r="CB950" s="337" t="s">
        <v>6359</v>
      </c>
      <c r="CC950" s="364" t="s">
        <v>6358</v>
      </c>
      <c r="CD950" s="311" t="str">
        <f t="shared" si="113"/>
        <v>DISCONTINUED - MR706 Bead Grip, 18x9, +25mm Offset, 5x120, 72.6mm Centerbore, Matte Black</v>
      </c>
      <c r="CE950" s="311" t="s">
        <v>3721</v>
      </c>
      <c r="CF950" s="311" t="s">
        <v>3720</v>
      </c>
      <c r="CG950" s="300" t="str">
        <f t="shared" si="106"/>
        <v>TRAIL (7XX)</v>
      </c>
    </row>
    <row r="951" spans="1:85" s="36" customFormat="1" ht="15" customHeight="1">
      <c r="A951" s="571">
        <f t="shared" si="105"/>
        <v>948</v>
      </c>
      <c r="B951" s="13" t="s">
        <v>84</v>
      </c>
      <c r="C951" s="97" t="s">
        <v>1247</v>
      </c>
      <c r="D951" s="75" t="s">
        <v>5488</v>
      </c>
      <c r="E951" s="84" t="s">
        <v>6773</v>
      </c>
      <c r="F951" s="281" t="str">
        <f t="shared" si="107"/>
        <v>MR70678580500</v>
      </c>
      <c r="G951" s="83"/>
      <c r="H951" s="83"/>
      <c r="I951" s="43" t="s">
        <v>5289</v>
      </c>
      <c r="J951" s="315">
        <v>44517</v>
      </c>
      <c r="K951" s="315">
        <v>45236</v>
      </c>
      <c r="L951" s="282" t="s">
        <v>1239</v>
      </c>
      <c r="M951" s="328">
        <v>339</v>
      </c>
      <c r="N951" s="85"/>
      <c r="O951" s="409"/>
      <c r="P951" s="75">
        <v>17</v>
      </c>
      <c r="Q951" s="76">
        <v>8.5</v>
      </c>
      <c r="R951" s="92" t="s">
        <v>1699</v>
      </c>
      <c r="S951" s="75">
        <v>8</v>
      </c>
      <c r="T951" s="75">
        <v>6.5</v>
      </c>
      <c r="U951" s="75">
        <v>0</v>
      </c>
      <c r="V951" s="77">
        <v>4.72</v>
      </c>
      <c r="W951" s="95" t="s">
        <v>85</v>
      </c>
      <c r="X951" s="68">
        <v>130.81</v>
      </c>
      <c r="Y951" s="39">
        <v>29.96</v>
      </c>
      <c r="Z951" s="47">
        <v>3640</v>
      </c>
      <c r="AA951" s="43" t="s">
        <v>2165</v>
      </c>
      <c r="AB951" s="72" t="s">
        <v>2845</v>
      </c>
      <c r="AC951" s="47" t="s">
        <v>9627</v>
      </c>
      <c r="AD951" s="74" t="s">
        <v>3944</v>
      </c>
      <c r="AE951" s="86"/>
      <c r="AF951" s="82">
        <v>33</v>
      </c>
      <c r="AG951" s="14" t="s">
        <v>85</v>
      </c>
      <c r="AH951" s="14" t="s">
        <v>85</v>
      </c>
      <c r="AI951" s="13" t="s">
        <v>2863</v>
      </c>
      <c r="AJ951" s="14" t="s">
        <v>85</v>
      </c>
      <c r="AK951" s="9" t="s">
        <v>85</v>
      </c>
      <c r="AL951" s="92" t="s">
        <v>237</v>
      </c>
      <c r="AM951" s="75" t="s">
        <v>85</v>
      </c>
      <c r="AN951" s="38" t="s">
        <v>85</v>
      </c>
      <c r="AO951" s="75" t="s">
        <v>85</v>
      </c>
      <c r="AP951" s="68">
        <v>16.2</v>
      </c>
      <c r="AQ951" s="75"/>
      <c r="AR951" s="75">
        <v>200</v>
      </c>
      <c r="AS951" s="34">
        <v>0</v>
      </c>
      <c r="AT951" s="34">
        <v>0</v>
      </c>
      <c r="AU951" s="25">
        <v>31.4</v>
      </c>
      <c r="AV951" s="34">
        <v>47.5</v>
      </c>
      <c r="AW951" s="25">
        <v>210</v>
      </c>
      <c r="AX951" s="67">
        <v>206</v>
      </c>
      <c r="AY951" s="77">
        <v>123.1</v>
      </c>
      <c r="AZ951" s="49">
        <v>92</v>
      </c>
      <c r="BA951" s="49">
        <v>92</v>
      </c>
      <c r="BB951" s="49">
        <v>22</v>
      </c>
      <c r="BC951" s="49"/>
      <c r="BD951" s="13" t="s">
        <v>85</v>
      </c>
      <c r="BE951" s="91" t="s">
        <v>85</v>
      </c>
      <c r="BF951" s="13" t="s">
        <v>85</v>
      </c>
      <c r="BG951" s="91" t="s">
        <v>85</v>
      </c>
      <c r="BH951" s="70">
        <v>33.96</v>
      </c>
      <c r="BI951" s="50">
        <v>20.236220472440898</v>
      </c>
      <c r="BJ951" s="50">
        <v>20.236220472440898</v>
      </c>
      <c r="BK951" s="50">
        <v>11.417322834645701</v>
      </c>
      <c r="BL951" s="357">
        <v>7.6616839999999839E-2</v>
      </c>
      <c r="BM951" s="14">
        <v>36</v>
      </c>
      <c r="BN951" s="107" t="s">
        <v>3374</v>
      </c>
      <c r="BO951" s="46" t="s">
        <v>3891</v>
      </c>
      <c r="BP951" s="74" t="s">
        <v>4730</v>
      </c>
      <c r="BQ951" s="74" t="s">
        <v>3907</v>
      </c>
      <c r="BR951" s="74" t="s">
        <v>5165</v>
      </c>
      <c r="BS951" s="74" t="s">
        <v>2734</v>
      </c>
      <c r="BT951" s="74" t="s">
        <v>5619</v>
      </c>
      <c r="BU951" s="74" t="s">
        <v>5126</v>
      </c>
      <c r="BV951" s="74" t="s">
        <v>5620</v>
      </c>
      <c r="BW951" s="74" t="s">
        <v>4101</v>
      </c>
      <c r="BX951" s="74" t="s">
        <v>3909</v>
      </c>
      <c r="BY951" s="74"/>
      <c r="BZ951" s="334" t="s">
        <v>6357</v>
      </c>
      <c r="CA951" s="364" t="s">
        <v>6363</v>
      </c>
      <c r="CB951" s="337" t="s">
        <v>6365</v>
      </c>
      <c r="CC951" s="364" t="s">
        <v>6364</v>
      </c>
      <c r="CD951" s="311" t="str">
        <f t="shared" ref="CD951:CD953" si="114">CONCATENATE("DISCONTINUED"," ","-"," ",D951,", ",P951,"x",Q951,", ",IF(W951="N/A", "", CONCATENATE(W951, "/")),IF(U951&gt;0, CONCATENATE("+",U951), U951),"mm Offset, ",R951,", ",X951,"mm Centerbore, ",PROPER(AA951), "", IF(BF951="N/A", "", CONCATENATE(", w/ ", BF951)))</f>
        <v>DISCONTINUED - MR706 Bead Grip, 17x8.5, 0mm Offset, 8x6.5, 130.81mm Centerbore, Matte Black</v>
      </c>
      <c r="CE951" s="311" t="s">
        <v>3721</v>
      </c>
      <c r="CF951" s="311" t="s">
        <v>3720</v>
      </c>
      <c r="CG951" s="300" t="str">
        <f t="shared" si="106"/>
        <v>TRAIL (7XX)</v>
      </c>
    </row>
    <row r="952" spans="1:85" s="36" customFormat="1" ht="15" customHeight="1">
      <c r="A952" s="571">
        <f t="shared" si="105"/>
        <v>949</v>
      </c>
      <c r="B952" s="13" t="s">
        <v>84</v>
      </c>
      <c r="C952" s="97" t="s">
        <v>1247</v>
      </c>
      <c r="D952" s="75" t="s">
        <v>5488</v>
      </c>
      <c r="E952" s="84" t="s">
        <v>6774</v>
      </c>
      <c r="F952" s="281" t="str">
        <f t="shared" si="107"/>
        <v>MR70678580900</v>
      </c>
      <c r="G952" s="83"/>
      <c r="H952" s="83"/>
      <c r="I952" s="43" t="s">
        <v>5290</v>
      </c>
      <c r="J952" s="315">
        <v>44517</v>
      </c>
      <c r="K952" s="315">
        <v>45236</v>
      </c>
      <c r="L952" s="282" t="s">
        <v>1239</v>
      </c>
      <c r="M952" s="328">
        <v>339</v>
      </c>
      <c r="N952" s="85"/>
      <c r="O952" s="409"/>
      <c r="P952" s="75">
        <v>17</v>
      </c>
      <c r="Q952" s="76">
        <v>8.5</v>
      </c>
      <c r="R952" s="92" t="s">
        <v>1699</v>
      </c>
      <c r="S952" s="75">
        <v>8</v>
      </c>
      <c r="T952" s="75">
        <v>6.5</v>
      </c>
      <c r="U952" s="75">
        <v>0</v>
      </c>
      <c r="V952" s="77">
        <v>4.72</v>
      </c>
      <c r="W952" s="95" t="s">
        <v>85</v>
      </c>
      <c r="X952" s="68">
        <v>130.81</v>
      </c>
      <c r="Y952" s="39">
        <v>29.96</v>
      </c>
      <c r="Z952" s="47">
        <v>3640</v>
      </c>
      <c r="AA952" s="43" t="s">
        <v>2168</v>
      </c>
      <c r="AB952" s="72" t="s">
        <v>2846</v>
      </c>
      <c r="AC952" s="47" t="s">
        <v>9627</v>
      </c>
      <c r="AD952" s="74" t="s">
        <v>3944</v>
      </c>
      <c r="AE952" s="86"/>
      <c r="AF952" s="82">
        <v>33</v>
      </c>
      <c r="AG952" s="14" t="s">
        <v>85</v>
      </c>
      <c r="AH952" s="14" t="s">
        <v>85</v>
      </c>
      <c r="AI952" s="13" t="s">
        <v>2863</v>
      </c>
      <c r="AJ952" s="14" t="s">
        <v>85</v>
      </c>
      <c r="AK952" s="9" t="s">
        <v>85</v>
      </c>
      <c r="AL952" s="92" t="s">
        <v>237</v>
      </c>
      <c r="AM952" s="75" t="s">
        <v>85</v>
      </c>
      <c r="AN952" s="38" t="s">
        <v>85</v>
      </c>
      <c r="AO952" s="75" t="s">
        <v>85</v>
      </c>
      <c r="AP952" s="68">
        <v>16.2</v>
      </c>
      <c r="AQ952" s="75"/>
      <c r="AR952" s="75">
        <v>200</v>
      </c>
      <c r="AS952" s="34">
        <v>0</v>
      </c>
      <c r="AT952" s="34">
        <v>0</v>
      </c>
      <c r="AU952" s="25">
        <v>31.4</v>
      </c>
      <c r="AV952" s="34">
        <v>47.5</v>
      </c>
      <c r="AW952" s="25">
        <v>210</v>
      </c>
      <c r="AX952" s="67">
        <v>206</v>
      </c>
      <c r="AY952" s="77">
        <v>123.1</v>
      </c>
      <c r="AZ952" s="49">
        <v>92</v>
      </c>
      <c r="BA952" s="49">
        <v>92</v>
      </c>
      <c r="BB952" s="49">
        <v>22</v>
      </c>
      <c r="BC952" s="49"/>
      <c r="BD952" s="13" t="s">
        <v>85</v>
      </c>
      <c r="BE952" s="91" t="s">
        <v>85</v>
      </c>
      <c r="BF952" s="13" t="s">
        <v>85</v>
      </c>
      <c r="BG952" s="91" t="s">
        <v>85</v>
      </c>
      <c r="BH952" s="70">
        <v>33.96</v>
      </c>
      <c r="BI952" s="50">
        <v>20.236220472440898</v>
      </c>
      <c r="BJ952" s="50">
        <v>20.236220472440898</v>
      </c>
      <c r="BK952" s="50">
        <v>11.417322834645701</v>
      </c>
      <c r="BL952" s="357">
        <v>7.6616839999999839E-2</v>
      </c>
      <c r="BM952" s="14">
        <v>36</v>
      </c>
      <c r="BN952" s="107" t="s">
        <v>3374</v>
      </c>
      <c r="BO952" s="46" t="s">
        <v>3891</v>
      </c>
      <c r="BP952" s="74" t="s">
        <v>4730</v>
      </c>
      <c r="BQ952" s="74" t="s">
        <v>3907</v>
      </c>
      <c r="BR952" s="74" t="s">
        <v>5165</v>
      </c>
      <c r="BS952" s="74" t="s">
        <v>2734</v>
      </c>
      <c r="BT952" s="74" t="s">
        <v>5619</v>
      </c>
      <c r="BU952" s="74" t="s">
        <v>5126</v>
      </c>
      <c r="BV952" s="74" t="s">
        <v>5620</v>
      </c>
      <c r="BW952" s="74" t="s">
        <v>4101</v>
      </c>
      <c r="BX952" s="74" t="s">
        <v>3909</v>
      </c>
      <c r="BY952" s="74"/>
      <c r="BZ952" s="334" t="s">
        <v>6369</v>
      </c>
      <c r="CA952" s="364" t="s">
        <v>6375</v>
      </c>
      <c r="CB952" s="337" t="s">
        <v>6377</v>
      </c>
      <c r="CC952" s="364" t="s">
        <v>6376</v>
      </c>
      <c r="CD952" s="311" t="str">
        <f t="shared" si="114"/>
        <v>DISCONTINUED - MR706 Bead Grip, 17x8.5, 0mm Offset, 8x6.5, 130.81mm Centerbore, Method Bronze</v>
      </c>
      <c r="CE952" s="311" t="s">
        <v>3721</v>
      </c>
      <c r="CF952" s="311" t="s">
        <v>3720</v>
      </c>
      <c r="CG952" s="300" t="str">
        <f t="shared" si="106"/>
        <v>TRAIL (7XX)</v>
      </c>
    </row>
    <row r="953" spans="1:85" s="36" customFormat="1" ht="15" customHeight="1">
      <c r="A953" s="571">
        <f t="shared" si="105"/>
        <v>950</v>
      </c>
      <c r="B953" s="3" t="s">
        <v>84</v>
      </c>
      <c r="C953" s="92" t="s">
        <v>1059</v>
      </c>
      <c r="D953" s="74" t="s">
        <v>233</v>
      </c>
      <c r="E953" s="84" t="s">
        <v>6775</v>
      </c>
      <c r="F953" s="281" t="str">
        <f t="shared" si="107"/>
        <v>MR50178049542</v>
      </c>
      <c r="G953" s="83"/>
      <c r="H953" s="83"/>
      <c r="I953" s="71" t="s">
        <v>4562</v>
      </c>
      <c r="J953" s="306">
        <v>44210</v>
      </c>
      <c r="K953" s="315">
        <v>45236</v>
      </c>
      <c r="L953" s="282" t="s">
        <v>1239</v>
      </c>
      <c r="M953" s="328">
        <v>289</v>
      </c>
      <c r="N953" s="85"/>
      <c r="O953" s="409"/>
      <c r="P953" s="74">
        <v>17</v>
      </c>
      <c r="Q953" s="76">
        <v>8</v>
      </c>
      <c r="R953" s="92" t="s">
        <v>1685</v>
      </c>
      <c r="S953" s="74">
        <v>5</v>
      </c>
      <c r="T953" s="74">
        <v>108</v>
      </c>
      <c r="U953" s="74">
        <v>42</v>
      </c>
      <c r="V953" s="77">
        <v>6.2</v>
      </c>
      <c r="W953" s="93" t="s">
        <v>85</v>
      </c>
      <c r="X953" s="77">
        <v>63.4</v>
      </c>
      <c r="Y953" s="76">
        <v>24.29</v>
      </c>
      <c r="Z953" s="47">
        <v>1850</v>
      </c>
      <c r="AA953" s="72" t="s">
        <v>2165</v>
      </c>
      <c r="AB953" s="72" t="s">
        <v>2845</v>
      </c>
      <c r="AC953" s="47" t="s">
        <v>9745</v>
      </c>
      <c r="AD953" s="74" t="s">
        <v>1583</v>
      </c>
      <c r="AE953" s="86"/>
      <c r="AF953" s="82">
        <v>33</v>
      </c>
      <c r="AG953" s="79" t="s">
        <v>1675</v>
      </c>
      <c r="AH953" s="74" t="s">
        <v>1786</v>
      </c>
      <c r="AI953" s="73" t="s">
        <v>85</v>
      </c>
      <c r="AJ953" s="3" t="s">
        <v>85</v>
      </c>
      <c r="AK953" s="9" t="s">
        <v>85</v>
      </c>
      <c r="AL953" s="92" t="s">
        <v>236</v>
      </c>
      <c r="AM953" s="74" t="s">
        <v>85</v>
      </c>
      <c r="AN953" s="38" t="s">
        <v>85</v>
      </c>
      <c r="AO953" s="74" t="s">
        <v>85</v>
      </c>
      <c r="AP953" s="77">
        <v>16</v>
      </c>
      <c r="AQ953" s="74"/>
      <c r="AR953" s="74">
        <v>160</v>
      </c>
      <c r="AS953" s="25">
        <v>31.6</v>
      </c>
      <c r="AT953" s="25">
        <v>40</v>
      </c>
      <c r="AU953" s="25">
        <v>43</v>
      </c>
      <c r="AV953" s="25">
        <v>46</v>
      </c>
      <c r="AW953" s="25">
        <v>207.6</v>
      </c>
      <c r="AX953" s="25">
        <v>195.6</v>
      </c>
      <c r="AY953" s="77">
        <v>63.4</v>
      </c>
      <c r="AZ953" s="49">
        <v>25</v>
      </c>
      <c r="BA953" s="49">
        <v>25</v>
      </c>
      <c r="BB953" s="49">
        <v>0</v>
      </c>
      <c r="BC953" s="49"/>
      <c r="BD953" s="3" t="s">
        <v>85</v>
      </c>
      <c r="BE953" s="91" t="s">
        <v>85</v>
      </c>
      <c r="BF953" s="3" t="s">
        <v>85</v>
      </c>
      <c r="BG953" s="91" t="s">
        <v>85</v>
      </c>
      <c r="BH953" s="70">
        <v>28.7</v>
      </c>
      <c r="BI953" s="50">
        <v>20.236220472440898</v>
      </c>
      <c r="BJ953" s="50">
        <v>20.236220472440898</v>
      </c>
      <c r="BK953" s="50">
        <v>10.7086614173228</v>
      </c>
      <c r="BL953" s="357">
        <v>7.18613119999994E-2</v>
      </c>
      <c r="BM953" s="74">
        <v>36</v>
      </c>
      <c r="BN953" s="107" t="s">
        <v>3374</v>
      </c>
      <c r="BO953" s="46" t="s">
        <v>3891</v>
      </c>
      <c r="BP953" s="74" t="s">
        <v>3907</v>
      </c>
      <c r="BQ953" s="74" t="s">
        <v>5227</v>
      </c>
      <c r="BR953" s="74" t="s">
        <v>5170</v>
      </c>
      <c r="BS953" s="74" t="s">
        <v>4451</v>
      </c>
      <c r="BT953" s="74" t="s">
        <v>4101</v>
      </c>
      <c r="BU953" s="74" t="s">
        <v>3909</v>
      </c>
      <c r="BV953" s="74" t="s">
        <v>5228</v>
      </c>
      <c r="BW953" s="74"/>
      <c r="BX953" s="74"/>
      <c r="BY953" s="74"/>
      <c r="BZ953" s="300" t="s">
        <v>6221</v>
      </c>
      <c r="CA953" s="356" t="s">
        <v>6220</v>
      </c>
      <c r="CB953" s="300" t="s">
        <v>6223</v>
      </c>
      <c r="CC953" s="356" t="s">
        <v>6222</v>
      </c>
      <c r="CD953" s="311" t="str">
        <f t="shared" si="114"/>
        <v>DISCONTINUED - MR501 RALLY, 17x8, +42mm Offset, 5x108, 63.4mm Centerbore, Matte Black</v>
      </c>
      <c r="CE953" s="311" t="s">
        <v>3721</v>
      </c>
      <c r="CF953" s="311" t="s">
        <v>3720</v>
      </c>
      <c r="CG953" s="300" t="str">
        <f t="shared" si="106"/>
        <v>RALLY (5XX)</v>
      </c>
    </row>
    <row r="954" spans="1:85" s="36" customFormat="1" ht="15" customHeight="1">
      <c r="A954" s="571">
        <f t="shared" si="105"/>
        <v>951</v>
      </c>
      <c r="B954" s="92" t="s">
        <v>84</v>
      </c>
      <c r="C954" s="92" t="s">
        <v>1038</v>
      </c>
      <c r="D954" s="92" t="s">
        <v>1975</v>
      </c>
      <c r="E954" s="84" t="s">
        <v>6778</v>
      </c>
      <c r="F954" s="281" t="str">
        <f t="shared" si="107"/>
        <v>MR31477564524</v>
      </c>
      <c r="G954" s="83"/>
      <c r="H954" s="83"/>
      <c r="I954" s="72" t="s">
        <v>4448</v>
      </c>
      <c r="J954" s="305">
        <v>44159</v>
      </c>
      <c r="K954" s="315">
        <v>45236</v>
      </c>
      <c r="L954" s="282" t="s">
        <v>1239</v>
      </c>
      <c r="M954" s="328">
        <v>284.24</v>
      </c>
      <c r="N954" s="85"/>
      <c r="O954" s="409"/>
      <c r="P954" s="29">
        <v>17</v>
      </c>
      <c r="Q954" s="24">
        <v>7.5</v>
      </c>
      <c r="R954" s="92" t="s">
        <v>1698</v>
      </c>
      <c r="S954" s="3">
        <v>6</v>
      </c>
      <c r="T954" s="29">
        <v>4.5</v>
      </c>
      <c r="U954" s="29">
        <v>24</v>
      </c>
      <c r="V954" s="77">
        <v>5.16</v>
      </c>
      <c r="W954" s="93" t="s">
        <v>85</v>
      </c>
      <c r="X954" s="77">
        <v>66.099999999999994</v>
      </c>
      <c r="Y954" s="76">
        <v>26.52</v>
      </c>
      <c r="Z954" s="47">
        <v>3640</v>
      </c>
      <c r="AA954" s="71" t="s">
        <v>2165</v>
      </c>
      <c r="AB954" s="72" t="s">
        <v>2845</v>
      </c>
      <c r="AC954" s="47" t="s">
        <v>9898</v>
      </c>
      <c r="AD954" s="79" t="s">
        <v>1776</v>
      </c>
      <c r="AE954" s="32"/>
      <c r="AF954" s="82">
        <v>22</v>
      </c>
      <c r="AG954" s="80" t="s">
        <v>85</v>
      </c>
      <c r="AH954" s="73" t="s">
        <v>85</v>
      </c>
      <c r="AI954" s="73" t="s">
        <v>85</v>
      </c>
      <c r="AJ954" s="73" t="s">
        <v>85</v>
      </c>
      <c r="AK954" s="9" t="s">
        <v>85</v>
      </c>
      <c r="AL954" s="74" t="s">
        <v>236</v>
      </c>
      <c r="AM954" s="3" t="s">
        <v>85</v>
      </c>
      <c r="AN954" s="38" t="s">
        <v>85</v>
      </c>
      <c r="AO954" s="3" t="s">
        <v>85</v>
      </c>
      <c r="AP954" s="77">
        <v>16</v>
      </c>
      <c r="AQ954" s="74"/>
      <c r="AR954" s="74">
        <v>160</v>
      </c>
      <c r="AS954" s="34">
        <v>14</v>
      </c>
      <c r="AT954" s="34">
        <v>26</v>
      </c>
      <c r="AU954" s="34">
        <v>38</v>
      </c>
      <c r="AV954" s="34">
        <v>48.8</v>
      </c>
      <c r="AW954" s="34">
        <v>206.5</v>
      </c>
      <c r="AX954" s="34">
        <v>197.8</v>
      </c>
      <c r="AY954" s="77">
        <v>66.099999999999994</v>
      </c>
      <c r="AZ954" s="49">
        <v>41</v>
      </c>
      <c r="BA954" s="49">
        <v>41</v>
      </c>
      <c r="BB954" s="49">
        <v>0</v>
      </c>
      <c r="BC954" s="49"/>
      <c r="BD954" s="3" t="s">
        <v>85</v>
      </c>
      <c r="BE954" s="91" t="s">
        <v>85</v>
      </c>
      <c r="BF954" s="3" t="s">
        <v>85</v>
      </c>
      <c r="BG954" s="91" t="s">
        <v>85</v>
      </c>
      <c r="BH954" s="70">
        <v>30.52</v>
      </c>
      <c r="BI954" s="50">
        <v>20.236220472440898</v>
      </c>
      <c r="BJ954" s="50">
        <v>20.236220472440898</v>
      </c>
      <c r="BK954" s="50">
        <v>10.4330708661417</v>
      </c>
      <c r="BL954" s="357">
        <v>7.001193999999944E-2</v>
      </c>
      <c r="BM954" s="73">
        <v>36</v>
      </c>
      <c r="BN954" s="107" t="s">
        <v>3374</v>
      </c>
      <c r="BO954" s="46" t="s">
        <v>3891</v>
      </c>
      <c r="BP954" s="29" t="s">
        <v>3907</v>
      </c>
      <c r="BQ954" s="29" t="s">
        <v>5213</v>
      </c>
      <c r="BR954" s="29" t="s">
        <v>5214</v>
      </c>
      <c r="BS954" s="29" t="s">
        <v>5215</v>
      </c>
      <c r="BT954" s="74" t="s">
        <v>5216</v>
      </c>
      <c r="BU954" s="74" t="s">
        <v>4101</v>
      </c>
      <c r="BV954" s="74" t="s">
        <v>3909</v>
      </c>
      <c r="BW954" s="74"/>
      <c r="BX954" s="74"/>
      <c r="BY954" s="74"/>
      <c r="BZ954" s="300" t="s">
        <v>6158</v>
      </c>
      <c r="CA954" s="356" t="s">
        <v>6162</v>
      </c>
      <c r="CB954" s="300" t="s">
        <v>6164</v>
      </c>
      <c r="CC954" s="356" t="s">
        <v>6163</v>
      </c>
      <c r="CD954" s="311" t="str">
        <f t="shared" ref="CD954:CD955" si="115">CONCATENATE("DISCONTINUED"," ","-"," ",D954,", ",P954,"x",Q954,", ",IF(W954="N/A", "", CONCATENATE(W954, "/")),IF(U954&gt;0, CONCATENATE("+",U954), U954),"mm Offset, ",R954,", ",X954,"mm Centerbore, ",PROPER(AA954), "", IF(BF954="N/A", "", CONCATENATE(", w/ ", BF954)))</f>
        <v>DISCONTINUED - MR314, 17x7.5, +24mm Offset, 6x4.5, 66.1mm Centerbore, Matte Black</v>
      </c>
      <c r="CE954" s="311" t="s">
        <v>3721</v>
      </c>
      <c r="CF954" s="311" t="s">
        <v>3720</v>
      </c>
      <c r="CG954" s="300" t="str">
        <f t="shared" si="106"/>
        <v>STREET (3XX)</v>
      </c>
    </row>
    <row r="955" spans="1:85" s="36" customFormat="1" ht="15" customHeight="1">
      <c r="A955" s="571">
        <f t="shared" si="105"/>
        <v>952</v>
      </c>
      <c r="B955" s="13" t="s">
        <v>84</v>
      </c>
      <c r="C955" s="97" t="s">
        <v>1247</v>
      </c>
      <c r="D955" s="75" t="s">
        <v>5488</v>
      </c>
      <c r="E955" s="84" t="s">
        <v>6779</v>
      </c>
      <c r="F955" s="281" t="str">
        <f t="shared" si="107"/>
        <v>MR70678560500</v>
      </c>
      <c r="G955" s="83"/>
      <c r="H955" s="83"/>
      <c r="I955" s="43" t="s">
        <v>5281</v>
      </c>
      <c r="J955" s="315">
        <v>44517</v>
      </c>
      <c r="K955" s="315">
        <v>45236</v>
      </c>
      <c r="L955" s="282" t="s">
        <v>1239</v>
      </c>
      <c r="M955" s="328">
        <v>319</v>
      </c>
      <c r="N955" s="85"/>
      <c r="O955" s="409"/>
      <c r="P955" s="75">
        <v>17</v>
      </c>
      <c r="Q955" s="76">
        <v>8.5</v>
      </c>
      <c r="R955" s="92" t="s">
        <v>1089</v>
      </c>
      <c r="S955" s="75">
        <v>6</v>
      </c>
      <c r="T955" s="75">
        <v>5.5</v>
      </c>
      <c r="U955" s="75">
        <v>0</v>
      </c>
      <c r="V955" s="77">
        <v>4.72</v>
      </c>
      <c r="W955" s="95" t="s">
        <v>85</v>
      </c>
      <c r="X955" s="68">
        <v>106.25</v>
      </c>
      <c r="Y955" s="39">
        <v>29.87</v>
      </c>
      <c r="Z955" s="47">
        <v>2650</v>
      </c>
      <c r="AA955" s="43" t="s">
        <v>2165</v>
      </c>
      <c r="AB955" s="72" t="s">
        <v>2845</v>
      </c>
      <c r="AC955" s="47" t="s">
        <v>9717</v>
      </c>
      <c r="AD955" s="74" t="s">
        <v>3941</v>
      </c>
      <c r="AE955" s="86"/>
      <c r="AF955" s="82">
        <v>22</v>
      </c>
      <c r="AG955" s="14" t="s">
        <v>85</v>
      </c>
      <c r="AH955" s="14" t="s">
        <v>85</v>
      </c>
      <c r="AI955" s="13" t="s">
        <v>85</v>
      </c>
      <c r="AJ955" s="14" t="s">
        <v>85</v>
      </c>
      <c r="AK955" s="9" t="s">
        <v>85</v>
      </c>
      <c r="AL955" s="92" t="s">
        <v>236</v>
      </c>
      <c r="AM955" s="75" t="s">
        <v>1649</v>
      </c>
      <c r="AN955" s="38">
        <v>2.75</v>
      </c>
      <c r="AO955" s="75">
        <v>78.3</v>
      </c>
      <c r="AP955" s="68">
        <v>16.2</v>
      </c>
      <c r="AQ955" s="75"/>
      <c r="AR955" s="75">
        <v>175</v>
      </c>
      <c r="AS955" s="34">
        <v>5.4</v>
      </c>
      <c r="AT955" s="34">
        <v>22.2</v>
      </c>
      <c r="AU955" s="25">
        <v>37.5</v>
      </c>
      <c r="AV955" s="34">
        <v>53</v>
      </c>
      <c r="AW955" s="25">
        <v>210</v>
      </c>
      <c r="AX955" s="67">
        <v>206</v>
      </c>
      <c r="AY955" s="77">
        <v>106.25</v>
      </c>
      <c r="AZ955" s="49">
        <v>44</v>
      </c>
      <c r="BA955" s="49">
        <v>44</v>
      </c>
      <c r="BB955" s="49">
        <v>22</v>
      </c>
      <c r="BC955" s="49"/>
      <c r="BD955" s="13" t="s">
        <v>85</v>
      </c>
      <c r="BE955" s="91" t="s">
        <v>85</v>
      </c>
      <c r="BF955" s="13" t="s">
        <v>85</v>
      </c>
      <c r="BG955" s="91" t="s">
        <v>85</v>
      </c>
      <c r="BH955" s="70">
        <v>35.29</v>
      </c>
      <c r="BI955" s="50">
        <v>20.236220472440898</v>
      </c>
      <c r="BJ955" s="50">
        <v>20.236220472440898</v>
      </c>
      <c r="BK955" s="50">
        <v>11.417322834645701</v>
      </c>
      <c r="BL955" s="357">
        <v>7.6616839999999839E-2</v>
      </c>
      <c r="BM955" s="14">
        <v>36</v>
      </c>
      <c r="BN955" s="107" t="s">
        <v>3374</v>
      </c>
      <c r="BO955" s="46" t="s">
        <v>3891</v>
      </c>
      <c r="BP955" s="74" t="s">
        <v>4730</v>
      </c>
      <c r="BQ955" s="74" t="s">
        <v>3907</v>
      </c>
      <c r="BR955" s="74" t="s">
        <v>5165</v>
      </c>
      <c r="BS955" s="74" t="s">
        <v>2734</v>
      </c>
      <c r="BT955" s="74" t="s">
        <v>5619</v>
      </c>
      <c r="BU955" s="74" t="s">
        <v>5126</v>
      </c>
      <c r="BV955" s="74" t="s">
        <v>5620</v>
      </c>
      <c r="BW955" s="74" t="s">
        <v>4101</v>
      </c>
      <c r="BX955" s="74" t="s">
        <v>3909</v>
      </c>
      <c r="BY955" s="74"/>
      <c r="BZ955" s="334" t="s">
        <v>6356</v>
      </c>
      <c r="CA955" s="364" t="s">
        <v>6360</v>
      </c>
      <c r="CB955" s="337" t="s">
        <v>6362</v>
      </c>
      <c r="CC955" s="364" t="s">
        <v>6361</v>
      </c>
      <c r="CD955" s="311" t="str">
        <f t="shared" si="115"/>
        <v>DISCONTINUED - MR706 Bead Grip, 17x8.5, 0mm Offset, 6x5.5, 106.25mm Centerbore, Matte Black</v>
      </c>
      <c r="CE955" s="311" t="s">
        <v>3721</v>
      </c>
      <c r="CF955" s="311" t="s">
        <v>3720</v>
      </c>
      <c r="CG955" s="300" t="str">
        <f t="shared" si="106"/>
        <v>TRAIL (7XX)</v>
      </c>
    </row>
    <row r="956" spans="1:85" s="36" customFormat="1" ht="15" customHeight="1">
      <c r="A956" s="571">
        <f t="shared" si="105"/>
        <v>953</v>
      </c>
      <c r="B956" s="92" t="s">
        <v>84</v>
      </c>
      <c r="C956" s="92" t="s">
        <v>1038</v>
      </c>
      <c r="D956" s="92" t="s">
        <v>1246</v>
      </c>
      <c r="E956" s="84" t="s">
        <v>6782</v>
      </c>
      <c r="F956" s="281" t="str">
        <f t="shared" si="107"/>
        <v>MR312785801000</v>
      </c>
      <c r="G956" s="83"/>
      <c r="H956" s="83"/>
      <c r="I956" s="72" t="s">
        <v>5981</v>
      </c>
      <c r="J956" s="305">
        <v>44564</v>
      </c>
      <c r="K956" s="305">
        <v>45246</v>
      </c>
      <c r="L956" s="282" t="s">
        <v>1239</v>
      </c>
      <c r="M956" s="328">
        <v>369</v>
      </c>
      <c r="N956" s="85"/>
      <c r="O956" s="409"/>
      <c r="P956" s="92">
        <v>17</v>
      </c>
      <c r="Q956" s="8">
        <v>8.5</v>
      </c>
      <c r="R956" s="92" t="s">
        <v>1699</v>
      </c>
      <c r="S956" s="3">
        <v>8</v>
      </c>
      <c r="T956" s="3">
        <v>6.5</v>
      </c>
      <c r="U956" s="3">
        <v>0</v>
      </c>
      <c r="V956" s="16">
        <v>4.75</v>
      </c>
      <c r="W956" s="93" t="s">
        <v>85</v>
      </c>
      <c r="X956" s="16">
        <v>130.81</v>
      </c>
      <c r="Y956" s="8">
        <v>33.36</v>
      </c>
      <c r="Z956" s="47">
        <v>3640</v>
      </c>
      <c r="AA956" s="71" t="s">
        <v>5157</v>
      </c>
      <c r="AB956" s="72" t="s">
        <v>6652</v>
      </c>
      <c r="AC956" s="47" t="s">
        <v>9627</v>
      </c>
      <c r="AD956" s="73" t="s">
        <v>1597</v>
      </c>
      <c r="AE956" s="46"/>
      <c r="AF956" s="82">
        <v>33</v>
      </c>
      <c r="AG956" s="73" t="s">
        <v>85</v>
      </c>
      <c r="AH956" s="73" t="s">
        <v>85</v>
      </c>
      <c r="AI956" s="3" t="s">
        <v>2863</v>
      </c>
      <c r="AJ956" s="92" t="s">
        <v>1497</v>
      </c>
      <c r="AK956" s="9">
        <v>1.1000000000000001</v>
      </c>
      <c r="AL956" s="71" t="s">
        <v>237</v>
      </c>
      <c r="AM956" s="3" t="s">
        <v>85</v>
      </c>
      <c r="AN956" s="38" t="s">
        <v>85</v>
      </c>
      <c r="AO956" s="3" t="s">
        <v>85</v>
      </c>
      <c r="AP956" s="16">
        <v>16.2</v>
      </c>
      <c r="AQ956" s="3"/>
      <c r="AR956" s="3">
        <v>200</v>
      </c>
      <c r="AS956" s="34">
        <v>0</v>
      </c>
      <c r="AT956" s="34">
        <v>0</v>
      </c>
      <c r="AU956" s="34">
        <v>28.3</v>
      </c>
      <c r="AV956" s="34">
        <v>50.8</v>
      </c>
      <c r="AW956" s="34">
        <v>208.4</v>
      </c>
      <c r="AX956" s="94">
        <v>198.8</v>
      </c>
      <c r="AY956" s="93">
        <v>123.1</v>
      </c>
      <c r="AZ956" s="49">
        <v>92</v>
      </c>
      <c r="BA956" s="49">
        <v>92</v>
      </c>
      <c r="BB956" s="49">
        <v>25</v>
      </c>
      <c r="BC956" s="49"/>
      <c r="BD956" s="92" t="s">
        <v>85</v>
      </c>
      <c r="BE956" s="91" t="s">
        <v>85</v>
      </c>
      <c r="BF956" s="92" t="s">
        <v>85</v>
      </c>
      <c r="BG956" s="91" t="s">
        <v>85</v>
      </c>
      <c r="BH956" s="70">
        <v>38.43</v>
      </c>
      <c r="BI956" s="50">
        <v>20.236220472440898</v>
      </c>
      <c r="BJ956" s="50">
        <v>20.236220472440898</v>
      </c>
      <c r="BK956" s="50">
        <v>11.417322834645701</v>
      </c>
      <c r="BL956" s="357">
        <v>7.6616839999999839E-2</v>
      </c>
      <c r="BM956" s="73">
        <v>36</v>
      </c>
      <c r="BN956" s="107" t="s">
        <v>3374</v>
      </c>
      <c r="BO956" s="46" t="s">
        <v>3891</v>
      </c>
      <c r="BP956" s="74" t="s">
        <v>3907</v>
      </c>
      <c r="BQ956" s="29" t="s">
        <v>5165</v>
      </c>
      <c r="BR956" s="29" t="s">
        <v>5212</v>
      </c>
      <c r="BS956" s="29" t="s">
        <v>5199</v>
      </c>
      <c r="BT956" s="74" t="s">
        <v>5210</v>
      </c>
      <c r="BU956" s="74" t="s">
        <v>5189</v>
      </c>
      <c r="BV956" s="74" t="s">
        <v>4101</v>
      </c>
      <c r="BW956" s="74" t="s">
        <v>3909</v>
      </c>
      <c r="BX956" s="74"/>
      <c r="BY956" s="74"/>
      <c r="BZ956" s="300" t="s">
        <v>6131</v>
      </c>
      <c r="CA956" s="356" t="s">
        <v>6137</v>
      </c>
      <c r="CB956" s="300" t="s">
        <v>6139</v>
      </c>
      <c r="CC956" s="356" t="s">
        <v>6138</v>
      </c>
      <c r="CD956" s="311" t="str">
        <f t="shared" ref="CD956:CD959" si="116">CONCATENATE("DISCONTINUED"," ","-"," ",D956,", ",P956,"x",Q956,", ",IF(W956="N/A", "", CONCATENATE(W956, "/")),IF(U956&gt;0, CONCATENATE("+",U956), U956),"mm Offset, ",R956,", ",X956,"mm Centerbore, ",PROPER(AA956), "", IF(BF956="N/A", "", CONCATENATE(", w/ ", BF956)))</f>
        <v>DISCONTINUED - MR312, 17x8.5, 0mm Offset, 8x6.5, 130.81mm Centerbore, Matte Black - Gloss Black Lip</v>
      </c>
      <c r="CE956" s="311" t="s">
        <v>3721</v>
      </c>
      <c r="CF956" s="311" t="s">
        <v>3720</v>
      </c>
      <c r="CG956" s="300" t="str">
        <f t="shared" si="106"/>
        <v>STREET (3XX)</v>
      </c>
    </row>
    <row r="957" spans="1:85" s="36" customFormat="1" ht="15" customHeight="1">
      <c r="A957" s="571">
        <f t="shared" si="105"/>
        <v>954</v>
      </c>
      <c r="B957" s="92" t="s">
        <v>84</v>
      </c>
      <c r="C957" s="92" t="s">
        <v>1038</v>
      </c>
      <c r="D957" s="92" t="s">
        <v>1246</v>
      </c>
      <c r="E957" s="84" t="s">
        <v>6783</v>
      </c>
      <c r="F957" s="281" t="str">
        <f t="shared" si="107"/>
        <v>MR312785871000</v>
      </c>
      <c r="G957" s="83"/>
      <c r="H957" s="83"/>
      <c r="I957" s="72" t="s">
        <v>5982</v>
      </c>
      <c r="J957" s="305">
        <v>44564</v>
      </c>
      <c r="K957" s="305">
        <v>45246</v>
      </c>
      <c r="L957" s="282" t="s">
        <v>1239</v>
      </c>
      <c r="M957" s="328">
        <v>369</v>
      </c>
      <c r="N957" s="85"/>
      <c r="O957" s="409"/>
      <c r="P957" s="92">
        <v>17</v>
      </c>
      <c r="Q957" s="8">
        <v>8.5</v>
      </c>
      <c r="R957" s="92" t="s">
        <v>1700</v>
      </c>
      <c r="S957" s="3">
        <v>8</v>
      </c>
      <c r="T957" s="3">
        <v>170</v>
      </c>
      <c r="U957" s="3">
        <v>0</v>
      </c>
      <c r="V957" s="16">
        <v>4.75</v>
      </c>
      <c r="W957" s="93" t="s">
        <v>85</v>
      </c>
      <c r="X957" s="16">
        <v>130.81</v>
      </c>
      <c r="Y957" s="8">
        <v>33.840000000000003</v>
      </c>
      <c r="Z957" s="47">
        <v>3640</v>
      </c>
      <c r="AA957" s="71" t="s">
        <v>5157</v>
      </c>
      <c r="AB957" s="72" t="s">
        <v>6652</v>
      </c>
      <c r="AC957" s="47" t="s">
        <v>9626</v>
      </c>
      <c r="AD957" s="73" t="s">
        <v>1597</v>
      </c>
      <c r="AE957" s="46"/>
      <c r="AF957" s="82">
        <v>33</v>
      </c>
      <c r="AG957" s="73" t="s">
        <v>85</v>
      </c>
      <c r="AH957" s="73" t="s">
        <v>85</v>
      </c>
      <c r="AI957" s="3" t="s">
        <v>2863</v>
      </c>
      <c r="AJ957" s="92" t="s">
        <v>1497</v>
      </c>
      <c r="AK957" s="9">
        <v>1.1000000000000001</v>
      </c>
      <c r="AL957" s="71" t="s">
        <v>237</v>
      </c>
      <c r="AM957" s="3" t="s">
        <v>85</v>
      </c>
      <c r="AN957" s="38" t="s">
        <v>85</v>
      </c>
      <c r="AO957" s="3" t="s">
        <v>85</v>
      </c>
      <c r="AP957" s="16">
        <v>16.2</v>
      </c>
      <c r="AQ957" s="3"/>
      <c r="AR957" s="3">
        <v>210</v>
      </c>
      <c r="AS957" s="34">
        <v>0</v>
      </c>
      <c r="AT957" s="34">
        <v>0</v>
      </c>
      <c r="AU957" s="34">
        <v>26.5</v>
      </c>
      <c r="AV957" s="34">
        <v>50.8</v>
      </c>
      <c r="AW957" s="34">
        <v>208.4</v>
      </c>
      <c r="AX957" s="94">
        <v>198.8</v>
      </c>
      <c r="AY957" s="93">
        <v>123.1</v>
      </c>
      <c r="AZ957" s="49">
        <v>92</v>
      </c>
      <c r="BA957" s="49">
        <v>92</v>
      </c>
      <c r="BB957" s="49">
        <v>25</v>
      </c>
      <c r="BC957" s="49"/>
      <c r="BD957" s="92" t="s">
        <v>85</v>
      </c>
      <c r="BE957" s="91" t="s">
        <v>85</v>
      </c>
      <c r="BF957" s="92" t="s">
        <v>85</v>
      </c>
      <c r="BG957" s="91" t="s">
        <v>85</v>
      </c>
      <c r="BH957" s="70">
        <v>38.69</v>
      </c>
      <c r="BI957" s="50">
        <v>20.236220472440898</v>
      </c>
      <c r="BJ957" s="50">
        <v>20.236220472440898</v>
      </c>
      <c r="BK957" s="50">
        <v>11.417322834645701</v>
      </c>
      <c r="BL957" s="357">
        <v>7.6616839999999839E-2</v>
      </c>
      <c r="BM957" s="73">
        <v>36</v>
      </c>
      <c r="BN957" s="107" t="s">
        <v>3374</v>
      </c>
      <c r="BO957" s="46" t="s">
        <v>3891</v>
      </c>
      <c r="BP957" s="74" t="s">
        <v>3907</v>
      </c>
      <c r="BQ957" s="29" t="s">
        <v>5165</v>
      </c>
      <c r="BR957" s="29" t="s">
        <v>5212</v>
      </c>
      <c r="BS957" s="29" t="s">
        <v>5199</v>
      </c>
      <c r="BT957" s="74" t="s">
        <v>5210</v>
      </c>
      <c r="BU957" s="74" t="s">
        <v>5189</v>
      </c>
      <c r="BV957" s="74" t="s">
        <v>4101</v>
      </c>
      <c r="BW957" s="74" t="s">
        <v>3909</v>
      </c>
      <c r="BX957" s="74"/>
      <c r="BY957" s="74"/>
      <c r="BZ957" s="300" t="s">
        <v>6131</v>
      </c>
      <c r="CA957" s="356" t="s">
        <v>6137</v>
      </c>
      <c r="CB957" s="300" t="s">
        <v>6139</v>
      </c>
      <c r="CC957" s="356" t="s">
        <v>6138</v>
      </c>
      <c r="CD957" s="311" t="str">
        <f t="shared" si="116"/>
        <v>DISCONTINUED - MR312, 17x8.5, 0mm Offset, 8x170, 130.81mm Centerbore, Matte Black - Gloss Black Lip</v>
      </c>
      <c r="CE957" s="311" t="s">
        <v>3721</v>
      </c>
      <c r="CF957" s="311" t="s">
        <v>3720</v>
      </c>
      <c r="CG957" s="300" t="str">
        <f t="shared" si="106"/>
        <v>STREET (3XX)</v>
      </c>
    </row>
    <row r="958" spans="1:85" s="36" customFormat="1" ht="15" customHeight="1">
      <c r="A958" s="571">
        <f t="shared" si="105"/>
        <v>955</v>
      </c>
      <c r="B958" s="92" t="s">
        <v>84</v>
      </c>
      <c r="C958" s="92" t="s">
        <v>1038</v>
      </c>
      <c r="D958" s="92" t="s">
        <v>1246</v>
      </c>
      <c r="E958" s="84" t="s">
        <v>6784</v>
      </c>
      <c r="F958" s="281" t="str">
        <f t="shared" si="107"/>
        <v>MR312890871018</v>
      </c>
      <c r="G958" s="83"/>
      <c r="H958" s="83"/>
      <c r="I958" s="72" t="s">
        <v>5987</v>
      </c>
      <c r="J958" s="305">
        <v>44564</v>
      </c>
      <c r="K958" s="305">
        <v>45246</v>
      </c>
      <c r="L958" s="282" t="s">
        <v>1239</v>
      </c>
      <c r="M958" s="328">
        <v>419</v>
      </c>
      <c r="N958" s="85"/>
      <c r="O958" s="409"/>
      <c r="P958" s="29">
        <v>18</v>
      </c>
      <c r="Q958" s="8">
        <v>9</v>
      </c>
      <c r="R958" s="92" t="s">
        <v>1700</v>
      </c>
      <c r="S958" s="3">
        <v>8</v>
      </c>
      <c r="T958" s="29">
        <v>170</v>
      </c>
      <c r="U958" s="29">
        <v>18</v>
      </c>
      <c r="V958" s="16">
        <v>5.75</v>
      </c>
      <c r="W958" s="93" t="s">
        <v>85</v>
      </c>
      <c r="X958" s="16">
        <v>130.81</v>
      </c>
      <c r="Y958" s="8">
        <v>36.229999999999997</v>
      </c>
      <c r="Z958" s="47">
        <v>3640</v>
      </c>
      <c r="AA958" s="71" t="s">
        <v>5157</v>
      </c>
      <c r="AB958" s="72" t="s">
        <v>6652</v>
      </c>
      <c r="AC958" s="47" t="s">
        <v>9641</v>
      </c>
      <c r="AD958" s="73" t="s">
        <v>1597</v>
      </c>
      <c r="AE958" s="46"/>
      <c r="AF958" s="82">
        <v>33</v>
      </c>
      <c r="AG958" s="73" t="s">
        <v>85</v>
      </c>
      <c r="AH958" s="73" t="s">
        <v>85</v>
      </c>
      <c r="AI958" s="3" t="s">
        <v>2863</v>
      </c>
      <c r="AJ958" s="92" t="s">
        <v>1497</v>
      </c>
      <c r="AK958" s="9">
        <v>1.1000000000000001</v>
      </c>
      <c r="AL958" s="71" t="s">
        <v>237</v>
      </c>
      <c r="AM958" s="3" t="s">
        <v>85</v>
      </c>
      <c r="AN958" s="38" t="s">
        <v>85</v>
      </c>
      <c r="AO958" s="3" t="s">
        <v>85</v>
      </c>
      <c r="AP958" s="16">
        <v>16.2</v>
      </c>
      <c r="AQ958" s="3"/>
      <c r="AR958" s="3">
        <v>210</v>
      </c>
      <c r="AS958" s="34">
        <v>0</v>
      </c>
      <c r="AT958" s="34">
        <v>0</v>
      </c>
      <c r="AU958" s="34">
        <v>23.3</v>
      </c>
      <c r="AV958" s="34">
        <v>41.3</v>
      </c>
      <c r="AW958" s="34">
        <v>218.8</v>
      </c>
      <c r="AX958" s="94">
        <v>208.3</v>
      </c>
      <c r="AY958" s="93">
        <v>123.1</v>
      </c>
      <c r="AZ958" s="49">
        <v>92</v>
      </c>
      <c r="BA958" s="49">
        <v>92</v>
      </c>
      <c r="BB958" s="49">
        <v>26</v>
      </c>
      <c r="BC958" s="49"/>
      <c r="BD958" s="92" t="s">
        <v>85</v>
      </c>
      <c r="BE958" s="91" t="s">
        <v>85</v>
      </c>
      <c r="BF958" s="92" t="s">
        <v>85</v>
      </c>
      <c r="BG958" s="91" t="s">
        <v>85</v>
      </c>
      <c r="BH958" s="70">
        <v>41.26</v>
      </c>
      <c r="BI958" s="50">
        <v>21.141732283464599</v>
      </c>
      <c r="BJ958" s="50">
        <v>21.141732283464599</v>
      </c>
      <c r="BK958" s="50">
        <v>11.929133858267701</v>
      </c>
      <c r="BL958" s="357">
        <v>8.7375807000000152E-2</v>
      </c>
      <c r="BM958" s="73">
        <v>36</v>
      </c>
      <c r="BN958" s="107" t="s">
        <v>3374</v>
      </c>
      <c r="BO958" s="46" t="s">
        <v>3891</v>
      </c>
      <c r="BP958" s="74" t="s">
        <v>3907</v>
      </c>
      <c r="BQ958" s="29" t="s">
        <v>5165</v>
      </c>
      <c r="BR958" s="29" t="s">
        <v>5212</v>
      </c>
      <c r="BS958" s="29" t="s">
        <v>5199</v>
      </c>
      <c r="BT958" s="74" t="s">
        <v>5210</v>
      </c>
      <c r="BU958" s="74" t="s">
        <v>5189</v>
      </c>
      <c r="BV958" s="74" t="s">
        <v>4101</v>
      </c>
      <c r="BW958" s="74" t="s">
        <v>3909</v>
      </c>
      <c r="BX958" s="74"/>
      <c r="BY958" s="74"/>
      <c r="BZ958" s="300" t="s">
        <v>6131</v>
      </c>
      <c r="CA958" s="356" t="s">
        <v>6137</v>
      </c>
      <c r="CB958" s="300" t="s">
        <v>6139</v>
      </c>
      <c r="CC958" s="356" t="s">
        <v>6138</v>
      </c>
      <c r="CD958" s="311" t="str">
        <f t="shared" si="116"/>
        <v>DISCONTINUED - MR312, 18x9, +18mm Offset, 8x170, 130.81mm Centerbore, Matte Black - Gloss Black Lip</v>
      </c>
      <c r="CE958" s="311" t="s">
        <v>3721</v>
      </c>
      <c r="CF958" s="311" t="s">
        <v>3720</v>
      </c>
      <c r="CG958" s="300" t="str">
        <f t="shared" si="106"/>
        <v>STREET (3XX)</v>
      </c>
    </row>
    <row r="959" spans="1:85" s="36" customFormat="1" ht="15" customHeight="1">
      <c r="A959" s="571">
        <f t="shared" si="105"/>
        <v>956</v>
      </c>
      <c r="B959" s="92" t="s">
        <v>84</v>
      </c>
      <c r="C959" s="92" t="s">
        <v>1059</v>
      </c>
      <c r="D959" s="3" t="s">
        <v>1407</v>
      </c>
      <c r="E959" s="84" t="s">
        <v>6785</v>
      </c>
      <c r="F959" s="281" t="str">
        <f t="shared" si="107"/>
        <v>MR50257012915SC</v>
      </c>
      <c r="G959" s="83" t="s">
        <v>2087</v>
      </c>
      <c r="H959" s="83" t="s">
        <v>1097</v>
      </c>
      <c r="I959" s="71" t="s">
        <v>1420</v>
      </c>
      <c r="J959" s="305">
        <v>43831</v>
      </c>
      <c r="K959" s="305">
        <v>45246</v>
      </c>
      <c r="L959" s="282" t="s">
        <v>1239</v>
      </c>
      <c r="M959" s="328">
        <v>224</v>
      </c>
      <c r="N959" s="85"/>
      <c r="O959" s="409"/>
      <c r="P959" s="3">
        <v>15</v>
      </c>
      <c r="Q959" s="8">
        <v>7</v>
      </c>
      <c r="R959" s="92" t="s">
        <v>1756</v>
      </c>
      <c r="S959" s="3">
        <v>5</v>
      </c>
      <c r="T959" s="3">
        <v>4.5</v>
      </c>
      <c r="U959" s="3">
        <v>15</v>
      </c>
      <c r="V959" s="16">
        <v>4.5999999999999996</v>
      </c>
      <c r="W959" s="93" t="s">
        <v>85</v>
      </c>
      <c r="X959" s="16">
        <v>56.1</v>
      </c>
      <c r="Y959" s="8">
        <v>19.3</v>
      </c>
      <c r="Z959" s="47">
        <v>2100</v>
      </c>
      <c r="AA959" s="72" t="s">
        <v>2168</v>
      </c>
      <c r="AB959" s="71" t="s">
        <v>2846</v>
      </c>
      <c r="AC959" s="47" t="s">
        <v>9666</v>
      </c>
      <c r="AD959" s="3" t="s">
        <v>3938</v>
      </c>
      <c r="AE959" s="47"/>
      <c r="AF959" s="82">
        <v>8</v>
      </c>
      <c r="AG959" s="80" t="s">
        <v>85</v>
      </c>
      <c r="AH959" s="3" t="s">
        <v>85</v>
      </c>
      <c r="AI959" s="73" t="s">
        <v>85</v>
      </c>
      <c r="AJ959" s="2" t="s">
        <v>85</v>
      </c>
      <c r="AK959" s="9" t="s">
        <v>85</v>
      </c>
      <c r="AL959" s="74" t="s">
        <v>237</v>
      </c>
      <c r="AM959" s="74" t="s">
        <v>85</v>
      </c>
      <c r="AN959" s="38" t="s">
        <v>85</v>
      </c>
      <c r="AO959" s="74" t="s">
        <v>85</v>
      </c>
      <c r="AP959" s="77">
        <v>14.9</v>
      </c>
      <c r="AQ959" s="74"/>
      <c r="AR959" s="74">
        <v>145</v>
      </c>
      <c r="AS959" s="34">
        <v>37</v>
      </c>
      <c r="AT959" s="34">
        <v>40</v>
      </c>
      <c r="AU959" s="34">
        <v>45</v>
      </c>
      <c r="AV959" s="34">
        <v>51</v>
      </c>
      <c r="AW959" s="34">
        <v>181</v>
      </c>
      <c r="AX959" s="34">
        <v>178.8</v>
      </c>
      <c r="AY959" s="77">
        <v>48</v>
      </c>
      <c r="AZ959" s="49">
        <v>25</v>
      </c>
      <c r="BA959" s="49">
        <v>25</v>
      </c>
      <c r="BB959" s="49">
        <v>0</v>
      </c>
      <c r="BC959" s="49"/>
      <c r="BD959" s="3" t="s">
        <v>85</v>
      </c>
      <c r="BE959" s="91" t="s">
        <v>85</v>
      </c>
      <c r="BF959" s="3" t="s">
        <v>85</v>
      </c>
      <c r="BG959" s="91" t="s">
        <v>85</v>
      </c>
      <c r="BH959" s="70">
        <v>24.1</v>
      </c>
      <c r="BI959" s="50">
        <v>17.8740157480315</v>
      </c>
      <c r="BJ959" s="50">
        <v>17.8740157480315</v>
      </c>
      <c r="BK959" s="50">
        <v>9.8425196850393704</v>
      </c>
      <c r="BL959" s="357">
        <v>5.1529000000000012E-2</v>
      </c>
      <c r="BM959" s="3">
        <v>48</v>
      </c>
      <c r="BN959" s="107" t="s">
        <v>3374</v>
      </c>
      <c r="BO959" s="46" t="s">
        <v>3891</v>
      </c>
      <c r="BP959" s="74" t="s">
        <v>3907</v>
      </c>
      <c r="BQ959" s="74" t="s">
        <v>5227</v>
      </c>
      <c r="BR959" s="74" t="s">
        <v>5229</v>
      </c>
      <c r="BS959" s="74" t="s">
        <v>5230</v>
      </c>
      <c r="BT959" s="74" t="s">
        <v>5231</v>
      </c>
      <c r="BU959" s="74" t="s">
        <v>5232</v>
      </c>
      <c r="BV959" s="74" t="s">
        <v>5233</v>
      </c>
      <c r="BW959" s="74" t="s">
        <v>5236</v>
      </c>
      <c r="BX959" s="74"/>
      <c r="BY959" s="74"/>
      <c r="BZ959" s="300" t="s">
        <v>6233</v>
      </c>
      <c r="CA959" s="356" t="s">
        <v>6232</v>
      </c>
      <c r="CB959" s="300" t="s">
        <v>6235</v>
      </c>
      <c r="CC959" s="356" t="s">
        <v>6234</v>
      </c>
      <c r="CD959" s="311" t="str">
        <f t="shared" si="116"/>
        <v>DISCONTINUED - MR502 VT-SPEC 2, 15x7, +15mm Offset, 5x4.5, 56.1mm Centerbore, Method Bronze</v>
      </c>
      <c r="CE959" s="311" t="s">
        <v>3721</v>
      </c>
      <c r="CF959" s="311" t="s">
        <v>3720</v>
      </c>
      <c r="CG959" s="300" t="str">
        <f t="shared" si="106"/>
        <v>RALLY (5XX)</v>
      </c>
    </row>
    <row r="960" spans="1:85" s="36" customFormat="1" ht="15" customHeight="1">
      <c r="A960" s="571">
        <f t="shared" si="105"/>
        <v>957</v>
      </c>
      <c r="B960" s="13" t="s">
        <v>84</v>
      </c>
      <c r="C960" s="97" t="s">
        <v>1247</v>
      </c>
      <c r="D960" s="75" t="s">
        <v>5489</v>
      </c>
      <c r="E960" s="84" t="s">
        <v>6788</v>
      </c>
      <c r="F960" s="281" t="str">
        <f t="shared" si="107"/>
        <v>MR70777556550</v>
      </c>
      <c r="G960" s="83"/>
      <c r="H960" s="83"/>
      <c r="I960" s="72" t="s">
        <v>5429</v>
      </c>
      <c r="J960" s="306">
        <v>44539</v>
      </c>
      <c r="K960" s="306">
        <v>45300</v>
      </c>
      <c r="L960" s="282" t="s">
        <v>1239</v>
      </c>
      <c r="M960" s="328">
        <v>309</v>
      </c>
      <c r="N960" s="85"/>
      <c r="O960" s="409"/>
      <c r="P960" s="75">
        <v>17</v>
      </c>
      <c r="Q960" s="76">
        <v>7.5</v>
      </c>
      <c r="R960" s="92" t="s">
        <v>1689</v>
      </c>
      <c r="S960" s="75">
        <v>5</v>
      </c>
      <c r="T960" s="75">
        <v>160</v>
      </c>
      <c r="U960" s="75">
        <v>50</v>
      </c>
      <c r="V960" s="77">
        <v>6.2</v>
      </c>
      <c r="W960" s="95" t="s">
        <v>85</v>
      </c>
      <c r="X960" s="68">
        <v>65</v>
      </c>
      <c r="Y960" s="39">
        <v>27.96</v>
      </c>
      <c r="Z960" s="47">
        <v>3640</v>
      </c>
      <c r="AA960" s="43" t="s">
        <v>2165</v>
      </c>
      <c r="AB960" s="72" t="s">
        <v>2845</v>
      </c>
      <c r="AC960" s="47" t="s">
        <v>9876</v>
      </c>
      <c r="AD960" s="74" t="s">
        <v>3940</v>
      </c>
      <c r="AE960" s="86"/>
      <c r="AF960" s="82">
        <v>22</v>
      </c>
      <c r="AG960" s="14" t="s">
        <v>85</v>
      </c>
      <c r="AH960" s="14" t="s">
        <v>85</v>
      </c>
      <c r="AI960" s="13" t="s">
        <v>85</v>
      </c>
      <c r="AJ960" s="14" t="s">
        <v>85</v>
      </c>
      <c r="AK960" s="9" t="s">
        <v>85</v>
      </c>
      <c r="AL960" s="92" t="s">
        <v>236</v>
      </c>
      <c r="AM960" s="75" t="s">
        <v>85</v>
      </c>
      <c r="AN960" s="38" t="s">
        <v>85</v>
      </c>
      <c r="AO960" s="75" t="s">
        <v>85</v>
      </c>
      <c r="AP960" s="68">
        <v>16</v>
      </c>
      <c r="AQ960" s="75"/>
      <c r="AR960" s="75">
        <v>190</v>
      </c>
      <c r="AS960" s="34">
        <v>0</v>
      </c>
      <c r="AT960" s="34">
        <v>2.2999999999999998</v>
      </c>
      <c r="AU960" s="25">
        <v>10</v>
      </c>
      <c r="AV960" s="34">
        <v>23.8</v>
      </c>
      <c r="AW960" s="25">
        <v>204</v>
      </c>
      <c r="AX960" s="67">
        <v>192</v>
      </c>
      <c r="AY960" s="77">
        <v>65</v>
      </c>
      <c r="AZ960" s="49">
        <v>33</v>
      </c>
      <c r="BA960" s="49">
        <v>33</v>
      </c>
      <c r="BB960" s="49">
        <v>0</v>
      </c>
      <c r="BC960" s="49"/>
      <c r="BD960" s="13" t="s">
        <v>85</v>
      </c>
      <c r="BE960" s="91" t="s">
        <v>85</v>
      </c>
      <c r="BF960" s="13" t="s">
        <v>85</v>
      </c>
      <c r="BG960" s="91" t="s">
        <v>85</v>
      </c>
      <c r="BH960" s="70">
        <v>34.76</v>
      </c>
      <c r="BI960" s="50">
        <v>20.236220472440898</v>
      </c>
      <c r="BJ960" s="50">
        <v>20.236220472440898</v>
      </c>
      <c r="BK960" s="50">
        <v>10.4330708661417</v>
      </c>
      <c r="BL960" s="357">
        <v>7.001193999999944E-2</v>
      </c>
      <c r="BM960" s="14">
        <v>36</v>
      </c>
      <c r="BN960" s="107" t="s">
        <v>3374</v>
      </c>
      <c r="BO960" s="46" t="s">
        <v>3891</v>
      </c>
      <c r="BP960" s="74" t="s">
        <v>4730</v>
      </c>
      <c r="BQ960" s="74" t="s">
        <v>3907</v>
      </c>
      <c r="BR960" s="74" t="s">
        <v>5161</v>
      </c>
      <c r="BS960" s="74" t="s">
        <v>2734</v>
      </c>
      <c r="BT960" s="74" t="s">
        <v>5619</v>
      </c>
      <c r="BU960" s="74" t="s">
        <v>5126</v>
      </c>
      <c r="BV960" s="74" t="s">
        <v>5620</v>
      </c>
      <c r="BW960" s="74" t="s">
        <v>4101</v>
      </c>
      <c r="BX960" s="74" t="s">
        <v>3909</v>
      </c>
      <c r="BY960" s="74"/>
      <c r="BZ960" s="334" t="s">
        <v>6391</v>
      </c>
      <c r="CA960" s="364" t="s">
        <v>6390</v>
      </c>
      <c r="CB960" s="337" t="s">
        <v>6394</v>
      </c>
      <c r="CC960" s="364" t="s">
        <v>6393</v>
      </c>
      <c r="CD960" s="311" t="str">
        <f t="shared" ref="CD960" si="117">CONCATENATE("DISCONTINUED"," ","-"," ",D960,", ",P960,"x",Q960,", ",IF(W960="N/A", "", CONCATENATE(W960, "/")),IF(U960&gt;0, CONCATENATE("+",U960), U960),"mm Offset, ",R960,", ",X960,"mm Centerbore, ",PROPER(AA960), "", IF(BF960="N/A", "", CONCATENATE(", w/ ", BF960)))</f>
        <v>DISCONTINUED - MR707 Bead Grip, 17x7.5, +50mm Offset, 5x160, 65mm Centerbore, Matte Black</v>
      </c>
      <c r="CE960" s="311" t="s">
        <v>3721</v>
      </c>
      <c r="CF960" s="311" t="s">
        <v>3720</v>
      </c>
      <c r="CG960" s="300" t="str">
        <f t="shared" si="106"/>
        <v>TRAIL (7XX)</v>
      </c>
    </row>
    <row r="961" spans="1:85" s="36" customFormat="1" ht="15" customHeight="1">
      <c r="A961" s="571">
        <f t="shared" si="105"/>
        <v>958</v>
      </c>
      <c r="B961" s="4" t="s">
        <v>84</v>
      </c>
      <c r="C961" s="92" t="s">
        <v>1038</v>
      </c>
      <c r="D961" s="92" t="s">
        <v>6467</v>
      </c>
      <c r="E961" s="84" t="s">
        <v>6789</v>
      </c>
      <c r="F961" s="281" t="str">
        <f t="shared" si="107"/>
        <v>MR321785621300</v>
      </c>
      <c r="G961" s="83"/>
      <c r="H961" s="83"/>
      <c r="I961" s="346">
        <v>191682034190</v>
      </c>
      <c r="J961" s="305">
        <v>45002</v>
      </c>
      <c r="K961" s="306">
        <v>45300</v>
      </c>
      <c r="L961" s="282" t="s">
        <v>1239</v>
      </c>
      <c r="M961" s="328">
        <v>285</v>
      </c>
      <c r="N961" s="85"/>
      <c r="O961" s="409"/>
      <c r="P961" s="29">
        <v>17</v>
      </c>
      <c r="Q961" s="8">
        <v>8.5</v>
      </c>
      <c r="R961" s="92" t="s">
        <v>1695</v>
      </c>
      <c r="S961" s="3">
        <v>6</v>
      </c>
      <c r="T961" s="29">
        <v>120</v>
      </c>
      <c r="U961" s="29">
        <v>0</v>
      </c>
      <c r="V961" s="16">
        <v>4.72</v>
      </c>
      <c r="W961" s="93" t="s">
        <v>85</v>
      </c>
      <c r="X961" s="16">
        <v>67</v>
      </c>
      <c r="Y961" s="8">
        <v>28.17</v>
      </c>
      <c r="Z961" s="47">
        <v>2650</v>
      </c>
      <c r="AA961" s="11" t="s">
        <v>4122</v>
      </c>
      <c r="AB961" s="11" t="s">
        <v>2845</v>
      </c>
      <c r="AC961" s="47" t="s">
        <v>9715</v>
      </c>
      <c r="AD961" s="74" t="s">
        <v>4921</v>
      </c>
      <c r="AE961" s="86"/>
      <c r="AF961" s="82">
        <v>22</v>
      </c>
      <c r="AG961" s="80" t="s">
        <v>85</v>
      </c>
      <c r="AH961" s="80" t="s">
        <v>85</v>
      </c>
      <c r="AI961" s="80" t="s">
        <v>85</v>
      </c>
      <c r="AJ961" s="80" t="s">
        <v>85</v>
      </c>
      <c r="AK961" s="80" t="s">
        <v>85</v>
      </c>
      <c r="AL961" s="13" t="s">
        <v>237</v>
      </c>
      <c r="AM961" s="38" t="s">
        <v>85</v>
      </c>
      <c r="AN961" s="38" t="s">
        <v>85</v>
      </c>
      <c r="AO961" s="3" t="s">
        <v>85</v>
      </c>
      <c r="AP961" s="16">
        <v>16</v>
      </c>
      <c r="AQ961" s="3"/>
      <c r="AR961" s="3">
        <v>170</v>
      </c>
      <c r="AS961" s="34">
        <v>10.39</v>
      </c>
      <c r="AT961" s="34">
        <v>30.94</v>
      </c>
      <c r="AU961" s="34">
        <v>47.16</v>
      </c>
      <c r="AV961" s="34">
        <v>57.93</v>
      </c>
      <c r="AW961" s="34">
        <v>209.8</v>
      </c>
      <c r="AX961" s="94">
        <v>206</v>
      </c>
      <c r="AY961" s="94">
        <v>67</v>
      </c>
      <c r="AZ961" s="49">
        <v>43.6</v>
      </c>
      <c r="BA961" s="49">
        <v>43.6</v>
      </c>
      <c r="BB961" s="49">
        <v>35</v>
      </c>
      <c r="BC961" s="49"/>
      <c r="BD961" s="3" t="s">
        <v>85</v>
      </c>
      <c r="BE961" s="91" t="s">
        <v>85</v>
      </c>
      <c r="BF961" s="3" t="s">
        <v>85</v>
      </c>
      <c r="BG961" s="91" t="s">
        <v>85</v>
      </c>
      <c r="BH961" s="70">
        <v>32.67</v>
      </c>
      <c r="BI961" s="50">
        <v>20.236220472440898</v>
      </c>
      <c r="BJ961" s="50">
        <v>20.236220472440898</v>
      </c>
      <c r="BK961" s="50">
        <v>11.417322834645701</v>
      </c>
      <c r="BL961" s="357">
        <v>7.6616839999999839E-2</v>
      </c>
      <c r="BM961" s="73">
        <v>36</v>
      </c>
      <c r="BN961" s="107" t="s">
        <v>4691</v>
      </c>
      <c r="BO961" s="46" t="s">
        <v>3891</v>
      </c>
      <c r="BP961" s="29" t="s">
        <v>3907</v>
      </c>
      <c r="BQ961" s="29" t="s">
        <v>5166</v>
      </c>
      <c r="BR961" s="29" t="s">
        <v>6786</v>
      </c>
      <c r="BS961" s="29" t="s">
        <v>6576</v>
      </c>
      <c r="BT961" s="74" t="s">
        <v>4101</v>
      </c>
      <c r="BU961" s="74" t="s">
        <v>3909</v>
      </c>
      <c r="BV961" s="74" t="s">
        <v>6787</v>
      </c>
      <c r="BW961" s="74"/>
      <c r="BX961" s="74"/>
      <c r="BY961" s="74"/>
      <c r="BZ961" s="300"/>
      <c r="CA961" s="340"/>
      <c r="CB961" s="300"/>
      <c r="CC961" s="340"/>
      <c r="CD961" s="311" t="str">
        <f t="shared" ref="CD961:CD962" si="118">CONCATENATE("DISCONTINUED"," ","-"," ",D961,", ",P961,"x",Q961,", ",IF(W961="N/A", "", CONCATENATE(W961, "/")),IF(U961&gt;0, CONCATENATE("+",U961), U961),"mm Offset, ",R961,", ",X961,"mm Centerbore, ",PROPER(AA961), "", IF(BF961="N/A", "", CONCATENATE(", w/ ", BF961)))</f>
        <v>DISCONTINUED - MR321, 17x8.5, 0mm Offset, 6x120, 67mm Centerbore, Gloss Black</v>
      </c>
      <c r="CE961" s="311" t="s">
        <v>3721</v>
      </c>
      <c r="CF961" s="311" t="s">
        <v>3720</v>
      </c>
      <c r="CG961" s="300" t="str">
        <f t="shared" si="106"/>
        <v>STREET (3XX)</v>
      </c>
    </row>
    <row r="962" spans="1:85" s="36" customFormat="1" ht="15" customHeight="1">
      <c r="A962" s="571">
        <f t="shared" si="105"/>
        <v>959</v>
      </c>
      <c r="B962" s="4" t="s">
        <v>84</v>
      </c>
      <c r="C962" s="92" t="s">
        <v>1038</v>
      </c>
      <c r="D962" s="92" t="s">
        <v>6467</v>
      </c>
      <c r="E962" s="84" t="s">
        <v>6790</v>
      </c>
      <c r="F962" s="281" t="str">
        <f t="shared" si="107"/>
        <v>MR32178562300</v>
      </c>
      <c r="G962" s="83"/>
      <c r="H962" s="83"/>
      <c r="I962" s="346">
        <v>191682034688</v>
      </c>
      <c r="J962" s="102">
        <v>45118</v>
      </c>
      <c r="K962" s="306">
        <v>45300</v>
      </c>
      <c r="L962" s="282" t="s">
        <v>1239</v>
      </c>
      <c r="M962" s="328">
        <v>299</v>
      </c>
      <c r="N962" s="85"/>
      <c r="O962" s="409"/>
      <c r="P962" s="29">
        <v>17</v>
      </c>
      <c r="Q962" s="8">
        <v>8.5</v>
      </c>
      <c r="R962" s="92" t="s">
        <v>1695</v>
      </c>
      <c r="S962" s="3">
        <v>6</v>
      </c>
      <c r="T962" s="29">
        <v>120</v>
      </c>
      <c r="U962" s="29">
        <v>0</v>
      </c>
      <c r="V962" s="16">
        <v>4.72</v>
      </c>
      <c r="W962" s="93" t="s">
        <v>85</v>
      </c>
      <c r="X962" s="16">
        <v>67</v>
      </c>
      <c r="Y962" s="8">
        <v>28.17</v>
      </c>
      <c r="Z962" s="47">
        <v>2650</v>
      </c>
      <c r="AA962" s="11" t="s">
        <v>5147</v>
      </c>
      <c r="AB962" s="11" t="s">
        <v>173</v>
      </c>
      <c r="AC962" s="47" t="s">
        <v>9715</v>
      </c>
      <c r="AD962" s="74" t="s">
        <v>6580</v>
      </c>
      <c r="AE962" s="86"/>
      <c r="AF962" s="82">
        <v>22</v>
      </c>
      <c r="AG962" s="80" t="s">
        <v>85</v>
      </c>
      <c r="AH962" s="80" t="s">
        <v>85</v>
      </c>
      <c r="AI962" s="80" t="s">
        <v>85</v>
      </c>
      <c r="AJ962" s="80" t="s">
        <v>85</v>
      </c>
      <c r="AK962" s="80" t="s">
        <v>85</v>
      </c>
      <c r="AL962" s="13" t="s">
        <v>237</v>
      </c>
      <c r="AM962" s="38" t="s">
        <v>85</v>
      </c>
      <c r="AN962" s="38" t="s">
        <v>85</v>
      </c>
      <c r="AO962" s="3" t="s">
        <v>85</v>
      </c>
      <c r="AP962" s="16">
        <v>16</v>
      </c>
      <c r="AQ962" s="3"/>
      <c r="AR962" s="3">
        <v>170</v>
      </c>
      <c r="AS962" s="34">
        <v>10.39</v>
      </c>
      <c r="AT962" s="34">
        <v>30.94</v>
      </c>
      <c r="AU962" s="34">
        <v>47.16</v>
      </c>
      <c r="AV962" s="34">
        <v>57.93</v>
      </c>
      <c r="AW962" s="34">
        <v>209.8</v>
      </c>
      <c r="AX962" s="94">
        <v>206</v>
      </c>
      <c r="AY962" s="94">
        <v>67</v>
      </c>
      <c r="AZ962" s="49">
        <v>43.6</v>
      </c>
      <c r="BA962" s="49">
        <v>43.6</v>
      </c>
      <c r="BB962" s="49">
        <v>35</v>
      </c>
      <c r="BC962" s="49"/>
      <c r="BD962" s="3" t="s">
        <v>85</v>
      </c>
      <c r="BE962" s="91" t="s">
        <v>85</v>
      </c>
      <c r="BF962" s="3" t="s">
        <v>85</v>
      </c>
      <c r="BG962" s="91" t="s">
        <v>85</v>
      </c>
      <c r="BH962" s="70">
        <v>32.67</v>
      </c>
      <c r="BI962" s="50">
        <v>20.236220472440898</v>
      </c>
      <c r="BJ962" s="50">
        <v>20.236220472440898</v>
      </c>
      <c r="BK962" s="50">
        <v>11.417322834645701</v>
      </c>
      <c r="BL962" s="357">
        <v>7.6616839999999839E-2</v>
      </c>
      <c r="BM962" s="73">
        <v>36</v>
      </c>
      <c r="BN962" s="107" t="s">
        <v>4691</v>
      </c>
      <c r="BO962" s="46" t="s">
        <v>3891</v>
      </c>
      <c r="BP962" s="29" t="s">
        <v>3907</v>
      </c>
      <c r="BQ962" s="29" t="s">
        <v>5166</v>
      </c>
      <c r="BR962" s="29" t="s">
        <v>6786</v>
      </c>
      <c r="BS962" s="29" t="s">
        <v>6576</v>
      </c>
      <c r="BT962" s="74" t="s">
        <v>4101</v>
      </c>
      <c r="BU962" s="74" t="s">
        <v>3909</v>
      </c>
      <c r="BV962" s="74" t="s">
        <v>6787</v>
      </c>
      <c r="BW962" s="74"/>
      <c r="BX962" s="74"/>
      <c r="BY962" s="74"/>
      <c r="BZ962" s="300"/>
      <c r="CA962" s="340"/>
      <c r="CB962" s="300"/>
      <c r="CC962" s="340"/>
      <c r="CD962" s="311" t="str">
        <f t="shared" si="118"/>
        <v>DISCONTINUED - MR321, 17x8.5, 0mm Offset, 6x120, 67mm Centerbore, Machined - Clear Coat</v>
      </c>
      <c r="CE962" s="311" t="s">
        <v>3721</v>
      </c>
      <c r="CF962" s="311" t="s">
        <v>3720</v>
      </c>
      <c r="CG962" s="300" t="str">
        <f t="shared" si="106"/>
        <v>STREET (3XX)</v>
      </c>
    </row>
    <row r="963" spans="1:85" s="36" customFormat="1" ht="15" customHeight="1">
      <c r="A963" s="571">
        <f t="shared" si="105"/>
        <v>960</v>
      </c>
      <c r="B963" s="92" t="s">
        <v>84</v>
      </c>
      <c r="C963" s="92" t="s">
        <v>1038</v>
      </c>
      <c r="D963" s="5" t="s">
        <v>1082</v>
      </c>
      <c r="E963" s="84" t="s">
        <v>6791</v>
      </c>
      <c r="F963" s="281" t="str">
        <f t="shared" si="107"/>
        <v>MR30489060518</v>
      </c>
      <c r="G963" s="83"/>
      <c r="H963" s="83"/>
      <c r="I963" s="72" t="s">
        <v>398</v>
      </c>
      <c r="J963" s="305">
        <v>40909</v>
      </c>
      <c r="K963" s="306">
        <v>45300</v>
      </c>
      <c r="L963" s="282" t="s">
        <v>1239</v>
      </c>
      <c r="M963" s="328">
        <v>329</v>
      </c>
      <c r="N963" s="85"/>
      <c r="O963" s="409"/>
      <c r="P963" s="5">
        <v>18</v>
      </c>
      <c r="Q963" s="8">
        <v>9</v>
      </c>
      <c r="R963" s="92" t="s">
        <v>1089</v>
      </c>
      <c r="S963" s="3">
        <v>6</v>
      </c>
      <c r="T963" s="3">
        <v>5.5</v>
      </c>
      <c r="U963" s="3">
        <v>18</v>
      </c>
      <c r="V963" s="16">
        <v>5.75</v>
      </c>
      <c r="W963" s="93" t="s">
        <v>85</v>
      </c>
      <c r="X963" s="16">
        <v>108</v>
      </c>
      <c r="Y963" s="8">
        <v>31.67</v>
      </c>
      <c r="Z963" s="47">
        <v>2500</v>
      </c>
      <c r="AA963" s="71" t="s">
        <v>2165</v>
      </c>
      <c r="AB963" s="72" t="s">
        <v>2845</v>
      </c>
      <c r="AC963" s="47" t="s">
        <v>9565</v>
      </c>
      <c r="AD963" s="73" t="s">
        <v>1556</v>
      </c>
      <c r="AE963" s="46"/>
      <c r="AF963" s="82">
        <v>33</v>
      </c>
      <c r="AG963" s="80" t="s">
        <v>85</v>
      </c>
      <c r="AH963" s="92" t="s">
        <v>85</v>
      </c>
      <c r="AI963" s="92" t="s">
        <v>2859</v>
      </c>
      <c r="AJ963" s="73" t="s">
        <v>1827</v>
      </c>
      <c r="AK963" s="9">
        <v>1.1000000000000001</v>
      </c>
      <c r="AL963" s="92" t="s">
        <v>237</v>
      </c>
      <c r="AM963" s="92" t="s">
        <v>85</v>
      </c>
      <c r="AN963" s="38" t="s">
        <v>85</v>
      </c>
      <c r="AO963" s="92" t="s">
        <v>85</v>
      </c>
      <c r="AP963" s="93">
        <v>16.2</v>
      </c>
      <c r="AQ963" s="92"/>
      <c r="AR963" s="92">
        <v>170</v>
      </c>
      <c r="AS963" s="25">
        <v>6</v>
      </c>
      <c r="AT963" s="25">
        <v>18</v>
      </c>
      <c r="AU963" s="25">
        <v>34.200000000000003</v>
      </c>
      <c r="AV963" s="25">
        <v>31.3</v>
      </c>
      <c r="AW963" s="25">
        <v>217.8</v>
      </c>
      <c r="AX963" s="94">
        <v>213.3</v>
      </c>
      <c r="AY963" s="93">
        <v>107</v>
      </c>
      <c r="AZ963" s="49">
        <v>41</v>
      </c>
      <c r="BA963" s="49">
        <v>74</v>
      </c>
      <c r="BB963" s="49">
        <v>62</v>
      </c>
      <c r="BC963" s="49"/>
      <c r="BD963" s="92" t="s">
        <v>85</v>
      </c>
      <c r="BE963" s="91" t="s">
        <v>85</v>
      </c>
      <c r="BF963" s="92" t="s">
        <v>85</v>
      </c>
      <c r="BG963" s="91" t="s">
        <v>85</v>
      </c>
      <c r="BH963" s="70">
        <v>37.33</v>
      </c>
      <c r="BI963" s="50">
        <v>21.141732283464599</v>
      </c>
      <c r="BJ963" s="50">
        <v>21.141732283464599</v>
      </c>
      <c r="BK963" s="50">
        <v>11.929133858267701</v>
      </c>
      <c r="BL963" s="357">
        <v>8.7375807000000152E-2</v>
      </c>
      <c r="BM963" s="73">
        <v>36</v>
      </c>
      <c r="BN963" s="107" t="s">
        <v>3374</v>
      </c>
      <c r="BO963" s="46" t="s">
        <v>3891</v>
      </c>
      <c r="BP963" s="74" t="s">
        <v>3907</v>
      </c>
      <c r="BQ963" s="29" t="s">
        <v>5143</v>
      </c>
      <c r="BR963" s="29" t="s">
        <v>5198</v>
      </c>
      <c r="BS963" s="74" t="s">
        <v>5199</v>
      </c>
      <c r="BT963" s="74" t="s">
        <v>5169</v>
      </c>
      <c r="BU963" s="74" t="s">
        <v>5196</v>
      </c>
      <c r="BV963" s="74" t="s">
        <v>3909</v>
      </c>
      <c r="BW963" s="74"/>
      <c r="BX963" s="74"/>
      <c r="BY963" s="74"/>
      <c r="BZ963" s="300" t="s">
        <v>6065</v>
      </c>
      <c r="CA963" s="356" t="s">
        <v>6064</v>
      </c>
      <c r="CB963" s="300" t="s">
        <v>6067</v>
      </c>
      <c r="CC963" s="356" t="s">
        <v>6066</v>
      </c>
      <c r="CD963" s="311" t="str">
        <f t="shared" ref="CD963:CD976" si="119">CONCATENATE("DISCONTINUED"," ","-"," ",D963,", ",P963,"x",Q963,", ",IF(W963="N/A", "", CONCATENATE(W963, "/")),IF(U963&gt;0, CONCATENATE("+",U963), U963),"mm Offset, ",R963,", ",X963,"mm Centerbore, ",PROPER(AA963), "", IF(BF963="N/A", "", CONCATENATE(", w/ ", BF963)))</f>
        <v>DISCONTINUED - MR304 Double Standard, 18x9, +18mm Offset, 6x5.5, 108mm Centerbore, Matte Black</v>
      </c>
      <c r="CE963" s="311" t="s">
        <v>3721</v>
      </c>
      <c r="CF963" s="311" t="s">
        <v>3720</v>
      </c>
      <c r="CG963" s="300" t="str">
        <f t="shared" si="106"/>
        <v>STREET (3XX)</v>
      </c>
    </row>
    <row r="964" spans="1:85" s="36" customFormat="1" ht="15" customHeight="1">
      <c r="A964" s="571">
        <f t="shared" ref="A964:A1027" si="120">ROW(B964)-3</f>
        <v>961</v>
      </c>
      <c r="B964" s="92" t="s">
        <v>84</v>
      </c>
      <c r="C964" s="92" t="s">
        <v>1038</v>
      </c>
      <c r="D964" s="5" t="s">
        <v>2225</v>
      </c>
      <c r="E964" s="129" t="s">
        <v>6792</v>
      </c>
      <c r="F964" s="281" t="str">
        <f t="shared" si="107"/>
        <v>MR30578558325</v>
      </c>
      <c r="G964" s="83"/>
      <c r="H964" s="83"/>
      <c r="I964" s="72" t="s">
        <v>4869</v>
      </c>
      <c r="J964" s="305">
        <v>44351</v>
      </c>
      <c r="K964" s="306">
        <v>45300</v>
      </c>
      <c r="L964" s="282" t="s">
        <v>1239</v>
      </c>
      <c r="M964" s="328">
        <v>299</v>
      </c>
      <c r="N964" s="85"/>
      <c r="O964" s="409"/>
      <c r="P964" s="5">
        <v>17</v>
      </c>
      <c r="Q964" s="8">
        <v>8.5</v>
      </c>
      <c r="R964" s="92" t="s">
        <v>1688</v>
      </c>
      <c r="S964" s="3">
        <v>5</v>
      </c>
      <c r="T964" s="3">
        <v>150</v>
      </c>
      <c r="U964" s="3">
        <v>25</v>
      </c>
      <c r="V964" s="16">
        <v>5.7</v>
      </c>
      <c r="W964" s="93" t="s">
        <v>85</v>
      </c>
      <c r="X964" s="16">
        <v>116.5</v>
      </c>
      <c r="Y964" s="16">
        <v>29.03</v>
      </c>
      <c r="Z964" s="47">
        <v>2500</v>
      </c>
      <c r="AA964" s="71" t="s">
        <v>5149</v>
      </c>
      <c r="AB964" s="71" t="s">
        <v>2848</v>
      </c>
      <c r="AC964" s="47" t="s">
        <v>9899</v>
      </c>
      <c r="AD964" s="73" t="s">
        <v>1559</v>
      </c>
      <c r="AE964" s="46"/>
      <c r="AF964" s="82">
        <v>33</v>
      </c>
      <c r="AG964" s="80" t="s">
        <v>85</v>
      </c>
      <c r="AH964" s="80" t="s">
        <v>85</v>
      </c>
      <c r="AI964" s="92" t="s">
        <v>2861</v>
      </c>
      <c r="AJ964" s="73" t="s">
        <v>1827</v>
      </c>
      <c r="AK964" s="9">
        <v>1.1000000000000001</v>
      </c>
      <c r="AL964" s="92" t="s">
        <v>237</v>
      </c>
      <c r="AM964" s="92" t="s">
        <v>85</v>
      </c>
      <c r="AN964" s="38" t="s">
        <v>85</v>
      </c>
      <c r="AO964" s="92" t="s">
        <v>85</v>
      </c>
      <c r="AP964" s="93">
        <v>16.2</v>
      </c>
      <c r="AQ964" s="92"/>
      <c r="AR964" s="92">
        <v>180</v>
      </c>
      <c r="AS964" s="25">
        <v>0</v>
      </c>
      <c r="AT964" s="25">
        <v>22.8</v>
      </c>
      <c r="AU964" s="25">
        <v>33.5</v>
      </c>
      <c r="AV964" s="25">
        <v>39.4</v>
      </c>
      <c r="AW964" s="25">
        <v>209.8</v>
      </c>
      <c r="AX964" s="94">
        <v>200.5</v>
      </c>
      <c r="AY964" s="93">
        <v>110.7</v>
      </c>
      <c r="AZ964" s="49">
        <v>46.7</v>
      </c>
      <c r="BA964" s="49">
        <v>46.7</v>
      </c>
      <c r="BB964" s="49">
        <v>30</v>
      </c>
      <c r="BC964" s="49"/>
      <c r="BD964" s="3" t="s">
        <v>85</v>
      </c>
      <c r="BE964" s="91" t="s">
        <v>85</v>
      </c>
      <c r="BF964" s="3" t="s">
        <v>85</v>
      </c>
      <c r="BG964" s="91" t="s">
        <v>85</v>
      </c>
      <c r="BH964" s="70">
        <v>33.729999999999997</v>
      </c>
      <c r="BI964" s="50">
        <v>20.236220472440898</v>
      </c>
      <c r="BJ964" s="50">
        <v>20.236220472440898</v>
      </c>
      <c r="BK964" s="50">
        <v>11.417322834645701</v>
      </c>
      <c r="BL964" s="357">
        <v>7.6616839999999839E-2</v>
      </c>
      <c r="BM964" s="73">
        <v>36</v>
      </c>
      <c r="BN964" s="107" t="s">
        <v>3374</v>
      </c>
      <c r="BO964" s="46" t="s">
        <v>3891</v>
      </c>
      <c r="BP964" s="74" t="s">
        <v>3907</v>
      </c>
      <c r="BQ964" s="74" t="s">
        <v>4615</v>
      </c>
      <c r="BR964" s="74" t="s">
        <v>5198</v>
      </c>
      <c r="BS964" s="74" t="s">
        <v>5199</v>
      </c>
      <c r="BT964" s="74" t="s">
        <v>5169</v>
      </c>
      <c r="BU964" s="74" t="s">
        <v>5196</v>
      </c>
      <c r="BV964" s="74" t="s">
        <v>3909</v>
      </c>
      <c r="BW964" s="74"/>
      <c r="BX964" s="74"/>
      <c r="BY964" s="74"/>
      <c r="BZ964" s="300" t="s">
        <v>6073</v>
      </c>
      <c r="CA964" s="356" t="s">
        <v>6072</v>
      </c>
      <c r="CB964" s="300" t="s">
        <v>6075</v>
      </c>
      <c r="CC964" s="356" t="s">
        <v>6074</v>
      </c>
      <c r="CD964" s="311" t="str">
        <f t="shared" si="119"/>
        <v>DISCONTINUED - MR305 NV, 17x8.5, +25mm Offset, 5x150, 116.5mm Centerbore, Machined - Matte Black Lip</v>
      </c>
      <c r="CE964" s="311" t="s">
        <v>3721</v>
      </c>
      <c r="CF964" s="311" t="s">
        <v>3720</v>
      </c>
      <c r="CG964" s="300" t="str">
        <f t="shared" si="106"/>
        <v>STREET (3XX)</v>
      </c>
    </row>
    <row r="965" spans="1:85" s="36" customFormat="1" ht="15" customHeight="1">
      <c r="A965" s="571">
        <f t="shared" si="120"/>
        <v>962</v>
      </c>
      <c r="B965" s="92" t="s">
        <v>84</v>
      </c>
      <c r="C965" s="92" t="s">
        <v>1038</v>
      </c>
      <c r="D965" s="92" t="s">
        <v>1085</v>
      </c>
      <c r="E965" s="84" t="s">
        <v>6793</v>
      </c>
      <c r="F965" s="281" t="str">
        <f t="shared" si="107"/>
        <v>MR30889060518</v>
      </c>
      <c r="G965" s="83"/>
      <c r="H965" s="83"/>
      <c r="I965" s="72" t="s">
        <v>537</v>
      </c>
      <c r="J965" s="305">
        <v>42005</v>
      </c>
      <c r="K965" s="306">
        <v>45300</v>
      </c>
      <c r="L965" s="282" t="s">
        <v>1239</v>
      </c>
      <c r="M965" s="328">
        <v>312</v>
      </c>
      <c r="N965" s="85"/>
      <c r="O965" s="409"/>
      <c r="P965" s="92">
        <v>18</v>
      </c>
      <c r="Q965" s="8">
        <v>9</v>
      </c>
      <c r="R965" s="92" t="s">
        <v>1089</v>
      </c>
      <c r="S965" s="3">
        <v>6</v>
      </c>
      <c r="T965" s="3">
        <v>5.5</v>
      </c>
      <c r="U965" s="3">
        <v>18</v>
      </c>
      <c r="V965" s="19">
        <v>5.75</v>
      </c>
      <c r="W965" s="93" t="s">
        <v>85</v>
      </c>
      <c r="X965" s="16">
        <v>106.25</v>
      </c>
      <c r="Y965" s="10">
        <v>27.7</v>
      </c>
      <c r="Z965" s="47">
        <v>2500</v>
      </c>
      <c r="AA965" s="72" t="s">
        <v>2165</v>
      </c>
      <c r="AB965" s="72" t="s">
        <v>2845</v>
      </c>
      <c r="AC965" s="47" t="s">
        <v>9565</v>
      </c>
      <c r="AD965" s="3" t="s">
        <v>1592</v>
      </c>
      <c r="AE965" s="47"/>
      <c r="AF965" s="82">
        <v>33</v>
      </c>
      <c r="AG965" s="80" t="s">
        <v>1734</v>
      </c>
      <c r="AH965" s="3" t="s">
        <v>1787</v>
      </c>
      <c r="AI965" s="3" t="s">
        <v>85</v>
      </c>
      <c r="AJ965" s="3" t="s">
        <v>85</v>
      </c>
      <c r="AK965" s="9" t="s">
        <v>85</v>
      </c>
      <c r="AL965" s="3" t="s">
        <v>236</v>
      </c>
      <c r="AM965" s="74" t="s">
        <v>1649</v>
      </c>
      <c r="AN965" s="38">
        <v>2.75</v>
      </c>
      <c r="AO965" s="3">
        <v>78.3</v>
      </c>
      <c r="AP965" s="93">
        <v>16.2</v>
      </c>
      <c r="AQ965" s="92"/>
      <c r="AR965" s="92">
        <v>175</v>
      </c>
      <c r="AS965" s="25">
        <v>3.6</v>
      </c>
      <c r="AT965" s="25">
        <v>18</v>
      </c>
      <c r="AU965" s="25">
        <v>36.9</v>
      </c>
      <c r="AV965" s="25">
        <v>48.2</v>
      </c>
      <c r="AW965" s="25">
        <v>218.9</v>
      </c>
      <c r="AX965" s="25">
        <v>209.8</v>
      </c>
      <c r="AY965" s="93">
        <v>106.25</v>
      </c>
      <c r="AZ965" s="49">
        <v>30</v>
      </c>
      <c r="BA965" s="49">
        <v>30</v>
      </c>
      <c r="BB965" s="49">
        <v>0</v>
      </c>
      <c r="BC965" s="49"/>
      <c r="BD965" s="92" t="s">
        <v>85</v>
      </c>
      <c r="BE965" s="91" t="s">
        <v>85</v>
      </c>
      <c r="BF965" s="92" t="s">
        <v>85</v>
      </c>
      <c r="BG965" s="91" t="s">
        <v>85</v>
      </c>
      <c r="BH965" s="70">
        <v>32.89</v>
      </c>
      <c r="BI965" s="50">
        <v>21.141732283464599</v>
      </c>
      <c r="BJ965" s="50">
        <v>21.141732283464599</v>
      </c>
      <c r="BK965" s="50">
        <v>11.929133858267701</v>
      </c>
      <c r="BL965" s="357">
        <v>8.7375807000000152E-2</v>
      </c>
      <c r="BM965" s="73">
        <v>36</v>
      </c>
      <c r="BN965" s="107" t="s">
        <v>3374</v>
      </c>
      <c r="BO965" s="46" t="s">
        <v>3891</v>
      </c>
      <c r="BP965" s="29" t="s">
        <v>3907</v>
      </c>
      <c r="BQ965" s="29" t="s">
        <v>5206</v>
      </c>
      <c r="BR965" s="29" t="s">
        <v>5207</v>
      </c>
      <c r="BS965" s="29" t="s">
        <v>4101</v>
      </c>
      <c r="BT965" s="29" t="s">
        <v>3909</v>
      </c>
      <c r="BU965" s="29"/>
      <c r="BV965" s="29"/>
      <c r="BW965" s="29"/>
      <c r="BX965" s="29"/>
      <c r="BY965" s="29"/>
      <c r="BZ965" s="339" t="s">
        <v>6103</v>
      </c>
      <c r="CA965" s="356" t="s">
        <v>6102</v>
      </c>
      <c r="CB965" s="300" t="s">
        <v>6105</v>
      </c>
      <c r="CC965" s="356" t="s">
        <v>6104</v>
      </c>
      <c r="CD965" s="311" t="str">
        <f t="shared" si="119"/>
        <v>DISCONTINUED - MR308 Roost, 18x9, +18mm Offset, 6x5.5, 106.25mm Centerbore, Matte Black</v>
      </c>
      <c r="CE965" s="311" t="s">
        <v>3721</v>
      </c>
      <c r="CF965" s="311" t="s">
        <v>3720</v>
      </c>
      <c r="CG965" s="300" t="str">
        <f t="shared" ref="CG965:CG1028" si="121">C965</f>
        <v>STREET (3XX)</v>
      </c>
    </row>
    <row r="966" spans="1:85" s="36" customFormat="1" ht="15" customHeight="1">
      <c r="A966" s="571">
        <f t="shared" si="120"/>
        <v>963</v>
      </c>
      <c r="B966" s="92" t="s">
        <v>84</v>
      </c>
      <c r="C966" s="92" t="s">
        <v>1038</v>
      </c>
      <c r="D966" s="92" t="s">
        <v>1086</v>
      </c>
      <c r="E966" s="84" t="s">
        <v>6794</v>
      </c>
      <c r="F966" s="281" t="str">
        <f t="shared" si="107"/>
        <v>MR30989058500</v>
      </c>
      <c r="G966" s="83"/>
      <c r="H966" s="83"/>
      <c r="I966" s="72" t="s">
        <v>584</v>
      </c>
      <c r="J966" s="305">
        <v>42005</v>
      </c>
      <c r="K966" s="306">
        <v>45300</v>
      </c>
      <c r="L966" s="282" t="s">
        <v>1239</v>
      </c>
      <c r="M966" s="328">
        <v>369</v>
      </c>
      <c r="N966" s="85"/>
      <c r="O966" s="409"/>
      <c r="P966" s="92">
        <v>18</v>
      </c>
      <c r="Q966" s="8">
        <v>9</v>
      </c>
      <c r="R966" s="92" t="s">
        <v>1688</v>
      </c>
      <c r="S966" s="3">
        <v>5</v>
      </c>
      <c r="T966" s="3">
        <v>150</v>
      </c>
      <c r="U966" s="3">
        <v>0</v>
      </c>
      <c r="V966" s="16">
        <v>5</v>
      </c>
      <c r="W966" s="93" t="s">
        <v>85</v>
      </c>
      <c r="X966" s="16">
        <v>116.5</v>
      </c>
      <c r="Y966" s="8">
        <v>33.25</v>
      </c>
      <c r="Z966" s="47">
        <v>2650</v>
      </c>
      <c r="AA966" s="71" t="s">
        <v>2165</v>
      </c>
      <c r="AB966" s="72" t="s">
        <v>2845</v>
      </c>
      <c r="AC966" s="47" t="s">
        <v>9875</v>
      </c>
      <c r="AD966" s="73" t="s">
        <v>1559</v>
      </c>
      <c r="AE966" s="46"/>
      <c r="AF966" s="82">
        <v>33</v>
      </c>
      <c r="AG966" s="73" t="s">
        <v>85</v>
      </c>
      <c r="AH966" s="73" t="s">
        <v>85</v>
      </c>
      <c r="AI966" s="92" t="s">
        <v>2861</v>
      </c>
      <c r="AJ966" s="73" t="s">
        <v>1827</v>
      </c>
      <c r="AK966" s="9">
        <v>1.1000000000000001</v>
      </c>
      <c r="AL966" s="3" t="s">
        <v>237</v>
      </c>
      <c r="AM966" s="3" t="s">
        <v>85</v>
      </c>
      <c r="AN966" s="38" t="s">
        <v>85</v>
      </c>
      <c r="AO966" s="92" t="s">
        <v>85</v>
      </c>
      <c r="AP966" s="93">
        <v>16.2</v>
      </c>
      <c r="AQ966" s="92"/>
      <c r="AR966" s="92">
        <v>180</v>
      </c>
      <c r="AS966" s="25">
        <v>0</v>
      </c>
      <c r="AT966" s="25">
        <v>8</v>
      </c>
      <c r="AU966" s="25">
        <v>36.700000000000003</v>
      </c>
      <c r="AV966" s="25">
        <v>54.3</v>
      </c>
      <c r="AW966" s="94">
        <v>219.2</v>
      </c>
      <c r="AX966" s="94">
        <v>214.8</v>
      </c>
      <c r="AY966" s="93">
        <v>110.7</v>
      </c>
      <c r="AZ966" s="49">
        <v>46.7</v>
      </c>
      <c r="BA966" s="49">
        <v>46.7</v>
      </c>
      <c r="BB966" s="49">
        <v>43</v>
      </c>
      <c r="BC966" s="49"/>
      <c r="BD966" s="92" t="s">
        <v>85</v>
      </c>
      <c r="BE966" s="91" t="s">
        <v>85</v>
      </c>
      <c r="BF966" s="92" t="s">
        <v>85</v>
      </c>
      <c r="BG966" s="91" t="s">
        <v>85</v>
      </c>
      <c r="BH966" s="70">
        <v>37.92</v>
      </c>
      <c r="BI966" s="50">
        <v>21.141732283464599</v>
      </c>
      <c r="BJ966" s="50">
        <v>21.141732283464599</v>
      </c>
      <c r="BK966" s="50">
        <v>11.929133858267701</v>
      </c>
      <c r="BL966" s="357">
        <v>8.7375807000000152E-2</v>
      </c>
      <c r="BM966" s="73">
        <v>36</v>
      </c>
      <c r="BN966" s="107" t="s">
        <v>3374</v>
      </c>
      <c r="BO966" s="46" t="s">
        <v>3891</v>
      </c>
      <c r="BP966" s="74" t="s">
        <v>3907</v>
      </c>
      <c r="BQ966" s="74" t="s">
        <v>5204</v>
      </c>
      <c r="BR966" s="74" t="s">
        <v>5198</v>
      </c>
      <c r="BS966" s="74" t="s">
        <v>5199</v>
      </c>
      <c r="BT966" s="74" t="s">
        <v>5169</v>
      </c>
      <c r="BU966" s="74" t="s">
        <v>5196</v>
      </c>
      <c r="BV966" s="74" t="s">
        <v>3909</v>
      </c>
      <c r="BW966" s="74"/>
      <c r="BX966" s="74"/>
      <c r="BY966" s="74"/>
      <c r="BZ966" s="300"/>
      <c r="CA966" s="312"/>
      <c r="CB966" s="300"/>
      <c r="CC966" s="312"/>
      <c r="CD966" s="311" t="str">
        <f t="shared" si="119"/>
        <v>DISCONTINUED - MR309 Grid, 18x9, 0mm Offset, 5x150, 116.5mm Centerbore, Matte Black</v>
      </c>
      <c r="CE966" s="311" t="s">
        <v>3721</v>
      </c>
      <c r="CF966" s="311" t="s">
        <v>3720</v>
      </c>
      <c r="CG966" s="300" t="str">
        <f t="shared" si="121"/>
        <v>STREET (3XX)</v>
      </c>
    </row>
    <row r="967" spans="1:85" s="36" customFormat="1" ht="15" customHeight="1">
      <c r="A967" s="571">
        <f t="shared" si="120"/>
        <v>964</v>
      </c>
      <c r="B967" s="92" t="s">
        <v>84</v>
      </c>
      <c r="C967" s="92" t="s">
        <v>1038</v>
      </c>
      <c r="D967" s="92" t="s">
        <v>1975</v>
      </c>
      <c r="E967" s="84" t="s">
        <v>6795</v>
      </c>
      <c r="F967" s="281" t="str">
        <f t="shared" si="107"/>
        <v>MR31457051815</v>
      </c>
      <c r="G967" s="83"/>
      <c r="H967" s="83"/>
      <c r="I967" s="72" t="s">
        <v>3118</v>
      </c>
      <c r="J967" s="305">
        <v>43613</v>
      </c>
      <c r="K967" s="306">
        <v>45300</v>
      </c>
      <c r="L967" s="282" t="s">
        <v>1239</v>
      </c>
      <c r="M967" s="328">
        <v>234.08</v>
      </c>
      <c r="N967" s="85"/>
      <c r="O967" s="409"/>
      <c r="P967" s="29">
        <v>15</v>
      </c>
      <c r="Q967" s="24">
        <v>7</v>
      </c>
      <c r="R967" s="92" t="s">
        <v>1684</v>
      </c>
      <c r="S967" s="3">
        <v>5</v>
      </c>
      <c r="T967" s="29">
        <v>100</v>
      </c>
      <c r="U967" s="29">
        <v>15</v>
      </c>
      <c r="V967" s="77">
        <v>4.5999999999999996</v>
      </c>
      <c r="W967" s="93" t="s">
        <v>85</v>
      </c>
      <c r="X967" s="77">
        <v>56.1</v>
      </c>
      <c r="Y967" s="76">
        <v>20</v>
      </c>
      <c r="Z967" s="47">
        <v>1850</v>
      </c>
      <c r="AA967" s="71" t="s">
        <v>2516</v>
      </c>
      <c r="AB967" s="71" t="s">
        <v>2850</v>
      </c>
      <c r="AC967" s="47" t="s">
        <v>9900</v>
      </c>
      <c r="AD967" s="79" t="s">
        <v>1776</v>
      </c>
      <c r="AE967" s="32"/>
      <c r="AF967" s="82">
        <v>22</v>
      </c>
      <c r="AG967" s="80" t="s">
        <v>85</v>
      </c>
      <c r="AH967" s="73" t="s">
        <v>85</v>
      </c>
      <c r="AI967" s="73" t="s">
        <v>85</v>
      </c>
      <c r="AJ967" s="73" t="s">
        <v>85</v>
      </c>
      <c r="AK967" s="9" t="s">
        <v>85</v>
      </c>
      <c r="AL967" s="74" t="s">
        <v>236</v>
      </c>
      <c r="AM967" s="74" t="s">
        <v>85</v>
      </c>
      <c r="AN967" s="38" t="s">
        <v>85</v>
      </c>
      <c r="AO967" s="74" t="s">
        <v>85</v>
      </c>
      <c r="AP967" s="77">
        <v>16</v>
      </c>
      <c r="AQ967" s="74"/>
      <c r="AR967" s="74">
        <v>140</v>
      </c>
      <c r="AS967" s="34">
        <v>36</v>
      </c>
      <c r="AT967" s="34">
        <v>42.7</v>
      </c>
      <c r="AU967" s="34">
        <v>50.4</v>
      </c>
      <c r="AV967" s="34">
        <v>53.2</v>
      </c>
      <c r="AW967" s="34">
        <v>181</v>
      </c>
      <c r="AX967" s="34">
        <v>175.5</v>
      </c>
      <c r="AY967" s="77">
        <v>56.1</v>
      </c>
      <c r="AZ967" s="49">
        <v>27</v>
      </c>
      <c r="BA967" s="49">
        <v>27</v>
      </c>
      <c r="BB967" s="49">
        <v>0</v>
      </c>
      <c r="BC967" s="49"/>
      <c r="BD967" s="3" t="s">
        <v>85</v>
      </c>
      <c r="BE967" s="91" t="s">
        <v>85</v>
      </c>
      <c r="BF967" s="3" t="s">
        <v>85</v>
      </c>
      <c r="BG967" s="91" t="s">
        <v>85</v>
      </c>
      <c r="BH967" s="70">
        <v>24.97</v>
      </c>
      <c r="BI967" s="50">
        <v>17.8740157480315</v>
      </c>
      <c r="BJ967" s="50">
        <v>17.8740157480315</v>
      </c>
      <c r="BK967" s="50">
        <v>9.8425196850393704</v>
      </c>
      <c r="BL967" s="357">
        <v>5.1529000000000012E-2</v>
      </c>
      <c r="BM967" s="5">
        <v>48</v>
      </c>
      <c r="BN967" s="107" t="s">
        <v>3374</v>
      </c>
      <c r="BO967" s="46" t="s">
        <v>3891</v>
      </c>
      <c r="BP967" s="29" t="s">
        <v>3907</v>
      </c>
      <c r="BQ967" s="29" t="s">
        <v>5213</v>
      </c>
      <c r="BR967" s="29" t="s">
        <v>5214</v>
      </c>
      <c r="BS967" s="29" t="s">
        <v>5215</v>
      </c>
      <c r="BT967" s="74" t="s">
        <v>5216</v>
      </c>
      <c r="BU967" s="74" t="s">
        <v>4101</v>
      </c>
      <c r="BV967" s="74" t="s">
        <v>3909</v>
      </c>
      <c r="BW967" s="74"/>
      <c r="BX967" s="74"/>
      <c r="BY967" s="74"/>
      <c r="BZ967" s="300" t="s">
        <v>6145</v>
      </c>
      <c r="CA967" s="356" t="s">
        <v>6144</v>
      </c>
      <c r="CB967" s="300" t="s">
        <v>6149</v>
      </c>
      <c r="CC967" s="356" t="s">
        <v>6148</v>
      </c>
      <c r="CD967" s="311" t="str">
        <f t="shared" si="119"/>
        <v>DISCONTINUED - MR314, 15x7, +15mm Offset, 5x100, 56.1mm Centerbore, Gloss Titanium</v>
      </c>
      <c r="CE967" s="311" t="s">
        <v>3721</v>
      </c>
      <c r="CF967" s="311" t="s">
        <v>3720</v>
      </c>
      <c r="CG967" s="300" t="str">
        <f t="shared" si="121"/>
        <v>STREET (3XX)</v>
      </c>
    </row>
    <row r="968" spans="1:85" s="36" customFormat="1" ht="15" customHeight="1">
      <c r="A968" s="571">
        <f t="shared" si="120"/>
        <v>965</v>
      </c>
      <c r="B968" s="92" t="s">
        <v>84</v>
      </c>
      <c r="C968" s="92" t="s">
        <v>1038</v>
      </c>
      <c r="D968" s="92" t="s">
        <v>1975</v>
      </c>
      <c r="E968" s="84" t="s">
        <v>6796</v>
      </c>
      <c r="F968" s="281" t="str">
        <f t="shared" si="107"/>
        <v>MR31477512830</v>
      </c>
      <c r="G968" s="83"/>
      <c r="H968" s="83"/>
      <c r="I968" s="72" t="s">
        <v>4743</v>
      </c>
      <c r="J968" s="305">
        <v>44298</v>
      </c>
      <c r="K968" s="306">
        <v>45300</v>
      </c>
      <c r="L968" s="282" t="s">
        <v>1239</v>
      </c>
      <c r="M968" s="328">
        <v>284.24</v>
      </c>
      <c r="N968" s="85"/>
      <c r="O968" s="409"/>
      <c r="P968" s="29">
        <v>17</v>
      </c>
      <c r="Q968" s="24">
        <v>7.5</v>
      </c>
      <c r="R968" s="92" t="s">
        <v>1756</v>
      </c>
      <c r="S968" s="3">
        <v>5</v>
      </c>
      <c r="T968" s="29">
        <v>4.5</v>
      </c>
      <c r="U968" s="29">
        <v>30</v>
      </c>
      <c r="V968" s="77">
        <v>5.5</v>
      </c>
      <c r="W968" s="93" t="s">
        <v>85</v>
      </c>
      <c r="X968" s="77">
        <v>73</v>
      </c>
      <c r="Y968" s="76">
        <v>26.01</v>
      </c>
      <c r="Z968" s="47">
        <v>3640</v>
      </c>
      <c r="AA968" s="71" t="s">
        <v>2516</v>
      </c>
      <c r="AB968" s="71" t="s">
        <v>2850</v>
      </c>
      <c r="AC968" s="47" t="s">
        <v>9901</v>
      </c>
      <c r="AD968" s="79" t="s">
        <v>1776</v>
      </c>
      <c r="AE968" s="32"/>
      <c r="AF968" s="82">
        <v>22</v>
      </c>
      <c r="AG968" s="80" t="s">
        <v>85</v>
      </c>
      <c r="AH968" s="73" t="s">
        <v>85</v>
      </c>
      <c r="AI968" s="73" t="s">
        <v>85</v>
      </c>
      <c r="AJ968" s="73" t="s">
        <v>85</v>
      </c>
      <c r="AK968" s="9" t="s">
        <v>85</v>
      </c>
      <c r="AL968" s="73" t="s">
        <v>237</v>
      </c>
      <c r="AM968" s="73" t="s">
        <v>85</v>
      </c>
      <c r="AN968" s="38" t="s">
        <v>85</v>
      </c>
      <c r="AO968" s="73" t="s">
        <v>85</v>
      </c>
      <c r="AP968" s="77">
        <v>16</v>
      </c>
      <c r="AQ968" s="74"/>
      <c r="AR968" s="74">
        <v>150</v>
      </c>
      <c r="AS968" s="34">
        <v>15</v>
      </c>
      <c r="AT968" s="34">
        <v>20.7</v>
      </c>
      <c r="AU968" s="34">
        <v>30.3</v>
      </c>
      <c r="AV968" s="34">
        <v>42.1</v>
      </c>
      <c r="AW968" s="34">
        <v>206.5</v>
      </c>
      <c r="AX968" s="34">
        <v>196</v>
      </c>
      <c r="AY968" s="77">
        <v>73</v>
      </c>
      <c r="AZ968" s="49">
        <v>27</v>
      </c>
      <c r="BA968" s="49">
        <v>35</v>
      </c>
      <c r="BB968" s="49">
        <v>0</v>
      </c>
      <c r="BC968" s="49"/>
      <c r="BD968" s="3" t="s">
        <v>85</v>
      </c>
      <c r="BE968" s="91" t="s">
        <v>85</v>
      </c>
      <c r="BF968" s="3" t="s">
        <v>85</v>
      </c>
      <c r="BG968" s="91" t="s">
        <v>85</v>
      </c>
      <c r="BH968" s="70">
        <v>30.01</v>
      </c>
      <c r="BI968" s="50">
        <v>20.236220472440898</v>
      </c>
      <c r="BJ968" s="50">
        <v>20.236220472440898</v>
      </c>
      <c r="BK968" s="50">
        <v>10.4330708661417</v>
      </c>
      <c r="BL968" s="357">
        <v>7.001193999999944E-2</v>
      </c>
      <c r="BM968" s="73">
        <v>36</v>
      </c>
      <c r="BN968" s="107" t="s">
        <v>3374</v>
      </c>
      <c r="BO968" s="46" t="s">
        <v>3891</v>
      </c>
      <c r="BP968" s="29" t="s">
        <v>3907</v>
      </c>
      <c r="BQ968" s="29" t="s">
        <v>5213</v>
      </c>
      <c r="BR968" s="29" t="s">
        <v>5214</v>
      </c>
      <c r="BS968" s="29" t="s">
        <v>5215</v>
      </c>
      <c r="BT968" s="74" t="s">
        <v>5216</v>
      </c>
      <c r="BU968" s="74" t="s">
        <v>4101</v>
      </c>
      <c r="BV968" s="74" t="s">
        <v>3909</v>
      </c>
      <c r="BW968" s="74"/>
      <c r="BX968" s="74"/>
      <c r="BY968" s="74"/>
      <c r="BZ968" s="300" t="s">
        <v>6145</v>
      </c>
      <c r="CA968" s="356" t="s">
        <v>6144</v>
      </c>
      <c r="CB968" s="300" t="s">
        <v>6149</v>
      </c>
      <c r="CC968" s="356" t="s">
        <v>6148</v>
      </c>
      <c r="CD968" s="311" t="str">
        <f t="shared" si="119"/>
        <v>DISCONTINUED - MR314, 17x7.5, +30mm Offset, 5x4.5, 73mm Centerbore, Gloss Titanium</v>
      </c>
      <c r="CE968" s="311" t="s">
        <v>3721</v>
      </c>
      <c r="CF968" s="311" t="s">
        <v>3720</v>
      </c>
      <c r="CG968" s="300" t="str">
        <f t="shared" si="121"/>
        <v>STREET (3XX)</v>
      </c>
    </row>
    <row r="969" spans="1:85" s="36" customFormat="1" ht="15" customHeight="1">
      <c r="A969" s="571">
        <f t="shared" si="120"/>
        <v>966</v>
      </c>
      <c r="B969" s="92" t="s">
        <v>84</v>
      </c>
      <c r="C969" s="92" t="s">
        <v>1038</v>
      </c>
      <c r="D969" s="92" t="s">
        <v>1975</v>
      </c>
      <c r="E969" s="84" t="s">
        <v>6797</v>
      </c>
      <c r="F969" s="281" t="str">
        <f t="shared" si="107"/>
        <v>MR31478580500</v>
      </c>
      <c r="G969" s="83"/>
      <c r="H969" s="83"/>
      <c r="I969" s="72" t="s">
        <v>1992</v>
      </c>
      <c r="J969" s="305">
        <v>43340</v>
      </c>
      <c r="K969" s="306">
        <v>45300</v>
      </c>
      <c r="L969" s="282" t="s">
        <v>1239</v>
      </c>
      <c r="M969" s="328">
        <v>349.36</v>
      </c>
      <c r="N969" s="85"/>
      <c r="O969" s="409"/>
      <c r="P969" s="29">
        <v>17</v>
      </c>
      <c r="Q969" s="24">
        <v>8.5</v>
      </c>
      <c r="R969" s="92" t="s">
        <v>1699</v>
      </c>
      <c r="S969" s="3">
        <v>8</v>
      </c>
      <c r="T969" s="29">
        <v>6.5</v>
      </c>
      <c r="U969" s="29">
        <v>0</v>
      </c>
      <c r="V969" s="16">
        <v>4.75</v>
      </c>
      <c r="W969" s="93" t="s">
        <v>85</v>
      </c>
      <c r="X969" s="16">
        <v>130.81</v>
      </c>
      <c r="Y969" s="8">
        <v>34.25</v>
      </c>
      <c r="Z969" s="47">
        <v>3640</v>
      </c>
      <c r="AA969" s="71" t="s">
        <v>2165</v>
      </c>
      <c r="AB969" s="72" t="s">
        <v>2845</v>
      </c>
      <c r="AC969" s="47" t="s">
        <v>9627</v>
      </c>
      <c r="AD969" s="71" t="s">
        <v>1597</v>
      </c>
      <c r="AE969" s="433"/>
      <c r="AF969" s="82">
        <v>33</v>
      </c>
      <c r="AG969" s="73" t="s">
        <v>85</v>
      </c>
      <c r="AH969" s="73" t="s">
        <v>85</v>
      </c>
      <c r="AI969" s="3" t="s">
        <v>2863</v>
      </c>
      <c r="AJ969" s="73" t="s">
        <v>85</v>
      </c>
      <c r="AK969" s="9" t="s">
        <v>85</v>
      </c>
      <c r="AL969" s="71" t="s">
        <v>237</v>
      </c>
      <c r="AM969" s="3" t="s">
        <v>85</v>
      </c>
      <c r="AN969" s="38" t="s">
        <v>85</v>
      </c>
      <c r="AO969" s="3" t="s">
        <v>85</v>
      </c>
      <c r="AP969" s="16">
        <v>16.2</v>
      </c>
      <c r="AQ969" s="3"/>
      <c r="AR969" s="3">
        <v>200</v>
      </c>
      <c r="AS969" s="34">
        <v>0</v>
      </c>
      <c r="AT969" s="34">
        <v>0</v>
      </c>
      <c r="AU969" s="34">
        <v>62.9</v>
      </c>
      <c r="AV969" s="34">
        <v>79</v>
      </c>
      <c r="AW969" s="34">
        <v>207</v>
      </c>
      <c r="AX969" s="94">
        <v>205</v>
      </c>
      <c r="AY969" s="93">
        <v>123.1</v>
      </c>
      <c r="AZ969" s="49">
        <v>92</v>
      </c>
      <c r="BA969" s="49">
        <v>92</v>
      </c>
      <c r="BB969" s="49">
        <v>0</v>
      </c>
      <c r="BC969" s="49"/>
      <c r="BD969" s="92" t="s">
        <v>85</v>
      </c>
      <c r="BE969" s="91" t="s">
        <v>85</v>
      </c>
      <c r="BF969" s="92" t="s">
        <v>85</v>
      </c>
      <c r="BG969" s="91" t="s">
        <v>85</v>
      </c>
      <c r="BH969" s="70">
        <v>37.75</v>
      </c>
      <c r="BI969" s="50">
        <v>20.236220472440898</v>
      </c>
      <c r="BJ969" s="50">
        <v>20.236220472440898</v>
      </c>
      <c r="BK969" s="50">
        <v>11.417322834645701</v>
      </c>
      <c r="BL969" s="357">
        <v>7.6616839999999839E-2</v>
      </c>
      <c r="BM969" s="73">
        <v>36</v>
      </c>
      <c r="BN969" s="107" t="s">
        <v>3374</v>
      </c>
      <c r="BO969" s="46" t="s">
        <v>3891</v>
      </c>
      <c r="BP969" s="29" t="s">
        <v>3907</v>
      </c>
      <c r="BQ969" s="29" t="s">
        <v>5213</v>
      </c>
      <c r="BR969" s="29" t="s">
        <v>5214</v>
      </c>
      <c r="BS969" s="29" t="s">
        <v>5215</v>
      </c>
      <c r="BT969" s="74" t="s">
        <v>5216</v>
      </c>
      <c r="BU969" s="74" t="s">
        <v>4101</v>
      </c>
      <c r="BV969" s="74" t="s">
        <v>3909</v>
      </c>
      <c r="BW969" s="74"/>
      <c r="BX969" s="74"/>
      <c r="BY969" s="74"/>
      <c r="BZ969" s="300" t="s">
        <v>6159</v>
      </c>
      <c r="CA969" s="356" t="s">
        <v>6165</v>
      </c>
      <c r="CB969" s="300" t="s">
        <v>6167</v>
      </c>
      <c r="CC969" s="356" t="s">
        <v>6166</v>
      </c>
      <c r="CD969" s="311" t="str">
        <f t="shared" si="119"/>
        <v>DISCONTINUED - MR314, 17x8.5, 0mm Offset, 8x6.5, 130.81mm Centerbore, Matte Black</v>
      </c>
      <c r="CE969" s="311" t="s">
        <v>3721</v>
      </c>
      <c r="CF969" s="311" t="s">
        <v>3720</v>
      </c>
      <c r="CG969" s="300" t="str">
        <f t="shared" si="121"/>
        <v>STREET (3XX)</v>
      </c>
    </row>
    <row r="970" spans="1:85" s="36" customFormat="1" ht="15" customHeight="1">
      <c r="A970" s="571">
        <f t="shared" si="120"/>
        <v>967</v>
      </c>
      <c r="B970" s="92" t="s">
        <v>84</v>
      </c>
      <c r="C970" s="92" t="s">
        <v>1038</v>
      </c>
      <c r="D970" s="92" t="s">
        <v>5733</v>
      </c>
      <c r="E970" s="129" t="s">
        <v>6798</v>
      </c>
      <c r="F970" s="281" t="str">
        <f t="shared" si="107"/>
        <v>MR31878560900T</v>
      </c>
      <c r="G970" s="83" t="s">
        <v>4510</v>
      </c>
      <c r="H970" s="83"/>
      <c r="I970" s="305" t="s">
        <v>5700</v>
      </c>
      <c r="J970" s="305">
        <v>44701</v>
      </c>
      <c r="K970" s="306">
        <v>45300</v>
      </c>
      <c r="L970" s="282" t="s">
        <v>1239</v>
      </c>
      <c r="M970" s="328">
        <v>269</v>
      </c>
      <c r="N970" s="85"/>
      <c r="O970" s="409"/>
      <c r="P970" s="29">
        <v>17</v>
      </c>
      <c r="Q970" s="8">
        <v>8.5</v>
      </c>
      <c r="R970" s="92" t="s">
        <v>1089</v>
      </c>
      <c r="S970" s="3">
        <v>6</v>
      </c>
      <c r="T970" s="29">
        <v>5.5</v>
      </c>
      <c r="U970" s="29">
        <v>0</v>
      </c>
      <c r="V970" s="16">
        <v>4.7</v>
      </c>
      <c r="W970" s="93" t="s">
        <v>85</v>
      </c>
      <c r="X970" s="16">
        <v>106.25</v>
      </c>
      <c r="Y970" s="8">
        <v>25.72</v>
      </c>
      <c r="Z970" s="47">
        <v>2650</v>
      </c>
      <c r="AA970" s="11" t="s">
        <v>2168</v>
      </c>
      <c r="AB970" s="11" t="s">
        <v>2846</v>
      </c>
      <c r="AC970" s="47" t="s">
        <v>9717</v>
      </c>
      <c r="AD970" s="80" t="s">
        <v>85</v>
      </c>
      <c r="AE970" s="82"/>
      <c r="AF970" s="82" t="s">
        <v>85</v>
      </c>
      <c r="AG970" s="80" t="s">
        <v>85</v>
      </c>
      <c r="AH970" s="73" t="s">
        <v>85</v>
      </c>
      <c r="AI970" s="73" t="s">
        <v>85</v>
      </c>
      <c r="AJ970" s="73" t="s">
        <v>85</v>
      </c>
      <c r="AK970" s="9" t="s">
        <v>85</v>
      </c>
      <c r="AL970" s="13" t="s">
        <v>237</v>
      </c>
      <c r="AM970" s="75" t="s">
        <v>85</v>
      </c>
      <c r="AN970" s="38" t="s">
        <v>85</v>
      </c>
      <c r="AO970" s="3" t="s">
        <v>85</v>
      </c>
      <c r="AP970" s="16">
        <v>16</v>
      </c>
      <c r="AQ970" s="3"/>
      <c r="AR970" s="3">
        <v>175</v>
      </c>
      <c r="AS970" s="34">
        <v>7</v>
      </c>
      <c r="AT970" s="34">
        <v>25</v>
      </c>
      <c r="AU970" s="34">
        <v>38</v>
      </c>
      <c r="AV970" s="34">
        <v>48</v>
      </c>
      <c r="AW970" s="34">
        <v>210</v>
      </c>
      <c r="AX970" s="94">
        <v>202</v>
      </c>
      <c r="AY970" s="94">
        <v>106.25</v>
      </c>
      <c r="AZ970" s="49">
        <v>53</v>
      </c>
      <c r="BA970" s="49">
        <v>53</v>
      </c>
      <c r="BB970" s="49">
        <v>50</v>
      </c>
      <c r="BC970" s="49"/>
      <c r="BD970" s="3" t="s">
        <v>85</v>
      </c>
      <c r="BE970" s="91" t="s">
        <v>85</v>
      </c>
      <c r="BF970" s="3" t="s">
        <v>85</v>
      </c>
      <c r="BG970" s="91" t="s">
        <v>85</v>
      </c>
      <c r="BH970" s="70">
        <v>30.42</v>
      </c>
      <c r="BI970" s="50">
        <v>20.236220472440898</v>
      </c>
      <c r="BJ970" s="50">
        <v>20.236220472440898</v>
      </c>
      <c r="BK970" s="50">
        <v>11.417322834645701</v>
      </c>
      <c r="BL970" s="357">
        <v>7.6616839999999839E-2</v>
      </c>
      <c r="BM970" s="73">
        <v>36</v>
      </c>
      <c r="BN970" s="107" t="s">
        <v>3374</v>
      </c>
      <c r="BO970" s="46" t="s">
        <v>3891</v>
      </c>
      <c r="BP970" s="29" t="s">
        <v>3907</v>
      </c>
      <c r="BQ970" s="29" t="s">
        <v>6025</v>
      </c>
      <c r="BR970" s="29" t="s">
        <v>6026</v>
      </c>
      <c r="BS970" s="29" t="s">
        <v>6027</v>
      </c>
      <c r="BT970" s="74" t="s">
        <v>6028</v>
      </c>
      <c r="BU970" s="74" t="s">
        <v>3909</v>
      </c>
      <c r="BV970" s="74" t="s">
        <v>6029</v>
      </c>
      <c r="BW970" s="74"/>
      <c r="BX970" s="74"/>
      <c r="BY970" s="74"/>
      <c r="BZ970" s="300" t="s">
        <v>6509</v>
      </c>
      <c r="CA970" s="363" t="s">
        <v>6508</v>
      </c>
      <c r="CB970" s="300" t="s">
        <v>6511</v>
      </c>
      <c r="CC970" s="363" t="s">
        <v>6510</v>
      </c>
      <c r="CD970" s="311" t="str">
        <f t="shared" si="119"/>
        <v>DISCONTINUED - MR318, 17x8.5, 0mm Offset, 6x5.5, 106.25mm Centerbore, Method Bronze</v>
      </c>
      <c r="CE970" s="311" t="s">
        <v>3721</v>
      </c>
      <c r="CF970" s="311" t="s">
        <v>3720</v>
      </c>
      <c r="CG970" s="300" t="str">
        <f t="shared" si="121"/>
        <v>STREET (3XX)</v>
      </c>
    </row>
    <row r="971" spans="1:85" s="36" customFormat="1" ht="15" customHeight="1">
      <c r="A971" s="571">
        <f t="shared" si="120"/>
        <v>968</v>
      </c>
      <c r="B971" s="3" t="s">
        <v>84</v>
      </c>
      <c r="C971" s="92" t="s">
        <v>1059</v>
      </c>
      <c r="D971" s="75" t="s">
        <v>234</v>
      </c>
      <c r="E971" s="84" t="s">
        <v>6799</v>
      </c>
      <c r="F971" s="281" t="str">
        <f t="shared" si="107"/>
        <v>MR50267057530</v>
      </c>
      <c r="G971" s="83"/>
      <c r="H971" s="83"/>
      <c r="I971" s="71" t="s">
        <v>2794</v>
      </c>
      <c r="J971" s="307">
        <v>43461</v>
      </c>
      <c r="K971" s="306">
        <v>45300</v>
      </c>
      <c r="L971" s="282" t="s">
        <v>1239</v>
      </c>
      <c r="M971" s="328">
        <v>249</v>
      </c>
      <c r="N971" s="85"/>
      <c r="O971" s="409"/>
      <c r="P971" s="75">
        <v>16</v>
      </c>
      <c r="Q971" s="39">
        <v>7</v>
      </c>
      <c r="R971" s="92" t="s">
        <v>2788</v>
      </c>
      <c r="S971" s="75">
        <v>5</v>
      </c>
      <c r="T971" s="75">
        <v>112</v>
      </c>
      <c r="U971" s="75">
        <v>30</v>
      </c>
      <c r="V971" s="68">
        <v>5.2</v>
      </c>
      <c r="W971" s="95" t="s">
        <v>85</v>
      </c>
      <c r="X971" s="68">
        <v>66.7</v>
      </c>
      <c r="Y971" s="39">
        <v>19.95</v>
      </c>
      <c r="Z971" s="47">
        <v>1850</v>
      </c>
      <c r="AA971" s="42" t="s">
        <v>2165</v>
      </c>
      <c r="AB971" s="42" t="s">
        <v>2845</v>
      </c>
      <c r="AC971" s="47" t="s">
        <v>9902</v>
      </c>
      <c r="AD971" s="75" t="s">
        <v>1583</v>
      </c>
      <c r="AE971" s="436"/>
      <c r="AF971" s="82">
        <v>33</v>
      </c>
      <c r="AG971" s="79" t="s">
        <v>1675</v>
      </c>
      <c r="AH971" s="74" t="s">
        <v>1786</v>
      </c>
      <c r="AI971" s="14" t="s">
        <v>85</v>
      </c>
      <c r="AJ971" s="13" t="s">
        <v>85</v>
      </c>
      <c r="AK971" s="9" t="s">
        <v>85</v>
      </c>
      <c r="AL971" s="92" t="s">
        <v>236</v>
      </c>
      <c r="AM971" s="75" t="s">
        <v>85</v>
      </c>
      <c r="AN971" s="38" t="s">
        <v>85</v>
      </c>
      <c r="AO971" s="75" t="s">
        <v>85</v>
      </c>
      <c r="AP971" s="68">
        <v>16</v>
      </c>
      <c r="AQ971" s="75"/>
      <c r="AR971" s="75">
        <v>148</v>
      </c>
      <c r="AS971" s="34">
        <v>25</v>
      </c>
      <c r="AT971" s="34">
        <v>34.799999999999997</v>
      </c>
      <c r="AU971" s="34">
        <v>37.799999999999997</v>
      </c>
      <c r="AV971" s="34">
        <v>41</v>
      </c>
      <c r="AW971" s="34">
        <v>194.7</v>
      </c>
      <c r="AX971" s="34">
        <v>189</v>
      </c>
      <c r="AY971" s="68">
        <v>66.599999999999994</v>
      </c>
      <c r="AZ971" s="49">
        <v>25</v>
      </c>
      <c r="BA971" s="49">
        <v>25</v>
      </c>
      <c r="BB971" s="49">
        <v>0</v>
      </c>
      <c r="BC971" s="49"/>
      <c r="BD971" s="13" t="s">
        <v>85</v>
      </c>
      <c r="BE971" s="91" t="s">
        <v>85</v>
      </c>
      <c r="BF971" s="13" t="s">
        <v>85</v>
      </c>
      <c r="BG971" s="91" t="s">
        <v>85</v>
      </c>
      <c r="BH971" s="69">
        <v>23.96</v>
      </c>
      <c r="BI971" s="50">
        <v>19.09</v>
      </c>
      <c r="BJ971" s="50">
        <v>19.09</v>
      </c>
      <c r="BK971" s="50">
        <v>10.24</v>
      </c>
      <c r="BL971" s="357">
        <v>6.1152323564527607E-2</v>
      </c>
      <c r="BM971" s="75">
        <v>36</v>
      </c>
      <c r="BN971" s="107" t="s">
        <v>3374</v>
      </c>
      <c r="BO971" s="46" t="s">
        <v>3891</v>
      </c>
      <c r="BP971" s="74" t="s">
        <v>3907</v>
      </c>
      <c r="BQ971" s="74" t="s">
        <v>5206</v>
      </c>
      <c r="BR971" s="74" t="s">
        <v>5170</v>
      </c>
      <c r="BS971" s="74" t="s">
        <v>4451</v>
      </c>
      <c r="BT971" s="74" t="s">
        <v>4101</v>
      </c>
      <c r="BU971" s="74" t="s">
        <v>3909</v>
      </c>
      <c r="BV971" s="74" t="s">
        <v>5235</v>
      </c>
      <c r="BW971" s="75"/>
      <c r="BX971" s="75"/>
      <c r="BY971" s="75"/>
      <c r="BZ971" s="334" t="s">
        <v>6249</v>
      </c>
      <c r="CA971" s="364" t="s">
        <v>6248</v>
      </c>
      <c r="CB971" s="300" t="s">
        <v>6251</v>
      </c>
      <c r="CC971" s="364" t="s">
        <v>6250</v>
      </c>
      <c r="CD971" s="311" t="str">
        <f t="shared" si="119"/>
        <v>DISCONTINUED - MR502 RALLY, 16x7, +30mm Offset, 5x112, 66.7mm Centerbore, Matte Black</v>
      </c>
      <c r="CE971" s="311" t="s">
        <v>3721</v>
      </c>
      <c r="CF971" s="311" t="s">
        <v>3720</v>
      </c>
      <c r="CG971" s="300" t="str">
        <f t="shared" si="121"/>
        <v>RALLY (5XX)</v>
      </c>
    </row>
    <row r="972" spans="1:85" s="36" customFormat="1" ht="15" customHeight="1">
      <c r="A972" s="571">
        <f t="shared" si="120"/>
        <v>969</v>
      </c>
      <c r="B972" s="3" t="s">
        <v>84</v>
      </c>
      <c r="C972" s="92" t="s">
        <v>1059</v>
      </c>
      <c r="D972" s="75" t="s">
        <v>234</v>
      </c>
      <c r="E972" s="84" t="s">
        <v>6800</v>
      </c>
      <c r="F972" s="281" t="str">
        <f t="shared" si="107"/>
        <v>MR50278051838</v>
      </c>
      <c r="G972" s="83"/>
      <c r="H972" s="83"/>
      <c r="I972" s="71" t="s">
        <v>876</v>
      </c>
      <c r="J972" s="305">
        <v>41640</v>
      </c>
      <c r="K972" s="306">
        <v>45300</v>
      </c>
      <c r="L972" s="282" t="s">
        <v>1239</v>
      </c>
      <c r="M972" s="328">
        <v>289</v>
      </c>
      <c r="N972" s="85"/>
      <c r="O972" s="409"/>
      <c r="P972" s="74">
        <v>17</v>
      </c>
      <c r="Q972" s="76">
        <v>8</v>
      </c>
      <c r="R972" s="92" t="s">
        <v>1684</v>
      </c>
      <c r="S972" s="74">
        <v>5</v>
      </c>
      <c r="T972" s="74">
        <v>100</v>
      </c>
      <c r="U972" s="74">
        <v>38</v>
      </c>
      <c r="V972" s="77">
        <v>6.1</v>
      </c>
      <c r="W972" s="93" t="s">
        <v>85</v>
      </c>
      <c r="X972" s="77">
        <v>67.099999999999994</v>
      </c>
      <c r="Y972" s="76">
        <v>24.62</v>
      </c>
      <c r="Z972" s="47">
        <v>1850</v>
      </c>
      <c r="AA972" s="81" t="s">
        <v>2093</v>
      </c>
      <c r="AB972" s="71" t="s">
        <v>2850</v>
      </c>
      <c r="AC972" s="47" t="s">
        <v>9883</v>
      </c>
      <c r="AD972" s="74" t="s">
        <v>1583</v>
      </c>
      <c r="AE972" s="86"/>
      <c r="AF972" s="82">
        <v>33</v>
      </c>
      <c r="AG972" s="79" t="s">
        <v>1675</v>
      </c>
      <c r="AH972" s="74" t="s">
        <v>1786</v>
      </c>
      <c r="AI972" s="73" t="s">
        <v>85</v>
      </c>
      <c r="AJ972" s="3" t="s">
        <v>85</v>
      </c>
      <c r="AK972" s="9" t="s">
        <v>85</v>
      </c>
      <c r="AL972" s="92" t="s">
        <v>236</v>
      </c>
      <c r="AM972" s="74" t="s">
        <v>1631</v>
      </c>
      <c r="AN972" s="38">
        <v>2.75</v>
      </c>
      <c r="AO972" s="74">
        <v>56.1</v>
      </c>
      <c r="AP972" s="77">
        <v>16</v>
      </c>
      <c r="AQ972" s="74"/>
      <c r="AR972" s="74">
        <v>160</v>
      </c>
      <c r="AS972" s="25">
        <v>18</v>
      </c>
      <c r="AT972" s="25">
        <v>34.9</v>
      </c>
      <c r="AU972" s="25">
        <v>42</v>
      </c>
      <c r="AV972" s="25">
        <v>48</v>
      </c>
      <c r="AW972" s="25">
        <v>208</v>
      </c>
      <c r="AX972" s="25">
        <v>203</v>
      </c>
      <c r="AY972" s="77">
        <v>67.099999999999994</v>
      </c>
      <c r="AZ972" s="49">
        <v>20.399999999999999</v>
      </c>
      <c r="BA972" s="49">
        <v>20.399999999999999</v>
      </c>
      <c r="BB972" s="49">
        <v>0</v>
      </c>
      <c r="BC972" s="49"/>
      <c r="BD972" s="3" t="s">
        <v>85</v>
      </c>
      <c r="BE972" s="91" t="s">
        <v>85</v>
      </c>
      <c r="BF972" s="3" t="s">
        <v>85</v>
      </c>
      <c r="BG972" s="91" t="s">
        <v>85</v>
      </c>
      <c r="BH972" s="70">
        <v>29.14</v>
      </c>
      <c r="BI972" s="50">
        <v>20.236220472440898</v>
      </c>
      <c r="BJ972" s="50">
        <v>20.236220472440898</v>
      </c>
      <c r="BK972" s="50">
        <v>10.7086614173228</v>
      </c>
      <c r="BL972" s="357">
        <v>7.18613119999994E-2</v>
      </c>
      <c r="BM972" s="74">
        <v>36</v>
      </c>
      <c r="BN972" s="107" t="s">
        <v>3374</v>
      </c>
      <c r="BO972" s="46" t="s">
        <v>3891</v>
      </c>
      <c r="BP972" s="74" t="s">
        <v>3907</v>
      </c>
      <c r="BQ972" s="74" t="s">
        <v>5206</v>
      </c>
      <c r="BR972" s="74" t="s">
        <v>5170</v>
      </c>
      <c r="BS972" s="74" t="s">
        <v>4451</v>
      </c>
      <c r="BT972" s="74" t="s">
        <v>4101</v>
      </c>
      <c r="BU972" s="74" t="s">
        <v>3909</v>
      </c>
      <c r="BV972" s="74" t="s">
        <v>5235</v>
      </c>
      <c r="BW972" s="74"/>
      <c r="BX972" s="74"/>
      <c r="BY972" s="74"/>
      <c r="BZ972" s="300" t="s">
        <v>6245</v>
      </c>
      <c r="CA972" s="356" t="s">
        <v>6244</v>
      </c>
      <c r="CB972" s="300" t="s">
        <v>6247</v>
      </c>
      <c r="CC972" s="356" t="s">
        <v>6246</v>
      </c>
      <c r="CD972" s="311" t="str">
        <f t="shared" si="119"/>
        <v>DISCONTINUED - MR502 RALLY, 17x8, +38mm Offset, 5x100, 67.1mm Centerbore, Titanium</v>
      </c>
      <c r="CE972" s="311" t="s">
        <v>3721</v>
      </c>
      <c r="CF972" s="311" t="s">
        <v>3720</v>
      </c>
      <c r="CG972" s="300" t="str">
        <f t="shared" si="121"/>
        <v>RALLY (5XX)</v>
      </c>
    </row>
    <row r="973" spans="1:85" s="36" customFormat="1" ht="15" customHeight="1">
      <c r="A973" s="571">
        <f t="shared" si="120"/>
        <v>970</v>
      </c>
      <c r="B973" s="3" t="s">
        <v>84</v>
      </c>
      <c r="C973" s="92" t="s">
        <v>1247</v>
      </c>
      <c r="D973" s="74" t="s">
        <v>5484</v>
      </c>
      <c r="E973" s="84" t="s">
        <v>6801</v>
      </c>
      <c r="F973" s="281" t="str">
        <f t="shared" si="107"/>
        <v>MR70357051815</v>
      </c>
      <c r="G973" s="83"/>
      <c r="H973" s="83"/>
      <c r="I973" s="81" t="s">
        <v>4465</v>
      </c>
      <c r="J973" s="299">
        <v>44159</v>
      </c>
      <c r="K973" s="306">
        <v>45300</v>
      </c>
      <c r="L973" s="282" t="s">
        <v>1239</v>
      </c>
      <c r="M973" s="328">
        <v>239</v>
      </c>
      <c r="N973" s="85"/>
      <c r="O973" s="409"/>
      <c r="P973" s="74">
        <v>15</v>
      </c>
      <c r="Q973" s="76">
        <v>7</v>
      </c>
      <c r="R973" s="92" t="s">
        <v>1684</v>
      </c>
      <c r="S973" s="74">
        <v>5</v>
      </c>
      <c r="T973" s="74">
        <v>100</v>
      </c>
      <c r="U973" s="74">
        <v>15</v>
      </c>
      <c r="V973" s="77">
        <v>4.5999999999999996</v>
      </c>
      <c r="W973" s="93" t="s">
        <v>85</v>
      </c>
      <c r="X973" s="77">
        <v>56.1</v>
      </c>
      <c r="Y973" s="76">
        <v>19.399999999999999</v>
      </c>
      <c r="Z973" s="47">
        <v>2100</v>
      </c>
      <c r="AA973" s="81" t="s">
        <v>2516</v>
      </c>
      <c r="AB973" s="71" t="s">
        <v>2850</v>
      </c>
      <c r="AC973" s="47" t="s">
        <v>9665</v>
      </c>
      <c r="AD973" s="74" t="s">
        <v>3939</v>
      </c>
      <c r="AE973" s="86"/>
      <c r="AF973" s="82">
        <v>22</v>
      </c>
      <c r="AG973" s="80" t="s">
        <v>85</v>
      </c>
      <c r="AH973" s="14" t="s">
        <v>85</v>
      </c>
      <c r="AI973" s="14" t="s">
        <v>85</v>
      </c>
      <c r="AJ973" s="14" t="s">
        <v>85</v>
      </c>
      <c r="AK973" s="9" t="s">
        <v>85</v>
      </c>
      <c r="AL973" s="92" t="s">
        <v>236</v>
      </c>
      <c r="AM973" s="74" t="s">
        <v>85</v>
      </c>
      <c r="AN973" s="38" t="s">
        <v>85</v>
      </c>
      <c r="AO973" s="74" t="s">
        <v>85</v>
      </c>
      <c r="AP973" s="77">
        <v>16</v>
      </c>
      <c r="AQ973" s="74"/>
      <c r="AR973" s="34">
        <v>130</v>
      </c>
      <c r="AS973" s="34">
        <v>20.9</v>
      </c>
      <c r="AT973" s="34">
        <v>23.5</v>
      </c>
      <c r="AU973" s="34">
        <v>26.8</v>
      </c>
      <c r="AV973" s="34">
        <v>25</v>
      </c>
      <c r="AW973" s="34">
        <v>178</v>
      </c>
      <c r="AX973" s="34">
        <v>171</v>
      </c>
      <c r="AY973" s="77">
        <v>56.1</v>
      </c>
      <c r="AZ973" s="49">
        <v>28</v>
      </c>
      <c r="BA973" s="49">
        <v>28</v>
      </c>
      <c r="BB973" s="49">
        <v>30</v>
      </c>
      <c r="BC973" s="49"/>
      <c r="BD973" s="3" t="s">
        <v>85</v>
      </c>
      <c r="BE973" s="91" t="s">
        <v>85</v>
      </c>
      <c r="BF973" s="3" t="s">
        <v>85</v>
      </c>
      <c r="BG973" s="91" t="s">
        <v>85</v>
      </c>
      <c r="BH973" s="70">
        <v>23.4</v>
      </c>
      <c r="BI973" s="50">
        <v>17.8740157480315</v>
      </c>
      <c r="BJ973" s="50">
        <v>17.8740157480315</v>
      </c>
      <c r="BK973" s="50">
        <v>9.8425196850393704</v>
      </c>
      <c r="BL973" s="357">
        <v>5.1529000000000012E-2</v>
      </c>
      <c r="BM973" s="3">
        <v>48</v>
      </c>
      <c r="BN973" s="107" t="s">
        <v>3374</v>
      </c>
      <c r="BO973" s="46" t="s">
        <v>3891</v>
      </c>
      <c r="BP973" s="74" t="s">
        <v>4730</v>
      </c>
      <c r="BQ973" s="74" t="s">
        <v>3907</v>
      </c>
      <c r="BR973" s="74" t="s">
        <v>4615</v>
      </c>
      <c r="BS973" s="74" t="s">
        <v>2734</v>
      </c>
      <c r="BT973" s="74" t="s">
        <v>4116</v>
      </c>
      <c r="BU973" s="74" t="s">
        <v>5141</v>
      </c>
      <c r="BV973" s="74" t="s">
        <v>5127</v>
      </c>
      <c r="BW973" s="74" t="s">
        <v>4101</v>
      </c>
      <c r="BX973" s="74" t="s">
        <v>3909</v>
      </c>
      <c r="BY973" s="74"/>
      <c r="BZ973" s="300" t="s">
        <v>6323</v>
      </c>
      <c r="CA973" s="356" t="s">
        <v>6322</v>
      </c>
      <c r="CB973" s="300" t="s">
        <v>6325</v>
      </c>
      <c r="CC973" s="356" t="s">
        <v>6324</v>
      </c>
      <c r="CD973" s="311" t="str">
        <f t="shared" si="119"/>
        <v>DISCONTINUED - MR703 Bead Grip, 15x7, +15mm Offset, 5x100, 56.1mm Centerbore, Gloss Titanium</v>
      </c>
      <c r="CE973" s="311" t="s">
        <v>3721</v>
      </c>
      <c r="CF973" s="311" t="s">
        <v>3720</v>
      </c>
      <c r="CG973" s="300" t="str">
        <f t="shared" si="121"/>
        <v>TRAIL (7XX)</v>
      </c>
    </row>
    <row r="974" spans="1:85" s="36" customFormat="1" ht="15" customHeight="1">
      <c r="A974" s="571">
        <f t="shared" si="120"/>
        <v>971</v>
      </c>
      <c r="B974" s="13" t="s">
        <v>84</v>
      </c>
      <c r="C974" s="97" t="s">
        <v>1247</v>
      </c>
      <c r="D974" s="75" t="s">
        <v>5485</v>
      </c>
      <c r="E974" s="84" t="s">
        <v>6802</v>
      </c>
      <c r="F974" s="281" t="str">
        <f t="shared" si="107"/>
        <v>MR70457051815</v>
      </c>
      <c r="G974" s="83"/>
      <c r="H974" s="83"/>
      <c r="I974" s="43" t="s">
        <v>3337</v>
      </c>
      <c r="J974" s="316">
        <v>43714</v>
      </c>
      <c r="K974" s="306">
        <v>45300</v>
      </c>
      <c r="L974" s="282" t="s">
        <v>1239</v>
      </c>
      <c r="M974" s="328">
        <v>239</v>
      </c>
      <c r="N974" s="85"/>
      <c r="O974" s="409"/>
      <c r="P974" s="75">
        <v>15</v>
      </c>
      <c r="Q974" s="76">
        <v>7</v>
      </c>
      <c r="R974" s="92" t="s">
        <v>1684</v>
      </c>
      <c r="S974" s="75">
        <v>5</v>
      </c>
      <c r="T974" s="75">
        <v>100</v>
      </c>
      <c r="U974" s="75">
        <v>15</v>
      </c>
      <c r="V974" s="68">
        <v>4.5999999999999996</v>
      </c>
      <c r="W974" s="95" t="s">
        <v>85</v>
      </c>
      <c r="X974" s="77">
        <v>56.1</v>
      </c>
      <c r="Y974" s="39">
        <v>20.5</v>
      </c>
      <c r="Z974" s="47">
        <v>2100</v>
      </c>
      <c r="AA974" s="43" t="s">
        <v>2093</v>
      </c>
      <c r="AB974" s="72" t="s">
        <v>2850</v>
      </c>
      <c r="AC974" s="47" t="s">
        <v>9665</v>
      </c>
      <c r="AD974" s="74" t="s">
        <v>3939</v>
      </c>
      <c r="AE974" s="86"/>
      <c r="AF974" s="82">
        <v>22</v>
      </c>
      <c r="AG974" s="14" t="s">
        <v>85</v>
      </c>
      <c r="AH974" s="14" t="s">
        <v>85</v>
      </c>
      <c r="AI974" s="14" t="s">
        <v>85</v>
      </c>
      <c r="AJ974" s="14" t="s">
        <v>85</v>
      </c>
      <c r="AK974" s="9" t="s">
        <v>85</v>
      </c>
      <c r="AL974" s="92" t="s">
        <v>236</v>
      </c>
      <c r="AM974" s="74" t="s">
        <v>85</v>
      </c>
      <c r="AN974" s="38" t="s">
        <v>85</v>
      </c>
      <c r="AO974" s="74" t="s">
        <v>85</v>
      </c>
      <c r="AP974" s="77">
        <v>16.100000000000001</v>
      </c>
      <c r="AQ974" s="74"/>
      <c r="AR974" s="75">
        <v>130</v>
      </c>
      <c r="AS974" s="34">
        <v>30</v>
      </c>
      <c r="AT974" s="34">
        <v>33.9</v>
      </c>
      <c r="AU974" s="25">
        <v>35</v>
      </c>
      <c r="AV974" s="34">
        <v>32.799999999999997</v>
      </c>
      <c r="AW974" s="25">
        <v>178</v>
      </c>
      <c r="AX974" s="67">
        <v>172</v>
      </c>
      <c r="AY974" s="68">
        <v>56.1</v>
      </c>
      <c r="AZ974" s="49">
        <v>28</v>
      </c>
      <c r="BA974" s="49">
        <v>28</v>
      </c>
      <c r="BB974" s="49">
        <v>30</v>
      </c>
      <c r="BC974" s="49"/>
      <c r="BD974" s="13" t="s">
        <v>85</v>
      </c>
      <c r="BE974" s="91" t="s">
        <v>85</v>
      </c>
      <c r="BF974" s="13" t="s">
        <v>85</v>
      </c>
      <c r="BG974" s="91" t="s">
        <v>85</v>
      </c>
      <c r="BH974" s="70">
        <v>24</v>
      </c>
      <c r="BI974" s="50">
        <v>17.8740157480315</v>
      </c>
      <c r="BJ974" s="50">
        <v>17.8740157480315</v>
      </c>
      <c r="BK974" s="50">
        <v>9.8425196850393704</v>
      </c>
      <c r="BL974" s="357">
        <v>5.1529000000000012E-2</v>
      </c>
      <c r="BM974" s="3">
        <v>48</v>
      </c>
      <c r="BN974" s="107" t="s">
        <v>3374</v>
      </c>
      <c r="BO974" s="46" t="s">
        <v>3891</v>
      </c>
      <c r="BP974" s="74" t="s">
        <v>4730</v>
      </c>
      <c r="BQ974" s="74" t="s">
        <v>3907</v>
      </c>
      <c r="BR974" s="74" t="s">
        <v>5143</v>
      </c>
      <c r="BS974" s="74" t="s">
        <v>2734</v>
      </c>
      <c r="BT974" s="74" t="s">
        <v>4116</v>
      </c>
      <c r="BU974" s="74" t="s">
        <v>5141</v>
      </c>
      <c r="BV974" s="74" t="s">
        <v>5127</v>
      </c>
      <c r="BW974" s="74" t="s">
        <v>4101</v>
      </c>
      <c r="BX974" s="74" t="s">
        <v>3909</v>
      </c>
      <c r="BY974" s="74"/>
      <c r="BZ974" s="334" t="s">
        <v>6332</v>
      </c>
      <c r="CA974" s="364" t="s">
        <v>6335</v>
      </c>
      <c r="CB974" s="337" t="s">
        <v>6337</v>
      </c>
      <c r="CC974" s="364" t="s">
        <v>6336</v>
      </c>
      <c r="CD974" s="311" t="str">
        <f t="shared" si="119"/>
        <v>DISCONTINUED - MR704 Bead Grip, 15x7, +15mm Offset, 5x100, 56.1mm Centerbore, Titanium</v>
      </c>
      <c r="CE974" s="311" t="s">
        <v>3721</v>
      </c>
      <c r="CF974" s="311" t="s">
        <v>3720</v>
      </c>
      <c r="CG974" s="300" t="str">
        <f t="shared" si="121"/>
        <v>TRAIL (7XX)</v>
      </c>
    </row>
    <row r="975" spans="1:85" s="36" customFormat="1" ht="15" customHeight="1">
      <c r="A975" s="571">
        <f t="shared" si="120"/>
        <v>972</v>
      </c>
      <c r="B975" s="13" t="s">
        <v>84</v>
      </c>
      <c r="C975" s="97" t="s">
        <v>1247</v>
      </c>
      <c r="D975" s="75" t="s">
        <v>5488</v>
      </c>
      <c r="E975" s="84" t="s">
        <v>6803</v>
      </c>
      <c r="F975" s="281" t="str">
        <f t="shared" si="107"/>
        <v>MR70677549530</v>
      </c>
      <c r="G975" s="83"/>
      <c r="H975" s="83"/>
      <c r="I975" s="43" t="s">
        <v>5247</v>
      </c>
      <c r="J975" s="315">
        <v>44517</v>
      </c>
      <c r="K975" s="306">
        <v>45300</v>
      </c>
      <c r="L975" s="282" t="s">
        <v>1239</v>
      </c>
      <c r="M975" s="328">
        <v>309</v>
      </c>
      <c r="N975" s="85"/>
      <c r="O975" s="409"/>
      <c r="P975" s="75">
        <v>17</v>
      </c>
      <c r="Q975" s="76">
        <v>7.5</v>
      </c>
      <c r="R975" s="92" t="s">
        <v>1685</v>
      </c>
      <c r="S975" s="75">
        <v>5</v>
      </c>
      <c r="T975" s="75">
        <v>108</v>
      </c>
      <c r="U975" s="75">
        <v>30</v>
      </c>
      <c r="V975" s="77">
        <v>5.4</v>
      </c>
      <c r="W975" s="95" t="s">
        <v>85</v>
      </c>
      <c r="X975" s="68">
        <v>63.4</v>
      </c>
      <c r="Y975" s="39">
        <v>28</v>
      </c>
      <c r="Z975" s="47">
        <v>2650</v>
      </c>
      <c r="AA975" s="43" t="s">
        <v>2165</v>
      </c>
      <c r="AB975" s="72" t="s">
        <v>2845</v>
      </c>
      <c r="AC975" s="47" t="s">
        <v>9903</v>
      </c>
      <c r="AD975" s="74" t="s">
        <v>3939</v>
      </c>
      <c r="AE975" s="86"/>
      <c r="AF975" s="82">
        <v>22</v>
      </c>
      <c r="AG975" s="14" t="s">
        <v>85</v>
      </c>
      <c r="AH975" s="14" t="s">
        <v>85</v>
      </c>
      <c r="AI975" s="13" t="s">
        <v>85</v>
      </c>
      <c r="AJ975" s="14" t="s">
        <v>85</v>
      </c>
      <c r="AK975" s="9" t="s">
        <v>85</v>
      </c>
      <c r="AL975" s="92" t="s">
        <v>236</v>
      </c>
      <c r="AM975" s="75" t="s">
        <v>85</v>
      </c>
      <c r="AN975" s="38" t="s">
        <v>85</v>
      </c>
      <c r="AO975" s="75" t="s">
        <v>85</v>
      </c>
      <c r="AP975" s="68">
        <v>16.2</v>
      </c>
      <c r="AQ975" s="75"/>
      <c r="AR975" s="75">
        <v>150</v>
      </c>
      <c r="AS975" s="34">
        <v>15</v>
      </c>
      <c r="AT975" s="34">
        <v>22</v>
      </c>
      <c r="AU975" s="25">
        <v>25.9</v>
      </c>
      <c r="AV975" s="34">
        <v>30.8</v>
      </c>
      <c r="AW975" s="25">
        <v>203</v>
      </c>
      <c r="AX975" s="67">
        <v>192</v>
      </c>
      <c r="AY975" s="77">
        <v>63.4</v>
      </c>
      <c r="AZ975" s="49">
        <v>41</v>
      </c>
      <c r="BA975" s="49">
        <v>41</v>
      </c>
      <c r="BB975" s="49">
        <v>0</v>
      </c>
      <c r="BC975" s="49"/>
      <c r="BD975" s="13" t="s">
        <v>85</v>
      </c>
      <c r="BE975" s="91" t="s">
        <v>85</v>
      </c>
      <c r="BF975" s="13" t="s">
        <v>85</v>
      </c>
      <c r="BG975" s="91" t="s">
        <v>85</v>
      </c>
      <c r="BH975" s="70">
        <v>33.42</v>
      </c>
      <c r="BI975" s="50">
        <v>20.236220472440898</v>
      </c>
      <c r="BJ975" s="50">
        <v>20.236220472440898</v>
      </c>
      <c r="BK975" s="50">
        <v>10.4330708661417</v>
      </c>
      <c r="BL975" s="357">
        <v>7.001193999999944E-2</v>
      </c>
      <c r="BM975" s="14">
        <v>36</v>
      </c>
      <c r="BN975" s="107" t="s">
        <v>3374</v>
      </c>
      <c r="BO975" s="46" t="s">
        <v>3891</v>
      </c>
      <c r="BP975" s="74" t="s">
        <v>4730</v>
      </c>
      <c r="BQ975" s="74" t="s">
        <v>3907</v>
      </c>
      <c r="BR975" s="74" t="s">
        <v>5165</v>
      </c>
      <c r="BS975" s="74" t="s">
        <v>2734</v>
      </c>
      <c r="BT975" s="74" t="s">
        <v>5619</v>
      </c>
      <c r="BU975" s="74" t="s">
        <v>5126</v>
      </c>
      <c r="BV975" s="74" t="s">
        <v>5620</v>
      </c>
      <c r="BW975" s="74" t="s">
        <v>4101</v>
      </c>
      <c r="BX975" s="74" t="s">
        <v>3909</v>
      </c>
      <c r="BY975" s="74"/>
      <c r="BZ975" s="334" t="s">
        <v>6355</v>
      </c>
      <c r="CA975" s="364" t="s">
        <v>6354</v>
      </c>
      <c r="CB975" s="337" t="s">
        <v>6359</v>
      </c>
      <c r="CC975" s="364" t="s">
        <v>6358</v>
      </c>
      <c r="CD975" s="311" t="str">
        <f t="shared" si="119"/>
        <v>DISCONTINUED - MR706 Bead Grip, 17x7.5, +30mm Offset, 5x108, 63.4mm Centerbore, Matte Black</v>
      </c>
      <c r="CE975" s="311" t="s">
        <v>3721</v>
      </c>
      <c r="CF975" s="311" t="s">
        <v>3720</v>
      </c>
      <c r="CG975" s="300" t="str">
        <f t="shared" si="121"/>
        <v>TRAIL (7XX)</v>
      </c>
    </row>
    <row r="976" spans="1:85" s="36" customFormat="1" ht="15" customHeight="1">
      <c r="A976" s="571">
        <f t="shared" si="120"/>
        <v>973</v>
      </c>
      <c r="B976" s="13" t="s">
        <v>84</v>
      </c>
      <c r="C976" s="97" t="s">
        <v>1247</v>
      </c>
      <c r="D976" s="75" t="s">
        <v>5488</v>
      </c>
      <c r="E976" s="84" t="s">
        <v>6804</v>
      </c>
      <c r="F976" s="281" t="str">
        <f t="shared" si="107"/>
        <v>MR70689060518</v>
      </c>
      <c r="G976" s="83"/>
      <c r="H976" s="83"/>
      <c r="I976" s="43" t="s">
        <v>5297</v>
      </c>
      <c r="J976" s="315">
        <v>44517</v>
      </c>
      <c r="K976" s="306">
        <v>45300</v>
      </c>
      <c r="L976" s="282" t="s">
        <v>1239</v>
      </c>
      <c r="M976" s="328">
        <v>379</v>
      </c>
      <c r="N976" s="85"/>
      <c r="O976" s="409"/>
      <c r="P976" s="75">
        <v>18</v>
      </c>
      <c r="Q976" s="8">
        <v>9</v>
      </c>
      <c r="R976" s="92" t="s">
        <v>1089</v>
      </c>
      <c r="S976" s="75">
        <v>6</v>
      </c>
      <c r="T976" s="75">
        <v>5.5</v>
      </c>
      <c r="U976" s="75">
        <v>18</v>
      </c>
      <c r="V976" s="77">
        <v>5.68</v>
      </c>
      <c r="W976" s="95" t="s">
        <v>85</v>
      </c>
      <c r="X976" s="68">
        <v>106.25</v>
      </c>
      <c r="Y976" s="39">
        <v>33.29</v>
      </c>
      <c r="Z976" s="47">
        <v>2650</v>
      </c>
      <c r="AA976" s="43" t="s">
        <v>2165</v>
      </c>
      <c r="AB976" s="72" t="s">
        <v>2845</v>
      </c>
      <c r="AC976" s="47" t="s">
        <v>9733</v>
      </c>
      <c r="AD976" s="74" t="s">
        <v>3941</v>
      </c>
      <c r="AE976" s="86"/>
      <c r="AF976" s="82">
        <v>22</v>
      </c>
      <c r="AG976" s="14" t="s">
        <v>85</v>
      </c>
      <c r="AH976" s="14" t="s">
        <v>85</v>
      </c>
      <c r="AI976" s="13" t="s">
        <v>85</v>
      </c>
      <c r="AJ976" s="14" t="s">
        <v>85</v>
      </c>
      <c r="AK976" s="9" t="s">
        <v>85</v>
      </c>
      <c r="AL976" s="92" t="s">
        <v>236</v>
      </c>
      <c r="AM976" s="75" t="s">
        <v>1649</v>
      </c>
      <c r="AN976" s="38">
        <v>2.75</v>
      </c>
      <c r="AO976" s="75">
        <v>78.3</v>
      </c>
      <c r="AP976" s="68">
        <v>16.2</v>
      </c>
      <c r="AQ976" s="75"/>
      <c r="AR976" s="75">
        <v>175</v>
      </c>
      <c r="AS976" s="34">
        <v>5</v>
      </c>
      <c r="AT976" s="34">
        <v>21.6</v>
      </c>
      <c r="AU976" s="25">
        <v>38</v>
      </c>
      <c r="AV976" s="34">
        <v>48</v>
      </c>
      <c r="AW976" s="25">
        <v>223.7</v>
      </c>
      <c r="AX976" s="67">
        <v>217</v>
      </c>
      <c r="AY976" s="77">
        <v>106.25</v>
      </c>
      <c r="AZ976" s="49">
        <v>44</v>
      </c>
      <c r="BA976" s="49">
        <v>44</v>
      </c>
      <c r="BB976" s="49">
        <v>22</v>
      </c>
      <c r="BC976" s="49"/>
      <c r="BD976" s="13" t="s">
        <v>85</v>
      </c>
      <c r="BE976" s="91" t="s">
        <v>85</v>
      </c>
      <c r="BF976" s="13" t="s">
        <v>85</v>
      </c>
      <c r="BG976" s="91" t="s">
        <v>85</v>
      </c>
      <c r="BH976" s="70">
        <v>39.4</v>
      </c>
      <c r="BI976" s="50">
        <v>21.141732283464599</v>
      </c>
      <c r="BJ976" s="50">
        <v>21.141732283464599</v>
      </c>
      <c r="BK976" s="50">
        <v>11.929133858267701</v>
      </c>
      <c r="BL976" s="357">
        <v>8.7375807000000152E-2</v>
      </c>
      <c r="BM976" s="14">
        <v>36</v>
      </c>
      <c r="BN976" s="107" t="s">
        <v>3374</v>
      </c>
      <c r="BO976" s="46" t="s">
        <v>3891</v>
      </c>
      <c r="BP976" s="74" t="s">
        <v>4730</v>
      </c>
      <c r="BQ976" s="74" t="s">
        <v>3907</v>
      </c>
      <c r="BR976" s="74" t="s">
        <v>5165</v>
      </c>
      <c r="BS976" s="74" t="s">
        <v>2734</v>
      </c>
      <c r="BT976" s="74" t="s">
        <v>5619</v>
      </c>
      <c r="BU976" s="74" t="s">
        <v>5126</v>
      </c>
      <c r="BV976" s="74" t="s">
        <v>5620</v>
      </c>
      <c r="BW976" s="74" t="s">
        <v>4101</v>
      </c>
      <c r="BX976" s="74" t="s">
        <v>3909</v>
      </c>
      <c r="BY976" s="74"/>
      <c r="BZ976" s="334" t="s">
        <v>6356</v>
      </c>
      <c r="CA976" s="364" t="s">
        <v>6360</v>
      </c>
      <c r="CB976" s="337" t="s">
        <v>6362</v>
      </c>
      <c r="CC976" s="364" t="s">
        <v>6361</v>
      </c>
      <c r="CD976" s="311" t="str">
        <f t="shared" si="119"/>
        <v>DISCONTINUED - MR706 Bead Grip, 18x9, +18mm Offset, 6x5.5, 106.25mm Centerbore, Matte Black</v>
      </c>
      <c r="CE976" s="311" t="s">
        <v>3721</v>
      </c>
      <c r="CF976" s="311" t="s">
        <v>3720</v>
      </c>
      <c r="CG976" s="300" t="str">
        <f t="shared" si="121"/>
        <v>TRAIL (7XX)</v>
      </c>
    </row>
    <row r="977" spans="1:85" s="36" customFormat="1" ht="15" customHeight="1">
      <c r="A977" s="571">
        <f t="shared" si="120"/>
        <v>974</v>
      </c>
      <c r="B977" s="92" t="s">
        <v>84</v>
      </c>
      <c r="C977" s="92" t="s">
        <v>1038</v>
      </c>
      <c r="D977" s="92" t="s">
        <v>1084</v>
      </c>
      <c r="E977" s="84" t="s">
        <v>6807</v>
      </c>
      <c r="F977" s="281" t="str">
        <f t="shared" si="107"/>
        <v>MR30778560500</v>
      </c>
      <c r="G977" s="83"/>
      <c r="H977" s="83"/>
      <c r="I977" s="72" t="s">
        <v>516</v>
      </c>
      <c r="J977" s="305">
        <v>41640</v>
      </c>
      <c r="K977" s="306">
        <v>45300</v>
      </c>
      <c r="L977" s="282" t="s">
        <v>1239</v>
      </c>
      <c r="M977" s="328">
        <v>290</v>
      </c>
      <c r="N977" s="85"/>
      <c r="O977" s="409"/>
      <c r="P977" s="92">
        <v>17</v>
      </c>
      <c r="Q977" s="8">
        <v>8.5</v>
      </c>
      <c r="R977" s="92" t="s">
        <v>1089</v>
      </c>
      <c r="S977" s="3">
        <v>6</v>
      </c>
      <c r="T977" s="3">
        <v>5.5</v>
      </c>
      <c r="U977" s="3">
        <v>0</v>
      </c>
      <c r="V977" s="16">
        <v>4.75</v>
      </c>
      <c r="W977" s="93" t="s">
        <v>85</v>
      </c>
      <c r="X977" s="16">
        <v>108</v>
      </c>
      <c r="Y977" s="10">
        <v>28.27</v>
      </c>
      <c r="Z977" s="47">
        <v>2500</v>
      </c>
      <c r="AA977" s="72" t="s">
        <v>2165</v>
      </c>
      <c r="AB977" s="72" t="s">
        <v>2845</v>
      </c>
      <c r="AC977" s="47" t="s">
        <v>9579</v>
      </c>
      <c r="AD977" s="73" t="s">
        <v>1556</v>
      </c>
      <c r="AE977" s="46"/>
      <c r="AF977" s="82">
        <v>33</v>
      </c>
      <c r="AG977" s="80" t="s">
        <v>85</v>
      </c>
      <c r="AH977" s="73" t="s">
        <v>85</v>
      </c>
      <c r="AI977" s="92" t="s">
        <v>2859</v>
      </c>
      <c r="AJ977" s="92" t="s">
        <v>1826</v>
      </c>
      <c r="AK977" s="9">
        <v>1.1000000000000001</v>
      </c>
      <c r="AL977" s="92" t="s">
        <v>237</v>
      </c>
      <c r="AM977" s="92" t="s">
        <v>85</v>
      </c>
      <c r="AN977" s="38" t="s">
        <v>85</v>
      </c>
      <c r="AO977" s="92" t="s">
        <v>85</v>
      </c>
      <c r="AP977" s="93">
        <v>16.2</v>
      </c>
      <c r="AQ977" s="92"/>
      <c r="AR977" s="92">
        <v>170</v>
      </c>
      <c r="AS977" s="25">
        <v>6</v>
      </c>
      <c r="AT977" s="25">
        <v>17.8</v>
      </c>
      <c r="AU977" s="25">
        <v>30.8</v>
      </c>
      <c r="AV977" s="25">
        <v>26.9</v>
      </c>
      <c r="AW977" s="25">
        <v>208</v>
      </c>
      <c r="AX977" s="25">
        <v>203</v>
      </c>
      <c r="AY977" s="93">
        <v>107</v>
      </c>
      <c r="AZ977" s="49">
        <v>41</v>
      </c>
      <c r="BA977" s="49">
        <v>74</v>
      </c>
      <c r="BB977" s="49">
        <v>78</v>
      </c>
      <c r="BC977" s="49"/>
      <c r="BD977" s="92" t="s">
        <v>85</v>
      </c>
      <c r="BE977" s="91" t="s">
        <v>85</v>
      </c>
      <c r="BF977" s="92" t="s">
        <v>85</v>
      </c>
      <c r="BG977" s="91" t="s">
        <v>85</v>
      </c>
      <c r="BH977" s="70">
        <v>33.68</v>
      </c>
      <c r="BI977" s="50">
        <v>20.236220472440898</v>
      </c>
      <c r="BJ977" s="50">
        <v>20.236220472440898</v>
      </c>
      <c r="BK977" s="50">
        <v>11.417322834645701</v>
      </c>
      <c r="BL977" s="357">
        <v>7.6616839999999839E-2</v>
      </c>
      <c r="BM977" s="73">
        <v>36</v>
      </c>
      <c r="BN977" s="107" t="s">
        <v>3374</v>
      </c>
      <c r="BO977" s="46" t="s">
        <v>3891</v>
      </c>
      <c r="BP977" s="29" t="s">
        <v>3907</v>
      </c>
      <c r="BQ977" s="29" t="s">
        <v>5205</v>
      </c>
      <c r="BR977" s="29" t="s">
        <v>5198</v>
      </c>
      <c r="BS977" s="29" t="s">
        <v>5199</v>
      </c>
      <c r="BT977" s="29" t="s">
        <v>5169</v>
      </c>
      <c r="BU977" s="29" t="s">
        <v>5196</v>
      </c>
      <c r="BV977" s="29" t="s">
        <v>3909</v>
      </c>
      <c r="BW977" s="29"/>
      <c r="BX977" s="29"/>
      <c r="BY977" s="29"/>
      <c r="BZ977" s="339" t="s">
        <v>6095</v>
      </c>
      <c r="CA977" s="356" t="s">
        <v>6094</v>
      </c>
      <c r="CB977" s="300" t="s">
        <v>6096</v>
      </c>
      <c r="CC977" s="356" t="s">
        <v>6097</v>
      </c>
      <c r="CD977" s="311" t="str">
        <f t="shared" ref="CD977:CD989" si="122">CONCATENATE("DISCONTINUED"," ","-"," ",D977,", ",P977,"x",Q977,", ",IF(W977="N/A", "", CONCATENATE(W977, "/")),IF(U977&gt;0, CONCATENATE("+",U977), U977),"mm Offset, ",R977,", ",X977,"mm Centerbore, ",PROPER(AA977), "", IF(BF977="N/A", "", CONCATENATE(", w/ ", BF977)))</f>
        <v>DISCONTINUED - MR307 Hole, 17x8.5, 0mm Offset, 6x5.5, 108mm Centerbore, Matte Black</v>
      </c>
      <c r="CE977" s="311" t="s">
        <v>3721</v>
      </c>
      <c r="CF977" s="311" t="s">
        <v>3720</v>
      </c>
      <c r="CG977" s="300" t="str">
        <f t="shared" si="121"/>
        <v>STREET (3XX)</v>
      </c>
    </row>
    <row r="978" spans="1:85" s="36" customFormat="1" ht="15" customHeight="1">
      <c r="A978" s="571">
        <f t="shared" si="120"/>
        <v>975</v>
      </c>
      <c r="B978" s="92" t="s">
        <v>84</v>
      </c>
      <c r="C978" s="92" t="s">
        <v>1038</v>
      </c>
      <c r="D978" s="92" t="s">
        <v>1085</v>
      </c>
      <c r="E978" s="84" t="s">
        <v>6808</v>
      </c>
      <c r="F978" s="281" t="str">
        <f t="shared" si="107"/>
        <v>MR30889058518</v>
      </c>
      <c r="G978" s="83"/>
      <c r="H978" s="83"/>
      <c r="I978" s="72" t="s">
        <v>535</v>
      </c>
      <c r="J978" s="305">
        <v>42005</v>
      </c>
      <c r="K978" s="306">
        <v>45300</v>
      </c>
      <c r="L978" s="282" t="s">
        <v>1239</v>
      </c>
      <c r="M978" s="328">
        <v>312</v>
      </c>
      <c r="N978" s="85"/>
      <c r="O978" s="409"/>
      <c r="P978" s="92">
        <v>18</v>
      </c>
      <c r="Q978" s="8">
        <v>9</v>
      </c>
      <c r="R978" s="92" t="s">
        <v>1688</v>
      </c>
      <c r="S978" s="3">
        <v>5</v>
      </c>
      <c r="T978" s="3">
        <v>150</v>
      </c>
      <c r="U978" s="3">
        <v>18</v>
      </c>
      <c r="V978" s="19">
        <v>5.75</v>
      </c>
      <c r="W978" s="93" t="s">
        <v>85</v>
      </c>
      <c r="X978" s="16">
        <v>110.5</v>
      </c>
      <c r="Y978" s="10">
        <v>27.59</v>
      </c>
      <c r="Z978" s="47">
        <v>2500</v>
      </c>
      <c r="AA978" s="72" t="s">
        <v>2165</v>
      </c>
      <c r="AB978" s="72" t="s">
        <v>2845</v>
      </c>
      <c r="AC978" s="47" t="s">
        <v>9563</v>
      </c>
      <c r="AD978" s="3" t="s">
        <v>1595</v>
      </c>
      <c r="AE978" s="47"/>
      <c r="AF978" s="82">
        <v>33</v>
      </c>
      <c r="AG978" s="80" t="s">
        <v>1735</v>
      </c>
      <c r="AH978" s="3" t="s">
        <v>1787</v>
      </c>
      <c r="AI978" s="3" t="s">
        <v>85</v>
      </c>
      <c r="AJ978" s="3" t="s">
        <v>85</v>
      </c>
      <c r="AK978" s="9" t="s">
        <v>85</v>
      </c>
      <c r="AL978" s="3" t="s">
        <v>236</v>
      </c>
      <c r="AM978" s="3" t="s">
        <v>85</v>
      </c>
      <c r="AN978" s="38" t="s">
        <v>85</v>
      </c>
      <c r="AO978" s="92" t="s">
        <v>85</v>
      </c>
      <c r="AP978" s="93">
        <v>16.2</v>
      </c>
      <c r="AQ978" s="92"/>
      <c r="AR978" s="92">
        <v>175</v>
      </c>
      <c r="AS978" s="25">
        <v>3.6</v>
      </c>
      <c r="AT978" s="25">
        <v>18</v>
      </c>
      <c r="AU978" s="25">
        <v>36.9</v>
      </c>
      <c r="AV978" s="25">
        <v>48.2</v>
      </c>
      <c r="AW978" s="25">
        <v>218.9</v>
      </c>
      <c r="AX978" s="94">
        <v>209.8</v>
      </c>
      <c r="AY978" s="93">
        <v>110.5</v>
      </c>
      <c r="AZ978" s="49">
        <v>30</v>
      </c>
      <c r="BA978" s="49">
        <v>30</v>
      </c>
      <c r="BB978" s="49">
        <v>0</v>
      </c>
      <c r="BC978" s="49"/>
      <c r="BD978" s="92" t="s">
        <v>85</v>
      </c>
      <c r="BE978" s="91" t="s">
        <v>85</v>
      </c>
      <c r="BF978" s="92" t="s">
        <v>85</v>
      </c>
      <c r="BG978" s="91" t="s">
        <v>85</v>
      </c>
      <c r="BH978" s="70">
        <v>32.89</v>
      </c>
      <c r="BI978" s="50">
        <v>21.141732283464599</v>
      </c>
      <c r="BJ978" s="50">
        <v>21.141732283464599</v>
      </c>
      <c r="BK978" s="50">
        <v>11.929133858267701</v>
      </c>
      <c r="BL978" s="357">
        <v>8.7375807000000152E-2</v>
      </c>
      <c r="BM978" s="73">
        <v>36</v>
      </c>
      <c r="BN978" s="107" t="s">
        <v>3374</v>
      </c>
      <c r="BO978" s="46" t="s">
        <v>3891</v>
      </c>
      <c r="BP978" s="29" t="s">
        <v>3907</v>
      </c>
      <c r="BQ978" s="29" t="s">
        <v>5206</v>
      </c>
      <c r="BR978" s="29" t="s">
        <v>5207</v>
      </c>
      <c r="BS978" s="29" t="s">
        <v>4101</v>
      </c>
      <c r="BT978" s="29" t="s">
        <v>3909</v>
      </c>
      <c r="BU978" s="29"/>
      <c r="BV978" s="29"/>
      <c r="BW978" s="29"/>
      <c r="BX978" s="29"/>
      <c r="BY978" s="29"/>
      <c r="BZ978" s="339" t="s">
        <v>6106</v>
      </c>
      <c r="CA978" s="356" t="s">
        <v>6107</v>
      </c>
      <c r="CB978" s="300" t="s">
        <v>6109</v>
      </c>
      <c r="CC978" s="356" t="s">
        <v>6108</v>
      </c>
      <c r="CD978" s="311" t="str">
        <f t="shared" si="122"/>
        <v>DISCONTINUED - MR308 Roost, 18x9, +18mm Offset, 5x150, 110.5mm Centerbore, Matte Black</v>
      </c>
      <c r="CE978" s="311" t="s">
        <v>3721</v>
      </c>
      <c r="CF978" s="311" t="s">
        <v>3720</v>
      </c>
      <c r="CG978" s="300" t="str">
        <f t="shared" si="121"/>
        <v>STREET (3XX)</v>
      </c>
    </row>
    <row r="979" spans="1:85" s="36" customFormat="1" ht="15" customHeight="1">
      <c r="A979" s="571">
        <f t="shared" si="120"/>
        <v>976</v>
      </c>
      <c r="B979" s="92" t="s">
        <v>84</v>
      </c>
      <c r="C979" s="92" t="s">
        <v>1038</v>
      </c>
      <c r="D979" s="92" t="s">
        <v>1246</v>
      </c>
      <c r="E979" s="84" t="s">
        <v>6809</v>
      </c>
      <c r="F979" s="281" t="str">
        <f t="shared" si="107"/>
        <v>MR312785501000</v>
      </c>
      <c r="G979" s="83"/>
      <c r="H979" s="83"/>
      <c r="I979" s="72" t="s">
        <v>5978</v>
      </c>
      <c r="J979" s="305">
        <v>44564</v>
      </c>
      <c r="K979" s="306">
        <v>45300</v>
      </c>
      <c r="L979" s="282" t="s">
        <v>1239</v>
      </c>
      <c r="M979" s="328">
        <v>369</v>
      </c>
      <c r="N979" s="85"/>
      <c r="O979" s="409"/>
      <c r="P979" s="92">
        <v>17</v>
      </c>
      <c r="Q979" s="8">
        <v>8.5</v>
      </c>
      <c r="R979" s="92" t="s">
        <v>1692</v>
      </c>
      <c r="S979" s="3">
        <v>5</v>
      </c>
      <c r="T979" s="3">
        <v>5</v>
      </c>
      <c r="U979" s="3">
        <v>0</v>
      </c>
      <c r="V979" s="16">
        <v>4.75</v>
      </c>
      <c r="W979" s="93" t="s">
        <v>85</v>
      </c>
      <c r="X979" s="16">
        <v>71.5</v>
      </c>
      <c r="Y979" s="8">
        <v>33.33</v>
      </c>
      <c r="Z979" s="47">
        <v>2650</v>
      </c>
      <c r="AA979" s="71" t="s">
        <v>5157</v>
      </c>
      <c r="AB979" s="72" t="s">
        <v>6652</v>
      </c>
      <c r="AC979" s="47" t="s">
        <v>9713</v>
      </c>
      <c r="AD979" s="73" t="s">
        <v>2049</v>
      </c>
      <c r="AE979" s="46"/>
      <c r="AF979" s="82">
        <v>33</v>
      </c>
      <c r="AG979" s="73" t="s">
        <v>85</v>
      </c>
      <c r="AH979" s="73" t="s">
        <v>1786</v>
      </c>
      <c r="AI979" s="73" t="s">
        <v>85</v>
      </c>
      <c r="AJ979" s="92" t="s">
        <v>1497</v>
      </c>
      <c r="AK979" s="9">
        <v>1.1000000000000001</v>
      </c>
      <c r="AL979" s="71" t="s">
        <v>237</v>
      </c>
      <c r="AM979" s="3" t="s">
        <v>85</v>
      </c>
      <c r="AN979" s="38" t="s">
        <v>85</v>
      </c>
      <c r="AO979" s="3" t="s">
        <v>85</v>
      </c>
      <c r="AP979" s="16">
        <v>16.2</v>
      </c>
      <c r="AQ979" s="3"/>
      <c r="AR979" s="3">
        <v>160</v>
      </c>
      <c r="AS979" s="34">
        <v>13</v>
      </c>
      <c r="AT979" s="34">
        <v>19.7</v>
      </c>
      <c r="AU979" s="34">
        <v>30.3</v>
      </c>
      <c r="AV979" s="34">
        <v>52.1</v>
      </c>
      <c r="AW979" s="34">
        <v>208.9</v>
      </c>
      <c r="AX979" s="94">
        <v>199.1</v>
      </c>
      <c r="AY979" s="93">
        <v>71.5</v>
      </c>
      <c r="AZ979" s="49">
        <v>41.3</v>
      </c>
      <c r="BA979" s="49">
        <v>41.3</v>
      </c>
      <c r="BB979" s="49">
        <v>25</v>
      </c>
      <c r="BC979" s="49"/>
      <c r="BD979" s="92" t="s">
        <v>85</v>
      </c>
      <c r="BE979" s="91" t="s">
        <v>85</v>
      </c>
      <c r="BF979" s="92" t="s">
        <v>85</v>
      </c>
      <c r="BG979" s="91" t="s">
        <v>85</v>
      </c>
      <c r="BH979" s="70">
        <v>38.619999999999997</v>
      </c>
      <c r="BI979" s="50">
        <v>20.236220472440898</v>
      </c>
      <c r="BJ979" s="50">
        <v>20.236220472440898</v>
      </c>
      <c r="BK979" s="50">
        <v>11.417322834645701</v>
      </c>
      <c r="BL979" s="357">
        <v>7.6616839999999839E-2</v>
      </c>
      <c r="BM979" s="73">
        <v>36</v>
      </c>
      <c r="BN979" s="107" t="s">
        <v>3374</v>
      </c>
      <c r="BO979" s="46" t="s">
        <v>3891</v>
      </c>
      <c r="BP979" s="74" t="s">
        <v>3907</v>
      </c>
      <c r="BQ979" s="29" t="s">
        <v>5165</v>
      </c>
      <c r="BR979" s="29" t="s">
        <v>5212</v>
      </c>
      <c r="BS979" s="29" t="s">
        <v>5199</v>
      </c>
      <c r="BT979" s="74" t="s">
        <v>5210</v>
      </c>
      <c r="BU979" s="74" t="s">
        <v>5189</v>
      </c>
      <c r="BV979" s="74" t="s">
        <v>4101</v>
      </c>
      <c r="BW979" s="74" t="s">
        <v>3909</v>
      </c>
      <c r="BX979" s="74"/>
      <c r="BY979" s="74"/>
      <c r="BZ979" s="300" t="s">
        <v>6129</v>
      </c>
      <c r="CA979" s="356" t="s">
        <v>6128</v>
      </c>
      <c r="CB979" s="300" t="s">
        <v>6132</v>
      </c>
      <c r="CC979" s="356" t="s">
        <v>6133</v>
      </c>
      <c r="CD979" s="311" t="str">
        <f t="shared" si="122"/>
        <v>DISCONTINUED - MR312, 17x8.5, 0mm Offset, 5x5, 71.5mm Centerbore, Matte Black - Gloss Black Lip</v>
      </c>
      <c r="CE979" s="311" t="s">
        <v>3721</v>
      </c>
      <c r="CF979" s="311" t="s">
        <v>3720</v>
      </c>
      <c r="CG979" s="300" t="str">
        <f t="shared" si="121"/>
        <v>STREET (3XX)</v>
      </c>
    </row>
    <row r="980" spans="1:85" s="36" customFormat="1" ht="15" customHeight="1">
      <c r="A980" s="571">
        <f t="shared" si="120"/>
        <v>977</v>
      </c>
      <c r="B980" s="92" t="s">
        <v>84</v>
      </c>
      <c r="C980" s="92" t="s">
        <v>1038</v>
      </c>
      <c r="D980" s="92" t="s">
        <v>1246</v>
      </c>
      <c r="E980" s="84" t="s">
        <v>6810</v>
      </c>
      <c r="F980" s="281" t="str">
        <f t="shared" si="107"/>
        <v>MR31278555900</v>
      </c>
      <c r="G980" s="83"/>
      <c r="H980" s="83"/>
      <c r="I980" s="72" t="s">
        <v>1862</v>
      </c>
      <c r="J980" s="305">
        <v>42736</v>
      </c>
      <c r="K980" s="306">
        <v>45300</v>
      </c>
      <c r="L980" s="282" t="s">
        <v>1239</v>
      </c>
      <c r="M980" s="328">
        <v>349</v>
      </c>
      <c r="N980" s="85"/>
      <c r="O980" s="409"/>
      <c r="P980" s="92">
        <v>17</v>
      </c>
      <c r="Q980" s="8">
        <v>8.5</v>
      </c>
      <c r="R980" s="92" t="s">
        <v>1693</v>
      </c>
      <c r="S980" s="3">
        <v>5</v>
      </c>
      <c r="T980" s="3">
        <v>5.5</v>
      </c>
      <c r="U980" s="3">
        <v>0</v>
      </c>
      <c r="V980" s="16">
        <v>4.75</v>
      </c>
      <c r="W980" s="93" t="s">
        <v>85</v>
      </c>
      <c r="X980" s="16">
        <v>108</v>
      </c>
      <c r="Y980" s="8">
        <v>33.51</v>
      </c>
      <c r="Z980" s="47">
        <v>2650</v>
      </c>
      <c r="AA980" s="71" t="s">
        <v>5156</v>
      </c>
      <c r="AB980" s="71" t="s">
        <v>2846</v>
      </c>
      <c r="AC980" s="47" t="s">
        <v>9697</v>
      </c>
      <c r="AD980" s="73" t="s">
        <v>5318</v>
      </c>
      <c r="AE980" s="46"/>
      <c r="AF980" s="82">
        <v>33</v>
      </c>
      <c r="AG980" s="73" t="s">
        <v>85</v>
      </c>
      <c r="AH980" s="73" t="s">
        <v>1786</v>
      </c>
      <c r="AI980" s="73" t="s">
        <v>85</v>
      </c>
      <c r="AJ980" s="92" t="s">
        <v>1826</v>
      </c>
      <c r="AK980" s="9">
        <v>1.1000000000000001</v>
      </c>
      <c r="AL980" s="71" t="s">
        <v>237</v>
      </c>
      <c r="AM980" s="3" t="s">
        <v>85</v>
      </c>
      <c r="AN980" s="38" t="s">
        <v>85</v>
      </c>
      <c r="AO980" s="3" t="s">
        <v>85</v>
      </c>
      <c r="AP980" s="16">
        <v>16.2</v>
      </c>
      <c r="AQ980" s="3"/>
      <c r="AR980" s="3">
        <v>175</v>
      </c>
      <c r="AS980" s="34">
        <v>4.3</v>
      </c>
      <c r="AT980" s="34">
        <v>18.3</v>
      </c>
      <c r="AU980" s="34">
        <v>30.3</v>
      </c>
      <c r="AV980" s="34">
        <v>52.1</v>
      </c>
      <c r="AW980" s="34">
        <v>208.9</v>
      </c>
      <c r="AX980" s="94">
        <v>199.1</v>
      </c>
      <c r="AY980" s="93">
        <v>108</v>
      </c>
      <c r="AZ980" s="49">
        <v>45</v>
      </c>
      <c r="BA980" s="49">
        <v>45</v>
      </c>
      <c r="BB980" s="49">
        <v>25</v>
      </c>
      <c r="BC980" s="49"/>
      <c r="BD980" s="92" t="s">
        <v>85</v>
      </c>
      <c r="BE980" s="91" t="s">
        <v>85</v>
      </c>
      <c r="BF980" s="92" t="s">
        <v>85</v>
      </c>
      <c r="BG980" s="91" t="s">
        <v>85</v>
      </c>
      <c r="BH980" s="70">
        <v>38.36</v>
      </c>
      <c r="BI980" s="50">
        <v>20.236220472440898</v>
      </c>
      <c r="BJ980" s="50">
        <v>20.236220472440898</v>
      </c>
      <c r="BK980" s="50">
        <v>11.417322834645701</v>
      </c>
      <c r="BL980" s="357">
        <v>7.6616839999999839E-2</v>
      </c>
      <c r="BM980" s="73">
        <v>36</v>
      </c>
      <c r="BN980" s="107" t="s">
        <v>3374</v>
      </c>
      <c r="BO980" s="46" t="s">
        <v>3891</v>
      </c>
      <c r="BP980" s="74" t="s">
        <v>3907</v>
      </c>
      <c r="BQ980" s="29" t="s">
        <v>5165</v>
      </c>
      <c r="BR980" s="29" t="s">
        <v>5212</v>
      </c>
      <c r="BS980" s="29" t="s">
        <v>5199</v>
      </c>
      <c r="BT980" s="74" t="s">
        <v>5210</v>
      </c>
      <c r="BU980" s="74" t="s">
        <v>5189</v>
      </c>
      <c r="BV980" s="74" t="s">
        <v>4101</v>
      </c>
      <c r="BW980" s="74" t="s">
        <v>3909</v>
      </c>
      <c r="BX980" s="74"/>
      <c r="BY980" s="74"/>
      <c r="BZ980" s="300" t="s">
        <v>6125</v>
      </c>
      <c r="CA980" s="356" t="s">
        <v>6124</v>
      </c>
      <c r="CB980" s="300" t="s">
        <v>6127</v>
      </c>
      <c r="CC980" s="356" t="s">
        <v>6126</v>
      </c>
      <c r="CD980" s="311" t="str">
        <f t="shared" si="122"/>
        <v>DISCONTINUED - MR312, 17x8.5, 0mm Offset, 5x5.5, 108mm Centerbore, Method Bronze - Matte Black Lip</v>
      </c>
      <c r="CE980" s="311" t="s">
        <v>3721</v>
      </c>
      <c r="CF980" s="311" t="s">
        <v>3720</v>
      </c>
      <c r="CG980" s="300" t="str">
        <f t="shared" si="121"/>
        <v>STREET (3XX)</v>
      </c>
    </row>
    <row r="981" spans="1:85" s="36" customFormat="1" ht="15" customHeight="1">
      <c r="A981" s="571">
        <f t="shared" si="120"/>
        <v>978</v>
      </c>
      <c r="B981" s="92" t="s">
        <v>84</v>
      </c>
      <c r="C981" s="92" t="s">
        <v>1038</v>
      </c>
      <c r="D981" s="92" t="s">
        <v>1975</v>
      </c>
      <c r="E981" s="84" t="s">
        <v>6811</v>
      </c>
      <c r="F981" s="281" t="str">
        <f t="shared" si="107"/>
        <v>MR31489080518</v>
      </c>
      <c r="G981" s="83"/>
      <c r="H981" s="83"/>
      <c r="I981" s="72" t="s">
        <v>1996</v>
      </c>
      <c r="J981" s="305">
        <v>43340</v>
      </c>
      <c r="K981" s="306">
        <v>45300</v>
      </c>
      <c r="L981" s="282" t="s">
        <v>1239</v>
      </c>
      <c r="M981" s="328">
        <v>395.56</v>
      </c>
      <c r="N981" s="85"/>
      <c r="O981" s="409"/>
      <c r="P981" s="29">
        <v>18</v>
      </c>
      <c r="Q981" s="8">
        <v>9</v>
      </c>
      <c r="R981" s="92" t="s">
        <v>1699</v>
      </c>
      <c r="S981" s="3">
        <v>8</v>
      </c>
      <c r="T981" s="29">
        <v>6.5</v>
      </c>
      <c r="U981" s="29">
        <v>18</v>
      </c>
      <c r="V981" s="16">
        <v>5.75</v>
      </c>
      <c r="W981" s="93" t="s">
        <v>85</v>
      </c>
      <c r="X981" s="16">
        <v>130.81</v>
      </c>
      <c r="Y981" s="8">
        <v>36.6</v>
      </c>
      <c r="Z981" s="47">
        <v>3640</v>
      </c>
      <c r="AA981" s="71" t="s">
        <v>2165</v>
      </c>
      <c r="AB981" s="72" t="s">
        <v>2845</v>
      </c>
      <c r="AC981" s="47" t="s">
        <v>9696</v>
      </c>
      <c r="AD981" s="71" t="s">
        <v>1597</v>
      </c>
      <c r="AE981" s="433"/>
      <c r="AF981" s="82">
        <v>33</v>
      </c>
      <c r="AG981" s="73" t="s">
        <v>85</v>
      </c>
      <c r="AH981" s="73" t="s">
        <v>85</v>
      </c>
      <c r="AI981" s="3" t="s">
        <v>2863</v>
      </c>
      <c r="AJ981" s="73" t="s">
        <v>85</v>
      </c>
      <c r="AK981" s="9" t="s">
        <v>85</v>
      </c>
      <c r="AL981" s="71" t="s">
        <v>237</v>
      </c>
      <c r="AM981" s="3" t="s">
        <v>85</v>
      </c>
      <c r="AN981" s="38" t="s">
        <v>85</v>
      </c>
      <c r="AO981" s="3" t="s">
        <v>85</v>
      </c>
      <c r="AP981" s="16">
        <v>16.2</v>
      </c>
      <c r="AQ981" s="3"/>
      <c r="AR981" s="3">
        <v>200</v>
      </c>
      <c r="AS981" s="34">
        <v>0</v>
      </c>
      <c r="AT981" s="34">
        <v>0</v>
      </c>
      <c r="AU981" s="34">
        <v>46.9</v>
      </c>
      <c r="AV981" s="34">
        <v>64.7</v>
      </c>
      <c r="AW981" s="34">
        <v>219</v>
      </c>
      <c r="AX981" s="94">
        <v>215</v>
      </c>
      <c r="AY981" s="93">
        <v>123.1</v>
      </c>
      <c r="AZ981" s="49">
        <v>92</v>
      </c>
      <c r="BA981" s="49">
        <v>92</v>
      </c>
      <c r="BB981" s="49">
        <v>0</v>
      </c>
      <c r="BC981" s="49"/>
      <c r="BD981" s="92" t="s">
        <v>85</v>
      </c>
      <c r="BE981" s="91" t="s">
        <v>85</v>
      </c>
      <c r="BF981" s="92" t="s">
        <v>85</v>
      </c>
      <c r="BG981" s="91" t="s">
        <v>85</v>
      </c>
      <c r="BH981" s="70">
        <v>40.1</v>
      </c>
      <c r="BI981" s="50">
        <v>21.141732283464599</v>
      </c>
      <c r="BJ981" s="50">
        <v>21.141732283464599</v>
      </c>
      <c r="BK981" s="50">
        <v>11.929133858267701</v>
      </c>
      <c r="BL981" s="357">
        <v>8.7375807000000152E-2</v>
      </c>
      <c r="BM981" s="73">
        <v>36</v>
      </c>
      <c r="BN981" s="107" t="s">
        <v>3374</v>
      </c>
      <c r="BO981" s="46" t="s">
        <v>3891</v>
      </c>
      <c r="BP981" s="29" t="s">
        <v>3907</v>
      </c>
      <c r="BQ981" s="29" t="s">
        <v>5213</v>
      </c>
      <c r="BR981" s="29" t="s">
        <v>5214</v>
      </c>
      <c r="BS981" s="29" t="s">
        <v>5215</v>
      </c>
      <c r="BT981" s="74" t="s">
        <v>5216</v>
      </c>
      <c r="BU981" s="74" t="s">
        <v>4101</v>
      </c>
      <c r="BV981" s="74" t="s">
        <v>3909</v>
      </c>
      <c r="BW981" s="74"/>
      <c r="BX981" s="74"/>
      <c r="BY981" s="74"/>
      <c r="BZ981" s="300" t="s">
        <v>6159</v>
      </c>
      <c r="CA981" s="356" t="s">
        <v>6165</v>
      </c>
      <c r="CB981" s="300" t="s">
        <v>6167</v>
      </c>
      <c r="CC981" s="356" t="s">
        <v>6166</v>
      </c>
      <c r="CD981" s="311" t="str">
        <f t="shared" si="122"/>
        <v>DISCONTINUED - MR314, 18x9, +18mm Offset, 8x6.5, 130.81mm Centerbore, Matte Black</v>
      </c>
      <c r="CE981" s="311" t="s">
        <v>3721</v>
      </c>
      <c r="CF981" s="311" t="s">
        <v>3720</v>
      </c>
      <c r="CG981" s="300" t="str">
        <f t="shared" si="121"/>
        <v>STREET (3XX)</v>
      </c>
    </row>
    <row r="982" spans="1:85" s="36" customFormat="1" ht="15" customHeight="1">
      <c r="A982" s="571">
        <f t="shared" si="120"/>
        <v>979</v>
      </c>
      <c r="B982" s="92" t="s">
        <v>84</v>
      </c>
      <c r="C982" s="92" t="s">
        <v>1038</v>
      </c>
      <c r="D982" s="92" t="s">
        <v>3867</v>
      </c>
      <c r="E982" s="84" t="s">
        <v>6812</v>
      </c>
      <c r="F982" s="281" t="str">
        <f t="shared" si="107"/>
        <v>MR31629016818</v>
      </c>
      <c r="G982" s="83"/>
      <c r="H982" s="83"/>
      <c r="I982" s="72" t="s">
        <v>5367</v>
      </c>
      <c r="J982" s="315">
        <v>44517</v>
      </c>
      <c r="K982" s="306">
        <v>45300</v>
      </c>
      <c r="L982" s="282" t="s">
        <v>1239</v>
      </c>
      <c r="M982" s="328">
        <v>349</v>
      </c>
      <c r="N982" s="85"/>
      <c r="O982" s="409"/>
      <c r="P982" s="29">
        <v>20</v>
      </c>
      <c r="Q982" s="8">
        <v>9</v>
      </c>
      <c r="R982" s="92" t="s">
        <v>1697</v>
      </c>
      <c r="S982" s="3">
        <v>6</v>
      </c>
      <c r="T982" s="29">
        <v>135</v>
      </c>
      <c r="U982" s="29">
        <v>18</v>
      </c>
      <c r="V982" s="16">
        <v>5.7</v>
      </c>
      <c r="W982" s="93" t="s">
        <v>85</v>
      </c>
      <c r="X982" s="16">
        <v>87</v>
      </c>
      <c r="Y982" s="41">
        <v>33.67</v>
      </c>
      <c r="Z982" s="47">
        <v>2650</v>
      </c>
      <c r="AA982" s="11" t="s">
        <v>2516</v>
      </c>
      <c r="AB982" s="11" t="s">
        <v>2850</v>
      </c>
      <c r="AC982" s="47" t="s">
        <v>9767</v>
      </c>
      <c r="AD982" s="74" t="s">
        <v>1600</v>
      </c>
      <c r="AE982" s="86"/>
      <c r="AF982" s="82">
        <v>22</v>
      </c>
      <c r="AG982" s="80" t="s">
        <v>85</v>
      </c>
      <c r="AH982" s="73" t="s">
        <v>85</v>
      </c>
      <c r="AI982" s="73" t="s">
        <v>85</v>
      </c>
      <c r="AJ982" s="73" t="s">
        <v>85</v>
      </c>
      <c r="AK982" s="9" t="s">
        <v>85</v>
      </c>
      <c r="AL982" s="74" t="s">
        <v>236</v>
      </c>
      <c r="AM982" s="74" t="s">
        <v>85</v>
      </c>
      <c r="AN982" s="38" t="s">
        <v>85</v>
      </c>
      <c r="AO982" s="74" t="s">
        <v>85</v>
      </c>
      <c r="AP982" s="16">
        <v>16.100000000000001</v>
      </c>
      <c r="AQ982" s="3"/>
      <c r="AR982" s="3">
        <v>175</v>
      </c>
      <c r="AS982" s="34">
        <v>3</v>
      </c>
      <c r="AT982" s="34">
        <v>16.600000000000001</v>
      </c>
      <c r="AU982" s="34">
        <v>36.799999999999997</v>
      </c>
      <c r="AV982" s="34">
        <v>42.9</v>
      </c>
      <c r="AW982" s="34">
        <v>244</v>
      </c>
      <c r="AX982" s="94">
        <v>238</v>
      </c>
      <c r="AY982" s="16">
        <v>87</v>
      </c>
      <c r="AZ982" s="49">
        <v>46</v>
      </c>
      <c r="BA982" s="49">
        <v>46</v>
      </c>
      <c r="BB982" s="49">
        <v>45</v>
      </c>
      <c r="BC982" s="49"/>
      <c r="BD982" s="3" t="s">
        <v>85</v>
      </c>
      <c r="BE982" s="91" t="s">
        <v>85</v>
      </c>
      <c r="BF982" s="3" t="s">
        <v>85</v>
      </c>
      <c r="BG982" s="91" t="s">
        <v>85</v>
      </c>
      <c r="BH982" s="70">
        <v>40.549999999999997</v>
      </c>
      <c r="BI982" s="50">
        <v>23.228346456692901</v>
      </c>
      <c r="BJ982" s="50">
        <v>23.228346456692901</v>
      </c>
      <c r="BK982" s="50">
        <v>11.771653543307099</v>
      </c>
      <c r="BL982" s="357">
        <v>0.10408189999999996</v>
      </c>
      <c r="BM982" s="14">
        <v>24</v>
      </c>
      <c r="BN982" s="107" t="s">
        <v>3374</v>
      </c>
      <c r="BO982" s="46" t="s">
        <v>3891</v>
      </c>
      <c r="BP982" s="29" t="s">
        <v>3907</v>
      </c>
      <c r="BQ982" s="29" t="s">
        <v>5222</v>
      </c>
      <c r="BR982" s="29" t="s">
        <v>5223</v>
      </c>
      <c r="BS982" s="29" t="s">
        <v>5216</v>
      </c>
      <c r="BT982" s="74" t="s">
        <v>4101</v>
      </c>
      <c r="BU982" s="74" t="s">
        <v>3909</v>
      </c>
      <c r="BV982" s="74"/>
      <c r="BW982" s="74"/>
      <c r="BX982" s="74"/>
      <c r="BY982" s="74"/>
      <c r="BZ982" s="300" t="s">
        <v>6199</v>
      </c>
      <c r="CA982" s="363" t="s">
        <v>6198</v>
      </c>
      <c r="CB982" s="300" t="s">
        <v>6201</v>
      </c>
      <c r="CC982" s="363" t="s">
        <v>6200</v>
      </c>
      <c r="CD982" s="311" t="str">
        <f t="shared" si="122"/>
        <v>DISCONTINUED - MR316, 20x9, +18mm Offset, 6x135, 87mm Centerbore, Gloss Titanium</v>
      </c>
      <c r="CE982" s="311" t="s">
        <v>3721</v>
      </c>
      <c r="CF982" s="311" t="s">
        <v>3720</v>
      </c>
      <c r="CG982" s="300" t="str">
        <f t="shared" si="121"/>
        <v>STREET (3XX)</v>
      </c>
    </row>
    <row r="983" spans="1:85" s="36" customFormat="1" ht="15" customHeight="1">
      <c r="A983" s="571">
        <f t="shared" si="120"/>
        <v>980</v>
      </c>
      <c r="B983" s="3" t="s">
        <v>84</v>
      </c>
      <c r="C983" s="92" t="s">
        <v>1247</v>
      </c>
      <c r="D983" s="74" t="s">
        <v>5481</v>
      </c>
      <c r="E983" s="84" t="s">
        <v>6813</v>
      </c>
      <c r="F983" s="281" t="str">
        <f t="shared" si="107"/>
        <v>MR70189016918</v>
      </c>
      <c r="G983" s="83"/>
      <c r="H983" s="83"/>
      <c r="I983" s="81" t="s">
        <v>3050</v>
      </c>
      <c r="J983" s="299">
        <v>43592</v>
      </c>
      <c r="K983" s="306">
        <v>45300</v>
      </c>
      <c r="L983" s="282" t="s">
        <v>1239</v>
      </c>
      <c r="M983" s="328">
        <v>379</v>
      </c>
      <c r="N983" s="85"/>
      <c r="O983" s="409"/>
      <c r="P983" s="74">
        <v>18</v>
      </c>
      <c r="Q983" s="8">
        <v>9</v>
      </c>
      <c r="R983" s="92" t="s">
        <v>1697</v>
      </c>
      <c r="S983" s="74">
        <v>6</v>
      </c>
      <c r="T983" s="74">
        <v>135</v>
      </c>
      <c r="U983" s="74">
        <v>18</v>
      </c>
      <c r="V983" s="77">
        <v>5.8</v>
      </c>
      <c r="W983" s="93" t="s">
        <v>85</v>
      </c>
      <c r="X983" s="16">
        <v>87</v>
      </c>
      <c r="Y983" s="76">
        <v>31.49</v>
      </c>
      <c r="Z983" s="47">
        <v>2650</v>
      </c>
      <c r="AA983" s="81" t="s">
        <v>2168</v>
      </c>
      <c r="AB983" s="71" t="s">
        <v>2846</v>
      </c>
      <c r="AC983" s="47" t="s">
        <v>9732</v>
      </c>
      <c r="AD983" s="74" t="s">
        <v>3940</v>
      </c>
      <c r="AE983" s="86"/>
      <c r="AF983" s="82">
        <v>22</v>
      </c>
      <c r="AG983" s="80" t="s">
        <v>85</v>
      </c>
      <c r="AH983" s="73" t="s">
        <v>85</v>
      </c>
      <c r="AI983" s="73" t="s">
        <v>85</v>
      </c>
      <c r="AJ983" s="73" t="s">
        <v>85</v>
      </c>
      <c r="AK983" s="9" t="s">
        <v>85</v>
      </c>
      <c r="AL983" s="92" t="s">
        <v>236</v>
      </c>
      <c r="AM983" s="74" t="s">
        <v>85</v>
      </c>
      <c r="AN983" s="38" t="s">
        <v>85</v>
      </c>
      <c r="AO983" s="74" t="s">
        <v>85</v>
      </c>
      <c r="AP983" s="77">
        <v>16.100000000000001</v>
      </c>
      <c r="AQ983" s="74"/>
      <c r="AR983" s="74">
        <v>175</v>
      </c>
      <c r="AS983" s="34">
        <v>4</v>
      </c>
      <c r="AT983" s="34">
        <v>21.6</v>
      </c>
      <c r="AU983" s="34">
        <v>44</v>
      </c>
      <c r="AV983" s="34">
        <v>48</v>
      </c>
      <c r="AW983" s="34">
        <v>223.7</v>
      </c>
      <c r="AX983" s="34">
        <v>222</v>
      </c>
      <c r="AY983" s="77">
        <v>87</v>
      </c>
      <c r="AZ983" s="49">
        <v>48</v>
      </c>
      <c r="BA983" s="49">
        <v>48</v>
      </c>
      <c r="BB983" s="49">
        <v>46</v>
      </c>
      <c r="BC983" s="49"/>
      <c r="BD983" s="3" t="s">
        <v>85</v>
      </c>
      <c r="BE983" s="91" t="s">
        <v>85</v>
      </c>
      <c r="BF983" s="3" t="s">
        <v>85</v>
      </c>
      <c r="BG983" s="91" t="s">
        <v>85</v>
      </c>
      <c r="BH983" s="70">
        <v>36.96</v>
      </c>
      <c r="BI983" s="50">
        <v>21.141732283464599</v>
      </c>
      <c r="BJ983" s="50">
        <v>21.141732283464599</v>
      </c>
      <c r="BK983" s="50">
        <v>11.929133858267701</v>
      </c>
      <c r="BL983" s="357">
        <v>8.7375807000000152E-2</v>
      </c>
      <c r="BM983" s="73">
        <v>36</v>
      </c>
      <c r="BN983" s="107" t="s">
        <v>3374</v>
      </c>
      <c r="BO983" s="46" t="s">
        <v>3891</v>
      </c>
      <c r="BP983" s="74" t="s">
        <v>4730</v>
      </c>
      <c r="BQ983" s="74" t="s">
        <v>3907</v>
      </c>
      <c r="BR983" s="74" t="s">
        <v>5139</v>
      </c>
      <c r="BS983" s="74" t="s">
        <v>2734</v>
      </c>
      <c r="BT983" s="74" t="s">
        <v>5140</v>
      </c>
      <c r="BU983" s="74" t="s">
        <v>5141</v>
      </c>
      <c r="BV983" s="89" t="s">
        <v>5127</v>
      </c>
      <c r="BW983" s="74" t="s">
        <v>4101</v>
      </c>
      <c r="BX983" s="74" t="s">
        <v>3909</v>
      </c>
      <c r="BY983" s="74"/>
      <c r="BZ983" s="300" t="s">
        <v>6271</v>
      </c>
      <c r="CA983" s="363" t="s">
        <v>6270</v>
      </c>
      <c r="CB983" s="300" t="s">
        <v>6273</v>
      </c>
      <c r="CC983" s="363" t="s">
        <v>6272</v>
      </c>
      <c r="CD983" s="311" t="str">
        <f t="shared" si="122"/>
        <v>DISCONTINUED - MR701 Bead Grip, 18x9, +18mm Offset, 6x135, 87mm Centerbore, Method Bronze</v>
      </c>
      <c r="CE983" s="311" t="s">
        <v>3721</v>
      </c>
      <c r="CF983" s="311" t="s">
        <v>3720</v>
      </c>
      <c r="CG983" s="300" t="str">
        <f t="shared" si="121"/>
        <v>TRAIL (7XX)</v>
      </c>
    </row>
    <row r="984" spans="1:85" s="36" customFormat="1" ht="15" customHeight="1">
      <c r="A984" s="571">
        <f t="shared" si="120"/>
        <v>981</v>
      </c>
      <c r="B984" s="13" t="s">
        <v>84</v>
      </c>
      <c r="C984" s="97" t="s">
        <v>1247</v>
      </c>
      <c r="D984" s="75" t="s">
        <v>5487</v>
      </c>
      <c r="E984" s="84" t="s">
        <v>6814</v>
      </c>
      <c r="F984" s="281" t="str">
        <f t="shared" si="107"/>
        <v>MR70589060800</v>
      </c>
      <c r="G984" s="83"/>
      <c r="H984" s="83"/>
      <c r="I984" s="43" t="s">
        <v>4849</v>
      </c>
      <c r="J984" s="305">
        <v>44351</v>
      </c>
      <c r="K984" s="306">
        <v>45300</v>
      </c>
      <c r="L984" s="282" t="s">
        <v>1239</v>
      </c>
      <c r="M984" s="328">
        <v>379</v>
      </c>
      <c r="N984" s="85"/>
      <c r="O984" s="409"/>
      <c r="P984" s="75">
        <v>18</v>
      </c>
      <c r="Q984" s="8">
        <v>9</v>
      </c>
      <c r="R984" s="92" t="s">
        <v>1089</v>
      </c>
      <c r="S984" s="75">
        <v>6</v>
      </c>
      <c r="T984" s="75">
        <v>5.5</v>
      </c>
      <c r="U984" s="75">
        <v>0</v>
      </c>
      <c r="V984" s="68">
        <v>5</v>
      </c>
      <c r="W984" s="95" t="s">
        <v>85</v>
      </c>
      <c r="X984" s="68">
        <v>106.25</v>
      </c>
      <c r="Y984" s="8">
        <v>30.864716705882859</v>
      </c>
      <c r="Z984" s="47">
        <v>2650</v>
      </c>
      <c r="AA984" s="43" t="s">
        <v>2093</v>
      </c>
      <c r="AB984" s="72" t="s">
        <v>2850</v>
      </c>
      <c r="AC984" s="47" t="s">
        <v>9904</v>
      </c>
      <c r="AD984" s="74" t="s">
        <v>3941</v>
      </c>
      <c r="AE984" s="86"/>
      <c r="AF984" s="82">
        <v>22</v>
      </c>
      <c r="AG984" s="14" t="s">
        <v>85</v>
      </c>
      <c r="AH984" s="14" t="s">
        <v>85</v>
      </c>
      <c r="AI984" s="14" t="s">
        <v>85</v>
      </c>
      <c r="AJ984" s="14" t="s">
        <v>85</v>
      </c>
      <c r="AK984" s="9" t="s">
        <v>85</v>
      </c>
      <c r="AL984" s="92" t="s">
        <v>236</v>
      </c>
      <c r="AM984" s="75" t="s">
        <v>1649</v>
      </c>
      <c r="AN984" s="38">
        <v>2.75</v>
      </c>
      <c r="AO984" s="75">
        <v>78.3</v>
      </c>
      <c r="AP984" s="68">
        <v>16.100000000000001</v>
      </c>
      <c r="AQ984" s="75"/>
      <c r="AR984" s="75">
        <v>175</v>
      </c>
      <c r="AS984" s="34">
        <v>5</v>
      </c>
      <c r="AT984" s="34">
        <v>26.8</v>
      </c>
      <c r="AU984" s="25">
        <v>55</v>
      </c>
      <c r="AV984" s="34">
        <v>60</v>
      </c>
      <c r="AW984" s="25">
        <v>221</v>
      </c>
      <c r="AX984" s="67">
        <v>218</v>
      </c>
      <c r="AY984" s="68">
        <v>106.25</v>
      </c>
      <c r="AZ984" s="49">
        <v>65</v>
      </c>
      <c r="BA984" s="49">
        <v>65</v>
      </c>
      <c r="BB984" s="49">
        <v>31</v>
      </c>
      <c r="BC984" s="49"/>
      <c r="BD984" s="13" t="s">
        <v>85</v>
      </c>
      <c r="BE984" s="91" t="s">
        <v>85</v>
      </c>
      <c r="BF984" s="13" t="s">
        <v>85</v>
      </c>
      <c r="BG984" s="91" t="s">
        <v>85</v>
      </c>
      <c r="BH984" s="70">
        <v>35.36</v>
      </c>
      <c r="BI984" s="50">
        <v>21.141732283464599</v>
      </c>
      <c r="BJ984" s="50">
        <v>21.141732283464599</v>
      </c>
      <c r="BK984" s="50">
        <v>11.929133858267701</v>
      </c>
      <c r="BL984" s="357">
        <v>8.7375807000000152E-2</v>
      </c>
      <c r="BM984" s="14">
        <v>36</v>
      </c>
      <c r="BN984" s="107" t="s">
        <v>4691</v>
      </c>
      <c r="BO984" s="46" t="s">
        <v>3891</v>
      </c>
      <c r="BP984" s="74" t="s">
        <v>4730</v>
      </c>
      <c r="BQ984" s="74" t="s">
        <v>3907</v>
      </c>
      <c r="BR984" s="74" t="s">
        <v>5031</v>
      </c>
      <c r="BS984" s="74" t="s">
        <v>2734</v>
      </c>
      <c r="BT984" s="74" t="s">
        <v>4116</v>
      </c>
      <c r="BU984" s="74" t="s">
        <v>5126</v>
      </c>
      <c r="BV984" s="74" t="s">
        <v>5127</v>
      </c>
      <c r="BW984" s="74" t="s">
        <v>4101</v>
      </c>
      <c r="BX984" s="74" t="s">
        <v>3909</v>
      </c>
      <c r="BY984" s="74"/>
      <c r="BZ984" s="334" t="s">
        <v>6345</v>
      </c>
      <c r="CA984" s="364" t="s">
        <v>6348</v>
      </c>
      <c r="CB984" s="337" t="s">
        <v>6350</v>
      </c>
      <c r="CC984" s="364" t="s">
        <v>6349</v>
      </c>
      <c r="CD984" s="311" t="str">
        <f t="shared" si="122"/>
        <v>DISCONTINUED - MR705 Bead Grip, 18x9, 0mm Offset, 6x5.5, 106.25mm Centerbore, Titanium</v>
      </c>
      <c r="CE984" s="311" t="s">
        <v>3721</v>
      </c>
      <c r="CF984" s="311" t="s">
        <v>3720</v>
      </c>
      <c r="CG984" s="300" t="str">
        <f t="shared" si="121"/>
        <v>TRAIL (7XX)</v>
      </c>
    </row>
    <row r="985" spans="1:85" s="36" customFormat="1" ht="15" customHeight="1">
      <c r="A985" s="571">
        <f t="shared" si="120"/>
        <v>982</v>
      </c>
      <c r="B985" s="13" t="s">
        <v>84</v>
      </c>
      <c r="C985" s="97" t="s">
        <v>1247</v>
      </c>
      <c r="D985" s="75" t="s">
        <v>5487</v>
      </c>
      <c r="E985" s="84" t="s">
        <v>6815</v>
      </c>
      <c r="F985" s="281" t="str">
        <f t="shared" si="107"/>
        <v>MR70589080818</v>
      </c>
      <c r="G985" s="83"/>
      <c r="H985" s="83"/>
      <c r="I985" s="43" t="s">
        <v>4851</v>
      </c>
      <c r="J985" s="305">
        <v>44351</v>
      </c>
      <c r="K985" s="306">
        <v>45300</v>
      </c>
      <c r="L985" s="282" t="s">
        <v>1239</v>
      </c>
      <c r="M985" s="328">
        <v>379</v>
      </c>
      <c r="N985" s="85"/>
      <c r="O985" s="409"/>
      <c r="P985" s="75">
        <v>18</v>
      </c>
      <c r="Q985" s="8">
        <v>9</v>
      </c>
      <c r="R985" s="92" t="s">
        <v>1699</v>
      </c>
      <c r="S985" s="75">
        <v>8</v>
      </c>
      <c r="T985" s="75">
        <v>6.5</v>
      </c>
      <c r="U985" s="75">
        <v>18</v>
      </c>
      <c r="V985" s="77">
        <v>5.75</v>
      </c>
      <c r="W985" s="95" t="s">
        <v>85</v>
      </c>
      <c r="X985" s="68">
        <v>130.81</v>
      </c>
      <c r="Y985" s="8">
        <v>31.768611980840863</v>
      </c>
      <c r="Z985" s="47">
        <v>3640</v>
      </c>
      <c r="AA985" s="43" t="s">
        <v>2093</v>
      </c>
      <c r="AB985" s="72" t="s">
        <v>2850</v>
      </c>
      <c r="AC985" s="47" t="s">
        <v>9696</v>
      </c>
      <c r="AD985" s="74" t="s">
        <v>3944</v>
      </c>
      <c r="AE985" s="86"/>
      <c r="AF985" s="82">
        <v>33</v>
      </c>
      <c r="AG985" s="14" t="s">
        <v>85</v>
      </c>
      <c r="AH985" s="14" t="s">
        <v>85</v>
      </c>
      <c r="AI985" s="13" t="s">
        <v>2863</v>
      </c>
      <c r="AJ985" s="14" t="s">
        <v>85</v>
      </c>
      <c r="AK985" s="9" t="s">
        <v>85</v>
      </c>
      <c r="AL985" s="92" t="s">
        <v>237</v>
      </c>
      <c r="AM985" s="75" t="s">
        <v>85</v>
      </c>
      <c r="AN985" s="38" t="s">
        <v>85</v>
      </c>
      <c r="AO985" s="75" t="s">
        <v>85</v>
      </c>
      <c r="AP985" s="68">
        <v>16.100000000000001</v>
      </c>
      <c r="AQ985" s="75"/>
      <c r="AR985" s="75">
        <v>200</v>
      </c>
      <c r="AS985" s="34">
        <v>0</v>
      </c>
      <c r="AT985" s="34">
        <v>7</v>
      </c>
      <c r="AU985" s="25">
        <v>28.5</v>
      </c>
      <c r="AV985" s="34">
        <v>40</v>
      </c>
      <c r="AW985" s="25">
        <v>218</v>
      </c>
      <c r="AX985" s="67">
        <v>214</v>
      </c>
      <c r="AY985" s="77">
        <v>123.1</v>
      </c>
      <c r="AZ985" s="49">
        <v>92</v>
      </c>
      <c r="BA985" s="49">
        <v>92</v>
      </c>
      <c r="BB985" s="49">
        <v>31</v>
      </c>
      <c r="BC985" s="49"/>
      <c r="BD985" s="13" t="s">
        <v>85</v>
      </c>
      <c r="BE985" s="91" t="s">
        <v>85</v>
      </c>
      <c r="BF985" s="13" t="s">
        <v>85</v>
      </c>
      <c r="BG985" s="91" t="s">
        <v>85</v>
      </c>
      <c r="BH985" s="70">
        <v>36.270000000000003</v>
      </c>
      <c r="BI985" s="50">
        <v>21.141732283464599</v>
      </c>
      <c r="BJ985" s="50">
        <v>21.141732283464599</v>
      </c>
      <c r="BK985" s="50">
        <v>11.929133858267701</v>
      </c>
      <c r="BL985" s="357">
        <v>8.7375807000000152E-2</v>
      </c>
      <c r="BM985" s="14">
        <v>36</v>
      </c>
      <c r="BN985" s="107" t="s">
        <v>4691</v>
      </c>
      <c r="BO985" s="46" t="s">
        <v>3891</v>
      </c>
      <c r="BP985" s="74" t="s">
        <v>4730</v>
      </c>
      <c r="BQ985" s="74" t="s">
        <v>3907</v>
      </c>
      <c r="BR985" s="74" t="s">
        <v>5031</v>
      </c>
      <c r="BS985" s="74" t="s">
        <v>2734</v>
      </c>
      <c r="BT985" s="74" t="s">
        <v>4116</v>
      </c>
      <c r="BU985" s="74" t="s">
        <v>5126</v>
      </c>
      <c r="BV985" s="74" t="s">
        <v>5127</v>
      </c>
      <c r="BW985" s="74" t="s">
        <v>4101</v>
      </c>
      <c r="BX985" s="74" t="s">
        <v>3909</v>
      </c>
      <c r="BY985" s="74"/>
      <c r="BZ985" s="334" t="s">
        <v>6346</v>
      </c>
      <c r="CA985" s="364" t="s">
        <v>6351</v>
      </c>
      <c r="CB985" s="337" t="s">
        <v>6353</v>
      </c>
      <c r="CC985" s="364" t="s">
        <v>6352</v>
      </c>
      <c r="CD985" s="311" t="str">
        <f t="shared" si="122"/>
        <v>DISCONTINUED - MR705 Bead Grip, 18x9, +18mm Offset, 8x6.5, 130.81mm Centerbore, Titanium</v>
      </c>
      <c r="CE985" s="311" t="s">
        <v>3721</v>
      </c>
      <c r="CF985" s="311" t="s">
        <v>3720</v>
      </c>
      <c r="CG985" s="300" t="str">
        <f t="shared" si="121"/>
        <v>TRAIL (7XX)</v>
      </c>
    </row>
    <row r="986" spans="1:85" s="36" customFormat="1" ht="15" customHeight="1">
      <c r="A986" s="571">
        <f t="shared" si="120"/>
        <v>983</v>
      </c>
      <c r="B986" s="13" t="s">
        <v>84</v>
      </c>
      <c r="C986" s="97" t="s">
        <v>1247</v>
      </c>
      <c r="D986" s="75" t="s">
        <v>5488</v>
      </c>
      <c r="E986" s="84" t="s">
        <v>6816</v>
      </c>
      <c r="F986" s="281" t="str">
        <f t="shared" si="107"/>
        <v>MR70677551530</v>
      </c>
      <c r="G986" s="83"/>
      <c r="H986" s="83"/>
      <c r="I986" s="43" t="s">
        <v>5249</v>
      </c>
      <c r="J986" s="315">
        <v>44517</v>
      </c>
      <c r="K986" s="306">
        <v>45300</v>
      </c>
      <c r="L986" s="282" t="s">
        <v>1239</v>
      </c>
      <c r="M986" s="328">
        <v>309</v>
      </c>
      <c r="N986" s="85"/>
      <c r="O986" s="409"/>
      <c r="P986" s="75">
        <v>17</v>
      </c>
      <c r="Q986" s="76">
        <v>7.5</v>
      </c>
      <c r="R986" s="92" t="s">
        <v>1684</v>
      </c>
      <c r="S986" s="75">
        <v>5</v>
      </c>
      <c r="T986" s="75">
        <v>100</v>
      </c>
      <c r="U986" s="75">
        <v>30</v>
      </c>
      <c r="V986" s="77">
        <v>5.4</v>
      </c>
      <c r="W986" s="95" t="s">
        <v>85</v>
      </c>
      <c r="X986" s="68">
        <v>63.4</v>
      </c>
      <c r="Y986" s="39">
        <v>28.77</v>
      </c>
      <c r="Z986" s="47">
        <v>2650</v>
      </c>
      <c r="AA986" s="43" t="s">
        <v>2165</v>
      </c>
      <c r="AB986" s="72" t="s">
        <v>2845</v>
      </c>
      <c r="AC986" s="47" t="s">
        <v>9905</v>
      </c>
      <c r="AD986" s="74" t="s">
        <v>3939</v>
      </c>
      <c r="AE986" s="86"/>
      <c r="AF986" s="82">
        <v>22</v>
      </c>
      <c r="AG986" s="14" t="s">
        <v>85</v>
      </c>
      <c r="AH986" s="14" t="s">
        <v>85</v>
      </c>
      <c r="AI986" s="13" t="s">
        <v>85</v>
      </c>
      <c r="AJ986" s="14" t="s">
        <v>85</v>
      </c>
      <c r="AK986" s="9" t="s">
        <v>85</v>
      </c>
      <c r="AL986" s="92" t="s">
        <v>236</v>
      </c>
      <c r="AM986" s="75" t="s">
        <v>85</v>
      </c>
      <c r="AN986" s="38" t="s">
        <v>85</v>
      </c>
      <c r="AO986" s="75" t="s">
        <v>85</v>
      </c>
      <c r="AP986" s="68">
        <v>16.2</v>
      </c>
      <c r="AQ986" s="75"/>
      <c r="AR986" s="75">
        <v>150</v>
      </c>
      <c r="AS986" s="34">
        <v>15</v>
      </c>
      <c r="AT986" s="34">
        <v>22</v>
      </c>
      <c r="AU986" s="25">
        <v>25.9</v>
      </c>
      <c r="AV986" s="34">
        <v>30.8</v>
      </c>
      <c r="AW986" s="25">
        <v>203</v>
      </c>
      <c r="AX986" s="67">
        <v>192</v>
      </c>
      <c r="AY986" s="77">
        <v>63.4</v>
      </c>
      <c r="AZ986" s="49">
        <v>41</v>
      </c>
      <c r="BA986" s="49">
        <v>41</v>
      </c>
      <c r="BB986" s="49">
        <v>0</v>
      </c>
      <c r="BC986" s="49"/>
      <c r="BD986" s="13" t="s">
        <v>85</v>
      </c>
      <c r="BE986" s="91" t="s">
        <v>85</v>
      </c>
      <c r="BF986" s="13" t="s">
        <v>85</v>
      </c>
      <c r="BG986" s="91" t="s">
        <v>85</v>
      </c>
      <c r="BH986" s="70">
        <v>32.770000000000003</v>
      </c>
      <c r="BI986" s="50">
        <v>20.236220472440898</v>
      </c>
      <c r="BJ986" s="50">
        <v>20.236220472440898</v>
      </c>
      <c r="BK986" s="50">
        <v>10.4330708661417</v>
      </c>
      <c r="BL986" s="357">
        <v>7.001193999999944E-2</v>
      </c>
      <c r="BM986" s="14">
        <v>36</v>
      </c>
      <c r="BN986" s="107" t="s">
        <v>3374</v>
      </c>
      <c r="BO986" s="46" t="s">
        <v>3891</v>
      </c>
      <c r="BP986" s="74" t="s">
        <v>4730</v>
      </c>
      <c r="BQ986" s="74" t="s">
        <v>3907</v>
      </c>
      <c r="BR986" s="74" t="s">
        <v>5165</v>
      </c>
      <c r="BS986" s="74" t="s">
        <v>2734</v>
      </c>
      <c r="BT986" s="74" t="s">
        <v>5619</v>
      </c>
      <c r="BU986" s="74" t="s">
        <v>5126</v>
      </c>
      <c r="BV986" s="74" t="s">
        <v>5620</v>
      </c>
      <c r="BW986" s="74" t="s">
        <v>4101</v>
      </c>
      <c r="BX986" s="74" t="s">
        <v>3909</v>
      </c>
      <c r="BY986" s="74"/>
      <c r="BZ986" s="334" t="s">
        <v>6355</v>
      </c>
      <c r="CA986" s="364" t="s">
        <v>6354</v>
      </c>
      <c r="CB986" s="337" t="s">
        <v>6359</v>
      </c>
      <c r="CC986" s="364" t="s">
        <v>6358</v>
      </c>
      <c r="CD986" s="311" t="str">
        <f t="shared" si="122"/>
        <v>DISCONTINUED - MR706 Bead Grip, 17x7.5, +30mm Offset, 5x100, 63.4mm Centerbore, Matte Black</v>
      </c>
      <c r="CE986" s="311" t="s">
        <v>3721</v>
      </c>
      <c r="CF986" s="311" t="s">
        <v>3720</v>
      </c>
      <c r="CG986" s="300" t="str">
        <f t="shared" si="121"/>
        <v>TRAIL (7XX)</v>
      </c>
    </row>
    <row r="987" spans="1:85" s="36" customFormat="1" ht="15" customHeight="1">
      <c r="A987" s="571">
        <f t="shared" si="120"/>
        <v>984</v>
      </c>
      <c r="B987" s="13" t="s">
        <v>84</v>
      </c>
      <c r="C987" s="97" t="s">
        <v>1247</v>
      </c>
      <c r="D987" s="75" t="s">
        <v>5488</v>
      </c>
      <c r="E987" s="84" t="s">
        <v>6817</v>
      </c>
      <c r="F987" s="281" t="str">
        <f t="shared" ref="F987:F1048" si="123">E987</f>
        <v>MR70677512530</v>
      </c>
      <c r="G987" s="83"/>
      <c r="H987" s="83"/>
      <c r="I987" s="43" t="s">
        <v>5251</v>
      </c>
      <c r="J987" s="315">
        <v>44517</v>
      </c>
      <c r="K987" s="306">
        <v>45300</v>
      </c>
      <c r="L987" s="282" t="s">
        <v>1239</v>
      </c>
      <c r="M987" s="328">
        <v>309</v>
      </c>
      <c r="N987" s="85"/>
      <c r="O987" s="409"/>
      <c r="P987" s="75">
        <v>17</v>
      </c>
      <c r="Q987" s="76">
        <v>7.5</v>
      </c>
      <c r="R987" s="92" t="s">
        <v>1756</v>
      </c>
      <c r="S987" s="75">
        <v>5</v>
      </c>
      <c r="T987" s="75">
        <v>4.5</v>
      </c>
      <c r="U987" s="75">
        <v>30</v>
      </c>
      <c r="V987" s="77">
        <v>5.4</v>
      </c>
      <c r="W987" s="95" t="s">
        <v>85</v>
      </c>
      <c r="X987" s="68">
        <v>73.099999999999994</v>
      </c>
      <c r="Y987" s="39">
        <v>28.15</v>
      </c>
      <c r="Z987" s="47">
        <v>2650</v>
      </c>
      <c r="AA987" s="43" t="s">
        <v>2165</v>
      </c>
      <c r="AB987" s="72" t="s">
        <v>2845</v>
      </c>
      <c r="AC987" s="47" t="s">
        <v>9906</v>
      </c>
      <c r="AD987" s="74" t="s">
        <v>3939</v>
      </c>
      <c r="AE987" s="86"/>
      <c r="AF987" s="82">
        <v>22</v>
      </c>
      <c r="AG987" s="14" t="s">
        <v>85</v>
      </c>
      <c r="AH987" s="14" t="s">
        <v>85</v>
      </c>
      <c r="AI987" s="13" t="s">
        <v>85</v>
      </c>
      <c r="AJ987" s="14" t="s">
        <v>85</v>
      </c>
      <c r="AK987" s="9" t="s">
        <v>85</v>
      </c>
      <c r="AL987" s="92" t="s">
        <v>236</v>
      </c>
      <c r="AM987" s="75" t="s">
        <v>85</v>
      </c>
      <c r="AN987" s="38" t="s">
        <v>85</v>
      </c>
      <c r="AO987" s="75" t="s">
        <v>85</v>
      </c>
      <c r="AP987" s="68">
        <v>16.2</v>
      </c>
      <c r="AQ987" s="75"/>
      <c r="AR987" s="75">
        <v>150</v>
      </c>
      <c r="AS987" s="34">
        <v>15</v>
      </c>
      <c r="AT987" s="34">
        <v>22</v>
      </c>
      <c r="AU987" s="25">
        <v>25.9</v>
      </c>
      <c r="AV987" s="34">
        <v>30.8</v>
      </c>
      <c r="AW987" s="25">
        <v>203</v>
      </c>
      <c r="AX987" s="67">
        <v>192</v>
      </c>
      <c r="AY987" s="77">
        <v>73.099999999999994</v>
      </c>
      <c r="AZ987" s="49">
        <v>41</v>
      </c>
      <c r="BA987" s="49">
        <v>41</v>
      </c>
      <c r="BB987" s="49">
        <v>0</v>
      </c>
      <c r="BC987" s="49"/>
      <c r="BD987" s="13" t="s">
        <v>85</v>
      </c>
      <c r="BE987" s="91" t="s">
        <v>85</v>
      </c>
      <c r="BF987" s="13" t="s">
        <v>85</v>
      </c>
      <c r="BG987" s="91" t="s">
        <v>85</v>
      </c>
      <c r="BH987" s="70">
        <v>32.15</v>
      </c>
      <c r="BI987" s="50">
        <v>20.236220472440898</v>
      </c>
      <c r="BJ987" s="50">
        <v>20.236220472440898</v>
      </c>
      <c r="BK987" s="50">
        <v>10.4330708661417</v>
      </c>
      <c r="BL987" s="357">
        <v>7.001193999999944E-2</v>
      </c>
      <c r="BM987" s="14">
        <v>36</v>
      </c>
      <c r="BN987" s="107" t="s">
        <v>3374</v>
      </c>
      <c r="BO987" s="46" t="s">
        <v>3891</v>
      </c>
      <c r="BP987" s="74" t="s">
        <v>4730</v>
      </c>
      <c r="BQ987" s="74" t="s">
        <v>3907</v>
      </c>
      <c r="BR987" s="74" t="s">
        <v>5165</v>
      </c>
      <c r="BS987" s="74" t="s">
        <v>2734</v>
      </c>
      <c r="BT987" s="74" t="s">
        <v>5619</v>
      </c>
      <c r="BU987" s="74" t="s">
        <v>5126</v>
      </c>
      <c r="BV987" s="74" t="s">
        <v>5620</v>
      </c>
      <c r="BW987" s="74" t="s">
        <v>4101</v>
      </c>
      <c r="BX987" s="74" t="s">
        <v>3909</v>
      </c>
      <c r="BY987" s="74"/>
      <c r="BZ987" s="334" t="s">
        <v>6355</v>
      </c>
      <c r="CA987" s="364" t="s">
        <v>6354</v>
      </c>
      <c r="CB987" s="337" t="s">
        <v>6359</v>
      </c>
      <c r="CC987" s="364" t="s">
        <v>6358</v>
      </c>
      <c r="CD987" s="311" t="str">
        <f t="shared" si="122"/>
        <v>DISCONTINUED - MR706 Bead Grip, 17x7.5, +30mm Offset, 5x4.5, 73.1mm Centerbore, Matte Black</v>
      </c>
      <c r="CE987" s="311" t="s">
        <v>3721</v>
      </c>
      <c r="CF987" s="311" t="s">
        <v>3720</v>
      </c>
      <c r="CG987" s="300" t="str">
        <f t="shared" si="121"/>
        <v>TRAIL (7XX)</v>
      </c>
    </row>
    <row r="988" spans="1:85" s="36" customFormat="1" ht="15" customHeight="1">
      <c r="A988" s="571">
        <f t="shared" si="120"/>
        <v>985</v>
      </c>
      <c r="B988" s="13" t="s">
        <v>84</v>
      </c>
      <c r="C988" s="97" t="s">
        <v>1247</v>
      </c>
      <c r="D988" s="75" t="s">
        <v>5488</v>
      </c>
      <c r="E988" s="84" t="s">
        <v>6818</v>
      </c>
      <c r="F988" s="281" t="str">
        <f t="shared" si="123"/>
        <v>MR70677512930</v>
      </c>
      <c r="G988" s="83"/>
      <c r="H988" s="83"/>
      <c r="I988" s="43" t="s">
        <v>5252</v>
      </c>
      <c r="J988" s="315">
        <v>44517</v>
      </c>
      <c r="K988" s="306">
        <v>45300</v>
      </c>
      <c r="L988" s="282" t="s">
        <v>1239</v>
      </c>
      <c r="M988" s="328">
        <v>309</v>
      </c>
      <c r="N988" s="85"/>
      <c r="O988" s="409"/>
      <c r="P988" s="75">
        <v>17</v>
      </c>
      <c r="Q988" s="76">
        <v>7.5</v>
      </c>
      <c r="R988" s="92" t="s">
        <v>1756</v>
      </c>
      <c r="S988" s="75">
        <v>5</v>
      </c>
      <c r="T988" s="75">
        <v>4.5</v>
      </c>
      <c r="U988" s="75">
        <v>30</v>
      </c>
      <c r="V988" s="77">
        <v>5.4</v>
      </c>
      <c r="W988" s="95" t="s">
        <v>85</v>
      </c>
      <c r="X988" s="68">
        <v>73.099999999999994</v>
      </c>
      <c r="Y988" s="39">
        <v>27.21</v>
      </c>
      <c r="Z988" s="47">
        <v>2650</v>
      </c>
      <c r="AA988" s="43" t="s">
        <v>2168</v>
      </c>
      <c r="AB988" s="72" t="s">
        <v>2846</v>
      </c>
      <c r="AC988" s="47" t="s">
        <v>9906</v>
      </c>
      <c r="AD988" s="74" t="s">
        <v>3939</v>
      </c>
      <c r="AE988" s="86"/>
      <c r="AF988" s="82">
        <v>22</v>
      </c>
      <c r="AG988" s="14" t="s">
        <v>85</v>
      </c>
      <c r="AH988" s="14" t="s">
        <v>85</v>
      </c>
      <c r="AI988" s="13" t="s">
        <v>85</v>
      </c>
      <c r="AJ988" s="14" t="s">
        <v>85</v>
      </c>
      <c r="AK988" s="9" t="s">
        <v>85</v>
      </c>
      <c r="AL988" s="92" t="s">
        <v>236</v>
      </c>
      <c r="AM988" s="75" t="s">
        <v>85</v>
      </c>
      <c r="AN988" s="38" t="s">
        <v>85</v>
      </c>
      <c r="AO988" s="75" t="s">
        <v>85</v>
      </c>
      <c r="AP988" s="68">
        <v>16.2</v>
      </c>
      <c r="AQ988" s="75"/>
      <c r="AR988" s="75">
        <v>150</v>
      </c>
      <c r="AS988" s="34">
        <v>15</v>
      </c>
      <c r="AT988" s="34">
        <v>22</v>
      </c>
      <c r="AU988" s="25">
        <v>25.9</v>
      </c>
      <c r="AV988" s="34">
        <v>30.8</v>
      </c>
      <c r="AW988" s="25">
        <v>203</v>
      </c>
      <c r="AX988" s="67">
        <v>192</v>
      </c>
      <c r="AY988" s="77">
        <v>73.099999999999994</v>
      </c>
      <c r="AZ988" s="49">
        <v>41</v>
      </c>
      <c r="BA988" s="49">
        <v>41</v>
      </c>
      <c r="BB988" s="49">
        <v>0</v>
      </c>
      <c r="BC988" s="49"/>
      <c r="BD988" s="13" t="s">
        <v>85</v>
      </c>
      <c r="BE988" s="91" t="s">
        <v>85</v>
      </c>
      <c r="BF988" s="13" t="s">
        <v>85</v>
      </c>
      <c r="BG988" s="91" t="s">
        <v>85</v>
      </c>
      <c r="BH988" s="70">
        <v>32.54</v>
      </c>
      <c r="BI988" s="50">
        <v>20.236220472440898</v>
      </c>
      <c r="BJ988" s="50">
        <v>20.236220472440898</v>
      </c>
      <c r="BK988" s="50">
        <v>10.4330708661417</v>
      </c>
      <c r="BL988" s="357">
        <v>7.001193999999944E-2</v>
      </c>
      <c r="BM988" s="14">
        <v>36</v>
      </c>
      <c r="BN988" s="107" t="s">
        <v>3374</v>
      </c>
      <c r="BO988" s="46" t="s">
        <v>3891</v>
      </c>
      <c r="BP988" s="74" t="s">
        <v>4730</v>
      </c>
      <c r="BQ988" s="74" t="s">
        <v>3907</v>
      </c>
      <c r="BR988" s="74" t="s">
        <v>5165</v>
      </c>
      <c r="BS988" s="74" t="s">
        <v>2734</v>
      </c>
      <c r="BT988" s="74" t="s">
        <v>5619</v>
      </c>
      <c r="BU988" s="74" t="s">
        <v>5126</v>
      </c>
      <c r="BV988" s="74" t="s">
        <v>5620</v>
      </c>
      <c r="BW988" s="74" t="s">
        <v>4101</v>
      </c>
      <c r="BX988" s="74" t="s">
        <v>3909</v>
      </c>
      <c r="BY988" s="74"/>
      <c r="BZ988" s="334" t="s">
        <v>6367</v>
      </c>
      <c r="CA988" s="364" t="s">
        <v>6366</v>
      </c>
      <c r="CB988" s="337" t="s">
        <v>6371</v>
      </c>
      <c r="CC988" s="364" t="s">
        <v>6370</v>
      </c>
      <c r="CD988" s="311" t="str">
        <f t="shared" si="122"/>
        <v>DISCONTINUED - MR706 Bead Grip, 17x7.5, +30mm Offset, 5x4.5, 73.1mm Centerbore, Method Bronze</v>
      </c>
      <c r="CE988" s="311" t="s">
        <v>3721</v>
      </c>
      <c r="CF988" s="311" t="s">
        <v>3720</v>
      </c>
      <c r="CG988" s="300" t="str">
        <f t="shared" si="121"/>
        <v>TRAIL (7XX)</v>
      </c>
    </row>
    <row r="989" spans="1:85" s="36" customFormat="1" ht="15" customHeight="1">
      <c r="A989" s="571">
        <f t="shared" si="120"/>
        <v>986</v>
      </c>
      <c r="B989" s="13" t="s">
        <v>84</v>
      </c>
      <c r="C989" s="97" t="s">
        <v>1247</v>
      </c>
      <c r="D989" s="75" t="s">
        <v>5488</v>
      </c>
      <c r="E989" s="84" t="s">
        <v>6819</v>
      </c>
      <c r="F989" s="281" t="str">
        <f t="shared" si="123"/>
        <v>MR70678558535T</v>
      </c>
      <c r="G989" s="83" t="s">
        <v>4510</v>
      </c>
      <c r="H989" s="83"/>
      <c r="I989" s="43" t="s">
        <v>5269</v>
      </c>
      <c r="J989" s="315">
        <v>44517</v>
      </c>
      <c r="K989" s="306">
        <v>45300</v>
      </c>
      <c r="L989" s="282" t="s">
        <v>1239</v>
      </c>
      <c r="M989" s="328">
        <v>319</v>
      </c>
      <c r="N989" s="85"/>
      <c r="O989" s="409"/>
      <c r="P989" s="75">
        <v>17</v>
      </c>
      <c r="Q989" s="76">
        <v>8.5</v>
      </c>
      <c r="R989" s="92" t="s">
        <v>1688</v>
      </c>
      <c r="S989" s="75">
        <v>5</v>
      </c>
      <c r="T989" s="75">
        <v>150</v>
      </c>
      <c r="U989" s="75">
        <v>35</v>
      </c>
      <c r="V989" s="77">
        <v>6.1</v>
      </c>
      <c r="W989" s="95" t="s">
        <v>85</v>
      </c>
      <c r="X989" s="68">
        <v>110.5</v>
      </c>
      <c r="Y989" s="39">
        <v>28.75</v>
      </c>
      <c r="Z989" s="47">
        <v>2650</v>
      </c>
      <c r="AA989" s="43" t="s">
        <v>2165</v>
      </c>
      <c r="AB989" s="72" t="s">
        <v>2845</v>
      </c>
      <c r="AC989" s="47" t="s">
        <v>9840</v>
      </c>
      <c r="AD989" s="74" t="s">
        <v>5246</v>
      </c>
      <c r="AE989" s="86"/>
      <c r="AF989" s="82">
        <v>22</v>
      </c>
      <c r="AG989" s="14" t="s">
        <v>85</v>
      </c>
      <c r="AH989" s="14" t="s">
        <v>85</v>
      </c>
      <c r="AI989" s="13" t="s">
        <v>85</v>
      </c>
      <c r="AJ989" s="14" t="s">
        <v>85</v>
      </c>
      <c r="AK989" s="9" t="s">
        <v>85</v>
      </c>
      <c r="AL989" s="92" t="s">
        <v>236</v>
      </c>
      <c r="AM989" s="75" t="s">
        <v>85</v>
      </c>
      <c r="AN989" s="38" t="s">
        <v>85</v>
      </c>
      <c r="AO989" s="75" t="s">
        <v>85</v>
      </c>
      <c r="AP989" s="68">
        <v>16.2</v>
      </c>
      <c r="AQ989" s="75"/>
      <c r="AR989" s="75">
        <v>185</v>
      </c>
      <c r="AS989" s="34">
        <v>0</v>
      </c>
      <c r="AT989" s="34">
        <v>8.9</v>
      </c>
      <c r="AU989" s="25">
        <v>23.4</v>
      </c>
      <c r="AV989" s="34">
        <v>32.9</v>
      </c>
      <c r="AW989" s="25">
        <v>209.5</v>
      </c>
      <c r="AX989" s="67">
        <v>192</v>
      </c>
      <c r="AY989" s="77">
        <v>110.5</v>
      </c>
      <c r="AZ989" s="49">
        <v>66</v>
      </c>
      <c r="BA989" s="49">
        <v>66</v>
      </c>
      <c r="BB989" s="49">
        <v>22</v>
      </c>
      <c r="BC989" s="49"/>
      <c r="BD989" s="13" t="s">
        <v>85</v>
      </c>
      <c r="BE989" s="91" t="s">
        <v>85</v>
      </c>
      <c r="BF989" s="13" t="s">
        <v>85</v>
      </c>
      <c r="BG989" s="91" t="s">
        <v>85</v>
      </c>
      <c r="BH989" s="70">
        <v>32.75</v>
      </c>
      <c r="BI989" s="50">
        <v>20.236220472440898</v>
      </c>
      <c r="BJ989" s="50">
        <v>20.236220472440898</v>
      </c>
      <c r="BK989" s="50">
        <v>11.417322834645701</v>
      </c>
      <c r="BL989" s="357">
        <v>7.6616839999999839E-2</v>
      </c>
      <c r="BM989" s="14">
        <v>36</v>
      </c>
      <c r="BN989" s="107" t="s">
        <v>3374</v>
      </c>
      <c r="BO989" s="46" t="s">
        <v>3891</v>
      </c>
      <c r="BP989" s="74" t="s">
        <v>4730</v>
      </c>
      <c r="BQ989" s="74" t="s">
        <v>3907</v>
      </c>
      <c r="BR989" s="74" t="s">
        <v>5165</v>
      </c>
      <c r="BS989" s="74" t="s">
        <v>2734</v>
      </c>
      <c r="BT989" s="74" t="s">
        <v>5619</v>
      </c>
      <c r="BU989" s="74" t="s">
        <v>5126</v>
      </c>
      <c r="BV989" s="74" t="s">
        <v>5620</v>
      </c>
      <c r="BW989" s="74" t="s">
        <v>4101</v>
      </c>
      <c r="BX989" s="74" t="s">
        <v>3909</v>
      </c>
      <c r="BY989" s="74"/>
      <c r="BZ989" s="334"/>
      <c r="CA989" s="355"/>
      <c r="CB989" s="337"/>
      <c r="CC989" s="355"/>
      <c r="CD989" s="311" t="str">
        <f t="shared" si="122"/>
        <v>DISCONTINUED - MR706 Bead Grip, 17x8.5, +35mm Offset, 5x150, 110.5mm Centerbore, Matte Black</v>
      </c>
      <c r="CE989" s="311" t="s">
        <v>3721</v>
      </c>
      <c r="CF989" s="311" t="s">
        <v>3720</v>
      </c>
      <c r="CG989" s="300" t="str">
        <f t="shared" si="121"/>
        <v>TRAIL (7XX)</v>
      </c>
    </row>
    <row r="990" spans="1:85" s="36" customFormat="1" ht="15" customHeight="1">
      <c r="A990" s="571">
        <f t="shared" si="120"/>
        <v>987</v>
      </c>
      <c r="B990" s="4" t="s">
        <v>84</v>
      </c>
      <c r="C990" s="92" t="s">
        <v>1055</v>
      </c>
      <c r="D990" s="5" t="s">
        <v>5528</v>
      </c>
      <c r="E990" s="84" t="s">
        <v>6820</v>
      </c>
      <c r="F990" s="281" t="str">
        <f t="shared" si="123"/>
        <v>MR414470471252</v>
      </c>
      <c r="G990" s="83"/>
      <c r="H990" s="83"/>
      <c r="I990" s="72" t="s">
        <v>5534</v>
      </c>
      <c r="J990" s="305">
        <v>44596</v>
      </c>
      <c r="K990" s="306">
        <v>45300</v>
      </c>
      <c r="L990" s="282" t="s">
        <v>1239</v>
      </c>
      <c r="M990" s="328">
        <v>216</v>
      </c>
      <c r="N990" s="85"/>
      <c r="O990" s="409"/>
      <c r="P990" s="5">
        <v>14</v>
      </c>
      <c r="Q990" s="70">
        <v>7</v>
      </c>
      <c r="R990" s="92" t="s">
        <v>1682</v>
      </c>
      <c r="S990" s="5">
        <v>4</v>
      </c>
      <c r="T990" s="5">
        <v>136</v>
      </c>
      <c r="U990" s="5">
        <v>38</v>
      </c>
      <c r="V990" s="17">
        <v>5.33</v>
      </c>
      <c r="W990" s="5" t="s">
        <v>166</v>
      </c>
      <c r="X990" s="17">
        <v>106</v>
      </c>
      <c r="Y990" s="8">
        <v>15.43</v>
      </c>
      <c r="Z990" s="47">
        <v>1600</v>
      </c>
      <c r="AA990" s="72" t="s">
        <v>5558</v>
      </c>
      <c r="AB990" s="72" t="s">
        <v>5559</v>
      </c>
      <c r="AC990" s="47" t="s">
        <v>9592</v>
      </c>
      <c r="AD990" s="2" t="s">
        <v>3945</v>
      </c>
      <c r="AE990" s="435"/>
      <c r="AF990" s="82">
        <v>22</v>
      </c>
      <c r="AG990" s="80" t="s">
        <v>85</v>
      </c>
      <c r="AH990" s="80" t="s">
        <v>85</v>
      </c>
      <c r="AI990" s="80" t="s">
        <v>85</v>
      </c>
      <c r="AJ990" s="80" t="s">
        <v>85</v>
      </c>
      <c r="AK990" s="9" t="s">
        <v>85</v>
      </c>
      <c r="AL990" s="74" t="s">
        <v>237</v>
      </c>
      <c r="AM990" s="74" t="s">
        <v>85</v>
      </c>
      <c r="AN990" s="38" t="s">
        <v>85</v>
      </c>
      <c r="AO990" s="74" t="s">
        <v>85</v>
      </c>
      <c r="AP990" s="77">
        <v>14.1</v>
      </c>
      <c r="AQ990" s="74"/>
      <c r="AR990" s="74">
        <v>180</v>
      </c>
      <c r="AS990" s="25">
        <v>0</v>
      </c>
      <c r="AT990" s="25">
        <v>3.8</v>
      </c>
      <c r="AU990" s="25">
        <v>8.8000000000000007</v>
      </c>
      <c r="AV990" s="25">
        <v>0</v>
      </c>
      <c r="AW990" s="25">
        <v>168</v>
      </c>
      <c r="AX990" s="25">
        <v>155.69999999999999</v>
      </c>
      <c r="AY990" s="77">
        <v>104</v>
      </c>
      <c r="AZ990" s="49">
        <v>48</v>
      </c>
      <c r="BA990" s="49">
        <v>48</v>
      </c>
      <c r="BB990" s="49">
        <v>20</v>
      </c>
      <c r="BC990" s="49"/>
      <c r="BD990" s="3" t="s">
        <v>85</v>
      </c>
      <c r="BE990" s="91" t="s">
        <v>85</v>
      </c>
      <c r="BF990" s="3" t="s">
        <v>85</v>
      </c>
      <c r="BG990" s="91" t="s">
        <v>85</v>
      </c>
      <c r="BH990" s="70">
        <v>19.22</v>
      </c>
      <c r="BI990" s="50">
        <v>16.8503937007874</v>
      </c>
      <c r="BJ990" s="50">
        <v>16.8503937007874</v>
      </c>
      <c r="BK990" s="50">
        <v>9.8425196850393704</v>
      </c>
      <c r="BL990" s="357">
        <v>4.5795999999999983E-2</v>
      </c>
      <c r="BM990" s="5">
        <v>48</v>
      </c>
      <c r="BN990" s="107" t="s">
        <v>3374</v>
      </c>
      <c r="BO990" s="46" t="s">
        <v>3891</v>
      </c>
      <c r="BP990" s="74" t="s">
        <v>5587</v>
      </c>
      <c r="BQ990" s="74" t="s">
        <v>3907</v>
      </c>
      <c r="BR990" s="74" t="s">
        <v>4615</v>
      </c>
      <c r="BS990" s="74" t="s">
        <v>2734</v>
      </c>
      <c r="BT990" s="74" t="s">
        <v>4116</v>
      </c>
      <c r="BU990" s="74" t="s">
        <v>5141</v>
      </c>
      <c r="BV990" s="74" t="s">
        <v>5586</v>
      </c>
      <c r="BW990" s="74"/>
      <c r="BX990" s="74"/>
      <c r="BY990" s="74"/>
      <c r="BZ990" s="300" t="s">
        <v>6425</v>
      </c>
      <c r="CA990" s="356" t="s">
        <v>6424</v>
      </c>
      <c r="CB990" s="300" t="s">
        <v>6427</v>
      </c>
      <c r="CC990" s="356" t="s">
        <v>6426</v>
      </c>
      <c r="CD990" s="311" t="str">
        <f t="shared" ref="CD990:CD1001" si="124">CONCATENATE("DISCONTINUED"," ","-"," ",D990,", ",P990,"x",Q990,", ",IF(W990="N/A", "", CONCATENATE(W990, "/")),IF(U990&gt;0, CONCATENATE("+",U990), U990),"mm Offset, ",R990,", ",X990,"mm Centerbore, ",PROPER(AA990), "", IF(BF990="N/A", "", CONCATENATE(", w/ ", BF990)))</f>
        <v>DISCONTINUED - MR414 Bead Grip, 14x7, 5+2/+38mm Offset, 4x136, 106mm Centerbore, Graphite</v>
      </c>
      <c r="CE990" s="311" t="s">
        <v>3721</v>
      </c>
      <c r="CF990" s="311" t="s">
        <v>3720</v>
      </c>
      <c r="CG990" s="300" t="str">
        <f t="shared" si="121"/>
        <v>UTV (4XX)</v>
      </c>
    </row>
    <row r="991" spans="1:85" s="36" customFormat="1" ht="15" customHeight="1">
      <c r="A991" s="571">
        <f t="shared" si="120"/>
        <v>988</v>
      </c>
      <c r="B991" s="13" t="s">
        <v>84</v>
      </c>
      <c r="C991" s="97" t="s">
        <v>1247</v>
      </c>
      <c r="D991" s="75" t="s">
        <v>5488</v>
      </c>
      <c r="E991" s="84" t="s">
        <v>6821</v>
      </c>
      <c r="F991" s="281" t="str">
        <f t="shared" si="123"/>
        <v>MR70678558500</v>
      </c>
      <c r="G991" s="83"/>
      <c r="H991" s="83"/>
      <c r="I991" s="43" t="s">
        <v>5263</v>
      </c>
      <c r="J991" s="315">
        <v>44517</v>
      </c>
      <c r="K991" s="306">
        <v>45300</v>
      </c>
      <c r="L991" s="282" t="s">
        <v>1239</v>
      </c>
      <c r="M991" s="328">
        <v>319</v>
      </c>
      <c r="N991" s="85"/>
      <c r="O991" s="409"/>
      <c r="P991" s="75">
        <v>17</v>
      </c>
      <c r="Q991" s="76">
        <v>8.5</v>
      </c>
      <c r="R991" s="92" t="s">
        <v>1688</v>
      </c>
      <c r="S991" s="75">
        <v>5</v>
      </c>
      <c r="T991" s="75">
        <v>150</v>
      </c>
      <c r="U991" s="75">
        <v>0</v>
      </c>
      <c r="V991" s="77">
        <v>4.72</v>
      </c>
      <c r="W991" s="95" t="s">
        <v>85</v>
      </c>
      <c r="X991" s="68">
        <v>110.5</v>
      </c>
      <c r="Y991" s="39">
        <v>29.67</v>
      </c>
      <c r="Z991" s="47">
        <v>2650</v>
      </c>
      <c r="AA991" s="43" t="s">
        <v>2165</v>
      </c>
      <c r="AB991" s="72" t="s">
        <v>2845</v>
      </c>
      <c r="AC991" s="47" t="s">
        <v>9714</v>
      </c>
      <c r="AD991" s="74" t="s">
        <v>3941</v>
      </c>
      <c r="AE991" s="86"/>
      <c r="AF991" s="82">
        <v>22</v>
      </c>
      <c r="AG991" s="14" t="s">
        <v>85</v>
      </c>
      <c r="AH991" s="14" t="s">
        <v>85</v>
      </c>
      <c r="AI991" s="13" t="s">
        <v>85</v>
      </c>
      <c r="AJ991" s="14" t="s">
        <v>85</v>
      </c>
      <c r="AK991" s="9" t="s">
        <v>85</v>
      </c>
      <c r="AL991" s="92" t="s">
        <v>236</v>
      </c>
      <c r="AM991" s="75" t="s">
        <v>85</v>
      </c>
      <c r="AN991" s="38" t="s">
        <v>85</v>
      </c>
      <c r="AO991" s="75" t="s">
        <v>85</v>
      </c>
      <c r="AP991" s="68">
        <v>16.2</v>
      </c>
      <c r="AQ991" s="75"/>
      <c r="AR991" s="75">
        <v>180</v>
      </c>
      <c r="AS991" s="34">
        <v>0</v>
      </c>
      <c r="AT991" s="34">
        <v>21.2</v>
      </c>
      <c r="AU991" s="25">
        <v>37.6</v>
      </c>
      <c r="AV991" s="34">
        <v>53</v>
      </c>
      <c r="AW991" s="25">
        <v>210</v>
      </c>
      <c r="AX991" s="67">
        <v>206</v>
      </c>
      <c r="AY991" s="77">
        <v>110.5</v>
      </c>
      <c r="AZ991" s="49">
        <v>44</v>
      </c>
      <c r="BA991" s="49">
        <v>44</v>
      </c>
      <c r="BB991" s="49">
        <v>22</v>
      </c>
      <c r="BC991" s="49"/>
      <c r="BD991" s="13" t="s">
        <v>85</v>
      </c>
      <c r="BE991" s="91" t="s">
        <v>85</v>
      </c>
      <c r="BF991" s="13" t="s">
        <v>85</v>
      </c>
      <c r="BG991" s="91" t="s">
        <v>85</v>
      </c>
      <c r="BH991" s="70">
        <v>33.67</v>
      </c>
      <c r="BI991" s="50">
        <v>20.236220472440898</v>
      </c>
      <c r="BJ991" s="50">
        <v>20.236220472440898</v>
      </c>
      <c r="BK991" s="50">
        <v>11.417322834645701</v>
      </c>
      <c r="BL991" s="357">
        <v>7.6616839999999839E-2</v>
      </c>
      <c r="BM991" s="14">
        <v>36</v>
      </c>
      <c r="BN991" s="107" t="s">
        <v>3374</v>
      </c>
      <c r="BO991" s="46" t="s">
        <v>3891</v>
      </c>
      <c r="BP991" s="74" t="s">
        <v>4730</v>
      </c>
      <c r="BQ991" s="74" t="s">
        <v>3907</v>
      </c>
      <c r="BR991" s="74" t="s">
        <v>5165</v>
      </c>
      <c r="BS991" s="74" t="s">
        <v>2734</v>
      </c>
      <c r="BT991" s="74" t="s">
        <v>5619</v>
      </c>
      <c r="BU991" s="74" t="s">
        <v>5126</v>
      </c>
      <c r="BV991" s="74" t="s">
        <v>5620</v>
      </c>
      <c r="BW991" s="74" t="s">
        <v>4101</v>
      </c>
      <c r="BX991" s="74" t="s">
        <v>3909</v>
      </c>
      <c r="BY991" s="74"/>
      <c r="BZ991" s="334" t="s">
        <v>6355</v>
      </c>
      <c r="CA991" s="364" t="s">
        <v>6354</v>
      </c>
      <c r="CB991" s="337" t="s">
        <v>6359</v>
      </c>
      <c r="CC991" s="364" t="s">
        <v>6358</v>
      </c>
      <c r="CD991" s="311" t="str">
        <f t="shared" si="124"/>
        <v>DISCONTINUED - MR706 Bead Grip, 17x8.5, 0mm Offset, 5x150, 110.5mm Centerbore, Matte Black</v>
      </c>
      <c r="CE991" s="311" t="s">
        <v>3721</v>
      </c>
      <c r="CF991" s="311" t="s">
        <v>3720</v>
      </c>
      <c r="CG991" s="300" t="str">
        <f t="shared" si="121"/>
        <v>TRAIL (7XX)</v>
      </c>
    </row>
    <row r="992" spans="1:85" s="36" customFormat="1" ht="15" customHeight="1">
      <c r="A992" s="571">
        <f t="shared" si="120"/>
        <v>989</v>
      </c>
      <c r="B992" s="13" t="s">
        <v>84</v>
      </c>
      <c r="C992" s="97" t="s">
        <v>1247</v>
      </c>
      <c r="D992" s="75" t="s">
        <v>5488</v>
      </c>
      <c r="E992" s="84" t="s">
        <v>6822</v>
      </c>
      <c r="F992" s="281" t="str">
        <f t="shared" si="123"/>
        <v>MR70678558900</v>
      </c>
      <c r="G992" s="83"/>
      <c r="H992" s="83"/>
      <c r="I992" s="43" t="s">
        <v>5264</v>
      </c>
      <c r="J992" s="315">
        <v>44517</v>
      </c>
      <c r="K992" s="306">
        <v>45300</v>
      </c>
      <c r="L992" s="282" t="s">
        <v>1239</v>
      </c>
      <c r="M992" s="328">
        <v>319</v>
      </c>
      <c r="N992" s="85"/>
      <c r="O992" s="409"/>
      <c r="P992" s="75">
        <v>17</v>
      </c>
      <c r="Q992" s="76">
        <v>8.5</v>
      </c>
      <c r="R992" s="92" t="s">
        <v>1688</v>
      </c>
      <c r="S992" s="75">
        <v>5</v>
      </c>
      <c r="T992" s="75">
        <v>150</v>
      </c>
      <c r="U992" s="75">
        <v>0</v>
      </c>
      <c r="V992" s="77">
        <v>4.72</v>
      </c>
      <c r="W992" s="95" t="s">
        <v>85</v>
      </c>
      <c r="X992" s="68">
        <v>110.5</v>
      </c>
      <c r="Y992" s="39">
        <v>29.67</v>
      </c>
      <c r="Z992" s="47">
        <v>2650</v>
      </c>
      <c r="AA992" s="43" t="s">
        <v>2168</v>
      </c>
      <c r="AB992" s="72" t="s">
        <v>2846</v>
      </c>
      <c r="AC992" s="47" t="s">
        <v>9714</v>
      </c>
      <c r="AD992" s="74" t="s">
        <v>3941</v>
      </c>
      <c r="AE992" s="86"/>
      <c r="AF992" s="82">
        <v>22</v>
      </c>
      <c r="AG992" s="14" t="s">
        <v>85</v>
      </c>
      <c r="AH992" s="14" t="s">
        <v>85</v>
      </c>
      <c r="AI992" s="13" t="s">
        <v>85</v>
      </c>
      <c r="AJ992" s="14" t="s">
        <v>85</v>
      </c>
      <c r="AK992" s="9" t="s">
        <v>85</v>
      </c>
      <c r="AL992" s="92" t="s">
        <v>236</v>
      </c>
      <c r="AM992" s="75" t="s">
        <v>85</v>
      </c>
      <c r="AN992" s="38" t="s">
        <v>85</v>
      </c>
      <c r="AO992" s="75" t="s">
        <v>85</v>
      </c>
      <c r="AP992" s="68">
        <v>16.2</v>
      </c>
      <c r="AQ992" s="75"/>
      <c r="AR992" s="75">
        <v>180</v>
      </c>
      <c r="AS992" s="34">
        <v>0</v>
      </c>
      <c r="AT992" s="34">
        <v>21.2</v>
      </c>
      <c r="AU992" s="25">
        <v>37.6</v>
      </c>
      <c r="AV992" s="34">
        <v>53</v>
      </c>
      <c r="AW992" s="25">
        <v>210</v>
      </c>
      <c r="AX992" s="67">
        <v>206</v>
      </c>
      <c r="AY992" s="77">
        <v>110.5</v>
      </c>
      <c r="AZ992" s="49">
        <v>44</v>
      </c>
      <c r="BA992" s="49">
        <v>44</v>
      </c>
      <c r="BB992" s="49">
        <v>22</v>
      </c>
      <c r="BC992" s="49"/>
      <c r="BD992" s="13" t="s">
        <v>85</v>
      </c>
      <c r="BE992" s="91" t="s">
        <v>85</v>
      </c>
      <c r="BF992" s="13" t="s">
        <v>85</v>
      </c>
      <c r="BG992" s="91" t="s">
        <v>85</v>
      </c>
      <c r="BH992" s="70">
        <v>33.67</v>
      </c>
      <c r="BI992" s="50">
        <v>20.236220472440898</v>
      </c>
      <c r="BJ992" s="50">
        <v>20.236220472440898</v>
      </c>
      <c r="BK992" s="50">
        <v>11.417322834645701</v>
      </c>
      <c r="BL992" s="357">
        <v>7.6616839999999839E-2</v>
      </c>
      <c r="BM992" s="14">
        <v>36</v>
      </c>
      <c r="BN992" s="107" t="s">
        <v>3374</v>
      </c>
      <c r="BO992" s="46" t="s">
        <v>3891</v>
      </c>
      <c r="BP992" s="74" t="s">
        <v>4730</v>
      </c>
      <c r="BQ992" s="74" t="s">
        <v>3907</v>
      </c>
      <c r="BR992" s="74" t="s">
        <v>5165</v>
      </c>
      <c r="BS992" s="74" t="s">
        <v>2734</v>
      </c>
      <c r="BT992" s="74" t="s">
        <v>5619</v>
      </c>
      <c r="BU992" s="74" t="s">
        <v>5126</v>
      </c>
      <c r="BV992" s="74" t="s">
        <v>5620</v>
      </c>
      <c r="BW992" s="74" t="s">
        <v>4101</v>
      </c>
      <c r="BX992" s="74" t="s">
        <v>3909</v>
      </c>
      <c r="BY992" s="74"/>
      <c r="BZ992" s="334" t="s">
        <v>6367</v>
      </c>
      <c r="CA992" s="364" t="s">
        <v>6366</v>
      </c>
      <c r="CB992" s="337" t="s">
        <v>6371</v>
      </c>
      <c r="CC992" s="364" t="s">
        <v>6370</v>
      </c>
      <c r="CD992" s="311" t="str">
        <f t="shared" si="124"/>
        <v>DISCONTINUED - MR706 Bead Grip, 17x8.5, 0mm Offset, 5x150, 110.5mm Centerbore, Method Bronze</v>
      </c>
      <c r="CE992" s="311" t="s">
        <v>3721</v>
      </c>
      <c r="CF992" s="311" t="s">
        <v>3720</v>
      </c>
      <c r="CG992" s="300" t="str">
        <f t="shared" si="121"/>
        <v>TRAIL (7XX)</v>
      </c>
    </row>
    <row r="993" spans="1:85" s="36" customFormat="1" ht="15" customHeight="1">
      <c r="A993" s="571">
        <f t="shared" si="120"/>
        <v>990</v>
      </c>
      <c r="B993" s="13" t="s">
        <v>84</v>
      </c>
      <c r="C993" s="97" t="s">
        <v>1247</v>
      </c>
      <c r="D993" s="75" t="s">
        <v>5488</v>
      </c>
      <c r="E993" s="84" t="s">
        <v>6823</v>
      </c>
      <c r="F993" s="281" t="str">
        <f t="shared" si="123"/>
        <v>MR70678560900</v>
      </c>
      <c r="G993" s="83"/>
      <c r="H993" s="83"/>
      <c r="I993" s="43" t="s">
        <v>5282</v>
      </c>
      <c r="J993" s="315">
        <v>44517</v>
      </c>
      <c r="K993" s="306">
        <v>45300</v>
      </c>
      <c r="L993" s="282" t="s">
        <v>1239</v>
      </c>
      <c r="M993" s="328">
        <v>319</v>
      </c>
      <c r="N993" s="85"/>
      <c r="O993" s="409"/>
      <c r="P993" s="75">
        <v>17</v>
      </c>
      <c r="Q993" s="76">
        <v>8.5</v>
      </c>
      <c r="R993" s="92" t="s">
        <v>1089</v>
      </c>
      <c r="S993" s="75">
        <v>6</v>
      </c>
      <c r="T993" s="75">
        <v>5.5</v>
      </c>
      <c r="U993" s="75">
        <v>0</v>
      </c>
      <c r="V993" s="77">
        <v>4.72</v>
      </c>
      <c r="W993" s="95" t="s">
        <v>85</v>
      </c>
      <c r="X993" s="68">
        <v>106.25</v>
      </c>
      <c r="Y993" s="39">
        <v>29.88</v>
      </c>
      <c r="Z993" s="47">
        <v>2650</v>
      </c>
      <c r="AA993" s="43" t="s">
        <v>2168</v>
      </c>
      <c r="AB993" s="72" t="s">
        <v>2846</v>
      </c>
      <c r="AC993" s="47" t="s">
        <v>9717</v>
      </c>
      <c r="AD993" s="74" t="s">
        <v>3941</v>
      </c>
      <c r="AE993" s="86"/>
      <c r="AF993" s="82">
        <v>22</v>
      </c>
      <c r="AG993" s="14" t="s">
        <v>85</v>
      </c>
      <c r="AH993" s="14" t="s">
        <v>85</v>
      </c>
      <c r="AI993" s="13" t="s">
        <v>85</v>
      </c>
      <c r="AJ993" s="14" t="s">
        <v>85</v>
      </c>
      <c r="AK993" s="9" t="s">
        <v>85</v>
      </c>
      <c r="AL993" s="92" t="s">
        <v>236</v>
      </c>
      <c r="AM993" s="75" t="s">
        <v>1649</v>
      </c>
      <c r="AN993" s="38">
        <v>2.75</v>
      </c>
      <c r="AO993" s="75">
        <v>78.3</v>
      </c>
      <c r="AP993" s="68">
        <v>16.2</v>
      </c>
      <c r="AQ993" s="75"/>
      <c r="AR993" s="75">
        <v>175</v>
      </c>
      <c r="AS993" s="34">
        <v>5.4</v>
      </c>
      <c r="AT993" s="34">
        <v>22.2</v>
      </c>
      <c r="AU993" s="25">
        <v>37.5</v>
      </c>
      <c r="AV993" s="34">
        <v>53</v>
      </c>
      <c r="AW993" s="25">
        <v>210</v>
      </c>
      <c r="AX993" s="67">
        <v>206</v>
      </c>
      <c r="AY993" s="77">
        <v>106.25</v>
      </c>
      <c r="AZ993" s="49">
        <v>44</v>
      </c>
      <c r="BA993" s="49">
        <v>44</v>
      </c>
      <c r="BB993" s="49">
        <v>22</v>
      </c>
      <c r="BC993" s="49"/>
      <c r="BD993" s="13" t="s">
        <v>85</v>
      </c>
      <c r="BE993" s="91" t="s">
        <v>85</v>
      </c>
      <c r="BF993" s="13" t="s">
        <v>85</v>
      </c>
      <c r="BG993" s="91" t="s">
        <v>85</v>
      </c>
      <c r="BH993" s="70">
        <v>35.299999999999997</v>
      </c>
      <c r="BI993" s="50">
        <v>20.236220472440898</v>
      </c>
      <c r="BJ993" s="50">
        <v>20.236220472440898</v>
      </c>
      <c r="BK993" s="50">
        <v>11.417322834645701</v>
      </c>
      <c r="BL993" s="357">
        <v>7.6616839999999839E-2</v>
      </c>
      <c r="BM993" s="14">
        <v>36</v>
      </c>
      <c r="BN993" s="107" t="s">
        <v>3374</v>
      </c>
      <c r="BO993" s="46" t="s">
        <v>3891</v>
      </c>
      <c r="BP993" s="74" t="s">
        <v>4730</v>
      </c>
      <c r="BQ993" s="74" t="s">
        <v>3907</v>
      </c>
      <c r="BR993" s="74" t="s">
        <v>5165</v>
      </c>
      <c r="BS993" s="74" t="s">
        <v>2734</v>
      </c>
      <c r="BT993" s="74" t="s">
        <v>5619</v>
      </c>
      <c r="BU993" s="74" t="s">
        <v>5126</v>
      </c>
      <c r="BV993" s="74" t="s">
        <v>5620</v>
      </c>
      <c r="BW993" s="74" t="s">
        <v>4101</v>
      </c>
      <c r="BX993" s="74" t="s">
        <v>3909</v>
      </c>
      <c r="BY993" s="74"/>
      <c r="BZ993" s="334" t="s">
        <v>6368</v>
      </c>
      <c r="CA993" s="364" t="s">
        <v>6372</v>
      </c>
      <c r="CB993" s="337" t="s">
        <v>6374</v>
      </c>
      <c r="CC993" s="364" t="s">
        <v>6373</v>
      </c>
      <c r="CD993" s="311" t="str">
        <f t="shared" si="124"/>
        <v>DISCONTINUED - MR706 Bead Grip, 17x8.5, 0mm Offset, 6x5.5, 106.25mm Centerbore, Method Bronze</v>
      </c>
      <c r="CE993" s="311" t="s">
        <v>3721</v>
      </c>
      <c r="CF993" s="311" t="s">
        <v>3720</v>
      </c>
      <c r="CG993" s="300" t="str">
        <f t="shared" si="121"/>
        <v>TRAIL (7XX)</v>
      </c>
    </row>
    <row r="994" spans="1:85" s="36" customFormat="1" ht="15" customHeight="1">
      <c r="A994" s="571">
        <f t="shared" si="120"/>
        <v>991</v>
      </c>
      <c r="B994" s="13" t="s">
        <v>84</v>
      </c>
      <c r="C994" s="97" t="s">
        <v>1247</v>
      </c>
      <c r="D994" s="75" t="s">
        <v>5488</v>
      </c>
      <c r="E994" s="84" t="s">
        <v>6824</v>
      </c>
      <c r="F994" s="281" t="str">
        <f t="shared" si="123"/>
        <v>MR70678560900T</v>
      </c>
      <c r="G994" s="83" t="s">
        <v>4510</v>
      </c>
      <c r="H994" s="83"/>
      <c r="I994" s="43" t="s">
        <v>5284</v>
      </c>
      <c r="J994" s="315">
        <v>44517</v>
      </c>
      <c r="K994" s="306">
        <v>45300</v>
      </c>
      <c r="L994" s="282" t="s">
        <v>1239</v>
      </c>
      <c r="M994" s="328">
        <v>319</v>
      </c>
      <c r="N994" s="85"/>
      <c r="O994" s="409"/>
      <c r="P994" s="75">
        <v>17</v>
      </c>
      <c r="Q994" s="76">
        <v>8.5</v>
      </c>
      <c r="R994" s="92" t="s">
        <v>1089</v>
      </c>
      <c r="S994" s="75">
        <v>6</v>
      </c>
      <c r="T994" s="75">
        <v>5.5</v>
      </c>
      <c r="U994" s="75">
        <v>0</v>
      </c>
      <c r="V994" s="77">
        <v>4.72</v>
      </c>
      <c r="W994" s="95" t="s">
        <v>85</v>
      </c>
      <c r="X994" s="68">
        <v>106.25</v>
      </c>
      <c r="Y994" s="39">
        <v>29.87</v>
      </c>
      <c r="Z994" s="47">
        <v>2650</v>
      </c>
      <c r="AA994" s="43" t="s">
        <v>2168</v>
      </c>
      <c r="AB994" s="72" t="s">
        <v>2846</v>
      </c>
      <c r="AC994" s="47" t="s">
        <v>9717</v>
      </c>
      <c r="AD994" s="80" t="s">
        <v>85</v>
      </c>
      <c r="AE994" s="82"/>
      <c r="AF994" s="82" t="s">
        <v>85</v>
      </c>
      <c r="AG994" s="14" t="s">
        <v>85</v>
      </c>
      <c r="AH994" s="14" t="s">
        <v>85</v>
      </c>
      <c r="AI994" s="13" t="s">
        <v>85</v>
      </c>
      <c r="AJ994" s="14" t="s">
        <v>85</v>
      </c>
      <c r="AK994" s="9" t="s">
        <v>85</v>
      </c>
      <c r="AL994" s="92" t="s">
        <v>236</v>
      </c>
      <c r="AM994" s="75" t="s">
        <v>85</v>
      </c>
      <c r="AN994" s="38" t="s">
        <v>85</v>
      </c>
      <c r="AO994" s="75" t="s">
        <v>85</v>
      </c>
      <c r="AP994" s="68">
        <v>16.2</v>
      </c>
      <c r="AQ994" s="75"/>
      <c r="AR994" s="75">
        <v>175</v>
      </c>
      <c r="AS994" s="34">
        <v>5.4</v>
      </c>
      <c r="AT994" s="34">
        <v>22.2</v>
      </c>
      <c r="AU994" s="25">
        <v>37.5</v>
      </c>
      <c r="AV994" s="34">
        <v>53</v>
      </c>
      <c r="AW994" s="25">
        <v>210</v>
      </c>
      <c r="AX994" s="67">
        <v>206</v>
      </c>
      <c r="AY994" s="77">
        <v>106.25</v>
      </c>
      <c r="AZ994" s="49"/>
      <c r="BA994" s="49"/>
      <c r="BB994" s="49">
        <v>22</v>
      </c>
      <c r="BC994" s="49"/>
      <c r="BD994" s="13" t="s">
        <v>85</v>
      </c>
      <c r="BE994" s="91" t="s">
        <v>85</v>
      </c>
      <c r="BF994" s="13" t="s">
        <v>85</v>
      </c>
      <c r="BG994" s="91" t="s">
        <v>85</v>
      </c>
      <c r="BH994" s="70">
        <v>33.869999999999997</v>
      </c>
      <c r="BI994" s="50">
        <v>20.236220472440898</v>
      </c>
      <c r="BJ994" s="50">
        <v>20.236220472440898</v>
      </c>
      <c r="BK994" s="50">
        <v>11.417322834645701</v>
      </c>
      <c r="BL994" s="357">
        <v>7.6616839999999839E-2</v>
      </c>
      <c r="BM994" s="14">
        <v>36</v>
      </c>
      <c r="BN994" s="107" t="s">
        <v>3374</v>
      </c>
      <c r="BO994" s="46" t="s">
        <v>3891</v>
      </c>
      <c r="BP994" s="74" t="s">
        <v>4730</v>
      </c>
      <c r="BQ994" s="74" t="s">
        <v>3907</v>
      </c>
      <c r="BR994" s="74" t="s">
        <v>5165</v>
      </c>
      <c r="BS994" s="74" t="s">
        <v>2734</v>
      </c>
      <c r="BT994" s="74" t="s">
        <v>5619</v>
      </c>
      <c r="BU994" s="74" t="s">
        <v>5126</v>
      </c>
      <c r="BV994" s="74" t="s">
        <v>5620</v>
      </c>
      <c r="BW994" s="74" t="s">
        <v>4101</v>
      </c>
      <c r="BX994" s="74" t="s">
        <v>3909</v>
      </c>
      <c r="BY994" s="74"/>
      <c r="BZ994" s="334"/>
      <c r="CA994" s="355"/>
      <c r="CB994" s="337"/>
      <c r="CC994" s="355"/>
      <c r="CD994" s="311" t="str">
        <f t="shared" si="124"/>
        <v>DISCONTINUED - MR706 Bead Grip, 17x8.5, 0mm Offset, 6x5.5, 106.25mm Centerbore, Method Bronze</v>
      </c>
      <c r="CE994" s="311" t="s">
        <v>3721</v>
      </c>
      <c r="CF994" s="311" t="s">
        <v>3720</v>
      </c>
      <c r="CG994" s="300" t="str">
        <f t="shared" si="121"/>
        <v>TRAIL (7XX)</v>
      </c>
    </row>
    <row r="995" spans="1:85" s="36" customFormat="1" ht="15" customHeight="1">
      <c r="A995" s="571">
        <f t="shared" si="120"/>
        <v>992</v>
      </c>
      <c r="B995" s="13" t="s">
        <v>84</v>
      </c>
      <c r="C995" s="97" t="s">
        <v>1247</v>
      </c>
      <c r="D995" s="75" t="s">
        <v>5489</v>
      </c>
      <c r="E995" s="84" t="s">
        <v>6825</v>
      </c>
      <c r="F995" s="281" t="str">
        <f t="shared" si="123"/>
        <v>MR70789058625</v>
      </c>
      <c r="G995" s="83"/>
      <c r="H995" s="83"/>
      <c r="I995" s="72" t="s">
        <v>5454</v>
      </c>
      <c r="J995" s="306">
        <v>44539</v>
      </c>
      <c r="K995" s="306">
        <v>45300</v>
      </c>
      <c r="L995" s="282" t="s">
        <v>1239</v>
      </c>
      <c r="M995" s="328">
        <v>379</v>
      </c>
      <c r="N995" s="85"/>
      <c r="O995" s="409"/>
      <c r="P995" s="75">
        <v>18</v>
      </c>
      <c r="Q995" s="8">
        <v>9</v>
      </c>
      <c r="R995" s="92" t="s">
        <v>1688</v>
      </c>
      <c r="S995" s="75">
        <v>5</v>
      </c>
      <c r="T995" s="75">
        <v>150</v>
      </c>
      <c r="U995" s="75">
        <v>25</v>
      </c>
      <c r="V995" s="77">
        <v>6</v>
      </c>
      <c r="W995" s="95" t="s">
        <v>85</v>
      </c>
      <c r="X995" s="68">
        <v>110.5</v>
      </c>
      <c r="Y995" s="39">
        <v>29.69</v>
      </c>
      <c r="Z995" s="47">
        <v>2650</v>
      </c>
      <c r="AA995" s="43" t="s">
        <v>4426</v>
      </c>
      <c r="AB995" s="72" t="s">
        <v>4427</v>
      </c>
      <c r="AC995" s="47" t="s">
        <v>9907</v>
      </c>
      <c r="AD995" s="74" t="s">
        <v>3941</v>
      </c>
      <c r="AE995" s="86"/>
      <c r="AF995" s="82">
        <v>22</v>
      </c>
      <c r="AG995" s="14" t="s">
        <v>85</v>
      </c>
      <c r="AH995" s="14" t="s">
        <v>85</v>
      </c>
      <c r="AI995" s="13" t="s">
        <v>85</v>
      </c>
      <c r="AJ995" s="14" t="s">
        <v>85</v>
      </c>
      <c r="AK995" s="9" t="s">
        <v>85</v>
      </c>
      <c r="AL995" s="92" t="s">
        <v>236</v>
      </c>
      <c r="AM995" s="75" t="s">
        <v>85</v>
      </c>
      <c r="AN995" s="38" t="s">
        <v>85</v>
      </c>
      <c r="AO995" s="75" t="s">
        <v>85</v>
      </c>
      <c r="AP995" s="68">
        <v>16.2</v>
      </c>
      <c r="AQ995" s="75"/>
      <c r="AR995" s="75">
        <v>180</v>
      </c>
      <c r="AS995" s="34">
        <v>0</v>
      </c>
      <c r="AT995" s="34">
        <v>11.9</v>
      </c>
      <c r="AU995" s="25">
        <v>35.700000000000003</v>
      </c>
      <c r="AV995" s="34">
        <v>56.9</v>
      </c>
      <c r="AW995" s="25">
        <v>222</v>
      </c>
      <c r="AX995" s="67">
        <v>209.9</v>
      </c>
      <c r="AY995" s="77">
        <v>110.5</v>
      </c>
      <c r="AZ995" s="49">
        <v>44</v>
      </c>
      <c r="BA995" s="49">
        <v>44</v>
      </c>
      <c r="BB995" s="49">
        <v>0</v>
      </c>
      <c r="BC995" s="49"/>
      <c r="BD995" s="13" t="s">
        <v>85</v>
      </c>
      <c r="BE995" s="91" t="s">
        <v>85</v>
      </c>
      <c r="BF995" s="13" t="s">
        <v>85</v>
      </c>
      <c r="BG995" s="91" t="s">
        <v>85</v>
      </c>
      <c r="BH995" s="70">
        <v>34.799999999999997</v>
      </c>
      <c r="BI995" s="50">
        <v>21.141732283464599</v>
      </c>
      <c r="BJ995" s="50">
        <v>21.141732283464599</v>
      </c>
      <c r="BK995" s="50">
        <v>11.929133858267701</v>
      </c>
      <c r="BL995" s="357">
        <v>8.7375807000000152E-2</v>
      </c>
      <c r="BM995" s="14">
        <v>36</v>
      </c>
      <c r="BN995" s="107" t="s">
        <v>3374</v>
      </c>
      <c r="BO995" s="46" t="s">
        <v>3891</v>
      </c>
      <c r="BP995" s="74" t="s">
        <v>4730</v>
      </c>
      <c r="BQ995" s="74" t="s">
        <v>3907</v>
      </c>
      <c r="BR995" s="74" t="s">
        <v>5161</v>
      </c>
      <c r="BS995" s="74" t="s">
        <v>2734</v>
      </c>
      <c r="BT995" s="74" t="s">
        <v>5619</v>
      </c>
      <c r="BU995" s="74" t="s">
        <v>5126</v>
      </c>
      <c r="BV995" s="74" t="s">
        <v>5620</v>
      </c>
      <c r="BW995" s="74" t="s">
        <v>4101</v>
      </c>
      <c r="BX995" s="74" t="s">
        <v>3909</v>
      </c>
      <c r="BY995" s="74"/>
      <c r="BZ995" s="334" t="s">
        <v>6379</v>
      </c>
      <c r="CA995" s="364" t="s">
        <v>6378</v>
      </c>
      <c r="CB995" s="337" t="s">
        <v>6382</v>
      </c>
      <c r="CC995" s="364" t="s">
        <v>6381</v>
      </c>
      <c r="CD995" s="311" t="str">
        <f t="shared" si="124"/>
        <v>DISCONTINUED - MR707 Bead Grip, 18x9, +25mm Offset, 5x150, 110.5mm Centerbore, Bahia Blue</v>
      </c>
      <c r="CE995" s="311" t="s">
        <v>3721</v>
      </c>
      <c r="CF995" s="311" t="s">
        <v>3720</v>
      </c>
      <c r="CG995" s="300" t="str">
        <f t="shared" si="121"/>
        <v>TRAIL (7XX)</v>
      </c>
    </row>
    <row r="996" spans="1:85" s="36" customFormat="1" ht="15" customHeight="1">
      <c r="A996" s="571">
        <f t="shared" si="120"/>
        <v>993</v>
      </c>
      <c r="B996" s="92" t="s">
        <v>84</v>
      </c>
      <c r="C996" s="92" t="s">
        <v>1038</v>
      </c>
      <c r="D996" s="5" t="s">
        <v>4342</v>
      </c>
      <c r="E996" s="84" t="s">
        <v>6836</v>
      </c>
      <c r="F996" s="281" t="str">
        <f t="shared" si="123"/>
        <v>MR30678516500</v>
      </c>
      <c r="G996" s="83"/>
      <c r="H996" s="83"/>
      <c r="I996" s="72" t="s">
        <v>491</v>
      </c>
      <c r="J996" s="305">
        <v>41640</v>
      </c>
      <c r="K996" s="305">
        <v>45324</v>
      </c>
      <c r="L996" s="282" t="s">
        <v>1239</v>
      </c>
      <c r="M996" s="328">
        <v>271.2</v>
      </c>
      <c r="N996" s="85"/>
      <c r="O996" s="409"/>
      <c r="P996" s="12">
        <v>17</v>
      </c>
      <c r="Q996" s="8">
        <v>8.5</v>
      </c>
      <c r="R996" s="92" t="s">
        <v>1697</v>
      </c>
      <c r="S996" s="3">
        <v>6</v>
      </c>
      <c r="T996" s="3">
        <v>135</v>
      </c>
      <c r="U996" s="5">
        <v>0</v>
      </c>
      <c r="V996" s="16">
        <v>4.75</v>
      </c>
      <c r="W996" s="93" t="s">
        <v>85</v>
      </c>
      <c r="X996" s="19">
        <v>94</v>
      </c>
      <c r="Y996" s="8">
        <v>27.16</v>
      </c>
      <c r="Z996" s="47">
        <v>2650</v>
      </c>
      <c r="AA996" s="71" t="s">
        <v>2165</v>
      </c>
      <c r="AB996" s="72" t="s">
        <v>2845</v>
      </c>
      <c r="AC996" s="47" t="s">
        <v>9716</v>
      </c>
      <c r="AD996" s="3" t="s">
        <v>1567</v>
      </c>
      <c r="AE996" s="47"/>
      <c r="AF996" s="82">
        <v>33</v>
      </c>
      <c r="AG996" s="80" t="s">
        <v>85</v>
      </c>
      <c r="AH996" s="73" t="s">
        <v>85</v>
      </c>
      <c r="AI996" s="73" t="s">
        <v>2858</v>
      </c>
      <c r="AJ996" s="92" t="s">
        <v>1826</v>
      </c>
      <c r="AK996" s="9">
        <v>1.1000000000000001</v>
      </c>
      <c r="AL996" s="92" t="s">
        <v>237</v>
      </c>
      <c r="AM996" s="92" t="s">
        <v>85</v>
      </c>
      <c r="AN996" s="38" t="s">
        <v>85</v>
      </c>
      <c r="AO996" s="92" t="s">
        <v>85</v>
      </c>
      <c r="AP996" s="93">
        <v>16.2</v>
      </c>
      <c r="AQ996" s="92"/>
      <c r="AR996" s="92">
        <v>168</v>
      </c>
      <c r="AS996" s="25">
        <v>7.1</v>
      </c>
      <c r="AT996" s="25">
        <v>20.5</v>
      </c>
      <c r="AU996" s="25">
        <v>32.5</v>
      </c>
      <c r="AV996" s="25">
        <v>41.4</v>
      </c>
      <c r="AW996" s="25">
        <v>209</v>
      </c>
      <c r="AX996" s="25">
        <v>205.8</v>
      </c>
      <c r="AY996" s="95">
        <v>87.9</v>
      </c>
      <c r="AZ996" s="49">
        <v>68</v>
      </c>
      <c r="BA996" s="49">
        <v>68</v>
      </c>
      <c r="BB996" s="49">
        <v>46</v>
      </c>
      <c r="BC996" s="49"/>
      <c r="BD996" s="92" t="s">
        <v>85</v>
      </c>
      <c r="BE996" s="91" t="s">
        <v>85</v>
      </c>
      <c r="BF996" s="92" t="s">
        <v>85</v>
      </c>
      <c r="BG996" s="91" t="s">
        <v>85</v>
      </c>
      <c r="BH996" s="70">
        <v>31.77</v>
      </c>
      <c r="BI996" s="50">
        <v>20.236220472440898</v>
      </c>
      <c r="BJ996" s="50">
        <v>20.236220472440898</v>
      </c>
      <c r="BK996" s="50">
        <v>11.417322834645701</v>
      </c>
      <c r="BL996" s="357">
        <v>7.6616839999999839E-2</v>
      </c>
      <c r="BM996" s="73">
        <v>36</v>
      </c>
      <c r="BN996" s="107" t="s">
        <v>3374</v>
      </c>
      <c r="BO996" s="46" t="s">
        <v>3891</v>
      </c>
      <c r="BP996" s="74" t="s">
        <v>3907</v>
      </c>
      <c r="BQ996" s="74" t="s">
        <v>5204</v>
      </c>
      <c r="BR996" s="74" t="s">
        <v>5195</v>
      </c>
      <c r="BS996" s="74" t="s">
        <v>5169</v>
      </c>
      <c r="BT996" s="74" t="s">
        <v>5196</v>
      </c>
      <c r="BU996" s="74" t="s">
        <v>3909</v>
      </c>
      <c r="BV996" s="74"/>
      <c r="BW996" s="74"/>
      <c r="BX996" s="74"/>
      <c r="BY996" s="74"/>
      <c r="BZ996" s="300" t="s">
        <v>6083</v>
      </c>
      <c r="CA996" s="356" t="s">
        <v>6082</v>
      </c>
      <c r="CB996" s="300" t="s">
        <v>6085</v>
      </c>
      <c r="CC996" s="356" t="s">
        <v>6084</v>
      </c>
      <c r="CD996" s="311" t="str">
        <f t="shared" si="124"/>
        <v>DISCONTINUED - MR306 Mesh, 17x8.5, 0mm Offset, 6x135, 94mm Centerbore, Matte Black</v>
      </c>
      <c r="CE996" s="311" t="s">
        <v>3721</v>
      </c>
      <c r="CF996" s="311" t="s">
        <v>3720</v>
      </c>
      <c r="CG996" s="300" t="str">
        <f t="shared" si="121"/>
        <v>STREET (3XX)</v>
      </c>
    </row>
    <row r="997" spans="1:85" s="36" customFormat="1" ht="15" customHeight="1">
      <c r="A997" s="571">
        <f t="shared" si="120"/>
        <v>994</v>
      </c>
      <c r="B997" s="3" t="s">
        <v>84</v>
      </c>
      <c r="C997" s="92" t="s">
        <v>1059</v>
      </c>
      <c r="D997" s="75" t="s">
        <v>234</v>
      </c>
      <c r="E997" s="84" t="s">
        <v>6837</v>
      </c>
      <c r="F997" s="281" t="str">
        <f t="shared" si="123"/>
        <v>MR50278049538</v>
      </c>
      <c r="G997" s="83"/>
      <c r="H997" s="83"/>
      <c r="I997" s="71" t="s">
        <v>4563</v>
      </c>
      <c r="J997" s="306">
        <v>44210</v>
      </c>
      <c r="K997" s="305">
        <v>45324</v>
      </c>
      <c r="L997" s="282" t="s">
        <v>1239</v>
      </c>
      <c r="M997" s="328">
        <v>289</v>
      </c>
      <c r="N997" s="85"/>
      <c r="O997" s="409"/>
      <c r="P997" s="74">
        <v>17</v>
      </c>
      <c r="Q997" s="76">
        <v>8</v>
      </c>
      <c r="R997" s="92" t="s">
        <v>1685</v>
      </c>
      <c r="S997" s="74">
        <v>5</v>
      </c>
      <c r="T997" s="74">
        <v>108</v>
      </c>
      <c r="U997" s="74">
        <v>38</v>
      </c>
      <c r="V997" s="77">
        <v>6.1</v>
      </c>
      <c r="W997" s="93" t="s">
        <v>85</v>
      </c>
      <c r="X997" s="77">
        <v>63.4</v>
      </c>
      <c r="Y997" s="16">
        <v>25.54</v>
      </c>
      <c r="Z997" s="47">
        <v>1850</v>
      </c>
      <c r="AA997" s="72" t="s">
        <v>2165</v>
      </c>
      <c r="AB997" s="72" t="s">
        <v>2845</v>
      </c>
      <c r="AC997" s="47" t="s">
        <v>9746</v>
      </c>
      <c r="AD997" s="74" t="s">
        <v>1583</v>
      </c>
      <c r="AE997" s="86"/>
      <c r="AF997" s="82">
        <v>33</v>
      </c>
      <c r="AG997" s="79" t="s">
        <v>1675</v>
      </c>
      <c r="AH997" s="74" t="s">
        <v>1786</v>
      </c>
      <c r="AI997" s="73" t="s">
        <v>85</v>
      </c>
      <c r="AJ997" s="3" t="s">
        <v>85</v>
      </c>
      <c r="AK997" s="9" t="s">
        <v>85</v>
      </c>
      <c r="AL997" s="92" t="s">
        <v>236</v>
      </c>
      <c r="AM997" s="74" t="s">
        <v>85</v>
      </c>
      <c r="AN997" s="38" t="s">
        <v>85</v>
      </c>
      <c r="AO997" s="74" t="s">
        <v>85</v>
      </c>
      <c r="AP997" s="77">
        <v>16</v>
      </c>
      <c r="AQ997" s="74"/>
      <c r="AR997" s="74">
        <v>160</v>
      </c>
      <c r="AS997" s="25">
        <v>18</v>
      </c>
      <c r="AT997" s="25">
        <v>34.9</v>
      </c>
      <c r="AU997" s="25">
        <v>42</v>
      </c>
      <c r="AV997" s="25">
        <v>48</v>
      </c>
      <c r="AW997" s="25">
        <v>208</v>
      </c>
      <c r="AX997" s="25">
        <v>203</v>
      </c>
      <c r="AY997" s="77">
        <v>63.4</v>
      </c>
      <c r="AZ997" s="49">
        <v>20.399999999999999</v>
      </c>
      <c r="BA997" s="49">
        <v>20.399999999999999</v>
      </c>
      <c r="BB997" s="49">
        <v>0</v>
      </c>
      <c r="BC997" s="49"/>
      <c r="BD997" s="3" t="s">
        <v>85</v>
      </c>
      <c r="BE997" s="91" t="s">
        <v>85</v>
      </c>
      <c r="BF997" s="3" t="s">
        <v>85</v>
      </c>
      <c r="BG997" s="91" t="s">
        <v>85</v>
      </c>
      <c r="BH997" s="70">
        <v>29.5</v>
      </c>
      <c r="BI997" s="50">
        <v>20.236220472440898</v>
      </c>
      <c r="BJ997" s="50">
        <v>20.236220472440898</v>
      </c>
      <c r="BK997" s="50">
        <v>10.7086614173228</v>
      </c>
      <c r="BL997" s="357">
        <v>7.18613119999994E-2</v>
      </c>
      <c r="BM997" s="74">
        <v>36</v>
      </c>
      <c r="BN997" s="107" t="s">
        <v>3374</v>
      </c>
      <c r="BO997" s="46" t="s">
        <v>3891</v>
      </c>
      <c r="BP997" s="74" t="s">
        <v>3907</v>
      </c>
      <c r="BQ997" s="74" t="s">
        <v>5206</v>
      </c>
      <c r="BR997" s="74" t="s">
        <v>5170</v>
      </c>
      <c r="BS997" s="74" t="s">
        <v>4451</v>
      </c>
      <c r="BT997" s="74" t="s">
        <v>4101</v>
      </c>
      <c r="BU997" s="74" t="s">
        <v>3909</v>
      </c>
      <c r="BV997" s="74" t="s">
        <v>5235</v>
      </c>
      <c r="BW997" s="74"/>
      <c r="BX997" s="74"/>
      <c r="BY997" s="74"/>
      <c r="BZ997" s="334" t="s">
        <v>6249</v>
      </c>
      <c r="CA997" s="364" t="s">
        <v>6248</v>
      </c>
      <c r="CB997" s="300" t="s">
        <v>6251</v>
      </c>
      <c r="CC997" s="364" t="s">
        <v>6250</v>
      </c>
      <c r="CD997" s="311" t="str">
        <f t="shared" si="124"/>
        <v>DISCONTINUED - MR502 RALLY, 17x8, +38mm Offset, 5x108, 63.4mm Centerbore, Matte Black</v>
      </c>
      <c r="CE997" s="311" t="s">
        <v>3721</v>
      </c>
      <c r="CF997" s="311" t="s">
        <v>3720</v>
      </c>
      <c r="CG997" s="300" t="str">
        <f t="shared" si="121"/>
        <v>RALLY (5XX)</v>
      </c>
    </row>
    <row r="998" spans="1:85" s="36" customFormat="1" ht="15" customHeight="1">
      <c r="A998" s="571">
        <f t="shared" si="120"/>
        <v>995</v>
      </c>
      <c r="B998" s="13" t="s">
        <v>84</v>
      </c>
      <c r="C998" s="97" t="s">
        <v>1247</v>
      </c>
      <c r="D998" s="75" t="s">
        <v>5488</v>
      </c>
      <c r="E998" s="84" t="s">
        <v>6838</v>
      </c>
      <c r="F998" s="281" t="str">
        <f t="shared" si="123"/>
        <v>MR70678550500</v>
      </c>
      <c r="G998" s="83"/>
      <c r="H998" s="83"/>
      <c r="I998" s="43" t="s">
        <v>5259</v>
      </c>
      <c r="J998" s="315">
        <v>44517</v>
      </c>
      <c r="K998" s="305">
        <v>45324</v>
      </c>
      <c r="L998" s="282" t="s">
        <v>1239</v>
      </c>
      <c r="M998" s="328">
        <v>319</v>
      </c>
      <c r="N998" s="85"/>
      <c r="O998" s="409"/>
      <c r="P998" s="75">
        <v>17</v>
      </c>
      <c r="Q998" s="76">
        <v>8.5</v>
      </c>
      <c r="R998" s="92" t="s">
        <v>1692</v>
      </c>
      <c r="S998" s="75">
        <v>5</v>
      </c>
      <c r="T998" s="75">
        <v>5</v>
      </c>
      <c r="U998" s="75">
        <v>0</v>
      </c>
      <c r="V998" s="77">
        <v>4.72</v>
      </c>
      <c r="W998" s="95" t="s">
        <v>85</v>
      </c>
      <c r="X998" s="68">
        <v>71.5</v>
      </c>
      <c r="Y998" s="39">
        <v>31.17</v>
      </c>
      <c r="Z998" s="47">
        <v>2650</v>
      </c>
      <c r="AA998" s="43" t="s">
        <v>2165</v>
      </c>
      <c r="AB998" s="72" t="s">
        <v>2845</v>
      </c>
      <c r="AC998" s="47" t="s">
        <v>9713</v>
      </c>
      <c r="AD998" s="74" t="s">
        <v>3940</v>
      </c>
      <c r="AE998" s="86"/>
      <c r="AF998" s="82">
        <v>22</v>
      </c>
      <c r="AG998" s="14" t="s">
        <v>85</v>
      </c>
      <c r="AH998" s="14" t="s">
        <v>85</v>
      </c>
      <c r="AI998" s="13" t="s">
        <v>85</v>
      </c>
      <c r="AJ998" s="14" t="s">
        <v>85</v>
      </c>
      <c r="AK998" s="9" t="s">
        <v>85</v>
      </c>
      <c r="AL998" s="92" t="s">
        <v>236</v>
      </c>
      <c r="AM998" s="75" t="s">
        <v>85</v>
      </c>
      <c r="AN998" s="38" t="s">
        <v>85</v>
      </c>
      <c r="AO998" s="75" t="s">
        <v>85</v>
      </c>
      <c r="AP998" s="68">
        <v>16.2</v>
      </c>
      <c r="AQ998" s="75"/>
      <c r="AR998" s="75">
        <v>165</v>
      </c>
      <c r="AS998" s="34">
        <v>10.7</v>
      </c>
      <c r="AT998" s="34">
        <v>24</v>
      </c>
      <c r="AU998" s="25">
        <v>37.6</v>
      </c>
      <c r="AV998" s="34">
        <v>53</v>
      </c>
      <c r="AW998" s="25">
        <v>210</v>
      </c>
      <c r="AX998" s="67">
        <v>206</v>
      </c>
      <c r="AY998" s="77">
        <v>71.5</v>
      </c>
      <c r="AZ998" s="49">
        <v>44</v>
      </c>
      <c r="BA998" s="49">
        <v>44</v>
      </c>
      <c r="BB998" s="49">
        <v>22</v>
      </c>
      <c r="BC998" s="49"/>
      <c r="BD998" s="13" t="s">
        <v>85</v>
      </c>
      <c r="BE998" s="91" t="s">
        <v>85</v>
      </c>
      <c r="BF998" s="13" t="s">
        <v>85</v>
      </c>
      <c r="BG998" s="91" t="s">
        <v>85</v>
      </c>
      <c r="BH998" s="70">
        <v>36.89</v>
      </c>
      <c r="BI998" s="50">
        <v>20.236220472440898</v>
      </c>
      <c r="BJ998" s="50">
        <v>20.236220472440898</v>
      </c>
      <c r="BK998" s="50">
        <v>11.417322834645701</v>
      </c>
      <c r="BL998" s="357">
        <v>7.6616839999999839E-2</v>
      </c>
      <c r="BM998" s="14">
        <v>36</v>
      </c>
      <c r="BN998" s="107" t="s">
        <v>3374</v>
      </c>
      <c r="BO998" s="46" t="s">
        <v>3891</v>
      </c>
      <c r="BP998" s="74" t="s">
        <v>4730</v>
      </c>
      <c r="BQ998" s="74" t="s">
        <v>3907</v>
      </c>
      <c r="BR998" s="74" t="s">
        <v>5165</v>
      </c>
      <c r="BS998" s="74" t="s">
        <v>2734</v>
      </c>
      <c r="BT998" s="74" t="s">
        <v>5619</v>
      </c>
      <c r="BU998" s="74" t="s">
        <v>5126</v>
      </c>
      <c r="BV998" s="74" t="s">
        <v>5620</v>
      </c>
      <c r="BW998" s="74" t="s">
        <v>4101</v>
      </c>
      <c r="BX998" s="74" t="s">
        <v>3909</v>
      </c>
      <c r="BY998" s="74"/>
      <c r="BZ998" s="334" t="s">
        <v>6355</v>
      </c>
      <c r="CA998" s="364" t="s">
        <v>6354</v>
      </c>
      <c r="CB998" s="337" t="s">
        <v>6359</v>
      </c>
      <c r="CC998" s="364" t="s">
        <v>6358</v>
      </c>
      <c r="CD998" s="311" t="str">
        <f t="shared" si="124"/>
        <v>DISCONTINUED - MR706 Bead Grip, 17x8.5, 0mm Offset, 5x5, 71.5mm Centerbore, Matte Black</v>
      </c>
      <c r="CE998" s="311" t="s">
        <v>3721</v>
      </c>
      <c r="CF998" s="311" t="s">
        <v>3720</v>
      </c>
      <c r="CG998" s="300" t="str">
        <f t="shared" si="121"/>
        <v>TRAIL (7XX)</v>
      </c>
    </row>
    <row r="999" spans="1:85" s="36" customFormat="1" ht="15" customHeight="1">
      <c r="A999" s="571">
        <f t="shared" si="120"/>
        <v>996</v>
      </c>
      <c r="B999" s="13" t="s">
        <v>84</v>
      </c>
      <c r="C999" s="97" t="s">
        <v>1247</v>
      </c>
      <c r="D999" s="75" t="s">
        <v>5488</v>
      </c>
      <c r="E999" s="84" t="s">
        <v>6839</v>
      </c>
      <c r="F999" s="281" t="str">
        <f t="shared" si="123"/>
        <v>MR70678558935</v>
      </c>
      <c r="G999" s="83"/>
      <c r="H999" s="83"/>
      <c r="I999" s="43" t="s">
        <v>5268</v>
      </c>
      <c r="J999" s="315">
        <v>44517</v>
      </c>
      <c r="K999" s="305">
        <v>45324</v>
      </c>
      <c r="L999" s="282" t="s">
        <v>1239</v>
      </c>
      <c r="M999" s="328">
        <v>319</v>
      </c>
      <c r="N999" s="85"/>
      <c r="O999" s="409"/>
      <c r="P999" s="75">
        <v>17</v>
      </c>
      <c r="Q999" s="76">
        <v>8.5</v>
      </c>
      <c r="R999" s="92" t="s">
        <v>1688</v>
      </c>
      <c r="S999" s="75">
        <v>5</v>
      </c>
      <c r="T999" s="75">
        <v>150</v>
      </c>
      <c r="U999" s="75">
        <v>35</v>
      </c>
      <c r="V999" s="77">
        <v>6.1</v>
      </c>
      <c r="W999" s="95" t="s">
        <v>85</v>
      </c>
      <c r="X999" s="68">
        <v>110.5</v>
      </c>
      <c r="Y999" s="39">
        <v>28.75</v>
      </c>
      <c r="Z999" s="47">
        <v>2650</v>
      </c>
      <c r="AA999" s="43" t="s">
        <v>2168</v>
      </c>
      <c r="AB999" s="72" t="s">
        <v>2846</v>
      </c>
      <c r="AC999" s="47" t="s">
        <v>9840</v>
      </c>
      <c r="AD999" s="74" t="s">
        <v>3941</v>
      </c>
      <c r="AE999" s="86"/>
      <c r="AF999" s="82">
        <v>22</v>
      </c>
      <c r="AG999" s="14" t="s">
        <v>85</v>
      </c>
      <c r="AH999" s="14" t="s">
        <v>85</v>
      </c>
      <c r="AI999" s="13" t="s">
        <v>85</v>
      </c>
      <c r="AJ999" s="14" t="s">
        <v>85</v>
      </c>
      <c r="AK999" s="9" t="s">
        <v>85</v>
      </c>
      <c r="AL999" s="92" t="s">
        <v>236</v>
      </c>
      <c r="AM999" s="75" t="s">
        <v>85</v>
      </c>
      <c r="AN999" s="38" t="s">
        <v>85</v>
      </c>
      <c r="AO999" s="75" t="s">
        <v>85</v>
      </c>
      <c r="AP999" s="68">
        <v>16.2</v>
      </c>
      <c r="AQ999" s="75"/>
      <c r="AR999" s="75">
        <v>185</v>
      </c>
      <c r="AS999" s="34">
        <v>0</v>
      </c>
      <c r="AT999" s="34">
        <v>8.9</v>
      </c>
      <c r="AU999" s="25">
        <v>23.4</v>
      </c>
      <c r="AV999" s="34">
        <v>32.9</v>
      </c>
      <c r="AW999" s="25">
        <v>209.4</v>
      </c>
      <c r="AX999" s="67">
        <v>192</v>
      </c>
      <c r="AY999" s="77">
        <v>110.5</v>
      </c>
      <c r="AZ999" s="49">
        <v>44</v>
      </c>
      <c r="BA999" s="49">
        <v>44</v>
      </c>
      <c r="BB999" s="49">
        <v>22</v>
      </c>
      <c r="BC999" s="49"/>
      <c r="BD999" s="13" t="s">
        <v>85</v>
      </c>
      <c r="BE999" s="91" t="s">
        <v>85</v>
      </c>
      <c r="BF999" s="13" t="s">
        <v>85</v>
      </c>
      <c r="BG999" s="91" t="s">
        <v>85</v>
      </c>
      <c r="BH999" s="70">
        <v>32.75</v>
      </c>
      <c r="BI999" s="50">
        <v>20.236220472440898</v>
      </c>
      <c r="BJ999" s="50">
        <v>20.236220472440898</v>
      </c>
      <c r="BK999" s="50">
        <v>11.417322834645701</v>
      </c>
      <c r="BL999" s="357">
        <v>7.6616839999999839E-2</v>
      </c>
      <c r="BM999" s="14">
        <v>36</v>
      </c>
      <c r="BN999" s="107" t="s">
        <v>3374</v>
      </c>
      <c r="BO999" s="46" t="s">
        <v>3891</v>
      </c>
      <c r="BP999" s="74" t="s">
        <v>4730</v>
      </c>
      <c r="BQ999" s="74" t="s">
        <v>3907</v>
      </c>
      <c r="BR999" s="74" t="s">
        <v>5165</v>
      </c>
      <c r="BS999" s="74" t="s">
        <v>2734</v>
      </c>
      <c r="BT999" s="74" t="s">
        <v>5619</v>
      </c>
      <c r="BU999" s="74" t="s">
        <v>5126</v>
      </c>
      <c r="BV999" s="74" t="s">
        <v>5620</v>
      </c>
      <c r="BW999" s="74" t="s">
        <v>4101</v>
      </c>
      <c r="BX999" s="74" t="s">
        <v>3909</v>
      </c>
      <c r="BY999" s="74"/>
      <c r="BZ999" s="334" t="s">
        <v>6367</v>
      </c>
      <c r="CA999" s="364" t="s">
        <v>6366</v>
      </c>
      <c r="CB999" s="337" t="s">
        <v>6371</v>
      </c>
      <c r="CC999" s="364" t="s">
        <v>6370</v>
      </c>
      <c r="CD999" s="311" t="str">
        <f t="shared" si="124"/>
        <v>DISCONTINUED - MR706 Bead Grip, 17x8.5, +35mm Offset, 5x150, 110.5mm Centerbore, Method Bronze</v>
      </c>
      <c r="CE999" s="311" t="s">
        <v>3721</v>
      </c>
      <c r="CF999" s="311" t="s">
        <v>3720</v>
      </c>
      <c r="CG999" s="300" t="str">
        <f t="shared" si="121"/>
        <v>TRAIL (7XX)</v>
      </c>
    </row>
    <row r="1000" spans="1:85" s="36" customFormat="1" ht="15" customHeight="1">
      <c r="A1000" s="571">
        <f t="shared" si="120"/>
        <v>997</v>
      </c>
      <c r="B1000" s="13" t="s">
        <v>84</v>
      </c>
      <c r="C1000" s="97" t="s">
        <v>1247</v>
      </c>
      <c r="D1000" s="75" t="s">
        <v>5488</v>
      </c>
      <c r="E1000" s="84" t="s">
        <v>6840</v>
      </c>
      <c r="F1000" s="281" t="str">
        <f t="shared" si="123"/>
        <v>MR70678516925</v>
      </c>
      <c r="G1000" s="83"/>
      <c r="H1000" s="83"/>
      <c r="I1000" s="43" t="s">
        <v>5280</v>
      </c>
      <c r="J1000" s="315">
        <v>44517</v>
      </c>
      <c r="K1000" s="305">
        <v>45324</v>
      </c>
      <c r="L1000" s="282" t="s">
        <v>1239</v>
      </c>
      <c r="M1000" s="328">
        <v>319</v>
      </c>
      <c r="N1000" s="85"/>
      <c r="O1000" s="409"/>
      <c r="P1000" s="75">
        <v>17</v>
      </c>
      <c r="Q1000" s="76">
        <v>8.5</v>
      </c>
      <c r="R1000" s="92" t="s">
        <v>1697</v>
      </c>
      <c r="S1000" s="75">
        <v>6</v>
      </c>
      <c r="T1000" s="75">
        <v>135</v>
      </c>
      <c r="U1000" s="75">
        <v>25</v>
      </c>
      <c r="V1000" s="77">
        <v>5.7</v>
      </c>
      <c r="W1000" s="95" t="s">
        <v>85</v>
      </c>
      <c r="X1000" s="68">
        <v>87</v>
      </c>
      <c r="Y1000" s="39">
        <v>30.38</v>
      </c>
      <c r="Z1000" s="47">
        <v>2650</v>
      </c>
      <c r="AA1000" s="43" t="s">
        <v>2168</v>
      </c>
      <c r="AB1000" s="72" t="s">
        <v>2846</v>
      </c>
      <c r="AC1000" s="47" t="s">
        <v>9808</v>
      </c>
      <c r="AD1000" s="74" t="s">
        <v>3940</v>
      </c>
      <c r="AE1000" s="86"/>
      <c r="AF1000" s="82">
        <v>22</v>
      </c>
      <c r="AG1000" s="14" t="s">
        <v>85</v>
      </c>
      <c r="AH1000" s="14" t="s">
        <v>85</v>
      </c>
      <c r="AI1000" s="13" t="s">
        <v>85</v>
      </c>
      <c r="AJ1000" s="14" t="s">
        <v>85</v>
      </c>
      <c r="AK1000" s="9" t="s">
        <v>85</v>
      </c>
      <c r="AL1000" s="92" t="s">
        <v>236</v>
      </c>
      <c r="AM1000" s="75" t="s">
        <v>85</v>
      </c>
      <c r="AN1000" s="38" t="s">
        <v>85</v>
      </c>
      <c r="AO1000" s="75" t="s">
        <v>85</v>
      </c>
      <c r="AP1000" s="68">
        <v>16.2</v>
      </c>
      <c r="AQ1000" s="75"/>
      <c r="AR1000" s="75">
        <v>170</v>
      </c>
      <c r="AS1000" s="34">
        <v>7</v>
      </c>
      <c r="AT1000" s="34">
        <v>20</v>
      </c>
      <c r="AU1000" s="25">
        <v>33.700000000000003</v>
      </c>
      <c r="AV1000" s="34">
        <v>42.9</v>
      </c>
      <c r="AW1000" s="25">
        <v>209.7</v>
      </c>
      <c r="AX1000" s="67">
        <v>197</v>
      </c>
      <c r="AY1000" s="77">
        <v>87</v>
      </c>
      <c r="AZ1000" s="49">
        <v>53</v>
      </c>
      <c r="BA1000" s="49">
        <v>53</v>
      </c>
      <c r="BB1000" s="49">
        <v>22</v>
      </c>
      <c r="BC1000" s="49"/>
      <c r="BD1000" s="13" t="s">
        <v>85</v>
      </c>
      <c r="BE1000" s="91" t="s">
        <v>85</v>
      </c>
      <c r="BF1000" s="13" t="s">
        <v>85</v>
      </c>
      <c r="BG1000" s="91" t="s">
        <v>85</v>
      </c>
      <c r="BH1000" s="70">
        <v>34.380000000000003</v>
      </c>
      <c r="BI1000" s="50">
        <v>20.236220472440898</v>
      </c>
      <c r="BJ1000" s="50">
        <v>20.236220472440898</v>
      </c>
      <c r="BK1000" s="50">
        <v>11.417322834645701</v>
      </c>
      <c r="BL1000" s="357">
        <v>7.6616839999999839E-2</v>
      </c>
      <c r="BM1000" s="14">
        <v>36</v>
      </c>
      <c r="BN1000" s="107" t="s">
        <v>3374</v>
      </c>
      <c r="BO1000" s="46" t="s">
        <v>3891</v>
      </c>
      <c r="BP1000" s="74" t="s">
        <v>4730</v>
      </c>
      <c r="BQ1000" s="74" t="s">
        <v>3907</v>
      </c>
      <c r="BR1000" s="74" t="s">
        <v>5165</v>
      </c>
      <c r="BS1000" s="74" t="s">
        <v>2734</v>
      </c>
      <c r="BT1000" s="74" t="s">
        <v>5619</v>
      </c>
      <c r="BU1000" s="74" t="s">
        <v>5126</v>
      </c>
      <c r="BV1000" s="74" t="s">
        <v>5620</v>
      </c>
      <c r="BW1000" s="74" t="s">
        <v>4101</v>
      </c>
      <c r="BX1000" s="74" t="s">
        <v>3909</v>
      </c>
      <c r="BY1000" s="74"/>
      <c r="BZ1000" s="334" t="s">
        <v>6368</v>
      </c>
      <c r="CA1000" s="364" t="s">
        <v>6372</v>
      </c>
      <c r="CB1000" s="337" t="s">
        <v>6374</v>
      </c>
      <c r="CC1000" s="364" t="s">
        <v>6373</v>
      </c>
      <c r="CD1000" s="311" t="str">
        <f t="shared" si="124"/>
        <v>DISCONTINUED - MR706 Bead Grip, 17x8.5, +25mm Offset, 6x135, 87mm Centerbore, Method Bronze</v>
      </c>
      <c r="CE1000" s="311" t="s">
        <v>3721</v>
      </c>
      <c r="CF1000" s="311" t="s">
        <v>3720</v>
      </c>
      <c r="CG1000" s="300" t="str">
        <f t="shared" si="121"/>
        <v>TRAIL (7XX)</v>
      </c>
    </row>
    <row r="1001" spans="1:85" s="36" customFormat="1" ht="15" customHeight="1">
      <c r="A1001" s="571">
        <f t="shared" si="120"/>
        <v>998</v>
      </c>
      <c r="B1001" s="13" t="s">
        <v>84</v>
      </c>
      <c r="C1001" s="97" t="s">
        <v>1247</v>
      </c>
      <c r="D1001" s="75" t="s">
        <v>5488</v>
      </c>
      <c r="E1001" s="84" t="s">
        <v>6841</v>
      </c>
      <c r="F1001" s="281" t="str">
        <f t="shared" si="123"/>
        <v>MR70689087518</v>
      </c>
      <c r="G1001" s="83"/>
      <c r="H1001" s="83"/>
      <c r="I1001" s="43" t="s">
        <v>5309</v>
      </c>
      <c r="J1001" s="315">
        <v>44517</v>
      </c>
      <c r="K1001" s="305">
        <v>45324</v>
      </c>
      <c r="L1001" s="282" t="s">
        <v>1239</v>
      </c>
      <c r="M1001" s="328">
        <v>379</v>
      </c>
      <c r="N1001" s="85"/>
      <c r="O1001" s="409"/>
      <c r="P1001" s="75">
        <v>18</v>
      </c>
      <c r="Q1001" s="8">
        <v>9</v>
      </c>
      <c r="R1001" s="92" t="s">
        <v>1700</v>
      </c>
      <c r="S1001" s="75">
        <v>8</v>
      </c>
      <c r="T1001" s="75">
        <v>170</v>
      </c>
      <c r="U1001" s="75">
        <v>18</v>
      </c>
      <c r="V1001" s="77">
        <v>5.68</v>
      </c>
      <c r="W1001" s="95" t="s">
        <v>85</v>
      </c>
      <c r="X1001" s="68">
        <v>130.81</v>
      </c>
      <c r="Y1001" s="39">
        <v>36.57</v>
      </c>
      <c r="Z1001" s="47">
        <v>3640</v>
      </c>
      <c r="AA1001" s="43" t="s">
        <v>2165</v>
      </c>
      <c r="AB1001" s="72" t="s">
        <v>2845</v>
      </c>
      <c r="AC1001" s="47" t="s">
        <v>9641</v>
      </c>
      <c r="AD1001" s="74" t="s">
        <v>3943</v>
      </c>
      <c r="AE1001" s="86"/>
      <c r="AF1001" s="82">
        <v>33</v>
      </c>
      <c r="AG1001" s="14" t="s">
        <v>85</v>
      </c>
      <c r="AH1001" s="14" t="s">
        <v>85</v>
      </c>
      <c r="AI1001" s="13" t="s">
        <v>2863</v>
      </c>
      <c r="AJ1001" s="14" t="s">
        <v>85</v>
      </c>
      <c r="AK1001" s="9" t="s">
        <v>85</v>
      </c>
      <c r="AL1001" s="92" t="s">
        <v>237</v>
      </c>
      <c r="AM1001" s="75" t="s">
        <v>85</v>
      </c>
      <c r="AN1001" s="38" t="s">
        <v>85</v>
      </c>
      <c r="AO1001" s="75" t="s">
        <v>85</v>
      </c>
      <c r="AP1001" s="68">
        <v>16.2</v>
      </c>
      <c r="AQ1001" s="75"/>
      <c r="AR1001" s="75">
        <v>200</v>
      </c>
      <c r="AS1001" s="34">
        <v>0</v>
      </c>
      <c r="AT1001" s="34">
        <v>0</v>
      </c>
      <c r="AU1001" s="25">
        <v>24.5</v>
      </c>
      <c r="AV1001" s="34">
        <v>42.5</v>
      </c>
      <c r="AW1001" s="25">
        <v>219.6</v>
      </c>
      <c r="AX1001" s="67">
        <v>211.8</v>
      </c>
      <c r="AY1001" s="77">
        <v>128</v>
      </c>
      <c r="AZ1001" s="49">
        <v>103.9</v>
      </c>
      <c r="BA1001" s="49">
        <v>107</v>
      </c>
      <c r="BB1001" s="49">
        <v>22</v>
      </c>
      <c r="BC1001" s="49"/>
      <c r="BD1001" s="13" t="s">
        <v>85</v>
      </c>
      <c r="BE1001" s="91" t="s">
        <v>85</v>
      </c>
      <c r="BF1001" s="13" t="s">
        <v>85</v>
      </c>
      <c r="BG1001" s="91" t="s">
        <v>85</v>
      </c>
      <c r="BH1001" s="70">
        <v>40.57</v>
      </c>
      <c r="BI1001" s="50">
        <v>21.141732283464599</v>
      </c>
      <c r="BJ1001" s="50">
        <v>21.141732283464599</v>
      </c>
      <c r="BK1001" s="50">
        <v>11.929133858267701</v>
      </c>
      <c r="BL1001" s="357">
        <v>8.7375807000000152E-2</v>
      </c>
      <c r="BM1001" s="14">
        <v>36</v>
      </c>
      <c r="BN1001" s="107" t="s">
        <v>3374</v>
      </c>
      <c r="BO1001" s="46" t="s">
        <v>3891</v>
      </c>
      <c r="BP1001" s="74" t="s">
        <v>4730</v>
      </c>
      <c r="BQ1001" s="74" t="s">
        <v>3907</v>
      </c>
      <c r="BR1001" s="74" t="s">
        <v>5165</v>
      </c>
      <c r="BS1001" s="74" t="s">
        <v>2734</v>
      </c>
      <c r="BT1001" s="74" t="s">
        <v>5619</v>
      </c>
      <c r="BU1001" s="74" t="s">
        <v>5126</v>
      </c>
      <c r="BV1001" s="74" t="s">
        <v>5620</v>
      </c>
      <c r="BW1001" s="74" t="s">
        <v>4101</v>
      </c>
      <c r="BX1001" s="74" t="s">
        <v>3909</v>
      </c>
      <c r="BY1001" s="74"/>
      <c r="BZ1001" s="334" t="s">
        <v>6357</v>
      </c>
      <c r="CA1001" s="364" t="s">
        <v>6363</v>
      </c>
      <c r="CB1001" s="337" t="s">
        <v>6365</v>
      </c>
      <c r="CC1001" s="364" t="s">
        <v>6364</v>
      </c>
      <c r="CD1001" s="311" t="str">
        <f t="shared" si="124"/>
        <v>DISCONTINUED - MR706 Bead Grip, 18x9, +18mm Offset, 8x170, 130.81mm Centerbore, Matte Black</v>
      </c>
      <c r="CE1001" s="311" t="s">
        <v>3721</v>
      </c>
      <c r="CF1001" s="311" t="s">
        <v>3720</v>
      </c>
      <c r="CG1001" s="300" t="str">
        <f t="shared" si="121"/>
        <v>TRAIL (7XX)</v>
      </c>
    </row>
    <row r="1002" spans="1:85" s="36" customFormat="1" ht="15" customHeight="1">
      <c r="A1002" s="571">
        <f t="shared" si="120"/>
        <v>999</v>
      </c>
      <c r="B1002" s="92" t="s">
        <v>84</v>
      </c>
      <c r="C1002" s="92" t="s">
        <v>1038</v>
      </c>
      <c r="D1002" s="92" t="s">
        <v>1975</v>
      </c>
      <c r="E1002" s="84" t="s">
        <v>6844</v>
      </c>
      <c r="F1002" s="281" t="str">
        <f t="shared" si="123"/>
        <v>MR31477554530</v>
      </c>
      <c r="G1002" s="83"/>
      <c r="H1002" s="83"/>
      <c r="I1002" s="72" t="s">
        <v>4744</v>
      </c>
      <c r="J1002" s="305">
        <v>44298</v>
      </c>
      <c r="K1002" s="305">
        <v>45324</v>
      </c>
      <c r="L1002" s="282" t="s">
        <v>1239</v>
      </c>
      <c r="M1002" s="328">
        <v>284.24</v>
      </c>
      <c r="N1002" s="85"/>
      <c r="O1002" s="409"/>
      <c r="P1002" s="29">
        <v>17</v>
      </c>
      <c r="Q1002" s="24">
        <v>7.5</v>
      </c>
      <c r="R1002" s="92" t="s">
        <v>2307</v>
      </c>
      <c r="S1002" s="3">
        <v>5</v>
      </c>
      <c r="T1002" s="29">
        <v>110</v>
      </c>
      <c r="U1002" s="29">
        <v>30</v>
      </c>
      <c r="V1002" s="77">
        <v>5.5</v>
      </c>
      <c r="W1002" s="93" t="s">
        <v>85</v>
      </c>
      <c r="X1002" s="68">
        <v>65.099999999999994</v>
      </c>
      <c r="Y1002" s="76">
        <v>26.01</v>
      </c>
      <c r="Z1002" s="47">
        <v>3640</v>
      </c>
      <c r="AA1002" s="71" t="s">
        <v>2165</v>
      </c>
      <c r="AB1002" s="72" t="s">
        <v>2845</v>
      </c>
      <c r="AC1002" s="47" t="s">
        <v>9908</v>
      </c>
      <c r="AD1002" s="79" t="s">
        <v>1776</v>
      </c>
      <c r="AE1002" s="32"/>
      <c r="AF1002" s="82">
        <v>22</v>
      </c>
      <c r="AG1002" s="80" t="s">
        <v>85</v>
      </c>
      <c r="AH1002" s="73" t="s">
        <v>85</v>
      </c>
      <c r="AI1002" s="73" t="s">
        <v>85</v>
      </c>
      <c r="AJ1002" s="73" t="s">
        <v>85</v>
      </c>
      <c r="AK1002" s="9" t="s">
        <v>85</v>
      </c>
      <c r="AL1002" s="73" t="s">
        <v>236</v>
      </c>
      <c r="AM1002" s="73" t="s">
        <v>85</v>
      </c>
      <c r="AN1002" s="38" t="s">
        <v>85</v>
      </c>
      <c r="AO1002" s="73" t="s">
        <v>85</v>
      </c>
      <c r="AP1002" s="77">
        <v>16</v>
      </c>
      <c r="AQ1002" s="74"/>
      <c r="AR1002" s="74">
        <v>150</v>
      </c>
      <c r="AS1002" s="34">
        <v>15</v>
      </c>
      <c r="AT1002" s="34">
        <v>20.7</v>
      </c>
      <c r="AU1002" s="34">
        <v>30.3</v>
      </c>
      <c r="AV1002" s="34">
        <v>42</v>
      </c>
      <c r="AW1002" s="34">
        <v>206.5</v>
      </c>
      <c r="AX1002" s="34">
        <v>197.8</v>
      </c>
      <c r="AY1002" s="77">
        <v>65.099999999999994</v>
      </c>
      <c r="AZ1002" s="49">
        <v>27</v>
      </c>
      <c r="BA1002" s="49">
        <v>35</v>
      </c>
      <c r="BB1002" s="49">
        <v>0</v>
      </c>
      <c r="BC1002" s="49"/>
      <c r="BD1002" s="3" t="s">
        <v>85</v>
      </c>
      <c r="BE1002" s="91" t="s">
        <v>85</v>
      </c>
      <c r="BF1002" s="3" t="s">
        <v>85</v>
      </c>
      <c r="BG1002" s="91" t="s">
        <v>85</v>
      </c>
      <c r="BH1002" s="70">
        <v>30.01</v>
      </c>
      <c r="BI1002" s="50">
        <v>20.236220472440898</v>
      </c>
      <c r="BJ1002" s="50">
        <v>20.236220472440898</v>
      </c>
      <c r="BK1002" s="50">
        <v>10.4330708661417</v>
      </c>
      <c r="BL1002" s="357">
        <v>7.001193999999944E-2</v>
      </c>
      <c r="BM1002" s="73">
        <v>36</v>
      </c>
      <c r="BN1002" s="107" t="s">
        <v>3374</v>
      </c>
      <c r="BO1002" s="46" t="s">
        <v>3891</v>
      </c>
      <c r="BP1002" s="29" t="s">
        <v>3907</v>
      </c>
      <c r="BQ1002" s="29" t="s">
        <v>5213</v>
      </c>
      <c r="BR1002" s="29" t="s">
        <v>5214</v>
      </c>
      <c r="BS1002" s="29" t="s">
        <v>5215</v>
      </c>
      <c r="BT1002" s="74" t="s">
        <v>5216</v>
      </c>
      <c r="BU1002" s="74" t="s">
        <v>4101</v>
      </c>
      <c r="BV1002" s="74" t="s">
        <v>3909</v>
      </c>
      <c r="BW1002" s="74"/>
      <c r="BX1002" s="74"/>
      <c r="BY1002" s="74"/>
      <c r="BZ1002" s="300" t="s">
        <v>6157</v>
      </c>
      <c r="CA1002" s="356" t="s">
        <v>6156</v>
      </c>
      <c r="CB1002" s="300" t="s">
        <v>6161</v>
      </c>
      <c r="CC1002" s="356" t="s">
        <v>6160</v>
      </c>
      <c r="CD1002" s="311" t="str">
        <f t="shared" ref="CD1002" si="125">CONCATENATE("DISCONTINUED"," ","-"," ",D1002,", ",P1002,"x",Q1002,", ",IF(W1002="N/A", "", CONCATENATE(W1002, "/")),IF(U1002&gt;0, CONCATENATE("+",U1002), U1002),"mm Offset, ",R1002,", ",X1002,"mm Centerbore, ",PROPER(AA1002), "", IF(BF1002="N/A", "", CONCATENATE(", w/ ", BF1002)))</f>
        <v>DISCONTINUED - MR314, 17x7.5, +30mm Offset, 5x110, 65.1mm Centerbore, Matte Black</v>
      </c>
      <c r="CE1002" s="311" t="s">
        <v>3721</v>
      </c>
      <c r="CF1002" s="311" t="s">
        <v>3720</v>
      </c>
      <c r="CG1002" s="300" t="str">
        <f t="shared" si="121"/>
        <v>STREET (3XX)</v>
      </c>
    </row>
    <row r="1003" spans="1:85" s="36" customFormat="1" ht="15" customHeight="1">
      <c r="A1003" s="571">
        <f t="shared" si="120"/>
        <v>1000</v>
      </c>
      <c r="B1003" s="4" t="s">
        <v>84</v>
      </c>
      <c r="C1003" s="92" t="s">
        <v>1055</v>
      </c>
      <c r="D1003" s="3" t="s">
        <v>1113</v>
      </c>
      <c r="E1003" s="84" t="s">
        <v>6845</v>
      </c>
      <c r="F1003" s="281" t="str">
        <f t="shared" si="123"/>
        <v>MR40147046852B</v>
      </c>
      <c r="G1003" s="83" t="s">
        <v>1095</v>
      </c>
      <c r="H1003" s="83"/>
      <c r="I1003" s="72" t="s">
        <v>1250</v>
      </c>
      <c r="J1003" s="305">
        <v>41640</v>
      </c>
      <c r="K1003" s="305">
        <v>45324</v>
      </c>
      <c r="L1003" s="282" t="s">
        <v>1239</v>
      </c>
      <c r="M1003" s="328">
        <v>289</v>
      </c>
      <c r="N1003" s="85"/>
      <c r="O1003" s="409"/>
      <c r="P1003" s="5">
        <v>14</v>
      </c>
      <c r="Q1003" s="70">
        <v>7</v>
      </c>
      <c r="R1003" s="92" t="s">
        <v>1683</v>
      </c>
      <c r="S1003" s="5">
        <v>4</v>
      </c>
      <c r="T1003" s="5">
        <v>156</v>
      </c>
      <c r="U1003" s="3">
        <v>38</v>
      </c>
      <c r="V1003" s="17">
        <v>5.3</v>
      </c>
      <c r="W1003" s="5" t="s">
        <v>166</v>
      </c>
      <c r="X1003" s="26">
        <v>132</v>
      </c>
      <c r="Y1003" s="6">
        <v>16.09</v>
      </c>
      <c r="Z1003" s="47">
        <v>1600</v>
      </c>
      <c r="AA1003" s="72" t="s">
        <v>5152</v>
      </c>
      <c r="AB1003" s="71" t="s">
        <v>2850</v>
      </c>
      <c r="AC1003" s="47" t="s">
        <v>9774</v>
      </c>
      <c r="AD1003" s="2" t="s">
        <v>1582</v>
      </c>
      <c r="AE1003" s="435"/>
      <c r="AF1003" s="82">
        <v>22</v>
      </c>
      <c r="AG1003" s="80" t="s">
        <v>85</v>
      </c>
      <c r="AH1003" s="2" t="s">
        <v>85</v>
      </c>
      <c r="AI1003" s="2" t="s">
        <v>2862</v>
      </c>
      <c r="AJ1003" s="2" t="s">
        <v>85</v>
      </c>
      <c r="AK1003" s="9" t="s">
        <v>85</v>
      </c>
      <c r="AL1003" s="74" t="s">
        <v>237</v>
      </c>
      <c r="AM1003" s="74" t="s">
        <v>85</v>
      </c>
      <c r="AN1003" s="38" t="s">
        <v>85</v>
      </c>
      <c r="AO1003" s="74" t="s">
        <v>85</v>
      </c>
      <c r="AP1003" s="77">
        <v>14.1</v>
      </c>
      <c r="AQ1003" s="74"/>
      <c r="AR1003" s="74">
        <v>194</v>
      </c>
      <c r="AS1003" s="25">
        <v>0</v>
      </c>
      <c r="AT1003" s="25">
        <v>0.7</v>
      </c>
      <c r="AU1003" s="25">
        <v>5</v>
      </c>
      <c r="AV1003" s="25">
        <v>0</v>
      </c>
      <c r="AW1003" s="25">
        <v>167</v>
      </c>
      <c r="AX1003" s="25">
        <v>158</v>
      </c>
      <c r="AY1003" s="77">
        <v>120</v>
      </c>
      <c r="AZ1003" s="49">
        <v>22</v>
      </c>
      <c r="BA1003" s="49">
        <v>46.5</v>
      </c>
      <c r="BB1003" s="49">
        <v>24</v>
      </c>
      <c r="BC1003" s="49"/>
      <c r="BD1003" s="3" t="s">
        <v>3185</v>
      </c>
      <c r="BE1003" s="91">
        <v>89.1</v>
      </c>
      <c r="BF1003" s="3" t="s">
        <v>1478</v>
      </c>
      <c r="BG1003" s="91">
        <v>11</v>
      </c>
      <c r="BH1003" s="70">
        <v>19.180216810084346</v>
      </c>
      <c r="BI1003" s="50">
        <v>16.968503937007899</v>
      </c>
      <c r="BJ1003" s="50">
        <v>16.968503937007899</v>
      </c>
      <c r="BK1003" s="50">
        <v>10.354330708661401</v>
      </c>
      <c r="BL1003" s="357">
        <v>4.8855143000000059E-2</v>
      </c>
      <c r="BM1003" s="5">
        <v>48</v>
      </c>
      <c r="BN1003" s="107" t="s">
        <v>3374</v>
      </c>
      <c r="BO1003" s="46" t="s">
        <v>3891</v>
      </c>
      <c r="BP1003" s="74" t="s">
        <v>3907</v>
      </c>
      <c r="BQ1003" s="44" t="s">
        <v>4615</v>
      </c>
      <c r="BR1003" s="44" t="s">
        <v>3932</v>
      </c>
      <c r="BS1003" s="74" t="s">
        <v>5167</v>
      </c>
      <c r="BT1003" s="74" t="s">
        <v>5168</v>
      </c>
      <c r="BU1003" s="74" t="s">
        <v>4616</v>
      </c>
      <c r="BV1003" s="74" t="s">
        <v>5169</v>
      </c>
      <c r="BW1003" s="74"/>
      <c r="BX1003" s="74"/>
      <c r="BY1003" s="74"/>
      <c r="BZ1003" s="300" t="s">
        <v>6433</v>
      </c>
      <c r="CA1003" s="356" t="s">
        <v>6432</v>
      </c>
      <c r="CB1003" s="300" t="s">
        <v>6435</v>
      </c>
      <c r="CC1003" s="356" t="s">
        <v>6434</v>
      </c>
      <c r="CD1003" s="311" t="str">
        <f t="shared" ref="CD1003:CD1006" si="126">CONCATENATE("DISCONTINUED"," ","-"," ",D1003,", ",P1003,"x",Q1003,", ",IF(W1003="N/A", "", CONCATENATE(W1003, "/")),IF(U1003&gt;0, CONCATENATE("+",U1003), U1003),"mm Offset, ",R1003,", ",X1003,"mm Centerbore, ",PROPER(AA1003), "", IF(BF1003="N/A", "", CONCATENATE(", w/ ", BF1003)))</f>
        <v>DISCONTINUED - MR401 UTV Beadlock, 14x7, 5+2/+38mm Offset, 4x156, 132mm Centerbore, Titanium - Matte Black Ring, w/ BH-H20875</v>
      </c>
      <c r="CE1003" s="311" t="s">
        <v>3721</v>
      </c>
      <c r="CF1003" s="311" t="s">
        <v>3720</v>
      </c>
      <c r="CG1003" s="300" t="str">
        <f t="shared" si="121"/>
        <v>UTV (4XX)</v>
      </c>
    </row>
    <row r="1004" spans="1:85" s="36" customFormat="1" ht="15" customHeight="1">
      <c r="A1004" s="571">
        <f t="shared" si="120"/>
        <v>1001</v>
      </c>
      <c r="B1004" s="13" t="s">
        <v>84</v>
      </c>
      <c r="C1004" s="97" t="s">
        <v>1247</v>
      </c>
      <c r="D1004" s="75" t="s">
        <v>5488</v>
      </c>
      <c r="E1004" s="84" t="s">
        <v>6846</v>
      </c>
      <c r="F1004" s="281" t="str">
        <f t="shared" si="123"/>
        <v>MR70678558535</v>
      </c>
      <c r="G1004" s="83"/>
      <c r="H1004" s="83"/>
      <c r="I1004" s="43" t="s">
        <v>5267</v>
      </c>
      <c r="J1004" s="315">
        <v>44517</v>
      </c>
      <c r="K1004" s="305">
        <v>45324</v>
      </c>
      <c r="L1004" s="282" t="s">
        <v>1239</v>
      </c>
      <c r="M1004" s="328">
        <v>319</v>
      </c>
      <c r="N1004" s="85"/>
      <c r="O1004" s="409"/>
      <c r="P1004" s="75">
        <v>17</v>
      </c>
      <c r="Q1004" s="76">
        <v>8.5</v>
      </c>
      <c r="R1004" s="92" t="s">
        <v>1688</v>
      </c>
      <c r="S1004" s="75">
        <v>5</v>
      </c>
      <c r="T1004" s="75">
        <v>150</v>
      </c>
      <c r="U1004" s="75">
        <v>35</v>
      </c>
      <c r="V1004" s="77">
        <v>6.1</v>
      </c>
      <c r="W1004" s="95" t="s">
        <v>85</v>
      </c>
      <c r="X1004" s="68">
        <v>110.5</v>
      </c>
      <c r="Y1004" s="39">
        <v>28.75</v>
      </c>
      <c r="Z1004" s="47">
        <v>2650</v>
      </c>
      <c r="AA1004" s="43" t="s">
        <v>2165</v>
      </c>
      <c r="AB1004" s="72" t="s">
        <v>2845</v>
      </c>
      <c r="AC1004" s="47" t="s">
        <v>9840</v>
      </c>
      <c r="AD1004" s="74" t="s">
        <v>3941</v>
      </c>
      <c r="AE1004" s="86"/>
      <c r="AF1004" s="82">
        <v>22</v>
      </c>
      <c r="AG1004" s="14" t="s">
        <v>85</v>
      </c>
      <c r="AH1004" s="14" t="s">
        <v>85</v>
      </c>
      <c r="AI1004" s="13" t="s">
        <v>85</v>
      </c>
      <c r="AJ1004" s="14" t="s">
        <v>85</v>
      </c>
      <c r="AK1004" s="9" t="s">
        <v>85</v>
      </c>
      <c r="AL1004" s="92" t="s">
        <v>236</v>
      </c>
      <c r="AM1004" s="75" t="s">
        <v>85</v>
      </c>
      <c r="AN1004" s="38" t="s">
        <v>85</v>
      </c>
      <c r="AO1004" s="75" t="s">
        <v>85</v>
      </c>
      <c r="AP1004" s="68">
        <v>16.2</v>
      </c>
      <c r="AQ1004" s="75"/>
      <c r="AR1004" s="75">
        <v>185</v>
      </c>
      <c r="AS1004" s="34">
        <v>0</v>
      </c>
      <c r="AT1004" s="34">
        <v>8.9</v>
      </c>
      <c r="AU1004" s="25">
        <v>23.4</v>
      </c>
      <c r="AV1004" s="34">
        <v>32.9</v>
      </c>
      <c r="AW1004" s="25">
        <v>209.4</v>
      </c>
      <c r="AX1004" s="67">
        <v>192</v>
      </c>
      <c r="AY1004" s="77">
        <v>110.5</v>
      </c>
      <c r="AZ1004" s="49">
        <v>44</v>
      </c>
      <c r="BA1004" s="49">
        <v>44</v>
      </c>
      <c r="BB1004" s="49">
        <v>22</v>
      </c>
      <c r="BC1004" s="49"/>
      <c r="BD1004" s="13" t="s">
        <v>85</v>
      </c>
      <c r="BE1004" s="91" t="s">
        <v>85</v>
      </c>
      <c r="BF1004" s="13" t="s">
        <v>85</v>
      </c>
      <c r="BG1004" s="91" t="s">
        <v>85</v>
      </c>
      <c r="BH1004" s="70">
        <v>32.75</v>
      </c>
      <c r="BI1004" s="50">
        <v>20.236220472440898</v>
      </c>
      <c r="BJ1004" s="50">
        <v>20.236220472440898</v>
      </c>
      <c r="BK1004" s="50">
        <v>11.417322834645701</v>
      </c>
      <c r="BL1004" s="357">
        <v>7.6616839999999839E-2</v>
      </c>
      <c r="BM1004" s="14">
        <v>36</v>
      </c>
      <c r="BN1004" s="107" t="s">
        <v>3374</v>
      </c>
      <c r="BO1004" s="46" t="s">
        <v>3891</v>
      </c>
      <c r="BP1004" s="74" t="s">
        <v>4730</v>
      </c>
      <c r="BQ1004" s="74" t="s">
        <v>3907</v>
      </c>
      <c r="BR1004" s="74" t="s">
        <v>5165</v>
      </c>
      <c r="BS1004" s="74" t="s">
        <v>2734</v>
      </c>
      <c r="BT1004" s="74" t="s">
        <v>5619</v>
      </c>
      <c r="BU1004" s="74" t="s">
        <v>5126</v>
      </c>
      <c r="BV1004" s="74" t="s">
        <v>5620</v>
      </c>
      <c r="BW1004" s="74" t="s">
        <v>4101</v>
      </c>
      <c r="BX1004" s="74" t="s">
        <v>3909</v>
      </c>
      <c r="BY1004" s="74"/>
      <c r="BZ1004" s="334" t="s">
        <v>6355</v>
      </c>
      <c r="CA1004" s="364" t="s">
        <v>6354</v>
      </c>
      <c r="CB1004" s="337" t="s">
        <v>6359</v>
      </c>
      <c r="CC1004" s="364" t="s">
        <v>6358</v>
      </c>
      <c r="CD1004" s="311" t="str">
        <f t="shared" si="126"/>
        <v>DISCONTINUED - MR706 Bead Grip, 17x8.5, +35mm Offset, 5x150, 110.5mm Centerbore, Matte Black</v>
      </c>
      <c r="CE1004" s="311" t="s">
        <v>3721</v>
      </c>
      <c r="CF1004" s="311" t="s">
        <v>3720</v>
      </c>
      <c r="CG1004" s="300" t="str">
        <f t="shared" si="121"/>
        <v>TRAIL (7XX)</v>
      </c>
    </row>
    <row r="1005" spans="1:85" s="36" customFormat="1" ht="15" customHeight="1">
      <c r="A1005" s="571">
        <f t="shared" si="120"/>
        <v>1002</v>
      </c>
      <c r="B1005" s="13" t="s">
        <v>84</v>
      </c>
      <c r="C1005" s="97" t="s">
        <v>1247</v>
      </c>
      <c r="D1005" s="75" t="s">
        <v>5488</v>
      </c>
      <c r="E1005" s="84" t="s">
        <v>6847</v>
      </c>
      <c r="F1005" s="281" t="str">
        <f t="shared" si="123"/>
        <v>MR70678562500</v>
      </c>
      <c r="G1005" s="83"/>
      <c r="H1005" s="83"/>
      <c r="I1005" s="43" t="s">
        <v>5273</v>
      </c>
      <c r="J1005" s="315">
        <v>44517</v>
      </c>
      <c r="K1005" s="305">
        <v>45324</v>
      </c>
      <c r="L1005" s="282" t="s">
        <v>1239</v>
      </c>
      <c r="M1005" s="328">
        <v>319</v>
      </c>
      <c r="N1005" s="85"/>
      <c r="O1005" s="409"/>
      <c r="P1005" s="75">
        <v>17</v>
      </c>
      <c r="Q1005" s="76">
        <v>8.5</v>
      </c>
      <c r="R1005" s="92" t="s">
        <v>1695</v>
      </c>
      <c r="S1005" s="75">
        <v>6</v>
      </c>
      <c r="T1005" s="75">
        <v>120</v>
      </c>
      <c r="U1005" s="75">
        <v>0</v>
      </c>
      <c r="V1005" s="77">
        <v>4.72</v>
      </c>
      <c r="W1005" s="95" t="s">
        <v>85</v>
      </c>
      <c r="X1005" s="68">
        <v>67</v>
      </c>
      <c r="Y1005" s="39">
        <v>30.17</v>
      </c>
      <c r="Z1005" s="47">
        <v>2650</v>
      </c>
      <c r="AA1005" s="43" t="s">
        <v>2165</v>
      </c>
      <c r="AB1005" s="72" t="s">
        <v>2845</v>
      </c>
      <c r="AC1005" s="47" t="s">
        <v>9715</v>
      </c>
      <c r="AD1005" s="74" t="s">
        <v>3940</v>
      </c>
      <c r="AE1005" s="86"/>
      <c r="AF1005" s="82">
        <v>22</v>
      </c>
      <c r="AG1005" s="14" t="s">
        <v>85</v>
      </c>
      <c r="AH1005" s="14" t="s">
        <v>85</v>
      </c>
      <c r="AI1005" s="13" t="s">
        <v>85</v>
      </c>
      <c r="AJ1005" s="14" t="s">
        <v>85</v>
      </c>
      <c r="AK1005" s="9" t="s">
        <v>85</v>
      </c>
      <c r="AL1005" s="92" t="s">
        <v>236</v>
      </c>
      <c r="AM1005" s="75" t="s">
        <v>85</v>
      </c>
      <c r="AN1005" s="38" t="s">
        <v>85</v>
      </c>
      <c r="AO1005" s="75" t="s">
        <v>85</v>
      </c>
      <c r="AP1005" s="68">
        <v>16.2</v>
      </c>
      <c r="AQ1005" s="75"/>
      <c r="AR1005" s="75">
        <v>150</v>
      </c>
      <c r="AS1005" s="34">
        <v>17.899999999999999</v>
      </c>
      <c r="AT1005" s="34">
        <v>27.6</v>
      </c>
      <c r="AU1005" s="25">
        <v>37.5</v>
      </c>
      <c r="AV1005" s="34">
        <v>53</v>
      </c>
      <c r="AW1005" s="25">
        <v>210</v>
      </c>
      <c r="AX1005" s="67">
        <v>206</v>
      </c>
      <c r="AY1005" s="77">
        <v>67</v>
      </c>
      <c r="AZ1005" s="49">
        <v>44</v>
      </c>
      <c r="BA1005" s="49">
        <v>44</v>
      </c>
      <c r="BB1005" s="49">
        <v>22</v>
      </c>
      <c r="BC1005" s="49"/>
      <c r="BD1005" s="13" t="s">
        <v>85</v>
      </c>
      <c r="BE1005" s="91" t="s">
        <v>85</v>
      </c>
      <c r="BF1005" s="13" t="s">
        <v>85</v>
      </c>
      <c r="BG1005" s="91" t="s">
        <v>85</v>
      </c>
      <c r="BH1005" s="70">
        <v>34.76</v>
      </c>
      <c r="BI1005" s="50">
        <v>20.236220472440898</v>
      </c>
      <c r="BJ1005" s="50">
        <v>20.236220472440898</v>
      </c>
      <c r="BK1005" s="50">
        <v>11.417322834645701</v>
      </c>
      <c r="BL1005" s="357">
        <v>7.6616839999999839E-2</v>
      </c>
      <c r="BM1005" s="14">
        <v>36</v>
      </c>
      <c r="BN1005" s="107" t="s">
        <v>3374</v>
      </c>
      <c r="BO1005" s="46" t="s">
        <v>3891</v>
      </c>
      <c r="BP1005" s="74" t="s">
        <v>4730</v>
      </c>
      <c r="BQ1005" s="74" t="s">
        <v>3907</v>
      </c>
      <c r="BR1005" s="74" t="s">
        <v>5165</v>
      </c>
      <c r="BS1005" s="74" t="s">
        <v>2734</v>
      </c>
      <c r="BT1005" s="74" t="s">
        <v>5619</v>
      </c>
      <c r="BU1005" s="74" t="s">
        <v>5126</v>
      </c>
      <c r="BV1005" s="74" t="s">
        <v>5620</v>
      </c>
      <c r="BW1005" s="74" t="s">
        <v>4101</v>
      </c>
      <c r="BX1005" s="74" t="s">
        <v>3909</v>
      </c>
      <c r="BY1005" s="74"/>
      <c r="BZ1005" s="334" t="s">
        <v>6356</v>
      </c>
      <c r="CA1005" s="364" t="s">
        <v>6360</v>
      </c>
      <c r="CB1005" s="337" t="s">
        <v>6362</v>
      </c>
      <c r="CC1005" s="364" t="s">
        <v>6361</v>
      </c>
      <c r="CD1005" s="311" t="str">
        <f t="shared" si="126"/>
        <v>DISCONTINUED - MR706 Bead Grip, 17x8.5, 0mm Offset, 6x120, 67mm Centerbore, Matte Black</v>
      </c>
      <c r="CE1005" s="311" t="s">
        <v>3721</v>
      </c>
      <c r="CF1005" s="311" t="s">
        <v>3720</v>
      </c>
      <c r="CG1005" s="300" t="str">
        <f t="shared" si="121"/>
        <v>TRAIL (7XX)</v>
      </c>
    </row>
    <row r="1006" spans="1:85" s="36" customFormat="1" ht="15" customHeight="1">
      <c r="A1006" s="571">
        <f t="shared" si="120"/>
        <v>1003</v>
      </c>
      <c r="B1006" s="13" t="s">
        <v>84</v>
      </c>
      <c r="C1006" s="97" t="s">
        <v>1247</v>
      </c>
      <c r="D1006" s="75" t="s">
        <v>5489</v>
      </c>
      <c r="E1006" s="84" t="s">
        <v>6848</v>
      </c>
      <c r="F1006" s="281" t="str">
        <f t="shared" si="123"/>
        <v>MR70778580600</v>
      </c>
      <c r="G1006" s="83"/>
      <c r="H1006" s="83"/>
      <c r="I1006" s="72" t="s">
        <v>5447</v>
      </c>
      <c r="J1006" s="306">
        <v>44539</v>
      </c>
      <c r="K1006" s="305">
        <v>45324</v>
      </c>
      <c r="L1006" s="282" t="s">
        <v>1239</v>
      </c>
      <c r="M1006" s="328">
        <v>339</v>
      </c>
      <c r="N1006" s="85"/>
      <c r="O1006" s="409"/>
      <c r="P1006" s="75">
        <v>17</v>
      </c>
      <c r="Q1006" s="76">
        <v>8.5</v>
      </c>
      <c r="R1006" s="92" t="s">
        <v>1699</v>
      </c>
      <c r="S1006" s="75">
        <v>8</v>
      </c>
      <c r="T1006" s="75">
        <v>6.5</v>
      </c>
      <c r="U1006" s="75">
        <v>0</v>
      </c>
      <c r="V1006" s="77">
        <v>4.72</v>
      </c>
      <c r="W1006" s="95" t="s">
        <v>85</v>
      </c>
      <c r="X1006" s="68">
        <v>130.81</v>
      </c>
      <c r="Y1006" s="39">
        <v>33.22</v>
      </c>
      <c r="Z1006" s="47">
        <v>3640</v>
      </c>
      <c r="AA1006" s="43" t="s">
        <v>4426</v>
      </c>
      <c r="AB1006" s="72" t="s">
        <v>4427</v>
      </c>
      <c r="AC1006" s="47" t="s">
        <v>9627</v>
      </c>
      <c r="AD1006" s="74" t="s">
        <v>3944</v>
      </c>
      <c r="AE1006" s="86"/>
      <c r="AF1006" s="82">
        <v>33</v>
      </c>
      <c r="AG1006" s="14" t="s">
        <v>85</v>
      </c>
      <c r="AH1006" s="14" t="s">
        <v>85</v>
      </c>
      <c r="AI1006" s="13" t="s">
        <v>2863</v>
      </c>
      <c r="AJ1006" s="14" t="s">
        <v>85</v>
      </c>
      <c r="AK1006" s="9" t="s">
        <v>85</v>
      </c>
      <c r="AL1006" s="92" t="s">
        <v>237</v>
      </c>
      <c r="AM1006" s="75" t="s">
        <v>85</v>
      </c>
      <c r="AN1006" s="38" t="s">
        <v>85</v>
      </c>
      <c r="AO1006" s="75" t="s">
        <v>85</v>
      </c>
      <c r="AP1006" s="68">
        <v>16.2</v>
      </c>
      <c r="AQ1006" s="75"/>
      <c r="AR1006" s="75">
        <v>200</v>
      </c>
      <c r="AS1006" s="34">
        <v>0</v>
      </c>
      <c r="AT1006" s="34">
        <v>0</v>
      </c>
      <c r="AU1006" s="25">
        <v>34.700000000000003</v>
      </c>
      <c r="AV1006" s="34">
        <v>85.6</v>
      </c>
      <c r="AW1006" s="25">
        <v>210</v>
      </c>
      <c r="AX1006" s="67">
        <v>203</v>
      </c>
      <c r="AY1006" s="77">
        <v>123.1</v>
      </c>
      <c r="AZ1006" s="49">
        <v>92</v>
      </c>
      <c r="BA1006" s="49">
        <v>92</v>
      </c>
      <c r="BB1006" s="49">
        <v>0</v>
      </c>
      <c r="BC1006" s="49"/>
      <c r="BD1006" s="13" t="s">
        <v>85</v>
      </c>
      <c r="BE1006" s="91" t="s">
        <v>85</v>
      </c>
      <c r="BF1006" s="13" t="s">
        <v>85</v>
      </c>
      <c r="BG1006" s="91" t="s">
        <v>85</v>
      </c>
      <c r="BH1006" s="70">
        <v>38.07</v>
      </c>
      <c r="BI1006" s="50">
        <v>20.236220472440898</v>
      </c>
      <c r="BJ1006" s="50">
        <v>20.236220472440898</v>
      </c>
      <c r="BK1006" s="50">
        <v>11.417322834645701</v>
      </c>
      <c r="BL1006" s="357">
        <v>7.6616839999999839E-2</v>
      </c>
      <c r="BM1006" s="14">
        <v>36</v>
      </c>
      <c r="BN1006" s="107" t="s">
        <v>3374</v>
      </c>
      <c r="BO1006" s="46" t="s">
        <v>3891</v>
      </c>
      <c r="BP1006" s="74" t="s">
        <v>4730</v>
      </c>
      <c r="BQ1006" s="74" t="s">
        <v>3907</v>
      </c>
      <c r="BR1006" s="74" t="s">
        <v>5161</v>
      </c>
      <c r="BS1006" s="74" t="s">
        <v>2734</v>
      </c>
      <c r="BT1006" s="74" t="s">
        <v>5619</v>
      </c>
      <c r="BU1006" s="74" t="s">
        <v>5126</v>
      </c>
      <c r="BV1006" s="74" t="s">
        <v>5620</v>
      </c>
      <c r="BW1006" s="74" t="s">
        <v>4101</v>
      </c>
      <c r="BX1006" s="74" t="s">
        <v>3909</v>
      </c>
      <c r="BY1006" s="74"/>
      <c r="BZ1006" s="334" t="s">
        <v>6380</v>
      </c>
      <c r="CA1006" s="364" t="s">
        <v>6387</v>
      </c>
      <c r="CB1006" s="337" t="s">
        <v>6389</v>
      </c>
      <c r="CC1006" s="364" t="s">
        <v>6388</v>
      </c>
      <c r="CD1006" s="311" t="str">
        <f t="shared" si="126"/>
        <v>DISCONTINUED - MR707 Bead Grip, 17x8.5, 0mm Offset, 8x6.5, 130.81mm Centerbore, Bahia Blue</v>
      </c>
      <c r="CE1006" s="311" t="s">
        <v>3721</v>
      </c>
      <c r="CF1006" s="311" t="s">
        <v>3720</v>
      </c>
      <c r="CG1006" s="300" t="str">
        <f t="shared" si="121"/>
        <v>TRAIL (7XX)</v>
      </c>
    </row>
    <row r="1007" spans="1:85" s="36" customFormat="1" ht="15" customHeight="1">
      <c r="A1007" s="571">
        <f t="shared" si="120"/>
        <v>1004</v>
      </c>
      <c r="B1007" s="97" t="s">
        <v>84</v>
      </c>
      <c r="C1007" s="97" t="s">
        <v>1038</v>
      </c>
      <c r="D1007" s="92" t="s">
        <v>3867</v>
      </c>
      <c r="E1007" s="84" t="s">
        <v>6850</v>
      </c>
      <c r="F1007" s="281" t="str">
        <f t="shared" si="123"/>
        <v>MR31678016825</v>
      </c>
      <c r="G1007" s="83"/>
      <c r="H1007" s="83"/>
      <c r="I1007" s="72" t="s">
        <v>4882</v>
      </c>
      <c r="J1007" s="305">
        <v>44351</v>
      </c>
      <c r="K1007" s="305">
        <v>45324</v>
      </c>
      <c r="L1007" s="282" t="s">
        <v>1239</v>
      </c>
      <c r="M1007" s="328">
        <v>269</v>
      </c>
      <c r="N1007" s="85"/>
      <c r="O1007" s="409"/>
      <c r="P1007" s="29">
        <v>17</v>
      </c>
      <c r="Q1007" s="66">
        <v>8</v>
      </c>
      <c r="R1007" s="92" t="s">
        <v>1697</v>
      </c>
      <c r="S1007" s="13">
        <v>6</v>
      </c>
      <c r="T1007" s="83">
        <v>135</v>
      </c>
      <c r="U1007" s="83">
        <v>25</v>
      </c>
      <c r="V1007" s="40">
        <v>5.44</v>
      </c>
      <c r="W1007" s="95" t="s">
        <v>85</v>
      </c>
      <c r="X1007" s="16">
        <v>87</v>
      </c>
      <c r="Y1007" s="40">
        <v>26.565702593277749</v>
      </c>
      <c r="Z1007" s="47">
        <v>2650</v>
      </c>
      <c r="AA1007" s="71" t="s">
        <v>2516</v>
      </c>
      <c r="AB1007" s="71" t="s">
        <v>2850</v>
      </c>
      <c r="AC1007" s="47" t="s">
        <v>9909</v>
      </c>
      <c r="AD1007" s="11" t="s">
        <v>1600</v>
      </c>
      <c r="AE1007" s="434"/>
      <c r="AF1007" s="82">
        <v>22</v>
      </c>
      <c r="AG1007" s="14" t="s">
        <v>85</v>
      </c>
      <c r="AH1007" s="14" t="s">
        <v>85</v>
      </c>
      <c r="AI1007" s="73" t="s">
        <v>85</v>
      </c>
      <c r="AJ1007" s="73" t="s">
        <v>85</v>
      </c>
      <c r="AK1007" s="9" t="s">
        <v>85</v>
      </c>
      <c r="AL1007" s="74" t="s">
        <v>236</v>
      </c>
      <c r="AM1007" s="74" t="s">
        <v>85</v>
      </c>
      <c r="AN1007" s="38" t="s">
        <v>85</v>
      </c>
      <c r="AO1007" s="74" t="s">
        <v>85</v>
      </c>
      <c r="AP1007" s="40">
        <v>16</v>
      </c>
      <c r="AQ1007" s="13"/>
      <c r="AR1007" s="13">
        <v>175</v>
      </c>
      <c r="AS1007" s="67">
        <v>7.6</v>
      </c>
      <c r="AT1007" s="67">
        <v>23</v>
      </c>
      <c r="AU1007" s="67">
        <v>31.4</v>
      </c>
      <c r="AV1007" s="67">
        <v>31.4</v>
      </c>
      <c r="AW1007" s="67">
        <v>209.7</v>
      </c>
      <c r="AX1007" s="96">
        <v>203</v>
      </c>
      <c r="AY1007" s="77">
        <v>87</v>
      </c>
      <c r="AZ1007" s="49">
        <v>47</v>
      </c>
      <c r="BA1007" s="49">
        <v>47</v>
      </c>
      <c r="BB1007" s="49">
        <v>38</v>
      </c>
      <c r="BC1007" s="49"/>
      <c r="BD1007" s="3" t="s">
        <v>85</v>
      </c>
      <c r="BE1007" s="91" t="s">
        <v>85</v>
      </c>
      <c r="BF1007" s="3" t="s">
        <v>85</v>
      </c>
      <c r="BG1007" s="91" t="s">
        <v>85</v>
      </c>
      <c r="BH1007" s="70">
        <v>30.35</v>
      </c>
      <c r="BI1007" s="50">
        <v>20.236220472440898</v>
      </c>
      <c r="BJ1007" s="50">
        <v>20.236220472440898</v>
      </c>
      <c r="BK1007" s="50">
        <v>10.7086614173228</v>
      </c>
      <c r="BL1007" s="357">
        <v>7.18613119999994E-2</v>
      </c>
      <c r="BM1007" s="14">
        <v>36</v>
      </c>
      <c r="BN1007" s="107" t="s">
        <v>3374</v>
      </c>
      <c r="BO1007" s="46" t="s">
        <v>3891</v>
      </c>
      <c r="BP1007" s="29" t="s">
        <v>3907</v>
      </c>
      <c r="BQ1007" s="29" t="s">
        <v>5222</v>
      </c>
      <c r="BR1007" s="29" t="s">
        <v>5223</v>
      </c>
      <c r="BS1007" s="29" t="s">
        <v>5216</v>
      </c>
      <c r="BT1007" s="74" t="s">
        <v>4101</v>
      </c>
      <c r="BU1007" s="74" t="s">
        <v>3909</v>
      </c>
      <c r="BV1007" s="74"/>
      <c r="BW1007" s="74"/>
      <c r="BX1007" s="74"/>
      <c r="BY1007" s="74"/>
      <c r="BZ1007" s="300" t="s">
        <v>6199</v>
      </c>
      <c r="CA1007" s="363" t="s">
        <v>6198</v>
      </c>
      <c r="CB1007" s="300" t="s">
        <v>6201</v>
      </c>
      <c r="CC1007" s="363" t="s">
        <v>6200</v>
      </c>
      <c r="CD1007" s="311" t="str">
        <f t="shared" ref="CD1007:CD1020" si="127">CONCATENATE("DISCONTINUED"," ","-"," ",D1007,", ",P1007,"x",Q1007,", ",IF(W1007="N/A", "", CONCATENATE(W1007, "/")),IF(U1007&gt;0, CONCATENATE("+",U1007), U1007),"mm Offset, ",R1007,", ",X1007,"mm Centerbore, ",PROPER(AA1007), "", IF(BF1007="N/A", "", CONCATENATE(", w/ ", BF1007)))</f>
        <v>DISCONTINUED - MR316, 17x8, +25mm Offset, 6x135, 87mm Centerbore, Gloss Titanium</v>
      </c>
      <c r="CE1007" s="311" t="s">
        <v>3721</v>
      </c>
      <c r="CF1007" s="311" t="s">
        <v>3720</v>
      </c>
      <c r="CG1007" s="300" t="str">
        <f t="shared" si="121"/>
        <v>STREET (3XX)</v>
      </c>
    </row>
    <row r="1008" spans="1:85" s="36" customFormat="1" ht="15" customHeight="1">
      <c r="A1008" s="571">
        <f t="shared" si="120"/>
        <v>1005</v>
      </c>
      <c r="B1008" s="92" t="s">
        <v>84</v>
      </c>
      <c r="C1008" s="92" t="s">
        <v>1038</v>
      </c>
      <c r="D1008" s="92" t="s">
        <v>3867</v>
      </c>
      <c r="E1008" s="84" t="s">
        <v>6851</v>
      </c>
      <c r="F1008" s="281" t="str">
        <f t="shared" si="123"/>
        <v>MR31629060800</v>
      </c>
      <c r="G1008" s="83"/>
      <c r="H1008" s="83"/>
      <c r="I1008" s="72" t="s">
        <v>5371</v>
      </c>
      <c r="J1008" s="315">
        <v>44517</v>
      </c>
      <c r="K1008" s="305">
        <v>45324</v>
      </c>
      <c r="L1008" s="282" t="s">
        <v>1239</v>
      </c>
      <c r="M1008" s="328">
        <v>349</v>
      </c>
      <c r="N1008" s="85"/>
      <c r="O1008" s="409"/>
      <c r="P1008" s="29">
        <v>20</v>
      </c>
      <c r="Q1008" s="8">
        <v>9</v>
      </c>
      <c r="R1008" s="92" t="s">
        <v>1089</v>
      </c>
      <c r="S1008" s="3">
        <v>6</v>
      </c>
      <c r="T1008" s="29">
        <v>5.5</v>
      </c>
      <c r="U1008" s="29">
        <v>0</v>
      </c>
      <c r="V1008" s="16">
        <v>5</v>
      </c>
      <c r="W1008" s="93" t="s">
        <v>85</v>
      </c>
      <c r="X1008" s="16">
        <v>106.25</v>
      </c>
      <c r="Y1008" s="41">
        <v>34.450902837423534</v>
      </c>
      <c r="Z1008" s="47">
        <v>2650</v>
      </c>
      <c r="AA1008" s="11" t="s">
        <v>2516</v>
      </c>
      <c r="AB1008" s="11" t="s">
        <v>2850</v>
      </c>
      <c r="AC1008" s="47" t="s">
        <v>9699</v>
      </c>
      <c r="AD1008" s="74" t="s">
        <v>1598</v>
      </c>
      <c r="AE1008" s="86"/>
      <c r="AF1008" s="82">
        <v>22</v>
      </c>
      <c r="AG1008" s="80" t="s">
        <v>85</v>
      </c>
      <c r="AH1008" s="73" t="s">
        <v>85</v>
      </c>
      <c r="AI1008" s="73" t="s">
        <v>85</v>
      </c>
      <c r="AJ1008" s="73" t="s">
        <v>85</v>
      </c>
      <c r="AK1008" s="9" t="s">
        <v>85</v>
      </c>
      <c r="AL1008" s="74" t="s">
        <v>236</v>
      </c>
      <c r="AM1008" s="74" t="s">
        <v>1649</v>
      </c>
      <c r="AN1008" s="38">
        <v>2.75</v>
      </c>
      <c r="AO1008" s="74">
        <v>78.3</v>
      </c>
      <c r="AP1008" s="16">
        <v>16.100000000000001</v>
      </c>
      <c r="AQ1008" s="3"/>
      <c r="AR1008" s="3">
        <v>175</v>
      </c>
      <c r="AS1008" s="34">
        <v>7</v>
      </c>
      <c r="AT1008" s="34">
        <v>34</v>
      </c>
      <c r="AU1008" s="34">
        <v>54</v>
      </c>
      <c r="AV1008" s="34">
        <v>60</v>
      </c>
      <c r="AW1008" s="34">
        <v>245</v>
      </c>
      <c r="AX1008" s="94">
        <v>242</v>
      </c>
      <c r="AY1008" s="16">
        <v>106.25</v>
      </c>
      <c r="AZ1008" s="49">
        <v>64</v>
      </c>
      <c r="BA1008" s="49">
        <v>64</v>
      </c>
      <c r="BB1008" s="49">
        <v>45</v>
      </c>
      <c r="BC1008" s="49"/>
      <c r="BD1008" s="3" t="s">
        <v>85</v>
      </c>
      <c r="BE1008" s="91" t="s">
        <v>85</v>
      </c>
      <c r="BF1008" s="3" t="s">
        <v>85</v>
      </c>
      <c r="BG1008" s="91" t="s">
        <v>85</v>
      </c>
      <c r="BH1008" s="70">
        <v>39.521534867675719</v>
      </c>
      <c r="BI1008" s="50">
        <v>23.228346456692901</v>
      </c>
      <c r="BJ1008" s="50">
        <v>23.228346456692901</v>
      </c>
      <c r="BK1008" s="50">
        <v>11.771653543307099</v>
      </c>
      <c r="BL1008" s="357">
        <v>0.10408189999999996</v>
      </c>
      <c r="BM1008" s="14">
        <v>24</v>
      </c>
      <c r="BN1008" s="107" t="s">
        <v>3374</v>
      </c>
      <c r="BO1008" s="46" t="s">
        <v>3891</v>
      </c>
      <c r="BP1008" s="29" t="s">
        <v>3907</v>
      </c>
      <c r="BQ1008" s="29" t="s">
        <v>5222</v>
      </c>
      <c r="BR1008" s="29" t="s">
        <v>5223</v>
      </c>
      <c r="BS1008" s="29" t="s">
        <v>5216</v>
      </c>
      <c r="BT1008" s="74" t="s">
        <v>4101</v>
      </c>
      <c r="BU1008" s="74" t="s">
        <v>3909</v>
      </c>
      <c r="BV1008" s="74"/>
      <c r="BW1008" s="74"/>
      <c r="BX1008" s="74"/>
      <c r="BY1008" s="74"/>
      <c r="BZ1008" s="300" t="s">
        <v>6199</v>
      </c>
      <c r="CA1008" s="363" t="s">
        <v>6198</v>
      </c>
      <c r="CB1008" s="300" t="s">
        <v>6201</v>
      </c>
      <c r="CC1008" s="363" t="s">
        <v>6200</v>
      </c>
      <c r="CD1008" s="311" t="str">
        <f t="shared" si="127"/>
        <v>DISCONTINUED - MR316, 20x9, 0mm Offset, 6x5.5, 106.25mm Centerbore, Gloss Titanium</v>
      </c>
      <c r="CE1008" s="311" t="s">
        <v>3721</v>
      </c>
      <c r="CF1008" s="311" t="s">
        <v>3720</v>
      </c>
      <c r="CG1008" s="300" t="str">
        <f t="shared" si="121"/>
        <v>STREET (3XX)</v>
      </c>
    </row>
    <row r="1009" spans="1:85" s="36" customFormat="1" ht="15" customHeight="1">
      <c r="A1009" s="571">
        <f t="shared" si="120"/>
        <v>1006</v>
      </c>
      <c r="B1009" s="3" t="s">
        <v>84</v>
      </c>
      <c r="C1009" s="92" t="s">
        <v>1059</v>
      </c>
      <c r="D1009" s="74" t="s">
        <v>233</v>
      </c>
      <c r="E1009" s="84" t="s">
        <v>6852</v>
      </c>
      <c r="F1009" s="281" t="str">
        <f t="shared" si="123"/>
        <v>MR50178012542</v>
      </c>
      <c r="G1009" s="83"/>
      <c r="H1009" s="83"/>
      <c r="I1009" s="71" t="s">
        <v>2319</v>
      </c>
      <c r="J1009" s="306">
        <v>43370</v>
      </c>
      <c r="K1009" s="305">
        <v>45324</v>
      </c>
      <c r="L1009" s="282" t="s">
        <v>1239</v>
      </c>
      <c r="M1009" s="328">
        <v>289</v>
      </c>
      <c r="N1009" s="85"/>
      <c r="O1009" s="409"/>
      <c r="P1009" s="74">
        <v>17</v>
      </c>
      <c r="Q1009" s="76">
        <v>8</v>
      </c>
      <c r="R1009" s="92" t="s">
        <v>1756</v>
      </c>
      <c r="S1009" s="74">
        <v>5</v>
      </c>
      <c r="T1009" s="74">
        <v>4.5</v>
      </c>
      <c r="U1009" s="74">
        <v>42</v>
      </c>
      <c r="V1009" s="77">
        <v>6.2</v>
      </c>
      <c r="W1009" s="93" t="s">
        <v>85</v>
      </c>
      <c r="X1009" s="77">
        <v>67.099999999999994</v>
      </c>
      <c r="Y1009" s="76">
        <v>24.36</v>
      </c>
      <c r="Z1009" s="47">
        <v>1850</v>
      </c>
      <c r="AA1009" s="72" t="s">
        <v>2165</v>
      </c>
      <c r="AB1009" s="72" t="s">
        <v>2845</v>
      </c>
      <c r="AC1009" s="47" t="s">
        <v>9894</v>
      </c>
      <c r="AD1009" s="74" t="s">
        <v>1583</v>
      </c>
      <c r="AE1009" s="86"/>
      <c r="AF1009" s="82">
        <v>33</v>
      </c>
      <c r="AG1009" s="79" t="s">
        <v>1675</v>
      </c>
      <c r="AH1009" s="74" t="s">
        <v>1786</v>
      </c>
      <c r="AI1009" s="73" t="s">
        <v>85</v>
      </c>
      <c r="AJ1009" s="3" t="s">
        <v>85</v>
      </c>
      <c r="AK1009" s="9" t="s">
        <v>85</v>
      </c>
      <c r="AL1009" s="92" t="s">
        <v>236</v>
      </c>
      <c r="AM1009" s="74" t="s">
        <v>1631</v>
      </c>
      <c r="AN1009" s="38">
        <v>2.75</v>
      </c>
      <c r="AO1009" s="74">
        <v>56.1</v>
      </c>
      <c r="AP1009" s="77">
        <v>16</v>
      </c>
      <c r="AQ1009" s="74"/>
      <c r="AR1009" s="74">
        <v>155</v>
      </c>
      <c r="AS1009" s="25">
        <v>31.6</v>
      </c>
      <c r="AT1009" s="25">
        <v>40</v>
      </c>
      <c r="AU1009" s="25">
        <v>43</v>
      </c>
      <c r="AV1009" s="25">
        <v>46</v>
      </c>
      <c r="AW1009" s="25">
        <v>207.6</v>
      </c>
      <c r="AX1009" s="25">
        <v>195.6</v>
      </c>
      <c r="AY1009" s="77">
        <v>67.099999999999994</v>
      </c>
      <c r="AZ1009" s="49">
        <v>25</v>
      </c>
      <c r="BA1009" s="49">
        <v>25</v>
      </c>
      <c r="BB1009" s="49">
        <v>0</v>
      </c>
      <c r="BC1009" s="49"/>
      <c r="BD1009" s="3" t="s">
        <v>85</v>
      </c>
      <c r="BE1009" s="91" t="s">
        <v>85</v>
      </c>
      <c r="BF1009" s="3" t="s">
        <v>85</v>
      </c>
      <c r="BG1009" s="91" t="s">
        <v>85</v>
      </c>
      <c r="BH1009" s="70">
        <v>28.2</v>
      </c>
      <c r="BI1009" s="50">
        <v>20.236220472440898</v>
      </c>
      <c r="BJ1009" s="50">
        <v>20.236220472440898</v>
      </c>
      <c r="BK1009" s="50">
        <v>10.7086614173228</v>
      </c>
      <c r="BL1009" s="357">
        <v>7.18613119999994E-2</v>
      </c>
      <c r="BM1009" s="74">
        <v>36</v>
      </c>
      <c r="BN1009" s="107" t="s">
        <v>3374</v>
      </c>
      <c r="BO1009" s="46" t="s">
        <v>3891</v>
      </c>
      <c r="BP1009" s="74" t="s">
        <v>3907</v>
      </c>
      <c r="BQ1009" s="74" t="s">
        <v>5227</v>
      </c>
      <c r="BR1009" s="74" t="s">
        <v>5170</v>
      </c>
      <c r="BS1009" s="74" t="s">
        <v>4451</v>
      </c>
      <c r="BT1009" s="74" t="s">
        <v>4101</v>
      </c>
      <c r="BU1009" s="74" t="s">
        <v>3909</v>
      </c>
      <c r="BV1009" s="74" t="s">
        <v>5228</v>
      </c>
      <c r="BW1009" s="74"/>
      <c r="BX1009" s="74"/>
      <c r="BY1009" s="74"/>
      <c r="BZ1009" s="300" t="s">
        <v>6221</v>
      </c>
      <c r="CA1009" s="356" t="s">
        <v>6220</v>
      </c>
      <c r="CB1009" s="300" t="s">
        <v>6223</v>
      </c>
      <c r="CC1009" s="356" t="s">
        <v>6222</v>
      </c>
      <c r="CD1009" s="311" t="str">
        <f t="shared" si="127"/>
        <v>DISCONTINUED - MR501 RALLY, 17x8, +42mm Offset, 5x4.5, 67.1mm Centerbore, Matte Black</v>
      </c>
      <c r="CE1009" s="311" t="s">
        <v>3721</v>
      </c>
      <c r="CF1009" s="311" t="s">
        <v>3720</v>
      </c>
      <c r="CG1009" s="300" t="str">
        <f t="shared" si="121"/>
        <v>RALLY (5XX)</v>
      </c>
    </row>
    <row r="1010" spans="1:85" s="36" customFormat="1" ht="15" customHeight="1">
      <c r="A1010" s="571">
        <f t="shared" si="120"/>
        <v>1007</v>
      </c>
      <c r="B1010" s="3" t="s">
        <v>84</v>
      </c>
      <c r="C1010" s="92" t="s">
        <v>1059</v>
      </c>
      <c r="D1010" s="75" t="s">
        <v>234</v>
      </c>
      <c r="E1010" s="84" t="s">
        <v>6853</v>
      </c>
      <c r="F1010" s="281" t="str">
        <f t="shared" si="123"/>
        <v>MR50278012538</v>
      </c>
      <c r="G1010" s="83"/>
      <c r="H1010" s="83"/>
      <c r="I1010" s="71" t="s">
        <v>2321</v>
      </c>
      <c r="J1010" s="306">
        <v>43370</v>
      </c>
      <c r="K1010" s="305">
        <v>45324</v>
      </c>
      <c r="L1010" s="282" t="s">
        <v>1239</v>
      </c>
      <c r="M1010" s="328">
        <v>289</v>
      </c>
      <c r="N1010" s="85"/>
      <c r="O1010" s="409"/>
      <c r="P1010" s="74">
        <v>17</v>
      </c>
      <c r="Q1010" s="76">
        <v>8</v>
      </c>
      <c r="R1010" s="92" t="s">
        <v>1756</v>
      </c>
      <c r="S1010" s="74">
        <v>5</v>
      </c>
      <c r="T1010" s="74">
        <v>4.5</v>
      </c>
      <c r="U1010" s="74">
        <v>38</v>
      </c>
      <c r="V1010" s="77">
        <v>6.1</v>
      </c>
      <c r="W1010" s="93" t="s">
        <v>85</v>
      </c>
      <c r="X1010" s="77">
        <v>67.099999999999994</v>
      </c>
      <c r="Y1010" s="76">
        <v>25.35</v>
      </c>
      <c r="Z1010" s="47">
        <v>1850</v>
      </c>
      <c r="AA1010" s="72" t="s">
        <v>2165</v>
      </c>
      <c r="AB1010" s="72" t="s">
        <v>2845</v>
      </c>
      <c r="AC1010" s="47" t="s">
        <v>9877</v>
      </c>
      <c r="AD1010" s="74" t="s">
        <v>1583</v>
      </c>
      <c r="AE1010" s="86"/>
      <c r="AF1010" s="82">
        <v>33</v>
      </c>
      <c r="AG1010" s="79" t="s">
        <v>1675</v>
      </c>
      <c r="AH1010" s="74" t="s">
        <v>1786</v>
      </c>
      <c r="AI1010" s="73" t="s">
        <v>85</v>
      </c>
      <c r="AJ1010" s="3" t="s">
        <v>85</v>
      </c>
      <c r="AK1010" s="9" t="s">
        <v>85</v>
      </c>
      <c r="AL1010" s="92" t="s">
        <v>236</v>
      </c>
      <c r="AM1010" s="74" t="s">
        <v>1631</v>
      </c>
      <c r="AN1010" s="38">
        <v>2.75</v>
      </c>
      <c r="AO1010" s="74">
        <v>56.1</v>
      </c>
      <c r="AP1010" s="77">
        <v>16</v>
      </c>
      <c r="AQ1010" s="74"/>
      <c r="AR1010" s="74">
        <v>160</v>
      </c>
      <c r="AS1010" s="25">
        <v>18</v>
      </c>
      <c r="AT1010" s="25">
        <v>33.4</v>
      </c>
      <c r="AU1010" s="25">
        <v>42</v>
      </c>
      <c r="AV1010" s="25">
        <v>48</v>
      </c>
      <c r="AW1010" s="25">
        <v>208</v>
      </c>
      <c r="AX1010" s="25">
        <v>203</v>
      </c>
      <c r="AY1010" s="77">
        <v>67.099999999999994</v>
      </c>
      <c r="AZ1010" s="49">
        <v>20.399999999999999</v>
      </c>
      <c r="BA1010" s="49">
        <v>20.399999999999999</v>
      </c>
      <c r="BB1010" s="49">
        <v>0</v>
      </c>
      <c r="BC1010" s="49"/>
      <c r="BD1010" s="3" t="s">
        <v>85</v>
      </c>
      <c r="BE1010" s="91" t="s">
        <v>85</v>
      </c>
      <c r="BF1010" s="3" t="s">
        <v>85</v>
      </c>
      <c r="BG1010" s="91" t="s">
        <v>85</v>
      </c>
      <c r="BH1010" s="70">
        <v>29.3</v>
      </c>
      <c r="BI1010" s="50">
        <v>20.236220472440898</v>
      </c>
      <c r="BJ1010" s="50">
        <v>20.236220472440898</v>
      </c>
      <c r="BK1010" s="50">
        <v>10.7086614173228</v>
      </c>
      <c r="BL1010" s="357">
        <v>7.18613119999994E-2</v>
      </c>
      <c r="BM1010" s="74">
        <v>36</v>
      </c>
      <c r="BN1010" s="107" t="s">
        <v>3374</v>
      </c>
      <c r="BO1010" s="46" t="s">
        <v>3891</v>
      </c>
      <c r="BP1010" s="74" t="s">
        <v>3907</v>
      </c>
      <c r="BQ1010" s="74" t="s">
        <v>5206</v>
      </c>
      <c r="BR1010" s="74" t="s">
        <v>5170</v>
      </c>
      <c r="BS1010" s="74" t="s">
        <v>4451</v>
      </c>
      <c r="BT1010" s="74" t="s">
        <v>4101</v>
      </c>
      <c r="BU1010" s="74" t="s">
        <v>3909</v>
      </c>
      <c r="BV1010" s="74" t="s">
        <v>5235</v>
      </c>
      <c r="BW1010" s="74"/>
      <c r="BX1010" s="74"/>
      <c r="BY1010" s="74"/>
      <c r="BZ1010" s="334" t="s">
        <v>6249</v>
      </c>
      <c r="CA1010" s="364" t="s">
        <v>6248</v>
      </c>
      <c r="CB1010" s="300" t="s">
        <v>6251</v>
      </c>
      <c r="CC1010" s="364" t="s">
        <v>6250</v>
      </c>
      <c r="CD1010" s="311" t="str">
        <f t="shared" si="127"/>
        <v>DISCONTINUED - MR502 RALLY, 17x8, +38mm Offset, 5x4.5, 67.1mm Centerbore, Matte Black</v>
      </c>
      <c r="CE1010" s="311" t="s">
        <v>3721</v>
      </c>
      <c r="CF1010" s="311" t="s">
        <v>3720</v>
      </c>
      <c r="CG1010" s="300" t="str">
        <f t="shared" si="121"/>
        <v>RALLY (5XX)</v>
      </c>
    </row>
    <row r="1011" spans="1:85" s="36" customFormat="1" ht="15" customHeight="1">
      <c r="A1011" s="571">
        <f t="shared" si="120"/>
        <v>1008</v>
      </c>
      <c r="B1011" s="13" t="s">
        <v>84</v>
      </c>
      <c r="C1011" s="97" t="s">
        <v>1247</v>
      </c>
      <c r="D1011" s="75" t="s">
        <v>5488</v>
      </c>
      <c r="E1011" s="84" t="s">
        <v>6854</v>
      </c>
      <c r="F1011" s="281" t="str">
        <f t="shared" si="123"/>
        <v>MR70678550925</v>
      </c>
      <c r="G1011" s="83"/>
      <c r="H1011" s="83"/>
      <c r="I1011" s="43" t="s">
        <v>5262</v>
      </c>
      <c r="J1011" s="315">
        <v>44517</v>
      </c>
      <c r="K1011" s="305">
        <v>45324</v>
      </c>
      <c r="L1011" s="282" t="s">
        <v>1239</v>
      </c>
      <c r="M1011" s="328">
        <v>319</v>
      </c>
      <c r="N1011" s="85"/>
      <c r="O1011" s="409"/>
      <c r="P1011" s="75">
        <v>17</v>
      </c>
      <c r="Q1011" s="76">
        <v>8.5</v>
      </c>
      <c r="R1011" s="92" t="s">
        <v>1692</v>
      </c>
      <c r="S1011" s="75">
        <v>5</v>
      </c>
      <c r="T1011" s="75">
        <v>5</v>
      </c>
      <c r="U1011" s="75">
        <v>25</v>
      </c>
      <c r="V1011" s="77">
        <v>5.7</v>
      </c>
      <c r="W1011" s="95" t="s">
        <v>85</v>
      </c>
      <c r="X1011" s="68">
        <v>71.5</v>
      </c>
      <c r="Y1011" s="39">
        <v>30.95</v>
      </c>
      <c r="Z1011" s="47">
        <v>2650</v>
      </c>
      <c r="AA1011" s="43" t="s">
        <v>2168</v>
      </c>
      <c r="AB1011" s="72" t="s">
        <v>2846</v>
      </c>
      <c r="AC1011" s="47" t="s">
        <v>9797</v>
      </c>
      <c r="AD1011" s="74" t="s">
        <v>3940</v>
      </c>
      <c r="AE1011" s="86"/>
      <c r="AF1011" s="82">
        <v>22</v>
      </c>
      <c r="AG1011" s="14" t="s">
        <v>85</v>
      </c>
      <c r="AH1011" s="14" t="s">
        <v>85</v>
      </c>
      <c r="AI1011" s="13" t="s">
        <v>85</v>
      </c>
      <c r="AJ1011" s="14" t="s">
        <v>85</v>
      </c>
      <c r="AK1011" s="9" t="s">
        <v>85</v>
      </c>
      <c r="AL1011" s="92" t="s">
        <v>236</v>
      </c>
      <c r="AM1011" s="75" t="s">
        <v>85</v>
      </c>
      <c r="AN1011" s="38" t="s">
        <v>85</v>
      </c>
      <c r="AO1011" s="75" t="s">
        <v>85</v>
      </c>
      <c r="AP1011" s="68">
        <v>16.2</v>
      </c>
      <c r="AQ1011" s="75"/>
      <c r="AR1011" s="75">
        <v>165</v>
      </c>
      <c r="AS1011" s="34">
        <v>10.5</v>
      </c>
      <c r="AT1011" s="34">
        <v>20</v>
      </c>
      <c r="AU1011" s="25">
        <v>33</v>
      </c>
      <c r="AV1011" s="34">
        <v>42.9</v>
      </c>
      <c r="AW1011" s="25">
        <v>209.7</v>
      </c>
      <c r="AX1011" s="67">
        <v>197</v>
      </c>
      <c r="AY1011" s="77">
        <v>71.5</v>
      </c>
      <c r="AZ1011" s="49">
        <v>44</v>
      </c>
      <c r="BA1011" s="49">
        <v>44</v>
      </c>
      <c r="BB1011" s="49">
        <v>22</v>
      </c>
      <c r="BC1011" s="49"/>
      <c r="BD1011" s="13" t="s">
        <v>85</v>
      </c>
      <c r="BE1011" s="91" t="s">
        <v>85</v>
      </c>
      <c r="BF1011" s="13" t="s">
        <v>85</v>
      </c>
      <c r="BG1011" s="91" t="s">
        <v>85</v>
      </c>
      <c r="BH1011" s="70">
        <v>34.950000000000003</v>
      </c>
      <c r="BI1011" s="50">
        <v>20.236220472440898</v>
      </c>
      <c r="BJ1011" s="50">
        <v>20.236220472440898</v>
      </c>
      <c r="BK1011" s="50">
        <v>11.417322834645701</v>
      </c>
      <c r="BL1011" s="357">
        <v>7.6616839999999839E-2</v>
      </c>
      <c r="BM1011" s="14">
        <v>36</v>
      </c>
      <c r="BN1011" s="107" t="s">
        <v>3374</v>
      </c>
      <c r="BO1011" s="46" t="s">
        <v>3891</v>
      </c>
      <c r="BP1011" s="74" t="s">
        <v>4730</v>
      </c>
      <c r="BQ1011" s="74" t="s">
        <v>3907</v>
      </c>
      <c r="BR1011" s="74" t="s">
        <v>5165</v>
      </c>
      <c r="BS1011" s="74" t="s">
        <v>2734</v>
      </c>
      <c r="BT1011" s="74" t="s">
        <v>5619</v>
      </c>
      <c r="BU1011" s="74" t="s">
        <v>5126</v>
      </c>
      <c r="BV1011" s="74" t="s">
        <v>5620</v>
      </c>
      <c r="BW1011" s="74" t="s">
        <v>4101</v>
      </c>
      <c r="BX1011" s="74" t="s">
        <v>3909</v>
      </c>
      <c r="BY1011" s="74"/>
      <c r="BZ1011" s="334" t="s">
        <v>6367</v>
      </c>
      <c r="CA1011" s="364" t="s">
        <v>6366</v>
      </c>
      <c r="CB1011" s="337" t="s">
        <v>6371</v>
      </c>
      <c r="CC1011" s="364" t="s">
        <v>6370</v>
      </c>
      <c r="CD1011" s="311" t="str">
        <f t="shared" si="127"/>
        <v>DISCONTINUED - MR706 Bead Grip, 17x8.5, +25mm Offset, 5x5, 71.5mm Centerbore, Method Bronze</v>
      </c>
      <c r="CE1011" s="311" t="s">
        <v>3721</v>
      </c>
      <c r="CF1011" s="311" t="s">
        <v>3720</v>
      </c>
      <c r="CG1011" s="300" t="str">
        <f t="shared" si="121"/>
        <v>TRAIL (7XX)</v>
      </c>
    </row>
    <row r="1012" spans="1:85" s="36" customFormat="1" ht="15" customHeight="1">
      <c r="A1012" s="571">
        <f t="shared" si="120"/>
        <v>1009</v>
      </c>
      <c r="B1012" s="13" t="s">
        <v>84</v>
      </c>
      <c r="C1012" s="97" t="s">
        <v>1247</v>
      </c>
      <c r="D1012" s="75" t="s">
        <v>5488</v>
      </c>
      <c r="E1012" s="84" t="s">
        <v>6855</v>
      </c>
      <c r="F1012" s="281" t="str">
        <f t="shared" si="123"/>
        <v>MR70678560535</v>
      </c>
      <c r="G1012" s="83"/>
      <c r="H1012" s="83"/>
      <c r="I1012" s="43" t="s">
        <v>5285</v>
      </c>
      <c r="J1012" s="315">
        <v>44517</v>
      </c>
      <c r="K1012" s="305">
        <v>45324</v>
      </c>
      <c r="L1012" s="282" t="s">
        <v>1239</v>
      </c>
      <c r="M1012" s="328">
        <v>319</v>
      </c>
      <c r="N1012" s="85"/>
      <c r="O1012" s="409"/>
      <c r="P1012" s="75">
        <v>17</v>
      </c>
      <c r="Q1012" s="76">
        <v>8.5</v>
      </c>
      <c r="R1012" s="92" t="s">
        <v>1089</v>
      </c>
      <c r="S1012" s="75">
        <v>6</v>
      </c>
      <c r="T1012" s="75">
        <v>5.5</v>
      </c>
      <c r="U1012" s="75">
        <v>35</v>
      </c>
      <c r="V1012" s="77">
        <v>6.1</v>
      </c>
      <c r="W1012" s="95" t="s">
        <v>85</v>
      </c>
      <c r="X1012" s="68">
        <v>106.25</v>
      </c>
      <c r="Y1012" s="39">
        <v>28.73</v>
      </c>
      <c r="Z1012" s="47">
        <v>2650</v>
      </c>
      <c r="AA1012" s="43" t="s">
        <v>2165</v>
      </c>
      <c r="AB1012" s="72" t="s">
        <v>2845</v>
      </c>
      <c r="AC1012" s="47" t="s">
        <v>9869</v>
      </c>
      <c r="AD1012" s="74" t="s">
        <v>3941</v>
      </c>
      <c r="AE1012" s="86"/>
      <c r="AF1012" s="82">
        <v>22</v>
      </c>
      <c r="AG1012" s="14" t="s">
        <v>85</v>
      </c>
      <c r="AH1012" s="14" t="s">
        <v>85</v>
      </c>
      <c r="AI1012" s="13" t="s">
        <v>85</v>
      </c>
      <c r="AJ1012" s="14" t="s">
        <v>85</v>
      </c>
      <c r="AK1012" s="9" t="s">
        <v>85</v>
      </c>
      <c r="AL1012" s="92" t="s">
        <v>236</v>
      </c>
      <c r="AM1012" s="75" t="s">
        <v>1649</v>
      </c>
      <c r="AN1012" s="38">
        <v>2.75</v>
      </c>
      <c r="AO1012" s="75">
        <v>78.3</v>
      </c>
      <c r="AP1012" s="68">
        <v>16.2</v>
      </c>
      <c r="AQ1012" s="75"/>
      <c r="AR1012" s="75">
        <v>175</v>
      </c>
      <c r="AS1012" s="34">
        <v>2</v>
      </c>
      <c r="AT1012" s="34">
        <v>10</v>
      </c>
      <c r="AU1012" s="25">
        <v>23.4</v>
      </c>
      <c r="AV1012" s="34">
        <v>32.9</v>
      </c>
      <c r="AW1012" s="25">
        <v>209.5</v>
      </c>
      <c r="AX1012" s="67">
        <v>192</v>
      </c>
      <c r="AY1012" s="77">
        <v>106.25</v>
      </c>
      <c r="AZ1012" s="49">
        <v>44</v>
      </c>
      <c r="BA1012" s="49">
        <v>44</v>
      </c>
      <c r="BB1012" s="49">
        <v>22</v>
      </c>
      <c r="BC1012" s="49"/>
      <c r="BD1012" s="13" t="s">
        <v>85</v>
      </c>
      <c r="BE1012" s="91" t="s">
        <v>85</v>
      </c>
      <c r="BF1012" s="13" t="s">
        <v>85</v>
      </c>
      <c r="BG1012" s="91" t="s">
        <v>85</v>
      </c>
      <c r="BH1012" s="70">
        <v>32.729999999999997</v>
      </c>
      <c r="BI1012" s="50">
        <v>20.236220472440898</v>
      </c>
      <c r="BJ1012" s="50">
        <v>20.236220472440898</v>
      </c>
      <c r="BK1012" s="50">
        <v>11.417322834645701</v>
      </c>
      <c r="BL1012" s="357">
        <v>7.6616839999999839E-2</v>
      </c>
      <c r="BM1012" s="14">
        <v>36</v>
      </c>
      <c r="BN1012" s="107" t="s">
        <v>3374</v>
      </c>
      <c r="BO1012" s="46" t="s">
        <v>3891</v>
      </c>
      <c r="BP1012" s="74" t="s">
        <v>4730</v>
      </c>
      <c r="BQ1012" s="74" t="s">
        <v>3907</v>
      </c>
      <c r="BR1012" s="74" t="s">
        <v>5165</v>
      </c>
      <c r="BS1012" s="74" t="s">
        <v>2734</v>
      </c>
      <c r="BT1012" s="74" t="s">
        <v>5619</v>
      </c>
      <c r="BU1012" s="74" t="s">
        <v>5126</v>
      </c>
      <c r="BV1012" s="74" t="s">
        <v>5620</v>
      </c>
      <c r="BW1012" s="74" t="s">
        <v>4101</v>
      </c>
      <c r="BX1012" s="74" t="s">
        <v>3909</v>
      </c>
      <c r="BY1012" s="74"/>
      <c r="BZ1012" s="334" t="s">
        <v>6356</v>
      </c>
      <c r="CA1012" s="364" t="s">
        <v>6360</v>
      </c>
      <c r="CB1012" s="337" t="s">
        <v>6362</v>
      </c>
      <c r="CC1012" s="364" t="s">
        <v>6361</v>
      </c>
      <c r="CD1012" s="311" t="str">
        <f t="shared" si="127"/>
        <v>DISCONTINUED - MR706 Bead Grip, 17x8.5, +35mm Offset, 6x5.5, 106.25mm Centerbore, Matte Black</v>
      </c>
      <c r="CE1012" s="311" t="s">
        <v>3721</v>
      </c>
      <c r="CF1012" s="311" t="s">
        <v>3720</v>
      </c>
      <c r="CG1012" s="300" t="str">
        <f t="shared" si="121"/>
        <v>TRAIL (7XX)</v>
      </c>
    </row>
    <row r="1013" spans="1:85" s="36" customFormat="1" ht="15" customHeight="1">
      <c r="A1013" s="571">
        <f t="shared" si="120"/>
        <v>1010</v>
      </c>
      <c r="B1013" s="13" t="s">
        <v>84</v>
      </c>
      <c r="C1013" s="97" t="s">
        <v>1247</v>
      </c>
      <c r="D1013" s="75" t="s">
        <v>5488</v>
      </c>
      <c r="E1013" s="84" t="s">
        <v>6856</v>
      </c>
      <c r="F1013" s="281" t="str">
        <f t="shared" si="123"/>
        <v>MR70689052925</v>
      </c>
      <c r="G1013" s="83"/>
      <c r="H1013" s="83"/>
      <c r="I1013" s="43" t="s">
        <v>5302</v>
      </c>
      <c r="J1013" s="315">
        <v>44517</v>
      </c>
      <c r="K1013" s="305">
        <v>45324</v>
      </c>
      <c r="L1013" s="282" t="s">
        <v>1239</v>
      </c>
      <c r="M1013" s="328">
        <v>379</v>
      </c>
      <c r="N1013" s="85"/>
      <c r="O1013" s="409"/>
      <c r="P1013" s="75">
        <v>18</v>
      </c>
      <c r="Q1013" s="8">
        <v>9</v>
      </c>
      <c r="R1013" s="92" t="s">
        <v>1686</v>
      </c>
      <c r="S1013" s="75">
        <v>5</v>
      </c>
      <c r="T1013" s="75">
        <v>120</v>
      </c>
      <c r="U1013" s="75">
        <v>25</v>
      </c>
      <c r="V1013" s="77">
        <v>5.95</v>
      </c>
      <c r="W1013" s="95" t="s">
        <v>85</v>
      </c>
      <c r="X1013" s="68">
        <v>72.599999999999994</v>
      </c>
      <c r="Y1013" s="39">
        <v>33.58</v>
      </c>
      <c r="Z1013" s="47">
        <v>2650</v>
      </c>
      <c r="AA1013" s="43" t="s">
        <v>2168</v>
      </c>
      <c r="AB1013" s="72" t="s">
        <v>2846</v>
      </c>
      <c r="AC1013" s="47" t="s">
        <v>9897</v>
      </c>
      <c r="AD1013" s="74" t="s">
        <v>3940</v>
      </c>
      <c r="AE1013" s="86"/>
      <c r="AF1013" s="82">
        <v>22</v>
      </c>
      <c r="AG1013" s="14" t="s">
        <v>85</v>
      </c>
      <c r="AH1013" s="14" t="s">
        <v>85</v>
      </c>
      <c r="AI1013" s="13" t="s">
        <v>85</v>
      </c>
      <c r="AJ1013" s="14" t="s">
        <v>85</v>
      </c>
      <c r="AK1013" s="9" t="s">
        <v>85</v>
      </c>
      <c r="AL1013" s="92" t="s">
        <v>236</v>
      </c>
      <c r="AM1013" s="75" t="s">
        <v>85</v>
      </c>
      <c r="AN1013" s="38" t="s">
        <v>85</v>
      </c>
      <c r="AO1013" s="75" t="s">
        <v>85</v>
      </c>
      <c r="AP1013" s="68">
        <v>16.2</v>
      </c>
      <c r="AQ1013" s="75"/>
      <c r="AR1013" s="75">
        <v>150</v>
      </c>
      <c r="AS1013" s="34">
        <v>15</v>
      </c>
      <c r="AT1013" s="34">
        <v>24.6</v>
      </c>
      <c r="AU1013" s="25">
        <v>34.9</v>
      </c>
      <c r="AV1013" s="34">
        <v>41</v>
      </c>
      <c r="AW1013" s="25">
        <v>223.3</v>
      </c>
      <c r="AX1013" s="67">
        <v>213.8</v>
      </c>
      <c r="AY1013" s="77">
        <v>72.599999999999994</v>
      </c>
      <c r="AZ1013" s="49">
        <v>44</v>
      </c>
      <c r="BA1013" s="49">
        <v>44</v>
      </c>
      <c r="BB1013" s="49">
        <v>24</v>
      </c>
      <c r="BC1013" s="49"/>
      <c r="BD1013" s="13" t="s">
        <v>85</v>
      </c>
      <c r="BE1013" s="91" t="s">
        <v>85</v>
      </c>
      <c r="BF1013" s="13" t="s">
        <v>85</v>
      </c>
      <c r="BG1013" s="91" t="s">
        <v>85</v>
      </c>
      <c r="BH1013" s="70">
        <v>37.58</v>
      </c>
      <c r="BI1013" s="50">
        <v>21.141732283464599</v>
      </c>
      <c r="BJ1013" s="50">
        <v>21.141732283464599</v>
      </c>
      <c r="BK1013" s="50">
        <v>11.929133858267701</v>
      </c>
      <c r="BL1013" s="357">
        <v>8.7375807000000152E-2</v>
      </c>
      <c r="BM1013" s="14">
        <v>36</v>
      </c>
      <c r="BN1013" s="107" t="s">
        <v>3374</v>
      </c>
      <c r="BO1013" s="46" t="s">
        <v>3891</v>
      </c>
      <c r="BP1013" s="74" t="s">
        <v>4730</v>
      </c>
      <c r="BQ1013" s="74" t="s">
        <v>3907</v>
      </c>
      <c r="BR1013" s="74" t="s">
        <v>5165</v>
      </c>
      <c r="BS1013" s="74" t="s">
        <v>2734</v>
      </c>
      <c r="BT1013" s="74" t="s">
        <v>5619</v>
      </c>
      <c r="BU1013" s="74" t="s">
        <v>5126</v>
      </c>
      <c r="BV1013" s="74" t="s">
        <v>5620</v>
      </c>
      <c r="BW1013" s="74" t="s">
        <v>4101</v>
      </c>
      <c r="BX1013" s="74" t="s">
        <v>3909</v>
      </c>
      <c r="BY1013" s="74"/>
      <c r="BZ1013" s="334" t="s">
        <v>6367</v>
      </c>
      <c r="CA1013" s="364" t="s">
        <v>6366</v>
      </c>
      <c r="CB1013" s="337" t="s">
        <v>6371</v>
      </c>
      <c r="CC1013" s="364" t="s">
        <v>6370</v>
      </c>
      <c r="CD1013" s="311" t="str">
        <f t="shared" si="127"/>
        <v>DISCONTINUED - MR706 Bead Grip, 18x9, +25mm Offset, 5x120, 72.6mm Centerbore, Method Bronze</v>
      </c>
      <c r="CE1013" s="311" t="s">
        <v>3721</v>
      </c>
      <c r="CF1013" s="311" t="s">
        <v>3720</v>
      </c>
      <c r="CG1013" s="300" t="str">
        <f t="shared" si="121"/>
        <v>TRAIL (7XX)</v>
      </c>
    </row>
    <row r="1014" spans="1:85" s="36" customFormat="1" ht="15" customHeight="1">
      <c r="A1014" s="571">
        <f t="shared" si="120"/>
        <v>1011</v>
      </c>
      <c r="B1014" s="92" t="s">
        <v>84</v>
      </c>
      <c r="C1014" s="92" t="s">
        <v>1038</v>
      </c>
      <c r="D1014" s="92" t="s">
        <v>1975</v>
      </c>
      <c r="E1014" s="84" t="s">
        <v>6858</v>
      </c>
      <c r="F1014" s="281" t="str">
        <f t="shared" si="123"/>
        <v>MR31477552825</v>
      </c>
      <c r="G1014" s="83"/>
      <c r="H1014" s="83"/>
      <c r="I1014" s="72" t="s">
        <v>4447</v>
      </c>
      <c r="J1014" s="305">
        <v>44159</v>
      </c>
      <c r="K1014" s="305">
        <v>45324</v>
      </c>
      <c r="L1014" s="282" t="s">
        <v>1239</v>
      </c>
      <c r="M1014" s="328">
        <v>284.24</v>
      </c>
      <c r="N1014" s="85"/>
      <c r="O1014" s="409"/>
      <c r="P1014" s="29">
        <v>17</v>
      </c>
      <c r="Q1014" s="24">
        <v>7.5</v>
      </c>
      <c r="R1014" s="92" t="s">
        <v>1686</v>
      </c>
      <c r="S1014" s="3">
        <v>5</v>
      </c>
      <c r="T1014" s="29">
        <v>120</v>
      </c>
      <c r="U1014" s="29">
        <v>25</v>
      </c>
      <c r="V1014" s="77">
        <v>5.2</v>
      </c>
      <c r="W1014" s="93" t="s">
        <v>85</v>
      </c>
      <c r="X1014" s="77">
        <v>70.099999999999994</v>
      </c>
      <c r="Y1014" s="76">
        <v>26.52</v>
      </c>
      <c r="Z1014" s="47">
        <v>3640</v>
      </c>
      <c r="AA1014" s="71" t="s">
        <v>2516</v>
      </c>
      <c r="AB1014" s="71" t="s">
        <v>2850</v>
      </c>
      <c r="AC1014" s="47" t="s">
        <v>9910</v>
      </c>
      <c r="AD1014" s="71" t="s">
        <v>1600</v>
      </c>
      <c r="AE1014" s="433"/>
      <c r="AF1014" s="82">
        <v>22</v>
      </c>
      <c r="AG1014" s="80" t="s">
        <v>85</v>
      </c>
      <c r="AH1014" s="73" t="s">
        <v>85</v>
      </c>
      <c r="AI1014" s="73" t="s">
        <v>85</v>
      </c>
      <c r="AJ1014" s="73" t="s">
        <v>85</v>
      </c>
      <c r="AK1014" s="9" t="s">
        <v>85</v>
      </c>
      <c r="AL1014" s="74" t="s">
        <v>236</v>
      </c>
      <c r="AM1014" s="3" t="s">
        <v>85</v>
      </c>
      <c r="AN1014" s="38" t="s">
        <v>85</v>
      </c>
      <c r="AO1014" s="3" t="s">
        <v>85</v>
      </c>
      <c r="AP1014" s="77">
        <v>16</v>
      </c>
      <c r="AQ1014" s="74"/>
      <c r="AR1014" s="74">
        <v>160</v>
      </c>
      <c r="AS1014" s="34">
        <v>10.9</v>
      </c>
      <c r="AT1014" s="34">
        <v>21.8</v>
      </c>
      <c r="AU1014" s="34">
        <v>35.299999999999997</v>
      </c>
      <c r="AV1014" s="34">
        <v>47</v>
      </c>
      <c r="AW1014" s="34">
        <v>206.5</v>
      </c>
      <c r="AX1014" s="34">
        <v>197.8</v>
      </c>
      <c r="AY1014" s="77">
        <v>70.099999999999994</v>
      </c>
      <c r="AZ1014" s="49">
        <v>40</v>
      </c>
      <c r="BA1014" s="49">
        <v>40</v>
      </c>
      <c r="BB1014" s="49">
        <v>0</v>
      </c>
      <c r="BC1014" s="49"/>
      <c r="BD1014" s="3" t="s">
        <v>85</v>
      </c>
      <c r="BE1014" s="91" t="s">
        <v>85</v>
      </c>
      <c r="BF1014" s="3" t="s">
        <v>85</v>
      </c>
      <c r="BG1014" s="91" t="s">
        <v>85</v>
      </c>
      <c r="BH1014" s="70">
        <v>30.52</v>
      </c>
      <c r="BI1014" s="50">
        <v>20.236220472440898</v>
      </c>
      <c r="BJ1014" s="50">
        <v>20.236220472440898</v>
      </c>
      <c r="BK1014" s="50">
        <v>10.4330708661417</v>
      </c>
      <c r="BL1014" s="357">
        <v>7.001193999999944E-2</v>
      </c>
      <c r="BM1014" s="73">
        <v>36</v>
      </c>
      <c r="BN1014" s="107" t="s">
        <v>3374</v>
      </c>
      <c r="BO1014" s="46" t="s">
        <v>3891</v>
      </c>
      <c r="BP1014" s="29" t="s">
        <v>3907</v>
      </c>
      <c r="BQ1014" s="29" t="s">
        <v>5213</v>
      </c>
      <c r="BR1014" s="29" t="s">
        <v>5214</v>
      </c>
      <c r="BS1014" s="29" t="s">
        <v>5215</v>
      </c>
      <c r="BT1014" s="74" t="s">
        <v>5216</v>
      </c>
      <c r="BU1014" s="74" t="s">
        <v>4101</v>
      </c>
      <c r="BV1014" s="74" t="s">
        <v>3909</v>
      </c>
      <c r="BW1014" s="74"/>
      <c r="BX1014" s="74"/>
      <c r="BY1014" s="74"/>
      <c r="BZ1014" s="300" t="s">
        <v>6145</v>
      </c>
      <c r="CA1014" s="356" t="s">
        <v>6144</v>
      </c>
      <c r="CB1014" s="300" t="s">
        <v>6149</v>
      </c>
      <c r="CC1014" s="356" t="s">
        <v>6148</v>
      </c>
      <c r="CD1014" s="311" t="str">
        <f t="shared" si="127"/>
        <v>DISCONTINUED - MR314, 17x7.5, +25mm Offset, 5x120, 70.1mm Centerbore, Gloss Titanium</v>
      </c>
      <c r="CE1014" s="311" t="s">
        <v>3721</v>
      </c>
      <c r="CF1014" s="311" t="s">
        <v>3720</v>
      </c>
      <c r="CG1014" s="300" t="str">
        <f t="shared" si="121"/>
        <v>STREET (3XX)</v>
      </c>
    </row>
    <row r="1015" spans="1:85" s="36" customFormat="1" ht="15" customHeight="1">
      <c r="A1015" s="571">
        <f t="shared" si="120"/>
        <v>1012</v>
      </c>
      <c r="B1015" s="97" t="s">
        <v>84</v>
      </c>
      <c r="C1015" s="97" t="s">
        <v>1038</v>
      </c>
      <c r="D1015" s="97" t="s">
        <v>1976</v>
      </c>
      <c r="E1015" s="84" t="s">
        <v>6859</v>
      </c>
      <c r="F1015" s="281" t="str">
        <f t="shared" si="123"/>
        <v>MR31521087118N</v>
      </c>
      <c r="G1015" s="83" t="s">
        <v>2095</v>
      </c>
      <c r="H1015" s="83"/>
      <c r="I1015" s="42" t="s">
        <v>5360</v>
      </c>
      <c r="J1015" s="315">
        <v>44517</v>
      </c>
      <c r="K1015" s="305">
        <v>45324</v>
      </c>
      <c r="L1015" s="282" t="s">
        <v>1239</v>
      </c>
      <c r="M1015" s="328">
        <v>439</v>
      </c>
      <c r="N1015" s="85"/>
      <c r="O1015" s="409"/>
      <c r="P1015" s="83">
        <v>20</v>
      </c>
      <c r="Q1015" s="66">
        <v>10</v>
      </c>
      <c r="R1015" s="92" t="s">
        <v>1700</v>
      </c>
      <c r="S1015" s="13">
        <v>8</v>
      </c>
      <c r="T1015" s="83">
        <v>170</v>
      </c>
      <c r="U1015" s="83">
        <v>-18</v>
      </c>
      <c r="V1015" s="40">
        <v>4.76</v>
      </c>
      <c r="W1015" s="95" t="s">
        <v>85</v>
      </c>
      <c r="X1015" s="40">
        <v>130.81</v>
      </c>
      <c r="Y1015" s="41">
        <v>41.01</v>
      </c>
      <c r="Z1015" s="47">
        <v>3640</v>
      </c>
      <c r="AA1015" s="71" t="s">
        <v>5160</v>
      </c>
      <c r="AB1015" s="11" t="s">
        <v>2847</v>
      </c>
      <c r="AC1015" s="47" t="s">
        <v>9842</v>
      </c>
      <c r="AD1015" s="11" t="s">
        <v>1746</v>
      </c>
      <c r="AE1015" s="434"/>
      <c r="AF1015" s="82">
        <v>33</v>
      </c>
      <c r="AG1015" s="73" t="s">
        <v>85</v>
      </c>
      <c r="AH1015" s="73" t="s">
        <v>85</v>
      </c>
      <c r="AI1015" s="3" t="s">
        <v>2863</v>
      </c>
      <c r="AJ1015" s="31" t="s">
        <v>2484</v>
      </c>
      <c r="AK1015" s="9">
        <v>1.1000000000000001</v>
      </c>
      <c r="AL1015" s="11" t="s">
        <v>237</v>
      </c>
      <c r="AM1015" s="3" t="s">
        <v>85</v>
      </c>
      <c r="AN1015" s="38" t="s">
        <v>85</v>
      </c>
      <c r="AO1015" s="3" t="s">
        <v>85</v>
      </c>
      <c r="AP1015" s="40">
        <v>16</v>
      </c>
      <c r="AQ1015" s="13"/>
      <c r="AR1015" s="13">
        <v>200</v>
      </c>
      <c r="AS1015" s="67">
        <v>0</v>
      </c>
      <c r="AT1015" s="67">
        <v>0</v>
      </c>
      <c r="AU1015" s="67">
        <v>41</v>
      </c>
      <c r="AV1015" s="67">
        <v>50.8</v>
      </c>
      <c r="AW1015" s="67">
        <v>247</v>
      </c>
      <c r="AX1015" s="96">
        <v>244</v>
      </c>
      <c r="AY1015" s="77">
        <v>128</v>
      </c>
      <c r="AZ1015" s="49">
        <v>103.9</v>
      </c>
      <c r="BA1015" s="49">
        <v>107</v>
      </c>
      <c r="BB1015" s="49">
        <v>83</v>
      </c>
      <c r="BC1015" s="49"/>
      <c r="BD1015" s="3" t="s">
        <v>85</v>
      </c>
      <c r="BE1015" s="91" t="s">
        <v>85</v>
      </c>
      <c r="BF1015" s="3" t="s">
        <v>85</v>
      </c>
      <c r="BG1015" s="91" t="s">
        <v>85</v>
      </c>
      <c r="BH1015" s="70">
        <v>47.71</v>
      </c>
      <c r="BI1015" s="50">
        <v>23.228346456692901</v>
      </c>
      <c r="BJ1015" s="50">
        <v>23.228346456692901</v>
      </c>
      <c r="BK1015" s="50">
        <v>12.9133858267717</v>
      </c>
      <c r="BL1015" s="357">
        <v>0.11417680000000027</v>
      </c>
      <c r="BM1015" s="73">
        <v>20</v>
      </c>
      <c r="BN1015" s="107" t="s">
        <v>3374</v>
      </c>
      <c r="BO1015" s="46" t="s">
        <v>3891</v>
      </c>
      <c r="BP1015" s="29" t="s">
        <v>3907</v>
      </c>
      <c r="BQ1015" s="29" t="s">
        <v>5175</v>
      </c>
      <c r="BR1015" s="29" t="s">
        <v>2709</v>
      </c>
      <c r="BS1015" s="29" t="s">
        <v>5199</v>
      </c>
      <c r="BT1015" s="74" t="s">
        <v>5210</v>
      </c>
      <c r="BU1015" s="74" t="s">
        <v>5189</v>
      </c>
      <c r="BV1015" s="74" t="s">
        <v>4101</v>
      </c>
      <c r="BW1015" s="74" t="s">
        <v>3909</v>
      </c>
      <c r="BX1015" s="74"/>
      <c r="BY1015" s="74"/>
      <c r="BZ1015" s="300" t="s">
        <v>6182</v>
      </c>
      <c r="CA1015" s="356" t="s">
        <v>6185</v>
      </c>
      <c r="CB1015" s="300" t="s">
        <v>6187</v>
      </c>
      <c r="CC1015" s="356" t="s">
        <v>6186</v>
      </c>
      <c r="CD1015" s="311" t="str">
        <f t="shared" si="127"/>
        <v>DISCONTINUED - MR315, 20x10, -18mm Offset, 8x170, 130.81mm Centerbore, Gold - Black Lip</v>
      </c>
      <c r="CE1015" s="311" t="s">
        <v>3721</v>
      </c>
      <c r="CF1015" s="311" t="s">
        <v>3720</v>
      </c>
      <c r="CG1015" s="300" t="str">
        <f t="shared" si="121"/>
        <v>STREET (3XX)</v>
      </c>
    </row>
    <row r="1016" spans="1:85" s="36" customFormat="1" ht="15" customHeight="1">
      <c r="A1016" s="571">
        <f t="shared" si="120"/>
        <v>1013</v>
      </c>
      <c r="B1016" s="4" t="s">
        <v>84</v>
      </c>
      <c r="C1016" s="92" t="s">
        <v>1055</v>
      </c>
      <c r="D1016" s="5" t="s">
        <v>5416</v>
      </c>
      <c r="E1016" s="84" t="s">
        <v>6860</v>
      </c>
      <c r="F1016" s="281" t="str">
        <f t="shared" si="123"/>
        <v>MR40947046443</v>
      </c>
      <c r="G1016" s="83"/>
      <c r="H1016" s="83"/>
      <c r="I1016" s="72" t="s">
        <v>2604</v>
      </c>
      <c r="J1016" s="305">
        <v>43423</v>
      </c>
      <c r="K1016" s="305">
        <v>45324</v>
      </c>
      <c r="L1016" s="282" t="s">
        <v>1239</v>
      </c>
      <c r="M1016" s="328">
        <v>189</v>
      </c>
      <c r="N1016" s="85"/>
      <c r="O1016" s="409"/>
      <c r="P1016" s="5">
        <v>14</v>
      </c>
      <c r="Q1016" s="70">
        <v>7</v>
      </c>
      <c r="R1016" s="92" t="s">
        <v>1683</v>
      </c>
      <c r="S1016" s="5">
        <v>4</v>
      </c>
      <c r="T1016" s="5">
        <v>156</v>
      </c>
      <c r="U1016" s="5">
        <v>13</v>
      </c>
      <c r="V1016" s="17">
        <v>4.5</v>
      </c>
      <c r="W1016" s="5" t="s">
        <v>168</v>
      </c>
      <c r="X1016" s="17">
        <v>132</v>
      </c>
      <c r="Y1016" s="8">
        <v>13.71</v>
      </c>
      <c r="Z1016" s="47">
        <v>1600</v>
      </c>
      <c r="AA1016" s="72" t="s">
        <v>2597</v>
      </c>
      <c r="AB1016" s="72" t="s">
        <v>2849</v>
      </c>
      <c r="AC1016" s="47" t="s">
        <v>9772</v>
      </c>
      <c r="AD1016" s="2" t="s">
        <v>3942</v>
      </c>
      <c r="AE1016" s="435"/>
      <c r="AF1016" s="82">
        <v>22</v>
      </c>
      <c r="AG1016" s="80" t="s">
        <v>85</v>
      </c>
      <c r="AH1016" s="80" t="s">
        <v>85</v>
      </c>
      <c r="AI1016" s="73" t="s">
        <v>85</v>
      </c>
      <c r="AJ1016" s="2" t="s">
        <v>85</v>
      </c>
      <c r="AK1016" s="9" t="s">
        <v>85</v>
      </c>
      <c r="AL1016" s="74" t="s">
        <v>237</v>
      </c>
      <c r="AM1016" s="74" t="s">
        <v>85</v>
      </c>
      <c r="AN1016" s="38" t="s">
        <v>85</v>
      </c>
      <c r="AO1016" s="74" t="s">
        <v>85</v>
      </c>
      <c r="AP1016" s="77">
        <v>14.1</v>
      </c>
      <c r="AQ1016" s="74"/>
      <c r="AR1016" s="74">
        <v>180</v>
      </c>
      <c r="AS1016" s="25">
        <v>0</v>
      </c>
      <c r="AT1016" s="25">
        <v>9</v>
      </c>
      <c r="AU1016" s="25">
        <v>14</v>
      </c>
      <c r="AV1016" s="25">
        <v>0</v>
      </c>
      <c r="AW1016" s="25">
        <v>161</v>
      </c>
      <c r="AX1016" s="25">
        <v>156</v>
      </c>
      <c r="AY1016" s="77">
        <v>115</v>
      </c>
      <c r="AZ1016" s="49">
        <v>39</v>
      </c>
      <c r="BA1016" s="49">
        <v>39</v>
      </c>
      <c r="BB1016" s="49">
        <v>75</v>
      </c>
      <c r="BC1016" s="49"/>
      <c r="BD1016" s="3" t="s">
        <v>85</v>
      </c>
      <c r="BE1016" s="91" t="s">
        <v>85</v>
      </c>
      <c r="BF1016" s="3" t="s">
        <v>85</v>
      </c>
      <c r="BG1016" s="91" t="s">
        <v>85</v>
      </c>
      <c r="BH1016" s="70">
        <v>16.68</v>
      </c>
      <c r="BI1016" s="50">
        <v>16.8503937007874</v>
      </c>
      <c r="BJ1016" s="50">
        <v>16.8503937007874</v>
      </c>
      <c r="BK1016" s="50">
        <v>9.8425196850393704</v>
      </c>
      <c r="BL1016" s="357">
        <v>4.5795999999999983E-2</v>
      </c>
      <c r="BM1016" s="5">
        <v>48</v>
      </c>
      <c r="BN1016" s="107" t="s">
        <v>3374</v>
      </c>
      <c r="BO1016" s="46" t="s">
        <v>3891</v>
      </c>
      <c r="BP1016" s="74" t="s">
        <v>4730</v>
      </c>
      <c r="BQ1016" s="74" t="s">
        <v>3907</v>
      </c>
      <c r="BR1016" s="74" t="s">
        <v>5142</v>
      </c>
      <c r="BS1016" s="74" t="s">
        <v>2734</v>
      </c>
      <c r="BT1016" s="74" t="s">
        <v>5140</v>
      </c>
      <c r="BU1016" s="74" t="s">
        <v>5141</v>
      </c>
      <c r="BV1016" s="74"/>
      <c r="BW1016" s="74"/>
      <c r="BX1016" s="74"/>
      <c r="BY1016" s="74"/>
      <c r="BZ1016" s="300" t="s">
        <v>6410</v>
      </c>
      <c r="CA1016" s="356" t="s">
        <v>6409</v>
      </c>
      <c r="CB1016" s="300" t="s">
        <v>6412</v>
      </c>
      <c r="CC1016" s="356" t="s">
        <v>6411</v>
      </c>
      <c r="CD1016" s="311" t="str">
        <f t="shared" si="127"/>
        <v>DISCONTINUED - MR409 Bead Grip, 14x7, 4+3/+13mm Offset, 4x156, 132mm Centerbore, Steel Grey</v>
      </c>
      <c r="CE1016" s="311" t="s">
        <v>3721</v>
      </c>
      <c r="CF1016" s="311" t="s">
        <v>3720</v>
      </c>
      <c r="CG1016" s="300" t="str">
        <f t="shared" si="121"/>
        <v>UTV (4XX)</v>
      </c>
    </row>
    <row r="1017" spans="1:85" s="36" customFormat="1" ht="15" customHeight="1">
      <c r="A1017" s="571">
        <f t="shared" si="120"/>
        <v>1014</v>
      </c>
      <c r="B1017" s="3" t="s">
        <v>84</v>
      </c>
      <c r="C1017" s="92" t="s">
        <v>1247</v>
      </c>
      <c r="D1017" s="74" t="s">
        <v>5483</v>
      </c>
      <c r="E1017" s="84" t="s">
        <v>6861</v>
      </c>
      <c r="F1017" s="281" t="str">
        <f t="shared" si="123"/>
        <v>MR70278558500</v>
      </c>
      <c r="G1017" s="83"/>
      <c r="H1017" s="83"/>
      <c r="I1017" s="81" t="s">
        <v>2030</v>
      </c>
      <c r="J1017" s="305">
        <v>43101</v>
      </c>
      <c r="K1017" s="305">
        <v>45324</v>
      </c>
      <c r="L1017" s="282" t="s">
        <v>1239</v>
      </c>
      <c r="M1017" s="328">
        <v>319</v>
      </c>
      <c r="N1017" s="85"/>
      <c r="O1017" s="409"/>
      <c r="P1017" s="74">
        <v>17</v>
      </c>
      <c r="Q1017" s="74">
        <v>8.5</v>
      </c>
      <c r="R1017" s="92" t="s">
        <v>1688</v>
      </c>
      <c r="S1017" s="74">
        <v>5</v>
      </c>
      <c r="T1017" s="74">
        <v>150</v>
      </c>
      <c r="U1017" s="74">
        <v>0</v>
      </c>
      <c r="V1017" s="77">
        <v>4.75</v>
      </c>
      <c r="W1017" s="93" t="s">
        <v>85</v>
      </c>
      <c r="X1017" s="77">
        <v>110.5</v>
      </c>
      <c r="Y1017" s="76">
        <v>29.06</v>
      </c>
      <c r="Z1017" s="47">
        <v>2650</v>
      </c>
      <c r="AA1017" s="81" t="s">
        <v>2165</v>
      </c>
      <c r="AB1017" s="72" t="s">
        <v>2845</v>
      </c>
      <c r="AC1017" s="47" t="s">
        <v>9714</v>
      </c>
      <c r="AD1017" s="74" t="s">
        <v>3941</v>
      </c>
      <c r="AE1017" s="86"/>
      <c r="AF1017" s="82">
        <v>22</v>
      </c>
      <c r="AG1017" s="80" t="s">
        <v>85</v>
      </c>
      <c r="AH1017" s="73" t="s">
        <v>85</v>
      </c>
      <c r="AI1017" s="73" t="s">
        <v>85</v>
      </c>
      <c r="AJ1017" s="73" t="s">
        <v>85</v>
      </c>
      <c r="AK1017" s="9" t="s">
        <v>85</v>
      </c>
      <c r="AL1017" s="92" t="s">
        <v>236</v>
      </c>
      <c r="AM1017" s="74" t="s">
        <v>85</v>
      </c>
      <c r="AN1017" s="38" t="s">
        <v>85</v>
      </c>
      <c r="AO1017" s="74" t="s">
        <v>85</v>
      </c>
      <c r="AP1017" s="68">
        <v>16.100000000000001</v>
      </c>
      <c r="AQ1017" s="75"/>
      <c r="AR1017" s="74">
        <v>180</v>
      </c>
      <c r="AS1017" s="34">
        <v>0</v>
      </c>
      <c r="AT1017" s="34">
        <v>17.5</v>
      </c>
      <c r="AU1017" s="34">
        <v>52</v>
      </c>
      <c r="AV1017" s="34">
        <v>75</v>
      </c>
      <c r="AW1017" s="34">
        <v>208.9</v>
      </c>
      <c r="AX1017" s="34">
        <v>207</v>
      </c>
      <c r="AY1017" s="77">
        <v>110.5</v>
      </c>
      <c r="AZ1017" s="49">
        <v>40</v>
      </c>
      <c r="BA1017" s="49">
        <v>40</v>
      </c>
      <c r="BB1017" s="49">
        <v>30</v>
      </c>
      <c r="BC1017" s="49"/>
      <c r="BD1017" s="3" t="s">
        <v>85</v>
      </c>
      <c r="BE1017" s="91" t="s">
        <v>85</v>
      </c>
      <c r="BF1017" s="3" t="s">
        <v>85</v>
      </c>
      <c r="BG1017" s="91" t="s">
        <v>85</v>
      </c>
      <c r="BH1017" s="70">
        <v>34.17</v>
      </c>
      <c r="BI1017" s="50">
        <v>20.236220472440898</v>
      </c>
      <c r="BJ1017" s="50">
        <v>20.236220472440898</v>
      </c>
      <c r="BK1017" s="50">
        <v>11.417322834645701</v>
      </c>
      <c r="BL1017" s="357">
        <v>7.6616839999999839E-2</v>
      </c>
      <c r="BM1017" s="73">
        <v>36</v>
      </c>
      <c r="BN1017" s="107" t="s">
        <v>3374</v>
      </c>
      <c r="BO1017" s="46" t="s">
        <v>3891</v>
      </c>
      <c r="BP1017" s="74" t="s">
        <v>4730</v>
      </c>
      <c r="BQ1017" s="74" t="s">
        <v>3907</v>
      </c>
      <c r="BR1017" s="74" t="s">
        <v>5142</v>
      </c>
      <c r="BS1017" s="74" t="s">
        <v>2734</v>
      </c>
      <c r="BT1017" s="74" t="s">
        <v>4116</v>
      </c>
      <c r="BU1017" s="74" t="s">
        <v>5141</v>
      </c>
      <c r="BV1017" s="74" t="s">
        <v>4101</v>
      </c>
      <c r="BW1017" s="74" t="s">
        <v>3909</v>
      </c>
      <c r="BX1017" s="74"/>
      <c r="BY1017" s="74"/>
      <c r="BZ1017" s="300" t="s">
        <v>6289</v>
      </c>
      <c r="CA1017" s="356" t="s">
        <v>6288</v>
      </c>
      <c r="CB1017" s="300" t="s">
        <v>6292</v>
      </c>
      <c r="CC1017" s="356" t="s">
        <v>6291</v>
      </c>
      <c r="CD1017" s="311" t="str">
        <f t="shared" si="127"/>
        <v>DISCONTINUED - MR702 Bead Grip, 17x8.5, 0mm Offset, 5x150, 110.5mm Centerbore, Matte Black</v>
      </c>
      <c r="CE1017" s="311" t="s">
        <v>3721</v>
      </c>
      <c r="CF1017" s="311" t="s">
        <v>3720</v>
      </c>
      <c r="CG1017" s="300" t="str">
        <f t="shared" si="121"/>
        <v>TRAIL (7XX)</v>
      </c>
    </row>
    <row r="1018" spans="1:85" s="36" customFormat="1" ht="15" customHeight="1">
      <c r="A1018" s="571">
        <f t="shared" si="120"/>
        <v>1015</v>
      </c>
      <c r="B1018" s="13" t="s">
        <v>84</v>
      </c>
      <c r="C1018" s="97" t="s">
        <v>1247</v>
      </c>
      <c r="D1018" s="75" t="s">
        <v>5488</v>
      </c>
      <c r="E1018" s="84" t="s">
        <v>6862</v>
      </c>
      <c r="F1018" s="281" t="str">
        <f t="shared" si="123"/>
        <v>MR70678550525</v>
      </c>
      <c r="G1018" s="83"/>
      <c r="H1018" s="83"/>
      <c r="I1018" s="43" t="s">
        <v>5261</v>
      </c>
      <c r="J1018" s="315">
        <v>44517</v>
      </c>
      <c r="K1018" s="305">
        <v>45324</v>
      </c>
      <c r="L1018" s="282" t="s">
        <v>1239</v>
      </c>
      <c r="M1018" s="328">
        <v>319</v>
      </c>
      <c r="N1018" s="85"/>
      <c r="O1018" s="409"/>
      <c r="P1018" s="75">
        <v>17</v>
      </c>
      <c r="Q1018" s="76">
        <v>8.5</v>
      </c>
      <c r="R1018" s="92" t="s">
        <v>1692</v>
      </c>
      <c r="S1018" s="75">
        <v>5</v>
      </c>
      <c r="T1018" s="75">
        <v>5</v>
      </c>
      <c r="U1018" s="75">
        <v>25</v>
      </c>
      <c r="V1018" s="77">
        <v>5.7</v>
      </c>
      <c r="W1018" s="95" t="s">
        <v>85</v>
      </c>
      <c r="X1018" s="68">
        <v>71.5</v>
      </c>
      <c r="Y1018" s="39">
        <v>30.95</v>
      </c>
      <c r="Z1018" s="47">
        <v>2650</v>
      </c>
      <c r="AA1018" s="43" t="s">
        <v>2165</v>
      </c>
      <c r="AB1018" s="72" t="s">
        <v>2845</v>
      </c>
      <c r="AC1018" s="47" t="s">
        <v>9797</v>
      </c>
      <c r="AD1018" s="74" t="s">
        <v>3940</v>
      </c>
      <c r="AE1018" s="86"/>
      <c r="AF1018" s="82">
        <v>22</v>
      </c>
      <c r="AG1018" s="14" t="s">
        <v>85</v>
      </c>
      <c r="AH1018" s="14" t="s">
        <v>85</v>
      </c>
      <c r="AI1018" s="13" t="s">
        <v>85</v>
      </c>
      <c r="AJ1018" s="14" t="s">
        <v>85</v>
      </c>
      <c r="AK1018" s="9" t="s">
        <v>85</v>
      </c>
      <c r="AL1018" s="92" t="s">
        <v>236</v>
      </c>
      <c r="AM1018" s="75" t="s">
        <v>85</v>
      </c>
      <c r="AN1018" s="38" t="s">
        <v>85</v>
      </c>
      <c r="AO1018" s="75" t="s">
        <v>85</v>
      </c>
      <c r="AP1018" s="68">
        <v>16.2</v>
      </c>
      <c r="AQ1018" s="75"/>
      <c r="AR1018" s="75">
        <v>165</v>
      </c>
      <c r="AS1018" s="34">
        <v>10.5</v>
      </c>
      <c r="AT1018" s="34">
        <v>20</v>
      </c>
      <c r="AU1018" s="25">
        <v>33</v>
      </c>
      <c r="AV1018" s="34">
        <v>42.9</v>
      </c>
      <c r="AW1018" s="25">
        <v>209.7</v>
      </c>
      <c r="AX1018" s="67">
        <v>197</v>
      </c>
      <c r="AY1018" s="77">
        <v>71.5</v>
      </c>
      <c r="AZ1018" s="49">
        <v>44</v>
      </c>
      <c r="BA1018" s="49">
        <v>44</v>
      </c>
      <c r="BB1018" s="49">
        <v>22</v>
      </c>
      <c r="BC1018" s="49"/>
      <c r="BD1018" s="13" t="s">
        <v>85</v>
      </c>
      <c r="BE1018" s="91" t="s">
        <v>85</v>
      </c>
      <c r="BF1018" s="13" t="s">
        <v>85</v>
      </c>
      <c r="BG1018" s="91" t="s">
        <v>85</v>
      </c>
      <c r="BH1018" s="70">
        <v>34.950000000000003</v>
      </c>
      <c r="BI1018" s="50">
        <v>20.236220472440898</v>
      </c>
      <c r="BJ1018" s="50">
        <v>20.236220472440898</v>
      </c>
      <c r="BK1018" s="50">
        <v>11.417322834645701</v>
      </c>
      <c r="BL1018" s="357">
        <v>7.6616839999999839E-2</v>
      </c>
      <c r="BM1018" s="14">
        <v>36</v>
      </c>
      <c r="BN1018" s="107" t="s">
        <v>3374</v>
      </c>
      <c r="BO1018" s="46" t="s">
        <v>3891</v>
      </c>
      <c r="BP1018" s="74" t="s">
        <v>4730</v>
      </c>
      <c r="BQ1018" s="74" t="s">
        <v>3907</v>
      </c>
      <c r="BR1018" s="74" t="s">
        <v>5165</v>
      </c>
      <c r="BS1018" s="74" t="s">
        <v>2734</v>
      </c>
      <c r="BT1018" s="74" t="s">
        <v>5619</v>
      </c>
      <c r="BU1018" s="74" t="s">
        <v>5126</v>
      </c>
      <c r="BV1018" s="74" t="s">
        <v>5620</v>
      </c>
      <c r="BW1018" s="74" t="s">
        <v>4101</v>
      </c>
      <c r="BX1018" s="74" t="s">
        <v>3909</v>
      </c>
      <c r="BY1018" s="74"/>
      <c r="BZ1018" s="334" t="s">
        <v>6355</v>
      </c>
      <c r="CA1018" s="364" t="s">
        <v>6354</v>
      </c>
      <c r="CB1018" s="337" t="s">
        <v>6359</v>
      </c>
      <c r="CC1018" s="364" t="s">
        <v>6358</v>
      </c>
      <c r="CD1018" s="311" t="str">
        <f t="shared" si="127"/>
        <v>DISCONTINUED - MR706 Bead Grip, 17x8.5, +25mm Offset, 5x5, 71.5mm Centerbore, Matte Black</v>
      </c>
      <c r="CE1018" s="311" t="s">
        <v>3721</v>
      </c>
      <c r="CF1018" s="311" t="s">
        <v>3720</v>
      </c>
      <c r="CG1018" s="300" t="str">
        <f t="shared" si="121"/>
        <v>TRAIL (7XX)</v>
      </c>
    </row>
    <row r="1019" spans="1:85" s="36" customFormat="1" ht="15" customHeight="1">
      <c r="A1019" s="571">
        <f t="shared" si="120"/>
        <v>1016</v>
      </c>
      <c r="B1019" s="13" t="s">
        <v>84</v>
      </c>
      <c r="C1019" s="97" t="s">
        <v>1247</v>
      </c>
      <c r="D1019" s="75" t="s">
        <v>5488</v>
      </c>
      <c r="E1019" s="84" t="s">
        <v>6863</v>
      </c>
      <c r="F1019" s="281" t="str">
        <f t="shared" si="123"/>
        <v>MR70689058935T</v>
      </c>
      <c r="G1019" s="83" t="s">
        <v>4510</v>
      </c>
      <c r="H1019" s="83"/>
      <c r="I1019" s="43" t="s">
        <v>5306</v>
      </c>
      <c r="J1019" s="315">
        <v>44517</v>
      </c>
      <c r="K1019" s="305">
        <v>45324</v>
      </c>
      <c r="L1019" s="282" t="s">
        <v>1239</v>
      </c>
      <c r="M1019" s="328">
        <v>379</v>
      </c>
      <c r="N1019" s="85"/>
      <c r="O1019" s="409"/>
      <c r="P1019" s="75">
        <v>18</v>
      </c>
      <c r="Q1019" s="8">
        <v>9</v>
      </c>
      <c r="R1019" s="92" t="s">
        <v>1688</v>
      </c>
      <c r="S1019" s="75">
        <v>5</v>
      </c>
      <c r="T1019" s="75">
        <v>150</v>
      </c>
      <c r="U1019" s="75">
        <v>35</v>
      </c>
      <c r="V1019" s="77">
        <v>6.35</v>
      </c>
      <c r="W1019" s="95" t="s">
        <v>85</v>
      </c>
      <c r="X1019" s="68">
        <v>110.5</v>
      </c>
      <c r="Y1019" s="39">
        <v>32.43</v>
      </c>
      <c r="Z1019" s="47">
        <v>2650</v>
      </c>
      <c r="AA1019" s="43" t="s">
        <v>2168</v>
      </c>
      <c r="AB1019" s="72" t="s">
        <v>2846</v>
      </c>
      <c r="AC1019" s="47" t="s">
        <v>9911</v>
      </c>
      <c r="AD1019" s="74" t="s">
        <v>5246</v>
      </c>
      <c r="AE1019" s="86"/>
      <c r="AF1019" s="82">
        <v>22</v>
      </c>
      <c r="AG1019" s="14" t="s">
        <v>85</v>
      </c>
      <c r="AH1019" s="14" t="s">
        <v>85</v>
      </c>
      <c r="AI1019" s="13" t="s">
        <v>85</v>
      </c>
      <c r="AJ1019" s="14" t="s">
        <v>85</v>
      </c>
      <c r="AK1019" s="9" t="s">
        <v>85</v>
      </c>
      <c r="AL1019" s="92" t="s">
        <v>236</v>
      </c>
      <c r="AM1019" s="75" t="s">
        <v>85</v>
      </c>
      <c r="AN1019" s="38" t="s">
        <v>85</v>
      </c>
      <c r="AO1019" s="75" t="s">
        <v>85</v>
      </c>
      <c r="AP1019" s="68">
        <v>16.2</v>
      </c>
      <c r="AQ1019" s="75"/>
      <c r="AR1019" s="75">
        <v>185</v>
      </c>
      <c r="AS1019" s="34">
        <v>0</v>
      </c>
      <c r="AT1019" s="34">
        <v>6</v>
      </c>
      <c r="AU1019" s="25">
        <v>21</v>
      </c>
      <c r="AV1019" s="34">
        <v>31</v>
      </c>
      <c r="AW1019" s="25">
        <v>222.8</v>
      </c>
      <c r="AX1019" s="67">
        <v>209</v>
      </c>
      <c r="AY1019" s="77">
        <v>110.5</v>
      </c>
      <c r="AZ1019" s="49">
        <v>66</v>
      </c>
      <c r="BA1019" s="49">
        <v>66</v>
      </c>
      <c r="BB1019" s="49">
        <v>24</v>
      </c>
      <c r="BC1019" s="49"/>
      <c r="BD1019" s="13" t="s">
        <v>85</v>
      </c>
      <c r="BE1019" s="91" t="s">
        <v>85</v>
      </c>
      <c r="BF1019" s="13" t="s">
        <v>85</v>
      </c>
      <c r="BG1019" s="91" t="s">
        <v>85</v>
      </c>
      <c r="BH1019" s="70">
        <v>36.43</v>
      </c>
      <c r="BI1019" s="50">
        <v>21.141732283464599</v>
      </c>
      <c r="BJ1019" s="50">
        <v>21.141732283464599</v>
      </c>
      <c r="BK1019" s="50">
        <v>11.929133858267701</v>
      </c>
      <c r="BL1019" s="357">
        <v>8.7375807000000152E-2</v>
      </c>
      <c r="BM1019" s="14">
        <v>36</v>
      </c>
      <c r="BN1019" s="107" t="s">
        <v>3374</v>
      </c>
      <c r="BO1019" s="46" t="s">
        <v>3891</v>
      </c>
      <c r="BP1019" s="74" t="s">
        <v>4730</v>
      </c>
      <c r="BQ1019" s="74" t="s">
        <v>3907</v>
      </c>
      <c r="BR1019" s="74" t="s">
        <v>5165</v>
      </c>
      <c r="BS1019" s="74" t="s">
        <v>2734</v>
      </c>
      <c r="BT1019" s="74" t="s">
        <v>5619</v>
      </c>
      <c r="BU1019" s="74" t="s">
        <v>5126</v>
      </c>
      <c r="BV1019" s="74" t="s">
        <v>5620</v>
      </c>
      <c r="BW1019" s="74" t="s">
        <v>4101</v>
      </c>
      <c r="BX1019" s="74" t="s">
        <v>3909</v>
      </c>
      <c r="BY1019" s="74"/>
      <c r="BZ1019" s="334"/>
      <c r="CA1019" s="355"/>
      <c r="CB1019" s="337"/>
      <c r="CC1019" s="355"/>
      <c r="CD1019" s="311" t="str">
        <f t="shared" si="127"/>
        <v>DISCONTINUED - MR706 Bead Grip, 18x9, +35mm Offset, 5x150, 110.5mm Centerbore, Method Bronze</v>
      </c>
      <c r="CE1019" s="311" t="s">
        <v>3721</v>
      </c>
      <c r="CF1019" s="311" t="s">
        <v>3720</v>
      </c>
      <c r="CG1019" s="300" t="str">
        <f t="shared" si="121"/>
        <v>TRAIL (7XX)</v>
      </c>
    </row>
    <row r="1020" spans="1:85" s="36" customFormat="1" ht="15" customHeight="1">
      <c r="A1020" s="571">
        <f t="shared" si="120"/>
        <v>1017</v>
      </c>
      <c r="B1020" s="92" t="s">
        <v>84</v>
      </c>
      <c r="C1020" s="92" t="s">
        <v>1038</v>
      </c>
      <c r="D1020" s="92" t="s">
        <v>1975</v>
      </c>
      <c r="E1020" s="84" t="s">
        <v>6864</v>
      </c>
      <c r="F1020" s="281" t="str">
        <f t="shared" si="123"/>
        <v>MR31477552525</v>
      </c>
      <c r="G1020" s="83"/>
      <c r="H1020" s="83"/>
      <c r="I1020" s="72" t="s">
        <v>4446</v>
      </c>
      <c r="J1020" s="305">
        <v>44159</v>
      </c>
      <c r="K1020" s="305">
        <v>45324</v>
      </c>
      <c r="L1020" s="282" t="s">
        <v>1239</v>
      </c>
      <c r="M1020" s="328">
        <v>284.24</v>
      </c>
      <c r="N1020" s="85"/>
      <c r="O1020" s="409"/>
      <c r="P1020" s="29">
        <v>17</v>
      </c>
      <c r="Q1020" s="24">
        <v>7.5</v>
      </c>
      <c r="R1020" s="92" t="s">
        <v>1686</v>
      </c>
      <c r="S1020" s="3">
        <v>5</v>
      </c>
      <c r="T1020" s="29">
        <v>120</v>
      </c>
      <c r="U1020" s="29">
        <v>25</v>
      </c>
      <c r="V1020" s="77">
        <v>5.2</v>
      </c>
      <c r="W1020" s="93" t="s">
        <v>85</v>
      </c>
      <c r="X1020" s="77">
        <v>70.099999999999994</v>
      </c>
      <c r="Y1020" s="76">
        <v>26.52</v>
      </c>
      <c r="Z1020" s="47">
        <v>3640</v>
      </c>
      <c r="AA1020" s="71" t="s">
        <v>2165</v>
      </c>
      <c r="AB1020" s="72" t="s">
        <v>2845</v>
      </c>
      <c r="AC1020" s="47" t="s">
        <v>9910</v>
      </c>
      <c r="AD1020" s="71" t="s">
        <v>1600</v>
      </c>
      <c r="AE1020" s="433"/>
      <c r="AF1020" s="82">
        <v>22</v>
      </c>
      <c r="AG1020" s="80" t="s">
        <v>85</v>
      </c>
      <c r="AH1020" s="73" t="s">
        <v>85</v>
      </c>
      <c r="AI1020" s="73" t="s">
        <v>85</v>
      </c>
      <c r="AJ1020" s="73" t="s">
        <v>85</v>
      </c>
      <c r="AK1020" s="9" t="s">
        <v>85</v>
      </c>
      <c r="AL1020" s="74" t="s">
        <v>236</v>
      </c>
      <c r="AM1020" s="3" t="s">
        <v>85</v>
      </c>
      <c r="AN1020" s="38" t="s">
        <v>85</v>
      </c>
      <c r="AO1020" s="3" t="s">
        <v>85</v>
      </c>
      <c r="AP1020" s="77">
        <v>16</v>
      </c>
      <c r="AQ1020" s="74"/>
      <c r="AR1020" s="74">
        <v>160</v>
      </c>
      <c r="AS1020" s="34">
        <v>10.9</v>
      </c>
      <c r="AT1020" s="34">
        <v>21.8</v>
      </c>
      <c r="AU1020" s="34">
        <v>35.299999999999997</v>
      </c>
      <c r="AV1020" s="34">
        <v>47</v>
      </c>
      <c r="AW1020" s="34">
        <v>206.5</v>
      </c>
      <c r="AX1020" s="34">
        <v>197.8</v>
      </c>
      <c r="AY1020" s="77">
        <v>70.099999999999994</v>
      </c>
      <c r="AZ1020" s="49">
        <v>40</v>
      </c>
      <c r="BA1020" s="49">
        <v>40</v>
      </c>
      <c r="BB1020" s="49">
        <v>0</v>
      </c>
      <c r="BC1020" s="49"/>
      <c r="BD1020" s="3" t="s">
        <v>85</v>
      </c>
      <c r="BE1020" s="91" t="s">
        <v>85</v>
      </c>
      <c r="BF1020" s="3" t="s">
        <v>85</v>
      </c>
      <c r="BG1020" s="91" t="s">
        <v>85</v>
      </c>
      <c r="BH1020" s="70">
        <v>30.52</v>
      </c>
      <c r="BI1020" s="50">
        <v>20.236220472440898</v>
      </c>
      <c r="BJ1020" s="50">
        <v>20.236220472440898</v>
      </c>
      <c r="BK1020" s="50">
        <v>10.4330708661417</v>
      </c>
      <c r="BL1020" s="357">
        <v>7.001193999999944E-2</v>
      </c>
      <c r="BM1020" s="73">
        <v>36</v>
      </c>
      <c r="BN1020" s="107" t="s">
        <v>3374</v>
      </c>
      <c r="BO1020" s="46" t="s">
        <v>3891</v>
      </c>
      <c r="BP1020" s="29" t="s">
        <v>3907</v>
      </c>
      <c r="BQ1020" s="29" t="s">
        <v>5213</v>
      </c>
      <c r="BR1020" s="29" t="s">
        <v>5214</v>
      </c>
      <c r="BS1020" s="29" t="s">
        <v>5215</v>
      </c>
      <c r="BT1020" s="74" t="s">
        <v>5216</v>
      </c>
      <c r="BU1020" s="74" t="s">
        <v>4101</v>
      </c>
      <c r="BV1020" s="74" t="s">
        <v>3909</v>
      </c>
      <c r="BW1020" s="74"/>
      <c r="BX1020" s="74"/>
      <c r="BY1020" s="74"/>
      <c r="BZ1020" s="300" t="s">
        <v>6157</v>
      </c>
      <c r="CA1020" s="356" t="s">
        <v>6156</v>
      </c>
      <c r="CB1020" s="300" t="s">
        <v>6161</v>
      </c>
      <c r="CC1020" s="356" t="s">
        <v>6160</v>
      </c>
      <c r="CD1020" s="311" t="str">
        <f t="shared" si="127"/>
        <v>DISCONTINUED - MR314, 17x7.5, +25mm Offset, 5x120, 70.1mm Centerbore, Matte Black</v>
      </c>
      <c r="CE1020" s="311" t="s">
        <v>3721</v>
      </c>
      <c r="CF1020" s="311" t="s">
        <v>3720</v>
      </c>
      <c r="CG1020" s="300" t="str">
        <f t="shared" si="121"/>
        <v>STREET (3XX)</v>
      </c>
    </row>
    <row r="1021" spans="1:85" s="36" customFormat="1" ht="15" customHeight="1">
      <c r="A1021" s="571">
        <f t="shared" si="120"/>
        <v>1018</v>
      </c>
      <c r="B1021" s="92" t="s">
        <v>84</v>
      </c>
      <c r="C1021" s="92" t="s">
        <v>1038</v>
      </c>
      <c r="D1021" s="92" t="s">
        <v>1246</v>
      </c>
      <c r="E1021" s="84" t="s">
        <v>6868</v>
      </c>
      <c r="F1021" s="281" t="str">
        <f t="shared" si="123"/>
        <v>MR312785161000</v>
      </c>
      <c r="G1021" s="83"/>
      <c r="H1021" s="83"/>
      <c r="I1021" s="72" t="s">
        <v>5977</v>
      </c>
      <c r="J1021" s="305">
        <v>44564</v>
      </c>
      <c r="K1021" s="305">
        <v>45336</v>
      </c>
      <c r="L1021" s="282" t="s">
        <v>1239</v>
      </c>
      <c r="M1021" s="328">
        <v>369</v>
      </c>
      <c r="N1021" s="85"/>
      <c r="O1021" s="409"/>
      <c r="P1021" s="92">
        <v>17</v>
      </c>
      <c r="Q1021" s="8">
        <v>8.5</v>
      </c>
      <c r="R1021" s="92" t="s">
        <v>1697</v>
      </c>
      <c r="S1021" s="3">
        <v>6</v>
      </c>
      <c r="T1021" s="3">
        <v>135</v>
      </c>
      <c r="U1021" s="3">
        <v>0</v>
      </c>
      <c r="V1021" s="16">
        <v>4.75</v>
      </c>
      <c r="W1021" s="93" t="s">
        <v>85</v>
      </c>
      <c r="X1021" s="16">
        <v>87</v>
      </c>
      <c r="Y1021" s="8">
        <v>33.547007562465531</v>
      </c>
      <c r="Z1021" s="47">
        <v>2650</v>
      </c>
      <c r="AA1021" s="71" t="s">
        <v>5157</v>
      </c>
      <c r="AB1021" s="72" t="s">
        <v>6652</v>
      </c>
      <c r="AC1021" s="47" t="s">
        <v>9716</v>
      </c>
      <c r="AD1021" s="73" t="s">
        <v>2050</v>
      </c>
      <c r="AE1021" s="46"/>
      <c r="AF1021" s="82">
        <v>33</v>
      </c>
      <c r="AG1021" s="73" t="s">
        <v>85</v>
      </c>
      <c r="AH1021" s="73" t="s">
        <v>1786</v>
      </c>
      <c r="AI1021" s="73" t="s">
        <v>85</v>
      </c>
      <c r="AJ1021" s="92" t="s">
        <v>1497</v>
      </c>
      <c r="AK1021" s="9">
        <v>1.1000000000000001</v>
      </c>
      <c r="AL1021" s="71" t="s">
        <v>237</v>
      </c>
      <c r="AM1021" s="3" t="s">
        <v>85</v>
      </c>
      <c r="AN1021" s="38" t="s">
        <v>85</v>
      </c>
      <c r="AO1021" s="3" t="s">
        <v>85</v>
      </c>
      <c r="AP1021" s="16">
        <v>16.2</v>
      </c>
      <c r="AQ1021" s="3"/>
      <c r="AR1021" s="3">
        <v>175</v>
      </c>
      <c r="AS1021" s="34">
        <v>4.3</v>
      </c>
      <c r="AT1021" s="34">
        <v>18.3</v>
      </c>
      <c r="AU1021" s="34">
        <v>30.3</v>
      </c>
      <c r="AV1021" s="34">
        <v>52.1</v>
      </c>
      <c r="AW1021" s="34">
        <v>208.9</v>
      </c>
      <c r="AX1021" s="94">
        <v>199.1</v>
      </c>
      <c r="AY1021" s="93">
        <v>87</v>
      </c>
      <c r="AZ1021" s="49">
        <v>40</v>
      </c>
      <c r="BA1021" s="49">
        <v>40</v>
      </c>
      <c r="BB1021" s="49">
        <v>25</v>
      </c>
      <c r="BC1021" s="49"/>
      <c r="BD1021" s="92" t="s">
        <v>85</v>
      </c>
      <c r="BE1021" s="91" t="s">
        <v>85</v>
      </c>
      <c r="BF1021" s="92" t="s">
        <v>85</v>
      </c>
      <c r="BG1021" s="91" t="s">
        <v>85</v>
      </c>
      <c r="BH1021" s="70">
        <v>37.51532828179333</v>
      </c>
      <c r="BI1021" s="50">
        <v>20.236220472440898</v>
      </c>
      <c r="BJ1021" s="50">
        <v>20.236220472440898</v>
      </c>
      <c r="BK1021" s="50">
        <v>11.417322834645701</v>
      </c>
      <c r="BL1021" s="357">
        <v>7.6616839999999839E-2</v>
      </c>
      <c r="BM1021" s="73">
        <v>36</v>
      </c>
      <c r="BN1021" s="107" t="s">
        <v>3374</v>
      </c>
      <c r="BO1021" s="46" t="s">
        <v>3891</v>
      </c>
      <c r="BP1021" s="74" t="s">
        <v>3907</v>
      </c>
      <c r="BQ1021" s="29" t="s">
        <v>5165</v>
      </c>
      <c r="BR1021" s="29" t="s">
        <v>5212</v>
      </c>
      <c r="BS1021" s="29" t="s">
        <v>5199</v>
      </c>
      <c r="BT1021" s="74" t="s">
        <v>5210</v>
      </c>
      <c r="BU1021" s="74" t="s">
        <v>5189</v>
      </c>
      <c r="BV1021" s="74" t="s">
        <v>4101</v>
      </c>
      <c r="BW1021" s="74" t="s">
        <v>3909</v>
      </c>
      <c r="BX1021" s="74"/>
      <c r="BY1021" s="74"/>
      <c r="BZ1021" s="300" t="s">
        <v>6130</v>
      </c>
      <c r="CA1021" s="356" t="s">
        <v>6134</v>
      </c>
      <c r="CB1021" s="300" t="s">
        <v>6135</v>
      </c>
      <c r="CC1021" s="356" t="s">
        <v>6136</v>
      </c>
      <c r="CD1021" s="311" t="str">
        <f t="shared" ref="CD1021:CD1026" si="128">CONCATENATE("DISCONTINUED"," ","-"," ",D1021,", ",P1021,"x",Q1021,", ",IF(W1021="N/A", "", CONCATENATE(W1021, "/")),IF(U1021&gt;0, CONCATENATE("+",U1021), U1021),"mm Offset, ",R1021,", ",X1021,"mm Centerbore, ",PROPER(AA1021), "", IF(BF1021="N/A", "", CONCATENATE(", w/ ", BF1021)))</f>
        <v>DISCONTINUED - MR312, 17x8.5, 0mm Offset, 6x135, 87mm Centerbore, Matte Black - Gloss Black Lip</v>
      </c>
      <c r="CE1021" s="311" t="s">
        <v>3721</v>
      </c>
      <c r="CF1021" s="311" t="s">
        <v>3720</v>
      </c>
      <c r="CG1021" s="300" t="str">
        <f t="shared" si="121"/>
        <v>STREET (3XX)</v>
      </c>
    </row>
    <row r="1022" spans="1:85" s="36" customFormat="1" ht="15" customHeight="1">
      <c r="A1022" s="571">
        <f t="shared" si="120"/>
        <v>1019</v>
      </c>
      <c r="B1022" s="92" t="s">
        <v>84</v>
      </c>
      <c r="C1022" s="92" t="s">
        <v>1038</v>
      </c>
      <c r="D1022" s="92" t="s">
        <v>1246</v>
      </c>
      <c r="E1022" s="84" t="s">
        <v>6869</v>
      </c>
      <c r="F1022" s="281" t="str">
        <f t="shared" si="123"/>
        <v>MR312785581000</v>
      </c>
      <c r="G1022" s="83"/>
      <c r="H1022" s="83"/>
      <c r="I1022" s="72" t="s">
        <v>5979</v>
      </c>
      <c r="J1022" s="305">
        <v>44564</v>
      </c>
      <c r="K1022" s="305">
        <v>45336</v>
      </c>
      <c r="L1022" s="282" t="s">
        <v>1239</v>
      </c>
      <c r="M1022" s="328">
        <v>369</v>
      </c>
      <c r="N1022" s="85"/>
      <c r="O1022" s="409"/>
      <c r="P1022" s="92">
        <v>17</v>
      </c>
      <c r="Q1022" s="8">
        <v>8.5</v>
      </c>
      <c r="R1022" s="92" t="s">
        <v>1688</v>
      </c>
      <c r="S1022" s="3">
        <v>5</v>
      </c>
      <c r="T1022" s="3">
        <v>150</v>
      </c>
      <c r="U1022" s="3">
        <v>0</v>
      </c>
      <c r="V1022" s="16">
        <v>4.75</v>
      </c>
      <c r="W1022" s="93" t="s">
        <v>85</v>
      </c>
      <c r="X1022" s="16">
        <v>110.5</v>
      </c>
      <c r="Y1022" s="8">
        <v>33.29</v>
      </c>
      <c r="Z1022" s="47">
        <v>2650</v>
      </c>
      <c r="AA1022" s="71" t="s">
        <v>5157</v>
      </c>
      <c r="AB1022" s="72" t="s">
        <v>6652</v>
      </c>
      <c r="AC1022" s="47" t="s">
        <v>9714</v>
      </c>
      <c r="AD1022" s="73" t="s">
        <v>2051</v>
      </c>
      <c r="AE1022" s="46"/>
      <c r="AF1022" s="82">
        <v>33</v>
      </c>
      <c r="AG1022" s="73" t="s">
        <v>85</v>
      </c>
      <c r="AH1022" s="73" t="s">
        <v>1786</v>
      </c>
      <c r="AI1022" s="73" t="s">
        <v>85</v>
      </c>
      <c r="AJ1022" s="92" t="s">
        <v>1497</v>
      </c>
      <c r="AK1022" s="9">
        <v>1.1000000000000001</v>
      </c>
      <c r="AL1022" s="71" t="s">
        <v>237</v>
      </c>
      <c r="AM1022" s="3" t="s">
        <v>85</v>
      </c>
      <c r="AN1022" s="38" t="s">
        <v>85</v>
      </c>
      <c r="AO1022" s="3" t="s">
        <v>85</v>
      </c>
      <c r="AP1022" s="16">
        <v>16.2</v>
      </c>
      <c r="AQ1022" s="3"/>
      <c r="AR1022" s="3">
        <v>185</v>
      </c>
      <c r="AS1022" s="34">
        <v>0</v>
      </c>
      <c r="AT1022" s="34">
        <v>13</v>
      </c>
      <c r="AU1022" s="34">
        <v>30.3</v>
      </c>
      <c r="AV1022" s="34">
        <v>52.1</v>
      </c>
      <c r="AW1022" s="34">
        <v>208.9</v>
      </c>
      <c r="AX1022" s="94">
        <v>199.1</v>
      </c>
      <c r="AY1022" s="93">
        <v>110.5</v>
      </c>
      <c r="AZ1022" s="49">
        <v>46</v>
      </c>
      <c r="BA1022" s="49">
        <v>46</v>
      </c>
      <c r="BB1022" s="49">
        <v>25</v>
      </c>
      <c r="BC1022" s="49"/>
      <c r="BD1022" s="92" t="s">
        <v>85</v>
      </c>
      <c r="BE1022" s="91" t="s">
        <v>85</v>
      </c>
      <c r="BF1022" s="92" t="s">
        <v>85</v>
      </c>
      <c r="BG1022" s="91" t="s">
        <v>85</v>
      </c>
      <c r="BH1022" s="70">
        <v>37.368353440336747</v>
      </c>
      <c r="BI1022" s="50">
        <v>20.236220472440898</v>
      </c>
      <c r="BJ1022" s="50">
        <v>20.236220472440898</v>
      </c>
      <c r="BK1022" s="50">
        <v>11.417322834645701</v>
      </c>
      <c r="BL1022" s="357">
        <v>7.6616839999999839E-2</v>
      </c>
      <c r="BM1022" s="73">
        <v>36</v>
      </c>
      <c r="BN1022" s="107" t="s">
        <v>3374</v>
      </c>
      <c r="BO1022" s="46" t="s">
        <v>3891</v>
      </c>
      <c r="BP1022" s="74" t="s">
        <v>3907</v>
      </c>
      <c r="BQ1022" s="29" t="s">
        <v>5165</v>
      </c>
      <c r="BR1022" s="29" t="s">
        <v>5212</v>
      </c>
      <c r="BS1022" s="29" t="s">
        <v>5199</v>
      </c>
      <c r="BT1022" s="74" t="s">
        <v>5210</v>
      </c>
      <c r="BU1022" s="74" t="s">
        <v>5189</v>
      </c>
      <c r="BV1022" s="74" t="s">
        <v>4101</v>
      </c>
      <c r="BW1022" s="74" t="s">
        <v>3909</v>
      </c>
      <c r="BX1022" s="74"/>
      <c r="BY1022" s="74"/>
      <c r="BZ1022" s="300" t="s">
        <v>6129</v>
      </c>
      <c r="CA1022" s="356" t="s">
        <v>6128</v>
      </c>
      <c r="CB1022" s="300" t="s">
        <v>6132</v>
      </c>
      <c r="CC1022" s="356" t="s">
        <v>6133</v>
      </c>
      <c r="CD1022" s="311" t="str">
        <f t="shared" si="128"/>
        <v>DISCONTINUED - MR312, 17x8.5, 0mm Offset, 5x150, 110.5mm Centerbore, Matte Black - Gloss Black Lip</v>
      </c>
      <c r="CE1022" s="311" t="s">
        <v>3721</v>
      </c>
      <c r="CF1022" s="311" t="s">
        <v>3720</v>
      </c>
      <c r="CG1022" s="300" t="str">
        <f t="shared" si="121"/>
        <v>STREET (3XX)</v>
      </c>
    </row>
    <row r="1023" spans="1:85" s="36" customFormat="1" ht="15" customHeight="1">
      <c r="A1023" s="571">
        <f t="shared" si="120"/>
        <v>1020</v>
      </c>
      <c r="B1023" s="92" t="s">
        <v>84</v>
      </c>
      <c r="C1023" s="92" t="s">
        <v>1038</v>
      </c>
      <c r="D1023" s="92" t="s">
        <v>1246</v>
      </c>
      <c r="E1023" s="84" t="s">
        <v>6870</v>
      </c>
      <c r="F1023" s="281" t="str">
        <f t="shared" si="123"/>
        <v>MR312785601000</v>
      </c>
      <c r="G1023" s="83"/>
      <c r="H1023" s="83"/>
      <c r="I1023" s="72" t="s">
        <v>5980</v>
      </c>
      <c r="J1023" s="305">
        <v>44564</v>
      </c>
      <c r="K1023" s="305">
        <v>45336</v>
      </c>
      <c r="L1023" s="282" t="s">
        <v>1239</v>
      </c>
      <c r="M1023" s="328">
        <v>369</v>
      </c>
      <c r="N1023" s="85"/>
      <c r="O1023" s="409"/>
      <c r="P1023" s="92">
        <v>17</v>
      </c>
      <c r="Q1023" s="8">
        <v>8.5</v>
      </c>
      <c r="R1023" s="92" t="s">
        <v>1089</v>
      </c>
      <c r="S1023" s="3">
        <v>6</v>
      </c>
      <c r="T1023" s="3">
        <v>5.5</v>
      </c>
      <c r="U1023" s="3">
        <v>0</v>
      </c>
      <c r="V1023" s="16">
        <v>4.75</v>
      </c>
      <c r="W1023" s="93" t="s">
        <v>85</v>
      </c>
      <c r="X1023" s="16">
        <v>106.25</v>
      </c>
      <c r="Y1023" s="8">
        <v>32.85</v>
      </c>
      <c r="Z1023" s="47">
        <v>2650</v>
      </c>
      <c r="AA1023" s="71" t="s">
        <v>5157</v>
      </c>
      <c r="AB1023" s="72" t="s">
        <v>6652</v>
      </c>
      <c r="AC1023" s="47" t="s">
        <v>9717</v>
      </c>
      <c r="AD1023" s="73" t="s">
        <v>2537</v>
      </c>
      <c r="AE1023" s="46"/>
      <c r="AF1023" s="82">
        <v>33</v>
      </c>
      <c r="AG1023" s="73" t="s">
        <v>85</v>
      </c>
      <c r="AH1023" s="73" t="s">
        <v>1786</v>
      </c>
      <c r="AI1023" s="73" t="s">
        <v>85</v>
      </c>
      <c r="AJ1023" s="92" t="s">
        <v>1497</v>
      </c>
      <c r="AK1023" s="9">
        <v>1.1000000000000001</v>
      </c>
      <c r="AL1023" s="3" t="s">
        <v>236</v>
      </c>
      <c r="AM1023" s="74" t="s">
        <v>1649</v>
      </c>
      <c r="AN1023" s="38">
        <v>2.75</v>
      </c>
      <c r="AO1023" s="3">
        <v>78.3</v>
      </c>
      <c r="AP1023" s="16">
        <v>16.2</v>
      </c>
      <c r="AQ1023" s="3"/>
      <c r="AR1023" s="3">
        <v>175</v>
      </c>
      <c r="AS1023" s="34">
        <v>4</v>
      </c>
      <c r="AT1023" s="34">
        <v>18.3</v>
      </c>
      <c r="AU1023" s="34">
        <v>30.3</v>
      </c>
      <c r="AV1023" s="34">
        <v>52.1</v>
      </c>
      <c r="AW1023" s="34">
        <v>208.9</v>
      </c>
      <c r="AX1023" s="94">
        <v>199.1</v>
      </c>
      <c r="AY1023" s="93">
        <v>106.25</v>
      </c>
      <c r="AZ1023" s="49">
        <v>47</v>
      </c>
      <c r="BA1023" s="49">
        <v>47</v>
      </c>
      <c r="BB1023" s="49">
        <v>25</v>
      </c>
      <c r="BC1023" s="49"/>
      <c r="BD1023" s="92" t="s">
        <v>85</v>
      </c>
      <c r="BE1023" s="91" t="s">
        <v>85</v>
      </c>
      <c r="BF1023" s="92" t="s">
        <v>85</v>
      </c>
      <c r="BG1023" s="91" t="s">
        <v>85</v>
      </c>
      <c r="BH1023" s="70">
        <v>36.927428915966992</v>
      </c>
      <c r="BI1023" s="50">
        <v>20.236220472440898</v>
      </c>
      <c r="BJ1023" s="50">
        <v>20.236220472440898</v>
      </c>
      <c r="BK1023" s="50">
        <v>11.417322834645701</v>
      </c>
      <c r="BL1023" s="357">
        <v>7.6616839999999839E-2</v>
      </c>
      <c r="BM1023" s="73">
        <v>36</v>
      </c>
      <c r="BN1023" s="107" t="s">
        <v>3374</v>
      </c>
      <c r="BO1023" s="46" t="s">
        <v>3891</v>
      </c>
      <c r="BP1023" s="74" t="s">
        <v>3907</v>
      </c>
      <c r="BQ1023" s="29" t="s">
        <v>5165</v>
      </c>
      <c r="BR1023" s="29" t="s">
        <v>5212</v>
      </c>
      <c r="BS1023" s="29" t="s">
        <v>5199</v>
      </c>
      <c r="BT1023" s="74" t="s">
        <v>5210</v>
      </c>
      <c r="BU1023" s="74" t="s">
        <v>5189</v>
      </c>
      <c r="BV1023" s="74" t="s">
        <v>4101</v>
      </c>
      <c r="BW1023" s="74" t="s">
        <v>3909</v>
      </c>
      <c r="BX1023" s="74"/>
      <c r="BY1023" s="74"/>
      <c r="BZ1023" s="300" t="s">
        <v>6130</v>
      </c>
      <c r="CA1023" s="356" t="s">
        <v>6134</v>
      </c>
      <c r="CB1023" s="300" t="s">
        <v>6135</v>
      </c>
      <c r="CC1023" s="356" t="s">
        <v>6136</v>
      </c>
      <c r="CD1023" s="311" t="str">
        <f t="shared" si="128"/>
        <v>DISCONTINUED - MR312, 17x8.5, 0mm Offset, 6x5.5, 106.25mm Centerbore, Matte Black - Gloss Black Lip</v>
      </c>
      <c r="CE1023" s="311" t="s">
        <v>3721</v>
      </c>
      <c r="CF1023" s="311" t="s">
        <v>3720</v>
      </c>
      <c r="CG1023" s="300" t="str">
        <f t="shared" si="121"/>
        <v>STREET (3XX)</v>
      </c>
    </row>
    <row r="1024" spans="1:85" s="36" customFormat="1" ht="15" customHeight="1">
      <c r="A1024" s="571">
        <f t="shared" si="120"/>
        <v>1021</v>
      </c>
      <c r="B1024" s="92" t="s">
        <v>84</v>
      </c>
      <c r="C1024" s="92" t="s">
        <v>1038</v>
      </c>
      <c r="D1024" s="92" t="s">
        <v>1246</v>
      </c>
      <c r="E1024" s="84" t="s">
        <v>6871</v>
      </c>
      <c r="F1024" s="281" t="str">
        <f t="shared" si="123"/>
        <v>MR312790501012N</v>
      </c>
      <c r="G1024" s="83" t="s">
        <v>2095</v>
      </c>
      <c r="H1024" s="83"/>
      <c r="I1024" s="72" t="s">
        <v>5983</v>
      </c>
      <c r="J1024" s="305">
        <v>44564</v>
      </c>
      <c r="K1024" s="305">
        <v>45336</v>
      </c>
      <c r="L1024" s="282" t="s">
        <v>1239</v>
      </c>
      <c r="M1024" s="328">
        <v>399</v>
      </c>
      <c r="N1024" s="85"/>
      <c r="O1024" s="409"/>
      <c r="P1024" s="29">
        <v>17</v>
      </c>
      <c r="Q1024" s="8">
        <v>9</v>
      </c>
      <c r="R1024" s="92" t="s">
        <v>1692</v>
      </c>
      <c r="S1024" s="3">
        <v>5</v>
      </c>
      <c r="T1024" s="29">
        <v>5</v>
      </c>
      <c r="U1024" s="29">
        <v>-12</v>
      </c>
      <c r="V1024" s="16">
        <v>4.5</v>
      </c>
      <c r="W1024" s="93" t="s">
        <v>85</v>
      </c>
      <c r="X1024" s="16">
        <v>71.5</v>
      </c>
      <c r="Y1024" s="8">
        <v>34.020000000000003</v>
      </c>
      <c r="Z1024" s="47">
        <v>2650</v>
      </c>
      <c r="AA1024" s="71" t="s">
        <v>5157</v>
      </c>
      <c r="AB1024" s="72" t="s">
        <v>6652</v>
      </c>
      <c r="AC1024" s="47" t="s">
        <v>9719</v>
      </c>
      <c r="AD1024" s="73" t="s">
        <v>2049</v>
      </c>
      <c r="AE1024" s="46"/>
      <c r="AF1024" s="82">
        <v>33</v>
      </c>
      <c r="AG1024" s="73" t="s">
        <v>85</v>
      </c>
      <c r="AH1024" s="73" t="s">
        <v>1786</v>
      </c>
      <c r="AI1024" s="73" t="s">
        <v>85</v>
      </c>
      <c r="AJ1024" s="92" t="s">
        <v>1497</v>
      </c>
      <c r="AK1024" s="9">
        <v>1.1000000000000001</v>
      </c>
      <c r="AL1024" s="71" t="s">
        <v>237</v>
      </c>
      <c r="AM1024" s="3" t="s">
        <v>85</v>
      </c>
      <c r="AN1024" s="38" t="s">
        <v>85</v>
      </c>
      <c r="AO1024" s="3" t="s">
        <v>85</v>
      </c>
      <c r="AP1024" s="16">
        <v>16.2</v>
      </c>
      <c r="AQ1024" s="3"/>
      <c r="AR1024" s="3">
        <v>160</v>
      </c>
      <c r="AS1024" s="34">
        <v>11.9</v>
      </c>
      <c r="AT1024" s="34">
        <v>23.8</v>
      </c>
      <c r="AU1024" s="34">
        <v>39.700000000000003</v>
      </c>
      <c r="AV1024" s="34">
        <v>61.6</v>
      </c>
      <c r="AW1024" s="34">
        <v>208.8</v>
      </c>
      <c r="AX1024" s="94">
        <v>203.9</v>
      </c>
      <c r="AY1024" s="93">
        <v>71.5</v>
      </c>
      <c r="AZ1024" s="49">
        <v>41</v>
      </c>
      <c r="BA1024" s="49">
        <v>41</v>
      </c>
      <c r="BB1024" s="49">
        <v>23</v>
      </c>
      <c r="BC1024" s="49"/>
      <c r="BD1024" s="92" t="s">
        <v>85</v>
      </c>
      <c r="BE1024" s="91" t="s">
        <v>85</v>
      </c>
      <c r="BF1024" s="92" t="s">
        <v>85</v>
      </c>
      <c r="BG1024" s="91" t="s">
        <v>85</v>
      </c>
      <c r="BH1024" s="70">
        <v>38.103227647619676</v>
      </c>
      <c r="BI1024" s="50">
        <v>20.236220472440898</v>
      </c>
      <c r="BJ1024" s="50">
        <v>20.236220472440898</v>
      </c>
      <c r="BK1024" s="50">
        <v>12.4409448818898</v>
      </c>
      <c r="BL1024" s="357">
        <v>8.348593599999983E-2</v>
      </c>
      <c r="BM1024" s="73">
        <v>36</v>
      </c>
      <c r="BN1024" s="107" t="s">
        <v>3374</v>
      </c>
      <c r="BO1024" s="46" t="s">
        <v>3891</v>
      </c>
      <c r="BP1024" s="74" t="s">
        <v>3907</v>
      </c>
      <c r="BQ1024" s="29" t="s">
        <v>5165</v>
      </c>
      <c r="BR1024" s="29" t="s">
        <v>5212</v>
      </c>
      <c r="BS1024" s="29" t="s">
        <v>5199</v>
      </c>
      <c r="BT1024" s="74" t="s">
        <v>5210</v>
      </c>
      <c r="BU1024" s="74" t="s">
        <v>5189</v>
      </c>
      <c r="BV1024" s="74" t="s">
        <v>4101</v>
      </c>
      <c r="BW1024" s="74" t="s">
        <v>3909</v>
      </c>
      <c r="BX1024" s="74"/>
      <c r="BY1024" s="74"/>
      <c r="BZ1024" s="300" t="s">
        <v>6129</v>
      </c>
      <c r="CA1024" s="356" t="s">
        <v>6128</v>
      </c>
      <c r="CB1024" s="300" t="s">
        <v>6132</v>
      </c>
      <c r="CC1024" s="356" t="s">
        <v>6133</v>
      </c>
      <c r="CD1024" s="311" t="str">
        <f t="shared" si="128"/>
        <v>DISCONTINUED - MR312, 17x9, -12mm Offset, 5x5, 71.5mm Centerbore, Matte Black - Gloss Black Lip</v>
      </c>
      <c r="CE1024" s="311" t="s">
        <v>3721</v>
      </c>
      <c r="CF1024" s="311" t="s">
        <v>3720</v>
      </c>
      <c r="CG1024" s="300" t="str">
        <f t="shared" si="121"/>
        <v>STREET (3XX)</v>
      </c>
    </row>
    <row r="1025" spans="1:85" s="36" customFormat="1" ht="15" customHeight="1">
      <c r="A1025" s="571">
        <f t="shared" si="120"/>
        <v>1022</v>
      </c>
      <c r="B1025" s="92" t="s">
        <v>84</v>
      </c>
      <c r="C1025" s="92" t="s">
        <v>1038</v>
      </c>
      <c r="D1025" s="92" t="s">
        <v>1246</v>
      </c>
      <c r="E1025" s="84" t="s">
        <v>6872</v>
      </c>
      <c r="F1025" s="281" t="str">
        <f t="shared" si="123"/>
        <v>MR312790601012N</v>
      </c>
      <c r="G1025" s="83" t="s">
        <v>2095</v>
      </c>
      <c r="H1025" s="83"/>
      <c r="I1025" s="72" t="s">
        <v>5984</v>
      </c>
      <c r="J1025" s="305">
        <v>44564</v>
      </c>
      <c r="K1025" s="305">
        <v>45336</v>
      </c>
      <c r="L1025" s="282" t="s">
        <v>1239</v>
      </c>
      <c r="M1025" s="328">
        <v>399</v>
      </c>
      <c r="N1025" s="85"/>
      <c r="O1025" s="409"/>
      <c r="P1025" s="29">
        <v>17</v>
      </c>
      <c r="Q1025" s="8">
        <v>9</v>
      </c>
      <c r="R1025" s="92" t="s">
        <v>1089</v>
      </c>
      <c r="S1025" s="3">
        <v>6</v>
      </c>
      <c r="T1025" s="29">
        <v>5.5</v>
      </c>
      <c r="U1025" s="29">
        <v>-12</v>
      </c>
      <c r="V1025" s="16">
        <v>4.5</v>
      </c>
      <c r="W1025" s="93" t="s">
        <v>85</v>
      </c>
      <c r="X1025" s="16">
        <v>106.25</v>
      </c>
      <c r="Y1025" s="8">
        <v>33.4</v>
      </c>
      <c r="Z1025" s="47">
        <v>2650</v>
      </c>
      <c r="AA1025" s="71" t="s">
        <v>5157</v>
      </c>
      <c r="AB1025" s="72" t="s">
        <v>6652</v>
      </c>
      <c r="AC1025" s="47" t="s">
        <v>9720</v>
      </c>
      <c r="AD1025" s="73" t="s">
        <v>2537</v>
      </c>
      <c r="AE1025" s="46"/>
      <c r="AF1025" s="82">
        <v>33</v>
      </c>
      <c r="AG1025" s="73" t="s">
        <v>85</v>
      </c>
      <c r="AH1025" s="73" t="s">
        <v>1786</v>
      </c>
      <c r="AI1025" s="73" t="s">
        <v>85</v>
      </c>
      <c r="AJ1025" s="92" t="s">
        <v>1497</v>
      </c>
      <c r="AK1025" s="9">
        <v>1.1000000000000001</v>
      </c>
      <c r="AL1025" s="3" t="s">
        <v>236</v>
      </c>
      <c r="AM1025" s="74" t="s">
        <v>1649</v>
      </c>
      <c r="AN1025" s="38">
        <v>2.75</v>
      </c>
      <c r="AO1025" s="3">
        <v>78.3</v>
      </c>
      <c r="AP1025" s="16">
        <v>16.2</v>
      </c>
      <c r="AQ1025" s="3"/>
      <c r="AR1025" s="3">
        <v>175</v>
      </c>
      <c r="AS1025" s="34">
        <v>4.3</v>
      </c>
      <c r="AT1025" s="34">
        <v>21.5</v>
      </c>
      <c r="AU1025" s="34">
        <v>39.700000000000003</v>
      </c>
      <c r="AV1025" s="34">
        <v>61.6</v>
      </c>
      <c r="AW1025" s="34">
        <v>208.8</v>
      </c>
      <c r="AX1025" s="94">
        <v>203.9</v>
      </c>
      <c r="AY1025" s="93">
        <v>106.25</v>
      </c>
      <c r="AZ1025" s="49">
        <v>47</v>
      </c>
      <c r="BA1025" s="49">
        <v>47</v>
      </c>
      <c r="BB1025" s="49">
        <v>23</v>
      </c>
      <c r="BC1025" s="49"/>
      <c r="BD1025" s="92" t="s">
        <v>85</v>
      </c>
      <c r="BE1025" s="91" t="s">
        <v>85</v>
      </c>
      <c r="BF1025" s="92" t="s">
        <v>85</v>
      </c>
      <c r="BG1025" s="91" t="s">
        <v>85</v>
      </c>
      <c r="BH1025" s="70">
        <v>37.992996516527235</v>
      </c>
      <c r="BI1025" s="50">
        <v>20.236220472440898</v>
      </c>
      <c r="BJ1025" s="50">
        <v>20.236220472440898</v>
      </c>
      <c r="BK1025" s="50">
        <v>12.4409448818898</v>
      </c>
      <c r="BL1025" s="357">
        <v>8.348593599999983E-2</v>
      </c>
      <c r="BM1025" s="73">
        <v>36</v>
      </c>
      <c r="BN1025" s="107" t="s">
        <v>3374</v>
      </c>
      <c r="BO1025" s="46" t="s">
        <v>3891</v>
      </c>
      <c r="BP1025" s="74" t="s">
        <v>3907</v>
      </c>
      <c r="BQ1025" s="29" t="s">
        <v>5165</v>
      </c>
      <c r="BR1025" s="29" t="s">
        <v>5212</v>
      </c>
      <c r="BS1025" s="29" t="s">
        <v>5199</v>
      </c>
      <c r="BT1025" s="74" t="s">
        <v>5210</v>
      </c>
      <c r="BU1025" s="74" t="s">
        <v>5189</v>
      </c>
      <c r="BV1025" s="74" t="s">
        <v>4101</v>
      </c>
      <c r="BW1025" s="74" t="s">
        <v>3909</v>
      </c>
      <c r="BX1025" s="74"/>
      <c r="BY1025" s="74"/>
      <c r="BZ1025" s="300" t="s">
        <v>6130</v>
      </c>
      <c r="CA1025" s="356" t="s">
        <v>6134</v>
      </c>
      <c r="CB1025" s="300" t="s">
        <v>6135</v>
      </c>
      <c r="CC1025" s="356" t="s">
        <v>6136</v>
      </c>
      <c r="CD1025" s="311" t="str">
        <f t="shared" si="128"/>
        <v>DISCONTINUED - MR312, 17x9, -12mm Offset, 6x5.5, 106.25mm Centerbore, Matte Black - Gloss Black Lip</v>
      </c>
      <c r="CE1025" s="311" t="s">
        <v>3721</v>
      </c>
      <c r="CF1025" s="311" t="s">
        <v>3720</v>
      </c>
      <c r="CG1025" s="300" t="str">
        <f t="shared" si="121"/>
        <v>STREET (3XX)</v>
      </c>
    </row>
    <row r="1026" spans="1:85" s="36" customFormat="1" ht="15" customHeight="1">
      <c r="A1026" s="571">
        <f t="shared" si="120"/>
        <v>1023</v>
      </c>
      <c r="B1026" s="92" t="s">
        <v>84</v>
      </c>
      <c r="C1026" s="92" t="s">
        <v>1038</v>
      </c>
      <c r="D1026" s="92" t="s">
        <v>1246</v>
      </c>
      <c r="E1026" s="84" t="s">
        <v>6873</v>
      </c>
      <c r="F1026" s="281" t="str">
        <f t="shared" si="123"/>
        <v>MR312890601018</v>
      </c>
      <c r="G1026" s="83"/>
      <c r="H1026" s="83"/>
      <c r="I1026" s="72" t="s">
        <v>5985</v>
      </c>
      <c r="J1026" s="305">
        <v>44564</v>
      </c>
      <c r="K1026" s="305">
        <v>45336</v>
      </c>
      <c r="L1026" s="282" t="s">
        <v>1239</v>
      </c>
      <c r="M1026" s="328">
        <v>419</v>
      </c>
      <c r="N1026" s="85"/>
      <c r="O1026" s="409"/>
      <c r="P1026" s="29">
        <v>18</v>
      </c>
      <c r="Q1026" s="8">
        <v>9</v>
      </c>
      <c r="R1026" s="92" t="s">
        <v>1089</v>
      </c>
      <c r="S1026" s="3">
        <v>6</v>
      </c>
      <c r="T1026" s="29">
        <v>5.5</v>
      </c>
      <c r="U1026" s="29">
        <v>18</v>
      </c>
      <c r="V1026" s="16">
        <v>5.75</v>
      </c>
      <c r="W1026" s="93" t="s">
        <v>85</v>
      </c>
      <c r="X1026" s="16">
        <v>106.25</v>
      </c>
      <c r="Y1026" s="8">
        <v>35.94</v>
      </c>
      <c r="Z1026" s="47">
        <v>2650</v>
      </c>
      <c r="AA1026" s="71" t="s">
        <v>5157</v>
      </c>
      <c r="AB1026" s="72" t="s">
        <v>6652</v>
      </c>
      <c r="AC1026" s="47" t="s">
        <v>9733</v>
      </c>
      <c r="AD1026" s="73" t="s">
        <v>2537</v>
      </c>
      <c r="AE1026" s="46"/>
      <c r="AF1026" s="82">
        <v>33</v>
      </c>
      <c r="AG1026" s="73" t="s">
        <v>85</v>
      </c>
      <c r="AH1026" s="73" t="s">
        <v>1786</v>
      </c>
      <c r="AI1026" s="73" t="s">
        <v>85</v>
      </c>
      <c r="AJ1026" s="92" t="s">
        <v>1497</v>
      </c>
      <c r="AK1026" s="9">
        <v>1.1000000000000001</v>
      </c>
      <c r="AL1026" s="3" t="s">
        <v>236</v>
      </c>
      <c r="AM1026" s="74" t="s">
        <v>1649</v>
      </c>
      <c r="AN1026" s="38">
        <v>2.75</v>
      </c>
      <c r="AO1026" s="3">
        <v>78.3</v>
      </c>
      <c r="AP1026" s="16">
        <v>16.2</v>
      </c>
      <c r="AQ1026" s="3"/>
      <c r="AR1026" s="3">
        <v>175</v>
      </c>
      <c r="AS1026" s="34">
        <v>4.3</v>
      </c>
      <c r="AT1026" s="34">
        <v>20.5</v>
      </c>
      <c r="AU1026" s="34">
        <v>32.4</v>
      </c>
      <c r="AV1026" s="34">
        <v>43.1</v>
      </c>
      <c r="AW1026" s="34">
        <v>218.8</v>
      </c>
      <c r="AX1026" s="94">
        <v>208.6</v>
      </c>
      <c r="AY1026" s="77">
        <v>106.25</v>
      </c>
      <c r="AZ1026" s="49">
        <v>47</v>
      </c>
      <c r="BA1026" s="49">
        <v>47</v>
      </c>
      <c r="BB1026" s="49">
        <v>26</v>
      </c>
      <c r="BC1026" s="49"/>
      <c r="BD1026" s="92" t="s">
        <v>85</v>
      </c>
      <c r="BE1026" s="91" t="s">
        <v>85</v>
      </c>
      <c r="BF1026" s="92" t="s">
        <v>85</v>
      </c>
      <c r="BG1026" s="91" t="s">
        <v>85</v>
      </c>
      <c r="BH1026" s="70">
        <v>40.344593979832602</v>
      </c>
      <c r="BI1026" s="50">
        <v>21.141732283464599</v>
      </c>
      <c r="BJ1026" s="50">
        <v>21.141732283464599</v>
      </c>
      <c r="BK1026" s="50">
        <v>11.929133858267701</v>
      </c>
      <c r="BL1026" s="357">
        <v>8.7375807000000152E-2</v>
      </c>
      <c r="BM1026" s="73">
        <v>36</v>
      </c>
      <c r="BN1026" s="107" t="s">
        <v>3374</v>
      </c>
      <c r="BO1026" s="46" t="s">
        <v>3891</v>
      </c>
      <c r="BP1026" s="74" t="s">
        <v>3907</v>
      </c>
      <c r="BQ1026" s="29" t="s">
        <v>5165</v>
      </c>
      <c r="BR1026" s="29" t="s">
        <v>5212</v>
      </c>
      <c r="BS1026" s="29" t="s">
        <v>5199</v>
      </c>
      <c r="BT1026" s="74" t="s">
        <v>5210</v>
      </c>
      <c r="BU1026" s="74" t="s">
        <v>5189</v>
      </c>
      <c r="BV1026" s="74" t="s">
        <v>4101</v>
      </c>
      <c r="BW1026" s="74" t="s">
        <v>3909</v>
      </c>
      <c r="BX1026" s="74"/>
      <c r="BY1026" s="74"/>
      <c r="BZ1026" s="300" t="s">
        <v>6130</v>
      </c>
      <c r="CA1026" s="356" t="s">
        <v>6134</v>
      </c>
      <c r="CB1026" s="300" t="s">
        <v>6135</v>
      </c>
      <c r="CC1026" s="356" t="s">
        <v>6136</v>
      </c>
      <c r="CD1026" s="311" t="str">
        <f t="shared" si="128"/>
        <v>DISCONTINUED - MR312, 18x9, +18mm Offset, 6x5.5, 106.25mm Centerbore, Matte Black - Gloss Black Lip</v>
      </c>
      <c r="CE1026" s="311" t="s">
        <v>3721</v>
      </c>
      <c r="CF1026" s="311" t="s">
        <v>3720</v>
      </c>
      <c r="CG1026" s="300" t="str">
        <f t="shared" si="121"/>
        <v>STREET (3XX)</v>
      </c>
    </row>
    <row r="1027" spans="1:85" s="36" customFormat="1" ht="15" customHeight="1">
      <c r="A1027" s="571">
        <f t="shared" si="120"/>
        <v>1024</v>
      </c>
      <c r="B1027" s="92" t="s">
        <v>84</v>
      </c>
      <c r="C1027" s="92" t="s">
        <v>1038</v>
      </c>
      <c r="D1027" s="92" t="s">
        <v>1080</v>
      </c>
      <c r="E1027" s="84" t="s">
        <v>6875</v>
      </c>
      <c r="F1027" s="281" t="str">
        <f t="shared" si="123"/>
        <v>MR30178558500</v>
      </c>
      <c r="G1027" s="83"/>
      <c r="H1027" s="83"/>
      <c r="I1027" s="72" t="s">
        <v>282</v>
      </c>
      <c r="J1027" s="305">
        <v>40544</v>
      </c>
      <c r="K1027" s="305">
        <v>45336</v>
      </c>
      <c r="L1027" s="282" t="s">
        <v>1239</v>
      </c>
      <c r="M1027" s="328">
        <v>285</v>
      </c>
      <c r="N1027" s="85"/>
      <c r="O1027" s="409"/>
      <c r="P1027" s="92">
        <v>17</v>
      </c>
      <c r="Q1027" s="8">
        <v>8.5</v>
      </c>
      <c r="R1027" s="92" t="s">
        <v>1688</v>
      </c>
      <c r="S1027" s="3">
        <v>5</v>
      </c>
      <c r="T1027" s="3">
        <v>150</v>
      </c>
      <c r="U1027" s="3">
        <v>0</v>
      </c>
      <c r="V1027" s="16">
        <v>4.75</v>
      </c>
      <c r="W1027" s="93" t="s">
        <v>85</v>
      </c>
      <c r="X1027" s="16">
        <v>116.5</v>
      </c>
      <c r="Y1027" s="8">
        <v>27.4</v>
      </c>
      <c r="Z1027" s="47">
        <v>2650</v>
      </c>
      <c r="AA1027" s="72" t="s">
        <v>2165</v>
      </c>
      <c r="AB1027" s="72" t="s">
        <v>2845</v>
      </c>
      <c r="AC1027" s="47" t="s">
        <v>9714</v>
      </c>
      <c r="AD1027" s="73" t="s">
        <v>1542</v>
      </c>
      <c r="AE1027" s="46"/>
      <c r="AF1027" s="82">
        <v>33</v>
      </c>
      <c r="AG1027" s="80" t="s">
        <v>85</v>
      </c>
      <c r="AH1027" s="92" t="s">
        <v>85</v>
      </c>
      <c r="AI1027" s="92" t="s">
        <v>2861</v>
      </c>
      <c r="AJ1027" s="92" t="s">
        <v>1826</v>
      </c>
      <c r="AK1027" s="9">
        <v>1.1000000000000001</v>
      </c>
      <c r="AL1027" s="92" t="s">
        <v>237</v>
      </c>
      <c r="AM1027" s="92" t="s">
        <v>85</v>
      </c>
      <c r="AN1027" s="38" t="s">
        <v>85</v>
      </c>
      <c r="AO1027" s="92" t="s">
        <v>85</v>
      </c>
      <c r="AP1027" s="93">
        <v>16.2</v>
      </c>
      <c r="AQ1027" s="92"/>
      <c r="AR1027" s="92">
        <v>185</v>
      </c>
      <c r="AS1027" s="25">
        <v>0</v>
      </c>
      <c r="AT1027" s="25">
        <v>13</v>
      </c>
      <c r="AU1027" s="25">
        <v>29.7</v>
      </c>
      <c r="AV1027" s="25">
        <v>29.3</v>
      </c>
      <c r="AW1027" s="25">
        <v>208.4</v>
      </c>
      <c r="AX1027" s="94">
        <v>204.8</v>
      </c>
      <c r="AY1027" s="93">
        <v>110.5</v>
      </c>
      <c r="AZ1027" s="49">
        <v>38.9</v>
      </c>
      <c r="BA1027" s="49">
        <v>38.9</v>
      </c>
      <c r="BB1027" s="49">
        <v>70</v>
      </c>
      <c r="BC1027" s="49"/>
      <c r="BD1027" s="92" t="s">
        <v>85</v>
      </c>
      <c r="BE1027" s="91" t="s">
        <v>85</v>
      </c>
      <c r="BF1027" s="92" t="s">
        <v>85</v>
      </c>
      <c r="BG1027" s="91" t="s">
        <v>85</v>
      </c>
      <c r="BH1027" s="70">
        <v>32</v>
      </c>
      <c r="BI1027" s="50">
        <v>20.236220472440898</v>
      </c>
      <c r="BJ1027" s="50">
        <v>20.236220472440898</v>
      </c>
      <c r="BK1027" s="50">
        <v>11.417322834645701</v>
      </c>
      <c r="BL1027" s="357">
        <v>7.6616839999999839E-2</v>
      </c>
      <c r="BM1027" s="73">
        <v>36</v>
      </c>
      <c r="BN1027" s="107" t="s">
        <v>3374</v>
      </c>
      <c r="BO1027" s="46" t="s">
        <v>3891</v>
      </c>
      <c r="BP1027" s="74" t="s">
        <v>3907</v>
      </c>
      <c r="BQ1027" s="74" t="s">
        <v>5194</v>
      </c>
      <c r="BR1027" s="74" t="s">
        <v>5195</v>
      </c>
      <c r="BS1027" s="74" t="s">
        <v>5169</v>
      </c>
      <c r="BT1027" s="74" t="s">
        <v>5196</v>
      </c>
      <c r="BU1027" s="74" t="s">
        <v>5197</v>
      </c>
      <c r="BV1027" s="74" t="s">
        <v>3909</v>
      </c>
      <c r="BW1027" s="74"/>
      <c r="BX1027" s="74"/>
      <c r="BY1027" s="74"/>
      <c r="BZ1027" s="338" t="s">
        <v>6051</v>
      </c>
      <c r="CA1027" s="362" t="s">
        <v>6050</v>
      </c>
      <c r="CB1027" s="338" t="s">
        <v>6053</v>
      </c>
      <c r="CC1027" s="362" t="s">
        <v>6052</v>
      </c>
      <c r="CD1027" s="311" t="str">
        <f t="shared" ref="CD1027:CD1031" si="129">CONCATENATE("DISCONTINUED"," ","-"," ",D1027,", ",P1027,"x",Q1027,", ",IF(W1027="N/A", "", CONCATENATE(W1027, "/")),IF(U1027&gt;0, CONCATENATE("+",U1027), U1027),"mm Offset, ",R1027,", ",X1027,"mm Centerbore, ",PROPER(AA1027), "", IF(BF1027="N/A", "", CONCATENATE(", w/ ", BF1027)))</f>
        <v>DISCONTINUED - MR301 The Standard, 17x8.5, 0mm Offset, 5x150, 116.5mm Centerbore, Matte Black</v>
      </c>
      <c r="CE1027" s="311" t="s">
        <v>3721</v>
      </c>
      <c r="CF1027" s="311" t="s">
        <v>3720</v>
      </c>
      <c r="CG1027" s="300" t="str">
        <f t="shared" si="121"/>
        <v>STREET (3XX)</v>
      </c>
    </row>
    <row r="1028" spans="1:85" s="36" customFormat="1" ht="15" customHeight="1">
      <c r="A1028" s="571">
        <f t="shared" ref="A1028:A1091" si="130">ROW(B1028)-3</f>
        <v>1025</v>
      </c>
      <c r="B1028" s="92" t="s">
        <v>84</v>
      </c>
      <c r="C1028" s="92" t="s">
        <v>1038</v>
      </c>
      <c r="D1028" s="92" t="s">
        <v>1084</v>
      </c>
      <c r="E1028" s="84" t="s">
        <v>6876</v>
      </c>
      <c r="F1028" s="281" t="str">
        <f t="shared" si="123"/>
        <v>MR30778550500</v>
      </c>
      <c r="G1028" s="83"/>
      <c r="H1028" s="83"/>
      <c r="I1028" s="72" t="s">
        <v>518</v>
      </c>
      <c r="J1028" s="305">
        <v>41640</v>
      </c>
      <c r="K1028" s="305">
        <v>45336</v>
      </c>
      <c r="L1028" s="282" t="s">
        <v>1239</v>
      </c>
      <c r="M1028" s="328">
        <v>290</v>
      </c>
      <c r="N1028" s="85"/>
      <c r="O1028" s="409"/>
      <c r="P1028" s="92">
        <v>17</v>
      </c>
      <c r="Q1028" s="8">
        <v>8.5</v>
      </c>
      <c r="R1028" s="92" t="s">
        <v>1692</v>
      </c>
      <c r="S1028" s="3">
        <v>5</v>
      </c>
      <c r="T1028" s="25">
        <v>5</v>
      </c>
      <c r="U1028" s="3">
        <v>0</v>
      </c>
      <c r="V1028" s="16">
        <v>4.75</v>
      </c>
      <c r="W1028" s="93" t="s">
        <v>85</v>
      </c>
      <c r="X1028" s="16">
        <v>94</v>
      </c>
      <c r="Y1028" s="10">
        <v>28.22</v>
      </c>
      <c r="Z1028" s="47">
        <v>2500</v>
      </c>
      <c r="AA1028" s="72" t="s">
        <v>2165</v>
      </c>
      <c r="AB1028" s="72" t="s">
        <v>2845</v>
      </c>
      <c r="AC1028" s="47" t="s">
        <v>9577</v>
      </c>
      <c r="AD1028" s="73" t="s">
        <v>1552</v>
      </c>
      <c r="AE1028" s="46"/>
      <c r="AF1028" s="82">
        <v>33</v>
      </c>
      <c r="AG1028" s="80" t="s">
        <v>85</v>
      </c>
      <c r="AH1028" s="73" t="s">
        <v>85</v>
      </c>
      <c r="AI1028" s="73" t="s">
        <v>2858</v>
      </c>
      <c r="AJ1028" s="92" t="s">
        <v>1826</v>
      </c>
      <c r="AK1028" s="9">
        <v>1.1000000000000001</v>
      </c>
      <c r="AL1028" s="92" t="s">
        <v>237</v>
      </c>
      <c r="AM1028" s="92" t="s">
        <v>85</v>
      </c>
      <c r="AN1028" s="38" t="s">
        <v>85</v>
      </c>
      <c r="AO1028" s="92" t="s">
        <v>85</v>
      </c>
      <c r="AP1028" s="93">
        <v>16.2</v>
      </c>
      <c r="AQ1028" s="92"/>
      <c r="AR1028" s="92">
        <v>155</v>
      </c>
      <c r="AS1028" s="25">
        <v>12.9</v>
      </c>
      <c r="AT1028" s="25">
        <v>23.3</v>
      </c>
      <c r="AU1028" s="25">
        <v>31.4</v>
      </c>
      <c r="AV1028" s="25">
        <v>26.9</v>
      </c>
      <c r="AW1028" s="25">
        <v>208.2</v>
      </c>
      <c r="AX1028" s="25">
        <v>203</v>
      </c>
      <c r="AY1028" s="93">
        <v>88.2</v>
      </c>
      <c r="AZ1028" s="49">
        <v>52.7</v>
      </c>
      <c r="BA1028" s="49">
        <v>75</v>
      </c>
      <c r="BB1028" s="49">
        <v>78</v>
      </c>
      <c r="BC1028" s="49"/>
      <c r="BD1028" s="92" t="s">
        <v>85</v>
      </c>
      <c r="BE1028" s="91" t="s">
        <v>85</v>
      </c>
      <c r="BF1028" s="92" t="s">
        <v>85</v>
      </c>
      <c r="BG1028" s="91" t="s">
        <v>85</v>
      </c>
      <c r="BH1028" s="70">
        <v>33.069339327731633</v>
      </c>
      <c r="BI1028" s="50">
        <v>20.236220472440898</v>
      </c>
      <c r="BJ1028" s="50">
        <v>20.236220472440898</v>
      </c>
      <c r="BK1028" s="50">
        <v>11.417322834645701</v>
      </c>
      <c r="BL1028" s="357">
        <v>7.6616839999999839E-2</v>
      </c>
      <c r="BM1028" s="73">
        <v>36</v>
      </c>
      <c r="BN1028" s="107" t="s">
        <v>3374</v>
      </c>
      <c r="BO1028" s="46" t="s">
        <v>3891</v>
      </c>
      <c r="BP1028" s="29" t="s">
        <v>3907</v>
      </c>
      <c r="BQ1028" s="29" t="s">
        <v>5205</v>
      </c>
      <c r="BR1028" s="29" t="s">
        <v>5198</v>
      </c>
      <c r="BS1028" s="29" t="s">
        <v>5199</v>
      </c>
      <c r="BT1028" s="29" t="s">
        <v>5169</v>
      </c>
      <c r="BU1028" s="29" t="s">
        <v>5196</v>
      </c>
      <c r="BV1028" s="29" t="s">
        <v>3909</v>
      </c>
      <c r="BW1028" s="29"/>
      <c r="BX1028" s="29"/>
      <c r="BY1028" s="29"/>
      <c r="BZ1028" s="339" t="s">
        <v>6091</v>
      </c>
      <c r="CA1028" s="356" t="s">
        <v>6090</v>
      </c>
      <c r="CB1028" s="300" t="s">
        <v>6093</v>
      </c>
      <c r="CC1028" s="356" t="s">
        <v>6092</v>
      </c>
      <c r="CD1028" s="311" t="str">
        <f t="shared" si="129"/>
        <v>DISCONTINUED - MR307 Hole, 17x8.5, 0mm Offset, 5x5, 94mm Centerbore, Matte Black</v>
      </c>
      <c r="CE1028" s="311" t="s">
        <v>3721</v>
      </c>
      <c r="CF1028" s="311" t="s">
        <v>3720</v>
      </c>
      <c r="CG1028" s="300" t="str">
        <f t="shared" si="121"/>
        <v>STREET (3XX)</v>
      </c>
    </row>
    <row r="1029" spans="1:85" s="36" customFormat="1" ht="15" customHeight="1">
      <c r="A1029" s="571">
        <f t="shared" si="130"/>
        <v>1026</v>
      </c>
      <c r="B1029" s="92" t="s">
        <v>84</v>
      </c>
      <c r="C1029" s="92" t="s">
        <v>1038</v>
      </c>
      <c r="D1029" s="92" t="s">
        <v>1086</v>
      </c>
      <c r="E1029" s="84" t="s">
        <v>6877</v>
      </c>
      <c r="F1029" s="281" t="str">
        <f t="shared" si="123"/>
        <v>MR30989058518</v>
      </c>
      <c r="G1029" s="83"/>
      <c r="H1029" s="83"/>
      <c r="I1029" s="72" t="s">
        <v>590</v>
      </c>
      <c r="J1029" s="305">
        <v>42005</v>
      </c>
      <c r="K1029" s="305">
        <v>45336</v>
      </c>
      <c r="L1029" s="282" t="s">
        <v>1239</v>
      </c>
      <c r="M1029" s="328">
        <v>369</v>
      </c>
      <c r="N1029" s="85"/>
      <c r="O1029" s="409"/>
      <c r="P1029" s="92">
        <v>18</v>
      </c>
      <c r="Q1029" s="8">
        <v>9</v>
      </c>
      <c r="R1029" s="92" t="s">
        <v>1688</v>
      </c>
      <c r="S1029" s="3">
        <v>5</v>
      </c>
      <c r="T1029" s="3">
        <v>150</v>
      </c>
      <c r="U1029" s="3">
        <v>18</v>
      </c>
      <c r="V1029" s="19">
        <v>5.75</v>
      </c>
      <c r="W1029" s="93" t="s">
        <v>85</v>
      </c>
      <c r="X1029" s="16">
        <v>116.5</v>
      </c>
      <c r="Y1029" s="8">
        <v>32.299999999999997</v>
      </c>
      <c r="Z1029" s="47">
        <v>2650</v>
      </c>
      <c r="AA1029" s="71" t="s">
        <v>2165</v>
      </c>
      <c r="AB1029" s="72" t="s">
        <v>2845</v>
      </c>
      <c r="AC1029" s="47" t="s">
        <v>9739</v>
      </c>
      <c r="AD1029" s="73" t="s">
        <v>1559</v>
      </c>
      <c r="AE1029" s="46"/>
      <c r="AF1029" s="82">
        <v>33</v>
      </c>
      <c r="AG1029" s="73" t="s">
        <v>85</v>
      </c>
      <c r="AH1029" s="73" t="s">
        <v>85</v>
      </c>
      <c r="AI1029" s="92" t="s">
        <v>2861</v>
      </c>
      <c r="AJ1029" s="73" t="s">
        <v>1827</v>
      </c>
      <c r="AK1029" s="9">
        <v>1.1000000000000001</v>
      </c>
      <c r="AL1029" s="3" t="s">
        <v>237</v>
      </c>
      <c r="AM1029" s="3" t="s">
        <v>85</v>
      </c>
      <c r="AN1029" s="38" t="s">
        <v>85</v>
      </c>
      <c r="AO1029" s="92" t="s">
        <v>85</v>
      </c>
      <c r="AP1029" s="93">
        <v>16.2</v>
      </c>
      <c r="AQ1029" s="92"/>
      <c r="AR1029" s="92">
        <v>180</v>
      </c>
      <c r="AS1029" s="25">
        <v>0</v>
      </c>
      <c r="AT1029" s="25">
        <v>8.6</v>
      </c>
      <c r="AU1029" s="25">
        <v>27.1</v>
      </c>
      <c r="AV1029" s="25">
        <v>36.299999999999997</v>
      </c>
      <c r="AW1029" s="25">
        <v>217.8</v>
      </c>
      <c r="AX1029" s="94">
        <v>209.6</v>
      </c>
      <c r="AY1029" s="93">
        <v>110.7</v>
      </c>
      <c r="AZ1029" s="49">
        <v>46.7</v>
      </c>
      <c r="BA1029" s="49">
        <v>46.7</v>
      </c>
      <c r="BB1029" s="49">
        <v>42</v>
      </c>
      <c r="BC1029" s="49"/>
      <c r="BD1029" s="92" t="s">
        <v>85</v>
      </c>
      <c r="BE1029" s="91" t="s">
        <v>85</v>
      </c>
      <c r="BF1029" s="92" t="s">
        <v>85</v>
      </c>
      <c r="BG1029" s="91" t="s">
        <v>85</v>
      </c>
      <c r="BH1029" s="70">
        <v>37.020000000000003</v>
      </c>
      <c r="BI1029" s="50">
        <v>21.141732283464599</v>
      </c>
      <c r="BJ1029" s="50">
        <v>21.141732283464599</v>
      </c>
      <c r="BK1029" s="50">
        <v>11.929133858267701</v>
      </c>
      <c r="BL1029" s="357">
        <v>8.7375807000000152E-2</v>
      </c>
      <c r="BM1029" s="73">
        <v>36</v>
      </c>
      <c r="BN1029" s="107" t="s">
        <v>3374</v>
      </c>
      <c r="BO1029" s="46" t="s">
        <v>3891</v>
      </c>
      <c r="BP1029" s="74" t="s">
        <v>3907</v>
      </c>
      <c r="BQ1029" s="74" t="s">
        <v>5204</v>
      </c>
      <c r="BR1029" s="74" t="s">
        <v>5198</v>
      </c>
      <c r="BS1029" s="74" t="s">
        <v>5199</v>
      </c>
      <c r="BT1029" s="74" t="s">
        <v>5169</v>
      </c>
      <c r="BU1029" s="74" t="s">
        <v>5196</v>
      </c>
      <c r="BV1029" s="74" t="s">
        <v>3909</v>
      </c>
      <c r="BW1029" s="74"/>
      <c r="BX1029" s="74"/>
      <c r="BY1029" s="74"/>
      <c r="BZ1029" s="300"/>
      <c r="CA1029" s="312"/>
      <c r="CB1029" s="300"/>
      <c r="CC1029" s="312"/>
      <c r="CD1029" s="311" t="str">
        <f t="shared" si="129"/>
        <v>DISCONTINUED - MR309 Grid, 18x9, +18mm Offset, 5x150, 116.5mm Centerbore, Matte Black</v>
      </c>
      <c r="CE1029" s="311" t="s">
        <v>3721</v>
      </c>
      <c r="CF1029" s="311" t="s">
        <v>3720</v>
      </c>
      <c r="CG1029" s="300" t="str">
        <f t="shared" ref="CG1029:CG1092" si="131">C1029</f>
        <v>STREET (3XX)</v>
      </c>
    </row>
    <row r="1030" spans="1:85" s="36" customFormat="1" ht="15" customHeight="1">
      <c r="A1030" s="571">
        <f t="shared" si="130"/>
        <v>1027</v>
      </c>
      <c r="B1030" s="97" t="s">
        <v>84</v>
      </c>
      <c r="C1030" s="97" t="s">
        <v>1038</v>
      </c>
      <c r="D1030" s="92" t="s">
        <v>3867</v>
      </c>
      <c r="E1030" s="84" t="s">
        <v>6878</v>
      </c>
      <c r="F1030" s="281" t="str">
        <f t="shared" si="123"/>
        <v>MR31678062825</v>
      </c>
      <c r="G1030" s="83"/>
      <c r="H1030" s="83"/>
      <c r="I1030" s="72" t="s">
        <v>4880</v>
      </c>
      <c r="J1030" s="305">
        <v>44351</v>
      </c>
      <c r="K1030" s="305">
        <v>45336</v>
      </c>
      <c r="L1030" s="282" t="s">
        <v>1239</v>
      </c>
      <c r="M1030" s="328">
        <v>269</v>
      </c>
      <c r="N1030" s="85"/>
      <c r="O1030" s="409"/>
      <c r="P1030" s="29">
        <v>17</v>
      </c>
      <c r="Q1030" s="66">
        <v>8</v>
      </c>
      <c r="R1030" s="92" t="s">
        <v>1695</v>
      </c>
      <c r="S1030" s="13">
        <v>6</v>
      </c>
      <c r="T1030" s="83">
        <v>120</v>
      </c>
      <c r="U1030" s="83">
        <v>25</v>
      </c>
      <c r="V1030" s="40">
        <v>5.44</v>
      </c>
      <c r="W1030" s="95" t="s">
        <v>85</v>
      </c>
      <c r="X1030" s="16">
        <v>67</v>
      </c>
      <c r="Y1030" s="40">
        <v>26.896395986555063</v>
      </c>
      <c r="Z1030" s="47">
        <v>2650</v>
      </c>
      <c r="AA1030" s="71" t="s">
        <v>2516</v>
      </c>
      <c r="AB1030" s="71" t="s">
        <v>2850</v>
      </c>
      <c r="AC1030" s="47" t="s">
        <v>9912</v>
      </c>
      <c r="AD1030" s="11" t="s">
        <v>1600</v>
      </c>
      <c r="AE1030" s="434"/>
      <c r="AF1030" s="82">
        <v>22</v>
      </c>
      <c r="AG1030" s="14" t="s">
        <v>85</v>
      </c>
      <c r="AH1030" s="14" t="s">
        <v>85</v>
      </c>
      <c r="AI1030" s="73" t="s">
        <v>85</v>
      </c>
      <c r="AJ1030" s="73" t="s">
        <v>85</v>
      </c>
      <c r="AK1030" s="9" t="s">
        <v>85</v>
      </c>
      <c r="AL1030" s="74" t="s">
        <v>236</v>
      </c>
      <c r="AM1030" s="74" t="s">
        <v>85</v>
      </c>
      <c r="AN1030" s="38" t="s">
        <v>85</v>
      </c>
      <c r="AO1030" s="74" t="s">
        <v>85</v>
      </c>
      <c r="AP1030" s="40">
        <v>16</v>
      </c>
      <c r="AQ1030" s="13"/>
      <c r="AR1030" s="13">
        <v>175</v>
      </c>
      <c r="AS1030" s="67">
        <v>7.6</v>
      </c>
      <c r="AT1030" s="67">
        <v>23</v>
      </c>
      <c r="AU1030" s="67">
        <v>31.4</v>
      </c>
      <c r="AV1030" s="67">
        <v>31.4</v>
      </c>
      <c r="AW1030" s="67">
        <v>209.7</v>
      </c>
      <c r="AX1030" s="96">
        <v>203</v>
      </c>
      <c r="AY1030" s="77">
        <v>67</v>
      </c>
      <c r="AZ1030" s="49">
        <v>47</v>
      </c>
      <c r="BA1030" s="49">
        <v>47</v>
      </c>
      <c r="BB1030" s="49">
        <v>38</v>
      </c>
      <c r="BC1030" s="49"/>
      <c r="BD1030" s="3" t="s">
        <v>85</v>
      </c>
      <c r="BE1030" s="91" t="s">
        <v>85</v>
      </c>
      <c r="BF1030" s="3" t="s">
        <v>85</v>
      </c>
      <c r="BG1030" s="91" t="s">
        <v>85</v>
      </c>
      <c r="BH1030" s="70">
        <v>31.526103492437489</v>
      </c>
      <c r="BI1030" s="50">
        <v>20.236220472440898</v>
      </c>
      <c r="BJ1030" s="50">
        <v>20.236220472440898</v>
      </c>
      <c r="BK1030" s="50">
        <v>10.7086614173228</v>
      </c>
      <c r="BL1030" s="357">
        <v>7.18613119999994E-2</v>
      </c>
      <c r="BM1030" s="14">
        <v>36</v>
      </c>
      <c r="BN1030" s="107" t="s">
        <v>3374</v>
      </c>
      <c r="BO1030" s="46" t="s">
        <v>3891</v>
      </c>
      <c r="BP1030" s="29" t="s">
        <v>3907</v>
      </c>
      <c r="BQ1030" s="29" t="s">
        <v>5222</v>
      </c>
      <c r="BR1030" s="29" t="s">
        <v>5223</v>
      </c>
      <c r="BS1030" s="29" t="s">
        <v>5216</v>
      </c>
      <c r="BT1030" s="74" t="s">
        <v>4101</v>
      </c>
      <c r="BU1030" s="74" t="s">
        <v>3909</v>
      </c>
      <c r="BV1030" s="74"/>
      <c r="BW1030" s="74"/>
      <c r="BX1030" s="74"/>
      <c r="BY1030" s="74"/>
      <c r="BZ1030" s="300" t="s">
        <v>6199</v>
      </c>
      <c r="CA1030" s="363" t="s">
        <v>6198</v>
      </c>
      <c r="CB1030" s="300" t="s">
        <v>6201</v>
      </c>
      <c r="CC1030" s="363" t="s">
        <v>6200</v>
      </c>
      <c r="CD1030" s="311" t="str">
        <f t="shared" si="129"/>
        <v>DISCONTINUED - MR316, 17x8, +25mm Offset, 6x120, 67mm Centerbore, Gloss Titanium</v>
      </c>
      <c r="CE1030" s="311" t="s">
        <v>3721</v>
      </c>
      <c r="CF1030" s="311" t="s">
        <v>3720</v>
      </c>
      <c r="CG1030" s="300" t="str">
        <f t="shared" si="131"/>
        <v>STREET (3XX)</v>
      </c>
    </row>
    <row r="1031" spans="1:85" s="36" customFormat="1" ht="15" customHeight="1">
      <c r="A1031" s="571">
        <f t="shared" si="130"/>
        <v>1028</v>
      </c>
      <c r="B1031" s="13" t="s">
        <v>84</v>
      </c>
      <c r="C1031" s="97" t="s">
        <v>1247</v>
      </c>
      <c r="D1031" s="75" t="s">
        <v>5488</v>
      </c>
      <c r="E1031" s="84" t="s">
        <v>6879</v>
      </c>
      <c r="F1031" s="281" t="str">
        <f t="shared" si="123"/>
        <v>MR70678550900</v>
      </c>
      <c r="G1031" s="83"/>
      <c r="H1031" s="83"/>
      <c r="I1031" s="43" t="s">
        <v>5260</v>
      </c>
      <c r="J1031" s="315">
        <v>44517</v>
      </c>
      <c r="K1031" s="305">
        <v>45336</v>
      </c>
      <c r="L1031" s="282" t="s">
        <v>1239</v>
      </c>
      <c r="M1031" s="328">
        <v>319</v>
      </c>
      <c r="N1031" s="85"/>
      <c r="O1031" s="409"/>
      <c r="P1031" s="75">
        <v>17</v>
      </c>
      <c r="Q1031" s="76">
        <v>8.5</v>
      </c>
      <c r="R1031" s="92" t="s">
        <v>1692</v>
      </c>
      <c r="S1031" s="75">
        <v>5</v>
      </c>
      <c r="T1031" s="75">
        <v>5</v>
      </c>
      <c r="U1031" s="75">
        <v>0</v>
      </c>
      <c r="V1031" s="77">
        <v>4.72</v>
      </c>
      <c r="W1031" s="95" t="s">
        <v>85</v>
      </c>
      <c r="X1031" s="68">
        <v>71.5</v>
      </c>
      <c r="Y1031" s="39">
        <v>30.82</v>
      </c>
      <c r="Z1031" s="47">
        <v>2650</v>
      </c>
      <c r="AA1031" s="43" t="s">
        <v>2168</v>
      </c>
      <c r="AB1031" s="72" t="s">
        <v>2846</v>
      </c>
      <c r="AC1031" s="47" t="s">
        <v>9713</v>
      </c>
      <c r="AD1031" s="74" t="s">
        <v>3940</v>
      </c>
      <c r="AE1031" s="86"/>
      <c r="AF1031" s="82">
        <v>22</v>
      </c>
      <c r="AG1031" s="14" t="s">
        <v>85</v>
      </c>
      <c r="AH1031" s="14" t="s">
        <v>85</v>
      </c>
      <c r="AI1031" s="13" t="s">
        <v>85</v>
      </c>
      <c r="AJ1031" s="14" t="s">
        <v>85</v>
      </c>
      <c r="AK1031" s="9" t="s">
        <v>85</v>
      </c>
      <c r="AL1031" s="92" t="s">
        <v>236</v>
      </c>
      <c r="AM1031" s="75" t="s">
        <v>85</v>
      </c>
      <c r="AN1031" s="38" t="s">
        <v>85</v>
      </c>
      <c r="AO1031" s="75" t="s">
        <v>85</v>
      </c>
      <c r="AP1031" s="68">
        <v>16.2</v>
      </c>
      <c r="AQ1031" s="75"/>
      <c r="AR1031" s="75">
        <v>165</v>
      </c>
      <c r="AS1031" s="34">
        <v>10.7</v>
      </c>
      <c r="AT1031" s="34">
        <v>24</v>
      </c>
      <c r="AU1031" s="25">
        <v>37.6</v>
      </c>
      <c r="AV1031" s="34">
        <v>53</v>
      </c>
      <c r="AW1031" s="25">
        <v>210</v>
      </c>
      <c r="AX1031" s="67">
        <v>206</v>
      </c>
      <c r="AY1031" s="77">
        <v>71.5</v>
      </c>
      <c r="AZ1031" s="49">
        <v>44</v>
      </c>
      <c r="BA1031" s="49">
        <v>44</v>
      </c>
      <c r="BB1031" s="49">
        <v>22</v>
      </c>
      <c r="BC1031" s="49"/>
      <c r="BD1031" s="13" t="s">
        <v>85</v>
      </c>
      <c r="BE1031" s="91" t="s">
        <v>85</v>
      </c>
      <c r="BF1031" s="13" t="s">
        <v>85</v>
      </c>
      <c r="BG1031" s="91" t="s">
        <v>85</v>
      </c>
      <c r="BH1031" s="70">
        <v>36.24</v>
      </c>
      <c r="BI1031" s="50">
        <v>20.236220472440898</v>
      </c>
      <c r="BJ1031" s="50">
        <v>20.236220472440898</v>
      </c>
      <c r="BK1031" s="50">
        <v>11.417322834645701</v>
      </c>
      <c r="BL1031" s="357">
        <v>7.6616839999999839E-2</v>
      </c>
      <c r="BM1031" s="14">
        <v>36</v>
      </c>
      <c r="BN1031" s="107" t="s">
        <v>3374</v>
      </c>
      <c r="BO1031" s="46" t="s">
        <v>3891</v>
      </c>
      <c r="BP1031" s="74" t="s">
        <v>4730</v>
      </c>
      <c r="BQ1031" s="74" t="s">
        <v>3907</v>
      </c>
      <c r="BR1031" s="74" t="s">
        <v>5165</v>
      </c>
      <c r="BS1031" s="74" t="s">
        <v>2734</v>
      </c>
      <c r="BT1031" s="74" t="s">
        <v>5619</v>
      </c>
      <c r="BU1031" s="74" t="s">
        <v>5126</v>
      </c>
      <c r="BV1031" s="74" t="s">
        <v>5620</v>
      </c>
      <c r="BW1031" s="74" t="s">
        <v>4101</v>
      </c>
      <c r="BX1031" s="74" t="s">
        <v>3909</v>
      </c>
      <c r="BY1031" s="74"/>
      <c r="BZ1031" s="334" t="s">
        <v>6367</v>
      </c>
      <c r="CA1031" s="364" t="s">
        <v>6366</v>
      </c>
      <c r="CB1031" s="337" t="s">
        <v>6371</v>
      </c>
      <c r="CC1031" s="364" t="s">
        <v>6370</v>
      </c>
      <c r="CD1031" s="311" t="str">
        <f t="shared" si="129"/>
        <v>DISCONTINUED - MR706 Bead Grip, 17x8.5, 0mm Offset, 5x5, 71.5mm Centerbore, Method Bronze</v>
      </c>
      <c r="CE1031" s="311" t="s">
        <v>3721</v>
      </c>
      <c r="CF1031" s="311" t="s">
        <v>3720</v>
      </c>
      <c r="CG1031" s="300" t="str">
        <f t="shared" si="131"/>
        <v>TRAIL (7XX)</v>
      </c>
    </row>
    <row r="1032" spans="1:85" s="36" customFormat="1" ht="15" customHeight="1">
      <c r="A1032" s="571">
        <f t="shared" si="130"/>
        <v>1029</v>
      </c>
      <c r="B1032" s="92" t="s">
        <v>84</v>
      </c>
      <c r="C1032" s="92" t="s">
        <v>1038</v>
      </c>
      <c r="D1032" s="92" t="s">
        <v>1085</v>
      </c>
      <c r="E1032" s="84" t="s">
        <v>7173</v>
      </c>
      <c r="F1032" s="281" t="str">
        <f t="shared" si="123"/>
        <v>MR30878550500</v>
      </c>
      <c r="G1032" s="83"/>
      <c r="H1032" s="83"/>
      <c r="I1032" s="72" t="s">
        <v>527</v>
      </c>
      <c r="J1032" s="305">
        <v>42005</v>
      </c>
      <c r="K1032" s="305">
        <v>45344</v>
      </c>
      <c r="L1032" s="282" t="s">
        <v>1239</v>
      </c>
      <c r="M1032" s="328">
        <v>271.2</v>
      </c>
      <c r="N1032" s="85"/>
      <c r="O1032" s="409"/>
      <c r="P1032" s="92">
        <v>17</v>
      </c>
      <c r="Q1032" s="8">
        <v>8.5</v>
      </c>
      <c r="R1032" s="92" t="s">
        <v>1692</v>
      </c>
      <c r="S1032" s="3">
        <v>5</v>
      </c>
      <c r="T1032" s="3">
        <v>5</v>
      </c>
      <c r="U1032" s="3">
        <v>0</v>
      </c>
      <c r="V1032" s="16">
        <v>4.75</v>
      </c>
      <c r="W1032" s="93" t="s">
        <v>85</v>
      </c>
      <c r="X1032" s="16">
        <v>71.5</v>
      </c>
      <c r="Y1032" s="10">
        <v>25.87</v>
      </c>
      <c r="Z1032" s="47">
        <v>2500</v>
      </c>
      <c r="AA1032" s="72" t="s">
        <v>2165</v>
      </c>
      <c r="AB1032" s="72" t="s">
        <v>2845</v>
      </c>
      <c r="AC1032" s="47" t="s">
        <v>9577</v>
      </c>
      <c r="AD1032" s="3" t="s">
        <v>1587</v>
      </c>
      <c r="AE1032" s="47"/>
      <c r="AF1032" s="82">
        <v>33</v>
      </c>
      <c r="AG1032" s="80" t="s">
        <v>1731</v>
      </c>
      <c r="AH1032" s="73" t="s">
        <v>1786</v>
      </c>
      <c r="AI1032" s="3" t="s">
        <v>85</v>
      </c>
      <c r="AJ1032" s="3" t="s">
        <v>85</v>
      </c>
      <c r="AK1032" s="9" t="s">
        <v>85</v>
      </c>
      <c r="AL1032" s="3" t="s">
        <v>236</v>
      </c>
      <c r="AM1032" s="3" t="s">
        <v>85</v>
      </c>
      <c r="AN1032" s="38" t="s">
        <v>85</v>
      </c>
      <c r="AO1032" s="92" t="s">
        <v>85</v>
      </c>
      <c r="AP1032" s="93">
        <v>16.2</v>
      </c>
      <c r="AQ1032" s="92"/>
      <c r="AR1032" s="92">
        <v>175</v>
      </c>
      <c r="AS1032" s="25">
        <v>3.6</v>
      </c>
      <c r="AT1032" s="25">
        <v>17.7</v>
      </c>
      <c r="AU1032" s="25">
        <v>36.799999999999997</v>
      </c>
      <c r="AV1032" s="25">
        <v>52.5</v>
      </c>
      <c r="AW1032" s="25">
        <v>208.9</v>
      </c>
      <c r="AX1032" s="94">
        <v>199.3</v>
      </c>
      <c r="AY1032" s="93">
        <v>71.5</v>
      </c>
      <c r="AZ1032" s="49">
        <v>30</v>
      </c>
      <c r="BA1032" s="49">
        <v>30</v>
      </c>
      <c r="BB1032" s="49">
        <v>0</v>
      </c>
      <c r="BC1032" s="49"/>
      <c r="BD1032" s="92" t="s">
        <v>85</v>
      </c>
      <c r="BE1032" s="91" t="s">
        <v>85</v>
      </c>
      <c r="BF1032" s="92" t="s">
        <v>85</v>
      </c>
      <c r="BG1032" s="91" t="s">
        <v>85</v>
      </c>
      <c r="BH1032" s="70">
        <v>30.019611367507498</v>
      </c>
      <c r="BI1032" s="50">
        <v>20.236220472440898</v>
      </c>
      <c r="BJ1032" s="50">
        <v>20.236220472440898</v>
      </c>
      <c r="BK1032" s="50">
        <v>11.417322834645701</v>
      </c>
      <c r="BL1032" s="357">
        <v>7.6616839999999839E-2</v>
      </c>
      <c r="BM1032" s="73">
        <v>36</v>
      </c>
      <c r="BN1032" s="107" t="s">
        <v>3374</v>
      </c>
      <c r="BO1032" s="46" t="s">
        <v>3891</v>
      </c>
      <c r="BP1032" s="29" t="s">
        <v>3907</v>
      </c>
      <c r="BQ1032" s="29" t="s">
        <v>5206</v>
      </c>
      <c r="BR1032" s="29" t="s">
        <v>5207</v>
      </c>
      <c r="BS1032" s="29" t="s">
        <v>4101</v>
      </c>
      <c r="BT1032" s="29" t="s">
        <v>3909</v>
      </c>
      <c r="BU1032" s="29"/>
      <c r="BV1032" s="29"/>
      <c r="BW1032" s="29"/>
      <c r="BX1032" s="29"/>
      <c r="BY1032" s="29"/>
      <c r="BZ1032" s="339" t="s">
        <v>6106</v>
      </c>
      <c r="CA1032" s="356" t="s">
        <v>6107</v>
      </c>
      <c r="CB1032" s="300" t="s">
        <v>6109</v>
      </c>
      <c r="CC1032" s="356" t="s">
        <v>6108</v>
      </c>
      <c r="CD1032" s="311" t="str">
        <f t="shared" ref="CD1032:CD1040" si="132">CONCATENATE("DISCONTINUED"," ","-"," ",D1032,", ",P1032,"x",Q1032,", ",IF(W1032="N/A", "", CONCATENATE(W1032, "/")),IF(U1032&gt;0, CONCATENATE("+",U1032), U1032),"mm Offset, ",R1032,", ",X1032,"mm Centerbore, ",PROPER(AA1032), "", IF(BF1032="N/A", "", CONCATENATE(", w/ ", BF1032)))</f>
        <v>DISCONTINUED - MR308 Roost, 17x8.5, 0mm Offset, 5x5, 71.5mm Centerbore, Matte Black</v>
      </c>
      <c r="CE1032" s="311" t="s">
        <v>3721</v>
      </c>
      <c r="CF1032" s="311" t="s">
        <v>3720</v>
      </c>
      <c r="CG1032" s="300" t="str">
        <f t="shared" si="131"/>
        <v>STREET (3XX)</v>
      </c>
    </row>
    <row r="1033" spans="1:85" s="36" customFormat="1" ht="15" customHeight="1">
      <c r="A1033" s="571">
        <f t="shared" si="130"/>
        <v>1030</v>
      </c>
      <c r="B1033" s="92" t="s">
        <v>84</v>
      </c>
      <c r="C1033" s="92" t="s">
        <v>1038</v>
      </c>
      <c r="D1033" s="92" t="s">
        <v>4208</v>
      </c>
      <c r="E1033" s="129" t="s">
        <v>7174</v>
      </c>
      <c r="F1033" s="281" t="str">
        <f t="shared" si="123"/>
        <v>MR31779080512N</v>
      </c>
      <c r="G1033" s="83" t="s">
        <v>2095</v>
      </c>
      <c r="H1033" s="83"/>
      <c r="I1033" s="72" t="s">
        <v>5497</v>
      </c>
      <c r="J1033" s="299">
        <v>44564</v>
      </c>
      <c r="K1033" s="305">
        <v>45344</v>
      </c>
      <c r="L1033" s="282" t="s">
        <v>1239</v>
      </c>
      <c r="M1033" s="328">
        <v>399</v>
      </c>
      <c r="N1033" s="85"/>
      <c r="O1033" s="409"/>
      <c r="P1033" s="29">
        <v>17</v>
      </c>
      <c r="Q1033" s="8">
        <v>9</v>
      </c>
      <c r="R1033" s="92" t="s">
        <v>1699</v>
      </c>
      <c r="S1033" s="3">
        <v>8</v>
      </c>
      <c r="T1033" s="29">
        <v>6.5</v>
      </c>
      <c r="U1033" s="29">
        <v>-12</v>
      </c>
      <c r="V1033" s="16">
        <v>4.5</v>
      </c>
      <c r="W1033" s="93" t="s">
        <v>85</v>
      </c>
      <c r="X1033" s="16">
        <v>130.81</v>
      </c>
      <c r="Y1033" s="8">
        <v>31.67</v>
      </c>
      <c r="Z1033" s="47">
        <v>3640</v>
      </c>
      <c r="AA1033" s="71" t="s">
        <v>2165</v>
      </c>
      <c r="AB1033" s="71" t="s">
        <v>2845</v>
      </c>
      <c r="AC1033" s="47" t="s">
        <v>9721</v>
      </c>
      <c r="AD1033" s="74" t="s">
        <v>1597</v>
      </c>
      <c r="AE1033" s="86"/>
      <c r="AF1033" s="82">
        <v>33</v>
      </c>
      <c r="AG1033" s="80" t="s">
        <v>85</v>
      </c>
      <c r="AH1033" s="73" t="s">
        <v>85</v>
      </c>
      <c r="AI1033" s="13" t="s">
        <v>2863</v>
      </c>
      <c r="AJ1033" s="73" t="s">
        <v>1497</v>
      </c>
      <c r="AK1033" s="9">
        <v>1.1000000000000001</v>
      </c>
      <c r="AL1033" s="92" t="s">
        <v>237</v>
      </c>
      <c r="AM1033" s="92" t="s">
        <v>85</v>
      </c>
      <c r="AN1033" s="38" t="s">
        <v>85</v>
      </c>
      <c r="AO1033" s="92" t="s">
        <v>85</v>
      </c>
      <c r="AP1033" s="16">
        <v>16.100000000000001</v>
      </c>
      <c r="AQ1033" s="3"/>
      <c r="AR1033" s="3">
        <v>200</v>
      </c>
      <c r="AS1033" s="34">
        <v>0</v>
      </c>
      <c r="AT1033" s="34">
        <v>0</v>
      </c>
      <c r="AU1033" s="34">
        <v>48</v>
      </c>
      <c r="AV1033" s="34">
        <v>81.900000000000006</v>
      </c>
      <c r="AW1033" s="34">
        <v>208</v>
      </c>
      <c r="AX1033" s="94">
        <v>205</v>
      </c>
      <c r="AY1033" s="93">
        <v>123.1</v>
      </c>
      <c r="AZ1033" s="49">
        <v>92</v>
      </c>
      <c r="BA1033" s="49">
        <v>92</v>
      </c>
      <c r="BB1033" s="49">
        <v>40</v>
      </c>
      <c r="BC1033" s="49"/>
      <c r="BD1033" s="3" t="s">
        <v>85</v>
      </c>
      <c r="BE1033" s="91" t="s">
        <v>85</v>
      </c>
      <c r="BF1033" s="3" t="s">
        <v>85</v>
      </c>
      <c r="BG1033" s="91" t="s">
        <v>85</v>
      </c>
      <c r="BH1033" s="70">
        <v>36.299999999999997</v>
      </c>
      <c r="BI1033" s="50">
        <v>20.236220472440898</v>
      </c>
      <c r="BJ1033" s="50">
        <v>20.236220472440898</v>
      </c>
      <c r="BK1033" s="50">
        <v>12.4409448818898</v>
      </c>
      <c r="BL1033" s="357">
        <v>8.348593599999983E-2</v>
      </c>
      <c r="BM1033" s="73">
        <v>36</v>
      </c>
      <c r="BN1033" s="107" t="s">
        <v>3374</v>
      </c>
      <c r="BO1033" s="46" t="s">
        <v>3891</v>
      </c>
      <c r="BP1033" s="29" t="s">
        <v>3907</v>
      </c>
      <c r="BQ1033" s="29" t="s">
        <v>4614</v>
      </c>
      <c r="BR1033" s="29" t="s">
        <v>5224</v>
      </c>
      <c r="BS1033" s="29" t="s">
        <v>5199</v>
      </c>
      <c r="BT1033" s="74" t="s">
        <v>5225</v>
      </c>
      <c r="BU1033" s="74" t="s">
        <v>5226</v>
      </c>
      <c r="BV1033" s="74" t="s">
        <v>4101</v>
      </c>
      <c r="BW1033" s="74" t="s">
        <v>3909</v>
      </c>
      <c r="BX1033" s="74"/>
      <c r="BY1033" s="74"/>
      <c r="BZ1033" s="300" t="s">
        <v>6205</v>
      </c>
      <c r="CA1033" s="363" t="s">
        <v>6207</v>
      </c>
      <c r="CB1033" s="300" t="s">
        <v>6209</v>
      </c>
      <c r="CC1033" s="363" t="s">
        <v>6208</v>
      </c>
      <c r="CD1033" s="311" t="str">
        <f t="shared" si="132"/>
        <v>DISCONTINUED - MR317, 17x9, -12mm Offset, 8x6.5, 130.81mm Centerbore, Matte Black</v>
      </c>
      <c r="CE1033" s="311" t="s">
        <v>3721</v>
      </c>
      <c r="CF1033" s="311" t="s">
        <v>3720</v>
      </c>
      <c r="CG1033" s="300" t="str">
        <f t="shared" si="131"/>
        <v>STREET (3XX)</v>
      </c>
    </row>
    <row r="1034" spans="1:85" s="36" customFormat="1" ht="15" customHeight="1">
      <c r="A1034" s="571">
        <f t="shared" si="130"/>
        <v>1031</v>
      </c>
      <c r="B1034" s="92" t="s">
        <v>84</v>
      </c>
      <c r="C1034" s="92" t="s">
        <v>1038</v>
      </c>
      <c r="D1034" s="92" t="s">
        <v>5733</v>
      </c>
      <c r="E1034" s="129" t="s">
        <v>7175</v>
      </c>
      <c r="F1034" s="281" t="str">
        <f t="shared" si="123"/>
        <v>MR31889087918</v>
      </c>
      <c r="G1034" s="83"/>
      <c r="H1034" s="83"/>
      <c r="I1034" s="305" t="s">
        <v>5730</v>
      </c>
      <c r="J1034" s="305">
        <v>44701</v>
      </c>
      <c r="K1034" s="305">
        <v>45344</v>
      </c>
      <c r="L1034" s="282" t="s">
        <v>1239</v>
      </c>
      <c r="M1034" s="328">
        <v>339</v>
      </c>
      <c r="N1034" s="85"/>
      <c r="O1034" s="409"/>
      <c r="P1034" s="29">
        <v>18</v>
      </c>
      <c r="Q1034" s="8">
        <v>9</v>
      </c>
      <c r="R1034" s="92" t="s">
        <v>1700</v>
      </c>
      <c r="S1034" s="3">
        <v>8</v>
      </c>
      <c r="T1034" s="29">
        <v>170</v>
      </c>
      <c r="U1034" s="29">
        <v>18</v>
      </c>
      <c r="V1034" s="16">
        <v>5.66</v>
      </c>
      <c r="W1034" s="93" t="s">
        <v>85</v>
      </c>
      <c r="X1034" s="16">
        <v>130.81</v>
      </c>
      <c r="Y1034" s="8">
        <v>33.200000000000003</v>
      </c>
      <c r="Z1034" s="47">
        <v>3640</v>
      </c>
      <c r="AA1034" s="11" t="s">
        <v>2168</v>
      </c>
      <c r="AB1034" s="11" t="s">
        <v>2846</v>
      </c>
      <c r="AC1034" s="47" t="s">
        <v>9641</v>
      </c>
      <c r="AD1034" s="74" t="s">
        <v>5628</v>
      </c>
      <c r="AE1034" s="86"/>
      <c r="AF1034" s="82">
        <v>33</v>
      </c>
      <c r="AG1034" s="80" t="s">
        <v>85</v>
      </c>
      <c r="AH1034" s="73" t="s">
        <v>85</v>
      </c>
      <c r="AI1034" s="73" t="s">
        <v>2863</v>
      </c>
      <c r="AJ1034" s="73" t="s">
        <v>85</v>
      </c>
      <c r="AK1034" s="9" t="s">
        <v>85</v>
      </c>
      <c r="AL1034" s="13" t="s">
        <v>237</v>
      </c>
      <c r="AM1034" s="75" t="s">
        <v>85</v>
      </c>
      <c r="AN1034" s="38" t="s">
        <v>85</v>
      </c>
      <c r="AO1034" s="3" t="s">
        <v>85</v>
      </c>
      <c r="AP1034" s="16">
        <v>16</v>
      </c>
      <c r="AQ1034" s="3"/>
      <c r="AR1034" s="3">
        <v>200</v>
      </c>
      <c r="AS1034" s="34">
        <v>0</v>
      </c>
      <c r="AT1034" s="34">
        <v>0</v>
      </c>
      <c r="AU1034" s="34">
        <v>18</v>
      </c>
      <c r="AV1034" s="34">
        <v>27</v>
      </c>
      <c r="AW1034" s="34">
        <v>221</v>
      </c>
      <c r="AX1034" s="94">
        <v>213</v>
      </c>
      <c r="AY1034" s="94">
        <v>128</v>
      </c>
      <c r="AZ1034" s="49">
        <v>108</v>
      </c>
      <c r="BA1034" s="49">
        <v>108</v>
      </c>
      <c r="BB1034" s="49">
        <v>48</v>
      </c>
      <c r="BC1034" s="49"/>
      <c r="BD1034" s="3" t="s">
        <v>85</v>
      </c>
      <c r="BE1034" s="91" t="s">
        <v>85</v>
      </c>
      <c r="BF1034" s="3" t="s">
        <v>85</v>
      </c>
      <c r="BG1034" s="91" t="s">
        <v>85</v>
      </c>
      <c r="BH1034" s="70">
        <v>36.817197784874551</v>
      </c>
      <c r="BI1034" s="50">
        <v>21.141732283464599</v>
      </c>
      <c r="BJ1034" s="50">
        <v>21.141732283464599</v>
      </c>
      <c r="BK1034" s="50">
        <v>11.929133858267701</v>
      </c>
      <c r="BL1034" s="357">
        <v>8.7375807000000152E-2</v>
      </c>
      <c r="BM1034" s="73">
        <v>36</v>
      </c>
      <c r="BN1034" s="107" t="s">
        <v>3374</v>
      </c>
      <c r="BO1034" s="46" t="s">
        <v>3891</v>
      </c>
      <c r="BP1034" s="29" t="s">
        <v>3907</v>
      </c>
      <c r="BQ1034" s="29" t="s">
        <v>6025</v>
      </c>
      <c r="BR1034" s="29" t="s">
        <v>6026</v>
      </c>
      <c r="BS1034" s="29" t="s">
        <v>6027</v>
      </c>
      <c r="BT1034" s="74" t="s">
        <v>6028</v>
      </c>
      <c r="BU1034" s="74" t="s">
        <v>3909</v>
      </c>
      <c r="BV1034" s="74" t="s">
        <v>6029</v>
      </c>
      <c r="BW1034" s="74"/>
      <c r="BX1034" s="74"/>
      <c r="BY1034" s="74"/>
      <c r="BZ1034" s="300" t="s">
        <v>6504</v>
      </c>
      <c r="CA1034" s="363" t="s">
        <v>6505</v>
      </c>
      <c r="CB1034" s="300" t="s">
        <v>6507</v>
      </c>
      <c r="CC1034" s="363" t="s">
        <v>6506</v>
      </c>
      <c r="CD1034" s="311" t="str">
        <f t="shared" si="132"/>
        <v>DISCONTINUED - MR318, 18x9, +18mm Offset, 8x170, 130.81mm Centerbore, Method Bronze</v>
      </c>
      <c r="CE1034" s="311" t="s">
        <v>3721</v>
      </c>
      <c r="CF1034" s="311" t="s">
        <v>3720</v>
      </c>
      <c r="CG1034" s="300" t="str">
        <f t="shared" si="131"/>
        <v>STREET (3XX)</v>
      </c>
    </row>
    <row r="1035" spans="1:85" s="36" customFormat="1" ht="15" customHeight="1">
      <c r="A1035" s="571">
        <f t="shared" si="130"/>
        <v>1032</v>
      </c>
      <c r="B1035" s="3" t="s">
        <v>84</v>
      </c>
      <c r="C1035" s="92" t="s">
        <v>1247</v>
      </c>
      <c r="D1035" s="74" t="s">
        <v>5481</v>
      </c>
      <c r="E1035" s="129" t="s">
        <v>7176</v>
      </c>
      <c r="F1035" s="281" t="str">
        <f t="shared" si="123"/>
        <v>MR70178516600</v>
      </c>
      <c r="G1035" s="83"/>
      <c r="H1035" s="83"/>
      <c r="I1035" s="81" t="s">
        <v>4435</v>
      </c>
      <c r="J1035" s="299">
        <v>44134</v>
      </c>
      <c r="K1035" s="305">
        <v>45344</v>
      </c>
      <c r="L1035" s="282" t="s">
        <v>1239</v>
      </c>
      <c r="M1035" s="328">
        <v>319</v>
      </c>
      <c r="N1035" s="85"/>
      <c r="O1035" s="409"/>
      <c r="P1035" s="74">
        <v>17</v>
      </c>
      <c r="Q1035" s="74">
        <v>8.5</v>
      </c>
      <c r="R1035" s="92" t="s">
        <v>1697</v>
      </c>
      <c r="S1035" s="74">
        <v>6</v>
      </c>
      <c r="T1035" s="74">
        <v>135</v>
      </c>
      <c r="U1035" s="74">
        <v>0</v>
      </c>
      <c r="V1035" s="77">
        <v>4.75</v>
      </c>
      <c r="W1035" s="93" t="s">
        <v>85</v>
      </c>
      <c r="X1035" s="77">
        <v>87</v>
      </c>
      <c r="Y1035" s="76">
        <v>31.82</v>
      </c>
      <c r="Z1035" s="47">
        <v>2650</v>
      </c>
      <c r="AA1035" s="81" t="s">
        <v>4426</v>
      </c>
      <c r="AB1035" s="71" t="s">
        <v>4427</v>
      </c>
      <c r="AC1035" s="47" t="s">
        <v>9716</v>
      </c>
      <c r="AD1035" s="74" t="s">
        <v>3940</v>
      </c>
      <c r="AE1035" s="86"/>
      <c r="AF1035" s="82">
        <v>22</v>
      </c>
      <c r="AG1035" s="80" t="s">
        <v>85</v>
      </c>
      <c r="AH1035" s="73" t="s">
        <v>85</v>
      </c>
      <c r="AI1035" s="73" t="s">
        <v>85</v>
      </c>
      <c r="AJ1035" s="73" t="s">
        <v>85</v>
      </c>
      <c r="AK1035" s="9" t="s">
        <v>85</v>
      </c>
      <c r="AL1035" s="92" t="s">
        <v>236</v>
      </c>
      <c r="AM1035" s="74" t="s">
        <v>85</v>
      </c>
      <c r="AN1035" s="38" t="s">
        <v>85</v>
      </c>
      <c r="AO1035" s="74" t="s">
        <v>85</v>
      </c>
      <c r="AP1035" s="77">
        <v>16.100000000000001</v>
      </c>
      <c r="AQ1035" s="74"/>
      <c r="AR1035" s="74">
        <v>173</v>
      </c>
      <c r="AS1035" s="34">
        <v>3</v>
      </c>
      <c r="AT1035" s="34">
        <v>16</v>
      </c>
      <c r="AU1035" s="34">
        <v>43</v>
      </c>
      <c r="AV1035" s="34">
        <v>50.6</v>
      </c>
      <c r="AW1035" s="34">
        <v>208</v>
      </c>
      <c r="AX1035" s="34">
        <v>204.5</v>
      </c>
      <c r="AY1035" s="77">
        <v>87</v>
      </c>
      <c r="AZ1035" s="49">
        <v>44</v>
      </c>
      <c r="BA1035" s="49">
        <v>44</v>
      </c>
      <c r="BB1035" s="49">
        <v>46</v>
      </c>
      <c r="BC1035" s="49"/>
      <c r="BD1035" s="3" t="s">
        <v>85</v>
      </c>
      <c r="BE1035" s="91" t="s">
        <v>85</v>
      </c>
      <c r="BF1035" s="3" t="s">
        <v>85</v>
      </c>
      <c r="BG1035" s="91" t="s">
        <v>85</v>
      </c>
      <c r="BH1035" s="70">
        <v>35.531167922129434</v>
      </c>
      <c r="BI1035" s="50">
        <v>20.236220472440898</v>
      </c>
      <c r="BJ1035" s="50">
        <v>20.236220472440898</v>
      </c>
      <c r="BK1035" s="50">
        <v>11.417322834645701</v>
      </c>
      <c r="BL1035" s="357">
        <v>7.6616839999999839E-2</v>
      </c>
      <c r="BM1035" s="73">
        <v>36</v>
      </c>
      <c r="BN1035" s="107" t="s">
        <v>3374</v>
      </c>
      <c r="BO1035" s="46" t="s">
        <v>3891</v>
      </c>
      <c r="BP1035" s="74" t="s">
        <v>4730</v>
      </c>
      <c r="BQ1035" s="74" t="s">
        <v>3907</v>
      </c>
      <c r="BR1035" s="74" t="s">
        <v>5139</v>
      </c>
      <c r="BS1035" s="74" t="s">
        <v>2734</v>
      </c>
      <c r="BT1035" s="74" t="s">
        <v>5140</v>
      </c>
      <c r="BU1035" s="74" t="s">
        <v>5141</v>
      </c>
      <c r="BV1035" s="89" t="s">
        <v>5127</v>
      </c>
      <c r="BW1035" s="74" t="s">
        <v>4101</v>
      </c>
      <c r="BX1035" s="74" t="s">
        <v>3909</v>
      </c>
      <c r="BY1035" s="74"/>
      <c r="BZ1035" s="300" t="s">
        <v>6279</v>
      </c>
      <c r="CA1035" s="363" t="s">
        <v>6278</v>
      </c>
      <c r="CB1035" s="300" t="s">
        <v>6281</v>
      </c>
      <c r="CC1035" s="363" t="s">
        <v>6280</v>
      </c>
      <c r="CD1035" s="311" t="str">
        <f t="shared" si="132"/>
        <v>DISCONTINUED - MR701 Bead Grip, 17x8.5, 0mm Offset, 6x135, 87mm Centerbore, Bahia Blue</v>
      </c>
      <c r="CE1035" s="311" t="s">
        <v>3721</v>
      </c>
      <c r="CF1035" s="311" t="s">
        <v>3720</v>
      </c>
      <c r="CG1035" s="300" t="str">
        <f t="shared" si="131"/>
        <v>TRAIL (7XX)</v>
      </c>
    </row>
    <row r="1036" spans="1:85" s="36" customFormat="1" ht="15" customHeight="1">
      <c r="A1036" s="571">
        <f t="shared" si="130"/>
        <v>1033</v>
      </c>
      <c r="B1036" s="13" t="s">
        <v>84</v>
      </c>
      <c r="C1036" s="97" t="s">
        <v>1247</v>
      </c>
      <c r="D1036" s="75" t="s">
        <v>5487</v>
      </c>
      <c r="E1036" s="84" t="s">
        <v>7177</v>
      </c>
      <c r="F1036" s="281" t="str">
        <f t="shared" si="123"/>
        <v>MR70578562500</v>
      </c>
      <c r="G1036" s="83"/>
      <c r="H1036" s="83"/>
      <c r="I1036" s="43" t="s">
        <v>4570</v>
      </c>
      <c r="J1036" s="316">
        <v>44210</v>
      </c>
      <c r="K1036" s="305">
        <v>45344</v>
      </c>
      <c r="L1036" s="282" t="s">
        <v>1239</v>
      </c>
      <c r="M1036" s="328">
        <v>319</v>
      </c>
      <c r="N1036" s="85"/>
      <c r="O1036" s="409"/>
      <c r="P1036" s="75">
        <v>17</v>
      </c>
      <c r="Q1036" s="75">
        <v>8.5</v>
      </c>
      <c r="R1036" s="92" t="s">
        <v>1695</v>
      </c>
      <c r="S1036" s="75">
        <v>6</v>
      </c>
      <c r="T1036" s="75">
        <v>120</v>
      </c>
      <c r="U1036" s="75">
        <v>0</v>
      </c>
      <c r="V1036" s="68">
        <v>4.75</v>
      </c>
      <c r="W1036" s="95" t="s">
        <v>85</v>
      </c>
      <c r="X1036" s="68">
        <v>67</v>
      </c>
      <c r="Y1036" s="8">
        <v>27.249135606050867</v>
      </c>
      <c r="Z1036" s="47">
        <v>2650</v>
      </c>
      <c r="AA1036" s="43" t="s">
        <v>2165</v>
      </c>
      <c r="AB1036" s="72" t="s">
        <v>2845</v>
      </c>
      <c r="AC1036" s="47" t="s">
        <v>9715</v>
      </c>
      <c r="AD1036" s="74" t="s">
        <v>3940</v>
      </c>
      <c r="AE1036" s="86"/>
      <c r="AF1036" s="82">
        <v>22</v>
      </c>
      <c r="AG1036" s="14" t="s">
        <v>85</v>
      </c>
      <c r="AH1036" s="14" t="s">
        <v>85</v>
      </c>
      <c r="AI1036" s="14" t="s">
        <v>85</v>
      </c>
      <c r="AJ1036" s="14" t="s">
        <v>85</v>
      </c>
      <c r="AK1036" s="9" t="s">
        <v>85</v>
      </c>
      <c r="AL1036" s="92" t="s">
        <v>236</v>
      </c>
      <c r="AM1036" s="75" t="s">
        <v>85</v>
      </c>
      <c r="AN1036" s="38" t="s">
        <v>85</v>
      </c>
      <c r="AO1036" s="75" t="s">
        <v>85</v>
      </c>
      <c r="AP1036" s="68">
        <v>16.100000000000001</v>
      </c>
      <c r="AQ1036" s="75"/>
      <c r="AR1036" s="75">
        <v>160</v>
      </c>
      <c r="AS1036" s="34">
        <v>10.6</v>
      </c>
      <c r="AT1036" s="34">
        <v>25</v>
      </c>
      <c r="AU1036" s="25">
        <v>45</v>
      </c>
      <c r="AV1036" s="34">
        <v>54</v>
      </c>
      <c r="AW1036" s="25">
        <v>208.7</v>
      </c>
      <c r="AX1036" s="67">
        <v>205.8</v>
      </c>
      <c r="AY1036" s="68">
        <v>67</v>
      </c>
      <c r="AZ1036" s="49">
        <v>39</v>
      </c>
      <c r="BA1036" s="49">
        <v>39</v>
      </c>
      <c r="BB1036" s="49">
        <v>31</v>
      </c>
      <c r="BC1036" s="49"/>
      <c r="BD1036" s="13" t="s">
        <v>85</v>
      </c>
      <c r="BE1036" s="91" t="s">
        <v>85</v>
      </c>
      <c r="BF1036" s="13" t="s">
        <v>85</v>
      </c>
      <c r="BG1036" s="91" t="s">
        <v>85</v>
      </c>
      <c r="BH1036" s="70">
        <v>31.75</v>
      </c>
      <c r="BI1036" s="50">
        <v>20.236220472440898</v>
      </c>
      <c r="BJ1036" s="50">
        <v>20.236220472440898</v>
      </c>
      <c r="BK1036" s="50">
        <v>11.417322834645701</v>
      </c>
      <c r="BL1036" s="357">
        <v>7.6616839999999839E-2</v>
      </c>
      <c r="BM1036" s="14">
        <v>36</v>
      </c>
      <c r="BN1036" s="107" t="s">
        <v>4691</v>
      </c>
      <c r="BO1036" s="46" t="s">
        <v>3891</v>
      </c>
      <c r="BP1036" s="74" t="s">
        <v>4730</v>
      </c>
      <c r="BQ1036" s="74" t="s">
        <v>3907</v>
      </c>
      <c r="BR1036" s="74" t="s">
        <v>5031</v>
      </c>
      <c r="BS1036" s="74" t="s">
        <v>2734</v>
      </c>
      <c r="BT1036" s="74" t="s">
        <v>4116</v>
      </c>
      <c r="BU1036" s="74" t="s">
        <v>5126</v>
      </c>
      <c r="BV1036" s="74" t="s">
        <v>5127</v>
      </c>
      <c r="BW1036" s="74" t="s">
        <v>4101</v>
      </c>
      <c r="BX1036" s="74" t="s">
        <v>3909</v>
      </c>
      <c r="BY1036" s="74"/>
      <c r="BZ1036" s="334" t="s">
        <v>6338</v>
      </c>
      <c r="CA1036" s="364" t="s">
        <v>6340</v>
      </c>
      <c r="CB1036" s="337" t="s">
        <v>6342</v>
      </c>
      <c r="CC1036" s="364" t="s">
        <v>6341</v>
      </c>
      <c r="CD1036" s="311" t="str">
        <f t="shared" si="132"/>
        <v>DISCONTINUED - MR705 Bead Grip, 17x8.5, 0mm Offset, 6x120, 67mm Centerbore, Matte Black</v>
      </c>
      <c r="CE1036" s="311" t="s">
        <v>3721</v>
      </c>
      <c r="CF1036" s="311" t="s">
        <v>3720</v>
      </c>
      <c r="CG1036" s="300" t="str">
        <f t="shared" si="131"/>
        <v>TRAIL (7XX)</v>
      </c>
    </row>
    <row r="1037" spans="1:85" s="36" customFormat="1" ht="15" customHeight="1">
      <c r="A1037" s="571">
        <f t="shared" si="130"/>
        <v>1034</v>
      </c>
      <c r="B1037" s="13" t="s">
        <v>84</v>
      </c>
      <c r="C1037" s="97" t="s">
        <v>1247</v>
      </c>
      <c r="D1037" s="75" t="s">
        <v>5487</v>
      </c>
      <c r="E1037" s="84" t="s">
        <v>7178</v>
      </c>
      <c r="F1037" s="281" t="str">
        <f t="shared" si="123"/>
        <v>MR70589087818</v>
      </c>
      <c r="G1037" s="83"/>
      <c r="H1037" s="83"/>
      <c r="I1037" s="43" t="s">
        <v>4852</v>
      </c>
      <c r="J1037" s="305">
        <v>44351</v>
      </c>
      <c r="K1037" s="305">
        <v>45344</v>
      </c>
      <c r="L1037" s="282" t="s">
        <v>1239</v>
      </c>
      <c r="M1037" s="328">
        <v>379</v>
      </c>
      <c r="N1037" s="85"/>
      <c r="O1037" s="409"/>
      <c r="P1037" s="75">
        <v>18</v>
      </c>
      <c r="Q1037" s="8">
        <v>9</v>
      </c>
      <c r="R1037" s="92" t="s">
        <v>1700</v>
      </c>
      <c r="S1037" s="75">
        <v>8</v>
      </c>
      <c r="T1037" s="75">
        <v>170</v>
      </c>
      <c r="U1037" s="75">
        <v>18</v>
      </c>
      <c r="V1037" s="77">
        <v>5.75</v>
      </c>
      <c r="W1037" s="95" t="s">
        <v>85</v>
      </c>
      <c r="X1037" s="68">
        <v>130.81</v>
      </c>
      <c r="Y1037" s="8">
        <v>30.622208217479496</v>
      </c>
      <c r="Z1037" s="47">
        <v>3640</v>
      </c>
      <c r="AA1037" s="43" t="s">
        <v>2093</v>
      </c>
      <c r="AB1037" s="72" t="s">
        <v>2850</v>
      </c>
      <c r="AC1037" s="47" t="s">
        <v>9641</v>
      </c>
      <c r="AD1037" s="74" t="s">
        <v>3943</v>
      </c>
      <c r="AE1037" s="86"/>
      <c r="AF1037" s="82">
        <v>33</v>
      </c>
      <c r="AG1037" s="14" t="s">
        <v>85</v>
      </c>
      <c r="AH1037" s="14" t="s">
        <v>85</v>
      </c>
      <c r="AI1037" s="13" t="s">
        <v>2863</v>
      </c>
      <c r="AJ1037" s="14" t="s">
        <v>85</v>
      </c>
      <c r="AK1037" s="9" t="s">
        <v>85</v>
      </c>
      <c r="AL1037" s="92" t="s">
        <v>237</v>
      </c>
      <c r="AM1037" s="75" t="s">
        <v>85</v>
      </c>
      <c r="AN1037" s="38" t="s">
        <v>85</v>
      </c>
      <c r="AO1037" s="75" t="s">
        <v>85</v>
      </c>
      <c r="AP1037" s="68">
        <v>16.100000000000001</v>
      </c>
      <c r="AQ1037" s="75"/>
      <c r="AR1037" s="75">
        <v>200</v>
      </c>
      <c r="AS1037" s="34">
        <v>0</v>
      </c>
      <c r="AT1037" s="34">
        <v>7</v>
      </c>
      <c r="AU1037" s="25">
        <v>28.5</v>
      </c>
      <c r="AV1037" s="34">
        <v>40</v>
      </c>
      <c r="AW1037" s="25">
        <v>218</v>
      </c>
      <c r="AX1037" s="67">
        <v>214</v>
      </c>
      <c r="AY1037" s="68">
        <v>128</v>
      </c>
      <c r="AZ1037" s="49">
        <v>103.9</v>
      </c>
      <c r="BA1037" s="49">
        <v>107</v>
      </c>
      <c r="BB1037" s="49">
        <v>31</v>
      </c>
      <c r="BC1037" s="49"/>
      <c r="BD1037" s="13" t="s">
        <v>85</v>
      </c>
      <c r="BE1037" s="91" t="s">
        <v>85</v>
      </c>
      <c r="BF1037" s="13" t="s">
        <v>85</v>
      </c>
      <c r="BG1037" s="91" t="s">
        <v>85</v>
      </c>
      <c r="BH1037" s="70">
        <v>35.119999999999997</v>
      </c>
      <c r="BI1037" s="50">
        <v>21.141732283464599</v>
      </c>
      <c r="BJ1037" s="50">
        <v>21.141732283464599</v>
      </c>
      <c r="BK1037" s="50">
        <v>11.929133858267701</v>
      </c>
      <c r="BL1037" s="357">
        <v>8.7375807000000152E-2</v>
      </c>
      <c r="BM1037" s="14">
        <v>36</v>
      </c>
      <c r="BN1037" s="107" t="s">
        <v>4691</v>
      </c>
      <c r="BO1037" s="46" t="s">
        <v>3891</v>
      </c>
      <c r="BP1037" s="74" t="s">
        <v>4730</v>
      </c>
      <c r="BQ1037" s="74" t="s">
        <v>3907</v>
      </c>
      <c r="BR1037" s="74" t="s">
        <v>5031</v>
      </c>
      <c r="BS1037" s="74" t="s">
        <v>2734</v>
      </c>
      <c r="BT1037" s="74" t="s">
        <v>4116</v>
      </c>
      <c r="BU1037" s="74" t="s">
        <v>5126</v>
      </c>
      <c r="BV1037" s="74" t="s">
        <v>5127</v>
      </c>
      <c r="BW1037" s="74" t="s">
        <v>4101</v>
      </c>
      <c r="BX1037" s="74" t="s">
        <v>3909</v>
      </c>
      <c r="BY1037" s="74"/>
      <c r="BZ1037" s="334" t="s">
        <v>6346</v>
      </c>
      <c r="CA1037" s="364" t="s">
        <v>6351</v>
      </c>
      <c r="CB1037" s="337" t="s">
        <v>6353</v>
      </c>
      <c r="CC1037" s="364" t="s">
        <v>6352</v>
      </c>
      <c r="CD1037" s="311" t="str">
        <f t="shared" si="132"/>
        <v>DISCONTINUED - MR705 Bead Grip, 18x9, +18mm Offset, 8x170, 130.81mm Centerbore, Titanium</v>
      </c>
      <c r="CE1037" s="311" t="s">
        <v>3721</v>
      </c>
      <c r="CF1037" s="311" t="s">
        <v>3720</v>
      </c>
      <c r="CG1037" s="300" t="str">
        <f t="shared" si="131"/>
        <v>TRAIL (7XX)</v>
      </c>
    </row>
    <row r="1038" spans="1:85" s="36" customFormat="1" ht="15" customHeight="1">
      <c r="A1038" s="571">
        <f t="shared" si="130"/>
        <v>1035</v>
      </c>
      <c r="B1038" s="13" t="s">
        <v>84</v>
      </c>
      <c r="C1038" s="97" t="s">
        <v>1247</v>
      </c>
      <c r="D1038" s="75" t="s">
        <v>5488</v>
      </c>
      <c r="E1038" s="84" t="s">
        <v>7179</v>
      </c>
      <c r="F1038" s="281" t="str">
        <f t="shared" si="123"/>
        <v>MR70678562900</v>
      </c>
      <c r="G1038" s="83"/>
      <c r="H1038" s="83"/>
      <c r="I1038" s="43" t="s">
        <v>5274</v>
      </c>
      <c r="J1038" s="315">
        <v>44517</v>
      </c>
      <c r="K1038" s="305">
        <v>45344</v>
      </c>
      <c r="L1038" s="282" t="s">
        <v>1239</v>
      </c>
      <c r="M1038" s="328">
        <v>319</v>
      </c>
      <c r="N1038" s="85"/>
      <c r="O1038" s="409"/>
      <c r="P1038" s="75">
        <v>17</v>
      </c>
      <c r="Q1038" s="76">
        <v>8.5</v>
      </c>
      <c r="R1038" s="92" t="s">
        <v>1695</v>
      </c>
      <c r="S1038" s="75">
        <v>6</v>
      </c>
      <c r="T1038" s="75">
        <v>120</v>
      </c>
      <c r="U1038" s="75">
        <v>0</v>
      </c>
      <c r="V1038" s="77">
        <v>4.72</v>
      </c>
      <c r="W1038" s="95" t="s">
        <v>85</v>
      </c>
      <c r="X1038" s="68">
        <v>67</v>
      </c>
      <c r="Y1038" s="39">
        <v>30.34</v>
      </c>
      <c r="Z1038" s="47">
        <v>2650</v>
      </c>
      <c r="AA1038" s="43" t="s">
        <v>2168</v>
      </c>
      <c r="AB1038" s="72" t="s">
        <v>2846</v>
      </c>
      <c r="AC1038" s="47" t="s">
        <v>9715</v>
      </c>
      <c r="AD1038" s="74" t="s">
        <v>3940</v>
      </c>
      <c r="AE1038" s="86"/>
      <c r="AF1038" s="82">
        <v>22</v>
      </c>
      <c r="AG1038" s="14" t="s">
        <v>85</v>
      </c>
      <c r="AH1038" s="14" t="s">
        <v>85</v>
      </c>
      <c r="AI1038" s="13" t="s">
        <v>85</v>
      </c>
      <c r="AJ1038" s="14" t="s">
        <v>85</v>
      </c>
      <c r="AK1038" s="9" t="s">
        <v>85</v>
      </c>
      <c r="AL1038" s="92" t="s">
        <v>236</v>
      </c>
      <c r="AM1038" s="75" t="s">
        <v>85</v>
      </c>
      <c r="AN1038" s="38" t="s">
        <v>85</v>
      </c>
      <c r="AO1038" s="75" t="s">
        <v>85</v>
      </c>
      <c r="AP1038" s="68">
        <v>16.2</v>
      </c>
      <c r="AQ1038" s="75"/>
      <c r="AR1038" s="75">
        <v>150</v>
      </c>
      <c r="AS1038" s="34">
        <v>17.899999999999999</v>
      </c>
      <c r="AT1038" s="34">
        <v>27.6</v>
      </c>
      <c r="AU1038" s="25">
        <v>37.5</v>
      </c>
      <c r="AV1038" s="34">
        <v>53</v>
      </c>
      <c r="AW1038" s="25">
        <v>210</v>
      </c>
      <c r="AX1038" s="67">
        <v>206</v>
      </c>
      <c r="AY1038" s="77">
        <v>67</v>
      </c>
      <c r="AZ1038" s="49">
        <v>44</v>
      </c>
      <c r="BA1038" s="49">
        <v>44</v>
      </c>
      <c r="BB1038" s="49">
        <v>22</v>
      </c>
      <c r="BC1038" s="49"/>
      <c r="BD1038" s="13" t="s">
        <v>85</v>
      </c>
      <c r="BE1038" s="91" t="s">
        <v>85</v>
      </c>
      <c r="BF1038" s="13" t="s">
        <v>85</v>
      </c>
      <c r="BG1038" s="91" t="s">
        <v>85</v>
      </c>
      <c r="BH1038" s="70">
        <v>34.340000000000003</v>
      </c>
      <c r="BI1038" s="50">
        <v>20.236220472440898</v>
      </c>
      <c r="BJ1038" s="50">
        <v>20.236220472440898</v>
      </c>
      <c r="BK1038" s="50">
        <v>11.417322834645701</v>
      </c>
      <c r="BL1038" s="357">
        <v>7.6616839999999839E-2</v>
      </c>
      <c r="BM1038" s="14">
        <v>36</v>
      </c>
      <c r="BN1038" s="107" t="s">
        <v>3374</v>
      </c>
      <c r="BO1038" s="46" t="s">
        <v>3891</v>
      </c>
      <c r="BP1038" s="74" t="s">
        <v>4730</v>
      </c>
      <c r="BQ1038" s="74" t="s">
        <v>3907</v>
      </c>
      <c r="BR1038" s="74" t="s">
        <v>5165</v>
      </c>
      <c r="BS1038" s="74" t="s">
        <v>2734</v>
      </c>
      <c r="BT1038" s="74" t="s">
        <v>5619</v>
      </c>
      <c r="BU1038" s="74" t="s">
        <v>5126</v>
      </c>
      <c r="BV1038" s="74" t="s">
        <v>5620</v>
      </c>
      <c r="BW1038" s="74" t="s">
        <v>4101</v>
      </c>
      <c r="BX1038" s="74" t="s">
        <v>3909</v>
      </c>
      <c r="BY1038" s="74"/>
      <c r="BZ1038" s="334" t="s">
        <v>6368</v>
      </c>
      <c r="CA1038" s="364" t="s">
        <v>6372</v>
      </c>
      <c r="CB1038" s="337" t="s">
        <v>6374</v>
      </c>
      <c r="CC1038" s="364" t="s">
        <v>6373</v>
      </c>
      <c r="CD1038" s="311" t="str">
        <f t="shared" si="132"/>
        <v>DISCONTINUED - MR706 Bead Grip, 17x8.5, 0mm Offset, 6x120, 67mm Centerbore, Method Bronze</v>
      </c>
      <c r="CE1038" s="311" t="s">
        <v>3721</v>
      </c>
      <c r="CF1038" s="311" t="s">
        <v>3720</v>
      </c>
      <c r="CG1038" s="300" t="str">
        <f t="shared" si="131"/>
        <v>TRAIL (7XX)</v>
      </c>
    </row>
    <row r="1039" spans="1:85" s="36" customFormat="1" ht="15" customHeight="1">
      <c r="A1039" s="571">
        <f t="shared" si="130"/>
        <v>1036</v>
      </c>
      <c r="B1039" s="13" t="s">
        <v>84</v>
      </c>
      <c r="C1039" s="97" t="s">
        <v>1247</v>
      </c>
      <c r="D1039" s="75" t="s">
        <v>5488</v>
      </c>
      <c r="E1039" s="84" t="s">
        <v>7180</v>
      </c>
      <c r="F1039" s="281" t="str">
        <f t="shared" si="123"/>
        <v>MR70678516500</v>
      </c>
      <c r="G1039" s="83"/>
      <c r="H1039" s="83"/>
      <c r="I1039" s="43" t="s">
        <v>5277</v>
      </c>
      <c r="J1039" s="315">
        <v>44517</v>
      </c>
      <c r="K1039" s="305">
        <v>45344</v>
      </c>
      <c r="L1039" s="282" t="s">
        <v>1239</v>
      </c>
      <c r="M1039" s="328">
        <v>319</v>
      </c>
      <c r="N1039" s="85"/>
      <c r="O1039" s="409"/>
      <c r="P1039" s="75">
        <v>17</v>
      </c>
      <c r="Q1039" s="76">
        <v>8.5</v>
      </c>
      <c r="R1039" s="92" t="s">
        <v>1697</v>
      </c>
      <c r="S1039" s="75">
        <v>6</v>
      </c>
      <c r="T1039" s="75">
        <v>135</v>
      </c>
      <c r="U1039" s="75">
        <v>0</v>
      </c>
      <c r="V1039" s="77">
        <v>4.72</v>
      </c>
      <c r="W1039" s="95" t="s">
        <v>85</v>
      </c>
      <c r="X1039" s="68">
        <v>87</v>
      </c>
      <c r="Y1039" s="39">
        <v>31.17</v>
      </c>
      <c r="Z1039" s="47">
        <v>2650</v>
      </c>
      <c r="AA1039" s="43" t="s">
        <v>2165</v>
      </c>
      <c r="AB1039" s="72" t="s">
        <v>2845</v>
      </c>
      <c r="AC1039" s="47" t="s">
        <v>9716</v>
      </c>
      <c r="AD1039" s="74" t="s">
        <v>3940</v>
      </c>
      <c r="AE1039" s="86"/>
      <c r="AF1039" s="82">
        <v>22</v>
      </c>
      <c r="AG1039" s="14" t="s">
        <v>85</v>
      </c>
      <c r="AH1039" s="14" t="s">
        <v>85</v>
      </c>
      <c r="AI1039" s="13" t="s">
        <v>85</v>
      </c>
      <c r="AJ1039" s="14" t="s">
        <v>85</v>
      </c>
      <c r="AK1039" s="9" t="s">
        <v>85</v>
      </c>
      <c r="AL1039" s="92" t="s">
        <v>236</v>
      </c>
      <c r="AM1039" s="75" t="s">
        <v>85</v>
      </c>
      <c r="AN1039" s="38" t="s">
        <v>85</v>
      </c>
      <c r="AO1039" s="75" t="s">
        <v>85</v>
      </c>
      <c r="AP1039" s="68">
        <v>16.2</v>
      </c>
      <c r="AQ1039" s="75"/>
      <c r="AR1039" s="75">
        <v>170</v>
      </c>
      <c r="AS1039" s="34">
        <v>7.7</v>
      </c>
      <c r="AT1039" s="34">
        <v>22.2</v>
      </c>
      <c r="AU1039" s="25">
        <v>37.5</v>
      </c>
      <c r="AV1039" s="34">
        <v>53</v>
      </c>
      <c r="AW1039" s="25">
        <v>210</v>
      </c>
      <c r="AX1039" s="67">
        <v>206</v>
      </c>
      <c r="AY1039" s="77">
        <v>87</v>
      </c>
      <c r="AZ1039" s="49">
        <v>53</v>
      </c>
      <c r="BA1039" s="49">
        <v>53</v>
      </c>
      <c r="BB1039" s="49">
        <v>22</v>
      </c>
      <c r="BC1039" s="49"/>
      <c r="BD1039" s="13" t="s">
        <v>85</v>
      </c>
      <c r="BE1039" s="91" t="s">
        <v>85</v>
      </c>
      <c r="BF1039" s="13" t="s">
        <v>85</v>
      </c>
      <c r="BG1039" s="91" t="s">
        <v>85</v>
      </c>
      <c r="BH1039" s="70">
        <v>36.89</v>
      </c>
      <c r="BI1039" s="50">
        <v>20.236220472440898</v>
      </c>
      <c r="BJ1039" s="50">
        <v>20.236220472440898</v>
      </c>
      <c r="BK1039" s="50">
        <v>11.417322834645701</v>
      </c>
      <c r="BL1039" s="357">
        <v>7.6616839999999839E-2</v>
      </c>
      <c r="BM1039" s="14">
        <v>36</v>
      </c>
      <c r="BN1039" s="107" t="s">
        <v>3374</v>
      </c>
      <c r="BO1039" s="46" t="s">
        <v>3891</v>
      </c>
      <c r="BP1039" s="74" t="s">
        <v>4730</v>
      </c>
      <c r="BQ1039" s="74" t="s">
        <v>3907</v>
      </c>
      <c r="BR1039" s="74" t="s">
        <v>5165</v>
      </c>
      <c r="BS1039" s="74" t="s">
        <v>2734</v>
      </c>
      <c r="BT1039" s="74" t="s">
        <v>5619</v>
      </c>
      <c r="BU1039" s="74" t="s">
        <v>5126</v>
      </c>
      <c r="BV1039" s="74" t="s">
        <v>5620</v>
      </c>
      <c r="BW1039" s="74" t="s">
        <v>4101</v>
      </c>
      <c r="BX1039" s="74" t="s">
        <v>3909</v>
      </c>
      <c r="BY1039" s="74"/>
      <c r="BZ1039" s="334" t="s">
        <v>6356</v>
      </c>
      <c r="CA1039" s="364" t="s">
        <v>6360</v>
      </c>
      <c r="CB1039" s="337" t="s">
        <v>6362</v>
      </c>
      <c r="CC1039" s="364" t="s">
        <v>6361</v>
      </c>
      <c r="CD1039" s="311" t="str">
        <f t="shared" si="132"/>
        <v>DISCONTINUED - MR706 Bead Grip, 17x8.5, 0mm Offset, 6x135, 87mm Centerbore, Matte Black</v>
      </c>
      <c r="CE1039" s="311" t="s">
        <v>3721</v>
      </c>
      <c r="CF1039" s="311" t="s">
        <v>3720</v>
      </c>
      <c r="CG1039" s="300" t="str">
        <f t="shared" si="131"/>
        <v>TRAIL (7XX)</v>
      </c>
    </row>
    <row r="1040" spans="1:85" s="36" customFormat="1" ht="15" customHeight="1">
      <c r="A1040" s="571">
        <f t="shared" si="130"/>
        <v>1037</v>
      </c>
      <c r="B1040" s="13" t="s">
        <v>84</v>
      </c>
      <c r="C1040" s="97" t="s">
        <v>1247</v>
      </c>
      <c r="D1040" s="75" t="s">
        <v>5488</v>
      </c>
      <c r="E1040" s="84" t="s">
        <v>7181</v>
      </c>
      <c r="F1040" s="281" t="str">
        <f t="shared" si="123"/>
        <v>MR70689060535T</v>
      </c>
      <c r="G1040" s="83" t="s">
        <v>4510</v>
      </c>
      <c r="H1040" s="83"/>
      <c r="I1040" s="43" t="s">
        <v>5299</v>
      </c>
      <c r="J1040" s="315">
        <v>44517</v>
      </c>
      <c r="K1040" s="305">
        <v>45344</v>
      </c>
      <c r="L1040" s="282" t="s">
        <v>1239</v>
      </c>
      <c r="M1040" s="328">
        <v>379</v>
      </c>
      <c r="N1040" s="85"/>
      <c r="O1040" s="409"/>
      <c r="P1040" s="75">
        <v>18</v>
      </c>
      <c r="Q1040" s="8">
        <v>9</v>
      </c>
      <c r="R1040" s="92" t="s">
        <v>1089</v>
      </c>
      <c r="S1040" s="75">
        <v>6</v>
      </c>
      <c r="T1040" s="75">
        <v>5.5</v>
      </c>
      <c r="U1040" s="75">
        <v>35</v>
      </c>
      <c r="V1040" s="77">
        <v>6.35</v>
      </c>
      <c r="W1040" s="95" t="s">
        <v>85</v>
      </c>
      <c r="X1040" s="68">
        <v>106.25</v>
      </c>
      <c r="Y1040" s="39">
        <v>32.85</v>
      </c>
      <c r="Z1040" s="47">
        <v>2650</v>
      </c>
      <c r="AA1040" s="43" t="s">
        <v>2165</v>
      </c>
      <c r="AB1040" s="72" t="s">
        <v>2845</v>
      </c>
      <c r="AC1040" s="47" t="s">
        <v>9913</v>
      </c>
      <c r="AD1040" s="80" t="s">
        <v>85</v>
      </c>
      <c r="AE1040" s="82"/>
      <c r="AF1040" s="82" t="s">
        <v>85</v>
      </c>
      <c r="AG1040" s="14" t="s">
        <v>85</v>
      </c>
      <c r="AH1040" s="14" t="s">
        <v>85</v>
      </c>
      <c r="AI1040" s="13" t="s">
        <v>85</v>
      </c>
      <c r="AJ1040" s="14" t="s">
        <v>85</v>
      </c>
      <c r="AK1040" s="9" t="s">
        <v>85</v>
      </c>
      <c r="AL1040" s="92" t="s">
        <v>236</v>
      </c>
      <c r="AM1040" s="75" t="s">
        <v>85</v>
      </c>
      <c r="AN1040" s="38" t="s">
        <v>85</v>
      </c>
      <c r="AO1040" s="75" t="s">
        <v>85</v>
      </c>
      <c r="AP1040" s="68">
        <v>16.2</v>
      </c>
      <c r="AQ1040" s="75"/>
      <c r="AR1040" s="75">
        <v>175</v>
      </c>
      <c r="AS1040" s="34">
        <v>1.6</v>
      </c>
      <c r="AT1040" s="34">
        <v>8</v>
      </c>
      <c r="AU1040" s="25">
        <v>21</v>
      </c>
      <c r="AV1040" s="34">
        <v>31</v>
      </c>
      <c r="AW1040" s="25">
        <v>222.8</v>
      </c>
      <c r="AX1040" s="67">
        <v>209</v>
      </c>
      <c r="AY1040" s="77">
        <v>106.25</v>
      </c>
      <c r="AZ1040" s="49"/>
      <c r="BA1040" s="49"/>
      <c r="BB1040" s="49">
        <v>24</v>
      </c>
      <c r="BC1040" s="49"/>
      <c r="BD1040" s="13" t="s">
        <v>85</v>
      </c>
      <c r="BE1040" s="91" t="s">
        <v>85</v>
      </c>
      <c r="BF1040" s="13" t="s">
        <v>85</v>
      </c>
      <c r="BG1040" s="91" t="s">
        <v>85</v>
      </c>
      <c r="BH1040" s="70">
        <v>36.85</v>
      </c>
      <c r="BI1040" s="50">
        <v>21.141732283464599</v>
      </c>
      <c r="BJ1040" s="50">
        <v>21.141732283464599</v>
      </c>
      <c r="BK1040" s="50">
        <v>11.929133858267701</v>
      </c>
      <c r="BL1040" s="357">
        <v>8.7375807000000152E-2</v>
      </c>
      <c r="BM1040" s="14">
        <v>36</v>
      </c>
      <c r="BN1040" s="107" t="s">
        <v>3374</v>
      </c>
      <c r="BO1040" s="46" t="s">
        <v>3891</v>
      </c>
      <c r="BP1040" s="74" t="s">
        <v>4730</v>
      </c>
      <c r="BQ1040" s="74" t="s">
        <v>3907</v>
      </c>
      <c r="BR1040" s="74" t="s">
        <v>5165</v>
      </c>
      <c r="BS1040" s="74" t="s">
        <v>2734</v>
      </c>
      <c r="BT1040" s="74" t="s">
        <v>5619</v>
      </c>
      <c r="BU1040" s="74" t="s">
        <v>5126</v>
      </c>
      <c r="BV1040" s="74" t="s">
        <v>5620</v>
      </c>
      <c r="BW1040" s="74" t="s">
        <v>4101</v>
      </c>
      <c r="BX1040" s="74" t="s">
        <v>3909</v>
      </c>
      <c r="BY1040" s="74"/>
      <c r="BZ1040" s="334"/>
      <c r="CA1040" s="355"/>
      <c r="CB1040" s="337"/>
      <c r="CC1040" s="355"/>
      <c r="CD1040" s="311" t="str">
        <f t="shared" si="132"/>
        <v>DISCONTINUED - MR706 Bead Grip, 18x9, +35mm Offset, 6x5.5, 106.25mm Centerbore, Matte Black</v>
      </c>
      <c r="CE1040" s="311" t="s">
        <v>3721</v>
      </c>
      <c r="CF1040" s="311" t="s">
        <v>3720</v>
      </c>
      <c r="CG1040" s="300" t="str">
        <f t="shared" si="131"/>
        <v>TRAIL (7XX)</v>
      </c>
    </row>
    <row r="1041" spans="1:85" s="36" customFormat="1" ht="15" customHeight="1">
      <c r="A1041" s="571">
        <f t="shared" si="130"/>
        <v>1038</v>
      </c>
      <c r="B1041" s="92" t="s">
        <v>84</v>
      </c>
      <c r="C1041" s="92" t="s">
        <v>1038</v>
      </c>
      <c r="D1041" s="5" t="s">
        <v>4342</v>
      </c>
      <c r="E1041" s="84" t="s">
        <v>7188</v>
      </c>
      <c r="F1041" s="281" t="str">
        <f t="shared" si="123"/>
        <v>MR30678555500</v>
      </c>
      <c r="G1041" s="83"/>
      <c r="H1041" s="83"/>
      <c r="I1041" s="72" t="s">
        <v>493</v>
      </c>
      <c r="J1041" s="305">
        <v>41640</v>
      </c>
      <c r="K1041" s="305">
        <v>45372</v>
      </c>
      <c r="L1041" s="282" t="s">
        <v>1239</v>
      </c>
      <c r="M1041" s="328">
        <v>271.2</v>
      </c>
      <c r="N1041" s="85"/>
      <c r="O1041" s="409"/>
      <c r="P1041" s="12">
        <v>17</v>
      </c>
      <c r="Q1041" s="8">
        <v>8.5</v>
      </c>
      <c r="R1041" s="92" t="s">
        <v>1693</v>
      </c>
      <c r="S1041" s="3">
        <v>5</v>
      </c>
      <c r="T1041" s="3">
        <v>5.5</v>
      </c>
      <c r="U1041" s="12">
        <v>0</v>
      </c>
      <c r="V1041" s="16">
        <v>4.75</v>
      </c>
      <c r="W1041" s="93" t="s">
        <v>85</v>
      </c>
      <c r="X1041" s="19">
        <v>108</v>
      </c>
      <c r="Y1041" s="8">
        <v>26.98</v>
      </c>
      <c r="Z1041" s="47">
        <v>2650</v>
      </c>
      <c r="AA1041" s="71" t="s">
        <v>2165</v>
      </c>
      <c r="AB1041" s="72" t="s">
        <v>2845</v>
      </c>
      <c r="AC1041" s="47" t="s">
        <v>9697</v>
      </c>
      <c r="AD1041" s="3" t="s">
        <v>1569</v>
      </c>
      <c r="AE1041" s="47"/>
      <c r="AF1041" s="82">
        <v>33</v>
      </c>
      <c r="AG1041" s="80" t="s">
        <v>85</v>
      </c>
      <c r="AH1041" s="73" t="s">
        <v>85</v>
      </c>
      <c r="AI1041" s="92" t="s">
        <v>2859</v>
      </c>
      <c r="AJ1041" s="92" t="s">
        <v>1826</v>
      </c>
      <c r="AK1041" s="9">
        <v>1.1000000000000001</v>
      </c>
      <c r="AL1041" s="92" t="s">
        <v>237</v>
      </c>
      <c r="AM1041" s="92" t="s">
        <v>85</v>
      </c>
      <c r="AN1041" s="38" t="s">
        <v>85</v>
      </c>
      <c r="AO1041" s="92" t="s">
        <v>85</v>
      </c>
      <c r="AP1041" s="93">
        <v>16.2</v>
      </c>
      <c r="AQ1041" s="92"/>
      <c r="AR1041" s="92">
        <v>168</v>
      </c>
      <c r="AS1041" s="25">
        <v>7.1</v>
      </c>
      <c r="AT1041" s="25">
        <v>20.5</v>
      </c>
      <c r="AU1041" s="25">
        <v>32.5</v>
      </c>
      <c r="AV1041" s="25">
        <v>41.4</v>
      </c>
      <c r="AW1041" s="25">
        <v>209</v>
      </c>
      <c r="AX1041" s="25">
        <v>205.8</v>
      </c>
      <c r="AY1041" s="93">
        <v>103.6</v>
      </c>
      <c r="AZ1041" s="49">
        <v>61.8</v>
      </c>
      <c r="BA1041" s="49">
        <v>61.8</v>
      </c>
      <c r="BB1041" s="49">
        <v>46</v>
      </c>
      <c r="BC1041" s="49"/>
      <c r="BD1041" s="92" t="s">
        <v>85</v>
      </c>
      <c r="BE1041" s="91" t="s">
        <v>85</v>
      </c>
      <c r="BF1041" s="92" t="s">
        <v>85</v>
      </c>
      <c r="BG1041" s="91" t="s">
        <v>85</v>
      </c>
      <c r="BH1041" s="70">
        <v>31.79</v>
      </c>
      <c r="BI1041" s="50">
        <v>20.236220472440898</v>
      </c>
      <c r="BJ1041" s="50">
        <v>20.236220472440898</v>
      </c>
      <c r="BK1041" s="50">
        <v>11.417322834645701</v>
      </c>
      <c r="BL1041" s="357">
        <v>7.6616839999999839E-2</v>
      </c>
      <c r="BM1041" s="73">
        <v>36</v>
      </c>
      <c r="BN1041" s="107" t="s">
        <v>3374</v>
      </c>
      <c r="BO1041" s="46" t="s">
        <v>3891</v>
      </c>
      <c r="BP1041" s="74" t="s">
        <v>3907</v>
      </c>
      <c r="BQ1041" s="74" t="s">
        <v>5204</v>
      </c>
      <c r="BR1041" s="74" t="s">
        <v>5195</v>
      </c>
      <c r="BS1041" s="74" t="s">
        <v>5169</v>
      </c>
      <c r="BT1041" s="74" t="s">
        <v>5196</v>
      </c>
      <c r="BU1041" s="74" t="s">
        <v>3909</v>
      </c>
      <c r="BV1041" s="74"/>
      <c r="BW1041" s="74"/>
      <c r="BX1041" s="74"/>
      <c r="BY1041" s="74"/>
      <c r="BZ1041" s="300" t="s">
        <v>6079</v>
      </c>
      <c r="CA1041" s="356" t="s">
        <v>6078</v>
      </c>
      <c r="CB1041" s="300" t="s">
        <v>6081</v>
      </c>
      <c r="CC1041" s="356" t="s">
        <v>6080</v>
      </c>
      <c r="CD1041" s="311" t="str">
        <f t="shared" ref="CD1041:CD1056" si="133">CONCATENATE("DISCONTINUED"," ","-"," ",D1041,", ",P1041,"x",Q1041,", ",IF(W1041="N/A", "", CONCATENATE(W1041, "/")),IF(U1041&gt;0, CONCATENATE("+",U1041), U1041),"mm Offset, ",R1041,", ",X1041,"mm Centerbore, ",PROPER(AA1041), "", IF(BF1041="N/A", "", CONCATENATE(", w/ ", BF1041)))</f>
        <v>DISCONTINUED - MR306 Mesh, 17x8.5, 0mm Offset, 5x5.5, 108mm Centerbore, Matte Black</v>
      </c>
      <c r="CE1041" s="311" t="s">
        <v>3721</v>
      </c>
      <c r="CF1041" s="311" t="s">
        <v>3720</v>
      </c>
      <c r="CG1041" s="300" t="str">
        <f t="shared" si="131"/>
        <v>STREET (3XX)</v>
      </c>
    </row>
    <row r="1042" spans="1:85" s="36" customFormat="1" ht="15" customHeight="1">
      <c r="A1042" s="571">
        <f t="shared" si="130"/>
        <v>1039</v>
      </c>
      <c r="B1042" s="92" t="s">
        <v>84</v>
      </c>
      <c r="C1042" s="92" t="s">
        <v>1038</v>
      </c>
      <c r="D1042" s="5" t="s">
        <v>4342</v>
      </c>
      <c r="E1042" s="84" t="s">
        <v>7189</v>
      </c>
      <c r="F1042" s="281" t="str">
        <f t="shared" si="123"/>
        <v>MR30689080512N</v>
      </c>
      <c r="G1042" s="83" t="s">
        <v>2095</v>
      </c>
      <c r="H1042" s="83"/>
      <c r="I1042" s="72" t="s">
        <v>502</v>
      </c>
      <c r="J1042" s="305">
        <v>41640</v>
      </c>
      <c r="K1042" s="305">
        <v>45372</v>
      </c>
      <c r="L1042" s="282" t="s">
        <v>1239</v>
      </c>
      <c r="M1042" s="328">
        <v>312</v>
      </c>
      <c r="N1042" s="85"/>
      <c r="O1042" s="409"/>
      <c r="P1042" s="12">
        <v>18</v>
      </c>
      <c r="Q1042" s="8">
        <v>9</v>
      </c>
      <c r="R1042" s="92" t="s">
        <v>1699</v>
      </c>
      <c r="S1042" s="3">
        <v>8</v>
      </c>
      <c r="T1042" s="3">
        <v>6.5</v>
      </c>
      <c r="U1042" s="7">
        <v>-12</v>
      </c>
      <c r="V1042" s="16">
        <v>4.5</v>
      </c>
      <c r="W1042" s="93" t="s">
        <v>85</v>
      </c>
      <c r="X1042" s="16">
        <v>130.81</v>
      </c>
      <c r="Y1042" s="8">
        <v>32.69</v>
      </c>
      <c r="Z1042" s="47">
        <v>3600</v>
      </c>
      <c r="AA1042" s="72" t="s">
        <v>2165</v>
      </c>
      <c r="AB1042" s="72" t="s">
        <v>2845</v>
      </c>
      <c r="AC1042" s="47" t="s">
        <v>9566</v>
      </c>
      <c r="AD1042" s="3" t="s">
        <v>1573</v>
      </c>
      <c r="AE1042" s="47"/>
      <c r="AF1042" s="82">
        <v>33</v>
      </c>
      <c r="AG1042" s="80" t="s">
        <v>85</v>
      </c>
      <c r="AH1042" s="92" t="s">
        <v>85</v>
      </c>
      <c r="AI1042" s="3" t="s">
        <v>2863</v>
      </c>
      <c r="AJ1042" s="92" t="s">
        <v>1826</v>
      </c>
      <c r="AK1042" s="9">
        <v>1.1000000000000001</v>
      </c>
      <c r="AL1042" s="92" t="s">
        <v>237</v>
      </c>
      <c r="AM1042" s="92" t="s">
        <v>85</v>
      </c>
      <c r="AN1042" s="38" t="s">
        <v>85</v>
      </c>
      <c r="AO1042" s="92" t="s">
        <v>85</v>
      </c>
      <c r="AP1042" s="93">
        <v>16.2</v>
      </c>
      <c r="AQ1042" s="92"/>
      <c r="AR1042" s="92">
        <v>198</v>
      </c>
      <c r="AS1042" s="25">
        <v>0</v>
      </c>
      <c r="AT1042" s="25">
        <v>0</v>
      </c>
      <c r="AU1042" s="25">
        <v>37.4</v>
      </c>
      <c r="AV1042" s="25">
        <v>54.6</v>
      </c>
      <c r="AW1042" s="25">
        <v>220.4</v>
      </c>
      <c r="AX1042" s="25">
        <v>216</v>
      </c>
      <c r="AY1042" s="95">
        <v>123.7</v>
      </c>
      <c r="AZ1042" s="49">
        <v>76</v>
      </c>
      <c r="BA1042" s="49">
        <v>76</v>
      </c>
      <c r="BB1042" s="49">
        <v>47</v>
      </c>
      <c r="BC1042" s="49"/>
      <c r="BD1042" s="92" t="s">
        <v>85</v>
      </c>
      <c r="BE1042" s="91" t="s">
        <v>85</v>
      </c>
      <c r="BF1042" s="92" t="s">
        <v>85</v>
      </c>
      <c r="BG1042" s="91" t="s">
        <v>85</v>
      </c>
      <c r="BH1042" s="70">
        <v>37.08</v>
      </c>
      <c r="BI1042" s="50">
        <v>21.141732283464599</v>
      </c>
      <c r="BJ1042" s="50">
        <v>21.141732283464599</v>
      </c>
      <c r="BK1042" s="50">
        <v>11.929133858267701</v>
      </c>
      <c r="BL1042" s="357">
        <v>8.7375807000000152E-2</v>
      </c>
      <c r="BM1042" s="73">
        <v>36</v>
      </c>
      <c r="BN1042" s="107" t="s">
        <v>3374</v>
      </c>
      <c r="BO1042" s="46" t="s">
        <v>3891</v>
      </c>
      <c r="BP1042" s="74" t="s">
        <v>3907</v>
      </c>
      <c r="BQ1042" s="74" t="s">
        <v>5204</v>
      </c>
      <c r="BR1042" s="74" t="s">
        <v>5195</v>
      </c>
      <c r="BS1042" s="74" t="s">
        <v>5169</v>
      </c>
      <c r="BT1042" s="74" t="s">
        <v>5196</v>
      </c>
      <c r="BU1042" s="74" t="s">
        <v>3909</v>
      </c>
      <c r="BV1042" s="74"/>
      <c r="BW1042" s="74"/>
      <c r="BX1042" s="74"/>
      <c r="BY1042" s="74"/>
      <c r="BZ1042" s="300" t="s">
        <v>6087</v>
      </c>
      <c r="CA1042" s="356" t="s">
        <v>6086</v>
      </c>
      <c r="CB1042" s="300" t="s">
        <v>6088</v>
      </c>
      <c r="CC1042" s="356" t="s">
        <v>6089</v>
      </c>
      <c r="CD1042" s="311" t="str">
        <f t="shared" si="133"/>
        <v>DISCONTINUED - MR306 Mesh, 18x9, -12mm Offset, 8x6.5, 130.81mm Centerbore, Matte Black</v>
      </c>
      <c r="CE1042" s="311" t="s">
        <v>3721</v>
      </c>
      <c r="CF1042" s="311" t="s">
        <v>3720</v>
      </c>
      <c r="CG1042" s="300" t="str">
        <f t="shared" si="131"/>
        <v>STREET (3XX)</v>
      </c>
    </row>
    <row r="1043" spans="1:85" s="36" customFormat="1" ht="15" customHeight="1">
      <c r="A1043" s="571">
        <f t="shared" si="130"/>
        <v>1040</v>
      </c>
      <c r="B1043" s="92" t="s">
        <v>84</v>
      </c>
      <c r="C1043" s="92" t="s">
        <v>1038</v>
      </c>
      <c r="D1043" s="5" t="s">
        <v>4342</v>
      </c>
      <c r="E1043" s="84" t="s">
        <v>7190</v>
      </c>
      <c r="F1043" s="281" t="str">
        <f t="shared" si="123"/>
        <v>MR30689087518</v>
      </c>
      <c r="G1043" s="83"/>
      <c r="H1043" s="83"/>
      <c r="I1043" s="72" t="s">
        <v>505</v>
      </c>
      <c r="J1043" s="305">
        <v>41640</v>
      </c>
      <c r="K1043" s="305">
        <v>45372</v>
      </c>
      <c r="L1043" s="282" t="s">
        <v>1239</v>
      </c>
      <c r="M1043" s="328">
        <v>312</v>
      </c>
      <c r="N1043" s="85"/>
      <c r="O1043" s="409"/>
      <c r="P1043" s="12">
        <v>18</v>
      </c>
      <c r="Q1043" s="8">
        <v>9</v>
      </c>
      <c r="R1043" s="92" t="s">
        <v>1700</v>
      </c>
      <c r="S1043" s="3">
        <v>8</v>
      </c>
      <c r="T1043" s="3">
        <v>170</v>
      </c>
      <c r="U1043" s="3">
        <v>18</v>
      </c>
      <c r="V1043" s="19">
        <v>5.75</v>
      </c>
      <c r="W1043" s="93" t="s">
        <v>85</v>
      </c>
      <c r="X1043" s="16">
        <v>130.81</v>
      </c>
      <c r="Y1043" s="8">
        <v>32.799999999999997</v>
      </c>
      <c r="Z1043" s="47">
        <v>3600</v>
      </c>
      <c r="AA1043" s="72" t="s">
        <v>2165</v>
      </c>
      <c r="AB1043" s="72" t="s">
        <v>2845</v>
      </c>
      <c r="AC1043" s="47" t="s">
        <v>9582</v>
      </c>
      <c r="AD1043" s="3" t="s">
        <v>1573</v>
      </c>
      <c r="AE1043" s="47"/>
      <c r="AF1043" s="82">
        <v>33</v>
      </c>
      <c r="AG1043" s="80" t="s">
        <v>85</v>
      </c>
      <c r="AH1043" s="73" t="s">
        <v>85</v>
      </c>
      <c r="AI1043" s="3" t="s">
        <v>2863</v>
      </c>
      <c r="AJ1043" s="92" t="s">
        <v>1826</v>
      </c>
      <c r="AK1043" s="9">
        <v>1.1000000000000001</v>
      </c>
      <c r="AL1043" s="92" t="s">
        <v>237</v>
      </c>
      <c r="AM1043" s="92" t="s">
        <v>85</v>
      </c>
      <c r="AN1043" s="38" t="s">
        <v>85</v>
      </c>
      <c r="AO1043" s="92" t="s">
        <v>85</v>
      </c>
      <c r="AP1043" s="93">
        <v>16.2</v>
      </c>
      <c r="AQ1043" s="92"/>
      <c r="AR1043" s="92">
        <v>198</v>
      </c>
      <c r="AS1043" s="25">
        <v>0</v>
      </c>
      <c r="AT1043" s="25">
        <v>0</v>
      </c>
      <c r="AU1043" s="25">
        <v>27.3</v>
      </c>
      <c r="AV1043" s="25">
        <v>35.799999999999997</v>
      </c>
      <c r="AW1043" s="25">
        <v>217.8</v>
      </c>
      <c r="AX1043" s="25">
        <v>208.2</v>
      </c>
      <c r="AY1043" s="95">
        <v>123.7</v>
      </c>
      <c r="AZ1043" s="49">
        <v>76</v>
      </c>
      <c r="BA1043" s="49">
        <v>76</v>
      </c>
      <c r="BB1043" s="49">
        <v>44</v>
      </c>
      <c r="BC1043" s="49"/>
      <c r="BD1043" s="92" t="s">
        <v>85</v>
      </c>
      <c r="BE1043" s="91" t="s">
        <v>85</v>
      </c>
      <c r="BF1043" s="92" t="s">
        <v>85</v>
      </c>
      <c r="BG1043" s="91" t="s">
        <v>85</v>
      </c>
      <c r="BH1043" s="70">
        <v>37.147891178151873</v>
      </c>
      <c r="BI1043" s="50">
        <v>21.141732283464599</v>
      </c>
      <c r="BJ1043" s="50">
        <v>21.141732283464599</v>
      </c>
      <c r="BK1043" s="50">
        <v>11.929133858267701</v>
      </c>
      <c r="BL1043" s="357">
        <v>8.7375807000000152E-2</v>
      </c>
      <c r="BM1043" s="73">
        <v>36</v>
      </c>
      <c r="BN1043" s="107" t="s">
        <v>3374</v>
      </c>
      <c r="BO1043" s="46" t="s">
        <v>3891</v>
      </c>
      <c r="BP1043" s="74" t="s">
        <v>3907</v>
      </c>
      <c r="BQ1043" s="74" t="s">
        <v>5204</v>
      </c>
      <c r="BR1043" s="74" t="s">
        <v>5195</v>
      </c>
      <c r="BS1043" s="74" t="s">
        <v>5169</v>
      </c>
      <c r="BT1043" s="74" t="s">
        <v>5196</v>
      </c>
      <c r="BU1043" s="74" t="s">
        <v>3909</v>
      </c>
      <c r="BV1043" s="74"/>
      <c r="BW1043" s="74"/>
      <c r="BX1043" s="74"/>
      <c r="BY1043" s="74"/>
      <c r="BZ1043" s="300" t="s">
        <v>6087</v>
      </c>
      <c r="CA1043" s="356" t="s">
        <v>6086</v>
      </c>
      <c r="CB1043" s="300" t="s">
        <v>6088</v>
      </c>
      <c r="CC1043" s="356" t="s">
        <v>6089</v>
      </c>
      <c r="CD1043" s="311" t="str">
        <f t="shared" si="133"/>
        <v>DISCONTINUED - MR306 Mesh, 18x9, +18mm Offset, 8x170, 130.81mm Centerbore, Matte Black</v>
      </c>
      <c r="CE1043" s="311" t="s">
        <v>3721</v>
      </c>
      <c r="CF1043" s="311" t="s">
        <v>3720</v>
      </c>
      <c r="CG1043" s="300" t="str">
        <f t="shared" si="131"/>
        <v>STREET (3XX)</v>
      </c>
    </row>
    <row r="1044" spans="1:85" s="36" customFormat="1" ht="15" customHeight="1">
      <c r="A1044" s="571">
        <f t="shared" si="130"/>
        <v>1041</v>
      </c>
      <c r="B1044" s="92" t="s">
        <v>84</v>
      </c>
      <c r="C1044" s="92" t="s">
        <v>1038</v>
      </c>
      <c r="D1044" s="92" t="s">
        <v>1084</v>
      </c>
      <c r="E1044" s="84" t="s">
        <v>7191</v>
      </c>
      <c r="F1044" s="281" t="str">
        <f t="shared" si="123"/>
        <v>MR30778516500</v>
      </c>
      <c r="G1044" s="83"/>
      <c r="H1044" s="83"/>
      <c r="I1044" s="72" t="s">
        <v>517</v>
      </c>
      <c r="J1044" s="305">
        <v>41640</v>
      </c>
      <c r="K1044" s="305">
        <v>45372</v>
      </c>
      <c r="L1044" s="282" t="s">
        <v>1239</v>
      </c>
      <c r="M1044" s="328">
        <v>290</v>
      </c>
      <c r="N1044" s="85"/>
      <c r="O1044" s="409"/>
      <c r="P1044" s="92">
        <v>17</v>
      </c>
      <c r="Q1044" s="8">
        <v>8.5</v>
      </c>
      <c r="R1044" s="92" t="s">
        <v>1697</v>
      </c>
      <c r="S1044" s="3">
        <v>6</v>
      </c>
      <c r="T1044" s="3">
        <v>135</v>
      </c>
      <c r="U1044" s="3">
        <v>0</v>
      </c>
      <c r="V1044" s="16">
        <v>4.75</v>
      </c>
      <c r="W1044" s="93" t="s">
        <v>85</v>
      </c>
      <c r="X1044" s="16">
        <v>94</v>
      </c>
      <c r="Y1044" s="10">
        <v>28.55</v>
      </c>
      <c r="Z1044" s="47">
        <v>2500</v>
      </c>
      <c r="AA1044" s="72" t="s">
        <v>2165</v>
      </c>
      <c r="AB1044" s="72" t="s">
        <v>2845</v>
      </c>
      <c r="AC1044" s="47" t="s">
        <v>9576</v>
      </c>
      <c r="AD1044" s="73" t="s">
        <v>1552</v>
      </c>
      <c r="AE1044" s="46"/>
      <c r="AF1044" s="82">
        <v>33</v>
      </c>
      <c r="AG1044" s="80" t="s">
        <v>85</v>
      </c>
      <c r="AH1044" s="73" t="s">
        <v>85</v>
      </c>
      <c r="AI1044" s="73" t="s">
        <v>2858</v>
      </c>
      <c r="AJ1044" s="92" t="s">
        <v>1826</v>
      </c>
      <c r="AK1044" s="9">
        <v>1.1000000000000001</v>
      </c>
      <c r="AL1044" s="92" t="s">
        <v>237</v>
      </c>
      <c r="AM1044" s="92" t="s">
        <v>85</v>
      </c>
      <c r="AN1044" s="38" t="s">
        <v>85</v>
      </c>
      <c r="AO1044" s="92" t="s">
        <v>85</v>
      </c>
      <c r="AP1044" s="93">
        <v>16.2</v>
      </c>
      <c r="AQ1044" s="92"/>
      <c r="AR1044" s="92">
        <v>170</v>
      </c>
      <c r="AS1044" s="25">
        <v>6</v>
      </c>
      <c r="AT1044" s="25">
        <v>17.899999999999999</v>
      </c>
      <c r="AU1044" s="25">
        <v>30.8</v>
      </c>
      <c r="AV1044" s="25">
        <v>26.9</v>
      </c>
      <c r="AW1044" s="25">
        <v>208</v>
      </c>
      <c r="AX1044" s="25">
        <v>203</v>
      </c>
      <c r="AY1044" s="93">
        <v>88.2</v>
      </c>
      <c r="AZ1044" s="49">
        <v>52.7</v>
      </c>
      <c r="BA1044" s="49">
        <v>75</v>
      </c>
      <c r="BB1044" s="49">
        <v>78</v>
      </c>
      <c r="BC1044" s="49"/>
      <c r="BD1044" s="92" t="s">
        <v>85</v>
      </c>
      <c r="BE1044" s="91" t="s">
        <v>85</v>
      </c>
      <c r="BF1044" s="92" t="s">
        <v>85</v>
      </c>
      <c r="BG1044" s="91" t="s">
        <v>85</v>
      </c>
      <c r="BH1044" s="70">
        <v>33.326545300280657</v>
      </c>
      <c r="BI1044" s="50">
        <v>20.236220472440898</v>
      </c>
      <c r="BJ1044" s="50">
        <v>20.236220472440898</v>
      </c>
      <c r="BK1044" s="50">
        <v>11.417322834645701</v>
      </c>
      <c r="BL1044" s="357">
        <v>7.6616839999999839E-2</v>
      </c>
      <c r="BM1044" s="73">
        <v>36</v>
      </c>
      <c r="BN1044" s="107" t="s">
        <v>3374</v>
      </c>
      <c r="BO1044" s="46" t="s">
        <v>3891</v>
      </c>
      <c r="BP1044" s="29" t="s">
        <v>3907</v>
      </c>
      <c r="BQ1044" s="29" t="s">
        <v>5205</v>
      </c>
      <c r="BR1044" s="29" t="s">
        <v>5198</v>
      </c>
      <c r="BS1044" s="29" t="s">
        <v>5199</v>
      </c>
      <c r="BT1044" s="29" t="s">
        <v>5169</v>
      </c>
      <c r="BU1044" s="29" t="s">
        <v>5196</v>
      </c>
      <c r="BV1044" s="29" t="s">
        <v>3909</v>
      </c>
      <c r="BW1044" s="29"/>
      <c r="BX1044" s="29"/>
      <c r="BY1044" s="29"/>
      <c r="BZ1044" s="339" t="s">
        <v>6095</v>
      </c>
      <c r="CA1044" s="356" t="s">
        <v>6094</v>
      </c>
      <c r="CB1044" s="300" t="s">
        <v>6096</v>
      </c>
      <c r="CC1044" s="356" t="s">
        <v>6097</v>
      </c>
      <c r="CD1044" s="311" t="str">
        <f t="shared" si="133"/>
        <v>DISCONTINUED - MR307 Hole, 17x8.5, 0mm Offset, 6x135, 94mm Centerbore, Matte Black</v>
      </c>
      <c r="CE1044" s="311" t="s">
        <v>3721</v>
      </c>
      <c r="CF1044" s="311" t="s">
        <v>3720</v>
      </c>
      <c r="CG1044" s="300" t="str">
        <f t="shared" si="131"/>
        <v>STREET (3XX)</v>
      </c>
    </row>
    <row r="1045" spans="1:85" s="36" customFormat="1" ht="15" customHeight="1">
      <c r="A1045" s="571">
        <f t="shared" si="130"/>
        <v>1042</v>
      </c>
      <c r="B1045" s="92" t="s">
        <v>84</v>
      </c>
      <c r="C1045" s="92" t="s">
        <v>1038</v>
      </c>
      <c r="D1045" s="92" t="s">
        <v>1085</v>
      </c>
      <c r="E1045" s="84" t="s">
        <v>7192</v>
      </c>
      <c r="F1045" s="281" t="str">
        <f t="shared" si="123"/>
        <v>MR30878516500</v>
      </c>
      <c r="G1045" s="83"/>
      <c r="H1045" s="83"/>
      <c r="I1045" s="72" t="s">
        <v>525</v>
      </c>
      <c r="J1045" s="305">
        <v>42005</v>
      </c>
      <c r="K1045" s="305">
        <v>45372</v>
      </c>
      <c r="L1045" s="282" t="s">
        <v>1239</v>
      </c>
      <c r="M1045" s="328">
        <v>271.2</v>
      </c>
      <c r="N1045" s="85"/>
      <c r="O1045" s="409"/>
      <c r="P1045" s="92">
        <v>17</v>
      </c>
      <c r="Q1045" s="8">
        <v>8.5</v>
      </c>
      <c r="R1045" s="92" t="s">
        <v>1697</v>
      </c>
      <c r="S1045" s="3">
        <v>6</v>
      </c>
      <c r="T1045" s="3">
        <v>135</v>
      </c>
      <c r="U1045" s="3">
        <v>0</v>
      </c>
      <c r="V1045" s="16">
        <v>4.75</v>
      </c>
      <c r="W1045" s="93" t="s">
        <v>85</v>
      </c>
      <c r="X1045" s="16">
        <v>87</v>
      </c>
      <c r="Y1045" s="10">
        <v>25.24</v>
      </c>
      <c r="Z1045" s="47">
        <v>2500</v>
      </c>
      <c r="AA1045" s="72" t="s">
        <v>2165</v>
      </c>
      <c r="AB1045" s="72" t="s">
        <v>2845</v>
      </c>
      <c r="AC1045" s="47" t="s">
        <v>9576</v>
      </c>
      <c r="AD1045" s="3" t="s">
        <v>1589</v>
      </c>
      <c r="AE1045" s="47"/>
      <c r="AF1045" s="82">
        <v>33</v>
      </c>
      <c r="AG1045" s="80" t="s">
        <v>1733</v>
      </c>
      <c r="AH1045" s="73" t="s">
        <v>1786</v>
      </c>
      <c r="AI1045" s="3" t="s">
        <v>85</v>
      </c>
      <c r="AJ1045" s="3" t="s">
        <v>85</v>
      </c>
      <c r="AK1045" s="9" t="s">
        <v>85</v>
      </c>
      <c r="AL1045" s="3" t="s">
        <v>236</v>
      </c>
      <c r="AM1045" s="3" t="s">
        <v>85</v>
      </c>
      <c r="AN1045" s="38" t="s">
        <v>85</v>
      </c>
      <c r="AO1045" s="92" t="s">
        <v>85</v>
      </c>
      <c r="AP1045" s="93">
        <v>16.2</v>
      </c>
      <c r="AQ1045" s="92"/>
      <c r="AR1045" s="92">
        <v>175</v>
      </c>
      <c r="AS1045" s="25">
        <v>3.6</v>
      </c>
      <c r="AT1045" s="25">
        <v>17.7</v>
      </c>
      <c r="AU1045" s="25">
        <v>36.799999999999997</v>
      </c>
      <c r="AV1045" s="25">
        <v>52.5</v>
      </c>
      <c r="AW1045" s="25">
        <v>208.9</v>
      </c>
      <c r="AX1045" s="94">
        <v>199.3</v>
      </c>
      <c r="AY1045" s="93">
        <v>87</v>
      </c>
      <c r="AZ1045" s="49">
        <v>30</v>
      </c>
      <c r="BA1045" s="49">
        <v>30</v>
      </c>
      <c r="BB1045" s="49">
        <v>0</v>
      </c>
      <c r="BC1045" s="49"/>
      <c r="BD1045" s="92" t="s">
        <v>85</v>
      </c>
      <c r="BE1045" s="91" t="s">
        <v>85</v>
      </c>
      <c r="BF1045" s="92" t="s">
        <v>85</v>
      </c>
      <c r="BG1045" s="91" t="s">
        <v>85</v>
      </c>
      <c r="BH1045" s="70">
        <v>29.615430553501891</v>
      </c>
      <c r="BI1045" s="50">
        <v>20.236220472440898</v>
      </c>
      <c r="BJ1045" s="50">
        <v>20.236220472440898</v>
      </c>
      <c r="BK1045" s="50">
        <v>11.417322834645701</v>
      </c>
      <c r="BL1045" s="357">
        <v>7.6616839999999839E-2</v>
      </c>
      <c r="BM1045" s="73">
        <v>36</v>
      </c>
      <c r="BN1045" s="107" t="s">
        <v>3374</v>
      </c>
      <c r="BO1045" s="46" t="s">
        <v>3891</v>
      </c>
      <c r="BP1045" s="29" t="s">
        <v>3907</v>
      </c>
      <c r="BQ1045" s="29" t="s">
        <v>5206</v>
      </c>
      <c r="BR1045" s="29" t="s">
        <v>5207</v>
      </c>
      <c r="BS1045" s="29" t="s">
        <v>4101</v>
      </c>
      <c r="BT1045" s="29" t="s">
        <v>3909</v>
      </c>
      <c r="BU1045" s="29"/>
      <c r="BV1045" s="29"/>
      <c r="BW1045" s="29"/>
      <c r="BX1045" s="29"/>
      <c r="BY1045" s="29"/>
      <c r="BZ1045" s="339" t="s">
        <v>6103</v>
      </c>
      <c r="CA1045" s="356" t="s">
        <v>6102</v>
      </c>
      <c r="CB1045" s="300" t="s">
        <v>6105</v>
      </c>
      <c r="CC1045" s="356" t="s">
        <v>6104</v>
      </c>
      <c r="CD1045" s="311" t="str">
        <f t="shared" si="133"/>
        <v>DISCONTINUED - MR308 Roost, 17x8.5, 0mm Offset, 6x135, 87mm Centerbore, Matte Black</v>
      </c>
      <c r="CE1045" s="311" t="s">
        <v>3721</v>
      </c>
      <c r="CF1045" s="311" t="s">
        <v>3720</v>
      </c>
      <c r="CG1045" s="300" t="str">
        <f t="shared" si="131"/>
        <v>STREET (3XX)</v>
      </c>
    </row>
    <row r="1046" spans="1:85" s="36" customFormat="1" ht="15" customHeight="1">
      <c r="A1046" s="571">
        <f t="shared" si="130"/>
        <v>1043</v>
      </c>
      <c r="B1046" s="92" t="s">
        <v>84</v>
      </c>
      <c r="C1046" s="92" t="s">
        <v>1038</v>
      </c>
      <c r="D1046" s="92" t="s">
        <v>1086</v>
      </c>
      <c r="E1046" s="84" t="s">
        <v>7193</v>
      </c>
      <c r="F1046" s="281" t="str">
        <f t="shared" si="123"/>
        <v>MR30989060800</v>
      </c>
      <c r="G1046" s="83"/>
      <c r="H1046" s="83"/>
      <c r="I1046" s="72" t="s">
        <v>583</v>
      </c>
      <c r="J1046" s="305">
        <v>42005</v>
      </c>
      <c r="K1046" s="305">
        <v>45372</v>
      </c>
      <c r="L1046" s="282" t="s">
        <v>1239</v>
      </c>
      <c r="M1046" s="328">
        <v>369</v>
      </c>
      <c r="N1046" s="85"/>
      <c r="O1046" s="409"/>
      <c r="P1046" s="92">
        <v>18</v>
      </c>
      <c r="Q1046" s="8">
        <v>9</v>
      </c>
      <c r="R1046" s="92" t="s">
        <v>1089</v>
      </c>
      <c r="S1046" s="3">
        <v>6</v>
      </c>
      <c r="T1046" s="3">
        <v>5.5</v>
      </c>
      <c r="U1046" s="3">
        <v>0</v>
      </c>
      <c r="V1046" s="16">
        <v>5</v>
      </c>
      <c r="W1046" s="93" t="s">
        <v>85</v>
      </c>
      <c r="X1046" s="16">
        <v>108</v>
      </c>
      <c r="Y1046" s="8">
        <v>33.4</v>
      </c>
      <c r="Z1046" s="47">
        <v>2650</v>
      </c>
      <c r="AA1046" s="71" t="s">
        <v>5380</v>
      </c>
      <c r="AB1046" s="71" t="s">
        <v>2850</v>
      </c>
      <c r="AC1046" s="47" t="s">
        <v>9904</v>
      </c>
      <c r="AD1046" s="73" t="s">
        <v>1556</v>
      </c>
      <c r="AE1046" s="46"/>
      <c r="AF1046" s="82">
        <v>33</v>
      </c>
      <c r="AG1046" s="73" t="s">
        <v>85</v>
      </c>
      <c r="AH1046" s="73" t="s">
        <v>85</v>
      </c>
      <c r="AI1046" s="92" t="s">
        <v>2859</v>
      </c>
      <c r="AJ1046" s="73" t="s">
        <v>1827</v>
      </c>
      <c r="AK1046" s="9">
        <v>1.1000000000000001</v>
      </c>
      <c r="AL1046" s="3" t="s">
        <v>237</v>
      </c>
      <c r="AM1046" s="3" t="s">
        <v>85</v>
      </c>
      <c r="AN1046" s="38" t="s">
        <v>85</v>
      </c>
      <c r="AO1046" s="92" t="s">
        <v>85</v>
      </c>
      <c r="AP1046" s="93">
        <v>16.2</v>
      </c>
      <c r="AQ1046" s="92"/>
      <c r="AR1046" s="92">
        <v>170</v>
      </c>
      <c r="AS1046" s="25">
        <v>2.8</v>
      </c>
      <c r="AT1046" s="25">
        <v>10.6</v>
      </c>
      <c r="AU1046" s="25">
        <v>36.700000000000003</v>
      </c>
      <c r="AV1046" s="25">
        <v>54.3</v>
      </c>
      <c r="AW1046" s="94">
        <v>219.2</v>
      </c>
      <c r="AX1046" s="94">
        <v>214.8</v>
      </c>
      <c r="AY1046" s="93">
        <v>107</v>
      </c>
      <c r="AZ1046" s="49">
        <v>41</v>
      </c>
      <c r="BA1046" s="49">
        <v>74</v>
      </c>
      <c r="BB1046" s="49">
        <v>43</v>
      </c>
      <c r="BC1046" s="49"/>
      <c r="BD1046" s="92" t="s">
        <v>85</v>
      </c>
      <c r="BE1046" s="91" t="s">
        <v>85</v>
      </c>
      <c r="BF1046" s="92" t="s">
        <v>85</v>
      </c>
      <c r="BG1046" s="91" t="s">
        <v>85</v>
      </c>
      <c r="BH1046" s="70">
        <v>37.699046833614069</v>
      </c>
      <c r="BI1046" s="50">
        <v>21.141732283464599</v>
      </c>
      <c r="BJ1046" s="50">
        <v>21.141732283464599</v>
      </c>
      <c r="BK1046" s="50">
        <v>11.929133858267701</v>
      </c>
      <c r="BL1046" s="357">
        <v>8.7375807000000152E-2</v>
      </c>
      <c r="BM1046" s="73">
        <v>36</v>
      </c>
      <c r="BN1046" s="107" t="s">
        <v>3374</v>
      </c>
      <c r="BO1046" s="46" t="s">
        <v>3891</v>
      </c>
      <c r="BP1046" s="74" t="s">
        <v>3907</v>
      </c>
      <c r="BQ1046" s="74" t="s">
        <v>5204</v>
      </c>
      <c r="BR1046" s="74" t="s">
        <v>5198</v>
      </c>
      <c r="BS1046" s="74" t="s">
        <v>5199</v>
      </c>
      <c r="BT1046" s="74" t="s">
        <v>5169</v>
      </c>
      <c r="BU1046" s="74" t="s">
        <v>5196</v>
      </c>
      <c r="BV1046" s="74" t="s">
        <v>3909</v>
      </c>
      <c r="BW1046" s="74"/>
      <c r="BX1046" s="74"/>
      <c r="BY1046" s="74"/>
      <c r="BZ1046" s="300" t="s">
        <v>6116</v>
      </c>
      <c r="CA1046" s="356" t="s">
        <v>6115</v>
      </c>
      <c r="CB1046" s="300" t="s">
        <v>6118</v>
      </c>
      <c r="CC1046" s="356" t="s">
        <v>6117</v>
      </c>
      <c r="CD1046" s="311" t="str">
        <f t="shared" si="133"/>
        <v>DISCONTINUED - MR309 Grid, 18x9, 0mm Offset, 6x5.5, 108mm Centerbore, Titanium - Matte Black Lip</v>
      </c>
      <c r="CE1046" s="311" t="s">
        <v>3721</v>
      </c>
      <c r="CF1046" s="311" t="s">
        <v>3720</v>
      </c>
      <c r="CG1046" s="300" t="str">
        <f t="shared" si="131"/>
        <v>STREET (3XX)</v>
      </c>
    </row>
    <row r="1047" spans="1:85" s="36" customFormat="1" ht="15" customHeight="1">
      <c r="A1047" s="571">
        <f t="shared" si="130"/>
        <v>1044</v>
      </c>
      <c r="B1047" s="92" t="s">
        <v>84</v>
      </c>
      <c r="C1047" s="92" t="s">
        <v>1038</v>
      </c>
      <c r="D1047" s="92" t="s">
        <v>1086</v>
      </c>
      <c r="E1047" s="84" t="s">
        <v>7194</v>
      </c>
      <c r="F1047" s="281" t="str">
        <f t="shared" si="123"/>
        <v>MR30989058818</v>
      </c>
      <c r="G1047" s="83"/>
      <c r="H1047" s="83"/>
      <c r="I1047" s="72" t="s">
        <v>591</v>
      </c>
      <c r="J1047" s="305">
        <v>42005</v>
      </c>
      <c r="K1047" s="305">
        <v>45372</v>
      </c>
      <c r="L1047" s="282" t="s">
        <v>1239</v>
      </c>
      <c r="M1047" s="328">
        <v>369</v>
      </c>
      <c r="N1047" s="85"/>
      <c r="O1047" s="409"/>
      <c r="P1047" s="92">
        <v>18</v>
      </c>
      <c r="Q1047" s="8">
        <v>9</v>
      </c>
      <c r="R1047" s="92" t="s">
        <v>1688</v>
      </c>
      <c r="S1047" s="3">
        <v>5</v>
      </c>
      <c r="T1047" s="3">
        <v>150</v>
      </c>
      <c r="U1047" s="3">
        <v>18</v>
      </c>
      <c r="V1047" s="19">
        <v>5.75</v>
      </c>
      <c r="W1047" s="93" t="s">
        <v>85</v>
      </c>
      <c r="X1047" s="16">
        <v>116.5</v>
      </c>
      <c r="Y1047" s="8">
        <v>31.97</v>
      </c>
      <c r="Z1047" s="47">
        <v>2650</v>
      </c>
      <c r="AA1047" s="71" t="s">
        <v>5380</v>
      </c>
      <c r="AB1047" s="71" t="s">
        <v>2850</v>
      </c>
      <c r="AC1047" s="47" t="s">
        <v>9739</v>
      </c>
      <c r="AD1047" s="73" t="s">
        <v>1559</v>
      </c>
      <c r="AE1047" s="46"/>
      <c r="AF1047" s="82">
        <v>33</v>
      </c>
      <c r="AG1047" s="73" t="s">
        <v>85</v>
      </c>
      <c r="AH1047" s="73" t="s">
        <v>85</v>
      </c>
      <c r="AI1047" s="92" t="s">
        <v>2861</v>
      </c>
      <c r="AJ1047" s="73" t="s">
        <v>1827</v>
      </c>
      <c r="AK1047" s="9">
        <v>1.1000000000000001</v>
      </c>
      <c r="AL1047" s="3" t="s">
        <v>237</v>
      </c>
      <c r="AM1047" s="3" t="s">
        <v>85</v>
      </c>
      <c r="AN1047" s="38" t="s">
        <v>85</v>
      </c>
      <c r="AO1047" s="92" t="s">
        <v>85</v>
      </c>
      <c r="AP1047" s="93">
        <v>16.2</v>
      </c>
      <c r="AQ1047" s="92"/>
      <c r="AR1047" s="92">
        <v>180</v>
      </c>
      <c r="AS1047" s="25">
        <v>0</v>
      </c>
      <c r="AT1047" s="25">
        <v>8.6</v>
      </c>
      <c r="AU1047" s="25">
        <v>27.1</v>
      </c>
      <c r="AV1047" s="25">
        <v>36.299999999999997</v>
      </c>
      <c r="AW1047" s="25">
        <v>217.8</v>
      </c>
      <c r="AX1047" s="94">
        <v>209.6</v>
      </c>
      <c r="AY1047" s="93">
        <v>110.7</v>
      </c>
      <c r="AZ1047" s="49">
        <v>46.7</v>
      </c>
      <c r="BA1047" s="49">
        <v>46.7</v>
      </c>
      <c r="BB1047" s="49">
        <v>42</v>
      </c>
      <c r="BC1047" s="49"/>
      <c r="BD1047" s="92" t="s">
        <v>85</v>
      </c>
      <c r="BE1047" s="91" t="s">
        <v>85</v>
      </c>
      <c r="BF1047" s="92" t="s">
        <v>85</v>
      </c>
      <c r="BG1047" s="91" t="s">
        <v>85</v>
      </c>
      <c r="BH1047" s="70">
        <v>35.270000000000003</v>
      </c>
      <c r="BI1047" s="50">
        <v>21.141732283464599</v>
      </c>
      <c r="BJ1047" s="50">
        <v>21.141732283464599</v>
      </c>
      <c r="BK1047" s="50">
        <v>11.929133858267701</v>
      </c>
      <c r="BL1047" s="357">
        <v>8.7375807000000152E-2</v>
      </c>
      <c r="BM1047" s="73">
        <v>36</v>
      </c>
      <c r="BN1047" s="107" t="s">
        <v>3374</v>
      </c>
      <c r="BO1047" s="46" t="s">
        <v>3891</v>
      </c>
      <c r="BP1047" s="74" t="s">
        <v>3907</v>
      </c>
      <c r="BQ1047" s="74" t="s">
        <v>5204</v>
      </c>
      <c r="BR1047" s="74" t="s">
        <v>5198</v>
      </c>
      <c r="BS1047" s="74" t="s">
        <v>5199</v>
      </c>
      <c r="BT1047" s="74" t="s">
        <v>5169</v>
      </c>
      <c r="BU1047" s="74" t="s">
        <v>5196</v>
      </c>
      <c r="BV1047" s="74" t="s">
        <v>3909</v>
      </c>
      <c r="BW1047" s="74"/>
      <c r="BX1047" s="74"/>
      <c r="BY1047" s="74"/>
      <c r="BZ1047" s="300" t="s">
        <v>6111</v>
      </c>
      <c r="CA1047" s="356" t="s">
        <v>6110</v>
      </c>
      <c r="CB1047" s="300" t="s">
        <v>6114</v>
      </c>
      <c r="CC1047" s="356" t="s">
        <v>6113</v>
      </c>
      <c r="CD1047" s="311" t="str">
        <f t="shared" si="133"/>
        <v>DISCONTINUED - MR309 Grid, 18x9, +18mm Offset, 5x150, 116.5mm Centerbore, Titanium - Matte Black Lip</v>
      </c>
      <c r="CE1047" s="311" t="s">
        <v>3721</v>
      </c>
      <c r="CF1047" s="311" t="s">
        <v>3720</v>
      </c>
      <c r="CG1047" s="300" t="str">
        <f t="shared" si="131"/>
        <v>STREET (3XX)</v>
      </c>
    </row>
    <row r="1048" spans="1:85" s="36" customFormat="1" ht="15" customHeight="1">
      <c r="A1048" s="571">
        <f t="shared" si="130"/>
        <v>1045</v>
      </c>
      <c r="B1048" s="92" t="s">
        <v>84</v>
      </c>
      <c r="C1048" s="92" t="s">
        <v>1038</v>
      </c>
      <c r="D1048" s="92" t="s">
        <v>1975</v>
      </c>
      <c r="E1048" s="84" t="s">
        <v>7195</v>
      </c>
      <c r="F1048" s="281" t="str">
        <f t="shared" si="123"/>
        <v>MR31477564824</v>
      </c>
      <c r="G1048" s="83"/>
      <c r="H1048" s="83"/>
      <c r="I1048" s="72" t="s">
        <v>4449</v>
      </c>
      <c r="J1048" s="305">
        <v>44159</v>
      </c>
      <c r="K1048" s="305">
        <v>45372</v>
      </c>
      <c r="L1048" s="282" t="s">
        <v>1239</v>
      </c>
      <c r="M1048" s="328">
        <v>284.24</v>
      </c>
      <c r="N1048" s="85"/>
      <c r="O1048" s="409"/>
      <c r="P1048" s="29">
        <v>17</v>
      </c>
      <c r="Q1048" s="24">
        <v>7.5</v>
      </c>
      <c r="R1048" s="92" t="s">
        <v>1698</v>
      </c>
      <c r="S1048" s="3">
        <v>6</v>
      </c>
      <c r="T1048" s="29">
        <v>4.5</v>
      </c>
      <c r="U1048" s="29">
        <v>24</v>
      </c>
      <c r="V1048" s="77">
        <v>5.16</v>
      </c>
      <c r="W1048" s="93" t="s">
        <v>85</v>
      </c>
      <c r="X1048" s="77">
        <v>66.099999999999994</v>
      </c>
      <c r="Y1048" s="76">
        <v>26.52</v>
      </c>
      <c r="Z1048" s="47">
        <v>3640</v>
      </c>
      <c r="AA1048" s="71" t="s">
        <v>2516</v>
      </c>
      <c r="AB1048" s="71" t="s">
        <v>2850</v>
      </c>
      <c r="AC1048" s="47" t="s">
        <v>9898</v>
      </c>
      <c r="AD1048" s="79" t="s">
        <v>1776</v>
      </c>
      <c r="AE1048" s="32"/>
      <c r="AF1048" s="82">
        <v>22</v>
      </c>
      <c r="AG1048" s="80" t="s">
        <v>85</v>
      </c>
      <c r="AH1048" s="73" t="s">
        <v>85</v>
      </c>
      <c r="AI1048" s="73" t="s">
        <v>85</v>
      </c>
      <c r="AJ1048" s="73" t="s">
        <v>85</v>
      </c>
      <c r="AK1048" s="9" t="s">
        <v>85</v>
      </c>
      <c r="AL1048" s="74" t="s">
        <v>236</v>
      </c>
      <c r="AM1048" s="3" t="s">
        <v>85</v>
      </c>
      <c r="AN1048" s="38" t="s">
        <v>85</v>
      </c>
      <c r="AO1048" s="3" t="s">
        <v>85</v>
      </c>
      <c r="AP1048" s="77">
        <v>16</v>
      </c>
      <c r="AQ1048" s="74"/>
      <c r="AR1048" s="74">
        <v>160</v>
      </c>
      <c r="AS1048" s="34">
        <v>14</v>
      </c>
      <c r="AT1048" s="34">
        <v>26</v>
      </c>
      <c r="AU1048" s="34">
        <v>38</v>
      </c>
      <c r="AV1048" s="34">
        <v>48.8</v>
      </c>
      <c r="AW1048" s="34">
        <v>206.5</v>
      </c>
      <c r="AX1048" s="34">
        <v>197.8</v>
      </c>
      <c r="AY1048" s="77">
        <v>66.099999999999994</v>
      </c>
      <c r="AZ1048" s="49">
        <v>41</v>
      </c>
      <c r="BA1048" s="49">
        <v>41</v>
      </c>
      <c r="BB1048" s="49">
        <v>0</v>
      </c>
      <c r="BC1048" s="49"/>
      <c r="BD1048" s="3" t="s">
        <v>85</v>
      </c>
      <c r="BE1048" s="91" t="s">
        <v>85</v>
      </c>
      <c r="BF1048" s="3" t="s">
        <v>85</v>
      </c>
      <c r="BG1048" s="91" t="s">
        <v>85</v>
      </c>
      <c r="BH1048" s="70">
        <v>30.52</v>
      </c>
      <c r="BI1048" s="50">
        <v>20.236220472440898</v>
      </c>
      <c r="BJ1048" s="50">
        <v>20.236220472440898</v>
      </c>
      <c r="BK1048" s="50">
        <v>10.4330708661417</v>
      </c>
      <c r="BL1048" s="357">
        <v>7.001193999999944E-2</v>
      </c>
      <c r="BM1048" s="73">
        <v>36</v>
      </c>
      <c r="BN1048" s="107" t="s">
        <v>3374</v>
      </c>
      <c r="BO1048" s="46" t="s">
        <v>3891</v>
      </c>
      <c r="BP1048" s="29" t="s">
        <v>3907</v>
      </c>
      <c r="BQ1048" s="29" t="s">
        <v>5213</v>
      </c>
      <c r="BR1048" s="29" t="s">
        <v>5214</v>
      </c>
      <c r="BS1048" s="29" t="s">
        <v>5215</v>
      </c>
      <c r="BT1048" s="74" t="s">
        <v>5216</v>
      </c>
      <c r="BU1048" s="74" t="s">
        <v>4101</v>
      </c>
      <c r="BV1048" s="74" t="s">
        <v>3909</v>
      </c>
      <c r="BW1048" s="74"/>
      <c r="BX1048" s="74"/>
      <c r="BY1048" s="74"/>
      <c r="BZ1048" s="300" t="s">
        <v>6146</v>
      </c>
      <c r="CA1048" s="356" t="s">
        <v>6150</v>
      </c>
      <c r="CB1048" s="300" t="s">
        <v>6152</v>
      </c>
      <c r="CC1048" s="356" t="s">
        <v>6151</v>
      </c>
      <c r="CD1048" s="311" t="str">
        <f t="shared" si="133"/>
        <v>DISCONTINUED - MR314, 17x7.5, +24mm Offset, 6x4.5, 66.1mm Centerbore, Gloss Titanium</v>
      </c>
      <c r="CE1048" s="311" t="s">
        <v>3721</v>
      </c>
      <c r="CF1048" s="311" t="s">
        <v>3720</v>
      </c>
      <c r="CG1048" s="300" t="str">
        <f t="shared" si="131"/>
        <v>STREET (3XX)</v>
      </c>
    </row>
    <row r="1049" spans="1:85" s="36" customFormat="1" ht="15" customHeight="1">
      <c r="A1049" s="571">
        <f t="shared" si="130"/>
        <v>1046</v>
      </c>
      <c r="B1049" s="97" t="s">
        <v>84</v>
      </c>
      <c r="C1049" s="97" t="s">
        <v>1038</v>
      </c>
      <c r="D1049" s="97" t="s">
        <v>1976</v>
      </c>
      <c r="E1049" s="84" t="s">
        <v>7196</v>
      </c>
      <c r="F1049" s="281" t="str">
        <f t="shared" ref="F1049:F1111" si="134">E1049</f>
        <v>MR31521050518N</v>
      </c>
      <c r="G1049" s="83" t="s">
        <v>2095</v>
      </c>
      <c r="H1049" s="83"/>
      <c r="I1049" s="42" t="s">
        <v>5343</v>
      </c>
      <c r="J1049" s="315">
        <v>44517</v>
      </c>
      <c r="K1049" s="305">
        <v>45372</v>
      </c>
      <c r="L1049" s="282" t="s">
        <v>1239</v>
      </c>
      <c r="M1049" s="328">
        <v>419</v>
      </c>
      <c r="N1049" s="85"/>
      <c r="O1049" s="409"/>
      <c r="P1049" s="83">
        <v>20</v>
      </c>
      <c r="Q1049" s="66">
        <v>10</v>
      </c>
      <c r="R1049" s="92" t="s">
        <v>1692</v>
      </c>
      <c r="S1049" s="13">
        <v>5</v>
      </c>
      <c r="T1049" s="83">
        <v>5</v>
      </c>
      <c r="U1049" s="83">
        <v>-18</v>
      </c>
      <c r="V1049" s="40">
        <v>4.76</v>
      </c>
      <c r="W1049" s="95" t="s">
        <v>85</v>
      </c>
      <c r="X1049" s="40">
        <v>71.5</v>
      </c>
      <c r="Y1049" s="41">
        <v>42.14</v>
      </c>
      <c r="Z1049" s="47">
        <v>2650</v>
      </c>
      <c r="AA1049" s="11" t="s">
        <v>2165</v>
      </c>
      <c r="AB1049" s="42" t="s">
        <v>2845</v>
      </c>
      <c r="AC1049" s="47" t="s">
        <v>9846</v>
      </c>
      <c r="AD1049" s="11" t="s">
        <v>2049</v>
      </c>
      <c r="AE1049" s="434"/>
      <c r="AF1049" s="82">
        <v>33</v>
      </c>
      <c r="AG1049" s="73" t="s">
        <v>85</v>
      </c>
      <c r="AH1049" s="79" t="s">
        <v>1786</v>
      </c>
      <c r="AI1049" s="14" t="s">
        <v>85</v>
      </c>
      <c r="AJ1049" s="31" t="s">
        <v>2484</v>
      </c>
      <c r="AK1049" s="9">
        <v>1.1000000000000001</v>
      </c>
      <c r="AL1049" s="11" t="s">
        <v>237</v>
      </c>
      <c r="AM1049" s="3" t="s">
        <v>85</v>
      </c>
      <c r="AN1049" s="38" t="s">
        <v>85</v>
      </c>
      <c r="AO1049" s="3" t="s">
        <v>85</v>
      </c>
      <c r="AP1049" s="40">
        <v>16</v>
      </c>
      <c r="AQ1049" s="13"/>
      <c r="AR1049" s="13">
        <v>160</v>
      </c>
      <c r="AS1049" s="67">
        <v>11.8</v>
      </c>
      <c r="AT1049" s="67">
        <v>23.6</v>
      </c>
      <c r="AU1049" s="67">
        <v>45.9</v>
      </c>
      <c r="AV1049" s="67">
        <v>50.8</v>
      </c>
      <c r="AW1049" s="67">
        <v>247</v>
      </c>
      <c r="AX1049" s="96">
        <v>244</v>
      </c>
      <c r="AY1049" s="77">
        <v>71.5</v>
      </c>
      <c r="AZ1049" s="49">
        <v>37</v>
      </c>
      <c r="BA1049" s="49">
        <v>37</v>
      </c>
      <c r="BB1049" s="49">
        <v>83</v>
      </c>
      <c r="BC1049" s="49"/>
      <c r="BD1049" s="3" t="s">
        <v>85</v>
      </c>
      <c r="BE1049" s="91" t="s">
        <v>85</v>
      </c>
      <c r="BF1049" s="3" t="s">
        <v>85</v>
      </c>
      <c r="BG1049" s="91" t="s">
        <v>85</v>
      </c>
      <c r="BH1049" s="70">
        <v>49.1</v>
      </c>
      <c r="BI1049" s="50">
        <v>23.228346456692901</v>
      </c>
      <c r="BJ1049" s="50">
        <v>23.228346456692901</v>
      </c>
      <c r="BK1049" s="50">
        <v>12.9133858267717</v>
      </c>
      <c r="BL1049" s="357">
        <v>0.11417680000000027</v>
      </c>
      <c r="BM1049" s="73">
        <v>20</v>
      </c>
      <c r="BN1049" s="107" t="s">
        <v>3374</v>
      </c>
      <c r="BO1049" s="46" t="s">
        <v>3891</v>
      </c>
      <c r="BP1049" s="29" t="s">
        <v>3907</v>
      </c>
      <c r="BQ1049" s="29" t="s">
        <v>5175</v>
      </c>
      <c r="BR1049" s="29" t="s">
        <v>2709</v>
      </c>
      <c r="BS1049" s="29" t="s">
        <v>5199</v>
      </c>
      <c r="BT1049" s="74" t="s">
        <v>5210</v>
      </c>
      <c r="BU1049" s="74" t="s">
        <v>5189</v>
      </c>
      <c r="BV1049" s="74" t="s">
        <v>4101</v>
      </c>
      <c r="BW1049" s="74" t="s">
        <v>3909</v>
      </c>
      <c r="BX1049" s="74"/>
      <c r="BY1049" s="74"/>
      <c r="BZ1049" s="300" t="s">
        <v>6169</v>
      </c>
      <c r="CA1049" s="356" t="s">
        <v>6168</v>
      </c>
      <c r="CB1049" s="300" t="s">
        <v>6171</v>
      </c>
      <c r="CC1049" s="356" t="s">
        <v>6170</v>
      </c>
      <c r="CD1049" s="311" t="str">
        <f t="shared" si="133"/>
        <v>DISCONTINUED - MR315, 20x10, -18mm Offset, 5x5, 71.5mm Centerbore, Matte Black</v>
      </c>
      <c r="CE1049" s="311" t="s">
        <v>3721</v>
      </c>
      <c r="CF1049" s="311" t="s">
        <v>3720</v>
      </c>
      <c r="CG1049" s="300" t="str">
        <f t="shared" si="131"/>
        <v>STREET (3XX)</v>
      </c>
    </row>
    <row r="1050" spans="1:85" s="36" customFormat="1" ht="15" customHeight="1">
      <c r="A1050" s="571">
        <f t="shared" si="130"/>
        <v>1047</v>
      </c>
      <c r="B1050" s="92" t="s">
        <v>84</v>
      </c>
      <c r="C1050" s="92" t="s">
        <v>1038</v>
      </c>
      <c r="D1050" s="92" t="s">
        <v>4208</v>
      </c>
      <c r="E1050" s="129" t="s">
        <v>7197</v>
      </c>
      <c r="F1050" s="281" t="str">
        <f t="shared" si="134"/>
        <v>MR31778587500</v>
      </c>
      <c r="G1050" s="83"/>
      <c r="H1050" s="83"/>
      <c r="I1050" s="72" t="s">
        <v>4221</v>
      </c>
      <c r="J1050" s="305">
        <v>44026</v>
      </c>
      <c r="K1050" s="305">
        <v>45372</v>
      </c>
      <c r="L1050" s="282" t="s">
        <v>1239</v>
      </c>
      <c r="M1050" s="328">
        <v>339</v>
      </c>
      <c r="N1050" s="85"/>
      <c r="O1050" s="409"/>
      <c r="P1050" s="29">
        <v>17</v>
      </c>
      <c r="Q1050" s="24">
        <v>8.5</v>
      </c>
      <c r="R1050" s="92" t="s">
        <v>1700</v>
      </c>
      <c r="S1050" s="3">
        <v>8</v>
      </c>
      <c r="T1050" s="29">
        <v>170</v>
      </c>
      <c r="U1050" s="29">
        <v>0</v>
      </c>
      <c r="V1050" s="16">
        <v>4.75</v>
      </c>
      <c r="W1050" s="93" t="s">
        <v>85</v>
      </c>
      <c r="X1050" s="16">
        <v>130.81</v>
      </c>
      <c r="Y1050" s="8">
        <v>33.799999999999997</v>
      </c>
      <c r="Z1050" s="47">
        <v>3640</v>
      </c>
      <c r="AA1050" s="71" t="s">
        <v>2165</v>
      </c>
      <c r="AB1050" s="71" t="s">
        <v>2845</v>
      </c>
      <c r="AC1050" s="47" t="s">
        <v>9626</v>
      </c>
      <c r="AD1050" s="74" t="s">
        <v>1746</v>
      </c>
      <c r="AE1050" s="86"/>
      <c r="AF1050" s="82">
        <v>33</v>
      </c>
      <c r="AG1050" s="80" t="s">
        <v>85</v>
      </c>
      <c r="AH1050" s="73" t="s">
        <v>85</v>
      </c>
      <c r="AI1050" s="13" t="s">
        <v>2863</v>
      </c>
      <c r="AJ1050" s="73" t="s">
        <v>1497</v>
      </c>
      <c r="AK1050" s="9">
        <v>1.1000000000000001</v>
      </c>
      <c r="AL1050" s="92" t="s">
        <v>237</v>
      </c>
      <c r="AM1050" s="92" t="s">
        <v>85</v>
      </c>
      <c r="AN1050" s="38" t="s">
        <v>85</v>
      </c>
      <c r="AO1050" s="92" t="s">
        <v>85</v>
      </c>
      <c r="AP1050" s="16">
        <v>16.100000000000001</v>
      </c>
      <c r="AQ1050" s="3"/>
      <c r="AR1050" s="3">
        <v>205</v>
      </c>
      <c r="AS1050" s="34">
        <v>0</v>
      </c>
      <c r="AT1050" s="34">
        <v>0</v>
      </c>
      <c r="AU1050" s="34">
        <v>39.6</v>
      </c>
      <c r="AV1050" s="34">
        <v>77.900000000000006</v>
      </c>
      <c r="AW1050" s="34">
        <v>208</v>
      </c>
      <c r="AX1050" s="94">
        <v>204.7</v>
      </c>
      <c r="AY1050" s="16">
        <v>128</v>
      </c>
      <c r="AZ1050" s="49">
        <v>103.9</v>
      </c>
      <c r="BA1050" s="49">
        <v>107</v>
      </c>
      <c r="BB1050" s="49">
        <v>21</v>
      </c>
      <c r="BC1050" s="49"/>
      <c r="BD1050" s="3" t="s">
        <v>85</v>
      </c>
      <c r="BE1050" s="91" t="s">
        <v>85</v>
      </c>
      <c r="BF1050" s="3" t="s">
        <v>85</v>
      </c>
      <c r="BG1050" s="91" t="s">
        <v>85</v>
      </c>
      <c r="BH1050" s="70">
        <v>38.1</v>
      </c>
      <c r="BI1050" s="50">
        <v>20.236220472440898</v>
      </c>
      <c r="BJ1050" s="50">
        <v>20.236220472440898</v>
      </c>
      <c r="BK1050" s="50">
        <v>11.417322834645701</v>
      </c>
      <c r="BL1050" s="357">
        <v>7.6616839999999839E-2</v>
      </c>
      <c r="BM1050" s="73">
        <v>36</v>
      </c>
      <c r="BN1050" s="107" t="s">
        <v>3374</v>
      </c>
      <c r="BO1050" s="46" t="s">
        <v>3891</v>
      </c>
      <c r="BP1050" s="29" t="s">
        <v>3907</v>
      </c>
      <c r="BQ1050" s="29" t="s">
        <v>4614</v>
      </c>
      <c r="BR1050" s="29" t="s">
        <v>5224</v>
      </c>
      <c r="BS1050" s="29" t="s">
        <v>5199</v>
      </c>
      <c r="BT1050" s="74" t="s">
        <v>5225</v>
      </c>
      <c r="BU1050" s="74" t="s">
        <v>5226</v>
      </c>
      <c r="BV1050" s="74" t="s">
        <v>4101</v>
      </c>
      <c r="BW1050" s="74" t="s">
        <v>3909</v>
      </c>
      <c r="BX1050" s="74"/>
      <c r="BY1050" s="74"/>
      <c r="BZ1050" s="300" t="s">
        <v>6205</v>
      </c>
      <c r="CA1050" s="363" t="s">
        <v>6207</v>
      </c>
      <c r="CB1050" s="300" t="s">
        <v>6209</v>
      </c>
      <c r="CC1050" s="363" t="s">
        <v>6208</v>
      </c>
      <c r="CD1050" s="311" t="str">
        <f t="shared" si="133"/>
        <v>DISCONTINUED - MR317, 17x8.5, 0mm Offset, 8x170, 130.81mm Centerbore, Matte Black</v>
      </c>
      <c r="CE1050" s="311" t="s">
        <v>3721</v>
      </c>
      <c r="CF1050" s="311" t="s">
        <v>3720</v>
      </c>
      <c r="CG1050" s="300" t="str">
        <f t="shared" si="131"/>
        <v>STREET (3XX)</v>
      </c>
    </row>
    <row r="1051" spans="1:85" s="36" customFormat="1" ht="15" customHeight="1">
      <c r="A1051" s="571">
        <f t="shared" si="130"/>
        <v>1048</v>
      </c>
      <c r="B1051" s="4" t="s">
        <v>84</v>
      </c>
      <c r="C1051" s="92" t="s">
        <v>1055</v>
      </c>
      <c r="D1051" s="5" t="s">
        <v>5528</v>
      </c>
      <c r="E1051" s="84" t="s">
        <v>7198</v>
      </c>
      <c r="F1051" s="281" t="str">
        <f t="shared" si="134"/>
        <v>MR41447046543</v>
      </c>
      <c r="G1051" s="83"/>
      <c r="H1051" s="83"/>
      <c r="I1051" s="72" t="s">
        <v>5531</v>
      </c>
      <c r="J1051" s="305">
        <v>44596</v>
      </c>
      <c r="K1051" s="305">
        <v>45372</v>
      </c>
      <c r="L1051" s="282" t="s">
        <v>1239</v>
      </c>
      <c r="M1051" s="328">
        <v>216</v>
      </c>
      <c r="N1051" s="85"/>
      <c r="O1051" s="409"/>
      <c r="P1051" s="5">
        <v>14</v>
      </c>
      <c r="Q1051" s="70">
        <v>7</v>
      </c>
      <c r="R1051" s="92" t="s">
        <v>1683</v>
      </c>
      <c r="S1051" s="5">
        <v>4</v>
      </c>
      <c r="T1051" s="5">
        <v>156</v>
      </c>
      <c r="U1051" s="5">
        <v>13</v>
      </c>
      <c r="V1051" s="17">
        <v>4.3</v>
      </c>
      <c r="W1051" s="5" t="s">
        <v>168</v>
      </c>
      <c r="X1051" s="17">
        <v>132</v>
      </c>
      <c r="Y1051" s="8">
        <v>13</v>
      </c>
      <c r="Z1051" s="47">
        <v>1600</v>
      </c>
      <c r="AA1051" s="72" t="s">
        <v>2165</v>
      </c>
      <c r="AB1051" s="72" t="s">
        <v>2845</v>
      </c>
      <c r="AC1051" s="47" t="s">
        <v>9772</v>
      </c>
      <c r="AD1051" s="2" t="s">
        <v>3942</v>
      </c>
      <c r="AE1051" s="435"/>
      <c r="AF1051" s="82">
        <v>22</v>
      </c>
      <c r="AG1051" s="80" t="s">
        <v>85</v>
      </c>
      <c r="AH1051" s="80" t="s">
        <v>85</v>
      </c>
      <c r="AI1051" s="80" t="s">
        <v>85</v>
      </c>
      <c r="AJ1051" s="80" t="s">
        <v>85</v>
      </c>
      <c r="AK1051" s="9" t="s">
        <v>85</v>
      </c>
      <c r="AL1051" s="74" t="s">
        <v>237</v>
      </c>
      <c r="AM1051" s="74" t="s">
        <v>85</v>
      </c>
      <c r="AN1051" s="38" t="s">
        <v>85</v>
      </c>
      <c r="AO1051" s="74" t="s">
        <v>85</v>
      </c>
      <c r="AP1051" s="77">
        <v>14.1</v>
      </c>
      <c r="AQ1051" s="74"/>
      <c r="AR1051" s="74">
        <v>180</v>
      </c>
      <c r="AS1051" s="25">
        <v>0</v>
      </c>
      <c r="AT1051" s="25">
        <v>4.7</v>
      </c>
      <c r="AU1051" s="25">
        <v>14</v>
      </c>
      <c r="AV1051" s="25">
        <v>0.5</v>
      </c>
      <c r="AW1051" s="25">
        <v>168</v>
      </c>
      <c r="AX1051" s="25">
        <v>160</v>
      </c>
      <c r="AY1051" s="77">
        <v>125</v>
      </c>
      <c r="AZ1051" s="49">
        <v>47</v>
      </c>
      <c r="BA1051" s="49">
        <v>47</v>
      </c>
      <c r="BB1051" s="49">
        <v>30</v>
      </c>
      <c r="BC1051" s="49"/>
      <c r="BD1051" s="3" t="s">
        <v>85</v>
      </c>
      <c r="BE1051" s="91" t="s">
        <v>85</v>
      </c>
      <c r="BF1051" s="3" t="s">
        <v>85</v>
      </c>
      <c r="BG1051" s="91" t="s">
        <v>85</v>
      </c>
      <c r="BH1051" s="70">
        <v>17</v>
      </c>
      <c r="BI1051" s="50">
        <v>16.8503937007874</v>
      </c>
      <c r="BJ1051" s="50">
        <v>16.8503937007874</v>
      </c>
      <c r="BK1051" s="50">
        <v>9.8425196850393704</v>
      </c>
      <c r="BL1051" s="357">
        <v>4.5795999999999983E-2</v>
      </c>
      <c r="BM1051" s="5">
        <v>48</v>
      </c>
      <c r="BN1051" s="107" t="s">
        <v>3374</v>
      </c>
      <c r="BO1051" s="46" t="s">
        <v>3891</v>
      </c>
      <c r="BP1051" s="74" t="s">
        <v>5587</v>
      </c>
      <c r="BQ1051" s="74" t="s">
        <v>3907</v>
      </c>
      <c r="BR1051" s="74" t="s">
        <v>4615</v>
      </c>
      <c r="BS1051" s="74" t="s">
        <v>2734</v>
      </c>
      <c r="BT1051" s="74" t="s">
        <v>4116</v>
      </c>
      <c r="BU1051" s="74" t="s">
        <v>5141</v>
      </c>
      <c r="BV1051" s="74" t="s">
        <v>5586</v>
      </c>
      <c r="BW1051" s="74"/>
      <c r="BX1051" s="74"/>
      <c r="BY1051" s="74"/>
      <c r="BZ1051" s="300" t="s">
        <v>6421</v>
      </c>
      <c r="CA1051" s="356" t="s">
        <v>6420</v>
      </c>
      <c r="CB1051" s="300" t="s">
        <v>6423</v>
      </c>
      <c r="CC1051" s="356" t="s">
        <v>6422</v>
      </c>
      <c r="CD1051" s="311" t="str">
        <f t="shared" si="133"/>
        <v>DISCONTINUED - MR414 Bead Grip, 14x7, 4+3/+13mm Offset, 4x156, 132mm Centerbore, Matte Black</v>
      </c>
      <c r="CE1051" s="311" t="s">
        <v>3721</v>
      </c>
      <c r="CF1051" s="311" t="s">
        <v>3720</v>
      </c>
      <c r="CG1051" s="300" t="str">
        <f t="shared" si="131"/>
        <v>UTV (4XX)</v>
      </c>
    </row>
    <row r="1052" spans="1:85" s="36" customFormat="1" ht="15" customHeight="1">
      <c r="A1052" s="571">
        <f t="shared" si="130"/>
        <v>1049</v>
      </c>
      <c r="B1052" s="4" t="s">
        <v>84</v>
      </c>
      <c r="C1052" s="92" t="s">
        <v>1055</v>
      </c>
      <c r="D1052" s="5" t="s">
        <v>5528</v>
      </c>
      <c r="E1052" s="84" t="s">
        <v>7199</v>
      </c>
      <c r="F1052" s="281" t="str">
        <f t="shared" si="134"/>
        <v>MR414470461243</v>
      </c>
      <c r="G1052" s="83"/>
      <c r="H1052" s="83"/>
      <c r="I1052" s="72" t="s">
        <v>5532</v>
      </c>
      <c r="J1052" s="305">
        <v>44596</v>
      </c>
      <c r="K1052" s="305">
        <v>45372</v>
      </c>
      <c r="L1052" s="282" t="s">
        <v>1239</v>
      </c>
      <c r="M1052" s="328">
        <v>216</v>
      </c>
      <c r="N1052" s="85"/>
      <c r="O1052" s="409"/>
      <c r="P1052" s="5">
        <v>14</v>
      </c>
      <c r="Q1052" s="70">
        <v>7</v>
      </c>
      <c r="R1052" s="92" t="s">
        <v>1683</v>
      </c>
      <c r="S1052" s="5">
        <v>4</v>
      </c>
      <c r="T1052" s="5">
        <v>156</v>
      </c>
      <c r="U1052" s="5">
        <v>13</v>
      </c>
      <c r="V1052" s="17">
        <v>4.3</v>
      </c>
      <c r="W1052" s="5" t="s">
        <v>168</v>
      </c>
      <c r="X1052" s="17">
        <v>132</v>
      </c>
      <c r="Y1052" s="8">
        <v>13</v>
      </c>
      <c r="Z1052" s="47">
        <v>1600</v>
      </c>
      <c r="AA1052" s="72" t="s">
        <v>5558</v>
      </c>
      <c r="AB1052" s="72" t="s">
        <v>5559</v>
      </c>
      <c r="AC1052" s="47" t="s">
        <v>9772</v>
      </c>
      <c r="AD1052" s="2" t="s">
        <v>3942</v>
      </c>
      <c r="AE1052" s="435"/>
      <c r="AF1052" s="82">
        <v>22</v>
      </c>
      <c r="AG1052" s="80" t="s">
        <v>85</v>
      </c>
      <c r="AH1052" s="80" t="s">
        <v>85</v>
      </c>
      <c r="AI1052" s="80" t="s">
        <v>85</v>
      </c>
      <c r="AJ1052" s="80" t="s">
        <v>85</v>
      </c>
      <c r="AK1052" s="9" t="s">
        <v>85</v>
      </c>
      <c r="AL1052" s="74" t="s">
        <v>237</v>
      </c>
      <c r="AM1052" s="74" t="s">
        <v>85</v>
      </c>
      <c r="AN1052" s="38" t="s">
        <v>85</v>
      </c>
      <c r="AO1052" s="74" t="s">
        <v>85</v>
      </c>
      <c r="AP1052" s="77">
        <v>14.1</v>
      </c>
      <c r="AQ1052" s="74"/>
      <c r="AR1052" s="74">
        <v>180</v>
      </c>
      <c r="AS1052" s="25">
        <v>0</v>
      </c>
      <c r="AT1052" s="25">
        <v>4.7</v>
      </c>
      <c r="AU1052" s="25">
        <v>14</v>
      </c>
      <c r="AV1052" s="25">
        <v>0.5</v>
      </c>
      <c r="AW1052" s="25">
        <v>168</v>
      </c>
      <c r="AX1052" s="25">
        <v>160</v>
      </c>
      <c r="AY1052" s="77">
        <v>125</v>
      </c>
      <c r="AZ1052" s="49">
        <v>47</v>
      </c>
      <c r="BA1052" s="49">
        <v>47</v>
      </c>
      <c r="BB1052" s="49">
        <v>30</v>
      </c>
      <c r="BC1052" s="49"/>
      <c r="BD1052" s="3" t="s">
        <v>85</v>
      </c>
      <c r="BE1052" s="91" t="s">
        <v>85</v>
      </c>
      <c r="BF1052" s="3" t="s">
        <v>85</v>
      </c>
      <c r="BG1052" s="91" t="s">
        <v>85</v>
      </c>
      <c r="BH1052" s="70">
        <v>17</v>
      </c>
      <c r="BI1052" s="50">
        <v>16.8503937007874</v>
      </c>
      <c r="BJ1052" s="50">
        <v>16.8503937007874</v>
      </c>
      <c r="BK1052" s="50">
        <v>9.8425196850393704</v>
      </c>
      <c r="BL1052" s="357">
        <v>4.5795999999999983E-2</v>
      </c>
      <c r="BM1052" s="5">
        <v>48</v>
      </c>
      <c r="BN1052" s="107" t="s">
        <v>3374</v>
      </c>
      <c r="BO1052" s="46" t="s">
        <v>3891</v>
      </c>
      <c r="BP1052" s="74" t="s">
        <v>5587</v>
      </c>
      <c r="BQ1052" s="74" t="s">
        <v>3907</v>
      </c>
      <c r="BR1052" s="74" t="s">
        <v>4615</v>
      </c>
      <c r="BS1052" s="74" t="s">
        <v>2734</v>
      </c>
      <c r="BT1052" s="74" t="s">
        <v>4116</v>
      </c>
      <c r="BU1052" s="74" t="s">
        <v>5141</v>
      </c>
      <c r="BV1052" s="74" t="s">
        <v>5586</v>
      </c>
      <c r="BW1052" s="74"/>
      <c r="BX1052" s="74"/>
      <c r="BY1052" s="74"/>
      <c r="BZ1052" s="300" t="s">
        <v>6425</v>
      </c>
      <c r="CA1052" s="356" t="s">
        <v>6424</v>
      </c>
      <c r="CB1052" s="300" t="s">
        <v>6427</v>
      </c>
      <c r="CC1052" s="356" t="s">
        <v>6426</v>
      </c>
      <c r="CD1052" s="311" t="str">
        <f t="shared" si="133"/>
        <v>DISCONTINUED - MR414 Bead Grip, 14x7, 4+3/+13mm Offset, 4x156, 132mm Centerbore, Graphite</v>
      </c>
      <c r="CE1052" s="311" t="s">
        <v>3721</v>
      </c>
      <c r="CF1052" s="311" t="s">
        <v>3720</v>
      </c>
      <c r="CG1052" s="300" t="str">
        <f t="shared" si="131"/>
        <v>UTV (4XX)</v>
      </c>
    </row>
    <row r="1053" spans="1:85" s="36" customFormat="1" ht="15" customHeight="1">
      <c r="A1053" s="571">
        <f t="shared" si="130"/>
        <v>1050</v>
      </c>
      <c r="B1053" s="4" t="s">
        <v>84</v>
      </c>
      <c r="C1053" s="92" t="s">
        <v>1055</v>
      </c>
      <c r="D1053" s="5" t="s">
        <v>5528</v>
      </c>
      <c r="E1053" s="84" t="s">
        <v>7200</v>
      </c>
      <c r="F1053" s="281" t="str">
        <f t="shared" si="134"/>
        <v>MR414570471243</v>
      </c>
      <c r="G1053" s="83"/>
      <c r="H1053" s="83"/>
      <c r="I1053" s="72" t="s">
        <v>5538</v>
      </c>
      <c r="J1053" s="305">
        <v>44596</v>
      </c>
      <c r="K1053" s="305">
        <v>45372</v>
      </c>
      <c r="L1053" s="282" t="s">
        <v>1239</v>
      </c>
      <c r="M1053" s="328">
        <v>229</v>
      </c>
      <c r="N1053" s="85"/>
      <c r="O1053" s="409"/>
      <c r="P1053" s="5">
        <v>15</v>
      </c>
      <c r="Q1053" s="70">
        <v>7</v>
      </c>
      <c r="R1053" s="92" t="s">
        <v>1682</v>
      </c>
      <c r="S1053" s="5">
        <v>4</v>
      </c>
      <c r="T1053" s="5">
        <v>136</v>
      </c>
      <c r="U1053" s="5">
        <v>13</v>
      </c>
      <c r="V1053" s="17">
        <v>4.3</v>
      </c>
      <c r="W1053" s="5" t="s">
        <v>168</v>
      </c>
      <c r="X1053" s="17">
        <v>106</v>
      </c>
      <c r="Y1053" s="8">
        <v>14.57</v>
      </c>
      <c r="Z1053" s="47">
        <v>1600</v>
      </c>
      <c r="AA1053" s="72" t="s">
        <v>5558</v>
      </c>
      <c r="AB1053" s="72" t="s">
        <v>5559</v>
      </c>
      <c r="AC1053" s="47" t="s">
        <v>9594</v>
      </c>
      <c r="AD1053" s="2" t="s">
        <v>3945</v>
      </c>
      <c r="AE1053" s="435"/>
      <c r="AF1053" s="82">
        <v>22</v>
      </c>
      <c r="AG1053" s="80" t="s">
        <v>85</v>
      </c>
      <c r="AH1053" s="80" t="s">
        <v>85</v>
      </c>
      <c r="AI1053" s="80" t="s">
        <v>85</v>
      </c>
      <c r="AJ1053" s="80" t="s">
        <v>85</v>
      </c>
      <c r="AK1053" s="9" t="s">
        <v>85</v>
      </c>
      <c r="AL1053" s="74" t="s">
        <v>237</v>
      </c>
      <c r="AM1053" s="74" t="s">
        <v>85</v>
      </c>
      <c r="AN1053" s="38" t="s">
        <v>85</v>
      </c>
      <c r="AO1053" s="74" t="s">
        <v>85</v>
      </c>
      <c r="AP1053" s="77">
        <v>14.1</v>
      </c>
      <c r="AQ1053" s="74"/>
      <c r="AR1053" s="74">
        <v>180</v>
      </c>
      <c r="AS1053" s="25">
        <v>0</v>
      </c>
      <c r="AT1053" s="25">
        <v>5</v>
      </c>
      <c r="AU1053" s="25">
        <v>11</v>
      </c>
      <c r="AV1053" s="25">
        <v>12</v>
      </c>
      <c r="AW1053" s="25">
        <v>180.9</v>
      </c>
      <c r="AX1053" s="25">
        <v>173.6</v>
      </c>
      <c r="AY1053" s="77">
        <v>104</v>
      </c>
      <c r="AZ1053" s="49">
        <v>48</v>
      </c>
      <c r="BA1053" s="49">
        <v>48</v>
      </c>
      <c r="BB1053" s="49">
        <v>30</v>
      </c>
      <c r="BC1053" s="49"/>
      <c r="BD1053" s="3" t="s">
        <v>85</v>
      </c>
      <c r="BE1053" s="91" t="s">
        <v>85</v>
      </c>
      <c r="BF1053" s="3" t="s">
        <v>85</v>
      </c>
      <c r="BG1053" s="91" t="s">
        <v>85</v>
      </c>
      <c r="BH1053" s="70">
        <v>18.57</v>
      </c>
      <c r="BI1053" s="50">
        <v>17.8740157480315</v>
      </c>
      <c r="BJ1053" s="50">
        <v>17.8740157480315</v>
      </c>
      <c r="BK1053" s="50">
        <v>9.8425196850393704</v>
      </c>
      <c r="BL1053" s="357">
        <v>5.1529000000000012E-2</v>
      </c>
      <c r="BM1053" s="5">
        <v>48</v>
      </c>
      <c r="BN1053" s="107" t="s">
        <v>3374</v>
      </c>
      <c r="BO1053" s="46" t="s">
        <v>3891</v>
      </c>
      <c r="BP1053" s="74" t="s">
        <v>5587</v>
      </c>
      <c r="BQ1053" s="74" t="s">
        <v>3907</v>
      </c>
      <c r="BR1053" s="74" t="s">
        <v>4615</v>
      </c>
      <c r="BS1053" s="74" t="s">
        <v>2734</v>
      </c>
      <c r="BT1053" s="74" t="s">
        <v>4116</v>
      </c>
      <c r="BU1053" s="74" t="s">
        <v>5141</v>
      </c>
      <c r="BV1053" s="74" t="s">
        <v>5586</v>
      </c>
      <c r="BW1053" s="74"/>
      <c r="BX1053" s="74"/>
      <c r="BY1053" s="74"/>
      <c r="BZ1053" s="300" t="s">
        <v>6425</v>
      </c>
      <c r="CA1053" s="356" t="s">
        <v>6424</v>
      </c>
      <c r="CB1053" s="300" t="s">
        <v>6427</v>
      </c>
      <c r="CC1053" s="356" t="s">
        <v>6426</v>
      </c>
      <c r="CD1053" s="311" t="str">
        <f t="shared" si="133"/>
        <v>DISCONTINUED - MR414 Bead Grip, 15x7, 4+3/+13mm Offset, 4x136, 106mm Centerbore, Graphite</v>
      </c>
      <c r="CE1053" s="311" t="s">
        <v>3721</v>
      </c>
      <c r="CF1053" s="311" t="s">
        <v>3720</v>
      </c>
      <c r="CG1053" s="300" t="str">
        <f t="shared" si="131"/>
        <v>UTV (4XX)</v>
      </c>
    </row>
    <row r="1054" spans="1:85" s="36" customFormat="1" ht="15" customHeight="1">
      <c r="A1054" s="571">
        <f t="shared" si="130"/>
        <v>1051</v>
      </c>
      <c r="B1054" s="4" t="s">
        <v>84</v>
      </c>
      <c r="C1054" s="92" t="s">
        <v>1055</v>
      </c>
      <c r="D1054" s="5" t="s">
        <v>5528</v>
      </c>
      <c r="E1054" s="84" t="s">
        <v>7201</v>
      </c>
      <c r="F1054" s="281" t="str">
        <f t="shared" si="134"/>
        <v>MR414570461243</v>
      </c>
      <c r="G1054" s="83"/>
      <c r="H1054" s="83"/>
      <c r="I1054" s="72" t="s">
        <v>5540</v>
      </c>
      <c r="J1054" s="305">
        <v>44596</v>
      </c>
      <c r="K1054" s="305">
        <v>45372</v>
      </c>
      <c r="L1054" s="282" t="s">
        <v>1239</v>
      </c>
      <c r="M1054" s="328">
        <v>229</v>
      </c>
      <c r="N1054" s="85"/>
      <c r="O1054" s="409"/>
      <c r="P1054" s="5">
        <v>15</v>
      </c>
      <c r="Q1054" s="70">
        <v>7</v>
      </c>
      <c r="R1054" s="92" t="s">
        <v>1683</v>
      </c>
      <c r="S1054" s="5">
        <v>4</v>
      </c>
      <c r="T1054" s="5">
        <v>156</v>
      </c>
      <c r="U1054" s="5">
        <v>13</v>
      </c>
      <c r="V1054" s="17">
        <v>4.3</v>
      </c>
      <c r="W1054" s="5" t="s">
        <v>168</v>
      </c>
      <c r="X1054" s="17">
        <v>132</v>
      </c>
      <c r="Y1054" s="8">
        <v>14.15</v>
      </c>
      <c r="Z1054" s="47">
        <v>1600</v>
      </c>
      <c r="AA1054" s="72" t="s">
        <v>5558</v>
      </c>
      <c r="AB1054" s="72" t="s">
        <v>5559</v>
      </c>
      <c r="AC1054" s="47" t="s">
        <v>9849</v>
      </c>
      <c r="AD1054" s="2" t="s">
        <v>3942</v>
      </c>
      <c r="AE1054" s="435"/>
      <c r="AF1054" s="82">
        <v>22</v>
      </c>
      <c r="AG1054" s="80" t="s">
        <v>85</v>
      </c>
      <c r="AH1054" s="80" t="s">
        <v>85</v>
      </c>
      <c r="AI1054" s="80" t="s">
        <v>85</v>
      </c>
      <c r="AJ1054" s="80" t="s">
        <v>85</v>
      </c>
      <c r="AK1054" s="9" t="s">
        <v>85</v>
      </c>
      <c r="AL1054" s="74" t="s">
        <v>237</v>
      </c>
      <c r="AM1054" s="74" t="s">
        <v>85</v>
      </c>
      <c r="AN1054" s="38" t="s">
        <v>85</v>
      </c>
      <c r="AO1054" s="74" t="s">
        <v>85</v>
      </c>
      <c r="AP1054" s="77">
        <v>14.1</v>
      </c>
      <c r="AQ1054" s="74"/>
      <c r="AR1054" s="74">
        <v>180</v>
      </c>
      <c r="AS1054" s="25">
        <v>0</v>
      </c>
      <c r="AT1054" s="25">
        <v>5</v>
      </c>
      <c r="AU1054" s="25">
        <v>11</v>
      </c>
      <c r="AV1054" s="25">
        <v>12</v>
      </c>
      <c r="AW1054" s="25">
        <v>180.9</v>
      </c>
      <c r="AX1054" s="25">
        <v>173.6</v>
      </c>
      <c r="AY1054" s="77">
        <v>125</v>
      </c>
      <c r="AZ1054" s="49">
        <v>47</v>
      </c>
      <c r="BA1054" s="49">
        <v>47</v>
      </c>
      <c r="BB1054" s="49">
        <v>30</v>
      </c>
      <c r="BC1054" s="49"/>
      <c r="BD1054" s="3" t="s">
        <v>85</v>
      </c>
      <c r="BE1054" s="91" t="s">
        <v>85</v>
      </c>
      <c r="BF1054" s="3" t="s">
        <v>85</v>
      </c>
      <c r="BG1054" s="91" t="s">
        <v>85</v>
      </c>
      <c r="BH1054" s="70">
        <v>18.004418078431669</v>
      </c>
      <c r="BI1054" s="50">
        <v>17.8740157480315</v>
      </c>
      <c r="BJ1054" s="50">
        <v>17.8740157480315</v>
      </c>
      <c r="BK1054" s="50">
        <v>9.8425196850393704</v>
      </c>
      <c r="BL1054" s="357">
        <v>5.1529000000000012E-2</v>
      </c>
      <c r="BM1054" s="5">
        <v>48</v>
      </c>
      <c r="BN1054" s="107" t="s">
        <v>3374</v>
      </c>
      <c r="BO1054" s="46" t="s">
        <v>3891</v>
      </c>
      <c r="BP1054" s="74" t="s">
        <v>5587</v>
      </c>
      <c r="BQ1054" s="74" t="s">
        <v>3907</v>
      </c>
      <c r="BR1054" s="74" t="s">
        <v>4615</v>
      </c>
      <c r="BS1054" s="74" t="s">
        <v>2734</v>
      </c>
      <c r="BT1054" s="74" t="s">
        <v>4116</v>
      </c>
      <c r="BU1054" s="74" t="s">
        <v>5141</v>
      </c>
      <c r="BV1054" s="74" t="s">
        <v>5586</v>
      </c>
      <c r="BW1054" s="74"/>
      <c r="BX1054" s="74"/>
      <c r="BY1054" s="74"/>
      <c r="BZ1054" s="300" t="s">
        <v>6425</v>
      </c>
      <c r="CA1054" s="356" t="s">
        <v>6424</v>
      </c>
      <c r="CB1054" s="300" t="s">
        <v>6427</v>
      </c>
      <c r="CC1054" s="356" t="s">
        <v>6426</v>
      </c>
      <c r="CD1054" s="311" t="str">
        <f t="shared" si="133"/>
        <v>DISCONTINUED - MR414 Bead Grip, 15x7, 4+3/+13mm Offset, 4x156, 132mm Centerbore, Graphite</v>
      </c>
      <c r="CE1054" s="311" t="s">
        <v>3721</v>
      </c>
      <c r="CF1054" s="311" t="s">
        <v>3720</v>
      </c>
      <c r="CG1054" s="300" t="str">
        <f t="shared" si="131"/>
        <v>UTV (4XX)</v>
      </c>
    </row>
    <row r="1055" spans="1:85" s="36" customFormat="1" ht="15" customHeight="1">
      <c r="A1055" s="571">
        <f t="shared" si="130"/>
        <v>1052</v>
      </c>
      <c r="B1055" s="13" t="s">
        <v>84</v>
      </c>
      <c r="C1055" s="97" t="s">
        <v>1247</v>
      </c>
      <c r="D1055" s="75" t="s">
        <v>5488</v>
      </c>
      <c r="E1055" s="84" t="s">
        <v>7202</v>
      </c>
      <c r="F1055" s="281" t="str">
        <f t="shared" si="134"/>
        <v>MR70689080518</v>
      </c>
      <c r="G1055" s="83"/>
      <c r="H1055" s="83"/>
      <c r="I1055" s="43" t="s">
        <v>5307</v>
      </c>
      <c r="J1055" s="315">
        <v>44517</v>
      </c>
      <c r="K1055" s="305">
        <v>45372</v>
      </c>
      <c r="L1055" s="282" t="s">
        <v>1239</v>
      </c>
      <c r="M1055" s="328">
        <v>379</v>
      </c>
      <c r="N1055" s="85"/>
      <c r="O1055" s="409"/>
      <c r="P1055" s="75">
        <v>18</v>
      </c>
      <c r="Q1055" s="8">
        <v>9</v>
      </c>
      <c r="R1055" s="92" t="s">
        <v>1699</v>
      </c>
      <c r="S1055" s="75">
        <v>8</v>
      </c>
      <c r="T1055" s="75">
        <v>6.5</v>
      </c>
      <c r="U1055" s="75">
        <v>18</v>
      </c>
      <c r="V1055" s="77">
        <v>5.68</v>
      </c>
      <c r="W1055" s="95" t="s">
        <v>85</v>
      </c>
      <c r="X1055" s="68">
        <v>130.81</v>
      </c>
      <c r="Y1055" s="39">
        <v>36.659999999999997</v>
      </c>
      <c r="Z1055" s="47">
        <v>3640</v>
      </c>
      <c r="AA1055" s="43" t="s">
        <v>2165</v>
      </c>
      <c r="AB1055" s="72" t="s">
        <v>2845</v>
      </c>
      <c r="AC1055" s="47" t="s">
        <v>9696</v>
      </c>
      <c r="AD1055" s="74" t="s">
        <v>3944</v>
      </c>
      <c r="AE1055" s="86"/>
      <c r="AF1055" s="82">
        <v>33</v>
      </c>
      <c r="AG1055" s="14" t="s">
        <v>85</v>
      </c>
      <c r="AH1055" s="14" t="s">
        <v>85</v>
      </c>
      <c r="AI1055" s="13" t="s">
        <v>2863</v>
      </c>
      <c r="AJ1055" s="14" t="s">
        <v>85</v>
      </c>
      <c r="AK1055" s="9" t="s">
        <v>85</v>
      </c>
      <c r="AL1055" s="92" t="s">
        <v>237</v>
      </c>
      <c r="AM1055" s="75" t="s">
        <v>85</v>
      </c>
      <c r="AN1055" s="38" t="s">
        <v>85</v>
      </c>
      <c r="AO1055" s="75" t="s">
        <v>85</v>
      </c>
      <c r="AP1055" s="68">
        <v>16.2</v>
      </c>
      <c r="AQ1055" s="75"/>
      <c r="AR1055" s="75">
        <v>200</v>
      </c>
      <c r="AS1055" s="34">
        <v>0</v>
      </c>
      <c r="AT1055" s="34">
        <v>0</v>
      </c>
      <c r="AU1055" s="25">
        <v>24.5</v>
      </c>
      <c r="AV1055" s="34">
        <v>42.5</v>
      </c>
      <c r="AW1055" s="25">
        <v>219.6</v>
      </c>
      <c r="AX1055" s="67">
        <v>211.8</v>
      </c>
      <c r="AY1055" s="77">
        <v>123.1</v>
      </c>
      <c r="AZ1055" s="49">
        <v>92</v>
      </c>
      <c r="BA1055" s="49">
        <v>92</v>
      </c>
      <c r="BB1055" s="49">
        <v>22</v>
      </c>
      <c r="BC1055" s="49"/>
      <c r="BD1055" s="13" t="s">
        <v>85</v>
      </c>
      <c r="BE1055" s="91" t="s">
        <v>85</v>
      </c>
      <c r="BF1055" s="13" t="s">
        <v>85</v>
      </c>
      <c r="BG1055" s="91" t="s">
        <v>85</v>
      </c>
      <c r="BH1055" s="70">
        <v>40.659999999999997</v>
      </c>
      <c r="BI1055" s="50">
        <v>21.141732283464599</v>
      </c>
      <c r="BJ1055" s="50">
        <v>21.141732283464599</v>
      </c>
      <c r="BK1055" s="50">
        <v>11.929133858267701</v>
      </c>
      <c r="BL1055" s="357">
        <v>8.7375807000000152E-2</v>
      </c>
      <c r="BM1055" s="14">
        <v>36</v>
      </c>
      <c r="BN1055" s="107" t="s">
        <v>3374</v>
      </c>
      <c r="BO1055" s="46" t="s">
        <v>3891</v>
      </c>
      <c r="BP1055" s="74" t="s">
        <v>4730</v>
      </c>
      <c r="BQ1055" s="74" t="s">
        <v>3907</v>
      </c>
      <c r="BR1055" s="74" t="s">
        <v>5165</v>
      </c>
      <c r="BS1055" s="74" t="s">
        <v>2734</v>
      </c>
      <c r="BT1055" s="74" t="s">
        <v>5619</v>
      </c>
      <c r="BU1055" s="74" t="s">
        <v>5126</v>
      </c>
      <c r="BV1055" s="74" t="s">
        <v>5620</v>
      </c>
      <c r="BW1055" s="74" t="s">
        <v>4101</v>
      </c>
      <c r="BX1055" s="74" t="s">
        <v>3909</v>
      </c>
      <c r="BY1055" s="74"/>
      <c r="BZ1055" s="334" t="s">
        <v>6357</v>
      </c>
      <c r="CA1055" s="364" t="s">
        <v>6363</v>
      </c>
      <c r="CB1055" s="337" t="s">
        <v>6365</v>
      </c>
      <c r="CC1055" s="364" t="s">
        <v>6364</v>
      </c>
      <c r="CD1055" s="311" t="str">
        <f t="shared" si="133"/>
        <v>DISCONTINUED - MR706 Bead Grip, 18x9, +18mm Offset, 8x6.5, 130.81mm Centerbore, Matte Black</v>
      </c>
      <c r="CE1055" s="311" t="s">
        <v>3721</v>
      </c>
      <c r="CF1055" s="311" t="s">
        <v>3720</v>
      </c>
      <c r="CG1055" s="300" t="str">
        <f t="shared" si="131"/>
        <v>TRAIL (7XX)</v>
      </c>
    </row>
    <row r="1056" spans="1:85" s="36" customFormat="1" ht="15" customHeight="1">
      <c r="A1056" s="571">
        <f t="shared" si="130"/>
        <v>1053</v>
      </c>
      <c r="B1056" s="13" t="s">
        <v>84</v>
      </c>
      <c r="C1056" s="97" t="s">
        <v>1247</v>
      </c>
      <c r="D1056" s="75" t="s">
        <v>5489</v>
      </c>
      <c r="E1056" s="84" t="s">
        <v>7203</v>
      </c>
      <c r="F1056" s="281" t="str">
        <f t="shared" si="134"/>
        <v>MR70789060600</v>
      </c>
      <c r="G1056" s="83"/>
      <c r="H1056" s="83"/>
      <c r="I1056" s="72" t="s">
        <v>6541</v>
      </c>
      <c r="J1056" s="306">
        <v>44539</v>
      </c>
      <c r="K1056" s="305">
        <v>45372</v>
      </c>
      <c r="L1056" s="282" t="s">
        <v>1239</v>
      </c>
      <c r="M1056" s="328">
        <v>379</v>
      </c>
      <c r="N1056" s="85"/>
      <c r="O1056" s="409"/>
      <c r="P1056" s="75">
        <v>18</v>
      </c>
      <c r="Q1056" s="8">
        <v>9</v>
      </c>
      <c r="R1056" s="92" t="s">
        <v>1089</v>
      </c>
      <c r="S1056" s="75">
        <v>6</v>
      </c>
      <c r="T1056" s="75">
        <v>5.5</v>
      </c>
      <c r="U1056" s="75">
        <v>0</v>
      </c>
      <c r="V1056" s="77">
        <v>5</v>
      </c>
      <c r="W1056" s="95" t="s">
        <v>85</v>
      </c>
      <c r="X1056" s="68">
        <v>106.25</v>
      </c>
      <c r="Y1056" s="39">
        <v>31.27</v>
      </c>
      <c r="Z1056" s="47">
        <v>2650</v>
      </c>
      <c r="AA1056" s="43" t="s">
        <v>4426</v>
      </c>
      <c r="AB1056" s="72" t="s">
        <v>4427</v>
      </c>
      <c r="AC1056" s="47" t="s">
        <v>9904</v>
      </c>
      <c r="AD1056" s="74" t="s">
        <v>3941</v>
      </c>
      <c r="AE1056" s="86"/>
      <c r="AF1056" s="82">
        <v>22</v>
      </c>
      <c r="AG1056" s="14" t="s">
        <v>85</v>
      </c>
      <c r="AH1056" s="14" t="s">
        <v>85</v>
      </c>
      <c r="AI1056" s="13" t="s">
        <v>85</v>
      </c>
      <c r="AJ1056" s="14" t="s">
        <v>85</v>
      </c>
      <c r="AK1056" s="9" t="s">
        <v>85</v>
      </c>
      <c r="AL1056" s="92" t="s">
        <v>236</v>
      </c>
      <c r="AM1056" s="75" t="s">
        <v>1649</v>
      </c>
      <c r="AN1056" s="38">
        <v>2.75</v>
      </c>
      <c r="AO1056" s="75">
        <v>78.3</v>
      </c>
      <c r="AP1056" s="68">
        <v>16.2</v>
      </c>
      <c r="AQ1056" s="75"/>
      <c r="AR1056" s="75">
        <v>175</v>
      </c>
      <c r="AS1056" s="34">
        <v>6.9</v>
      </c>
      <c r="AT1056" s="34">
        <v>31</v>
      </c>
      <c r="AU1056" s="25">
        <v>56</v>
      </c>
      <c r="AV1056" s="34">
        <v>81.7</v>
      </c>
      <c r="AW1056" s="25">
        <v>223</v>
      </c>
      <c r="AX1056" s="67">
        <v>219.9</v>
      </c>
      <c r="AY1056" s="77">
        <v>106.25</v>
      </c>
      <c r="AZ1056" s="49">
        <v>62</v>
      </c>
      <c r="BA1056" s="49">
        <v>62</v>
      </c>
      <c r="BB1056" s="49">
        <v>0</v>
      </c>
      <c r="BC1056" s="49"/>
      <c r="BD1056" s="13" t="s">
        <v>85</v>
      </c>
      <c r="BE1056" s="91" t="s">
        <v>85</v>
      </c>
      <c r="BF1056" s="13" t="s">
        <v>85</v>
      </c>
      <c r="BG1056" s="91" t="s">
        <v>85</v>
      </c>
      <c r="BH1056" s="70">
        <v>36.19</v>
      </c>
      <c r="BI1056" s="50">
        <v>21.141732283464599</v>
      </c>
      <c r="BJ1056" s="50">
        <v>21.141732283464599</v>
      </c>
      <c r="BK1056" s="50">
        <v>11.929133858267701</v>
      </c>
      <c r="BL1056" s="357">
        <v>8.7375807000000152E-2</v>
      </c>
      <c r="BM1056" s="14">
        <v>36</v>
      </c>
      <c r="BN1056" s="107" t="s">
        <v>3374</v>
      </c>
      <c r="BO1056" s="46" t="s">
        <v>3891</v>
      </c>
      <c r="BP1056" s="74" t="s">
        <v>4730</v>
      </c>
      <c r="BQ1056" s="74" t="s">
        <v>3907</v>
      </c>
      <c r="BR1056" s="74" t="s">
        <v>5161</v>
      </c>
      <c r="BS1056" s="74" t="s">
        <v>2734</v>
      </c>
      <c r="BT1056" s="74" t="s">
        <v>5619</v>
      </c>
      <c r="BU1056" s="74" t="s">
        <v>5126</v>
      </c>
      <c r="BV1056" s="74" t="s">
        <v>5620</v>
      </c>
      <c r="BW1056" s="74" t="s">
        <v>4101</v>
      </c>
      <c r="BX1056" s="74" t="s">
        <v>3909</v>
      </c>
      <c r="BY1056" s="74"/>
      <c r="BZ1056" s="334" t="s">
        <v>6384</v>
      </c>
      <c r="CA1056" s="364" t="s">
        <v>6383</v>
      </c>
      <c r="CB1056" s="337" t="s">
        <v>6386</v>
      </c>
      <c r="CC1056" s="364" t="s">
        <v>6385</v>
      </c>
      <c r="CD1056" s="311" t="str">
        <f t="shared" si="133"/>
        <v>DISCONTINUED - MR707 Bead Grip, 18x9, 0mm Offset, 6x5.5, 106.25mm Centerbore, Bahia Blue</v>
      </c>
      <c r="CE1056" s="311" t="s">
        <v>3721</v>
      </c>
      <c r="CF1056" s="311" t="s">
        <v>3720</v>
      </c>
      <c r="CG1056" s="300" t="str">
        <f t="shared" si="131"/>
        <v>TRAIL (7XX)</v>
      </c>
    </row>
    <row r="1057" spans="1:85" s="36" customFormat="1" ht="15" customHeight="1">
      <c r="A1057" s="571">
        <f t="shared" si="130"/>
        <v>1054</v>
      </c>
      <c r="B1057" s="92" t="s">
        <v>84</v>
      </c>
      <c r="C1057" s="92" t="s">
        <v>1038</v>
      </c>
      <c r="D1057" s="5" t="s">
        <v>1082</v>
      </c>
      <c r="E1057" s="84" t="s">
        <v>7204</v>
      </c>
      <c r="F1057" s="281" t="str">
        <f t="shared" si="134"/>
        <v>MR30421050318N</v>
      </c>
      <c r="G1057" s="83" t="s">
        <v>2095</v>
      </c>
      <c r="H1057" s="83"/>
      <c r="I1057" s="72" t="s">
        <v>4069</v>
      </c>
      <c r="J1057" s="305">
        <v>43924</v>
      </c>
      <c r="K1057" s="305">
        <v>45372</v>
      </c>
      <c r="L1057" s="282" t="s">
        <v>1239</v>
      </c>
      <c r="M1057" s="328">
        <v>389</v>
      </c>
      <c r="N1057" s="85"/>
      <c r="O1057" s="409"/>
      <c r="P1057" s="5">
        <v>20</v>
      </c>
      <c r="Q1057" s="8">
        <v>10</v>
      </c>
      <c r="R1057" s="92" t="s">
        <v>1692</v>
      </c>
      <c r="S1057" s="3">
        <v>5</v>
      </c>
      <c r="T1057" s="3">
        <v>5</v>
      </c>
      <c r="U1057" s="3">
        <v>-18</v>
      </c>
      <c r="V1057" s="16">
        <v>4.76</v>
      </c>
      <c r="W1057" s="93" t="s">
        <v>85</v>
      </c>
      <c r="X1057" s="16">
        <v>94</v>
      </c>
      <c r="Y1057" s="8">
        <v>38.580895882353573</v>
      </c>
      <c r="Z1057" s="47">
        <v>2650</v>
      </c>
      <c r="AA1057" s="45" t="s">
        <v>5147</v>
      </c>
      <c r="AB1057" s="72" t="s">
        <v>173</v>
      </c>
      <c r="AC1057" s="47" t="s">
        <v>9846</v>
      </c>
      <c r="AD1057" s="73" t="s">
        <v>1551</v>
      </c>
      <c r="AE1057" s="46"/>
      <c r="AF1057" s="82">
        <v>33</v>
      </c>
      <c r="AG1057" s="80" t="s">
        <v>85</v>
      </c>
      <c r="AH1057" s="92" t="s">
        <v>85</v>
      </c>
      <c r="AI1057" s="73" t="s">
        <v>2858</v>
      </c>
      <c r="AJ1057" s="73" t="s">
        <v>1827</v>
      </c>
      <c r="AK1057" s="9">
        <v>1.1000000000000001</v>
      </c>
      <c r="AL1057" s="92" t="s">
        <v>237</v>
      </c>
      <c r="AM1057" s="92" t="s">
        <v>85</v>
      </c>
      <c r="AN1057" s="38" t="s">
        <v>85</v>
      </c>
      <c r="AO1057" s="92" t="s">
        <v>85</v>
      </c>
      <c r="AP1057" s="93">
        <v>16.2</v>
      </c>
      <c r="AQ1057" s="92"/>
      <c r="AR1057" s="92">
        <v>170</v>
      </c>
      <c r="AS1057" s="25">
        <v>5.6</v>
      </c>
      <c r="AT1057" s="25">
        <v>16.8</v>
      </c>
      <c r="AU1057" s="25">
        <v>36.4</v>
      </c>
      <c r="AV1057" s="25">
        <v>44.5</v>
      </c>
      <c r="AW1057" s="25">
        <v>245.81</v>
      </c>
      <c r="AX1057" s="94">
        <v>241.4</v>
      </c>
      <c r="AY1057" s="93">
        <v>88.2</v>
      </c>
      <c r="AZ1057" s="49">
        <v>52.7</v>
      </c>
      <c r="BA1057" s="49">
        <v>75</v>
      </c>
      <c r="BB1057" s="49">
        <v>99</v>
      </c>
      <c r="BC1057" s="49"/>
      <c r="BD1057" s="92" t="s">
        <v>85</v>
      </c>
      <c r="BE1057" s="91" t="s">
        <v>85</v>
      </c>
      <c r="BF1057" s="92" t="s">
        <v>85</v>
      </c>
      <c r="BG1057" s="91" t="s">
        <v>85</v>
      </c>
      <c r="BH1057" s="70">
        <v>44.864070354622584</v>
      </c>
      <c r="BI1057" s="50">
        <v>23.228346456692901</v>
      </c>
      <c r="BJ1057" s="50">
        <v>23.228346456692901</v>
      </c>
      <c r="BK1057" s="50">
        <v>12.9133858267717</v>
      </c>
      <c r="BL1057" s="357">
        <v>0.11417680000000027</v>
      </c>
      <c r="BM1057" s="73">
        <v>20</v>
      </c>
      <c r="BN1057" s="107" t="s">
        <v>3374</v>
      </c>
      <c r="BO1057" s="46" t="s">
        <v>3891</v>
      </c>
      <c r="BP1057" s="74" t="s">
        <v>3907</v>
      </c>
      <c r="BQ1057" s="29" t="s">
        <v>5143</v>
      </c>
      <c r="BR1057" s="29" t="s">
        <v>5198</v>
      </c>
      <c r="BS1057" s="74" t="s">
        <v>5199</v>
      </c>
      <c r="BT1057" s="74" t="s">
        <v>5169</v>
      </c>
      <c r="BU1057" s="74" t="s">
        <v>5196</v>
      </c>
      <c r="BV1057" s="74" t="s">
        <v>3909</v>
      </c>
      <c r="BW1057" s="74"/>
      <c r="BX1057" s="74"/>
      <c r="BY1057" s="74"/>
      <c r="BZ1057" s="300" t="s">
        <v>6061</v>
      </c>
      <c r="CA1057" s="356" t="s">
        <v>6060</v>
      </c>
      <c r="CB1057" s="300" t="s">
        <v>6063</v>
      </c>
      <c r="CC1057" s="356" t="s">
        <v>6062</v>
      </c>
      <c r="CD1057" s="311" t="str">
        <f t="shared" ref="CD1057:CD1070" si="135">CONCATENATE("DISCONTINUED"," ","-"," ",D1057,", ",P1057,"x",Q1057,", ",IF(W1057="N/A", "", CONCATENATE(W1057, "/")),IF(U1057&gt;0, CONCATENATE("+",U1057), U1057),"mm Offset, ",R1057,", ",X1057,"mm Centerbore, ",PROPER(AA1057), "", IF(BF1057="N/A", "", CONCATENATE(", w/ ", BF1057)))</f>
        <v>DISCONTINUED - MR304 Double Standard, 20x10, -18mm Offset, 5x5, 94mm Centerbore, Machined - Clear Coat</v>
      </c>
      <c r="CE1057" s="311" t="s">
        <v>3721</v>
      </c>
      <c r="CF1057" s="311" t="s">
        <v>3720</v>
      </c>
      <c r="CG1057" s="300" t="str">
        <f t="shared" si="131"/>
        <v>STREET (3XX)</v>
      </c>
    </row>
    <row r="1058" spans="1:85" s="36" customFormat="1" ht="15" customHeight="1">
      <c r="A1058" s="571">
        <f t="shared" si="130"/>
        <v>1055</v>
      </c>
      <c r="B1058" s="92" t="s">
        <v>84</v>
      </c>
      <c r="C1058" s="92" t="s">
        <v>1038</v>
      </c>
      <c r="D1058" s="5" t="s">
        <v>4342</v>
      </c>
      <c r="E1058" s="84" t="s">
        <v>7205</v>
      </c>
      <c r="F1058" s="281" t="str">
        <f t="shared" si="134"/>
        <v>MR30689050512N</v>
      </c>
      <c r="G1058" s="83" t="s">
        <v>2095</v>
      </c>
      <c r="H1058" s="83"/>
      <c r="I1058" s="72" t="s">
        <v>498</v>
      </c>
      <c r="J1058" s="305">
        <v>41640</v>
      </c>
      <c r="K1058" s="305">
        <v>45372</v>
      </c>
      <c r="L1058" s="282" t="s">
        <v>1239</v>
      </c>
      <c r="M1058" s="328">
        <v>312</v>
      </c>
      <c r="N1058" s="85"/>
      <c r="O1058" s="409"/>
      <c r="P1058" s="12">
        <v>18</v>
      </c>
      <c r="Q1058" s="8">
        <v>9</v>
      </c>
      <c r="R1058" s="92" t="s">
        <v>1692</v>
      </c>
      <c r="S1058" s="3">
        <v>5</v>
      </c>
      <c r="T1058" s="3">
        <v>5</v>
      </c>
      <c r="U1058" s="12">
        <v>-12</v>
      </c>
      <c r="V1058" s="16">
        <v>4.5</v>
      </c>
      <c r="W1058" s="93" t="s">
        <v>85</v>
      </c>
      <c r="X1058" s="19">
        <v>94</v>
      </c>
      <c r="Y1058" s="8">
        <v>32.85</v>
      </c>
      <c r="Z1058" s="47">
        <v>2500</v>
      </c>
      <c r="AA1058" s="71" t="s">
        <v>2165</v>
      </c>
      <c r="AB1058" s="72" t="s">
        <v>2845</v>
      </c>
      <c r="AC1058" s="47" t="s">
        <v>9561</v>
      </c>
      <c r="AD1058" s="3" t="s">
        <v>1567</v>
      </c>
      <c r="AE1058" s="47"/>
      <c r="AF1058" s="82">
        <v>33</v>
      </c>
      <c r="AG1058" s="80" t="s">
        <v>85</v>
      </c>
      <c r="AH1058" s="73" t="s">
        <v>85</v>
      </c>
      <c r="AI1058" s="73" t="s">
        <v>2858</v>
      </c>
      <c r="AJ1058" s="92" t="s">
        <v>1826</v>
      </c>
      <c r="AK1058" s="9">
        <v>1.1000000000000001</v>
      </c>
      <c r="AL1058" s="92" t="s">
        <v>237</v>
      </c>
      <c r="AM1058" s="92" t="s">
        <v>85</v>
      </c>
      <c r="AN1058" s="38" t="s">
        <v>85</v>
      </c>
      <c r="AO1058" s="92" t="s">
        <v>85</v>
      </c>
      <c r="AP1058" s="93">
        <v>16.2</v>
      </c>
      <c r="AQ1058" s="92"/>
      <c r="AR1058" s="92">
        <v>160</v>
      </c>
      <c r="AS1058" s="25">
        <v>9.8000000000000007</v>
      </c>
      <c r="AT1058" s="25">
        <v>20.7</v>
      </c>
      <c r="AU1058" s="25">
        <v>41.4</v>
      </c>
      <c r="AV1058" s="25">
        <v>55.2</v>
      </c>
      <c r="AW1058" s="25">
        <v>220.4</v>
      </c>
      <c r="AX1058" s="96">
        <v>216.3</v>
      </c>
      <c r="AY1058" s="95">
        <v>87.9</v>
      </c>
      <c r="AZ1058" s="49">
        <v>68</v>
      </c>
      <c r="BA1058" s="49">
        <v>68</v>
      </c>
      <c r="BB1058" s="49">
        <v>47</v>
      </c>
      <c r="BC1058" s="49"/>
      <c r="BD1058" s="92" t="s">
        <v>85</v>
      </c>
      <c r="BE1058" s="91" t="s">
        <v>85</v>
      </c>
      <c r="BF1058" s="92" t="s">
        <v>85</v>
      </c>
      <c r="BG1058" s="91" t="s">
        <v>85</v>
      </c>
      <c r="BH1058" s="70">
        <v>37.520000000000003</v>
      </c>
      <c r="BI1058" s="50">
        <v>21.141732283464599</v>
      </c>
      <c r="BJ1058" s="50">
        <v>21.141732283464599</v>
      </c>
      <c r="BK1058" s="50">
        <v>11.929133858267701</v>
      </c>
      <c r="BL1058" s="357">
        <v>8.7375807000000152E-2</v>
      </c>
      <c r="BM1058" s="73">
        <v>36</v>
      </c>
      <c r="BN1058" s="107" t="s">
        <v>3374</v>
      </c>
      <c r="BO1058" s="46" t="s">
        <v>3891</v>
      </c>
      <c r="BP1058" s="74" t="s">
        <v>3907</v>
      </c>
      <c r="BQ1058" s="74" t="s">
        <v>5204</v>
      </c>
      <c r="BR1058" s="74" t="s">
        <v>5195</v>
      </c>
      <c r="BS1058" s="74" t="s">
        <v>5169</v>
      </c>
      <c r="BT1058" s="74" t="s">
        <v>5196</v>
      </c>
      <c r="BU1058" s="74" t="s">
        <v>3909</v>
      </c>
      <c r="BV1058" s="74"/>
      <c r="BW1058" s="74"/>
      <c r="BX1058" s="74"/>
      <c r="BY1058" s="74"/>
      <c r="BZ1058" s="300" t="s">
        <v>6079</v>
      </c>
      <c r="CA1058" s="356" t="s">
        <v>6078</v>
      </c>
      <c r="CB1058" s="300" t="s">
        <v>6081</v>
      </c>
      <c r="CC1058" s="356" t="s">
        <v>6080</v>
      </c>
      <c r="CD1058" s="311" t="str">
        <f t="shared" si="135"/>
        <v>DISCONTINUED - MR306 Mesh, 18x9, -12mm Offset, 5x5, 94mm Centerbore, Matte Black</v>
      </c>
      <c r="CE1058" s="311" t="s">
        <v>3721</v>
      </c>
      <c r="CF1058" s="311" t="s">
        <v>3720</v>
      </c>
      <c r="CG1058" s="300" t="str">
        <f t="shared" si="131"/>
        <v>STREET (3XX)</v>
      </c>
    </row>
    <row r="1059" spans="1:85" s="36" customFormat="1" ht="15" customHeight="1">
      <c r="A1059" s="571">
        <f t="shared" si="130"/>
        <v>1056</v>
      </c>
      <c r="B1059" s="92" t="s">
        <v>84</v>
      </c>
      <c r="C1059" s="92" t="s">
        <v>1038</v>
      </c>
      <c r="D1059" s="5" t="s">
        <v>4342</v>
      </c>
      <c r="E1059" s="84" t="s">
        <v>7206</v>
      </c>
      <c r="F1059" s="281" t="str">
        <f t="shared" si="134"/>
        <v>MR30689080518</v>
      </c>
      <c r="G1059" s="83"/>
      <c r="H1059" s="83"/>
      <c r="I1059" s="72" t="s">
        <v>503</v>
      </c>
      <c r="J1059" s="305">
        <v>41640</v>
      </c>
      <c r="K1059" s="305">
        <v>45372</v>
      </c>
      <c r="L1059" s="282" t="s">
        <v>1239</v>
      </c>
      <c r="M1059" s="328">
        <v>312</v>
      </c>
      <c r="N1059" s="85"/>
      <c r="O1059" s="409"/>
      <c r="P1059" s="12">
        <v>18</v>
      </c>
      <c r="Q1059" s="8">
        <v>9</v>
      </c>
      <c r="R1059" s="92" t="s">
        <v>1699</v>
      </c>
      <c r="S1059" s="3">
        <v>8</v>
      </c>
      <c r="T1059" s="3">
        <v>6.5</v>
      </c>
      <c r="U1059" s="3">
        <v>18</v>
      </c>
      <c r="V1059" s="19">
        <v>5.75</v>
      </c>
      <c r="W1059" s="93" t="s">
        <v>85</v>
      </c>
      <c r="X1059" s="16">
        <v>130.81</v>
      </c>
      <c r="Y1059" s="8">
        <v>32.78</v>
      </c>
      <c r="Z1059" s="47">
        <v>3600</v>
      </c>
      <c r="AA1059" s="72" t="s">
        <v>2165</v>
      </c>
      <c r="AB1059" s="72" t="s">
        <v>2845</v>
      </c>
      <c r="AC1059" s="47" t="s">
        <v>9567</v>
      </c>
      <c r="AD1059" s="3" t="s">
        <v>1573</v>
      </c>
      <c r="AE1059" s="47"/>
      <c r="AF1059" s="82">
        <v>33</v>
      </c>
      <c r="AG1059" s="80" t="s">
        <v>85</v>
      </c>
      <c r="AH1059" s="73" t="s">
        <v>85</v>
      </c>
      <c r="AI1059" s="3" t="s">
        <v>2863</v>
      </c>
      <c r="AJ1059" s="92" t="s">
        <v>1826</v>
      </c>
      <c r="AK1059" s="9">
        <v>1.1000000000000001</v>
      </c>
      <c r="AL1059" s="92" t="s">
        <v>237</v>
      </c>
      <c r="AM1059" s="92" t="s">
        <v>85</v>
      </c>
      <c r="AN1059" s="38" t="s">
        <v>85</v>
      </c>
      <c r="AO1059" s="92" t="s">
        <v>85</v>
      </c>
      <c r="AP1059" s="93">
        <v>16.2</v>
      </c>
      <c r="AQ1059" s="92"/>
      <c r="AR1059" s="92">
        <v>198</v>
      </c>
      <c r="AS1059" s="25">
        <v>0</v>
      </c>
      <c r="AT1059" s="25">
        <v>0</v>
      </c>
      <c r="AU1059" s="25">
        <v>27.3</v>
      </c>
      <c r="AV1059" s="25">
        <v>35.799999999999997</v>
      </c>
      <c r="AW1059" s="25">
        <v>217.8</v>
      </c>
      <c r="AX1059" s="25">
        <v>208.2</v>
      </c>
      <c r="AY1059" s="95">
        <v>123.7</v>
      </c>
      <c r="AZ1059" s="49">
        <v>76</v>
      </c>
      <c r="BA1059" s="49">
        <v>76</v>
      </c>
      <c r="BB1059" s="49">
        <v>44</v>
      </c>
      <c r="BC1059" s="49"/>
      <c r="BD1059" s="92" t="s">
        <v>85</v>
      </c>
      <c r="BE1059" s="91" t="s">
        <v>85</v>
      </c>
      <c r="BF1059" s="92" t="s">
        <v>85</v>
      </c>
      <c r="BG1059" s="91" t="s">
        <v>85</v>
      </c>
      <c r="BH1059" s="70">
        <v>37.125844951933388</v>
      </c>
      <c r="BI1059" s="50">
        <v>21.141732283464599</v>
      </c>
      <c r="BJ1059" s="50">
        <v>21.141732283464599</v>
      </c>
      <c r="BK1059" s="50">
        <v>11.929133858267701</v>
      </c>
      <c r="BL1059" s="357">
        <v>8.7375807000000152E-2</v>
      </c>
      <c r="BM1059" s="73">
        <v>36</v>
      </c>
      <c r="BN1059" s="107" t="s">
        <v>3374</v>
      </c>
      <c r="BO1059" s="46" t="s">
        <v>3891</v>
      </c>
      <c r="BP1059" s="74" t="s">
        <v>3907</v>
      </c>
      <c r="BQ1059" s="74" t="s">
        <v>5204</v>
      </c>
      <c r="BR1059" s="74" t="s">
        <v>5195</v>
      </c>
      <c r="BS1059" s="74" t="s">
        <v>5169</v>
      </c>
      <c r="BT1059" s="74" t="s">
        <v>5196</v>
      </c>
      <c r="BU1059" s="74" t="s">
        <v>3909</v>
      </c>
      <c r="BV1059" s="74"/>
      <c r="BW1059" s="74"/>
      <c r="BX1059" s="74"/>
      <c r="BY1059" s="74"/>
      <c r="BZ1059" s="300" t="s">
        <v>6087</v>
      </c>
      <c r="CA1059" s="356" t="s">
        <v>6086</v>
      </c>
      <c r="CB1059" s="300" t="s">
        <v>6088</v>
      </c>
      <c r="CC1059" s="356" t="s">
        <v>6089</v>
      </c>
      <c r="CD1059" s="311" t="str">
        <f t="shared" si="135"/>
        <v>DISCONTINUED - MR306 Mesh, 18x9, +18mm Offset, 8x6.5, 130.81mm Centerbore, Matte Black</v>
      </c>
      <c r="CE1059" s="311" t="s">
        <v>3721</v>
      </c>
      <c r="CF1059" s="311" t="s">
        <v>3720</v>
      </c>
      <c r="CG1059" s="300" t="str">
        <f t="shared" si="131"/>
        <v>STREET (3XX)</v>
      </c>
    </row>
    <row r="1060" spans="1:85" s="36" customFormat="1" ht="15" customHeight="1">
      <c r="A1060" s="571">
        <f t="shared" si="130"/>
        <v>1057</v>
      </c>
      <c r="B1060" s="92" t="s">
        <v>84</v>
      </c>
      <c r="C1060" s="92" t="s">
        <v>1038</v>
      </c>
      <c r="D1060" s="5" t="s">
        <v>4342</v>
      </c>
      <c r="E1060" s="84" t="s">
        <v>7207</v>
      </c>
      <c r="F1060" s="281" t="str">
        <f t="shared" si="134"/>
        <v>MR30689087512N</v>
      </c>
      <c r="G1060" s="83" t="s">
        <v>2095</v>
      </c>
      <c r="H1060" s="83"/>
      <c r="I1060" s="72" t="s">
        <v>504</v>
      </c>
      <c r="J1060" s="305">
        <v>41640</v>
      </c>
      <c r="K1060" s="305">
        <v>45372</v>
      </c>
      <c r="L1060" s="282" t="s">
        <v>1239</v>
      </c>
      <c r="M1060" s="328">
        <v>312</v>
      </c>
      <c r="N1060" s="85"/>
      <c r="O1060" s="409"/>
      <c r="P1060" s="12">
        <v>18</v>
      </c>
      <c r="Q1060" s="8">
        <v>9</v>
      </c>
      <c r="R1060" s="92" t="s">
        <v>1700</v>
      </c>
      <c r="S1060" s="3">
        <v>8</v>
      </c>
      <c r="T1060" s="3">
        <v>170</v>
      </c>
      <c r="U1060" s="3">
        <v>-12</v>
      </c>
      <c r="V1060" s="16">
        <v>4.5</v>
      </c>
      <c r="W1060" s="93" t="s">
        <v>85</v>
      </c>
      <c r="X1060" s="16">
        <v>130.81</v>
      </c>
      <c r="Y1060" s="8">
        <v>33.25</v>
      </c>
      <c r="Z1060" s="47">
        <v>3600</v>
      </c>
      <c r="AA1060" s="72" t="s">
        <v>2165</v>
      </c>
      <c r="AB1060" s="72" t="s">
        <v>2845</v>
      </c>
      <c r="AC1060" s="47" t="s">
        <v>9568</v>
      </c>
      <c r="AD1060" s="3" t="s">
        <v>1573</v>
      </c>
      <c r="AE1060" s="47"/>
      <c r="AF1060" s="82">
        <v>33</v>
      </c>
      <c r="AG1060" s="80" t="s">
        <v>85</v>
      </c>
      <c r="AH1060" s="92" t="s">
        <v>85</v>
      </c>
      <c r="AI1060" s="3" t="s">
        <v>2863</v>
      </c>
      <c r="AJ1060" s="92" t="s">
        <v>1826</v>
      </c>
      <c r="AK1060" s="9">
        <v>1.1000000000000001</v>
      </c>
      <c r="AL1060" s="92" t="s">
        <v>237</v>
      </c>
      <c r="AM1060" s="92" t="s">
        <v>85</v>
      </c>
      <c r="AN1060" s="38" t="s">
        <v>85</v>
      </c>
      <c r="AO1060" s="92" t="s">
        <v>85</v>
      </c>
      <c r="AP1060" s="93">
        <v>16.2</v>
      </c>
      <c r="AQ1060" s="92"/>
      <c r="AR1060" s="92">
        <v>198</v>
      </c>
      <c r="AS1060" s="25">
        <v>0</v>
      </c>
      <c r="AT1060" s="25">
        <v>0</v>
      </c>
      <c r="AU1060" s="25">
        <v>37.4</v>
      </c>
      <c r="AV1060" s="25">
        <v>54.6</v>
      </c>
      <c r="AW1060" s="25">
        <v>220.4</v>
      </c>
      <c r="AX1060" s="25">
        <v>216</v>
      </c>
      <c r="AY1060" s="95">
        <v>123.7</v>
      </c>
      <c r="AZ1060" s="49">
        <v>76</v>
      </c>
      <c r="BA1060" s="49">
        <v>76</v>
      </c>
      <c r="BB1060" s="49">
        <v>47</v>
      </c>
      <c r="BC1060" s="49"/>
      <c r="BD1060" s="92" t="s">
        <v>85</v>
      </c>
      <c r="BE1060" s="91" t="s">
        <v>85</v>
      </c>
      <c r="BF1060" s="92" t="s">
        <v>85</v>
      </c>
      <c r="BG1060" s="91" t="s">
        <v>85</v>
      </c>
      <c r="BH1060" s="70">
        <v>37.677000607395577</v>
      </c>
      <c r="BI1060" s="50">
        <v>21.141732283464599</v>
      </c>
      <c r="BJ1060" s="50">
        <v>21.141732283464599</v>
      </c>
      <c r="BK1060" s="50">
        <v>11.929133858267701</v>
      </c>
      <c r="BL1060" s="357">
        <v>8.7375807000000152E-2</v>
      </c>
      <c r="BM1060" s="73">
        <v>36</v>
      </c>
      <c r="BN1060" s="107" t="s">
        <v>3374</v>
      </c>
      <c r="BO1060" s="46" t="s">
        <v>3891</v>
      </c>
      <c r="BP1060" s="74" t="s">
        <v>3907</v>
      </c>
      <c r="BQ1060" s="74" t="s">
        <v>5204</v>
      </c>
      <c r="BR1060" s="74" t="s">
        <v>5195</v>
      </c>
      <c r="BS1060" s="74" t="s">
        <v>5169</v>
      </c>
      <c r="BT1060" s="74" t="s">
        <v>5196</v>
      </c>
      <c r="BU1060" s="74" t="s">
        <v>3909</v>
      </c>
      <c r="BV1060" s="74"/>
      <c r="BW1060" s="74"/>
      <c r="BX1060" s="74"/>
      <c r="BY1060" s="74"/>
      <c r="BZ1060" s="300" t="s">
        <v>6087</v>
      </c>
      <c r="CA1060" s="356" t="s">
        <v>6086</v>
      </c>
      <c r="CB1060" s="300" t="s">
        <v>6088</v>
      </c>
      <c r="CC1060" s="356" t="s">
        <v>6089</v>
      </c>
      <c r="CD1060" s="311" t="str">
        <f t="shared" si="135"/>
        <v>DISCONTINUED - MR306 Mesh, 18x9, -12mm Offset, 8x170, 130.81mm Centerbore, Matte Black</v>
      </c>
      <c r="CE1060" s="311" t="s">
        <v>3721</v>
      </c>
      <c r="CF1060" s="311" t="s">
        <v>3720</v>
      </c>
      <c r="CG1060" s="300" t="str">
        <f t="shared" si="131"/>
        <v>STREET (3XX)</v>
      </c>
    </row>
    <row r="1061" spans="1:85" s="36" customFormat="1" ht="15" customHeight="1">
      <c r="A1061" s="571">
        <f t="shared" si="130"/>
        <v>1058</v>
      </c>
      <c r="B1061" s="92" t="s">
        <v>84</v>
      </c>
      <c r="C1061" s="92" t="s">
        <v>1038</v>
      </c>
      <c r="D1061" s="92" t="s">
        <v>1085</v>
      </c>
      <c r="E1061" s="84" t="s">
        <v>7208</v>
      </c>
      <c r="F1061" s="281" t="str">
        <f t="shared" si="134"/>
        <v>MR30878560900</v>
      </c>
      <c r="G1061" s="83"/>
      <c r="H1061" s="83"/>
      <c r="I1061" s="72" t="s">
        <v>529</v>
      </c>
      <c r="J1061" s="305">
        <v>42005</v>
      </c>
      <c r="K1061" s="305">
        <v>45372</v>
      </c>
      <c r="L1061" s="282" t="s">
        <v>1239</v>
      </c>
      <c r="M1061" s="328">
        <v>271.2</v>
      </c>
      <c r="N1061" s="85"/>
      <c r="O1061" s="409"/>
      <c r="P1061" s="92">
        <v>17</v>
      </c>
      <c r="Q1061" s="8">
        <v>8.5</v>
      </c>
      <c r="R1061" s="92" t="s">
        <v>1089</v>
      </c>
      <c r="S1061" s="3">
        <v>6</v>
      </c>
      <c r="T1061" s="3">
        <v>5.5</v>
      </c>
      <c r="U1061" s="3">
        <v>0</v>
      </c>
      <c r="V1061" s="16">
        <v>4.75</v>
      </c>
      <c r="W1061" s="93" t="s">
        <v>85</v>
      </c>
      <c r="X1061" s="16">
        <v>106.25</v>
      </c>
      <c r="Y1061" s="10">
        <v>25.68</v>
      </c>
      <c r="Z1061" s="47">
        <v>2500</v>
      </c>
      <c r="AA1061" s="72" t="s">
        <v>2168</v>
      </c>
      <c r="AB1061" s="71" t="s">
        <v>2846</v>
      </c>
      <c r="AC1061" s="47" t="s">
        <v>9579</v>
      </c>
      <c r="AD1061" s="3" t="s">
        <v>1592</v>
      </c>
      <c r="AE1061" s="47"/>
      <c r="AF1061" s="82">
        <v>33</v>
      </c>
      <c r="AG1061" s="80" t="s">
        <v>1734</v>
      </c>
      <c r="AH1061" s="3" t="s">
        <v>1787</v>
      </c>
      <c r="AI1061" s="3" t="s">
        <v>85</v>
      </c>
      <c r="AJ1061" s="3" t="s">
        <v>85</v>
      </c>
      <c r="AK1061" s="9" t="s">
        <v>85</v>
      </c>
      <c r="AL1061" s="3" t="s">
        <v>236</v>
      </c>
      <c r="AM1061" s="74" t="s">
        <v>1649</v>
      </c>
      <c r="AN1061" s="38">
        <v>2.75</v>
      </c>
      <c r="AO1061" s="3">
        <v>78.3</v>
      </c>
      <c r="AP1061" s="93">
        <v>16.2</v>
      </c>
      <c r="AQ1061" s="92"/>
      <c r="AR1061" s="92">
        <v>175</v>
      </c>
      <c r="AS1061" s="25">
        <v>3.6</v>
      </c>
      <c r="AT1061" s="25">
        <v>17.7</v>
      </c>
      <c r="AU1061" s="25">
        <v>36.799999999999997</v>
      </c>
      <c r="AV1061" s="25">
        <v>52.5</v>
      </c>
      <c r="AW1061" s="25">
        <v>208.9</v>
      </c>
      <c r="AX1061" s="94">
        <v>199.3</v>
      </c>
      <c r="AY1061" s="93">
        <v>106.25</v>
      </c>
      <c r="AZ1061" s="49">
        <v>30</v>
      </c>
      <c r="BA1061" s="49">
        <v>30</v>
      </c>
      <c r="BB1061" s="49">
        <v>0</v>
      </c>
      <c r="BC1061" s="49"/>
      <c r="BD1061" s="92" t="s">
        <v>85</v>
      </c>
      <c r="BE1061" s="91" t="s">
        <v>85</v>
      </c>
      <c r="BF1061" s="92" t="s">
        <v>85</v>
      </c>
      <c r="BG1061" s="91" t="s">
        <v>85</v>
      </c>
      <c r="BH1061" s="70">
        <v>30.423792181513107</v>
      </c>
      <c r="BI1061" s="50">
        <v>20.236220472440898</v>
      </c>
      <c r="BJ1061" s="50">
        <v>20.236220472440898</v>
      </c>
      <c r="BK1061" s="50">
        <v>11.417322834645701</v>
      </c>
      <c r="BL1061" s="357">
        <v>7.6616839999999839E-2</v>
      </c>
      <c r="BM1061" s="73">
        <v>36</v>
      </c>
      <c r="BN1061" s="107" t="s">
        <v>3374</v>
      </c>
      <c r="BO1061" s="46" t="s">
        <v>3891</v>
      </c>
      <c r="BP1061" s="29" t="s">
        <v>3907</v>
      </c>
      <c r="BQ1061" s="29" t="s">
        <v>5206</v>
      </c>
      <c r="BR1061" s="29" t="s">
        <v>5207</v>
      </c>
      <c r="BS1061" s="29" t="s">
        <v>4101</v>
      </c>
      <c r="BT1061" s="29" t="s">
        <v>3909</v>
      </c>
      <c r="BU1061" s="74"/>
      <c r="BV1061" s="74"/>
      <c r="BW1061" s="74"/>
      <c r="BX1061" s="74"/>
      <c r="BY1061" s="74"/>
      <c r="BZ1061" s="300" t="s">
        <v>6099</v>
      </c>
      <c r="CA1061" s="356" t="s">
        <v>6098</v>
      </c>
      <c r="CB1061" s="300" t="s">
        <v>6101</v>
      </c>
      <c r="CC1061" s="356" t="s">
        <v>6100</v>
      </c>
      <c r="CD1061" s="311" t="str">
        <f t="shared" si="135"/>
        <v>DISCONTINUED - MR308 Roost, 17x8.5, 0mm Offset, 6x5.5, 106.25mm Centerbore, Method Bronze</v>
      </c>
      <c r="CE1061" s="311" t="s">
        <v>3721</v>
      </c>
      <c r="CF1061" s="311" t="s">
        <v>3720</v>
      </c>
      <c r="CG1061" s="300" t="str">
        <f t="shared" si="131"/>
        <v>STREET (3XX)</v>
      </c>
    </row>
    <row r="1062" spans="1:85" s="36" customFormat="1" ht="15" customHeight="1">
      <c r="A1062" s="571">
        <f t="shared" si="130"/>
        <v>1059</v>
      </c>
      <c r="B1062" s="92" t="s">
        <v>84</v>
      </c>
      <c r="C1062" s="92" t="s">
        <v>1038</v>
      </c>
      <c r="D1062" s="92" t="s">
        <v>1085</v>
      </c>
      <c r="E1062" s="84" t="s">
        <v>7209</v>
      </c>
      <c r="F1062" s="281" t="str">
        <f t="shared" si="134"/>
        <v>MR30878560500</v>
      </c>
      <c r="G1062" s="83"/>
      <c r="H1062" s="83"/>
      <c r="I1062" s="72" t="s">
        <v>530</v>
      </c>
      <c r="J1062" s="305">
        <v>42005</v>
      </c>
      <c r="K1062" s="305">
        <v>45372</v>
      </c>
      <c r="L1062" s="282" t="s">
        <v>1239</v>
      </c>
      <c r="M1062" s="328">
        <v>271.2</v>
      </c>
      <c r="N1062" s="85"/>
      <c r="O1062" s="409"/>
      <c r="P1062" s="92">
        <v>17</v>
      </c>
      <c r="Q1062" s="8">
        <v>8.5</v>
      </c>
      <c r="R1062" s="92" t="s">
        <v>1089</v>
      </c>
      <c r="S1062" s="3">
        <v>6</v>
      </c>
      <c r="T1062" s="3">
        <v>5.5</v>
      </c>
      <c r="U1062" s="3">
        <v>0</v>
      </c>
      <c r="V1062" s="16">
        <v>4.75</v>
      </c>
      <c r="W1062" s="93" t="s">
        <v>85</v>
      </c>
      <c r="X1062" s="16">
        <v>106.25</v>
      </c>
      <c r="Y1062" s="10">
        <v>27.89</v>
      </c>
      <c r="Z1062" s="47">
        <v>2500</v>
      </c>
      <c r="AA1062" s="72" t="s">
        <v>2165</v>
      </c>
      <c r="AB1062" s="72" t="s">
        <v>2845</v>
      </c>
      <c r="AC1062" s="47" t="s">
        <v>9579</v>
      </c>
      <c r="AD1062" s="3" t="s">
        <v>1592</v>
      </c>
      <c r="AE1062" s="47"/>
      <c r="AF1062" s="82">
        <v>33</v>
      </c>
      <c r="AG1062" s="80" t="s">
        <v>1734</v>
      </c>
      <c r="AH1062" s="3" t="s">
        <v>1787</v>
      </c>
      <c r="AI1062" s="3" t="s">
        <v>85</v>
      </c>
      <c r="AJ1062" s="3" t="s">
        <v>85</v>
      </c>
      <c r="AK1062" s="9" t="s">
        <v>85</v>
      </c>
      <c r="AL1062" s="3" t="s">
        <v>236</v>
      </c>
      <c r="AM1062" s="74" t="s">
        <v>1649</v>
      </c>
      <c r="AN1062" s="38">
        <v>2.75</v>
      </c>
      <c r="AO1062" s="3">
        <v>78.3</v>
      </c>
      <c r="AP1062" s="93">
        <v>16.2</v>
      </c>
      <c r="AQ1062" s="92"/>
      <c r="AR1062" s="92">
        <v>175</v>
      </c>
      <c r="AS1062" s="25">
        <v>3.6</v>
      </c>
      <c r="AT1062" s="25">
        <v>17.7</v>
      </c>
      <c r="AU1062" s="25">
        <v>36.799999999999997</v>
      </c>
      <c r="AV1062" s="25">
        <v>52.5</v>
      </c>
      <c r="AW1062" s="25">
        <v>208.9</v>
      </c>
      <c r="AX1062" s="94">
        <v>199.3</v>
      </c>
      <c r="AY1062" s="93">
        <v>106.25</v>
      </c>
      <c r="AZ1062" s="49">
        <v>30</v>
      </c>
      <c r="BA1062" s="49">
        <v>30</v>
      </c>
      <c r="BB1062" s="49">
        <v>0</v>
      </c>
      <c r="BC1062" s="49"/>
      <c r="BD1062" s="92" t="s">
        <v>85</v>
      </c>
      <c r="BE1062" s="91" t="s">
        <v>85</v>
      </c>
      <c r="BF1062" s="92" t="s">
        <v>85</v>
      </c>
      <c r="BG1062" s="91" t="s">
        <v>85</v>
      </c>
      <c r="BH1062" s="70">
        <v>32.738645934454325</v>
      </c>
      <c r="BI1062" s="50">
        <v>20.236220472440898</v>
      </c>
      <c r="BJ1062" s="50">
        <v>20.236220472440898</v>
      </c>
      <c r="BK1062" s="50">
        <v>11.417322834645701</v>
      </c>
      <c r="BL1062" s="357">
        <v>7.6616839999999839E-2</v>
      </c>
      <c r="BM1062" s="73">
        <v>36</v>
      </c>
      <c r="BN1062" s="107" t="s">
        <v>3374</v>
      </c>
      <c r="BO1062" s="46" t="s">
        <v>3891</v>
      </c>
      <c r="BP1062" s="29" t="s">
        <v>3907</v>
      </c>
      <c r="BQ1062" s="29" t="s">
        <v>5206</v>
      </c>
      <c r="BR1062" s="29" t="s">
        <v>5207</v>
      </c>
      <c r="BS1062" s="29" t="s">
        <v>4101</v>
      </c>
      <c r="BT1062" s="29" t="s">
        <v>3909</v>
      </c>
      <c r="BU1062" s="29"/>
      <c r="BV1062" s="29"/>
      <c r="BW1062" s="29"/>
      <c r="BX1062" s="29"/>
      <c r="BY1062" s="29"/>
      <c r="BZ1062" s="339" t="s">
        <v>6103</v>
      </c>
      <c r="CA1062" s="356" t="s">
        <v>6102</v>
      </c>
      <c r="CB1062" s="300" t="s">
        <v>6105</v>
      </c>
      <c r="CC1062" s="356" t="s">
        <v>6104</v>
      </c>
      <c r="CD1062" s="311" t="str">
        <f t="shared" si="135"/>
        <v>DISCONTINUED - MR308 Roost, 17x8.5, 0mm Offset, 6x5.5, 106.25mm Centerbore, Matte Black</v>
      </c>
      <c r="CE1062" s="311" t="s">
        <v>3721</v>
      </c>
      <c r="CF1062" s="311" t="s">
        <v>3720</v>
      </c>
      <c r="CG1062" s="300" t="str">
        <f t="shared" si="131"/>
        <v>STREET (3XX)</v>
      </c>
    </row>
    <row r="1063" spans="1:85" s="36" customFormat="1" ht="15" customHeight="1">
      <c r="A1063" s="571">
        <f t="shared" si="130"/>
        <v>1060</v>
      </c>
      <c r="B1063" s="92" t="s">
        <v>84</v>
      </c>
      <c r="C1063" s="92" t="s">
        <v>1038</v>
      </c>
      <c r="D1063" s="92" t="s">
        <v>1975</v>
      </c>
      <c r="E1063" s="84" t="s">
        <v>7210</v>
      </c>
      <c r="F1063" s="281" t="str">
        <f t="shared" si="134"/>
        <v>MR31489080818</v>
      </c>
      <c r="G1063" s="83"/>
      <c r="H1063" s="83"/>
      <c r="I1063" s="72" t="s">
        <v>2529</v>
      </c>
      <c r="J1063" s="305">
        <v>43340</v>
      </c>
      <c r="K1063" s="305">
        <v>45372</v>
      </c>
      <c r="L1063" s="282" t="s">
        <v>1239</v>
      </c>
      <c r="M1063" s="328">
        <v>395.56</v>
      </c>
      <c r="N1063" s="85"/>
      <c r="O1063" s="409"/>
      <c r="P1063" s="29">
        <v>18</v>
      </c>
      <c r="Q1063" s="8">
        <v>9</v>
      </c>
      <c r="R1063" s="92" t="s">
        <v>1699</v>
      </c>
      <c r="S1063" s="3">
        <v>8</v>
      </c>
      <c r="T1063" s="29">
        <v>6.5</v>
      </c>
      <c r="U1063" s="29">
        <v>18</v>
      </c>
      <c r="V1063" s="16">
        <v>5.75</v>
      </c>
      <c r="W1063" s="93" t="s">
        <v>85</v>
      </c>
      <c r="X1063" s="16">
        <v>130.81</v>
      </c>
      <c r="Y1063" s="8">
        <v>36.6</v>
      </c>
      <c r="Z1063" s="47">
        <v>3640</v>
      </c>
      <c r="AA1063" s="71" t="s">
        <v>2516</v>
      </c>
      <c r="AB1063" s="71" t="s">
        <v>2850</v>
      </c>
      <c r="AC1063" s="47" t="s">
        <v>9696</v>
      </c>
      <c r="AD1063" s="71" t="s">
        <v>1597</v>
      </c>
      <c r="AE1063" s="433"/>
      <c r="AF1063" s="82">
        <v>33</v>
      </c>
      <c r="AG1063" s="73" t="s">
        <v>85</v>
      </c>
      <c r="AH1063" s="73" t="s">
        <v>85</v>
      </c>
      <c r="AI1063" s="3" t="s">
        <v>2863</v>
      </c>
      <c r="AJ1063" s="73" t="s">
        <v>85</v>
      </c>
      <c r="AK1063" s="9" t="s">
        <v>85</v>
      </c>
      <c r="AL1063" s="71" t="s">
        <v>237</v>
      </c>
      <c r="AM1063" s="3" t="s">
        <v>85</v>
      </c>
      <c r="AN1063" s="38" t="s">
        <v>85</v>
      </c>
      <c r="AO1063" s="3" t="s">
        <v>85</v>
      </c>
      <c r="AP1063" s="16">
        <v>16.2</v>
      </c>
      <c r="AQ1063" s="3"/>
      <c r="AR1063" s="3">
        <v>200</v>
      </c>
      <c r="AS1063" s="34">
        <v>0</v>
      </c>
      <c r="AT1063" s="34">
        <v>0</v>
      </c>
      <c r="AU1063" s="34">
        <v>46.9</v>
      </c>
      <c r="AV1063" s="34">
        <v>64.7</v>
      </c>
      <c r="AW1063" s="34">
        <v>219</v>
      </c>
      <c r="AX1063" s="94">
        <v>215</v>
      </c>
      <c r="AY1063" s="93">
        <v>123.1</v>
      </c>
      <c r="AZ1063" s="49">
        <v>92</v>
      </c>
      <c r="BA1063" s="49">
        <v>92</v>
      </c>
      <c r="BB1063" s="49">
        <v>0</v>
      </c>
      <c r="BC1063" s="49"/>
      <c r="BD1063" s="92" t="s">
        <v>85</v>
      </c>
      <c r="BE1063" s="91" t="s">
        <v>85</v>
      </c>
      <c r="BF1063" s="92" t="s">
        <v>85</v>
      </c>
      <c r="BG1063" s="91" t="s">
        <v>85</v>
      </c>
      <c r="BH1063" s="70">
        <v>40.1</v>
      </c>
      <c r="BI1063" s="50">
        <v>21.141732283464599</v>
      </c>
      <c r="BJ1063" s="50">
        <v>21.141732283464599</v>
      </c>
      <c r="BK1063" s="50">
        <v>11.929133858267701</v>
      </c>
      <c r="BL1063" s="357">
        <v>8.7375807000000152E-2</v>
      </c>
      <c r="BM1063" s="73">
        <v>36</v>
      </c>
      <c r="BN1063" s="107" t="s">
        <v>3374</v>
      </c>
      <c r="BO1063" s="46" t="s">
        <v>3891</v>
      </c>
      <c r="BP1063" s="29" t="s">
        <v>3907</v>
      </c>
      <c r="BQ1063" s="29" t="s">
        <v>5213</v>
      </c>
      <c r="BR1063" s="29" t="s">
        <v>5214</v>
      </c>
      <c r="BS1063" s="29" t="s">
        <v>5215</v>
      </c>
      <c r="BT1063" s="74" t="s">
        <v>5216</v>
      </c>
      <c r="BU1063" s="74" t="s">
        <v>4101</v>
      </c>
      <c r="BV1063" s="74" t="s">
        <v>3909</v>
      </c>
      <c r="BW1063" s="74"/>
      <c r="BX1063" s="74"/>
      <c r="BY1063" s="74"/>
      <c r="BZ1063" s="300" t="s">
        <v>6147</v>
      </c>
      <c r="CA1063" s="356" t="s">
        <v>6153</v>
      </c>
      <c r="CB1063" s="300" t="s">
        <v>6155</v>
      </c>
      <c r="CC1063" s="356" t="s">
        <v>6154</v>
      </c>
      <c r="CD1063" s="311" t="str">
        <f t="shared" si="135"/>
        <v>DISCONTINUED - MR314, 18x9, +18mm Offset, 8x6.5, 130.81mm Centerbore, Gloss Titanium</v>
      </c>
      <c r="CE1063" s="311" t="s">
        <v>3721</v>
      </c>
      <c r="CF1063" s="311" t="s">
        <v>3720</v>
      </c>
      <c r="CG1063" s="300" t="str">
        <f t="shared" si="131"/>
        <v>STREET (3XX)</v>
      </c>
    </row>
    <row r="1064" spans="1:85" s="36" customFormat="1" ht="15" customHeight="1">
      <c r="A1064" s="571">
        <f t="shared" si="130"/>
        <v>1061</v>
      </c>
      <c r="B1064" s="92" t="s">
        <v>84</v>
      </c>
      <c r="C1064" s="92" t="s">
        <v>1038</v>
      </c>
      <c r="D1064" s="92" t="s">
        <v>3867</v>
      </c>
      <c r="E1064" s="84" t="s">
        <v>7211</v>
      </c>
      <c r="F1064" s="281" t="str">
        <f t="shared" si="134"/>
        <v>MR31621016818N</v>
      </c>
      <c r="G1064" s="83" t="s">
        <v>2095</v>
      </c>
      <c r="H1064" s="83"/>
      <c r="I1064" s="72" t="s">
        <v>5375</v>
      </c>
      <c r="J1064" s="315">
        <v>44517</v>
      </c>
      <c r="K1064" s="305">
        <v>45372</v>
      </c>
      <c r="L1064" s="282" t="s">
        <v>1239</v>
      </c>
      <c r="M1064" s="328">
        <v>359</v>
      </c>
      <c r="N1064" s="85"/>
      <c r="O1064" s="409"/>
      <c r="P1064" s="29">
        <v>20</v>
      </c>
      <c r="Q1064" s="24">
        <v>10</v>
      </c>
      <c r="R1064" s="92" t="s">
        <v>1697</v>
      </c>
      <c r="S1064" s="3">
        <v>6</v>
      </c>
      <c r="T1064" s="29">
        <v>135</v>
      </c>
      <c r="U1064" s="29">
        <v>-18</v>
      </c>
      <c r="V1064" s="16">
        <v>4.75</v>
      </c>
      <c r="W1064" s="93" t="s">
        <v>85</v>
      </c>
      <c r="X1064" s="16">
        <v>87</v>
      </c>
      <c r="Y1064" s="41">
        <v>36.479999999999997</v>
      </c>
      <c r="Z1064" s="47">
        <v>2650</v>
      </c>
      <c r="AA1064" s="11" t="s">
        <v>2516</v>
      </c>
      <c r="AB1064" s="11" t="s">
        <v>2850</v>
      </c>
      <c r="AC1064" s="47" t="s">
        <v>9859</v>
      </c>
      <c r="AD1064" s="74" t="s">
        <v>1600</v>
      </c>
      <c r="AE1064" s="86"/>
      <c r="AF1064" s="82">
        <v>22</v>
      </c>
      <c r="AG1064" s="80" t="s">
        <v>85</v>
      </c>
      <c r="AH1064" s="73" t="s">
        <v>85</v>
      </c>
      <c r="AI1064" s="73" t="s">
        <v>85</v>
      </c>
      <c r="AJ1064" s="73" t="s">
        <v>85</v>
      </c>
      <c r="AK1064" s="9" t="s">
        <v>85</v>
      </c>
      <c r="AL1064" s="74" t="s">
        <v>236</v>
      </c>
      <c r="AM1064" s="74" t="s">
        <v>85</v>
      </c>
      <c r="AN1064" s="38" t="s">
        <v>85</v>
      </c>
      <c r="AO1064" s="74" t="s">
        <v>85</v>
      </c>
      <c r="AP1064" s="16">
        <v>16.100000000000001</v>
      </c>
      <c r="AQ1064" s="3"/>
      <c r="AR1064" s="3">
        <v>175</v>
      </c>
      <c r="AS1064" s="34">
        <v>3</v>
      </c>
      <c r="AT1064" s="34">
        <v>16.600000000000001</v>
      </c>
      <c r="AU1064" s="34">
        <v>37.9</v>
      </c>
      <c r="AV1064" s="34">
        <v>47.8</v>
      </c>
      <c r="AW1064" s="34">
        <v>245.7</v>
      </c>
      <c r="AX1064" s="94">
        <v>241.3</v>
      </c>
      <c r="AY1064" s="16">
        <v>87</v>
      </c>
      <c r="AZ1064" s="49">
        <v>46</v>
      </c>
      <c r="BA1064" s="49">
        <v>46</v>
      </c>
      <c r="BB1064" s="49">
        <v>77</v>
      </c>
      <c r="BC1064" s="49"/>
      <c r="BD1064" s="3" t="s">
        <v>85</v>
      </c>
      <c r="BE1064" s="91" t="s">
        <v>85</v>
      </c>
      <c r="BF1064" s="3" t="s">
        <v>85</v>
      </c>
      <c r="BG1064" s="91" t="s">
        <v>85</v>
      </c>
      <c r="BH1064" s="70">
        <v>43.5</v>
      </c>
      <c r="BI1064" s="50">
        <v>23.228346456692901</v>
      </c>
      <c r="BJ1064" s="50">
        <v>23.228346456692901</v>
      </c>
      <c r="BK1064" s="50">
        <v>12.9133858267717</v>
      </c>
      <c r="BL1064" s="357">
        <v>0.11417680000000027</v>
      </c>
      <c r="BM1064" s="73">
        <v>20</v>
      </c>
      <c r="BN1064" s="107" t="s">
        <v>3374</v>
      </c>
      <c r="BO1064" s="46" t="s">
        <v>3891</v>
      </c>
      <c r="BP1064" s="29" t="s">
        <v>3907</v>
      </c>
      <c r="BQ1064" s="29" t="s">
        <v>5222</v>
      </c>
      <c r="BR1064" s="29" t="s">
        <v>5223</v>
      </c>
      <c r="BS1064" s="29" t="s">
        <v>5216</v>
      </c>
      <c r="BT1064" s="74" t="s">
        <v>4101</v>
      </c>
      <c r="BU1064" s="74" t="s">
        <v>3909</v>
      </c>
      <c r="BV1064" s="74"/>
      <c r="BW1064" s="74"/>
      <c r="BX1064" s="74"/>
      <c r="BY1064" s="74"/>
      <c r="BZ1064" s="300" t="s">
        <v>6199</v>
      </c>
      <c r="CA1064" s="363" t="s">
        <v>6198</v>
      </c>
      <c r="CB1064" s="300" t="s">
        <v>6201</v>
      </c>
      <c r="CC1064" s="363" t="s">
        <v>6200</v>
      </c>
      <c r="CD1064" s="311" t="str">
        <f t="shared" si="135"/>
        <v>DISCONTINUED - MR316, 20x10, -18mm Offset, 6x135, 87mm Centerbore, Gloss Titanium</v>
      </c>
      <c r="CE1064" s="311" t="s">
        <v>3721</v>
      </c>
      <c r="CF1064" s="311" t="s">
        <v>3720</v>
      </c>
      <c r="CG1064" s="300" t="str">
        <f t="shared" si="131"/>
        <v>STREET (3XX)</v>
      </c>
    </row>
    <row r="1065" spans="1:85" s="36" customFormat="1" ht="15" customHeight="1">
      <c r="A1065" s="571">
        <f t="shared" si="130"/>
        <v>1062</v>
      </c>
      <c r="B1065" s="13" t="s">
        <v>84</v>
      </c>
      <c r="C1065" s="97" t="s">
        <v>1247</v>
      </c>
      <c r="D1065" s="75" t="s">
        <v>5488</v>
      </c>
      <c r="E1065" s="84" t="s">
        <v>7212</v>
      </c>
      <c r="F1065" s="281" t="str">
        <f t="shared" si="134"/>
        <v>MR70677551930</v>
      </c>
      <c r="G1065" s="83"/>
      <c r="H1065" s="83"/>
      <c r="I1065" s="43" t="s">
        <v>5250</v>
      </c>
      <c r="J1065" s="315">
        <v>44517</v>
      </c>
      <c r="K1065" s="305">
        <v>45372</v>
      </c>
      <c r="L1065" s="282" t="s">
        <v>1239</v>
      </c>
      <c r="M1065" s="328">
        <v>309</v>
      </c>
      <c r="N1065" s="85"/>
      <c r="O1065" s="409"/>
      <c r="P1065" s="75">
        <v>17</v>
      </c>
      <c r="Q1065" s="76">
        <v>7.5</v>
      </c>
      <c r="R1065" s="92" t="s">
        <v>1684</v>
      </c>
      <c r="S1065" s="75">
        <v>5</v>
      </c>
      <c r="T1065" s="75">
        <v>100</v>
      </c>
      <c r="U1065" s="75">
        <v>30</v>
      </c>
      <c r="V1065" s="77">
        <v>5.4</v>
      </c>
      <c r="W1065" s="95" t="s">
        <v>85</v>
      </c>
      <c r="X1065" s="68">
        <v>63.4</v>
      </c>
      <c r="Y1065" s="39">
        <v>28.77</v>
      </c>
      <c r="Z1065" s="47">
        <v>2650</v>
      </c>
      <c r="AA1065" s="43" t="s">
        <v>2168</v>
      </c>
      <c r="AB1065" s="72" t="s">
        <v>2846</v>
      </c>
      <c r="AC1065" s="47" t="s">
        <v>9905</v>
      </c>
      <c r="AD1065" s="74" t="s">
        <v>3939</v>
      </c>
      <c r="AE1065" s="86"/>
      <c r="AF1065" s="82">
        <v>22</v>
      </c>
      <c r="AG1065" s="14" t="s">
        <v>85</v>
      </c>
      <c r="AH1065" s="14" t="s">
        <v>85</v>
      </c>
      <c r="AI1065" s="13" t="s">
        <v>85</v>
      </c>
      <c r="AJ1065" s="14" t="s">
        <v>85</v>
      </c>
      <c r="AK1065" s="9" t="s">
        <v>85</v>
      </c>
      <c r="AL1065" s="92" t="s">
        <v>236</v>
      </c>
      <c r="AM1065" s="75" t="s">
        <v>85</v>
      </c>
      <c r="AN1065" s="38" t="s">
        <v>85</v>
      </c>
      <c r="AO1065" s="75" t="s">
        <v>85</v>
      </c>
      <c r="AP1065" s="68">
        <v>16.2</v>
      </c>
      <c r="AQ1065" s="75"/>
      <c r="AR1065" s="75">
        <v>150</v>
      </c>
      <c r="AS1065" s="34">
        <v>15</v>
      </c>
      <c r="AT1065" s="34">
        <v>22</v>
      </c>
      <c r="AU1065" s="25">
        <v>25.9</v>
      </c>
      <c r="AV1065" s="34">
        <v>30.8</v>
      </c>
      <c r="AW1065" s="25">
        <v>203</v>
      </c>
      <c r="AX1065" s="67">
        <v>192</v>
      </c>
      <c r="AY1065" s="77">
        <v>63.4</v>
      </c>
      <c r="AZ1065" s="49">
        <v>41</v>
      </c>
      <c r="BA1065" s="49">
        <v>41</v>
      </c>
      <c r="BB1065" s="49">
        <v>0</v>
      </c>
      <c r="BC1065" s="49"/>
      <c r="BD1065" s="13" t="s">
        <v>85</v>
      </c>
      <c r="BE1065" s="91" t="s">
        <v>85</v>
      </c>
      <c r="BF1065" s="13" t="s">
        <v>85</v>
      </c>
      <c r="BG1065" s="91" t="s">
        <v>85</v>
      </c>
      <c r="BH1065" s="70">
        <v>32.770000000000003</v>
      </c>
      <c r="BI1065" s="50">
        <v>20.236220472440898</v>
      </c>
      <c r="BJ1065" s="50">
        <v>20.236220472440898</v>
      </c>
      <c r="BK1065" s="50">
        <v>10.4330708661417</v>
      </c>
      <c r="BL1065" s="357">
        <v>7.001193999999944E-2</v>
      </c>
      <c r="BM1065" s="14">
        <v>36</v>
      </c>
      <c r="BN1065" s="107" t="s">
        <v>3374</v>
      </c>
      <c r="BO1065" s="46" t="s">
        <v>3891</v>
      </c>
      <c r="BP1065" s="74" t="s">
        <v>4730</v>
      </c>
      <c r="BQ1065" s="74" t="s">
        <v>3907</v>
      </c>
      <c r="BR1065" s="74" t="s">
        <v>5165</v>
      </c>
      <c r="BS1065" s="74" t="s">
        <v>2734</v>
      </c>
      <c r="BT1065" s="74" t="s">
        <v>5619</v>
      </c>
      <c r="BU1065" s="74" t="s">
        <v>5126</v>
      </c>
      <c r="BV1065" s="74" t="s">
        <v>5620</v>
      </c>
      <c r="BW1065" s="74" t="s">
        <v>4101</v>
      </c>
      <c r="BX1065" s="74" t="s">
        <v>3909</v>
      </c>
      <c r="BY1065" s="74"/>
      <c r="BZ1065" s="334" t="s">
        <v>6367</v>
      </c>
      <c r="CA1065" s="364" t="s">
        <v>6366</v>
      </c>
      <c r="CB1065" s="337" t="s">
        <v>6371</v>
      </c>
      <c r="CC1065" s="364" t="s">
        <v>6370</v>
      </c>
      <c r="CD1065" s="311" t="str">
        <f t="shared" si="135"/>
        <v>DISCONTINUED - MR706 Bead Grip, 17x7.5, +30mm Offset, 5x100, 63.4mm Centerbore, Method Bronze</v>
      </c>
      <c r="CE1065" s="311" t="s">
        <v>3721</v>
      </c>
      <c r="CF1065" s="311" t="s">
        <v>3720</v>
      </c>
      <c r="CG1065" s="300" t="str">
        <f t="shared" si="131"/>
        <v>TRAIL (7XX)</v>
      </c>
    </row>
    <row r="1066" spans="1:85" s="36" customFormat="1" ht="15" customHeight="1">
      <c r="A1066" s="571">
        <f t="shared" si="130"/>
        <v>1063</v>
      </c>
      <c r="B1066" s="13" t="s">
        <v>84</v>
      </c>
      <c r="C1066" s="97" t="s">
        <v>1247</v>
      </c>
      <c r="D1066" s="75" t="s">
        <v>5488</v>
      </c>
      <c r="E1066" s="84" t="s">
        <v>7213</v>
      </c>
      <c r="F1066" s="281" t="str">
        <f t="shared" si="134"/>
        <v>MR70678558935T</v>
      </c>
      <c r="G1066" s="83" t="s">
        <v>4510</v>
      </c>
      <c r="H1066" s="83"/>
      <c r="I1066" s="43" t="s">
        <v>5270</v>
      </c>
      <c r="J1066" s="315">
        <v>44517</v>
      </c>
      <c r="K1066" s="305">
        <v>45372</v>
      </c>
      <c r="L1066" s="282" t="s">
        <v>1239</v>
      </c>
      <c r="M1066" s="328">
        <v>319</v>
      </c>
      <c r="N1066" s="85"/>
      <c r="O1066" s="409"/>
      <c r="P1066" s="75">
        <v>17</v>
      </c>
      <c r="Q1066" s="76">
        <v>8.5</v>
      </c>
      <c r="R1066" s="92" t="s">
        <v>1688</v>
      </c>
      <c r="S1066" s="75">
        <v>5</v>
      </c>
      <c r="T1066" s="75">
        <v>150</v>
      </c>
      <c r="U1066" s="75">
        <v>35</v>
      </c>
      <c r="V1066" s="77">
        <v>6.1</v>
      </c>
      <c r="W1066" s="95" t="s">
        <v>85</v>
      </c>
      <c r="X1066" s="68">
        <v>110.5</v>
      </c>
      <c r="Y1066" s="39">
        <v>29.16</v>
      </c>
      <c r="Z1066" s="47">
        <v>2650</v>
      </c>
      <c r="AA1066" s="43" t="s">
        <v>2168</v>
      </c>
      <c r="AB1066" s="72" t="s">
        <v>2846</v>
      </c>
      <c r="AC1066" s="47" t="s">
        <v>9840</v>
      </c>
      <c r="AD1066" s="74" t="s">
        <v>5246</v>
      </c>
      <c r="AE1066" s="86"/>
      <c r="AF1066" s="82">
        <v>22</v>
      </c>
      <c r="AG1066" s="14" t="s">
        <v>85</v>
      </c>
      <c r="AH1066" s="14" t="s">
        <v>85</v>
      </c>
      <c r="AI1066" s="13" t="s">
        <v>85</v>
      </c>
      <c r="AJ1066" s="14" t="s">
        <v>85</v>
      </c>
      <c r="AK1066" s="9" t="s">
        <v>85</v>
      </c>
      <c r="AL1066" s="92" t="s">
        <v>236</v>
      </c>
      <c r="AM1066" s="75" t="s">
        <v>85</v>
      </c>
      <c r="AN1066" s="38" t="s">
        <v>85</v>
      </c>
      <c r="AO1066" s="75" t="s">
        <v>85</v>
      </c>
      <c r="AP1066" s="68">
        <v>16.2</v>
      </c>
      <c r="AQ1066" s="75"/>
      <c r="AR1066" s="75">
        <v>185</v>
      </c>
      <c r="AS1066" s="34">
        <v>0</v>
      </c>
      <c r="AT1066" s="34">
        <v>8.9</v>
      </c>
      <c r="AU1066" s="25">
        <v>23.4</v>
      </c>
      <c r="AV1066" s="34">
        <v>32.9</v>
      </c>
      <c r="AW1066" s="25">
        <v>209.5</v>
      </c>
      <c r="AX1066" s="67">
        <v>192</v>
      </c>
      <c r="AY1066" s="77">
        <v>110.5</v>
      </c>
      <c r="AZ1066" s="49">
        <v>66</v>
      </c>
      <c r="BA1066" s="49">
        <v>66</v>
      </c>
      <c r="BB1066" s="49">
        <v>22</v>
      </c>
      <c r="BC1066" s="49"/>
      <c r="BD1066" s="13" t="s">
        <v>85</v>
      </c>
      <c r="BE1066" s="91" t="s">
        <v>85</v>
      </c>
      <c r="BF1066" s="13" t="s">
        <v>85</v>
      </c>
      <c r="BG1066" s="91" t="s">
        <v>85</v>
      </c>
      <c r="BH1066" s="70">
        <v>34.58</v>
      </c>
      <c r="BI1066" s="50">
        <v>20.236220472440898</v>
      </c>
      <c r="BJ1066" s="50">
        <v>20.236220472440898</v>
      </c>
      <c r="BK1066" s="50">
        <v>11.417322834645701</v>
      </c>
      <c r="BL1066" s="357">
        <v>7.6616839999999839E-2</v>
      </c>
      <c r="BM1066" s="14">
        <v>36</v>
      </c>
      <c r="BN1066" s="107" t="s">
        <v>3374</v>
      </c>
      <c r="BO1066" s="46" t="s">
        <v>3891</v>
      </c>
      <c r="BP1066" s="74" t="s">
        <v>4730</v>
      </c>
      <c r="BQ1066" s="74" t="s">
        <v>3907</v>
      </c>
      <c r="BR1066" s="74" t="s">
        <v>5165</v>
      </c>
      <c r="BS1066" s="74" t="s">
        <v>2734</v>
      </c>
      <c r="BT1066" s="74" t="s">
        <v>5619</v>
      </c>
      <c r="BU1066" s="74" t="s">
        <v>5126</v>
      </c>
      <c r="BV1066" s="74" t="s">
        <v>5620</v>
      </c>
      <c r="BW1066" s="74" t="s">
        <v>4101</v>
      </c>
      <c r="BX1066" s="74" t="s">
        <v>3909</v>
      </c>
      <c r="BY1066" s="74"/>
      <c r="BZ1066" s="334"/>
      <c r="CA1066" s="355"/>
      <c r="CB1066" s="337"/>
      <c r="CC1066" s="355"/>
      <c r="CD1066" s="311" t="str">
        <f t="shared" si="135"/>
        <v>DISCONTINUED - MR706 Bead Grip, 17x8.5, +35mm Offset, 5x150, 110.5mm Centerbore, Method Bronze</v>
      </c>
      <c r="CE1066" s="311" t="s">
        <v>3721</v>
      </c>
      <c r="CF1066" s="311" t="s">
        <v>3720</v>
      </c>
      <c r="CG1066" s="300" t="str">
        <f t="shared" si="131"/>
        <v>TRAIL (7XX)</v>
      </c>
    </row>
    <row r="1067" spans="1:85" s="36" customFormat="1" ht="15" customHeight="1">
      <c r="A1067" s="571">
        <f t="shared" si="130"/>
        <v>1064</v>
      </c>
      <c r="B1067" s="13" t="s">
        <v>84</v>
      </c>
      <c r="C1067" s="97" t="s">
        <v>1247</v>
      </c>
      <c r="D1067" s="75" t="s">
        <v>5488</v>
      </c>
      <c r="E1067" s="84" t="s">
        <v>7214</v>
      </c>
      <c r="F1067" s="281" t="str">
        <f t="shared" si="134"/>
        <v>MR70678516525</v>
      </c>
      <c r="G1067" s="83"/>
      <c r="H1067" s="83"/>
      <c r="I1067" s="43" t="s">
        <v>5279</v>
      </c>
      <c r="J1067" s="315">
        <v>44517</v>
      </c>
      <c r="K1067" s="305">
        <v>45372</v>
      </c>
      <c r="L1067" s="282" t="s">
        <v>1239</v>
      </c>
      <c r="M1067" s="328">
        <v>319</v>
      </c>
      <c r="N1067" s="85"/>
      <c r="O1067" s="409"/>
      <c r="P1067" s="75">
        <v>17</v>
      </c>
      <c r="Q1067" s="76">
        <v>8.5</v>
      </c>
      <c r="R1067" s="92" t="s">
        <v>1697</v>
      </c>
      <c r="S1067" s="75">
        <v>6</v>
      </c>
      <c r="T1067" s="75">
        <v>135</v>
      </c>
      <c r="U1067" s="75">
        <v>25</v>
      </c>
      <c r="V1067" s="77">
        <v>5.7</v>
      </c>
      <c r="W1067" s="95" t="s">
        <v>85</v>
      </c>
      <c r="X1067" s="68">
        <v>87</v>
      </c>
      <c r="Y1067" s="39">
        <v>30.38</v>
      </c>
      <c r="Z1067" s="47">
        <v>2650</v>
      </c>
      <c r="AA1067" s="43" t="s">
        <v>2165</v>
      </c>
      <c r="AB1067" s="72" t="s">
        <v>2845</v>
      </c>
      <c r="AC1067" s="47" t="s">
        <v>9808</v>
      </c>
      <c r="AD1067" s="74" t="s">
        <v>3940</v>
      </c>
      <c r="AE1067" s="86"/>
      <c r="AF1067" s="82">
        <v>22</v>
      </c>
      <c r="AG1067" s="14" t="s">
        <v>85</v>
      </c>
      <c r="AH1067" s="14" t="s">
        <v>85</v>
      </c>
      <c r="AI1067" s="13" t="s">
        <v>85</v>
      </c>
      <c r="AJ1067" s="14" t="s">
        <v>85</v>
      </c>
      <c r="AK1067" s="9" t="s">
        <v>85</v>
      </c>
      <c r="AL1067" s="92" t="s">
        <v>236</v>
      </c>
      <c r="AM1067" s="75" t="s">
        <v>85</v>
      </c>
      <c r="AN1067" s="38" t="s">
        <v>85</v>
      </c>
      <c r="AO1067" s="75" t="s">
        <v>85</v>
      </c>
      <c r="AP1067" s="68">
        <v>16.2</v>
      </c>
      <c r="AQ1067" s="75"/>
      <c r="AR1067" s="75">
        <v>170</v>
      </c>
      <c r="AS1067" s="34">
        <v>7</v>
      </c>
      <c r="AT1067" s="34">
        <v>20</v>
      </c>
      <c r="AU1067" s="25">
        <v>33.700000000000003</v>
      </c>
      <c r="AV1067" s="34">
        <v>42.9</v>
      </c>
      <c r="AW1067" s="25">
        <v>209.7</v>
      </c>
      <c r="AX1067" s="67">
        <v>197</v>
      </c>
      <c r="AY1067" s="77">
        <v>87</v>
      </c>
      <c r="AZ1067" s="49">
        <v>53</v>
      </c>
      <c r="BA1067" s="49">
        <v>53</v>
      </c>
      <c r="BB1067" s="49">
        <v>22</v>
      </c>
      <c r="BC1067" s="49"/>
      <c r="BD1067" s="13" t="s">
        <v>85</v>
      </c>
      <c r="BE1067" s="91" t="s">
        <v>85</v>
      </c>
      <c r="BF1067" s="13" t="s">
        <v>85</v>
      </c>
      <c r="BG1067" s="91" t="s">
        <v>85</v>
      </c>
      <c r="BH1067" s="70">
        <v>34.380000000000003</v>
      </c>
      <c r="BI1067" s="50">
        <v>20.236220472440898</v>
      </c>
      <c r="BJ1067" s="50">
        <v>20.236220472440898</v>
      </c>
      <c r="BK1067" s="50">
        <v>11.417322834645701</v>
      </c>
      <c r="BL1067" s="357">
        <v>7.6616839999999839E-2</v>
      </c>
      <c r="BM1067" s="14">
        <v>36</v>
      </c>
      <c r="BN1067" s="107" t="s">
        <v>3374</v>
      </c>
      <c r="BO1067" s="46" t="s">
        <v>3891</v>
      </c>
      <c r="BP1067" s="74" t="s">
        <v>4730</v>
      </c>
      <c r="BQ1067" s="74" t="s">
        <v>3907</v>
      </c>
      <c r="BR1067" s="74" t="s">
        <v>5165</v>
      </c>
      <c r="BS1067" s="74" t="s">
        <v>2734</v>
      </c>
      <c r="BT1067" s="74" t="s">
        <v>5619</v>
      </c>
      <c r="BU1067" s="74" t="s">
        <v>5126</v>
      </c>
      <c r="BV1067" s="74" t="s">
        <v>5620</v>
      </c>
      <c r="BW1067" s="74" t="s">
        <v>4101</v>
      </c>
      <c r="BX1067" s="74" t="s">
        <v>3909</v>
      </c>
      <c r="BY1067" s="74"/>
      <c r="BZ1067" s="334" t="s">
        <v>6356</v>
      </c>
      <c r="CA1067" s="364" t="s">
        <v>6360</v>
      </c>
      <c r="CB1067" s="337" t="s">
        <v>6362</v>
      </c>
      <c r="CC1067" s="364" t="s">
        <v>6361</v>
      </c>
      <c r="CD1067" s="311" t="str">
        <f t="shared" si="135"/>
        <v>DISCONTINUED - MR706 Bead Grip, 17x8.5, +25mm Offset, 6x135, 87mm Centerbore, Matte Black</v>
      </c>
      <c r="CE1067" s="311" t="s">
        <v>3721</v>
      </c>
      <c r="CF1067" s="311" t="s">
        <v>3720</v>
      </c>
      <c r="CG1067" s="300" t="str">
        <f t="shared" si="131"/>
        <v>TRAIL (7XX)</v>
      </c>
    </row>
    <row r="1068" spans="1:85" s="36" customFormat="1" ht="15" customHeight="1">
      <c r="A1068" s="571">
        <f t="shared" si="130"/>
        <v>1065</v>
      </c>
      <c r="B1068" s="13" t="s">
        <v>84</v>
      </c>
      <c r="C1068" s="97" t="s">
        <v>1247</v>
      </c>
      <c r="D1068" s="75" t="s">
        <v>5488</v>
      </c>
      <c r="E1068" s="84" t="s">
        <v>7215</v>
      </c>
      <c r="F1068" s="281" t="str">
        <f t="shared" si="134"/>
        <v>MR70689058935</v>
      </c>
      <c r="G1068" s="83"/>
      <c r="H1068" s="83"/>
      <c r="I1068" s="43" t="s">
        <v>5304</v>
      </c>
      <c r="J1068" s="315">
        <v>44517</v>
      </c>
      <c r="K1068" s="305">
        <v>45372</v>
      </c>
      <c r="L1068" s="282" t="s">
        <v>1239</v>
      </c>
      <c r="M1068" s="328">
        <v>379</v>
      </c>
      <c r="N1068" s="85"/>
      <c r="O1068" s="409"/>
      <c r="P1068" s="75">
        <v>18</v>
      </c>
      <c r="Q1068" s="8">
        <v>9</v>
      </c>
      <c r="R1068" s="92" t="s">
        <v>1688</v>
      </c>
      <c r="S1068" s="75">
        <v>5</v>
      </c>
      <c r="T1068" s="75">
        <v>150</v>
      </c>
      <c r="U1068" s="75">
        <v>35</v>
      </c>
      <c r="V1068" s="77">
        <v>6.35</v>
      </c>
      <c r="W1068" s="95" t="s">
        <v>85</v>
      </c>
      <c r="X1068" s="68">
        <v>110.5</v>
      </c>
      <c r="Y1068" s="39">
        <v>32.25</v>
      </c>
      <c r="Z1068" s="47">
        <v>2650</v>
      </c>
      <c r="AA1068" s="43" t="s">
        <v>2168</v>
      </c>
      <c r="AB1068" s="72" t="s">
        <v>2846</v>
      </c>
      <c r="AC1068" s="47" t="s">
        <v>9911</v>
      </c>
      <c r="AD1068" s="74" t="s">
        <v>3941</v>
      </c>
      <c r="AE1068" s="86"/>
      <c r="AF1068" s="82">
        <v>22</v>
      </c>
      <c r="AG1068" s="14" t="s">
        <v>85</v>
      </c>
      <c r="AH1068" s="14" t="s">
        <v>85</v>
      </c>
      <c r="AI1068" s="13" t="s">
        <v>85</v>
      </c>
      <c r="AJ1068" s="14" t="s">
        <v>85</v>
      </c>
      <c r="AK1068" s="9" t="s">
        <v>85</v>
      </c>
      <c r="AL1068" s="92" t="s">
        <v>236</v>
      </c>
      <c r="AM1068" s="75" t="s">
        <v>85</v>
      </c>
      <c r="AN1068" s="38" t="s">
        <v>85</v>
      </c>
      <c r="AO1068" s="75" t="s">
        <v>85</v>
      </c>
      <c r="AP1068" s="68">
        <v>16.2</v>
      </c>
      <c r="AQ1068" s="75"/>
      <c r="AR1068" s="75">
        <v>185</v>
      </c>
      <c r="AS1068" s="34">
        <v>0</v>
      </c>
      <c r="AT1068" s="34">
        <v>6</v>
      </c>
      <c r="AU1068" s="25">
        <v>21</v>
      </c>
      <c r="AV1068" s="34">
        <v>31</v>
      </c>
      <c r="AW1068" s="25">
        <v>223.3</v>
      </c>
      <c r="AX1068" s="67">
        <v>209</v>
      </c>
      <c r="AY1068" s="77">
        <v>110.5</v>
      </c>
      <c r="AZ1068" s="49">
        <v>44</v>
      </c>
      <c r="BA1068" s="49">
        <v>44</v>
      </c>
      <c r="BB1068" s="49">
        <v>24</v>
      </c>
      <c r="BC1068" s="49"/>
      <c r="BD1068" s="13" t="s">
        <v>85</v>
      </c>
      <c r="BE1068" s="91" t="s">
        <v>85</v>
      </c>
      <c r="BF1068" s="13" t="s">
        <v>85</v>
      </c>
      <c r="BG1068" s="91" t="s">
        <v>85</v>
      </c>
      <c r="BH1068" s="70">
        <v>36.25</v>
      </c>
      <c r="BI1068" s="50">
        <v>21.141732283464599</v>
      </c>
      <c r="BJ1068" s="50">
        <v>21.141732283464599</v>
      </c>
      <c r="BK1068" s="50">
        <v>11.929133858267701</v>
      </c>
      <c r="BL1068" s="357">
        <v>8.7375807000000152E-2</v>
      </c>
      <c r="BM1068" s="14">
        <v>36</v>
      </c>
      <c r="BN1068" s="107" t="s">
        <v>3374</v>
      </c>
      <c r="BO1068" s="46" t="s">
        <v>3891</v>
      </c>
      <c r="BP1068" s="74" t="s">
        <v>4730</v>
      </c>
      <c r="BQ1068" s="74" t="s">
        <v>3907</v>
      </c>
      <c r="BR1068" s="74" t="s">
        <v>5165</v>
      </c>
      <c r="BS1068" s="74" t="s">
        <v>2734</v>
      </c>
      <c r="BT1068" s="74" t="s">
        <v>5619</v>
      </c>
      <c r="BU1068" s="74" t="s">
        <v>5126</v>
      </c>
      <c r="BV1068" s="74" t="s">
        <v>5620</v>
      </c>
      <c r="BW1068" s="74" t="s">
        <v>4101</v>
      </c>
      <c r="BX1068" s="74" t="s">
        <v>3909</v>
      </c>
      <c r="BY1068" s="74"/>
      <c r="BZ1068" s="334" t="s">
        <v>6367</v>
      </c>
      <c r="CA1068" s="364" t="s">
        <v>6366</v>
      </c>
      <c r="CB1068" s="337" t="s">
        <v>6371</v>
      </c>
      <c r="CC1068" s="364" t="s">
        <v>6370</v>
      </c>
      <c r="CD1068" s="311" t="str">
        <f t="shared" si="135"/>
        <v>DISCONTINUED - MR706 Bead Grip, 18x9, +35mm Offset, 5x150, 110.5mm Centerbore, Method Bronze</v>
      </c>
      <c r="CE1068" s="311" t="s">
        <v>3721</v>
      </c>
      <c r="CF1068" s="311" t="s">
        <v>3720</v>
      </c>
      <c r="CG1068" s="300" t="str">
        <f t="shared" si="131"/>
        <v>TRAIL (7XX)</v>
      </c>
    </row>
    <row r="1069" spans="1:85" s="36" customFormat="1" ht="15" customHeight="1">
      <c r="A1069" s="571">
        <f t="shared" si="130"/>
        <v>1066</v>
      </c>
      <c r="B1069" s="13" t="s">
        <v>84</v>
      </c>
      <c r="C1069" s="97" t="s">
        <v>1247</v>
      </c>
      <c r="D1069" s="75" t="s">
        <v>5489</v>
      </c>
      <c r="E1069" s="84" t="s">
        <v>7216</v>
      </c>
      <c r="F1069" s="281" t="str">
        <f t="shared" si="134"/>
        <v>MR70778587500</v>
      </c>
      <c r="G1069" s="83"/>
      <c r="H1069" s="83"/>
      <c r="I1069" s="72" t="s">
        <v>5448</v>
      </c>
      <c r="J1069" s="306">
        <v>44539</v>
      </c>
      <c r="K1069" s="305">
        <v>45372</v>
      </c>
      <c r="L1069" s="282" t="s">
        <v>1239</v>
      </c>
      <c r="M1069" s="328">
        <v>339</v>
      </c>
      <c r="N1069" s="85"/>
      <c r="O1069" s="409"/>
      <c r="P1069" s="75">
        <v>17</v>
      </c>
      <c r="Q1069" s="76">
        <v>8.5</v>
      </c>
      <c r="R1069" s="92" t="s">
        <v>1700</v>
      </c>
      <c r="S1069" s="75">
        <v>8</v>
      </c>
      <c r="T1069" s="75">
        <v>170</v>
      </c>
      <c r="U1069" s="75">
        <v>0</v>
      </c>
      <c r="V1069" s="77">
        <v>4.72</v>
      </c>
      <c r="W1069" s="95" t="s">
        <v>85</v>
      </c>
      <c r="X1069" s="68">
        <v>130.81</v>
      </c>
      <c r="Y1069" s="39">
        <v>33.289801589916515</v>
      </c>
      <c r="Z1069" s="47">
        <v>3640</v>
      </c>
      <c r="AA1069" s="43" t="s">
        <v>2165</v>
      </c>
      <c r="AB1069" s="72" t="s">
        <v>2845</v>
      </c>
      <c r="AC1069" s="47" t="s">
        <v>9626</v>
      </c>
      <c r="AD1069" s="74" t="s">
        <v>3943</v>
      </c>
      <c r="AE1069" s="86"/>
      <c r="AF1069" s="82">
        <v>33</v>
      </c>
      <c r="AG1069" s="14" t="s">
        <v>85</v>
      </c>
      <c r="AH1069" s="14" t="s">
        <v>85</v>
      </c>
      <c r="AI1069" s="13" t="s">
        <v>2863</v>
      </c>
      <c r="AJ1069" s="14" t="s">
        <v>85</v>
      </c>
      <c r="AK1069" s="9" t="s">
        <v>85</v>
      </c>
      <c r="AL1069" s="92" t="s">
        <v>237</v>
      </c>
      <c r="AM1069" s="75" t="s">
        <v>85</v>
      </c>
      <c r="AN1069" s="38" t="s">
        <v>85</v>
      </c>
      <c r="AO1069" s="75" t="s">
        <v>85</v>
      </c>
      <c r="AP1069" s="68">
        <v>16.2</v>
      </c>
      <c r="AQ1069" s="75"/>
      <c r="AR1069" s="75">
        <v>200</v>
      </c>
      <c r="AS1069" s="34">
        <v>0</v>
      </c>
      <c r="AT1069" s="34">
        <v>0</v>
      </c>
      <c r="AU1069" s="25">
        <v>34.700000000000003</v>
      </c>
      <c r="AV1069" s="34">
        <v>85.6</v>
      </c>
      <c r="AW1069" s="25">
        <v>210</v>
      </c>
      <c r="AX1069" s="67">
        <v>203</v>
      </c>
      <c r="AY1069" s="77">
        <v>128</v>
      </c>
      <c r="AZ1069" s="49">
        <v>103.9</v>
      </c>
      <c r="BA1069" s="49">
        <v>107</v>
      </c>
      <c r="BB1069" s="49">
        <v>0</v>
      </c>
      <c r="BC1069" s="49"/>
      <c r="BD1069" s="13" t="s">
        <v>85</v>
      </c>
      <c r="BE1069" s="91" t="s">
        <v>85</v>
      </c>
      <c r="BF1069" s="13" t="s">
        <v>85</v>
      </c>
      <c r="BG1069" s="91" t="s">
        <v>85</v>
      </c>
      <c r="BH1069" s="70">
        <v>38.029740226891377</v>
      </c>
      <c r="BI1069" s="50">
        <v>20.236220472440898</v>
      </c>
      <c r="BJ1069" s="50">
        <v>20.236220472440898</v>
      </c>
      <c r="BK1069" s="50">
        <v>11.417322834645701</v>
      </c>
      <c r="BL1069" s="357">
        <v>7.6616839999999839E-2</v>
      </c>
      <c r="BM1069" s="14">
        <v>36</v>
      </c>
      <c r="BN1069" s="107" t="s">
        <v>3374</v>
      </c>
      <c r="BO1069" s="46" t="s">
        <v>3891</v>
      </c>
      <c r="BP1069" s="74" t="s">
        <v>4730</v>
      </c>
      <c r="BQ1069" s="74" t="s">
        <v>3907</v>
      </c>
      <c r="BR1069" s="74" t="s">
        <v>5161</v>
      </c>
      <c r="BS1069" s="74" t="s">
        <v>2734</v>
      </c>
      <c r="BT1069" s="74" t="s">
        <v>5619</v>
      </c>
      <c r="BU1069" s="74" t="s">
        <v>5126</v>
      </c>
      <c r="BV1069" s="74" t="s">
        <v>5620</v>
      </c>
      <c r="BW1069" s="74" t="s">
        <v>4101</v>
      </c>
      <c r="BX1069" s="74" t="s">
        <v>3909</v>
      </c>
      <c r="BY1069" s="74"/>
      <c r="BZ1069" s="334" t="s">
        <v>6392</v>
      </c>
      <c r="CA1069" s="364" t="s">
        <v>6395</v>
      </c>
      <c r="CB1069" s="337" t="s">
        <v>6397</v>
      </c>
      <c r="CC1069" s="364" t="s">
        <v>6396</v>
      </c>
      <c r="CD1069" s="311" t="str">
        <f t="shared" si="135"/>
        <v>DISCONTINUED - MR707 Bead Grip, 17x8.5, 0mm Offset, 8x170, 130.81mm Centerbore, Matte Black</v>
      </c>
      <c r="CE1069" s="311" t="s">
        <v>3721</v>
      </c>
      <c r="CF1069" s="311" t="s">
        <v>3720</v>
      </c>
      <c r="CG1069" s="300" t="str">
        <f t="shared" si="131"/>
        <v>TRAIL (7XX)</v>
      </c>
    </row>
    <row r="1070" spans="1:85" s="36" customFormat="1" ht="15" customHeight="1">
      <c r="A1070" s="571">
        <f t="shared" si="130"/>
        <v>1067</v>
      </c>
      <c r="B1070" s="13" t="s">
        <v>84</v>
      </c>
      <c r="C1070" s="97" t="s">
        <v>1247</v>
      </c>
      <c r="D1070" s="75" t="s">
        <v>5489</v>
      </c>
      <c r="E1070" s="84" t="s">
        <v>7217</v>
      </c>
      <c r="F1070" s="281" t="str">
        <f t="shared" si="134"/>
        <v>MR70788549538</v>
      </c>
      <c r="G1070" s="83"/>
      <c r="H1070" s="83"/>
      <c r="I1070" s="72" t="s">
        <v>5451</v>
      </c>
      <c r="J1070" s="306">
        <v>44539</v>
      </c>
      <c r="K1070" s="305">
        <v>45372</v>
      </c>
      <c r="L1070" s="282" t="s">
        <v>1239</v>
      </c>
      <c r="M1070" s="328">
        <v>319</v>
      </c>
      <c r="N1070" s="85"/>
      <c r="O1070" s="409"/>
      <c r="P1070" s="75">
        <v>18</v>
      </c>
      <c r="Q1070" s="76">
        <v>8.5</v>
      </c>
      <c r="R1070" s="92" t="s">
        <v>1685</v>
      </c>
      <c r="S1070" s="75">
        <v>5</v>
      </c>
      <c r="T1070" s="75">
        <v>108</v>
      </c>
      <c r="U1070" s="75">
        <v>38</v>
      </c>
      <c r="V1070" s="77">
        <v>6.2</v>
      </c>
      <c r="W1070" s="95" t="s">
        <v>85</v>
      </c>
      <c r="X1070" s="68">
        <v>63.4</v>
      </c>
      <c r="Y1070" s="39">
        <v>22.84</v>
      </c>
      <c r="Z1070" s="47">
        <v>1850</v>
      </c>
      <c r="AA1070" s="43" t="s">
        <v>2165</v>
      </c>
      <c r="AB1070" s="72" t="s">
        <v>2845</v>
      </c>
      <c r="AC1070" s="47" t="s">
        <v>9914</v>
      </c>
      <c r="AD1070" s="74" t="s">
        <v>3939</v>
      </c>
      <c r="AE1070" s="86"/>
      <c r="AF1070" s="82">
        <v>22</v>
      </c>
      <c r="AG1070" s="14" t="s">
        <v>85</v>
      </c>
      <c r="AH1070" s="14" t="s">
        <v>85</v>
      </c>
      <c r="AI1070" s="13" t="s">
        <v>85</v>
      </c>
      <c r="AJ1070" s="14" t="s">
        <v>85</v>
      </c>
      <c r="AK1070" s="9" t="s">
        <v>85</v>
      </c>
      <c r="AL1070" s="92" t="s">
        <v>236</v>
      </c>
      <c r="AM1070" s="75" t="s">
        <v>85</v>
      </c>
      <c r="AN1070" s="38" t="s">
        <v>85</v>
      </c>
      <c r="AO1070" s="75" t="s">
        <v>85</v>
      </c>
      <c r="AP1070" s="68">
        <v>16</v>
      </c>
      <c r="AQ1070" s="75"/>
      <c r="AR1070" s="75">
        <v>148</v>
      </c>
      <c r="AS1070" s="34">
        <v>14</v>
      </c>
      <c r="AT1070" s="34">
        <v>22.8</v>
      </c>
      <c r="AU1070" s="25">
        <v>40</v>
      </c>
      <c r="AV1070" s="34">
        <v>50</v>
      </c>
      <c r="AW1070" s="25">
        <v>219</v>
      </c>
      <c r="AX1070" s="67">
        <v>214</v>
      </c>
      <c r="AY1070" s="77">
        <v>63.4</v>
      </c>
      <c r="AZ1070" s="49">
        <v>33</v>
      </c>
      <c r="BA1070" s="49">
        <v>33</v>
      </c>
      <c r="BB1070" s="49">
        <v>0</v>
      </c>
      <c r="BC1070" s="49"/>
      <c r="BD1070" s="13" t="s">
        <v>85</v>
      </c>
      <c r="BE1070" s="91" t="s">
        <v>85</v>
      </c>
      <c r="BF1070" s="13" t="s">
        <v>85</v>
      </c>
      <c r="BG1070" s="91" t="s">
        <v>85</v>
      </c>
      <c r="BH1070" s="70">
        <v>26.84</v>
      </c>
      <c r="BI1070" s="50">
        <v>21.141732283464599</v>
      </c>
      <c r="BJ1070" s="50">
        <v>21.141732283464599</v>
      </c>
      <c r="BK1070" s="50">
        <v>11.417322834645701</v>
      </c>
      <c r="BL1070" s="357">
        <v>8.3627010000000473E-2</v>
      </c>
      <c r="BM1070" s="14">
        <v>36</v>
      </c>
      <c r="BN1070" s="107" t="s">
        <v>3374</v>
      </c>
      <c r="BO1070" s="46" t="s">
        <v>3891</v>
      </c>
      <c r="BP1070" s="74" t="s">
        <v>4730</v>
      </c>
      <c r="BQ1070" s="74" t="s">
        <v>3907</v>
      </c>
      <c r="BR1070" s="74" t="s">
        <v>5161</v>
      </c>
      <c r="BS1070" s="74" t="s">
        <v>2734</v>
      </c>
      <c r="BT1070" s="74" t="s">
        <v>5619</v>
      </c>
      <c r="BU1070" s="74" t="s">
        <v>5126</v>
      </c>
      <c r="BV1070" s="74" t="s">
        <v>5620</v>
      </c>
      <c r="BW1070" s="74" t="s">
        <v>4101</v>
      </c>
      <c r="BX1070" s="74" t="s">
        <v>3909</v>
      </c>
      <c r="BY1070" s="74"/>
      <c r="BZ1070" s="334" t="s">
        <v>6391</v>
      </c>
      <c r="CA1070" s="364" t="s">
        <v>6390</v>
      </c>
      <c r="CB1070" s="337" t="s">
        <v>6394</v>
      </c>
      <c r="CC1070" s="364" t="s">
        <v>6393</v>
      </c>
      <c r="CD1070" s="311" t="str">
        <f t="shared" si="135"/>
        <v>DISCONTINUED - MR707 Bead Grip, 18x8.5, +38mm Offset, 5x108, 63.4mm Centerbore, Matte Black</v>
      </c>
      <c r="CE1070" s="311" t="s">
        <v>3721</v>
      </c>
      <c r="CF1070" s="311" t="s">
        <v>3720</v>
      </c>
      <c r="CG1070" s="300" t="str">
        <f t="shared" si="131"/>
        <v>TRAIL (7XX)</v>
      </c>
    </row>
    <row r="1071" spans="1:85" s="36" customFormat="1" ht="15" customHeight="1">
      <c r="A1071" s="571">
        <f t="shared" si="130"/>
        <v>1068</v>
      </c>
      <c r="B1071" s="92" t="s">
        <v>84</v>
      </c>
      <c r="C1071" s="92" t="s">
        <v>1038</v>
      </c>
      <c r="D1071" s="5" t="s">
        <v>4342</v>
      </c>
      <c r="E1071" s="84" t="s">
        <v>7241</v>
      </c>
      <c r="F1071" s="281" t="str">
        <f t="shared" si="134"/>
        <v>MR30689016518</v>
      </c>
      <c r="G1071" s="83"/>
      <c r="H1071" s="83"/>
      <c r="I1071" s="72" t="s">
        <v>497</v>
      </c>
      <c r="J1071" s="305">
        <v>41640</v>
      </c>
      <c r="K1071" s="305">
        <v>45401</v>
      </c>
      <c r="L1071" s="282" t="s">
        <v>1239</v>
      </c>
      <c r="M1071" s="328">
        <v>312</v>
      </c>
      <c r="N1071" s="85"/>
      <c r="O1071" s="409"/>
      <c r="P1071" s="12">
        <v>18</v>
      </c>
      <c r="Q1071" s="8">
        <v>9</v>
      </c>
      <c r="R1071" s="92" t="s">
        <v>1697</v>
      </c>
      <c r="S1071" s="3">
        <v>6</v>
      </c>
      <c r="T1071" s="3">
        <v>135</v>
      </c>
      <c r="U1071" s="12">
        <v>18</v>
      </c>
      <c r="V1071" s="16">
        <v>5.75</v>
      </c>
      <c r="W1071" s="93" t="s">
        <v>85</v>
      </c>
      <c r="X1071" s="19">
        <v>94</v>
      </c>
      <c r="Y1071" s="8">
        <v>31.48</v>
      </c>
      <c r="Z1071" s="47">
        <v>2500</v>
      </c>
      <c r="AA1071" s="71" t="s">
        <v>2165</v>
      </c>
      <c r="AB1071" s="72" t="s">
        <v>2845</v>
      </c>
      <c r="AC1071" s="47" t="s">
        <v>9560</v>
      </c>
      <c r="AD1071" s="3" t="s">
        <v>1567</v>
      </c>
      <c r="AE1071" s="47"/>
      <c r="AF1071" s="82">
        <v>33</v>
      </c>
      <c r="AG1071" s="80" t="s">
        <v>85</v>
      </c>
      <c r="AH1071" s="73" t="s">
        <v>85</v>
      </c>
      <c r="AI1071" s="73" t="s">
        <v>2858</v>
      </c>
      <c r="AJ1071" s="92" t="s">
        <v>1826</v>
      </c>
      <c r="AK1071" s="9">
        <v>1.1000000000000001</v>
      </c>
      <c r="AL1071" s="92" t="s">
        <v>237</v>
      </c>
      <c r="AM1071" s="92" t="s">
        <v>85</v>
      </c>
      <c r="AN1071" s="38" t="s">
        <v>85</v>
      </c>
      <c r="AO1071" s="92" t="s">
        <v>85</v>
      </c>
      <c r="AP1071" s="93">
        <v>16.2</v>
      </c>
      <c r="AQ1071" s="92"/>
      <c r="AR1071" s="92">
        <v>168</v>
      </c>
      <c r="AS1071" s="25">
        <v>7</v>
      </c>
      <c r="AT1071" s="25">
        <v>18.100000000000001</v>
      </c>
      <c r="AU1071" s="25">
        <v>28.7</v>
      </c>
      <c r="AV1071" s="25">
        <v>35.799999999999997</v>
      </c>
      <c r="AW1071" s="25">
        <v>217.8</v>
      </c>
      <c r="AX1071" s="25">
        <v>208.2</v>
      </c>
      <c r="AY1071" s="95">
        <v>87.9</v>
      </c>
      <c r="AZ1071" s="49">
        <v>68</v>
      </c>
      <c r="BA1071" s="49">
        <v>68</v>
      </c>
      <c r="BB1071" s="49">
        <v>44</v>
      </c>
      <c r="BC1071" s="49"/>
      <c r="BD1071" s="92" t="s">
        <v>85</v>
      </c>
      <c r="BE1071" s="91" t="s">
        <v>85</v>
      </c>
      <c r="BF1071" s="92" t="s">
        <v>85</v>
      </c>
      <c r="BG1071" s="91" t="s">
        <v>85</v>
      </c>
      <c r="BH1071" s="70">
        <v>36.51</v>
      </c>
      <c r="BI1071" s="50">
        <v>21.141732283464599</v>
      </c>
      <c r="BJ1071" s="50">
        <v>21.141732283464599</v>
      </c>
      <c r="BK1071" s="50">
        <v>11.929133858267701</v>
      </c>
      <c r="BL1071" s="357">
        <v>8.7375807000000152E-2</v>
      </c>
      <c r="BM1071" s="73">
        <v>36</v>
      </c>
      <c r="BN1071" s="107" t="s">
        <v>3374</v>
      </c>
      <c r="BO1071" s="46" t="s">
        <v>3891</v>
      </c>
      <c r="BP1071" s="74" t="s">
        <v>3907</v>
      </c>
      <c r="BQ1071" s="74" t="s">
        <v>5204</v>
      </c>
      <c r="BR1071" s="74" t="s">
        <v>5195</v>
      </c>
      <c r="BS1071" s="74" t="s">
        <v>5169</v>
      </c>
      <c r="BT1071" s="74" t="s">
        <v>5196</v>
      </c>
      <c r="BU1071" s="74" t="s">
        <v>3909</v>
      </c>
      <c r="BV1071" s="74"/>
      <c r="BW1071" s="74"/>
      <c r="BX1071" s="74"/>
      <c r="BY1071" s="74"/>
      <c r="BZ1071" s="300" t="s">
        <v>6083</v>
      </c>
      <c r="CA1071" s="356" t="s">
        <v>6082</v>
      </c>
      <c r="CB1071" s="300" t="s">
        <v>6085</v>
      </c>
      <c r="CC1071" s="356" t="s">
        <v>6084</v>
      </c>
      <c r="CD1071" s="311" t="str">
        <f t="shared" ref="CD1071:CD1084" si="136">CONCATENATE("DISCONTINUED"," ","-"," ",D1071,", ",P1071,"x",Q1071,", ",IF(W1071="N/A", "", CONCATENATE(W1071, "/")),IF(U1071&gt;0, CONCATENATE("+",U1071), U1071),"mm Offset, ",R1071,", ",X1071,"mm Centerbore, ",PROPER(AA1071), "", IF(BF1071="N/A", "", CONCATENATE(", w/ ", BF1071)))</f>
        <v>DISCONTINUED - MR306 Mesh, 18x9, +18mm Offset, 6x135, 94mm Centerbore, Matte Black</v>
      </c>
      <c r="CE1071" s="311" t="s">
        <v>3721</v>
      </c>
      <c r="CF1071" s="311" t="s">
        <v>3720</v>
      </c>
      <c r="CG1071" s="300" t="str">
        <f t="shared" si="131"/>
        <v>STREET (3XX)</v>
      </c>
    </row>
    <row r="1072" spans="1:85" s="36" customFormat="1" ht="15" customHeight="1">
      <c r="A1072" s="571">
        <f t="shared" si="130"/>
        <v>1069</v>
      </c>
      <c r="B1072" s="92" t="s">
        <v>84</v>
      </c>
      <c r="C1072" s="92" t="s">
        <v>1038</v>
      </c>
      <c r="D1072" s="5" t="s">
        <v>4342</v>
      </c>
      <c r="E1072" s="84" t="s">
        <v>7242</v>
      </c>
      <c r="F1072" s="281" t="str">
        <f t="shared" si="134"/>
        <v>MR30689058518</v>
      </c>
      <c r="G1072" s="83"/>
      <c r="H1072" s="83"/>
      <c r="I1072" s="72" t="s">
        <v>499</v>
      </c>
      <c r="J1072" s="305">
        <v>41640</v>
      </c>
      <c r="K1072" s="305">
        <v>45401</v>
      </c>
      <c r="L1072" s="282" t="s">
        <v>1239</v>
      </c>
      <c r="M1072" s="328">
        <v>312</v>
      </c>
      <c r="N1072" s="85"/>
      <c r="O1072" s="409"/>
      <c r="P1072" s="12">
        <v>18</v>
      </c>
      <c r="Q1072" s="8">
        <v>9</v>
      </c>
      <c r="R1072" s="92" t="s">
        <v>1688</v>
      </c>
      <c r="S1072" s="3">
        <v>5</v>
      </c>
      <c r="T1072" s="3">
        <v>150</v>
      </c>
      <c r="U1072" s="12">
        <v>18</v>
      </c>
      <c r="V1072" s="19">
        <v>5.75</v>
      </c>
      <c r="W1072" s="93" t="s">
        <v>85</v>
      </c>
      <c r="X1072" s="16">
        <v>116.5</v>
      </c>
      <c r="Y1072" s="8">
        <v>31.61</v>
      </c>
      <c r="Z1072" s="47">
        <v>2500</v>
      </c>
      <c r="AA1072" s="71" t="s">
        <v>2165</v>
      </c>
      <c r="AB1072" s="72" t="s">
        <v>2845</v>
      </c>
      <c r="AC1072" s="47" t="s">
        <v>9563</v>
      </c>
      <c r="AD1072" s="3" t="s">
        <v>1571</v>
      </c>
      <c r="AE1072" s="47"/>
      <c r="AF1072" s="82">
        <v>33</v>
      </c>
      <c r="AG1072" s="80" t="s">
        <v>85</v>
      </c>
      <c r="AH1072" s="73" t="s">
        <v>85</v>
      </c>
      <c r="AI1072" s="92" t="s">
        <v>2861</v>
      </c>
      <c r="AJ1072" s="92" t="s">
        <v>1826</v>
      </c>
      <c r="AK1072" s="9">
        <v>1.1000000000000001</v>
      </c>
      <c r="AL1072" s="92" t="s">
        <v>237</v>
      </c>
      <c r="AM1072" s="92" t="s">
        <v>85</v>
      </c>
      <c r="AN1072" s="38" t="s">
        <v>85</v>
      </c>
      <c r="AO1072" s="92" t="s">
        <v>85</v>
      </c>
      <c r="AP1072" s="93">
        <v>16.2</v>
      </c>
      <c r="AQ1072" s="92"/>
      <c r="AR1072" s="92">
        <v>180</v>
      </c>
      <c r="AS1072" s="25">
        <v>0</v>
      </c>
      <c r="AT1072" s="25">
        <v>16.899999999999999</v>
      </c>
      <c r="AU1072" s="25">
        <v>28.9</v>
      </c>
      <c r="AV1072" s="25">
        <v>35.799999999999997</v>
      </c>
      <c r="AW1072" s="25">
        <v>217.8</v>
      </c>
      <c r="AX1072" s="25">
        <v>208.2</v>
      </c>
      <c r="AY1072" s="93">
        <v>109.9</v>
      </c>
      <c r="AZ1072" s="49">
        <v>85</v>
      </c>
      <c r="BA1072" s="49">
        <v>85</v>
      </c>
      <c r="BB1072" s="49">
        <v>44</v>
      </c>
      <c r="BC1072" s="49"/>
      <c r="BD1072" s="92" t="s">
        <v>85</v>
      </c>
      <c r="BE1072" s="91" t="s">
        <v>85</v>
      </c>
      <c r="BF1072" s="92" t="s">
        <v>85</v>
      </c>
      <c r="BG1072" s="91" t="s">
        <v>85</v>
      </c>
      <c r="BH1072" s="70">
        <v>36.11</v>
      </c>
      <c r="BI1072" s="50">
        <v>21.141732283464599</v>
      </c>
      <c r="BJ1072" s="50">
        <v>21.141732283464599</v>
      </c>
      <c r="BK1072" s="50">
        <v>11.929133858267701</v>
      </c>
      <c r="BL1072" s="357">
        <v>8.7375807000000152E-2</v>
      </c>
      <c r="BM1072" s="73">
        <v>36</v>
      </c>
      <c r="BN1072" s="107" t="s">
        <v>3374</v>
      </c>
      <c r="BO1072" s="46" t="s">
        <v>3891</v>
      </c>
      <c r="BP1072" s="74" t="s">
        <v>3907</v>
      </c>
      <c r="BQ1072" s="74" t="s">
        <v>5204</v>
      </c>
      <c r="BR1072" s="74" t="s">
        <v>5195</v>
      </c>
      <c r="BS1072" s="74" t="s">
        <v>5169</v>
      </c>
      <c r="BT1072" s="74" t="s">
        <v>5196</v>
      </c>
      <c r="BU1072" s="74" t="s">
        <v>3909</v>
      </c>
      <c r="BV1072" s="74"/>
      <c r="BW1072" s="74"/>
      <c r="BX1072" s="74"/>
      <c r="BY1072" s="74"/>
      <c r="BZ1072" s="300" t="s">
        <v>6079</v>
      </c>
      <c r="CA1072" s="356" t="s">
        <v>6078</v>
      </c>
      <c r="CB1072" s="300" t="s">
        <v>6081</v>
      </c>
      <c r="CC1072" s="356" t="s">
        <v>6080</v>
      </c>
      <c r="CD1072" s="311" t="str">
        <f t="shared" si="136"/>
        <v>DISCONTINUED - MR306 Mesh, 18x9, +18mm Offset, 5x150, 116.5mm Centerbore, Matte Black</v>
      </c>
      <c r="CE1072" s="311" t="s">
        <v>3721</v>
      </c>
      <c r="CF1072" s="311" t="s">
        <v>3720</v>
      </c>
      <c r="CG1072" s="300" t="str">
        <f t="shared" si="131"/>
        <v>STREET (3XX)</v>
      </c>
    </row>
    <row r="1073" spans="1:85" s="36" customFormat="1" ht="15" customHeight="1">
      <c r="A1073" s="571">
        <f t="shared" si="130"/>
        <v>1070</v>
      </c>
      <c r="B1073" s="97" t="s">
        <v>84</v>
      </c>
      <c r="C1073" s="97" t="s">
        <v>1038</v>
      </c>
      <c r="D1073" s="97" t="s">
        <v>1976</v>
      </c>
      <c r="E1073" s="84" t="s">
        <v>7243</v>
      </c>
      <c r="F1073" s="281" t="str">
        <f t="shared" si="134"/>
        <v>MR31521050318N</v>
      </c>
      <c r="G1073" s="83" t="s">
        <v>2095</v>
      </c>
      <c r="H1073" s="83"/>
      <c r="I1073" s="42" t="s">
        <v>5344</v>
      </c>
      <c r="J1073" s="315">
        <v>44517</v>
      </c>
      <c r="K1073" s="305">
        <v>45401</v>
      </c>
      <c r="L1073" s="282" t="s">
        <v>1239</v>
      </c>
      <c r="M1073" s="328">
        <v>419</v>
      </c>
      <c r="N1073" s="85"/>
      <c r="O1073" s="409"/>
      <c r="P1073" s="83">
        <v>20</v>
      </c>
      <c r="Q1073" s="66">
        <v>10</v>
      </c>
      <c r="R1073" s="92" t="s">
        <v>1692</v>
      </c>
      <c r="S1073" s="13">
        <v>5</v>
      </c>
      <c r="T1073" s="83">
        <v>5</v>
      </c>
      <c r="U1073" s="83">
        <v>-18</v>
      </c>
      <c r="V1073" s="40">
        <v>4.76</v>
      </c>
      <c r="W1073" s="95" t="s">
        <v>85</v>
      </c>
      <c r="X1073" s="40">
        <v>71.5</v>
      </c>
      <c r="Y1073" s="41">
        <v>42.14</v>
      </c>
      <c r="Z1073" s="47">
        <v>2650</v>
      </c>
      <c r="AA1073" s="45" t="s">
        <v>5147</v>
      </c>
      <c r="AB1073" s="42" t="s">
        <v>173</v>
      </c>
      <c r="AC1073" s="47" t="s">
        <v>9846</v>
      </c>
      <c r="AD1073" s="11" t="s">
        <v>2049</v>
      </c>
      <c r="AE1073" s="434"/>
      <c r="AF1073" s="82">
        <v>33</v>
      </c>
      <c r="AG1073" s="73" t="s">
        <v>85</v>
      </c>
      <c r="AH1073" s="79" t="s">
        <v>1786</v>
      </c>
      <c r="AI1073" s="14" t="s">
        <v>85</v>
      </c>
      <c r="AJ1073" s="31" t="s">
        <v>2484</v>
      </c>
      <c r="AK1073" s="9">
        <v>1.1000000000000001</v>
      </c>
      <c r="AL1073" s="11" t="s">
        <v>237</v>
      </c>
      <c r="AM1073" s="3" t="s">
        <v>85</v>
      </c>
      <c r="AN1073" s="38" t="s">
        <v>85</v>
      </c>
      <c r="AO1073" s="3" t="s">
        <v>85</v>
      </c>
      <c r="AP1073" s="40">
        <v>16</v>
      </c>
      <c r="AQ1073" s="13"/>
      <c r="AR1073" s="13">
        <v>160</v>
      </c>
      <c r="AS1073" s="67">
        <v>11.8</v>
      </c>
      <c r="AT1073" s="67">
        <v>23.6</v>
      </c>
      <c r="AU1073" s="67">
        <v>45.9</v>
      </c>
      <c r="AV1073" s="67">
        <v>50.8</v>
      </c>
      <c r="AW1073" s="67">
        <v>247</v>
      </c>
      <c r="AX1073" s="96">
        <v>244</v>
      </c>
      <c r="AY1073" s="77">
        <v>71.5</v>
      </c>
      <c r="AZ1073" s="49">
        <v>37</v>
      </c>
      <c r="BA1073" s="49">
        <v>37</v>
      </c>
      <c r="BB1073" s="49">
        <v>83</v>
      </c>
      <c r="BC1073" s="49"/>
      <c r="BD1073" s="3" t="s">
        <v>85</v>
      </c>
      <c r="BE1073" s="91" t="s">
        <v>85</v>
      </c>
      <c r="BF1073" s="3" t="s">
        <v>85</v>
      </c>
      <c r="BG1073" s="91" t="s">
        <v>85</v>
      </c>
      <c r="BH1073" s="70">
        <v>49.1</v>
      </c>
      <c r="BI1073" s="50">
        <v>23.228346456692901</v>
      </c>
      <c r="BJ1073" s="50">
        <v>23.228346456692901</v>
      </c>
      <c r="BK1073" s="50">
        <v>12.9133858267717</v>
      </c>
      <c r="BL1073" s="357">
        <v>0.11417680000000027</v>
      </c>
      <c r="BM1073" s="73">
        <v>20</v>
      </c>
      <c r="BN1073" s="107" t="s">
        <v>3374</v>
      </c>
      <c r="BO1073" s="46" t="s">
        <v>3891</v>
      </c>
      <c r="BP1073" s="29" t="s">
        <v>3907</v>
      </c>
      <c r="BQ1073" s="29" t="s">
        <v>5175</v>
      </c>
      <c r="BR1073" s="29" t="s">
        <v>2709</v>
      </c>
      <c r="BS1073" s="29" t="s">
        <v>5199</v>
      </c>
      <c r="BT1073" s="74" t="s">
        <v>5210</v>
      </c>
      <c r="BU1073" s="74" t="s">
        <v>5189</v>
      </c>
      <c r="BV1073" s="74" t="s">
        <v>4101</v>
      </c>
      <c r="BW1073" s="74" t="s">
        <v>3909</v>
      </c>
      <c r="BX1073" s="74"/>
      <c r="BY1073" s="74"/>
      <c r="BZ1073" s="300" t="s">
        <v>6191</v>
      </c>
      <c r="CA1073" s="356" t="s">
        <v>6190</v>
      </c>
      <c r="CB1073" s="300" t="s">
        <v>6193</v>
      </c>
      <c r="CC1073" s="356" t="s">
        <v>6192</v>
      </c>
      <c r="CD1073" s="311" t="str">
        <f t="shared" si="136"/>
        <v>DISCONTINUED - MR315, 20x10, -18mm Offset, 5x5, 71.5mm Centerbore, Machined - Clear Coat</v>
      </c>
      <c r="CE1073" s="311" t="s">
        <v>3721</v>
      </c>
      <c r="CF1073" s="311" t="s">
        <v>3720</v>
      </c>
      <c r="CG1073" s="300" t="str">
        <f t="shared" si="131"/>
        <v>STREET (3XX)</v>
      </c>
    </row>
    <row r="1074" spans="1:85" s="36" customFormat="1" ht="15" customHeight="1">
      <c r="A1074" s="571">
        <f t="shared" si="130"/>
        <v>1071</v>
      </c>
      <c r="B1074" s="97" t="s">
        <v>84</v>
      </c>
      <c r="C1074" s="97" t="s">
        <v>1038</v>
      </c>
      <c r="D1074" s="97" t="s">
        <v>1976</v>
      </c>
      <c r="E1074" s="84" t="s">
        <v>7244</v>
      </c>
      <c r="F1074" s="281" t="str">
        <f t="shared" si="134"/>
        <v>MR31521088318N</v>
      </c>
      <c r="G1074" s="83" t="s">
        <v>2095</v>
      </c>
      <c r="H1074" s="83"/>
      <c r="I1074" s="42" t="s">
        <v>5362</v>
      </c>
      <c r="J1074" s="315">
        <v>44517</v>
      </c>
      <c r="K1074" s="305">
        <v>45401</v>
      </c>
      <c r="L1074" s="282" t="s">
        <v>1239</v>
      </c>
      <c r="M1074" s="328">
        <v>419</v>
      </c>
      <c r="N1074" s="85"/>
      <c r="O1074" s="409"/>
      <c r="P1074" s="83">
        <v>20</v>
      </c>
      <c r="Q1074" s="66">
        <v>10</v>
      </c>
      <c r="R1074" s="92" t="s">
        <v>1701</v>
      </c>
      <c r="S1074" s="13">
        <v>8</v>
      </c>
      <c r="T1074" s="83">
        <v>180</v>
      </c>
      <c r="U1074" s="83">
        <v>-18</v>
      </c>
      <c r="V1074" s="40">
        <v>4.76</v>
      </c>
      <c r="W1074" s="95" t="s">
        <v>85</v>
      </c>
      <c r="X1074" s="40">
        <v>130.81</v>
      </c>
      <c r="Y1074" s="41">
        <v>42.26</v>
      </c>
      <c r="Z1074" s="47">
        <v>3640</v>
      </c>
      <c r="AA1074" s="45" t="s">
        <v>5147</v>
      </c>
      <c r="AB1074" s="42" t="s">
        <v>173</v>
      </c>
      <c r="AC1074" s="47" t="s">
        <v>9843</v>
      </c>
      <c r="AD1074" s="11" t="s">
        <v>1597</v>
      </c>
      <c r="AE1074" s="434"/>
      <c r="AF1074" s="82">
        <v>33</v>
      </c>
      <c r="AG1074" s="73" t="s">
        <v>85</v>
      </c>
      <c r="AH1074" s="73" t="s">
        <v>85</v>
      </c>
      <c r="AI1074" s="3" t="s">
        <v>2863</v>
      </c>
      <c r="AJ1074" s="31" t="s">
        <v>2484</v>
      </c>
      <c r="AK1074" s="9">
        <v>1.1000000000000001</v>
      </c>
      <c r="AL1074" s="11" t="s">
        <v>237</v>
      </c>
      <c r="AM1074" s="3" t="s">
        <v>85</v>
      </c>
      <c r="AN1074" s="38" t="s">
        <v>85</v>
      </c>
      <c r="AO1074" s="3" t="s">
        <v>85</v>
      </c>
      <c r="AP1074" s="40">
        <v>16</v>
      </c>
      <c r="AQ1074" s="13"/>
      <c r="AR1074" s="13">
        <v>210</v>
      </c>
      <c r="AS1074" s="67">
        <v>0</v>
      </c>
      <c r="AT1074" s="67">
        <v>0</v>
      </c>
      <c r="AU1074" s="67">
        <v>41</v>
      </c>
      <c r="AV1074" s="67">
        <v>50.8</v>
      </c>
      <c r="AW1074" s="67">
        <v>247</v>
      </c>
      <c r="AX1074" s="96">
        <v>244</v>
      </c>
      <c r="AY1074" s="93">
        <v>123.1</v>
      </c>
      <c r="AZ1074" s="49">
        <v>92</v>
      </c>
      <c r="BA1074" s="49">
        <v>92</v>
      </c>
      <c r="BB1074" s="49">
        <v>83</v>
      </c>
      <c r="BC1074" s="49"/>
      <c r="BD1074" s="3" t="s">
        <v>85</v>
      </c>
      <c r="BE1074" s="91" t="s">
        <v>85</v>
      </c>
      <c r="BF1074" s="3" t="s">
        <v>85</v>
      </c>
      <c r="BG1074" s="91" t="s">
        <v>85</v>
      </c>
      <c r="BH1074" s="70">
        <v>46.26</v>
      </c>
      <c r="BI1074" s="50">
        <v>23.228346456692901</v>
      </c>
      <c r="BJ1074" s="50">
        <v>23.228346456692901</v>
      </c>
      <c r="BK1074" s="50">
        <v>12.9133858267717</v>
      </c>
      <c r="BL1074" s="357">
        <v>0.11417680000000027</v>
      </c>
      <c r="BM1074" s="73">
        <v>20</v>
      </c>
      <c r="BN1074" s="107" t="s">
        <v>3374</v>
      </c>
      <c r="BO1074" s="46" t="s">
        <v>3891</v>
      </c>
      <c r="BP1074" s="29" t="s">
        <v>3907</v>
      </c>
      <c r="BQ1074" s="29" t="s">
        <v>5175</v>
      </c>
      <c r="BR1074" s="29" t="s">
        <v>2709</v>
      </c>
      <c r="BS1074" s="29" t="s">
        <v>5199</v>
      </c>
      <c r="BT1074" s="74" t="s">
        <v>5210</v>
      </c>
      <c r="BU1074" s="74" t="s">
        <v>5189</v>
      </c>
      <c r="BV1074" s="74" t="s">
        <v>4101</v>
      </c>
      <c r="BW1074" s="74" t="s">
        <v>3909</v>
      </c>
      <c r="BX1074" s="74"/>
      <c r="BY1074" s="74"/>
      <c r="BZ1074" s="300" t="s">
        <v>6195</v>
      </c>
      <c r="CA1074" s="356" t="s">
        <v>6194</v>
      </c>
      <c r="CB1074" s="300" t="s">
        <v>6197</v>
      </c>
      <c r="CC1074" s="356" t="s">
        <v>6196</v>
      </c>
      <c r="CD1074" s="311" t="str">
        <f t="shared" si="136"/>
        <v>DISCONTINUED - MR315, 20x10, -18mm Offset, 8x180, 130.81mm Centerbore, Machined - Clear Coat</v>
      </c>
      <c r="CE1074" s="311" t="s">
        <v>3721</v>
      </c>
      <c r="CF1074" s="311" t="s">
        <v>3720</v>
      </c>
      <c r="CG1074" s="300" t="str">
        <f t="shared" si="131"/>
        <v>STREET (3XX)</v>
      </c>
    </row>
    <row r="1075" spans="1:85" s="36" customFormat="1" ht="15" customHeight="1">
      <c r="A1075" s="571">
        <f t="shared" si="130"/>
        <v>1072</v>
      </c>
      <c r="B1075" s="97" t="s">
        <v>84</v>
      </c>
      <c r="C1075" s="97" t="s">
        <v>1038</v>
      </c>
      <c r="D1075" s="97" t="s">
        <v>1976</v>
      </c>
      <c r="E1075" s="84" t="s">
        <v>7245</v>
      </c>
      <c r="F1075" s="281" t="str">
        <f t="shared" si="134"/>
        <v>MR31521088118N</v>
      </c>
      <c r="G1075" s="83" t="s">
        <v>2095</v>
      </c>
      <c r="H1075" s="83"/>
      <c r="I1075" s="42" t="s">
        <v>5363</v>
      </c>
      <c r="J1075" s="315">
        <v>44517</v>
      </c>
      <c r="K1075" s="305">
        <v>45401</v>
      </c>
      <c r="L1075" s="282" t="s">
        <v>1239</v>
      </c>
      <c r="M1075" s="328">
        <v>439</v>
      </c>
      <c r="N1075" s="85"/>
      <c r="O1075" s="409"/>
      <c r="P1075" s="83">
        <v>20</v>
      </c>
      <c r="Q1075" s="66">
        <v>10</v>
      </c>
      <c r="R1075" s="92" t="s">
        <v>1701</v>
      </c>
      <c r="S1075" s="13">
        <v>8</v>
      </c>
      <c r="T1075" s="83">
        <v>180</v>
      </c>
      <c r="U1075" s="83">
        <v>-18</v>
      </c>
      <c r="V1075" s="40">
        <v>4.76</v>
      </c>
      <c r="W1075" s="95" t="s">
        <v>85</v>
      </c>
      <c r="X1075" s="40">
        <v>130.81</v>
      </c>
      <c r="Y1075" s="41">
        <v>42.26</v>
      </c>
      <c r="Z1075" s="47">
        <v>3640</v>
      </c>
      <c r="AA1075" s="71" t="s">
        <v>5160</v>
      </c>
      <c r="AB1075" s="11" t="s">
        <v>2847</v>
      </c>
      <c r="AC1075" s="47" t="s">
        <v>9843</v>
      </c>
      <c r="AD1075" s="11" t="s">
        <v>1597</v>
      </c>
      <c r="AE1075" s="434"/>
      <c r="AF1075" s="82">
        <v>33</v>
      </c>
      <c r="AG1075" s="73" t="s">
        <v>85</v>
      </c>
      <c r="AH1075" s="73" t="s">
        <v>85</v>
      </c>
      <c r="AI1075" s="3" t="s">
        <v>2863</v>
      </c>
      <c r="AJ1075" s="31" t="s">
        <v>2484</v>
      </c>
      <c r="AK1075" s="9">
        <v>1.1000000000000001</v>
      </c>
      <c r="AL1075" s="11" t="s">
        <v>237</v>
      </c>
      <c r="AM1075" s="3" t="s">
        <v>85</v>
      </c>
      <c r="AN1075" s="38" t="s">
        <v>85</v>
      </c>
      <c r="AO1075" s="3" t="s">
        <v>85</v>
      </c>
      <c r="AP1075" s="40">
        <v>16</v>
      </c>
      <c r="AQ1075" s="13"/>
      <c r="AR1075" s="13">
        <v>210</v>
      </c>
      <c r="AS1075" s="67">
        <v>0</v>
      </c>
      <c r="AT1075" s="67">
        <v>0</v>
      </c>
      <c r="AU1075" s="67">
        <v>41</v>
      </c>
      <c r="AV1075" s="67">
        <v>50.8</v>
      </c>
      <c r="AW1075" s="67">
        <v>247</v>
      </c>
      <c r="AX1075" s="96">
        <v>244</v>
      </c>
      <c r="AY1075" s="93">
        <v>123.1</v>
      </c>
      <c r="AZ1075" s="49">
        <v>92</v>
      </c>
      <c r="BA1075" s="49">
        <v>92</v>
      </c>
      <c r="BB1075" s="49">
        <v>83</v>
      </c>
      <c r="BC1075" s="49"/>
      <c r="BD1075" s="3" t="s">
        <v>85</v>
      </c>
      <c r="BE1075" s="91" t="s">
        <v>85</v>
      </c>
      <c r="BF1075" s="3" t="s">
        <v>85</v>
      </c>
      <c r="BG1075" s="91" t="s">
        <v>85</v>
      </c>
      <c r="BH1075" s="70">
        <v>46.26</v>
      </c>
      <c r="BI1075" s="50">
        <v>23.228346456692901</v>
      </c>
      <c r="BJ1075" s="50">
        <v>23.228346456692901</v>
      </c>
      <c r="BK1075" s="50">
        <v>12.9133858267717</v>
      </c>
      <c r="BL1075" s="357">
        <v>0.11417680000000027</v>
      </c>
      <c r="BM1075" s="73">
        <v>20</v>
      </c>
      <c r="BN1075" s="107" t="s">
        <v>3374</v>
      </c>
      <c r="BO1075" s="46" t="s">
        <v>3891</v>
      </c>
      <c r="BP1075" s="29" t="s">
        <v>3907</v>
      </c>
      <c r="BQ1075" s="29" t="s">
        <v>5175</v>
      </c>
      <c r="BR1075" s="29" t="s">
        <v>2709</v>
      </c>
      <c r="BS1075" s="29" t="s">
        <v>5199</v>
      </c>
      <c r="BT1075" s="74" t="s">
        <v>5210</v>
      </c>
      <c r="BU1075" s="74" t="s">
        <v>5189</v>
      </c>
      <c r="BV1075" s="74" t="s">
        <v>4101</v>
      </c>
      <c r="BW1075" s="74" t="s">
        <v>3909</v>
      </c>
      <c r="BX1075" s="74"/>
      <c r="BY1075" s="74"/>
      <c r="BZ1075" s="300" t="s">
        <v>6182</v>
      </c>
      <c r="CA1075" s="356" t="s">
        <v>6185</v>
      </c>
      <c r="CB1075" s="300" t="s">
        <v>6187</v>
      </c>
      <c r="CC1075" s="356" t="s">
        <v>6186</v>
      </c>
      <c r="CD1075" s="311" t="str">
        <f t="shared" si="136"/>
        <v>DISCONTINUED - MR315, 20x10, -18mm Offset, 8x180, 130.81mm Centerbore, Gold - Black Lip</v>
      </c>
      <c r="CE1075" s="311" t="s">
        <v>3721</v>
      </c>
      <c r="CF1075" s="311" t="s">
        <v>3720</v>
      </c>
      <c r="CG1075" s="300" t="str">
        <f t="shared" si="131"/>
        <v>STREET (3XX)</v>
      </c>
    </row>
    <row r="1076" spans="1:85" s="36" customFormat="1" ht="15" customHeight="1">
      <c r="A1076" s="571">
        <f t="shared" si="130"/>
        <v>1073</v>
      </c>
      <c r="B1076" s="4" t="s">
        <v>84</v>
      </c>
      <c r="C1076" s="92" t="s">
        <v>1038</v>
      </c>
      <c r="D1076" s="92" t="s">
        <v>6467</v>
      </c>
      <c r="E1076" s="84" t="s">
        <v>7246</v>
      </c>
      <c r="F1076" s="281" t="str">
        <f t="shared" si="134"/>
        <v>MR321290501318</v>
      </c>
      <c r="G1076" s="83"/>
      <c r="H1076" s="83"/>
      <c r="I1076" s="346">
        <v>191682034374</v>
      </c>
      <c r="J1076" s="305">
        <v>45002</v>
      </c>
      <c r="K1076" s="305">
        <v>45401</v>
      </c>
      <c r="L1076" s="282" t="s">
        <v>1239</v>
      </c>
      <c r="M1076" s="328">
        <v>369</v>
      </c>
      <c r="N1076" s="85"/>
      <c r="O1076" s="409"/>
      <c r="P1076" s="29">
        <v>20</v>
      </c>
      <c r="Q1076" s="8">
        <v>9</v>
      </c>
      <c r="R1076" s="92" t="s">
        <v>1692</v>
      </c>
      <c r="S1076" s="3">
        <v>5</v>
      </c>
      <c r="T1076" s="29">
        <v>5</v>
      </c>
      <c r="U1076" s="29">
        <v>18</v>
      </c>
      <c r="V1076" s="16">
        <v>5.68</v>
      </c>
      <c r="W1076" s="93" t="s">
        <v>85</v>
      </c>
      <c r="X1076" s="16">
        <v>71.5</v>
      </c>
      <c r="Y1076" s="8">
        <v>37.700000000000003</v>
      </c>
      <c r="Z1076" s="47">
        <v>2650</v>
      </c>
      <c r="AA1076" s="11" t="s">
        <v>4122</v>
      </c>
      <c r="AB1076" s="11" t="s">
        <v>2845</v>
      </c>
      <c r="AC1076" s="47" t="s">
        <v>9915</v>
      </c>
      <c r="AD1076" s="74" t="s">
        <v>4921</v>
      </c>
      <c r="AE1076" s="86"/>
      <c r="AF1076" s="82">
        <v>22</v>
      </c>
      <c r="AG1076" s="80" t="s">
        <v>85</v>
      </c>
      <c r="AH1076" s="80" t="s">
        <v>85</v>
      </c>
      <c r="AI1076" s="80" t="s">
        <v>85</v>
      </c>
      <c r="AJ1076" s="80" t="s">
        <v>85</v>
      </c>
      <c r="AK1076" s="80" t="s">
        <v>85</v>
      </c>
      <c r="AL1076" s="13" t="s">
        <v>237</v>
      </c>
      <c r="AM1076" s="38" t="s">
        <v>85</v>
      </c>
      <c r="AN1076" s="38" t="s">
        <v>85</v>
      </c>
      <c r="AO1076" s="3" t="s">
        <v>85</v>
      </c>
      <c r="AP1076" s="16">
        <v>16</v>
      </c>
      <c r="AQ1076" s="3"/>
      <c r="AR1076" s="3">
        <v>175</v>
      </c>
      <c r="AS1076" s="34">
        <v>5.4</v>
      </c>
      <c r="AT1076" s="34">
        <v>24.2</v>
      </c>
      <c r="AU1076" s="34">
        <v>39</v>
      </c>
      <c r="AV1076" s="34">
        <v>48.4</v>
      </c>
      <c r="AW1076" s="34">
        <v>245</v>
      </c>
      <c r="AX1076" s="94">
        <v>242</v>
      </c>
      <c r="AY1076" s="381">
        <v>71.5</v>
      </c>
      <c r="AZ1076" s="382">
        <v>41.6</v>
      </c>
      <c r="BA1076" s="382">
        <v>41.6</v>
      </c>
      <c r="BB1076" s="49">
        <v>25</v>
      </c>
      <c r="BC1076" s="49"/>
      <c r="BD1076" s="3" t="s">
        <v>85</v>
      </c>
      <c r="BE1076" s="91" t="s">
        <v>85</v>
      </c>
      <c r="BF1076" s="3" t="s">
        <v>85</v>
      </c>
      <c r="BG1076" s="91" t="s">
        <v>85</v>
      </c>
      <c r="BH1076" s="70">
        <v>42.99</v>
      </c>
      <c r="BI1076" s="50">
        <v>23.228346456692901</v>
      </c>
      <c r="BJ1076" s="50">
        <v>23.228346456692901</v>
      </c>
      <c r="BK1076" s="50">
        <v>11.771653543307099</v>
      </c>
      <c r="BL1076" s="357">
        <v>0.10408189999999996</v>
      </c>
      <c r="BM1076" s="73">
        <v>24</v>
      </c>
      <c r="BN1076" s="107" t="s">
        <v>3374</v>
      </c>
      <c r="BO1076" s="46" t="s">
        <v>3891</v>
      </c>
      <c r="BP1076" s="29" t="s">
        <v>3907</v>
      </c>
      <c r="BQ1076" s="29" t="s">
        <v>5166</v>
      </c>
      <c r="BR1076" s="29" t="s">
        <v>6786</v>
      </c>
      <c r="BS1076" s="29" t="s">
        <v>6576</v>
      </c>
      <c r="BT1076" s="74" t="s">
        <v>4101</v>
      </c>
      <c r="BU1076" s="74" t="s">
        <v>3909</v>
      </c>
      <c r="BV1076" s="74" t="s">
        <v>6787</v>
      </c>
      <c r="BW1076" s="74"/>
      <c r="BX1076" s="74"/>
      <c r="BY1076" s="74"/>
      <c r="BZ1076" s="300" t="s">
        <v>7233</v>
      </c>
      <c r="CA1076" s="363" t="s">
        <v>7232</v>
      </c>
      <c r="CB1076" s="300" t="s">
        <v>7235</v>
      </c>
      <c r="CC1076" s="363" t="s">
        <v>7234</v>
      </c>
      <c r="CD1076" s="311" t="str">
        <f t="shared" si="136"/>
        <v>DISCONTINUED - MR321, 20x9, +18mm Offset, 5x5, 71.5mm Centerbore, Gloss Black</v>
      </c>
      <c r="CE1076" s="311" t="s">
        <v>3721</v>
      </c>
      <c r="CF1076" s="311" t="s">
        <v>3720</v>
      </c>
      <c r="CG1076" s="300" t="str">
        <f t="shared" si="131"/>
        <v>STREET (3XX)</v>
      </c>
    </row>
    <row r="1077" spans="1:85" s="36" customFormat="1" ht="15" customHeight="1">
      <c r="A1077" s="571">
        <f t="shared" si="130"/>
        <v>1074</v>
      </c>
      <c r="B1077" s="4" t="s">
        <v>84</v>
      </c>
      <c r="C1077" s="92" t="s">
        <v>1038</v>
      </c>
      <c r="D1077" s="92" t="s">
        <v>6467</v>
      </c>
      <c r="E1077" s="84" t="s">
        <v>7247</v>
      </c>
      <c r="F1077" s="281" t="str">
        <f t="shared" si="134"/>
        <v>MR32129050318</v>
      </c>
      <c r="G1077" s="83"/>
      <c r="H1077" s="83"/>
      <c r="I1077" s="346">
        <v>191682034770</v>
      </c>
      <c r="J1077" s="102">
        <v>45118</v>
      </c>
      <c r="K1077" s="305">
        <v>45401</v>
      </c>
      <c r="L1077" s="282" t="s">
        <v>1239</v>
      </c>
      <c r="M1077" s="328">
        <v>389</v>
      </c>
      <c r="N1077" s="85"/>
      <c r="O1077" s="409"/>
      <c r="P1077" s="29">
        <v>20</v>
      </c>
      <c r="Q1077" s="8">
        <v>9</v>
      </c>
      <c r="R1077" s="92" t="s">
        <v>1692</v>
      </c>
      <c r="S1077" s="3">
        <v>5</v>
      </c>
      <c r="T1077" s="29">
        <v>5</v>
      </c>
      <c r="U1077" s="29">
        <v>18</v>
      </c>
      <c r="V1077" s="16">
        <v>5.68</v>
      </c>
      <c r="W1077" s="93" t="s">
        <v>85</v>
      </c>
      <c r="X1077" s="16">
        <v>71.5</v>
      </c>
      <c r="Y1077" s="8">
        <v>37.700000000000003</v>
      </c>
      <c r="Z1077" s="47">
        <v>2650</v>
      </c>
      <c r="AA1077" s="11" t="s">
        <v>5147</v>
      </c>
      <c r="AB1077" s="11" t="s">
        <v>173</v>
      </c>
      <c r="AC1077" s="47" t="s">
        <v>9915</v>
      </c>
      <c r="AD1077" s="74" t="s">
        <v>6580</v>
      </c>
      <c r="AE1077" s="86"/>
      <c r="AF1077" s="82">
        <v>22</v>
      </c>
      <c r="AG1077" s="80" t="s">
        <v>85</v>
      </c>
      <c r="AH1077" s="80" t="s">
        <v>85</v>
      </c>
      <c r="AI1077" s="80" t="s">
        <v>85</v>
      </c>
      <c r="AJ1077" s="80" t="s">
        <v>85</v>
      </c>
      <c r="AK1077" s="80" t="s">
        <v>85</v>
      </c>
      <c r="AL1077" s="13" t="s">
        <v>237</v>
      </c>
      <c r="AM1077" s="38" t="s">
        <v>85</v>
      </c>
      <c r="AN1077" s="38" t="s">
        <v>85</v>
      </c>
      <c r="AO1077" s="3" t="s">
        <v>85</v>
      </c>
      <c r="AP1077" s="16">
        <v>16</v>
      </c>
      <c r="AQ1077" s="3"/>
      <c r="AR1077" s="3">
        <v>175</v>
      </c>
      <c r="AS1077" s="34">
        <v>5.4</v>
      </c>
      <c r="AT1077" s="34">
        <v>24.2</v>
      </c>
      <c r="AU1077" s="34">
        <v>39</v>
      </c>
      <c r="AV1077" s="34">
        <v>48.4</v>
      </c>
      <c r="AW1077" s="34">
        <v>245</v>
      </c>
      <c r="AX1077" s="94">
        <v>242</v>
      </c>
      <c r="AY1077" s="381">
        <v>71.5</v>
      </c>
      <c r="AZ1077" s="382">
        <v>41.6</v>
      </c>
      <c r="BA1077" s="382">
        <v>41.6</v>
      </c>
      <c r="BB1077" s="49">
        <v>25</v>
      </c>
      <c r="BC1077" s="49"/>
      <c r="BD1077" s="3" t="s">
        <v>85</v>
      </c>
      <c r="BE1077" s="91" t="s">
        <v>85</v>
      </c>
      <c r="BF1077" s="3" t="s">
        <v>85</v>
      </c>
      <c r="BG1077" s="91" t="s">
        <v>85</v>
      </c>
      <c r="BH1077" s="70">
        <v>42.99</v>
      </c>
      <c r="BI1077" s="50">
        <v>23.228346456692901</v>
      </c>
      <c r="BJ1077" s="50">
        <v>23.228346456692901</v>
      </c>
      <c r="BK1077" s="50">
        <v>11.771653543307099</v>
      </c>
      <c r="BL1077" s="357">
        <v>0.10408189999999996</v>
      </c>
      <c r="BM1077" s="73">
        <v>24</v>
      </c>
      <c r="BN1077" s="107" t="s">
        <v>3374</v>
      </c>
      <c r="BO1077" s="46" t="s">
        <v>3891</v>
      </c>
      <c r="BP1077" s="29" t="s">
        <v>3907</v>
      </c>
      <c r="BQ1077" s="29" t="s">
        <v>5166</v>
      </c>
      <c r="BR1077" s="29" t="s">
        <v>6786</v>
      </c>
      <c r="BS1077" s="29" t="s">
        <v>6576</v>
      </c>
      <c r="BT1077" s="74" t="s">
        <v>4101</v>
      </c>
      <c r="BU1077" s="74" t="s">
        <v>3909</v>
      </c>
      <c r="BV1077" s="74" t="s">
        <v>6787</v>
      </c>
      <c r="BW1077" s="74"/>
      <c r="BX1077" s="74"/>
      <c r="BY1077" s="74"/>
      <c r="BZ1077" s="300" t="s">
        <v>7237</v>
      </c>
      <c r="CA1077" s="363" t="s">
        <v>7236</v>
      </c>
      <c r="CB1077" s="300" t="s">
        <v>7239</v>
      </c>
      <c r="CC1077" s="363" t="s">
        <v>7238</v>
      </c>
      <c r="CD1077" s="311" t="str">
        <f t="shared" si="136"/>
        <v>DISCONTINUED - MR321, 20x9, +18mm Offset, 5x5, 71.5mm Centerbore, Machined - Clear Coat</v>
      </c>
      <c r="CE1077" s="311" t="s">
        <v>3721</v>
      </c>
      <c r="CF1077" s="311" t="s">
        <v>3720</v>
      </c>
      <c r="CG1077" s="300" t="str">
        <f t="shared" si="131"/>
        <v>STREET (3XX)</v>
      </c>
    </row>
    <row r="1078" spans="1:85" s="36" customFormat="1" ht="15" customHeight="1">
      <c r="A1078" s="571">
        <f t="shared" si="130"/>
        <v>1075</v>
      </c>
      <c r="B1078" s="4" t="s">
        <v>84</v>
      </c>
      <c r="C1078" s="92" t="s">
        <v>1055</v>
      </c>
      <c r="D1078" s="3" t="s">
        <v>1113</v>
      </c>
      <c r="E1078" s="84" t="s">
        <v>7248</v>
      </c>
      <c r="F1078" s="281" t="str">
        <f t="shared" si="134"/>
        <v>MR40147047843B</v>
      </c>
      <c r="G1078" s="83" t="s">
        <v>1095</v>
      </c>
      <c r="H1078" s="83"/>
      <c r="I1078" s="72" t="s">
        <v>1251</v>
      </c>
      <c r="J1078" s="305">
        <v>41640</v>
      </c>
      <c r="K1078" s="305">
        <v>45401</v>
      </c>
      <c r="L1078" s="282" t="s">
        <v>1239</v>
      </c>
      <c r="M1078" s="328">
        <v>289</v>
      </c>
      <c r="N1078" s="85"/>
      <c r="O1078" s="409"/>
      <c r="P1078" s="5">
        <v>14</v>
      </c>
      <c r="Q1078" s="70">
        <v>7</v>
      </c>
      <c r="R1078" s="92" t="s">
        <v>1682</v>
      </c>
      <c r="S1078" s="5">
        <v>4</v>
      </c>
      <c r="T1078" s="5">
        <v>136</v>
      </c>
      <c r="U1078" s="3">
        <v>13</v>
      </c>
      <c r="V1078" s="17">
        <v>4.3</v>
      </c>
      <c r="W1078" s="5" t="s">
        <v>168</v>
      </c>
      <c r="X1078" s="26">
        <v>106</v>
      </c>
      <c r="Y1078" s="6">
        <v>15.87</v>
      </c>
      <c r="Z1078" s="47">
        <v>1600</v>
      </c>
      <c r="AA1078" s="72" t="s">
        <v>5152</v>
      </c>
      <c r="AB1078" s="71" t="s">
        <v>2850</v>
      </c>
      <c r="AC1078" s="47" t="s">
        <v>9777</v>
      </c>
      <c r="AD1078" s="74" t="s">
        <v>1581</v>
      </c>
      <c r="AE1078" s="86"/>
      <c r="AF1078" s="82">
        <v>22</v>
      </c>
      <c r="AG1078" s="80" t="s">
        <v>85</v>
      </c>
      <c r="AH1078" s="2" t="s">
        <v>85</v>
      </c>
      <c r="AI1078" s="2" t="s">
        <v>2859</v>
      </c>
      <c r="AJ1078" s="2" t="s">
        <v>85</v>
      </c>
      <c r="AK1078" s="9" t="s">
        <v>85</v>
      </c>
      <c r="AL1078" s="74" t="s">
        <v>237</v>
      </c>
      <c r="AM1078" s="74" t="s">
        <v>85</v>
      </c>
      <c r="AN1078" s="38" t="s">
        <v>85</v>
      </c>
      <c r="AO1078" s="74" t="s">
        <v>85</v>
      </c>
      <c r="AP1078" s="77">
        <v>14.1</v>
      </c>
      <c r="AQ1078" s="74"/>
      <c r="AR1078" s="74">
        <v>194</v>
      </c>
      <c r="AS1078" s="25">
        <v>0</v>
      </c>
      <c r="AT1078" s="25">
        <v>0.7</v>
      </c>
      <c r="AU1078" s="25">
        <v>5</v>
      </c>
      <c r="AV1078" s="25">
        <v>0</v>
      </c>
      <c r="AW1078" s="25">
        <v>168</v>
      </c>
      <c r="AX1078" s="25">
        <v>161</v>
      </c>
      <c r="AY1078" s="77">
        <v>100</v>
      </c>
      <c r="AZ1078" s="49">
        <v>24.5</v>
      </c>
      <c r="BA1078" s="49">
        <v>46.5</v>
      </c>
      <c r="BB1078" s="49">
        <v>50</v>
      </c>
      <c r="BC1078" s="49"/>
      <c r="BD1078" s="3" t="s">
        <v>3185</v>
      </c>
      <c r="BE1078" s="91">
        <v>89.1</v>
      </c>
      <c r="BF1078" s="3" t="s">
        <v>1478</v>
      </c>
      <c r="BG1078" s="91">
        <v>11</v>
      </c>
      <c r="BH1078" s="70">
        <v>19.069985678991912</v>
      </c>
      <c r="BI1078" s="50">
        <v>16.968503937007899</v>
      </c>
      <c r="BJ1078" s="50">
        <v>16.968503937007899</v>
      </c>
      <c r="BK1078" s="50">
        <v>10.354330708661401</v>
      </c>
      <c r="BL1078" s="357">
        <v>4.8855143000000059E-2</v>
      </c>
      <c r="BM1078" s="5">
        <v>48</v>
      </c>
      <c r="BN1078" s="107" t="s">
        <v>3374</v>
      </c>
      <c r="BO1078" s="46" t="s">
        <v>3891</v>
      </c>
      <c r="BP1078" s="74" t="s">
        <v>3907</v>
      </c>
      <c r="BQ1078" s="44" t="s">
        <v>4615</v>
      </c>
      <c r="BR1078" s="44" t="s">
        <v>3932</v>
      </c>
      <c r="BS1078" s="74" t="s">
        <v>5167</v>
      </c>
      <c r="BT1078" s="74" t="s">
        <v>5168</v>
      </c>
      <c r="BU1078" s="74" t="s">
        <v>4616</v>
      </c>
      <c r="BV1078" s="74" t="s">
        <v>5169</v>
      </c>
      <c r="BW1078" s="74"/>
      <c r="BX1078" s="74"/>
      <c r="BY1078" s="74"/>
      <c r="BZ1078" s="300" t="s">
        <v>6431</v>
      </c>
      <c r="CA1078" s="356" t="s">
        <v>6430</v>
      </c>
      <c r="CB1078" s="300" t="s">
        <v>6429</v>
      </c>
      <c r="CC1078" s="356" t="s">
        <v>6428</v>
      </c>
      <c r="CD1078" s="311" t="str">
        <f t="shared" si="136"/>
        <v>DISCONTINUED - MR401 UTV Beadlock, 14x7, 4+3/+13mm Offset, 4x136, 106mm Centerbore, Titanium - Matte Black Ring, w/ BH-H20875</v>
      </c>
      <c r="CE1078" s="311" t="s">
        <v>3721</v>
      </c>
      <c r="CF1078" s="311" t="s">
        <v>3720</v>
      </c>
      <c r="CG1078" s="300" t="str">
        <f t="shared" si="131"/>
        <v>UTV (4XX)</v>
      </c>
    </row>
    <row r="1079" spans="1:85" s="36" customFormat="1" ht="15" customHeight="1">
      <c r="A1079" s="571">
        <f t="shared" si="130"/>
        <v>1076</v>
      </c>
      <c r="B1079" s="3" t="s">
        <v>84</v>
      </c>
      <c r="C1079" s="92" t="s">
        <v>1059</v>
      </c>
      <c r="D1079" s="74" t="s">
        <v>233</v>
      </c>
      <c r="E1079" s="84" t="s">
        <v>7249</v>
      </c>
      <c r="F1079" s="281" t="str">
        <f t="shared" si="134"/>
        <v>MR50178012842</v>
      </c>
      <c r="G1079" s="83"/>
      <c r="H1079" s="83"/>
      <c r="I1079" s="71" t="s">
        <v>862</v>
      </c>
      <c r="J1079" s="305">
        <v>41640</v>
      </c>
      <c r="K1079" s="305">
        <v>45401</v>
      </c>
      <c r="L1079" s="282" t="s">
        <v>1239</v>
      </c>
      <c r="M1079" s="328">
        <v>289</v>
      </c>
      <c r="N1079" s="85"/>
      <c r="O1079" s="409"/>
      <c r="P1079" s="74">
        <v>17</v>
      </c>
      <c r="Q1079" s="76">
        <v>8</v>
      </c>
      <c r="R1079" s="92" t="s">
        <v>1756</v>
      </c>
      <c r="S1079" s="74">
        <v>5</v>
      </c>
      <c r="T1079" s="74">
        <v>4.5</v>
      </c>
      <c r="U1079" s="74">
        <v>42</v>
      </c>
      <c r="V1079" s="77">
        <v>6.2</v>
      </c>
      <c r="W1079" s="93" t="s">
        <v>85</v>
      </c>
      <c r="X1079" s="77">
        <v>67.099999999999994</v>
      </c>
      <c r="Y1079" s="76">
        <v>25.02</v>
      </c>
      <c r="Z1079" s="47">
        <v>1850</v>
      </c>
      <c r="AA1079" s="81" t="s">
        <v>2093</v>
      </c>
      <c r="AB1079" s="71" t="s">
        <v>2850</v>
      </c>
      <c r="AC1079" s="47" t="s">
        <v>9894</v>
      </c>
      <c r="AD1079" s="74" t="s">
        <v>1583</v>
      </c>
      <c r="AE1079" s="86"/>
      <c r="AF1079" s="82">
        <v>33</v>
      </c>
      <c r="AG1079" s="79" t="s">
        <v>1675</v>
      </c>
      <c r="AH1079" s="74" t="s">
        <v>1786</v>
      </c>
      <c r="AI1079" s="73" t="s">
        <v>85</v>
      </c>
      <c r="AJ1079" s="3" t="s">
        <v>85</v>
      </c>
      <c r="AK1079" s="9" t="s">
        <v>85</v>
      </c>
      <c r="AL1079" s="92" t="s">
        <v>236</v>
      </c>
      <c r="AM1079" s="74" t="s">
        <v>1631</v>
      </c>
      <c r="AN1079" s="38">
        <v>2.75</v>
      </c>
      <c r="AO1079" s="74">
        <v>56.1</v>
      </c>
      <c r="AP1079" s="77">
        <v>16</v>
      </c>
      <c r="AQ1079" s="74"/>
      <c r="AR1079" s="74">
        <v>155</v>
      </c>
      <c r="AS1079" s="25">
        <v>31.6</v>
      </c>
      <c r="AT1079" s="25">
        <v>40</v>
      </c>
      <c r="AU1079" s="25">
        <v>43</v>
      </c>
      <c r="AV1079" s="25">
        <v>46</v>
      </c>
      <c r="AW1079" s="25">
        <v>207.6</v>
      </c>
      <c r="AX1079" s="25">
        <v>195.6</v>
      </c>
      <c r="AY1079" s="77">
        <v>67.099999999999994</v>
      </c>
      <c r="AZ1079" s="49">
        <v>25</v>
      </c>
      <c r="BA1079" s="49">
        <v>25</v>
      </c>
      <c r="BB1079" s="49">
        <v>0</v>
      </c>
      <c r="BC1079" s="49"/>
      <c r="BD1079" s="3" t="s">
        <v>85</v>
      </c>
      <c r="BE1079" s="91" t="s">
        <v>85</v>
      </c>
      <c r="BF1079" s="3" t="s">
        <v>85</v>
      </c>
      <c r="BG1079" s="91" t="s">
        <v>85</v>
      </c>
      <c r="BH1079" s="70">
        <v>29.982867657143348</v>
      </c>
      <c r="BI1079" s="50">
        <v>20.236220472440898</v>
      </c>
      <c r="BJ1079" s="50">
        <v>20.236220472440898</v>
      </c>
      <c r="BK1079" s="50">
        <v>10.7086614173228</v>
      </c>
      <c r="BL1079" s="357">
        <v>7.18613119999994E-2</v>
      </c>
      <c r="BM1079" s="74">
        <v>36</v>
      </c>
      <c r="BN1079" s="107" t="s">
        <v>3374</v>
      </c>
      <c r="BO1079" s="46" t="s">
        <v>3891</v>
      </c>
      <c r="BP1079" s="74" t="s">
        <v>3907</v>
      </c>
      <c r="BQ1079" s="74" t="s">
        <v>5227</v>
      </c>
      <c r="BR1079" s="74" t="s">
        <v>5170</v>
      </c>
      <c r="BS1079" s="74" t="s">
        <v>4451</v>
      </c>
      <c r="BT1079" s="74" t="s">
        <v>4101</v>
      </c>
      <c r="BU1079" s="74" t="s">
        <v>3909</v>
      </c>
      <c r="BV1079" s="74" t="s">
        <v>5228</v>
      </c>
      <c r="BW1079" s="74"/>
      <c r="BX1079" s="74"/>
      <c r="BY1079" s="74"/>
      <c r="BZ1079" s="300" t="s">
        <v>6225</v>
      </c>
      <c r="CA1079" s="356" t="s">
        <v>6224</v>
      </c>
      <c r="CB1079" s="300" t="s">
        <v>6227</v>
      </c>
      <c r="CC1079" s="356" t="s">
        <v>6226</v>
      </c>
      <c r="CD1079" s="311" t="str">
        <f t="shared" si="136"/>
        <v>DISCONTINUED - MR501 RALLY, 17x8, +42mm Offset, 5x4.5, 67.1mm Centerbore, Titanium</v>
      </c>
      <c r="CE1079" s="311" t="s">
        <v>3721</v>
      </c>
      <c r="CF1079" s="311" t="s">
        <v>3720</v>
      </c>
      <c r="CG1079" s="300" t="str">
        <f t="shared" si="131"/>
        <v>RALLY (5XX)</v>
      </c>
    </row>
    <row r="1080" spans="1:85" s="36" customFormat="1" ht="15" customHeight="1">
      <c r="A1080" s="571">
        <f t="shared" si="130"/>
        <v>1077</v>
      </c>
      <c r="B1080" s="13" t="s">
        <v>84</v>
      </c>
      <c r="C1080" s="97" t="s">
        <v>1247</v>
      </c>
      <c r="D1080" s="75" t="s">
        <v>5488</v>
      </c>
      <c r="E1080" s="84" t="s">
        <v>7250</v>
      </c>
      <c r="F1080" s="281" t="str">
        <f t="shared" si="134"/>
        <v>MR70677563550</v>
      </c>
      <c r="G1080" s="83"/>
      <c r="H1080" s="83"/>
      <c r="I1080" s="43" t="s">
        <v>5257</v>
      </c>
      <c r="J1080" s="315">
        <v>44517</v>
      </c>
      <c r="K1080" s="305">
        <v>45401</v>
      </c>
      <c r="L1080" s="282" t="s">
        <v>1239</v>
      </c>
      <c r="M1080" s="328">
        <v>309</v>
      </c>
      <c r="N1080" s="85"/>
      <c r="O1080" s="409"/>
      <c r="P1080" s="75">
        <v>17</v>
      </c>
      <c r="Q1080" s="76">
        <v>7.5</v>
      </c>
      <c r="R1080" s="92" t="s">
        <v>1696</v>
      </c>
      <c r="S1080" s="75">
        <v>6</v>
      </c>
      <c r="T1080" s="75">
        <v>130</v>
      </c>
      <c r="U1080" s="75">
        <v>50</v>
      </c>
      <c r="V1080" s="77">
        <v>6.2</v>
      </c>
      <c r="W1080" s="95" t="s">
        <v>85</v>
      </c>
      <c r="X1080" s="68">
        <v>84.1</v>
      </c>
      <c r="Y1080" s="39">
        <v>29.67</v>
      </c>
      <c r="Z1080" s="47">
        <v>3640</v>
      </c>
      <c r="AA1080" s="43" t="s">
        <v>2165</v>
      </c>
      <c r="AB1080" s="72" t="s">
        <v>2845</v>
      </c>
      <c r="AC1080" s="47" t="s">
        <v>9916</v>
      </c>
      <c r="AD1080" s="74" t="s">
        <v>3940</v>
      </c>
      <c r="AE1080" s="86"/>
      <c r="AF1080" s="82">
        <v>22</v>
      </c>
      <c r="AG1080" s="14" t="s">
        <v>85</v>
      </c>
      <c r="AH1080" s="14" t="s">
        <v>85</v>
      </c>
      <c r="AI1080" s="13" t="s">
        <v>85</v>
      </c>
      <c r="AJ1080" s="14" t="s">
        <v>85</v>
      </c>
      <c r="AK1080" s="9" t="s">
        <v>85</v>
      </c>
      <c r="AL1080" s="92" t="s">
        <v>236</v>
      </c>
      <c r="AM1080" s="75" t="s">
        <v>85</v>
      </c>
      <c r="AN1080" s="38" t="s">
        <v>85</v>
      </c>
      <c r="AO1080" s="75" t="s">
        <v>85</v>
      </c>
      <c r="AP1080" s="68">
        <v>16.2</v>
      </c>
      <c r="AQ1080" s="75"/>
      <c r="AR1080" s="75">
        <v>173</v>
      </c>
      <c r="AS1080" s="34">
        <v>2</v>
      </c>
      <c r="AT1080" s="34">
        <v>6</v>
      </c>
      <c r="AU1080" s="25">
        <v>7</v>
      </c>
      <c r="AV1080" s="34">
        <v>7</v>
      </c>
      <c r="AW1080" s="25">
        <v>199</v>
      </c>
      <c r="AX1080" s="67">
        <v>184</v>
      </c>
      <c r="AY1080" s="77">
        <v>84.1</v>
      </c>
      <c r="AZ1080" s="49">
        <v>32</v>
      </c>
      <c r="BA1080" s="49">
        <v>32</v>
      </c>
      <c r="BB1080" s="49">
        <v>0</v>
      </c>
      <c r="BC1080" s="49"/>
      <c r="BD1080" s="13" t="s">
        <v>85</v>
      </c>
      <c r="BE1080" s="91" t="s">
        <v>85</v>
      </c>
      <c r="BF1080" s="13" t="s">
        <v>85</v>
      </c>
      <c r="BG1080" s="91" t="s">
        <v>85</v>
      </c>
      <c r="BH1080" s="70">
        <v>33.67</v>
      </c>
      <c r="BI1080" s="50">
        <v>20.236220472440898</v>
      </c>
      <c r="BJ1080" s="50">
        <v>20.236220472440898</v>
      </c>
      <c r="BK1080" s="50">
        <v>10.4330708661417</v>
      </c>
      <c r="BL1080" s="357">
        <v>7.001193999999944E-2</v>
      </c>
      <c r="BM1080" s="14">
        <v>36</v>
      </c>
      <c r="BN1080" s="107" t="s">
        <v>3374</v>
      </c>
      <c r="BO1080" s="46" t="s">
        <v>3891</v>
      </c>
      <c r="BP1080" s="74" t="s">
        <v>4730</v>
      </c>
      <c r="BQ1080" s="74" t="s">
        <v>3907</v>
      </c>
      <c r="BR1080" s="74" t="s">
        <v>5165</v>
      </c>
      <c r="BS1080" s="74" t="s">
        <v>2734</v>
      </c>
      <c r="BT1080" s="74" t="s">
        <v>5619</v>
      </c>
      <c r="BU1080" s="74" t="s">
        <v>5126</v>
      </c>
      <c r="BV1080" s="74" t="s">
        <v>5620</v>
      </c>
      <c r="BW1080" s="74" t="s">
        <v>4101</v>
      </c>
      <c r="BX1080" s="74" t="s">
        <v>3909</v>
      </c>
      <c r="BY1080" s="74"/>
      <c r="BZ1080" s="334" t="s">
        <v>6356</v>
      </c>
      <c r="CA1080" s="364" t="s">
        <v>6360</v>
      </c>
      <c r="CB1080" s="337" t="s">
        <v>6362</v>
      </c>
      <c r="CC1080" s="364" t="s">
        <v>6361</v>
      </c>
      <c r="CD1080" s="311" t="str">
        <f t="shared" si="136"/>
        <v>DISCONTINUED - MR706 Bead Grip, 17x7.5, +50mm Offset, 6x130, 84.1mm Centerbore, Matte Black</v>
      </c>
      <c r="CE1080" s="311" t="s">
        <v>3721</v>
      </c>
      <c r="CF1080" s="311" t="s">
        <v>3720</v>
      </c>
      <c r="CG1080" s="300" t="str">
        <f t="shared" si="131"/>
        <v>TRAIL (7XX)</v>
      </c>
    </row>
    <row r="1081" spans="1:85" s="36" customFormat="1" ht="15" customHeight="1">
      <c r="A1081" s="571">
        <f t="shared" si="130"/>
        <v>1078</v>
      </c>
      <c r="B1081" s="13" t="s">
        <v>84</v>
      </c>
      <c r="C1081" s="97" t="s">
        <v>1247</v>
      </c>
      <c r="D1081" s="75" t="s">
        <v>5488</v>
      </c>
      <c r="E1081" s="84" t="s">
        <v>7251</v>
      </c>
      <c r="F1081" s="281" t="str">
        <f t="shared" si="134"/>
        <v>MR70678555500</v>
      </c>
      <c r="G1081" s="83"/>
      <c r="H1081" s="83"/>
      <c r="I1081" s="43" t="s">
        <v>5271</v>
      </c>
      <c r="J1081" s="315">
        <v>44517</v>
      </c>
      <c r="K1081" s="305">
        <v>45401</v>
      </c>
      <c r="L1081" s="282" t="s">
        <v>1239</v>
      </c>
      <c r="M1081" s="328">
        <v>319</v>
      </c>
      <c r="N1081" s="85"/>
      <c r="O1081" s="409"/>
      <c r="P1081" s="75">
        <v>17</v>
      </c>
      <c r="Q1081" s="76">
        <v>8.5</v>
      </c>
      <c r="R1081" s="92" t="s">
        <v>1693</v>
      </c>
      <c r="S1081" s="75">
        <v>5</v>
      </c>
      <c r="T1081" s="75">
        <v>5.5</v>
      </c>
      <c r="U1081" s="75">
        <v>0</v>
      </c>
      <c r="V1081" s="77">
        <v>4.72</v>
      </c>
      <c r="W1081" s="95" t="s">
        <v>85</v>
      </c>
      <c r="X1081" s="68">
        <v>108</v>
      </c>
      <c r="Y1081" s="39">
        <v>30.42</v>
      </c>
      <c r="Z1081" s="47">
        <v>2650</v>
      </c>
      <c r="AA1081" s="43" t="s">
        <v>2165</v>
      </c>
      <c r="AB1081" s="72" t="s">
        <v>2845</v>
      </c>
      <c r="AC1081" s="47" t="s">
        <v>9697</v>
      </c>
      <c r="AD1081" s="74" t="s">
        <v>3941</v>
      </c>
      <c r="AE1081" s="86"/>
      <c r="AF1081" s="82">
        <v>22</v>
      </c>
      <c r="AG1081" s="14" t="s">
        <v>85</v>
      </c>
      <c r="AH1081" s="14" t="s">
        <v>85</v>
      </c>
      <c r="AI1081" s="13" t="s">
        <v>85</v>
      </c>
      <c r="AJ1081" s="14" t="s">
        <v>85</v>
      </c>
      <c r="AK1081" s="9" t="s">
        <v>85</v>
      </c>
      <c r="AL1081" s="92" t="s">
        <v>236</v>
      </c>
      <c r="AM1081" s="75" t="s">
        <v>85</v>
      </c>
      <c r="AN1081" s="38" t="s">
        <v>85</v>
      </c>
      <c r="AO1081" s="75" t="s">
        <v>85</v>
      </c>
      <c r="AP1081" s="68">
        <v>16.2</v>
      </c>
      <c r="AQ1081" s="75"/>
      <c r="AR1081" s="75">
        <v>175</v>
      </c>
      <c r="AS1081" s="34">
        <v>5.4</v>
      </c>
      <c r="AT1081" s="34">
        <v>22.2</v>
      </c>
      <c r="AU1081" s="25">
        <v>37.5</v>
      </c>
      <c r="AV1081" s="34">
        <v>53</v>
      </c>
      <c r="AW1081" s="25">
        <v>210</v>
      </c>
      <c r="AX1081" s="67">
        <v>206</v>
      </c>
      <c r="AY1081" s="77">
        <v>108</v>
      </c>
      <c r="AZ1081" s="49">
        <v>44</v>
      </c>
      <c r="BA1081" s="49">
        <v>44</v>
      </c>
      <c r="BB1081" s="49">
        <v>22</v>
      </c>
      <c r="BC1081" s="49"/>
      <c r="BD1081" s="13" t="s">
        <v>85</v>
      </c>
      <c r="BE1081" s="91" t="s">
        <v>85</v>
      </c>
      <c r="BF1081" s="13" t="s">
        <v>85</v>
      </c>
      <c r="BG1081" s="91" t="s">
        <v>85</v>
      </c>
      <c r="BH1081" s="70">
        <v>36.21</v>
      </c>
      <c r="BI1081" s="50">
        <v>20.236220472440898</v>
      </c>
      <c r="BJ1081" s="50">
        <v>20.236220472440898</v>
      </c>
      <c r="BK1081" s="50">
        <v>11.417322834645701</v>
      </c>
      <c r="BL1081" s="357">
        <v>7.6616839999999839E-2</v>
      </c>
      <c r="BM1081" s="14">
        <v>36</v>
      </c>
      <c r="BN1081" s="107" t="s">
        <v>3374</v>
      </c>
      <c r="BO1081" s="46" t="s">
        <v>3891</v>
      </c>
      <c r="BP1081" s="74" t="s">
        <v>4730</v>
      </c>
      <c r="BQ1081" s="74" t="s">
        <v>3907</v>
      </c>
      <c r="BR1081" s="74" t="s">
        <v>5165</v>
      </c>
      <c r="BS1081" s="74" t="s">
        <v>2734</v>
      </c>
      <c r="BT1081" s="74" t="s">
        <v>5619</v>
      </c>
      <c r="BU1081" s="74" t="s">
        <v>5126</v>
      </c>
      <c r="BV1081" s="74" t="s">
        <v>5620</v>
      </c>
      <c r="BW1081" s="74" t="s">
        <v>4101</v>
      </c>
      <c r="BX1081" s="74" t="s">
        <v>3909</v>
      </c>
      <c r="BY1081" s="74"/>
      <c r="BZ1081" s="334" t="s">
        <v>6355</v>
      </c>
      <c r="CA1081" s="364" t="s">
        <v>6354</v>
      </c>
      <c r="CB1081" s="337" t="s">
        <v>6359</v>
      </c>
      <c r="CC1081" s="364" t="s">
        <v>6358</v>
      </c>
      <c r="CD1081" s="311" t="str">
        <f t="shared" si="136"/>
        <v>DISCONTINUED - MR706 Bead Grip, 17x8.5, 0mm Offset, 5x5.5, 108mm Centerbore, Matte Black</v>
      </c>
      <c r="CE1081" s="311" t="s">
        <v>3721</v>
      </c>
      <c r="CF1081" s="311" t="s">
        <v>3720</v>
      </c>
      <c r="CG1081" s="300" t="str">
        <f t="shared" si="131"/>
        <v>TRAIL (7XX)</v>
      </c>
    </row>
    <row r="1082" spans="1:85" s="36" customFormat="1" ht="15" customHeight="1">
      <c r="A1082" s="571">
        <f t="shared" si="130"/>
        <v>1079</v>
      </c>
      <c r="B1082" s="13" t="s">
        <v>84</v>
      </c>
      <c r="C1082" s="97" t="s">
        <v>1247</v>
      </c>
      <c r="D1082" s="75" t="s">
        <v>5488</v>
      </c>
      <c r="E1082" s="84" t="s">
        <v>7252</v>
      </c>
      <c r="F1082" s="281" t="str">
        <f t="shared" si="134"/>
        <v>MR70678560935T</v>
      </c>
      <c r="G1082" s="83" t="s">
        <v>4510</v>
      </c>
      <c r="H1082" s="83"/>
      <c r="I1082" s="43" t="s">
        <v>5288</v>
      </c>
      <c r="J1082" s="315">
        <v>44517</v>
      </c>
      <c r="K1082" s="305">
        <v>45401</v>
      </c>
      <c r="L1082" s="282" t="s">
        <v>1239</v>
      </c>
      <c r="M1082" s="328">
        <v>319</v>
      </c>
      <c r="N1082" s="85"/>
      <c r="O1082" s="409"/>
      <c r="P1082" s="75">
        <v>17</v>
      </c>
      <c r="Q1082" s="76">
        <v>8.5</v>
      </c>
      <c r="R1082" s="92" t="s">
        <v>1089</v>
      </c>
      <c r="S1082" s="75">
        <v>6</v>
      </c>
      <c r="T1082" s="75">
        <v>5.5</v>
      </c>
      <c r="U1082" s="75">
        <v>35</v>
      </c>
      <c r="V1082" s="77">
        <v>6.1</v>
      </c>
      <c r="W1082" s="95" t="s">
        <v>85</v>
      </c>
      <c r="X1082" s="68">
        <v>106.25</v>
      </c>
      <c r="Y1082" s="39">
        <v>28.7</v>
      </c>
      <c r="Z1082" s="47">
        <v>2650</v>
      </c>
      <c r="AA1082" s="43" t="s">
        <v>2168</v>
      </c>
      <c r="AB1082" s="72" t="s">
        <v>2846</v>
      </c>
      <c r="AC1082" s="47" t="s">
        <v>9869</v>
      </c>
      <c r="AD1082" s="80" t="s">
        <v>85</v>
      </c>
      <c r="AE1082" s="82"/>
      <c r="AF1082" s="82" t="s">
        <v>85</v>
      </c>
      <c r="AG1082" s="14" t="s">
        <v>85</v>
      </c>
      <c r="AH1082" s="14" t="s">
        <v>85</v>
      </c>
      <c r="AI1082" s="13" t="s">
        <v>85</v>
      </c>
      <c r="AJ1082" s="14" t="s">
        <v>85</v>
      </c>
      <c r="AK1082" s="9" t="s">
        <v>85</v>
      </c>
      <c r="AL1082" s="92" t="s">
        <v>236</v>
      </c>
      <c r="AM1082" s="75" t="s">
        <v>85</v>
      </c>
      <c r="AN1082" s="38" t="s">
        <v>85</v>
      </c>
      <c r="AO1082" s="75" t="s">
        <v>85</v>
      </c>
      <c r="AP1082" s="68">
        <v>16.2</v>
      </c>
      <c r="AQ1082" s="75"/>
      <c r="AR1082" s="75">
        <v>175</v>
      </c>
      <c r="AS1082" s="34">
        <v>2</v>
      </c>
      <c r="AT1082" s="34">
        <v>10.3</v>
      </c>
      <c r="AU1082" s="25">
        <v>23.4</v>
      </c>
      <c r="AV1082" s="34">
        <v>32.9</v>
      </c>
      <c r="AW1082" s="25">
        <v>209.5</v>
      </c>
      <c r="AX1082" s="67">
        <v>192</v>
      </c>
      <c r="AY1082" s="77">
        <v>106.25</v>
      </c>
      <c r="AZ1082" s="49"/>
      <c r="BA1082" s="49"/>
      <c r="BB1082" s="49">
        <v>22</v>
      </c>
      <c r="BC1082" s="49"/>
      <c r="BD1082" s="13" t="s">
        <v>85</v>
      </c>
      <c r="BE1082" s="91" t="s">
        <v>85</v>
      </c>
      <c r="BF1082" s="13" t="s">
        <v>85</v>
      </c>
      <c r="BG1082" s="91" t="s">
        <v>85</v>
      </c>
      <c r="BH1082" s="70">
        <v>32.700000000000003</v>
      </c>
      <c r="BI1082" s="50">
        <v>20.236220472440898</v>
      </c>
      <c r="BJ1082" s="50">
        <v>20.236220472440898</v>
      </c>
      <c r="BK1082" s="50">
        <v>11.417322834645701</v>
      </c>
      <c r="BL1082" s="357">
        <v>7.6616839999999839E-2</v>
      </c>
      <c r="BM1082" s="14">
        <v>36</v>
      </c>
      <c r="BN1082" s="107" t="s">
        <v>3374</v>
      </c>
      <c r="BO1082" s="46" t="s">
        <v>3891</v>
      </c>
      <c r="BP1082" s="74" t="s">
        <v>4730</v>
      </c>
      <c r="BQ1082" s="74" t="s">
        <v>3907</v>
      </c>
      <c r="BR1082" s="74" t="s">
        <v>5165</v>
      </c>
      <c r="BS1082" s="74" t="s">
        <v>2734</v>
      </c>
      <c r="BT1082" s="74" t="s">
        <v>5619</v>
      </c>
      <c r="BU1082" s="74" t="s">
        <v>5126</v>
      </c>
      <c r="BV1082" s="74" t="s">
        <v>5620</v>
      </c>
      <c r="BW1082" s="74" t="s">
        <v>4101</v>
      </c>
      <c r="BX1082" s="74" t="s">
        <v>3909</v>
      </c>
      <c r="BY1082" s="74"/>
      <c r="BZ1082" s="334"/>
      <c r="CA1082" s="355"/>
      <c r="CB1082" s="337"/>
      <c r="CC1082" s="355"/>
      <c r="CD1082" s="311" t="str">
        <f t="shared" si="136"/>
        <v>DISCONTINUED - MR706 Bead Grip, 17x8.5, +35mm Offset, 6x5.5, 106.25mm Centerbore, Method Bronze</v>
      </c>
      <c r="CE1082" s="311" t="s">
        <v>3721</v>
      </c>
      <c r="CF1082" s="311" t="s">
        <v>3720</v>
      </c>
      <c r="CG1082" s="300" t="str">
        <f t="shared" si="131"/>
        <v>TRAIL (7XX)</v>
      </c>
    </row>
    <row r="1083" spans="1:85" s="36" customFormat="1" ht="15" customHeight="1">
      <c r="A1083" s="571">
        <f t="shared" si="130"/>
        <v>1080</v>
      </c>
      <c r="B1083" s="13" t="s">
        <v>84</v>
      </c>
      <c r="C1083" s="97" t="s">
        <v>1247</v>
      </c>
      <c r="D1083" s="75" t="s">
        <v>5489</v>
      </c>
      <c r="E1083" s="84" t="s">
        <v>7253</v>
      </c>
      <c r="F1083" s="281" t="str">
        <f t="shared" si="134"/>
        <v>MR70767012515</v>
      </c>
      <c r="G1083" s="83"/>
      <c r="H1083" s="83"/>
      <c r="I1083" s="72" t="s">
        <v>5423</v>
      </c>
      <c r="J1083" s="306">
        <v>44539</v>
      </c>
      <c r="K1083" s="305">
        <v>45401</v>
      </c>
      <c r="L1083" s="282" t="s">
        <v>1239</v>
      </c>
      <c r="M1083" s="328">
        <v>289</v>
      </c>
      <c r="N1083" s="85"/>
      <c r="O1083" s="409"/>
      <c r="P1083" s="75">
        <v>16</v>
      </c>
      <c r="Q1083" s="76">
        <v>7</v>
      </c>
      <c r="R1083" s="92" t="s">
        <v>1756</v>
      </c>
      <c r="S1083" s="75">
        <v>5</v>
      </c>
      <c r="T1083" s="75">
        <v>4.5</v>
      </c>
      <c r="U1083" s="75">
        <v>15</v>
      </c>
      <c r="V1083" s="77">
        <v>4.5999999999999996</v>
      </c>
      <c r="W1083" s="95" t="s">
        <v>85</v>
      </c>
      <c r="X1083" s="68">
        <v>56.1</v>
      </c>
      <c r="Y1083" s="39">
        <v>18.34</v>
      </c>
      <c r="Z1083" s="47">
        <v>1850</v>
      </c>
      <c r="AA1083" s="43" t="s">
        <v>2165</v>
      </c>
      <c r="AB1083" s="72" t="s">
        <v>2845</v>
      </c>
      <c r="AC1083" s="47" t="s">
        <v>9887</v>
      </c>
      <c r="AD1083" s="74" t="s">
        <v>3939</v>
      </c>
      <c r="AE1083" s="86"/>
      <c r="AF1083" s="82">
        <v>22</v>
      </c>
      <c r="AG1083" s="14" t="s">
        <v>85</v>
      </c>
      <c r="AH1083" s="14" t="s">
        <v>85</v>
      </c>
      <c r="AI1083" s="13" t="s">
        <v>85</v>
      </c>
      <c r="AJ1083" s="14" t="s">
        <v>85</v>
      </c>
      <c r="AK1083" s="9" t="s">
        <v>85</v>
      </c>
      <c r="AL1083" s="92" t="s">
        <v>236</v>
      </c>
      <c r="AM1083" s="75" t="s">
        <v>85</v>
      </c>
      <c r="AN1083" s="38" t="s">
        <v>85</v>
      </c>
      <c r="AO1083" s="75" t="s">
        <v>85</v>
      </c>
      <c r="AP1083" s="68">
        <v>16</v>
      </c>
      <c r="AQ1083" s="75"/>
      <c r="AR1083" s="75">
        <v>150</v>
      </c>
      <c r="AS1083" s="34">
        <v>25</v>
      </c>
      <c r="AT1083" s="34">
        <v>31.6</v>
      </c>
      <c r="AU1083" s="25">
        <v>44.9</v>
      </c>
      <c r="AV1083" s="34">
        <v>57.8</v>
      </c>
      <c r="AW1083" s="25">
        <v>195</v>
      </c>
      <c r="AX1083" s="67">
        <v>189</v>
      </c>
      <c r="AY1083" s="384">
        <v>56.1</v>
      </c>
      <c r="AZ1083" s="382">
        <v>41.06</v>
      </c>
      <c r="BA1083" s="382">
        <v>41.06</v>
      </c>
      <c r="BB1083" s="49">
        <v>0</v>
      </c>
      <c r="BC1083" s="49"/>
      <c r="BD1083" s="13" t="s">
        <v>85</v>
      </c>
      <c r="BE1083" s="91" t="s">
        <v>85</v>
      </c>
      <c r="BF1083" s="13" t="s">
        <v>85</v>
      </c>
      <c r="BG1083" s="91" t="s">
        <v>85</v>
      </c>
      <c r="BH1083" s="70">
        <v>22.63</v>
      </c>
      <c r="BI1083" s="50">
        <v>19.09</v>
      </c>
      <c r="BJ1083" s="50">
        <v>19.09</v>
      </c>
      <c r="BK1083" s="50">
        <v>10.24</v>
      </c>
      <c r="BL1083" s="357">
        <v>6.1152323564527607E-2</v>
      </c>
      <c r="BM1083" s="75">
        <v>36</v>
      </c>
      <c r="BN1083" s="107" t="s">
        <v>3374</v>
      </c>
      <c r="BO1083" s="46" t="s">
        <v>3891</v>
      </c>
      <c r="BP1083" s="74" t="s">
        <v>4730</v>
      </c>
      <c r="BQ1083" s="74" t="s">
        <v>3907</v>
      </c>
      <c r="BR1083" s="74" t="s">
        <v>5161</v>
      </c>
      <c r="BS1083" s="74" t="s">
        <v>2734</v>
      </c>
      <c r="BT1083" s="74" t="s">
        <v>5619</v>
      </c>
      <c r="BU1083" s="74" t="s">
        <v>5126</v>
      </c>
      <c r="BV1083" s="74" t="s">
        <v>5620</v>
      </c>
      <c r="BW1083" s="74" t="s">
        <v>4101</v>
      </c>
      <c r="BX1083" s="74" t="s">
        <v>3909</v>
      </c>
      <c r="BY1083" s="74"/>
      <c r="BZ1083" s="334" t="s">
        <v>6391</v>
      </c>
      <c r="CA1083" s="364" t="s">
        <v>6390</v>
      </c>
      <c r="CB1083" s="337" t="s">
        <v>6394</v>
      </c>
      <c r="CC1083" s="364" t="s">
        <v>6393</v>
      </c>
      <c r="CD1083" s="311" t="str">
        <f t="shared" si="136"/>
        <v>DISCONTINUED - MR707 Bead Grip, 16x7, +15mm Offset, 5x4.5, 56.1mm Centerbore, Matte Black</v>
      </c>
      <c r="CE1083" s="311" t="s">
        <v>3721</v>
      </c>
      <c r="CF1083" s="311" t="s">
        <v>3720</v>
      </c>
      <c r="CG1083" s="300" t="str">
        <f t="shared" si="131"/>
        <v>TRAIL (7XX)</v>
      </c>
    </row>
    <row r="1084" spans="1:85" s="36" customFormat="1" ht="15" customHeight="1">
      <c r="A1084" s="571">
        <f t="shared" si="130"/>
        <v>1081</v>
      </c>
      <c r="B1084" s="13" t="s">
        <v>84</v>
      </c>
      <c r="C1084" s="97" t="s">
        <v>1247</v>
      </c>
      <c r="D1084" s="75" t="s">
        <v>5489</v>
      </c>
      <c r="E1084" s="84" t="s">
        <v>7254</v>
      </c>
      <c r="F1084" s="281" t="str">
        <f t="shared" si="134"/>
        <v>MR70778587600</v>
      </c>
      <c r="G1084" s="83"/>
      <c r="H1084" s="83"/>
      <c r="I1084" s="72" t="s">
        <v>5449</v>
      </c>
      <c r="J1084" s="306">
        <v>44539</v>
      </c>
      <c r="K1084" s="305">
        <v>45401</v>
      </c>
      <c r="L1084" s="282" t="s">
        <v>1239</v>
      </c>
      <c r="M1084" s="328">
        <v>339</v>
      </c>
      <c r="N1084" s="85"/>
      <c r="O1084" s="409"/>
      <c r="P1084" s="75">
        <v>17</v>
      </c>
      <c r="Q1084" s="76">
        <v>8.5</v>
      </c>
      <c r="R1084" s="92" t="s">
        <v>1700</v>
      </c>
      <c r="S1084" s="75">
        <v>8</v>
      </c>
      <c r="T1084" s="75">
        <v>170</v>
      </c>
      <c r="U1084" s="75">
        <v>0</v>
      </c>
      <c r="V1084" s="77">
        <v>4.72</v>
      </c>
      <c r="W1084" s="95" t="s">
        <v>85</v>
      </c>
      <c r="X1084" s="68">
        <v>130.81</v>
      </c>
      <c r="Y1084" s="39">
        <v>32.885620775910901</v>
      </c>
      <c r="Z1084" s="47">
        <v>3640</v>
      </c>
      <c r="AA1084" s="43" t="s">
        <v>4426</v>
      </c>
      <c r="AB1084" s="72" t="s">
        <v>4427</v>
      </c>
      <c r="AC1084" s="47" t="s">
        <v>9626</v>
      </c>
      <c r="AD1084" s="74" t="s">
        <v>3943</v>
      </c>
      <c r="AE1084" s="86"/>
      <c r="AF1084" s="82">
        <v>33</v>
      </c>
      <c r="AG1084" s="14" t="s">
        <v>85</v>
      </c>
      <c r="AH1084" s="14" t="s">
        <v>85</v>
      </c>
      <c r="AI1084" s="13" t="s">
        <v>2863</v>
      </c>
      <c r="AJ1084" s="14" t="s">
        <v>85</v>
      </c>
      <c r="AK1084" s="9" t="s">
        <v>85</v>
      </c>
      <c r="AL1084" s="92" t="s">
        <v>237</v>
      </c>
      <c r="AM1084" s="75" t="s">
        <v>85</v>
      </c>
      <c r="AN1084" s="38" t="s">
        <v>85</v>
      </c>
      <c r="AO1084" s="75" t="s">
        <v>85</v>
      </c>
      <c r="AP1084" s="68">
        <v>16.2</v>
      </c>
      <c r="AQ1084" s="75"/>
      <c r="AR1084" s="75">
        <v>200</v>
      </c>
      <c r="AS1084" s="34">
        <v>0</v>
      </c>
      <c r="AT1084" s="34">
        <v>0</v>
      </c>
      <c r="AU1084" s="25">
        <v>34.700000000000003</v>
      </c>
      <c r="AV1084" s="34">
        <v>85.6</v>
      </c>
      <c r="AW1084" s="25">
        <v>210</v>
      </c>
      <c r="AX1084" s="67">
        <v>203</v>
      </c>
      <c r="AY1084" s="384">
        <v>128</v>
      </c>
      <c r="AZ1084" s="382">
        <v>103.9</v>
      </c>
      <c r="BA1084" s="382">
        <v>107</v>
      </c>
      <c r="BB1084" s="49">
        <v>0</v>
      </c>
      <c r="BC1084" s="49"/>
      <c r="BD1084" s="13" t="s">
        <v>85</v>
      </c>
      <c r="BE1084" s="91" t="s">
        <v>85</v>
      </c>
      <c r="BF1084" s="13" t="s">
        <v>85</v>
      </c>
      <c r="BG1084" s="91" t="s">
        <v>85</v>
      </c>
      <c r="BH1084" s="70">
        <v>37.735790543978204</v>
      </c>
      <c r="BI1084" s="50">
        <v>20.236220472440898</v>
      </c>
      <c r="BJ1084" s="50">
        <v>20.236220472440898</v>
      </c>
      <c r="BK1084" s="50">
        <v>11.417322834645701</v>
      </c>
      <c r="BL1084" s="357">
        <v>7.6616839999999839E-2</v>
      </c>
      <c r="BM1084" s="14">
        <v>36</v>
      </c>
      <c r="BN1084" s="107" t="s">
        <v>3374</v>
      </c>
      <c r="BO1084" s="46" t="s">
        <v>3891</v>
      </c>
      <c r="BP1084" s="74" t="s">
        <v>4730</v>
      </c>
      <c r="BQ1084" s="74" t="s">
        <v>3907</v>
      </c>
      <c r="BR1084" s="74" t="s">
        <v>5161</v>
      </c>
      <c r="BS1084" s="74" t="s">
        <v>2734</v>
      </c>
      <c r="BT1084" s="74" t="s">
        <v>5619</v>
      </c>
      <c r="BU1084" s="74" t="s">
        <v>5126</v>
      </c>
      <c r="BV1084" s="74" t="s">
        <v>5620</v>
      </c>
      <c r="BW1084" s="74" t="s">
        <v>4101</v>
      </c>
      <c r="BX1084" s="74" t="s">
        <v>3909</v>
      </c>
      <c r="BY1084" s="74"/>
      <c r="BZ1084" s="334" t="s">
        <v>6380</v>
      </c>
      <c r="CA1084" s="364" t="s">
        <v>6387</v>
      </c>
      <c r="CB1084" s="337" t="s">
        <v>6389</v>
      </c>
      <c r="CC1084" s="364" t="s">
        <v>6388</v>
      </c>
      <c r="CD1084" s="311" t="str">
        <f t="shared" si="136"/>
        <v>DISCONTINUED - MR707 Bead Grip, 17x8.5, 0mm Offset, 8x170, 130.81mm Centerbore, Bahia Blue</v>
      </c>
      <c r="CE1084" s="311" t="s">
        <v>3721</v>
      </c>
      <c r="CF1084" s="311" t="s">
        <v>3720</v>
      </c>
      <c r="CG1084" s="300" t="str">
        <f t="shared" si="131"/>
        <v>TRAIL (7XX)</v>
      </c>
    </row>
    <row r="1085" spans="1:85" s="36" customFormat="1" ht="15" customHeight="1">
      <c r="A1085" s="571">
        <f t="shared" si="130"/>
        <v>1082</v>
      </c>
      <c r="B1085" s="92" t="s">
        <v>84</v>
      </c>
      <c r="C1085" s="92" t="s">
        <v>1038</v>
      </c>
      <c r="D1085" s="5" t="s">
        <v>4342</v>
      </c>
      <c r="E1085" s="84" t="s">
        <v>7259</v>
      </c>
      <c r="F1085" s="281" t="str">
        <f t="shared" si="134"/>
        <v>MR30689060518</v>
      </c>
      <c r="G1085" s="83"/>
      <c r="H1085" s="83"/>
      <c r="I1085" s="72" t="s">
        <v>501</v>
      </c>
      <c r="J1085" s="305">
        <v>41640</v>
      </c>
      <c r="K1085" s="305">
        <v>45401</v>
      </c>
      <c r="L1085" s="282" t="s">
        <v>1239</v>
      </c>
      <c r="M1085" s="328">
        <v>312</v>
      </c>
      <c r="N1085" s="85"/>
      <c r="O1085" s="409"/>
      <c r="P1085" s="12">
        <v>18</v>
      </c>
      <c r="Q1085" s="8">
        <v>9</v>
      </c>
      <c r="R1085" s="92" t="s">
        <v>1089</v>
      </c>
      <c r="S1085" s="3">
        <v>6</v>
      </c>
      <c r="T1085" s="3">
        <v>5.5</v>
      </c>
      <c r="U1085" s="12">
        <v>18</v>
      </c>
      <c r="V1085" s="19">
        <v>5.75</v>
      </c>
      <c r="W1085" s="93" t="s">
        <v>85</v>
      </c>
      <c r="X1085" s="19">
        <v>108</v>
      </c>
      <c r="Y1085" s="8">
        <v>32.474091219832466</v>
      </c>
      <c r="Z1085" s="47">
        <v>2500</v>
      </c>
      <c r="AA1085" s="72" t="s">
        <v>2165</v>
      </c>
      <c r="AB1085" s="72" t="s">
        <v>2845</v>
      </c>
      <c r="AC1085" s="47" t="s">
        <v>9565</v>
      </c>
      <c r="AD1085" s="3" t="s">
        <v>1569</v>
      </c>
      <c r="AE1085" s="47"/>
      <c r="AF1085" s="82">
        <v>33</v>
      </c>
      <c r="AG1085" s="80" t="s">
        <v>85</v>
      </c>
      <c r="AH1085" s="73" t="s">
        <v>85</v>
      </c>
      <c r="AI1085" s="92" t="s">
        <v>2859</v>
      </c>
      <c r="AJ1085" s="92" t="s">
        <v>1826</v>
      </c>
      <c r="AK1085" s="9">
        <v>1.1000000000000001</v>
      </c>
      <c r="AL1085" s="92" t="s">
        <v>237</v>
      </c>
      <c r="AM1085" s="92" t="s">
        <v>85</v>
      </c>
      <c r="AN1085" s="38" t="s">
        <v>85</v>
      </c>
      <c r="AO1085" s="92" t="s">
        <v>85</v>
      </c>
      <c r="AP1085" s="93">
        <v>16.2</v>
      </c>
      <c r="AQ1085" s="92"/>
      <c r="AR1085" s="92">
        <v>168</v>
      </c>
      <c r="AS1085" s="25">
        <v>7</v>
      </c>
      <c r="AT1085" s="25">
        <v>18</v>
      </c>
      <c r="AU1085" s="25">
        <v>28.7</v>
      </c>
      <c r="AV1085" s="25">
        <v>35.799999999999997</v>
      </c>
      <c r="AW1085" s="25">
        <v>217.8</v>
      </c>
      <c r="AX1085" s="25">
        <v>208.2</v>
      </c>
      <c r="AY1085" s="93">
        <v>103.6</v>
      </c>
      <c r="AZ1085" s="49">
        <v>61.8</v>
      </c>
      <c r="BA1085" s="49">
        <v>61.8</v>
      </c>
      <c r="BB1085" s="49">
        <v>44</v>
      </c>
      <c r="BC1085" s="49"/>
      <c r="BD1085" s="92" t="s">
        <v>85</v>
      </c>
      <c r="BE1085" s="91" t="s">
        <v>85</v>
      </c>
      <c r="BF1085" s="92" t="s">
        <v>85</v>
      </c>
      <c r="BG1085" s="91" t="s">
        <v>85</v>
      </c>
      <c r="BH1085" s="70">
        <v>37.35</v>
      </c>
      <c r="BI1085" s="50">
        <v>21.141732283464599</v>
      </c>
      <c r="BJ1085" s="50">
        <v>21.141732283464599</v>
      </c>
      <c r="BK1085" s="50">
        <v>11.929133858267701</v>
      </c>
      <c r="BL1085" s="357">
        <v>8.7375807000000152E-2</v>
      </c>
      <c r="BM1085" s="73">
        <v>36</v>
      </c>
      <c r="BN1085" s="107" t="s">
        <v>3374</v>
      </c>
      <c r="BO1085" s="46" t="s">
        <v>3891</v>
      </c>
      <c r="BP1085" s="74" t="s">
        <v>3907</v>
      </c>
      <c r="BQ1085" s="74" t="s">
        <v>5204</v>
      </c>
      <c r="BR1085" s="74" t="s">
        <v>5195</v>
      </c>
      <c r="BS1085" s="74" t="s">
        <v>5169</v>
      </c>
      <c r="BT1085" s="74" t="s">
        <v>5196</v>
      </c>
      <c r="BU1085" s="74" t="s">
        <v>3909</v>
      </c>
      <c r="BV1085" s="74"/>
      <c r="BW1085" s="74"/>
      <c r="BX1085" s="74"/>
      <c r="BY1085" s="74"/>
      <c r="BZ1085" s="300" t="s">
        <v>6083</v>
      </c>
      <c r="CA1085" s="356" t="s">
        <v>6082</v>
      </c>
      <c r="CB1085" s="300" t="s">
        <v>6085</v>
      </c>
      <c r="CC1085" s="356" t="s">
        <v>6084</v>
      </c>
      <c r="CD1085" s="311" t="str">
        <f t="shared" ref="CD1085:CD1089" si="137">CONCATENATE("DISCONTINUED"," ","-"," ",D1085,", ",P1085,"x",Q1085,", ",IF(W1085="N/A", "", CONCATENATE(W1085, "/")),IF(U1085&gt;0, CONCATENATE("+",U1085), U1085),"mm Offset, ",R1085,", ",X1085,"mm Centerbore, ",PROPER(AA1085), "", IF(BF1085="N/A", "", CONCATENATE(", w/ ", BF1085)))</f>
        <v>DISCONTINUED - MR306 Mesh, 18x9, +18mm Offset, 6x5.5, 108mm Centerbore, Matte Black</v>
      </c>
      <c r="CE1085" s="311" t="s">
        <v>3721</v>
      </c>
      <c r="CF1085" s="311" t="s">
        <v>3720</v>
      </c>
      <c r="CG1085" s="300" t="str">
        <f t="shared" si="131"/>
        <v>STREET (3XX)</v>
      </c>
    </row>
    <row r="1086" spans="1:85" s="36" customFormat="1" ht="15" customHeight="1">
      <c r="A1086" s="571">
        <f t="shared" si="130"/>
        <v>1083</v>
      </c>
      <c r="B1086" s="13" t="s">
        <v>84</v>
      </c>
      <c r="C1086" s="97" t="s">
        <v>1247</v>
      </c>
      <c r="D1086" s="75" t="s">
        <v>5487</v>
      </c>
      <c r="E1086" s="84" t="s">
        <v>7260</v>
      </c>
      <c r="F1086" s="281" t="str">
        <f t="shared" si="134"/>
        <v>MR70578562820</v>
      </c>
      <c r="G1086" s="83"/>
      <c r="H1086" s="83"/>
      <c r="I1086" s="43" t="s">
        <v>4839</v>
      </c>
      <c r="J1086" s="305">
        <v>44351</v>
      </c>
      <c r="K1086" s="305">
        <v>45401</v>
      </c>
      <c r="L1086" s="282" t="s">
        <v>1239</v>
      </c>
      <c r="M1086" s="328">
        <v>319</v>
      </c>
      <c r="N1086" s="85"/>
      <c r="O1086" s="409"/>
      <c r="P1086" s="75">
        <v>17</v>
      </c>
      <c r="Q1086" s="75">
        <v>8.5</v>
      </c>
      <c r="R1086" s="92" t="s">
        <v>1695</v>
      </c>
      <c r="S1086" s="75">
        <v>6</v>
      </c>
      <c r="T1086" s="75">
        <v>120</v>
      </c>
      <c r="U1086" s="75">
        <v>20</v>
      </c>
      <c r="V1086" s="68">
        <v>5.58</v>
      </c>
      <c r="W1086" s="95" t="s">
        <v>85</v>
      </c>
      <c r="X1086" s="68">
        <v>67</v>
      </c>
      <c r="Y1086" s="39">
        <v>27.1</v>
      </c>
      <c r="Z1086" s="47">
        <v>2650</v>
      </c>
      <c r="AA1086" s="43" t="s">
        <v>2093</v>
      </c>
      <c r="AB1086" s="72" t="s">
        <v>2850</v>
      </c>
      <c r="AC1086" s="47" t="s">
        <v>9864</v>
      </c>
      <c r="AD1086" s="74" t="s">
        <v>3940</v>
      </c>
      <c r="AE1086" s="86"/>
      <c r="AF1086" s="82">
        <v>22</v>
      </c>
      <c r="AG1086" s="14" t="s">
        <v>85</v>
      </c>
      <c r="AH1086" s="14" t="s">
        <v>85</v>
      </c>
      <c r="AI1086" s="14" t="s">
        <v>85</v>
      </c>
      <c r="AJ1086" s="14" t="s">
        <v>85</v>
      </c>
      <c r="AK1086" s="9" t="s">
        <v>85</v>
      </c>
      <c r="AL1086" s="92" t="s">
        <v>236</v>
      </c>
      <c r="AM1086" s="75" t="s">
        <v>85</v>
      </c>
      <c r="AN1086" s="38" t="s">
        <v>85</v>
      </c>
      <c r="AO1086" s="75" t="s">
        <v>85</v>
      </c>
      <c r="AP1086" s="68">
        <v>16.100000000000001</v>
      </c>
      <c r="AQ1086" s="75"/>
      <c r="AR1086" s="75">
        <v>160</v>
      </c>
      <c r="AS1086" s="34">
        <v>11.7</v>
      </c>
      <c r="AT1086" s="34">
        <v>23</v>
      </c>
      <c r="AU1086" s="25">
        <v>33.799999999999997</v>
      </c>
      <c r="AV1086" s="34">
        <v>39.799999999999997</v>
      </c>
      <c r="AW1086" s="25">
        <v>209</v>
      </c>
      <c r="AX1086" s="67">
        <v>197</v>
      </c>
      <c r="AY1086" s="385">
        <v>67</v>
      </c>
      <c r="AZ1086" s="382">
        <v>54.95</v>
      </c>
      <c r="BA1086" s="382">
        <v>54.95</v>
      </c>
      <c r="BB1086" s="49">
        <v>31</v>
      </c>
      <c r="BC1086" s="49"/>
      <c r="BD1086" s="13" t="s">
        <v>85</v>
      </c>
      <c r="BE1086" s="91" t="s">
        <v>85</v>
      </c>
      <c r="BF1086" s="13" t="s">
        <v>85</v>
      </c>
      <c r="BG1086" s="91" t="s">
        <v>85</v>
      </c>
      <c r="BH1086" s="70">
        <v>31.1</v>
      </c>
      <c r="BI1086" s="50">
        <v>20.236220472440898</v>
      </c>
      <c r="BJ1086" s="50">
        <v>20.236220472440898</v>
      </c>
      <c r="BK1086" s="50">
        <v>11.417322834645701</v>
      </c>
      <c r="BL1086" s="357">
        <v>7.6616839999999839E-2</v>
      </c>
      <c r="BM1086" s="14">
        <v>36</v>
      </c>
      <c r="BN1086" s="107" t="s">
        <v>4691</v>
      </c>
      <c r="BO1086" s="46" t="s">
        <v>3891</v>
      </c>
      <c r="BP1086" s="74" t="s">
        <v>4730</v>
      </c>
      <c r="BQ1086" s="74" t="s">
        <v>3907</v>
      </c>
      <c r="BR1086" s="74" t="s">
        <v>5031</v>
      </c>
      <c r="BS1086" s="74" t="s">
        <v>2734</v>
      </c>
      <c r="BT1086" s="74" t="s">
        <v>4116</v>
      </c>
      <c r="BU1086" s="74" t="s">
        <v>5126</v>
      </c>
      <c r="BV1086" s="74" t="s">
        <v>5127</v>
      </c>
      <c r="BW1086" s="74" t="s">
        <v>4101</v>
      </c>
      <c r="BX1086" s="74" t="s">
        <v>3909</v>
      </c>
      <c r="BY1086" s="74"/>
      <c r="BZ1086" s="334" t="s">
        <v>6345</v>
      </c>
      <c r="CA1086" s="364" t="s">
        <v>6348</v>
      </c>
      <c r="CB1086" s="337" t="s">
        <v>6350</v>
      </c>
      <c r="CC1086" s="364" t="s">
        <v>6349</v>
      </c>
      <c r="CD1086" s="311" t="str">
        <f t="shared" si="137"/>
        <v>DISCONTINUED - MR705 Bead Grip, 17x8.5, +20mm Offset, 6x120, 67mm Centerbore, Titanium</v>
      </c>
      <c r="CE1086" s="311" t="s">
        <v>3721</v>
      </c>
      <c r="CF1086" s="311" t="s">
        <v>3720</v>
      </c>
      <c r="CG1086" s="300" t="str">
        <f t="shared" si="131"/>
        <v>TRAIL (7XX)</v>
      </c>
    </row>
    <row r="1087" spans="1:85" s="36" customFormat="1" ht="15" customHeight="1">
      <c r="A1087" s="571">
        <f t="shared" si="130"/>
        <v>1084</v>
      </c>
      <c r="B1087" s="13" t="s">
        <v>84</v>
      </c>
      <c r="C1087" s="97" t="s">
        <v>1247</v>
      </c>
      <c r="D1087" s="75" t="s">
        <v>5488</v>
      </c>
      <c r="E1087" s="84" t="s">
        <v>7261</v>
      </c>
      <c r="F1087" s="281" t="str">
        <f t="shared" si="134"/>
        <v>MR70678560535T</v>
      </c>
      <c r="G1087" s="83" t="s">
        <v>4510</v>
      </c>
      <c r="H1087" s="83"/>
      <c r="I1087" s="43" t="s">
        <v>5287</v>
      </c>
      <c r="J1087" s="315">
        <v>44517</v>
      </c>
      <c r="K1087" s="305">
        <v>45401</v>
      </c>
      <c r="L1087" s="282" t="s">
        <v>1239</v>
      </c>
      <c r="M1087" s="328">
        <v>319</v>
      </c>
      <c r="N1087" s="85"/>
      <c r="O1087" s="409"/>
      <c r="P1087" s="75">
        <v>17</v>
      </c>
      <c r="Q1087" s="76">
        <v>8.5</v>
      </c>
      <c r="R1087" s="92" t="s">
        <v>1089</v>
      </c>
      <c r="S1087" s="75">
        <v>6</v>
      </c>
      <c r="T1087" s="75">
        <v>5.5</v>
      </c>
      <c r="U1087" s="75">
        <v>35</v>
      </c>
      <c r="V1087" s="77">
        <v>6.1</v>
      </c>
      <c r="W1087" s="95" t="s">
        <v>85</v>
      </c>
      <c r="X1087" s="68">
        <v>106.25</v>
      </c>
      <c r="Y1087" s="39">
        <v>28.7</v>
      </c>
      <c r="Z1087" s="47">
        <v>2650</v>
      </c>
      <c r="AA1087" s="43" t="s">
        <v>2165</v>
      </c>
      <c r="AB1087" s="72" t="s">
        <v>2845</v>
      </c>
      <c r="AC1087" s="47" t="s">
        <v>9869</v>
      </c>
      <c r="AD1087" s="80" t="s">
        <v>85</v>
      </c>
      <c r="AE1087" s="82"/>
      <c r="AF1087" s="82" t="s">
        <v>85</v>
      </c>
      <c r="AG1087" s="14" t="s">
        <v>85</v>
      </c>
      <c r="AH1087" s="14" t="s">
        <v>85</v>
      </c>
      <c r="AI1087" s="13" t="s">
        <v>85</v>
      </c>
      <c r="AJ1087" s="14" t="s">
        <v>85</v>
      </c>
      <c r="AK1087" s="9" t="s">
        <v>85</v>
      </c>
      <c r="AL1087" s="92" t="s">
        <v>236</v>
      </c>
      <c r="AM1087" s="75" t="s">
        <v>85</v>
      </c>
      <c r="AN1087" s="38" t="s">
        <v>85</v>
      </c>
      <c r="AO1087" s="75" t="s">
        <v>85</v>
      </c>
      <c r="AP1087" s="68">
        <v>16.2</v>
      </c>
      <c r="AQ1087" s="75"/>
      <c r="AR1087" s="75">
        <v>175</v>
      </c>
      <c r="AS1087" s="34">
        <v>2</v>
      </c>
      <c r="AT1087" s="34">
        <v>10.3</v>
      </c>
      <c r="AU1087" s="25">
        <v>23.4</v>
      </c>
      <c r="AV1087" s="34">
        <v>32.9</v>
      </c>
      <c r="AW1087" s="25">
        <v>209.5</v>
      </c>
      <c r="AX1087" s="67">
        <v>192</v>
      </c>
      <c r="AY1087" s="77">
        <v>106.25</v>
      </c>
      <c r="AZ1087" s="49"/>
      <c r="BA1087" s="49"/>
      <c r="BB1087" s="49">
        <v>22</v>
      </c>
      <c r="BC1087" s="49"/>
      <c r="BD1087" s="13" t="s">
        <v>85</v>
      </c>
      <c r="BE1087" s="91" t="s">
        <v>85</v>
      </c>
      <c r="BF1087" s="13" t="s">
        <v>85</v>
      </c>
      <c r="BG1087" s="91" t="s">
        <v>85</v>
      </c>
      <c r="BH1087" s="70">
        <v>32.700000000000003</v>
      </c>
      <c r="BI1087" s="50">
        <v>20.236220472440898</v>
      </c>
      <c r="BJ1087" s="50">
        <v>20.236220472440898</v>
      </c>
      <c r="BK1087" s="50">
        <v>11.417322834645701</v>
      </c>
      <c r="BL1087" s="357">
        <v>7.6616839999999839E-2</v>
      </c>
      <c r="BM1087" s="14">
        <v>36</v>
      </c>
      <c r="BN1087" s="107" t="s">
        <v>3374</v>
      </c>
      <c r="BO1087" s="46" t="s">
        <v>3891</v>
      </c>
      <c r="BP1087" s="74" t="s">
        <v>4730</v>
      </c>
      <c r="BQ1087" s="74" t="s">
        <v>3907</v>
      </c>
      <c r="BR1087" s="74" t="s">
        <v>5165</v>
      </c>
      <c r="BS1087" s="74" t="s">
        <v>2734</v>
      </c>
      <c r="BT1087" s="74" t="s">
        <v>5619</v>
      </c>
      <c r="BU1087" s="74" t="s">
        <v>5126</v>
      </c>
      <c r="BV1087" s="74" t="s">
        <v>5620</v>
      </c>
      <c r="BW1087" s="74" t="s">
        <v>4101</v>
      </c>
      <c r="BX1087" s="74" t="s">
        <v>3909</v>
      </c>
      <c r="BY1087" s="74"/>
      <c r="BZ1087" s="334"/>
      <c r="CA1087" s="355"/>
      <c r="CB1087" s="337"/>
      <c r="CC1087" s="355"/>
      <c r="CD1087" s="311" t="str">
        <f t="shared" si="137"/>
        <v>DISCONTINUED - MR706 Bead Grip, 17x8.5, +35mm Offset, 6x5.5, 106.25mm Centerbore, Matte Black</v>
      </c>
      <c r="CE1087" s="311" t="s">
        <v>3721</v>
      </c>
      <c r="CF1087" s="311" t="s">
        <v>3720</v>
      </c>
      <c r="CG1087" s="300" t="str">
        <f t="shared" si="131"/>
        <v>TRAIL (7XX)</v>
      </c>
    </row>
    <row r="1088" spans="1:85" s="36" customFormat="1" ht="15" customHeight="1">
      <c r="A1088" s="571">
        <f t="shared" si="130"/>
        <v>1085</v>
      </c>
      <c r="B1088" s="13" t="s">
        <v>84</v>
      </c>
      <c r="C1088" s="97" t="s">
        <v>1247</v>
      </c>
      <c r="D1088" s="75" t="s">
        <v>5488</v>
      </c>
      <c r="E1088" s="84" t="s">
        <v>7262</v>
      </c>
      <c r="F1088" s="281" t="str">
        <f t="shared" si="134"/>
        <v>MR70689060918</v>
      </c>
      <c r="G1088" s="83"/>
      <c r="H1088" s="83"/>
      <c r="I1088" s="43" t="s">
        <v>5298</v>
      </c>
      <c r="J1088" s="315">
        <v>44517</v>
      </c>
      <c r="K1088" s="305">
        <v>45401</v>
      </c>
      <c r="L1088" s="282" t="s">
        <v>1239</v>
      </c>
      <c r="M1088" s="328">
        <v>379</v>
      </c>
      <c r="N1088" s="85"/>
      <c r="O1088" s="409"/>
      <c r="P1088" s="75">
        <v>18</v>
      </c>
      <c r="Q1088" s="8">
        <v>9</v>
      </c>
      <c r="R1088" s="92" t="s">
        <v>1089</v>
      </c>
      <c r="S1088" s="75">
        <v>6</v>
      </c>
      <c r="T1088" s="75">
        <v>5.5</v>
      </c>
      <c r="U1088" s="75">
        <v>18</v>
      </c>
      <c r="V1088" s="77">
        <v>5.68</v>
      </c>
      <c r="W1088" s="95" t="s">
        <v>85</v>
      </c>
      <c r="X1088" s="68">
        <v>106.25</v>
      </c>
      <c r="Y1088" s="39">
        <v>33.58</v>
      </c>
      <c r="Z1088" s="47">
        <v>2650</v>
      </c>
      <c r="AA1088" s="43" t="s">
        <v>2168</v>
      </c>
      <c r="AB1088" s="72" t="s">
        <v>2846</v>
      </c>
      <c r="AC1088" s="47" t="s">
        <v>9733</v>
      </c>
      <c r="AD1088" s="74" t="s">
        <v>3941</v>
      </c>
      <c r="AE1088" s="86"/>
      <c r="AF1088" s="82">
        <v>22</v>
      </c>
      <c r="AG1088" s="14" t="s">
        <v>85</v>
      </c>
      <c r="AH1088" s="14" t="s">
        <v>85</v>
      </c>
      <c r="AI1088" s="13" t="s">
        <v>85</v>
      </c>
      <c r="AJ1088" s="14" t="s">
        <v>85</v>
      </c>
      <c r="AK1088" s="9" t="s">
        <v>85</v>
      </c>
      <c r="AL1088" s="92" t="s">
        <v>236</v>
      </c>
      <c r="AM1088" s="75" t="s">
        <v>1649</v>
      </c>
      <c r="AN1088" s="38">
        <v>2.75</v>
      </c>
      <c r="AO1088" s="75">
        <v>78.3</v>
      </c>
      <c r="AP1088" s="68">
        <v>16.2</v>
      </c>
      <c r="AQ1088" s="75"/>
      <c r="AR1088" s="75">
        <v>175</v>
      </c>
      <c r="AS1088" s="34">
        <v>5</v>
      </c>
      <c r="AT1088" s="34">
        <v>21.6</v>
      </c>
      <c r="AU1088" s="25">
        <v>38</v>
      </c>
      <c r="AV1088" s="34">
        <v>48</v>
      </c>
      <c r="AW1088" s="25">
        <v>223.7</v>
      </c>
      <c r="AX1088" s="67">
        <v>217</v>
      </c>
      <c r="AY1088" s="77">
        <v>106.25</v>
      </c>
      <c r="AZ1088" s="49">
        <v>44</v>
      </c>
      <c r="BA1088" s="49">
        <v>44</v>
      </c>
      <c r="BB1088" s="49">
        <v>22</v>
      </c>
      <c r="BC1088" s="49"/>
      <c r="BD1088" s="13" t="s">
        <v>85</v>
      </c>
      <c r="BE1088" s="91" t="s">
        <v>85</v>
      </c>
      <c r="BF1088" s="13" t="s">
        <v>85</v>
      </c>
      <c r="BG1088" s="91" t="s">
        <v>85</v>
      </c>
      <c r="BH1088" s="70">
        <v>39.68</v>
      </c>
      <c r="BI1088" s="50">
        <v>21.141732283464599</v>
      </c>
      <c r="BJ1088" s="50">
        <v>21.141732283464599</v>
      </c>
      <c r="BK1088" s="50">
        <v>11.929133858267701</v>
      </c>
      <c r="BL1088" s="357">
        <v>8.7375807000000152E-2</v>
      </c>
      <c r="BM1088" s="14">
        <v>36</v>
      </c>
      <c r="BN1088" s="107" t="s">
        <v>3374</v>
      </c>
      <c r="BO1088" s="46" t="s">
        <v>3891</v>
      </c>
      <c r="BP1088" s="74" t="s">
        <v>4730</v>
      </c>
      <c r="BQ1088" s="74" t="s">
        <v>3907</v>
      </c>
      <c r="BR1088" s="74" t="s">
        <v>5165</v>
      </c>
      <c r="BS1088" s="74" t="s">
        <v>2734</v>
      </c>
      <c r="BT1088" s="74" t="s">
        <v>5619</v>
      </c>
      <c r="BU1088" s="74" t="s">
        <v>5126</v>
      </c>
      <c r="BV1088" s="74" t="s">
        <v>5620</v>
      </c>
      <c r="BW1088" s="74" t="s">
        <v>4101</v>
      </c>
      <c r="BX1088" s="74" t="s">
        <v>3909</v>
      </c>
      <c r="BY1088" s="74"/>
      <c r="BZ1088" s="334" t="s">
        <v>6368</v>
      </c>
      <c r="CA1088" s="364" t="s">
        <v>6372</v>
      </c>
      <c r="CB1088" s="337" t="s">
        <v>6374</v>
      </c>
      <c r="CC1088" s="364" t="s">
        <v>6373</v>
      </c>
      <c r="CD1088" s="311" t="str">
        <f t="shared" si="137"/>
        <v>DISCONTINUED - MR706 Bead Grip, 18x9, +18mm Offset, 6x5.5, 106.25mm Centerbore, Method Bronze</v>
      </c>
      <c r="CE1088" s="311" t="s">
        <v>3721</v>
      </c>
      <c r="CF1088" s="311" t="s">
        <v>3720</v>
      </c>
      <c r="CG1088" s="300" t="str">
        <f t="shared" si="131"/>
        <v>TRAIL (7XX)</v>
      </c>
    </row>
    <row r="1089" spans="1:85" s="36" customFormat="1" ht="15" customHeight="1">
      <c r="A1089" s="571">
        <f t="shared" si="130"/>
        <v>1086</v>
      </c>
      <c r="B1089" s="13" t="s">
        <v>84</v>
      </c>
      <c r="C1089" s="97" t="s">
        <v>1247</v>
      </c>
      <c r="D1089" s="75" t="s">
        <v>5488</v>
      </c>
      <c r="E1089" s="84" t="s">
        <v>7263</v>
      </c>
      <c r="F1089" s="281" t="str">
        <f t="shared" si="134"/>
        <v>MR70689080918</v>
      </c>
      <c r="G1089" s="83"/>
      <c r="H1089" s="83"/>
      <c r="I1089" s="43" t="s">
        <v>5308</v>
      </c>
      <c r="J1089" s="315">
        <v>44517</v>
      </c>
      <c r="K1089" s="305">
        <v>45401</v>
      </c>
      <c r="L1089" s="282" t="s">
        <v>1239</v>
      </c>
      <c r="M1089" s="328">
        <v>379</v>
      </c>
      <c r="N1089" s="85"/>
      <c r="O1089" s="409"/>
      <c r="P1089" s="75">
        <v>18</v>
      </c>
      <c r="Q1089" s="8">
        <v>9</v>
      </c>
      <c r="R1089" s="92" t="s">
        <v>1699</v>
      </c>
      <c r="S1089" s="75">
        <v>8</v>
      </c>
      <c r="T1089" s="75">
        <v>6.5</v>
      </c>
      <c r="U1089" s="75">
        <v>18</v>
      </c>
      <c r="V1089" s="77">
        <v>5.68</v>
      </c>
      <c r="W1089" s="95" t="s">
        <v>85</v>
      </c>
      <c r="X1089" s="68">
        <v>130.81</v>
      </c>
      <c r="Y1089" s="39">
        <v>36.659999999999997</v>
      </c>
      <c r="Z1089" s="47">
        <v>3640</v>
      </c>
      <c r="AA1089" s="43" t="s">
        <v>2168</v>
      </c>
      <c r="AB1089" s="72" t="s">
        <v>2846</v>
      </c>
      <c r="AC1089" s="47" t="s">
        <v>9696</v>
      </c>
      <c r="AD1089" s="74" t="s">
        <v>3944</v>
      </c>
      <c r="AE1089" s="86"/>
      <c r="AF1089" s="82">
        <v>33</v>
      </c>
      <c r="AG1089" s="14" t="s">
        <v>85</v>
      </c>
      <c r="AH1089" s="14" t="s">
        <v>85</v>
      </c>
      <c r="AI1089" s="13" t="s">
        <v>2863</v>
      </c>
      <c r="AJ1089" s="14" t="s">
        <v>85</v>
      </c>
      <c r="AK1089" s="9" t="s">
        <v>85</v>
      </c>
      <c r="AL1089" s="92" t="s">
        <v>237</v>
      </c>
      <c r="AM1089" s="75" t="s">
        <v>85</v>
      </c>
      <c r="AN1089" s="38" t="s">
        <v>85</v>
      </c>
      <c r="AO1089" s="75" t="s">
        <v>85</v>
      </c>
      <c r="AP1089" s="68">
        <v>16.2</v>
      </c>
      <c r="AQ1089" s="75"/>
      <c r="AR1089" s="75">
        <v>200</v>
      </c>
      <c r="AS1089" s="34">
        <v>0</v>
      </c>
      <c r="AT1089" s="34">
        <v>0</v>
      </c>
      <c r="AU1089" s="25">
        <v>24.5</v>
      </c>
      <c r="AV1089" s="34">
        <v>42.5</v>
      </c>
      <c r="AW1089" s="25">
        <v>219.6</v>
      </c>
      <c r="AX1089" s="67">
        <v>211.8</v>
      </c>
      <c r="AY1089" s="77">
        <v>123.1</v>
      </c>
      <c r="AZ1089" s="49">
        <v>92</v>
      </c>
      <c r="BA1089" s="49">
        <v>92</v>
      </c>
      <c r="BB1089" s="49">
        <v>22</v>
      </c>
      <c r="BC1089" s="49"/>
      <c r="BD1089" s="13" t="s">
        <v>85</v>
      </c>
      <c r="BE1089" s="91" t="s">
        <v>85</v>
      </c>
      <c r="BF1089" s="13" t="s">
        <v>85</v>
      </c>
      <c r="BG1089" s="91" t="s">
        <v>85</v>
      </c>
      <c r="BH1089" s="70">
        <v>40.659999999999997</v>
      </c>
      <c r="BI1089" s="50">
        <v>21.141732283464599</v>
      </c>
      <c r="BJ1089" s="50">
        <v>21.141732283464599</v>
      </c>
      <c r="BK1089" s="50">
        <v>11.929133858267701</v>
      </c>
      <c r="BL1089" s="357">
        <v>8.7375807000000152E-2</v>
      </c>
      <c r="BM1089" s="14">
        <v>36</v>
      </c>
      <c r="BN1089" s="107" t="s">
        <v>3374</v>
      </c>
      <c r="BO1089" s="46" t="s">
        <v>3891</v>
      </c>
      <c r="BP1089" s="74" t="s">
        <v>4730</v>
      </c>
      <c r="BQ1089" s="74" t="s">
        <v>3907</v>
      </c>
      <c r="BR1089" s="74" t="s">
        <v>5165</v>
      </c>
      <c r="BS1089" s="74" t="s">
        <v>2734</v>
      </c>
      <c r="BT1089" s="74" t="s">
        <v>5619</v>
      </c>
      <c r="BU1089" s="74" t="s">
        <v>5126</v>
      </c>
      <c r="BV1089" s="74" t="s">
        <v>5620</v>
      </c>
      <c r="BW1089" s="74" t="s">
        <v>4101</v>
      </c>
      <c r="BX1089" s="74" t="s">
        <v>3909</v>
      </c>
      <c r="BY1089" s="74"/>
      <c r="BZ1089" s="334" t="s">
        <v>6369</v>
      </c>
      <c r="CA1089" s="364" t="s">
        <v>6375</v>
      </c>
      <c r="CB1089" s="337" t="s">
        <v>6377</v>
      </c>
      <c r="CC1089" s="364" t="s">
        <v>6376</v>
      </c>
      <c r="CD1089" s="311" t="str">
        <f t="shared" si="137"/>
        <v>DISCONTINUED - MR706 Bead Grip, 18x9, +18mm Offset, 8x6.5, 130.81mm Centerbore, Method Bronze</v>
      </c>
      <c r="CE1089" s="311" t="s">
        <v>3721</v>
      </c>
      <c r="CF1089" s="311" t="s">
        <v>3720</v>
      </c>
      <c r="CG1089" s="300" t="str">
        <f t="shared" si="131"/>
        <v>TRAIL (7XX)</v>
      </c>
    </row>
    <row r="1090" spans="1:85" s="36" customFormat="1" ht="15" customHeight="1">
      <c r="A1090" s="571">
        <f t="shared" si="130"/>
        <v>1087</v>
      </c>
      <c r="B1090" s="92" t="s">
        <v>84</v>
      </c>
      <c r="C1090" s="92" t="s">
        <v>1038</v>
      </c>
      <c r="D1090" s="5" t="s">
        <v>4342</v>
      </c>
      <c r="E1090" s="84" t="s">
        <v>7280</v>
      </c>
      <c r="F1090" s="281" t="str">
        <f t="shared" si="134"/>
        <v>MR30678550500</v>
      </c>
      <c r="G1090" s="83"/>
      <c r="H1090" s="83"/>
      <c r="I1090" s="72" t="s">
        <v>492</v>
      </c>
      <c r="J1090" s="305">
        <v>41640</v>
      </c>
      <c r="K1090" s="305">
        <v>45413</v>
      </c>
      <c r="L1090" s="282" t="s">
        <v>1239</v>
      </c>
      <c r="M1090" s="328">
        <v>271.2</v>
      </c>
      <c r="N1090" s="85"/>
      <c r="O1090" s="409"/>
      <c r="P1090" s="12">
        <v>17</v>
      </c>
      <c r="Q1090" s="8">
        <v>8.5</v>
      </c>
      <c r="R1090" s="92" t="s">
        <v>1692</v>
      </c>
      <c r="S1090" s="3">
        <v>5</v>
      </c>
      <c r="T1090" s="3">
        <v>5</v>
      </c>
      <c r="U1090" s="12">
        <v>0</v>
      </c>
      <c r="V1090" s="16">
        <v>4.75</v>
      </c>
      <c r="W1090" s="93" t="s">
        <v>85</v>
      </c>
      <c r="X1090" s="19">
        <v>94</v>
      </c>
      <c r="Y1090" s="8">
        <v>27.27</v>
      </c>
      <c r="Z1090" s="47">
        <v>2650</v>
      </c>
      <c r="AA1090" s="71" t="s">
        <v>2165</v>
      </c>
      <c r="AB1090" s="72" t="s">
        <v>2845</v>
      </c>
      <c r="AC1090" s="47" t="s">
        <v>9713</v>
      </c>
      <c r="AD1090" s="3" t="s">
        <v>1567</v>
      </c>
      <c r="AE1090" s="47"/>
      <c r="AF1090" s="82">
        <v>33</v>
      </c>
      <c r="AG1090" s="80" t="s">
        <v>85</v>
      </c>
      <c r="AH1090" s="73" t="s">
        <v>85</v>
      </c>
      <c r="AI1090" s="73" t="s">
        <v>2858</v>
      </c>
      <c r="AJ1090" s="92" t="s">
        <v>1826</v>
      </c>
      <c r="AK1090" s="9">
        <v>1.1000000000000001</v>
      </c>
      <c r="AL1090" s="92" t="s">
        <v>237</v>
      </c>
      <c r="AM1090" s="92" t="s">
        <v>85</v>
      </c>
      <c r="AN1090" s="38" t="s">
        <v>85</v>
      </c>
      <c r="AO1090" s="92" t="s">
        <v>85</v>
      </c>
      <c r="AP1090" s="93">
        <v>16.2</v>
      </c>
      <c r="AQ1090" s="92"/>
      <c r="AR1090" s="92">
        <v>160</v>
      </c>
      <c r="AS1090" s="25">
        <v>9.9</v>
      </c>
      <c r="AT1090" s="25">
        <v>20.7</v>
      </c>
      <c r="AU1090" s="25">
        <v>32.5</v>
      </c>
      <c r="AV1090" s="25">
        <v>41.4</v>
      </c>
      <c r="AW1090" s="25">
        <v>209</v>
      </c>
      <c r="AX1090" s="25">
        <v>205.8</v>
      </c>
      <c r="AY1090" s="95">
        <v>87.9</v>
      </c>
      <c r="AZ1090" s="49">
        <v>68</v>
      </c>
      <c r="BA1090" s="49">
        <v>68</v>
      </c>
      <c r="BB1090" s="49">
        <v>46</v>
      </c>
      <c r="BC1090" s="49"/>
      <c r="BD1090" s="92" t="s">
        <v>85</v>
      </c>
      <c r="BE1090" s="91" t="s">
        <v>85</v>
      </c>
      <c r="BF1090" s="92" t="s">
        <v>85</v>
      </c>
      <c r="BG1090" s="91" t="s">
        <v>85</v>
      </c>
      <c r="BH1090" s="70">
        <v>31.79</v>
      </c>
      <c r="BI1090" s="50">
        <v>20.236220472440898</v>
      </c>
      <c r="BJ1090" s="50">
        <v>20.236220472440898</v>
      </c>
      <c r="BK1090" s="50">
        <v>11.417322834645701</v>
      </c>
      <c r="BL1090" s="357">
        <v>7.6616839999999839E-2</v>
      </c>
      <c r="BM1090" s="73">
        <v>36</v>
      </c>
      <c r="BN1090" s="107" t="s">
        <v>3374</v>
      </c>
      <c r="BO1090" s="46" t="s">
        <v>3891</v>
      </c>
      <c r="BP1090" s="74" t="s">
        <v>3907</v>
      </c>
      <c r="BQ1090" s="74" t="s">
        <v>5204</v>
      </c>
      <c r="BR1090" s="74" t="s">
        <v>5195</v>
      </c>
      <c r="BS1090" s="74" t="s">
        <v>5169</v>
      </c>
      <c r="BT1090" s="74" t="s">
        <v>5196</v>
      </c>
      <c r="BU1090" s="74" t="s">
        <v>3909</v>
      </c>
      <c r="BV1090" s="74"/>
      <c r="BW1090" s="74"/>
      <c r="BX1090" s="74"/>
      <c r="BY1090" s="74"/>
      <c r="BZ1090" s="300" t="s">
        <v>6079</v>
      </c>
      <c r="CA1090" s="356" t="s">
        <v>6078</v>
      </c>
      <c r="CB1090" s="300" t="s">
        <v>6081</v>
      </c>
      <c r="CC1090" s="356" t="s">
        <v>6080</v>
      </c>
      <c r="CD1090" s="311" t="str">
        <f t="shared" ref="CD1090:CD1091" si="138">CONCATENATE("DISCONTINUED"," ","-"," ",D1090,", ",P1090,"x",Q1090,", ",IF(W1090="N/A", "", CONCATENATE(W1090, "/")),IF(U1090&gt;0, CONCATENATE("+",U1090), U1090),"mm Offset, ",R1090,", ",X1090,"mm Centerbore, ",PROPER(AA1090), "", IF(BF1090="N/A", "", CONCATENATE(", w/ ", BF1090)))</f>
        <v>DISCONTINUED - MR306 Mesh, 17x8.5, 0mm Offset, 5x5, 94mm Centerbore, Matte Black</v>
      </c>
      <c r="CE1090" s="311" t="s">
        <v>3721</v>
      </c>
      <c r="CF1090" s="311" t="s">
        <v>3720</v>
      </c>
      <c r="CG1090" s="300" t="str">
        <f t="shared" si="131"/>
        <v>STREET (3XX)</v>
      </c>
    </row>
    <row r="1091" spans="1:85" s="36" customFormat="1" ht="15" customHeight="1">
      <c r="A1091" s="571">
        <f t="shared" si="130"/>
        <v>1088</v>
      </c>
      <c r="B1091" s="92" t="s">
        <v>84</v>
      </c>
      <c r="C1091" s="92" t="s">
        <v>1038</v>
      </c>
      <c r="D1091" s="5" t="s">
        <v>4342</v>
      </c>
      <c r="E1091" s="84" t="s">
        <v>7281</v>
      </c>
      <c r="F1091" s="281" t="str">
        <f t="shared" si="134"/>
        <v>MR30678560500</v>
      </c>
      <c r="G1091" s="83"/>
      <c r="H1091" s="83"/>
      <c r="I1091" s="72" t="s">
        <v>494</v>
      </c>
      <c r="J1091" s="305">
        <v>41640</v>
      </c>
      <c r="K1091" s="305">
        <v>45413</v>
      </c>
      <c r="L1091" s="282" t="s">
        <v>1239</v>
      </c>
      <c r="M1091" s="328">
        <v>271.2</v>
      </c>
      <c r="N1091" s="85"/>
      <c r="O1091" s="409"/>
      <c r="P1091" s="12">
        <v>17</v>
      </c>
      <c r="Q1091" s="8">
        <v>8.5</v>
      </c>
      <c r="R1091" s="92" t="s">
        <v>1089</v>
      </c>
      <c r="S1091" s="3">
        <v>6</v>
      </c>
      <c r="T1091" s="3">
        <v>5.5</v>
      </c>
      <c r="U1091" s="12">
        <v>0</v>
      </c>
      <c r="V1091" s="16">
        <v>4.75</v>
      </c>
      <c r="W1091" s="93" t="s">
        <v>85</v>
      </c>
      <c r="X1091" s="19">
        <v>108</v>
      </c>
      <c r="Y1091" s="8">
        <v>26.9</v>
      </c>
      <c r="Z1091" s="47">
        <v>2650</v>
      </c>
      <c r="AA1091" s="71" t="s">
        <v>2165</v>
      </c>
      <c r="AB1091" s="72" t="s">
        <v>2845</v>
      </c>
      <c r="AC1091" s="47" t="s">
        <v>9717</v>
      </c>
      <c r="AD1091" s="3" t="s">
        <v>1569</v>
      </c>
      <c r="AE1091" s="47"/>
      <c r="AF1091" s="82">
        <v>33</v>
      </c>
      <c r="AG1091" s="80" t="s">
        <v>85</v>
      </c>
      <c r="AH1091" s="73" t="s">
        <v>85</v>
      </c>
      <c r="AI1091" s="92" t="s">
        <v>2859</v>
      </c>
      <c r="AJ1091" s="92" t="s">
        <v>1826</v>
      </c>
      <c r="AK1091" s="9">
        <v>1.1000000000000001</v>
      </c>
      <c r="AL1091" s="92" t="s">
        <v>237</v>
      </c>
      <c r="AM1091" s="92" t="s">
        <v>85</v>
      </c>
      <c r="AN1091" s="38" t="s">
        <v>85</v>
      </c>
      <c r="AO1091" s="92" t="s">
        <v>85</v>
      </c>
      <c r="AP1091" s="93">
        <v>16.2</v>
      </c>
      <c r="AQ1091" s="92"/>
      <c r="AR1091" s="92">
        <v>168</v>
      </c>
      <c r="AS1091" s="25">
        <v>7.1</v>
      </c>
      <c r="AT1091" s="25">
        <v>20.5</v>
      </c>
      <c r="AU1091" s="25">
        <v>32.5</v>
      </c>
      <c r="AV1091" s="25">
        <v>41.4</v>
      </c>
      <c r="AW1091" s="25">
        <v>209</v>
      </c>
      <c r="AX1091" s="25">
        <v>205.8</v>
      </c>
      <c r="AY1091" s="93">
        <v>103.6</v>
      </c>
      <c r="AZ1091" s="49">
        <v>61.8</v>
      </c>
      <c r="BA1091" s="49">
        <v>61.8</v>
      </c>
      <c r="BB1091" s="49">
        <v>46</v>
      </c>
      <c r="BC1091" s="49"/>
      <c r="BD1091" s="92" t="s">
        <v>85</v>
      </c>
      <c r="BE1091" s="91" t="s">
        <v>85</v>
      </c>
      <c r="BF1091" s="92" t="s">
        <v>85</v>
      </c>
      <c r="BG1091" s="91" t="s">
        <v>85</v>
      </c>
      <c r="BH1091" s="70">
        <v>31.7</v>
      </c>
      <c r="BI1091" s="50">
        <v>20.236220472440898</v>
      </c>
      <c r="BJ1091" s="50">
        <v>20.236220472440898</v>
      </c>
      <c r="BK1091" s="50">
        <v>11.417322834645701</v>
      </c>
      <c r="BL1091" s="357">
        <v>7.6616839999999839E-2</v>
      </c>
      <c r="BM1091" s="73">
        <v>36</v>
      </c>
      <c r="BN1091" s="107" t="s">
        <v>3374</v>
      </c>
      <c r="BO1091" s="46" t="s">
        <v>3891</v>
      </c>
      <c r="BP1091" s="74" t="s">
        <v>3907</v>
      </c>
      <c r="BQ1091" s="74" t="s">
        <v>5204</v>
      </c>
      <c r="BR1091" s="74" t="s">
        <v>5195</v>
      </c>
      <c r="BS1091" s="74" t="s">
        <v>5169</v>
      </c>
      <c r="BT1091" s="74" t="s">
        <v>5196</v>
      </c>
      <c r="BU1091" s="74" t="s">
        <v>3909</v>
      </c>
      <c r="BV1091" s="74"/>
      <c r="BW1091" s="74"/>
      <c r="BX1091" s="74"/>
      <c r="BY1091" s="74"/>
      <c r="BZ1091" s="300" t="s">
        <v>6083</v>
      </c>
      <c r="CA1091" s="356" t="s">
        <v>6082</v>
      </c>
      <c r="CB1091" s="300" t="s">
        <v>6085</v>
      </c>
      <c r="CC1091" s="356" t="s">
        <v>6084</v>
      </c>
      <c r="CD1091" s="311" t="str">
        <f t="shared" si="138"/>
        <v>DISCONTINUED - MR306 Mesh, 17x8.5, 0mm Offset, 6x5.5, 108mm Centerbore, Matte Black</v>
      </c>
      <c r="CE1091" s="311" t="s">
        <v>3721</v>
      </c>
      <c r="CF1091" s="311" t="s">
        <v>3720</v>
      </c>
      <c r="CG1091" s="300" t="str">
        <f t="shared" si="131"/>
        <v>STREET (3XX)</v>
      </c>
    </row>
    <row r="1092" spans="1:85" s="36" customFormat="1" ht="15" customHeight="1">
      <c r="A1092" s="571">
        <f t="shared" ref="A1092:A1155" si="139">ROW(B1092)-3</f>
        <v>1089</v>
      </c>
      <c r="B1092" s="92" t="s">
        <v>84</v>
      </c>
      <c r="C1092" s="92" t="s">
        <v>1038</v>
      </c>
      <c r="D1092" s="92" t="s">
        <v>4208</v>
      </c>
      <c r="E1092" s="129" t="s">
        <v>7415</v>
      </c>
      <c r="F1092" s="281" t="str">
        <f t="shared" si="134"/>
        <v>MR31779080812N</v>
      </c>
      <c r="G1092" s="83" t="s">
        <v>2095</v>
      </c>
      <c r="H1092" s="83"/>
      <c r="I1092" s="72" t="s">
        <v>5498</v>
      </c>
      <c r="J1092" s="299">
        <v>44564</v>
      </c>
      <c r="K1092" s="315">
        <v>45429</v>
      </c>
      <c r="L1092" s="282" t="s">
        <v>1239</v>
      </c>
      <c r="M1092" s="328">
        <v>399</v>
      </c>
      <c r="N1092" s="85"/>
      <c r="O1092" s="409"/>
      <c r="P1092" s="29">
        <v>17</v>
      </c>
      <c r="Q1092" s="8">
        <v>9</v>
      </c>
      <c r="R1092" s="92" t="s">
        <v>1699</v>
      </c>
      <c r="S1092" s="3">
        <v>8</v>
      </c>
      <c r="T1092" s="29">
        <v>6.5</v>
      </c>
      <c r="U1092" s="29">
        <v>-12</v>
      </c>
      <c r="V1092" s="16">
        <v>4.5</v>
      </c>
      <c r="W1092" s="93" t="s">
        <v>85</v>
      </c>
      <c r="X1092" s="16">
        <v>130.81</v>
      </c>
      <c r="Y1092" s="8">
        <v>31.67</v>
      </c>
      <c r="Z1092" s="47">
        <v>3640</v>
      </c>
      <c r="AA1092" s="11" t="s">
        <v>2093</v>
      </c>
      <c r="AB1092" s="11" t="s">
        <v>2850</v>
      </c>
      <c r="AC1092" s="47" t="s">
        <v>9721</v>
      </c>
      <c r="AD1092" s="74" t="s">
        <v>1597</v>
      </c>
      <c r="AE1092" s="86"/>
      <c r="AF1092" s="82">
        <v>33</v>
      </c>
      <c r="AG1092" s="80" t="s">
        <v>85</v>
      </c>
      <c r="AH1092" s="73" t="s">
        <v>85</v>
      </c>
      <c r="AI1092" s="13" t="s">
        <v>2863</v>
      </c>
      <c r="AJ1092" s="73" t="s">
        <v>1497</v>
      </c>
      <c r="AK1092" s="9">
        <v>1.1000000000000001</v>
      </c>
      <c r="AL1092" s="92" t="s">
        <v>237</v>
      </c>
      <c r="AM1092" s="92" t="s">
        <v>85</v>
      </c>
      <c r="AN1092" s="38" t="s">
        <v>85</v>
      </c>
      <c r="AO1092" s="92" t="s">
        <v>85</v>
      </c>
      <c r="AP1092" s="16">
        <v>16.100000000000001</v>
      </c>
      <c r="AQ1092" s="3"/>
      <c r="AR1092" s="3">
        <v>200</v>
      </c>
      <c r="AS1092" s="34">
        <v>0</v>
      </c>
      <c r="AT1092" s="34">
        <v>0</v>
      </c>
      <c r="AU1092" s="34">
        <v>48</v>
      </c>
      <c r="AV1092" s="34">
        <v>81.900000000000006</v>
      </c>
      <c r="AW1092" s="34">
        <v>208</v>
      </c>
      <c r="AX1092" s="94">
        <v>205</v>
      </c>
      <c r="AY1092" s="381">
        <v>123.1</v>
      </c>
      <c r="AZ1092" s="382">
        <v>92</v>
      </c>
      <c r="BA1092" s="382">
        <v>92</v>
      </c>
      <c r="BB1092" s="49">
        <v>40</v>
      </c>
      <c r="BC1092" s="49"/>
      <c r="BD1092" s="3" t="s">
        <v>85</v>
      </c>
      <c r="BE1092" s="91" t="s">
        <v>85</v>
      </c>
      <c r="BF1092" s="3" t="s">
        <v>85</v>
      </c>
      <c r="BG1092" s="91" t="s">
        <v>85</v>
      </c>
      <c r="BH1092" s="70">
        <v>36.299999999999997</v>
      </c>
      <c r="BI1092" s="50">
        <v>20.236220472440898</v>
      </c>
      <c r="BJ1092" s="50">
        <v>20.236220472440898</v>
      </c>
      <c r="BK1092" s="50">
        <v>12.4409448818898</v>
      </c>
      <c r="BL1092" s="357">
        <v>8.348593599999983E-2</v>
      </c>
      <c r="BM1092" s="73">
        <v>36</v>
      </c>
      <c r="BN1092" s="107" t="s">
        <v>3374</v>
      </c>
      <c r="BO1092" s="46" t="s">
        <v>3891</v>
      </c>
      <c r="BP1092" s="29" t="s">
        <v>3907</v>
      </c>
      <c r="BQ1092" s="29" t="s">
        <v>4614</v>
      </c>
      <c r="BR1092" s="29" t="s">
        <v>5224</v>
      </c>
      <c r="BS1092" s="29" t="s">
        <v>5199</v>
      </c>
      <c r="BT1092" s="74" t="s">
        <v>5225</v>
      </c>
      <c r="BU1092" s="74" t="s">
        <v>5226</v>
      </c>
      <c r="BV1092" s="74" t="s">
        <v>4101</v>
      </c>
      <c r="BW1092" s="74" t="s">
        <v>3909</v>
      </c>
      <c r="BX1092" s="74"/>
      <c r="BY1092" s="74"/>
      <c r="BZ1092" s="300" t="s">
        <v>6212</v>
      </c>
      <c r="CA1092" s="363" t="s">
        <v>7310</v>
      </c>
      <c r="CB1092" s="300" t="s">
        <v>6216</v>
      </c>
      <c r="CC1092" s="363" t="s">
        <v>7311</v>
      </c>
      <c r="CD1092" s="311" t="str">
        <f t="shared" ref="CD1092:CD1094" si="140">CONCATENATE("DISCONTINUED"," ","-"," ",D1092,", ",P1092,"x",Q1092,", ",IF(W1092="N/A", "", CONCATENATE(W1092, "/")),IF(U1092&gt;0, CONCATENATE("+",U1092), U1092),"mm Offset, ",R1092,", ",X1092,"mm Centerbore, ",PROPER(AA1092), "", IF(BF1092="N/A", "", CONCATENATE(", w/ ", BF1092)))</f>
        <v>DISCONTINUED - MR317, 17x9, -12mm Offset, 8x6.5, 130.81mm Centerbore, Titanium</v>
      </c>
      <c r="CE1092" s="311" t="s">
        <v>3721</v>
      </c>
      <c r="CF1092" s="311" t="s">
        <v>3720</v>
      </c>
      <c r="CG1092" s="300" t="str">
        <f t="shared" si="131"/>
        <v>STREET (3XX)</v>
      </c>
    </row>
    <row r="1093" spans="1:85" s="36" customFormat="1" ht="15" customHeight="1">
      <c r="A1093" s="571">
        <f t="shared" si="139"/>
        <v>1090</v>
      </c>
      <c r="B1093" s="3" t="s">
        <v>84</v>
      </c>
      <c r="C1093" s="92" t="s">
        <v>1247</v>
      </c>
      <c r="D1093" s="74" t="s">
        <v>5481</v>
      </c>
      <c r="E1093" s="84" t="s">
        <v>7416</v>
      </c>
      <c r="F1093" s="281" t="str">
        <f t="shared" si="134"/>
        <v>MR70189058625</v>
      </c>
      <c r="G1093" s="83"/>
      <c r="H1093" s="83"/>
      <c r="I1093" s="81" t="s">
        <v>4439</v>
      </c>
      <c r="J1093" s="299">
        <v>44134</v>
      </c>
      <c r="K1093" s="315">
        <v>45429</v>
      </c>
      <c r="L1093" s="282" t="s">
        <v>1239</v>
      </c>
      <c r="M1093" s="328">
        <v>379</v>
      </c>
      <c r="N1093" s="85"/>
      <c r="O1093" s="409"/>
      <c r="P1093" s="74">
        <v>18</v>
      </c>
      <c r="Q1093" s="8">
        <v>9</v>
      </c>
      <c r="R1093" s="92" t="s">
        <v>1688</v>
      </c>
      <c r="S1093" s="74">
        <v>5</v>
      </c>
      <c r="T1093" s="74">
        <v>150</v>
      </c>
      <c r="U1093" s="74">
        <v>25</v>
      </c>
      <c r="V1093" s="77">
        <v>6</v>
      </c>
      <c r="W1093" s="93" t="s">
        <v>85</v>
      </c>
      <c r="X1093" s="16">
        <v>110.5</v>
      </c>
      <c r="Y1093" s="76">
        <v>31.27</v>
      </c>
      <c r="Z1093" s="47">
        <v>2650</v>
      </c>
      <c r="AA1093" s="81" t="s">
        <v>4426</v>
      </c>
      <c r="AB1093" s="71" t="s">
        <v>4427</v>
      </c>
      <c r="AC1093" s="47" t="s">
        <v>9907</v>
      </c>
      <c r="AD1093" s="74" t="s">
        <v>3941</v>
      </c>
      <c r="AE1093" s="86"/>
      <c r="AF1093" s="82">
        <v>22</v>
      </c>
      <c r="AG1093" s="80" t="s">
        <v>85</v>
      </c>
      <c r="AH1093" s="73" t="s">
        <v>85</v>
      </c>
      <c r="AI1093" s="73" t="s">
        <v>85</v>
      </c>
      <c r="AJ1093" s="73" t="s">
        <v>85</v>
      </c>
      <c r="AK1093" s="9" t="s">
        <v>85</v>
      </c>
      <c r="AL1093" s="92" t="s">
        <v>236</v>
      </c>
      <c r="AM1093" s="74" t="s">
        <v>85</v>
      </c>
      <c r="AN1093" s="38" t="s">
        <v>85</v>
      </c>
      <c r="AO1093" s="74" t="s">
        <v>85</v>
      </c>
      <c r="AP1093" s="68">
        <v>16.100000000000001</v>
      </c>
      <c r="AQ1093" s="75"/>
      <c r="AR1093" s="74">
        <v>180</v>
      </c>
      <c r="AS1093" s="34">
        <v>0</v>
      </c>
      <c r="AT1093" s="34">
        <v>14</v>
      </c>
      <c r="AU1093" s="34">
        <v>36.700000000000003</v>
      </c>
      <c r="AV1093" s="34">
        <v>41</v>
      </c>
      <c r="AW1093" s="34">
        <v>223.7</v>
      </c>
      <c r="AX1093" s="34">
        <v>222</v>
      </c>
      <c r="AY1093" s="384">
        <v>103.32</v>
      </c>
      <c r="AZ1093" s="382">
        <v>33.93</v>
      </c>
      <c r="BA1093" s="382">
        <v>42.25</v>
      </c>
      <c r="BB1093" s="49">
        <v>46</v>
      </c>
      <c r="BC1093" s="49"/>
      <c r="BD1093" s="3" t="s">
        <v>85</v>
      </c>
      <c r="BE1093" s="91" t="s">
        <v>85</v>
      </c>
      <c r="BF1093" s="3" t="s">
        <v>85</v>
      </c>
      <c r="BG1093" s="91" t="s">
        <v>85</v>
      </c>
      <c r="BH1093" s="70">
        <v>36.119067287955772</v>
      </c>
      <c r="BI1093" s="50">
        <v>21.141732283464599</v>
      </c>
      <c r="BJ1093" s="50">
        <v>21.141732283464599</v>
      </c>
      <c r="BK1093" s="50">
        <v>11.929133858267701</v>
      </c>
      <c r="BL1093" s="357">
        <v>8.7375807000000152E-2</v>
      </c>
      <c r="BM1093" s="73">
        <v>36</v>
      </c>
      <c r="BN1093" s="107" t="s">
        <v>3374</v>
      </c>
      <c r="BO1093" s="46" t="s">
        <v>3891</v>
      </c>
      <c r="BP1093" s="74" t="s">
        <v>4730</v>
      </c>
      <c r="BQ1093" s="74" t="s">
        <v>3907</v>
      </c>
      <c r="BR1093" s="74" t="s">
        <v>5139</v>
      </c>
      <c r="BS1093" s="74" t="s">
        <v>2734</v>
      </c>
      <c r="BT1093" s="74" t="s">
        <v>5140</v>
      </c>
      <c r="BU1093" s="74" t="s">
        <v>5141</v>
      </c>
      <c r="BV1093" s="89" t="s">
        <v>5127</v>
      </c>
      <c r="BW1093" s="74" t="s">
        <v>4101</v>
      </c>
      <c r="BX1093" s="74" t="s">
        <v>3909</v>
      </c>
      <c r="BY1093" s="74"/>
      <c r="BZ1093" s="300" t="s">
        <v>6282</v>
      </c>
      <c r="CA1093" s="356" t="s">
        <v>7370</v>
      </c>
      <c r="CB1093" s="300" t="s">
        <v>6283</v>
      </c>
      <c r="CC1093" s="356" t="s">
        <v>7371</v>
      </c>
      <c r="CD1093" s="311" t="str">
        <f t="shared" si="140"/>
        <v>DISCONTINUED - MR701 Bead Grip, 18x9, +25mm Offset, 5x150, 110.5mm Centerbore, Bahia Blue</v>
      </c>
      <c r="CE1093" s="311" t="s">
        <v>3721</v>
      </c>
      <c r="CF1093" s="311" t="s">
        <v>3720</v>
      </c>
      <c r="CG1093" s="300" t="str">
        <f t="shared" ref="CG1093:CG1156" si="141">C1093</f>
        <v>TRAIL (7XX)</v>
      </c>
    </row>
    <row r="1094" spans="1:85" s="36" customFormat="1" ht="15" customHeight="1">
      <c r="A1094" s="571">
        <f t="shared" si="139"/>
        <v>1091</v>
      </c>
      <c r="B1094" s="13" t="s">
        <v>84</v>
      </c>
      <c r="C1094" s="97" t="s">
        <v>1247</v>
      </c>
      <c r="D1094" s="75" t="s">
        <v>5488</v>
      </c>
      <c r="E1094" s="84" t="s">
        <v>7417</v>
      </c>
      <c r="F1094" s="281" t="str">
        <f t="shared" si="134"/>
        <v>MR70689060935T</v>
      </c>
      <c r="G1094" s="83" t="s">
        <v>4510</v>
      </c>
      <c r="H1094" s="83"/>
      <c r="I1094" s="43" t="s">
        <v>5300</v>
      </c>
      <c r="J1094" s="315">
        <v>44517</v>
      </c>
      <c r="K1094" s="315">
        <v>45429</v>
      </c>
      <c r="L1094" s="282" t="s">
        <v>1239</v>
      </c>
      <c r="M1094" s="328">
        <v>379</v>
      </c>
      <c r="N1094" s="85"/>
      <c r="O1094" s="409"/>
      <c r="P1094" s="75">
        <v>18</v>
      </c>
      <c r="Q1094" s="8">
        <v>9</v>
      </c>
      <c r="R1094" s="92" t="s">
        <v>1089</v>
      </c>
      <c r="S1094" s="75">
        <v>6</v>
      </c>
      <c r="T1094" s="75">
        <v>5.5</v>
      </c>
      <c r="U1094" s="75">
        <v>35</v>
      </c>
      <c r="V1094" s="77">
        <v>6.35</v>
      </c>
      <c r="W1094" s="95" t="s">
        <v>85</v>
      </c>
      <c r="X1094" s="68">
        <v>106.25</v>
      </c>
      <c r="Y1094" s="39">
        <v>32.85</v>
      </c>
      <c r="Z1094" s="47">
        <v>2650</v>
      </c>
      <c r="AA1094" s="43" t="s">
        <v>2168</v>
      </c>
      <c r="AB1094" s="72" t="s">
        <v>2846</v>
      </c>
      <c r="AC1094" s="47" t="s">
        <v>9913</v>
      </c>
      <c r="AD1094" s="80" t="s">
        <v>85</v>
      </c>
      <c r="AE1094" s="82"/>
      <c r="AF1094" s="82" t="s">
        <v>85</v>
      </c>
      <c r="AG1094" s="14" t="s">
        <v>85</v>
      </c>
      <c r="AH1094" s="14" t="s">
        <v>85</v>
      </c>
      <c r="AI1094" s="13" t="s">
        <v>85</v>
      </c>
      <c r="AJ1094" s="14" t="s">
        <v>85</v>
      </c>
      <c r="AK1094" s="9" t="s">
        <v>85</v>
      </c>
      <c r="AL1094" s="92" t="s">
        <v>236</v>
      </c>
      <c r="AM1094" s="75" t="s">
        <v>85</v>
      </c>
      <c r="AN1094" s="38" t="s">
        <v>85</v>
      </c>
      <c r="AO1094" s="75" t="s">
        <v>85</v>
      </c>
      <c r="AP1094" s="68">
        <v>16.2</v>
      </c>
      <c r="AQ1094" s="75"/>
      <c r="AR1094" s="75">
        <v>175</v>
      </c>
      <c r="AS1094" s="34">
        <v>1.6</v>
      </c>
      <c r="AT1094" s="34">
        <v>8</v>
      </c>
      <c r="AU1094" s="25">
        <v>21</v>
      </c>
      <c r="AV1094" s="34">
        <v>31</v>
      </c>
      <c r="AW1094" s="25">
        <v>222.8</v>
      </c>
      <c r="AX1094" s="67">
        <v>209</v>
      </c>
      <c r="AY1094" s="77">
        <v>106.25</v>
      </c>
      <c r="AZ1094" s="49"/>
      <c r="BA1094" s="49"/>
      <c r="BB1094" s="49">
        <v>24</v>
      </c>
      <c r="BC1094" s="49"/>
      <c r="BD1094" s="13" t="s">
        <v>85</v>
      </c>
      <c r="BE1094" s="91" t="s">
        <v>85</v>
      </c>
      <c r="BF1094" s="13" t="s">
        <v>85</v>
      </c>
      <c r="BG1094" s="91" t="s">
        <v>85</v>
      </c>
      <c r="BH1094" s="70">
        <v>36.85</v>
      </c>
      <c r="BI1094" s="50">
        <v>21.141732283464599</v>
      </c>
      <c r="BJ1094" s="50">
        <v>21.141732283464599</v>
      </c>
      <c r="BK1094" s="50">
        <v>11.929133858267701</v>
      </c>
      <c r="BL1094" s="357">
        <v>8.7375807000000152E-2</v>
      </c>
      <c r="BM1094" s="14">
        <v>36</v>
      </c>
      <c r="BN1094" s="107" t="s">
        <v>3374</v>
      </c>
      <c r="BO1094" s="46" t="s">
        <v>3891</v>
      </c>
      <c r="BP1094" s="74" t="s">
        <v>4730</v>
      </c>
      <c r="BQ1094" s="74" t="s">
        <v>3907</v>
      </c>
      <c r="BR1094" s="74" t="s">
        <v>5165</v>
      </c>
      <c r="BS1094" s="74" t="s">
        <v>2734</v>
      </c>
      <c r="BT1094" s="74" t="s">
        <v>5619</v>
      </c>
      <c r="BU1094" s="74" t="s">
        <v>5126</v>
      </c>
      <c r="BV1094" s="74" t="s">
        <v>5620</v>
      </c>
      <c r="BW1094" s="74" t="s">
        <v>4101</v>
      </c>
      <c r="BX1094" s="74" t="s">
        <v>3909</v>
      </c>
      <c r="BY1094" s="74"/>
      <c r="BZ1094" s="334"/>
      <c r="CA1094" s="355"/>
      <c r="CB1094" s="337"/>
      <c r="CC1094" s="355"/>
      <c r="CD1094" s="311" t="str">
        <f t="shared" si="140"/>
        <v>DISCONTINUED - MR706 Bead Grip, 18x9, +35mm Offset, 6x5.5, 106.25mm Centerbore, Method Bronze</v>
      </c>
      <c r="CE1094" s="311" t="s">
        <v>3721</v>
      </c>
      <c r="CF1094" s="311" t="s">
        <v>3720</v>
      </c>
      <c r="CG1094" s="300" t="str">
        <f t="shared" si="141"/>
        <v>TRAIL (7XX)</v>
      </c>
    </row>
    <row r="1095" spans="1:85" s="36" customFormat="1" ht="15" customHeight="1">
      <c r="A1095" s="571">
        <f t="shared" si="139"/>
        <v>1092</v>
      </c>
      <c r="B1095" s="13" t="s">
        <v>84</v>
      </c>
      <c r="C1095" s="97" t="s">
        <v>1247</v>
      </c>
      <c r="D1095" s="75" t="s">
        <v>5488</v>
      </c>
      <c r="E1095" s="84" t="s">
        <v>7418</v>
      </c>
      <c r="F1095" s="281" t="str">
        <f t="shared" si="134"/>
        <v>MR70689016918</v>
      </c>
      <c r="G1095" s="83"/>
      <c r="H1095" s="83"/>
      <c r="I1095" s="43" t="s">
        <v>5296</v>
      </c>
      <c r="J1095" s="315">
        <v>44517</v>
      </c>
      <c r="K1095" s="315">
        <v>45429</v>
      </c>
      <c r="L1095" s="282" t="s">
        <v>1239</v>
      </c>
      <c r="M1095" s="328">
        <v>379</v>
      </c>
      <c r="N1095" s="85"/>
      <c r="O1095" s="409"/>
      <c r="P1095" s="75">
        <v>18</v>
      </c>
      <c r="Q1095" s="8">
        <v>9</v>
      </c>
      <c r="R1095" s="92" t="s">
        <v>1697</v>
      </c>
      <c r="S1095" s="75">
        <v>6</v>
      </c>
      <c r="T1095" s="75">
        <v>135</v>
      </c>
      <c r="U1095" s="75">
        <v>18</v>
      </c>
      <c r="V1095" s="77">
        <v>5.68</v>
      </c>
      <c r="W1095" s="95" t="s">
        <v>85</v>
      </c>
      <c r="X1095" s="68">
        <v>87</v>
      </c>
      <c r="Y1095" s="39">
        <v>33.31</v>
      </c>
      <c r="Z1095" s="47">
        <v>2650</v>
      </c>
      <c r="AA1095" s="43" t="s">
        <v>2168</v>
      </c>
      <c r="AB1095" s="72" t="s">
        <v>2846</v>
      </c>
      <c r="AC1095" s="47" t="s">
        <v>9732</v>
      </c>
      <c r="AD1095" s="74" t="s">
        <v>3940</v>
      </c>
      <c r="AE1095" s="86"/>
      <c r="AF1095" s="82">
        <v>22</v>
      </c>
      <c r="AG1095" s="14" t="s">
        <v>85</v>
      </c>
      <c r="AH1095" s="14" t="s">
        <v>85</v>
      </c>
      <c r="AI1095" s="13" t="s">
        <v>85</v>
      </c>
      <c r="AJ1095" s="14" t="s">
        <v>85</v>
      </c>
      <c r="AK1095" s="9" t="s">
        <v>85</v>
      </c>
      <c r="AL1095" s="92" t="s">
        <v>236</v>
      </c>
      <c r="AM1095" s="75" t="s">
        <v>85</v>
      </c>
      <c r="AN1095" s="38" t="s">
        <v>85</v>
      </c>
      <c r="AO1095" s="75" t="s">
        <v>85</v>
      </c>
      <c r="AP1095" s="68">
        <v>16.2</v>
      </c>
      <c r="AQ1095" s="75"/>
      <c r="AR1095" s="75">
        <v>170</v>
      </c>
      <c r="AS1095" s="34">
        <v>7</v>
      </c>
      <c r="AT1095" s="34">
        <v>21.6</v>
      </c>
      <c r="AU1095" s="25">
        <v>38</v>
      </c>
      <c r="AV1095" s="34">
        <v>48</v>
      </c>
      <c r="AW1095" s="25">
        <v>223.7</v>
      </c>
      <c r="AX1095" s="67">
        <v>217</v>
      </c>
      <c r="AY1095" s="77">
        <v>87</v>
      </c>
      <c r="AZ1095" s="49">
        <v>53</v>
      </c>
      <c r="BA1095" s="49">
        <v>53</v>
      </c>
      <c r="BB1095" s="49">
        <v>22</v>
      </c>
      <c r="BC1095" s="49"/>
      <c r="BD1095" s="13" t="s">
        <v>85</v>
      </c>
      <c r="BE1095" s="91" t="s">
        <v>85</v>
      </c>
      <c r="BF1095" s="13" t="s">
        <v>85</v>
      </c>
      <c r="BG1095" s="91" t="s">
        <v>85</v>
      </c>
      <c r="BH1095" s="70">
        <v>37.31</v>
      </c>
      <c r="BI1095" s="50">
        <v>21.141732283464599</v>
      </c>
      <c r="BJ1095" s="50">
        <v>21.141732283464599</v>
      </c>
      <c r="BK1095" s="50">
        <v>11.929133858267701</v>
      </c>
      <c r="BL1095" s="357">
        <v>8.7375807000000152E-2</v>
      </c>
      <c r="BM1095" s="14">
        <v>36</v>
      </c>
      <c r="BN1095" s="107" t="s">
        <v>3374</v>
      </c>
      <c r="BO1095" s="46" t="s">
        <v>3891</v>
      </c>
      <c r="BP1095" s="74" t="s">
        <v>4730</v>
      </c>
      <c r="BQ1095" s="74" t="s">
        <v>3907</v>
      </c>
      <c r="BR1095" s="74" t="s">
        <v>5165</v>
      </c>
      <c r="BS1095" s="74" t="s">
        <v>2734</v>
      </c>
      <c r="BT1095" s="74" t="s">
        <v>5619</v>
      </c>
      <c r="BU1095" s="74" t="s">
        <v>5126</v>
      </c>
      <c r="BV1095" s="74" t="s">
        <v>5620</v>
      </c>
      <c r="BW1095" s="74" t="s">
        <v>4101</v>
      </c>
      <c r="BX1095" s="74" t="s">
        <v>3909</v>
      </c>
      <c r="BY1095" s="74"/>
      <c r="BZ1095" s="334" t="s">
        <v>6368</v>
      </c>
      <c r="CA1095" s="364" t="s">
        <v>7315</v>
      </c>
      <c r="CB1095" s="337" t="s">
        <v>6374</v>
      </c>
      <c r="CC1095" s="364" t="s">
        <v>7314</v>
      </c>
      <c r="CD1095" s="311" t="str">
        <f t="shared" ref="CD1095:CD1096" si="142">CONCATENATE("DISCONTINUED"," ","-"," ",D1095,", ",P1095,"x",Q1095,", ",IF(W1095="N/A", "", CONCATENATE(W1095, "/")),IF(U1095&gt;0, CONCATENATE("+",U1095), U1095),"mm Offset, ",R1095,", ",X1095,"mm Centerbore, ",PROPER(AA1095), "", IF(BF1095="N/A", "", CONCATENATE(", w/ ", BF1095)))</f>
        <v>DISCONTINUED - MR706 Bead Grip, 18x9, +18mm Offset, 6x135, 87mm Centerbore, Method Bronze</v>
      </c>
      <c r="CE1095" s="311" t="s">
        <v>3721</v>
      </c>
      <c r="CF1095" s="311" t="s">
        <v>3720</v>
      </c>
      <c r="CG1095" s="300" t="str">
        <f t="shared" si="141"/>
        <v>TRAIL (7XX)</v>
      </c>
    </row>
    <row r="1096" spans="1:85" s="36" customFormat="1" ht="15" customHeight="1">
      <c r="A1096" s="571">
        <f t="shared" si="139"/>
        <v>1093</v>
      </c>
      <c r="B1096" s="3" t="s">
        <v>84</v>
      </c>
      <c r="C1096" s="92" t="s">
        <v>1247</v>
      </c>
      <c r="D1096" s="74" t="s">
        <v>5483</v>
      </c>
      <c r="E1096" s="84" t="s">
        <v>7419</v>
      </c>
      <c r="F1096" s="281" t="str">
        <f t="shared" si="134"/>
        <v>MR70278558900</v>
      </c>
      <c r="G1096" s="83"/>
      <c r="H1096" s="83"/>
      <c r="I1096" s="81" t="s">
        <v>2031</v>
      </c>
      <c r="J1096" s="305">
        <v>43101</v>
      </c>
      <c r="K1096" s="315">
        <v>45429</v>
      </c>
      <c r="L1096" s="282" t="s">
        <v>1239</v>
      </c>
      <c r="M1096" s="328">
        <v>319</v>
      </c>
      <c r="N1096" s="85"/>
      <c r="O1096" s="409"/>
      <c r="P1096" s="74">
        <v>17</v>
      </c>
      <c r="Q1096" s="74">
        <v>8.5</v>
      </c>
      <c r="R1096" s="92" t="s">
        <v>1688</v>
      </c>
      <c r="S1096" s="74">
        <v>5</v>
      </c>
      <c r="T1096" s="74">
        <v>150</v>
      </c>
      <c r="U1096" s="74">
        <v>0</v>
      </c>
      <c r="V1096" s="77">
        <v>4.75</v>
      </c>
      <c r="W1096" s="93" t="s">
        <v>85</v>
      </c>
      <c r="X1096" s="77">
        <v>110.5</v>
      </c>
      <c r="Y1096" s="76">
        <v>29.3</v>
      </c>
      <c r="Z1096" s="47">
        <v>2650</v>
      </c>
      <c r="AA1096" s="81" t="s">
        <v>2168</v>
      </c>
      <c r="AB1096" s="71" t="s">
        <v>2846</v>
      </c>
      <c r="AC1096" s="47" t="s">
        <v>9714</v>
      </c>
      <c r="AD1096" s="74" t="s">
        <v>3941</v>
      </c>
      <c r="AE1096" s="86"/>
      <c r="AF1096" s="82">
        <v>22</v>
      </c>
      <c r="AG1096" s="80" t="s">
        <v>85</v>
      </c>
      <c r="AH1096" s="73" t="s">
        <v>85</v>
      </c>
      <c r="AI1096" s="73" t="s">
        <v>85</v>
      </c>
      <c r="AJ1096" s="73" t="s">
        <v>85</v>
      </c>
      <c r="AK1096" s="9" t="s">
        <v>85</v>
      </c>
      <c r="AL1096" s="92" t="s">
        <v>236</v>
      </c>
      <c r="AM1096" s="74" t="s">
        <v>85</v>
      </c>
      <c r="AN1096" s="38" t="s">
        <v>85</v>
      </c>
      <c r="AO1096" s="74" t="s">
        <v>85</v>
      </c>
      <c r="AP1096" s="68">
        <v>16.100000000000001</v>
      </c>
      <c r="AQ1096" s="75"/>
      <c r="AR1096" s="74">
        <v>180</v>
      </c>
      <c r="AS1096" s="34">
        <v>0</v>
      </c>
      <c r="AT1096" s="34">
        <v>17.5</v>
      </c>
      <c r="AU1096" s="34">
        <v>52</v>
      </c>
      <c r="AV1096" s="34">
        <v>75</v>
      </c>
      <c r="AW1096" s="34">
        <v>208.9</v>
      </c>
      <c r="AX1096" s="34">
        <v>207</v>
      </c>
      <c r="AY1096" s="384">
        <v>103.35</v>
      </c>
      <c r="AZ1096" s="382">
        <v>32.630000000000003</v>
      </c>
      <c r="BA1096" s="382">
        <v>38.94</v>
      </c>
      <c r="BB1096" s="49">
        <v>30</v>
      </c>
      <c r="BC1096" s="49"/>
      <c r="BD1096" s="3" t="s">
        <v>85</v>
      </c>
      <c r="BE1096" s="91" t="s">
        <v>85</v>
      </c>
      <c r="BF1096" s="3" t="s">
        <v>85</v>
      </c>
      <c r="BG1096" s="91" t="s">
        <v>85</v>
      </c>
      <c r="BH1096" s="70">
        <v>34.22</v>
      </c>
      <c r="BI1096" s="50">
        <v>20.236220472440898</v>
      </c>
      <c r="BJ1096" s="50">
        <v>20.236220472440898</v>
      </c>
      <c r="BK1096" s="50">
        <v>11.417322834645701</v>
      </c>
      <c r="BL1096" s="357">
        <v>7.6616839999999839E-2</v>
      </c>
      <c r="BM1096" s="73">
        <v>36</v>
      </c>
      <c r="BN1096" s="107" t="s">
        <v>3374</v>
      </c>
      <c r="BO1096" s="46" t="s">
        <v>3891</v>
      </c>
      <c r="BP1096" s="74" t="s">
        <v>4730</v>
      </c>
      <c r="BQ1096" s="74" t="s">
        <v>3907</v>
      </c>
      <c r="BR1096" s="74" t="s">
        <v>5142</v>
      </c>
      <c r="BS1096" s="74" t="s">
        <v>2734</v>
      </c>
      <c r="BT1096" s="74" t="s">
        <v>4116</v>
      </c>
      <c r="BU1096" s="74" t="s">
        <v>5141</v>
      </c>
      <c r="BV1096" s="74" t="s">
        <v>4101</v>
      </c>
      <c r="BW1096" s="74" t="s">
        <v>3909</v>
      </c>
      <c r="BX1096" s="74"/>
      <c r="BY1096" s="74"/>
      <c r="BZ1096" s="300" t="s">
        <v>6298</v>
      </c>
      <c r="CA1096" s="356" t="s">
        <v>7283</v>
      </c>
      <c r="CB1096" s="300" t="s">
        <v>6303</v>
      </c>
      <c r="CC1096" s="356" t="s">
        <v>7284</v>
      </c>
      <c r="CD1096" s="311" t="str">
        <f t="shared" si="142"/>
        <v>DISCONTINUED - MR702 Bead Grip, 17x8.5, 0mm Offset, 5x150, 110.5mm Centerbore, Method Bronze</v>
      </c>
      <c r="CE1096" s="311" t="s">
        <v>3721</v>
      </c>
      <c r="CF1096" s="311" t="s">
        <v>3720</v>
      </c>
      <c r="CG1096" s="300" t="str">
        <f t="shared" si="141"/>
        <v>TRAIL (7XX)</v>
      </c>
    </row>
    <row r="1097" spans="1:85" s="36" customFormat="1" ht="15" customHeight="1">
      <c r="A1097" s="571">
        <f t="shared" si="139"/>
        <v>1094</v>
      </c>
      <c r="B1097" s="92" t="s">
        <v>84</v>
      </c>
      <c r="C1097" s="92" t="s">
        <v>1038</v>
      </c>
      <c r="D1097" s="92" t="s">
        <v>1975</v>
      </c>
      <c r="E1097" s="84" t="s">
        <v>7448</v>
      </c>
      <c r="F1097" s="281" t="str">
        <f t="shared" si="134"/>
        <v>MR31478580800</v>
      </c>
      <c r="G1097" s="83"/>
      <c r="H1097" s="83"/>
      <c r="I1097" s="72" t="s">
        <v>2523</v>
      </c>
      <c r="J1097" s="305">
        <v>43340</v>
      </c>
      <c r="K1097" s="305">
        <v>45449</v>
      </c>
      <c r="L1097" s="282" t="s">
        <v>1239</v>
      </c>
      <c r="M1097" s="328">
        <v>349.36</v>
      </c>
      <c r="N1097" s="85"/>
      <c r="O1097" s="409"/>
      <c r="P1097" s="29">
        <v>17</v>
      </c>
      <c r="Q1097" s="24">
        <v>8.5</v>
      </c>
      <c r="R1097" s="92" t="s">
        <v>1699</v>
      </c>
      <c r="S1097" s="3">
        <v>8</v>
      </c>
      <c r="T1097" s="29">
        <v>6.5</v>
      </c>
      <c r="U1097" s="29">
        <v>0</v>
      </c>
      <c r="V1097" s="16">
        <v>4.75</v>
      </c>
      <c r="W1097" s="93" t="s">
        <v>85</v>
      </c>
      <c r="X1097" s="16">
        <v>130.81</v>
      </c>
      <c r="Y1097" s="8">
        <v>34.25</v>
      </c>
      <c r="Z1097" s="47">
        <v>3640</v>
      </c>
      <c r="AA1097" s="71" t="s">
        <v>2516</v>
      </c>
      <c r="AB1097" s="71" t="s">
        <v>2850</v>
      </c>
      <c r="AC1097" s="47" t="s">
        <v>9627</v>
      </c>
      <c r="AD1097" s="71" t="s">
        <v>1597</v>
      </c>
      <c r="AE1097" s="433"/>
      <c r="AF1097" s="82">
        <v>33</v>
      </c>
      <c r="AG1097" s="73" t="s">
        <v>85</v>
      </c>
      <c r="AH1097" s="73" t="s">
        <v>85</v>
      </c>
      <c r="AI1097" s="3" t="s">
        <v>2863</v>
      </c>
      <c r="AJ1097" s="73" t="s">
        <v>85</v>
      </c>
      <c r="AK1097" s="9" t="s">
        <v>85</v>
      </c>
      <c r="AL1097" s="71" t="s">
        <v>237</v>
      </c>
      <c r="AM1097" s="3" t="s">
        <v>85</v>
      </c>
      <c r="AN1097" s="38" t="s">
        <v>85</v>
      </c>
      <c r="AO1097" s="3" t="s">
        <v>85</v>
      </c>
      <c r="AP1097" s="16">
        <v>16.2</v>
      </c>
      <c r="AQ1097" s="3"/>
      <c r="AR1097" s="3">
        <v>200</v>
      </c>
      <c r="AS1097" s="34">
        <v>0</v>
      </c>
      <c r="AT1097" s="34">
        <v>0</v>
      </c>
      <c r="AU1097" s="34">
        <v>62.9</v>
      </c>
      <c r="AV1097" s="34">
        <v>79</v>
      </c>
      <c r="AW1097" s="34">
        <v>207</v>
      </c>
      <c r="AX1097" s="94">
        <v>205</v>
      </c>
      <c r="AY1097" s="381">
        <v>123.1</v>
      </c>
      <c r="AZ1097" s="382">
        <v>92</v>
      </c>
      <c r="BA1097" s="382">
        <v>92</v>
      </c>
      <c r="BB1097" s="49">
        <v>0</v>
      </c>
      <c r="BC1097" s="49"/>
      <c r="BD1097" s="92" t="s">
        <v>85</v>
      </c>
      <c r="BE1097" s="91" t="s">
        <v>85</v>
      </c>
      <c r="BF1097" s="92" t="s">
        <v>85</v>
      </c>
      <c r="BG1097" s="91" t="s">
        <v>85</v>
      </c>
      <c r="BH1097" s="70">
        <v>37.75</v>
      </c>
      <c r="BI1097" s="50">
        <v>20.236220472440898</v>
      </c>
      <c r="BJ1097" s="50">
        <v>20.236220472440898</v>
      </c>
      <c r="BK1097" s="50">
        <v>11.417322834645701</v>
      </c>
      <c r="BL1097" s="357">
        <v>7.6616839999999839E-2</v>
      </c>
      <c r="BM1097" s="73">
        <v>36</v>
      </c>
      <c r="BN1097" s="107" t="s">
        <v>3374</v>
      </c>
      <c r="BO1097" s="46" t="s">
        <v>3891</v>
      </c>
      <c r="BP1097" s="29" t="s">
        <v>3907</v>
      </c>
      <c r="BQ1097" s="29" t="s">
        <v>5213</v>
      </c>
      <c r="BR1097" s="29" t="s">
        <v>5214</v>
      </c>
      <c r="BS1097" s="29" t="s">
        <v>5215</v>
      </c>
      <c r="BT1097" s="74" t="s">
        <v>5216</v>
      </c>
      <c r="BU1097" s="74" t="s">
        <v>4101</v>
      </c>
      <c r="BV1097" s="74" t="s">
        <v>3909</v>
      </c>
      <c r="BW1097" s="74"/>
      <c r="BX1097" s="74"/>
      <c r="BY1097" s="74"/>
      <c r="BZ1097" s="300" t="s">
        <v>6147</v>
      </c>
      <c r="CA1097" s="356" t="s">
        <v>7342</v>
      </c>
      <c r="CB1097" s="300" t="s">
        <v>6155</v>
      </c>
      <c r="CC1097" s="356" t="s">
        <v>7343</v>
      </c>
      <c r="CD1097" s="311" t="str">
        <f t="shared" ref="CD1097:CD1102" si="143">CONCATENATE("DISCONTINUED"," ","-"," ",D1097,", ",P1097,"x",Q1097,", ",IF(W1097="N/A", "", CONCATENATE(W1097, "/")),IF(U1097&gt;0, CONCATENATE("+",U1097), U1097),"mm Offset, ",R1097,", ",X1097,"mm Centerbore, ",PROPER(AA1097), "", IF(BF1097="N/A", "", CONCATENATE(", w/ ", BF1097)))</f>
        <v>DISCONTINUED - MR314, 17x8.5, 0mm Offset, 8x6.5, 130.81mm Centerbore, Gloss Titanium</v>
      </c>
      <c r="CE1097" s="311" t="s">
        <v>3721</v>
      </c>
      <c r="CF1097" s="311" t="s">
        <v>3720</v>
      </c>
      <c r="CG1097" s="300" t="str">
        <f t="shared" si="141"/>
        <v>STREET (3XX)</v>
      </c>
    </row>
    <row r="1098" spans="1:85" s="36" customFormat="1" ht="15" customHeight="1">
      <c r="A1098" s="571">
        <f t="shared" si="139"/>
        <v>1095</v>
      </c>
      <c r="B1098" s="92" t="s">
        <v>84</v>
      </c>
      <c r="C1098" s="92" t="s">
        <v>1038</v>
      </c>
      <c r="D1098" s="92" t="s">
        <v>5733</v>
      </c>
      <c r="E1098" s="129" t="s">
        <v>7449</v>
      </c>
      <c r="F1098" s="281" t="str">
        <f t="shared" si="134"/>
        <v>MR31878562900</v>
      </c>
      <c r="G1098" s="83"/>
      <c r="H1098" s="83"/>
      <c r="I1098" s="305" t="s">
        <v>5694</v>
      </c>
      <c r="J1098" s="305">
        <v>44701</v>
      </c>
      <c r="K1098" s="305">
        <v>45449</v>
      </c>
      <c r="L1098" s="282" t="s">
        <v>1239</v>
      </c>
      <c r="M1098" s="328">
        <v>269</v>
      </c>
      <c r="N1098" s="85"/>
      <c r="O1098" s="409"/>
      <c r="P1098" s="29">
        <v>17</v>
      </c>
      <c r="Q1098" s="8">
        <v>8.5</v>
      </c>
      <c r="R1098" s="92" t="s">
        <v>1695</v>
      </c>
      <c r="S1098" s="3">
        <v>6</v>
      </c>
      <c r="T1098" s="29">
        <v>120</v>
      </c>
      <c r="U1098" s="29">
        <v>0</v>
      </c>
      <c r="V1098" s="16">
        <v>4.7</v>
      </c>
      <c r="W1098" s="93" t="s">
        <v>85</v>
      </c>
      <c r="X1098" s="16">
        <v>67</v>
      </c>
      <c r="Y1098" s="8">
        <v>26.24</v>
      </c>
      <c r="Z1098" s="47">
        <v>2650</v>
      </c>
      <c r="AA1098" s="11" t="s">
        <v>2168</v>
      </c>
      <c r="AB1098" s="11" t="s">
        <v>2846</v>
      </c>
      <c r="AC1098" s="47" t="s">
        <v>9715</v>
      </c>
      <c r="AD1098" s="74" t="s">
        <v>5622</v>
      </c>
      <c r="AE1098" s="86"/>
      <c r="AF1098" s="82">
        <v>22</v>
      </c>
      <c r="AG1098" s="80" t="s">
        <v>85</v>
      </c>
      <c r="AH1098" s="73" t="s">
        <v>85</v>
      </c>
      <c r="AI1098" s="73" t="s">
        <v>85</v>
      </c>
      <c r="AJ1098" s="73" t="s">
        <v>85</v>
      </c>
      <c r="AK1098" s="9" t="s">
        <v>85</v>
      </c>
      <c r="AL1098" s="13" t="s">
        <v>237</v>
      </c>
      <c r="AM1098" s="75" t="s">
        <v>85</v>
      </c>
      <c r="AN1098" s="38" t="s">
        <v>85</v>
      </c>
      <c r="AO1098" s="3" t="s">
        <v>85</v>
      </c>
      <c r="AP1098" s="16">
        <v>16.2</v>
      </c>
      <c r="AQ1098" s="3"/>
      <c r="AR1098" s="3">
        <v>170</v>
      </c>
      <c r="AS1098" s="34">
        <v>14</v>
      </c>
      <c r="AT1098" s="34">
        <v>27</v>
      </c>
      <c r="AU1098" s="34">
        <v>38</v>
      </c>
      <c r="AV1098" s="34">
        <v>48</v>
      </c>
      <c r="AW1098" s="34">
        <v>210</v>
      </c>
      <c r="AX1098" s="94">
        <v>202</v>
      </c>
      <c r="AY1098" s="381">
        <v>67</v>
      </c>
      <c r="AZ1098" s="382">
        <v>38.6</v>
      </c>
      <c r="BA1098" s="382">
        <v>38.6</v>
      </c>
      <c r="BB1098" s="49">
        <v>50</v>
      </c>
      <c r="BC1098" s="49"/>
      <c r="BD1098" s="3" t="s">
        <v>85</v>
      </c>
      <c r="BE1098" s="91" t="s">
        <v>85</v>
      </c>
      <c r="BF1098" s="3" t="s">
        <v>85</v>
      </c>
      <c r="BG1098" s="91" t="s">
        <v>85</v>
      </c>
      <c r="BH1098" s="70">
        <v>29.725661684594325</v>
      </c>
      <c r="BI1098" s="50">
        <v>20.236220472440898</v>
      </c>
      <c r="BJ1098" s="50">
        <v>20.236220472440898</v>
      </c>
      <c r="BK1098" s="50">
        <v>11.417322834645701</v>
      </c>
      <c r="BL1098" s="357">
        <v>7.6616839999999839E-2</v>
      </c>
      <c r="BM1098" s="73">
        <v>36</v>
      </c>
      <c r="BN1098" s="107" t="s">
        <v>3374</v>
      </c>
      <c r="BO1098" s="46" t="s">
        <v>3891</v>
      </c>
      <c r="BP1098" s="29" t="s">
        <v>3907</v>
      </c>
      <c r="BQ1098" s="29" t="s">
        <v>6025</v>
      </c>
      <c r="BR1098" s="29" t="s">
        <v>6026</v>
      </c>
      <c r="BS1098" s="29" t="s">
        <v>6027</v>
      </c>
      <c r="BT1098" s="74" t="s">
        <v>6028</v>
      </c>
      <c r="BU1098" s="74" t="s">
        <v>3909</v>
      </c>
      <c r="BV1098" s="74" t="s">
        <v>6029</v>
      </c>
      <c r="BW1098" s="74"/>
      <c r="BX1098" s="74"/>
      <c r="BY1098" s="74"/>
      <c r="BZ1098" s="300" t="s">
        <v>6509</v>
      </c>
      <c r="CA1098" s="363" t="s">
        <v>7406</v>
      </c>
      <c r="CB1098" s="300" t="s">
        <v>6511</v>
      </c>
      <c r="CC1098" s="363" t="s">
        <v>7407</v>
      </c>
      <c r="CD1098" s="311" t="str">
        <f t="shared" si="143"/>
        <v>DISCONTINUED - MR318, 17x8.5, 0mm Offset, 6x120, 67mm Centerbore, Method Bronze</v>
      </c>
      <c r="CE1098" s="311" t="s">
        <v>3721</v>
      </c>
      <c r="CF1098" s="311" t="s">
        <v>3720</v>
      </c>
      <c r="CG1098" s="300" t="str">
        <f t="shared" si="141"/>
        <v>STREET (3XX)</v>
      </c>
    </row>
    <row r="1099" spans="1:85" s="36" customFormat="1" ht="15" customHeight="1">
      <c r="A1099" s="571">
        <f t="shared" si="139"/>
        <v>1096</v>
      </c>
      <c r="B1099" s="13" t="s">
        <v>84</v>
      </c>
      <c r="C1099" s="97" t="s">
        <v>1247</v>
      </c>
      <c r="D1099" s="75" t="s">
        <v>5487</v>
      </c>
      <c r="E1099" s="84" t="s">
        <v>7450</v>
      </c>
      <c r="F1099" s="281" t="str">
        <f t="shared" si="134"/>
        <v>MR70578550825</v>
      </c>
      <c r="G1099" s="83"/>
      <c r="H1099" s="83"/>
      <c r="I1099" s="43" t="s">
        <v>4835</v>
      </c>
      <c r="J1099" s="305">
        <v>44351</v>
      </c>
      <c r="K1099" s="305">
        <v>45449</v>
      </c>
      <c r="L1099" s="282" t="s">
        <v>1239</v>
      </c>
      <c r="M1099" s="328">
        <v>319</v>
      </c>
      <c r="N1099" s="85"/>
      <c r="O1099" s="409"/>
      <c r="P1099" s="75">
        <v>17</v>
      </c>
      <c r="Q1099" s="75">
        <v>8.5</v>
      </c>
      <c r="R1099" s="92" t="s">
        <v>1692</v>
      </c>
      <c r="S1099" s="75">
        <v>5</v>
      </c>
      <c r="T1099" s="75">
        <v>5</v>
      </c>
      <c r="U1099" s="75">
        <v>25</v>
      </c>
      <c r="V1099" s="68">
        <v>5.78</v>
      </c>
      <c r="W1099" s="95" t="s">
        <v>85</v>
      </c>
      <c r="X1099" s="68">
        <v>71.5</v>
      </c>
      <c r="Y1099" s="39">
        <v>26.8</v>
      </c>
      <c r="Z1099" s="47">
        <v>2650</v>
      </c>
      <c r="AA1099" s="43" t="s">
        <v>2093</v>
      </c>
      <c r="AB1099" s="72" t="s">
        <v>2850</v>
      </c>
      <c r="AC1099" s="47" t="s">
        <v>9797</v>
      </c>
      <c r="AD1099" s="74" t="s">
        <v>3940</v>
      </c>
      <c r="AE1099" s="86"/>
      <c r="AF1099" s="82">
        <v>22</v>
      </c>
      <c r="AG1099" s="14" t="s">
        <v>85</v>
      </c>
      <c r="AH1099" s="14" t="s">
        <v>85</v>
      </c>
      <c r="AI1099" s="14" t="s">
        <v>85</v>
      </c>
      <c r="AJ1099" s="14" t="s">
        <v>85</v>
      </c>
      <c r="AK1099" s="9" t="s">
        <v>85</v>
      </c>
      <c r="AL1099" s="92" t="s">
        <v>236</v>
      </c>
      <c r="AM1099" s="75" t="s">
        <v>85</v>
      </c>
      <c r="AN1099" s="38" t="s">
        <v>85</v>
      </c>
      <c r="AO1099" s="75" t="s">
        <v>85</v>
      </c>
      <c r="AP1099" s="68">
        <v>16.100000000000001</v>
      </c>
      <c r="AQ1099" s="75"/>
      <c r="AR1099" s="75">
        <v>160</v>
      </c>
      <c r="AS1099" s="34">
        <v>8.9</v>
      </c>
      <c r="AT1099" s="34">
        <v>17.899999999999999</v>
      </c>
      <c r="AU1099" s="25">
        <v>28.8</v>
      </c>
      <c r="AV1099" s="34">
        <v>34.799999999999997</v>
      </c>
      <c r="AW1099" s="25">
        <v>209</v>
      </c>
      <c r="AX1099" s="67">
        <v>196</v>
      </c>
      <c r="AY1099" s="385">
        <v>71.5</v>
      </c>
      <c r="AZ1099" s="382">
        <v>49.95</v>
      </c>
      <c r="BA1099" s="382">
        <v>49.95</v>
      </c>
      <c r="BB1099" s="49">
        <v>31</v>
      </c>
      <c r="BC1099" s="49"/>
      <c r="BD1099" s="13" t="s">
        <v>85</v>
      </c>
      <c r="BE1099" s="91" t="s">
        <v>85</v>
      </c>
      <c r="BF1099" s="13" t="s">
        <v>85</v>
      </c>
      <c r="BG1099" s="91" t="s">
        <v>85</v>
      </c>
      <c r="BH1099" s="70">
        <v>30.8</v>
      </c>
      <c r="BI1099" s="50">
        <v>20.236220472440898</v>
      </c>
      <c r="BJ1099" s="50">
        <v>20.236220472440898</v>
      </c>
      <c r="BK1099" s="50">
        <v>11.417322834645701</v>
      </c>
      <c r="BL1099" s="357">
        <v>7.6616839999999839E-2</v>
      </c>
      <c r="BM1099" s="14">
        <v>36</v>
      </c>
      <c r="BN1099" s="107" t="s">
        <v>4691</v>
      </c>
      <c r="BO1099" s="46" t="s">
        <v>3891</v>
      </c>
      <c r="BP1099" s="74" t="s">
        <v>4730</v>
      </c>
      <c r="BQ1099" s="74" t="s">
        <v>3907</v>
      </c>
      <c r="BR1099" s="74" t="s">
        <v>5031</v>
      </c>
      <c r="BS1099" s="74" t="s">
        <v>2734</v>
      </c>
      <c r="BT1099" s="74" t="s">
        <v>4116</v>
      </c>
      <c r="BU1099" s="74" t="s">
        <v>5126</v>
      </c>
      <c r="BV1099" s="74" t="s">
        <v>5127</v>
      </c>
      <c r="BW1099" s="74" t="s">
        <v>4101</v>
      </c>
      <c r="BX1099" s="74" t="s">
        <v>3909</v>
      </c>
      <c r="BY1099" s="74"/>
      <c r="BZ1099" s="334" t="s">
        <v>6344</v>
      </c>
      <c r="CA1099" s="364" t="s">
        <v>7402</v>
      </c>
      <c r="CB1099" s="337" t="s">
        <v>6347</v>
      </c>
      <c r="CC1099" s="364" t="s">
        <v>7403</v>
      </c>
      <c r="CD1099" s="311" t="str">
        <f t="shared" si="143"/>
        <v>DISCONTINUED - MR705 Bead Grip, 17x8.5, +25mm Offset, 5x5, 71.5mm Centerbore, Titanium</v>
      </c>
      <c r="CE1099" s="311" t="s">
        <v>3721</v>
      </c>
      <c r="CF1099" s="311" t="s">
        <v>3720</v>
      </c>
      <c r="CG1099" s="300" t="str">
        <f t="shared" si="141"/>
        <v>TRAIL (7XX)</v>
      </c>
    </row>
    <row r="1100" spans="1:85" s="36" customFormat="1" ht="15" customHeight="1">
      <c r="A1100" s="571">
        <f t="shared" si="139"/>
        <v>1097</v>
      </c>
      <c r="B1100" s="13" t="s">
        <v>84</v>
      </c>
      <c r="C1100" s="97" t="s">
        <v>1247</v>
      </c>
      <c r="D1100" s="75" t="s">
        <v>5487</v>
      </c>
      <c r="E1100" s="84" t="s">
        <v>7451</v>
      </c>
      <c r="F1100" s="281" t="str">
        <f t="shared" si="134"/>
        <v>MR70578516825</v>
      </c>
      <c r="G1100" s="83"/>
      <c r="H1100" s="83"/>
      <c r="I1100" s="43" t="s">
        <v>4841</v>
      </c>
      <c r="J1100" s="305">
        <v>44351</v>
      </c>
      <c r="K1100" s="305">
        <v>45449</v>
      </c>
      <c r="L1100" s="282" t="s">
        <v>1239</v>
      </c>
      <c r="M1100" s="328">
        <v>319</v>
      </c>
      <c r="N1100" s="85"/>
      <c r="O1100" s="409"/>
      <c r="P1100" s="75">
        <v>17</v>
      </c>
      <c r="Q1100" s="75">
        <v>8.5</v>
      </c>
      <c r="R1100" s="92" t="s">
        <v>1697</v>
      </c>
      <c r="S1100" s="75">
        <v>6</v>
      </c>
      <c r="T1100" s="75">
        <v>135</v>
      </c>
      <c r="U1100" s="75">
        <v>25</v>
      </c>
      <c r="V1100" s="68">
        <v>5.78</v>
      </c>
      <c r="W1100" s="95" t="s">
        <v>85</v>
      </c>
      <c r="X1100" s="68">
        <v>87</v>
      </c>
      <c r="Y1100" s="8">
        <v>26.675933724370186</v>
      </c>
      <c r="Z1100" s="47">
        <v>2650</v>
      </c>
      <c r="AA1100" s="43" t="s">
        <v>2093</v>
      </c>
      <c r="AB1100" s="72" t="s">
        <v>2850</v>
      </c>
      <c r="AC1100" s="47" t="s">
        <v>9808</v>
      </c>
      <c r="AD1100" s="74" t="s">
        <v>3940</v>
      </c>
      <c r="AE1100" s="86"/>
      <c r="AF1100" s="82">
        <v>22</v>
      </c>
      <c r="AG1100" s="14" t="s">
        <v>85</v>
      </c>
      <c r="AH1100" s="14" t="s">
        <v>85</v>
      </c>
      <c r="AI1100" s="14" t="s">
        <v>85</v>
      </c>
      <c r="AJ1100" s="14" t="s">
        <v>85</v>
      </c>
      <c r="AK1100" s="9" t="s">
        <v>85</v>
      </c>
      <c r="AL1100" s="92" t="s">
        <v>236</v>
      </c>
      <c r="AM1100" s="75" t="s">
        <v>85</v>
      </c>
      <c r="AN1100" s="38" t="s">
        <v>85</v>
      </c>
      <c r="AO1100" s="75" t="s">
        <v>85</v>
      </c>
      <c r="AP1100" s="68">
        <v>16.100000000000001</v>
      </c>
      <c r="AQ1100" s="75"/>
      <c r="AR1100" s="75">
        <v>175</v>
      </c>
      <c r="AS1100" s="34">
        <v>3</v>
      </c>
      <c r="AT1100" s="34">
        <v>16</v>
      </c>
      <c r="AU1100" s="25">
        <v>28.8</v>
      </c>
      <c r="AV1100" s="34">
        <v>34.799999999999997</v>
      </c>
      <c r="AW1100" s="25">
        <v>209</v>
      </c>
      <c r="AX1100" s="67">
        <v>195</v>
      </c>
      <c r="AY1100" s="385">
        <v>82.4</v>
      </c>
      <c r="AZ1100" s="382">
        <v>41.48</v>
      </c>
      <c r="BA1100" s="382">
        <v>49.95</v>
      </c>
      <c r="BB1100" s="49">
        <v>31</v>
      </c>
      <c r="BC1100" s="49"/>
      <c r="BD1100" s="13" t="s">
        <v>85</v>
      </c>
      <c r="BE1100" s="91" t="s">
        <v>85</v>
      </c>
      <c r="BF1100" s="13" t="s">
        <v>85</v>
      </c>
      <c r="BG1100" s="91" t="s">
        <v>85</v>
      </c>
      <c r="BH1100" s="70">
        <v>31.18</v>
      </c>
      <c r="BI1100" s="50">
        <v>20.236220472440898</v>
      </c>
      <c r="BJ1100" s="50">
        <v>20.236220472440898</v>
      </c>
      <c r="BK1100" s="50">
        <v>11.417322834645701</v>
      </c>
      <c r="BL1100" s="357">
        <v>7.6616839999999839E-2</v>
      </c>
      <c r="BM1100" s="14">
        <v>36</v>
      </c>
      <c r="BN1100" s="107" t="s">
        <v>4691</v>
      </c>
      <c r="BO1100" s="46" t="s">
        <v>3891</v>
      </c>
      <c r="BP1100" s="74" t="s">
        <v>4730</v>
      </c>
      <c r="BQ1100" s="74" t="s">
        <v>3907</v>
      </c>
      <c r="BR1100" s="74" t="s">
        <v>5031</v>
      </c>
      <c r="BS1100" s="74" t="s">
        <v>2734</v>
      </c>
      <c r="BT1100" s="74" t="s">
        <v>4116</v>
      </c>
      <c r="BU1100" s="74" t="s">
        <v>5126</v>
      </c>
      <c r="BV1100" s="74" t="s">
        <v>5127</v>
      </c>
      <c r="BW1100" s="74" t="s">
        <v>4101</v>
      </c>
      <c r="BX1100" s="74" t="s">
        <v>3909</v>
      </c>
      <c r="BY1100" s="74"/>
      <c r="BZ1100" s="334" t="s">
        <v>6345</v>
      </c>
      <c r="CA1100" s="364" t="s">
        <v>7340</v>
      </c>
      <c r="CB1100" s="337" t="s">
        <v>6350</v>
      </c>
      <c r="CC1100" s="364" t="s">
        <v>7341</v>
      </c>
      <c r="CD1100" s="311" t="str">
        <f t="shared" si="143"/>
        <v>DISCONTINUED - MR705 Bead Grip, 17x8.5, +25mm Offset, 6x135, 87mm Centerbore, Titanium</v>
      </c>
      <c r="CE1100" s="311" t="s">
        <v>3721</v>
      </c>
      <c r="CF1100" s="311" t="s">
        <v>3720</v>
      </c>
      <c r="CG1100" s="300" t="str">
        <f t="shared" si="141"/>
        <v>TRAIL (7XX)</v>
      </c>
    </row>
    <row r="1101" spans="1:85" s="36" customFormat="1" ht="15" customHeight="1">
      <c r="A1101" s="571">
        <f t="shared" si="139"/>
        <v>1098</v>
      </c>
      <c r="B1101" s="13" t="s">
        <v>84</v>
      </c>
      <c r="C1101" s="97" t="s">
        <v>1247</v>
      </c>
      <c r="D1101" s="75" t="s">
        <v>5487</v>
      </c>
      <c r="E1101" s="84" t="s">
        <v>7452</v>
      </c>
      <c r="F1101" s="281" t="str">
        <f t="shared" si="134"/>
        <v>MR70578580800</v>
      </c>
      <c r="G1101" s="83"/>
      <c r="H1101" s="83"/>
      <c r="I1101" s="43" t="s">
        <v>4844</v>
      </c>
      <c r="J1101" s="305">
        <v>44351</v>
      </c>
      <c r="K1101" s="305">
        <v>45449</v>
      </c>
      <c r="L1101" s="282" t="s">
        <v>1239</v>
      </c>
      <c r="M1101" s="328">
        <v>339</v>
      </c>
      <c r="N1101" s="85"/>
      <c r="O1101" s="409"/>
      <c r="P1101" s="75">
        <v>17</v>
      </c>
      <c r="Q1101" s="75">
        <v>8.5</v>
      </c>
      <c r="R1101" s="92" t="s">
        <v>1699</v>
      </c>
      <c r="S1101" s="75">
        <v>8</v>
      </c>
      <c r="T1101" s="75">
        <v>6.5</v>
      </c>
      <c r="U1101" s="75">
        <v>0</v>
      </c>
      <c r="V1101" s="68">
        <v>4.75</v>
      </c>
      <c r="W1101" s="95" t="s">
        <v>85</v>
      </c>
      <c r="X1101" s="68">
        <v>130.81</v>
      </c>
      <c r="Y1101" s="8">
        <v>27.998707297479445</v>
      </c>
      <c r="Z1101" s="47">
        <v>3640</v>
      </c>
      <c r="AA1101" s="43" t="s">
        <v>2093</v>
      </c>
      <c r="AB1101" s="72" t="s">
        <v>2850</v>
      </c>
      <c r="AC1101" s="47" t="s">
        <v>9627</v>
      </c>
      <c r="AD1101" s="74" t="s">
        <v>3944</v>
      </c>
      <c r="AE1101" s="86"/>
      <c r="AF1101" s="82">
        <v>33</v>
      </c>
      <c r="AG1101" s="14" t="s">
        <v>85</v>
      </c>
      <c r="AH1101" s="14" t="s">
        <v>85</v>
      </c>
      <c r="AI1101" s="13" t="s">
        <v>2863</v>
      </c>
      <c r="AJ1101" s="14" t="s">
        <v>85</v>
      </c>
      <c r="AK1101" s="9" t="s">
        <v>85</v>
      </c>
      <c r="AL1101" s="92" t="s">
        <v>237</v>
      </c>
      <c r="AM1101" s="75" t="s">
        <v>85</v>
      </c>
      <c r="AN1101" s="38" t="s">
        <v>85</v>
      </c>
      <c r="AO1101" s="75" t="s">
        <v>85</v>
      </c>
      <c r="AP1101" s="68">
        <v>16.100000000000001</v>
      </c>
      <c r="AQ1101" s="75"/>
      <c r="AR1101" s="75">
        <v>200</v>
      </c>
      <c r="AS1101" s="34">
        <v>0</v>
      </c>
      <c r="AT1101" s="34">
        <v>0</v>
      </c>
      <c r="AU1101" s="25">
        <v>39.5</v>
      </c>
      <c r="AV1101" s="34">
        <v>52</v>
      </c>
      <c r="AW1101" s="25">
        <v>208</v>
      </c>
      <c r="AX1101" s="67">
        <v>205</v>
      </c>
      <c r="AY1101" s="384">
        <v>123.1</v>
      </c>
      <c r="AZ1101" s="382">
        <v>92</v>
      </c>
      <c r="BA1101" s="382">
        <v>92</v>
      </c>
      <c r="BB1101" s="49">
        <v>31</v>
      </c>
      <c r="BC1101" s="49"/>
      <c r="BD1101" s="13" t="s">
        <v>85</v>
      </c>
      <c r="BE1101" s="91" t="s">
        <v>85</v>
      </c>
      <c r="BF1101" s="13" t="s">
        <v>85</v>
      </c>
      <c r="BG1101" s="91" t="s">
        <v>85</v>
      </c>
      <c r="BH1101" s="70">
        <v>32.5</v>
      </c>
      <c r="BI1101" s="50">
        <v>20.236220472440898</v>
      </c>
      <c r="BJ1101" s="50">
        <v>20.236220472440898</v>
      </c>
      <c r="BK1101" s="50">
        <v>11.417322834645701</v>
      </c>
      <c r="BL1101" s="357">
        <v>7.6616839999999839E-2</v>
      </c>
      <c r="BM1101" s="14">
        <v>36</v>
      </c>
      <c r="BN1101" s="107" t="s">
        <v>4691</v>
      </c>
      <c r="BO1101" s="46" t="s">
        <v>3891</v>
      </c>
      <c r="BP1101" s="74" t="s">
        <v>4730</v>
      </c>
      <c r="BQ1101" s="74" t="s">
        <v>3907</v>
      </c>
      <c r="BR1101" s="74" t="s">
        <v>5031</v>
      </c>
      <c r="BS1101" s="74" t="s">
        <v>2734</v>
      </c>
      <c r="BT1101" s="74" t="s">
        <v>4116</v>
      </c>
      <c r="BU1101" s="74" t="s">
        <v>5126</v>
      </c>
      <c r="BV1101" s="74" t="s">
        <v>5127</v>
      </c>
      <c r="BW1101" s="74" t="s">
        <v>4101</v>
      </c>
      <c r="BX1101" s="74" t="s">
        <v>3909</v>
      </c>
      <c r="BY1101" s="74"/>
      <c r="BZ1101" s="334" t="s">
        <v>6346</v>
      </c>
      <c r="CA1101" s="364" t="s">
        <v>7332</v>
      </c>
      <c r="CB1101" s="337" t="s">
        <v>6353</v>
      </c>
      <c r="CC1101" s="364" t="s">
        <v>7333</v>
      </c>
      <c r="CD1101" s="311" t="str">
        <f t="shared" si="143"/>
        <v>DISCONTINUED - MR705 Bead Grip, 17x8.5, 0mm Offset, 8x6.5, 130.81mm Centerbore, Titanium</v>
      </c>
      <c r="CE1101" s="311" t="s">
        <v>3721</v>
      </c>
      <c r="CF1101" s="311" t="s">
        <v>3720</v>
      </c>
      <c r="CG1101" s="300" t="str">
        <f t="shared" si="141"/>
        <v>TRAIL (7XX)</v>
      </c>
    </row>
    <row r="1102" spans="1:85" s="36" customFormat="1" ht="15" customHeight="1">
      <c r="A1102" s="571">
        <f t="shared" si="139"/>
        <v>1099</v>
      </c>
      <c r="B1102" s="13" t="s">
        <v>84</v>
      </c>
      <c r="C1102" s="97" t="s">
        <v>1247</v>
      </c>
      <c r="D1102" s="75" t="s">
        <v>5488</v>
      </c>
      <c r="E1102" s="84" t="s">
        <v>7453</v>
      </c>
      <c r="F1102" s="281" t="str">
        <f t="shared" si="134"/>
        <v>MR70689088518</v>
      </c>
      <c r="G1102" s="83"/>
      <c r="H1102" s="83"/>
      <c r="I1102" s="43" t="s">
        <v>5311</v>
      </c>
      <c r="J1102" s="315">
        <v>44517</v>
      </c>
      <c r="K1102" s="305">
        <v>45449</v>
      </c>
      <c r="L1102" s="282" t="s">
        <v>1239</v>
      </c>
      <c r="M1102" s="328">
        <v>379</v>
      </c>
      <c r="N1102" s="85"/>
      <c r="O1102" s="409"/>
      <c r="P1102" s="75">
        <v>18</v>
      </c>
      <c r="Q1102" s="8">
        <v>9</v>
      </c>
      <c r="R1102" s="92" t="s">
        <v>1701</v>
      </c>
      <c r="S1102" s="75">
        <v>8</v>
      </c>
      <c r="T1102" s="75">
        <v>180</v>
      </c>
      <c r="U1102" s="75">
        <v>18</v>
      </c>
      <c r="V1102" s="77">
        <v>5.68</v>
      </c>
      <c r="W1102" s="95" t="s">
        <v>85</v>
      </c>
      <c r="X1102" s="68">
        <v>130.81</v>
      </c>
      <c r="Y1102" s="39">
        <v>36.86</v>
      </c>
      <c r="Z1102" s="47">
        <v>3640</v>
      </c>
      <c r="AA1102" s="43" t="s">
        <v>2165</v>
      </c>
      <c r="AB1102" s="72" t="s">
        <v>2845</v>
      </c>
      <c r="AC1102" s="47" t="s">
        <v>9731</v>
      </c>
      <c r="AD1102" s="74" t="s">
        <v>3944</v>
      </c>
      <c r="AE1102" s="86"/>
      <c r="AF1102" s="82">
        <v>33</v>
      </c>
      <c r="AG1102" s="14" t="s">
        <v>85</v>
      </c>
      <c r="AH1102" s="14" t="s">
        <v>85</v>
      </c>
      <c r="AI1102" s="13" t="s">
        <v>2863</v>
      </c>
      <c r="AJ1102" s="14" t="s">
        <v>85</v>
      </c>
      <c r="AK1102" s="9" t="s">
        <v>85</v>
      </c>
      <c r="AL1102" s="92" t="s">
        <v>237</v>
      </c>
      <c r="AM1102" s="75" t="s">
        <v>85</v>
      </c>
      <c r="AN1102" s="38" t="s">
        <v>85</v>
      </c>
      <c r="AO1102" s="75" t="s">
        <v>85</v>
      </c>
      <c r="AP1102" s="68">
        <v>16.2</v>
      </c>
      <c r="AQ1102" s="75"/>
      <c r="AR1102" s="75">
        <v>210</v>
      </c>
      <c r="AS1102" s="34">
        <v>0</v>
      </c>
      <c r="AT1102" s="34">
        <v>0</v>
      </c>
      <c r="AU1102" s="25">
        <v>24.5</v>
      </c>
      <c r="AV1102" s="34">
        <v>42.5</v>
      </c>
      <c r="AW1102" s="25">
        <v>219.6</v>
      </c>
      <c r="AX1102" s="67">
        <v>211.8</v>
      </c>
      <c r="AY1102" s="77">
        <v>123.1</v>
      </c>
      <c r="AZ1102" s="49">
        <v>92</v>
      </c>
      <c r="BA1102" s="49">
        <v>92</v>
      </c>
      <c r="BB1102" s="49">
        <v>22</v>
      </c>
      <c r="BC1102" s="49"/>
      <c r="BD1102" s="13" t="s">
        <v>85</v>
      </c>
      <c r="BE1102" s="91" t="s">
        <v>85</v>
      </c>
      <c r="BF1102" s="13" t="s">
        <v>85</v>
      </c>
      <c r="BG1102" s="91" t="s">
        <v>85</v>
      </c>
      <c r="BH1102" s="70">
        <v>40.86</v>
      </c>
      <c r="BI1102" s="50">
        <v>21.141732283464599</v>
      </c>
      <c r="BJ1102" s="50">
        <v>21.141732283464599</v>
      </c>
      <c r="BK1102" s="50">
        <v>11.929133858267701</v>
      </c>
      <c r="BL1102" s="357">
        <v>8.7375807000000152E-2</v>
      </c>
      <c r="BM1102" s="14">
        <v>36</v>
      </c>
      <c r="BN1102" s="107" t="s">
        <v>3374</v>
      </c>
      <c r="BO1102" s="46" t="s">
        <v>3891</v>
      </c>
      <c r="BP1102" s="74" t="s">
        <v>4730</v>
      </c>
      <c r="BQ1102" s="74" t="s">
        <v>3907</v>
      </c>
      <c r="BR1102" s="74" t="s">
        <v>5165</v>
      </c>
      <c r="BS1102" s="74" t="s">
        <v>2734</v>
      </c>
      <c r="BT1102" s="74" t="s">
        <v>5619</v>
      </c>
      <c r="BU1102" s="74" t="s">
        <v>5126</v>
      </c>
      <c r="BV1102" s="74" t="s">
        <v>5620</v>
      </c>
      <c r="BW1102" s="74" t="s">
        <v>4101</v>
      </c>
      <c r="BX1102" s="74" t="s">
        <v>3909</v>
      </c>
      <c r="BY1102" s="74"/>
      <c r="BZ1102" s="334" t="s">
        <v>6357</v>
      </c>
      <c r="CA1102" s="364" t="s">
        <v>7320</v>
      </c>
      <c r="CB1102" s="337" t="s">
        <v>6365</v>
      </c>
      <c r="CC1102" s="364" t="s">
        <v>7321</v>
      </c>
      <c r="CD1102" s="311" t="str">
        <f t="shared" si="143"/>
        <v>DISCONTINUED - MR706 Bead Grip, 18x9, +18mm Offset, 8x180, 130.81mm Centerbore, Matte Black</v>
      </c>
      <c r="CE1102" s="311" t="s">
        <v>3721</v>
      </c>
      <c r="CF1102" s="311" t="s">
        <v>3720</v>
      </c>
      <c r="CG1102" s="300" t="str">
        <f t="shared" si="141"/>
        <v>TRAIL (7XX)</v>
      </c>
    </row>
    <row r="1103" spans="1:85" s="36" customFormat="1" ht="15" customHeight="1">
      <c r="A1103" s="571">
        <f t="shared" si="139"/>
        <v>1100</v>
      </c>
      <c r="B1103" s="92" t="s">
        <v>84</v>
      </c>
      <c r="C1103" s="92" t="s">
        <v>1038</v>
      </c>
      <c r="D1103" s="92" t="s">
        <v>1246</v>
      </c>
      <c r="E1103" s="84" t="s">
        <v>7469</v>
      </c>
      <c r="F1103" s="281" t="str">
        <f t="shared" si="134"/>
        <v>MR312890801018</v>
      </c>
      <c r="G1103" s="83"/>
      <c r="H1103" s="83"/>
      <c r="I1103" s="72" t="s">
        <v>5986</v>
      </c>
      <c r="J1103" s="305">
        <v>44564</v>
      </c>
      <c r="K1103" s="305">
        <v>45484</v>
      </c>
      <c r="L1103" s="282" t="s">
        <v>1239</v>
      </c>
      <c r="M1103" s="328">
        <v>419</v>
      </c>
      <c r="N1103" s="85"/>
      <c r="O1103" s="409"/>
      <c r="P1103" s="29">
        <v>18</v>
      </c>
      <c r="Q1103" s="8">
        <v>9</v>
      </c>
      <c r="R1103" s="92" t="s">
        <v>1699</v>
      </c>
      <c r="S1103" s="3">
        <v>8</v>
      </c>
      <c r="T1103" s="29">
        <v>6.5</v>
      </c>
      <c r="U1103" s="29">
        <v>18</v>
      </c>
      <c r="V1103" s="16">
        <v>5.75</v>
      </c>
      <c r="W1103" s="93" t="s">
        <v>85</v>
      </c>
      <c r="X1103" s="16">
        <v>130.81</v>
      </c>
      <c r="Y1103" s="8">
        <v>36.229999999999997</v>
      </c>
      <c r="Z1103" s="47">
        <v>3640</v>
      </c>
      <c r="AA1103" s="71" t="s">
        <v>5157</v>
      </c>
      <c r="AB1103" s="72" t="s">
        <v>6652</v>
      </c>
      <c r="AC1103" s="47" t="s">
        <v>9696</v>
      </c>
      <c r="AD1103" s="73" t="s">
        <v>1597</v>
      </c>
      <c r="AE1103" s="46"/>
      <c r="AF1103" s="82">
        <v>33</v>
      </c>
      <c r="AG1103" s="73" t="s">
        <v>85</v>
      </c>
      <c r="AH1103" s="73" t="s">
        <v>85</v>
      </c>
      <c r="AI1103" s="3" t="s">
        <v>2863</v>
      </c>
      <c r="AJ1103" s="92" t="s">
        <v>1497</v>
      </c>
      <c r="AK1103" s="9">
        <v>1.1000000000000001</v>
      </c>
      <c r="AL1103" s="71" t="s">
        <v>237</v>
      </c>
      <c r="AM1103" s="3" t="s">
        <v>85</v>
      </c>
      <c r="AN1103" s="38" t="s">
        <v>85</v>
      </c>
      <c r="AO1103" s="3" t="s">
        <v>85</v>
      </c>
      <c r="AP1103" s="16">
        <v>16.2</v>
      </c>
      <c r="AQ1103" s="3"/>
      <c r="AR1103" s="3">
        <v>200</v>
      </c>
      <c r="AS1103" s="34">
        <v>0</v>
      </c>
      <c r="AT1103" s="34">
        <v>0</v>
      </c>
      <c r="AU1103" s="34">
        <v>25.5</v>
      </c>
      <c r="AV1103" s="34">
        <v>41.3</v>
      </c>
      <c r="AW1103" s="34">
        <v>218.3</v>
      </c>
      <c r="AX1103" s="94">
        <v>208.3</v>
      </c>
      <c r="AY1103" s="93">
        <v>123.1</v>
      </c>
      <c r="AZ1103" s="49">
        <v>92</v>
      </c>
      <c r="BA1103" s="49">
        <v>92</v>
      </c>
      <c r="BB1103" s="49">
        <v>26</v>
      </c>
      <c r="BC1103" s="49"/>
      <c r="BD1103" s="92" t="s">
        <v>85</v>
      </c>
      <c r="BE1103" s="91" t="s">
        <v>85</v>
      </c>
      <c r="BF1103" s="92" t="s">
        <v>85</v>
      </c>
      <c r="BG1103" s="91" t="s">
        <v>85</v>
      </c>
      <c r="BH1103" s="70">
        <v>40.969237056023083</v>
      </c>
      <c r="BI1103" s="50">
        <v>21.141732283464599</v>
      </c>
      <c r="BJ1103" s="50">
        <v>21.141732283464599</v>
      </c>
      <c r="BK1103" s="50">
        <v>11.929133858267701</v>
      </c>
      <c r="BL1103" s="357">
        <v>8.7375807000000152E-2</v>
      </c>
      <c r="BM1103" s="73">
        <v>36</v>
      </c>
      <c r="BN1103" s="107" t="s">
        <v>3374</v>
      </c>
      <c r="BO1103" s="46" t="s">
        <v>3891</v>
      </c>
      <c r="BP1103" s="74" t="s">
        <v>3907</v>
      </c>
      <c r="BQ1103" s="29" t="s">
        <v>5165</v>
      </c>
      <c r="BR1103" s="29" t="s">
        <v>5212</v>
      </c>
      <c r="BS1103" s="29" t="s">
        <v>5199</v>
      </c>
      <c r="BT1103" s="74" t="s">
        <v>5210</v>
      </c>
      <c r="BU1103" s="74" t="s">
        <v>5189</v>
      </c>
      <c r="BV1103" s="74" t="s">
        <v>4101</v>
      </c>
      <c r="BW1103" s="74" t="s">
        <v>3909</v>
      </c>
      <c r="BX1103" s="74"/>
      <c r="BY1103" s="74"/>
      <c r="BZ1103" s="300" t="s">
        <v>6131</v>
      </c>
      <c r="CA1103" s="356" t="s">
        <v>7296</v>
      </c>
      <c r="CB1103" s="300" t="s">
        <v>6139</v>
      </c>
      <c r="CC1103" s="356" t="s">
        <v>7297</v>
      </c>
      <c r="CD1103" s="311" t="str">
        <f t="shared" ref="CD1103:CD1107" si="144">CONCATENATE("DISCONTINUED"," ","-"," ",D1103,", ",P1103,"x",Q1103,", ",IF(W1103="N/A", "", CONCATENATE(W1103, "/")),IF(U1103&gt;0, CONCATENATE("+",U1103), U1103),"mm Offset, ",R1103,", ",X1103,"mm Centerbore, ",PROPER(AA1103), "", IF(BF1103="N/A", "", CONCATENATE(", w/ ", BF1103)))</f>
        <v>DISCONTINUED - MR312, 18x9, +18mm Offset, 8x6.5, 130.81mm Centerbore, Matte Black - Gloss Black Lip</v>
      </c>
      <c r="CE1103" s="311" t="s">
        <v>3721</v>
      </c>
      <c r="CF1103" s="311" t="s">
        <v>3720</v>
      </c>
      <c r="CG1103" s="300" t="str">
        <f t="shared" si="141"/>
        <v>STREET (3XX)</v>
      </c>
    </row>
    <row r="1104" spans="1:85" s="36" customFormat="1" ht="15" customHeight="1">
      <c r="A1104" s="571">
        <f t="shared" si="139"/>
        <v>1101</v>
      </c>
      <c r="B1104" s="92" t="s">
        <v>84</v>
      </c>
      <c r="C1104" s="92" t="s">
        <v>1038</v>
      </c>
      <c r="D1104" s="92" t="s">
        <v>3867</v>
      </c>
      <c r="E1104" s="84" t="s">
        <v>7470</v>
      </c>
      <c r="F1104" s="281" t="str">
        <f t="shared" si="134"/>
        <v>MR31621050818N</v>
      </c>
      <c r="G1104" s="83" t="s">
        <v>2095</v>
      </c>
      <c r="H1104" s="83"/>
      <c r="I1104" s="72" t="s">
        <v>5373</v>
      </c>
      <c r="J1104" s="315">
        <v>44517</v>
      </c>
      <c r="K1104" s="305">
        <v>45484</v>
      </c>
      <c r="L1104" s="282" t="s">
        <v>1239</v>
      </c>
      <c r="M1104" s="328">
        <v>359</v>
      </c>
      <c r="N1104" s="85"/>
      <c r="O1104" s="409"/>
      <c r="P1104" s="29">
        <v>20</v>
      </c>
      <c r="Q1104" s="24">
        <v>10</v>
      </c>
      <c r="R1104" s="92" t="s">
        <v>1692</v>
      </c>
      <c r="S1104" s="3">
        <v>5</v>
      </c>
      <c r="T1104" s="3">
        <v>5</v>
      </c>
      <c r="U1104" s="29">
        <v>-18</v>
      </c>
      <c r="V1104" s="16">
        <v>4.75</v>
      </c>
      <c r="W1104" s="93" t="s">
        <v>85</v>
      </c>
      <c r="X1104" s="16">
        <v>71.5</v>
      </c>
      <c r="Y1104" s="41">
        <v>35.83</v>
      </c>
      <c r="Z1104" s="47">
        <v>2650</v>
      </c>
      <c r="AA1104" s="11" t="s">
        <v>2516</v>
      </c>
      <c r="AB1104" s="11" t="s">
        <v>2850</v>
      </c>
      <c r="AC1104" s="47" t="s">
        <v>9846</v>
      </c>
      <c r="AD1104" s="74" t="s">
        <v>1600</v>
      </c>
      <c r="AE1104" s="86"/>
      <c r="AF1104" s="82">
        <v>22</v>
      </c>
      <c r="AG1104" s="80" t="s">
        <v>85</v>
      </c>
      <c r="AH1104" s="73" t="s">
        <v>85</v>
      </c>
      <c r="AI1104" s="73" t="s">
        <v>85</v>
      </c>
      <c r="AJ1104" s="73" t="s">
        <v>85</v>
      </c>
      <c r="AK1104" s="9" t="s">
        <v>85</v>
      </c>
      <c r="AL1104" s="74" t="s">
        <v>236</v>
      </c>
      <c r="AM1104" s="74" t="s">
        <v>85</v>
      </c>
      <c r="AN1104" s="38" t="s">
        <v>85</v>
      </c>
      <c r="AO1104" s="74" t="s">
        <v>85</v>
      </c>
      <c r="AP1104" s="16">
        <v>16.100000000000001</v>
      </c>
      <c r="AQ1104" s="3"/>
      <c r="AR1104" s="3">
        <v>175</v>
      </c>
      <c r="AS1104" s="34">
        <v>3</v>
      </c>
      <c r="AT1104" s="34">
        <v>16.600000000000001</v>
      </c>
      <c r="AU1104" s="34">
        <v>37.9</v>
      </c>
      <c r="AV1104" s="34">
        <v>47.8</v>
      </c>
      <c r="AW1104" s="34">
        <v>245.7</v>
      </c>
      <c r="AX1104" s="94">
        <v>241.3</v>
      </c>
      <c r="AY1104" s="383">
        <v>71.5</v>
      </c>
      <c r="AZ1104" s="382">
        <v>45.76</v>
      </c>
      <c r="BA1104" s="382">
        <v>45.76</v>
      </c>
      <c r="BB1104" s="49">
        <v>77</v>
      </c>
      <c r="BC1104" s="49"/>
      <c r="BD1104" s="3" t="s">
        <v>85</v>
      </c>
      <c r="BE1104" s="91" t="s">
        <v>85</v>
      </c>
      <c r="BF1104" s="3" t="s">
        <v>85</v>
      </c>
      <c r="BG1104" s="91" t="s">
        <v>85</v>
      </c>
      <c r="BH1104" s="70">
        <v>37.978299032381571</v>
      </c>
      <c r="BI1104" s="50">
        <v>23.228346456692901</v>
      </c>
      <c r="BJ1104" s="50">
        <v>23.228346456692901</v>
      </c>
      <c r="BK1104" s="50">
        <v>12.9133858267717</v>
      </c>
      <c r="BL1104" s="357">
        <v>0.11417680000000027</v>
      </c>
      <c r="BM1104" s="73">
        <v>20</v>
      </c>
      <c r="BN1104" s="107" t="s">
        <v>3374</v>
      </c>
      <c r="BO1104" s="46" t="s">
        <v>3891</v>
      </c>
      <c r="BP1104" s="29" t="s">
        <v>3907</v>
      </c>
      <c r="BQ1104" s="29" t="s">
        <v>5222</v>
      </c>
      <c r="BR1104" s="29" t="s">
        <v>5223</v>
      </c>
      <c r="BS1104" s="29" t="s">
        <v>5216</v>
      </c>
      <c r="BT1104" s="74" t="s">
        <v>4101</v>
      </c>
      <c r="BU1104" s="74" t="s">
        <v>3909</v>
      </c>
      <c r="BV1104" s="74"/>
      <c r="BW1104" s="74"/>
      <c r="BX1104" s="74"/>
      <c r="BY1104" s="74"/>
      <c r="BZ1104" s="300" t="s">
        <v>6202</v>
      </c>
      <c r="CA1104" s="363" t="s">
        <v>7364</v>
      </c>
      <c r="CB1104" s="300" t="s">
        <v>6203</v>
      </c>
      <c r="CC1104" s="363" t="s">
        <v>7365</v>
      </c>
      <c r="CD1104" s="311" t="str">
        <f t="shared" si="144"/>
        <v>DISCONTINUED - MR316, 20x10, -18mm Offset, 5x5, 71.5mm Centerbore, Gloss Titanium</v>
      </c>
      <c r="CE1104" s="311" t="s">
        <v>3721</v>
      </c>
      <c r="CF1104" s="311" t="s">
        <v>3720</v>
      </c>
      <c r="CG1104" s="300" t="str">
        <f t="shared" si="141"/>
        <v>STREET (3XX)</v>
      </c>
    </row>
    <row r="1105" spans="1:85" s="36" customFormat="1" ht="15" customHeight="1">
      <c r="A1105" s="571">
        <f t="shared" si="139"/>
        <v>1102</v>
      </c>
      <c r="B1105" s="92" t="s">
        <v>84</v>
      </c>
      <c r="C1105" s="92" t="s">
        <v>1038</v>
      </c>
      <c r="D1105" s="92" t="s">
        <v>4208</v>
      </c>
      <c r="E1105" s="129" t="s">
        <v>7471</v>
      </c>
      <c r="F1105" s="281" t="str">
        <f t="shared" si="134"/>
        <v>MR31778562500</v>
      </c>
      <c r="G1105" s="83"/>
      <c r="H1105" s="83"/>
      <c r="I1105" s="72" t="s">
        <v>4213</v>
      </c>
      <c r="J1105" s="305">
        <v>44026</v>
      </c>
      <c r="K1105" s="305">
        <v>45484</v>
      </c>
      <c r="L1105" s="282" t="s">
        <v>1239</v>
      </c>
      <c r="M1105" s="328">
        <v>309</v>
      </c>
      <c r="N1105" s="85"/>
      <c r="O1105" s="409"/>
      <c r="P1105" s="29">
        <v>17</v>
      </c>
      <c r="Q1105" s="24">
        <v>8.5</v>
      </c>
      <c r="R1105" s="92" t="s">
        <v>1695</v>
      </c>
      <c r="S1105" s="3">
        <v>6</v>
      </c>
      <c r="T1105" s="29">
        <v>120</v>
      </c>
      <c r="U1105" s="29">
        <v>0</v>
      </c>
      <c r="V1105" s="16">
        <v>4.75</v>
      </c>
      <c r="W1105" s="93" t="s">
        <v>85</v>
      </c>
      <c r="X1105" s="16">
        <v>67</v>
      </c>
      <c r="Y1105" s="8">
        <v>29.58</v>
      </c>
      <c r="Z1105" s="47">
        <v>2650</v>
      </c>
      <c r="AA1105" s="71" t="s">
        <v>2165</v>
      </c>
      <c r="AB1105" s="71" t="s">
        <v>2845</v>
      </c>
      <c r="AC1105" s="47" t="s">
        <v>9715</v>
      </c>
      <c r="AD1105" s="74" t="s">
        <v>1600</v>
      </c>
      <c r="AE1105" s="86"/>
      <c r="AF1105" s="82">
        <v>22</v>
      </c>
      <c r="AG1105" s="80" t="s">
        <v>85</v>
      </c>
      <c r="AH1105" s="73" t="s">
        <v>85</v>
      </c>
      <c r="AI1105" s="73" t="s">
        <v>85</v>
      </c>
      <c r="AJ1105" s="73" t="s">
        <v>1497</v>
      </c>
      <c r="AK1105" s="9">
        <v>1.1000000000000001</v>
      </c>
      <c r="AL1105" s="92" t="s">
        <v>237</v>
      </c>
      <c r="AM1105" s="92" t="s">
        <v>85</v>
      </c>
      <c r="AN1105" s="38" t="s">
        <v>85</v>
      </c>
      <c r="AO1105" s="92" t="s">
        <v>85</v>
      </c>
      <c r="AP1105" s="16">
        <v>16.100000000000001</v>
      </c>
      <c r="AQ1105" s="3"/>
      <c r="AR1105" s="3">
        <v>170</v>
      </c>
      <c r="AS1105" s="34">
        <v>11</v>
      </c>
      <c r="AT1105" s="34">
        <v>32</v>
      </c>
      <c r="AU1105" s="34">
        <v>55</v>
      </c>
      <c r="AV1105" s="34">
        <v>85</v>
      </c>
      <c r="AW1105" s="34">
        <v>208.8</v>
      </c>
      <c r="AX1105" s="94">
        <v>205.8</v>
      </c>
      <c r="AY1105" s="383">
        <v>67</v>
      </c>
      <c r="AZ1105" s="382">
        <v>39</v>
      </c>
      <c r="BA1105" s="382">
        <v>39</v>
      </c>
      <c r="BB1105" s="49">
        <v>21</v>
      </c>
      <c r="BC1105" s="49"/>
      <c r="BD1105" s="3" t="s">
        <v>85</v>
      </c>
      <c r="BE1105" s="91" t="s">
        <v>85</v>
      </c>
      <c r="BF1105" s="3" t="s">
        <v>85</v>
      </c>
      <c r="BG1105" s="91" t="s">
        <v>85</v>
      </c>
      <c r="BH1105" s="70">
        <v>34.1</v>
      </c>
      <c r="BI1105" s="50">
        <v>20.236220472440898</v>
      </c>
      <c r="BJ1105" s="50">
        <v>20.236220472440898</v>
      </c>
      <c r="BK1105" s="50">
        <v>11.417322834645701</v>
      </c>
      <c r="BL1105" s="357">
        <v>7.6616839999999839E-2</v>
      </c>
      <c r="BM1105" s="73">
        <v>36</v>
      </c>
      <c r="BN1105" s="107" t="s">
        <v>3374</v>
      </c>
      <c r="BO1105" s="46" t="s">
        <v>3891</v>
      </c>
      <c r="BP1105" s="29" t="s">
        <v>3907</v>
      </c>
      <c r="BQ1105" s="29" t="s">
        <v>4614</v>
      </c>
      <c r="BR1105" s="29" t="s">
        <v>5224</v>
      </c>
      <c r="BS1105" s="29" t="s">
        <v>5199</v>
      </c>
      <c r="BT1105" s="74" t="s">
        <v>5225</v>
      </c>
      <c r="BU1105" s="74" t="s">
        <v>5226</v>
      </c>
      <c r="BV1105" s="74" t="s">
        <v>4101</v>
      </c>
      <c r="BW1105" s="74" t="s">
        <v>3909</v>
      </c>
      <c r="BX1105" s="74"/>
      <c r="BY1105" s="74"/>
      <c r="BZ1105" s="300" t="s">
        <v>6204</v>
      </c>
      <c r="CA1105" s="363" t="s">
        <v>7290</v>
      </c>
      <c r="CB1105" s="300" t="s">
        <v>6206</v>
      </c>
      <c r="CC1105" s="363" t="s">
        <v>7291</v>
      </c>
      <c r="CD1105" s="311" t="str">
        <f t="shared" si="144"/>
        <v>DISCONTINUED - MR317, 17x8.5, 0mm Offset, 6x120, 67mm Centerbore, Matte Black</v>
      </c>
      <c r="CE1105" s="311" t="s">
        <v>3721</v>
      </c>
      <c r="CF1105" s="311" t="s">
        <v>3720</v>
      </c>
      <c r="CG1105" s="300" t="str">
        <f t="shared" si="141"/>
        <v>STREET (3XX)</v>
      </c>
    </row>
    <row r="1106" spans="1:85" s="36" customFormat="1" ht="15" customHeight="1">
      <c r="A1106" s="571">
        <f t="shared" si="139"/>
        <v>1103</v>
      </c>
      <c r="B1106" s="4" t="s">
        <v>84</v>
      </c>
      <c r="C1106" s="92" t="s">
        <v>1055</v>
      </c>
      <c r="D1106" s="5" t="s">
        <v>5416</v>
      </c>
      <c r="E1106" s="84" t="s">
        <v>7472</v>
      </c>
      <c r="F1106" s="281" t="str">
        <f t="shared" si="134"/>
        <v>MR40947047552</v>
      </c>
      <c r="G1106" s="83"/>
      <c r="H1106" s="83"/>
      <c r="I1106" s="72" t="s">
        <v>2605</v>
      </c>
      <c r="J1106" s="305">
        <v>43423</v>
      </c>
      <c r="K1106" s="305">
        <v>45484</v>
      </c>
      <c r="L1106" s="282" t="s">
        <v>1239</v>
      </c>
      <c r="M1106" s="328">
        <v>189</v>
      </c>
      <c r="N1106" s="85"/>
      <c r="O1106" s="409"/>
      <c r="P1106" s="5">
        <v>14</v>
      </c>
      <c r="Q1106" s="70">
        <v>7</v>
      </c>
      <c r="R1106" s="92" t="s">
        <v>1682</v>
      </c>
      <c r="S1106" s="5">
        <v>4</v>
      </c>
      <c r="T1106" s="5">
        <v>136</v>
      </c>
      <c r="U1106" s="5">
        <v>38</v>
      </c>
      <c r="V1106" s="17">
        <v>5.5</v>
      </c>
      <c r="W1106" s="5" t="s">
        <v>166</v>
      </c>
      <c r="X1106" s="17">
        <v>106.25</v>
      </c>
      <c r="Y1106" s="8">
        <v>14.48</v>
      </c>
      <c r="Z1106" s="47">
        <v>1600</v>
      </c>
      <c r="AA1106" s="72" t="s">
        <v>2165</v>
      </c>
      <c r="AB1106" s="72" t="s">
        <v>2845</v>
      </c>
      <c r="AC1106" s="47" t="s">
        <v>9592</v>
      </c>
      <c r="AD1106" s="2" t="s">
        <v>3945</v>
      </c>
      <c r="AE1106" s="435"/>
      <c r="AF1106" s="82">
        <v>22</v>
      </c>
      <c r="AG1106" s="80" t="s">
        <v>85</v>
      </c>
      <c r="AH1106" s="80" t="s">
        <v>85</v>
      </c>
      <c r="AI1106" s="73" t="s">
        <v>85</v>
      </c>
      <c r="AJ1106" s="2" t="s">
        <v>85</v>
      </c>
      <c r="AK1106" s="9" t="s">
        <v>85</v>
      </c>
      <c r="AL1106" s="74" t="s">
        <v>237</v>
      </c>
      <c r="AM1106" s="74" t="s">
        <v>85</v>
      </c>
      <c r="AN1106" s="38" t="s">
        <v>85</v>
      </c>
      <c r="AO1106" s="74" t="s">
        <v>85</v>
      </c>
      <c r="AP1106" s="77">
        <v>14.1</v>
      </c>
      <c r="AQ1106" s="74"/>
      <c r="AR1106" s="74">
        <v>180</v>
      </c>
      <c r="AS1106" s="25">
        <v>0</v>
      </c>
      <c r="AT1106" s="25">
        <v>7.6</v>
      </c>
      <c r="AU1106" s="25">
        <v>10.5</v>
      </c>
      <c r="AV1106" s="25">
        <v>0</v>
      </c>
      <c r="AW1106" s="25">
        <v>163</v>
      </c>
      <c r="AX1106" s="25">
        <v>156</v>
      </c>
      <c r="AY1106" s="77">
        <v>96</v>
      </c>
      <c r="AZ1106" s="49">
        <v>36</v>
      </c>
      <c r="BA1106" s="49">
        <v>36</v>
      </c>
      <c r="BB1106" s="49">
        <v>33</v>
      </c>
      <c r="BC1106" s="49"/>
      <c r="BD1106" s="3" t="s">
        <v>85</v>
      </c>
      <c r="BE1106" s="91" t="s">
        <v>85</v>
      </c>
      <c r="BF1106" s="3" t="s">
        <v>85</v>
      </c>
      <c r="BG1106" s="91" t="s">
        <v>85</v>
      </c>
      <c r="BH1106" s="70">
        <v>17.34</v>
      </c>
      <c r="BI1106" s="50">
        <v>16.8503937007874</v>
      </c>
      <c r="BJ1106" s="50">
        <v>16.8503937007874</v>
      </c>
      <c r="BK1106" s="50">
        <v>9.8425196850393704</v>
      </c>
      <c r="BL1106" s="357">
        <v>4.5795999999999983E-2</v>
      </c>
      <c r="BM1106" s="5">
        <v>48</v>
      </c>
      <c r="BN1106" s="107" t="s">
        <v>3374</v>
      </c>
      <c r="BO1106" s="46" t="s">
        <v>3891</v>
      </c>
      <c r="BP1106" s="74" t="s">
        <v>4730</v>
      </c>
      <c r="BQ1106" s="74" t="s">
        <v>3907</v>
      </c>
      <c r="BR1106" s="74" t="s">
        <v>5142</v>
      </c>
      <c r="BS1106" s="74" t="s">
        <v>2734</v>
      </c>
      <c r="BT1106" s="74" t="s">
        <v>5140</v>
      </c>
      <c r="BU1106" s="74" t="s">
        <v>5141</v>
      </c>
      <c r="BV1106" s="74"/>
      <c r="BW1106" s="74"/>
      <c r="BX1106" s="74"/>
      <c r="BY1106" s="74"/>
      <c r="BZ1106" s="300" t="s">
        <v>6404</v>
      </c>
      <c r="CA1106" s="356" t="s">
        <v>7346</v>
      </c>
      <c r="CB1106" s="300" t="s">
        <v>6408</v>
      </c>
      <c r="CC1106" s="356" t="s">
        <v>7347</v>
      </c>
      <c r="CD1106" s="311" t="str">
        <f t="shared" si="144"/>
        <v>DISCONTINUED - MR409 Bead Grip, 14x7, 5+2/+38mm Offset, 4x136, 106.25mm Centerbore, Matte Black</v>
      </c>
      <c r="CE1106" s="311" t="s">
        <v>3721</v>
      </c>
      <c r="CF1106" s="311" t="s">
        <v>3720</v>
      </c>
      <c r="CG1106" s="300" t="str">
        <f t="shared" si="141"/>
        <v>UTV (4XX)</v>
      </c>
    </row>
    <row r="1107" spans="1:85" s="36" customFormat="1" ht="15" customHeight="1">
      <c r="A1107" s="571">
        <f t="shared" si="139"/>
        <v>1104</v>
      </c>
      <c r="B1107" s="13" t="s">
        <v>84</v>
      </c>
      <c r="C1107" s="97" t="s">
        <v>1247</v>
      </c>
      <c r="D1107" s="75" t="s">
        <v>5488</v>
      </c>
      <c r="E1107" s="84" t="s">
        <v>7473</v>
      </c>
      <c r="F1107" s="281" t="str">
        <f t="shared" si="134"/>
        <v>MR70678558500T</v>
      </c>
      <c r="G1107" s="83" t="s">
        <v>4510</v>
      </c>
      <c r="H1107" s="83"/>
      <c r="I1107" s="43" t="s">
        <v>5265</v>
      </c>
      <c r="J1107" s="315">
        <v>44517</v>
      </c>
      <c r="K1107" s="305">
        <v>45484</v>
      </c>
      <c r="L1107" s="282" t="s">
        <v>1239</v>
      </c>
      <c r="M1107" s="328">
        <v>319</v>
      </c>
      <c r="N1107" s="85"/>
      <c r="O1107" s="409"/>
      <c r="P1107" s="75">
        <v>17</v>
      </c>
      <c r="Q1107" s="76">
        <v>8.5</v>
      </c>
      <c r="R1107" s="92" t="s">
        <v>1688</v>
      </c>
      <c r="S1107" s="75">
        <v>5</v>
      </c>
      <c r="T1107" s="75">
        <v>150</v>
      </c>
      <c r="U1107" s="75">
        <v>0</v>
      </c>
      <c r="V1107" s="77">
        <v>4.72</v>
      </c>
      <c r="W1107" s="95" t="s">
        <v>85</v>
      </c>
      <c r="X1107" s="68">
        <v>110.5</v>
      </c>
      <c r="Y1107" s="39">
        <v>29.78</v>
      </c>
      <c r="Z1107" s="47">
        <v>2650</v>
      </c>
      <c r="AA1107" s="43" t="s">
        <v>2165</v>
      </c>
      <c r="AB1107" s="72" t="s">
        <v>2845</v>
      </c>
      <c r="AC1107" s="47" t="s">
        <v>9714</v>
      </c>
      <c r="AD1107" s="74" t="s">
        <v>5246</v>
      </c>
      <c r="AE1107" s="86"/>
      <c r="AF1107" s="82">
        <v>22</v>
      </c>
      <c r="AG1107" s="14" t="s">
        <v>85</v>
      </c>
      <c r="AH1107" s="14" t="s">
        <v>85</v>
      </c>
      <c r="AI1107" s="13" t="s">
        <v>85</v>
      </c>
      <c r="AJ1107" s="14" t="s">
        <v>85</v>
      </c>
      <c r="AK1107" s="9" t="s">
        <v>85</v>
      </c>
      <c r="AL1107" s="92" t="s">
        <v>236</v>
      </c>
      <c r="AM1107" s="75" t="s">
        <v>85</v>
      </c>
      <c r="AN1107" s="38" t="s">
        <v>85</v>
      </c>
      <c r="AO1107" s="75" t="s">
        <v>85</v>
      </c>
      <c r="AP1107" s="68">
        <v>16.2</v>
      </c>
      <c r="AQ1107" s="75"/>
      <c r="AR1107" s="75">
        <v>180</v>
      </c>
      <c r="AS1107" s="34">
        <v>0</v>
      </c>
      <c r="AT1107" s="34">
        <v>21.2</v>
      </c>
      <c r="AU1107" s="25">
        <v>37.6</v>
      </c>
      <c r="AV1107" s="34">
        <v>53</v>
      </c>
      <c r="AW1107" s="25">
        <v>210</v>
      </c>
      <c r="AX1107" s="67">
        <v>206</v>
      </c>
      <c r="AY1107" s="77">
        <v>110.5</v>
      </c>
      <c r="AZ1107" s="49">
        <v>66</v>
      </c>
      <c r="BA1107" s="49">
        <v>66</v>
      </c>
      <c r="BB1107" s="49">
        <v>22</v>
      </c>
      <c r="BC1107" s="49"/>
      <c r="BD1107" s="13" t="s">
        <v>85</v>
      </c>
      <c r="BE1107" s="91" t="s">
        <v>85</v>
      </c>
      <c r="BF1107" s="13" t="s">
        <v>85</v>
      </c>
      <c r="BG1107" s="91" t="s">
        <v>85</v>
      </c>
      <c r="BH1107" s="70">
        <v>33.78</v>
      </c>
      <c r="BI1107" s="50">
        <v>20.236220472440898</v>
      </c>
      <c r="BJ1107" s="50">
        <v>20.236220472440898</v>
      </c>
      <c r="BK1107" s="50">
        <v>11.417322834645701</v>
      </c>
      <c r="BL1107" s="357">
        <v>7.6616839999999839E-2</v>
      </c>
      <c r="BM1107" s="14">
        <v>36</v>
      </c>
      <c r="BN1107" s="107" t="s">
        <v>3374</v>
      </c>
      <c r="BO1107" s="46" t="s">
        <v>3891</v>
      </c>
      <c r="BP1107" s="74" t="s">
        <v>4730</v>
      </c>
      <c r="BQ1107" s="74" t="s">
        <v>3907</v>
      </c>
      <c r="BR1107" s="74" t="s">
        <v>5165</v>
      </c>
      <c r="BS1107" s="74" t="s">
        <v>2734</v>
      </c>
      <c r="BT1107" s="74" t="s">
        <v>5619</v>
      </c>
      <c r="BU1107" s="74" t="s">
        <v>5126</v>
      </c>
      <c r="BV1107" s="74" t="s">
        <v>5620</v>
      </c>
      <c r="BW1107" s="74" t="s">
        <v>4101</v>
      </c>
      <c r="BX1107" s="74" t="s">
        <v>3909</v>
      </c>
      <c r="BY1107" s="74"/>
      <c r="BZ1107" s="334"/>
      <c r="CA1107" s="364"/>
      <c r="CB1107" s="337"/>
      <c r="CC1107" s="364"/>
      <c r="CD1107" s="311" t="str">
        <f t="shared" si="144"/>
        <v>DISCONTINUED - MR706 Bead Grip, 17x8.5, 0mm Offset, 5x150, 110.5mm Centerbore, Matte Black</v>
      </c>
      <c r="CE1107" s="311" t="s">
        <v>3721</v>
      </c>
      <c r="CF1107" s="311" t="s">
        <v>3720</v>
      </c>
      <c r="CG1107" s="300" t="str">
        <f t="shared" si="141"/>
        <v>TRAIL (7XX)</v>
      </c>
    </row>
    <row r="1108" spans="1:85" s="36" customFormat="1" ht="15" customHeight="1">
      <c r="A1108" s="571">
        <f t="shared" si="139"/>
        <v>1105</v>
      </c>
      <c r="B1108" s="92" t="s">
        <v>84</v>
      </c>
      <c r="C1108" s="92" t="s">
        <v>1038</v>
      </c>
      <c r="D1108" s="5" t="s">
        <v>4342</v>
      </c>
      <c r="E1108" s="84" t="s">
        <v>7479</v>
      </c>
      <c r="F1108" s="281" t="str">
        <f t="shared" si="134"/>
        <v>MR30689060512N</v>
      </c>
      <c r="G1108" s="83" t="s">
        <v>2095</v>
      </c>
      <c r="H1108" s="83"/>
      <c r="I1108" s="72" t="s">
        <v>500</v>
      </c>
      <c r="J1108" s="305">
        <v>41640</v>
      </c>
      <c r="K1108" s="305">
        <v>45484</v>
      </c>
      <c r="L1108" s="282" t="s">
        <v>1239</v>
      </c>
      <c r="M1108" s="328">
        <v>312</v>
      </c>
      <c r="N1108" s="85"/>
      <c r="O1108" s="409"/>
      <c r="P1108" s="12">
        <v>18</v>
      </c>
      <c r="Q1108" s="8">
        <v>9</v>
      </c>
      <c r="R1108" s="92" t="s">
        <v>1089</v>
      </c>
      <c r="S1108" s="3">
        <v>6</v>
      </c>
      <c r="T1108" s="3">
        <v>5.5</v>
      </c>
      <c r="U1108" s="12">
        <v>-12</v>
      </c>
      <c r="V1108" s="16">
        <v>4.5</v>
      </c>
      <c r="W1108" s="93" t="s">
        <v>85</v>
      </c>
      <c r="X1108" s="19">
        <v>108</v>
      </c>
      <c r="Y1108" s="8">
        <v>31.92</v>
      </c>
      <c r="Z1108" s="47">
        <v>2500</v>
      </c>
      <c r="AA1108" s="72" t="s">
        <v>2165</v>
      </c>
      <c r="AB1108" s="72" t="s">
        <v>2845</v>
      </c>
      <c r="AC1108" s="47" t="s">
        <v>9564</v>
      </c>
      <c r="AD1108" s="3" t="s">
        <v>1569</v>
      </c>
      <c r="AE1108" s="47"/>
      <c r="AF1108" s="82">
        <v>33</v>
      </c>
      <c r="AG1108" s="80" t="s">
        <v>85</v>
      </c>
      <c r="AH1108" s="92" t="s">
        <v>85</v>
      </c>
      <c r="AI1108" s="92" t="s">
        <v>2859</v>
      </c>
      <c r="AJ1108" s="92" t="s">
        <v>1826</v>
      </c>
      <c r="AK1108" s="9">
        <v>1.1000000000000001</v>
      </c>
      <c r="AL1108" s="92" t="s">
        <v>237</v>
      </c>
      <c r="AM1108" s="92" t="s">
        <v>85</v>
      </c>
      <c r="AN1108" s="38" t="s">
        <v>85</v>
      </c>
      <c r="AO1108" s="92" t="s">
        <v>85</v>
      </c>
      <c r="AP1108" s="93">
        <v>16.2</v>
      </c>
      <c r="AQ1108" s="92"/>
      <c r="AR1108" s="92">
        <v>168</v>
      </c>
      <c r="AS1108" s="25">
        <v>7.3</v>
      </c>
      <c r="AT1108" s="25">
        <v>16.7</v>
      </c>
      <c r="AU1108" s="25">
        <v>41.6</v>
      </c>
      <c r="AV1108" s="25">
        <v>55.2</v>
      </c>
      <c r="AW1108" s="25">
        <v>220.4</v>
      </c>
      <c r="AX1108" s="96">
        <v>216.3</v>
      </c>
      <c r="AY1108" s="93">
        <v>103.6</v>
      </c>
      <c r="AZ1108" s="49">
        <v>61.8</v>
      </c>
      <c r="BA1108" s="49">
        <v>61.8</v>
      </c>
      <c r="BB1108" s="49">
        <v>47</v>
      </c>
      <c r="BC1108" s="49"/>
      <c r="BD1108" s="92" t="s">
        <v>85</v>
      </c>
      <c r="BE1108" s="91" t="s">
        <v>85</v>
      </c>
      <c r="BF1108" s="92" t="s">
        <v>85</v>
      </c>
      <c r="BG1108" s="91" t="s">
        <v>85</v>
      </c>
      <c r="BH1108" s="70">
        <v>36.29</v>
      </c>
      <c r="BI1108" s="50">
        <v>21.141732283464599</v>
      </c>
      <c r="BJ1108" s="50">
        <v>21.141732283464599</v>
      </c>
      <c r="BK1108" s="50">
        <v>11.929133858267701</v>
      </c>
      <c r="BL1108" s="357">
        <v>8.7375807000000152E-2</v>
      </c>
      <c r="BM1108" s="73">
        <v>36</v>
      </c>
      <c r="BN1108" s="107" t="s">
        <v>3374</v>
      </c>
      <c r="BO1108" s="46" t="s">
        <v>3891</v>
      </c>
      <c r="BP1108" s="74" t="s">
        <v>3907</v>
      </c>
      <c r="BQ1108" s="74" t="s">
        <v>5204</v>
      </c>
      <c r="BR1108" s="74" t="s">
        <v>5195</v>
      </c>
      <c r="BS1108" s="74" t="s">
        <v>5169</v>
      </c>
      <c r="BT1108" s="74" t="s">
        <v>5196</v>
      </c>
      <c r="BU1108" s="74" t="s">
        <v>3909</v>
      </c>
      <c r="BV1108" s="74"/>
      <c r="BW1108" s="74"/>
      <c r="BX1108" s="74"/>
      <c r="BY1108" s="74"/>
      <c r="BZ1108" s="300" t="s">
        <v>6083</v>
      </c>
      <c r="CA1108" s="356" t="s">
        <v>7410</v>
      </c>
      <c r="CB1108" s="300" t="s">
        <v>6085</v>
      </c>
      <c r="CC1108" s="356" t="s">
        <v>7411</v>
      </c>
      <c r="CD1108" s="311" t="str">
        <f t="shared" ref="CD1108:CD1112" si="145">CONCATENATE("DISCONTINUED"," ","-"," ",D1108,", ",P1108,"x",Q1108,", ",IF(W1108="N/A", "", CONCATENATE(W1108, "/")),IF(U1108&gt;0, CONCATENATE("+",U1108), U1108),"mm Offset, ",R1108,", ",X1108,"mm Centerbore, ",PROPER(AA1108), "", IF(BF1108="N/A", "", CONCATENATE(", w/ ", BF1108)))</f>
        <v>DISCONTINUED - MR306 Mesh, 18x9, -12mm Offset, 6x5.5, 108mm Centerbore, Matte Black</v>
      </c>
      <c r="CE1108" s="311" t="s">
        <v>3721</v>
      </c>
      <c r="CF1108" s="311" t="s">
        <v>3720</v>
      </c>
      <c r="CG1108" s="300" t="str">
        <f t="shared" si="141"/>
        <v>STREET (3XX)</v>
      </c>
    </row>
    <row r="1109" spans="1:85" s="36" customFormat="1" ht="15" customHeight="1">
      <c r="A1109" s="571">
        <f t="shared" si="139"/>
        <v>1106</v>
      </c>
      <c r="B1109" s="4" t="s">
        <v>84</v>
      </c>
      <c r="C1109" s="92" t="s">
        <v>1055</v>
      </c>
      <c r="D1109" s="5" t="s">
        <v>5528</v>
      </c>
      <c r="E1109" s="84" t="s">
        <v>7480</v>
      </c>
      <c r="F1109" s="281" t="str">
        <f t="shared" si="134"/>
        <v>MR414470471243</v>
      </c>
      <c r="G1109" s="83"/>
      <c r="H1109" s="83"/>
      <c r="I1109" s="72" t="s">
        <v>5530</v>
      </c>
      <c r="J1109" s="305">
        <v>44596</v>
      </c>
      <c r="K1109" s="305">
        <v>45484</v>
      </c>
      <c r="L1109" s="282" t="s">
        <v>1239</v>
      </c>
      <c r="M1109" s="328">
        <v>216</v>
      </c>
      <c r="N1109" s="85"/>
      <c r="O1109" s="409"/>
      <c r="P1109" s="5">
        <v>14</v>
      </c>
      <c r="Q1109" s="70">
        <v>7</v>
      </c>
      <c r="R1109" s="92" t="s">
        <v>1682</v>
      </c>
      <c r="S1109" s="5">
        <v>4</v>
      </c>
      <c r="T1109" s="5">
        <v>136</v>
      </c>
      <c r="U1109" s="5">
        <v>13</v>
      </c>
      <c r="V1109" s="17">
        <v>4.3</v>
      </c>
      <c r="W1109" s="5" t="s">
        <v>168</v>
      </c>
      <c r="X1109" s="17">
        <v>106</v>
      </c>
      <c r="Y1109" s="8">
        <v>13.66</v>
      </c>
      <c r="Z1109" s="47">
        <v>1600</v>
      </c>
      <c r="AA1109" s="72" t="s">
        <v>5558</v>
      </c>
      <c r="AB1109" s="72" t="s">
        <v>5559</v>
      </c>
      <c r="AC1109" s="47" t="s">
        <v>9777</v>
      </c>
      <c r="AD1109" s="2" t="s">
        <v>3945</v>
      </c>
      <c r="AE1109" s="435"/>
      <c r="AF1109" s="82">
        <v>22</v>
      </c>
      <c r="AG1109" s="80" t="s">
        <v>85</v>
      </c>
      <c r="AH1109" s="80" t="s">
        <v>85</v>
      </c>
      <c r="AI1109" s="80" t="s">
        <v>85</v>
      </c>
      <c r="AJ1109" s="80" t="s">
        <v>85</v>
      </c>
      <c r="AK1109" s="9" t="s">
        <v>85</v>
      </c>
      <c r="AL1109" s="74" t="s">
        <v>237</v>
      </c>
      <c r="AM1109" s="74" t="s">
        <v>85</v>
      </c>
      <c r="AN1109" s="38" t="s">
        <v>85</v>
      </c>
      <c r="AO1109" s="74" t="s">
        <v>85</v>
      </c>
      <c r="AP1109" s="77">
        <v>14.1</v>
      </c>
      <c r="AQ1109" s="74"/>
      <c r="AR1109" s="74">
        <v>180</v>
      </c>
      <c r="AS1109" s="25">
        <v>0</v>
      </c>
      <c r="AT1109" s="25">
        <v>4.7</v>
      </c>
      <c r="AU1109" s="25">
        <v>14</v>
      </c>
      <c r="AV1109" s="25">
        <v>0.5</v>
      </c>
      <c r="AW1109" s="25">
        <v>168</v>
      </c>
      <c r="AX1109" s="25">
        <v>160</v>
      </c>
      <c r="AY1109" s="77">
        <v>104</v>
      </c>
      <c r="AZ1109" s="49">
        <v>48</v>
      </c>
      <c r="BA1109" s="49">
        <v>48</v>
      </c>
      <c r="BB1109" s="49">
        <v>30</v>
      </c>
      <c r="BC1109" s="49"/>
      <c r="BD1109" s="3" t="s">
        <v>85</v>
      </c>
      <c r="BE1109" s="91" t="s">
        <v>85</v>
      </c>
      <c r="BF1109" s="3" t="s">
        <v>85</v>
      </c>
      <c r="BG1109" s="91" t="s">
        <v>85</v>
      </c>
      <c r="BH1109" s="70">
        <v>17.66</v>
      </c>
      <c r="BI1109" s="50">
        <v>16.8503937007874</v>
      </c>
      <c r="BJ1109" s="50">
        <v>16.8503937007874</v>
      </c>
      <c r="BK1109" s="50">
        <v>9.8425196850393704</v>
      </c>
      <c r="BL1109" s="357">
        <v>4.5795999999999983E-2</v>
      </c>
      <c r="BM1109" s="5">
        <v>48</v>
      </c>
      <c r="BN1109" s="107" t="s">
        <v>3374</v>
      </c>
      <c r="BO1109" s="46" t="s">
        <v>3891</v>
      </c>
      <c r="BP1109" s="74" t="s">
        <v>5587</v>
      </c>
      <c r="BQ1109" s="74" t="s">
        <v>3907</v>
      </c>
      <c r="BR1109" s="74" t="s">
        <v>4615</v>
      </c>
      <c r="BS1109" s="74" t="s">
        <v>2734</v>
      </c>
      <c r="BT1109" s="74" t="s">
        <v>4116</v>
      </c>
      <c r="BU1109" s="74" t="s">
        <v>5141</v>
      </c>
      <c r="BV1109" s="74" t="s">
        <v>5586</v>
      </c>
      <c r="BW1109" s="74"/>
      <c r="BX1109" s="74"/>
      <c r="BY1109" s="74"/>
      <c r="BZ1109" s="300" t="s">
        <v>6425</v>
      </c>
      <c r="CA1109" s="356" t="s">
        <v>7324</v>
      </c>
      <c r="CB1109" s="300" t="s">
        <v>6427</v>
      </c>
      <c r="CC1109" s="356" t="s">
        <v>7325</v>
      </c>
      <c r="CD1109" s="311" t="str">
        <f t="shared" si="145"/>
        <v>DISCONTINUED - MR414 Bead Grip, 14x7, 4+3/+13mm Offset, 4x136, 106mm Centerbore, Graphite</v>
      </c>
      <c r="CE1109" s="311" t="s">
        <v>3721</v>
      </c>
      <c r="CF1109" s="311" t="s">
        <v>3720</v>
      </c>
      <c r="CG1109" s="300" t="str">
        <f t="shared" si="141"/>
        <v>UTV (4XX)</v>
      </c>
    </row>
    <row r="1110" spans="1:85" s="36" customFormat="1" ht="15" customHeight="1">
      <c r="A1110" s="571">
        <f t="shared" si="139"/>
        <v>1107</v>
      </c>
      <c r="B1110" s="3" t="s">
        <v>84</v>
      </c>
      <c r="C1110" s="92" t="s">
        <v>1247</v>
      </c>
      <c r="D1110" s="74" t="s">
        <v>5483</v>
      </c>
      <c r="E1110" s="84" t="s">
        <v>7481</v>
      </c>
      <c r="F1110" s="281" t="str">
        <f t="shared" si="134"/>
        <v>MR70277563950</v>
      </c>
      <c r="G1110" s="83"/>
      <c r="H1110" s="83"/>
      <c r="I1110" s="81" t="s">
        <v>3078</v>
      </c>
      <c r="J1110" s="299">
        <v>43592</v>
      </c>
      <c r="K1110" s="305">
        <v>45484</v>
      </c>
      <c r="L1110" s="282" t="s">
        <v>1239</v>
      </c>
      <c r="M1110" s="328">
        <v>309</v>
      </c>
      <c r="N1110" s="85"/>
      <c r="O1110" s="409"/>
      <c r="P1110" s="74">
        <v>17</v>
      </c>
      <c r="Q1110" s="74">
        <v>7.5</v>
      </c>
      <c r="R1110" s="92" t="s">
        <v>1696</v>
      </c>
      <c r="S1110" s="74">
        <v>6</v>
      </c>
      <c r="T1110" s="74">
        <v>130</v>
      </c>
      <c r="U1110" s="74">
        <v>50</v>
      </c>
      <c r="V1110" s="77">
        <v>6.2</v>
      </c>
      <c r="W1110" s="93" t="s">
        <v>85</v>
      </c>
      <c r="X1110" s="77">
        <v>84.1</v>
      </c>
      <c r="Y1110" s="76">
        <v>27.45</v>
      </c>
      <c r="Z1110" s="47">
        <v>3640</v>
      </c>
      <c r="AA1110" s="81" t="s">
        <v>2168</v>
      </c>
      <c r="AB1110" s="71" t="s">
        <v>2846</v>
      </c>
      <c r="AC1110" s="47" t="s">
        <v>9916</v>
      </c>
      <c r="AD1110" s="74" t="s">
        <v>3940</v>
      </c>
      <c r="AE1110" s="86"/>
      <c r="AF1110" s="82">
        <v>22</v>
      </c>
      <c r="AG1110" s="80" t="s">
        <v>85</v>
      </c>
      <c r="AH1110" s="73" t="s">
        <v>85</v>
      </c>
      <c r="AI1110" s="73" t="s">
        <v>85</v>
      </c>
      <c r="AJ1110" s="73" t="s">
        <v>85</v>
      </c>
      <c r="AK1110" s="9" t="s">
        <v>85</v>
      </c>
      <c r="AL1110" s="92" t="s">
        <v>236</v>
      </c>
      <c r="AM1110" s="74" t="s">
        <v>85</v>
      </c>
      <c r="AN1110" s="38" t="s">
        <v>85</v>
      </c>
      <c r="AO1110" s="74" t="s">
        <v>85</v>
      </c>
      <c r="AP1110" s="77">
        <v>16.100000000000001</v>
      </c>
      <c r="AQ1110" s="74"/>
      <c r="AR1110" s="74">
        <v>160</v>
      </c>
      <c r="AS1110" s="34">
        <v>6</v>
      </c>
      <c r="AT1110" s="34">
        <v>12</v>
      </c>
      <c r="AU1110" s="34">
        <v>19</v>
      </c>
      <c r="AV1110" s="34">
        <v>18</v>
      </c>
      <c r="AW1110" s="34">
        <v>207</v>
      </c>
      <c r="AX1110" s="34">
        <v>191.9</v>
      </c>
      <c r="AY1110" s="384">
        <v>82.6</v>
      </c>
      <c r="AZ1110" s="382">
        <v>31.63</v>
      </c>
      <c r="BA1110" s="382">
        <v>39.18</v>
      </c>
      <c r="BB1110" s="49">
        <v>30</v>
      </c>
      <c r="BC1110" s="49"/>
      <c r="BD1110" s="3" t="s">
        <v>85</v>
      </c>
      <c r="BE1110" s="91" t="s">
        <v>85</v>
      </c>
      <c r="BF1110" s="3" t="s">
        <v>85</v>
      </c>
      <c r="BG1110" s="91" t="s">
        <v>85</v>
      </c>
      <c r="BH1110" s="70">
        <v>30.95</v>
      </c>
      <c r="BI1110" s="50">
        <v>20.236220472440898</v>
      </c>
      <c r="BJ1110" s="50">
        <v>20.236220472440898</v>
      </c>
      <c r="BK1110" s="50">
        <v>10.4330708661417</v>
      </c>
      <c r="BL1110" s="357">
        <v>7.001193999999944E-2</v>
      </c>
      <c r="BM1110" s="73">
        <v>36</v>
      </c>
      <c r="BN1110" s="107" t="s">
        <v>3374</v>
      </c>
      <c r="BO1110" s="46" t="s">
        <v>3891</v>
      </c>
      <c r="BP1110" s="74" t="s">
        <v>4730</v>
      </c>
      <c r="BQ1110" s="74" t="s">
        <v>3907</v>
      </c>
      <c r="BR1110" s="74" t="s">
        <v>5142</v>
      </c>
      <c r="BS1110" s="74" t="s">
        <v>2734</v>
      </c>
      <c r="BT1110" s="74" t="s">
        <v>4116</v>
      </c>
      <c r="BU1110" s="74" t="s">
        <v>5141</v>
      </c>
      <c r="BV1110" s="74" t="s">
        <v>4101</v>
      </c>
      <c r="BW1110" s="74" t="s">
        <v>3909</v>
      </c>
      <c r="BX1110" s="74"/>
      <c r="BY1110" s="74"/>
      <c r="BZ1110" s="300" t="s">
        <v>6297</v>
      </c>
      <c r="CA1110" s="356" t="s">
        <v>7286</v>
      </c>
      <c r="CB1110" s="300" t="s">
        <v>6300</v>
      </c>
      <c r="CC1110" s="356" t="s">
        <v>7287</v>
      </c>
      <c r="CD1110" s="311" t="str">
        <f t="shared" si="145"/>
        <v>DISCONTINUED - MR702 Bead Grip, 17x7.5, +50mm Offset, 6x130, 84.1mm Centerbore, Method Bronze</v>
      </c>
      <c r="CE1110" s="311" t="s">
        <v>3721</v>
      </c>
      <c r="CF1110" s="311" t="s">
        <v>3720</v>
      </c>
      <c r="CG1110" s="300" t="str">
        <f t="shared" si="141"/>
        <v>TRAIL (7XX)</v>
      </c>
    </row>
    <row r="1111" spans="1:85" s="36" customFormat="1" ht="15" customHeight="1">
      <c r="A1111" s="571">
        <f t="shared" si="139"/>
        <v>1108</v>
      </c>
      <c r="B1111" s="13" t="s">
        <v>84</v>
      </c>
      <c r="C1111" s="97" t="s">
        <v>1247</v>
      </c>
      <c r="D1111" s="75" t="s">
        <v>5487</v>
      </c>
      <c r="E1111" s="84" t="s">
        <v>7482</v>
      </c>
      <c r="F1111" s="281" t="str">
        <f t="shared" si="134"/>
        <v>MR70578562800</v>
      </c>
      <c r="G1111" s="83"/>
      <c r="H1111" s="83"/>
      <c r="I1111" s="43" t="s">
        <v>4838</v>
      </c>
      <c r="J1111" s="305">
        <v>44351</v>
      </c>
      <c r="K1111" s="305">
        <v>45484</v>
      </c>
      <c r="L1111" s="282" t="s">
        <v>1239</v>
      </c>
      <c r="M1111" s="328">
        <v>319</v>
      </c>
      <c r="N1111" s="85"/>
      <c r="O1111" s="409"/>
      <c r="P1111" s="75">
        <v>17</v>
      </c>
      <c r="Q1111" s="75">
        <v>8.5</v>
      </c>
      <c r="R1111" s="92" t="s">
        <v>1695</v>
      </c>
      <c r="S1111" s="75">
        <v>6</v>
      </c>
      <c r="T1111" s="75">
        <v>120</v>
      </c>
      <c r="U1111" s="75">
        <v>0</v>
      </c>
      <c r="V1111" s="68">
        <v>4.75</v>
      </c>
      <c r="W1111" s="95" t="s">
        <v>85</v>
      </c>
      <c r="X1111" s="68">
        <v>67</v>
      </c>
      <c r="Y1111" s="39">
        <v>27.1</v>
      </c>
      <c r="Z1111" s="47">
        <v>2650</v>
      </c>
      <c r="AA1111" s="43" t="s">
        <v>2093</v>
      </c>
      <c r="AB1111" s="72" t="s">
        <v>2850</v>
      </c>
      <c r="AC1111" s="47" t="s">
        <v>9715</v>
      </c>
      <c r="AD1111" s="74" t="s">
        <v>3940</v>
      </c>
      <c r="AE1111" s="86"/>
      <c r="AF1111" s="82">
        <v>22</v>
      </c>
      <c r="AG1111" s="14" t="s">
        <v>85</v>
      </c>
      <c r="AH1111" s="14" t="s">
        <v>85</v>
      </c>
      <c r="AI1111" s="14" t="s">
        <v>85</v>
      </c>
      <c r="AJ1111" s="14" t="s">
        <v>85</v>
      </c>
      <c r="AK1111" s="9" t="s">
        <v>85</v>
      </c>
      <c r="AL1111" s="92" t="s">
        <v>236</v>
      </c>
      <c r="AM1111" s="75" t="s">
        <v>85</v>
      </c>
      <c r="AN1111" s="38" t="s">
        <v>85</v>
      </c>
      <c r="AO1111" s="75" t="s">
        <v>85</v>
      </c>
      <c r="AP1111" s="68">
        <v>16.100000000000001</v>
      </c>
      <c r="AQ1111" s="75"/>
      <c r="AR1111" s="75">
        <v>160</v>
      </c>
      <c r="AS1111" s="34">
        <v>10.6</v>
      </c>
      <c r="AT1111" s="34">
        <v>25</v>
      </c>
      <c r="AU1111" s="25">
        <v>45</v>
      </c>
      <c r="AV1111" s="34">
        <v>54</v>
      </c>
      <c r="AW1111" s="25">
        <v>208.7</v>
      </c>
      <c r="AX1111" s="67">
        <v>205.8</v>
      </c>
      <c r="AY1111" s="385">
        <v>67</v>
      </c>
      <c r="AZ1111" s="382">
        <v>39.35</v>
      </c>
      <c r="BA1111" s="382">
        <v>39.35</v>
      </c>
      <c r="BB1111" s="49">
        <v>31</v>
      </c>
      <c r="BC1111" s="49"/>
      <c r="BD1111" s="13" t="s">
        <v>85</v>
      </c>
      <c r="BE1111" s="91" t="s">
        <v>85</v>
      </c>
      <c r="BF1111" s="13" t="s">
        <v>85</v>
      </c>
      <c r="BG1111" s="91" t="s">
        <v>85</v>
      </c>
      <c r="BH1111" s="70">
        <v>31.1</v>
      </c>
      <c r="BI1111" s="50">
        <v>20.236220472440898</v>
      </c>
      <c r="BJ1111" s="50">
        <v>20.236220472440898</v>
      </c>
      <c r="BK1111" s="50">
        <v>11.417322834645701</v>
      </c>
      <c r="BL1111" s="357">
        <v>7.6616839999999839E-2</v>
      </c>
      <c r="BM1111" s="14">
        <v>36</v>
      </c>
      <c r="BN1111" s="107" t="s">
        <v>4691</v>
      </c>
      <c r="BO1111" s="46" t="s">
        <v>3891</v>
      </c>
      <c r="BP1111" s="74" t="s">
        <v>4730</v>
      </c>
      <c r="BQ1111" s="74" t="s">
        <v>3907</v>
      </c>
      <c r="BR1111" s="74" t="s">
        <v>5031</v>
      </c>
      <c r="BS1111" s="74" t="s">
        <v>2734</v>
      </c>
      <c r="BT1111" s="74" t="s">
        <v>4116</v>
      </c>
      <c r="BU1111" s="74" t="s">
        <v>5126</v>
      </c>
      <c r="BV1111" s="74" t="s">
        <v>5127</v>
      </c>
      <c r="BW1111" s="74" t="s">
        <v>4101</v>
      </c>
      <c r="BX1111" s="74" t="s">
        <v>3909</v>
      </c>
      <c r="BY1111" s="74"/>
      <c r="BZ1111" s="334" t="s">
        <v>6345</v>
      </c>
      <c r="CA1111" s="364" t="s">
        <v>7340</v>
      </c>
      <c r="CB1111" s="337" t="s">
        <v>6350</v>
      </c>
      <c r="CC1111" s="364" t="s">
        <v>7341</v>
      </c>
      <c r="CD1111" s="311" t="str">
        <f t="shared" si="145"/>
        <v>DISCONTINUED - MR705 Bead Grip, 17x8.5, 0mm Offset, 6x120, 67mm Centerbore, Titanium</v>
      </c>
      <c r="CE1111" s="311" t="s">
        <v>3721</v>
      </c>
      <c r="CF1111" s="311" t="s">
        <v>3720</v>
      </c>
      <c r="CG1111" s="300" t="str">
        <f t="shared" si="141"/>
        <v>TRAIL (7XX)</v>
      </c>
    </row>
    <row r="1112" spans="1:85" s="36" customFormat="1" ht="15" customHeight="1">
      <c r="A1112" s="571">
        <f t="shared" si="139"/>
        <v>1109</v>
      </c>
      <c r="B1112" s="13" t="s">
        <v>84</v>
      </c>
      <c r="C1112" s="97" t="s">
        <v>1247</v>
      </c>
      <c r="D1112" s="75" t="s">
        <v>5488</v>
      </c>
      <c r="E1112" s="84" t="s">
        <v>7483</v>
      </c>
      <c r="F1112" s="281" t="str">
        <f t="shared" ref="F1112:F1175" si="146">E1112</f>
        <v>MR70678516900</v>
      </c>
      <c r="G1112" s="83"/>
      <c r="H1112" s="83"/>
      <c r="I1112" s="43" t="s">
        <v>5278</v>
      </c>
      <c r="J1112" s="315">
        <v>44517</v>
      </c>
      <c r="K1112" s="305">
        <v>45484</v>
      </c>
      <c r="L1112" s="282" t="s">
        <v>1239</v>
      </c>
      <c r="M1112" s="328">
        <v>319</v>
      </c>
      <c r="N1112" s="85"/>
      <c r="O1112" s="409"/>
      <c r="P1112" s="75">
        <v>17</v>
      </c>
      <c r="Q1112" s="76">
        <v>8.5</v>
      </c>
      <c r="R1112" s="92" t="s">
        <v>1697</v>
      </c>
      <c r="S1112" s="75">
        <v>6</v>
      </c>
      <c r="T1112" s="75">
        <v>135</v>
      </c>
      <c r="U1112" s="75">
        <v>0</v>
      </c>
      <c r="V1112" s="77">
        <v>4.72</v>
      </c>
      <c r="W1112" s="95" t="s">
        <v>85</v>
      </c>
      <c r="X1112" s="68">
        <v>87</v>
      </c>
      <c r="Y1112" s="39">
        <v>31.17</v>
      </c>
      <c r="Z1112" s="47">
        <v>2650</v>
      </c>
      <c r="AA1112" s="43" t="s">
        <v>2168</v>
      </c>
      <c r="AB1112" s="72" t="s">
        <v>2846</v>
      </c>
      <c r="AC1112" s="47" t="s">
        <v>9716</v>
      </c>
      <c r="AD1112" s="74" t="s">
        <v>3940</v>
      </c>
      <c r="AE1112" s="86"/>
      <c r="AF1112" s="82">
        <v>22</v>
      </c>
      <c r="AG1112" s="14" t="s">
        <v>85</v>
      </c>
      <c r="AH1112" s="14" t="s">
        <v>85</v>
      </c>
      <c r="AI1112" s="13" t="s">
        <v>85</v>
      </c>
      <c r="AJ1112" s="14" t="s">
        <v>85</v>
      </c>
      <c r="AK1112" s="9" t="s">
        <v>85</v>
      </c>
      <c r="AL1112" s="92" t="s">
        <v>236</v>
      </c>
      <c r="AM1112" s="75" t="s">
        <v>85</v>
      </c>
      <c r="AN1112" s="38" t="s">
        <v>85</v>
      </c>
      <c r="AO1112" s="75" t="s">
        <v>85</v>
      </c>
      <c r="AP1112" s="68">
        <v>16.2</v>
      </c>
      <c r="AQ1112" s="75"/>
      <c r="AR1112" s="75">
        <v>170</v>
      </c>
      <c r="AS1112" s="34">
        <v>7.7</v>
      </c>
      <c r="AT1112" s="34">
        <v>22.2</v>
      </c>
      <c r="AU1112" s="25">
        <v>37.5</v>
      </c>
      <c r="AV1112" s="34">
        <v>53</v>
      </c>
      <c r="AW1112" s="25">
        <v>210</v>
      </c>
      <c r="AX1112" s="67">
        <v>206</v>
      </c>
      <c r="AY1112" s="77">
        <v>87</v>
      </c>
      <c r="AZ1112" s="49">
        <v>53</v>
      </c>
      <c r="BA1112" s="49">
        <v>53</v>
      </c>
      <c r="BB1112" s="49">
        <v>22</v>
      </c>
      <c r="BC1112" s="49"/>
      <c r="BD1112" s="13" t="s">
        <v>85</v>
      </c>
      <c r="BE1112" s="91" t="s">
        <v>85</v>
      </c>
      <c r="BF1112" s="13" t="s">
        <v>85</v>
      </c>
      <c r="BG1112" s="91" t="s">
        <v>85</v>
      </c>
      <c r="BH1112" s="70">
        <v>36.89</v>
      </c>
      <c r="BI1112" s="50">
        <v>20.236220472440898</v>
      </c>
      <c r="BJ1112" s="50">
        <v>20.236220472440898</v>
      </c>
      <c r="BK1112" s="50">
        <v>11.417322834645701</v>
      </c>
      <c r="BL1112" s="357">
        <v>7.6616839999999839E-2</v>
      </c>
      <c r="BM1112" s="14">
        <v>36</v>
      </c>
      <c r="BN1112" s="107" t="s">
        <v>3374</v>
      </c>
      <c r="BO1112" s="46" t="s">
        <v>3891</v>
      </c>
      <c r="BP1112" s="74" t="s">
        <v>4730</v>
      </c>
      <c r="BQ1112" s="74" t="s">
        <v>3907</v>
      </c>
      <c r="BR1112" s="74" t="s">
        <v>5165</v>
      </c>
      <c r="BS1112" s="74" t="s">
        <v>2734</v>
      </c>
      <c r="BT1112" s="74" t="s">
        <v>5619</v>
      </c>
      <c r="BU1112" s="74" t="s">
        <v>5126</v>
      </c>
      <c r="BV1112" s="74" t="s">
        <v>5620</v>
      </c>
      <c r="BW1112" s="74" t="s">
        <v>4101</v>
      </c>
      <c r="BX1112" s="74" t="s">
        <v>3909</v>
      </c>
      <c r="BY1112" s="74"/>
      <c r="BZ1112" s="334" t="s">
        <v>6368</v>
      </c>
      <c r="CA1112" s="364" t="s">
        <v>7315</v>
      </c>
      <c r="CB1112" s="337" t="s">
        <v>6374</v>
      </c>
      <c r="CC1112" s="364" t="s">
        <v>7314</v>
      </c>
      <c r="CD1112" s="311" t="str">
        <f t="shared" si="145"/>
        <v>DISCONTINUED - MR706 Bead Grip, 17x8.5, 0mm Offset, 6x135, 87mm Centerbore, Method Bronze</v>
      </c>
      <c r="CE1112" s="311" t="s">
        <v>3721</v>
      </c>
      <c r="CF1112" s="311" t="s">
        <v>3720</v>
      </c>
      <c r="CG1112" s="300" t="str">
        <f t="shared" si="141"/>
        <v>TRAIL (7XX)</v>
      </c>
    </row>
    <row r="1113" spans="1:85" s="36" customFormat="1" ht="15" customHeight="1">
      <c r="A1113" s="571">
        <f t="shared" si="139"/>
        <v>1110</v>
      </c>
      <c r="B1113" s="4" t="s">
        <v>84</v>
      </c>
      <c r="C1113" s="92" t="s">
        <v>1055</v>
      </c>
      <c r="D1113" s="5" t="s">
        <v>5528</v>
      </c>
      <c r="E1113" s="84" t="s">
        <v>7497</v>
      </c>
      <c r="F1113" s="281" t="str">
        <f t="shared" si="146"/>
        <v>MR41447047543</v>
      </c>
      <c r="G1113" s="83"/>
      <c r="H1113" s="83"/>
      <c r="I1113" s="72" t="s">
        <v>5529</v>
      </c>
      <c r="J1113" s="305">
        <v>44596</v>
      </c>
      <c r="K1113" s="305">
        <v>45496</v>
      </c>
      <c r="L1113" s="282" t="s">
        <v>1239</v>
      </c>
      <c r="M1113" s="328">
        <v>216</v>
      </c>
      <c r="N1113" s="85"/>
      <c r="O1113" s="409"/>
      <c r="P1113" s="5">
        <v>14</v>
      </c>
      <c r="Q1113" s="70">
        <v>7</v>
      </c>
      <c r="R1113" s="92" t="s">
        <v>1682</v>
      </c>
      <c r="S1113" s="5">
        <v>4</v>
      </c>
      <c r="T1113" s="5">
        <v>136</v>
      </c>
      <c r="U1113" s="5">
        <v>13</v>
      </c>
      <c r="V1113" s="17">
        <v>4.3</v>
      </c>
      <c r="W1113" s="5" t="s">
        <v>168</v>
      </c>
      <c r="X1113" s="17">
        <v>106</v>
      </c>
      <c r="Y1113" s="8">
        <v>13.66</v>
      </c>
      <c r="Z1113" s="47">
        <v>1600</v>
      </c>
      <c r="AA1113" s="72" t="s">
        <v>2165</v>
      </c>
      <c r="AB1113" s="72" t="s">
        <v>2845</v>
      </c>
      <c r="AC1113" s="47" t="s">
        <v>9777</v>
      </c>
      <c r="AD1113" s="2" t="s">
        <v>3945</v>
      </c>
      <c r="AE1113" s="435"/>
      <c r="AF1113" s="82">
        <v>22</v>
      </c>
      <c r="AG1113" s="80" t="s">
        <v>85</v>
      </c>
      <c r="AH1113" s="80" t="s">
        <v>85</v>
      </c>
      <c r="AI1113" s="80" t="s">
        <v>85</v>
      </c>
      <c r="AJ1113" s="80" t="s">
        <v>85</v>
      </c>
      <c r="AK1113" s="9" t="s">
        <v>85</v>
      </c>
      <c r="AL1113" s="74" t="s">
        <v>237</v>
      </c>
      <c r="AM1113" s="74" t="s">
        <v>85</v>
      </c>
      <c r="AN1113" s="38" t="s">
        <v>85</v>
      </c>
      <c r="AO1113" s="74" t="s">
        <v>85</v>
      </c>
      <c r="AP1113" s="77">
        <v>14.1</v>
      </c>
      <c r="AQ1113" s="74"/>
      <c r="AR1113" s="74">
        <v>180</v>
      </c>
      <c r="AS1113" s="25">
        <v>0</v>
      </c>
      <c r="AT1113" s="25">
        <v>4.7</v>
      </c>
      <c r="AU1113" s="25">
        <v>14</v>
      </c>
      <c r="AV1113" s="25">
        <v>0.5</v>
      </c>
      <c r="AW1113" s="25">
        <v>168</v>
      </c>
      <c r="AX1113" s="25">
        <v>160</v>
      </c>
      <c r="AY1113" s="77">
        <v>104</v>
      </c>
      <c r="AZ1113" s="49">
        <v>48</v>
      </c>
      <c r="BA1113" s="49">
        <v>48</v>
      </c>
      <c r="BB1113" s="49">
        <v>30</v>
      </c>
      <c r="BC1113" s="49"/>
      <c r="BD1113" s="3" t="s">
        <v>85</v>
      </c>
      <c r="BE1113" s="91" t="s">
        <v>85</v>
      </c>
      <c r="BF1113" s="3" t="s">
        <v>85</v>
      </c>
      <c r="BG1113" s="91" t="s">
        <v>85</v>
      </c>
      <c r="BH1113" s="70">
        <v>17.66</v>
      </c>
      <c r="BI1113" s="50">
        <v>16.8503937007874</v>
      </c>
      <c r="BJ1113" s="50">
        <v>16.8503937007874</v>
      </c>
      <c r="BK1113" s="50">
        <v>9.8425196850393704</v>
      </c>
      <c r="BL1113" s="357">
        <v>4.5795999999999983E-2</v>
      </c>
      <c r="BM1113" s="5">
        <v>48</v>
      </c>
      <c r="BN1113" s="107" t="s">
        <v>3374</v>
      </c>
      <c r="BO1113" s="46" t="s">
        <v>3891</v>
      </c>
      <c r="BP1113" s="74" t="s">
        <v>5587</v>
      </c>
      <c r="BQ1113" s="74" t="s">
        <v>3907</v>
      </c>
      <c r="BR1113" s="74" t="s">
        <v>4615</v>
      </c>
      <c r="BS1113" s="74" t="s">
        <v>2734</v>
      </c>
      <c r="BT1113" s="74" t="s">
        <v>4116</v>
      </c>
      <c r="BU1113" s="74" t="s">
        <v>5141</v>
      </c>
      <c r="BV1113" s="74" t="s">
        <v>5586</v>
      </c>
      <c r="BW1113" s="74"/>
      <c r="BX1113" s="74"/>
      <c r="BY1113" s="74"/>
      <c r="BZ1113" s="300" t="s">
        <v>6421</v>
      </c>
      <c r="CA1113" s="356" t="s">
        <v>7336</v>
      </c>
      <c r="CB1113" s="300" t="s">
        <v>6423</v>
      </c>
      <c r="CC1113" s="356" t="s">
        <v>7337</v>
      </c>
      <c r="CD1113" s="311" t="str">
        <f t="shared" ref="CD1113:CD1114" si="147">CONCATENATE("DISCONTINUED"," ","-"," ",D1113,", ",P1113,"x",Q1113,", ",IF(W1113="N/A", "", CONCATENATE(W1113, "/")),IF(U1113&gt;0, CONCATENATE("+",U1113), U1113),"mm Offset, ",R1113,", ",X1113,"mm Centerbore, ",PROPER(AA1113), "", IF(BF1113="N/A", "", CONCATENATE(", w/ ", BF1113)))</f>
        <v>DISCONTINUED - MR414 Bead Grip, 14x7, 4+3/+13mm Offset, 4x136, 106mm Centerbore, Matte Black</v>
      </c>
      <c r="CE1113" s="311" t="s">
        <v>3721</v>
      </c>
      <c r="CF1113" s="311" t="s">
        <v>3720</v>
      </c>
      <c r="CG1113" s="300" t="str">
        <f t="shared" si="141"/>
        <v>UTV (4XX)</v>
      </c>
    </row>
    <row r="1114" spans="1:85" s="36" customFormat="1" ht="15" customHeight="1">
      <c r="A1114" s="571">
        <f t="shared" si="139"/>
        <v>1111</v>
      </c>
      <c r="B1114" s="3" t="s">
        <v>84</v>
      </c>
      <c r="C1114" s="92" t="s">
        <v>1059</v>
      </c>
      <c r="D1114" s="75" t="s">
        <v>234</v>
      </c>
      <c r="E1114" s="84" t="s">
        <v>7498</v>
      </c>
      <c r="F1114" s="281" t="str">
        <f t="shared" si="146"/>
        <v>MR50267054530</v>
      </c>
      <c r="G1114" s="83"/>
      <c r="H1114" s="83"/>
      <c r="I1114" s="71" t="s">
        <v>2793</v>
      </c>
      <c r="J1114" s="307">
        <v>43461</v>
      </c>
      <c r="K1114" s="305">
        <v>45496</v>
      </c>
      <c r="L1114" s="282" t="s">
        <v>1239</v>
      </c>
      <c r="M1114" s="328">
        <v>249</v>
      </c>
      <c r="N1114" s="85"/>
      <c r="O1114" s="409"/>
      <c r="P1114" s="75">
        <v>16</v>
      </c>
      <c r="Q1114" s="39">
        <v>7</v>
      </c>
      <c r="R1114" s="92" t="s">
        <v>2307</v>
      </c>
      <c r="S1114" s="75">
        <v>5</v>
      </c>
      <c r="T1114" s="75">
        <v>110</v>
      </c>
      <c r="U1114" s="75">
        <v>30</v>
      </c>
      <c r="V1114" s="68">
        <v>5.2</v>
      </c>
      <c r="W1114" s="95" t="s">
        <v>85</v>
      </c>
      <c r="X1114" s="68">
        <v>65.099999999999994</v>
      </c>
      <c r="Y1114" s="39">
        <v>19.88</v>
      </c>
      <c r="Z1114" s="47">
        <v>1850</v>
      </c>
      <c r="AA1114" s="42" t="s">
        <v>2165</v>
      </c>
      <c r="AB1114" s="42" t="s">
        <v>2845</v>
      </c>
      <c r="AC1114" s="47" t="s">
        <v>9917</v>
      </c>
      <c r="AD1114" s="75" t="s">
        <v>1583</v>
      </c>
      <c r="AE1114" s="436"/>
      <c r="AF1114" s="82">
        <v>33</v>
      </c>
      <c r="AG1114" s="79" t="s">
        <v>1675</v>
      </c>
      <c r="AH1114" s="74" t="s">
        <v>1786</v>
      </c>
      <c r="AI1114" s="14" t="s">
        <v>85</v>
      </c>
      <c r="AJ1114" s="13" t="s">
        <v>85</v>
      </c>
      <c r="AK1114" s="9" t="s">
        <v>85</v>
      </c>
      <c r="AL1114" s="92" t="s">
        <v>236</v>
      </c>
      <c r="AM1114" s="75" t="s">
        <v>85</v>
      </c>
      <c r="AN1114" s="38" t="s">
        <v>85</v>
      </c>
      <c r="AO1114" s="75" t="s">
        <v>85</v>
      </c>
      <c r="AP1114" s="68">
        <v>16</v>
      </c>
      <c r="AQ1114" s="75"/>
      <c r="AR1114" s="75">
        <v>148</v>
      </c>
      <c r="AS1114" s="34">
        <v>25</v>
      </c>
      <c r="AT1114" s="34">
        <v>34.799999999999997</v>
      </c>
      <c r="AU1114" s="34">
        <v>37.799999999999997</v>
      </c>
      <c r="AV1114" s="34">
        <v>41</v>
      </c>
      <c r="AW1114" s="34">
        <v>194.7</v>
      </c>
      <c r="AX1114" s="34">
        <v>189</v>
      </c>
      <c r="AY1114" s="68">
        <v>65.099999999999994</v>
      </c>
      <c r="AZ1114" s="49">
        <v>25</v>
      </c>
      <c r="BA1114" s="49">
        <v>25</v>
      </c>
      <c r="BB1114" s="49">
        <v>0</v>
      </c>
      <c r="BC1114" s="49"/>
      <c r="BD1114" s="13" t="s">
        <v>85</v>
      </c>
      <c r="BE1114" s="91" t="s">
        <v>85</v>
      </c>
      <c r="BF1114" s="13" t="s">
        <v>85</v>
      </c>
      <c r="BG1114" s="91" t="s">
        <v>85</v>
      </c>
      <c r="BH1114" s="69">
        <v>23.41</v>
      </c>
      <c r="BI1114" s="50">
        <v>19.09</v>
      </c>
      <c r="BJ1114" s="50">
        <v>19.09</v>
      </c>
      <c r="BK1114" s="50">
        <v>10.24</v>
      </c>
      <c r="BL1114" s="357">
        <v>6.1152323564527607E-2</v>
      </c>
      <c r="BM1114" s="75">
        <v>36</v>
      </c>
      <c r="BN1114" s="107" t="s">
        <v>3374</v>
      </c>
      <c r="BO1114" s="46" t="s">
        <v>3891</v>
      </c>
      <c r="BP1114" s="74" t="s">
        <v>3907</v>
      </c>
      <c r="BQ1114" s="74" t="s">
        <v>5206</v>
      </c>
      <c r="BR1114" s="74" t="s">
        <v>5170</v>
      </c>
      <c r="BS1114" s="74" t="s">
        <v>4451</v>
      </c>
      <c r="BT1114" s="74" t="s">
        <v>4101</v>
      </c>
      <c r="BU1114" s="74" t="s">
        <v>3909</v>
      </c>
      <c r="BV1114" s="74" t="s">
        <v>5235</v>
      </c>
      <c r="BW1114" s="75"/>
      <c r="BX1114" s="75"/>
      <c r="BY1114" s="75"/>
      <c r="BZ1114" s="334" t="s">
        <v>6249</v>
      </c>
      <c r="CA1114" s="364" t="s">
        <v>7368</v>
      </c>
      <c r="CB1114" s="300" t="s">
        <v>6251</v>
      </c>
      <c r="CC1114" s="364" t="s">
        <v>7369</v>
      </c>
      <c r="CD1114" s="311" t="str">
        <f t="shared" si="147"/>
        <v>DISCONTINUED - MR502 RALLY, 16x7, +30mm Offset, 5x110, 65.1mm Centerbore, Matte Black</v>
      </c>
      <c r="CE1114" s="311" t="s">
        <v>3721</v>
      </c>
      <c r="CF1114" s="311" t="s">
        <v>3720</v>
      </c>
      <c r="CG1114" s="300" t="str">
        <f t="shared" si="141"/>
        <v>RALLY (5XX)</v>
      </c>
    </row>
    <row r="1115" spans="1:85" s="36" customFormat="1" ht="15" customHeight="1">
      <c r="A1115" s="571">
        <f t="shared" si="139"/>
        <v>1112</v>
      </c>
      <c r="B1115" s="92" t="s">
        <v>84</v>
      </c>
      <c r="C1115" s="92" t="s">
        <v>1038</v>
      </c>
      <c r="D1115" s="5" t="s">
        <v>4342</v>
      </c>
      <c r="E1115" s="129" t="s">
        <v>7540</v>
      </c>
      <c r="F1115" s="281" t="str">
        <f t="shared" si="146"/>
        <v>MR30678512500</v>
      </c>
      <c r="G1115" s="83"/>
      <c r="H1115" s="83"/>
      <c r="I1115" s="72" t="s">
        <v>490</v>
      </c>
      <c r="J1115" s="305">
        <v>41640</v>
      </c>
      <c r="K1115" s="305">
        <v>45523</v>
      </c>
      <c r="L1115" s="282" t="s">
        <v>1239</v>
      </c>
      <c r="M1115" s="328">
        <v>271.2</v>
      </c>
      <c r="N1115" s="85"/>
      <c r="O1115" s="409"/>
      <c r="P1115" s="12">
        <v>17</v>
      </c>
      <c r="Q1115" s="8">
        <v>8.5</v>
      </c>
      <c r="R1115" s="92" t="s">
        <v>1756</v>
      </c>
      <c r="S1115" s="3">
        <v>5</v>
      </c>
      <c r="T1115" s="3">
        <v>4.5</v>
      </c>
      <c r="U1115" s="12">
        <v>0</v>
      </c>
      <c r="V1115" s="16">
        <v>4.75</v>
      </c>
      <c r="W1115" s="93" t="s">
        <v>85</v>
      </c>
      <c r="X1115" s="19">
        <v>83</v>
      </c>
      <c r="Y1115" s="8">
        <v>27.51</v>
      </c>
      <c r="Z1115" s="47">
        <v>2650</v>
      </c>
      <c r="AA1115" s="71" t="s">
        <v>2165</v>
      </c>
      <c r="AB1115" s="72" t="s">
        <v>2845</v>
      </c>
      <c r="AC1115" s="47" t="s">
        <v>9918</v>
      </c>
      <c r="AD1115" s="3" t="s">
        <v>1575</v>
      </c>
      <c r="AE1115" s="47"/>
      <c r="AF1115" s="82">
        <v>33</v>
      </c>
      <c r="AG1115" s="80" t="s">
        <v>85</v>
      </c>
      <c r="AH1115" s="73" t="s">
        <v>85</v>
      </c>
      <c r="AI1115" s="90" t="s">
        <v>2940</v>
      </c>
      <c r="AJ1115" s="92" t="s">
        <v>1826</v>
      </c>
      <c r="AK1115" s="9">
        <v>1.1000000000000001</v>
      </c>
      <c r="AL1115" s="92" t="s">
        <v>237</v>
      </c>
      <c r="AM1115" s="92" t="s">
        <v>85</v>
      </c>
      <c r="AN1115" s="38" t="s">
        <v>85</v>
      </c>
      <c r="AO1115" s="92" t="s">
        <v>85</v>
      </c>
      <c r="AP1115" s="68">
        <v>16.2</v>
      </c>
      <c r="AQ1115" s="75">
        <v>60</v>
      </c>
      <c r="AR1115" s="92">
        <v>150</v>
      </c>
      <c r="AS1115" s="25">
        <v>12.6</v>
      </c>
      <c r="AT1115" s="25">
        <v>21.4</v>
      </c>
      <c r="AU1115" s="25">
        <v>32.5</v>
      </c>
      <c r="AV1115" s="25">
        <v>41.4</v>
      </c>
      <c r="AW1115" s="25">
        <v>209</v>
      </c>
      <c r="AX1115" s="25">
        <v>205.8</v>
      </c>
      <c r="AY1115" s="95">
        <v>77</v>
      </c>
      <c r="AZ1115" s="49">
        <v>68</v>
      </c>
      <c r="BA1115" s="49">
        <v>68</v>
      </c>
      <c r="BB1115" s="49">
        <v>46</v>
      </c>
      <c r="BC1115" s="49"/>
      <c r="BD1115" s="92" t="s">
        <v>85</v>
      </c>
      <c r="BE1115" s="91" t="s">
        <v>85</v>
      </c>
      <c r="BF1115" s="92" t="s">
        <v>85</v>
      </c>
      <c r="BG1115" s="91" t="s">
        <v>85</v>
      </c>
      <c r="BH1115" s="70">
        <v>31.68</v>
      </c>
      <c r="BI1115" s="50">
        <v>20.236220472440898</v>
      </c>
      <c r="BJ1115" s="50">
        <v>20.236220472440898</v>
      </c>
      <c r="BK1115" s="50">
        <v>11.417322834645701</v>
      </c>
      <c r="BL1115" s="357">
        <v>7.6616839999999839E-2</v>
      </c>
      <c r="BM1115" s="73">
        <v>36</v>
      </c>
      <c r="BN1115" s="107" t="s">
        <v>3374</v>
      </c>
      <c r="BO1115" s="46" t="s">
        <v>3891</v>
      </c>
      <c r="BP1115" s="74" t="s">
        <v>3907</v>
      </c>
      <c r="BQ1115" s="74" t="s">
        <v>5204</v>
      </c>
      <c r="BR1115" s="74" t="s">
        <v>5195</v>
      </c>
      <c r="BS1115" s="74" t="s">
        <v>5169</v>
      </c>
      <c r="BT1115" s="74" t="s">
        <v>5196</v>
      </c>
      <c r="BU1115" s="74" t="s">
        <v>3909</v>
      </c>
      <c r="BV1115" s="74"/>
      <c r="BW1115" s="74"/>
      <c r="BX1115" s="74"/>
      <c r="BY1115" s="74"/>
      <c r="BZ1115" s="300" t="s">
        <v>6079</v>
      </c>
      <c r="CA1115" s="356" t="s">
        <v>7303</v>
      </c>
      <c r="CB1115" s="300" t="s">
        <v>6081</v>
      </c>
      <c r="CC1115" s="356" t="s">
        <v>7302</v>
      </c>
      <c r="CD1115" s="311" t="str">
        <f t="shared" ref="CD1115:CD1121" si="148">CONCATENATE("DISCONTINUED"," ","-"," ",D1115,", ",P1115,"x",Q1115,", ",IF(W1115="N/A", "", CONCATENATE(W1115, "/")),IF(U1115&gt;0, CONCATENATE("+",U1115), U1115),"mm Offset, ",R1115,", ",X1115,"mm Centerbore, ",PROPER(AA1115), "", IF(BF1115="N/A", "", CONCATENATE(", w/ ", BF1115)))</f>
        <v>DISCONTINUED - MR306 Mesh, 17x8.5, 0mm Offset, 5x4.5, 83mm Centerbore, Matte Black</v>
      </c>
      <c r="CE1115" s="311" t="s">
        <v>3721</v>
      </c>
      <c r="CF1115" s="311" t="s">
        <v>3720</v>
      </c>
      <c r="CG1115" s="300" t="str">
        <f t="shared" si="141"/>
        <v>STREET (3XX)</v>
      </c>
    </row>
    <row r="1116" spans="1:85" s="36" customFormat="1" ht="15" customHeight="1">
      <c r="A1116" s="571">
        <f t="shared" si="139"/>
        <v>1113</v>
      </c>
      <c r="B1116" s="92" t="s">
        <v>84</v>
      </c>
      <c r="C1116" s="92" t="s">
        <v>1038</v>
      </c>
      <c r="D1116" s="92" t="s">
        <v>1086</v>
      </c>
      <c r="E1116" s="129" t="s">
        <v>7541</v>
      </c>
      <c r="F1116" s="281" t="str">
        <f t="shared" si="146"/>
        <v>MR30978562500</v>
      </c>
      <c r="G1116" s="83"/>
      <c r="H1116" s="83"/>
      <c r="I1116" s="72" t="s">
        <v>562</v>
      </c>
      <c r="J1116" s="305">
        <v>42005</v>
      </c>
      <c r="K1116" s="305">
        <v>45523</v>
      </c>
      <c r="L1116" s="282" t="s">
        <v>1239</v>
      </c>
      <c r="M1116" s="328">
        <v>310.5</v>
      </c>
      <c r="N1116" s="85"/>
      <c r="O1116" s="409"/>
      <c r="P1116" s="92">
        <v>17</v>
      </c>
      <c r="Q1116" s="8">
        <v>8.5</v>
      </c>
      <c r="R1116" s="92" t="s">
        <v>1695</v>
      </c>
      <c r="S1116" s="3">
        <v>6</v>
      </c>
      <c r="T1116" s="3">
        <v>120</v>
      </c>
      <c r="U1116" s="3">
        <v>0</v>
      </c>
      <c r="V1116" s="16">
        <v>4.75</v>
      </c>
      <c r="W1116" s="93" t="s">
        <v>85</v>
      </c>
      <c r="X1116" s="16">
        <v>83</v>
      </c>
      <c r="Y1116" s="8">
        <v>30.64</v>
      </c>
      <c r="Z1116" s="47">
        <v>2650</v>
      </c>
      <c r="AA1116" s="71" t="s">
        <v>2165</v>
      </c>
      <c r="AB1116" s="72" t="s">
        <v>2845</v>
      </c>
      <c r="AC1116" s="47" t="s">
        <v>9715</v>
      </c>
      <c r="AD1116" s="73" t="s">
        <v>1565</v>
      </c>
      <c r="AE1116" s="46"/>
      <c r="AF1116" s="82">
        <v>33</v>
      </c>
      <c r="AG1116" s="73" t="s">
        <v>85</v>
      </c>
      <c r="AH1116" s="73" t="s">
        <v>85</v>
      </c>
      <c r="AI1116" s="90" t="s">
        <v>2940</v>
      </c>
      <c r="AJ1116" s="73" t="s">
        <v>1827</v>
      </c>
      <c r="AK1116" s="9">
        <v>1.1000000000000001</v>
      </c>
      <c r="AL1116" s="3" t="s">
        <v>237</v>
      </c>
      <c r="AM1116" s="3" t="s">
        <v>85</v>
      </c>
      <c r="AN1116" s="38" t="s">
        <v>85</v>
      </c>
      <c r="AO1116" s="92" t="s">
        <v>85</v>
      </c>
      <c r="AP1116" s="68">
        <v>16.2</v>
      </c>
      <c r="AQ1116" s="75">
        <v>60</v>
      </c>
      <c r="AR1116" s="92">
        <v>150</v>
      </c>
      <c r="AS1116" s="25">
        <v>11</v>
      </c>
      <c r="AT1116" s="25">
        <v>22</v>
      </c>
      <c r="AU1116" s="25">
        <v>34.9</v>
      </c>
      <c r="AV1116" s="25">
        <v>45.9</v>
      </c>
      <c r="AW1116" s="25">
        <v>208</v>
      </c>
      <c r="AX1116" s="25">
        <v>201.5</v>
      </c>
      <c r="AY1116" s="93">
        <v>77.2</v>
      </c>
      <c r="AZ1116" s="49">
        <v>52</v>
      </c>
      <c r="BA1116" s="49">
        <v>74</v>
      </c>
      <c r="BB1116" s="49">
        <v>41</v>
      </c>
      <c r="BC1116" s="49"/>
      <c r="BD1116" s="92" t="s">
        <v>85</v>
      </c>
      <c r="BE1116" s="91" t="s">
        <v>85</v>
      </c>
      <c r="BF1116" s="92" t="s">
        <v>85</v>
      </c>
      <c r="BG1116" s="91" t="s">
        <v>85</v>
      </c>
      <c r="BH1116" s="70">
        <v>34.590528936807289</v>
      </c>
      <c r="BI1116" s="50">
        <v>20.236220472440898</v>
      </c>
      <c r="BJ1116" s="50">
        <v>20.236220472440898</v>
      </c>
      <c r="BK1116" s="50">
        <v>11.417322834645701</v>
      </c>
      <c r="BL1116" s="357">
        <v>7.6616839999999839E-2</v>
      </c>
      <c r="BM1116" s="73">
        <v>36</v>
      </c>
      <c r="BN1116" s="107" t="s">
        <v>3374</v>
      </c>
      <c r="BO1116" s="46" t="s">
        <v>3891</v>
      </c>
      <c r="BP1116" s="74" t="s">
        <v>3907</v>
      </c>
      <c r="BQ1116" s="74" t="s">
        <v>5204</v>
      </c>
      <c r="BR1116" s="74" t="s">
        <v>5198</v>
      </c>
      <c r="BS1116" s="74" t="s">
        <v>5199</v>
      </c>
      <c r="BT1116" s="74" t="s">
        <v>5169</v>
      </c>
      <c r="BU1116" s="74" t="s">
        <v>5196</v>
      </c>
      <c r="BV1116" s="74" t="s">
        <v>3909</v>
      </c>
      <c r="BW1116" s="74"/>
      <c r="BX1116" s="74"/>
      <c r="BY1116" s="74"/>
      <c r="BZ1116" s="300" t="s">
        <v>6122</v>
      </c>
      <c r="CA1116" s="356" t="s">
        <v>7288</v>
      </c>
      <c r="CB1116" s="300" t="s">
        <v>6120</v>
      </c>
      <c r="CC1116" s="356" t="s">
        <v>7289</v>
      </c>
      <c r="CD1116" s="311" t="str">
        <f t="shared" si="148"/>
        <v>DISCONTINUED - MR309 Grid, 17x8.5, 0mm Offset, 6x120, 83mm Centerbore, Matte Black</v>
      </c>
      <c r="CE1116" s="311" t="s">
        <v>3721</v>
      </c>
      <c r="CF1116" s="311" t="s">
        <v>3720</v>
      </c>
      <c r="CG1116" s="300" t="str">
        <f t="shared" si="141"/>
        <v>STREET (3XX)</v>
      </c>
    </row>
    <row r="1117" spans="1:85" s="36" customFormat="1" ht="15" customHeight="1">
      <c r="A1117" s="571">
        <f t="shared" si="139"/>
        <v>1114</v>
      </c>
      <c r="B1117" s="97" t="s">
        <v>84</v>
      </c>
      <c r="C1117" s="97" t="s">
        <v>1038</v>
      </c>
      <c r="D1117" s="97" t="s">
        <v>1976</v>
      </c>
      <c r="E1117" s="84" t="s">
        <v>7542</v>
      </c>
      <c r="F1117" s="281" t="str">
        <f t="shared" si="146"/>
        <v>MR31529050318</v>
      </c>
      <c r="G1117" s="83"/>
      <c r="H1117" s="83"/>
      <c r="I1117" s="42" t="s">
        <v>5320</v>
      </c>
      <c r="J1117" s="315">
        <v>44517</v>
      </c>
      <c r="K1117" s="305">
        <v>45523</v>
      </c>
      <c r="L1117" s="282" t="s">
        <v>1239</v>
      </c>
      <c r="M1117" s="328">
        <v>399</v>
      </c>
      <c r="N1117" s="85"/>
      <c r="O1117" s="409"/>
      <c r="P1117" s="83">
        <v>20</v>
      </c>
      <c r="Q1117" s="8">
        <v>9</v>
      </c>
      <c r="R1117" s="92" t="s">
        <v>1692</v>
      </c>
      <c r="S1117" s="13">
        <v>5</v>
      </c>
      <c r="T1117" s="83">
        <v>5</v>
      </c>
      <c r="U1117" s="83">
        <v>18</v>
      </c>
      <c r="V1117" s="16">
        <v>5.7</v>
      </c>
      <c r="W1117" s="95" t="s">
        <v>85</v>
      </c>
      <c r="X1117" s="40">
        <v>71.5</v>
      </c>
      <c r="Y1117" s="41">
        <v>37.450000000000003</v>
      </c>
      <c r="Z1117" s="47">
        <v>2650</v>
      </c>
      <c r="AA1117" s="45" t="s">
        <v>5147</v>
      </c>
      <c r="AB1117" s="42" t="s">
        <v>173</v>
      </c>
      <c r="AC1117" s="47" t="s">
        <v>9915</v>
      </c>
      <c r="AD1117" s="11" t="s">
        <v>2049</v>
      </c>
      <c r="AE1117" s="434"/>
      <c r="AF1117" s="82">
        <v>33</v>
      </c>
      <c r="AG1117" s="73" t="s">
        <v>85</v>
      </c>
      <c r="AH1117" s="79" t="s">
        <v>1786</v>
      </c>
      <c r="AI1117" s="14" t="s">
        <v>85</v>
      </c>
      <c r="AJ1117" s="31" t="s">
        <v>2484</v>
      </c>
      <c r="AK1117" s="9">
        <v>1.1000000000000001</v>
      </c>
      <c r="AL1117" s="11" t="s">
        <v>237</v>
      </c>
      <c r="AM1117" s="3" t="s">
        <v>85</v>
      </c>
      <c r="AN1117" s="38" t="s">
        <v>85</v>
      </c>
      <c r="AO1117" s="3" t="s">
        <v>85</v>
      </c>
      <c r="AP1117" s="68">
        <v>16.2</v>
      </c>
      <c r="AQ1117" s="75">
        <v>60</v>
      </c>
      <c r="AR1117" s="13">
        <v>160</v>
      </c>
      <c r="AS1117" s="67">
        <v>16.600000000000001</v>
      </c>
      <c r="AT1117" s="67">
        <v>31.6</v>
      </c>
      <c r="AU1117" s="67">
        <v>41.9</v>
      </c>
      <c r="AV1117" s="67">
        <v>41</v>
      </c>
      <c r="AW1117" s="67">
        <v>244</v>
      </c>
      <c r="AX1117" s="96">
        <v>239</v>
      </c>
      <c r="AY1117" s="77">
        <v>71.5</v>
      </c>
      <c r="AZ1117" s="49">
        <v>37</v>
      </c>
      <c r="BA1117" s="49">
        <v>37</v>
      </c>
      <c r="BB1117" s="49">
        <v>54</v>
      </c>
      <c r="BC1117" s="49"/>
      <c r="BD1117" s="3" t="s">
        <v>85</v>
      </c>
      <c r="BE1117" s="91" t="s">
        <v>85</v>
      </c>
      <c r="BF1117" s="3" t="s">
        <v>85</v>
      </c>
      <c r="BG1117" s="91" t="s">
        <v>85</v>
      </c>
      <c r="BH1117" s="70">
        <v>44.33</v>
      </c>
      <c r="BI1117" s="50">
        <v>23.228346456692901</v>
      </c>
      <c r="BJ1117" s="50">
        <v>23.228346456692901</v>
      </c>
      <c r="BK1117" s="50">
        <v>11.771653543307099</v>
      </c>
      <c r="BL1117" s="357">
        <v>0.10408189999999996</v>
      </c>
      <c r="BM1117" s="14">
        <v>24</v>
      </c>
      <c r="BN1117" s="107" t="s">
        <v>3374</v>
      </c>
      <c r="BO1117" s="46" t="s">
        <v>3891</v>
      </c>
      <c r="BP1117" s="29" t="s">
        <v>3907</v>
      </c>
      <c r="BQ1117" s="29" t="s">
        <v>5175</v>
      </c>
      <c r="BR1117" s="29" t="s">
        <v>2709</v>
      </c>
      <c r="BS1117" s="29" t="s">
        <v>5199</v>
      </c>
      <c r="BT1117" s="74" t="s">
        <v>5210</v>
      </c>
      <c r="BU1117" s="74" t="s">
        <v>5189</v>
      </c>
      <c r="BV1117" s="74" t="s">
        <v>4101</v>
      </c>
      <c r="BW1117" s="74" t="s">
        <v>3909</v>
      </c>
      <c r="BX1117" s="74"/>
      <c r="BY1117" s="74"/>
      <c r="BZ1117" s="300" t="s">
        <v>6191</v>
      </c>
      <c r="CA1117" s="356" t="s">
        <v>7384</v>
      </c>
      <c r="CB1117" s="300" t="s">
        <v>6193</v>
      </c>
      <c r="CC1117" s="356" t="s">
        <v>7385</v>
      </c>
      <c r="CD1117" s="311" t="str">
        <f t="shared" si="148"/>
        <v>DISCONTINUED - MR315, 20x9, +18mm Offset, 5x5, 71.5mm Centerbore, Machined - Clear Coat</v>
      </c>
      <c r="CE1117" s="311" t="s">
        <v>3721</v>
      </c>
      <c r="CF1117" s="311" t="s">
        <v>3720</v>
      </c>
      <c r="CG1117" s="300" t="str">
        <f t="shared" si="141"/>
        <v>STREET (3XX)</v>
      </c>
    </row>
    <row r="1118" spans="1:85" s="36" customFormat="1" ht="15" customHeight="1">
      <c r="A1118" s="571">
        <f t="shared" si="139"/>
        <v>1115</v>
      </c>
      <c r="B1118" s="97" t="s">
        <v>84</v>
      </c>
      <c r="C1118" s="97" t="s">
        <v>1038</v>
      </c>
      <c r="D1118" s="97" t="s">
        <v>1976</v>
      </c>
      <c r="E1118" s="84" t="s">
        <v>7543</v>
      </c>
      <c r="F1118" s="281" t="str">
        <f t="shared" si="146"/>
        <v>MR31529050118</v>
      </c>
      <c r="G1118" s="83"/>
      <c r="H1118" s="83"/>
      <c r="I1118" s="42" t="s">
        <v>5321</v>
      </c>
      <c r="J1118" s="315">
        <v>44517</v>
      </c>
      <c r="K1118" s="305">
        <v>45523</v>
      </c>
      <c r="L1118" s="282" t="s">
        <v>1239</v>
      </c>
      <c r="M1118" s="328">
        <v>419</v>
      </c>
      <c r="N1118" s="85"/>
      <c r="O1118" s="409"/>
      <c r="P1118" s="83">
        <v>20</v>
      </c>
      <c r="Q1118" s="8">
        <v>9</v>
      </c>
      <c r="R1118" s="92" t="s">
        <v>1692</v>
      </c>
      <c r="S1118" s="13">
        <v>5</v>
      </c>
      <c r="T1118" s="83">
        <v>5</v>
      </c>
      <c r="U1118" s="83">
        <v>18</v>
      </c>
      <c r="V1118" s="16">
        <v>5.7</v>
      </c>
      <c r="W1118" s="95" t="s">
        <v>85</v>
      </c>
      <c r="X1118" s="40">
        <v>71.5</v>
      </c>
      <c r="Y1118" s="41">
        <v>37.450000000000003</v>
      </c>
      <c r="Z1118" s="47">
        <v>2650</v>
      </c>
      <c r="AA1118" s="71" t="s">
        <v>5160</v>
      </c>
      <c r="AB1118" s="11" t="s">
        <v>2847</v>
      </c>
      <c r="AC1118" s="47" t="s">
        <v>9915</v>
      </c>
      <c r="AD1118" s="11" t="s">
        <v>2049</v>
      </c>
      <c r="AE1118" s="434"/>
      <c r="AF1118" s="82">
        <v>33</v>
      </c>
      <c r="AG1118" s="73" t="s">
        <v>85</v>
      </c>
      <c r="AH1118" s="79" t="s">
        <v>1786</v>
      </c>
      <c r="AI1118" s="14" t="s">
        <v>85</v>
      </c>
      <c r="AJ1118" s="31" t="s">
        <v>2484</v>
      </c>
      <c r="AK1118" s="9">
        <v>1.1000000000000001</v>
      </c>
      <c r="AL1118" s="11" t="s">
        <v>237</v>
      </c>
      <c r="AM1118" s="3" t="s">
        <v>85</v>
      </c>
      <c r="AN1118" s="38" t="s">
        <v>85</v>
      </c>
      <c r="AO1118" s="3" t="s">
        <v>85</v>
      </c>
      <c r="AP1118" s="68">
        <v>16.2</v>
      </c>
      <c r="AQ1118" s="75">
        <v>60</v>
      </c>
      <c r="AR1118" s="13">
        <v>160</v>
      </c>
      <c r="AS1118" s="67">
        <v>16.600000000000001</v>
      </c>
      <c r="AT1118" s="67">
        <v>31.6</v>
      </c>
      <c r="AU1118" s="67">
        <v>41.9</v>
      </c>
      <c r="AV1118" s="67">
        <v>41</v>
      </c>
      <c r="AW1118" s="67">
        <v>244</v>
      </c>
      <c r="AX1118" s="96">
        <v>239</v>
      </c>
      <c r="AY1118" s="77">
        <v>71.5</v>
      </c>
      <c r="AZ1118" s="49">
        <v>37</v>
      </c>
      <c r="BA1118" s="49">
        <v>37</v>
      </c>
      <c r="BB1118" s="49">
        <v>54</v>
      </c>
      <c r="BC1118" s="49"/>
      <c r="BD1118" s="3" t="s">
        <v>85</v>
      </c>
      <c r="BE1118" s="91" t="s">
        <v>85</v>
      </c>
      <c r="BF1118" s="3" t="s">
        <v>85</v>
      </c>
      <c r="BG1118" s="91" t="s">
        <v>85</v>
      </c>
      <c r="BH1118" s="70">
        <v>44.33</v>
      </c>
      <c r="BI1118" s="50">
        <v>23.228346456692901</v>
      </c>
      <c r="BJ1118" s="50">
        <v>23.228346456692901</v>
      </c>
      <c r="BK1118" s="50">
        <v>11.771653543307099</v>
      </c>
      <c r="BL1118" s="357">
        <v>0.10408189999999996</v>
      </c>
      <c r="BM1118" s="14">
        <v>24</v>
      </c>
      <c r="BN1118" s="107" t="s">
        <v>3374</v>
      </c>
      <c r="BO1118" s="46" t="s">
        <v>3891</v>
      </c>
      <c r="BP1118" s="29" t="s">
        <v>3907</v>
      </c>
      <c r="BQ1118" s="29" t="s">
        <v>5175</v>
      </c>
      <c r="BR1118" s="29" t="s">
        <v>2709</v>
      </c>
      <c r="BS1118" s="29" t="s">
        <v>5199</v>
      </c>
      <c r="BT1118" s="74" t="s">
        <v>5210</v>
      </c>
      <c r="BU1118" s="74" t="s">
        <v>5189</v>
      </c>
      <c r="BV1118" s="74" t="s">
        <v>4101</v>
      </c>
      <c r="BW1118" s="74" t="s">
        <v>3909</v>
      </c>
      <c r="BX1118" s="74"/>
      <c r="BY1118" s="74"/>
      <c r="BZ1118" s="300" t="s">
        <v>6181</v>
      </c>
      <c r="CA1118" s="356" t="s">
        <v>7352</v>
      </c>
      <c r="CB1118" s="300" t="s">
        <v>6184</v>
      </c>
      <c r="CC1118" s="356" t="s">
        <v>7353</v>
      </c>
      <c r="CD1118" s="311" t="str">
        <f t="shared" si="148"/>
        <v>DISCONTINUED - MR315, 20x9, +18mm Offset, 5x5, 71.5mm Centerbore, Gold - Black Lip</v>
      </c>
      <c r="CE1118" s="311" t="s">
        <v>3721</v>
      </c>
      <c r="CF1118" s="311" t="s">
        <v>3720</v>
      </c>
      <c r="CG1118" s="300" t="str">
        <f t="shared" si="141"/>
        <v>STREET (3XX)</v>
      </c>
    </row>
    <row r="1119" spans="1:85" s="36" customFormat="1" ht="15" customHeight="1">
      <c r="A1119" s="571">
        <f t="shared" si="139"/>
        <v>1116</v>
      </c>
      <c r="B1119" s="3" t="s">
        <v>84</v>
      </c>
      <c r="C1119" s="92" t="s">
        <v>1247</v>
      </c>
      <c r="D1119" s="74" t="s">
        <v>5481</v>
      </c>
      <c r="E1119" s="84" t="s">
        <v>7544</v>
      </c>
      <c r="F1119" s="281" t="str">
        <f t="shared" si="146"/>
        <v>MR70166568690</v>
      </c>
      <c r="G1119" s="83"/>
      <c r="H1119" s="83"/>
      <c r="I1119" s="72" t="s">
        <v>4894</v>
      </c>
      <c r="J1119" s="305">
        <v>44351</v>
      </c>
      <c r="K1119" s="305">
        <v>45523</v>
      </c>
      <c r="L1119" s="282" t="s">
        <v>1239</v>
      </c>
      <c r="M1119" s="328">
        <v>289</v>
      </c>
      <c r="N1119" s="85"/>
      <c r="O1119" s="409"/>
      <c r="P1119" s="74">
        <v>16</v>
      </c>
      <c r="Q1119" s="76">
        <v>6.5</v>
      </c>
      <c r="R1119" s="92" t="s">
        <v>4506</v>
      </c>
      <c r="S1119" s="74">
        <v>6</v>
      </c>
      <c r="T1119" s="74">
        <v>180</v>
      </c>
      <c r="U1119" s="74">
        <v>90</v>
      </c>
      <c r="V1119" s="77">
        <v>7.29</v>
      </c>
      <c r="W1119" s="93" t="s">
        <v>85</v>
      </c>
      <c r="X1119" s="77">
        <v>138.9</v>
      </c>
      <c r="Y1119" s="16">
        <v>24.03</v>
      </c>
      <c r="Z1119" s="47">
        <v>3300</v>
      </c>
      <c r="AA1119" s="81" t="s">
        <v>4426</v>
      </c>
      <c r="AB1119" s="71" t="s">
        <v>4427</v>
      </c>
      <c r="AC1119" s="47" t="s">
        <v>9919</v>
      </c>
      <c r="AD1119" s="74" t="s">
        <v>3940</v>
      </c>
      <c r="AE1119" s="86"/>
      <c r="AF1119" s="82">
        <v>22</v>
      </c>
      <c r="AG1119" s="80" t="s">
        <v>85</v>
      </c>
      <c r="AH1119" s="80" t="s">
        <v>85</v>
      </c>
      <c r="AI1119" s="80" t="s">
        <v>85</v>
      </c>
      <c r="AJ1119" s="80" t="s">
        <v>85</v>
      </c>
      <c r="AK1119" s="9" t="s">
        <v>85</v>
      </c>
      <c r="AL1119" s="92" t="s">
        <v>236</v>
      </c>
      <c r="AM1119" s="74" t="s">
        <v>85</v>
      </c>
      <c r="AN1119" s="38" t="s">
        <v>85</v>
      </c>
      <c r="AO1119" s="74" t="s">
        <v>85</v>
      </c>
      <c r="AP1119" s="77">
        <v>15.5</v>
      </c>
      <c r="AQ1119" s="74">
        <v>0</v>
      </c>
      <c r="AR1119" s="34">
        <v>230</v>
      </c>
      <c r="AS1119" s="94">
        <v>0</v>
      </c>
      <c r="AT1119" s="94">
        <v>0</v>
      </c>
      <c r="AU1119" s="94">
        <v>0</v>
      </c>
      <c r="AV1119" s="94">
        <v>0</v>
      </c>
      <c r="AW1119" s="94">
        <v>175</v>
      </c>
      <c r="AX1119" s="94">
        <v>115</v>
      </c>
      <c r="AY1119" s="384">
        <v>82.6</v>
      </c>
      <c r="AZ1119" s="382">
        <v>31.84</v>
      </c>
      <c r="BA1119" s="382">
        <v>40</v>
      </c>
      <c r="BB1119" s="49">
        <v>0</v>
      </c>
      <c r="BC1119" s="49"/>
      <c r="BD1119" s="3" t="s">
        <v>85</v>
      </c>
      <c r="BE1119" s="91" t="s">
        <v>85</v>
      </c>
      <c r="BF1119" s="3" t="s">
        <v>85</v>
      </c>
      <c r="BG1119" s="91" t="s">
        <v>85</v>
      </c>
      <c r="BH1119" s="70">
        <v>27.594526483473842</v>
      </c>
      <c r="BI1119" s="50">
        <v>18.307086614173201</v>
      </c>
      <c r="BJ1119" s="50">
        <v>18.307086614173201</v>
      </c>
      <c r="BK1119" s="50">
        <v>10.196850393700799</v>
      </c>
      <c r="BL1119" s="357">
        <v>5.6002274999999879E-2</v>
      </c>
      <c r="BM1119" s="3">
        <v>48</v>
      </c>
      <c r="BN1119" s="107" t="s">
        <v>3374</v>
      </c>
      <c r="BO1119" s="46" t="s">
        <v>3891</v>
      </c>
      <c r="BP1119" s="74" t="s">
        <v>4730</v>
      </c>
      <c r="BQ1119" s="74" t="s">
        <v>3907</v>
      </c>
      <c r="BR1119" s="74" t="s">
        <v>5139</v>
      </c>
      <c r="BS1119" s="74" t="s">
        <v>2734</v>
      </c>
      <c r="BT1119" s="74" t="s">
        <v>5140</v>
      </c>
      <c r="BU1119" s="74" t="s">
        <v>5141</v>
      </c>
      <c r="BV1119" s="89" t="s">
        <v>5127</v>
      </c>
      <c r="BW1119" s="74" t="s">
        <v>4101</v>
      </c>
      <c r="BX1119" s="74" t="s">
        <v>3909</v>
      </c>
      <c r="BY1119" s="74"/>
      <c r="BZ1119" s="300"/>
      <c r="CA1119" s="312"/>
      <c r="CB1119" s="300"/>
      <c r="CC1119" s="312"/>
      <c r="CD1119" s="311" t="str">
        <f t="shared" si="148"/>
        <v>DISCONTINUED - MR701 Bead Grip, 16x6.5, +90mm Offset, 6x180, 138.9mm Centerbore, Bahia Blue</v>
      </c>
      <c r="CE1119" s="311" t="s">
        <v>3721</v>
      </c>
      <c r="CF1119" s="311" t="s">
        <v>3720</v>
      </c>
      <c r="CG1119" s="300" t="str">
        <f t="shared" si="141"/>
        <v>TRAIL (7XX)</v>
      </c>
    </row>
    <row r="1120" spans="1:85" s="36" customFormat="1" ht="15" customHeight="1">
      <c r="A1120" s="571">
        <f t="shared" si="139"/>
        <v>1117</v>
      </c>
      <c r="B1120" s="13" t="s">
        <v>84</v>
      </c>
      <c r="C1120" s="97" t="s">
        <v>1247</v>
      </c>
      <c r="D1120" s="75" t="s">
        <v>5487</v>
      </c>
      <c r="E1120" s="84" t="s">
        <v>7545</v>
      </c>
      <c r="F1120" s="281" t="str">
        <f t="shared" si="146"/>
        <v>MR70578587500</v>
      </c>
      <c r="G1120" s="83"/>
      <c r="H1120" s="83"/>
      <c r="I1120" s="43" t="s">
        <v>4577</v>
      </c>
      <c r="J1120" s="316">
        <v>44210</v>
      </c>
      <c r="K1120" s="305">
        <v>45523</v>
      </c>
      <c r="L1120" s="282" t="s">
        <v>1239</v>
      </c>
      <c r="M1120" s="328">
        <v>339</v>
      </c>
      <c r="N1120" s="85"/>
      <c r="O1120" s="409"/>
      <c r="P1120" s="75">
        <v>17</v>
      </c>
      <c r="Q1120" s="75">
        <v>8.5</v>
      </c>
      <c r="R1120" s="92" t="s">
        <v>1700</v>
      </c>
      <c r="S1120" s="75">
        <v>8</v>
      </c>
      <c r="T1120" s="75">
        <v>170</v>
      </c>
      <c r="U1120" s="75">
        <v>0</v>
      </c>
      <c r="V1120" s="68">
        <v>4.75</v>
      </c>
      <c r="W1120" s="95" t="s">
        <v>85</v>
      </c>
      <c r="X1120" s="68">
        <v>130.81</v>
      </c>
      <c r="Y1120" s="8">
        <v>28.086892202353404</v>
      </c>
      <c r="Z1120" s="47">
        <v>3640</v>
      </c>
      <c r="AA1120" s="43" t="s">
        <v>2165</v>
      </c>
      <c r="AB1120" s="72" t="s">
        <v>2845</v>
      </c>
      <c r="AC1120" s="47" t="s">
        <v>9626</v>
      </c>
      <c r="AD1120" s="74" t="s">
        <v>3943</v>
      </c>
      <c r="AE1120" s="86"/>
      <c r="AF1120" s="82">
        <v>33</v>
      </c>
      <c r="AG1120" s="14" t="s">
        <v>85</v>
      </c>
      <c r="AH1120" s="14" t="s">
        <v>85</v>
      </c>
      <c r="AI1120" s="13" t="s">
        <v>2863</v>
      </c>
      <c r="AJ1120" s="14" t="s">
        <v>85</v>
      </c>
      <c r="AK1120" s="9" t="s">
        <v>85</v>
      </c>
      <c r="AL1120" s="92" t="s">
        <v>237</v>
      </c>
      <c r="AM1120" s="75" t="s">
        <v>85</v>
      </c>
      <c r="AN1120" s="38" t="s">
        <v>85</v>
      </c>
      <c r="AO1120" s="75" t="s">
        <v>85</v>
      </c>
      <c r="AP1120" s="68">
        <v>16.2</v>
      </c>
      <c r="AQ1120" s="75">
        <v>60</v>
      </c>
      <c r="AR1120" s="75">
        <v>200</v>
      </c>
      <c r="AS1120" s="34">
        <v>0</v>
      </c>
      <c r="AT1120" s="34">
        <v>0</v>
      </c>
      <c r="AU1120" s="25">
        <v>39.5</v>
      </c>
      <c r="AV1120" s="34">
        <v>52</v>
      </c>
      <c r="AW1120" s="25">
        <v>208</v>
      </c>
      <c r="AX1120" s="67">
        <v>205</v>
      </c>
      <c r="AY1120" s="384">
        <v>128</v>
      </c>
      <c r="AZ1120" s="382">
        <v>103.9</v>
      </c>
      <c r="BA1120" s="382">
        <v>107</v>
      </c>
      <c r="BB1120" s="49">
        <v>31</v>
      </c>
      <c r="BC1120" s="49"/>
      <c r="BD1120" s="13" t="s">
        <v>85</v>
      </c>
      <c r="BE1120" s="91" t="s">
        <v>85</v>
      </c>
      <c r="BF1120" s="13" t="s">
        <v>85</v>
      </c>
      <c r="BG1120" s="91" t="s">
        <v>85</v>
      </c>
      <c r="BH1120" s="70">
        <v>32.590000000000003</v>
      </c>
      <c r="BI1120" s="50">
        <v>20.236220472440898</v>
      </c>
      <c r="BJ1120" s="50">
        <v>20.236220472440898</v>
      </c>
      <c r="BK1120" s="50">
        <v>11.417322834645701</v>
      </c>
      <c r="BL1120" s="357">
        <v>7.6616839999999839E-2</v>
      </c>
      <c r="BM1120" s="14">
        <v>36</v>
      </c>
      <c r="BN1120" s="107" t="s">
        <v>4691</v>
      </c>
      <c r="BO1120" s="46" t="s">
        <v>3891</v>
      </c>
      <c r="BP1120" s="74" t="s">
        <v>4730</v>
      </c>
      <c r="BQ1120" s="74" t="s">
        <v>3907</v>
      </c>
      <c r="BR1120" s="74" t="s">
        <v>5031</v>
      </c>
      <c r="BS1120" s="74" t="s">
        <v>2734</v>
      </c>
      <c r="BT1120" s="74" t="s">
        <v>4116</v>
      </c>
      <c r="BU1120" s="74" t="s">
        <v>5126</v>
      </c>
      <c r="BV1120" s="74" t="s">
        <v>5127</v>
      </c>
      <c r="BW1120" s="74" t="s">
        <v>4101</v>
      </c>
      <c r="BX1120" s="74" t="s">
        <v>3909</v>
      </c>
      <c r="BY1120" s="74"/>
      <c r="BZ1120" s="334" t="s">
        <v>6339</v>
      </c>
      <c r="CA1120" s="364" t="s">
        <v>7348</v>
      </c>
      <c r="CB1120" s="337" t="s">
        <v>6343</v>
      </c>
      <c r="CC1120" s="364" t="s">
        <v>7349</v>
      </c>
      <c r="CD1120" s="311" t="str">
        <f t="shared" si="148"/>
        <v>DISCONTINUED - MR705 Bead Grip, 17x8.5, 0mm Offset, 8x170, 130.81mm Centerbore, Matte Black</v>
      </c>
      <c r="CE1120" s="311" t="s">
        <v>3721</v>
      </c>
      <c r="CF1120" s="311" t="s">
        <v>3720</v>
      </c>
      <c r="CG1120" s="300" t="str">
        <f t="shared" si="141"/>
        <v>TRAIL (7XX)</v>
      </c>
    </row>
    <row r="1121" spans="1:85" s="36" customFormat="1" ht="15" customHeight="1">
      <c r="A1121" s="571">
        <f t="shared" si="139"/>
        <v>1118</v>
      </c>
      <c r="B1121" s="13" t="s">
        <v>84</v>
      </c>
      <c r="C1121" s="97" t="s">
        <v>1247</v>
      </c>
      <c r="D1121" s="75" t="s">
        <v>5487</v>
      </c>
      <c r="E1121" s="84" t="s">
        <v>7546</v>
      </c>
      <c r="F1121" s="281" t="str">
        <f t="shared" si="146"/>
        <v>MR70589016818</v>
      </c>
      <c r="G1121" s="83"/>
      <c r="H1121" s="83"/>
      <c r="I1121" s="43" t="s">
        <v>4848</v>
      </c>
      <c r="J1121" s="305">
        <v>44351</v>
      </c>
      <c r="K1121" s="305">
        <v>45523</v>
      </c>
      <c r="L1121" s="282" t="s">
        <v>1239</v>
      </c>
      <c r="M1121" s="328">
        <v>379</v>
      </c>
      <c r="N1121" s="85"/>
      <c r="O1121" s="409"/>
      <c r="P1121" s="75">
        <v>18</v>
      </c>
      <c r="Q1121" s="8">
        <v>9</v>
      </c>
      <c r="R1121" s="92" t="s">
        <v>1697</v>
      </c>
      <c r="S1121" s="75">
        <v>6</v>
      </c>
      <c r="T1121" s="75">
        <v>135</v>
      </c>
      <c r="U1121" s="75">
        <v>18</v>
      </c>
      <c r="V1121" s="77">
        <v>5.75</v>
      </c>
      <c r="W1121" s="95" t="s">
        <v>85</v>
      </c>
      <c r="X1121" s="68">
        <v>87</v>
      </c>
      <c r="Y1121" s="39">
        <v>30.2</v>
      </c>
      <c r="Z1121" s="47">
        <v>2650</v>
      </c>
      <c r="AA1121" s="43" t="s">
        <v>2093</v>
      </c>
      <c r="AB1121" s="72" t="s">
        <v>2850</v>
      </c>
      <c r="AC1121" s="47" t="s">
        <v>9732</v>
      </c>
      <c r="AD1121" s="74" t="s">
        <v>3940</v>
      </c>
      <c r="AE1121" s="86"/>
      <c r="AF1121" s="82">
        <v>22</v>
      </c>
      <c r="AG1121" s="14" t="s">
        <v>85</v>
      </c>
      <c r="AH1121" s="14" t="s">
        <v>85</v>
      </c>
      <c r="AI1121" s="14" t="s">
        <v>85</v>
      </c>
      <c r="AJ1121" s="14" t="s">
        <v>85</v>
      </c>
      <c r="AK1121" s="9" t="s">
        <v>85</v>
      </c>
      <c r="AL1121" s="92" t="s">
        <v>236</v>
      </c>
      <c r="AM1121" s="75" t="s">
        <v>85</v>
      </c>
      <c r="AN1121" s="38" t="s">
        <v>85</v>
      </c>
      <c r="AO1121" s="75" t="s">
        <v>85</v>
      </c>
      <c r="AP1121" s="68">
        <v>16.2</v>
      </c>
      <c r="AQ1121" s="75">
        <v>60</v>
      </c>
      <c r="AR1121" s="75">
        <v>175</v>
      </c>
      <c r="AS1121" s="34">
        <v>3.5</v>
      </c>
      <c r="AT1121" s="34">
        <v>17.7</v>
      </c>
      <c r="AU1121" s="25">
        <v>37</v>
      </c>
      <c r="AV1121" s="34">
        <v>42</v>
      </c>
      <c r="AW1121" s="25">
        <v>220</v>
      </c>
      <c r="AX1121" s="67">
        <v>215</v>
      </c>
      <c r="AY1121" s="385">
        <v>82.41</v>
      </c>
      <c r="AZ1121" s="382">
        <v>38.479999999999997</v>
      </c>
      <c r="BA1121" s="382">
        <v>46.95</v>
      </c>
      <c r="BB1121" s="49">
        <v>31</v>
      </c>
      <c r="BC1121" s="49"/>
      <c r="BD1121" s="13" t="s">
        <v>85</v>
      </c>
      <c r="BE1121" s="91" t="s">
        <v>85</v>
      </c>
      <c r="BF1121" s="13" t="s">
        <v>85</v>
      </c>
      <c r="BG1121" s="91" t="s">
        <v>85</v>
      </c>
      <c r="BH1121" s="70">
        <v>34.200000000000003</v>
      </c>
      <c r="BI1121" s="50">
        <v>21.141732283464599</v>
      </c>
      <c r="BJ1121" s="50">
        <v>21.141732283464599</v>
      </c>
      <c r="BK1121" s="50">
        <v>11.929133858267701</v>
      </c>
      <c r="BL1121" s="357">
        <v>8.7375807000000152E-2</v>
      </c>
      <c r="BM1121" s="14">
        <v>36</v>
      </c>
      <c r="BN1121" s="107" t="s">
        <v>4691</v>
      </c>
      <c r="BO1121" s="46" t="s">
        <v>3891</v>
      </c>
      <c r="BP1121" s="74" t="s">
        <v>4730</v>
      </c>
      <c r="BQ1121" s="74" t="s">
        <v>3907</v>
      </c>
      <c r="BR1121" s="74" t="s">
        <v>5031</v>
      </c>
      <c r="BS1121" s="74" t="s">
        <v>2734</v>
      </c>
      <c r="BT1121" s="74" t="s">
        <v>4116</v>
      </c>
      <c r="BU1121" s="74" t="s">
        <v>5126</v>
      </c>
      <c r="BV1121" s="74" t="s">
        <v>5127</v>
      </c>
      <c r="BW1121" s="74" t="s">
        <v>4101</v>
      </c>
      <c r="BX1121" s="74" t="s">
        <v>3909</v>
      </c>
      <c r="BY1121" s="74"/>
      <c r="BZ1121" s="334" t="s">
        <v>6345</v>
      </c>
      <c r="CA1121" s="364" t="s">
        <v>7340</v>
      </c>
      <c r="CB1121" s="337" t="s">
        <v>6350</v>
      </c>
      <c r="CC1121" s="364" t="s">
        <v>7341</v>
      </c>
      <c r="CD1121" s="311" t="str">
        <f t="shared" si="148"/>
        <v>DISCONTINUED - MR705 Bead Grip, 18x9, +18mm Offset, 6x135, 87mm Centerbore, Titanium</v>
      </c>
      <c r="CE1121" s="311" t="s">
        <v>3721</v>
      </c>
      <c r="CF1121" s="311" t="s">
        <v>3720</v>
      </c>
      <c r="CG1121" s="300" t="str">
        <f t="shared" si="141"/>
        <v>TRAIL (7XX)</v>
      </c>
    </row>
    <row r="1122" spans="1:85" s="36" customFormat="1" ht="15" customHeight="1">
      <c r="A1122" s="571">
        <f t="shared" si="139"/>
        <v>1119</v>
      </c>
      <c r="B1122" s="97" t="s">
        <v>84</v>
      </c>
      <c r="C1122" s="97" t="s">
        <v>1038</v>
      </c>
      <c r="D1122" s="97" t="s">
        <v>1976</v>
      </c>
      <c r="E1122" s="84" t="s">
        <v>7557</v>
      </c>
      <c r="F1122" s="281" t="str">
        <f t="shared" si="146"/>
        <v>MR31529060100</v>
      </c>
      <c r="G1122" s="83"/>
      <c r="H1122" s="83"/>
      <c r="I1122" s="42" t="s">
        <v>5333</v>
      </c>
      <c r="J1122" s="315">
        <v>44517</v>
      </c>
      <c r="K1122" s="315">
        <v>45568</v>
      </c>
      <c r="L1122" s="282" t="s">
        <v>1239</v>
      </c>
      <c r="M1122" s="328">
        <v>419</v>
      </c>
      <c r="N1122" s="85"/>
      <c r="O1122" s="409"/>
      <c r="P1122" s="83">
        <v>20</v>
      </c>
      <c r="Q1122" s="8">
        <v>9</v>
      </c>
      <c r="R1122" s="92" t="s">
        <v>1089</v>
      </c>
      <c r="S1122" s="13">
        <v>6</v>
      </c>
      <c r="T1122" s="83">
        <v>5.5</v>
      </c>
      <c r="U1122" s="83">
        <v>0</v>
      </c>
      <c r="V1122" s="16">
        <v>5</v>
      </c>
      <c r="W1122" s="95" t="s">
        <v>85</v>
      </c>
      <c r="X1122" s="40">
        <v>106.25</v>
      </c>
      <c r="Y1122" s="41">
        <v>40.506266305434842</v>
      </c>
      <c r="Z1122" s="47">
        <v>2650</v>
      </c>
      <c r="AA1122" s="71" t="s">
        <v>5160</v>
      </c>
      <c r="AB1122" s="11" t="s">
        <v>2847</v>
      </c>
      <c r="AC1122" s="47" t="s">
        <v>9699</v>
      </c>
      <c r="AD1122" s="11" t="s">
        <v>2537</v>
      </c>
      <c r="AE1122" s="434"/>
      <c r="AF1122" s="82">
        <v>33</v>
      </c>
      <c r="AG1122" s="14" t="s">
        <v>85</v>
      </c>
      <c r="AH1122" s="14" t="s">
        <v>1786</v>
      </c>
      <c r="AI1122" s="13" t="s">
        <v>85</v>
      </c>
      <c r="AJ1122" s="31" t="s">
        <v>2484</v>
      </c>
      <c r="AK1122" s="9">
        <v>1.1000000000000001</v>
      </c>
      <c r="AL1122" s="11" t="s">
        <v>236</v>
      </c>
      <c r="AM1122" s="74" t="s">
        <v>1649</v>
      </c>
      <c r="AN1122" s="38">
        <v>2.75</v>
      </c>
      <c r="AO1122" s="3">
        <v>78.3</v>
      </c>
      <c r="AP1122" s="68">
        <v>16.2</v>
      </c>
      <c r="AQ1122" s="75">
        <v>60</v>
      </c>
      <c r="AR1122" s="13">
        <v>175</v>
      </c>
      <c r="AS1122" s="67">
        <v>4</v>
      </c>
      <c r="AT1122" s="67">
        <v>20.8</v>
      </c>
      <c r="AU1122" s="67">
        <v>50.9</v>
      </c>
      <c r="AV1122" s="67">
        <v>59</v>
      </c>
      <c r="AW1122" s="67">
        <v>245</v>
      </c>
      <c r="AX1122" s="96">
        <v>241</v>
      </c>
      <c r="AY1122" s="77">
        <v>106.25</v>
      </c>
      <c r="AZ1122" s="49">
        <v>62</v>
      </c>
      <c r="BA1122" s="49">
        <v>62</v>
      </c>
      <c r="BB1122" s="49">
        <v>54</v>
      </c>
      <c r="BC1122" s="49"/>
      <c r="BD1122" s="3" t="s">
        <v>85</v>
      </c>
      <c r="BE1122" s="91" t="s">
        <v>85</v>
      </c>
      <c r="BF1122" s="3" t="s">
        <v>85</v>
      </c>
      <c r="BG1122" s="91" t="s">
        <v>85</v>
      </c>
      <c r="BH1122" s="70">
        <v>45.885545502745856</v>
      </c>
      <c r="BI1122" s="50">
        <v>23.228346456692901</v>
      </c>
      <c r="BJ1122" s="50">
        <v>23.228346456692901</v>
      </c>
      <c r="BK1122" s="50">
        <v>11.771653543307099</v>
      </c>
      <c r="BL1122" s="357">
        <v>0.10408189999999996</v>
      </c>
      <c r="BM1122" s="14">
        <v>24</v>
      </c>
      <c r="BN1122" s="107" t="s">
        <v>3374</v>
      </c>
      <c r="BO1122" s="46" t="s">
        <v>3891</v>
      </c>
      <c r="BP1122" s="29" t="s">
        <v>3907</v>
      </c>
      <c r="BQ1122" s="29" t="s">
        <v>5175</v>
      </c>
      <c r="BR1122" s="29" t="s">
        <v>2709</v>
      </c>
      <c r="BS1122" s="29" t="s">
        <v>5199</v>
      </c>
      <c r="BT1122" s="74" t="s">
        <v>5210</v>
      </c>
      <c r="BU1122" s="74" t="s">
        <v>5189</v>
      </c>
      <c r="BV1122" s="74" t="s">
        <v>4101</v>
      </c>
      <c r="BW1122" s="74" t="s">
        <v>3909</v>
      </c>
      <c r="BX1122" s="74"/>
      <c r="BY1122" s="74"/>
      <c r="BZ1122" s="300" t="s">
        <v>6177</v>
      </c>
      <c r="CA1122" s="356" t="s">
        <v>7394</v>
      </c>
      <c r="CB1122" s="300" t="s">
        <v>6179</v>
      </c>
      <c r="CC1122" s="356" t="s">
        <v>7395</v>
      </c>
      <c r="CD1122" s="311" t="str">
        <f t="shared" ref="CD1122:CD1125" si="149">CONCATENATE("DISCONTINUED"," ","-"," ",D1122,", ",P1122,"x",Q1122,", ",IF(W1122="N/A", "", CONCATENATE(W1122, "/")),IF(U1122&gt;0, CONCATENATE("+",U1122), U1122),"mm Offset, ",R1122,", ",X1122,"mm Centerbore, ",PROPER(AA1122), "", IF(BF1122="N/A", "", CONCATENATE(", w/ ", BF1122)))</f>
        <v>DISCONTINUED - MR315, 20x9, 0mm Offset, 6x5.5, 106.25mm Centerbore, Gold - Black Lip</v>
      </c>
      <c r="CE1122" s="311" t="s">
        <v>3721</v>
      </c>
      <c r="CF1122" s="311" t="s">
        <v>3720</v>
      </c>
      <c r="CG1122" s="300" t="str">
        <f t="shared" si="141"/>
        <v>STREET (3XX)</v>
      </c>
    </row>
    <row r="1123" spans="1:85" s="36" customFormat="1" ht="15" customHeight="1">
      <c r="A1123" s="571">
        <f t="shared" si="139"/>
        <v>1120</v>
      </c>
      <c r="B1123" s="3" t="s">
        <v>84</v>
      </c>
      <c r="C1123" s="92" t="s">
        <v>1060</v>
      </c>
      <c r="D1123" s="74" t="s">
        <v>907</v>
      </c>
      <c r="E1123" s="84" t="s">
        <v>7558</v>
      </c>
      <c r="F1123" s="281" t="str">
        <f t="shared" si="146"/>
        <v>MR60521050924N</v>
      </c>
      <c r="G1123" s="83" t="s">
        <v>2095</v>
      </c>
      <c r="H1123" s="83"/>
      <c r="I1123" s="71" t="s">
        <v>932</v>
      </c>
      <c r="J1123" s="305">
        <v>42736</v>
      </c>
      <c r="K1123" s="315">
        <v>45568</v>
      </c>
      <c r="L1123" s="282" t="s">
        <v>1239</v>
      </c>
      <c r="M1123" s="328">
        <v>399</v>
      </c>
      <c r="N1123" s="85"/>
      <c r="O1123" s="409"/>
      <c r="P1123" s="74">
        <v>20</v>
      </c>
      <c r="Q1123" s="76">
        <v>10</v>
      </c>
      <c r="R1123" s="92" t="s">
        <v>1692</v>
      </c>
      <c r="S1123" s="74">
        <v>5</v>
      </c>
      <c r="T1123" s="74">
        <v>5</v>
      </c>
      <c r="U1123" s="74">
        <v>-24</v>
      </c>
      <c r="V1123" s="77">
        <v>4.55</v>
      </c>
      <c r="W1123" s="93" t="s">
        <v>85</v>
      </c>
      <c r="X1123" s="77">
        <v>71.5</v>
      </c>
      <c r="Y1123" s="76">
        <v>43</v>
      </c>
      <c r="Z1123" s="47">
        <v>2650</v>
      </c>
      <c r="AA1123" s="72" t="s">
        <v>2168</v>
      </c>
      <c r="AB1123" s="71" t="s">
        <v>2846</v>
      </c>
      <c r="AC1123" s="47" t="s">
        <v>9782</v>
      </c>
      <c r="AD1123" s="3" t="s">
        <v>1587</v>
      </c>
      <c r="AE1123" s="47"/>
      <c r="AF1123" s="82">
        <v>33</v>
      </c>
      <c r="AG1123" s="80" t="s">
        <v>1731</v>
      </c>
      <c r="AH1123" s="73" t="s">
        <v>1786</v>
      </c>
      <c r="AI1123" s="73" t="s">
        <v>85</v>
      </c>
      <c r="AJ1123" s="92" t="s">
        <v>1826</v>
      </c>
      <c r="AK1123" s="9">
        <v>1.1000000000000001</v>
      </c>
      <c r="AL1123" s="92" t="s">
        <v>236</v>
      </c>
      <c r="AM1123" s="74" t="s">
        <v>85</v>
      </c>
      <c r="AN1123" s="38" t="s">
        <v>85</v>
      </c>
      <c r="AO1123" s="74" t="s">
        <v>85</v>
      </c>
      <c r="AP1123" s="68">
        <v>16.2</v>
      </c>
      <c r="AQ1123" s="75">
        <v>60</v>
      </c>
      <c r="AR1123" s="74">
        <v>165</v>
      </c>
      <c r="AS1123" s="34">
        <v>6</v>
      </c>
      <c r="AT1123" s="34">
        <v>15</v>
      </c>
      <c r="AU1123" s="34">
        <v>25</v>
      </c>
      <c r="AV1123" s="34">
        <v>37</v>
      </c>
      <c r="AW1123" s="34">
        <v>245</v>
      </c>
      <c r="AX1123" s="94">
        <v>241</v>
      </c>
      <c r="AY1123" s="93">
        <v>71.5</v>
      </c>
      <c r="AZ1123" s="49">
        <v>38</v>
      </c>
      <c r="BA1123" s="49">
        <v>38</v>
      </c>
      <c r="BB1123" s="49">
        <v>72</v>
      </c>
      <c r="BC1123" s="49"/>
      <c r="BD1123" s="3" t="s">
        <v>85</v>
      </c>
      <c r="BE1123" s="91" t="s">
        <v>85</v>
      </c>
      <c r="BF1123" s="3" t="s">
        <v>85</v>
      </c>
      <c r="BG1123" s="91" t="s">
        <v>85</v>
      </c>
      <c r="BH1123" s="70">
        <v>47.84</v>
      </c>
      <c r="BI1123" s="50">
        <v>23.228346456692901</v>
      </c>
      <c r="BJ1123" s="50">
        <v>23.228346456692901</v>
      </c>
      <c r="BK1123" s="50">
        <v>12.9133858267717</v>
      </c>
      <c r="BL1123" s="357">
        <v>0.11417680000000027</v>
      </c>
      <c r="BM1123" s="73">
        <v>20</v>
      </c>
      <c r="BN1123" s="107" t="s">
        <v>4691</v>
      </c>
      <c r="BO1123" s="46" t="s">
        <v>3891</v>
      </c>
      <c r="BP1123" s="74" t="s">
        <v>3907</v>
      </c>
      <c r="BQ1123" s="74" t="s">
        <v>4615</v>
      </c>
      <c r="BR1123" s="74" t="s">
        <v>5198</v>
      </c>
      <c r="BS1123" s="74" t="s">
        <v>5199</v>
      </c>
      <c r="BT1123" s="74" t="s">
        <v>4451</v>
      </c>
      <c r="BU1123" s="74" t="s">
        <v>4101</v>
      </c>
      <c r="BV1123" s="74" t="s">
        <v>3909</v>
      </c>
      <c r="BW1123" s="74"/>
      <c r="BX1123" s="74"/>
      <c r="BY1123" s="74"/>
      <c r="BZ1123" s="300" t="s">
        <v>6256</v>
      </c>
      <c r="CA1123" s="356" t="s">
        <v>7294</v>
      </c>
      <c r="CB1123" s="300" t="s">
        <v>6257</v>
      </c>
      <c r="CC1123" s="356" t="s">
        <v>7295</v>
      </c>
      <c r="CD1123" s="311" t="str">
        <f t="shared" si="149"/>
        <v>DISCONTINUED - MR605 NV, 20x10, -24mm Offset, 5x5, 71.5mm Centerbore, Method Bronze</v>
      </c>
      <c r="CE1123" s="311" t="s">
        <v>3721</v>
      </c>
      <c r="CF1123" s="311" t="s">
        <v>3720</v>
      </c>
      <c r="CG1123" s="300" t="str">
        <f t="shared" si="141"/>
        <v>DISCO (6XX)</v>
      </c>
    </row>
    <row r="1124" spans="1:85" s="36" customFormat="1" ht="15" customHeight="1">
      <c r="A1124" s="571">
        <f t="shared" si="139"/>
        <v>1121</v>
      </c>
      <c r="B1124" s="13" t="s">
        <v>84</v>
      </c>
      <c r="C1124" s="97" t="s">
        <v>1247</v>
      </c>
      <c r="D1124" s="75" t="s">
        <v>5488</v>
      </c>
      <c r="E1124" s="84" t="s">
        <v>7559</v>
      </c>
      <c r="F1124" s="281" t="str">
        <f t="shared" si="146"/>
        <v>MR70689058535</v>
      </c>
      <c r="G1124" s="83"/>
      <c r="H1124" s="83"/>
      <c r="I1124" s="43" t="s">
        <v>5303</v>
      </c>
      <c r="J1124" s="315">
        <v>44517</v>
      </c>
      <c r="K1124" s="315">
        <v>45568</v>
      </c>
      <c r="L1124" s="282" t="s">
        <v>1239</v>
      </c>
      <c r="M1124" s="328">
        <v>379</v>
      </c>
      <c r="N1124" s="85"/>
      <c r="O1124" s="409"/>
      <c r="P1124" s="75">
        <v>18</v>
      </c>
      <c r="Q1124" s="8">
        <v>9</v>
      </c>
      <c r="R1124" s="92" t="s">
        <v>1688</v>
      </c>
      <c r="S1124" s="75">
        <v>5</v>
      </c>
      <c r="T1124" s="75">
        <v>150</v>
      </c>
      <c r="U1124" s="75">
        <v>35</v>
      </c>
      <c r="V1124" s="77">
        <v>6.35</v>
      </c>
      <c r="W1124" s="95" t="s">
        <v>85</v>
      </c>
      <c r="X1124" s="68">
        <v>110.5</v>
      </c>
      <c r="Y1124" s="39">
        <v>32.25</v>
      </c>
      <c r="Z1124" s="47">
        <v>2650</v>
      </c>
      <c r="AA1124" s="43" t="s">
        <v>2165</v>
      </c>
      <c r="AB1124" s="72" t="s">
        <v>2845</v>
      </c>
      <c r="AC1124" s="47" t="s">
        <v>9911</v>
      </c>
      <c r="AD1124" s="74" t="s">
        <v>3941</v>
      </c>
      <c r="AE1124" s="86"/>
      <c r="AF1124" s="82">
        <v>22</v>
      </c>
      <c r="AG1124" s="14" t="s">
        <v>85</v>
      </c>
      <c r="AH1124" s="14" t="s">
        <v>85</v>
      </c>
      <c r="AI1124" s="13" t="s">
        <v>85</v>
      </c>
      <c r="AJ1124" s="14" t="s">
        <v>85</v>
      </c>
      <c r="AK1124" s="9" t="s">
        <v>85</v>
      </c>
      <c r="AL1124" s="92" t="s">
        <v>236</v>
      </c>
      <c r="AM1124" s="75" t="s">
        <v>85</v>
      </c>
      <c r="AN1124" s="38" t="s">
        <v>85</v>
      </c>
      <c r="AO1124" s="75" t="s">
        <v>85</v>
      </c>
      <c r="AP1124" s="68">
        <v>16.2</v>
      </c>
      <c r="AQ1124" s="75">
        <v>60</v>
      </c>
      <c r="AR1124" s="75">
        <v>185</v>
      </c>
      <c r="AS1124" s="34">
        <v>0</v>
      </c>
      <c r="AT1124" s="34">
        <v>6</v>
      </c>
      <c r="AU1124" s="25">
        <v>21</v>
      </c>
      <c r="AV1124" s="34">
        <v>31</v>
      </c>
      <c r="AW1124" s="25">
        <v>223.3</v>
      </c>
      <c r="AX1124" s="67">
        <v>209</v>
      </c>
      <c r="AY1124" s="77">
        <v>110.5</v>
      </c>
      <c r="AZ1124" s="49">
        <v>44</v>
      </c>
      <c r="BA1124" s="49">
        <v>44</v>
      </c>
      <c r="BB1124" s="49">
        <v>24</v>
      </c>
      <c r="BC1124" s="49"/>
      <c r="BD1124" s="13" t="s">
        <v>85</v>
      </c>
      <c r="BE1124" s="91" t="s">
        <v>85</v>
      </c>
      <c r="BF1124" s="13" t="s">
        <v>85</v>
      </c>
      <c r="BG1124" s="91" t="s">
        <v>85</v>
      </c>
      <c r="BH1124" s="70">
        <v>36.25</v>
      </c>
      <c r="BI1124" s="50">
        <v>21.141732283464599</v>
      </c>
      <c r="BJ1124" s="50">
        <v>21.141732283464599</v>
      </c>
      <c r="BK1124" s="50">
        <v>11.929133858267701</v>
      </c>
      <c r="BL1124" s="357">
        <v>8.7375807000000152E-2</v>
      </c>
      <c r="BM1124" s="14">
        <v>36</v>
      </c>
      <c r="BN1124" s="107" t="s">
        <v>3374</v>
      </c>
      <c r="BO1124" s="46" t="s">
        <v>3891</v>
      </c>
      <c r="BP1124" s="74" t="s">
        <v>4730</v>
      </c>
      <c r="BQ1124" s="74" t="s">
        <v>3907</v>
      </c>
      <c r="BR1124" s="74" t="s">
        <v>5165</v>
      </c>
      <c r="BS1124" s="74" t="s">
        <v>2734</v>
      </c>
      <c r="BT1124" s="74" t="s">
        <v>5619</v>
      </c>
      <c r="BU1124" s="74" t="s">
        <v>5126</v>
      </c>
      <c r="BV1124" s="74" t="s">
        <v>5620</v>
      </c>
      <c r="BW1124" s="74" t="s">
        <v>4101</v>
      </c>
      <c r="BX1124" s="74" t="s">
        <v>3909</v>
      </c>
      <c r="BY1124" s="74"/>
      <c r="BZ1124" s="334" t="s">
        <v>6355</v>
      </c>
      <c r="CA1124" s="364" t="s">
        <v>7338</v>
      </c>
      <c r="CB1124" s="337" t="s">
        <v>6359</v>
      </c>
      <c r="CC1124" s="364" t="s">
        <v>7339</v>
      </c>
      <c r="CD1124" s="311" t="str">
        <f t="shared" si="149"/>
        <v>DISCONTINUED - MR706 Bead Grip, 18x9, +35mm Offset, 5x150, 110.5mm Centerbore, Matte Black</v>
      </c>
      <c r="CE1124" s="311" t="s">
        <v>3721</v>
      </c>
      <c r="CF1124" s="311" t="s">
        <v>3720</v>
      </c>
      <c r="CG1124" s="300" t="str">
        <f t="shared" si="141"/>
        <v>TRAIL (7XX)</v>
      </c>
    </row>
    <row r="1125" spans="1:85" s="36" customFormat="1" ht="15" customHeight="1">
      <c r="A1125" s="571">
        <f t="shared" si="139"/>
        <v>1122</v>
      </c>
      <c r="B1125" s="13" t="s">
        <v>84</v>
      </c>
      <c r="C1125" s="97" t="s">
        <v>1247</v>
      </c>
      <c r="D1125" s="75" t="s">
        <v>5489</v>
      </c>
      <c r="E1125" s="84" t="s">
        <v>7560</v>
      </c>
      <c r="F1125" s="281" t="str">
        <f t="shared" si="146"/>
        <v>MR70778580500</v>
      </c>
      <c r="G1125" s="83"/>
      <c r="H1125" s="83"/>
      <c r="I1125" s="72" t="s">
        <v>5446</v>
      </c>
      <c r="J1125" s="306">
        <v>44539</v>
      </c>
      <c r="K1125" s="315">
        <v>45568</v>
      </c>
      <c r="L1125" s="282" t="s">
        <v>1239</v>
      </c>
      <c r="M1125" s="328">
        <v>339</v>
      </c>
      <c r="N1125" s="85"/>
      <c r="O1125" s="409"/>
      <c r="P1125" s="75">
        <v>17</v>
      </c>
      <c r="Q1125" s="76">
        <v>8.5</v>
      </c>
      <c r="R1125" s="92" t="s">
        <v>1699</v>
      </c>
      <c r="S1125" s="75">
        <v>8</v>
      </c>
      <c r="T1125" s="75">
        <v>6.5</v>
      </c>
      <c r="U1125" s="75">
        <v>0</v>
      </c>
      <c r="V1125" s="77">
        <v>4.72</v>
      </c>
      <c r="W1125" s="95" t="s">
        <v>85</v>
      </c>
      <c r="X1125" s="68">
        <v>130.81</v>
      </c>
      <c r="Y1125" s="39">
        <v>33.22</v>
      </c>
      <c r="Z1125" s="47">
        <v>3640</v>
      </c>
      <c r="AA1125" s="43" t="s">
        <v>2165</v>
      </c>
      <c r="AB1125" s="72" t="s">
        <v>2845</v>
      </c>
      <c r="AC1125" s="47" t="s">
        <v>9627</v>
      </c>
      <c r="AD1125" s="74" t="s">
        <v>3944</v>
      </c>
      <c r="AE1125" s="86"/>
      <c r="AF1125" s="82">
        <v>33</v>
      </c>
      <c r="AG1125" s="14" t="s">
        <v>85</v>
      </c>
      <c r="AH1125" s="14" t="s">
        <v>85</v>
      </c>
      <c r="AI1125" s="13" t="s">
        <v>2863</v>
      </c>
      <c r="AJ1125" s="14" t="s">
        <v>85</v>
      </c>
      <c r="AK1125" s="9" t="s">
        <v>85</v>
      </c>
      <c r="AL1125" s="92" t="s">
        <v>237</v>
      </c>
      <c r="AM1125" s="75" t="s">
        <v>85</v>
      </c>
      <c r="AN1125" s="38" t="s">
        <v>85</v>
      </c>
      <c r="AO1125" s="75" t="s">
        <v>85</v>
      </c>
      <c r="AP1125" s="68">
        <v>16.2</v>
      </c>
      <c r="AQ1125" s="75">
        <v>60</v>
      </c>
      <c r="AR1125" s="75">
        <v>200</v>
      </c>
      <c r="AS1125" s="34">
        <v>0</v>
      </c>
      <c r="AT1125" s="34">
        <v>0</v>
      </c>
      <c r="AU1125" s="25">
        <v>34.700000000000003</v>
      </c>
      <c r="AV1125" s="34">
        <v>85.6</v>
      </c>
      <c r="AW1125" s="25">
        <v>210</v>
      </c>
      <c r="AX1125" s="67">
        <v>203</v>
      </c>
      <c r="AY1125" s="384">
        <v>123.1</v>
      </c>
      <c r="AZ1125" s="382">
        <v>92</v>
      </c>
      <c r="BA1125" s="382">
        <v>92</v>
      </c>
      <c r="BB1125" s="49">
        <v>0</v>
      </c>
      <c r="BC1125" s="49"/>
      <c r="BD1125" s="13" t="s">
        <v>85</v>
      </c>
      <c r="BE1125" s="91" t="s">
        <v>85</v>
      </c>
      <c r="BF1125" s="13" t="s">
        <v>85</v>
      </c>
      <c r="BG1125" s="91" t="s">
        <v>85</v>
      </c>
      <c r="BH1125" s="70">
        <v>38.07</v>
      </c>
      <c r="BI1125" s="50">
        <v>20.236220472440898</v>
      </c>
      <c r="BJ1125" s="50">
        <v>20.236220472440898</v>
      </c>
      <c r="BK1125" s="50">
        <v>11.417322834645701</v>
      </c>
      <c r="BL1125" s="357">
        <v>7.6616839999999839E-2</v>
      </c>
      <c r="BM1125" s="14">
        <v>36</v>
      </c>
      <c r="BN1125" s="107" t="s">
        <v>3374</v>
      </c>
      <c r="BO1125" s="46" t="s">
        <v>3891</v>
      </c>
      <c r="BP1125" s="74" t="s">
        <v>4730</v>
      </c>
      <c r="BQ1125" s="74" t="s">
        <v>3907</v>
      </c>
      <c r="BR1125" s="74" t="s">
        <v>5161</v>
      </c>
      <c r="BS1125" s="74" t="s">
        <v>2734</v>
      </c>
      <c r="BT1125" s="74" t="s">
        <v>5619</v>
      </c>
      <c r="BU1125" s="74" t="s">
        <v>5126</v>
      </c>
      <c r="BV1125" s="74" t="s">
        <v>5620</v>
      </c>
      <c r="BW1125" s="74" t="s">
        <v>4101</v>
      </c>
      <c r="BX1125" s="74" t="s">
        <v>3909</v>
      </c>
      <c r="BY1125" s="74"/>
      <c r="BZ1125" s="334" t="s">
        <v>6392</v>
      </c>
      <c r="CA1125" s="364" t="s">
        <v>7308</v>
      </c>
      <c r="CB1125" s="337" t="s">
        <v>6397</v>
      </c>
      <c r="CC1125" s="364" t="s">
        <v>7309</v>
      </c>
      <c r="CD1125" s="311" t="str">
        <f t="shared" si="149"/>
        <v>DISCONTINUED - MR707 Bead Grip, 17x8.5, 0mm Offset, 8x6.5, 130.81mm Centerbore, Matte Black</v>
      </c>
      <c r="CE1125" s="311" t="s">
        <v>3721</v>
      </c>
      <c r="CF1125" s="311" t="s">
        <v>3720</v>
      </c>
      <c r="CG1125" s="300" t="str">
        <f t="shared" si="141"/>
        <v>TRAIL (7XX)</v>
      </c>
    </row>
    <row r="1126" spans="1:85" s="36" customFormat="1" ht="15" customHeight="1">
      <c r="A1126" s="571">
        <f t="shared" si="139"/>
        <v>1123</v>
      </c>
      <c r="B1126" s="92" t="s">
        <v>84</v>
      </c>
      <c r="C1126" s="92" t="s">
        <v>1038</v>
      </c>
      <c r="D1126" s="92" t="s">
        <v>4208</v>
      </c>
      <c r="E1126" s="129" t="s">
        <v>7575</v>
      </c>
      <c r="F1126" s="281" t="str">
        <f t="shared" si="146"/>
        <v>MR31789058818</v>
      </c>
      <c r="G1126" s="83"/>
      <c r="H1126" s="83"/>
      <c r="I1126" s="72" t="s">
        <v>4226</v>
      </c>
      <c r="J1126" s="305">
        <v>44026</v>
      </c>
      <c r="K1126" s="315">
        <v>45568</v>
      </c>
      <c r="L1126" s="282" t="s">
        <v>1239</v>
      </c>
      <c r="M1126" s="328">
        <v>339</v>
      </c>
      <c r="N1126" s="85"/>
      <c r="O1126" s="409"/>
      <c r="P1126" s="29">
        <v>18</v>
      </c>
      <c r="Q1126" s="8">
        <v>9</v>
      </c>
      <c r="R1126" s="92" t="s">
        <v>1688</v>
      </c>
      <c r="S1126" s="3">
        <v>5</v>
      </c>
      <c r="T1126" s="29">
        <v>150</v>
      </c>
      <c r="U1126" s="29">
        <v>18</v>
      </c>
      <c r="V1126" s="16">
        <v>5.75</v>
      </c>
      <c r="W1126" s="93" t="s">
        <v>85</v>
      </c>
      <c r="X1126" s="16">
        <v>110.5</v>
      </c>
      <c r="Y1126" s="8">
        <v>32.628414803361885</v>
      </c>
      <c r="Z1126" s="47">
        <v>2650</v>
      </c>
      <c r="AA1126" s="11" t="s">
        <v>2093</v>
      </c>
      <c r="AB1126" s="11" t="s">
        <v>2850</v>
      </c>
      <c r="AC1126" s="47" t="s">
        <v>9739</v>
      </c>
      <c r="AD1126" s="74" t="s">
        <v>1598</v>
      </c>
      <c r="AE1126" s="86"/>
      <c r="AF1126" s="82">
        <v>22</v>
      </c>
      <c r="AG1126" s="80" t="s">
        <v>85</v>
      </c>
      <c r="AH1126" s="73" t="s">
        <v>85</v>
      </c>
      <c r="AI1126" s="73" t="s">
        <v>85</v>
      </c>
      <c r="AJ1126" s="73" t="s">
        <v>1497</v>
      </c>
      <c r="AK1126" s="9">
        <v>1.1000000000000001</v>
      </c>
      <c r="AL1126" s="92" t="s">
        <v>237</v>
      </c>
      <c r="AM1126" s="92" t="s">
        <v>85</v>
      </c>
      <c r="AN1126" s="38" t="s">
        <v>85</v>
      </c>
      <c r="AO1126" s="92" t="s">
        <v>85</v>
      </c>
      <c r="AP1126" s="68">
        <v>16.2</v>
      </c>
      <c r="AQ1126" s="75">
        <v>60</v>
      </c>
      <c r="AR1126" s="3">
        <v>180</v>
      </c>
      <c r="AS1126" s="34">
        <v>0</v>
      </c>
      <c r="AT1126" s="34">
        <v>35</v>
      </c>
      <c r="AU1126" s="34">
        <v>60</v>
      </c>
      <c r="AV1126" s="34">
        <v>87.7</v>
      </c>
      <c r="AW1126" s="34">
        <v>220</v>
      </c>
      <c r="AX1126" s="94">
        <v>217</v>
      </c>
      <c r="AY1126" s="383">
        <v>103</v>
      </c>
      <c r="AZ1126" s="382">
        <v>32</v>
      </c>
      <c r="BA1126" s="382">
        <v>39</v>
      </c>
      <c r="BB1126" s="49">
        <v>21</v>
      </c>
      <c r="BC1126" s="49"/>
      <c r="BD1126" s="3" t="s">
        <v>85</v>
      </c>
      <c r="BE1126" s="91" t="s">
        <v>85</v>
      </c>
      <c r="BF1126" s="3" t="s">
        <v>85</v>
      </c>
      <c r="BG1126" s="91" t="s">
        <v>85</v>
      </c>
      <c r="BH1126" s="70">
        <v>38.299999999999997</v>
      </c>
      <c r="BI1126" s="50">
        <v>21.141732283464599</v>
      </c>
      <c r="BJ1126" s="50">
        <v>21.141732283464599</v>
      </c>
      <c r="BK1126" s="50">
        <v>11.929133858267701</v>
      </c>
      <c r="BL1126" s="357">
        <v>8.7375807000000152E-2</v>
      </c>
      <c r="BM1126" s="14">
        <v>36</v>
      </c>
      <c r="BN1126" s="107" t="s">
        <v>3374</v>
      </c>
      <c r="BO1126" s="46" t="s">
        <v>3891</v>
      </c>
      <c r="BP1126" s="29" t="s">
        <v>3907</v>
      </c>
      <c r="BQ1126" s="29" t="s">
        <v>4614</v>
      </c>
      <c r="BR1126" s="29" t="s">
        <v>5224</v>
      </c>
      <c r="BS1126" s="29" t="s">
        <v>5199</v>
      </c>
      <c r="BT1126" s="74" t="s">
        <v>5225</v>
      </c>
      <c r="BU1126" s="74" t="s">
        <v>5226</v>
      </c>
      <c r="BV1126" s="74" t="s">
        <v>4101</v>
      </c>
      <c r="BW1126" s="74" t="s">
        <v>3909</v>
      </c>
      <c r="BX1126" s="74"/>
      <c r="BY1126" s="74"/>
      <c r="BZ1126" s="300" t="s">
        <v>6210</v>
      </c>
      <c r="CA1126" s="363" t="s">
        <v>7397</v>
      </c>
      <c r="CB1126" s="300" t="s">
        <v>6213</v>
      </c>
      <c r="CC1126" s="363" t="s">
        <v>7396</v>
      </c>
      <c r="CD1126" s="311" t="str">
        <f t="shared" ref="CD1126:CD1133" si="150">CONCATENATE("DISCONTINUED"," ","-"," ",D1126,", ",P1126,"x",Q1126,", ",IF(W1126="N/A", "", CONCATENATE(W1126, "/")),IF(U1126&gt;0, CONCATENATE("+",U1126), U1126),"mm Offset, ",R1126,", ",X1126,"mm Centerbore, ",PROPER(AA1126), "", IF(BF1126="N/A", "", CONCATENATE(", w/ ", BF1126)))</f>
        <v>DISCONTINUED - MR317, 18x9, +18mm Offset, 5x150, 110.5mm Centerbore, Titanium</v>
      </c>
      <c r="CE1126" s="311" t="s">
        <v>3721</v>
      </c>
      <c r="CF1126" s="311" t="s">
        <v>3720</v>
      </c>
      <c r="CG1126" s="300" t="str">
        <f t="shared" si="141"/>
        <v>STREET (3XX)</v>
      </c>
    </row>
    <row r="1127" spans="1:85" s="36" customFormat="1" ht="15" customHeight="1">
      <c r="A1127" s="571">
        <f t="shared" si="139"/>
        <v>1124</v>
      </c>
      <c r="B1127" s="4" t="s">
        <v>84</v>
      </c>
      <c r="C1127" s="92" t="s">
        <v>1055</v>
      </c>
      <c r="D1127" s="5" t="s">
        <v>5415</v>
      </c>
      <c r="E1127" s="84" t="s">
        <v>7576</v>
      </c>
      <c r="F1127" s="281" t="str">
        <f t="shared" si="146"/>
        <v>MR40746046551</v>
      </c>
      <c r="G1127" s="83"/>
      <c r="H1127" s="83"/>
      <c r="I1127" s="72" t="s">
        <v>4901</v>
      </c>
      <c r="J1127" s="305">
        <v>44351</v>
      </c>
      <c r="K1127" s="315">
        <v>45568</v>
      </c>
      <c r="L1127" s="282" t="s">
        <v>1239</v>
      </c>
      <c r="M1127" s="328">
        <v>189</v>
      </c>
      <c r="N1127" s="85"/>
      <c r="O1127" s="409"/>
      <c r="P1127" s="5">
        <v>14</v>
      </c>
      <c r="Q1127" s="70">
        <v>6</v>
      </c>
      <c r="R1127" s="92" t="s">
        <v>1683</v>
      </c>
      <c r="S1127" s="5">
        <v>4</v>
      </c>
      <c r="T1127" s="5">
        <v>156</v>
      </c>
      <c r="U1127" s="5">
        <v>38</v>
      </c>
      <c r="V1127" s="17">
        <v>5</v>
      </c>
      <c r="W1127" s="5" t="s">
        <v>2038</v>
      </c>
      <c r="X1127" s="17">
        <v>120</v>
      </c>
      <c r="Y1127" s="70">
        <v>15.36</v>
      </c>
      <c r="Z1127" s="47">
        <v>1600</v>
      </c>
      <c r="AA1127" s="72" t="s">
        <v>2165</v>
      </c>
      <c r="AB1127" s="72" t="s">
        <v>2845</v>
      </c>
      <c r="AC1127" s="47" t="s">
        <v>9920</v>
      </c>
      <c r="AD1127" s="2" t="s">
        <v>85</v>
      </c>
      <c r="AE1127" s="435"/>
      <c r="AF1127" s="82" t="s">
        <v>85</v>
      </c>
      <c r="AG1127" s="2" t="s">
        <v>85</v>
      </c>
      <c r="AH1127" s="2" t="s">
        <v>85</v>
      </c>
      <c r="AI1127" s="73" t="s">
        <v>85</v>
      </c>
      <c r="AJ1127" s="2" t="s">
        <v>85</v>
      </c>
      <c r="AK1127" s="9" t="s">
        <v>85</v>
      </c>
      <c r="AL1127" s="74" t="s">
        <v>237</v>
      </c>
      <c r="AM1127" s="74" t="s">
        <v>85</v>
      </c>
      <c r="AN1127" s="38" t="s">
        <v>85</v>
      </c>
      <c r="AO1127" s="74" t="s">
        <v>85</v>
      </c>
      <c r="AP1127" s="77">
        <v>14.1</v>
      </c>
      <c r="AQ1127" s="74">
        <v>60</v>
      </c>
      <c r="AR1127" s="74">
        <v>200</v>
      </c>
      <c r="AS1127" s="25">
        <v>0</v>
      </c>
      <c r="AT1127" s="25">
        <v>0</v>
      </c>
      <c r="AU1127" s="25">
        <v>22</v>
      </c>
      <c r="AV1127" s="25">
        <v>0</v>
      </c>
      <c r="AW1127" s="25">
        <v>164.7</v>
      </c>
      <c r="AX1127" s="25">
        <v>152.80000000000001</v>
      </c>
      <c r="AY1127" s="77" t="s">
        <v>85</v>
      </c>
      <c r="AZ1127" s="49" t="s">
        <v>85</v>
      </c>
      <c r="BA1127" s="49" t="s">
        <v>85</v>
      </c>
      <c r="BB1127" s="49">
        <v>0</v>
      </c>
      <c r="BC1127" s="49"/>
      <c r="BD1127" s="3" t="s">
        <v>85</v>
      </c>
      <c r="BE1127" s="91" t="s">
        <v>85</v>
      </c>
      <c r="BF1127" s="3" t="s">
        <v>85</v>
      </c>
      <c r="BG1127" s="91" t="s">
        <v>85</v>
      </c>
      <c r="BH1127" s="70">
        <v>20.25</v>
      </c>
      <c r="BI1127" s="50">
        <v>16.8503937007874</v>
      </c>
      <c r="BJ1127" s="50">
        <v>16.8503937007874</v>
      </c>
      <c r="BK1127" s="50">
        <v>9.0944881889763796</v>
      </c>
      <c r="BL1127" s="357">
        <v>4.231550399999999E-2</v>
      </c>
      <c r="BM1127" s="5">
        <v>48</v>
      </c>
      <c r="BN1127" s="107" t="s">
        <v>3374</v>
      </c>
      <c r="BO1127" s="46" t="s">
        <v>3891</v>
      </c>
      <c r="BP1127" s="74" t="s">
        <v>4730</v>
      </c>
      <c r="BQ1127" s="74" t="s">
        <v>3907</v>
      </c>
      <c r="BR1127" s="74" t="s">
        <v>5161</v>
      </c>
      <c r="BS1127" s="74" t="s">
        <v>2734</v>
      </c>
      <c r="BT1127" s="74" t="s">
        <v>4116</v>
      </c>
      <c r="BU1127" s="74"/>
      <c r="BV1127" s="74"/>
      <c r="BW1127" s="74"/>
      <c r="BX1127" s="74"/>
      <c r="BY1127" s="74"/>
      <c r="BZ1127" s="300" t="s">
        <v>6402</v>
      </c>
      <c r="CA1127" s="356" t="s">
        <v>7404</v>
      </c>
      <c r="CB1127" s="300" t="s">
        <v>6403</v>
      </c>
      <c r="CC1127" s="356" t="s">
        <v>7405</v>
      </c>
      <c r="CD1127" s="311" t="str">
        <f t="shared" si="150"/>
        <v>DISCONTINUED - MR407 Bead Grip, 14x6, 5+1/+38mm Offset, 4x156, 120mm Centerbore, Matte Black</v>
      </c>
      <c r="CE1127" s="311" t="s">
        <v>3721</v>
      </c>
      <c r="CF1127" s="311" t="s">
        <v>3720</v>
      </c>
      <c r="CG1127" s="300" t="str">
        <f t="shared" si="141"/>
        <v>UTV (4XX)</v>
      </c>
    </row>
    <row r="1128" spans="1:85" s="36" customFormat="1" ht="15" customHeight="1">
      <c r="A1128" s="571">
        <f t="shared" si="139"/>
        <v>1125</v>
      </c>
      <c r="B1128" s="4" t="s">
        <v>84</v>
      </c>
      <c r="C1128" s="92" t="s">
        <v>1055</v>
      </c>
      <c r="D1128" s="5" t="s">
        <v>5415</v>
      </c>
      <c r="E1128" s="84" t="s">
        <v>7577</v>
      </c>
      <c r="F1128" s="281" t="str">
        <f t="shared" si="146"/>
        <v>MR40746046651</v>
      </c>
      <c r="G1128" s="83"/>
      <c r="H1128" s="83"/>
      <c r="I1128" s="72" t="s">
        <v>4902</v>
      </c>
      <c r="J1128" s="305">
        <v>44351</v>
      </c>
      <c r="K1128" s="315">
        <v>45568</v>
      </c>
      <c r="L1128" s="282" t="s">
        <v>1239</v>
      </c>
      <c r="M1128" s="328">
        <v>189</v>
      </c>
      <c r="N1128" s="85"/>
      <c r="O1128" s="409"/>
      <c r="P1128" s="5">
        <v>14</v>
      </c>
      <c r="Q1128" s="70">
        <v>6</v>
      </c>
      <c r="R1128" s="92" t="s">
        <v>1683</v>
      </c>
      <c r="S1128" s="5">
        <v>4</v>
      </c>
      <c r="T1128" s="5">
        <v>156</v>
      </c>
      <c r="U1128" s="5">
        <v>38</v>
      </c>
      <c r="V1128" s="17">
        <v>5</v>
      </c>
      <c r="W1128" s="5" t="s">
        <v>2038</v>
      </c>
      <c r="X1128" s="17">
        <v>120</v>
      </c>
      <c r="Y1128" s="70">
        <v>15.47</v>
      </c>
      <c r="Z1128" s="47">
        <v>1600</v>
      </c>
      <c r="AA1128" s="72" t="s">
        <v>4426</v>
      </c>
      <c r="AB1128" s="72" t="s">
        <v>4427</v>
      </c>
      <c r="AC1128" s="47" t="s">
        <v>9920</v>
      </c>
      <c r="AD1128" s="2" t="s">
        <v>85</v>
      </c>
      <c r="AE1128" s="435"/>
      <c r="AF1128" s="82" t="s">
        <v>85</v>
      </c>
      <c r="AG1128" s="2" t="s">
        <v>85</v>
      </c>
      <c r="AH1128" s="2" t="s">
        <v>85</v>
      </c>
      <c r="AI1128" s="73" t="s">
        <v>85</v>
      </c>
      <c r="AJ1128" s="2" t="s">
        <v>85</v>
      </c>
      <c r="AK1128" s="9" t="s">
        <v>85</v>
      </c>
      <c r="AL1128" s="74" t="s">
        <v>237</v>
      </c>
      <c r="AM1128" s="74" t="s">
        <v>85</v>
      </c>
      <c r="AN1128" s="38" t="s">
        <v>85</v>
      </c>
      <c r="AO1128" s="74" t="s">
        <v>85</v>
      </c>
      <c r="AP1128" s="77">
        <v>14.1</v>
      </c>
      <c r="AQ1128" s="74">
        <v>60</v>
      </c>
      <c r="AR1128" s="74">
        <v>200</v>
      </c>
      <c r="AS1128" s="25">
        <v>0</v>
      </c>
      <c r="AT1128" s="25">
        <v>0</v>
      </c>
      <c r="AU1128" s="25">
        <v>22</v>
      </c>
      <c r="AV1128" s="25">
        <v>0</v>
      </c>
      <c r="AW1128" s="25">
        <v>164.7</v>
      </c>
      <c r="AX1128" s="25">
        <v>152.80000000000001</v>
      </c>
      <c r="AY1128" s="77" t="s">
        <v>85</v>
      </c>
      <c r="AZ1128" s="49" t="s">
        <v>85</v>
      </c>
      <c r="BA1128" s="49" t="s">
        <v>85</v>
      </c>
      <c r="BB1128" s="49">
        <v>0</v>
      </c>
      <c r="BC1128" s="49"/>
      <c r="BD1128" s="3" t="s">
        <v>85</v>
      </c>
      <c r="BE1128" s="91" t="s">
        <v>85</v>
      </c>
      <c r="BF1128" s="3" t="s">
        <v>85</v>
      </c>
      <c r="BG1128" s="91" t="s">
        <v>85</v>
      </c>
      <c r="BH1128" s="70">
        <v>20.25</v>
      </c>
      <c r="BI1128" s="50">
        <v>16.8503937007874</v>
      </c>
      <c r="BJ1128" s="50">
        <v>16.8503937007874</v>
      </c>
      <c r="BK1128" s="50">
        <v>9.0944881889763796</v>
      </c>
      <c r="BL1128" s="357">
        <v>4.231550399999999E-2</v>
      </c>
      <c r="BM1128" s="5">
        <v>48</v>
      </c>
      <c r="BN1128" s="107" t="s">
        <v>3374</v>
      </c>
      <c r="BO1128" s="46" t="s">
        <v>3891</v>
      </c>
      <c r="BP1128" s="74" t="s">
        <v>4730</v>
      </c>
      <c r="BQ1128" s="74" t="s">
        <v>3907</v>
      </c>
      <c r="BR1128" s="74" t="s">
        <v>5161</v>
      </c>
      <c r="BS1128" s="74" t="s">
        <v>2734</v>
      </c>
      <c r="BT1128" s="74" t="s">
        <v>4116</v>
      </c>
      <c r="BU1128" s="74"/>
      <c r="BV1128" s="74"/>
      <c r="BW1128" s="74"/>
      <c r="BX1128" s="74"/>
      <c r="BY1128" s="74"/>
      <c r="BZ1128" s="300" t="s">
        <v>6406</v>
      </c>
      <c r="CA1128" s="356" t="s">
        <v>7408</v>
      </c>
      <c r="CB1128" s="300" t="s">
        <v>6407</v>
      </c>
      <c r="CC1128" s="356" t="s">
        <v>7409</v>
      </c>
      <c r="CD1128" s="311" t="str">
        <f t="shared" si="150"/>
        <v>DISCONTINUED - MR407 Bead Grip, 14x6, 5+1/+38mm Offset, 4x156, 120mm Centerbore, Bahia Blue</v>
      </c>
      <c r="CE1128" s="311" t="s">
        <v>3721</v>
      </c>
      <c r="CF1128" s="311" t="s">
        <v>3720</v>
      </c>
      <c r="CG1128" s="300" t="str">
        <f t="shared" si="141"/>
        <v>UTV (4XX)</v>
      </c>
    </row>
    <row r="1129" spans="1:85" s="36" customFormat="1" ht="15" customHeight="1">
      <c r="A1129" s="571">
        <f t="shared" si="139"/>
        <v>1126</v>
      </c>
      <c r="B1129" s="3" t="s">
        <v>84</v>
      </c>
      <c r="C1129" s="92" t="s">
        <v>1060</v>
      </c>
      <c r="D1129" s="74" t="s">
        <v>907</v>
      </c>
      <c r="E1129" s="84" t="s">
        <v>7578</v>
      </c>
      <c r="F1129" s="281" t="str">
        <f t="shared" si="146"/>
        <v>MR60521260952N</v>
      </c>
      <c r="G1129" s="83" t="s">
        <v>2095</v>
      </c>
      <c r="H1129" s="83"/>
      <c r="I1129" s="71" t="s">
        <v>944</v>
      </c>
      <c r="J1129" s="305">
        <v>42736</v>
      </c>
      <c r="K1129" s="315">
        <v>45568</v>
      </c>
      <c r="L1129" s="282" t="s">
        <v>1239</v>
      </c>
      <c r="M1129" s="328">
        <v>429</v>
      </c>
      <c r="N1129" s="85"/>
      <c r="O1129" s="409"/>
      <c r="P1129" s="74">
        <v>20</v>
      </c>
      <c r="Q1129" s="76">
        <v>12</v>
      </c>
      <c r="R1129" s="92" t="s">
        <v>1089</v>
      </c>
      <c r="S1129" s="74">
        <v>6</v>
      </c>
      <c r="T1129" s="74">
        <v>5.5</v>
      </c>
      <c r="U1129" s="74">
        <v>-52</v>
      </c>
      <c r="V1129" s="77">
        <v>4.5</v>
      </c>
      <c r="W1129" s="93" t="s">
        <v>85</v>
      </c>
      <c r="X1129" s="77">
        <v>106.25</v>
      </c>
      <c r="Y1129" s="76">
        <v>44.4</v>
      </c>
      <c r="Z1129" s="47">
        <v>2650</v>
      </c>
      <c r="AA1129" s="72" t="s">
        <v>2168</v>
      </c>
      <c r="AB1129" s="71" t="s">
        <v>2846</v>
      </c>
      <c r="AC1129" s="47" t="s">
        <v>9787</v>
      </c>
      <c r="AD1129" s="3" t="s">
        <v>1592</v>
      </c>
      <c r="AE1129" s="47"/>
      <c r="AF1129" s="82">
        <v>33</v>
      </c>
      <c r="AG1129" s="80" t="s">
        <v>1734</v>
      </c>
      <c r="AH1129" s="3" t="s">
        <v>1787</v>
      </c>
      <c r="AI1129" s="73" t="s">
        <v>85</v>
      </c>
      <c r="AJ1129" s="92" t="s">
        <v>1826</v>
      </c>
      <c r="AK1129" s="9">
        <v>1.1000000000000001</v>
      </c>
      <c r="AL1129" s="92" t="s">
        <v>236</v>
      </c>
      <c r="AM1129" s="74" t="s">
        <v>1649</v>
      </c>
      <c r="AN1129" s="38">
        <v>2.75</v>
      </c>
      <c r="AO1129" s="3">
        <v>78.3</v>
      </c>
      <c r="AP1129" s="68">
        <v>16.2</v>
      </c>
      <c r="AQ1129" s="75">
        <v>60</v>
      </c>
      <c r="AR1129" s="74">
        <v>170</v>
      </c>
      <c r="AS1129" s="34">
        <v>4</v>
      </c>
      <c r="AT1129" s="34">
        <v>13</v>
      </c>
      <c r="AU1129" s="34">
        <v>24</v>
      </c>
      <c r="AV1129" s="34">
        <v>37</v>
      </c>
      <c r="AW1129" s="34">
        <v>246</v>
      </c>
      <c r="AX1129" s="94">
        <v>241</v>
      </c>
      <c r="AY1129" s="93">
        <v>106.25</v>
      </c>
      <c r="AZ1129" s="49">
        <v>40</v>
      </c>
      <c r="BA1129" s="49">
        <v>40</v>
      </c>
      <c r="BB1129" s="49">
        <v>125</v>
      </c>
      <c r="BC1129" s="49"/>
      <c r="BD1129" s="3" t="s">
        <v>85</v>
      </c>
      <c r="BE1129" s="91" t="s">
        <v>85</v>
      </c>
      <c r="BF1129" s="3" t="s">
        <v>85</v>
      </c>
      <c r="BG1129" s="91" t="s">
        <v>85</v>
      </c>
      <c r="BH1129" s="70">
        <v>47.9</v>
      </c>
      <c r="BI1129" s="50">
        <v>23.228346456692901</v>
      </c>
      <c r="BJ1129" s="50">
        <v>23.228346456692901</v>
      </c>
      <c r="BK1129" s="50">
        <v>14.96</v>
      </c>
      <c r="BL1129" s="357">
        <v>0.13227243039999984</v>
      </c>
      <c r="BM1129" s="74">
        <v>16</v>
      </c>
      <c r="BN1129" s="107" t="s">
        <v>3374</v>
      </c>
      <c r="BO1129" s="46" t="s">
        <v>3891</v>
      </c>
      <c r="BP1129" s="74" t="s">
        <v>3907</v>
      </c>
      <c r="BQ1129" s="74" t="s">
        <v>4615</v>
      </c>
      <c r="BR1129" s="74" t="s">
        <v>5198</v>
      </c>
      <c r="BS1129" s="74" t="s">
        <v>5199</v>
      </c>
      <c r="BT1129" s="74" t="s">
        <v>4451</v>
      </c>
      <c r="BU1129" s="74" t="s">
        <v>4101</v>
      </c>
      <c r="BV1129" s="74" t="s">
        <v>3909</v>
      </c>
      <c r="BW1129" s="74"/>
      <c r="BX1129" s="74"/>
      <c r="BY1129" s="74"/>
      <c r="BZ1129" s="300" t="s">
        <v>6254</v>
      </c>
      <c r="CA1129" s="356" t="s">
        <v>7318</v>
      </c>
      <c r="CB1129" s="300" t="s">
        <v>6255</v>
      </c>
      <c r="CC1129" s="356" t="s">
        <v>7319</v>
      </c>
      <c r="CD1129" s="311" t="str">
        <f t="shared" si="150"/>
        <v>DISCONTINUED - MR605 NV, 20x12, -52mm Offset, 6x5.5, 106.25mm Centerbore, Method Bronze</v>
      </c>
      <c r="CE1129" s="311" t="s">
        <v>3721</v>
      </c>
      <c r="CF1129" s="311" t="s">
        <v>3720</v>
      </c>
      <c r="CG1129" s="300" t="str">
        <f t="shared" si="141"/>
        <v>DISCO (6XX)</v>
      </c>
    </row>
    <row r="1130" spans="1:85" s="36" customFormat="1" ht="15" customHeight="1">
      <c r="A1130" s="571">
        <f t="shared" si="139"/>
        <v>1127</v>
      </c>
      <c r="B1130" s="3" t="s">
        <v>84</v>
      </c>
      <c r="C1130" s="92" t="s">
        <v>1247</v>
      </c>
      <c r="D1130" s="74" t="s">
        <v>5481</v>
      </c>
      <c r="E1130" s="84" t="s">
        <v>7579</v>
      </c>
      <c r="F1130" s="281" t="str">
        <f t="shared" si="146"/>
        <v>MR70189060618</v>
      </c>
      <c r="G1130" s="83"/>
      <c r="H1130" s="83"/>
      <c r="I1130" s="81" t="s">
        <v>4441</v>
      </c>
      <c r="J1130" s="299">
        <v>44133.681921296295</v>
      </c>
      <c r="K1130" s="315">
        <v>45568</v>
      </c>
      <c r="L1130" s="282" t="s">
        <v>1239</v>
      </c>
      <c r="M1130" s="328">
        <v>379</v>
      </c>
      <c r="N1130" s="85"/>
      <c r="O1130" s="409"/>
      <c r="P1130" s="74">
        <v>18</v>
      </c>
      <c r="Q1130" s="8">
        <v>9</v>
      </c>
      <c r="R1130" s="92" t="s">
        <v>1089</v>
      </c>
      <c r="S1130" s="74">
        <v>6</v>
      </c>
      <c r="T1130" s="74">
        <v>5.5</v>
      </c>
      <c r="U1130" s="74">
        <v>18</v>
      </c>
      <c r="V1130" s="77">
        <v>5.8</v>
      </c>
      <c r="W1130" s="93" t="s">
        <v>85</v>
      </c>
      <c r="X1130" s="16">
        <v>106.25</v>
      </c>
      <c r="Y1130" s="76">
        <v>32.630000000000003</v>
      </c>
      <c r="Z1130" s="47">
        <v>2650</v>
      </c>
      <c r="AA1130" s="81" t="s">
        <v>4426</v>
      </c>
      <c r="AB1130" s="71" t="s">
        <v>4427</v>
      </c>
      <c r="AC1130" s="47" t="s">
        <v>9733</v>
      </c>
      <c r="AD1130" s="74" t="s">
        <v>3941</v>
      </c>
      <c r="AE1130" s="86"/>
      <c r="AF1130" s="82">
        <v>22</v>
      </c>
      <c r="AG1130" s="80" t="s">
        <v>85</v>
      </c>
      <c r="AH1130" s="73" t="s">
        <v>85</v>
      </c>
      <c r="AI1130" s="73" t="s">
        <v>85</v>
      </c>
      <c r="AJ1130" s="73" t="s">
        <v>85</v>
      </c>
      <c r="AK1130" s="9" t="s">
        <v>85</v>
      </c>
      <c r="AL1130" s="92" t="s">
        <v>236</v>
      </c>
      <c r="AM1130" s="74" t="s">
        <v>1649</v>
      </c>
      <c r="AN1130" s="38">
        <v>2.75</v>
      </c>
      <c r="AO1130" s="3">
        <v>78.3</v>
      </c>
      <c r="AP1130" s="68">
        <v>16.2</v>
      </c>
      <c r="AQ1130" s="75">
        <v>60</v>
      </c>
      <c r="AR1130" s="74">
        <v>175</v>
      </c>
      <c r="AS1130" s="34">
        <v>4</v>
      </c>
      <c r="AT1130" s="34">
        <v>21.6</v>
      </c>
      <c r="AU1130" s="34">
        <v>44</v>
      </c>
      <c r="AV1130" s="34">
        <v>48</v>
      </c>
      <c r="AW1130" s="34">
        <v>223.7</v>
      </c>
      <c r="AX1130" s="34">
        <v>222</v>
      </c>
      <c r="AY1130" s="384">
        <v>103.36</v>
      </c>
      <c r="AZ1130" s="382">
        <v>40.93</v>
      </c>
      <c r="BA1130" s="382">
        <v>49.25</v>
      </c>
      <c r="BB1130" s="49">
        <v>46</v>
      </c>
      <c r="BC1130" s="49"/>
      <c r="BD1130" s="3" t="s">
        <v>85</v>
      </c>
      <c r="BE1130" s="91" t="s">
        <v>85</v>
      </c>
      <c r="BF1130" s="3" t="s">
        <v>85</v>
      </c>
      <c r="BG1130" s="91" t="s">
        <v>85</v>
      </c>
      <c r="BH1130" s="70">
        <v>36.706966653782111</v>
      </c>
      <c r="BI1130" s="50">
        <v>21.141732283464599</v>
      </c>
      <c r="BJ1130" s="50">
        <v>21.141732283464599</v>
      </c>
      <c r="BK1130" s="50">
        <v>11.929133858267701</v>
      </c>
      <c r="BL1130" s="357">
        <v>8.7375807000000152E-2</v>
      </c>
      <c r="BM1130" s="73">
        <v>36</v>
      </c>
      <c r="BN1130" s="107" t="s">
        <v>3374</v>
      </c>
      <c r="BO1130" s="46" t="s">
        <v>3891</v>
      </c>
      <c r="BP1130" s="74" t="s">
        <v>4730</v>
      </c>
      <c r="BQ1130" s="74" t="s">
        <v>3907</v>
      </c>
      <c r="BR1130" s="74" t="s">
        <v>5139</v>
      </c>
      <c r="BS1130" s="74" t="s">
        <v>2734</v>
      </c>
      <c r="BT1130" s="74" t="s">
        <v>5140</v>
      </c>
      <c r="BU1130" s="74" t="s">
        <v>5141</v>
      </c>
      <c r="BV1130" s="89" t="s">
        <v>5127</v>
      </c>
      <c r="BW1130" s="74" t="s">
        <v>4101</v>
      </c>
      <c r="BX1130" s="74" t="s">
        <v>3909</v>
      </c>
      <c r="BY1130" s="74"/>
      <c r="BZ1130" s="300" t="s">
        <v>6279</v>
      </c>
      <c r="CA1130" s="363" t="s">
        <v>7376</v>
      </c>
      <c r="CB1130" s="300" t="s">
        <v>6281</v>
      </c>
      <c r="CC1130" s="363" t="s">
        <v>7377</v>
      </c>
      <c r="CD1130" s="311" t="str">
        <f t="shared" si="150"/>
        <v>DISCONTINUED - MR701 Bead Grip, 18x9, +18mm Offset, 6x5.5, 106.25mm Centerbore, Bahia Blue</v>
      </c>
      <c r="CE1130" s="311" t="s">
        <v>3721</v>
      </c>
      <c r="CF1130" s="311" t="s">
        <v>3720</v>
      </c>
      <c r="CG1130" s="300" t="str">
        <f t="shared" si="141"/>
        <v>TRAIL (7XX)</v>
      </c>
    </row>
    <row r="1131" spans="1:85" s="36" customFormat="1" ht="15" customHeight="1">
      <c r="A1131" s="571">
        <f t="shared" si="139"/>
        <v>1128</v>
      </c>
      <c r="B1131" s="3" t="s">
        <v>84</v>
      </c>
      <c r="C1131" s="92" t="s">
        <v>1247</v>
      </c>
      <c r="D1131" s="74" t="s">
        <v>5483</v>
      </c>
      <c r="E1131" s="84" t="s">
        <v>7580</v>
      </c>
      <c r="F1131" s="281" t="str">
        <f t="shared" si="146"/>
        <v>MR70277553550</v>
      </c>
      <c r="G1131" s="83"/>
      <c r="H1131" s="83"/>
      <c r="I1131" s="81" t="s">
        <v>3073</v>
      </c>
      <c r="J1131" s="299">
        <v>43587.428738425922</v>
      </c>
      <c r="K1131" s="315">
        <v>45568</v>
      </c>
      <c r="L1131" s="282" t="s">
        <v>1239</v>
      </c>
      <c r="M1131" s="328">
        <v>309</v>
      </c>
      <c r="N1131" s="85"/>
      <c r="O1131" s="409"/>
      <c r="P1131" s="74">
        <v>17</v>
      </c>
      <c r="Q1131" s="74">
        <v>7.5</v>
      </c>
      <c r="R1131" s="92" t="s">
        <v>1687</v>
      </c>
      <c r="S1131" s="74">
        <v>5</v>
      </c>
      <c r="T1131" s="74">
        <v>130</v>
      </c>
      <c r="U1131" s="74">
        <v>50</v>
      </c>
      <c r="V1131" s="77">
        <v>6.2</v>
      </c>
      <c r="W1131" s="93" t="s">
        <v>85</v>
      </c>
      <c r="X1131" s="77">
        <v>78.099999999999994</v>
      </c>
      <c r="Y1131" s="76">
        <v>27.32</v>
      </c>
      <c r="Z1131" s="47">
        <v>3640</v>
      </c>
      <c r="AA1131" s="81" t="s">
        <v>2165</v>
      </c>
      <c r="AB1131" s="72" t="s">
        <v>2845</v>
      </c>
      <c r="AC1131" s="47" t="s">
        <v>9921</v>
      </c>
      <c r="AD1131" s="74" t="s">
        <v>3940</v>
      </c>
      <c r="AE1131" s="86"/>
      <c r="AF1131" s="82">
        <v>22</v>
      </c>
      <c r="AG1131" s="80" t="s">
        <v>85</v>
      </c>
      <c r="AH1131" s="73" t="s">
        <v>85</v>
      </c>
      <c r="AI1131" s="73" t="s">
        <v>85</v>
      </c>
      <c r="AJ1131" s="73" t="s">
        <v>85</v>
      </c>
      <c r="AK1131" s="9" t="s">
        <v>85</v>
      </c>
      <c r="AL1131" s="92" t="s">
        <v>236</v>
      </c>
      <c r="AM1131" s="74" t="s">
        <v>85</v>
      </c>
      <c r="AN1131" s="38" t="s">
        <v>85</v>
      </c>
      <c r="AO1131" s="74" t="s">
        <v>85</v>
      </c>
      <c r="AP1131" s="77">
        <v>19</v>
      </c>
      <c r="AQ1131" s="75">
        <v>60</v>
      </c>
      <c r="AR1131" s="74">
        <v>160</v>
      </c>
      <c r="AS1131" s="34">
        <v>6</v>
      </c>
      <c r="AT1131" s="34">
        <v>12</v>
      </c>
      <c r="AU1131" s="34">
        <v>19</v>
      </c>
      <c r="AV1131" s="34">
        <v>18</v>
      </c>
      <c r="AW1131" s="34">
        <v>207</v>
      </c>
      <c r="AX1131" s="34">
        <v>191.9</v>
      </c>
      <c r="AY1131" s="384">
        <v>78.099999999999994</v>
      </c>
      <c r="AZ1131" s="382">
        <v>39.18</v>
      </c>
      <c r="BA1131" s="382">
        <v>39.18</v>
      </c>
      <c r="BB1131" s="49">
        <v>30</v>
      </c>
      <c r="BC1131" s="49"/>
      <c r="BD1131" s="3" t="s">
        <v>85</v>
      </c>
      <c r="BE1131" s="91" t="s">
        <v>85</v>
      </c>
      <c r="BF1131" s="3" t="s">
        <v>85</v>
      </c>
      <c r="BG1131" s="91" t="s">
        <v>85</v>
      </c>
      <c r="BH1131" s="70">
        <v>31.72</v>
      </c>
      <c r="BI1131" s="50">
        <v>20.236220472440898</v>
      </c>
      <c r="BJ1131" s="50">
        <v>20.236220472440898</v>
      </c>
      <c r="BK1131" s="50">
        <v>10.4330708661417</v>
      </c>
      <c r="BL1131" s="357">
        <v>7.001193999999944E-2</v>
      </c>
      <c r="BM1131" s="73">
        <v>36</v>
      </c>
      <c r="BN1131" s="107" t="s">
        <v>3374</v>
      </c>
      <c r="BO1131" s="46" t="s">
        <v>3891</v>
      </c>
      <c r="BP1131" s="74" t="s">
        <v>4730</v>
      </c>
      <c r="BQ1131" s="74" t="s">
        <v>3907</v>
      </c>
      <c r="BR1131" s="74" t="s">
        <v>5142</v>
      </c>
      <c r="BS1131" s="74" t="s">
        <v>2734</v>
      </c>
      <c r="BT1131" s="74" t="s">
        <v>4116</v>
      </c>
      <c r="BU1131" s="74" t="s">
        <v>5141</v>
      </c>
      <c r="BV1131" s="74" t="s">
        <v>4101</v>
      </c>
      <c r="BW1131" s="74" t="s">
        <v>3909</v>
      </c>
      <c r="BX1131" s="74"/>
      <c r="BY1131" s="74"/>
      <c r="BZ1131" s="300" t="s">
        <v>6289</v>
      </c>
      <c r="CA1131" s="356" t="s">
        <v>7292</v>
      </c>
      <c r="CB1131" s="300" t="s">
        <v>6292</v>
      </c>
      <c r="CC1131" s="356" t="s">
        <v>7293</v>
      </c>
      <c r="CD1131" s="311" t="str">
        <f t="shared" si="150"/>
        <v>DISCONTINUED - MR702 Bead Grip, 17x7.5, +50mm Offset, 5x130, 78.1mm Centerbore, Matte Black</v>
      </c>
      <c r="CE1131" s="311" t="s">
        <v>3721</v>
      </c>
      <c r="CF1131" s="311" t="s">
        <v>3720</v>
      </c>
      <c r="CG1131" s="300" t="str">
        <f t="shared" si="141"/>
        <v>TRAIL (7XX)</v>
      </c>
    </row>
    <row r="1132" spans="1:85" s="36" customFormat="1" ht="15" customHeight="1">
      <c r="A1132" s="571">
        <f t="shared" si="139"/>
        <v>1129</v>
      </c>
      <c r="B1132" s="13" t="s">
        <v>84</v>
      </c>
      <c r="C1132" s="97" t="s">
        <v>1247</v>
      </c>
      <c r="D1132" s="75" t="s">
        <v>5488</v>
      </c>
      <c r="E1132" s="84" t="s">
        <v>7581</v>
      </c>
      <c r="F1132" s="281" t="str">
        <f t="shared" si="146"/>
        <v>MR70678562525</v>
      </c>
      <c r="G1132" s="83"/>
      <c r="H1132" s="83"/>
      <c r="I1132" s="43" t="s">
        <v>5275</v>
      </c>
      <c r="J1132" s="315">
        <v>44488.489194780093</v>
      </c>
      <c r="K1132" s="315">
        <v>45568</v>
      </c>
      <c r="L1132" s="282" t="s">
        <v>1239</v>
      </c>
      <c r="M1132" s="328">
        <v>319</v>
      </c>
      <c r="N1132" s="85"/>
      <c r="O1132" s="409"/>
      <c r="P1132" s="75">
        <v>17</v>
      </c>
      <c r="Q1132" s="76">
        <v>8.5</v>
      </c>
      <c r="R1132" s="92" t="s">
        <v>1695</v>
      </c>
      <c r="S1132" s="75">
        <v>6</v>
      </c>
      <c r="T1132" s="75">
        <v>120</v>
      </c>
      <c r="U1132" s="75">
        <v>25</v>
      </c>
      <c r="V1132" s="77">
        <v>5.7</v>
      </c>
      <c r="W1132" s="95" t="s">
        <v>85</v>
      </c>
      <c r="X1132" s="68">
        <v>67</v>
      </c>
      <c r="Y1132" s="39">
        <v>31</v>
      </c>
      <c r="Z1132" s="47">
        <v>2650</v>
      </c>
      <c r="AA1132" s="43" t="s">
        <v>2165</v>
      </c>
      <c r="AB1132" s="72" t="s">
        <v>2845</v>
      </c>
      <c r="AC1132" s="47" t="s">
        <v>9816</v>
      </c>
      <c r="AD1132" s="74" t="s">
        <v>3940</v>
      </c>
      <c r="AE1132" s="86"/>
      <c r="AF1132" s="82">
        <v>22</v>
      </c>
      <c r="AG1132" s="14" t="s">
        <v>85</v>
      </c>
      <c r="AH1132" s="14" t="s">
        <v>85</v>
      </c>
      <c r="AI1132" s="13" t="s">
        <v>85</v>
      </c>
      <c r="AJ1132" s="14" t="s">
        <v>85</v>
      </c>
      <c r="AK1132" s="9" t="s">
        <v>85</v>
      </c>
      <c r="AL1132" s="92" t="s">
        <v>236</v>
      </c>
      <c r="AM1132" s="75" t="s">
        <v>85</v>
      </c>
      <c r="AN1132" s="38" t="s">
        <v>85</v>
      </c>
      <c r="AO1132" s="75" t="s">
        <v>85</v>
      </c>
      <c r="AP1132" s="68">
        <v>16.2</v>
      </c>
      <c r="AQ1132" s="75">
        <v>60</v>
      </c>
      <c r="AR1132" s="75">
        <v>150</v>
      </c>
      <c r="AS1132" s="34">
        <v>17.600000000000001</v>
      </c>
      <c r="AT1132" s="34">
        <v>25.8</v>
      </c>
      <c r="AU1132" s="25">
        <v>34.4</v>
      </c>
      <c r="AV1132" s="34">
        <v>42.9</v>
      </c>
      <c r="AW1132" s="25">
        <v>209.7</v>
      </c>
      <c r="AX1132" s="67">
        <v>197</v>
      </c>
      <c r="AY1132" s="77">
        <v>67</v>
      </c>
      <c r="AZ1132" s="49">
        <v>44</v>
      </c>
      <c r="BA1132" s="49">
        <v>44</v>
      </c>
      <c r="BB1132" s="49">
        <v>22</v>
      </c>
      <c r="BC1132" s="49"/>
      <c r="BD1132" s="13" t="s">
        <v>85</v>
      </c>
      <c r="BE1132" s="91" t="s">
        <v>85</v>
      </c>
      <c r="BF1132" s="13" t="s">
        <v>85</v>
      </c>
      <c r="BG1132" s="91" t="s">
        <v>85</v>
      </c>
      <c r="BH1132" s="70">
        <v>35</v>
      </c>
      <c r="BI1132" s="50">
        <v>20.236220472440898</v>
      </c>
      <c r="BJ1132" s="50">
        <v>20.236220472440898</v>
      </c>
      <c r="BK1132" s="50">
        <v>11.417322834645701</v>
      </c>
      <c r="BL1132" s="357">
        <v>7.6616839999999839E-2</v>
      </c>
      <c r="BM1132" s="14">
        <v>36</v>
      </c>
      <c r="BN1132" s="107" t="s">
        <v>3374</v>
      </c>
      <c r="BO1132" s="46" t="s">
        <v>3891</v>
      </c>
      <c r="BP1132" s="74" t="s">
        <v>4730</v>
      </c>
      <c r="BQ1132" s="74" t="s">
        <v>3907</v>
      </c>
      <c r="BR1132" s="74" t="s">
        <v>5165</v>
      </c>
      <c r="BS1132" s="74" t="s">
        <v>2734</v>
      </c>
      <c r="BT1132" s="74" t="s">
        <v>5619</v>
      </c>
      <c r="BU1132" s="74" t="s">
        <v>5126</v>
      </c>
      <c r="BV1132" s="74" t="s">
        <v>5620</v>
      </c>
      <c r="BW1132" s="74" t="s">
        <v>4101</v>
      </c>
      <c r="BX1132" s="74" t="s">
        <v>3909</v>
      </c>
      <c r="BY1132" s="74"/>
      <c r="BZ1132" s="334" t="s">
        <v>6356</v>
      </c>
      <c r="CA1132" s="364" t="s">
        <v>7344</v>
      </c>
      <c r="CB1132" s="337" t="s">
        <v>6362</v>
      </c>
      <c r="CC1132" s="364" t="s">
        <v>7345</v>
      </c>
      <c r="CD1132" s="311" t="str">
        <f t="shared" si="150"/>
        <v>DISCONTINUED - MR706 Bead Grip, 17x8.5, +25mm Offset, 6x120, 67mm Centerbore, Matte Black</v>
      </c>
      <c r="CE1132" s="311" t="s">
        <v>3721</v>
      </c>
      <c r="CF1132" s="311" t="s">
        <v>3720</v>
      </c>
      <c r="CG1132" s="300" t="str">
        <f t="shared" si="141"/>
        <v>TRAIL (7XX)</v>
      </c>
    </row>
    <row r="1133" spans="1:85" s="36" customFormat="1" ht="15" customHeight="1">
      <c r="A1133" s="571">
        <f t="shared" si="139"/>
        <v>1130</v>
      </c>
      <c r="B1133" s="13" t="s">
        <v>84</v>
      </c>
      <c r="C1133" s="97" t="s">
        <v>1247</v>
      </c>
      <c r="D1133" s="75" t="s">
        <v>5489</v>
      </c>
      <c r="E1133" s="84" t="s">
        <v>7582</v>
      </c>
      <c r="F1133" s="281" t="str">
        <f t="shared" si="146"/>
        <v>MR70788551538</v>
      </c>
      <c r="G1133" s="83"/>
      <c r="H1133" s="83"/>
      <c r="I1133" s="72" t="s">
        <v>5450</v>
      </c>
      <c r="J1133" s="306">
        <v>44518.655595717595</v>
      </c>
      <c r="K1133" s="315">
        <v>45568</v>
      </c>
      <c r="L1133" s="282" t="s">
        <v>1239</v>
      </c>
      <c r="M1133" s="328">
        <v>319</v>
      </c>
      <c r="N1133" s="85"/>
      <c r="O1133" s="409"/>
      <c r="P1133" s="75">
        <v>18</v>
      </c>
      <c r="Q1133" s="76">
        <v>8.5</v>
      </c>
      <c r="R1133" s="92" t="s">
        <v>1684</v>
      </c>
      <c r="S1133" s="75">
        <v>5</v>
      </c>
      <c r="T1133" s="75">
        <v>100</v>
      </c>
      <c r="U1133" s="75">
        <v>38</v>
      </c>
      <c r="V1133" s="77">
        <v>6.2</v>
      </c>
      <c r="W1133" s="95" t="s">
        <v>85</v>
      </c>
      <c r="X1133" s="68">
        <v>56.1</v>
      </c>
      <c r="Y1133" s="39">
        <v>23.96</v>
      </c>
      <c r="Z1133" s="47">
        <v>1850</v>
      </c>
      <c r="AA1133" s="43" t="s">
        <v>2165</v>
      </c>
      <c r="AB1133" s="72" t="s">
        <v>2845</v>
      </c>
      <c r="AC1133" s="47" t="s">
        <v>9922</v>
      </c>
      <c r="AD1133" s="74" t="s">
        <v>3939</v>
      </c>
      <c r="AE1133" s="86"/>
      <c r="AF1133" s="82">
        <v>22</v>
      </c>
      <c r="AG1133" s="14" t="s">
        <v>85</v>
      </c>
      <c r="AH1133" s="14" t="s">
        <v>85</v>
      </c>
      <c r="AI1133" s="13" t="s">
        <v>85</v>
      </c>
      <c r="AJ1133" s="14" t="s">
        <v>85</v>
      </c>
      <c r="AK1133" s="9" t="s">
        <v>85</v>
      </c>
      <c r="AL1133" s="92" t="s">
        <v>236</v>
      </c>
      <c r="AM1133" s="75" t="s">
        <v>85</v>
      </c>
      <c r="AN1133" s="38" t="s">
        <v>85</v>
      </c>
      <c r="AO1133" s="75" t="s">
        <v>85</v>
      </c>
      <c r="AP1133" s="68">
        <v>16.2</v>
      </c>
      <c r="AQ1133" s="75">
        <v>60</v>
      </c>
      <c r="AR1133" s="75">
        <v>148</v>
      </c>
      <c r="AS1133" s="34">
        <v>14</v>
      </c>
      <c r="AT1133" s="34">
        <v>22.8</v>
      </c>
      <c r="AU1133" s="25">
        <v>40</v>
      </c>
      <c r="AV1133" s="34">
        <v>50</v>
      </c>
      <c r="AW1133" s="25">
        <v>219</v>
      </c>
      <c r="AX1133" s="67">
        <v>214</v>
      </c>
      <c r="AY1133" s="384">
        <v>56.1</v>
      </c>
      <c r="AZ1133" s="382">
        <v>33</v>
      </c>
      <c r="BA1133" s="382">
        <v>33</v>
      </c>
      <c r="BB1133" s="49">
        <v>0</v>
      </c>
      <c r="BC1133" s="49"/>
      <c r="BD1133" s="13" t="s">
        <v>85</v>
      </c>
      <c r="BE1133" s="91" t="s">
        <v>85</v>
      </c>
      <c r="BF1133" s="13" t="s">
        <v>85</v>
      </c>
      <c r="BG1133" s="91" t="s">
        <v>85</v>
      </c>
      <c r="BH1133" s="70">
        <v>29.25</v>
      </c>
      <c r="BI1133" s="50">
        <v>21.141732283464599</v>
      </c>
      <c r="BJ1133" s="50">
        <v>21.141732283464599</v>
      </c>
      <c r="BK1133" s="50">
        <v>11.417322834645701</v>
      </c>
      <c r="BL1133" s="357">
        <v>8.3627010000000473E-2</v>
      </c>
      <c r="BM1133" s="14">
        <v>36</v>
      </c>
      <c r="BN1133" s="107" t="s">
        <v>3374</v>
      </c>
      <c r="BO1133" s="46" t="s">
        <v>3891</v>
      </c>
      <c r="BP1133" s="74" t="s">
        <v>4730</v>
      </c>
      <c r="BQ1133" s="74" t="s">
        <v>3907</v>
      </c>
      <c r="BR1133" s="74" t="s">
        <v>5161</v>
      </c>
      <c r="BS1133" s="74" t="s">
        <v>2734</v>
      </c>
      <c r="BT1133" s="74" t="s">
        <v>5619</v>
      </c>
      <c r="BU1133" s="74" t="s">
        <v>5126</v>
      </c>
      <c r="BV1133" s="74" t="s">
        <v>5620</v>
      </c>
      <c r="BW1133" s="74" t="s">
        <v>4101</v>
      </c>
      <c r="BX1133" s="74" t="s">
        <v>3909</v>
      </c>
      <c r="BY1133" s="74"/>
      <c r="BZ1133" s="334" t="s">
        <v>6391</v>
      </c>
      <c r="CA1133" s="364" t="s">
        <v>7390</v>
      </c>
      <c r="CB1133" s="337" t="s">
        <v>6394</v>
      </c>
      <c r="CC1133" s="364" t="s">
        <v>7391</v>
      </c>
      <c r="CD1133" s="311" t="str">
        <f t="shared" si="150"/>
        <v>DISCONTINUED - MR707 Bead Grip, 18x8.5, +38mm Offset, 5x100, 56.1mm Centerbore, Matte Black</v>
      </c>
      <c r="CE1133" s="311" t="s">
        <v>3721</v>
      </c>
      <c r="CF1133" s="311" t="s">
        <v>3720</v>
      </c>
      <c r="CG1133" s="300" t="str">
        <f t="shared" si="141"/>
        <v>TRAIL (7XX)</v>
      </c>
    </row>
    <row r="1134" spans="1:85" s="36" customFormat="1" ht="15" customHeight="1">
      <c r="A1134" s="571">
        <f t="shared" si="139"/>
        <v>1131</v>
      </c>
      <c r="B1134" s="92" t="s">
        <v>84</v>
      </c>
      <c r="C1134" s="92" t="s">
        <v>1038</v>
      </c>
      <c r="D1134" s="5" t="s">
        <v>1082</v>
      </c>
      <c r="E1134" s="84" t="s">
        <v>7585</v>
      </c>
      <c r="F1134" s="281" t="str">
        <f t="shared" si="146"/>
        <v>MR30478558500</v>
      </c>
      <c r="G1134" s="83"/>
      <c r="H1134" s="83"/>
      <c r="I1134" s="72" t="s">
        <v>376</v>
      </c>
      <c r="J1134" s="305">
        <v>40909</v>
      </c>
      <c r="K1134" s="305">
        <v>45588</v>
      </c>
      <c r="L1134" s="282" t="s">
        <v>1239</v>
      </c>
      <c r="M1134" s="328">
        <v>285</v>
      </c>
      <c r="N1134" s="85"/>
      <c r="O1134" s="409"/>
      <c r="P1134" s="5">
        <v>17</v>
      </c>
      <c r="Q1134" s="8">
        <v>8.5</v>
      </c>
      <c r="R1134" s="92" t="s">
        <v>1688</v>
      </c>
      <c r="S1134" s="3">
        <v>5</v>
      </c>
      <c r="T1134" s="3">
        <v>150</v>
      </c>
      <c r="U1134" s="3">
        <v>0</v>
      </c>
      <c r="V1134" s="16">
        <v>4.75</v>
      </c>
      <c r="W1134" s="93" t="s">
        <v>85</v>
      </c>
      <c r="X1134" s="16">
        <v>116.5</v>
      </c>
      <c r="Y1134" s="8">
        <v>30.9</v>
      </c>
      <c r="Z1134" s="47">
        <v>2650</v>
      </c>
      <c r="AA1134" s="71" t="s">
        <v>2165</v>
      </c>
      <c r="AB1134" s="72" t="s">
        <v>2845</v>
      </c>
      <c r="AC1134" s="47" t="s">
        <v>9714</v>
      </c>
      <c r="AD1134" s="73" t="s">
        <v>1559</v>
      </c>
      <c r="AE1134" s="46"/>
      <c r="AF1134" s="82">
        <v>33</v>
      </c>
      <c r="AG1134" s="80" t="s">
        <v>85</v>
      </c>
      <c r="AH1134" s="92" t="s">
        <v>85</v>
      </c>
      <c r="AI1134" s="92" t="s">
        <v>2861</v>
      </c>
      <c r="AJ1134" s="73" t="s">
        <v>1827</v>
      </c>
      <c r="AK1134" s="9">
        <v>1.1000000000000001</v>
      </c>
      <c r="AL1134" s="92" t="s">
        <v>237</v>
      </c>
      <c r="AM1134" s="92" t="s">
        <v>85</v>
      </c>
      <c r="AN1134" s="38" t="s">
        <v>85</v>
      </c>
      <c r="AO1134" s="92" t="s">
        <v>85</v>
      </c>
      <c r="AP1134" s="68">
        <v>16.2</v>
      </c>
      <c r="AQ1134" s="75">
        <v>60</v>
      </c>
      <c r="AR1134" s="92">
        <v>190</v>
      </c>
      <c r="AS1134" s="25">
        <v>0</v>
      </c>
      <c r="AT1134" s="25">
        <v>10.1</v>
      </c>
      <c r="AU1134" s="25">
        <v>30.4</v>
      </c>
      <c r="AV1134" s="25">
        <v>27.3</v>
      </c>
      <c r="AW1134" s="25">
        <v>207.7</v>
      </c>
      <c r="AX1134" s="94">
        <v>203.3</v>
      </c>
      <c r="AY1134" s="93">
        <v>110.7</v>
      </c>
      <c r="AZ1134" s="49">
        <v>46.7</v>
      </c>
      <c r="BA1134" s="49">
        <v>46.7</v>
      </c>
      <c r="BB1134" s="49">
        <v>78</v>
      </c>
      <c r="BC1134" s="49"/>
      <c r="BD1134" s="92" t="s">
        <v>85</v>
      </c>
      <c r="BE1134" s="91" t="s">
        <v>85</v>
      </c>
      <c r="BF1134" s="92" t="s">
        <v>85</v>
      </c>
      <c r="BG1134" s="91" t="s">
        <v>85</v>
      </c>
      <c r="BH1134" s="70">
        <v>35.714886473950166</v>
      </c>
      <c r="BI1134" s="50">
        <v>20.236220472440898</v>
      </c>
      <c r="BJ1134" s="50">
        <v>20.236220472440898</v>
      </c>
      <c r="BK1134" s="50">
        <v>11.417322834645701</v>
      </c>
      <c r="BL1134" s="357">
        <v>7.6616839999999839E-2</v>
      </c>
      <c r="BM1134" s="73">
        <v>36</v>
      </c>
      <c r="BN1134" s="107" t="s">
        <v>7485</v>
      </c>
      <c r="BO1134" s="46" t="s">
        <v>3891</v>
      </c>
      <c r="BP1134" s="74" t="s">
        <v>3907</v>
      </c>
      <c r="BQ1134" s="29" t="s">
        <v>5143</v>
      </c>
      <c r="BR1134" s="29" t="s">
        <v>5198</v>
      </c>
      <c r="BS1134" s="74" t="s">
        <v>5199</v>
      </c>
      <c r="BT1134" s="74" t="s">
        <v>5169</v>
      </c>
      <c r="BU1134" s="74" t="s">
        <v>5196</v>
      </c>
      <c r="BV1134" s="74" t="s">
        <v>3909</v>
      </c>
      <c r="BW1134" s="74"/>
      <c r="BX1134" s="74"/>
      <c r="BY1134" s="74"/>
      <c r="BZ1134" s="300" t="s">
        <v>6054</v>
      </c>
      <c r="CA1134" s="356" t="s">
        <v>7386</v>
      </c>
      <c r="CB1134" s="300" t="s">
        <v>6057</v>
      </c>
      <c r="CC1134" s="356" t="s">
        <v>7387</v>
      </c>
      <c r="CD1134" s="311" t="str">
        <f t="shared" ref="CD1134:CD1154" si="151">CONCATENATE("DISCONTINUED"," ","-"," ",D1134,", ",P1134,"x",Q1134,", ",IF(W1134="N/A", "", CONCATENATE(W1134, "/")),IF(U1134&gt;0, CONCATENATE("+",U1134), U1134),"mm Offset, ",R1134,", ",X1134,"mm Centerbore, ",PROPER(AA1134), "", IF(BF1134="N/A", "", CONCATENATE(", w/ ", BF1134)))</f>
        <v>DISCONTINUED - MR304 Double Standard, 17x8.5, 0mm Offset, 5x150, 116.5mm Centerbore, Matte Black</v>
      </c>
      <c r="CE1134" s="311" t="s">
        <v>3721</v>
      </c>
      <c r="CF1134" s="311" t="s">
        <v>3720</v>
      </c>
      <c r="CG1134" s="300" t="str">
        <f t="shared" si="141"/>
        <v>STREET (3XX)</v>
      </c>
    </row>
    <row r="1135" spans="1:85" s="36" customFormat="1" ht="15" customHeight="1">
      <c r="A1135" s="571">
        <f t="shared" si="139"/>
        <v>1132</v>
      </c>
      <c r="B1135" s="92" t="s">
        <v>84</v>
      </c>
      <c r="C1135" s="92" t="s">
        <v>1038</v>
      </c>
      <c r="D1135" s="5" t="s">
        <v>2225</v>
      </c>
      <c r="E1135" s="129" t="s">
        <v>7586</v>
      </c>
      <c r="F1135" s="281" t="str">
        <f t="shared" si="146"/>
        <v>MR30578562325</v>
      </c>
      <c r="G1135" s="83"/>
      <c r="H1135" s="83"/>
      <c r="I1135" s="72" t="s">
        <v>4860</v>
      </c>
      <c r="J1135" s="305">
        <v>44351</v>
      </c>
      <c r="K1135" s="305">
        <v>45588</v>
      </c>
      <c r="L1135" s="282" t="s">
        <v>1239</v>
      </c>
      <c r="M1135" s="328">
        <v>299</v>
      </c>
      <c r="N1135" s="85"/>
      <c r="O1135" s="409"/>
      <c r="P1135" s="5">
        <v>17</v>
      </c>
      <c r="Q1135" s="8">
        <v>8.5</v>
      </c>
      <c r="R1135" s="92" t="s">
        <v>1695</v>
      </c>
      <c r="S1135" s="3">
        <v>6</v>
      </c>
      <c r="T1135" s="3">
        <v>120</v>
      </c>
      <c r="U1135" s="3">
        <v>25</v>
      </c>
      <c r="V1135" s="16">
        <v>5.7</v>
      </c>
      <c r="W1135" s="93" t="s">
        <v>85</v>
      </c>
      <c r="X1135" s="16">
        <v>83</v>
      </c>
      <c r="Y1135" s="16">
        <v>30.13</v>
      </c>
      <c r="Z1135" s="47">
        <v>2500</v>
      </c>
      <c r="AA1135" s="71" t="s">
        <v>5149</v>
      </c>
      <c r="AB1135" s="71" t="s">
        <v>2848</v>
      </c>
      <c r="AC1135" s="47" t="s">
        <v>9923</v>
      </c>
      <c r="AD1135" s="73" t="s">
        <v>1565</v>
      </c>
      <c r="AE1135" s="46"/>
      <c r="AF1135" s="82">
        <v>33</v>
      </c>
      <c r="AG1135" s="80" t="s">
        <v>85</v>
      </c>
      <c r="AH1135" s="80" t="s">
        <v>85</v>
      </c>
      <c r="AI1135" s="90" t="s">
        <v>2940</v>
      </c>
      <c r="AJ1135" s="73" t="s">
        <v>1827</v>
      </c>
      <c r="AK1135" s="9">
        <v>1.1000000000000001</v>
      </c>
      <c r="AL1135" s="92" t="s">
        <v>237</v>
      </c>
      <c r="AM1135" s="92" t="s">
        <v>85</v>
      </c>
      <c r="AN1135" s="38" t="s">
        <v>85</v>
      </c>
      <c r="AO1135" s="92" t="s">
        <v>85</v>
      </c>
      <c r="AP1135" s="68">
        <v>16.2</v>
      </c>
      <c r="AQ1135" s="75">
        <v>60</v>
      </c>
      <c r="AR1135" s="92">
        <v>150</v>
      </c>
      <c r="AS1135" s="25">
        <v>15.1</v>
      </c>
      <c r="AT1135" s="25">
        <v>25</v>
      </c>
      <c r="AU1135" s="25">
        <v>33.5</v>
      </c>
      <c r="AV1135" s="25">
        <v>39.4</v>
      </c>
      <c r="AW1135" s="25">
        <v>209.8</v>
      </c>
      <c r="AX1135" s="94">
        <v>200.5</v>
      </c>
      <c r="AY1135" s="93">
        <v>77.2</v>
      </c>
      <c r="AZ1135" s="49">
        <v>52</v>
      </c>
      <c r="BA1135" s="49">
        <v>74</v>
      </c>
      <c r="BB1135" s="49">
        <v>30</v>
      </c>
      <c r="BC1135" s="49"/>
      <c r="BD1135" s="92" t="s">
        <v>85</v>
      </c>
      <c r="BE1135" s="91" t="s">
        <v>85</v>
      </c>
      <c r="BF1135" s="92" t="s">
        <v>85</v>
      </c>
      <c r="BG1135" s="91" t="s">
        <v>85</v>
      </c>
      <c r="BH1135" s="70">
        <v>34.50234403193334</v>
      </c>
      <c r="BI1135" s="50">
        <v>20.236220472440898</v>
      </c>
      <c r="BJ1135" s="50">
        <v>20.236220472440898</v>
      </c>
      <c r="BK1135" s="50">
        <v>11.417322834645701</v>
      </c>
      <c r="BL1135" s="357">
        <v>7.6616839999999839E-2</v>
      </c>
      <c r="BM1135" s="14">
        <v>36</v>
      </c>
      <c r="BN1135" s="107" t="s">
        <v>3374</v>
      </c>
      <c r="BO1135" s="46" t="s">
        <v>3891</v>
      </c>
      <c r="BP1135" s="74" t="s">
        <v>3907</v>
      </c>
      <c r="BQ1135" s="74" t="s">
        <v>4615</v>
      </c>
      <c r="BR1135" s="74" t="s">
        <v>5198</v>
      </c>
      <c r="BS1135" s="74" t="s">
        <v>5199</v>
      </c>
      <c r="BT1135" s="74" t="s">
        <v>5169</v>
      </c>
      <c r="BU1135" s="74" t="s">
        <v>5196</v>
      </c>
      <c r="BV1135" s="74" t="s">
        <v>3909</v>
      </c>
      <c r="BW1135" s="74"/>
      <c r="BX1135" s="74"/>
      <c r="BY1135" s="74"/>
      <c r="BZ1135" s="300" t="s">
        <v>6076</v>
      </c>
      <c r="CA1135" s="356" t="s">
        <v>7301</v>
      </c>
      <c r="CB1135" s="300" t="s">
        <v>6077</v>
      </c>
      <c r="CC1135" s="356" t="s">
        <v>7300</v>
      </c>
      <c r="CD1135" s="311" t="str">
        <f t="shared" si="151"/>
        <v>DISCONTINUED - MR305 NV, 17x8.5, +25mm Offset, 6x120, 83mm Centerbore, Machined - Matte Black Lip</v>
      </c>
      <c r="CE1135" s="311" t="s">
        <v>3721</v>
      </c>
      <c r="CF1135" s="311" t="s">
        <v>3720</v>
      </c>
      <c r="CG1135" s="300" t="str">
        <f t="shared" si="141"/>
        <v>STREET (3XX)</v>
      </c>
    </row>
    <row r="1136" spans="1:85" s="36" customFormat="1" ht="15" customHeight="1">
      <c r="A1136" s="571">
        <f t="shared" si="139"/>
        <v>1133</v>
      </c>
      <c r="B1136" s="92" t="s">
        <v>84</v>
      </c>
      <c r="C1136" s="92" t="s">
        <v>1038</v>
      </c>
      <c r="D1136" s="92" t="s">
        <v>1086</v>
      </c>
      <c r="E1136" s="84" t="s">
        <v>7587</v>
      </c>
      <c r="F1136" s="281" t="str">
        <f t="shared" si="146"/>
        <v>MR30989016518</v>
      </c>
      <c r="G1136" s="83"/>
      <c r="H1136" s="83"/>
      <c r="I1136" s="72" t="s">
        <v>588</v>
      </c>
      <c r="J1136" s="305">
        <v>42005</v>
      </c>
      <c r="K1136" s="305">
        <v>45588</v>
      </c>
      <c r="L1136" s="282" t="s">
        <v>1239</v>
      </c>
      <c r="M1136" s="328">
        <v>369</v>
      </c>
      <c r="N1136" s="85"/>
      <c r="O1136" s="409"/>
      <c r="P1136" s="92">
        <v>18</v>
      </c>
      <c r="Q1136" s="8">
        <v>9</v>
      </c>
      <c r="R1136" s="92" t="s">
        <v>1697</v>
      </c>
      <c r="S1136" s="3">
        <v>6</v>
      </c>
      <c r="T1136" s="3">
        <v>135</v>
      </c>
      <c r="U1136" s="3">
        <v>18</v>
      </c>
      <c r="V1136" s="19">
        <v>5.75</v>
      </c>
      <c r="W1136" s="93" t="s">
        <v>85</v>
      </c>
      <c r="X1136" s="16">
        <v>94</v>
      </c>
      <c r="Y1136" s="8">
        <v>32.85</v>
      </c>
      <c r="Z1136" s="47">
        <v>2650</v>
      </c>
      <c r="AA1136" s="71" t="s">
        <v>2165</v>
      </c>
      <c r="AB1136" s="72" t="s">
        <v>2845</v>
      </c>
      <c r="AC1136" s="47" t="s">
        <v>9732</v>
      </c>
      <c r="AD1136" s="73" t="s">
        <v>1552</v>
      </c>
      <c r="AE1136" s="46"/>
      <c r="AF1136" s="82">
        <v>33</v>
      </c>
      <c r="AG1136" s="73" t="s">
        <v>85</v>
      </c>
      <c r="AH1136" s="73" t="s">
        <v>85</v>
      </c>
      <c r="AI1136" s="73" t="s">
        <v>2858</v>
      </c>
      <c r="AJ1136" s="73" t="s">
        <v>1827</v>
      </c>
      <c r="AK1136" s="9">
        <v>1.1000000000000001</v>
      </c>
      <c r="AL1136" s="3" t="s">
        <v>237</v>
      </c>
      <c r="AM1136" s="3" t="s">
        <v>85</v>
      </c>
      <c r="AN1136" s="38" t="s">
        <v>85</v>
      </c>
      <c r="AO1136" s="92" t="s">
        <v>85</v>
      </c>
      <c r="AP1136" s="68">
        <v>16.2</v>
      </c>
      <c r="AQ1136" s="75">
        <v>60</v>
      </c>
      <c r="AR1136" s="92">
        <v>170</v>
      </c>
      <c r="AS1136" s="25">
        <v>2.4</v>
      </c>
      <c r="AT1136" s="25">
        <v>8.9</v>
      </c>
      <c r="AU1136" s="25">
        <v>27.6</v>
      </c>
      <c r="AV1136" s="25">
        <v>36.299999999999997</v>
      </c>
      <c r="AW1136" s="25">
        <v>217.8</v>
      </c>
      <c r="AX1136" s="94">
        <v>209.6</v>
      </c>
      <c r="AY1136" s="93">
        <v>88.2</v>
      </c>
      <c r="AZ1136" s="49">
        <v>52.7</v>
      </c>
      <c r="BA1136" s="49">
        <v>75</v>
      </c>
      <c r="BB1136" s="49">
        <v>42</v>
      </c>
      <c r="BC1136" s="49"/>
      <c r="BD1136" s="92" t="s">
        <v>85</v>
      </c>
      <c r="BE1136" s="91" t="s">
        <v>85</v>
      </c>
      <c r="BF1136" s="92" t="s">
        <v>85</v>
      </c>
      <c r="BG1136" s="91" t="s">
        <v>85</v>
      </c>
      <c r="BH1136" s="70">
        <v>36.9053826897485</v>
      </c>
      <c r="BI1136" s="50">
        <v>21.141732283464599</v>
      </c>
      <c r="BJ1136" s="50">
        <v>21.141732283464599</v>
      </c>
      <c r="BK1136" s="50">
        <v>11.929133858267701</v>
      </c>
      <c r="BL1136" s="357">
        <v>8.7375807000000152E-2</v>
      </c>
      <c r="BM1136" s="73">
        <v>36</v>
      </c>
      <c r="BN1136" s="107" t="s">
        <v>3374</v>
      </c>
      <c r="BO1136" s="46" t="s">
        <v>3891</v>
      </c>
      <c r="BP1136" s="74" t="s">
        <v>3907</v>
      </c>
      <c r="BQ1136" s="74" t="s">
        <v>5204</v>
      </c>
      <c r="BR1136" s="74" t="s">
        <v>5198</v>
      </c>
      <c r="BS1136" s="74" t="s">
        <v>5199</v>
      </c>
      <c r="BT1136" s="74" t="s">
        <v>5169</v>
      </c>
      <c r="BU1136" s="74" t="s">
        <v>5196</v>
      </c>
      <c r="BV1136" s="74" t="s">
        <v>3909</v>
      </c>
      <c r="BW1136" s="74"/>
      <c r="BX1136" s="74"/>
      <c r="BY1136" s="74"/>
      <c r="BZ1136" s="300" t="s">
        <v>6122</v>
      </c>
      <c r="CA1136" s="356" t="s">
        <v>7288</v>
      </c>
      <c r="CB1136" s="300" t="s">
        <v>6120</v>
      </c>
      <c r="CC1136" s="356" t="s">
        <v>7289</v>
      </c>
      <c r="CD1136" s="311" t="str">
        <f t="shared" si="151"/>
        <v>DISCONTINUED - MR309 Grid, 18x9, +18mm Offset, 6x135, 94mm Centerbore, Matte Black</v>
      </c>
      <c r="CE1136" s="311" t="s">
        <v>3721</v>
      </c>
      <c r="CF1136" s="311" t="s">
        <v>3720</v>
      </c>
      <c r="CG1136" s="300" t="str">
        <f t="shared" si="141"/>
        <v>STREET (3XX)</v>
      </c>
    </row>
    <row r="1137" spans="1:85" s="36" customFormat="1" ht="15" customHeight="1">
      <c r="A1137" s="571">
        <f t="shared" si="139"/>
        <v>1134</v>
      </c>
      <c r="B1137" s="92" t="s">
        <v>84</v>
      </c>
      <c r="C1137" s="92" t="s">
        <v>1038</v>
      </c>
      <c r="D1137" s="92" t="s">
        <v>1975</v>
      </c>
      <c r="E1137" s="84" t="s">
        <v>7588</v>
      </c>
      <c r="F1137" s="281" t="str">
        <f t="shared" si="146"/>
        <v>MR31457051515</v>
      </c>
      <c r="G1137" s="83"/>
      <c r="H1137" s="83"/>
      <c r="I1137" s="72" t="s">
        <v>3117</v>
      </c>
      <c r="J1137" s="305">
        <v>43613</v>
      </c>
      <c r="K1137" s="305">
        <v>45588</v>
      </c>
      <c r="L1137" s="282" t="s">
        <v>1239</v>
      </c>
      <c r="M1137" s="328">
        <v>234.08</v>
      </c>
      <c r="N1137" s="85"/>
      <c r="O1137" s="409"/>
      <c r="P1137" s="29">
        <v>15</v>
      </c>
      <c r="Q1137" s="24">
        <v>7</v>
      </c>
      <c r="R1137" s="92" t="s">
        <v>1684</v>
      </c>
      <c r="S1137" s="3">
        <v>5</v>
      </c>
      <c r="T1137" s="29">
        <v>100</v>
      </c>
      <c r="U1137" s="29">
        <v>15</v>
      </c>
      <c r="V1137" s="77">
        <v>4.5999999999999996</v>
      </c>
      <c r="W1137" s="93" t="s">
        <v>85</v>
      </c>
      <c r="X1137" s="77">
        <v>56.1</v>
      </c>
      <c r="Y1137" s="76">
        <v>20.14</v>
      </c>
      <c r="Z1137" s="47">
        <v>1850</v>
      </c>
      <c r="AA1137" s="71" t="s">
        <v>2165</v>
      </c>
      <c r="AB1137" s="72" t="s">
        <v>2845</v>
      </c>
      <c r="AC1137" s="47" t="s">
        <v>9900</v>
      </c>
      <c r="AD1137" s="79" t="s">
        <v>1776</v>
      </c>
      <c r="AE1137" s="32"/>
      <c r="AF1137" s="82">
        <v>22</v>
      </c>
      <c r="AG1137" s="80" t="s">
        <v>85</v>
      </c>
      <c r="AH1137" s="73" t="s">
        <v>85</v>
      </c>
      <c r="AI1137" s="73" t="s">
        <v>85</v>
      </c>
      <c r="AJ1137" s="73" t="s">
        <v>85</v>
      </c>
      <c r="AK1137" s="9" t="s">
        <v>85</v>
      </c>
      <c r="AL1137" s="74" t="s">
        <v>236</v>
      </c>
      <c r="AM1137" s="74" t="s">
        <v>85</v>
      </c>
      <c r="AN1137" s="38" t="s">
        <v>85</v>
      </c>
      <c r="AO1137" s="74" t="s">
        <v>85</v>
      </c>
      <c r="AP1137" s="68">
        <v>16.2</v>
      </c>
      <c r="AQ1137" s="75">
        <v>60</v>
      </c>
      <c r="AR1137" s="74">
        <v>140</v>
      </c>
      <c r="AS1137" s="34">
        <v>36</v>
      </c>
      <c r="AT1137" s="34">
        <v>42.7</v>
      </c>
      <c r="AU1137" s="34">
        <v>50.4</v>
      </c>
      <c r="AV1137" s="34">
        <v>53.2</v>
      </c>
      <c r="AW1137" s="34">
        <v>181</v>
      </c>
      <c r="AX1137" s="34">
        <v>175.5</v>
      </c>
      <c r="AY1137" s="384">
        <v>56.1</v>
      </c>
      <c r="AZ1137" s="382">
        <v>27.76</v>
      </c>
      <c r="BA1137" s="382">
        <v>27.76</v>
      </c>
      <c r="BB1137" s="49">
        <v>0</v>
      </c>
      <c r="BC1137" s="49"/>
      <c r="BD1137" s="3" t="s">
        <v>85</v>
      </c>
      <c r="BE1137" s="91" t="s">
        <v>85</v>
      </c>
      <c r="BF1137" s="3" t="s">
        <v>85</v>
      </c>
      <c r="BG1137" s="91" t="s">
        <v>85</v>
      </c>
      <c r="BH1137" s="70">
        <v>24.97</v>
      </c>
      <c r="BI1137" s="50">
        <v>17.8740157480315</v>
      </c>
      <c r="BJ1137" s="50">
        <v>17.8740157480315</v>
      </c>
      <c r="BK1137" s="50">
        <v>9.8425196850393704</v>
      </c>
      <c r="BL1137" s="357">
        <v>5.1529000000000012E-2</v>
      </c>
      <c r="BM1137" s="5">
        <v>48</v>
      </c>
      <c r="BN1137" s="107" t="s">
        <v>3374</v>
      </c>
      <c r="BO1137" s="46" t="s">
        <v>3891</v>
      </c>
      <c r="BP1137" s="29" t="s">
        <v>3907</v>
      </c>
      <c r="BQ1137" s="29" t="s">
        <v>5213</v>
      </c>
      <c r="BR1137" s="29" t="s">
        <v>5214</v>
      </c>
      <c r="BS1137" s="29" t="s">
        <v>5215</v>
      </c>
      <c r="BT1137" s="74" t="s">
        <v>5216</v>
      </c>
      <c r="BU1137" s="74" t="s">
        <v>4101</v>
      </c>
      <c r="BV1137" s="74" t="s">
        <v>3909</v>
      </c>
      <c r="BW1137" s="74"/>
      <c r="BX1137" s="74"/>
      <c r="BY1137" s="74"/>
      <c r="BZ1137" s="300" t="s">
        <v>6157</v>
      </c>
      <c r="CA1137" s="356" t="s">
        <v>7378</v>
      </c>
      <c r="CB1137" s="300" t="s">
        <v>6161</v>
      </c>
      <c r="CC1137" s="356" t="s">
        <v>7379</v>
      </c>
      <c r="CD1137" s="311" t="str">
        <f t="shared" si="151"/>
        <v>DISCONTINUED - MR314, 15x7, +15mm Offset, 5x100, 56.1mm Centerbore, Matte Black</v>
      </c>
      <c r="CE1137" s="311" t="s">
        <v>3721</v>
      </c>
      <c r="CF1137" s="311" t="s">
        <v>3720</v>
      </c>
      <c r="CG1137" s="300" t="str">
        <f t="shared" si="141"/>
        <v>STREET (3XX)</v>
      </c>
    </row>
    <row r="1138" spans="1:85" s="36" customFormat="1" ht="15" customHeight="1">
      <c r="A1138" s="571">
        <f t="shared" si="139"/>
        <v>1135</v>
      </c>
      <c r="B1138" s="97" t="s">
        <v>84</v>
      </c>
      <c r="C1138" s="97" t="s">
        <v>1038</v>
      </c>
      <c r="D1138" s="97" t="s">
        <v>1976</v>
      </c>
      <c r="E1138" s="84" t="s">
        <v>7589</v>
      </c>
      <c r="F1138" s="281" t="str">
        <f t="shared" si="146"/>
        <v>MR31529060300</v>
      </c>
      <c r="G1138" s="83"/>
      <c r="H1138" s="83"/>
      <c r="I1138" s="42" t="s">
        <v>5332</v>
      </c>
      <c r="J1138" s="315">
        <v>44501.579826388886</v>
      </c>
      <c r="K1138" s="305">
        <v>45588</v>
      </c>
      <c r="L1138" s="282" t="s">
        <v>1239</v>
      </c>
      <c r="M1138" s="328">
        <v>399</v>
      </c>
      <c r="N1138" s="85"/>
      <c r="O1138" s="409"/>
      <c r="P1138" s="83">
        <v>20</v>
      </c>
      <c r="Q1138" s="8">
        <v>9</v>
      </c>
      <c r="R1138" s="92" t="s">
        <v>1089</v>
      </c>
      <c r="S1138" s="13">
        <v>6</v>
      </c>
      <c r="T1138" s="83">
        <v>5.5</v>
      </c>
      <c r="U1138" s="83">
        <v>0</v>
      </c>
      <c r="V1138" s="16">
        <v>5</v>
      </c>
      <c r="W1138" s="95" t="s">
        <v>85</v>
      </c>
      <c r="X1138" s="40">
        <v>106.25</v>
      </c>
      <c r="Y1138" s="41">
        <v>40.506266305434842</v>
      </c>
      <c r="Z1138" s="47">
        <v>2650</v>
      </c>
      <c r="AA1138" s="45" t="s">
        <v>5147</v>
      </c>
      <c r="AB1138" s="42" t="s">
        <v>173</v>
      </c>
      <c r="AC1138" s="47" t="s">
        <v>9699</v>
      </c>
      <c r="AD1138" s="11" t="s">
        <v>2537</v>
      </c>
      <c r="AE1138" s="434"/>
      <c r="AF1138" s="82">
        <v>33</v>
      </c>
      <c r="AG1138" s="14" t="s">
        <v>85</v>
      </c>
      <c r="AH1138" s="14" t="s">
        <v>1786</v>
      </c>
      <c r="AI1138" s="13" t="s">
        <v>85</v>
      </c>
      <c r="AJ1138" s="31" t="s">
        <v>2484</v>
      </c>
      <c r="AK1138" s="9">
        <v>1.1000000000000001</v>
      </c>
      <c r="AL1138" s="11" t="s">
        <v>236</v>
      </c>
      <c r="AM1138" s="74" t="s">
        <v>1649</v>
      </c>
      <c r="AN1138" s="38">
        <v>2.75</v>
      </c>
      <c r="AO1138" s="3">
        <v>78.3</v>
      </c>
      <c r="AP1138" s="68">
        <v>16.2</v>
      </c>
      <c r="AQ1138" s="75">
        <v>60</v>
      </c>
      <c r="AR1138" s="13">
        <v>175</v>
      </c>
      <c r="AS1138" s="67">
        <v>4</v>
      </c>
      <c r="AT1138" s="67">
        <v>20.8</v>
      </c>
      <c r="AU1138" s="67">
        <v>50.9</v>
      </c>
      <c r="AV1138" s="67">
        <v>59</v>
      </c>
      <c r="AW1138" s="67">
        <v>245</v>
      </c>
      <c r="AX1138" s="96">
        <v>241</v>
      </c>
      <c r="AY1138" s="77">
        <v>106.25</v>
      </c>
      <c r="AZ1138" s="49">
        <v>62</v>
      </c>
      <c r="BA1138" s="49">
        <v>62</v>
      </c>
      <c r="BB1138" s="49">
        <v>54</v>
      </c>
      <c r="BC1138" s="49"/>
      <c r="BD1138" s="3" t="s">
        <v>85</v>
      </c>
      <c r="BE1138" s="91" t="s">
        <v>85</v>
      </c>
      <c r="BF1138" s="3" t="s">
        <v>85</v>
      </c>
      <c r="BG1138" s="91" t="s">
        <v>85</v>
      </c>
      <c r="BH1138" s="70">
        <v>45.885545502745856</v>
      </c>
      <c r="BI1138" s="50">
        <v>23.228346456692901</v>
      </c>
      <c r="BJ1138" s="50">
        <v>23.228346456692901</v>
      </c>
      <c r="BK1138" s="50">
        <v>11.771653543307099</v>
      </c>
      <c r="BL1138" s="357">
        <v>0.10408189999999996</v>
      </c>
      <c r="BM1138" s="14">
        <v>24</v>
      </c>
      <c r="BN1138" s="107" t="s">
        <v>3374</v>
      </c>
      <c r="BO1138" s="46" t="s">
        <v>3891</v>
      </c>
      <c r="BP1138" s="29" t="s">
        <v>3907</v>
      </c>
      <c r="BQ1138" s="29" t="s">
        <v>5175</v>
      </c>
      <c r="BR1138" s="29" t="s">
        <v>2709</v>
      </c>
      <c r="BS1138" s="29" t="s">
        <v>5199</v>
      </c>
      <c r="BT1138" s="74" t="s">
        <v>5210</v>
      </c>
      <c r="BU1138" s="74" t="s">
        <v>5189</v>
      </c>
      <c r="BV1138" s="74" t="s">
        <v>4101</v>
      </c>
      <c r="BW1138" s="74" t="s">
        <v>3909</v>
      </c>
      <c r="BX1138" s="74"/>
      <c r="BY1138" s="74"/>
      <c r="BZ1138" s="300" t="s">
        <v>6189</v>
      </c>
      <c r="CA1138" s="356" t="s">
        <v>7298</v>
      </c>
      <c r="CB1138" s="300" t="s">
        <v>6188</v>
      </c>
      <c r="CC1138" s="356" t="s">
        <v>7299</v>
      </c>
      <c r="CD1138" s="311" t="str">
        <f t="shared" si="151"/>
        <v>DISCONTINUED - MR315, 20x9, 0mm Offset, 6x5.5, 106.25mm Centerbore, Machined - Clear Coat</v>
      </c>
      <c r="CE1138" s="311" t="s">
        <v>3721</v>
      </c>
      <c r="CF1138" s="311" t="s">
        <v>3720</v>
      </c>
      <c r="CG1138" s="300" t="str">
        <f t="shared" si="141"/>
        <v>STREET (3XX)</v>
      </c>
    </row>
    <row r="1139" spans="1:85" s="36" customFormat="1" ht="15" customHeight="1">
      <c r="A1139" s="571">
        <f t="shared" si="139"/>
        <v>1136</v>
      </c>
      <c r="B1139" s="97" t="s">
        <v>84</v>
      </c>
      <c r="C1139" s="97" t="s">
        <v>1038</v>
      </c>
      <c r="D1139" s="97" t="s">
        <v>1976</v>
      </c>
      <c r="E1139" s="84" t="s">
        <v>7590</v>
      </c>
      <c r="F1139" s="281" t="str">
        <f t="shared" si="146"/>
        <v>MR31521087318N</v>
      </c>
      <c r="G1139" s="83" t="s">
        <v>2095</v>
      </c>
      <c r="H1139" s="83"/>
      <c r="I1139" s="42" t="s">
        <v>5359</v>
      </c>
      <c r="J1139" s="315">
        <v>44501.579837962963</v>
      </c>
      <c r="K1139" s="305">
        <v>45588</v>
      </c>
      <c r="L1139" s="282" t="s">
        <v>1239</v>
      </c>
      <c r="M1139" s="328">
        <v>419</v>
      </c>
      <c r="N1139" s="85"/>
      <c r="O1139" s="409"/>
      <c r="P1139" s="83">
        <v>20</v>
      </c>
      <c r="Q1139" s="66">
        <v>10</v>
      </c>
      <c r="R1139" s="92" t="s">
        <v>1700</v>
      </c>
      <c r="S1139" s="13">
        <v>8</v>
      </c>
      <c r="T1139" s="83">
        <v>170</v>
      </c>
      <c r="U1139" s="83">
        <v>-18</v>
      </c>
      <c r="V1139" s="40">
        <v>4.76</v>
      </c>
      <c r="W1139" s="95" t="s">
        <v>85</v>
      </c>
      <c r="X1139" s="40">
        <v>130.81</v>
      </c>
      <c r="Y1139" s="41">
        <v>41.09</v>
      </c>
      <c r="Z1139" s="47">
        <v>3640</v>
      </c>
      <c r="AA1139" s="45" t="s">
        <v>5147</v>
      </c>
      <c r="AB1139" s="42" t="s">
        <v>173</v>
      </c>
      <c r="AC1139" s="47" t="s">
        <v>9842</v>
      </c>
      <c r="AD1139" s="11" t="s">
        <v>1746</v>
      </c>
      <c r="AE1139" s="434"/>
      <c r="AF1139" s="82">
        <v>33</v>
      </c>
      <c r="AG1139" s="73" t="s">
        <v>85</v>
      </c>
      <c r="AH1139" s="73" t="s">
        <v>85</v>
      </c>
      <c r="AI1139" s="3" t="s">
        <v>2863</v>
      </c>
      <c r="AJ1139" s="31" t="s">
        <v>2484</v>
      </c>
      <c r="AK1139" s="9">
        <v>1.1000000000000001</v>
      </c>
      <c r="AL1139" s="11" t="s">
        <v>237</v>
      </c>
      <c r="AM1139" s="3" t="s">
        <v>85</v>
      </c>
      <c r="AN1139" s="38" t="s">
        <v>85</v>
      </c>
      <c r="AO1139" s="3" t="s">
        <v>85</v>
      </c>
      <c r="AP1139" s="68">
        <v>16.2</v>
      </c>
      <c r="AQ1139" s="75">
        <v>60</v>
      </c>
      <c r="AR1139" s="13">
        <v>200</v>
      </c>
      <c r="AS1139" s="67">
        <v>0</v>
      </c>
      <c r="AT1139" s="67">
        <v>0</v>
      </c>
      <c r="AU1139" s="67">
        <v>41</v>
      </c>
      <c r="AV1139" s="67">
        <v>50.8</v>
      </c>
      <c r="AW1139" s="67">
        <v>247</v>
      </c>
      <c r="AX1139" s="96">
        <v>244</v>
      </c>
      <c r="AY1139" s="77">
        <v>128</v>
      </c>
      <c r="AZ1139" s="49">
        <v>103.9</v>
      </c>
      <c r="BA1139" s="49">
        <v>107</v>
      </c>
      <c r="BB1139" s="49">
        <v>83</v>
      </c>
      <c r="BC1139" s="49"/>
      <c r="BD1139" s="3" t="s">
        <v>85</v>
      </c>
      <c r="BE1139" s="91" t="s">
        <v>85</v>
      </c>
      <c r="BF1139" s="3" t="s">
        <v>85</v>
      </c>
      <c r="BG1139" s="91" t="s">
        <v>85</v>
      </c>
      <c r="BH1139" s="70">
        <v>45.09</v>
      </c>
      <c r="BI1139" s="50">
        <v>23.228346456692901</v>
      </c>
      <c r="BJ1139" s="50">
        <v>23.228346456692901</v>
      </c>
      <c r="BK1139" s="50">
        <v>12.9133858267717</v>
      </c>
      <c r="BL1139" s="357">
        <v>0.11417680000000027</v>
      </c>
      <c r="BM1139" s="73">
        <v>20</v>
      </c>
      <c r="BN1139" s="107" t="s">
        <v>3374</v>
      </c>
      <c r="BO1139" s="46" t="s">
        <v>3891</v>
      </c>
      <c r="BP1139" s="29" t="s">
        <v>3907</v>
      </c>
      <c r="BQ1139" s="29" t="s">
        <v>5175</v>
      </c>
      <c r="BR1139" s="29" t="s">
        <v>2709</v>
      </c>
      <c r="BS1139" s="29" t="s">
        <v>5199</v>
      </c>
      <c r="BT1139" s="74" t="s">
        <v>5210</v>
      </c>
      <c r="BU1139" s="74" t="s">
        <v>5189</v>
      </c>
      <c r="BV1139" s="74" t="s">
        <v>4101</v>
      </c>
      <c r="BW1139" s="74" t="s">
        <v>3909</v>
      </c>
      <c r="BX1139" s="74"/>
      <c r="BY1139" s="74"/>
      <c r="BZ1139" s="300" t="s">
        <v>6195</v>
      </c>
      <c r="CA1139" s="356" t="s">
        <v>7372</v>
      </c>
      <c r="CB1139" s="300" t="s">
        <v>6197</v>
      </c>
      <c r="CC1139" s="356" t="s">
        <v>7373</v>
      </c>
      <c r="CD1139" s="311" t="str">
        <f t="shared" si="151"/>
        <v>DISCONTINUED - MR315, 20x10, -18mm Offset, 8x170, 130.81mm Centerbore, Machined - Clear Coat</v>
      </c>
      <c r="CE1139" s="311" t="s">
        <v>3721</v>
      </c>
      <c r="CF1139" s="311" t="s">
        <v>3720</v>
      </c>
      <c r="CG1139" s="300" t="str">
        <f t="shared" si="141"/>
        <v>STREET (3XX)</v>
      </c>
    </row>
    <row r="1140" spans="1:85" s="36" customFormat="1" ht="15" customHeight="1">
      <c r="A1140" s="571">
        <f t="shared" si="139"/>
        <v>1137</v>
      </c>
      <c r="B1140" s="92" t="s">
        <v>84</v>
      </c>
      <c r="C1140" s="92" t="s">
        <v>1038</v>
      </c>
      <c r="D1140" s="92" t="s">
        <v>4208</v>
      </c>
      <c r="E1140" s="129" t="s">
        <v>7591</v>
      </c>
      <c r="F1140" s="281" t="str">
        <f t="shared" si="146"/>
        <v>MR31789080818</v>
      </c>
      <c r="G1140" s="83"/>
      <c r="H1140" s="83"/>
      <c r="I1140" s="72" t="s">
        <v>4232</v>
      </c>
      <c r="J1140" s="305">
        <v>44026</v>
      </c>
      <c r="K1140" s="305">
        <v>45588</v>
      </c>
      <c r="L1140" s="282" t="s">
        <v>1239</v>
      </c>
      <c r="M1140" s="328">
        <v>369</v>
      </c>
      <c r="N1140" s="85"/>
      <c r="O1140" s="409"/>
      <c r="P1140" s="29">
        <v>18</v>
      </c>
      <c r="Q1140" s="8">
        <v>9</v>
      </c>
      <c r="R1140" s="92" t="s">
        <v>1699</v>
      </c>
      <c r="S1140" s="3">
        <v>8</v>
      </c>
      <c r="T1140" s="29">
        <v>6.5</v>
      </c>
      <c r="U1140" s="29">
        <v>18</v>
      </c>
      <c r="V1140" s="16">
        <v>5.75</v>
      </c>
      <c r="W1140" s="93" t="s">
        <v>85</v>
      </c>
      <c r="X1140" s="16">
        <v>130.81</v>
      </c>
      <c r="Y1140" s="8">
        <v>34.869999999999997</v>
      </c>
      <c r="Z1140" s="47">
        <v>3640</v>
      </c>
      <c r="AA1140" s="11" t="s">
        <v>2093</v>
      </c>
      <c r="AB1140" s="11" t="s">
        <v>2850</v>
      </c>
      <c r="AC1140" s="47" t="s">
        <v>9696</v>
      </c>
      <c r="AD1140" s="74" t="s">
        <v>1597</v>
      </c>
      <c r="AE1140" s="86"/>
      <c r="AF1140" s="82">
        <v>33</v>
      </c>
      <c r="AG1140" s="80" t="s">
        <v>85</v>
      </c>
      <c r="AH1140" s="73" t="s">
        <v>85</v>
      </c>
      <c r="AI1140" s="13" t="s">
        <v>2863</v>
      </c>
      <c r="AJ1140" s="73" t="s">
        <v>1497</v>
      </c>
      <c r="AK1140" s="9">
        <v>1.1000000000000001</v>
      </c>
      <c r="AL1140" s="92" t="s">
        <v>237</v>
      </c>
      <c r="AM1140" s="92" t="s">
        <v>85</v>
      </c>
      <c r="AN1140" s="38" t="s">
        <v>85</v>
      </c>
      <c r="AO1140" s="92" t="s">
        <v>85</v>
      </c>
      <c r="AP1140" s="68">
        <v>16.2</v>
      </c>
      <c r="AQ1140" s="75">
        <v>60</v>
      </c>
      <c r="AR1140" s="3">
        <v>200</v>
      </c>
      <c r="AS1140" s="34">
        <v>0</v>
      </c>
      <c r="AT1140" s="34">
        <v>0</v>
      </c>
      <c r="AU1140" s="34">
        <v>36</v>
      </c>
      <c r="AV1140" s="34">
        <v>64.59</v>
      </c>
      <c r="AW1140" s="34">
        <v>219</v>
      </c>
      <c r="AX1140" s="94">
        <v>215.8</v>
      </c>
      <c r="AY1140" s="381">
        <v>123.1</v>
      </c>
      <c r="AZ1140" s="382">
        <v>92</v>
      </c>
      <c r="BA1140" s="382">
        <v>92</v>
      </c>
      <c r="BB1140" s="49">
        <v>21</v>
      </c>
      <c r="BC1140" s="49"/>
      <c r="BD1140" s="3" t="s">
        <v>85</v>
      </c>
      <c r="BE1140" s="91" t="s">
        <v>85</v>
      </c>
      <c r="BF1140" s="3" t="s">
        <v>85</v>
      </c>
      <c r="BG1140" s="91" t="s">
        <v>85</v>
      </c>
      <c r="BH1140" s="70">
        <v>40.340000000000003</v>
      </c>
      <c r="BI1140" s="50">
        <v>21.141732283464599</v>
      </c>
      <c r="BJ1140" s="50">
        <v>21.141732283464599</v>
      </c>
      <c r="BK1140" s="50">
        <v>11.929133858267701</v>
      </c>
      <c r="BL1140" s="357">
        <v>8.7375807000000152E-2</v>
      </c>
      <c r="BM1140" s="14">
        <v>36</v>
      </c>
      <c r="BN1140" s="107" t="s">
        <v>3374</v>
      </c>
      <c r="BO1140" s="46" t="s">
        <v>3891</v>
      </c>
      <c r="BP1140" s="29" t="s">
        <v>3907</v>
      </c>
      <c r="BQ1140" s="29" t="s">
        <v>4614</v>
      </c>
      <c r="BR1140" s="29" t="s">
        <v>5224</v>
      </c>
      <c r="BS1140" s="29" t="s">
        <v>5199</v>
      </c>
      <c r="BT1140" s="74" t="s">
        <v>5225</v>
      </c>
      <c r="BU1140" s="74" t="s">
        <v>5226</v>
      </c>
      <c r="BV1140" s="74" t="s">
        <v>4101</v>
      </c>
      <c r="BW1140" s="74" t="s">
        <v>3909</v>
      </c>
      <c r="BX1140" s="74"/>
      <c r="BY1140" s="74"/>
      <c r="BZ1140" s="300" t="s">
        <v>6212</v>
      </c>
      <c r="CA1140" s="363" t="s">
        <v>7310</v>
      </c>
      <c r="CB1140" s="300" t="s">
        <v>6216</v>
      </c>
      <c r="CC1140" s="363" t="s">
        <v>7311</v>
      </c>
      <c r="CD1140" s="311" t="str">
        <f t="shared" si="151"/>
        <v>DISCONTINUED - MR317, 18x9, +18mm Offset, 8x6.5, 130.81mm Centerbore, Titanium</v>
      </c>
      <c r="CE1140" s="311" t="s">
        <v>3721</v>
      </c>
      <c r="CF1140" s="311" t="s">
        <v>3720</v>
      </c>
      <c r="CG1140" s="300" t="str">
        <f t="shared" si="141"/>
        <v>STREET (3XX)</v>
      </c>
    </row>
    <row r="1141" spans="1:85" s="36" customFormat="1" ht="15" customHeight="1">
      <c r="A1141" s="571">
        <f t="shared" si="139"/>
        <v>1138</v>
      </c>
      <c r="B1141" s="4" t="s">
        <v>84</v>
      </c>
      <c r="C1141" s="92" t="s">
        <v>1038</v>
      </c>
      <c r="D1141" s="92" t="s">
        <v>5782</v>
      </c>
      <c r="E1141" s="84" t="s">
        <v>7592</v>
      </c>
      <c r="F1141" s="281" t="str">
        <f t="shared" si="146"/>
        <v>MR319885581340</v>
      </c>
      <c r="G1141" s="83"/>
      <c r="H1141" s="83"/>
      <c r="I1141" s="346">
        <v>191682031052</v>
      </c>
      <c r="J1141" s="305">
        <v>44755</v>
      </c>
      <c r="K1141" s="305">
        <v>45588</v>
      </c>
      <c r="L1141" s="282" t="s">
        <v>1239</v>
      </c>
      <c r="M1141" s="328">
        <v>319</v>
      </c>
      <c r="N1141" s="85"/>
      <c r="O1141" s="409"/>
      <c r="P1141" s="29" t="s">
        <v>5776</v>
      </c>
      <c r="Q1141" s="8" t="s">
        <v>5763</v>
      </c>
      <c r="R1141" s="92" t="s">
        <v>1688</v>
      </c>
      <c r="S1141" s="3" t="s">
        <v>5764</v>
      </c>
      <c r="T1141" s="29" t="s">
        <v>5766</v>
      </c>
      <c r="U1141" s="29">
        <v>40</v>
      </c>
      <c r="V1141" s="16">
        <v>6.3</v>
      </c>
      <c r="W1141" s="93" t="s">
        <v>85</v>
      </c>
      <c r="X1141" s="16">
        <v>110.5</v>
      </c>
      <c r="Y1141" s="8">
        <v>31.57</v>
      </c>
      <c r="Z1141" s="47">
        <v>2650</v>
      </c>
      <c r="AA1141" s="11" t="s">
        <v>4122</v>
      </c>
      <c r="AB1141" s="11" t="s">
        <v>2845</v>
      </c>
      <c r="AC1141" s="47" t="s">
        <v>9924</v>
      </c>
      <c r="AD1141" s="74" t="s">
        <v>4924</v>
      </c>
      <c r="AE1141" s="86"/>
      <c r="AF1141" s="82">
        <v>22</v>
      </c>
      <c r="AG1141" s="73" t="s">
        <v>85</v>
      </c>
      <c r="AH1141" s="73" t="s">
        <v>85</v>
      </c>
      <c r="AI1141" s="73" t="s">
        <v>85</v>
      </c>
      <c r="AJ1141" s="73" t="s">
        <v>85</v>
      </c>
      <c r="AK1141" s="9" t="s">
        <v>85</v>
      </c>
      <c r="AL1141" s="13" t="s">
        <v>237</v>
      </c>
      <c r="AM1141" s="75" t="s">
        <v>85</v>
      </c>
      <c r="AN1141" s="38" t="s">
        <v>85</v>
      </c>
      <c r="AO1141" s="3" t="s">
        <v>85</v>
      </c>
      <c r="AP1141" s="68">
        <v>16.2</v>
      </c>
      <c r="AQ1141" s="75">
        <v>60</v>
      </c>
      <c r="AR1141" s="3" t="s">
        <v>5780</v>
      </c>
      <c r="AS1141" s="34">
        <v>3</v>
      </c>
      <c r="AT1141" s="34">
        <v>13</v>
      </c>
      <c r="AU1141" s="34">
        <v>21</v>
      </c>
      <c r="AV1141" s="34">
        <v>27</v>
      </c>
      <c r="AW1141" s="34">
        <v>214</v>
      </c>
      <c r="AX1141" s="94">
        <v>195</v>
      </c>
      <c r="AY1141" s="381">
        <v>103.55</v>
      </c>
      <c r="AZ1141" s="382">
        <v>36</v>
      </c>
      <c r="BA1141" s="382">
        <v>44</v>
      </c>
      <c r="BB1141" s="49">
        <v>26</v>
      </c>
      <c r="BC1141" s="49"/>
      <c r="BD1141" s="3" t="s">
        <v>85</v>
      </c>
      <c r="BE1141" s="91" t="s">
        <v>85</v>
      </c>
      <c r="BF1141" s="3" t="s">
        <v>85</v>
      </c>
      <c r="BG1141" s="91" t="s">
        <v>85</v>
      </c>
      <c r="BH1141" s="70">
        <v>36.42</v>
      </c>
      <c r="BI1141" s="50">
        <v>21.141732283464599</v>
      </c>
      <c r="BJ1141" s="50">
        <v>21.141732283464599</v>
      </c>
      <c r="BK1141" s="50">
        <v>11.417322834645701</v>
      </c>
      <c r="BL1141" s="357">
        <v>8.3627010000000473E-2</v>
      </c>
      <c r="BM1141" s="73">
        <v>36</v>
      </c>
      <c r="BN1141" s="107" t="s">
        <v>3374</v>
      </c>
      <c r="BO1141" s="46" t="s">
        <v>3891</v>
      </c>
      <c r="BP1141" s="29" t="s">
        <v>3907</v>
      </c>
      <c r="BQ1141" s="29" t="s">
        <v>6574</v>
      </c>
      <c r="BR1141" s="29" t="s">
        <v>6575</v>
      </c>
      <c r="BS1141" s="29" t="s">
        <v>6576</v>
      </c>
      <c r="BT1141" s="74" t="s">
        <v>4101</v>
      </c>
      <c r="BU1141" s="74" t="s">
        <v>3909</v>
      </c>
      <c r="BV1141" s="74" t="s">
        <v>6577</v>
      </c>
      <c r="BW1141" s="74"/>
      <c r="BX1141" s="74"/>
      <c r="BY1141" s="74"/>
      <c r="BZ1141" s="300" t="s">
        <v>6559</v>
      </c>
      <c r="CA1141" s="363" t="s">
        <v>7328</v>
      </c>
      <c r="CB1141" s="300" t="s">
        <v>6558</v>
      </c>
      <c r="CC1141" s="363" t="s">
        <v>7329</v>
      </c>
      <c r="CD1141" s="311" t="str">
        <f t="shared" si="151"/>
        <v>DISCONTINUED - MR319, 18x8.5, +40mm Offset, 5x150, 110.5mm Centerbore, Gloss Black</v>
      </c>
      <c r="CE1141" s="311" t="s">
        <v>3721</v>
      </c>
      <c r="CF1141" s="311" t="s">
        <v>3720</v>
      </c>
      <c r="CG1141" s="300" t="str">
        <f t="shared" si="141"/>
        <v>STREET (3XX)</v>
      </c>
    </row>
    <row r="1142" spans="1:85" s="36" customFormat="1" ht="15" customHeight="1">
      <c r="A1142" s="571">
        <f t="shared" si="139"/>
        <v>1139</v>
      </c>
      <c r="B1142" s="4" t="s">
        <v>84</v>
      </c>
      <c r="C1142" s="92" t="s">
        <v>1055</v>
      </c>
      <c r="D1142" s="5" t="s">
        <v>1072</v>
      </c>
      <c r="E1142" s="84" t="s">
        <v>7593</v>
      </c>
      <c r="F1142" s="281" t="str">
        <f t="shared" si="146"/>
        <v>MR40557047943B</v>
      </c>
      <c r="G1142" s="83" t="s">
        <v>1095</v>
      </c>
      <c r="H1142" s="83"/>
      <c r="I1142" s="72" t="s">
        <v>776</v>
      </c>
      <c r="J1142" s="305">
        <v>42370</v>
      </c>
      <c r="K1142" s="305">
        <v>45588</v>
      </c>
      <c r="L1142" s="282" t="s">
        <v>1239</v>
      </c>
      <c r="M1142" s="328">
        <v>315.77499999999998</v>
      </c>
      <c r="N1142" s="85"/>
      <c r="O1142" s="409"/>
      <c r="P1142" s="5">
        <v>15</v>
      </c>
      <c r="Q1142" s="70">
        <v>7</v>
      </c>
      <c r="R1142" s="92" t="s">
        <v>1682</v>
      </c>
      <c r="S1142" s="5">
        <v>4</v>
      </c>
      <c r="T1142" s="5">
        <v>136</v>
      </c>
      <c r="U1142" s="5">
        <v>13</v>
      </c>
      <c r="V1142" s="17">
        <v>4.3</v>
      </c>
      <c r="W1142" s="5" t="s">
        <v>168</v>
      </c>
      <c r="X1142" s="17">
        <v>106</v>
      </c>
      <c r="Y1142" s="6">
        <v>23.08</v>
      </c>
      <c r="Z1142" s="47">
        <v>1600</v>
      </c>
      <c r="AA1142" s="4" t="s">
        <v>5155</v>
      </c>
      <c r="AB1142" s="71" t="s">
        <v>2846</v>
      </c>
      <c r="AC1142" s="47" t="s">
        <v>9594</v>
      </c>
      <c r="AD1142" s="2" t="s">
        <v>2310</v>
      </c>
      <c r="AE1142" s="435"/>
      <c r="AF1142" s="82">
        <v>22</v>
      </c>
      <c r="AG1142" s="80" t="s">
        <v>85</v>
      </c>
      <c r="AH1142" s="74" t="s">
        <v>1792</v>
      </c>
      <c r="AI1142" s="73" t="s">
        <v>85</v>
      </c>
      <c r="AJ1142" s="2" t="s">
        <v>85</v>
      </c>
      <c r="AK1142" s="9" t="s">
        <v>85</v>
      </c>
      <c r="AL1142" s="74" t="s">
        <v>237</v>
      </c>
      <c r="AM1142" s="74" t="s">
        <v>85</v>
      </c>
      <c r="AN1142" s="38" t="s">
        <v>85</v>
      </c>
      <c r="AO1142" s="74" t="s">
        <v>85</v>
      </c>
      <c r="AP1142" s="77">
        <v>14.1</v>
      </c>
      <c r="AQ1142" s="74">
        <v>60</v>
      </c>
      <c r="AR1142" s="74">
        <v>183</v>
      </c>
      <c r="AS1142" s="25">
        <v>0</v>
      </c>
      <c r="AT1142" s="25">
        <v>27</v>
      </c>
      <c r="AU1142" s="25">
        <v>36</v>
      </c>
      <c r="AV1142" s="25">
        <v>37</v>
      </c>
      <c r="AW1142" s="25">
        <v>182</v>
      </c>
      <c r="AX1142" s="25">
        <v>180</v>
      </c>
      <c r="AY1142" s="77">
        <v>68</v>
      </c>
      <c r="AZ1142" s="49">
        <v>37</v>
      </c>
      <c r="BA1142" s="49">
        <v>37</v>
      </c>
      <c r="BB1142" s="49">
        <v>0</v>
      </c>
      <c r="BC1142" s="49"/>
      <c r="BD1142" s="3" t="s">
        <v>3191</v>
      </c>
      <c r="BE1142" s="91">
        <v>118.80000000000001</v>
      </c>
      <c r="BF1142" s="3" t="s">
        <v>1479</v>
      </c>
      <c r="BG1142" s="91">
        <v>11</v>
      </c>
      <c r="BH1142" s="70">
        <v>27.15360195910409</v>
      </c>
      <c r="BI1142" s="50">
        <v>17.8740157480315</v>
      </c>
      <c r="BJ1142" s="50">
        <v>17.8740157480315</v>
      </c>
      <c r="BK1142" s="50">
        <v>9.8425196850393704</v>
      </c>
      <c r="BL1142" s="357">
        <v>5.1529000000000012E-2</v>
      </c>
      <c r="BM1142" s="5">
        <v>48</v>
      </c>
      <c r="BN1142" s="107" t="s">
        <v>3374</v>
      </c>
      <c r="BO1142" s="46" t="s">
        <v>3891</v>
      </c>
      <c r="BP1142" s="74" t="s">
        <v>3907</v>
      </c>
      <c r="BQ1142" s="74" t="s">
        <v>5165</v>
      </c>
      <c r="BR1142" s="44" t="s">
        <v>3932</v>
      </c>
      <c r="BS1142" s="74" t="s">
        <v>5170</v>
      </c>
      <c r="BT1142" s="74" t="s">
        <v>5168</v>
      </c>
      <c r="BU1142" s="74" t="s">
        <v>4616</v>
      </c>
      <c r="BV1142" s="74" t="s">
        <v>4451</v>
      </c>
      <c r="BW1142" s="74"/>
      <c r="BX1142" s="74"/>
      <c r="BY1142" s="74"/>
      <c r="BZ1142" s="300" t="s">
        <v>6436</v>
      </c>
      <c r="CA1142" s="356" t="s">
        <v>7326</v>
      </c>
      <c r="CB1142" s="300" t="s">
        <v>6437</v>
      </c>
      <c r="CC1142" s="356" t="s">
        <v>7327</v>
      </c>
      <c r="CD1142" s="311" t="str">
        <f t="shared" si="151"/>
        <v>DISCONTINUED - MR405 UTV Beadlock, 15x7, 4+3/+13mm Offset, 4x136, 106mm Centerbore, Method Bronze - Matte Black Ring, w/ BH-H24100</v>
      </c>
      <c r="CE1142" s="311" t="s">
        <v>3721</v>
      </c>
      <c r="CF1142" s="311" t="s">
        <v>3720</v>
      </c>
      <c r="CG1142" s="300" t="str">
        <f t="shared" si="141"/>
        <v>UTV (4XX)</v>
      </c>
    </row>
    <row r="1143" spans="1:85" s="36" customFormat="1" ht="15" customHeight="1">
      <c r="A1143" s="571">
        <f t="shared" si="139"/>
        <v>1140</v>
      </c>
      <c r="B1143" s="4" t="s">
        <v>84</v>
      </c>
      <c r="C1143" s="92" t="s">
        <v>1055</v>
      </c>
      <c r="D1143" s="5" t="s">
        <v>1072</v>
      </c>
      <c r="E1143" s="84" t="s">
        <v>7594</v>
      </c>
      <c r="F1143" s="281" t="str">
        <f t="shared" si="146"/>
        <v>MR40557046943B</v>
      </c>
      <c r="G1143" s="83" t="s">
        <v>1095</v>
      </c>
      <c r="H1143" s="83"/>
      <c r="I1143" s="72" t="s">
        <v>778</v>
      </c>
      <c r="J1143" s="305">
        <v>42370</v>
      </c>
      <c r="K1143" s="305">
        <v>45588</v>
      </c>
      <c r="L1143" s="282" t="s">
        <v>1239</v>
      </c>
      <c r="M1143" s="328">
        <v>315.77499999999998</v>
      </c>
      <c r="N1143" s="85"/>
      <c r="O1143" s="409"/>
      <c r="P1143" s="5">
        <v>15</v>
      </c>
      <c r="Q1143" s="70">
        <v>7</v>
      </c>
      <c r="R1143" s="92" t="s">
        <v>1683</v>
      </c>
      <c r="S1143" s="5">
        <v>4</v>
      </c>
      <c r="T1143" s="5">
        <v>156</v>
      </c>
      <c r="U1143" s="5">
        <v>13</v>
      </c>
      <c r="V1143" s="17">
        <v>4.3</v>
      </c>
      <c r="W1143" s="5" t="s">
        <v>168</v>
      </c>
      <c r="X1143" s="17">
        <v>132</v>
      </c>
      <c r="Y1143" s="6">
        <v>19.29</v>
      </c>
      <c r="Z1143" s="47">
        <v>1600</v>
      </c>
      <c r="AA1143" s="4" t="s">
        <v>5155</v>
      </c>
      <c r="AB1143" s="71" t="s">
        <v>2846</v>
      </c>
      <c r="AC1143" s="47" t="s">
        <v>9849</v>
      </c>
      <c r="AD1143" s="2" t="s">
        <v>1738</v>
      </c>
      <c r="AE1143" s="435"/>
      <c r="AF1143" s="82">
        <v>22</v>
      </c>
      <c r="AG1143" s="80" t="s">
        <v>85</v>
      </c>
      <c r="AH1143" s="74" t="s">
        <v>1792</v>
      </c>
      <c r="AI1143" s="73" t="s">
        <v>85</v>
      </c>
      <c r="AJ1143" s="2" t="s">
        <v>85</v>
      </c>
      <c r="AK1143" s="9" t="s">
        <v>85</v>
      </c>
      <c r="AL1143" s="74" t="s">
        <v>237</v>
      </c>
      <c r="AM1143" s="74" t="s">
        <v>85</v>
      </c>
      <c r="AN1143" s="38" t="s">
        <v>85</v>
      </c>
      <c r="AO1143" s="74" t="s">
        <v>85</v>
      </c>
      <c r="AP1143" s="77">
        <v>14.1</v>
      </c>
      <c r="AQ1143" s="74">
        <v>60</v>
      </c>
      <c r="AR1143" s="74">
        <v>183</v>
      </c>
      <c r="AS1143" s="25">
        <v>0</v>
      </c>
      <c r="AT1143" s="25">
        <v>27</v>
      </c>
      <c r="AU1143" s="25">
        <v>36</v>
      </c>
      <c r="AV1143" s="25">
        <v>37</v>
      </c>
      <c r="AW1143" s="25">
        <v>182</v>
      </c>
      <c r="AX1143" s="25">
        <v>180</v>
      </c>
      <c r="AY1143" s="77">
        <v>68</v>
      </c>
      <c r="AZ1143" s="49">
        <v>52</v>
      </c>
      <c r="BA1143" s="49">
        <v>52</v>
      </c>
      <c r="BB1143" s="49">
        <v>0</v>
      </c>
      <c r="BC1143" s="49"/>
      <c r="BD1143" s="3" t="s">
        <v>3191</v>
      </c>
      <c r="BE1143" s="91">
        <v>118.80000000000001</v>
      </c>
      <c r="BF1143" s="3" t="s">
        <v>1479</v>
      </c>
      <c r="BG1143" s="91">
        <v>11</v>
      </c>
      <c r="BH1143" s="70">
        <v>26.528958882913599</v>
      </c>
      <c r="BI1143" s="50">
        <v>17.8740157480315</v>
      </c>
      <c r="BJ1143" s="50">
        <v>17.8740157480315</v>
      </c>
      <c r="BK1143" s="50">
        <v>9.8425196850393704</v>
      </c>
      <c r="BL1143" s="357">
        <v>5.1529000000000012E-2</v>
      </c>
      <c r="BM1143" s="5">
        <v>48</v>
      </c>
      <c r="BN1143" s="107" t="s">
        <v>3374</v>
      </c>
      <c r="BO1143" s="46" t="s">
        <v>3891</v>
      </c>
      <c r="BP1143" s="74" t="s">
        <v>3907</v>
      </c>
      <c r="BQ1143" s="74" t="s">
        <v>5165</v>
      </c>
      <c r="BR1143" s="44" t="s">
        <v>3932</v>
      </c>
      <c r="BS1143" s="74" t="s">
        <v>5170</v>
      </c>
      <c r="BT1143" s="74" t="s">
        <v>5168</v>
      </c>
      <c r="BU1143" s="74" t="s">
        <v>4616</v>
      </c>
      <c r="BV1143" s="74" t="s">
        <v>4451</v>
      </c>
      <c r="BW1143" s="74"/>
      <c r="BX1143" s="74"/>
      <c r="BY1143" s="74"/>
      <c r="BZ1143" s="300" t="s">
        <v>6436</v>
      </c>
      <c r="CA1143" s="356" t="s">
        <v>7326</v>
      </c>
      <c r="CB1143" s="300" t="s">
        <v>6437</v>
      </c>
      <c r="CC1143" s="356" t="s">
        <v>7327</v>
      </c>
      <c r="CD1143" s="311" t="str">
        <f t="shared" si="151"/>
        <v>DISCONTINUED - MR405 UTV Beadlock, 15x7, 4+3/+13mm Offset, 4x156, 132mm Centerbore, Method Bronze - Matte Black Ring, w/ BH-H24100</v>
      </c>
      <c r="CE1143" s="311" t="s">
        <v>3721</v>
      </c>
      <c r="CF1143" s="311" t="s">
        <v>3720</v>
      </c>
      <c r="CG1143" s="300" t="str">
        <f t="shared" si="141"/>
        <v>UTV (4XX)</v>
      </c>
    </row>
    <row r="1144" spans="1:85" s="36" customFormat="1" ht="15" customHeight="1">
      <c r="A1144" s="571">
        <f t="shared" si="139"/>
        <v>1141</v>
      </c>
      <c r="B1144" s="4" t="s">
        <v>84</v>
      </c>
      <c r="C1144" s="92" t="s">
        <v>1055</v>
      </c>
      <c r="D1144" s="5" t="s">
        <v>1072</v>
      </c>
      <c r="E1144" s="84" t="s">
        <v>7595</v>
      </c>
      <c r="F1144" s="281" t="str">
        <f t="shared" si="146"/>
        <v>MR40557047952B</v>
      </c>
      <c r="G1144" s="83" t="s">
        <v>1095</v>
      </c>
      <c r="H1144" s="83"/>
      <c r="I1144" s="42" t="s">
        <v>2799</v>
      </c>
      <c r="J1144" s="305">
        <v>42370</v>
      </c>
      <c r="K1144" s="305">
        <v>45588</v>
      </c>
      <c r="L1144" s="282" t="s">
        <v>1239</v>
      </c>
      <c r="M1144" s="328">
        <v>315.77499999999998</v>
      </c>
      <c r="N1144" s="85"/>
      <c r="O1144" s="409"/>
      <c r="P1144" s="5">
        <v>15</v>
      </c>
      <c r="Q1144" s="70">
        <v>7</v>
      </c>
      <c r="R1144" s="92" t="s">
        <v>1682</v>
      </c>
      <c r="S1144" s="5">
        <v>4</v>
      </c>
      <c r="T1144" s="5">
        <v>136</v>
      </c>
      <c r="U1144" s="5">
        <v>38</v>
      </c>
      <c r="V1144" s="17">
        <v>5.3</v>
      </c>
      <c r="W1144" s="5" t="s">
        <v>166</v>
      </c>
      <c r="X1144" s="17">
        <v>106</v>
      </c>
      <c r="Y1144" s="15">
        <v>22.6</v>
      </c>
      <c r="Z1144" s="47">
        <v>1600</v>
      </c>
      <c r="AA1144" s="4" t="s">
        <v>5155</v>
      </c>
      <c r="AB1144" s="71" t="s">
        <v>2846</v>
      </c>
      <c r="AC1144" s="47" t="s">
        <v>9858</v>
      </c>
      <c r="AD1144" s="2" t="s">
        <v>2310</v>
      </c>
      <c r="AE1144" s="435"/>
      <c r="AF1144" s="82">
        <v>22</v>
      </c>
      <c r="AG1144" s="80" t="s">
        <v>85</v>
      </c>
      <c r="AH1144" s="74" t="s">
        <v>1792</v>
      </c>
      <c r="AI1144" s="73" t="s">
        <v>85</v>
      </c>
      <c r="AJ1144" s="2" t="s">
        <v>85</v>
      </c>
      <c r="AK1144" s="9" t="s">
        <v>85</v>
      </c>
      <c r="AL1144" s="74" t="s">
        <v>237</v>
      </c>
      <c r="AM1144" s="74" t="s">
        <v>85</v>
      </c>
      <c r="AN1144" s="38" t="s">
        <v>85</v>
      </c>
      <c r="AO1144" s="74" t="s">
        <v>85</v>
      </c>
      <c r="AP1144" s="77">
        <v>14.1</v>
      </c>
      <c r="AQ1144" s="74">
        <v>60</v>
      </c>
      <c r="AR1144" s="74">
        <v>183</v>
      </c>
      <c r="AS1144" s="25">
        <v>0</v>
      </c>
      <c r="AT1144" s="25">
        <v>9.6</v>
      </c>
      <c r="AU1144" s="25">
        <v>13</v>
      </c>
      <c r="AV1144" s="25">
        <v>14.5</v>
      </c>
      <c r="AW1144" s="25">
        <v>181</v>
      </c>
      <c r="AX1144" s="25">
        <v>168.7</v>
      </c>
      <c r="AY1144" s="77">
        <v>68</v>
      </c>
      <c r="AZ1144" s="49">
        <v>37</v>
      </c>
      <c r="BA1144" s="49">
        <v>37</v>
      </c>
      <c r="BB1144" s="49">
        <v>0</v>
      </c>
      <c r="BC1144" s="49"/>
      <c r="BD1144" s="3" t="s">
        <v>3191</v>
      </c>
      <c r="BE1144" s="91">
        <v>118.80000000000001</v>
      </c>
      <c r="BF1144" s="3" t="s">
        <v>1479</v>
      </c>
      <c r="BG1144" s="91">
        <v>11</v>
      </c>
      <c r="BH1144" s="70">
        <v>26.345240331092867</v>
      </c>
      <c r="BI1144" s="50">
        <v>17.8740157480315</v>
      </c>
      <c r="BJ1144" s="50">
        <v>17.8740157480315</v>
      </c>
      <c r="BK1144" s="50">
        <v>9.8425196850393704</v>
      </c>
      <c r="BL1144" s="357">
        <v>5.1529000000000012E-2</v>
      </c>
      <c r="BM1144" s="5">
        <v>48</v>
      </c>
      <c r="BN1144" s="107" t="s">
        <v>3374</v>
      </c>
      <c r="BO1144" s="46" t="s">
        <v>3891</v>
      </c>
      <c r="BP1144" s="74" t="s">
        <v>3907</v>
      </c>
      <c r="BQ1144" s="74" t="s">
        <v>5165</v>
      </c>
      <c r="BR1144" s="44" t="s">
        <v>3932</v>
      </c>
      <c r="BS1144" s="74" t="s">
        <v>5170</v>
      </c>
      <c r="BT1144" s="74" t="s">
        <v>5168</v>
      </c>
      <c r="BU1144" s="74" t="s">
        <v>4616</v>
      </c>
      <c r="BV1144" s="74" t="s">
        <v>4451</v>
      </c>
      <c r="BW1144" s="74"/>
      <c r="BX1144" s="74"/>
      <c r="BY1144" s="74"/>
      <c r="BZ1144" s="300" t="s">
        <v>6436</v>
      </c>
      <c r="CA1144" s="356" t="s">
        <v>7326</v>
      </c>
      <c r="CB1144" s="300" t="s">
        <v>6437</v>
      </c>
      <c r="CC1144" s="356" t="s">
        <v>7327</v>
      </c>
      <c r="CD1144" s="311" t="str">
        <f t="shared" si="151"/>
        <v>DISCONTINUED - MR405 UTV Beadlock, 15x7, 5+2/+38mm Offset, 4x136, 106mm Centerbore, Method Bronze - Matte Black Ring, w/ BH-H24100</v>
      </c>
      <c r="CE1144" s="311" t="s">
        <v>3721</v>
      </c>
      <c r="CF1144" s="311" t="s">
        <v>3720</v>
      </c>
      <c r="CG1144" s="300" t="str">
        <f t="shared" si="141"/>
        <v>UTV (4XX)</v>
      </c>
    </row>
    <row r="1145" spans="1:85" s="36" customFormat="1" ht="15" customHeight="1">
      <c r="A1145" s="571">
        <f t="shared" si="139"/>
        <v>1142</v>
      </c>
      <c r="B1145" s="4" t="s">
        <v>84</v>
      </c>
      <c r="C1145" s="92" t="s">
        <v>1055</v>
      </c>
      <c r="D1145" s="5" t="s">
        <v>1072</v>
      </c>
      <c r="E1145" s="84" t="s">
        <v>7596</v>
      </c>
      <c r="F1145" s="281" t="str">
        <f t="shared" si="146"/>
        <v>MR40557046952B</v>
      </c>
      <c r="G1145" s="83" t="s">
        <v>1095</v>
      </c>
      <c r="H1145" s="83"/>
      <c r="I1145" s="72" t="s">
        <v>780</v>
      </c>
      <c r="J1145" s="305">
        <v>42370</v>
      </c>
      <c r="K1145" s="305">
        <v>45588</v>
      </c>
      <c r="L1145" s="282" t="s">
        <v>1239</v>
      </c>
      <c r="M1145" s="328">
        <v>315.77499999999998</v>
      </c>
      <c r="N1145" s="85"/>
      <c r="O1145" s="409"/>
      <c r="P1145" s="5">
        <v>15</v>
      </c>
      <c r="Q1145" s="70">
        <v>7</v>
      </c>
      <c r="R1145" s="92" t="s">
        <v>1683</v>
      </c>
      <c r="S1145" s="5">
        <v>4</v>
      </c>
      <c r="T1145" s="5">
        <v>156</v>
      </c>
      <c r="U1145" s="5">
        <v>38</v>
      </c>
      <c r="V1145" s="17">
        <v>5.3</v>
      </c>
      <c r="W1145" s="5" t="s">
        <v>166</v>
      </c>
      <c r="X1145" s="17">
        <v>132</v>
      </c>
      <c r="Y1145" s="6">
        <v>18.52</v>
      </c>
      <c r="Z1145" s="47">
        <v>1600</v>
      </c>
      <c r="AA1145" s="4" t="s">
        <v>5155</v>
      </c>
      <c r="AB1145" s="71" t="s">
        <v>2846</v>
      </c>
      <c r="AC1145" s="47" t="s">
        <v>9844</v>
      </c>
      <c r="AD1145" s="2" t="s">
        <v>1738</v>
      </c>
      <c r="AE1145" s="435"/>
      <c r="AF1145" s="82">
        <v>22</v>
      </c>
      <c r="AG1145" s="80" t="s">
        <v>85</v>
      </c>
      <c r="AH1145" s="74" t="s">
        <v>1792</v>
      </c>
      <c r="AI1145" s="73" t="s">
        <v>85</v>
      </c>
      <c r="AJ1145" s="2" t="s">
        <v>85</v>
      </c>
      <c r="AK1145" s="9" t="s">
        <v>85</v>
      </c>
      <c r="AL1145" s="74" t="s">
        <v>237</v>
      </c>
      <c r="AM1145" s="74" t="s">
        <v>85</v>
      </c>
      <c r="AN1145" s="38" t="s">
        <v>85</v>
      </c>
      <c r="AO1145" s="74" t="s">
        <v>85</v>
      </c>
      <c r="AP1145" s="77">
        <v>14.1</v>
      </c>
      <c r="AQ1145" s="74">
        <v>60</v>
      </c>
      <c r="AR1145" s="74">
        <v>183</v>
      </c>
      <c r="AS1145" s="25">
        <v>0</v>
      </c>
      <c r="AT1145" s="25">
        <v>9.6</v>
      </c>
      <c r="AU1145" s="25">
        <v>13</v>
      </c>
      <c r="AV1145" s="25">
        <v>14.5</v>
      </c>
      <c r="AW1145" s="25">
        <v>181</v>
      </c>
      <c r="AX1145" s="25">
        <v>168.7</v>
      </c>
      <c r="AY1145" s="77">
        <v>68</v>
      </c>
      <c r="AZ1145" s="49">
        <v>52</v>
      </c>
      <c r="BA1145" s="49">
        <v>52</v>
      </c>
      <c r="BB1145" s="49">
        <v>0</v>
      </c>
      <c r="BC1145" s="49"/>
      <c r="BD1145" s="3" t="s">
        <v>3191</v>
      </c>
      <c r="BE1145" s="91">
        <v>118.80000000000001</v>
      </c>
      <c r="BF1145" s="3" t="s">
        <v>1479</v>
      </c>
      <c r="BG1145" s="91">
        <v>11</v>
      </c>
      <c r="BH1145" s="70">
        <v>25.904315806723115</v>
      </c>
      <c r="BI1145" s="50">
        <v>17.8740157480315</v>
      </c>
      <c r="BJ1145" s="50">
        <v>17.8740157480315</v>
      </c>
      <c r="BK1145" s="50">
        <v>9.8425196850393704</v>
      </c>
      <c r="BL1145" s="357">
        <v>5.1529000000000012E-2</v>
      </c>
      <c r="BM1145" s="5">
        <v>48</v>
      </c>
      <c r="BN1145" s="107" t="s">
        <v>3374</v>
      </c>
      <c r="BO1145" s="46" t="s">
        <v>3891</v>
      </c>
      <c r="BP1145" s="74" t="s">
        <v>3907</v>
      </c>
      <c r="BQ1145" s="74" t="s">
        <v>5165</v>
      </c>
      <c r="BR1145" s="44" t="s">
        <v>3932</v>
      </c>
      <c r="BS1145" s="74" t="s">
        <v>5170</v>
      </c>
      <c r="BT1145" s="74" t="s">
        <v>5168</v>
      </c>
      <c r="BU1145" s="74" t="s">
        <v>4616</v>
      </c>
      <c r="BV1145" s="74" t="s">
        <v>4451</v>
      </c>
      <c r="BW1145" s="74"/>
      <c r="BX1145" s="74"/>
      <c r="BY1145" s="74"/>
      <c r="BZ1145" s="300" t="s">
        <v>6436</v>
      </c>
      <c r="CA1145" s="356" t="s">
        <v>7326</v>
      </c>
      <c r="CB1145" s="300" t="s">
        <v>6437</v>
      </c>
      <c r="CC1145" s="356" t="s">
        <v>7327</v>
      </c>
      <c r="CD1145" s="311" t="str">
        <f t="shared" si="151"/>
        <v>DISCONTINUED - MR405 UTV Beadlock, 15x7, 5+2/+38mm Offset, 4x156, 132mm Centerbore, Method Bronze - Matte Black Ring, w/ BH-H24100</v>
      </c>
      <c r="CE1145" s="311" t="s">
        <v>3721</v>
      </c>
      <c r="CF1145" s="311" t="s">
        <v>3720</v>
      </c>
      <c r="CG1145" s="300" t="str">
        <f t="shared" si="141"/>
        <v>UTV (4XX)</v>
      </c>
    </row>
    <row r="1146" spans="1:85" s="36" customFormat="1" ht="15" customHeight="1">
      <c r="A1146" s="571">
        <f t="shared" si="139"/>
        <v>1143</v>
      </c>
      <c r="B1146" s="4" t="s">
        <v>84</v>
      </c>
      <c r="C1146" s="92" t="s">
        <v>1055</v>
      </c>
      <c r="D1146" s="5" t="s">
        <v>5416</v>
      </c>
      <c r="E1146" s="84" t="s">
        <v>7597</v>
      </c>
      <c r="F1146" s="281" t="str">
        <f t="shared" si="146"/>
        <v>MR40958047444</v>
      </c>
      <c r="G1146" s="83"/>
      <c r="H1146" s="83"/>
      <c r="I1146" s="72" t="s">
        <v>2618</v>
      </c>
      <c r="J1146" s="305">
        <v>43418.68414351852</v>
      </c>
      <c r="K1146" s="305">
        <v>45588</v>
      </c>
      <c r="L1146" s="282" t="s">
        <v>1239</v>
      </c>
      <c r="M1146" s="328">
        <v>209</v>
      </c>
      <c r="N1146" s="85"/>
      <c r="O1146" s="409"/>
      <c r="P1146" s="5">
        <v>15</v>
      </c>
      <c r="Q1146" s="70">
        <v>8</v>
      </c>
      <c r="R1146" s="92" t="s">
        <v>1682</v>
      </c>
      <c r="S1146" s="5">
        <v>4</v>
      </c>
      <c r="T1146" s="5">
        <v>136</v>
      </c>
      <c r="U1146" s="5">
        <v>0</v>
      </c>
      <c r="V1146" s="17">
        <v>4.5</v>
      </c>
      <c r="W1146" s="5" t="s">
        <v>171</v>
      </c>
      <c r="X1146" s="17">
        <v>106.25</v>
      </c>
      <c r="Y1146" s="8">
        <v>16.239999999999998</v>
      </c>
      <c r="Z1146" s="47">
        <v>1600</v>
      </c>
      <c r="AA1146" s="72" t="s">
        <v>2597</v>
      </c>
      <c r="AB1146" s="72" t="s">
        <v>2849</v>
      </c>
      <c r="AC1146" s="47" t="s">
        <v>9925</v>
      </c>
      <c r="AD1146" s="2" t="s">
        <v>3945</v>
      </c>
      <c r="AE1146" s="435"/>
      <c r="AF1146" s="82">
        <v>22</v>
      </c>
      <c r="AG1146" s="80" t="s">
        <v>85</v>
      </c>
      <c r="AH1146" s="80" t="s">
        <v>85</v>
      </c>
      <c r="AI1146" s="73" t="s">
        <v>85</v>
      </c>
      <c r="AJ1146" s="2" t="s">
        <v>85</v>
      </c>
      <c r="AK1146" s="9" t="s">
        <v>85</v>
      </c>
      <c r="AL1146" s="74" t="s">
        <v>237</v>
      </c>
      <c r="AM1146" s="74" t="s">
        <v>85</v>
      </c>
      <c r="AN1146" s="38" t="s">
        <v>85</v>
      </c>
      <c r="AO1146" s="74" t="s">
        <v>85</v>
      </c>
      <c r="AP1146" s="77">
        <v>14.1</v>
      </c>
      <c r="AQ1146" s="74">
        <v>60</v>
      </c>
      <c r="AR1146" s="74">
        <v>180</v>
      </c>
      <c r="AS1146" s="25">
        <v>0</v>
      </c>
      <c r="AT1146" s="25">
        <v>17.5</v>
      </c>
      <c r="AU1146" s="25">
        <v>29</v>
      </c>
      <c r="AV1146" s="25">
        <v>24</v>
      </c>
      <c r="AW1146" s="25">
        <v>174.6</v>
      </c>
      <c r="AX1146" s="25">
        <v>167</v>
      </c>
      <c r="AY1146" s="77">
        <v>96</v>
      </c>
      <c r="AZ1146" s="49">
        <v>37.799999999999997</v>
      </c>
      <c r="BA1146" s="49">
        <v>38</v>
      </c>
      <c r="BB1146" s="49">
        <v>80</v>
      </c>
      <c r="BC1146" s="49"/>
      <c r="BD1146" s="3" t="s">
        <v>85</v>
      </c>
      <c r="BE1146" s="91" t="s">
        <v>85</v>
      </c>
      <c r="BF1146" s="3" t="s">
        <v>85</v>
      </c>
      <c r="BG1146" s="91" t="s">
        <v>85</v>
      </c>
      <c r="BH1146" s="70">
        <v>20.43</v>
      </c>
      <c r="BI1146" s="50">
        <v>17.8740157480315</v>
      </c>
      <c r="BJ1146" s="50">
        <v>17.8740157480315</v>
      </c>
      <c r="BK1146" s="50">
        <v>10.944881889763799</v>
      </c>
      <c r="BL1146" s="357">
        <v>5.7300248000000116E-2</v>
      </c>
      <c r="BM1146" s="5">
        <v>48</v>
      </c>
      <c r="BN1146" s="107" t="s">
        <v>3374</v>
      </c>
      <c r="BO1146" s="46" t="s">
        <v>3891</v>
      </c>
      <c r="BP1146" s="74" t="s">
        <v>4730</v>
      </c>
      <c r="BQ1146" s="74" t="s">
        <v>3907</v>
      </c>
      <c r="BR1146" s="74" t="s">
        <v>5142</v>
      </c>
      <c r="BS1146" s="74" t="s">
        <v>2734</v>
      </c>
      <c r="BT1146" s="74" t="s">
        <v>5140</v>
      </c>
      <c r="BU1146" s="74" t="s">
        <v>5141</v>
      </c>
      <c r="BV1146" s="74"/>
      <c r="BW1146" s="74"/>
      <c r="BX1146" s="74"/>
      <c r="BY1146" s="74"/>
      <c r="BZ1146" s="300" t="s">
        <v>6410</v>
      </c>
      <c r="CA1146" s="356" t="s">
        <v>7322</v>
      </c>
      <c r="CB1146" s="300" t="s">
        <v>6412</v>
      </c>
      <c r="CC1146" s="356" t="s">
        <v>7323</v>
      </c>
      <c r="CD1146" s="311" t="str">
        <f t="shared" si="151"/>
        <v>DISCONTINUED - MR409 Bead Grip, 15x8, 4+4/0mm Offset, 4x136, 106.25mm Centerbore, Steel Grey</v>
      </c>
      <c r="CE1146" s="311" t="s">
        <v>3721</v>
      </c>
      <c r="CF1146" s="311" t="s">
        <v>3720</v>
      </c>
      <c r="CG1146" s="300" t="str">
        <f t="shared" si="141"/>
        <v>UTV (4XX)</v>
      </c>
    </row>
    <row r="1147" spans="1:85" s="36" customFormat="1" ht="15" customHeight="1">
      <c r="A1147" s="571">
        <f t="shared" si="139"/>
        <v>1144</v>
      </c>
      <c r="B1147" s="3" t="s">
        <v>84</v>
      </c>
      <c r="C1147" s="92" t="s">
        <v>1060</v>
      </c>
      <c r="D1147" s="74" t="s">
        <v>907</v>
      </c>
      <c r="E1147" s="84" t="s">
        <v>7598</v>
      </c>
      <c r="F1147" s="281" t="str">
        <f t="shared" si="146"/>
        <v>MR60521016924N</v>
      </c>
      <c r="G1147" s="83" t="s">
        <v>2095</v>
      </c>
      <c r="H1147" s="83"/>
      <c r="I1147" s="71" t="s">
        <v>1705</v>
      </c>
      <c r="J1147" s="305">
        <v>42736</v>
      </c>
      <c r="K1147" s="305">
        <v>45588</v>
      </c>
      <c r="L1147" s="282" t="s">
        <v>1239</v>
      </c>
      <c r="M1147" s="328">
        <v>399</v>
      </c>
      <c r="N1147" s="85"/>
      <c r="O1147" s="409"/>
      <c r="P1147" s="74">
        <v>20</v>
      </c>
      <c r="Q1147" s="76">
        <v>10</v>
      </c>
      <c r="R1147" s="92" t="s">
        <v>1697</v>
      </c>
      <c r="S1147" s="74">
        <v>6</v>
      </c>
      <c r="T1147" s="74">
        <v>135</v>
      </c>
      <c r="U1147" s="74">
        <v>-24</v>
      </c>
      <c r="V1147" s="77">
        <v>4.55</v>
      </c>
      <c r="W1147" s="93" t="s">
        <v>85</v>
      </c>
      <c r="X1147" s="77">
        <v>87</v>
      </c>
      <c r="Y1147" s="76">
        <v>41.2</v>
      </c>
      <c r="Z1147" s="47">
        <v>2650</v>
      </c>
      <c r="AA1147" s="72" t="s">
        <v>2168</v>
      </c>
      <c r="AB1147" s="71" t="s">
        <v>2846</v>
      </c>
      <c r="AC1147" s="47" t="s">
        <v>9926</v>
      </c>
      <c r="AD1147" s="74" t="s">
        <v>1589</v>
      </c>
      <c r="AE1147" s="86"/>
      <c r="AF1147" s="82">
        <v>33</v>
      </c>
      <c r="AG1147" s="80" t="s">
        <v>1733</v>
      </c>
      <c r="AH1147" s="73" t="s">
        <v>1786</v>
      </c>
      <c r="AI1147" s="73" t="s">
        <v>85</v>
      </c>
      <c r="AJ1147" s="92" t="s">
        <v>1826</v>
      </c>
      <c r="AK1147" s="9">
        <v>1.1000000000000001</v>
      </c>
      <c r="AL1147" s="92" t="s">
        <v>236</v>
      </c>
      <c r="AM1147" s="74" t="s">
        <v>85</v>
      </c>
      <c r="AN1147" s="38" t="s">
        <v>85</v>
      </c>
      <c r="AO1147" s="74" t="s">
        <v>85</v>
      </c>
      <c r="AP1147" s="68">
        <v>16.2</v>
      </c>
      <c r="AQ1147" s="75">
        <v>60</v>
      </c>
      <c r="AR1147" s="74">
        <v>170</v>
      </c>
      <c r="AS1147" s="34">
        <v>4</v>
      </c>
      <c r="AT1147" s="34">
        <v>13</v>
      </c>
      <c r="AU1147" s="34">
        <v>25</v>
      </c>
      <c r="AV1147" s="34">
        <v>37</v>
      </c>
      <c r="AW1147" s="34">
        <v>245</v>
      </c>
      <c r="AX1147" s="94">
        <v>241</v>
      </c>
      <c r="AY1147" s="93">
        <v>87</v>
      </c>
      <c r="AZ1147" s="49">
        <v>38</v>
      </c>
      <c r="BA1147" s="49">
        <v>38</v>
      </c>
      <c r="BB1147" s="49">
        <v>63</v>
      </c>
      <c r="BC1147" s="49"/>
      <c r="BD1147" s="3" t="s">
        <v>85</v>
      </c>
      <c r="BE1147" s="91" t="s">
        <v>85</v>
      </c>
      <c r="BF1147" s="3" t="s">
        <v>85</v>
      </c>
      <c r="BG1147" s="91" t="s">
        <v>85</v>
      </c>
      <c r="BH1147" s="70">
        <v>47.487571274622631</v>
      </c>
      <c r="BI1147" s="50">
        <v>23.228346456692901</v>
      </c>
      <c r="BJ1147" s="50">
        <v>23.228346456692901</v>
      </c>
      <c r="BK1147" s="50">
        <v>12.9133858267717</v>
      </c>
      <c r="BL1147" s="357">
        <v>0.11417680000000027</v>
      </c>
      <c r="BM1147" s="74">
        <v>20</v>
      </c>
      <c r="BN1147" s="107" t="s">
        <v>4691</v>
      </c>
      <c r="BO1147" s="46" t="s">
        <v>3891</v>
      </c>
      <c r="BP1147" s="74" t="s">
        <v>3907</v>
      </c>
      <c r="BQ1147" s="74" t="s">
        <v>4615</v>
      </c>
      <c r="BR1147" s="74" t="s">
        <v>5198</v>
      </c>
      <c r="BS1147" s="74" t="s">
        <v>5199</v>
      </c>
      <c r="BT1147" s="74" t="s">
        <v>4451</v>
      </c>
      <c r="BU1147" s="74" t="s">
        <v>4101</v>
      </c>
      <c r="BV1147" s="74" t="s">
        <v>3909</v>
      </c>
      <c r="BW1147" s="74"/>
      <c r="BX1147" s="74"/>
      <c r="BY1147" s="74"/>
      <c r="BZ1147" s="300" t="s">
        <v>6254</v>
      </c>
      <c r="CA1147" s="356" t="s">
        <v>7318</v>
      </c>
      <c r="CB1147" s="300" t="s">
        <v>6255</v>
      </c>
      <c r="CC1147" s="356" t="s">
        <v>7319</v>
      </c>
      <c r="CD1147" s="311" t="str">
        <f t="shared" si="151"/>
        <v>DISCONTINUED - MR605 NV, 20x10, -24mm Offset, 6x135, 87mm Centerbore, Method Bronze</v>
      </c>
      <c r="CE1147" s="311" t="s">
        <v>3721</v>
      </c>
      <c r="CF1147" s="311" t="s">
        <v>3720</v>
      </c>
      <c r="CG1147" s="300" t="str">
        <f t="shared" si="141"/>
        <v>DISCO (6XX)</v>
      </c>
    </row>
    <row r="1148" spans="1:85" s="36" customFormat="1" ht="15" customHeight="1">
      <c r="A1148" s="571">
        <f t="shared" si="139"/>
        <v>1145</v>
      </c>
      <c r="B1148" s="3" t="s">
        <v>84</v>
      </c>
      <c r="C1148" s="92" t="s">
        <v>1060</v>
      </c>
      <c r="D1148" s="74" t="s">
        <v>907</v>
      </c>
      <c r="E1148" s="84" t="s">
        <v>7599</v>
      </c>
      <c r="F1148" s="281" t="str">
        <f t="shared" si="146"/>
        <v>MR60521016324N</v>
      </c>
      <c r="G1148" s="83" t="s">
        <v>2095</v>
      </c>
      <c r="H1148" s="83"/>
      <c r="I1148" s="72" t="s">
        <v>4886</v>
      </c>
      <c r="J1148" s="305">
        <v>44351</v>
      </c>
      <c r="K1148" s="305">
        <v>45588</v>
      </c>
      <c r="L1148" s="282" t="s">
        <v>1239</v>
      </c>
      <c r="M1148" s="328">
        <v>399</v>
      </c>
      <c r="N1148" s="85"/>
      <c r="O1148" s="409"/>
      <c r="P1148" s="74">
        <v>20</v>
      </c>
      <c r="Q1148" s="76">
        <v>10</v>
      </c>
      <c r="R1148" s="92" t="s">
        <v>1697</v>
      </c>
      <c r="S1148" s="74">
        <v>6</v>
      </c>
      <c r="T1148" s="74">
        <v>135</v>
      </c>
      <c r="U1148" s="74">
        <v>-24</v>
      </c>
      <c r="V1148" s="77">
        <v>4.55</v>
      </c>
      <c r="W1148" s="93" t="s">
        <v>85</v>
      </c>
      <c r="X1148" s="77">
        <v>87</v>
      </c>
      <c r="Y1148" s="76">
        <v>43.2</v>
      </c>
      <c r="Z1148" s="47">
        <v>2650</v>
      </c>
      <c r="AA1148" s="45" t="s">
        <v>5147</v>
      </c>
      <c r="AB1148" s="71" t="s">
        <v>173</v>
      </c>
      <c r="AC1148" s="47" t="s">
        <v>9926</v>
      </c>
      <c r="AD1148" s="74" t="s">
        <v>1589</v>
      </c>
      <c r="AE1148" s="86"/>
      <c r="AF1148" s="82">
        <v>33</v>
      </c>
      <c r="AG1148" s="80" t="s">
        <v>1733</v>
      </c>
      <c r="AH1148" s="73" t="s">
        <v>1786</v>
      </c>
      <c r="AI1148" s="73" t="s">
        <v>85</v>
      </c>
      <c r="AJ1148" s="92" t="s">
        <v>1826</v>
      </c>
      <c r="AK1148" s="9">
        <v>1.1000000000000001</v>
      </c>
      <c r="AL1148" s="92" t="s">
        <v>236</v>
      </c>
      <c r="AM1148" s="74" t="s">
        <v>85</v>
      </c>
      <c r="AN1148" s="38" t="s">
        <v>85</v>
      </c>
      <c r="AO1148" s="74" t="s">
        <v>85</v>
      </c>
      <c r="AP1148" s="68">
        <v>16.2</v>
      </c>
      <c r="AQ1148" s="75">
        <v>60</v>
      </c>
      <c r="AR1148" s="74">
        <v>170</v>
      </c>
      <c r="AS1148" s="34">
        <v>4</v>
      </c>
      <c r="AT1148" s="34">
        <v>13</v>
      </c>
      <c r="AU1148" s="34">
        <v>25</v>
      </c>
      <c r="AV1148" s="34">
        <v>37</v>
      </c>
      <c r="AW1148" s="34">
        <v>245</v>
      </c>
      <c r="AX1148" s="94">
        <v>241</v>
      </c>
      <c r="AY1148" s="93">
        <v>87</v>
      </c>
      <c r="AZ1148" s="49">
        <v>38</v>
      </c>
      <c r="BA1148" s="49">
        <v>38</v>
      </c>
      <c r="BB1148" s="49">
        <v>63</v>
      </c>
      <c r="BC1148" s="49"/>
      <c r="BD1148" s="3" t="s">
        <v>85</v>
      </c>
      <c r="BE1148" s="91" t="s">
        <v>85</v>
      </c>
      <c r="BF1148" s="3" t="s">
        <v>85</v>
      </c>
      <c r="BG1148" s="91" t="s">
        <v>85</v>
      </c>
      <c r="BH1148" s="70">
        <v>48.259189192269702</v>
      </c>
      <c r="BI1148" s="50">
        <v>23.228346456692901</v>
      </c>
      <c r="BJ1148" s="50">
        <v>23.228346456692901</v>
      </c>
      <c r="BK1148" s="50">
        <v>12.9133858267717</v>
      </c>
      <c r="BL1148" s="357">
        <v>0.11417680000000027</v>
      </c>
      <c r="BM1148" s="74">
        <v>20</v>
      </c>
      <c r="BN1148" s="107" t="s">
        <v>4691</v>
      </c>
      <c r="BO1148" s="46" t="s">
        <v>3891</v>
      </c>
      <c r="BP1148" s="74" t="s">
        <v>3907</v>
      </c>
      <c r="BQ1148" s="74" t="s">
        <v>4615</v>
      </c>
      <c r="BR1148" s="74" t="s">
        <v>5198</v>
      </c>
      <c r="BS1148" s="74" t="s">
        <v>5199</v>
      </c>
      <c r="BT1148" s="74" t="s">
        <v>4451</v>
      </c>
      <c r="BU1148" s="74" t="s">
        <v>4101</v>
      </c>
      <c r="BV1148" s="74" t="s">
        <v>3909</v>
      </c>
      <c r="BW1148" s="74"/>
      <c r="BX1148" s="74"/>
      <c r="BY1148" s="74"/>
      <c r="BZ1148" s="300" t="s">
        <v>6262</v>
      </c>
      <c r="CA1148" s="356" t="s">
        <v>7312</v>
      </c>
      <c r="CB1148" s="300" t="s">
        <v>6263</v>
      </c>
      <c r="CC1148" s="356" t="s">
        <v>7313</v>
      </c>
      <c r="CD1148" s="311" t="str">
        <f t="shared" si="151"/>
        <v>DISCONTINUED - MR605 NV, 20x10, -24mm Offset, 6x135, 87mm Centerbore, Machined - Clear Coat</v>
      </c>
      <c r="CE1148" s="311" t="s">
        <v>3721</v>
      </c>
      <c r="CF1148" s="311" t="s">
        <v>3720</v>
      </c>
      <c r="CG1148" s="300" t="str">
        <f t="shared" si="141"/>
        <v>DISCO (6XX)</v>
      </c>
    </row>
    <row r="1149" spans="1:85" s="36" customFormat="1" ht="15" customHeight="1">
      <c r="A1149" s="571">
        <f t="shared" si="139"/>
        <v>1146</v>
      </c>
      <c r="B1149" s="3" t="s">
        <v>84</v>
      </c>
      <c r="C1149" s="92" t="s">
        <v>1060</v>
      </c>
      <c r="D1149" s="74" t="s">
        <v>907</v>
      </c>
      <c r="E1149" s="84" t="s">
        <v>7600</v>
      </c>
      <c r="F1149" s="281" t="str">
        <f t="shared" si="146"/>
        <v>MR60521055824N</v>
      </c>
      <c r="G1149" s="83" t="s">
        <v>2095</v>
      </c>
      <c r="H1149" s="83"/>
      <c r="I1149" s="71" t="s">
        <v>4768</v>
      </c>
      <c r="J1149" s="305">
        <v>44334.391226851854</v>
      </c>
      <c r="K1149" s="305">
        <v>45588</v>
      </c>
      <c r="L1149" s="282" t="s">
        <v>1239</v>
      </c>
      <c r="M1149" s="328">
        <v>399</v>
      </c>
      <c r="N1149" s="85"/>
      <c r="O1149" s="409"/>
      <c r="P1149" s="74">
        <v>20</v>
      </c>
      <c r="Q1149" s="76">
        <v>10</v>
      </c>
      <c r="R1149" s="92" t="s">
        <v>1693</v>
      </c>
      <c r="S1149" s="74">
        <v>5</v>
      </c>
      <c r="T1149" s="74">
        <v>5.5</v>
      </c>
      <c r="U1149" s="74">
        <v>-24</v>
      </c>
      <c r="V1149" s="77">
        <v>4.55</v>
      </c>
      <c r="W1149" s="93" t="s">
        <v>85</v>
      </c>
      <c r="X1149" s="77">
        <v>108</v>
      </c>
      <c r="Y1149" s="76">
        <v>43.85</v>
      </c>
      <c r="Z1149" s="47">
        <v>2650</v>
      </c>
      <c r="AA1149" s="72" t="s">
        <v>2516</v>
      </c>
      <c r="AB1149" s="71" t="s">
        <v>2850</v>
      </c>
      <c r="AC1149" s="47" t="s">
        <v>9927</v>
      </c>
      <c r="AD1149" s="74" t="s">
        <v>1591</v>
      </c>
      <c r="AE1149" s="86"/>
      <c r="AF1149" s="82">
        <v>33</v>
      </c>
      <c r="AG1149" s="80" t="s">
        <v>1734</v>
      </c>
      <c r="AH1149" s="73" t="s">
        <v>1786</v>
      </c>
      <c r="AI1149" s="73" t="s">
        <v>85</v>
      </c>
      <c r="AJ1149" s="92" t="s">
        <v>1826</v>
      </c>
      <c r="AK1149" s="9">
        <v>1.1000000000000001</v>
      </c>
      <c r="AL1149" s="92" t="s">
        <v>236</v>
      </c>
      <c r="AM1149" s="74" t="s">
        <v>85</v>
      </c>
      <c r="AN1149" s="38" t="s">
        <v>85</v>
      </c>
      <c r="AO1149" s="74" t="s">
        <v>85</v>
      </c>
      <c r="AP1149" s="68">
        <v>16.2</v>
      </c>
      <c r="AQ1149" s="75">
        <v>60</v>
      </c>
      <c r="AR1149" s="74">
        <v>170</v>
      </c>
      <c r="AS1149" s="34">
        <v>4</v>
      </c>
      <c r="AT1149" s="34">
        <v>13</v>
      </c>
      <c r="AU1149" s="34">
        <v>25</v>
      </c>
      <c r="AV1149" s="34">
        <v>37</v>
      </c>
      <c r="AW1149" s="34">
        <v>245</v>
      </c>
      <c r="AX1149" s="94">
        <v>241</v>
      </c>
      <c r="AY1149" s="93">
        <v>108</v>
      </c>
      <c r="AZ1149" s="49">
        <v>38</v>
      </c>
      <c r="BA1149" s="49">
        <v>38</v>
      </c>
      <c r="BB1149" s="49">
        <v>63</v>
      </c>
      <c r="BC1149" s="49"/>
      <c r="BD1149" s="3" t="s">
        <v>85</v>
      </c>
      <c r="BE1149" s="91" t="s">
        <v>85</v>
      </c>
      <c r="BF1149" s="3" t="s">
        <v>85</v>
      </c>
      <c r="BG1149" s="91" t="s">
        <v>85</v>
      </c>
      <c r="BH1149" s="70">
        <v>49</v>
      </c>
      <c r="BI1149" s="50">
        <v>23.228346456692901</v>
      </c>
      <c r="BJ1149" s="50">
        <v>23.228346456692901</v>
      </c>
      <c r="BK1149" s="50">
        <v>12.9133858267717</v>
      </c>
      <c r="BL1149" s="357">
        <v>0.11417680000000027</v>
      </c>
      <c r="BM1149" s="74">
        <v>20</v>
      </c>
      <c r="BN1149" s="107" t="s">
        <v>4691</v>
      </c>
      <c r="BO1149" s="46" t="s">
        <v>3891</v>
      </c>
      <c r="BP1149" s="74" t="s">
        <v>3907</v>
      </c>
      <c r="BQ1149" s="74" t="s">
        <v>4615</v>
      </c>
      <c r="BR1149" s="74" t="s">
        <v>5198</v>
      </c>
      <c r="BS1149" s="74" t="s">
        <v>5199</v>
      </c>
      <c r="BT1149" s="74" t="s">
        <v>4451</v>
      </c>
      <c r="BU1149" s="74" t="s">
        <v>4101</v>
      </c>
      <c r="BV1149" s="74" t="s">
        <v>3909</v>
      </c>
      <c r="BW1149" s="74"/>
      <c r="BX1149" s="74"/>
      <c r="BY1149" s="74"/>
      <c r="BZ1149" s="300" t="s">
        <v>6252</v>
      </c>
      <c r="CA1149" s="356" t="s">
        <v>7388</v>
      </c>
      <c r="CB1149" s="300" t="s">
        <v>6253</v>
      </c>
      <c r="CC1149" s="356" t="s">
        <v>7389</v>
      </c>
      <c r="CD1149" s="311" t="str">
        <f t="shared" si="151"/>
        <v>DISCONTINUED - MR605 NV, 20x10, -24mm Offset, 5x5.5, 108mm Centerbore, Gloss Titanium</v>
      </c>
      <c r="CE1149" s="311" t="s">
        <v>3721</v>
      </c>
      <c r="CF1149" s="311" t="s">
        <v>3720</v>
      </c>
      <c r="CG1149" s="300" t="str">
        <f t="shared" si="141"/>
        <v>DISCO (6XX)</v>
      </c>
    </row>
    <row r="1150" spans="1:85" s="36" customFormat="1" ht="15" customHeight="1">
      <c r="A1150" s="571">
        <f t="shared" si="139"/>
        <v>1147</v>
      </c>
      <c r="B1150" s="3" t="s">
        <v>84</v>
      </c>
      <c r="C1150" s="92" t="s">
        <v>1060</v>
      </c>
      <c r="D1150" s="74" t="s">
        <v>907</v>
      </c>
      <c r="E1150" s="84" t="s">
        <v>7601</v>
      </c>
      <c r="F1150" s="281" t="str">
        <f t="shared" si="146"/>
        <v>MR60521060324N</v>
      </c>
      <c r="G1150" s="83" t="s">
        <v>2095</v>
      </c>
      <c r="H1150" s="83"/>
      <c r="I1150" s="72" t="s">
        <v>4888</v>
      </c>
      <c r="J1150" s="305">
        <v>44351</v>
      </c>
      <c r="K1150" s="305">
        <v>45588</v>
      </c>
      <c r="L1150" s="282" t="s">
        <v>1239</v>
      </c>
      <c r="M1150" s="328">
        <v>399</v>
      </c>
      <c r="N1150" s="85"/>
      <c r="O1150" s="409"/>
      <c r="P1150" s="74">
        <v>20</v>
      </c>
      <c r="Q1150" s="76">
        <v>10</v>
      </c>
      <c r="R1150" s="92" t="s">
        <v>1089</v>
      </c>
      <c r="S1150" s="74">
        <v>6</v>
      </c>
      <c r="T1150" s="74">
        <v>5.5</v>
      </c>
      <c r="U1150" s="74">
        <v>-24</v>
      </c>
      <c r="V1150" s="77">
        <v>4.55</v>
      </c>
      <c r="W1150" s="93" t="s">
        <v>85</v>
      </c>
      <c r="X1150" s="77">
        <v>106.25</v>
      </c>
      <c r="Y1150" s="76">
        <v>41.42</v>
      </c>
      <c r="Z1150" s="47">
        <v>2650</v>
      </c>
      <c r="AA1150" s="45" t="s">
        <v>5147</v>
      </c>
      <c r="AB1150" s="71" t="s">
        <v>173</v>
      </c>
      <c r="AC1150" s="47" t="s">
        <v>9783</v>
      </c>
      <c r="AD1150" s="3" t="s">
        <v>1592</v>
      </c>
      <c r="AE1150" s="47"/>
      <c r="AF1150" s="82">
        <v>33</v>
      </c>
      <c r="AG1150" s="80" t="s">
        <v>1734</v>
      </c>
      <c r="AH1150" s="3" t="s">
        <v>1787</v>
      </c>
      <c r="AI1150" s="73" t="s">
        <v>85</v>
      </c>
      <c r="AJ1150" s="92" t="s">
        <v>1826</v>
      </c>
      <c r="AK1150" s="9">
        <v>1.1000000000000001</v>
      </c>
      <c r="AL1150" s="92" t="s">
        <v>236</v>
      </c>
      <c r="AM1150" s="74" t="s">
        <v>1649</v>
      </c>
      <c r="AN1150" s="38">
        <v>2.75</v>
      </c>
      <c r="AO1150" s="3">
        <v>78.3</v>
      </c>
      <c r="AP1150" s="68">
        <v>16.2</v>
      </c>
      <c r="AQ1150" s="75">
        <v>60</v>
      </c>
      <c r="AR1150" s="74">
        <v>170</v>
      </c>
      <c r="AS1150" s="34">
        <v>4</v>
      </c>
      <c r="AT1150" s="34">
        <v>13</v>
      </c>
      <c r="AU1150" s="34">
        <v>25</v>
      </c>
      <c r="AV1150" s="34">
        <v>37</v>
      </c>
      <c r="AW1150" s="34">
        <v>245</v>
      </c>
      <c r="AX1150" s="94">
        <v>241</v>
      </c>
      <c r="AY1150" s="93">
        <v>106.25</v>
      </c>
      <c r="AZ1150" s="49">
        <v>41</v>
      </c>
      <c r="BA1150" s="49">
        <v>41</v>
      </c>
      <c r="BB1150" s="49">
        <v>72</v>
      </c>
      <c r="BC1150" s="49"/>
      <c r="BD1150" s="3" t="s">
        <v>85</v>
      </c>
      <c r="BE1150" s="91" t="s">
        <v>85</v>
      </c>
      <c r="BF1150" s="3" t="s">
        <v>85</v>
      </c>
      <c r="BG1150" s="91" t="s">
        <v>85</v>
      </c>
      <c r="BH1150" s="70">
        <v>46.598373483810292</v>
      </c>
      <c r="BI1150" s="50">
        <v>23.228346456692901</v>
      </c>
      <c r="BJ1150" s="50">
        <v>23.228346456692901</v>
      </c>
      <c r="BK1150" s="50">
        <v>12.9133858267717</v>
      </c>
      <c r="BL1150" s="357">
        <v>0.11417680000000027</v>
      </c>
      <c r="BM1150" s="74">
        <v>20</v>
      </c>
      <c r="BN1150" s="107" t="s">
        <v>4691</v>
      </c>
      <c r="BO1150" s="46" t="s">
        <v>3891</v>
      </c>
      <c r="BP1150" s="74" t="s">
        <v>3907</v>
      </c>
      <c r="BQ1150" s="74" t="s">
        <v>4615</v>
      </c>
      <c r="BR1150" s="74" t="s">
        <v>5198</v>
      </c>
      <c r="BS1150" s="74" t="s">
        <v>5199</v>
      </c>
      <c r="BT1150" s="74" t="s">
        <v>4451</v>
      </c>
      <c r="BU1150" s="74" t="s">
        <v>4101</v>
      </c>
      <c r="BV1150" s="74" t="s">
        <v>3909</v>
      </c>
      <c r="BW1150" s="74"/>
      <c r="BX1150" s="74"/>
      <c r="BY1150" s="74"/>
      <c r="BZ1150" s="300" t="s">
        <v>6262</v>
      </c>
      <c r="CA1150" s="356" t="s">
        <v>7312</v>
      </c>
      <c r="CB1150" s="300" t="s">
        <v>6263</v>
      </c>
      <c r="CC1150" s="356" t="s">
        <v>7313</v>
      </c>
      <c r="CD1150" s="311" t="str">
        <f t="shared" si="151"/>
        <v>DISCONTINUED - MR605 NV, 20x10, -24mm Offset, 6x5.5, 106.25mm Centerbore, Machined - Clear Coat</v>
      </c>
      <c r="CE1150" s="311" t="s">
        <v>3721</v>
      </c>
      <c r="CF1150" s="311" t="s">
        <v>3720</v>
      </c>
      <c r="CG1150" s="300" t="str">
        <f t="shared" si="141"/>
        <v>DISCO (6XX)</v>
      </c>
    </row>
    <row r="1151" spans="1:85" s="36" customFormat="1" ht="15" customHeight="1">
      <c r="A1151" s="571">
        <f t="shared" si="139"/>
        <v>1148</v>
      </c>
      <c r="B1151" s="3" t="s">
        <v>84</v>
      </c>
      <c r="C1151" s="92" t="s">
        <v>1247</v>
      </c>
      <c r="D1151" s="74" t="s">
        <v>5484</v>
      </c>
      <c r="E1151" s="84" t="s">
        <v>7602</v>
      </c>
      <c r="F1151" s="281" t="str">
        <f t="shared" si="146"/>
        <v>MR70366568990</v>
      </c>
      <c r="G1151" s="83"/>
      <c r="H1151" s="83"/>
      <c r="I1151" s="81" t="s">
        <v>4619</v>
      </c>
      <c r="J1151" s="305">
        <v>44244</v>
      </c>
      <c r="K1151" s="305">
        <v>45588</v>
      </c>
      <c r="L1151" s="282" t="s">
        <v>1239</v>
      </c>
      <c r="M1151" s="328">
        <v>289</v>
      </c>
      <c r="N1151" s="85"/>
      <c r="O1151" s="409"/>
      <c r="P1151" s="74">
        <v>16</v>
      </c>
      <c r="Q1151" s="76">
        <v>6.5</v>
      </c>
      <c r="R1151" s="92" t="s">
        <v>4506</v>
      </c>
      <c r="S1151" s="74">
        <v>6</v>
      </c>
      <c r="T1151" s="74">
        <v>180</v>
      </c>
      <c r="U1151" s="74">
        <v>90</v>
      </c>
      <c r="V1151" s="77">
        <v>7.28</v>
      </c>
      <c r="W1151" s="93" t="s">
        <v>85</v>
      </c>
      <c r="X1151" s="77">
        <v>138.9</v>
      </c>
      <c r="Y1151" s="76">
        <v>25.41</v>
      </c>
      <c r="Z1151" s="47">
        <v>3300</v>
      </c>
      <c r="AA1151" s="81" t="s">
        <v>2168</v>
      </c>
      <c r="AB1151" s="71" t="s">
        <v>2846</v>
      </c>
      <c r="AC1151" s="47" t="s">
        <v>9919</v>
      </c>
      <c r="AD1151" s="74" t="s">
        <v>3940</v>
      </c>
      <c r="AE1151" s="86"/>
      <c r="AF1151" s="82">
        <v>22</v>
      </c>
      <c r="AG1151" s="80" t="s">
        <v>85</v>
      </c>
      <c r="AH1151" s="14" t="s">
        <v>85</v>
      </c>
      <c r="AI1151" s="14" t="s">
        <v>85</v>
      </c>
      <c r="AJ1151" s="14" t="s">
        <v>85</v>
      </c>
      <c r="AK1151" s="9" t="s">
        <v>85</v>
      </c>
      <c r="AL1151" s="92" t="s">
        <v>236</v>
      </c>
      <c r="AM1151" s="74" t="s">
        <v>85</v>
      </c>
      <c r="AN1151" s="38" t="s">
        <v>85</v>
      </c>
      <c r="AO1151" s="3" t="s">
        <v>85</v>
      </c>
      <c r="AP1151" s="77">
        <v>15.5</v>
      </c>
      <c r="AQ1151" s="74">
        <v>0</v>
      </c>
      <c r="AR1151" s="74">
        <v>230</v>
      </c>
      <c r="AS1151" s="34">
        <v>0</v>
      </c>
      <c r="AT1151" s="34">
        <v>0</v>
      </c>
      <c r="AU1151" s="34">
        <v>0</v>
      </c>
      <c r="AV1151" s="34">
        <v>0</v>
      </c>
      <c r="AW1151" s="34">
        <v>175</v>
      </c>
      <c r="AX1151" s="34">
        <v>117</v>
      </c>
      <c r="AY1151" s="384">
        <v>82.61</v>
      </c>
      <c r="AZ1151" s="382">
        <v>31.84</v>
      </c>
      <c r="BA1151" s="382">
        <v>31.84</v>
      </c>
      <c r="BB1151" s="49">
        <v>0</v>
      </c>
      <c r="BC1151" s="49"/>
      <c r="BD1151" s="3" t="s">
        <v>85</v>
      </c>
      <c r="BE1151" s="91" t="s">
        <v>85</v>
      </c>
      <c r="BF1151" s="3" t="s">
        <v>85</v>
      </c>
      <c r="BG1151" s="91" t="s">
        <v>85</v>
      </c>
      <c r="BH1151" s="70">
        <v>30.31</v>
      </c>
      <c r="BI1151" s="50">
        <v>18.307086614173201</v>
      </c>
      <c r="BJ1151" s="50">
        <v>18.307086614173201</v>
      </c>
      <c r="BK1151" s="50">
        <v>10.196850393700799</v>
      </c>
      <c r="BL1151" s="357">
        <v>5.6002274999999879E-2</v>
      </c>
      <c r="BM1151" s="3">
        <v>48</v>
      </c>
      <c r="BN1151" s="107" t="s">
        <v>3374</v>
      </c>
      <c r="BO1151" s="46" t="s">
        <v>3891</v>
      </c>
      <c r="BP1151" s="74" t="s">
        <v>4730</v>
      </c>
      <c r="BQ1151" s="74" t="s">
        <v>3907</v>
      </c>
      <c r="BR1151" s="74" t="s">
        <v>4615</v>
      </c>
      <c r="BS1151" s="74" t="s">
        <v>2734</v>
      </c>
      <c r="BT1151" s="74" t="s">
        <v>4116</v>
      </c>
      <c r="BU1151" s="74" t="s">
        <v>5141</v>
      </c>
      <c r="BV1151" s="74" t="s">
        <v>5127</v>
      </c>
      <c r="BW1151" s="74" t="s">
        <v>4101</v>
      </c>
      <c r="BX1151" s="74" t="s">
        <v>3909</v>
      </c>
      <c r="BY1151" s="74"/>
      <c r="BZ1151" s="300" t="s">
        <v>6312</v>
      </c>
      <c r="CA1151" s="356" t="s">
        <v>7356</v>
      </c>
      <c r="CB1151" s="300" t="s">
        <v>6313</v>
      </c>
      <c r="CC1151" s="356" t="s">
        <v>7357</v>
      </c>
      <c r="CD1151" s="311" t="str">
        <f t="shared" si="151"/>
        <v>DISCONTINUED - MR703 Bead Grip, 16x6.5, +90mm Offset, 6x180, 138.9mm Centerbore, Method Bronze</v>
      </c>
      <c r="CE1151" s="311" t="s">
        <v>3721</v>
      </c>
      <c r="CF1151" s="311" t="s">
        <v>3720</v>
      </c>
      <c r="CG1151" s="300" t="str">
        <f t="shared" si="141"/>
        <v>TRAIL (7XX)</v>
      </c>
    </row>
    <row r="1152" spans="1:85" s="36" customFormat="1" ht="15" customHeight="1">
      <c r="A1152" s="571">
        <f t="shared" si="139"/>
        <v>1149</v>
      </c>
      <c r="B1152" s="13" t="s">
        <v>84</v>
      </c>
      <c r="C1152" s="97" t="s">
        <v>1247</v>
      </c>
      <c r="D1152" s="75" t="s">
        <v>5487</v>
      </c>
      <c r="E1152" s="84" t="s">
        <v>7603</v>
      </c>
      <c r="F1152" s="281" t="str">
        <f t="shared" si="146"/>
        <v>MR70589016518</v>
      </c>
      <c r="G1152" s="83"/>
      <c r="H1152" s="83"/>
      <c r="I1152" s="43" t="s">
        <v>4580</v>
      </c>
      <c r="J1152" s="316">
        <v>44202.438530729167</v>
      </c>
      <c r="K1152" s="305">
        <v>45588</v>
      </c>
      <c r="L1152" s="282" t="s">
        <v>1239</v>
      </c>
      <c r="M1152" s="328">
        <v>379</v>
      </c>
      <c r="N1152" s="85"/>
      <c r="O1152" s="409"/>
      <c r="P1152" s="75">
        <v>18</v>
      </c>
      <c r="Q1152" s="8">
        <v>9</v>
      </c>
      <c r="R1152" s="92" t="s">
        <v>1697</v>
      </c>
      <c r="S1152" s="75">
        <v>6</v>
      </c>
      <c r="T1152" s="75">
        <v>135</v>
      </c>
      <c r="U1152" s="75">
        <v>18</v>
      </c>
      <c r="V1152" s="77">
        <v>5.75</v>
      </c>
      <c r="W1152" s="95" t="s">
        <v>85</v>
      </c>
      <c r="X1152" s="68">
        <v>87</v>
      </c>
      <c r="Y1152" s="39">
        <v>30.2</v>
      </c>
      <c r="Z1152" s="47">
        <v>2650</v>
      </c>
      <c r="AA1152" s="43" t="s">
        <v>2165</v>
      </c>
      <c r="AB1152" s="72" t="s">
        <v>2845</v>
      </c>
      <c r="AC1152" s="47" t="s">
        <v>9732</v>
      </c>
      <c r="AD1152" s="74" t="s">
        <v>3940</v>
      </c>
      <c r="AE1152" s="86"/>
      <c r="AF1152" s="82">
        <v>22</v>
      </c>
      <c r="AG1152" s="14" t="s">
        <v>85</v>
      </c>
      <c r="AH1152" s="14" t="s">
        <v>85</v>
      </c>
      <c r="AI1152" s="14" t="s">
        <v>85</v>
      </c>
      <c r="AJ1152" s="14" t="s">
        <v>85</v>
      </c>
      <c r="AK1152" s="9" t="s">
        <v>85</v>
      </c>
      <c r="AL1152" s="92" t="s">
        <v>236</v>
      </c>
      <c r="AM1152" s="75" t="s">
        <v>85</v>
      </c>
      <c r="AN1152" s="38" t="s">
        <v>85</v>
      </c>
      <c r="AO1152" s="75" t="s">
        <v>85</v>
      </c>
      <c r="AP1152" s="68">
        <v>16.2</v>
      </c>
      <c r="AQ1152" s="75">
        <v>60</v>
      </c>
      <c r="AR1152" s="75">
        <v>175</v>
      </c>
      <c r="AS1152" s="34">
        <v>3.5</v>
      </c>
      <c r="AT1152" s="34">
        <v>17.7</v>
      </c>
      <c r="AU1152" s="25">
        <v>37</v>
      </c>
      <c r="AV1152" s="34">
        <v>42</v>
      </c>
      <c r="AW1152" s="25">
        <v>220</v>
      </c>
      <c r="AX1152" s="67">
        <v>215</v>
      </c>
      <c r="AY1152" s="385">
        <v>82.41</v>
      </c>
      <c r="AZ1152" s="382">
        <v>38.479999999999997</v>
      </c>
      <c r="BA1152" s="382">
        <v>46.95</v>
      </c>
      <c r="BB1152" s="49">
        <v>31</v>
      </c>
      <c r="BC1152" s="49"/>
      <c r="BD1152" s="13" t="s">
        <v>85</v>
      </c>
      <c r="BE1152" s="91" t="s">
        <v>85</v>
      </c>
      <c r="BF1152" s="13" t="s">
        <v>85</v>
      </c>
      <c r="BG1152" s="91" t="s">
        <v>85</v>
      </c>
      <c r="BH1152" s="70">
        <v>34.200000000000003</v>
      </c>
      <c r="BI1152" s="50">
        <v>21.141732283464599</v>
      </c>
      <c r="BJ1152" s="50">
        <v>21.141732283464599</v>
      </c>
      <c r="BK1152" s="50">
        <v>11.929133858267701</v>
      </c>
      <c r="BL1152" s="357">
        <v>8.7375807000000152E-2</v>
      </c>
      <c r="BM1152" s="14">
        <v>36</v>
      </c>
      <c r="BN1152" s="107" t="s">
        <v>4691</v>
      </c>
      <c r="BO1152" s="46" t="s">
        <v>3891</v>
      </c>
      <c r="BP1152" s="74" t="s">
        <v>4730</v>
      </c>
      <c r="BQ1152" s="74" t="s">
        <v>3907</v>
      </c>
      <c r="BR1152" s="74" t="s">
        <v>5031</v>
      </c>
      <c r="BS1152" s="74" t="s">
        <v>2734</v>
      </c>
      <c r="BT1152" s="74" t="s">
        <v>4116</v>
      </c>
      <c r="BU1152" s="74" t="s">
        <v>5126</v>
      </c>
      <c r="BV1152" s="74" t="s">
        <v>5127</v>
      </c>
      <c r="BW1152" s="74" t="s">
        <v>4101</v>
      </c>
      <c r="BX1152" s="74" t="s">
        <v>3909</v>
      </c>
      <c r="BY1152" s="74"/>
      <c r="BZ1152" s="334" t="s">
        <v>6338</v>
      </c>
      <c r="CA1152" s="364" t="s">
        <v>7366</v>
      </c>
      <c r="CB1152" s="337" t="s">
        <v>6342</v>
      </c>
      <c r="CC1152" s="364" t="s">
        <v>7367</v>
      </c>
      <c r="CD1152" s="311" t="str">
        <f t="shared" si="151"/>
        <v>DISCONTINUED - MR705 Bead Grip, 18x9, +18mm Offset, 6x135, 87mm Centerbore, Matte Black</v>
      </c>
      <c r="CE1152" s="311" t="s">
        <v>3721</v>
      </c>
      <c r="CF1152" s="311" t="s">
        <v>3720</v>
      </c>
      <c r="CG1152" s="300" t="str">
        <f t="shared" si="141"/>
        <v>TRAIL (7XX)</v>
      </c>
    </row>
    <row r="1153" spans="1:85" s="36" customFormat="1" ht="15" customHeight="1">
      <c r="A1153" s="571">
        <f t="shared" si="139"/>
        <v>1150</v>
      </c>
      <c r="B1153" s="13" t="s">
        <v>84</v>
      </c>
      <c r="C1153" s="97" t="s">
        <v>1247</v>
      </c>
      <c r="D1153" s="75" t="s">
        <v>5488</v>
      </c>
      <c r="E1153" s="84" t="s">
        <v>7604</v>
      </c>
      <c r="F1153" s="281" t="str">
        <f t="shared" si="146"/>
        <v>MR70678562925</v>
      </c>
      <c r="G1153" s="83"/>
      <c r="H1153" s="83"/>
      <c r="I1153" s="43" t="s">
        <v>5276</v>
      </c>
      <c r="J1153" s="315">
        <v>44488.489826134261</v>
      </c>
      <c r="K1153" s="305">
        <v>45588</v>
      </c>
      <c r="L1153" s="282" t="s">
        <v>1239</v>
      </c>
      <c r="M1153" s="328">
        <v>319</v>
      </c>
      <c r="N1153" s="85"/>
      <c r="O1153" s="409"/>
      <c r="P1153" s="75">
        <v>17</v>
      </c>
      <c r="Q1153" s="76">
        <v>8.5</v>
      </c>
      <c r="R1153" s="92" t="s">
        <v>1695</v>
      </c>
      <c r="S1153" s="75">
        <v>6</v>
      </c>
      <c r="T1153" s="75">
        <v>120</v>
      </c>
      <c r="U1153" s="75">
        <v>25</v>
      </c>
      <c r="V1153" s="77">
        <v>5.7</v>
      </c>
      <c r="W1153" s="95" t="s">
        <v>85</v>
      </c>
      <c r="X1153" s="68">
        <v>67</v>
      </c>
      <c r="Y1153" s="39">
        <v>31</v>
      </c>
      <c r="Z1153" s="47">
        <v>2650</v>
      </c>
      <c r="AA1153" s="43" t="s">
        <v>2168</v>
      </c>
      <c r="AB1153" s="72" t="s">
        <v>2846</v>
      </c>
      <c r="AC1153" s="47" t="s">
        <v>9816</v>
      </c>
      <c r="AD1153" s="74" t="s">
        <v>3940</v>
      </c>
      <c r="AE1153" s="86"/>
      <c r="AF1153" s="82">
        <v>22</v>
      </c>
      <c r="AG1153" s="14" t="s">
        <v>85</v>
      </c>
      <c r="AH1153" s="14" t="s">
        <v>85</v>
      </c>
      <c r="AI1153" s="13" t="s">
        <v>85</v>
      </c>
      <c r="AJ1153" s="14" t="s">
        <v>85</v>
      </c>
      <c r="AK1153" s="9" t="s">
        <v>85</v>
      </c>
      <c r="AL1153" s="92" t="s">
        <v>236</v>
      </c>
      <c r="AM1153" s="75" t="s">
        <v>85</v>
      </c>
      <c r="AN1153" s="38" t="s">
        <v>85</v>
      </c>
      <c r="AO1153" s="75" t="s">
        <v>85</v>
      </c>
      <c r="AP1153" s="68">
        <v>16.2</v>
      </c>
      <c r="AQ1153" s="75">
        <v>60</v>
      </c>
      <c r="AR1153" s="75">
        <v>150</v>
      </c>
      <c r="AS1153" s="34">
        <v>17.600000000000001</v>
      </c>
      <c r="AT1153" s="34">
        <v>25.8</v>
      </c>
      <c r="AU1153" s="25">
        <v>34.4</v>
      </c>
      <c r="AV1153" s="34">
        <v>42.9</v>
      </c>
      <c r="AW1153" s="25">
        <v>209.7</v>
      </c>
      <c r="AX1153" s="67">
        <v>197</v>
      </c>
      <c r="AY1153" s="77">
        <v>67</v>
      </c>
      <c r="AZ1153" s="49">
        <v>44</v>
      </c>
      <c r="BA1153" s="49">
        <v>44</v>
      </c>
      <c r="BB1153" s="49">
        <v>22</v>
      </c>
      <c r="BC1153" s="49"/>
      <c r="BD1153" s="13" t="s">
        <v>85</v>
      </c>
      <c r="BE1153" s="91" t="s">
        <v>85</v>
      </c>
      <c r="BF1153" s="13" t="s">
        <v>85</v>
      </c>
      <c r="BG1153" s="91" t="s">
        <v>85</v>
      </c>
      <c r="BH1153" s="70">
        <v>35</v>
      </c>
      <c r="BI1153" s="50">
        <v>20.236220472440898</v>
      </c>
      <c r="BJ1153" s="50">
        <v>20.236220472440898</v>
      </c>
      <c r="BK1153" s="50">
        <v>11.417322834645701</v>
      </c>
      <c r="BL1153" s="357">
        <v>7.6616839999999839E-2</v>
      </c>
      <c r="BM1153" s="14">
        <v>36</v>
      </c>
      <c r="BN1153" s="107" t="s">
        <v>3374</v>
      </c>
      <c r="BO1153" s="46" t="s">
        <v>3891</v>
      </c>
      <c r="BP1153" s="74" t="s">
        <v>4730</v>
      </c>
      <c r="BQ1153" s="74" t="s">
        <v>3907</v>
      </c>
      <c r="BR1153" s="74" t="s">
        <v>5165</v>
      </c>
      <c r="BS1153" s="74" t="s">
        <v>2734</v>
      </c>
      <c r="BT1153" s="74" t="s">
        <v>5619</v>
      </c>
      <c r="BU1153" s="74" t="s">
        <v>5126</v>
      </c>
      <c r="BV1153" s="74" t="s">
        <v>5620</v>
      </c>
      <c r="BW1153" s="74" t="s">
        <v>4101</v>
      </c>
      <c r="BX1153" s="74" t="s">
        <v>3909</v>
      </c>
      <c r="BY1153" s="74"/>
      <c r="BZ1153" s="334" t="s">
        <v>6368</v>
      </c>
      <c r="CA1153" s="364" t="s">
        <v>7315</v>
      </c>
      <c r="CB1153" s="337" t="s">
        <v>6374</v>
      </c>
      <c r="CC1153" s="364" t="s">
        <v>7314</v>
      </c>
      <c r="CD1153" s="311" t="str">
        <f t="shared" si="151"/>
        <v>DISCONTINUED - MR706 Bead Grip, 17x8.5, +25mm Offset, 6x120, 67mm Centerbore, Method Bronze</v>
      </c>
      <c r="CE1153" s="311" t="s">
        <v>3721</v>
      </c>
      <c r="CF1153" s="311" t="s">
        <v>3720</v>
      </c>
      <c r="CG1153" s="300" t="str">
        <f t="shared" si="141"/>
        <v>TRAIL (7XX)</v>
      </c>
    </row>
    <row r="1154" spans="1:85" s="36" customFormat="1" ht="15" customHeight="1">
      <c r="A1154" s="571">
        <f t="shared" si="139"/>
        <v>1151</v>
      </c>
      <c r="B1154" s="13" t="s">
        <v>84</v>
      </c>
      <c r="C1154" s="97" t="s">
        <v>1247</v>
      </c>
      <c r="D1154" s="75" t="s">
        <v>5489</v>
      </c>
      <c r="E1154" s="84" t="s">
        <v>7605</v>
      </c>
      <c r="F1154" s="281" t="str">
        <f t="shared" si="146"/>
        <v>MR70757051515</v>
      </c>
      <c r="G1154" s="83"/>
      <c r="H1154" s="83"/>
      <c r="I1154" s="72" t="s">
        <v>5420</v>
      </c>
      <c r="J1154" s="306">
        <v>44518.655578703707</v>
      </c>
      <c r="K1154" s="305">
        <v>45588</v>
      </c>
      <c r="L1154" s="282" t="s">
        <v>1239</v>
      </c>
      <c r="M1154" s="328">
        <v>239</v>
      </c>
      <c r="N1154" s="85"/>
      <c r="O1154" s="409"/>
      <c r="P1154" s="75">
        <v>15</v>
      </c>
      <c r="Q1154" s="76">
        <v>7</v>
      </c>
      <c r="R1154" s="92" t="s">
        <v>1684</v>
      </c>
      <c r="S1154" s="75">
        <v>5</v>
      </c>
      <c r="T1154" s="75">
        <v>100</v>
      </c>
      <c r="U1154" s="75">
        <v>15</v>
      </c>
      <c r="V1154" s="77">
        <v>4.5999999999999996</v>
      </c>
      <c r="W1154" s="95" t="s">
        <v>85</v>
      </c>
      <c r="X1154" s="68">
        <v>56.1</v>
      </c>
      <c r="Y1154" s="39">
        <v>18.739999999999998</v>
      </c>
      <c r="Z1154" s="47">
        <v>1850</v>
      </c>
      <c r="AA1154" s="43" t="s">
        <v>2165</v>
      </c>
      <c r="AB1154" s="72" t="s">
        <v>2845</v>
      </c>
      <c r="AC1154" s="47" t="s">
        <v>9900</v>
      </c>
      <c r="AD1154" s="74" t="s">
        <v>3939</v>
      </c>
      <c r="AE1154" s="86"/>
      <c r="AF1154" s="82">
        <v>22</v>
      </c>
      <c r="AG1154" s="14" t="s">
        <v>85</v>
      </c>
      <c r="AH1154" s="14" t="s">
        <v>85</v>
      </c>
      <c r="AI1154" s="13" t="s">
        <v>85</v>
      </c>
      <c r="AJ1154" s="14" t="s">
        <v>85</v>
      </c>
      <c r="AK1154" s="9" t="s">
        <v>85</v>
      </c>
      <c r="AL1154" s="92" t="s">
        <v>236</v>
      </c>
      <c r="AM1154" s="75" t="s">
        <v>85</v>
      </c>
      <c r="AN1154" s="38" t="s">
        <v>85</v>
      </c>
      <c r="AO1154" s="75" t="s">
        <v>85</v>
      </c>
      <c r="AP1154" s="68">
        <v>16.2</v>
      </c>
      <c r="AQ1154" s="75">
        <v>60</v>
      </c>
      <c r="AR1154" s="75">
        <v>150</v>
      </c>
      <c r="AS1154" s="34">
        <v>15.6</v>
      </c>
      <c r="AT1154" s="34">
        <v>30.5</v>
      </c>
      <c r="AU1154" s="25">
        <v>51</v>
      </c>
      <c r="AV1154" s="34">
        <v>61.6</v>
      </c>
      <c r="AW1154" s="25">
        <v>182.6</v>
      </c>
      <c r="AX1154" s="67">
        <v>176.7</v>
      </c>
      <c r="AY1154" s="384">
        <v>56.1</v>
      </c>
      <c r="AZ1154" s="382">
        <v>34.409999999999997</v>
      </c>
      <c r="BA1154" s="382">
        <v>34.409999999999997</v>
      </c>
      <c r="BB1154" s="49">
        <v>0</v>
      </c>
      <c r="BC1154" s="49"/>
      <c r="BD1154" s="13" t="s">
        <v>85</v>
      </c>
      <c r="BE1154" s="91" t="s">
        <v>85</v>
      </c>
      <c r="BF1154" s="13" t="s">
        <v>85</v>
      </c>
      <c r="BG1154" s="91" t="s">
        <v>85</v>
      </c>
      <c r="BH1154" s="70">
        <v>22.74</v>
      </c>
      <c r="BI1154" s="50">
        <v>17.8740157480315</v>
      </c>
      <c r="BJ1154" s="50">
        <v>17.8740157480315</v>
      </c>
      <c r="BK1154" s="50">
        <v>9.8425196850393704</v>
      </c>
      <c r="BL1154" s="357">
        <v>5.1529000000000012E-2</v>
      </c>
      <c r="BM1154" s="3">
        <v>48</v>
      </c>
      <c r="BN1154" s="107" t="s">
        <v>3374</v>
      </c>
      <c r="BO1154" s="46" t="s">
        <v>3891</v>
      </c>
      <c r="BP1154" s="74" t="s">
        <v>4730</v>
      </c>
      <c r="BQ1154" s="74" t="s">
        <v>3907</v>
      </c>
      <c r="BR1154" s="74" t="s">
        <v>5161</v>
      </c>
      <c r="BS1154" s="74" t="s">
        <v>2734</v>
      </c>
      <c r="BT1154" s="74" t="s">
        <v>5619</v>
      </c>
      <c r="BU1154" s="74" t="s">
        <v>5126</v>
      </c>
      <c r="BV1154" s="74" t="s">
        <v>5620</v>
      </c>
      <c r="BW1154" s="74" t="s">
        <v>4101</v>
      </c>
      <c r="BX1154" s="74" t="s">
        <v>3909</v>
      </c>
      <c r="BY1154" s="74"/>
      <c r="BZ1154" s="334" t="s">
        <v>6391</v>
      </c>
      <c r="CA1154" s="364" t="s">
        <v>7390</v>
      </c>
      <c r="CB1154" s="337" t="s">
        <v>6394</v>
      </c>
      <c r="CC1154" s="364" t="s">
        <v>7391</v>
      </c>
      <c r="CD1154" s="311" t="str">
        <f t="shared" si="151"/>
        <v>DISCONTINUED - MR707 Bead Grip, 15x7, +15mm Offset, 5x100, 56.1mm Centerbore, Matte Black</v>
      </c>
      <c r="CE1154" s="311" t="s">
        <v>3721</v>
      </c>
      <c r="CF1154" s="311" t="s">
        <v>3720</v>
      </c>
      <c r="CG1154" s="300" t="str">
        <f t="shared" si="141"/>
        <v>TRAIL (7XX)</v>
      </c>
    </row>
    <row r="1155" spans="1:85" s="36" customFormat="1" ht="15" customHeight="1">
      <c r="A1155" s="571">
        <f t="shared" si="139"/>
        <v>1152</v>
      </c>
      <c r="B1155" s="92" t="s">
        <v>84</v>
      </c>
      <c r="C1155" s="92" t="s">
        <v>1038</v>
      </c>
      <c r="D1155" s="5" t="s">
        <v>1082</v>
      </c>
      <c r="E1155" s="84" t="s">
        <v>7607</v>
      </c>
      <c r="F1155" s="281" t="str">
        <f t="shared" si="146"/>
        <v>MR30478587900</v>
      </c>
      <c r="G1155" s="83"/>
      <c r="H1155" s="83"/>
      <c r="I1155" s="72" t="s">
        <v>4556</v>
      </c>
      <c r="J1155" s="305">
        <v>44202.413245844909</v>
      </c>
      <c r="K1155" s="305">
        <v>45623</v>
      </c>
      <c r="L1155" s="282" t="s">
        <v>1239</v>
      </c>
      <c r="M1155" s="328">
        <v>285</v>
      </c>
      <c r="N1155" s="85"/>
      <c r="O1155" s="409"/>
      <c r="P1155" s="5">
        <v>17</v>
      </c>
      <c r="Q1155" s="8">
        <v>8.5</v>
      </c>
      <c r="R1155" s="92" t="s">
        <v>1700</v>
      </c>
      <c r="S1155" s="3">
        <v>8</v>
      </c>
      <c r="T1155" s="3">
        <v>170</v>
      </c>
      <c r="U1155" s="3">
        <v>0</v>
      </c>
      <c r="V1155" s="16">
        <v>4.75</v>
      </c>
      <c r="W1155" s="93" t="s">
        <v>85</v>
      </c>
      <c r="X1155" s="16">
        <v>130.81</v>
      </c>
      <c r="Y1155" s="8">
        <v>28.92</v>
      </c>
      <c r="Z1155" s="47">
        <v>3640</v>
      </c>
      <c r="AA1155" s="71" t="s">
        <v>2168</v>
      </c>
      <c r="AB1155" s="72" t="s">
        <v>2846</v>
      </c>
      <c r="AC1155" s="47" t="s">
        <v>9626</v>
      </c>
      <c r="AD1155" s="73" t="s">
        <v>1759</v>
      </c>
      <c r="AE1155" s="46"/>
      <c r="AF1155" s="82">
        <v>33</v>
      </c>
      <c r="AG1155" s="80" t="s">
        <v>85</v>
      </c>
      <c r="AH1155" s="92" t="s">
        <v>85</v>
      </c>
      <c r="AI1155" s="3" t="s">
        <v>2863</v>
      </c>
      <c r="AJ1155" s="73" t="s">
        <v>1827</v>
      </c>
      <c r="AK1155" s="9">
        <v>1.1000000000000001</v>
      </c>
      <c r="AL1155" s="92" t="s">
        <v>237</v>
      </c>
      <c r="AM1155" s="92" t="s">
        <v>85</v>
      </c>
      <c r="AN1155" s="38" t="s">
        <v>85</v>
      </c>
      <c r="AO1155" s="92" t="s">
        <v>85</v>
      </c>
      <c r="AP1155" s="68">
        <v>16.2</v>
      </c>
      <c r="AQ1155" s="75">
        <v>60</v>
      </c>
      <c r="AR1155" s="92">
        <v>200</v>
      </c>
      <c r="AS1155" s="25">
        <v>0</v>
      </c>
      <c r="AT1155" s="25">
        <v>0</v>
      </c>
      <c r="AU1155" s="25">
        <v>29.7</v>
      </c>
      <c r="AV1155" s="25">
        <v>27.3</v>
      </c>
      <c r="AW1155" s="25">
        <v>207.7</v>
      </c>
      <c r="AX1155" s="94">
        <v>203.3</v>
      </c>
      <c r="AY1155" s="93">
        <v>128</v>
      </c>
      <c r="AZ1155" s="49">
        <v>97.7</v>
      </c>
      <c r="BA1155" s="49">
        <v>107</v>
      </c>
      <c r="BB1155" s="49">
        <v>66</v>
      </c>
      <c r="BC1155" s="49"/>
      <c r="BD1155" s="92" t="s">
        <v>85</v>
      </c>
      <c r="BE1155" s="91" t="s">
        <v>85</v>
      </c>
      <c r="BF1155" s="92" t="s">
        <v>85</v>
      </c>
      <c r="BG1155" s="91" t="s">
        <v>85</v>
      </c>
      <c r="BH1155" s="70">
        <v>33.767469824650419</v>
      </c>
      <c r="BI1155" s="50">
        <v>20.236220472440898</v>
      </c>
      <c r="BJ1155" s="50">
        <v>20.236220472440898</v>
      </c>
      <c r="BK1155" s="50">
        <v>11.417322834645701</v>
      </c>
      <c r="BL1155" s="357">
        <v>7.6616839999999839E-2</v>
      </c>
      <c r="BM1155" s="73">
        <v>36</v>
      </c>
      <c r="BN1155" s="107" t="s">
        <v>7485</v>
      </c>
      <c r="BO1155" s="46" t="s">
        <v>3891</v>
      </c>
      <c r="BP1155" s="74" t="s">
        <v>3907</v>
      </c>
      <c r="BQ1155" s="29" t="s">
        <v>5143</v>
      </c>
      <c r="BR1155" s="29" t="s">
        <v>5198</v>
      </c>
      <c r="BS1155" s="74" t="s">
        <v>5199</v>
      </c>
      <c r="BT1155" s="74" t="s">
        <v>5169</v>
      </c>
      <c r="BU1155" s="74" t="s">
        <v>5196</v>
      </c>
      <c r="BV1155" s="74" t="s">
        <v>3909</v>
      </c>
      <c r="BW1155" s="74"/>
      <c r="BX1155" s="74"/>
      <c r="BY1155" s="74"/>
      <c r="BZ1155" s="300" t="s">
        <v>6070</v>
      </c>
      <c r="CA1155" s="356" t="s">
        <v>7304</v>
      </c>
      <c r="CB1155" s="300" t="s">
        <v>6071</v>
      </c>
      <c r="CC1155" s="356" t="s">
        <v>7305</v>
      </c>
      <c r="CD1155" s="311" t="str">
        <f t="shared" ref="CD1155:CD1171" si="152">CONCATENATE("DISCONTINUED"," ","-"," ",D1155,", ",P1155,"x",Q1155,", ",IF(W1155="N/A", "", CONCATENATE(W1155, "/")),IF(U1155&gt;0, CONCATENATE("+",U1155), U1155),"mm Offset, ",R1155,", ",X1155,"mm Centerbore, ",PROPER(AA1155), "", IF(BF1155="N/A", "", CONCATENATE(", w/ ", BF1155)))</f>
        <v>DISCONTINUED - MR304 Double Standard, 17x8.5, 0mm Offset, 8x170, 130.81mm Centerbore, Method Bronze</v>
      </c>
      <c r="CE1155" s="311" t="s">
        <v>3721</v>
      </c>
      <c r="CF1155" s="311" t="s">
        <v>3720</v>
      </c>
      <c r="CG1155" s="300" t="str">
        <f t="shared" si="141"/>
        <v>STREET (3XX)</v>
      </c>
    </row>
    <row r="1156" spans="1:85" s="36" customFormat="1" ht="15" customHeight="1">
      <c r="A1156" s="571">
        <f t="shared" ref="A1156:A1219" si="153">ROW(B1156)-3</f>
        <v>1153</v>
      </c>
      <c r="B1156" s="92" t="s">
        <v>84</v>
      </c>
      <c r="C1156" s="92" t="s">
        <v>1038</v>
      </c>
      <c r="D1156" s="5" t="s">
        <v>1082</v>
      </c>
      <c r="E1156" s="84" t="s">
        <v>7608</v>
      </c>
      <c r="F1156" s="281" t="str">
        <f t="shared" si="146"/>
        <v>MR30468060900</v>
      </c>
      <c r="G1156" s="83"/>
      <c r="H1156" s="83"/>
      <c r="I1156" s="72" t="s">
        <v>4550</v>
      </c>
      <c r="J1156" s="305">
        <v>44202.410542164354</v>
      </c>
      <c r="K1156" s="305">
        <v>45623</v>
      </c>
      <c r="L1156" s="282" t="s">
        <v>1239</v>
      </c>
      <c r="M1156" s="328">
        <v>289</v>
      </c>
      <c r="N1156" s="85"/>
      <c r="O1156" s="409"/>
      <c r="P1156" s="5">
        <v>16</v>
      </c>
      <c r="Q1156" s="8">
        <v>8</v>
      </c>
      <c r="R1156" s="92" t="s">
        <v>1089</v>
      </c>
      <c r="S1156" s="3">
        <v>6</v>
      </c>
      <c r="T1156" s="3">
        <v>5.5</v>
      </c>
      <c r="U1156" s="3">
        <v>0</v>
      </c>
      <c r="V1156" s="18">
        <v>4.5</v>
      </c>
      <c r="W1156" s="93" t="s">
        <v>85</v>
      </c>
      <c r="X1156" s="16">
        <v>108</v>
      </c>
      <c r="Y1156" s="8">
        <v>24.07</v>
      </c>
      <c r="Z1156" s="47">
        <v>3200</v>
      </c>
      <c r="AA1156" s="71" t="s">
        <v>2168</v>
      </c>
      <c r="AB1156" s="72" t="s">
        <v>2846</v>
      </c>
      <c r="AC1156" s="47" t="s">
        <v>9860</v>
      </c>
      <c r="AD1156" s="73" t="s">
        <v>1556</v>
      </c>
      <c r="AE1156" s="46"/>
      <c r="AF1156" s="82">
        <v>33</v>
      </c>
      <c r="AG1156" s="80" t="s">
        <v>85</v>
      </c>
      <c r="AH1156" s="73" t="s">
        <v>85</v>
      </c>
      <c r="AI1156" s="92" t="s">
        <v>2859</v>
      </c>
      <c r="AJ1156" s="73" t="s">
        <v>1827</v>
      </c>
      <c r="AK1156" s="9">
        <v>1.1000000000000001</v>
      </c>
      <c r="AL1156" s="92" t="s">
        <v>237</v>
      </c>
      <c r="AM1156" s="92" t="s">
        <v>85</v>
      </c>
      <c r="AN1156" s="38" t="s">
        <v>85</v>
      </c>
      <c r="AO1156" s="92" t="s">
        <v>85</v>
      </c>
      <c r="AP1156" s="68">
        <v>16.2</v>
      </c>
      <c r="AQ1156" s="75">
        <v>60</v>
      </c>
      <c r="AR1156" s="92">
        <v>170</v>
      </c>
      <c r="AS1156" s="25">
        <v>7.1</v>
      </c>
      <c r="AT1156" s="25">
        <v>19.399999999999999</v>
      </c>
      <c r="AU1156" s="25">
        <v>28.4</v>
      </c>
      <c r="AV1156" s="25">
        <v>26.6</v>
      </c>
      <c r="AW1156" s="25">
        <v>193.8</v>
      </c>
      <c r="AX1156" s="94">
        <v>191.3</v>
      </c>
      <c r="AY1156" s="93">
        <v>107</v>
      </c>
      <c r="AZ1156" s="49">
        <v>41</v>
      </c>
      <c r="BA1156" s="49">
        <v>74</v>
      </c>
      <c r="BB1156" s="49">
        <v>70</v>
      </c>
      <c r="BC1156" s="49"/>
      <c r="BD1156" s="92" t="s">
        <v>85</v>
      </c>
      <c r="BE1156" s="91" t="s">
        <v>85</v>
      </c>
      <c r="BF1156" s="92" t="s">
        <v>85</v>
      </c>
      <c r="BG1156" s="91" t="s">
        <v>85</v>
      </c>
      <c r="BH1156" s="70">
        <v>28.292656980392621</v>
      </c>
      <c r="BI1156" s="50">
        <v>19.055118110236201</v>
      </c>
      <c r="BJ1156" s="50">
        <v>19.055118110236201</v>
      </c>
      <c r="BK1156" s="50">
        <v>10.944881889763799</v>
      </c>
      <c r="BL1156" s="357">
        <v>6.5123167999999981E-2</v>
      </c>
      <c r="BM1156" s="73">
        <v>36</v>
      </c>
      <c r="BN1156" s="107" t="s">
        <v>3374</v>
      </c>
      <c r="BO1156" s="46" t="s">
        <v>3891</v>
      </c>
      <c r="BP1156" s="74" t="s">
        <v>3907</v>
      </c>
      <c r="BQ1156" s="29" t="s">
        <v>5143</v>
      </c>
      <c r="BR1156" s="29" t="s">
        <v>5198</v>
      </c>
      <c r="BS1156" s="74" t="s">
        <v>5199</v>
      </c>
      <c r="BT1156" s="74" t="s">
        <v>5169</v>
      </c>
      <c r="BU1156" s="74" t="s">
        <v>5196</v>
      </c>
      <c r="BV1156" s="74" t="s">
        <v>3909</v>
      </c>
      <c r="BW1156" s="74"/>
      <c r="BX1156" s="74"/>
      <c r="BY1156" s="74"/>
      <c r="BZ1156" s="300" t="s">
        <v>6068</v>
      </c>
      <c r="CA1156" s="356" t="s">
        <v>7306</v>
      </c>
      <c r="CB1156" s="300" t="s">
        <v>6069</v>
      </c>
      <c r="CC1156" s="356" t="s">
        <v>7307</v>
      </c>
      <c r="CD1156" s="311" t="str">
        <f t="shared" si="152"/>
        <v>DISCONTINUED - MR304 Double Standard, 16x8, 0mm Offset, 6x5.5, 108mm Centerbore, Method Bronze</v>
      </c>
      <c r="CE1156" s="311" t="s">
        <v>3721</v>
      </c>
      <c r="CF1156" s="311" t="s">
        <v>3720</v>
      </c>
      <c r="CG1156" s="300" t="str">
        <f t="shared" si="141"/>
        <v>STREET (3XX)</v>
      </c>
    </row>
    <row r="1157" spans="1:85" s="36" customFormat="1" ht="15" customHeight="1">
      <c r="A1157" s="571">
        <f t="shared" si="153"/>
        <v>1154</v>
      </c>
      <c r="B1157" s="92" t="s">
        <v>84</v>
      </c>
      <c r="C1157" s="92" t="s">
        <v>1038</v>
      </c>
      <c r="D1157" s="92" t="s">
        <v>1086</v>
      </c>
      <c r="E1157" s="84" t="s">
        <v>7609</v>
      </c>
      <c r="F1157" s="281" t="str">
        <f t="shared" si="146"/>
        <v>MR30978580500</v>
      </c>
      <c r="G1157" s="83"/>
      <c r="H1157" s="83"/>
      <c r="I1157" s="72" t="s">
        <v>568</v>
      </c>
      <c r="J1157" s="305">
        <v>42005</v>
      </c>
      <c r="K1157" s="305">
        <v>45623</v>
      </c>
      <c r="L1157" s="282" t="s">
        <v>1239</v>
      </c>
      <c r="M1157" s="328">
        <v>310.5</v>
      </c>
      <c r="N1157" s="85"/>
      <c r="O1157" s="409"/>
      <c r="P1157" s="92">
        <v>17</v>
      </c>
      <c r="Q1157" s="8">
        <v>8.5</v>
      </c>
      <c r="R1157" s="92" t="s">
        <v>1699</v>
      </c>
      <c r="S1157" s="3">
        <v>8</v>
      </c>
      <c r="T1157" s="3">
        <v>6.5</v>
      </c>
      <c r="U1157" s="3">
        <v>0</v>
      </c>
      <c r="V1157" s="16">
        <v>4.75</v>
      </c>
      <c r="W1157" s="93" t="s">
        <v>85</v>
      </c>
      <c r="X1157" s="16">
        <v>130.81</v>
      </c>
      <c r="Y1157" s="8">
        <v>30.75</v>
      </c>
      <c r="Z1157" s="47">
        <v>3640</v>
      </c>
      <c r="AA1157" s="71" t="s">
        <v>2165</v>
      </c>
      <c r="AB1157" s="72" t="s">
        <v>2845</v>
      </c>
      <c r="AC1157" s="47" t="s">
        <v>9627</v>
      </c>
      <c r="AD1157" s="73" t="s">
        <v>1562</v>
      </c>
      <c r="AE1157" s="46"/>
      <c r="AF1157" s="82">
        <v>33</v>
      </c>
      <c r="AG1157" s="73" t="s">
        <v>85</v>
      </c>
      <c r="AH1157" s="73" t="s">
        <v>85</v>
      </c>
      <c r="AI1157" s="3" t="s">
        <v>2863</v>
      </c>
      <c r="AJ1157" s="73" t="s">
        <v>1827</v>
      </c>
      <c r="AK1157" s="9">
        <v>1.1000000000000001</v>
      </c>
      <c r="AL1157" s="3" t="s">
        <v>237</v>
      </c>
      <c r="AM1157" s="3" t="s">
        <v>85</v>
      </c>
      <c r="AN1157" s="38" t="s">
        <v>85</v>
      </c>
      <c r="AO1157" s="92" t="s">
        <v>85</v>
      </c>
      <c r="AP1157" s="68">
        <v>16.2</v>
      </c>
      <c r="AQ1157" s="75">
        <v>60</v>
      </c>
      <c r="AR1157" s="92">
        <v>200</v>
      </c>
      <c r="AS1157" s="25">
        <v>0</v>
      </c>
      <c r="AT1157" s="25">
        <v>0</v>
      </c>
      <c r="AU1157" s="25">
        <v>27.3</v>
      </c>
      <c r="AV1157" s="25">
        <v>42.9</v>
      </c>
      <c r="AW1157" s="25">
        <v>208</v>
      </c>
      <c r="AX1157" s="25">
        <v>201.5</v>
      </c>
      <c r="AY1157" s="93">
        <v>123</v>
      </c>
      <c r="AZ1157" s="49">
        <v>89.5</v>
      </c>
      <c r="BA1157" s="49">
        <v>89.5</v>
      </c>
      <c r="BB1157" s="49">
        <v>41</v>
      </c>
      <c r="BC1157" s="49"/>
      <c r="BD1157" s="92" t="s">
        <v>85</v>
      </c>
      <c r="BE1157" s="91" t="s">
        <v>85</v>
      </c>
      <c r="BF1157" s="92" t="s">
        <v>85</v>
      </c>
      <c r="BG1157" s="91" t="s">
        <v>85</v>
      </c>
      <c r="BH1157" s="70">
        <v>34.943268556303103</v>
      </c>
      <c r="BI1157" s="50">
        <v>20.236220472440898</v>
      </c>
      <c r="BJ1157" s="50">
        <v>20.236220472440898</v>
      </c>
      <c r="BK1157" s="50">
        <v>11.417322834645701</v>
      </c>
      <c r="BL1157" s="357">
        <v>7.6616839999999839E-2</v>
      </c>
      <c r="BM1157" s="73">
        <v>36</v>
      </c>
      <c r="BN1157" s="107" t="s">
        <v>3374</v>
      </c>
      <c r="BO1157" s="46" t="s">
        <v>3891</v>
      </c>
      <c r="BP1157" s="74" t="s">
        <v>3907</v>
      </c>
      <c r="BQ1157" s="74" t="s">
        <v>5204</v>
      </c>
      <c r="BR1157" s="74" t="s">
        <v>5198</v>
      </c>
      <c r="BS1157" s="74" t="s">
        <v>5199</v>
      </c>
      <c r="BT1157" s="74" t="s">
        <v>5169</v>
      </c>
      <c r="BU1157" s="74" t="s">
        <v>5196</v>
      </c>
      <c r="BV1157" s="74" t="s">
        <v>3909</v>
      </c>
      <c r="BW1157" s="74"/>
      <c r="BX1157" s="74"/>
      <c r="BY1157" s="74"/>
      <c r="BZ1157" s="300" t="s">
        <v>6123</v>
      </c>
      <c r="CA1157" s="356" t="s">
        <v>7398</v>
      </c>
      <c r="CB1157" s="300" t="s">
        <v>6121</v>
      </c>
      <c r="CC1157" s="356" t="s">
        <v>7399</v>
      </c>
      <c r="CD1157" s="311" t="str">
        <f t="shared" si="152"/>
        <v>DISCONTINUED - MR309 Grid, 17x8.5, 0mm Offset, 8x6.5, 130.81mm Centerbore, Matte Black</v>
      </c>
      <c r="CE1157" s="311" t="s">
        <v>3721</v>
      </c>
      <c r="CF1157" s="311" t="s">
        <v>3720</v>
      </c>
      <c r="CG1157" s="300" t="str">
        <f t="shared" ref="CG1157:CG1220" si="154">C1157</f>
        <v>STREET (3XX)</v>
      </c>
    </row>
    <row r="1158" spans="1:85" s="36" customFormat="1" ht="15" customHeight="1">
      <c r="A1158" s="571">
        <f t="shared" si="153"/>
        <v>1155</v>
      </c>
      <c r="B1158" s="92" t="s">
        <v>84</v>
      </c>
      <c r="C1158" s="92" t="s">
        <v>1038</v>
      </c>
      <c r="D1158" s="92" t="s">
        <v>1086</v>
      </c>
      <c r="E1158" s="84" t="s">
        <v>7610</v>
      </c>
      <c r="F1158" s="281" t="str">
        <f t="shared" si="146"/>
        <v>MR30989060500</v>
      </c>
      <c r="G1158" s="83"/>
      <c r="H1158" s="83"/>
      <c r="I1158" s="72" t="s">
        <v>582</v>
      </c>
      <c r="J1158" s="305">
        <v>42005</v>
      </c>
      <c r="K1158" s="305">
        <v>45623</v>
      </c>
      <c r="L1158" s="282" t="s">
        <v>1239</v>
      </c>
      <c r="M1158" s="328">
        <v>369</v>
      </c>
      <c r="N1158" s="85"/>
      <c r="O1158" s="409"/>
      <c r="P1158" s="92">
        <v>18</v>
      </c>
      <c r="Q1158" s="8">
        <v>9</v>
      </c>
      <c r="R1158" s="92" t="s">
        <v>1089</v>
      </c>
      <c r="S1158" s="3">
        <v>6</v>
      </c>
      <c r="T1158" s="3">
        <v>5.5</v>
      </c>
      <c r="U1158" s="3">
        <v>0</v>
      </c>
      <c r="V1158" s="16">
        <v>5</v>
      </c>
      <c r="W1158" s="93" t="s">
        <v>85</v>
      </c>
      <c r="X1158" s="16">
        <v>108</v>
      </c>
      <c r="Y1158" s="8">
        <v>33.4</v>
      </c>
      <c r="Z1158" s="47">
        <v>2650</v>
      </c>
      <c r="AA1158" s="71" t="s">
        <v>2165</v>
      </c>
      <c r="AB1158" s="72" t="s">
        <v>2845</v>
      </c>
      <c r="AC1158" s="47" t="s">
        <v>9904</v>
      </c>
      <c r="AD1158" s="73" t="s">
        <v>1556</v>
      </c>
      <c r="AE1158" s="46"/>
      <c r="AF1158" s="82">
        <v>33</v>
      </c>
      <c r="AG1158" s="73" t="s">
        <v>85</v>
      </c>
      <c r="AH1158" s="73" t="s">
        <v>85</v>
      </c>
      <c r="AI1158" s="92" t="s">
        <v>2859</v>
      </c>
      <c r="AJ1158" s="73" t="s">
        <v>1827</v>
      </c>
      <c r="AK1158" s="9">
        <v>1.1000000000000001</v>
      </c>
      <c r="AL1158" s="3" t="s">
        <v>237</v>
      </c>
      <c r="AM1158" s="3" t="s">
        <v>85</v>
      </c>
      <c r="AN1158" s="38" t="s">
        <v>85</v>
      </c>
      <c r="AO1158" s="92" t="s">
        <v>85</v>
      </c>
      <c r="AP1158" s="68">
        <v>16.2</v>
      </c>
      <c r="AQ1158" s="75">
        <v>60</v>
      </c>
      <c r="AR1158" s="92">
        <v>170</v>
      </c>
      <c r="AS1158" s="25">
        <v>2.8</v>
      </c>
      <c r="AT1158" s="25">
        <v>10.6</v>
      </c>
      <c r="AU1158" s="25">
        <v>36.700000000000003</v>
      </c>
      <c r="AV1158" s="25">
        <v>54.3</v>
      </c>
      <c r="AW1158" s="94">
        <v>219.2</v>
      </c>
      <c r="AX1158" s="94">
        <v>214.8</v>
      </c>
      <c r="AY1158" s="93">
        <v>107</v>
      </c>
      <c r="AZ1158" s="49">
        <v>41</v>
      </c>
      <c r="BA1158" s="49">
        <v>74</v>
      </c>
      <c r="BB1158" s="49">
        <v>43</v>
      </c>
      <c r="BC1158" s="49"/>
      <c r="BD1158" s="92" t="s">
        <v>85</v>
      </c>
      <c r="BE1158" s="91" t="s">
        <v>85</v>
      </c>
      <c r="BF1158" s="92" t="s">
        <v>85</v>
      </c>
      <c r="BG1158" s="91" t="s">
        <v>85</v>
      </c>
      <c r="BH1158" s="70">
        <v>37.699046833614069</v>
      </c>
      <c r="BI1158" s="50">
        <v>21.141732283464599</v>
      </c>
      <c r="BJ1158" s="50">
        <v>21.141732283464599</v>
      </c>
      <c r="BK1158" s="50">
        <v>11.929133858267701</v>
      </c>
      <c r="BL1158" s="357">
        <v>8.7375807000000152E-2</v>
      </c>
      <c r="BM1158" s="73">
        <v>36</v>
      </c>
      <c r="BN1158" s="107" t="s">
        <v>3374</v>
      </c>
      <c r="BO1158" s="46" t="s">
        <v>3891</v>
      </c>
      <c r="BP1158" s="74" t="s">
        <v>3907</v>
      </c>
      <c r="BQ1158" s="74" t="s">
        <v>5204</v>
      </c>
      <c r="BR1158" s="74" t="s">
        <v>5198</v>
      </c>
      <c r="BS1158" s="74" t="s">
        <v>5199</v>
      </c>
      <c r="BT1158" s="74" t="s">
        <v>5169</v>
      </c>
      <c r="BU1158" s="74" t="s">
        <v>5196</v>
      </c>
      <c r="BV1158" s="74" t="s">
        <v>3909</v>
      </c>
      <c r="BW1158" s="74"/>
      <c r="BX1158" s="74"/>
      <c r="BY1158" s="74"/>
      <c r="BZ1158" s="300" t="s">
        <v>6122</v>
      </c>
      <c r="CA1158" s="356" t="s">
        <v>7288</v>
      </c>
      <c r="CB1158" s="300" t="s">
        <v>6120</v>
      </c>
      <c r="CC1158" s="356" t="s">
        <v>7289</v>
      </c>
      <c r="CD1158" s="311" t="str">
        <f t="shared" si="152"/>
        <v>DISCONTINUED - MR309 Grid, 18x9, 0mm Offset, 6x5.5, 108mm Centerbore, Matte Black</v>
      </c>
      <c r="CE1158" s="311" t="s">
        <v>3721</v>
      </c>
      <c r="CF1158" s="311" t="s">
        <v>3720</v>
      </c>
      <c r="CG1158" s="300" t="str">
        <f t="shared" si="154"/>
        <v>STREET (3XX)</v>
      </c>
    </row>
    <row r="1159" spans="1:85" s="36" customFormat="1" ht="15" customHeight="1">
      <c r="A1159" s="571">
        <f t="shared" si="153"/>
        <v>1156</v>
      </c>
      <c r="B1159" s="92" t="s">
        <v>84</v>
      </c>
      <c r="C1159" s="92" t="s">
        <v>1038</v>
      </c>
      <c r="D1159" s="92" t="s">
        <v>1086</v>
      </c>
      <c r="E1159" s="84" t="s">
        <v>7611</v>
      </c>
      <c r="F1159" s="281" t="str">
        <f t="shared" si="146"/>
        <v>MR30989087818</v>
      </c>
      <c r="G1159" s="83"/>
      <c r="H1159" s="83"/>
      <c r="I1159" s="72" t="s">
        <v>597</v>
      </c>
      <c r="J1159" s="305">
        <v>42005</v>
      </c>
      <c r="K1159" s="305">
        <v>45623</v>
      </c>
      <c r="L1159" s="282" t="s">
        <v>1239</v>
      </c>
      <c r="M1159" s="328">
        <v>369</v>
      </c>
      <c r="N1159" s="85"/>
      <c r="O1159" s="409"/>
      <c r="P1159" s="92">
        <v>18</v>
      </c>
      <c r="Q1159" s="8">
        <v>9</v>
      </c>
      <c r="R1159" s="92" t="s">
        <v>1700</v>
      </c>
      <c r="S1159" s="3">
        <v>8</v>
      </c>
      <c r="T1159" s="3">
        <v>170</v>
      </c>
      <c r="U1159" s="3">
        <v>18</v>
      </c>
      <c r="V1159" s="19">
        <v>5.75</v>
      </c>
      <c r="W1159" s="93" t="s">
        <v>85</v>
      </c>
      <c r="X1159" s="16">
        <v>130.81</v>
      </c>
      <c r="Y1159" s="8">
        <v>32.83</v>
      </c>
      <c r="Z1159" s="47">
        <v>3640</v>
      </c>
      <c r="AA1159" s="71" t="s">
        <v>5380</v>
      </c>
      <c r="AB1159" s="71" t="s">
        <v>2850</v>
      </c>
      <c r="AC1159" s="47" t="s">
        <v>9641</v>
      </c>
      <c r="AD1159" s="73" t="s">
        <v>1759</v>
      </c>
      <c r="AE1159" s="46"/>
      <c r="AF1159" s="82">
        <v>33</v>
      </c>
      <c r="AG1159" s="73" t="s">
        <v>85</v>
      </c>
      <c r="AH1159" s="73" t="s">
        <v>85</v>
      </c>
      <c r="AI1159" s="3" t="s">
        <v>2863</v>
      </c>
      <c r="AJ1159" s="73" t="s">
        <v>1827</v>
      </c>
      <c r="AK1159" s="9">
        <v>1.1000000000000001</v>
      </c>
      <c r="AL1159" s="3" t="s">
        <v>237</v>
      </c>
      <c r="AM1159" s="3" t="s">
        <v>85</v>
      </c>
      <c r="AN1159" s="38" t="s">
        <v>85</v>
      </c>
      <c r="AO1159" s="92" t="s">
        <v>85</v>
      </c>
      <c r="AP1159" s="68">
        <v>16.2</v>
      </c>
      <c r="AQ1159" s="75">
        <v>60</v>
      </c>
      <c r="AR1159" s="92">
        <v>200</v>
      </c>
      <c r="AS1159" s="25">
        <v>0</v>
      </c>
      <c r="AT1159" s="25">
        <v>0</v>
      </c>
      <c r="AU1159" s="25">
        <v>23.5</v>
      </c>
      <c r="AV1159" s="25">
        <v>36.299999999999997</v>
      </c>
      <c r="AW1159" s="25">
        <v>217.6</v>
      </c>
      <c r="AX1159" s="94">
        <v>209.4</v>
      </c>
      <c r="AY1159" s="93">
        <v>128</v>
      </c>
      <c r="AZ1159" s="49">
        <v>97.7</v>
      </c>
      <c r="BA1159" s="49">
        <v>107</v>
      </c>
      <c r="BB1159" s="49">
        <v>42</v>
      </c>
      <c r="BC1159" s="49"/>
      <c r="BD1159" s="92" t="s">
        <v>85</v>
      </c>
      <c r="BE1159" s="91" t="s">
        <v>85</v>
      </c>
      <c r="BF1159" s="92" t="s">
        <v>85</v>
      </c>
      <c r="BG1159" s="91" t="s">
        <v>85</v>
      </c>
      <c r="BH1159" s="70">
        <v>37.50063079764768</v>
      </c>
      <c r="BI1159" s="50">
        <v>21.141732283464599</v>
      </c>
      <c r="BJ1159" s="50">
        <v>21.141732283464599</v>
      </c>
      <c r="BK1159" s="50">
        <v>11.929133858267701</v>
      </c>
      <c r="BL1159" s="357">
        <v>8.7375807000000152E-2</v>
      </c>
      <c r="BM1159" s="73">
        <v>36</v>
      </c>
      <c r="BN1159" s="107" t="s">
        <v>3374</v>
      </c>
      <c r="BO1159" s="46" t="s">
        <v>3891</v>
      </c>
      <c r="BP1159" s="74" t="s">
        <v>3907</v>
      </c>
      <c r="BQ1159" s="74" t="s">
        <v>5204</v>
      </c>
      <c r="BR1159" s="74" t="s">
        <v>5198</v>
      </c>
      <c r="BS1159" s="74" t="s">
        <v>5199</v>
      </c>
      <c r="BT1159" s="74" t="s">
        <v>5169</v>
      </c>
      <c r="BU1159" s="74" t="s">
        <v>5196</v>
      </c>
      <c r="BV1159" s="74" t="s">
        <v>3909</v>
      </c>
      <c r="BW1159" s="74"/>
      <c r="BX1159" s="74"/>
      <c r="BY1159" s="74"/>
      <c r="BZ1159" s="300" t="s">
        <v>6112</v>
      </c>
      <c r="CA1159" s="356" t="s">
        <v>7334</v>
      </c>
      <c r="CB1159" s="300" t="s">
        <v>6119</v>
      </c>
      <c r="CC1159" s="356" t="s">
        <v>7335</v>
      </c>
      <c r="CD1159" s="311" t="str">
        <f t="shared" si="152"/>
        <v>DISCONTINUED - MR309 Grid, 18x9, +18mm Offset, 8x170, 130.81mm Centerbore, Titanium - Matte Black Lip</v>
      </c>
      <c r="CE1159" s="311" t="s">
        <v>3721</v>
      </c>
      <c r="CF1159" s="311" t="s">
        <v>3720</v>
      </c>
      <c r="CG1159" s="300" t="str">
        <f t="shared" si="154"/>
        <v>STREET (3XX)</v>
      </c>
    </row>
    <row r="1160" spans="1:85" s="36" customFormat="1" ht="15" customHeight="1">
      <c r="A1160" s="571">
        <f t="shared" si="153"/>
        <v>1157</v>
      </c>
      <c r="B1160" s="92" t="s">
        <v>84</v>
      </c>
      <c r="C1160" s="92" t="s">
        <v>1038</v>
      </c>
      <c r="D1160" s="92" t="s">
        <v>1975</v>
      </c>
      <c r="E1160" s="84" t="s">
        <v>7612</v>
      </c>
      <c r="F1160" s="281" t="str">
        <f t="shared" si="146"/>
        <v>MR31477554830</v>
      </c>
      <c r="G1160" s="83"/>
      <c r="H1160" s="83"/>
      <c r="I1160" s="72" t="s">
        <v>4745</v>
      </c>
      <c r="J1160" s="305">
        <v>44298</v>
      </c>
      <c r="K1160" s="305">
        <v>45623</v>
      </c>
      <c r="L1160" s="282" t="s">
        <v>1239</v>
      </c>
      <c r="M1160" s="328">
        <v>284.24</v>
      </c>
      <c r="N1160" s="85"/>
      <c r="O1160" s="409"/>
      <c r="P1160" s="29">
        <v>17</v>
      </c>
      <c r="Q1160" s="24">
        <v>7.5</v>
      </c>
      <c r="R1160" s="92" t="s">
        <v>2307</v>
      </c>
      <c r="S1160" s="3">
        <v>5</v>
      </c>
      <c r="T1160" s="29">
        <v>110</v>
      </c>
      <c r="U1160" s="29">
        <v>30</v>
      </c>
      <c r="V1160" s="77">
        <v>5.5</v>
      </c>
      <c r="W1160" s="93" t="s">
        <v>85</v>
      </c>
      <c r="X1160" s="68">
        <v>65.099999999999994</v>
      </c>
      <c r="Y1160" s="76">
        <v>26.01</v>
      </c>
      <c r="Z1160" s="47">
        <v>3640</v>
      </c>
      <c r="AA1160" s="71" t="s">
        <v>2516</v>
      </c>
      <c r="AB1160" s="71" t="s">
        <v>2850</v>
      </c>
      <c r="AC1160" s="47" t="s">
        <v>9908</v>
      </c>
      <c r="AD1160" s="79" t="s">
        <v>1776</v>
      </c>
      <c r="AE1160" s="32"/>
      <c r="AF1160" s="82">
        <v>22</v>
      </c>
      <c r="AG1160" s="80" t="s">
        <v>85</v>
      </c>
      <c r="AH1160" s="73" t="s">
        <v>85</v>
      </c>
      <c r="AI1160" s="73" t="s">
        <v>85</v>
      </c>
      <c r="AJ1160" s="73" t="s">
        <v>85</v>
      </c>
      <c r="AK1160" s="9" t="s">
        <v>85</v>
      </c>
      <c r="AL1160" s="73" t="s">
        <v>236</v>
      </c>
      <c r="AM1160" s="73" t="s">
        <v>85</v>
      </c>
      <c r="AN1160" s="38" t="s">
        <v>85</v>
      </c>
      <c r="AO1160" s="73" t="s">
        <v>85</v>
      </c>
      <c r="AP1160" s="68">
        <v>16.2</v>
      </c>
      <c r="AQ1160" s="75">
        <v>60</v>
      </c>
      <c r="AR1160" s="74">
        <v>150</v>
      </c>
      <c r="AS1160" s="34">
        <v>15</v>
      </c>
      <c r="AT1160" s="34">
        <v>20.7</v>
      </c>
      <c r="AU1160" s="34">
        <v>30.3</v>
      </c>
      <c r="AV1160" s="34">
        <v>42</v>
      </c>
      <c r="AW1160" s="34">
        <v>206.5</v>
      </c>
      <c r="AX1160" s="34">
        <v>197.8</v>
      </c>
      <c r="AY1160" s="384">
        <v>60.1</v>
      </c>
      <c r="AZ1160" s="382">
        <v>27</v>
      </c>
      <c r="BA1160" s="382">
        <v>35.36</v>
      </c>
      <c r="BB1160" s="49">
        <v>0</v>
      </c>
      <c r="BC1160" s="49"/>
      <c r="BD1160" s="3" t="s">
        <v>85</v>
      </c>
      <c r="BE1160" s="91" t="s">
        <v>85</v>
      </c>
      <c r="BF1160" s="3" t="s">
        <v>85</v>
      </c>
      <c r="BG1160" s="91" t="s">
        <v>85</v>
      </c>
      <c r="BH1160" s="70">
        <v>30.01</v>
      </c>
      <c r="BI1160" s="50">
        <v>20.236220472440898</v>
      </c>
      <c r="BJ1160" s="50">
        <v>20.236220472440898</v>
      </c>
      <c r="BK1160" s="50">
        <v>10.4330708661417</v>
      </c>
      <c r="BL1160" s="357">
        <v>7.001193999999944E-2</v>
      </c>
      <c r="BM1160" s="73">
        <v>36</v>
      </c>
      <c r="BN1160" s="107" t="s">
        <v>3374</v>
      </c>
      <c r="BO1160" s="46" t="s">
        <v>3891</v>
      </c>
      <c r="BP1160" s="29" t="s">
        <v>3907</v>
      </c>
      <c r="BQ1160" s="29" t="s">
        <v>5213</v>
      </c>
      <c r="BR1160" s="29" t="s">
        <v>5214</v>
      </c>
      <c r="BS1160" s="29" t="s">
        <v>5215</v>
      </c>
      <c r="BT1160" s="74" t="s">
        <v>5216</v>
      </c>
      <c r="BU1160" s="74" t="s">
        <v>4101</v>
      </c>
      <c r="BV1160" s="74" t="s">
        <v>3909</v>
      </c>
      <c r="BW1160" s="74"/>
      <c r="BX1160" s="74"/>
      <c r="BY1160" s="74"/>
      <c r="BZ1160" s="300" t="s">
        <v>6145</v>
      </c>
      <c r="CA1160" s="356" t="s">
        <v>7360</v>
      </c>
      <c r="CB1160" s="300" t="s">
        <v>6149</v>
      </c>
      <c r="CC1160" s="356" t="s">
        <v>7361</v>
      </c>
      <c r="CD1160" s="311" t="str">
        <f t="shared" si="152"/>
        <v>DISCONTINUED - MR314, 17x7.5, +30mm Offset, 5x110, 65.1mm Centerbore, Gloss Titanium</v>
      </c>
      <c r="CE1160" s="311" t="s">
        <v>3721</v>
      </c>
      <c r="CF1160" s="311" t="s">
        <v>3720</v>
      </c>
      <c r="CG1160" s="300" t="str">
        <f t="shared" si="154"/>
        <v>STREET (3XX)</v>
      </c>
    </row>
    <row r="1161" spans="1:85" s="36" customFormat="1" ht="15" customHeight="1">
      <c r="A1161" s="571">
        <f t="shared" si="153"/>
        <v>1158</v>
      </c>
      <c r="B1161" s="92" t="s">
        <v>84</v>
      </c>
      <c r="C1161" s="92" t="s">
        <v>1038</v>
      </c>
      <c r="D1161" s="92" t="s">
        <v>3867</v>
      </c>
      <c r="E1161" s="129" t="s">
        <v>7613</v>
      </c>
      <c r="F1161" s="281" t="str">
        <f t="shared" si="146"/>
        <v>MR31678550800</v>
      </c>
      <c r="G1161" s="83"/>
      <c r="H1161" s="83"/>
      <c r="I1161" s="72" t="s">
        <v>3869</v>
      </c>
      <c r="J1161" s="305">
        <v>43815</v>
      </c>
      <c r="K1161" s="305">
        <v>45623</v>
      </c>
      <c r="L1161" s="282" t="s">
        <v>1239</v>
      </c>
      <c r="M1161" s="328">
        <v>269</v>
      </c>
      <c r="N1161" s="85"/>
      <c r="O1161" s="409"/>
      <c r="P1161" s="29">
        <v>17</v>
      </c>
      <c r="Q1161" s="24">
        <v>8.5</v>
      </c>
      <c r="R1161" s="92" t="s">
        <v>1692</v>
      </c>
      <c r="S1161" s="3">
        <v>5</v>
      </c>
      <c r="T1161" s="29">
        <v>5</v>
      </c>
      <c r="U1161" s="29">
        <v>0</v>
      </c>
      <c r="V1161" s="16">
        <v>4.75</v>
      </c>
      <c r="W1161" s="93" t="s">
        <v>85</v>
      </c>
      <c r="X1161" s="16">
        <v>71.5</v>
      </c>
      <c r="Y1161" s="8">
        <v>26.32</v>
      </c>
      <c r="Z1161" s="47">
        <v>2650</v>
      </c>
      <c r="AA1161" s="71" t="s">
        <v>2516</v>
      </c>
      <c r="AB1161" s="71" t="s">
        <v>2850</v>
      </c>
      <c r="AC1161" s="47" t="s">
        <v>9713</v>
      </c>
      <c r="AD1161" s="74" t="s">
        <v>1600</v>
      </c>
      <c r="AE1161" s="86"/>
      <c r="AF1161" s="82">
        <v>22</v>
      </c>
      <c r="AG1161" s="80" t="s">
        <v>85</v>
      </c>
      <c r="AH1161" s="73" t="s">
        <v>85</v>
      </c>
      <c r="AI1161" s="73" t="s">
        <v>85</v>
      </c>
      <c r="AJ1161" s="73" t="s">
        <v>85</v>
      </c>
      <c r="AK1161" s="9" t="s">
        <v>85</v>
      </c>
      <c r="AL1161" s="74" t="s">
        <v>236</v>
      </c>
      <c r="AM1161" s="74" t="s">
        <v>85</v>
      </c>
      <c r="AN1161" s="38" t="s">
        <v>85</v>
      </c>
      <c r="AO1161" s="74" t="s">
        <v>85</v>
      </c>
      <c r="AP1161" s="68">
        <v>16.2</v>
      </c>
      <c r="AQ1161" s="75">
        <v>60</v>
      </c>
      <c r="AR1161" s="3">
        <v>170</v>
      </c>
      <c r="AS1161" s="34">
        <v>7.7</v>
      </c>
      <c r="AT1161" s="34">
        <v>22.9</v>
      </c>
      <c r="AU1161" s="34">
        <v>38</v>
      </c>
      <c r="AV1161" s="34">
        <v>48</v>
      </c>
      <c r="AW1161" s="34">
        <v>207.7</v>
      </c>
      <c r="AX1161" s="94">
        <v>203</v>
      </c>
      <c r="AY1161" s="383">
        <v>71.5</v>
      </c>
      <c r="AZ1161" s="382">
        <v>39.9</v>
      </c>
      <c r="BA1161" s="382">
        <v>39.9</v>
      </c>
      <c r="BB1161" s="49">
        <v>50</v>
      </c>
      <c r="BC1161" s="49"/>
      <c r="BD1161" s="3" t="s">
        <v>85</v>
      </c>
      <c r="BE1161" s="91" t="s">
        <v>85</v>
      </c>
      <c r="BF1161" s="3" t="s">
        <v>85</v>
      </c>
      <c r="BG1161" s="91" t="s">
        <v>85</v>
      </c>
      <c r="BH1161" s="70">
        <v>31.97</v>
      </c>
      <c r="BI1161" s="50">
        <v>20.236220472440898</v>
      </c>
      <c r="BJ1161" s="50">
        <v>20.236220472440898</v>
      </c>
      <c r="BK1161" s="50">
        <v>11.417322834645701</v>
      </c>
      <c r="BL1161" s="357">
        <v>7.6616839999999839E-2</v>
      </c>
      <c r="BM1161" s="73">
        <v>36</v>
      </c>
      <c r="BN1161" s="107" t="s">
        <v>4691</v>
      </c>
      <c r="BO1161" s="46" t="s">
        <v>3891</v>
      </c>
      <c r="BP1161" s="29" t="s">
        <v>3907</v>
      </c>
      <c r="BQ1161" s="29" t="s">
        <v>5222</v>
      </c>
      <c r="BR1161" s="29" t="s">
        <v>5223</v>
      </c>
      <c r="BS1161" s="29" t="s">
        <v>5216</v>
      </c>
      <c r="BT1161" s="74" t="s">
        <v>4101</v>
      </c>
      <c r="BU1161" s="74" t="s">
        <v>3909</v>
      </c>
      <c r="BV1161" s="74"/>
      <c r="BW1161" s="74"/>
      <c r="BX1161" s="74"/>
      <c r="BY1161" s="74"/>
      <c r="BZ1161" s="300" t="s">
        <v>6202</v>
      </c>
      <c r="CA1161" s="363" t="s">
        <v>7364</v>
      </c>
      <c r="CB1161" s="300" t="s">
        <v>6203</v>
      </c>
      <c r="CC1161" s="363" t="s">
        <v>7365</v>
      </c>
      <c r="CD1161" s="311" t="str">
        <f t="shared" si="152"/>
        <v>DISCONTINUED - MR316, 17x8.5, 0mm Offset, 5x5, 71.5mm Centerbore, Gloss Titanium</v>
      </c>
      <c r="CE1161" s="311" t="s">
        <v>3721</v>
      </c>
      <c r="CF1161" s="311" t="s">
        <v>3720</v>
      </c>
      <c r="CG1161" s="300" t="str">
        <f t="shared" si="154"/>
        <v>STREET (3XX)</v>
      </c>
    </row>
    <row r="1162" spans="1:85" s="36" customFormat="1" ht="15" customHeight="1">
      <c r="A1162" s="571">
        <f t="shared" si="153"/>
        <v>1159</v>
      </c>
      <c r="B1162" s="92" t="s">
        <v>84</v>
      </c>
      <c r="C1162" s="92" t="s">
        <v>1038</v>
      </c>
      <c r="D1162" s="92" t="s">
        <v>4208</v>
      </c>
      <c r="E1162" s="129" t="s">
        <v>7614</v>
      </c>
      <c r="F1162" s="281" t="str">
        <f t="shared" si="146"/>
        <v>MR31729058818</v>
      </c>
      <c r="G1162" s="83"/>
      <c r="H1162" s="83"/>
      <c r="I1162" s="72" t="s">
        <v>4240</v>
      </c>
      <c r="J1162" s="305">
        <v>44026</v>
      </c>
      <c r="K1162" s="305">
        <v>45623</v>
      </c>
      <c r="L1162" s="282" t="s">
        <v>1239</v>
      </c>
      <c r="M1162" s="328">
        <v>399</v>
      </c>
      <c r="N1162" s="85"/>
      <c r="O1162" s="409"/>
      <c r="P1162" s="29">
        <v>20</v>
      </c>
      <c r="Q1162" s="8">
        <v>9</v>
      </c>
      <c r="R1162" s="92" t="s">
        <v>1688</v>
      </c>
      <c r="S1162" s="3">
        <v>5</v>
      </c>
      <c r="T1162" s="29">
        <v>150</v>
      </c>
      <c r="U1162" s="29">
        <v>18</v>
      </c>
      <c r="V1162" s="16">
        <v>5.75</v>
      </c>
      <c r="W1162" s="93" t="s">
        <v>85</v>
      </c>
      <c r="X1162" s="16">
        <v>110.5</v>
      </c>
      <c r="Y1162" s="8">
        <v>37.74</v>
      </c>
      <c r="Z1162" s="47">
        <v>2650</v>
      </c>
      <c r="AA1162" s="11" t="s">
        <v>2093</v>
      </c>
      <c r="AB1162" s="11" t="s">
        <v>2850</v>
      </c>
      <c r="AC1162" s="47" t="s">
        <v>9768</v>
      </c>
      <c r="AD1162" s="74" t="s">
        <v>1598</v>
      </c>
      <c r="AE1162" s="86"/>
      <c r="AF1162" s="82">
        <v>22</v>
      </c>
      <c r="AG1162" s="80" t="s">
        <v>85</v>
      </c>
      <c r="AH1162" s="73" t="s">
        <v>85</v>
      </c>
      <c r="AI1162" s="73" t="s">
        <v>85</v>
      </c>
      <c r="AJ1162" s="73" t="s">
        <v>1497</v>
      </c>
      <c r="AK1162" s="9">
        <v>1.1000000000000001</v>
      </c>
      <c r="AL1162" s="92" t="s">
        <v>237</v>
      </c>
      <c r="AM1162" s="92" t="s">
        <v>85</v>
      </c>
      <c r="AN1162" s="38" t="s">
        <v>85</v>
      </c>
      <c r="AO1162" s="92" t="s">
        <v>85</v>
      </c>
      <c r="AP1162" s="68">
        <v>16.2</v>
      </c>
      <c r="AQ1162" s="75">
        <v>60</v>
      </c>
      <c r="AR1162" s="3">
        <v>180</v>
      </c>
      <c r="AS1162" s="34">
        <v>0</v>
      </c>
      <c r="AT1162" s="34">
        <v>18</v>
      </c>
      <c r="AU1162" s="34">
        <v>38.200000000000003</v>
      </c>
      <c r="AV1162" s="34">
        <v>58.4</v>
      </c>
      <c r="AW1162" s="34">
        <v>245</v>
      </c>
      <c r="AX1162" s="94">
        <v>242</v>
      </c>
      <c r="AY1162" s="381">
        <v>103.35</v>
      </c>
      <c r="AZ1162" s="382">
        <v>32</v>
      </c>
      <c r="BA1162" s="382">
        <v>39.5</v>
      </c>
      <c r="BB1162" s="49">
        <v>21</v>
      </c>
      <c r="BC1162" s="49"/>
      <c r="BD1162" s="3" t="s">
        <v>85</v>
      </c>
      <c r="BE1162" s="91" t="s">
        <v>85</v>
      </c>
      <c r="BF1162" s="3" t="s">
        <v>85</v>
      </c>
      <c r="BG1162" s="91" t="s">
        <v>85</v>
      </c>
      <c r="BH1162" s="70">
        <v>43.91</v>
      </c>
      <c r="BI1162" s="50">
        <v>23.228346456692901</v>
      </c>
      <c r="BJ1162" s="50">
        <v>23.228346456692901</v>
      </c>
      <c r="BK1162" s="50">
        <v>11.771653543307099</v>
      </c>
      <c r="BL1162" s="357">
        <v>0.10408189999999996</v>
      </c>
      <c r="BM1162" s="73">
        <v>24</v>
      </c>
      <c r="BN1162" s="107" t="s">
        <v>3374</v>
      </c>
      <c r="BO1162" s="46" t="s">
        <v>3891</v>
      </c>
      <c r="BP1162" s="29" t="s">
        <v>3907</v>
      </c>
      <c r="BQ1162" s="29" t="s">
        <v>4614</v>
      </c>
      <c r="BR1162" s="29" t="s">
        <v>5224</v>
      </c>
      <c r="BS1162" s="29" t="s">
        <v>5199</v>
      </c>
      <c r="BT1162" s="74" t="s">
        <v>5225</v>
      </c>
      <c r="BU1162" s="74" t="s">
        <v>5226</v>
      </c>
      <c r="BV1162" s="74" t="s">
        <v>4101</v>
      </c>
      <c r="BW1162" s="74" t="s">
        <v>3909</v>
      </c>
      <c r="BX1162" s="74"/>
      <c r="BY1162" s="74"/>
      <c r="BZ1162" s="300" t="s">
        <v>6210</v>
      </c>
      <c r="CA1162" s="363" t="s">
        <v>7397</v>
      </c>
      <c r="CB1162" s="300" t="s">
        <v>6213</v>
      </c>
      <c r="CC1162" s="363" t="s">
        <v>7396</v>
      </c>
      <c r="CD1162" s="311" t="str">
        <f t="shared" si="152"/>
        <v>DISCONTINUED - MR317, 20x9, +18mm Offset, 5x150, 110.5mm Centerbore, Titanium</v>
      </c>
      <c r="CE1162" s="311" t="s">
        <v>3721</v>
      </c>
      <c r="CF1162" s="311" t="s">
        <v>3720</v>
      </c>
      <c r="CG1162" s="300" t="str">
        <f t="shared" si="154"/>
        <v>STREET (3XX)</v>
      </c>
    </row>
    <row r="1163" spans="1:85" s="36" customFormat="1" ht="15" customHeight="1">
      <c r="A1163" s="571">
        <f t="shared" si="153"/>
        <v>1160</v>
      </c>
      <c r="B1163" s="4" t="s">
        <v>84</v>
      </c>
      <c r="C1163" s="92" t="s">
        <v>1038</v>
      </c>
      <c r="D1163" s="92" t="s">
        <v>5782</v>
      </c>
      <c r="E1163" s="84" t="s">
        <v>7615</v>
      </c>
      <c r="F1163" s="281" t="str">
        <f t="shared" si="146"/>
        <v>MR319885601340</v>
      </c>
      <c r="G1163" s="83"/>
      <c r="H1163" s="83"/>
      <c r="I1163" s="346">
        <v>191682031069</v>
      </c>
      <c r="J1163" s="305">
        <v>44755</v>
      </c>
      <c r="K1163" s="305">
        <v>45623</v>
      </c>
      <c r="L1163" s="282" t="s">
        <v>1239</v>
      </c>
      <c r="M1163" s="328">
        <v>319</v>
      </c>
      <c r="N1163" s="85"/>
      <c r="O1163" s="409"/>
      <c r="P1163" s="29" t="s">
        <v>5776</v>
      </c>
      <c r="Q1163" s="8" t="s">
        <v>5763</v>
      </c>
      <c r="R1163" s="92" t="s">
        <v>1089</v>
      </c>
      <c r="S1163" s="3" t="s">
        <v>5768</v>
      </c>
      <c r="T1163" s="29">
        <v>5.5</v>
      </c>
      <c r="U1163" s="29">
        <v>40</v>
      </c>
      <c r="V1163" s="16">
        <v>6.3</v>
      </c>
      <c r="W1163" s="93" t="s">
        <v>85</v>
      </c>
      <c r="X1163" s="16">
        <v>106.25</v>
      </c>
      <c r="Y1163" s="8">
        <v>31.6</v>
      </c>
      <c r="Z1163" s="47">
        <v>2650</v>
      </c>
      <c r="AA1163" s="11" t="s">
        <v>4122</v>
      </c>
      <c r="AB1163" s="11" t="s">
        <v>2845</v>
      </c>
      <c r="AC1163" s="47" t="s">
        <v>9928</v>
      </c>
      <c r="AD1163" s="74" t="s">
        <v>4924</v>
      </c>
      <c r="AE1163" s="86"/>
      <c r="AF1163" s="82">
        <v>22</v>
      </c>
      <c r="AG1163" s="80" t="s">
        <v>85</v>
      </c>
      <c r="AH1163" s="73" t="s">
        <v>85</v>
      </c>
      <c r="AI1163" s="73" t="s">
        <v>85</v>
      </c>
      <c r="AJ1163" s="73" t="s">
        <v>85</v>
      </c>
      <c r="AK1163" s="9" t="s">
        <v>85</v>
      </c>
      <c r="AL1163" s="13" t="s">
        <v>236</v>
      </c>
      <c r="AM1163" s="75" t="s">
        <v>1649</v>
      </c>
      <c r="AN1163" s="38">
        <v>2.75</v>
      </c>
      <c r="AO1163" s="3">
        <v>78.3</v>
      </c>
      <c r="AP1163" s="68">
        <v>16.2</v>
      </c>
      <c r="AQ1163" s="75">
        <v>60</v>
      </c>
      <c r="AR1163" s="3" t="s">
        <v>5779</v>
      </c>
      <c r="AS1163" s="34">
        <v>3</v>
      </c>
      <c r="AT1163" s="34">
        <v>15</v>
      </c>
      <c r="AU1163" s="34">
        <v>21</v>
      </c>
      <c r="AV1163" s="34">
        <v>27</v>
      </c>
      <c r="AW1163" s="34">
        <v>214</v>
      </c>
      <c r="AX1163" s="94">
        <v>195</v>
      </c>
      <c r="AY1163" s="381">
        <v>103.55</v>
      </c>
      <c r="AZ1163" s="382">
        <v>36</v>
      </c>
      <c r="BA1163" s="382">
        <v>44</v>
      </c>
      <c r="BB1163" s="49">
        <v>26</v>
      </c>
      <c r="BC1163" s="49"/>
      <c r="BD1163" s="3" t="s">
        <v>85</v>
      </c>
      <c r="BE1163" s="91" t="s">
        <v>85</v>
      </c>
      <c r="BF1163" s="3" t="s">
        <v>85</v>
      </c>
      <c r="BG1163" s="91" t="s">
        <v>85</v>
      </c>
      <c r="BH1163" s="70">
        <v>36.450000000000003</v>
      </c>
      <c r="BI1163" s="50">
        <v>21.141732283464599</v>
      </c>
      <c r="BJ1163" s="50">
        <v>21.141732283464599</v>
      </c>
      <c r="BK1163" s="50">
        <v>11.417322834645701</v>
      </c>
      <c r="BL1163" s="357">
        <v>8.3627010000000473E-2</v>
      </c>
      <c r="BM1163" s="73">
        <v>36</v>
      </c>
      <c r="BN1163" s="107" t="s">
        <v>3374</v>
      </c>
      <c r="BO1163" s="46" t="s">
        <v>3891</v>
      </c>
      <c r="BP1163" s="29" t="s">
        <v>3907</v>
      </c>
      <c r="BQ1163" s="29" t="s">
        <v>6574</v>
      </c>
      <c r="BR1163" s="29" t="s">
        <v>6575</v>
      </c>
      <c r="BS1163" s="29" t="s">
        <v>6576</v>
      </c>
      <c r="BT1163" s="74" t="s">
        <v>4101</v>
      </c>
      <c r="BU1163" s="74" t="s">
        <v>3909</v>
      </c>
      <c r="BV1163" s="74" t="s">
        <v>6577</v>
      </c>
      <c r="BW1163" s="74"/>
      <c r="BX1163" s="74"/>
      <c r="BY1163" s="74"/>
      <c r="BZ1163" s="300" t="s">
        <v>6560</v>
      </c>
      <c r="CA1163" s="363" t="s">
        <v>7316</v>
      </c>
      <c r="CB1163" s="300" t="s">
        <v>6561</v>
      </c>
      <c r="CC1163" s="363" t="s">
        <v>7317</v>
      </c>
      <c r="CD1163" s="311" t="str">
        <f t="shared" si="152"/>
        <v>DISCONTINUED - MR319, 18x8.5, +40mm Offset, 6x5.5, 106.25mm Centerbore, Gloss Black</v>
      </c>
      <c r="CE1163" s="311" t="s">
        <v>3721</v>
      </c>
      <c r="CF1163" s="311" t="s">
        <v>3720</v>
      </c>
      <c r="CG1163" s="300" t="str">
        <f t="shared" si="154"/>
        <v>STREET (3XX)</v>
      </c>
    </row>
    <row r="1164" spans="1:85" s="36" customFormat="1" ht="15" customHeight="1">
      <c r="A1164" s="571">
        <f t="shared" si="153"/>
        <v>1161</v>
      </c>
      <c r="B1164" s="4" t="s">
        <v>84</v>
      </c>
      <c r="C1164" s="92" t="s">
        <v>1038</v>
      </c>
      <c r="D1164" s="92" t="s">
        <v>6024</v>
      </c>
      <c r="E1164" s="84" t="s">
        <v>7616</v>
      </c>
      <c r="F1164" s="281" t="str">
        <f t="shared" si="146"/>
        <v>MR32089080918</v>
      </c>
      <c r="G1164" s="83"/>
      <c r="H1164" s="83"/>
      <c r="I1164" s="346">
        <v>191682033896</v>
      </c>
      <c r="J1164" s="305">
        <v>44937.540316284721</v>
      </c>
      <c r="K1164" s="305">
        <v>45623</v>
      </c>
      <c r="L1164" s="282" t="s">
        <v>1239</v>
      </c>
      <c r="M1164" s="328">
        <v>329</v>
      </c>
      <c r="N1164" s="85"/>
      <c r="O1164" s="409"/>
      <c r="P1164" s="29">
        <v>18</v>
      </c>
      <c r="Q1164" s="8">
        <v>9</v>
      </c>
      <c r="R1164" s="92" t="s">
        <v>1699</v>
      </c>
      <c r="S1164" s="3">
        <v>8</v>
      </c>
      <c r="T1164" s="29">
        <v>6.5</v>
      </c>
      <c r="U1164" s="29">
        <v>18</v>
      </c>
      <c r="V1164" s="16" t="s">
        <v>5777</v>
      </c>
      <c r="W1164" s="93" t="s">
        <v>85</v>
      </c>
      <c r="X1164" s="16">
        <v>130.81</v>
      </c>
      <c r="Y1164" s="8">
        <v>32.869999999999997</v>
      </c>
      <c r="Z1164" s="47">
        <v>3640</v>
      </c>
      <c r="AA1164" s="11" t="s">
        <v>2168</v>
      </c>
      <c r="AB1164" s="11" t="s">
        <v>2846</v>
      </c>
      <c r="AC1164" s="47" t="s">
        <v>9696</v>
      </c>
      <c r="AD1164" s="74" t="s">
        <v>4926</v>
      </c>
      <c r="AE1164" s="86"/>
      <c r="AF1164" s="82">
        <v>33</v>
      </c>
      <c r="AG1164" s="80" t="s">
        <v>85</v>
      </c>
      <c r="AH1164" s="80" t="s">
        <v>85</v>
      </c>
      <c r="AI1164" s="73" t="s">
        <v>2863</v>
      </c>
      <c r="AJ1164" s="73" t="s">
        <v>85</v>
      </c>
      <c r="AK1164" s="9" t="s">
        <v>85</v>
      </c>
      <c r="AL1164" s="13" t="s">
        <v>237</v>
      </c>
      <c r="AM1164" s="75" t="s">
        <v>85</v>
      </c>
      <c r="AN1164" s="38" t="s">
        <v>85</v>
      </c>
      <c r="AO1164" s="75" t="s">
        <v>85</v>
      </c>
      <c r="AP1164" s="68">
        <v>16.2</v>
      </c>
      <c r="AQ1164" s="75">
        <v>60</v>
      </c>
      <c r="AR1164" s="3">
        <v>200</v>
      </c>
      <c r="AS1164" s="34">
        <v>0</v>
      </c>
      <c r="AT1164" s="34">
        <v>0</v>
      </c>
      <c r="AU1164" s="34">
        <v>32</v>
      </c>
      <c r="AV1164" s="34">
        <v>45</v>
      </c>
      <c r="AW1164" s="34">
        <v>220</v>
      </c>
      <c r="AX1164" s="94">
        <v>213</v>
      </c>
      <c r="AY1164" s="381">
        <v>128</v>
      </c>
      <c r="AZ1164" s="382">
        <v>108</v>
      </c>
      <c r="BA1164" s="382">
        <v>108</v>
      </c>
      <c r="BB1164" s="49">
        <v>48</v>
      </c>
      <c r="BC1164" s="49"/>
      <c r="BD1164" s="3" t="s">
        <v>85</v>
      </c>
      <c r="BE1164" s="91" t="s">
        <v>85</v>
      </c>
      <c r="BF1164" s="3" t="s">
        <v>85</v>
      </c>
      <c r="BG1164" s="91" t="s">
        <v>85</v>
      </c>
      <c r="BH1164" s="70">
        <v>36.869999999999997</v>
      </c>
      <c r="BI1164" s="50">
        <v>21.141732283464599</v>
      </c>
      <c r="BJ1164" s="50">
        <v>21.141732283464599</v>
      </c>
      <c r="BK1164" s="50">
        <v>11.929133858267701</v>
      </c>
      <c r="BL1164" s="357">
        <v>8.7375807000000152E-2</v>
      </c>
      <c r="BM1164" s="73">
        <v>36</v>
      </c>
      <c r="BN1164" s="107" t="s">
        <v>4691</v>
      </c>
      <c r="BO1164" s="46" t="s">
        <v>3891</v>
      </c>
      <c r="BP1164" s="29" t="s">
        <v>3907</v>
      </c>
      <c r="BQ1164" s="29" t="s">
        <v>6685</v>
      </c>
      <c r="BR1164" s="29" t="s">
        <v>6575</v>
      </c>
      <c r="BS1164" s="29" t="s">
        <v>6576</v>
      </c>
      <c r="BT1164" s="74" t="s">
        <v>4101</v>
      </c>
      <c r="BU1164" s="74" t="s">
        <v>3909</v>
      </c>
      <c r="BV1164" s="74" t="s">
        <v>6577</v>
      </c>
      <c r="BW1164" s="74"/>
      <c r="BX1164" s="74"/>
      <c r="BY1164" s="74"/>
      <c r="BZ1164" s="300" t="s">
        <v>6710</v>
      </c>
      <c r="CA1164" s="363" t="s">
        <v>7362</v>
      </c>
      <c r="CB1164" s="300" t="s">
        <v>6711</v>
      </c>
      <c r="CC1164" s="363" t="s">
        <v>7363</v>
      </c>
      <c r="CD1164" s="311" t="str">
        <f t="shared" si="152"/>
        <v>DISCONTINUED - MR320, 18x9, +18mm Offset, 8x6.5, 130.81mm Centerbore, Method Bronze</v>
      </c>
      <c r="CE1164" s="311" t="s">
        <v>3721</v>
      </c>
      <c r="CF1164" s="311" t="s">
        <v>3720</v>
      </c>
      <c r="CG1164" s="300" t="str">
        <f t="shared" si="154"/>
        <v>STREET (3XX)</v>
      </c>
    </row>
    <row r="1165" spans="1:85" s="36" customFormat="1" ht="15" customHeight="1">
      <c r="A1165" s="571">
        <f t="shared" si="153"/>
        <v>1162</v>
      </c>
      <c r="B1165" s="4" t="s">
        <v>84</v>
      </c>
      <c r="C1165" s="92" t="s">
        <v>1055</v>
      </c>
      <c r="D1165" s="5" t="s">
        <v>5528</v>
      </c>
      <c r="E1165" s="84" t="s">
        <v>7617</v>
      </c>
      <c r="F1165" s="281" t="str">
        <f t="shared" si="146"/>
        <v>MR41447047552</v>
      </c>
      <c r="G1165" s="83"/>
      <c r="H1165" s="83"/>
      <c r="I1165" s="72" t="s">
        <v>5533</v>
      </c>
      <c r="J1165" s="305">
        <v>44580.366284722222</v>
      </c>
      <c r="K1165" s="305">
        <v>45623</v>
      </c>
      <c r="L1165" s="282" t="s">
        <v>1239</v>
      </c>
      <c r="M1165" s="328">
        <v>216</v>
      </c>
      <c r="N1165" s="85"/>
      <c r="O1165" s="409"/>
      <c r="P1165" s="5">
        <v>14</v>
      </c>
      <c r="Q1165" s="70">
        <v>7</v>
      </c>
      <c r="R1165" s="92" t="s">
        <v>1682</v>
      </c>
      <c r="S1165" s="5">
        <v>4</v>
      </c>
      <c r="T1165" s="5">
        <v>136</v>
      </c>
      <c r="U1165" s="5">
        <v>38</v>
      </c>
      <c r="V1165" s="17">
        <v>5.33</v>
      </c>
      <c r="W1165" s="5" t="s">
        <v>166</v>
      </c>
      <c r="X1165" s="17">
        <v>106</v>
      </c>
      <c r="Y1165" s="8">
        <v>15.43</v>
      </c>
      <c r="Z1165" s="47">
        <v>1600</v>
      </c>
      <c r="AA1165" s="72" t="s">
        <v>2165</v>
      </c>
      <c r="AB1165" s="72" t="s">
        <v>2845</v>
      </c>
      <c r="AC1165" s="47" t="s">
        <v>9592</v>
      </c>
      <c r="AD1165" s="2" t="s">
        <v>3945</v>
      </c>
      <c r="AE1165" s="435"/>
      <c r="AF1165" s="82">
        <v>22</v>
      </c>
      <c r="AG1165" s="80" t="s">
        <v>85</v>
      </c>
      <c r="AH1165" s="80" t="s">
        <v>85</v>
      </c>
      <c r="AI1165" s="80" t="s">
        <v>85</v>
      </c>
      <c r="AJ1165" s="80" t="s">
        <v>85</v>
      </c>
      <c r="AK1165" s="9" t="s">
        <v>85</v>
      </c>
      <c r="AL1165" s="74" t="s">
        <v>237</v>
      </c>
      <c r="AM1165" s="74" t="s">
        <v>85</v>
      </c>
      <c r="AN1165" s="38" t="s">
        <v>85</v>
      </c>
      <c r="AO1165" s="74" t="s">
        <v>85</v>
      </c>
      <c r="AP1165" s="77">
        <v>14.1</v>
      </c>
      <c r="AQ1165" s="74">
        <v>60</v>
      </c>
      <c r="AR1165" s="74">
        <v>180</v>
      </c>
      <c r="AS1165" s="25">
        <v>0</v>
      </c>
      <c r="AT1165" s="25">
        <v>3.8</v>
      </c>
      <c r="AU1165" s="25">
        <v>8.8000000000000007</v>
      </c>
      <c r="AV1165" s="25">
        <v>0</v>
      </c>
      <c r="AW1165" s="25">
        <v>168</v>
      </c>
      <c r="AX1165" s="25">
        <v>155.69999999999999</v>
      </c>
      <c r="AY1165" s="77">
        <v>104</v>
      </c>
      <c r="AZ1165" s="49">
        <v>48</v>
      </c>
      <c r="BA1165" s="49">
        <v>48</v>
      </c>
      <c r="BB1165" s="49">
        <v>20</v>
      </c>
      <c r="BC1165" s="49"/>
      <c r="BD1165" s="3" t="s">
        <v>85</v>
      </c>
      <c r="BE1165" s="91" t="s">
        <v>85</v>
      </c>
      <c r="BF1165" s="3" t="s">
        <v>85</v>
      </c>
      <c r="BG1165" s="91" t="s">
        <v>85</v>
      </c>
      <c r="BH1165" s="70">
        <v>19.22</v>
      </c>
      <c r="BI1165" s="50">
        <v>16.8503937007874</v>
      </c>
      <c r="BJ1165" s="50">
        <v>16.8503937007874</v>
      </c>
      <c r="BK1165" s="50">
        <v>9.8425196850393704</v>
      </c>
      <c r="BL1165" s="357">
        <v>4.5795999999999983E-2</v>
      </c>
      <c r="BM1165" s="5">
        <v>48</v>
      </c>
      <c r="BN1165" s="107" t="s">
        <v>3374</v>
      </c>
      <c r="BO1165" s="46" t="s">
        <v>3891</v>
      </c>
      <c r="BP1165" s="74" t="s">
        <v>5587</v>
      </c>
      <c r="BQ1165" s="74" t="s">
        <v>3907</v>
      </c>
      <c r="BR1165" s="74" t="s">
        <v>4615</v>
      </c>
      <c r="BS1165" s="74" t="s">
        <v>2734</v>
      </c>
      <c r="BT1165" s="74" t="s">
        <v>4116</v>
      </c>
      <c r="BU1165" s="74" t="s">
        <v>5141</v>
      </c>
      <c r="BV1165" s="74" t="s">
        <v>5586</v>
      </c>
      <c r="BW1165" s="74"/>
      <c r="BX1165" s="74"/>
      <c r="BY1165" s="74"/>
      <c r="BZ1165" s="300" t="s">
        <v>6421</v>
      </c>
      <c r="CA1165" s="356" t="s">
        <v>7336</v>
      </c>
      <c r="CB1165" s="300" t="s">
        <v>6423</v>
      </c>
      <c r="CC1165" s="356" t="s">
        <v>7337</v>
      </c>
      <c r="CD1165" s="311" t="str">
        <f t="shared" si="152"/>
        <v>DISCONTINUED - MR414 Bead Grip, 14x7, 5+2/+38mm Offset, 4x136, 106mm Centerbore, Matte Black</v>
      </c>
      <c r="CE1165" s="311" t="s">
        <v>3721</v>
      </c>
      <c r="CF1165" s="311" t="s">
        <v>3720</v>
      </c>
      <c r="CG1165" s="300" t="str">
        <f t="shared" si="154"/>
        <v>UTV (4XX)</v>
      </c>
    </row>
    <row r="1166" spans="1:85" s="36" customFormat="1" ht="15" customHeight="1">
      <c r="A1166" s="571">
        <f t="shared" si="153"/>
        <v>1163</v>
      </c>
      <c r="B1166" s="3" t="s">
        <v>84</v>
      </c>
      <c r="C1166" s="92" t="s">
        <v>1059</v>
      </c>
      <c r="D1166" s="75" t="s">
        <v>234</v>
      </c>
      <c r="E1166" s="84" t="s">
        <v>7618</v>
      </c>
      <c r="F1166" s="281" t="str">
        <f t="shared" si="146"/>
        <v>MR50267049530</v>
      </c>
      <c r="G1166" s="83"/>
      <c r="H1166" s="83"/>
      <c r="I1166" s="71" t="s">
        <v>2792</v>
      </c>
      <c r="J1166" s="307">
        <v>43461</v>
      </c>
      <c r="K1166" s="305">
        <v>45623</v>
      </c>
      <c r="L1166" s="282" t="s">
        <v>1239</v>
      </c>
      <c r="M1166" s="328">
        <v>249</v>
      </c>
      <c r="N1166" s="85"/>
      <c r="O1166" s="409"/>
      <c r="P1166" s="75">
        <v>16</v>
      </c>
      <c r="Q1166" s="39">
        <v>7</v>
      </c>
      <c r="R1166" s="92" t="s">
        <v>1685</v>
      </c>
      <c r="S1166" s="75">
        <v>5</v>
      </c>
      <c r="T1166" s="75">
        <v>108</v>
      </c>
      <c r="U1166" s="75">
        <v>30</v>
      </c>
      <c r="V1166" s="68">
        <v>5.2</v>
      </c>
      <c r="W1166" s="95" t="s">
        <v>85</v>
      </c>
      <c r="X1166" s="68">
        <v>63.4</v>
      </c>
      <c r="Y1166" s="39">
        <v>19.03</v>
      </c>
      <c r="Z1166" s="47">
        <v>1850</v>
      </c>
      <c r="AA1166" s="42" t="s">
        <v>2165</v>
      </c>
      <c r="AB1166" s="42" t="s">
        <v>2845</v>
      </c>
      <c r="AC1166" s="47" t="s">
        <v>9929</v>
      </c>
      <c r="AD1166" s="75" t="s">
        <v>1583</v>
      </c>
      <c r="AE1166" s="436"/>
      <c r="AF1166" s="82">
        <v>33</v>
      </c>
      <c r="AG1166" s="79" t="s">
        <v>1675</v>
      </c>
      <c r="AH1166" s="74" t="s">
        <v>1786</v>
      </c>
      <c r="AI1166" s="14" t="s">
        <v>85</v>
      </c>
      <c r="AJ1166" s="13" t="s">
        <v>85</v>
      </c>
      <c r="AK1166" s="9" t="s">
        <v>85</v>
      </c>
      <c r="AL1166" s="92" t="s">
        <v>236</v>
      </c>
      <c r="AM1166" s="75" t="s">
        <v>85</v>
      </c>
      <c r="AN1166" s="38" t="s">
        <v>85</v>
      </c>
      <c r="AO1166" s="75" t="s">
        <v>85</v>
      </c>
      <c r="AP1166" s="68">
        <v>16.2</v>
      </c>
      <c r="AQ1166" s="75">
        <v>60</v>
      </c>
      <c r="AR1166" s="75">
        <v>148</v>
      </c>
      <c r="AS1166" s="34">
        <v>25</v>
      </c>
      <c r="AT1166" s="34">
        <v>34.799999999999997</v>
      </c>
      <c r="AU1166" s="34">
        <v>37.799999999999997</v>
      </c>
      <c r="AV1166" s="34">
        <v>41</v>
      </c>
      <c r="AW1166" s="34">
        <v>194.7</v>
      </c>
      <c r="AX1166" s="34">
        <v>189</v>
      </c>
      <c r="AY1166" s="68">
        <v>63.4</v>
      </c>
      <c r="AZ1166" s="49">
        <v>25</v>
      </c>
      <c r="BA1166" s="49">
        <v>25</v>
      </c>
      <c r="BB1166" s="49">
        <v>0</v>
      </c>
      <c r="BC1166" s="49"/>
      <c r="BD1166" s="13" t="s">
        <v>85</v>
      </c>
      <c r="BE1166" s="91" t="s">
        <v>85</v>
      </c>
      <c r="BF1166" s="13" t="s">
        <v>85</v>
      </c>
      <c r="BG1166" s="91" t="s">
        <v>85</v>
      </c>
      <c r="BH1166" s="69">
        <v>22.52</v>
      </c>
      <c r="BI1166" s="50">
        <v>19.09</v>
      </c>
      <c r="BJ1166" s="50">
        <v>19.09</v>
      </c>
      <c r="BK1166" s="50">
        <v>10.24</v>
      </c>
      <c r="BL1166" s="357">
        <v>6.1152323564527607E-2</v>
      </c>
      <c r="BM1166" s="75">
        <v>36</v>
      </c>
      <c r="BN1166" s="107" t="s">
        <v>3374</v>
      </c>
      <c r="BO1166" s="46" t="s">
        <v>3891</v>
      </c>
      <c r="BP1166" s="74" t="s">
        <v>3907</v>
      </c>
      <c r="BQ1166" s="74" t="s">
        <v>5206</v>
      </c>
      <c r="BR1166" s="74" t="s">
        <v>5170</v>
      </c>
      <c r="BS1166" s="74" t="s">
        <v>4451</v>
      </c>
      <c r="BT1166" s="74" t="s">
        <v>4101</v>
      </c>
      <c r="BU1166" s="74" t="s">
        <v>3909</v>
      </c>
      <c r="BV1166" s="74" t="s">
        <v>5235</v>
      </c>
      <c r="BW1166" s="75"/>
      <c r="BX1166" s="75"/>
      <c r="BY1166" s="75"/>
      <c r="BZ1166" s="334" t="s">
        <v>6249</v>
      </c>
      <c r="CA1166" s="364" t="s">
        <v>7368</v>
      </c>
      <c r="CB1166" s="300" t="s">
        <v>6251</v>
      </c>
      <c r="CC1166" s="364" t="s">
        <v>7369</v>
      </c>
      <c r="CD1166" s="311" t="str">
        <f t="shared" si="152"/>
        <v>DISCONTINUED - MR502 RALLY, 16x7, +30mm Offset, 5x108, 63.4mm Centerbore, Matte Black</v>
      </c>
      <c r="CE1166" s="311" t="s">
        <v>3721</v>
      </c>
      <c r="CF1166" s="311" t="s">
        <v>3720</v>
      </c>
      <c r="CG1166" s="300" t="str">
        <f t="shared" si="154"/>
        <v>RALLY (5XX)</v>
      </c>
    </row>
    <row r="1167" spans="1:85" s="36" customFormat="1" ht="15" customHeight="1">
      <c r="A1167" s="571">
        <f t="shared" si="153"/>
        <v>1164</v>
      </c>
      <c r="B1167" s="3" t="s">
        <v>84</v>
      </c>
      <c r="C1167" s="92" t="s">
        <v>1059</v>
      </c>
      <c r="D1167" s="75" t="s">
        <v>234</v>
      </c>
      <c r="E1167" s="84" t="s">
        <v>7619</v>
      </c>
      <c r="F1167" s="281" t="str">
        <f t="shared" si="146"/>
        <v>MR50267054530-2</v>
      </c>
      <c r="G1167" s="83">
        <v>-2</v>
      </c>
      <c r="H1167" s="83"/>
      <c r="I1167" s="71" t="s">
        <v>5668</v>
      </c>
      <c r="J1167" s="305">
        <v>44517.580335648148</v>
      </c>
      <c r="K1167" s="305">
        <v>45623</v>
      </c>
      <c r="L1167" s="282" t="s">
        <v>1239</v>
      </c>
      <c r="M1167" s="328">
        <v>249</v>
      </c>
      <c r="N1167" s="85"/>
      <c r="O1167" s="409"/>
      <c r="P1167" s="75">
        <v>16</v>
      </c>
      <c r="Q1167" s="39">
        <v>7</v>
      </c>
      <c r="R1167" s="92" t="s">
        <v>2307</v>
      </c>
      <c r="S1167" s="75">
        <v>5</v>
      </c>
      <c r="T1167" s="75">
        <v>110</v>
      </c>
      <c r="U1167" s="75">
        <v>30</v>
      </c>
      <c r="V1167" s="68">
        <v>5.2</v>
      </c>
      <c r="W1167" s="95" t="s">
        <v>85</v>
      </c>
      <c r="X1167" s="68">
        <v>65.099999999999994</v>
      </c>
      <c r="Y1167" s="39">
        <v>19.88</v>
      </c>
      <c r="Z1167" s="47">
        <v>1850</v>
      </c>
      <c r="AA1167" s="42" t="s">
        <v>2165</v>
      </c>
      <c r="AB1167" s="42" t="s">
        <v>2845</v>
      </c>
      <c r="AC1167" s="47" t="s">
        <v>9917</v>
      </c>
      <c r="AD1167" s="74" t="s">
        <v>5414</v>
      </c>
      <c r="AE1167" s="86"/>
      <c r="AF1167" s="82">
        <v>33</v>
      </c>
      <c r="AG1167" s="80" t="s">
        <v>85</v>
      </c>
      <c r="AH1167" s="74" t="s">
        <v>1786</v>
      </c>
      <c r="AI1167" s="73" t="s">
        <v>85</v>
      </c>
      <c r="AJ1167" s="3" t="s">
        <v>85</v>
      </c>
      <c r="AK1167" s="9" t="s">
        <v>85</v>
      </c>
      <c r="AL1167" s="92" t="s">
        <v>236</v>
      </c>
      <c r="AM1167" s="75" t="s">
        <v>85</v>
      </c>
      <c r="AN1167" s="38" t="s">
        <v>85</v>
      </c>
      <c r="AO1167" s="75" t="s">
        <v>85</v>
      </c>
      <c r="AP1167" s="68">
        <v>16.2</v>
      </c>
      <c r="AQ1167" s="75">
        <v>60</v>
      </c>
      <c r="AR1167" s="75">
        <v>148</v>
      </c>
      <c r="AS1167" s="34">
        <v>25</v>
      </c>
      <c r="AT1167" s="34">
        <v>34.799999999999997</v>
      </c>
      <c r="AU1167" s="34">
        <v>37.799999999999997</v>
      </c>
      <c r="AV1167" s="34">
        <v>41</v>
      </c>
      <c r="AW1167" s="34">
        <v>194.7</v>
      </c>
      <c r="AX1167" s="34">
        <v>189</v>
      </c>
      <c r="AY1167" s="68">
        <v>65.099999999999994</v>
      </c>
      <c r="AZ1167" s="49">
        <v>40</v>
      </c>
      <c r="BA1167" s="49">
        <v>40</v>
      </c>
      <c r="BB1167" s="49">
        <v>0</v>
      </c>
      <c r="BC1167" s="49"/>
      <c r="BD1167" s="13" t="s">
        <v>85</v>
      </c>
      <c r="BE1167" s="91" t="s">
        <v>85</v>
      </c>
      <c r="BF1167" s="13" t="s">
        <v>85</v>
      </c>
      <c r="BG1167" s="91" t="s">
        <v>85</v>
      </c>
      <c r="BH1167" s="69">
        <v>23.41</v>
      </c>
      <c r="BI1167" s="50">
        <v>19.09</v>
      </c>
      <c r="BJ1167" s="50">
        <v>19.09</v>
      </c>
      <c r="BK1167" s="50">
        <v>10.24</v>
      </c>
      <c r="BL1167" s="357">
        <v>6.1152323564527607E-2</v>
      </c>
      <c r="BM1167" s="75">
        <v>36</v>
      </c>
      <c r="BN1167" s="107" t="s">
        <v>4691</v>
      </c>
      <c r="BO1167" s="46" t="s">
        <v>3891</v>
      </c>
      <c r="BP1167" s="74" t="s">
        <v>3907</v>
      </c>
      <c r="BQ1167" s="74" t="s">
        <v>5206</v>
      </c>
      <c r="BR1167" s="74" t="s">
        <v>5170</v>
      </c>
      <c r="BS1167" s="74" t="s">
        <v>4451</v>
      </c>
      <c r="BT1167" s="74" t="s">
        <v>4101</v>
      </c>
      <c r="BU1167" s="74" t="s">
        <v>3909</v>
      </c>
      <c r="BV1167" s="74" t="s">
        <v>5235</v>
      </c>
      <c r="BW1167" s="75"/>
      <c r="BX1167" s="75"/>
      <c r="BY1167" s="75"/>
      <c r="BZ1167" s="334" t="s">
        <v>6249</v>
      </c>
      <c r="CA1167" s="364" t="s">
        <v>7330</v>
      </c>
      <c r="CB1167" s="300" t="s">
        <v>6251</v>
      </c>
      <c r="CC1167" s="364" t="s">
        <v>7331</v>
      </c>
      <c r="CD1167" s="311" t="str">
        <f t="shared" si="152"/>
        <v>DISCONTINUED - MR502 RALLY, 16x7, +30mm Offset, 5x110, 65.1mm Centerbore, Matte Black</v>
      </c>
      <c r="CE1167" s="311" t="s">
        <v>3721</v>
      </c>
      <c r="CF1167" s="311" t="s">
        <v>3720</v>
      </c>
      <c r="CG1167" s="300" t="str">
        <f t="shared" si="154"/>
        <v>RALLY (5XX)</v>
      </c>
    </row>
    <row r="1168" spans="1:85" s="36" customFormat="1" ht="15" customHeight="1">
      <c r="A1168" s="571">
        <f t="shared" si="153"/>
        <v>1165</v>
      </c>
      <c r="B1168" s="3" t="s">
        <v>84</v>
      </c>
      <c r="C1168" s="92" t="s">
        <v>1059</v>
      </c>
      <c r="D1168" s="75" t="s">
        <v>234</v>
      </c>
      <c r="E1168" s="84" t="s">
        <v>7620</v>
      </c>
      <c r="F1168" s="281" t="str">
        <f t="shared" si="146"/>
        <v>MR50278051538</v>
      </c>
      <c r="G1168" s="83"/>
      <c r="H1168" s="83"/>
      <c r="I1168" s="71" t="s">
        <v>2320</v>
      </c>
      <c r="J1168" s="306">
        <v>43362.66547453704</v>
      </c>
      <c r="K1168" s="305">
        <v>45623</v>
      </c>
      <c r="L1168" s="282" t="s">
        <v>1239</v>
      </c>
      <c r="M1168" s="328">
        <v>289</v>
      </c>
      <c r="N1168" s="85"/>
      <c r="O1168" s="409"/>
      <c r="P1168" s="74">
        <v>17</v>
      </c>
      <c r="Q1168" s="76">
        <v>8</v>
      </c>
      <c r="R1168" s="92" t="s">
        <v>1684</v>
      </c>
      <c r="S1168" s="74">
        <v>5</v>
      </c>
      <c r="T1168" s="74">
        <v>100</v>
      </c>
      <c r="U1168" s="74">
        <v>38</v>
      </c>
      <c r="V1168" s="77">
        <v>6.1</v>
      </c>
      <c r="W1168" s="93" t="s">
        <v>85</v>
      </c>
      <c r="X1168" s="77">
        <v>67.099999999999994</v>
      </c>
      <c r="Y1168" s="76">
        <v>25.5</v>
      </c>
      <c r="Z1168" s="47">
        <v>1850</v>
      </c>
      <c r="AA1168" s="72" t="s">
        <v>2165</v>
      </c>
      <c r="AB1168" s="72" t="s">
        <v>2845</v>
      </c>
      <c r="AC1168" s="47" t="s">
        <v>9883</v>
      </c>
      <c r="AD1168" s="74" t="s">
        <v>1583</v>
      </c>
      <c r="AE1168" s="86"/>
      <c r="AF1168" s="82">
        <v>33</v>
      </c>
      <c r="AG1168" s="79" t="s">
        <v>1675</v>
      </c>
      <c r="AH1168" s="74" t="s">
        <v>1786</v>
      </c>
      <c r="AI1168" s="73" t="s">
        <v>85</v>
      </c>
      <c r="AJ1168" s="3" t="s">
        <v>85</v>
      </c>
      <c r="AK1168" s="9" t="s">
        <v>85</v>
      </c>
      <c r="AL1168" s="92" t="s">
        <v>236</v>
      </c>
      <c r="AM1168" s="74" t="s">
        <v>1631</v>
      </c>
      <c r="AN1168" s="38">
        <v>2.75</v>
      </c>
      <c r="AO1168" s="74">
        <v>56.1</v>
      </c>
      <c r="AP1168" s="77">
        <v>16.2</v>
      </c>
      <c r="AQ1168" s="74">
        <v>60</v>
      </c>
      <c r="AR1168" s="74">
        <v>160</v>
      </c>
      <c r="AS1168" s="25">
        <v>18</v>
      </c>
      <c r="AT1168" s="25">
        <v>34.9</v>
      </c>
      <c r="AU1168" s="25">
        <v>42</v>
      </c>
      <c r="AV1168" s="25">
        <v>48</v>
      </c>
      <c r="AW1168" s="25">
        <v>208</v>
      </c>
      <c r="AX1168" s="25">
        <v>203</v>
      </c>
      <c r="AY1168" s="77">
        <v>67.099999999999994</v>
      </c>
      <c r="AZ1168" s="49">
        <v>20.399999999999999</v>
      </c>
      <c r="BA1168" s="49">
        <v>20.399999999999999</v>
      </c>
      <c r="BB1168" s="49">
        <v>0</v>
      </c>
      <c r="BC1168" s="49"/>
      <c r="BD1168" s="3" t="s">
        <v>85</v>
      </c>
      <c r="BE1168" s="91" t="s">
        <v>85</v>
      </c>
      <c r="BF1168" s="3" t="s">
        <v>85</v>
      </c>
      <c r="BG1168" s="91" t="s">
        <v>85</v>
      </c>
      <c r="BH1168" s="70">
        <v>30.276817340056521</v>
      </c>
      <c r="BI1168" s="50">
        <v>20.236220472440898</v>
      </c>
      <c r="BJ1168" s="50">
        <v>20.236220472440898</v>
      </c>
      <c r="BK1168" s="50">
        <v>10.7086614173228</v>
      </c>
      <c r="BL1168" s="357">
        <v>7.18613119999994E-2</v>
      </c>
      <c r="BM1168" s="74">
        <v>36</v>
      </c>
      <c r="BN1168" s="107" t="s">
        <v>3374</v>
      </c>
      <c r="BO1168" s="46" t="s">
        <v>3891</v>
      </c>
      <c r="BP1168" s="74" t="s">
        <v>3907</v>
      </c>
      <c r="BQ1168" s="74" t="s">
        <v>5206</v>
      </c>
      <c r="BR1168" s="74" t="s">
        <v>5170</v>
      </c>
      <c r="BS1168" s="74" t="s">
        <v>4451</v>
      </c>
      <c r="BT1168" s="74" t="s">
        <v>4101</v>
      </c>
      <c r="BU1168" s="74" t="s">
        <v>3909</v>
      </c>
      <c r="BV1168" s="74" t="s">
        <v>5235</v>
      </c>
      <c r="BW1168" s="74"/>
      <c r="BX1168" s="74"/>
      <c r="BY1168" s="74"/>
      <c r="BZ1168" s="334" t="s">
        <v>6249</v>
      </c>
      <c r="CA1168" s="364" t="s">
        <v>7368</v>
      </c>
      <c r="CB1168" s="300" t="s">
        <v>6251</v>
      </c>
      <c r="CC1168" s="364" t="s">
        <v>7369</v>
      </c>
      <c r="CD1168" s="311" t="str">
        <f t="shared" si="152"/>
        <v>DISCONTINUED - MR502 RALLY, 17x8, +38mm Offset, 5x100, 67.1mm Centerbore, Matte Black</v>
      </c>
      <c r="CE1168" s="311" t="s">
        <v>3721</v>
      </c>
      <c r="CF1168" s="311" t="s">
        <v>3720</v>
      </c>
      <c r="CG1168" s="300" t="str">
        <f t="shared" si="154"/>
        <v>RALLY (5XX)</v>
      </c>
    </row>
    <row r="1169" spans="1:85" s="36" customFormat="1" ht="15" customHeight="1">
      <c r="A1169" s="571">
        <f t="shared" si="153"/>
        <v>1166</v>
      </c>
      <c r="B1169" s="3" t="s">
        <v>84</v>
      </c>
      <c r="C1169" s="92" t="s">
        <v>1247</v>
      </c>
      <c r="D1169" s="74" t="s">
        <v>5484</v>
      </c>
      <c r="E1169" s="84" t="s">
        <v>7621</v>
      </c>
      <c r="F1169" s="281" t="str">
        <f t="shared" si="146"/>
        <v>MR70377556950</v>
      </c>
      <c r="G1169" s="83"/>
      <c r="H1169" s="83"/>
      <c r="I1169" s="81" t="s">
        <v>3977</v>
      </c>
      <c r="J1169" s="299">
        <v>43886</v>
      </c>
      <c r="K1169" s="305">
        <v>45623</v>
      </c>
      <c r="L1169" s="282" t="s">
        <v>1239</v>
      </c>
      <c r="M1169" s="328">
        <v>309</v>
      </c>
      <c r="N1169" s="85"/>
      <c r="O1169" s="409"/>
      <c r="P1169" s="74">
        <v>17</v>
      </c>
      <c r="Q1169" s="74">
        <v>7.5</v>
      </c>
      <c r="R1169" s="92" t="s">
        <v>1689</v>
      </c>
      <c r="S1169" s="74">
        <v>5</v>
      </c>
      <c r="T1169" s="74">
        <v>160</v>
      </c>
      <c r="U1169" s="74">
        <v>50</v>
      </c>
      <c r="V1169" s="68">
        <v>6.2</v>
      </c>
      <c r="W1169" s="93" t="s">
        <v>85</v>
      </c>
      <c r="X1169" s="77">
        <v>65</v>
      </c>
      <c r="Y1169" s="76">
        <v>27.7</v>
      </c>
      <c r="Z1169" s="47">
        <v>3640</v>
      </c>
      <c r="AA1169" s="81" t="s">
        <v>2168</v>
      </c>
      <c r="AB1169" s="71" t="s">
        <v>2846</v>
      </c>
      <c r="AC1169" s="47" t="s">
        <v>9876</v>
      </c>
      <c r="AD1169" s="74" t="s">
        <v>3940</v>
      </c>
      <c r="AE1169" s="86"/>
      <c r="AF1169" s="82">
        <v>22</v>
      </c>
      <c r="AG1169" s="80" t="s">
        <v>85</v>
      </c>
      <c r="AH1169" s="14" t="s">
        <v>85</v>
      </c>
      <c r="AI1169" s="14" t="s">
        <v>85</v>
      </c>
      <c r="AJ1169" s="14" t="s">
        <v>85</v>
      </c>
      <c r="AK1169" s="9" t="s">
        <v>85</v>
      </c>
      <c r="AL1169" s="92" t="s">
        <v>236</v>
      </c>
      <c r="AM1169" s="74" t="s">
        <v>85</v>
      </c>
      <c r="AN1169" s="38" t="s">
        <v>85</v>
      </c>
      <c r="AO1169" s="74" t="s">
        <v>85</v>
      </c>
      <c r="AP1169" s="68">
        <v>16.2</v>
      </c>
      <c r="AQ1169" s="75">
        <v>60</v>
      </c>
      <c r="AR1169" s="74">
        <v>190</v>
      </c>
      <c r="AS1169" s="34">
        <v>0</v>
      </c>
      <c r="AT1169" s="34">
        <v>5.6</v>
      </c>
      <c r="AU1169" s="34">
        <v>15.8</v>
      </c>
      <c r="AV1169" s="34">
        <v>14.6</v>
      </c>
      <c r="AW1169" s="34">
        <v>199.6</v>
      </c>
      <c r="AX1169" s="34">
        <v>189</v>
      </c>
      <c r="AY1169" s="384">
        <v>65</v>
      </c>
      <c r="AZ1169" s="382">
        <v>39.9</v>
      </c>
      <c r="BA1169" s="382">
        <v>39.9</v>
      </c>
      <c r="BB1169" s="49">
        <v>22</v>
      </c>
      <c r="BC1169" s="49"/>
      <c r="BD1169" s="3" t="s">
        <v>85</v>
      </c>
      <c r="BE1169" s="91" t="s">
        <v>85</v>
      </c>
      <c r="BF1169" s="3" t="s">
        <v>85</v>
      </c>
      <c r="BG1169" s="91" t="s">
        <v>85</v>
      </c>
      <c r="BH1169" s="70">
        <v>31.7</v>
      </c>
      <c r="BI1169" s="50">
        <v>20.236220472440898</v>
      </c>
      <c r="BJ1169" s="50">
        <v>20.236220472440898</v>
      </c>
      <c r="BK1169" s="50">
        <v>10.4330708661417</v>
      </c>
      <c r="BL1169" s="357">
        <v>7.001193999999944E-2</v>
      </c>
      <c r="BM1169" s="73">
        <v>36</v>
      </c>
      <c r="BN1169" s="107" t="s">
        <v>3374</v>
      </c>
      <c r="BO1169" s="46" t="s">
        <v>3891</v>
      </c>
      <c r="BP1169" s="74" t="s">
        <v>4730</v>
      </c>
      <c r="BQ1169" s="74" t="s">
        <v>3907</v>
      </c>
      <c r="BR1169" s="74" t="s">
        <v>4615</v>
      </c>
      <c r="BS1169" s="74" t="s">
        <v>2734</v>
      </c>
      <c r="BT1169" s="74" t="s">
        <v>4116</v>
      </c>
      <c r="BU1169" s="74" t="s">
        <v>5141</v>
      </c>
      <c r="BV1169" s="74" t="s">
        <v>5127</v>
      </c>
      <c r="BW1169" s="74" t="s">
        <v>4101</v>
      </c>
      <c r="BX1169" s="74" t="s">
        <v>3909</v>
      </c>
      <c r="BY1169" s="74"/>
      <c r="BZ1169" s="300" t="s">
        <v>6315</v>
      </c>
      <c r="CA1169" s="356" t="s">
        <v>7400</v>
      </c>
      <c r="CB1169" s="300" t="s">
        <v>6318</v>
      </c>
      <c r="CC1169" s="356" t="s">
        <v>7401</v>
      </c>
      <c r="CD1169" s="311" t="str">
        <f t="shared" si="152"/>
        <v>DISCONTINUED - MR703 Bead Grip, 17x7.5, +50mm Offset, 5x160, 65mm Centerbore, Method Bronze</v>
      </c>
      <c r="CE1169" s="311" t="s">
        <v>3721</v>
      </c>
      <c r="CF1169" s="311" t="s">
        <v>3720</v>
      </c>
      <c r="CG1169" s="300" t="str">
        <f t="shared" si="154"/>
        <v>TRAIL (7XX)</v>
      </c>
    </row>
    <row r="1170" spans="1:85" s="36" customFormat="1" ht="15" customHeight="1">
      <c r="A1170" s="571">
        <f t="shared" si="153"/>
        <v>1167</v>
      </c>
      <c r="B1170" s="13" t="s">
        <v>84</v>
      </c>
      <c r="C1170" s="97" t="s">
        <v>1247</v>
      </c>
      <c r="D1170" s="75" t="s">
        <v>5487</v>
      </c>
      <c r="E1170" s="84" t="s">
        <v>7622</v>
      </c>
      <c r="F1170" s="281" t="str">
        <f t="shared" si="146"/>
        <v>MR70578516525</v>
      </c>
      <c r="G1170" s="83"/>
      <c r="H1170" s="83"/>
      <c r="I1170" s="43" t="s">
        <v>4573</v>
      </c>
      <c r="J1170" s="316">
        <v>44202.431299039352</v>
      </c>
      <c r="K1170" s="305">
        <v>45623</v>
      </c>
      <c r="L1170" s="282" t="s">
        <v>1239</v>
      </c>
      <c r="M1170" s="328">
        <v>319</v>
      </c>
      <c r="N1170" s="85"/>
      <c r="O1170" s="409"/>
      <c r="P1170" s="75">
        <v>17</v>
      </c>
      <c r="Q1170" s="75">
        <v>8.5</v>
      </c>
      <c r="R1170" s="92" t="s">
        <v>1697</v>
      </c>
      <c r="S1170" s="75">
        <v>6</v>
      </c>
      <c r="T1170" s="75">
        <v>135</v>
      </c>
      <c r="U1170" s="75">
        <v>25</v>
      </c>
      <c r="V1170" s="68">
        <v>5.78</v>
      </c>
      <c r="W1170" s="95" t="s">
        <v>85</v>
      </c>
      <c r="X1170" s="68">
        <v>87</v>
      </c>
      <c r="Y1170" s="8">
        <v>26.675933724370186</v>
      </c>
      <c r="Z1170" s="47">
        <v>2650</v>
      </c>
      <c r="AA1170" s="43" t="s">
        <v>2165</v>
      </c>
      <c r="AB1170" s="72" t="s">
        <v>2845</v>
      </c>
      <c r="AC1170" s="47" t="s">
        <v>9808</v>
      </c>
      <c r="AD1170" s="74" t="s">
        <v>3940</v>
      </c>
      <c r="AE1170" s="86"/>
      <c r="AF1170" s="82">
        <v>22</v>
      </c>
      <c r="AG1170" s="14" t="s">
        <v>85</v>
      </c>
      <c r="AH1170" s="14" t="s">
        <v>85</v>
      </c>
      <c r="AI1170" s="14" t="s">
        <v>85</v>
      </c>
      <c r="AJ1170" s="14" t="s">
        <v>85</v>
      </c>
      <c r="AK1170" s="9" t="s">
        <v>85</v>
      </c>
      <c r="AL1170" s="92" t="s">
        <v>236</v>
      </c>
      <c r="AM1170" s="75" t="s">
        <v>85</v>
      </c>
      <c r="AN1170" s="38" t="s">
        <v>85</v>
      </c>
      <c r="AO1170" s="75" t="s">
        <v>85</v>
      </c>
      <c r="AP1170" s="68">
        <v>16.2</v>
      </c>
      <c r="AQ1170" s="75">
        <v>60</v>
      </c>
      <c r="AR1170" s="75">
        <v>175</v>
      </c>
      <c r="AS1170" s="34">
        <v>3</v>
      </c>
      <c r="AT1170" s="34">
        <v>16</v>
      </c>
      <c r="AU1170" s="25">
        <v>28.8</v>
      </c>
      <c r="AV1170" s="34">
        <v>34.799999999999997</v>
      </c>
      <c r="AW1170" s="25">
        <v>209</v>
      </c>
      <c r="AX1170" s="67">
        <v>195</v>
      </c>
      <c r="AY1170" s="385">
        <v>82.4</v>
      </c>
      <c r="AZ1170" s="382">
        <v>41.48</v>
      </c>
      <c r="BA1170" s="382">
        <v>49.95</v>
      </c>
      <c r="BB1170" s="49">
        <v>31</v>
      </c>
      <c r="BC1170" s="49"/>
      <c r="BD1170" s="13" t="s">
        <v>85</v>
      </c>
      <c r="BE1170" s="91" t="s">
        <v>85</v>
      </c>
      <c r="BF1170" s="13" t="s">
        <v>85</v>
      </c>
      <c r="BG1170" s="91" t="s">
        <v>85</v>
      </c>
      <c r="BH1170" s="70">
        <v>31.18</v>
      </c>
      <c r="BI1170" s="50">
        <v>20.236220472440898</v>
      </c>
      <c r="BJ1170" s="50">
        <v>20.236220472440898</v>
      </c>
      <c r="BK1170" s="50">
        <v>11.417322834645701</v>
      </c>
      <c r="BL1170" s="357">
        <v>7.6616839999999839E-2</v>
      </c>
      <c r="BM1170" s="14">
        <v>36</v>
      </c>
      <c r="BN1170" s="107" t="s">
        <v>4691</v>
      </c>
      <c r="BO1170" s="46" t="s">
        <v>3891</v>
      </c>
      <c r="BP1170" s="74" t="s">
        <v>4730</v>
      </c>
      <c r="BQ1170" s="74" t="s">
        <v>3907</v>
      </c>
      <c r="BR1170" s="74" t="s">
        <v>5031</v>
      </c>
      <c r="BS1170" s="74" t="s">
        <v>2734</v>
      </c>
      <c r="BT1170" s="74" t="s">
        <v>4116</v>
      </c>
      <c r="BU1170" s="74" t="s">
        <v>5126</v>
      </c>
      <c r="BV1170" s="74" t="s">
        <v>5127</v>
      </c>
      <c r="BW1170" s="74" t="s">
        <v>4101</v>
      </c>
      <c r="BX1170" s="74" t="s">
        <v>3909</v>
      </c>
      <c r="BY1170" s="74"/>
      <c r="BZ1170" s="334" t="s">
        <v>6338</v>
      </c>
      <c r="CA1170" s="364" t="s">
        <v>7366</v>
      </c>
      <c r="CB1170" s="337" t="s">
        <v>6342</v>
      </c>
      <c r="CC1170" s="364" t="s">
        <v>7367</v>
      </c>
      <c r="CD1170" s="311" t="str">
        <f t="shared" si="152"/>
        <v>DISCONTINUED - MR705 Bead Grip, 17x8.5, +25mm Offset, 6x135, 87mm Centerbore, Matte Black</v>
      </c>
      <c r="CE1170" s="311" t="s">
        <v>3721</v>
      </c>
      <c r="CF1170" s="311" t="s">
        <v>3720</v>
      </c>
      <c r="CG1170" s="300" t="str">
        <f t="shared" si="154"/>
        <v>TRAIL (7XX)</v>
      </c>
    </row>
    <row r="1171" spans="1:85" s="36" customFormat="1" ht="15" customHeight="1">
      <c r="A1171" s="571">
        <f t="shared" si="153"/>
        <v>1168</v>
      </c>
      <c r="B1171" s="13" t="s">
        <v>84</v>
      </c>
      <c r="C1171" s="97" t="s">
        <v>1247</v>
      </c>
      <c r="D1171" s="75" t="s">
        <v>5489</v>
      </c>
      <c r="E1171" s="84" t="s">
        <v>7623</v>
      </c>
      <c r="F1171" s="281" t="str">
        <f t="shared" si="146"/>
        <v>MR70767049530</v>
      </c>
      <c r="G1171" s="83"/>
      <c r="H1171" s="83"/>
      <c r="I1171" s="72" t="s">
        <v>5425</v>
      </c>
      <c r="J1171" s="306">
        <v>44518.655578703707</v>
      </c>
      <c r="K1171" s="305">
        <v>45623</v>
      </c>
      <c r="L1171" s="282" t="s">
        <v>1239</v>
      </c>
      <c r="M1171" s="328">
        <v>289</v>
      </c>
      <c r="N1171" s="85"/>
      <c r="O1171" s="409"/>
      <c r="P1171" s="75">
        <v>16</v>
      </c>
      <c r="Q1171" s="76">
        <v>7</v>
      </c>
      <c r="R1171" s="92" t="s">
        <v>1685</v>
      </c>
      <c r="S1171" s="75">
        <v>5</v>
      </c>
      <c r="T1171" s="75">
        <v>108</v>
      </c>
      <c r="U1171" s="75">
        <v>30</v>
      </c>
      <c r="V1171" s="77">
        <v>5.17</v>
      </c>
      <c r="W1171" s="95" t="s">
        <v>85</v>
      </c>
      <c r="X1171" s="68">
        <v>63.4</v>
      </c>
      <c r="Y1171" s="39">
        <v>17.79</v>
      </c>
      <c r="Z1171" s="47">
        <v>1850</v>
      </c>
      <c r="AA1171" s="43" t="s">
        <v>2165</v>
      </c>
      <c r="AB1171" s="72" t="s">
        <v>2845</v>
      </c>
      <c r="AC1171" s="47" t="s">
        <v>9929</v>
      </c>
      <c r="AD1171" s="74" t="s">
        <v>3939</v>
      </c>
      <c r="AE1171" s="86"/>
      <c r="AF1171" s="82">
        <v>22</v>
      </c>
      <c r="AG1171" s="14" t="s">
        <v>85</v>
      </c>
      <c r="AH1171" s="14" t="s">
        <v>85</v>
      </c>
      <c r="AI1171" s="13" t="s">
        <v>85</v>
      </c>
      <c r="AJ1171" s="14" t="s">
        <v>85</v>
      </c>
      <c r="AK1171" s="9" t="s">
        <v>85</v>
      </c>
      <c r="AL1171" s="92" t="s">
        <v>236</v>
      </c>
      <c r="AM1171" s="75" t="s">
        <v>85</v>
      </c>
      <c r="AN1171" s="38" t="s">
        <v>85</v>
      </c>
      <c r="AO1171" s="75" t="s">
        <v>85</v>
      </c>
      <c r="AP1171" s="68">
        <v>16.2</v>
      </c>
      <c r="AQ1171" s="75">
        <v>60</v>
      </c>
      <c r="AR1171" s="75">
        <v>150</v>
      </c>
      <c r="AS1171" s="34">
        <v>14</v>
      </c>
      <c r="AT1171" s="34">
        <v>22.6</v>
      </c>
      <c r="AU1171" s="25">
        <v>33</v>
      </c>
      <c r="AV1171" s="34">
        <v>42.8</v>
      </c>
      <c r="AW1171" s="25">
        <v>193.6</v>
      </c>
      <c r="AX1171" s="67">
        <v>182</v>
      </c>
      <c r="AY1171" s="384">
        <v>60</v>
      </c>
      <c r="AZ1171" s="382">
        <v>26.22</v>
      </c>
      <c r="BA1171" s="382">
        <v>34.409999999999997</v>
      </c>
      <c r="BB1171" s="49">
        <v>0</v>
      </c>
      <c r="BC1171" s="49"/>
      <c r="BD1171" s="13" t="s">
        <v>85</v>
      </c>
      <c r="BE1171" s="91" t="s">
        <v>85</v>
      </c>
      <c r="BF1171" s="13" t="s">
        <v>85</v>
      </c>
      <c r="BG1171" s="91" t="s">
        <v>85</v>
      </c>
      <c r="BH1171" s="70">
        <v>21.79</v>
      </c>
      <c r="BI1171" s="50">
        <v>19.09</v>
      </c>
      <c r="BJ1171" s="50">
        <v>19.09</v>
      </c>
      <c r="BK1171" s="50">
        <v>10.24</v>
      </c>
      <c r="BL1171" s="357">
        <v>6.1152323564527607E-2</v>
      </c>
      <c r="BM1171" s="75">
        <v>36</v>
      </c>
      <c r="BN1171" s="107" t="s">
        <v>3374</v>
      </c>
      <c r="BO1171" s="46" t="s">
        <v>3891</v>
      </c>
      <c r="BP1171" s="74" t="s">
        <v>4730</v>
      </c>
      <c r="BQ1171" s="74" t="s">
        <v>3907</v>
      </c>
      <c r="BR1171" s="74" t="s">
        <v>5161</v>
      </c>
      <c r="BS1171" s="74" t="s">
        <v>2734</v>
      </c>
      <c r="BT1171" s="74" t="s">
        <v>5619</v>
      </c>
      <c r="BU1171" s="74" t="s">
        <v>5126</v>
      </c>
      <c r="BV1171" s="74" t="s">
        <v>5620</v>
      </c>
      <c r="BW1171" s="74" t="s">
        <v>4101</v>
      </c>
      <c r="BX1171" s="74" t="s">
        <v>3909</v>
      </c>
      <c r="BY1171" s="74"/>
      <c r="BZ1171" s="334" t="s">
        <v>6391</v>
      </c>
      <c r="CA1171" s="364" t="s">
        <v>7390</v>
      </c>
      <c r="CB1171" s="337" t="s">
        <v>6394</v>
      </c>
      <c r="CC1171" s="364" t="s">
        <v>7391</v>
      </c>
      <c r="CD1171" s="311" t="str">
        <f t="shared" si="152"/>
        <v>DISCONTINUED - MR707 Bead Grip, 16x7, +30mm Offset, 5x108, 63.4mm Centerbore, Matte Black</v>
      </c>
      <c r="CE1171" s="311" t="s">
        <v>3721</v>
      </c>
      <c r="CF1171" s="311" t="s">
        <v>3720</v>
      </c>
      <c r="CG1171" s="300" t="str">
        <f t="shared" si="154"/>
        <v>TRAIL (7XX)</v>
      </c>
    </row>
    <row r="1172" spans="1:85" s="36" customFormat="1" ht="15" customHeight="1">
      <c r="A1172" s="571">
        <f t="shared" si="153"/>
        <v>1169</v>
      </c>
      <c r="B1172" s="92" t="s">
        <v>84</v>
      </c>
      <c r="C1172" s="92" t="s">
        <v>1038</v>
      </c>
      <c r="D1172" s="92" t="s">
        <v>4208</v>
      </c>
      <c r="E1172" s="129" t="s">
        <v>7625</v>
      </c>
      <c r="F1172" s="281" t="str">
        <f t="shared" si="146"/>
        <v>MR31778580500</v>
      </c>
      <c r="G1172" s="83"/>
      <c r="H1172" s="83"/>
      <c r="I1172" s="72" t="s">
        <v>4219</v>
      </c>
      <c r="J1172" s="305">
        <v>44026</v>
      </c>
      <c r="K1172" s="305">
        <v>45623</v>
      </c>
      <c r="L1172" s="282" t="s">
        <v>1239</v>
      </c>
      <c r="M1172" s="328">
        <v>339</v>
      </c>
      <c r="N1172" s="85"/>
      <c r="O1172" s="409"/>
      <c r="P1172" s="29">
        <v>17</v>
      </c>
      <c r="Q1172" s="24">
        <v>8.5</v>
      </c>
      <c r="R1172" s="92" t="s">
        <v>1699</v>
      </c>
      <c r="S1172" s="3">
        <v>8</v>
      </c>
      <c r="T1172" s="29">
        <v>6.5</v>
      </c>
      <c r="U1172" s="29">
        <v>0</v>
      </c>
      <c r="V1172" s="16">
        <v>4.75</v>
      </c>
      <c r="W1172" s="93" t="s">
        <v>85</v>
      </c>
      <c r="X1172" s="16">
        <v>130.81</v>
      </c>
      <c r="Y1172" s="8">
        <v>33.33</v>
      </c>
      <c r="Z1172" s="47">
        <v>3640</v>
      </c>
      <c r="AA1172" s="71" t="s">
        <v>2165</v>
      </c>
      <c r="AB1172" s="71" t="s">
        <v>2845</v>
      </c>
      <c r="AC1172" s="47" t="s">
        <v>9627</v>
      </c>
      <c r="AD1172" s="74" t="s">
        <v>1597</v>
      </c>
      <c r="AE1172" s="86"/>
      <c r="AF1172" s="82">
        <v>33</v>
      </c>
      <c r="AG1172" s="80" t="s">
        <v>85</v>
      </c>
      <c r="AH1172" s="73" t="s">
        <v>85</v>
      </c>
      <c r="AI1172" s="13" t="s">
        <v>2863</v>
      </c>
      <c r="AJ1172" s="73" t="s">
        <v>1497</v>
      </c>
      <c r="AK1172" s="9">
        <v>1.1000000000000001</v>
      </c>
      <c r="AL1172" s="92" t="s">
        <v>237</v>
      </c>
      <c r="AM1172" s="92" t="s">
        <v>85</v>
      </c>
      <c r="AN1172" s="38" t="s">
        <v>85</v>
      </c>
      <c r="AO1172" s="92" t="s">
        <v>85</v>
      </c>
      <c r="AP1172" s="68">
        <v>16.2</v>
      </c>
      <c r="AQ1172" s="75">
        <v>60</v>
      </c>
      <c r="AR1172" s="3">
        <v>205</v>
      </c>
      <c r="AS1172" s="34">
        <v>0</v>
      </c>
      <c r="AT1172" s="34">
        <v>0</v>
      </c>
      <c r="AU1172" s="34">
        <v>39.6</v>
      </c>
      <c r="AV1172" s="34">
        <v>77.900000000000006</v>
      </c>
      <c r="AW1172" s="34">
        <v>208</v>
      </c>
      <c r="AX1172" s="94">
        <v>204.7</v>
      </c>
      <c r="AY1172" s="381">
        <v>123.1</v>
      </c>
      <c r="AZ1172" s="382">
        <v>92</v>
      </c>
      <c r="BA1172" s="382">
        <v>92</v>
      </c>
      <c r="BB1172" s="49">
        <v>21</v>
      </c>
      <c r="BC1172" s="49"/>
      <c r="BD1172" s="3" t="s">
        <v>85</v>
      </c>
      <c r="BE1172" s="91" t="s">
        <v>85</v>
      </c>
      <c r="BF1172" s="3" t="s">
        <v>85</v>
      </c>
      <c r="BG1172" s="91" t="s">
        <v>85</v>
      </c>
      <c r="BH1172" s="70">
        <v>37.880000000000003</v>
      </c>
      <c r="BI1172" s="50">
        <v>20.236220472440898</v>
      </c>
      <c r="BJ1172" s="50">
        <v>20.236220472440898</v>
      </c>
      <c r="BK1172" s="50">
        <v>11.417322834645701</v>
      </c>
      <c r="BL1172" s="357">
        <v>7.6616839999999839E-2</v>
      </c>
      <c r="BM1172" s="73">
        <v>36</v>
      </c>
      <c r="BN1172" s="107" t="s">
        <v>3374</v>
      </c>
      <c r="BO1172" s="46" t="s">
        <v>3891</v>
      </c>
      <c r="BP1172" s="29" t="s">
        <v>3907</v>
      </c>
      <c r="BQ1172" s="29" t="s">
        <v>4614</v>
      </c>
      <c r="BR1172" s="29" t="s">
        <v>5224</v>
      </c>
      <c r="BS1172" s="29" t="s">
        <v>5199</v>
      </c>
      <c r="BT1172" s="74" t="s">
        <v>5225</v>
      </c>
      <c r="BU1172" s="74" t="s">
        <v>5226</v>
      </c>
      <c r="BV1172" s="74" t="s">
        <v>4101</v>
      </c>
      <c r="BW1172" s="74" t="s">
        <v>3909</v>
      </c>
      <c r="BX1172" s="74"/>
      <c r="BY1172" s="74"/>
      <c r="BZ1172" s="300" t="s">
        <v>6205</v>
      </c>
      <c r="CA1172" s="363" t="s">
        <v>7358</v>
      </c>
      <c r="CB1172" s="300" t="s">
        <v>6209</v>
      </c>
      <c r="CC1172" s="363" t="s">
        <v>7359</v>
      </c>
      <c r="CD1172" s="311" t="str">
        <f t="shared" ref="CD1172:CD1176" si="155">CONCATENATE("DISCONTINUED"," ","-"," ",D1172,", ",P1172,"x",Q1172,", ",IF(W1172="N/A", "", CONCATENATE(W1172, "/")),IF(U1172&gt;0, CONCATENATE("+",U1172), U1172),"mm Offset, ",R1172,", ",X1172,"mm Centerbore, ",PROPER(AA1172), "", IF(BF1172="N/A", "", CONCATENATE(", w/ ", BF1172)))</f>
        <v>DISCONTINUED - MR317, 17x8.5, 0mm Offset, 8x6.5, 130.81mm Centerbore, Matte Black</v>
      </c>
      <c r="CE1172" s="311" t="s">
        <v>3721</v>
      </c>
      <c r="CF1172" s="311" t="s">
        <v>3720</v>
      </c>
      <c r="CG1172" s="300" t="str">
        <f t="shared" si="154"/>
        <v>STREET (3XX)</v>
      </c>
    </row>
    <row r="1173" spans="1:85" s="36" customFormat="1" ht="15" customHeight="1">
      <c r="A1173" s="571">
        <f t="shared" si="153"/>
        <v>1170</v>
      </c>
      <c r="B1173" s="4" t="s">
        <v>84</v>
      </c>
      <c r="C1173" s="92" t="s">
        <v>1055</v>
      </c>
      <c r="D1173" s="5" t="s">
        <v>5415</v>
      </c>
      <c r="E1173" s="84" t="s">
        <v>7626</v>
      </c>
      <c r="F1173" s="281" t="str">
        <f t="shared" si="146"/>
        <v>MR40746047651</v>
      </c>
      <c r="G1173" s="83"/>
      <c r="H1173" s="83"/>
      <c r="I1173" s="72" t="s">
        <v>4900</v>
      </c>
      <c r="J1173" s="305">
        <v>44351</v>
      </c>
      <c r="K1173" s="305">
        <v>45623</v>
      </c>
      <c r="L1173" s="282" t="s">
        <v>1239</v>
      </c>
      <c r="M1173" s="328">
        <v>189</v>
      </c>
      <c r="N1173" s="85"/>
      <c r="O1173" s="409"/>
      <c r="P1173" s="5">
        <v>14</v>
      </c>
      <c r="Q1173" s="70">
        <v>6</v>
      </c>
      <c r="R1173" s="92" t="s">
        <v>1682</v>
      </c>
      <c r="S1173" s="5">
        <v>4</v>
      </c>
      <c r="T1173" s="5">
        <v>136</v>
      </c>
      <c r="U1173" s="5">
        <v>38</v>
      </c>
      <c r="V1173" s="17">
        <v>5</v>
      </c>
      <c r="W1173" s="5" t="s">
        <v>2038</v>
      </c>
      <c r="X1173" s="17">
        <v>100</v>
      </c>
      <c r="Y1173" s="70">
        <v>15.8</v>
      </c>
      <c r="Z1173" s="47">
        <v>1600</v>
      </c>
      <c r="AA1173" s="72" t="s">
        <v>4426</v>
      </c>
      <c r="AB1173" s="72" t="s">
        <v>4427</v>
      </c>
      <c r="AC1173" s="47" t="s">
        <v>9930</v>
      </c>
      <c r="AD1173" s="2" t="s">
        <v>85</v>
      </c>
      <c r="AE1173" s="435"/>
      <c r="AF1173" s="82" t="s">
        <v>85</v>
      </c>
      <c r="AG1173" s="2" t="s">
        <v>85</v>
      </c>
      <c r="AH1173" s="2" t="s">
        <v>85</v>
      </c>
      <c r="AI1173" s="73" t="s">
        <v>85</v>
      </c>
      <c r="AJ1173" s="2" t="s">
        <v>85</v>
      </c>
      <c r="AK1173" s="9" t="s">
        <v>85</v>
      </c>
      <c r="AL1173" s="74" t="s">
        <v>237</v>
      </c>
      <c r="AM1173" s="74" t="s">
        <v>85</v>
      </c>
      <c r="AN1173" s="38" t="s">
        <v>85</v>
      </c>
      <c r="AO1173" s="74" t="s">
        <v>85</v>
      </c>
      <c r="AP1173" s="77">
        <v>14.1</v>
      </c>
      <c r="AQ1173" s="74">
        <v>60</v>
      </c>
      <c r="AR1173" s="74">
        <v>200</v>
      </c>
      <c r="AS1173" s="25">
        <v>0</v>
      </c>
      <c r="AT1173" s="25">
        <v>0</v>
      </c>
      <c r="AU1173" s="25">
        <v>22</v>
      </c>
      <c r="AV1173" s="25">
        <v>0</v>
      </c>
      <c r="AW1173" s="25">
        <v>164.7</v>
      </c>
      <c r="AX1173" s="25">
        <v>152.80000000000001</v>
      </c>
      <c r="AY1173" s="77" t="s">
        <v>85</v>
      </c>
      <c r="AZ1173" s="49" t="s">
        <v>85</v>
      </c>
      <c r="BA1173" s="49" t="s">
        <v>85</v>
      </c>
      <c r="BB1173" s="49">
        <v>0</v>
      </c>
      <c r="BC1173" s="49"/>
      <c r="BD1173" s="3" t="s">
        <v>85</v>
      </c>
      <c r="BE1173" s="91" t="s">
        <v>85</v>
      </c>
      <c r="BF1173" s="3" t="s">
        <v>85</v>
      </c>
      <c r="BG1173" s="91" t="s">
        <v>85</v>
      </c>
      <c r="BH1173" s="70">
        <v>18.78</v>
      </c>
      <c r="BI1173" s="50">
        <v>16.8503937007874</v>
      </c>
      <c r="BJ1173" s="50">
        <v>16.8503937007874</v>
      </c>
      <c r="BK1173" s="50">
        <v>9.0944881889763796</v>
      </c>
      <c r="BL1173" s="357">
        <v>4.231550399999999E-2</v>
      </c>
      <c r="BM1173" s="5">
        <v>48</v>
      </c>
      <c r="BN1173" s="107" t="s">
        <v>3374</v>
      </c>
      <c r="BO1173" s="46" t="s">
        <v>3891</v>
      </c>
      <c r="BP1173" s="74" t="s">
        <v>4730</v>
      </c>
      <c r="BQ1173" s="74" t="s">
        <v>3907</v>
      </c>
      <c r="BR1173" s="74" t="s">
        <v>5161</v>
      </c>
      <c r="BS1173" s="74" t="s">
        <v>2734</v>
      </c>
      <c r="BT1173" s="74" t="s">
        <v>4116</v>
      </c>
      <c r="BU1173" s="74"/>
      <c r="BV1173" s="74"/>
      <c r="BW1173" s="74"/>
      <c r="BX1173" s="74"/>
      <c r="BY1173" s="74"/>
      <c r="BZ1173" s="300" t="s">
        <v>6406</v>
      </c>
      <c r="CA1173" s="356" t="s">
        <v>7408</v>
      </c>
      <c r="CB1173" s="300" t="s">
        <v>6407</v>
      </c>
      <c r="CC1173" s="356" t="s">
        <v>7409</v>
      </c>
      <c r="CD1173" s="311" t="str">
        <f t="shared" si="155"/>
        <v>DISCONTINUED - MR407 Bead Grip, 14x6, 5+1/+38mm Offset, 4x136, 100mm Centerbore, Bahia Blue</v>
      </c>
      <c r="CE1173" s="311" t="s">
        <v>3721</v>
      </c>
      <c r="CF1173" s="311" t="s">
        <v>3720</v>
      </c>
      <c r="CG1173" s="300" t="str">
        <f t="shared" si="154"/>
        <v>UTV (4XX)</v>
      </c>
    </row>
    <row r="1174" spans="1:85" s="36" customFormat="1" ht="15" customHeight="1">
      <c r="A1174" s="571">
        <f t="shared" si="153"/>
        <v>1171</v>
      </c>
      <c r="B1174" s="3" t="s">
        <v>84</v>
      </c>
      <c r="C1174" s="92" t="s">
        <v>1059</v>
      </c>
      <c r="D1174" s="75" t="s">
        <v>234</v>
      </c>
      <c r="E1174" s="84" t="s">
        <v>7627</v>
      </c>
      <c r="F1174" s="281" t="str">
        <f t="shared" si="146"/>
        <v>MR50267049530-2</v>
      </c>
      <c r="G1174" s="83">
        <v>-2</v>
      </c>
      <c r="H1174" s="83"/>
      <c r="I1174" s="71" t="s">
        <v>5667</v>
      </c>
      <c r="J1174" s="305">
        <v>44517.580335648148</v>
      </c>
      <c r="K1174" s="305">
        <v>45623</v>
      </c>
      <c r="L1174" s="282" t="s">
        <v>1239</v>
      </c>
      <c r="M1174" s="328">
        <v>249</v>
      </c>
      <c r="N1174" s="85"/>
      <c r="O1174" s="409"/>
      <c r="P1174" s="75">
        <v>16</v>
      </c>
      <c r="Q1174" s="39">
        <v>7</v>
      </c>
      <c r="R1174" s="92" t="s">
        <v>1685</v>
      </c>
      <c r="S1174" s="75">
        <v>5</v>
      </c>
      <c r="T1174" s="75">
        <v>108</v>
      </c>
      <c r="U1174" s="75">
        <v>30</v>
      </c>
      <c r="V1174" s="68">
        <v>5.2</v>
      </c>
      <c r="W1174" s="95" t="s">
        <v>85</v>
      </c>
      <c r="X1174" s="68">
        <v>63.4</v>
      </c>
      <c r="Y1174" s="39">
        <v>19.03</v>
      </c>
      <c r="Z1174" s="47">
        <v>1850</v>
      </c>
      <c r="AA1174" s="42" t="s">
        <v>2165</v>
      </c>
      <c r="AB1174" s="42" t="s">
        <v>2845</v>
      </c>
      <c r="AC1174" s="47" t="s">
        <v>9929</v>
      </c>
      <c r="AD1174" s="74" t="s">
        <v>5414</v>
      </c>
      <c r="AE1174" s="86"/>
      <c r="AF1174" s="82">
        <v>33</v>
      </c>
      <c r="AG1174" s="80" t="s">
        <v>85</v>
      </c>
      <c r="AH1174" s="74" t="s">
        <v>1786</v>
      </c>
      <c r="AI1174" s="73" t="s">
        <v>85</v>
      </c>
      <c r="AJ1174" s="3" t="s">
        <v>85</v>
      </c>
      <c r="AK1174" s="9" t="s">
        <v>85</v>
      </c>
      <c r="AL1174" s="92" t="s">
        <v>236</v>
      </c>
      <c r="AM1174" s="75" t="s">
        <v>85</v>
      </c>
      <c r="AN1174" s="38" t="s">
        <v>85</v>
      </c>
      <c r="AO1174" s="75" t="s">
        <v>85</v>
      </c>
      <c r="AP1174" s="68">
        <v>16.2</v>
      </c>
      <c r="AQ1174" s="75">
        <v>60</v>
      </c>
      <c r="AR1174" s="75">
        <v>148</v>
      </c>
      <c r="AS1174" s="34">
        <v>25</v>
      </c>
      <c r="AT1174" s="34">
        <v>34.799999999999997</v>
      </c>
      <c r="AU1174" s="34">
        <v>37.799999999999997</v>
      </c>
      <c r="AV1174" s="34">
        <v>41</v>
      </c>
      <c r="AW1174" s="34">
        <v>194.7</v>
      </c>
      <c r="AX1174" s="34">
        <v>189</v>
      </c>
      <c r="AY1174" s="68">
        <v>63.4</v>
      </c>
      <c r="AZ1174" s="49">
        <v>40</v>
      </c>
      <c r="BA1174" s="49">
        <v>40</v>
      </c>
      <c r="BB1174" s="49">
        <v>0</v>
      </c>
      <c r="BC1174" s="49"/>
      <c r="BD1174" s="13" t="s">
        <v>85</v>
      </c>
      <c r="BE1174" s="91" t="s">
        <v>85</v>
      </c>
      <c r="BF1174" s="13" t="s">
        <v>85</v>
      </c>
      <c r="BG1174" s="91" t="s">
        <v>85</v>
      </c>
      <c r="BH1174" s="69">
        <v>22.52</v>
      </c>
      <c r="BI1174" s="50">
        <v>19.09</v>
      </c>
      <c r="BJ1174" s="50">
        <v>19.09</v>
      </c>
      <c r="BK1174" s="50">
        <v>10.24</v>
      </c>
      <c r="BL1174" s="357">
        <v>6.1152323564527607E-2</v>
      </c>
      <c r="BM1174" s="75">
        <v>36</v>
      </c>
      <c r="BN1174" s="107" t="s">
        <v>4691</v>
      </c>
      <c r="BO1174" s="46" t="s">
        <v>3891</v>
      </c>
      <c r="BP1174" s="74" t="s">
        <v>3907</v>
      </c>
      <c r="BQ1174" s="74" t="s">
        <v>5206</v>
      </c>
      <c r="BR1174" s="74" t="s">
        <v>5170</v>
      </c>
      <c r="BS1174" s="74" t="s">
        <v>4451</v>
      </c>
      <c r="BT1174" s="74" t="s">
        <v>4101</v>
      </c>
      <c r="BU1174" s="74" t="s">
        <v>3909</v>
      </c>
      <c r="BV1174" s="74" t="s">
        <v>5235</v>
      </c>
      <c r="BW1174" s="75"/>
      <c r="BX1174" s="75"/>
      <c r="BY1174" s="75"/>
      <c r="BZ1174" s="334" t="s">
        <v>6249</v>
      </c>
      <c r="CA1174" s="364" t="s">
        <v>7330</v>
      </c>
      <c r="CB1174" s="300" t="s">
        <v>6251</v>
      </c>
      <c r="CC1174" s="364" t="s">
        <v>7331</v>
      </c>
      <c r="CD1174" s="311" t="str">
        <f t="shared" si="155"/>
        <v>DISCONTINUED - MR502 RALLY, 16x7, +30mm Offset, 5x108, 63.4mm Centerbore, Matte Black</v>
      </c>
      <c r="CE1174" s="311" t="s">
        <v>3721</v>
      </c>
      <c r="CF1174" s="311" t="s">
        <v>3720</v>
      </c>
      <c r="CG1174" s="300" t="str">
        <f t="shared" si="154"/>
        <v>RALLY (5XX)</v>
      </c>
    </row>
    <row r="1175" spans="1:85" s="36" customFormat="1" ht="15" customHeight="1">
      <c r="A1175" s="571">
        <f t="shared" si="153"/>
        <v>1172</v>
      </c>
      <c r="B1175" s="3" t="s">
        <v>84</v>
      </c>
      <c r="C1175" s="92" t="s">
        <v>1247</v>
      </c>
      <c r="D1175" s="74" t="s">
        <v>5484</v>
      </c>
      <c r="E1175" s="84" t="s">
        <v>7628</v>
      </c>
      <c r="F1175" s="281" t="str">
        <f t="shared" si="146"/>
        <v>MR70357051915</v>
      </c>
      <c r="G1175" s="83"/>
      <c r="H1175" s="83"/>
      <c r="I1175" s="81" t="s">
        <v>4168</v>
      </c>
      <c r="J1175" s="299">
        <v>43998</v>
      </c>
      <c r="K1175" s="305">
        <v>45623</v>
      </c>
      <c r="L1175" s="282" t="s">
        <v>1239</v>
      </c>
      <c r="M1175" s="328">
        <v>239</v>
      </c>
      <c r="N1175" s="85"/>
      <c r="O1175" s="409"/>
      <c r="P1175" s="74">
        <v>15</v>
      </c>
      <c r="Q1175" s="76">
        <v>7</v>
      </c>
      <c r="R1175" s="92" t="s">
        <v>1684</v>
      </c>
      <c r="S1175" s="74">
        <v>5</v>
      </c>
      <c r="T1175" s="74">
        <v>100</v>
      </c>
      <c r="U1175" s="74">
        <v>15</v>
      </c>
      <c r="V1175" s="77">
        <v>4.5999999999999996</v>
      </c>
      <c r="W1175" s="93" t="s">
        <v>85</v>
      </c>
      <c r="X1175" s="77">
        <v>56.1</v>
      </c>
      <c r="Y1175" s="76">
        <v>19.399999999999999</v>
      </c>
      <c r="Z1175" s="47">
        <v>2100</v>
      </c>
      <c r="AA1175" s="81" t="s">
        <v>2168</v>
      </c>
      <c r="AB1175" s="71" t="s">
        <v>2846</v>
      </c>
      <c r="AC1175" s="47" t="s">
        <v>9665</v>
      </c>
      <c r="AD1175" s="74" t="s">
        <v>3939</v>
      </c>
      <c r="AE1175" s="86"/>
      <c r="AF1175" s="82">
        <v>22</v>
      </c>
      <c r="AG1175" s="80" t="s">
        <v>85</v>
      </c>
      <c r="AH1175" s="14" t="s">
        <v>85</v>
      </c>
      <c r="AI1175" s="14" t="s">
        <v>85</v>
      </c>
      <c r="AJ1175" s="14" t="s">
        <v>85</v>
      </c>
      <c r="AK1175" s="9" t="s">
        <v>85</v>
      </c>
      <c r="AL1175" s="92" t="s">
        <v>236</v>
      </c>
      <c r="AM1175" s="74" t="s">
        <v>85</v>
      </c>
      <c r="AN1175" s="38" t="s">
        <v>85</v>
      </c>
      <c r="AO1175" s="74" t="s">
        <v>85</v>
      </c>
      <c r="AP1175" s="68">
        <v>16.2</v>
      </c>
      <c r="AQ1175" s="75">
        <v>60</v>
      </c>
      <c r="AR1175" s="34">
        <v>130</v>
      </c>
      <c r="AS1175" s="34">
        <v>20.9</v>
      </c>
      <c r="AT1175" s="34">
        <v>23.5</v>
      </c>
      <c r="AU1175" s="34">
        <v>26.8</v>
      </c>
      <c r="AV1175" s="34">
        <v>25</v>
      </c>
      <c r="AW1175" s="34">
        <v>178</v>
      </c>
      <c r="AX1175" s="34">
        <v>171</v>
      </c>
      <c r="AY1175" s="384">
        <v>56.1</v>
      </c>
      <c r="AZ1175" s="382">
        <v>27.1</v>
      </c>
      <c r="BA1175" s="382">
        <v>27.1</v>
      </c>
      <c r="BB1175" s="49">
        <v>30</v>
      </c>
      <c r="BC1175" s="49"/>
      <c r="BD1175" s="3" t="s">
        <v>85</v>
      </c>
      <c r="BE1175" s="91" t="s">
        <v>85</v>
      </c>
      <c r="BF1175" s="3" t="s">
        <v>85</v>
      </c>
      <c r="BG1175" s="91" t="s">
        <v>85</v>
      </c>
      <c r="BH1175" s="70">
        <v>23.4</v>
      </c>
      <c r="BI1175" s="50">
        <v>17.8740157480315</v>
      </c>
      <c r="BJ1175" s="50">
        <v>17.8740157480315</v>
      </c>
      <c r="BK1175" s="50">
        <v>9.8425196850393704</v>
      </c>
      <c r="BL1175" s="357">
        <v>5.1529000000000012E-2</v>
      </c>
      <c r="BM1175" s="3">
        <v>48</v>
      </c>
      <c r="BN1175" s="107" t="s">
        <v>3374</v>
      </c>
      <c r="BO1175" s="46" t="s">
        <v>3891</v>
      </c>
      <c r="BP1175" s="74" t="s">
        <v>4730</v>
      </c>
      <c r="BQ1175" s="74" t="s">
        <v>3907</v>
      </c>
      <c r="BR1175" s="74" t="s">
        <v>4615</v>
      </c>
      <c r="BS1175" s="74" t="s">
        <v>2734</v>
      </c>
      <c r="BT1175" s="74" t="s">
        <v>4116</v>
      </c>
      <c r="BU1175" s="74" t="s">
        <v>5141</v>
      </c>
      <c r="BV1175" s="74" t="s">
        <v>5127</v>
      </c>
      <c r="BW1175" s="74" t="s">
        <v>4101</v>
      </c>
      <c r="BX1175" s="74" t="s">
        <v>3909</v>
      </c>
      <c r="BY1175" s="74"/>
      <c r="BZ1175" s="300" t="s">
        <v>6315</v>
      </c>
      <c r="CA1175" s="356" t="s">
        <v>7400</v>
      </c>
      <c r="CB1175" s="300" t="s">
        <v>6318</v>
      </c>
      <c r="CC1175" s="356" t="s">
        <v>7401</v>
      </c>
      <c r="CD1175" s="311" t="str">
        <f t="shared" si="155"/>
        <v>DISCONTINUED - MR703 Bead Grip, 15x7, +15mm Offset, 5x100, 56.1mm Centerbore, Method Bronze</v>
      </c>
      <c r="CE1175" s="311" t="s">
        <v>3721</v>
      </c>
      <c r="CF1175" s="311" t="s">
        <v>3720</v>
      </c>
      <c r="CG1175" s="300" t="str">
        <f t="shared" si="154"/>
        <v>TRAIL (7XX)</v>
      </c>
    </row>
    <row r="1176" spans="1:85" s="36" customFormat="1" ht="15" customHeight="1">
      <c r="A1176" s="571">
        <f t="shared" si="153"/>
        <v>1173</v>
      </c>
      <c r="B1176" s="13" t="s">
        <v>84</v>
      </c>
      <c r="C1176" s="97" t="s">
        <v>1247</v>
      </c>
      <c r="D1176" s="75" t="s">
        <v>5489</v>
      </c>
      <c r="E1176" s="84" t="s">
        <v>7629</v>
      </c>
      <c r="F1176" s="281" t="str">
        <f t="shared" ref="F1176:F1233" si="156">E1176</f>
        <v>MR70778555500</v>
      </c>
      <c r="G1176" s="83"/>
      <c r="H1176" s="83"/>
      <c r="I1176" s="72" t="s">
        <v>5437</v>
      </c>
      <c r="J1176" s="306">
        <v>44518.655590277776</v>
      </c>
      <c r="K1176" s="305">
        <v>45623</v>
      </c>
      <c r="L1176" s="282" t="s">
        <v>1239</v>
      </c>
      <c r="M1176" s="328">
        <v>319</v>
      </c>
      <c r="N1176" s="85"/>
      <c r="O1176" s="409"/>
      <c r="P1176" s="75">
        <v>17</v>
      </c>
      <c r="Q1176" s="76">
        <v>8.5</v>
      </c>
      <c r="R1176" s="92" t="s">
        <v>1693</v>
      </c>
      <c r="S1176" s="75">
        <v>5</v>
      </c>
      <c r="T1176" s="75">
        <v>5.5</v>
      </c>
      <c r="U1176" s="75">
        <v>0</v>
      </c>
      <c r="V1176" s="77">
        <v>4.72</v>
      </c>
      <c r="W1176" s="95" t="s">
        <v>85</v>
      </c>
      <c r="X1176" s="68">
        <v>108</v>
      </c>
      <c r="Y1176" s="39">
        <v>29.431712001681159</v>
      </c>
      <c r="Z1176" s="47">
        <v>2650</v>
      </c>
      <c r="AA1176" s="43" t="s">
        <v>2165</v>
      </c>
      <c r="AB1176" s="72" t="s">
        <v>2845</v>
      </c>
      <c r="AC1176" s="47" t="s">
        <v>9697</v>
      </c>
      <c r="AD1176" s="74" t="s">
        <v>3941</v>
      </c>
      <c r="AE1176" s="86"/>
      <c r="AF1176" s="82">
        <v>22</v>
      </c>
      <c r="AG1176" s="14" t="s">
        <v>85</v>
      </c>
      <c r="AH1176" s="14" t="s">
        <v>85</v>
      </c>
      <c r="AI1176" s="13" t="s">
        <v>85</v>
      </c>
      <c r="AJ1176" s="14" t="s">
        <v>85</v>
      </c>
      <c r="AK1176" s="9" t="s">
        <v>85</v>
      </c>
      <c r="AL1176" s="92" t="s">
        <v>236</v>
      </c>
      <c r="AM1176" s="75" t="s">
        <v>85</v>
      </c>
      <c r="AN1176" s="38" t="s">
        <v>85</v>
      </c>
      <c r="AO1176" s="75" t="s">
        <v>85</v>
      </c>
      <c r="AP1176" s="68">
        <v>16.2</v>
      </c>
      <c r="AQ1176" s="75">
        <v>60</v>
      </c>
      <c r="AR1176" s="75">
        <v>175</v>
      </c>
      <c r="AS1176" s="34">
        <v>3</v>
      </c>
      <c r="AT1176" s="34">
        <v>15.9</v>
      </c>
      <c r="AU1176" s="25">
        <v>44.7</v>
      </c>
      <c r="AV1176" s="34">
        <v>82.9</v>
      </c>
      <c r="AW1176" s="25">
        <v>210.7</v>
      </c>
      <c r="AX1176" s="67">
        <v>206.5</v>
      </c>
      <c r="AY1176" s="384">
        <v>103.35</v>
      </c>
      <c r="AZ1176" s="382">
        <v>35.99</v>
      </c>
      <c r="BA1176" s="382">
        <v>44</v>
      </c>
      <c r="BB1176" s="49">
        <v>0</v>
      </c>
      <c r="BC1176" s="49"/>
      <c r="BD1176" s="13" t="s">
        <v>85</v>
      </c>
      <c r="BE1176" s="91" t="s">
        <v>85</v>
      </c>
      <c r="BF1176" s="13" t="s">
        <v>85</v>
      </c>
      <c r="BG1176" s="91" t="s">
        <v>85</v>
      </c>
      <c r="BH1176" s="70">
        <v>33.914444666106995</v>
      </c>
      <c r="BI1176" s="50">
        <v>20.236220472440898</v>
      </c>
      <c r="BJ1176" s="50">
        <v>20.236220472440898</v>
      </c>
      <c r="BK1176" s="50">
        <v>11.417322834645701</v>
      </c>
      <c r="BL1176" s="357">
        <v>7.6616839999999839E-2</v>
      </c>
      <c r="BM1176" s="14">
        <v>36</v>
      </c>
      <c r="BN1176" s="107" t="s">
        <v>3374</v>
      </c>
      <c r="BO1176" s="46" t="s">
        <v>3891</v>
      </c>
      <c r="BP1176" s="74" t="s">
        <v>4730</v>
      </c>
      <c r="BQ1176" s="74" t="s">
        <v>3907</v>
      </c>
      <c r="BR1176" s="74" t="s">
        <v>5161</v>
      </c>
      <c r="BS1176" s="74" t="s">
        <v>2734</v>
      </c>
      <c r="BT1176" s="74" t="s">
        <v>5619</v>
      </c>
      <c r="BU1176" s="74" t="s">
        <v>5126</v>
      </c>
      <c r="BV1176" s="74" t="s">
        <v>5620</v>
      </c>
      <c r="BW1176" s="74" t="s">
        <v>4101</v>
      </c>
      <c r="BX1176" s="74" t="s">
        <v>3909</v>
      </c>
      <c r="BY1176" s="74"/>
      <c r="BZ1176" s="334" t="s">
        <v>6391</v>
      </c>
      <c r="CA1176" s="364" t="s">
        <v>7390</v>
      </c>
      <c r="CB1176" s="337" t="s">
        <v>6394</v>
      </c>
      <c r="CC1176" s="364" t="s">
        <v>7391</v>
      </c>
      <c r="CD1176" s="311" t="str">
        <f t="shared" si="155"/>
        <v>DISCONTINUED - MR707 Bead Grip, 17x8.5, 0mm Offset, 5x5.5, 108mm Centerbore, Matte Black</v>
      </c>
      <c r="CE1176" s="311" t="s">
        <v>3721</v>
      </c>
      <c r="CF1176" s="311" t="s">
        <v>3720</v>
      </c>
      <c r="CG1176" s="300" t="str">
        <f t="shared" si="154"/>
        <v>TRAIL (7XX)</v>
      </c>
    </row>
    <row r="1177" spans="1:85" s="36" customFormat="1" ht="15" customHeight="1">
      <c r="A1177" s="571">
        <f t="shared" si="153"/>
        <v>1174</v>
      </c>
      <c r="B1177" s="92" t="s">
        <v>84</v>
      </c>
      <c r="C1177" s="92" t="s">
        <v>1038</v>
      </c>
      <c r="D1177" s="92" t="s">
        <v>1080</v>
      </c>
      <c r="E1177" s="84" t="s">
        <v>7630</v>
      </c>
      <c r="F1177" s="281" t="str">
        <f t="shared" si="156"/>
        <v>MR30189050512N</v>
      </c>
      <c r="G1177" s="83" t="s">
        <v>2095</v>
      </c>
      <c r="H1177" s="83"/>
      <c r="I1177" s="72" t="s">
        <v>304</v>
      </c>
      <c r="J1177" s="305">
        <v>40544</v>
      </c>
      <c r="K1177" s="305">
        <v>45681</v>
      </c>
      <c r="L1177" s="282" t="s">
        <v>1239</v>
      </c>
      <c r="M1177" s="328">
        <v>339</v>
      </c>
      <c r="N1177" s="85"/>
      <c r="O1177" s="409"/>
      <c r="P1177" s="92">
        <v>18</v>
      </c>
      <c r="Q1177" s="8">
        <v>9</v>
      </c>
      <c r="R1177" s="92" t="s">
        <v>1692</v>
      </c>
      <c r="S1177" s="3">
        <v>5</v>
      </c>
      <c r="T1177" s="25">
        <v>5</v>
      </c>
      <c r="U1177" s="3">
        <v>-12</v>
      </c>
      <c r="V1177" s="16">
        <v>4.5</v>
      </c>
      <c r="W1177" s="93" t="s">
        <v>85</v>
      </c>
      <c r="X1177" s="16">
        <v>94</v>
      </c>
      <c r="Y1177" s="8">
        <v>31.04</v>
      </c>
      <c r="Z1177" s="47">
        <v>2650</v>
      </c>
      <c r="AA1177" s="72" t="s">
        <v>2165</v>
      </c>
      <c r="AB1177" s="72" t="s">
        <v>2845</v>
      </c>
      <c r="AC1177" s="47" t="s">
        <v>9698</v>
      </c>
      <c r="AD1177" s="73" t="s">
        <v>1662</v>
      </c>
      <c r="AE1177" s="46"/>
      <c r="AF1177" s="82">
        <v>33</v>
      </c>
      <c r="AG1177" s="80" t="s">
        <v>85</v>
      </c>
      <c r="AH1177" s="73" t="s">
        <v>85</v>
      </c>
      <c r="AI1177" s="73" t="s">
        <v>2858</v>
      </c>
      <c r="AJ1177" s="92" t="s">
        <v>1826</v>
      </c>
      <c r="AK1177" s="9">
        <v>1.1000000000000001</v>
      </c>
      <c r="AL1177" s="92" t="s">
        <v>237</v>
      </c>
      <c r="AM1177" s="92" t="s">
        <v>85</v>
      </c>
      <c r="AN1177" s="38" t="s">
        <v>85</v>
      </c>
      <c r="AO1177" s="92" t="s">
        <v>85</v>
      </c>
      <c r="AP1177" s="68">
        <v>16.2</v>
      </c>
      <c r="AQ1177" s="75">
        <v>60</v>
      </c>
      <c r="AR1177" s="92">
        <v>160</v>
      </c>
      <c r="AS1177" s="25">
        <v>8.6</v>
      </c>
      <c r="AT1177" s="25">
        <v>17.899999999999999</v>
      </c>
      <c r="AU1177" s="25">
        <v>29.7</v>
      </c>
      <c r="AV1177" s="25">
        <v>28.8</v>
      </c>
      <c r="AW1177" s="25">
        <v>221.5</v>
      </c>
      <c r="AX1177" s="94">
        <v>217.1</v>
      </c>
      <c r="AY1177" s="93">
        <v>88.8</v>
      </c>
      <c r="AZ1177" s="49">
        <v>79.8</v>
      </c>
      <c r="BA1177" s="49">
        <v>79.8</v>
      </c>
      <c r="BB1177" s="49">
        <v>90</v>
      </c>
      <c r="BC1177" s="49"/>
      <c r="BD1177" s="92" t="s">
        <v>85</v>
      </c>
      <c r="BE1177" s="91" t="s">
        <v>85</v>
      </c>
      <c r="BF1177" s="92" t="s">
        <v>85</v>
      </c>
      <c r="BG1177" s="91" t="s">
        <v>85</v>
      </c>
      <c r="BH1177" s="70">
        <v>35.229869497143433</v>
      </c>
      <c r="BI1177" s="50">
        <v>21.141732283464599</v>
      </c>
      <c r="BJ1177" s="50">
        <v>21.141732283464599</v>
      </c>
      <c r="BK1177" s="50">
        <v>11.929133858267701</v>
      </c>
      <c r="BL1177" s="357">
        <v>8.7375807000000152E-2</v>
      </c>
      <c r="BM1177" s="73">
        <v>36</v>
      </c>
      <c r="BN1177" s="107" t="s">
        <v>3374</v>
      </c>
      <c r="BO1177" s="46" t="s">
        <v>3891</v>
      </c>
      <c r="BP1177" s="74" t="s">
        <v>3907</v>
      </c>
      <c r="BQ1177" s="74" t="s">
        <v>5194</v>
      </c>
      <c r="BR1177" s="74" t="s">
        <v>5195</v>
      </c>
      <c r="BS1177" s="74" t="s">
        <v>5169</v>
      </c>
      <c r="BT1177" s="74" t="s">
        <v>5196</v>
      </c>
      <c r="BU1177" s="74" t="s">
        <v>5197</v>
      </c>
      <c r="BV1177" s="74" t="s">
        <v>3909</v>
      </c>
      <c r="BW1177" s="74"/>
      <c r="BX1177" s="74"/>
      <c r="BY1177" s="74"/>
      <c r="BZ1177" s="338" t="s">
        <v>6051</v>
      </c>
      <c r="CA1177" s="362" t="s">
        <v>7350</v>
      </c>
      <c r="CB1177" s="338" t="s">
        <v>6053</v>
      </c>
      <c r="CC1177" s="362" t="s">
        <v>7351</v>
      </c>
      <c r="CD1177" s="311" t="str">
        <f t="shared" ref="CD1177:CD1230" si="157">CONCATENATE("DISCONTINUED"," ","-"," ",D1177,", ",P1177,"x",Q1177,", ",IF(W1177="N/A", "", CONCATENATE(W1177, "/")),IF(U1177&gt;0, CONCATENATE("+",U1177), U1177),"mm Offset, ",R1177,", ",X1177,"mm Centerbore, ",PROPER(AA1177), "", IF(BF1177="N/A", "", CONCATENATE(", w/ ", BF1177)))</f>
        <v>DISCONTINUED - MR301 The Standard, 18x9, -12mm Offset, 5x5, 94mm Centerbore, Matte Black</v>
      </c>
      <c r="CE1177" s="311" t="s">
        <v>3721</v>
      </c>
      <c r="CF1177" s="311" t="s">
        <v>3720</v>
      </c>
      <c r="CG1177" s="300" t="str">
        <f t="shared" si="154"/>
        <v>STREET (3XX)</v>
      </c>
    </row>
    <row r="1178" spans="1:85" s="36" customFormat="1" ht="15" customHeight="1">
      <c r="A1178" s="571">
        <f t="shared" si="153"/>
        <v>1175</v>
      </c>
      <c r="B1178" s="92" t="s">
        <v>84</v>
      </c>
      <c r="C1178" s="92" t="s">
        <v>1038</v>
      </c>
      <c r="D1178" s="5" t="s">
        <v>1082</v>
      </c>
      <c r="E1178" s="84" t="s">
        <v>7631</v>
      </c>
      <c r="F1178" s="281" t="str">
        <f t="shared" si="156"/>
        <v>MR30489058925</v>
      </c>
      <c r="G1178" s="83"/>
      <c r="H1178" s="83"/>
      <c r="I1178" s="72" t="s">
        <v>4668</v>
      </c>
      <c r="J1178" s="305">
        <v>44252.546414490738</v>
      </c>
      <c r="K1178" s="305">
        <v>45681</v>
      </c>
      <c r="L1178" s="282" t="s">
        <v>1239</v>
      </c>
      <c r="M1178" s="328">
        <v>329</v>
      </c>
      <c r="N1178" s="85"/>
      <c r="O1178" s="409"/>
      <c r="P1178" s="5">
        <v>18</v>
      </c>
      <c r="Q1178" s="8">
        <v>9</v>
      </c>
      <c r="R1178" s="92" t="s">
        <v>1688</v>
      </c>
      <c r="S1178" s="3">
        <v>5</v>
      </c>
      <c r="T1178" s="3">
        <v>150</v>
      </c>
      <c r="U1178" s="3">
        <v>25</v>
      </c>
      <c r="V1178" s="16">
        <v>6</v>
      </c>
      <c r="W1178" s="93" t="s">
        <v>85</v>
      </c>
      <c r="X1178" s="16">
        <v>116.5</v>
      </c>
      <c r="Y1178" s="8">
        <v>31.93</v>
      </c>
      <c r="Z1178" s="47">
        <v>2500</v>
      </c>
      <c r="AA1178" s="71" t="s">
        <v>2168</v>
      </c>
      <c r="AB1178" s="72" t="s">
        <v>2846</v>
      </c>
      <c r="AC1178" s="47" t="s">
        <v>9841</v>
      </c>
      <c r="AD1178" s="73" t="s">
        <v>1559</v>
      </c>
      <c r="AE1178" s="46"/>
      <c r="AF1178" s="82">
        <v>33</v>
      </c>
      <c r="AG1178" s="80" t="s">
        <v>85</v>
      </c>
      <c r="AH1178" s="92" t="s">
        <v>85</v>
      </c>
      <c r="AI1178" s="92" t="s">
        <v>2861</v>
      </c>
      <c r="AJ1178" s="73" t="s">
        <v>1827</v>
      </c>
      <c r="AK1178" s="9">
        <v>1.1000000000000001</v>
      </c>
      <c r="AL1178" s="92" t="s">
        <v>237</v>
      </c>
      <c r="AM1178" s="92" t="s">
        <v>85</v>
      </c>
      <c r="AN1178" s="38" t="s">
        <v>85</v>
      </c>
      <c r="AO1178" s="92" t="s">
        <v>85</v>
      </c>
      <c r="AP1178" s="68">
        <v>16.2</v>
      </c>
      <c r="AQ1178" s="75">
        <v>60</v>
      </c>
      <c r="AR1178" s="92">
        <v>190</v>
      </c>
      <c r="AS1178" s="25">
        <v>0</v>
      </c>
      <c r="AT1178" s="25">
        <v>10.4</v>
      </c>
      <c r="AU1178" s="25">
        <v>24.9</v>
      </c>
      <c r="AV1178" s="25">
        <v>24.3</v>
      </c>
      <c r="AW1178" s="25">
        <v>217.2</v>
      </c>
      <c r="AX1178" s="94">
        <v>211.3</v>
      </c>
      <c r="AY1178" s="93">
        <v>110.7</v>
      </c>
      <c r="AZ1178" s="49">
        <v>46.7</v>
      </c>
      <c r="BA1178" s="49">
        <v>46.7</v>
      </c>
      <c r="BB1178" s="49">
        <v>62</v>
      </c>
      <c r="BC1178" s="49"/>
      <c r="BD1178" s="92" t="s">
        <v>85</v>
      </c>
      <c r="BE1178" s="91" t="s">
        <v>85</v>
      </c>
      <c r="BF1178" s="92" t="s">
        <v>85</v>
      </c>
      <c r="BG1178" s="91" t="s">
        <v>85</v>
      </c>
      <c r="BH1178" s="70">
        <v>36.339529550140647</v>
      </c>
      <c r="BI1178" s="50">
        <v>21.141732283464599</v>
      </c>
      <c r="BJ1178" s="50">
        <v>21.141732283464599</v>
      </c>
      <c r="BK1178" s="50">
        <v>11.929133858267701</v>
      </c>
      <c r="BL1178" s="357">
        <v>8.7375807000000152E-2</v>
      </c>
      <c r="BM1178" s="73">
        <v>36</v>
      </c>
      <c r="BN1178" s="107" t="s">
        <v>3374</v>
      </c>
      <c r="BO1178" s="46" t="s">
        <v>3891</v>
      </c>
      <c r="BP1178" s="74" t="s">
        <v>3907</v>
      </c>
      <c r="BQ1178" s="29" t="s">
        <v>5143</v>
      </c>
      <c r="BR1178" s="29" t="s">
        <v>5198</v>
      </c>
      <c r="BS1178" s="74" t="s">
        <v>5199</v>
      </c>
      <c r="BT1178" s="74" t="s">
        <v>5169</v>
      </c>
      <c r="BU1178" s="74" t="s">
        <v>5196</v>
      </c>
      <c r="BV1178" s="74" t="s">
        <v>3909</v>
      </c>
      <c r="BW1178" s="74"/>
      <c r="BX1178" s="74"/>
      <c r="BY1178" s="74"/>
      <c r="BZ1178" s="300" t="s">
        <v>6058</v>
      </c>
      <c r="CA1178" s="356" t="s">
        <v>7382</v>
      </c>
      <c r="CB1178" s="300" t="s">
        <v>6059</v>
      </c>
      <c r="CC1178" s="356" t="s">
        <v>7383</v>
      </c>
      <c r="CD1178" s="311" t="str">
        <f t="shared" si="157"/>
        <v>DISCONTINUED - MR304 Double Standard, 18x9, +25mm Offset, 5x150, 116.5mm Centerbore, Method Bronze</v>
      </c>
      <c r="CE1178" s="311" t="s">
        <v>3721</v>
      </c>
      <c r="CF1178" s="311" t="s">
        <v>3720</v>
      </c>
      <c r="CG1178" s="300" t="str">
        <f t="shared" si="154"/>
        <v>STREET (3XX)</v>
      </c>
    </row>
    <row r="1179" spans="1:85" s="36" customFormat="1" ht="15" customHeight="1">
      <c r="A1179" s="571">
        <f t="shared" si="153"/>
        <v>1176</v>
      </c>
      <c r="B1179" s="92" t="s">
        <v>84</v>
      </c>
      <c r="C1179" s="92" t="s">
        <v>1038</v>
      </c>
      <c r="D1179" s="92" t="s">
        <v>1086</v>
      </c>
      <c r="E1179" s="84" t="s">
        <v>7632</v>
      </c>
      <c r="F1179" s="281" t="str">
        <f t="shared" si="156"/>
        <v>MR30989080518</v>
      </c>
      <c r="G1179" s="83"/>
      <c r="H1179" s="83"/>
      <c r="I1179" s="72" t="s">
        <v>594</v>
      </c>
      <c r="J1179" s="305">
        <v>42005</v>
      </c>
      <c r="K1179" s="305">
        <v>45681</v>
      </c>
      <c r="L1179" s="282" t="s">
        <v>1239</v>
      </c>
      <c r="M1179" s="328">
        <v>369</v>
      </c>
      <c r="N1179" s="85"/>
      <c r="O1179" s="409"/>
      <c r="P1179" s="92">
        <v>18</v>
      </c>
      <c r="Q1179" s="8">
        <v>9</v>
      </c>
      <c r="R1179" s="92" t="s">
        <v>1699</v>
      </c>
      <c r="S1179" s="3">
        <v>8</v>
      </c>
      <c r="T1179" s="3">
        <v>6.5</v>
      </c>
      <c r="U1179" s="3">
        <v>18</v>
      </c>
      <c r="V1179" s="19">
        <v>5.75</v>
      </c>
      <c r="W1179" s="93" t="s">
        <v>85</v>
      </c>
      <c r="X1179" s="16">
        <v>130.81</v>
      </c>
      <c r="Y1179" s="8">
        <v>31.86</v>
      </c>
      <c r="Z1179" s="47">
        <v>3640</v>
      </c>
      <c r="AA1179" s="71" t="s">
        <v>2165</v>
      </c>
      <c r="AB1179" s="72" t="s">
        <v>2845</v>
      </c>
      <c r="AC1179" s="47" t="s">
        <v>9696</v>
      </c>
      <c r="AD1179" s="73" t="s">
        <v>1562</v>
      </c>
      <c r="AE1179" s="46"/>
      <c r="AF1179" s="82">
        <v>33</v>
      </c>
      <c r="AG1179" s="73" t="s">
        <v>85</v>
      </c>
      <c r="AH1179" s="73" t="s">
        <v>85</v>
      </c>
      <c r="AI1179" s="3" t="s">
        <v>2863</v>
      </c>
      <c r="AJ1179" s="73" t="s">
        <v>1827</v>
      </c>
      <c r="AK1179" s="9">
        <v>1.1000000000000001</v>
      </c>
      <c r="AL1179" s="3" t="s">
        <v>237</v>
      </c>
      <c r="AM1179" s="3" t="s">
        <v>85</v>
      </c>
      <c r="AN1179" s="38" t="s">
        <v>85</v>
      </c>
      <c r="AO1179" s="92" t="s">
        <v>85</v>
      </c>
      <c r="AP1179" s="68">
        <v>16.2</v>
      </c>
      <c r="AQ1179" s="75">
        <v>60</v>
      </c>
      <c r="AR1179" s="92">
        <v>200</v>
      </c>
      <c r="AS1179" s="25">
        <v>0</v>
      </c>
      <c r="AT1179" s="25">
        <v>0</v>
      </c>
      <c r="AU1179" s="25">
        <v>23.5</v>
      </c>
      <c r="AV1179" s="25">
        <v>36.299999999999997</v>
      </c>
      <c r="AW1179" s="25">
        <v>217.6</v>
      </c>
      <c r="AX1179" s="94">
        <v>209.4</v>
      </c>
      <c r="AY1179" s="93">
        <v>123</v>
      </c>
      <c r="AZ1179" s="49">
        <v>89.5</v>
      </c>
      <c r="BA1179" s="49">
        <v>89.5</v>
      </c>
      <c r="BB1179" s="49">
        <v>42</v>
      </c>
      <c r="BC1179" s="49"/>
      <c r="BD1179" s="92" t="s">
        <v>85</v>
      </c>
      <c r="BE1179" s="91" t="s">
        <v>85</v>
      </c>
      <c r="BF1179" s="92" t="s">
        <v>85</v>
      </c>
      <c r="BG1179" s="91" t="s">
        <v>85</v>
      </c>
      <c r="BH1179" s="70">
        <v>36.236647161121049</v>
      </c>
      <c r="BI1179" s="50">
        <v>21.141732283464599</v>
      </c>
      <c r="BJ1179" s="50">
        <v>21.141732283464599</v>
      </c>
      <c r="BK1179" s="50">
        <v>11.929133858267701</v>
      </c>
      <c r="BL1179" s="357">
        <v>8.7375807000000152E-2</v>
      </c>
      <c r="BM1179" s="73">
        <v>36</v>
      </c>
      <c r="BN1179" s="107" t="s">
        <v>3374</v>
      </c>
      <c r="BO1179" s="46" t="s">
        <v>3891</v>
      </c>
      <c r="BP1179" s="74" t="s">
        <v>3907</v>
      </c>
      <c r="BQ1179" s="74" t="s">
        <v>5204</v>
      </c>
      <c r="BR1179" s="74" t="s">
        <v>5198</v>
      </c>
      <c r="BS1179" s="74" t="s">
        <v>5199</v>
      </c>
      <c r="BT1179" s="74" t="s">
        <v>5169</v>
      </c>
      <c r="BU1179" s="74" t="s">
        <v>5196</v>
      </c>
      <c r="BV1179" s="74" t="s">
        <v>3909</v>
      </c>
      <c r="BW1179" s="74"/>
      <c r="BX1179" s="74"/>
      <c r="BY1179" s="74"/>
      <c r="BZ1179" s="300" t="s">
        <v>6123</v>
      </c>
      <c r="CA1179" s="356" t="s">
        <v>7398</v>
      </c>
      <c r="CB1179" s="300" t="s">
        <v>6121</v>
      </c>
      <c r="CC1179" s="356" t="s">
        <v>7399</v>
      </c>
      <c r="CD1179" s="311" t="str">
        <f t="shared" si="157"/>
        <v>DISCONTINUED - MR309 Grid, 18x9, +18mm Offset, 8x6.5, 130.81mm Centerbore, Matte Black</v>
      </c>
      <c r="CE1179" s="311" t="s">
        <v>3721</v>
      </c>
      <c r="CF1179" s="311" t="s">
        <v>3720</v>
      </c>
      <c r="CG1179" s="300" t="str">
        <f t="shared" si="154"/>
        <v>STREET (3XX)</v>
      </c>
    </row>
    <row r="1180" spans="1:85" s="36" customFormat="1" ht="15" customHeight="1">
      <c r="A1180" s="571">
        <f t="shared" si="153"/>
        <v>1177</v>
      </c>
      <c r="B1180" s="92" t="s">
        <v>84</v>
      </c>
      <c r="C1180" s="92" t="s">
        <v>1038</v>
      </c>
      <c r="D1180" s="92" t="s">
        <v>1975</v>
      </c>
      <c r="E1180" s="84" t="s">
        <v>7633</v>
      </c>
      <c r="F1180" s="281" t="str">
        <f t="shared" si="156"/>
        <v>MR31489058518</v>
      </c>
      <c r="G1180" s="83"/>
      <c r="H1180" s="83"/>
      <c r="I1180" s="72" t="s">
        <v>1997</v>
      </c>
      <c r="J1180" s="305">
        <v>43326.524074074077</v>
      </c>
      <c r="K1180" s="305">
        <v>45681</v>
      </c>
      <c r="L1180" s="282" t="s">
        <v>1239</v>
      </c>
      <c r="M1180" s="328">
        <v>366.52</v>
      </c>
      <c r="N1180" s="85"/>
      <c r="O1180" s="409"/>
      <c r="P1180" s="29">
        <v>18</v>
      </c>
      <c r="Q1180" s="8">
        <v>9</v>
      </c>
      <c r="R1180" s="92" t="s">
        <v>1688</v>
      </c>
      <c r="S1180" s="3">
        <v>5</v>
      </c>
      <c r="T1180" s="29">
        <v>150</v>
      </c>
      <c r="U1180" s="29">
        <v>18</v>
      </c>
      <c r="V1180" s="16">
        <v>5.75</v>
      </c>
      <c r="W1180" s="93" t="s">
        <v>85</v>
      </c>
      <c r="X1180" s="16">
        <v>110.5</v>
      </c>
      <c r="Y1180" s="8">
        <v>33.200000000000003</v>
      </c>
      <c r="Z1180" s="47">
        <v>2650</v>
      </c>
      <c r="AA1180" s="71" t="s">
        <v>2165</v>
      </c>
      <c r="AB1180" s="72" t="s">
        <v>2845</v>
      </c>
      <c r="AC1180" s="47" t="s">
        <v>9739</v>
      </c>
      <c r="AD1180" s="71" t="s">
        <v>1598</v>
      </c>
      <c r="AE1180" s="433"/>
      <c r="AF1180" s="82">
        <v>22</v>
      </c>
      <c r="AG1180" s="73" t="s">
        <v>85</v>
      </c>
      <c r="AH1180" s="73" t="s">
        <v>85</v>
      </c>
      <c r="AI1180" s="73" t="s">
        <v>85</v>
      </c>
      <c r="AJ1180" s="73" t="s">
        <v>85</v>
      </c>
      <c r="AK1180" s="9" t="s">
        <v>85</v>
      </c>
      <c r="AL1180" s="71" t="s">
        <v>237</v>
      </c>
      <c r="AM1180" s="3" t="s">
        <v>85</v>
      </c>
      <c r="AN1180" s="38" t="s">
        <v>85</v>
      </c>
      <c r="AO1180" s="3" t="s">
        <v>85</v>
      </c>
      <c r="AP1180" s="68">
        <v>16.2</v>
      </c>
      <c r="AQ1180" s="75">
        <v>60</v>
      </c>
      <c r="AR1180" s="3">
        <v>180</v>
      </c>
      <c r="AS1180" s="34">
        <v>0</v>
      </c>
      <c r="AT1180" s="34">
        <v>27</v>
      </c>
      <c r="AU1180" s="34">
        <v>50</v>
      </c>
      <c r="AV1180" s="34">
        <v>70</v>
      </c>
      <c r="AW1180" s="34">
        <v>219</v>
      </c>
      <c r="AX1180" s="94">
        <v>215</v>
      </c>
      <c r="AY1180" s="383">
        <v>103.36</v>
      </c>
      <c r="AZ1180" s="382">
        <v>32.630000000000003</v>
      </c>
      <c r="BA1180" s="382">
        <v>40.18</v>
      </c>
      <c r="BB1180" s="49">
        <v>0</v>
      </c>
      <c r="BC1180" s="49"/>
      <c r="BD1180" s="92" t="s">
        <v>85</v>
      </c>
      <c r="BE1180" s="91" t="s">
        <v>85</v>
      </c>
      <c r="BF1180" s="92" t="s">
        <v>85</v>
      </c>
      <c r="BG1180" s="91" t="s">
        <v>85</v>
      </c>
      <c r="BH1180" s="70">
        <v>36.700000000000003</v>
      </c>
      <c r="BI1180" s="50">
        <v>21.141732283464599</v>
      </c>
      <c r="BJ1180" s="50">
        <v>21.141732283464599</v>
      </c>
      <c r="BK1180" s="50">
        <v>11.929133858267701</v>
      </c>
      <c r="BL1180" s="357">
        <v>8.7375807000000152E-2</v>
      </c>
      <c r="BM1180" s="73">
        <v>36</v>
      </c>
      <c r="BN1180" s="107" t="s">
        <v>3374</v>
      </c>
      <c r="BO1180" s="46" t="s">
        <v>3891</v>
      </c>
      <c r="BP1180" s="29" t="s">
        <v>3907</v>
      </c>
      <c r="BQ1180" s="29" t="s">
        <v>5213</v>
      </c>
      <c r="BR1180" s="29" t="s">
        <v>5214</v>
      </c>
      <c r="BS1180" s="29" t="s">
        <v>5215</v>
      </c>
      <c r="BT1180" s="74" t="s">
        <v>5216</v>
      </c>
      <c r="BU1180" s="74" t="s">
        <v>4101</v>
      </c>
      <c r="BV1180" s="74" t="s">
        <v>3909</v>
      </c>
      <c r="BW1180" s="74"/>
      <c r="BX1180" s="74"/>
      <c r="BY1180" s="74"/>
      <c r="BZ1180" s="300" t="s">
        <v>6157</v>
      </c>
      <c r="CA1180" s="356" t="s">
        <v>7378</v>
      </c>
      <c r="CB1180" s="300" t="s">
        <v>6161</v>
      </c>
      <c r="CC1180" s="356" t="s">
        <v>7379</v>
      </c>
      <c r="CD1180" s="311" t="str">
        <f t="shared" si="157"/>
        <v>DISCONTINUED - MR314, 18x9, +18mm Offset, 5x150, 110.5mm Centerbore, Matte Black</v>
      </c>
      <c r="CE1180" s="311" t="s">
        <v>3721</v>
      </c>
      <c r="CF1180" s="311" t="s">
        <v>3720</v>
      </c>
      <c r="CG1180" s="300" t="str">
        <f t="shared" si="154"/>
        <v>STREET (3XX)</v>
      </c>
    </row>
    <row r="1181" spans="1:85" s="36" customFormat="1" ht="15" customHeight="1">
      <c r="A1181" s="571">
        <f t="shared" si="153"/>
        <v>1178</v>
      </c>
      <c r="B1181" s="97" t="s">
        <v>84</v>
      </c>
      <c r="C1181" s="97" t="s">
        <v>1038</v>
      </c>
      <c r="D1181" s="97" t="s">
        <v>1976</v>
      </c>
      <c r="E1181" s="84" t="s">
        <v>7634</v>
      </c>
      <c r="F1181" s="281" t="str">
        <f t="shared" si="156"/>
        <v>MR31521080318N</v>
      </c>
      <c r="G1181" s="83" t="s">
        <v>2095</v>
      </c>
      <c r="H1181" s="83"/>
      <c r="I1181" s="42" t="s">
        <v>5356</v>
      </c>
      <c r="J1181" s="315">
        <v>44501.579837962963</v>
      </c>
      <c r="K1181" s="305">
        <v>45681</v>
      </c>
      <c r="L1181" s="282" t="s">
        <v>1239</v>
      </c>
      <c r="M1181" s="328">
        <v>419</v>
      </c>
      <c r="N1181" s="85"/>
      <c r="O1181" s="409"/>
      <c r="P1181" s="83">
        <v>20</v>
      </c>
      <c r="Q1181" s="66">
        <v>10</v>
      </c>
      <c r="R1181" s="92" t="s">
        <v>1699</v>
      </c>
      <c r="S1181" s="13">
        <v>8</v>
      </c>
      <c r="T1181" s="83">
        <v>6.5</v>
      </c>
      <c r="U1181" s="83">
        <v>-18</v>
      </c>
      <c r="V1181" s="40">
        <v>4.76</v>
      </c>
      <c r="W1181" s="95" t="s">
        <v>85</v>
      </c>
      <c r="X1181" s="40">
        <v>130.81</v>
      </c>
      <c r="Y1181" s="41">
        <v>41.18</v>
      </c>
      <c r="Z1181" s="47">
        <v>3640</v>
      </c>
      <c r="AA1181" s="45" t="s">
        <v>5147</v>
      </c>
      <c r="AB1181" s="42" t="s">
        <v>173</v>
      </c>
      <c r="AC1181" s="47" t="s">
        <v>9847</v>
      </c>
      <c r="AD1181" s="11" t="s">
        <v>1597</v>
      </c>
      <c r="AE1181" s="434"/>
      <c r="AF1181" s="82">
        <v>33</v>
      </c>
      <c r="AG1181" s="73" t="s">
        <v>85</v>
      </c>
      <c r="AH1181" s="73" t="s">
        <v>85</v>
      </c>
      <c r="AI1181" s="3" t="s">
        <v>2863</v>
      </c>
      <c r="AJ1181" s="31" t="s">
        <v>2484</v>
      </c>
      <c r="AK1181" s="9">
        <v>1.1000000000000001</v>
      </c>
      <c r="AL1181" s="11" t="s">
        <v>237</v>
      </c>
      <c r="AM1181" s="3" t="s">
        <v>85</v>
      </c>
      <c r="AN1181" s="38" t="s">
        <v>85</v>
      </c>
      <c r="AO1181" s="3" t="s">
        <v>85</v>
      </c>
      <c r="AP1181" s="68">
        <v>16.2</v>
      </c>
      <c r="AQ1181" s="75">
        <v>60</v>
      </c>
      <c r="AR1181" s="13">
        <v>200</v>
      </c>
      <c r="AS1181" s="67">
        <v>0</v>
      </c>
      <c r="AT1181" s="67">
        <v>0</v>
      </c>
      <c r="AU1181" s="67">
        <v>41</v>
      </c>
      <c r="AV1181" s="67">
        <v>50.8</v>
      </c>
      <c r="AW1181" s="67">
        <v>247</v>
      </c>
      <c r="AX1181" s="96">
        <v>244</v>
      </c>
      <c r="AY1181" s="93">
        <v>123.1</v>
      </c>
      <c r="AZ1181" s="49">
        <v>92</v>
      </c>
      <c r="BA1181" s="49">
        <v>92</v>
      </c>
      <c r="BB1181" s="49">
        <v>83</v>
      </c>
      <c r="BC1181" s="49"/>
      <c r="BD1181" s="3" t="s">
        <v>85</v>
      </c>
      <c r="BE1181" s="91" t="s">
        <v>85</v>
      </c>
      <c r="BF1181" s="3" t="s">
        <v>85</v>
      </c>
      <c r="BG1181" s="91" t="s">
        <v>85</v>
      </c>
      <c r="BH1181" s="70">
        <v>45.18</v>
      </c>
      <c r="BI1181" s="50">
        <v>23.228346456692901</v>
      </c>
      <c r="BJ1181" s="50">
        <v>23.228346456692901</v>
      </c>
      <c r="BK1181" s="50">
        <v>12.9133858267717</v>
      </c>
      <c r="BL1181" s="357">
        <v>0.11417680000000027</v>
      </c>
      <c r="BM1181" s="73">
        <v>20</v>
      </c>
      <c r="BN1181" s="107" t="s">
        <v>3374</v>
      </c>
      <c r="BO1181" s="46" t="s">
        <v>3891</v>
      </c>
      <c r="BP1181" s="29" t="s">
        <v>3907</v>
      </c>
      <c r="BQ1181" s="29" t="s">
        <v>5175</v>
      </c>
      <c r="BR1181" s="29" t="s">
        <v>2709</v>
      </c>
      <c r="BS1181" s="29" t="s">
        <v>5199</v>
      </c>
      <c r="BT1181" s="74" t="s">
        <v>5210</v>
      </c>
      <c r="BU1181" s="74" t="s">
        <v>5189</v>
      </c>
      <c r="BV1181" s="74" t="s">
        <v>4101</v>
      </c>
      <c r="BW1181" s="74" t="s">
        <v>3909</v>
      </c>
      <c r="BX1181" s="74"/>
      <c r="BY1181" s="74"/>
      <c r="BZ1181" s="300" t="s">
        <v>6195</v>
      </c>
      <c r="CA1181" s="356" t="s">
        <v>7372</v>
      </c>
      <c r="CB1181" s="300" t="s">
        <v>6197</v>
      </c>
      <c r="CC1181" s="356" t="s">
        <v>7373</v>
      </c>
      <c r="CD1181" s="311" t="str">
        <f t="shared" si="157"/>
        <v>DISCONTINUED - MR315, 20x10, -18mm Offset, 8x6.5, 130.81mm Centerbore, Machined - Clear Coat</v>
      </c>
      <c r="CE1181" s="311" t="s">
        <v>3721</v>
      </c>
      <c r="CF1181" s="311" t="s">
        <v>3720</v>
      </c>
      <c r="CG1181" s="300" t="str">
        <f t="shared" si="154"/>
        <v>STREET (3XX)</v>
      </c>
    </row>
    <row r="1182" spans="1:85" s="36" customFormat="1" ht="15" customHeight="1">
      <c r="A1182" s="571">
        <f t="shared" si="153"/>
        <v>1179</v>
      </c>
      <c r="B1182" s="92" t="s">
        <v>84</v>
      </c>
      <c r="C1182" s="92" t="s">
        <v>1038</v>
      </c>
      <c r="D1182" s="92" t="s">
        <v>4208</v>
      </c>
      <c r="E1182" s="129" t="s">
        <v>7635</v>
      </c>
      <c r="F1182" s="281" t="str">
        <f t="shared" si="156"/>
        <v>MR31789087818</v>
      </c>
      <c r="G1182" s="83"/>
      <c r="H1182" s="83"/>
      <c r="I1182" s="72" t="s">
        <v>4234</v>
      </c>
      <c r="J1182" s="305">
        <v>44026</v>
      </c>
      <c r="K1182" s="305">
        <v>45681</v>
      </c>
      <c r="L1182" s="282" t="s">
        <v>1239</v>
      </c>
      <c r="M1182" s="328">
        <v>369</v>
      </c>
      <c r="N1182" s="85"/>
      <c r="O1182" s="409"/>
      <c r="P1182" s="29">
        <v>18</v>
      </c>
      <c r="Q1182" s="8">
        <v>9</v>
      </c>
      <c r="R1182" s="92" t="s">
        <v>1700</v>
      </c>
      <c r="S1182" s="3">
        <v>8</v>
      </c>
      <c r="T1182" s="29">
        <v>170</v>
      </c>
      <c r="U1182" s="29">
        <v>18</v>
      </c>
      <c r="V1182" s="16">
        <v>5.75</v>
      </c>
      <c r="W1182" s="93" t="s">
        <v>85</v>
      </c>
      <c r="X1182" s="16">
        <v>130.81</v>
      </c>
      <c r="Y1182" s="8">
        <v>34.32</v>
      </c>
      <c r="Z1182" s="47">
        <v>3640</v>
      </c>
      <c r="AA1182" s="11" t="s">
        <v>2093</v>
      </c>
      <c r="AB1182" s="11" t="s">
        <v>2850</v>
      </c>
      <c r="AC1182" s="47" t="s">
        <v>9641</v>
      </c>
      <c r="AD1182" s="74" t="s">
        <v>1746</v>
      </c>
      <c r="AE1182" s="86"/>
      <c r="AF1182" s="82">
        <v>33</v>
      </c>
      <c r="AG1182" s="80" t="s">
        <v>85</v>
      </c>
      <c r="AH1182" s="73" t="s">
        <v>85</v>
      </c>
      <c r="AI1182" s="13" t="s">
        <v>2863</v>
      </c>
      <c r="AJ1182" s="73" t="s">
        <v>1497</v>
      </c>
      <c r="AK1182" s="9">
        <v>1.1000000000000001</v>
      </c>
      <c r="AL1182" s="92" t="s">
        <v>237</v>
      </c>
      <c r="AM1182" s="92" t="s">
        <v>85</v>
      </c>
      <c r="AN1182" s="38" t="s">
        <v>85</v>
      </c>
      <c r="AO1182" s="92" t="s">
        <v>85</v>
      </c>
      <c r="AP1182" s="68">
        <v>16.2</v>
      </c>
      <c r="AQ1182" s="75">
        <v>60</v>
      </c>
      <c r="AR1182" s="3">
        <v>200</v>
      </c>
      <c r="AS1182" s="34">
        <v>0</v>
      </c>
      <c r="AT1182" s="34">
        <v>0</v>
      </c>
      <c r="AU1182" s="34">
        <v>37</v>
      </c>
      <c r="AV1182" s="34">
        <v>64.59</v>
      </c>
      <c r="AW1182" s="34">
        <v>219</v>
      </c>
      <c r="AX1182" s="94">
        <v>215.8</v>
      </c>
      <c r="AY1182" s="383">
        <v>128</v>
      </c>
      <c r="AZ1182" s="382">
        <v>103.9</v>
      </c>
      <c r="BA1182" s="382">
        <v>107</v>
      </c>
      <c r="BB1182" s="49">
        <v>21</v>
      </c>
      <c r="BC1182" s="49"/>
      <c r="BD1182" s="3" t="s">
        <v>85</v>
      </c>
      <c r="BE1182" s="91" t="s">
        <v>85</v>
      </c>
      <c r="BF1182" s="3" t="s">
        <v>85</v>
      </c>
      <c r="BG1182" s="91" t="s">
        <v>85</v>
      </c>
      <c r="BH1182" s="70">
        <v>39.17</v>
      </c>
      <c r="BI1182" s="50">
        <v>21.141732283464599</v>
      </c>
      <c r="BJ1182" s="50">
        <v>21.141732283464599</v>
      </c>
      <c r="BK1182" s="50">
        <v>11.929133858267701</v>
      </c>
      <c r="BL1182" s="357">
        <v>8.7375807000000152E-2</v>
      </c>
      <c r="BM1182" s="14">
        <v>36</v>
      </c>
      <c r="BN1182" s="107" t="s">
        <v>3374</v>
      </c>
      <c r="BO1182" s="46" t="s">
        <v>3891</v>
      </c>
      <c r="BP1182" s="29" t="s">
        <v>3907</v>
      </c>
      <c r="BQ1182" s="29" t="s">
        <v>4614</v>
      </c>
      <c r="BR1182" s="29" t="s">
        <v>5224</v>
      </c>
      <c r="BS1182" s="29" t="s">
        <v>5199</v>
      </c>
      <c r="BT1182" s="74" t="s">
        <v>5225</v>
      </c>
      <c r="BU1182" s="74" t="s">
        <v>5226</v>
      </c>
      <c r="BV1182" s="74" t="s">
        <v>4101</v>
      </c>
      <c r="BW1182" s="74" t="s">
        <v>3909</v>
      </c>
      <c r="BX1182" s="74"/>
      <c r="BY1182" s="74"/>
      <c r="BZ1182" s="300" t="s">
        <v>6212</v>
      </c>
      <c r="CA1182" s="363" t="s">
        <v>7310</v>
      </c>
      <c r="CB1182" s="300" t="s">
        <v>6216</v>
      </c>
      <c r="CC1182" s="363" t="s">
        <v>7311</v>
      </c>
      <c r="CD1182" s="311" t="str">
        <f t="shared" si="157"/>
        <v>DISCONTINUED - MR317, 18x9, +18mm Offset, 8x170, 130.81mm Centerbore, Titanium</v>
      </c>
      <c r="CE1182" s="311" t="s">
        <v>3721</v>
      </c>
      <c r="CF1182" s="311" t="s">
        <v>3720</v>
      </c>
      <c r="CG1182" s="300" t="str">
        <f t="shared" si="154"/>
        <v>STREET (3XX)</v>
      </c>
    </row>
    <row r="1183" spans="1:85" s="36" customFormat="1" ht="15" customHeight="1">
      <c r="A1183" s="571">
        <f t="shared" si="153"/>
        <v>1180</v>
      </c>
      <c r="B1183" s="92" t="s">
        <v>84</v>
      </c>
      <c r="C1183" s="92" t="s">
        <v>1038</v>
      </c>
      <c r="D1183" s="92" t="s">
        <v>5733</v>
      </c>
      <c r="E1183" s="129" t="s">
        <v>7636</v>
      </c>
      <c r="F1183" s="281" t="str">
        <f t="shared" si="156"/>
        <v>MR318785601300T</v>
      </c>
      <c r="G1183" s="83" t="s">
        <v>4510</v>
      </c>
      <c r="H1183" s="83"/>
      <c r="I1183" s="305" t="s">
        <v>5699</v>
      </c>
      <c r="J1183" s="305">
        <v>44672.367320405094</v>
      </c>
      <c r="K1183" s="305">
        <v>45681</v>
      </c>
      <c r="L1183" s="282" t="s">
        <v>1239</v>
      </c>
      <c r="M1183" s="328">
        <v>269</v>
      </c>
      <c r="N1183" s="85"/>
      <c r="O1183" s="409"/>
      <c r="P1183" s="29">
        <v>17</v>
      </c>
      <c r="Q1183" s="8">
        <v>8.5</v>
      </c>
      <c r="R1183" s="92" t="s">
        <v>1089</v>
      </c>
      <c r="S1183" s="3">
        <v>6</v>
      </c>
      <c r="T1183" s="29">
        <v>5.5</v>
      </c>
      <c r="U1183" s="29">
        <v>0</v>
      </c>
      <c r="V1183" s="16">
        <v>4.7</v>
      </c>
      <c r="W1183" s="93" t="s">
        <v>85</v>
      </c>
      <c r="X1183" s="16">
        <v>106.25</v>
      </c>
      <c r="Y1183" s="8">
        <v>25.76</v>
      </c>
      <c r="Z1183" s="47">
        <v>2650</v>
      </c>
      <c r="AA1183" s="11" t="s">
        <v>4122</v>
      </c>
      <c r="AB1183" s="11" t="s">
        <v>2845</v>
      </c>
      <c r="AC1183" s="47" t="s">
        <v>9717</v>
      </c>
      <c r="AD1183" s="80" t="s">
        <v>85</v>
      </c>
      <c r="AE1183" s="82"/>
      <c r="AF1183" s="82" t="s">
        <v>85</v>
      </c>
      <c r="AG1183" s="80" t="s">
        <v>85</v>
      </c>
      <c r="AH1183" s="73" t="s">
        <v>85</v>
      </c>
      <c r="AI1183" s="73" t="s">
        <v>85</v>
      </c>
      <c r="AJ1183" s="73" t="s">
        <v>85</v>
      </c>
      <c r="AK1183" s="9" t="s">
        <v>85</v>
      </c>
      <c r="AL1183" s="13" t="s">
        <v>237</v>
      </c>
      <c r="AM1183" s="75" t="s">
        <v>85</v>
      </c>
      <c r="AN1183" s="38" t="s">
        <v>85</v>
      </c>
      <c r="AO1183" s="3" t="s">
        <v>85</v>
      </c>
      <c r="AP1183" s="68">
        <v>16.2</v>
      </c>
      <c r="AQ1183" s="75">
        <v>60</v>
      </c>
      <c r="AR1183" s="3">
        <v>175</v>
      </c>
      <c r="AS1183" s="34">
        <v>7</v>
      </c>
      <c r="AT1183" s="34">
        <v>25</v>
      </c>
      <c r="AU1183" s="34">
        <v>38</v>
      </c>
      <c r="AV1183" s="34">
        <v>48</v>
      </c>
      <c r="AW1183" s="34">
        <v>210</v>
      </c>
      <c r="AX1183" s="94">
        <v>202</v>
      </c>
      <c r="AY1183" s="381">
        <v>106.25</v>
      </c>
      <c r="AZ1183" s="382">
        <v>53</v>
      </c>
      <c r="BA1183" s="382">
        <v>53</v>
      </c>
      <c r="BB1183" s="49">
        <v>50</v>
      </c>
      <c r="BC1183" s="49"/>
      <c r="BD1183" s="3" t="s">
        <v>85</v>
      </c>
      <c r="BE1183" s="91" t="s">
        <v>85</v>
      </c>
      <c r="BF1183" s="3" t="s">
        <v>85</v>
      </c>
      <c r="BG1183" s="91" t="s">
        <v>85</v>
      </c>
      <c r="BH1183" s="70">
        <v>29.431712001681159</v>
      </c>
      <c r="BI1183" s="50">
        <v>20.236220472440898</v>
      </c>
      <c r="BJ1183" s="50">
        <v>20.236220472440898</v>
      </c>
      <c r="BK1183" s="50">
        <v>11.417322834645701</v>
      </c>
      <c r="BL1183" s="357">
        <v>7.6616839999999839E-2</v>
      </c>
      <c r="BM1183" s="73">
        <v>36</v>
      </c>
      <c r="BN1183" s="107" t="s">
        <v>3374</v>
      </c>
      <c r="BO1183" s="46" t="s">
        <v>3891</v>
      </c>
      <c r="BP1183" s="29" t="s">
        <v>3907</v>
      </c>
      <c r="BQ1183" s="29" t="s">
        <v>6025</v>
      </c>
      <c r="BR1183" s="29" t="s">
        <v>6026</v>
      </c>
      <c r="BS1183" s="29" t="s">
        <v>6027</v>
      </c>
      <c r="BT1183" s="74" t="s">
        <v>6028</v>
      </c>
      <c r="BU1183" s="74" t="s">
        <v>3909</v>
      </c>
      <c r="BV1183" s="74" t="s">
        <v>6029</v>
      </c>
      <c r="BW1183" s="74"/>
      <c r="BX1183" s="74"/>
      <c r="BY1183" s="74"/>
      <c r="BZ1183" s="300" t="s">
        <v>6502</v>
      </c>
      <c r="CA1183" s="363" t="s">
        <v>7380</v>
      </c>
      <c r="CB1183" s="300" t="s">
        <v>6503</v>
      </c>
      <c r="CC1183" s="363" t="s">
        <v>7381</v>
      </c>
      <c r="CD1183" s="311" t="str">
        <f t="shared" si="157"/>
        <v>DISCONTINUED - MR318, 17x8.5, 0mm Offset, 6x5.5, 106.25mm Centerbore, Gloss Black</v>
      </c>
      <c r="CE1183" s="311" t="s">
        <v>3721</v>
      </c>
      <c r="CF1183" s="311" t="s">
        <v>3720</v>
      </c>
      <c r="CG1183" s="300" t="str">
        <f t="shared" si="154"/>
        <v>STREET (3XX)</v>
      </c>
    </row>
    <row r="1184" spans="1:85" s="36" customFormat="1" ht="15" customHeight="1">
      <c r="A1184" s="571">
        <f t="shared" si="153"/>
        <v>1181</v>
      </c>
      <c r="B1184" s="92" t="s">
        <v>84</v>
      </c>
      <c r="C1184" s="92" t="s">
        <v>1038</v>
      </c>
      <c r="D1184" s="92" t="s">
        <v>5733</v>
      </c>
      <c r="E1184" s="129" t="s">
        <v>7637</v>
      </c>
      <c r="F1184" s="281" t="str">
        <f t="shared" si="156"/>
        <v>MR31878516925</v>
      </c>
      <c r="G1184" s="83"/>
      <c r="H1184" s="83"/>
      <c r="I1184" s="305" t="s">
        <v>5704</v>
      </c>
      <c r="J1184" s="305">
        <v>44672.367321527781</v>
      </c>
      <c r="K1184" s="305">
        <v>45681</v>
      </c>
      <c r="L1184" s="282" t="s">
        <v>1239</v>
      </c>
      <c r="M1184" s="328">
        <v>279</v>
      </c>
      <c r="N1184" s="85"/>
      <c r="O1184" s="409"/>
      <c r="P1184" s="29">
        <v>17</v>
      </c>
      <c r="Q1184" s="8">
        <v>8.5</v>
      </c>
      <c r="R1184" s="92" t="s">
        <v>1697</v>
      </c>
      <c r="S1184" s="3">
        <v>6</v>
      </c>
      <c r="T1184" s="29">
        <v>135</v>
      </c>
      <c r="U1184" s="29">
        <v>25</v>
      </c>
      <c r="V1184" s="16">
        <v>5.7</v>
      </c>
      <c r="W1184" s="93" t="s">
        <v>85</v>
      </c>
      <c r="X1184" s="16">
        <v>87</v>
      </c>
      <c r="Y1184" s="8">
        <v>29.28</v>
      </c>
      <c r="Z1184" s="47">
        <v>2650</v>
      </c>
      <c r="AA1184" s="11" t="s">
        <v>2168</v>
      </c>
      <c r="AB1184" s="11" t="s">
        <v>2846</v>
      </c>
      <c r="AC1184" s="47" t="s">
        <v>9808</v>
      </c>
      <c r="AD1184" s="74" t="s">
        <v>5622</v>
      </c>
      <c r="AE1184" s="86"/>
      <c r="AF1184" s="82">
        <v>22</v>
      </c>
      <c r="AG1184" s="80" t="s">
        <v>85</v>
      </c>
      <c r="AH1184" s="73" t="s">
        <v>85</v>
      </c>
      <c r="AI1184" s="73" t="s">
        <v>85</v>
      </c>
      <c r="AJ1184" s="73" t="s">
        <v>85</v>
      </c>
      <c r="AK1184" s="9" t="s">
        <v>85</v>
      </c>
      <c r="AL1184" s="13" t="s">
        <v>237</v>
      </c>
      <c r="AM1184" s="75" t="s">
        <v>85</v>
      </c>
      <c r="AN1184" s="38" t="s">
        <v>85</v>
      </c>
      <c r="AO1184" s="3" t="s">
        <v>85</v>
      </c>
      <c r="AP1184" s="68">
        <v>16.2</v>
      </c>
      <c r="AQ1184" s="75">
        <v>60</v>
      </c>
      <c r="AR1184" s="3">
        <v>175</v>
      </c>
      <c r="AS1184" s="34">
        <v>4</v>
      </c>
      <c r="AT1184" s="34">
        <v>19</v>
      </c>
      <c r="AU1184" s="34">
        <v>30</v>
      </c>
      <c r="AV1184" s="34">
        <v>32</v>
      </c>
      <c r="AW1184" s="34">
        <v>210</v>
      </c>
      <c r="AX1184" s="94">
        <v>200</v>
      </c>
      <c r="AY1184" s="381">
        <v>82.6</v>
      </c>
      <c r="AZ1184" s="382">
        <v>36</v>
      </c>
      <c r="BA1184" s="382">
        <v>44</v>
      </c>
      <c r="BB1184" s="49">
        <v>36</v>
      </c>
      <c r="BC1184" s="49"/>
      <c r="BD1184" s="3" t="s">
        <v>85</v>
      </c>
      <c r="BE1184" s="91" t="s">
        <v>85</v>
      </c>
      <c r="BF1184" s="3" t="s">
        <v>85</v>
      </c>
      <c r="BG1184" s="91" t="s">
        <v>85</v>
      </c>
      <c r="BH1184" s="70">
        <v>33.547007562465545</v>
      </c>
      <c r="BI1184" s="50">
        <v>20.236220472440898</v>
      </c>
      <c r="BJ1184" s="50">
        <v>20.236220472440898</v>
      </c>
      <c r="BK1184" s="50">
        <v>11.417322834645701</v>
      </c>
      <c r="BL1184" s="357">
        <v>7.6616839999999839E-2</v>
      </c>
      <c r="BM1184" s="73">
        <v>36</v>
      </c>
      <c r="BN1184" s="107" t="s">
        <v>3374</v>
      </c>
      <c r="BO1184" s="46" t="s">
        <v>3891</v>
      </c>
      <c r="BP1184" s="29" t="s">
        <v>3907</v>
      </c>
      <c r="BQ1184" s="29" t="s">
        <v>6025</v>
      </c>
      <c r="BR1184" s="29" t="s">
        <v>6026</v>
      </c>
      <c r="BS1184" s="29" t="s">
        <v>6027</v>
      </c>
      <c r="BT1184" s="74" t="s">
        <v>6028</v>
      </c>
      <c r="BU1184" s="74" t="s">
        <v>3909</v>
      </c>
      <c r="BV1184" s="74" t="s">
        <v>6029</v>
      </c>
      <c r="BW1184" s="74"/>
      <c r="BX1184" s="74"/>
      <c r="BY1184" s="74"/>
      <c r="BZ1184" s="300" t="s">
        <v>6509</v>
      </c>
      <c r="CA1184" s="363" t="s">
        <v>7406</v>
      </c>
      <c r="CB1184" s="300" t="s">
        <v>6511</v>
      </c>
      <c r="CC1184" s="363" t="s">
        <v>7407</v>
      </c>
      <c r="CD1184" s="311" t="str">
        <f t="shared" si="157"/>
        <v>DISCONTINUED - MR318, 17x8.5, +25mm Offset, 6x135, 87mm Centerbore, Method Bronze</v>
      </c>
      <c r="CE1184" s="311" t="s">
        <v>3721</v>
      </c>
      <c r="CF1184" s="311" t="s">
        <v>3720</v>
      </c>
      <c r="CG1184" s="300" t="str">
        <f t="shared" si="154"/>
        <v>STREET (3XX)</v>
      </c>
    </row>
    <row r="1185" spans="1:85" s="36" customFormat="1" ht="15" customHeight="1">
      <c r="A1185" s="571">
        <f t="shared" si="153"/>
        <v>1182</v>
      </c>
      <c r="B1185" s="92" t="s">
        <v>84</v>
      </c>
      <c r="C1185" s="92" t="s">
        <v>1038</v>
      </c>
      <c r="D1185" s="92" t="s">
        <v>5733</v>
      </c>
      <c r="E1185" s="129" t="s">
        <v>7638</v>
      </c>
      <c r="F1185" s="281" t="str">
        <f t="shared" si="156"/>
        <v>MR31878580900</v>
      </c>
      <c r="G1185" s="83"/>
      <c r="H1185" s="83"/>
      <c r="I1185" s="305" t="s">
        <v>5708</v>
      </c>
      <c r="J1185" s="305">
        <v>44672.367323043982</v>
      </c>
      <c r="K1185" s="305">
        <v>45681</v>
      </c>
      <c r="L1185" s="282" t="s">
        <v>1239</v>
      </c>
      <c r="M1185" s="328">
        <v>299</v>
      </c>
      <c r="N1185" s="85"/>
      <c r="O1185" s="409"/>
      <c r="P1185" s="29">
        <v>17</v>
      </c>
      <c r="Q1185" s="8">
        <v>8.5</v>
      </c>
      <c r="R1185" s="92" t="s">
        <v>1699</v>
      </c>
      <c r="S1185" s="3">
        <v>8</v>
      </c>
      <c r="T1185" s="29">
        <v>6.5</v>
      </c>
      <c r="U1185" s="29">
        <v>0</v>
      </c>
      <c r="V1185" s="16">
        <v>4.7</v>
      </c>
      <c r="W1185" s="93" t="s">
        <v>85</v>
      </c>
      <c r="X1185" s="16">
        <v>130.81</v>
      </c>
      <c r="Y1185" s="8">
        <v>28.33</v>
      </c>
      <c r="Z1185" s="47">
        <v>3640</v>
      </c>
      <c r="AA1185" s="11" t="s">
        <v>2168</v>
      </c>
      <c r="AB1185" s="11" t="s">
        <v>2846</v>
      </c>
      <c r="AC1185" s="47" t="s">
        <v>9627</v>
      </c>
      <c r="AD1185" s="74" t="s">
        <v>5628</v>
      </c>
      <c r="AE1185" s="86"/>
      <c r="AF1185" s="82">
        <v>33</v>
      </c>
      <c r="AG1185" s="80" t="s">
        <v>85</v>
      </c>
      <c r="AH1185" s="73" t="s">
        <v>85</v>
      </c>
      <c r="AI1185" s="73" t="s">
        <v>2863</v>
      </c>
      <c r="AJ1185" s="73" t="s">
        <v>85</v>
      </c>
      <c r="AK1185" s="9" t="s">
        <v>85</v>
      </c>
      <c r="AL1185" s="13" t="s">
        <v>237</v>
      </c>
      <c r="AM1185" s="75" t="s">
        <v>85</v>
      </c>
      <c r="AN1185" s="38" t="s">
        <v>85</v>
      </c>
      <c r="AO1185" s="3" t="s">
        <v>85</v>
      </c>
      <c r="AP1185" s="68">
        <v>16.2</v>
      </c>
      <c r="AQ1185" s="75">
        <v>60</v>
      </c>
      <c r="AR1185" s="3">
        <v>200</v>
      </c>
      <c r="AS1185" s="34">
        <v>0</v>
      </c>
      <c r="AT1185" s="34">
        <v>0</v>
      </c>
      <c r="AU1185" s="34">
        <v>27</v>
      </c>
      <c r="AV1185" s="34">
        <v>41</v>
      </c>
      <c r="AW1185" s="34">
        <v>209</v>
      </c>
      <c r="AX1185" s="94">
        <v>201</v>
      </c>
      <c r="AY1185" s="381">
        <v>128</v>
      </c>
      <c r="AZ1185" s="382">
        <v>108</v>
      </c>
      <c r="BA1185" s="382">
        <v>108</v>
      </c>
      <c r="BB1185" s="49">
        <v>48</v>
      </c>
      <c r="BC1185" s="49"/>
      <c r="BD1185" s="3" t="s">
        <v>85</v>
      </c>
      <c r="BE1185" s="91" t="s">
        <v>85</v>
      </c>
      <c r="BF1185" s="3" t="s">
        <v>85</v>
      </c>
      <c r="BG1185" s="91" t="s">
        <v>85</v>
      </c>
      <c r="BH1185" s="70">
        <v>32.150746568627987</v>
      </c>
      <c r="BI1185" s="50">
        <v>20.236220472440898</v>
      </c>
      <c r="BJ1185" s="50">
        <v>20.236220472440898</v>
      </c>
      <c r="BK1185" s="50">
        <v>11.417322834645701</v>
      </c>
      <c r="BL1185" s="357">
        <v>7.6616839999999839E-2</v>
      </c>
      <c r="BM1185" s="73">
        <v>36</v>
      </c>
      <c r="BN1185" s="107" t="s">
        <v>3374</v>
      </c>
      <c r="BO1185" s="46" t="s">
        <v>3891</v>
      </c>
      <c r="BP1185" s="29" t="s">
        <v>3907</v>
      </c>
      <c r="BQ1185" s="29" t="s">
        <v>6025</v>
      </c>
      <c r="BR1185" s="29" t="s">
        <v>6026</v>
      </c>
      <c r="BS1185" s="29" t="s">
        <v>6027</v>
      </c>
      <c r="BT1185" s="74" t="s">
        <v>6028</v>
      </c>
      <c r="BU1185" s="74" t="s">
        <v>3909</v>
      </c>
      <c r="BV1185" s="74" t="s">
        <v>6029</v>
      </c>
      <c r="BW1185" s="74"/>
      <c r="BX1185" s="74"/>
      <c r="BY1185" s="74"/>
      <c r="BZ1185" s="300" t="s">
        <v>6504</v>
      </c>
      <c r="CA1185" s="363" t="s">
        <v>7393</v>
      </c>
      <c r="CB1185" s="300" t="s">
        <v>6507</v>
      </c>
      <c r="CC1185" s="363" t="s">
        <v>7392</v>
      </c>
      <c r="CD1185" s="311" t="str">
        <f t="shared" si="157"/>
        <v>DISCONTINUED - MR318, 17x8.5, 0mm Offset, 8x6.5, 130.81mm Centerbore, Method Bronze</v>
      </c>
      <c r="CE1185" s="311" t="s">
        <v>3721</v>
      </c>
      <c r="CF1185" s="311" t="s">
        <v>3720</v>
      </c>
      <c r="CG1185" s="300" t="str">
        <f t="shared" si="154"/>
        <v>STREET (3XX)</v>
      </c>
    </row>
    <row r="1186" spans="1:85" s="36" customFormat="1" ht="15" customHeight="1">
      <c r="A1186" s="571">
        <f t="shared" si="153"/>
        <v>1183</v>
      </c>
      <c r="B1186" s="3" t="s">
        <v>84</v>
      </c>
      <c r="C1186" s="92" t="s">
        <v>1247</v>
      </c>
      <c r="D1186" s="74" t="s">
        <v>5481</v>
      </c>
      <c r="E1186" s="84" t="s">
        <v>7639</v>
      </c>
      <c r="F1186" s="281" t="str">
        <f t="shared" si="156"/>
        <v>MR70166568990</v>
      </c>
      <c r="G1186" s="83"/>
      <c r="H1186" s="83"/>
      <c r="I1186" s="72" t="s">
        <v>4893</v>
      </c>
      <c r="J1186" s="305">
        <v>44351</v>
      </c>
      <c r="K1186" s="305">
        <v>45681</v>
      </c>
      <c r="L1186" s="282" t="s">
        <v>1239</v>
      </c>
      <c r="M1186" s="328">
        <v>289</v>
      </c>
      <c r="N1186" s="85"/>
      <c r="O1186" s="409"/>
      <c r="P1186" s="74">
        <v>16</v>
      </c>
      <c r="Q1186" s="76">
        <v>6.5</v>
      </c>
      <c r="R1186" s="92" t="s">
        <v>4506</v>
      </c>
      <c r="S1186" s="74">
        <v>6</v>
      </c>
      <c r="T1186" s="74">
        <v>180</v>
      </c>
      <c r="U1186" s="74">
        <v>90</v>
      </c>
      <c r="V1186" s="77">
        <v>7.29</v>
      </c>
      <c r="W1186" s="93" t="s">
        <v>85</v>
      </c>
      <c r="X1186" s="77">
        <v>138.9</v>
      </c>
      <c r="Y1186" s="16">
        <v>23.88</v>
      </c>
      <c r="Z1186" s="47">
        <v>3300</v>
      </c>
      <c r="AA1186" s="81" t="s">
        <v>2168</v>
      </c>
      <c r="AB1186" s="71" t="s">
        <v>2846</v>
      </c>
      <c r="AC1186" s="47" t="s">
        <v>9919</v>
      </c>
      <c r="AD1186" s="74" t="s">
        <v>3940</v>
      </c>
      <c r="AE1186" s="86"/>
      <c r="AF1186" s="82">
        <v>22</v>
      </c>
      <c r="AG1186" s="80" t="s">
        <v>85</v>
      </c>
      <c r="AH1186" s="80" t="s">
        <v>85</v>
      </c>
      <c r="AI1186" s="80" t="s">
        <v>85</v>
      </c>
      <c r="AJ1186" s="80" t="s">
        <v>85</v>
      </c>
      <c r="AK1186" s="9" t="s">
        <v>85</v>
      </c>
      <c r="AL1186" s="92" t="s">
        <v>236</v>
      </c>
      <c r="AM1186" s="74" t="s">
        <v>85</v>
      </c>
      <c r="AN1186" s="38" t="s">
        <v>85</v>
      </c>
      <c r="AO1186" s="74" t="s">
        <v>85</v>
      </c>
      <c r="AP1186" s="77">
        <v>15.5</v>
      </c>
      <c r="AQ1186" s="74">
        <v>0</v>
      </c>
      <c r="AR1186" s="34">
        <v>230</v>
      </c>
      <c r="AS1186" s="94">
        <v>0</v>
      </c>
      <c r="AT1186" s="94">
        <v>0</v>
      </c>
      <c r="AU1186" s="94">
        <v>0</v>
      </c>
      <c r="AV1186" s="94">
        <v>0</v>
      </c>
      <c r="AW1186" s="94">
        <v>175</v>
      </c>
      <c r="AX1186" s="94">
        <v>115</v>
      </c>
      <c r="AY1186" s="384">
        <v>82.6</v>
      </c>
      <c r="AZ1186" s="382">
        <v>31.84</v>
      </c>
      <c r="BA1186" s="382">
        <v>40</v>
      </c>
      <c r="BB1186" s="49">
        <v>0</v>
      </c>
      <c r="BC1186" s="49"/>
      <c r="BD1186" s="3" t="s">
        <v>85</v>
      </c>
      <c r="BE1186" s="91" t="s">
        <v>85</v>
      </c>
      <c r="BF1186" s="3" t="s">
        <v>85</v>
      </c>
      <c r="BG1186" s="91" t="s">
        <v>85</v>
      </c>
      <c r="BH1186" s="70">
        <v>27.631270193837988</v>
      </c>
      <c r="BI1186" s="50">
        <v>18.307086614173201</v>
      </c>
      <c r="BJ1186" s="50">
        <v>18.307086614173201</v>
      </c>
      <c r="BK1186" s="50">
        <v>10.196850393700799</v>
      </c>
      <c r="BL1186" s="357">
        <v>5.6002274999999879E-2</v>
      </c>
      <c r="BM1186" s="3">
        <v>48</v>
      </c>
      <c r="BN1186" s="107" t="s">
        <v>3374</v>
      </c>
      <c r="BO1186" s="46" t="s">
        <v>3891</v>
      </c>
      <c r="BP1186" s="74" t="s">
        <v>4730</v>
      </c>
      <c r="BQ1186" s="74" t="s">
        <v>3907</v>
      </c>
      <c r="BR1186" s="74" t="s">
        <v>5139</v>
      </c>
      <c r="BS1186" s="74" t="s">
        <v>2734</v>
      </c>
      <c r="BT1186" s="74" t="s">
        <v>5140</v>
      </c>
      <c r="BU1186" s="74" t="s">
        <v>5141</v>
      </c>
      <c r="BV1186" s="89" t="s">
        <v>5127</v>
      </c>
      <c r="BW1186" s="74" t="s">
        <v>4101</v>
      </c>
      <c r="BX1186" s="74" t="s">
        <v>3909</v>
      </c>
      <c r="BY1186" s="74"/>
      <c r="BZ1186" s="300" t="s">
        <v>6268</v>
      </c>
      <c r="CA1186" s="356" t="s">
        <v>7374</v>
      </c>
      <c r="CB1186" s="300" t="s">
        <v>6269</v>
      </c>
      <c r="CC1186" s="356" t="s">
        <v>7375</v>
      </c>
      <c r="CD1186" s="311" t="str">
        <f t="shared" si="157"/>
        <v>DISCONTINUED - MR701 Bead Grip, 16x6.5, +90mm Offset, 6x180, 138.9mm Centerbore, Method Bronze</v>
      </c>
      <c r="CE1186" s="311" t="s">
        <v>3721</v>
      </c>
      <c r="CF1186" s="311" t="s">
        <v>3720</v>
      </c>
      <c r="CG1186" s="300" t="str">
        <f t="shared" si="154"/>
        <v>TRAIL (7XX)</v>
      </c>
    </row>
    <row r="1187" spans="1:85" s="36" customFormat="1" ht="15" customHeight="1">
      <c r="A1187" s="571">
        <f t="shared" si="153"/>
        <v>1184</v>
      </c>
      <c r="B1187" s="3" t="s">
        <v>84</v>
      </c>
      <c r="C1187" s="92" t="s">
        <v>1247</v>
      </c>
      <c r="D1187" s="74" t="s">
        <v>5483</v>
      </c>
      <c r="E1187" s="84" t="s">
        <v>7640</v>
      </c>
      <c r="F1187" s="281" t="str">
        <f t="shared" si="156"/>
        <v>MR70278550900</v>
      </c>
      <c r="G1187" s="83"/>
      <c r="H1187" s="83"/>
      <c r="I1187" s="81" t="s">
        <v>2029</v>
      </c>
      <c r="J1187" s="305">
        <v>43101</v>
      </c>
      <c r="K1187" s="305">
        <v>45681</v>
      </c>
      <c r="L1187" s="282" t="s">
        <v>1239</v>
      </c>
      <c r="M1187" s="328">
        <v>319</v>
      </c>
      <c r="N1187" s="85"/>
      <c r="O1187" s="409"/>
      <c r="P1187" s="74">
        <v>17</v>
      </c>
      <c r="Q1187" s="74">
        <v>8.5</v>
      </c>
      <c r="R1187" s="92" t="s">
        <v>1692</v>
      </c>
      <c r="S1187" s="74">
        <v>5</v>
      </c>
      <c r="T1187" s="74">
        <v>5</v>
      </c>
      <c r="U1187" s="74">
        <v>0</v>
      </c>
      <c r="V1187" s="77">
        <v>4.75</v>
      </c>
      <c r="W1187" s="93" t="s">
        <v>85</v>
      </c>
      <c r="X1187" s="77">
        <v>71.5</v>
      </c>
      <c r="Y1187" s="76">
        <v>29.1</v>
      </c>
      <c r="Z1187" s="47">
        <v>2650</v>
      </c>
      <c r="AA1187" s="81" t="s">
        <v>2168</v>
      </c>
      <c r="AB1187" s="71" t="s">
        <v>2846</v>
      </c>
      <c r="AC1187" s="47" t="s">
        <v>9713</v>
      </c>
      <c r="AD1187" s="74" t="s">
        <v>3940</v>
      </c>
      <c r="AE1187" s="86"/>
      <c r="AF1187" s="82">
        <v>22</v>
      </c>
      <c r="AG1187" s="80" t="s">
        <v>85</v>
      </c>
      <c r="AH1187" s="73" t="s">
        <v>85</v>
      </c>
      <c r="AI1187" s="73" t="s">
        <v>85</v>
      </c>
      <c r="AJ1187" s="73" t="s">
        <v>85</v>
      </c>
      <c r="AK1187" s="9" t="s">
        <v>85</v>
      </c>
      <c r="AL1187" s="92" t="s">
        <v>236</v>
      </c>
      <c r="AM1187" s="74" t="s">
        <v>85</v>
      </c>
      <c r="AN1187" s="38" t="s">
        <v>85</v>
      </c>
      <c r="AO1187" s="74" t="s">
        <v>85</v>
      </c>
      <c r="AP1187" s="68">
        <v>16.2</v>
      </c>
      <c r="AQ1187" s="75">
        <v>60</v>
      </c>
      <c r="AR1187" s="74">
        <v>166</v>
      </c>
      <c r="AS1187" s="34">
        <v>12</v>
      </c>
      <c r="AT1187" s="34">
        <v>29.6</v>
      </c>
      <c r="AU1187" s="34">
        <v>61</v>
      </c>
      <c r="AV1187" s="34">
        <v>75</v>
      </c>
      <c r="AW1187" s="34">
        <v>208.9</v>
      </c>
      <c r="AX1187" s="34">
        <v>207</v>
      </c>
      <c r="AY1187" s="384">
        <v>71.5</v>
      </c>
      <c r="AZ1187" s="382">
        <v>39.94</v>
      </c>
      <c r="BA1187" s="382">
        <v>39.94</v>
      </c>
      <c r="BB1187" s="49">
        <v>30</v>
      </c>
      <c r="BC1187" s="49"/>
      <c r="BD1187" s="3" t="s">
        <v>85</v>
      </c>
      <c r="BE1187" s="91" t="s">
        <v>85</v>
      </c>
      <c r="BF1187" s="3" t="s">
        <v>85</v>
      </c>
      <c r="BG1187" s="91" t="s">
        <v>85</v>
      </c>
      <c r="BH1187" s="70">
        <v>34.200000000000003</v>
      </c>
      <c r="BI1187" s="50">
        <v>20.236220472440898</v>
      </c>
      <c r="BJ1187" s="50">
        <v>20.236220472440898</v>
      </c>
      <c r="BK1187" s="50">
        <v>11.417322834645701</v>
      </c>
      <c r="BL1187" s="357">
        <v>7.6616839999999839E-2</v>
      </c>
      <c r="BM1187" s="73">
        <v>36</v>
      </c>
      <c r="BN1187" s="107" t="s">
        <v>3374</v>
      </c>
      <c r="BO1187" s="46" t="s">
        <v>3891</v>
      </c>
      <c r="BP1187" s="74" t="s">
        <v>4730</v>
      </c>
      <c r="BQ1187" s="74" t="s">
        <v>3907</v>
      </c>
      <c r="BR1187" s="74" t="s">
        <v>5142</v>
      </c>
      <c r="BS1187" s="74" t="s">
        <v>2734</v>
      </c>
      <c r="BT1187" s="74" t="s">
        <v>4116</v>
      </c>
      <c r="BU1187" s="74" t="s">
        <v>5141</v>
      </c>
      <c r="BV1187" s="74" t="s">
        <v>4101</v>
      </c>
      <c r="BW1187" s="74" t="s">
        <v>3909</v>
      </c>
      <c r="BX1187" s="74"/>
      <c r="BY1187" s="74"/>
      <c r="BZ1187" s="300" t="s">
        <v>6298</v>
      </c>
      <c r="CA1187" s="356" t="s">
        <v>7283</v>
      </c>
      <c r="CB1187" s="300" t="s">
        <v>6303</v>
      </c>
      <c r="CC1187" s="356" t="s">
        <v>7284</v>
      </c>
      <c r="CD1187" s="311" t="str">
        <f t="shared" si="157"/>
        <v>DISCONTINUED - MR702 Bead Grip, 17x8.5, 0mm Offset, 5x5, 71.5mm Centerbore, Method Bronze</v>
      </c>
      <c r="CE1187" s="311" t="s">
        <v>3721</v>
      </c>
      <c r="CF1187" s="311" t="s">
        <v>3720</v>
      </c>
      <c r="CG1187" s="300" t="str">
        <f t="shared" si="154"/>
        <v>TRAIL (7XX)</v>
      </c>
    </row>
    <row r="1188" spans="1:85" s="36" customFormat="1" ht="15" customHeight="1">
      <c r="A1188" s="571">
        <f t="shared" si="153"/>
        <v>1185</v>
      </c>
      <c r="B1188" s="3" t="s">
        <v>84</v>
      </c>
      <c r="C1188" s="92" t="s">
        <v>1247</v>
      </c>
      <c r="D1188" s="74" t="s">
        <v>5483</v>
      </c>
      <c r="E1188" s="84" t="s">
        <v>7641</v>
      </c>
      <c r="F1188" s="281" t="str">
        <f t="shared" si="156"/>
        <v>MR70278560900</v>
      </c>
      <c r="G1188" s="83"/>
      <c r="H1188" s="83"/>
      <c r="I1188" s="81" t="s">
        <v>2037</v>
      </c>
      <c r="J1188" s="305">
        <v>43101</v>
      </c>
      <c r="K1188" s="305">
        <v>45681</v>
      </c>
      <c r="L1188" s="282" t="s">
        <v>1239</v>
      </c>
      <c r="M1188" s="328">
        <v>319</v>
      </c>
      <c r="N1188" s="85"/>
      <c r="O1188" s="409"/>
      <c r="P1188" s="74">
        <v>17</v>
      </c>
      <c r="Q1188" s="74">
        <v>8.5</v>
      </c>
      <c r="R1188" s="92" t="s">
        <v>1089</v>
      </c>
      <c r="S1188" s="74">
        <v>6</v>
      </c>
      <c r="T1188" s="74">
        <v>5.5</v>
      </c>
      <c r="U1188" s="74">
        <v>0</v>
      </c>
      <c r="V1188" s="77">
        <v>4.75</v>
      </c>
      <c r="W1188" s="93" t="s">
        <v>85</v>
      </c>
      <c r="X1188" s="77">
        <v>106.25</v>
      </c>
      <c r="Y1188" s="76">
        <v>29.03</v>
      </c>
      <c r="Z1188" s="47">
        <v>2650</v>
      </c>
      <c r="AA1188" s="81" t="s">
        <v>2168</v>
      </c>
      <c r="AB1188" s="71" t="s">
        <v>2846</v>
      </c>
      <c r="AC1188" s="47" t="s">
        <v>9717</v>
      </c>
      <c r="AD1188" s="74" t="s">
        <v>3941</v>
      </c>
      <c r="AE1188" s="86"/>
      <c r="AF1188" s="82">
        <v>22</v>
      </c>
      <c r="AG1188" s="80" t="s">
        <v>85</v>
      </c>
      <c r="AH1188" s="14" t="s">
        <v>85</v>
      </c>
      <c r="AI1188" s="14" t="s">
        <v>85</v>
      </c>
      <c r="AJ1188" s="14" t="s">
        <v>85</v>
      </c>
      <c r="AK1188" s="9" t="s">
        <v>85</v>
      </c>
      <c r="AL1188" s="92" t="s">
        <v>236</v>
      </c>
      <c r="AM1188" s="74" t="s">
        <v>1649</v>
      </c>
      <c r="AN1188" s="38">
        <v>2.75</v>
      </c>
      <c r="AO1188" s="3">
        <v>78.3</v>
      </c>
      <c r="AP1188" s="68">
        <v>16.2</v>
      </c>
      <c r="AQ1188" s="75">
        <v>60</v>
      </c>
      <c r="AR1188" s="74">
        <v>170</v>
      </c>
      <c r="AS1188" s="34">
        <v>8.8000000000000007</v>
      </c>
      <c r="AT1188" s="34">
        <v>26</v>
      </c>
      <c r="AU1188" s="34">
        <v>59.8</v>
      </c>
      <c r="AV1188" s="34">
        <v>75</v>
      </c>
      <c r="AW1188" s="34">
        <v>208.9</v>
      </c>
      <c r="AX1188" s="34">
        <v>207</v>
      </c>
      <c r="AY1188" s="384">
        <v>103.35</v>
      </c>
      <c r="AZ1188" s="382">
        <v>31.63</v>
      </c>
      <c r="BA1188" s="382">
        <v>37.94</v>
      </c>
      <c r="BB1188" s="49">
        <v>30</v>
      </c>
      <c r="BC1188" s="49"/>
      <c r="BD1188" s="3" t="s">
        <v>85</v>
      </c>
      <c r="BE1188" s="91" t="s">
        <v>85</v>
      </c>
      <c r="BF1188" s="3" t="s">
        <v>85</v>
      </c>
      <c r="BG1188" s="91" t="s">
        <v>85</v>
      </c>
      <c r="BH1188" s="70">
        <v>34.08</v>
      </c>
      <c r="BI1188" s="50">
        <v>20.236220472440898</v>
      </c>
      <c r="BJ1188" s="50">
        <v>20.236220472440898</v>
      </c>
      <c r="BK1188" s="50">
        <v>11.417322834645701</v>
      </c>
      <c r="BL1188" s="357">
        <v>7.6616839999999839E-2</v>
      </c>
      <c r="BM1188" s="73">
        <v>36</v>
      </c>
      <c r="BN1188" s="107" t="s">
        <v>3374</v>
      </c>
      <c r="BO1188" s="46" t="s">
        <v>3891</v>
      </c>
      <c r="BP1188" s="74" t="s">
        <v>4730</v>
      </c>
      <c r="BQ1188" s="74" t="s">
        <v>3907</v>
      </c>
      <c r="BR1188" s="74" t="s">
        <v>5142</v>
      </c>
      <c r="BS1188" s="74" t="s">
        <v>2734</v>
      </c>
      <c r="BT1188" s="74" t="s">
        <v>4116</v>
      </c>
      <c r="BU1188" s="74" t="s">
        <v>5141</v>
      </c>
      <c r="BV1188" s="74" t="s">
        <v>4101</v>
      </c>
      <c r="BW1188" s="74" t="s">
        <v>3909</v>
      </c>
      <c r="BX1188" s="74"/>
      <c r="BY1188" s="74"/>
      <c r="BZ1188" s="300" t="s">
        <v>6297</v>
      </c>
      <c r="CA1188" s="356" t="s">
        <v>7286</v>
      </c>
      <c r="CB1188" s="300" t="s">
        <v>6300</v>
      </c>
      <c r="CC1188" s="356" t="s">
        <v>7287</v>
      </c>
      <c r="CD1188" s="311" t="str">
        <f t="shared" si="157"/>
        <v>DISCONTINUED - MR702 Bead Grip, 17x8.5, 0mm Offset, 6x5.5, 106.25mm Centerbore, Method Bronze</v>
      </c>
      <c r="CE1188" s="311" t="s">
        <v>3721</v>
      </c>
      <c r="CF1188" s="311" t="s">
        <v>3720</v>
      </c>
      <c r="CG1188" s="300" t="str">
        <f t="shared" si="154"/>
        <v>TRAIL (7XX)</v>
      </c>
    </row>
    <row r="1189" spans="1:85" s="36" customFormat="1" ht="15" customHeight="1">
      <c r="A1189" s="571">
        <f t="shared" si="153"/>
        <v>1186</v>
      </c>
      <c r="B1189" s="13" t="s">
        <v>84</v>
      </c>
      <c r="C1189" s="97" t="s">
        <v>1247</v>
      </c>
      <c r="D1189" s="75" t="s">
        <v>5487</v>
      </c>
      <c r="E1189" s="84" t="s">
        <v>7642</v>
      </c>
      <c r="F1189" s="281" t="str">
        <f t="shared" si="156"/>
        <v>MR70589088518</v>
      </c>
      <c r="G1189" s="83"/>
      <c r="H1189" s="83"/>
      <c r="I1189" s="43" t="s">
        <v>4585</v>
      </c>
      <c r="J1189" s="316">
        <v>44202.441842812499</v>
      </c>
      <c r="K1189" s="305">
        <v>45681</v>
      </c>
      <c r="L1189" s="282" t="s">
        <v>1239</v>
      </c>
      <c r="M1189" s="328">
        <v>379</v>
      </c>
      <c r="N1189" s="85"/>
      <c r="O1189" s="409"/>
      <c r="P1189" s="75">
        <v>18</v>
      </c>
      <c r="Q1189" s="8">
        <v>9</v>
      </c>
      <c r="R1189" s="92" t="s">
        <v>1701</v>
      </c>
      <c r="S1189" s="75">
        <v>8</v>
      </c>
      <c r="T1189" s="75">
        <v>180</v>
      </c>
      <c r="U1189" s="75">
        <v>18</v>
      </c>
      <c r="V1189" s="77">
        <v>5.75</v>
      </c>
      <c r="W1189" s="95" t="s">
        <v>85</v>
      </c>
      <c r="X1189" s="68">
        <v>130.81</v>
      </c>
      <c r="Y1189" s="39">
        <v>31.5</v>
      </c>
      <c r="Z1189" s="47">
        <v>3640</v>
      </c>
      <c r="AA1189" s="43" t="s">
        <v>2165</v>
      </c>
      <c r="AB1189" s="72" t="s">
        <v>2845</v>
      </c>
      <c r="AC1189" s="47" t="s">
        <v>9731</v>
      </c>
      <c r="AD1189" s="74" t="s">
        <v>3944</v>
      </c>
      <c r="AE1189" s="86"/>
      <c r="AF1189" s="82">
        <v>33</v>
      </c>
      <c r="AG1189" s="14" t="s">
        <v>85</v>
      </c>
      <c r="AH1189" s="14" t="s">
        <v>85</v>
      </c>
      <c r="AI1189" s="13" t="s">
        <v>2863</v>
      </c>
      <c r="AJ1189" s="14" t="s">
        <v>85</v>
      </c>
      <c r="AK1189" s="9" t="s">
        <v>85</v>
      </c>
      <c r="AL1189" s="92" t="s">
        <v>237</v>
      </c>
      <c r="AM1189" s="75" t="s">
        <v>85</v>
      </c>
      <c r="AN1189" s="38" t="s">
        <v>85</v>
      </c>
      <c r="AO1189" s="75" t="s">
        <v>85</v>
      </c>
      <c r="AP1189" s="68">
        <v>16.2</v>
      </c>
      <c r="AQ1189" s="75">
        <v>60</v>
      </c>
      <c r="AR1189" s="75">
        <v>210</v>
      </c>
      <c r="AS1189" s="34">
        <v>0</v>
      </c>
      <c r="AT1189" s="34">
        <v>0</v>
      </c>
      <c r="AU1189" s="25">
        <v>21.5</v>
      </c>
      <c r="AV1189" s="34">
        <v>40</v>
      </c>
      <c r="AW1189" s="25">
        <v>218</v>
      </c>
      <c r="AX1189" s="67">
        <v>214</v>
      </c>
      <c r="AY1189" s="384">
        <v>123.1</v>
      </c>
      <c r="AZ1189" s="382">
        <v>92</v>
      </c>
      <c r="BA1189" s="382">
        <v>92</v>
      </c>
      <c r="BB1189" s="49">
        <v>31</v>
      </c>
      <c r="BC1189" s="49"/>
      <c r="BD1189" s="13" t="s">
        <v>85</v>
      </c>
      <c r="BE1189" s="91" t="s">
        <v>85</v>
      </c>
      <c r="BF1189" s="13" t="s">
        <v>85</v>
      </c>
      <c r="BG1189" s="91" t="s">
        <v>85</v>
      </c>
      <c r="BH1189" s="70">
        <v>35.5</v>
      </c>
      <c r="BI1189" s="50">
        <v>21.141732283464599</v>
      </c>
      <c r="BJ1189" s="50">
        <v>21.141732283464599</v>
      </c>
      <c r="BK1189" s="50">
        <v>11.929133858267701</v>
      </c>
      <c r="BL1189" s="357">
        <v>8.7375807000000152E-2</v>
      </c>
      <c r="BM1189" s="14">
        <v>36</v>
      </c>
      <c r="BN1189" s="107" t="s">
        <v>4691</v>
      </c>
      <c r="BO1189" s="46" t="s">
        <v>3891</v>
      </c>
      <c r="BP1189" s="74" t="s">
        <v>4730</v>
      </c>
      <c r="BQ1189" s="74" t="s">
        <v>3907</v>
      </c>
      <c r="BR1189" s="74" t="s">
        <v>5031</v>
      </c>
      <c r="BS1189" s="74" t="s">
        <v>2734</v>
      </c>
      <c r="BT1189" s="74" t="s">
        <v>4116</v>
      </c>
      <c r="BU1189" s="74" t="s">
        <v>5126</v>
      </c>
      <c r="BV1189" s="74" t="s">
        <v>5127</v>
      </c>
      <c r="BW1189" s="74" t="s">
        <v>4101</v>
      </c>
      <c r="BX1189" s="74" t="s">
        <v>3909</v>
      </c>
      <c r="BY1189" s="74"/>
      <c r="BZ1189" s="334" t="s">
        <v>6339</v>
      </c>
      <c r="CA1189" s="364" t="s">
        <v>7348</v>
      </c>
      <c r="CB1189" s="337" t="s">
        <v>6343</v>
      </c>
      <c r="CC1189" s="364" t="s">
        <v>7349</v>
      </c>
      <c r="CD1189" s="311" t="str">
        <f t="shared" si="157"/>
        <v>DISCONTINUED - MR705 Bead Grip, 18x9, +18mm Offset, 8x180, 130.81mm Centerbore, Matte Black</v>
      </c>
      <c r="CE1189" s="311" t="s">
        <v>3721</v>
      </c>
      <c r="CF1189" s="311" t="s">
        <v>3720</v>
      </c>
      <c r="CG1189" s="300" t="str">
        <f t="shared" si="154"/>
        <v>TRAIL (7XX)</v>
      </c>
    </row>
    <row r="1190" spans="1:85" s="36" customFormat="1" ht="15" customHeight="1">
      <c r="A1190" s="571">
        <f t="shared" si="153"/>
        <v>1187</v>
      </c>
      <c r="B1190" s="13" t="s">
        <v>84</v>
      </c>
      <c r="C1190" s="97" t="s">
        <v>1247</v>
      </c>
      <c r="D1190" s="75" t="s">
        <v>5488</v>
      </c>
      <c r="E1190" s="84" t="s">
        <v>7643</v>
      </c>
      <c r="F1190" s="281" t="str">
        <f t="shared" si="156"/>
        <v>MR70678558900T</v>
      </c>
      <c r="G1190" s="83" t="s">
        <v>4510</v>
      </c>
      <c r="H1190" s="83"/>
      <c r="I1190" s="43" t="s">
        <v>5266</v>
      </c>
      <c r="J1190" s="315">
        <v>44488.4818075</v>
      </c>
      <c r="K1190" s="305">
        <v>45681</v>
      </c>
      <c r="L1190" s="282" t="s">
        <v>1239</v>
      </c>
      <c r="M1190" s="328">
        <v>319</v>
      </c>
      <c r="N1190" s="85"/>
      <c r="O1190" s="409"/>
      <c r="P1190" s="75">
        <v>17</v>
      </c>
      <c r="Q1190" s="76">
        <v>8.5</v>
      </c>
      <c r="R1190" s="92" t="s">
        <v>1688</v>
      </c>
      <c r="S1190" s="75">
        <v>5</v>
      </c>
      <c r="T1190" s="75">
        <v>150</v>
      </c>
      <c r="U1190" s="75">
        <v>0</v>
      </c>
      <c r="V1190" s="77">
        <v>4.72</v>
      </c>
      <c r="W1190" s="95" t="s">
        <v>85</v>
      </c>
      <c r="X1190" s="68">
        <v>110.5</v>
      </c>
      <c r="Y1190" s="39">
        <v>30.25</v>
      </c>
      <c r="Z1190" s="47">
        <v>2650</v>
      </c>
      <c r="AA1190" s="43" t="s">
        <v>2168</v>
      </c>
      <c r="AB1190" s="72" t="s">
        <v>2846</v>
      </c>
      <c r="AC1190" s="47" t="s">
        <v>9714</v>
      </c>
      <c r="AD1190" s="74" t="s">
        <v>5246</v>
      </c>
      <c r="AE1190" s="86"/>
      <c r="AF1190" s="82">
        <v>22</v>
      </c>
      <c r="AG1190" s="14" t="s">
        <v>85</v>
      </c>
      <c r="AH1190" s="14" t="s">
        <v>85</v>
      </c>
      <c r="AI1190" s="13" t="s">
        <v>85</v>
      </c>
      <c r="AJ1190" s="14" t="s">
        <v>85</v>
      </c>
      <c r="AK1190" s="9" t="s">
        <v>85</v>
      </c>
      <c r="AL1190" s="92" t="s">
        <v>236</v>
      </c>
      <c r="AM1190" s="75" t="s">
        <v>85</v>
      </c>
      <c r="AN1190" s="38" t="s">
        <v>85</v>
      </c>
      <c r="AO1190" s="75" t="s">
        <v>85</v>
      </c>
      <c r="AP1190" s="68">
        <v>16.2</v>
      </c>
      <c r="AQ1190" s="75">
        <v>60</v>
      </c>
      <c r="AR1190" s="75">
        <v>180</v>
      </c>
      <c r="AS1190" s="34">
        <v>0</v>
      </c>
      <c r="AT1190" s="34">
        <v>21.2</v>
      </c>
      <c r="AU1190" s="25">
        <v>37.6</v>
      </c>
      <c r="AV1190" s="34">
        <v>53</v>
      </c>
      <c r="AW1190" s="25">
        <v>210</v>
      </c>
      <c r="AX1190" s="67">
        <v>206</v>
      </c>
      <c r="AY1190" s="77">
        <v>110.5</v>
      </c>
      <c r="AZ1190" s="49">
        <v>66</v>
      </c>
      <c r="BA1190" s="49">
        <v>66</v>
      </c>
      <c r="BB1190" s="49">
        <v>22</v>
      </c>
      <c r="BC1190" s="49"/>
      <c r="BD1190" s="13" t="s">
        <v>85</v>
      </c>
      <c r="BE1190" s="91" t="s">
        <v>85</v>
      </c>
      <c r="BF1190" s="13" t="s">
        <v>85</v>
      </c>
      <c r="BG1190" s="91" t="s">
        <v>85</v>
      </c>
      <c r="BH1190" s="70">
        <v>35.630000000000003</v>
      </c>
      <c r="BI1190" s="50">
        <v>20.236220472440898</v>
      </c>
      <c r="BJ1190" s="50">
        <v>20.236220472440898</v>
      </c>
      <c r="BK1190" s="50">
        <v>11.417322834645701</v>
      </c>
      <c r="BL1190" s="357">
        <v>7.6616839999999839E-2</v>
      </c>
      <c r="BM1190" s="14">
        <v>36</v>
      </c>
      <c r="BN1190" s="107" t="s">
        <v>3374</v>
      </c>
      <c r="BO1190" s="46" t="s">
        <v>3891</v>
      </c>
      <c r="BP1190" s="74" t="s">
        <v>4730</v>
      </c>
      <c r="BQ1190" s="74" t="s">
        <v>3907</v>
      </c>
      <c r="BR1190" s="74" t="s">
        <v>5165</v>
      </c>
      <c r="BS1190" s="74" t="s">
        <v>2734</v>
      </c>
      <c r="BT1190" s="74" t="s">
        <v>5619</v>
      </c>
      <c r="BU1190" s="74" t="s">
        <v>5126</v>
      </c>
      <c r="BV1190" s="74" t="s">
        <v>5620</v>
      </c>
      <c r="BW1190" s="74" t="s">
        <v>4101</v>
      </c>
      <c r="BX1190" s="74" t="s">
        <v>3909</v>
      </c>
      <c r="BY1190" s="74"/>
      <c r="BZ1190" s="334"/>
      <c r="CA1190" s="355"/>
      <c r="CB1190" s="337"/>
      <c r="CC1190" s="355"/>
      <c r="CD1190" s="311" t="str">
        <f t="shared" si="157"/>
        <v>DISCONTINUED - MR706 Bead Grip, 17x8.5, 0mm Offset, 5x150, 110.5mm Centerbore, Method Bronze</v>
      </c>
      <c r="CE1190" s="311" t="s">
        <v>3721</v>
      </c>
      <c r="CF1190" s="311" t="s">
        <v>3720</v>
      </c>
      <c r="CG1190" s="300" t="str">
        <f t="shared" si="154"/>
        <v>TRAIL (7XX)</v>
      </c>
    </row>
    <row r="1191" spans="1:85" s="36" customFormat="1" ht="15" customHeight="1">
      <c r="A1191" s="571">
        <f t="shared" si="153"/>
        <v>1188</v>
      </c>
      <c r="B1191" s="13" t="s">
        <v>84</v>
      </c>
      <c r="C1191" s="97" t="s">
        <v>1247</v>
      </c>
      <c r="D1191" s="75" t="s">
        <v>5489</v>
      </c>
      <c r="E1191" s="84" t="s">
        <v>7644</v>
      </c>
      <c r="F1191" s="281" t="str">
        <f t="shared" si="156"/>
        <v>MR70767051515</v>
      </c>
      <c r="G1191" s="83"/>
      <c r="H1191" s="83"/>
      <c r="I1191" s="72" t="s">
        <v>5421</v>
      </c>
      <c r="J1191" s="306">
        <v>44518.655578703707</v>
      </c>
      <c r="K1191" s="305">
        <v>45681</v>
      </c>
      <c r="L1191" s="282" t="s">
        <v>1239</v>
      </c>
      <c r="M1191" s="328">
        <v>289</v>
      </c>
      <c r="N1191" s="85"/>
      <c r="O1191" s="409"/>
      <c r="P1191" s="75">
        <v>16</v>
      </c>
      <c r="Q1191" s="76">
        <v>7</v>
      </c>
      <c r="R1191" s="92" t="s">
        <v>1684</v>
      </c>
      <c r="S1191" s="75">
        <v>5</v>
      </c>
      <c r="T1191" s="75">
        <v>100</v>
      </c>
      <c r="U1191" s="75">
        <v>15</v>
      </c>
      <c r="V1191" s="77">
        <v>4.5999999999999996</v>
      </c>
      <c r="W1191" s="95" t="s">
        <v>85</v>
      </c>
      <c r="X1191" s="68">
        <v>56.1</v>
      </c>
      <c r="Y1191" s="39">
        <v>19.2</v>
      </c>
      <c r="Z1191" s="47">
        <v>1850</v>
      </c>
      <c r="AA1191" s="43" t="s">
        <v>2165</v>
      </c>
      <c r="AB1191" s="72" t="s">
        <v>2845</v>
      </c>
      <c r="AC1191" s="47" t="s">
        <v>9884</v>
      </c>
      <c r="AD1191" s="74" t="s">
        <v>3939</v>
      </c>
      <c r="AE1191" s="86"/>
      <c r="AF1191" s="82">
        <v>22</v>
      </c>
      <c r="AG1191" s="14" t="s">
        <v>85</v>
      </c>
      <c r="AH1191" s="14" t="s">
        <v>85</v>
      </c>
      <c r="AI1191" s="13" t="s">
        <v>85</v>
      </c>
      <c r="AJ1191" s="14" t="s">
        <v>85</v>
      </c>
      <c r="AK1191" s="9" t="s">
        <v>85</v>
      </c>
      <c r="AL1191" s="92" t="s">
        <v>236</v>
      </c>
      <c r="AM1191" s="75" t="s">
        <v>85</v>
      </c>
      <c r="AN1191" s="38" t="s">
        <v>85</v>
      </c>
      <c r="AO1191" s="75" t="s">
        <v>85</v>
      </c>
      <c r="AP1191" s="68">
        <v>16.2</v>
      </c>
      <c r="AQ1191" s="75">
        <v>60</v>
      </c>
      <c r="AR1191" s="75">
        <v>150</v>
      </c>
      <c r="AS1191" s="34">
        <v>25</v>
      </c>
      <c r="AT1191" s="34">
        <v>31.6</v>
      </c>
      <c r="AU1191" s="25">
        <v>44.9</v>
      </c>
      <c r="AV1191" s="34">
        <v>57.8</v>
      </c>
      <c r="AW1191" s="25">
        <v>195</v>
      </c>
      <c r="AX1191" s="67">
        <v>189</v>
      </c>
      <c r="AY1191" s="384">
        <v>56.1</v>
      </c>
      <c r="AZ1191" s="382">
        <v>41.06</v>
      </c>
      <c r="BA1191" s="382">
        <v>41.06</v>
      </c>
      <c r="BB1191" s="49">
        <v>0</v>
      </c>
      <c r="BC1191" s="49"/>
      <c r="BD1191" s="13" t="s">
        <v>85</v>
      </c>
      <c r="BE1191" s="91" t="s">
        <v>85</v>
      </c>
      <c r="BF1191" s="13" t="s">
        <v>85</v>
      </c>
      <c r="BG1191" s="91" t="s">
        <v>85</v>
      </c>
      <c r="BH1191" s="70">
        <v>23.2</v>
      </c>
      <c r="BI1191" s="50">
        <v>19.09</v>
      </c>
      <c r="BJ1191" s="50">
        <v>19.09</v>
      </c>
      <c r="BK1191" s="50">
        <v>10.24</v>
      </c>
      <c r="BL1191" s="357">
        <v>6.1152323564527607E-2</v>
      </c>
      <c r="BM1191" s="75">
        <v>36</v>
      </c>
      <c r="BN1191" s="107" t="s">
        <v>3374</v>
      </c>
      <c r="BO1191" s="46" t="s">
        <v>3891</v>
      </c>
      <c r="BP1191" s="74" t="s">
        <v>4730</v>
      </c>
      <c r="BQ1191" s="74" t="s">
        <v>3907</v>
      </c>
      <c r="BR1191" s="74" t="s">
        <v>5161</v>
      </c>
      <c r="BS1191" s="74" t="s">
        <v>2734</v>
      </c>
      <c r="BT1191" s="74" t="s">
        <v>5619</v>
      </c>
      <c r="BU1191" s="74" t="s">
        <v>5126</v>
      </c>
      <c r="BV1191" s="74" t="s">
        <v>5620</v>
      </c>
      <c r="BW1191" s="74" t="s">
        <v>4101</v>
      </c>
      <c r="BX1191" s="74" t="s">
        <v>3909</v>
      </c>
      <c r="BY1191" s="74"/>
      <c r="BZ1191" s="334" t="s">
        <v>6391</v>
      </c>
      <c r="CA1191" s="364" t="s">
        <v>7390</v>
      </c>
      <c r="CB1191" s="337" t="s">
        <v>6394</v>
      </c>
      <c r="CC1191" s="364" t="s">
        <v>7391</v>
      </c>
      <c r="CD1191" s="311" t="str">
        <f t="shared" si="157"/>
        <v>DISCONTINUED - MR707 Bead Grip, 16x7, +15mm Offset, 5x100, 56.1mm Centerbore, Matte Black</v>
      </c>
      <c r="CE1191" s="311" t="s">
        <v>3721</v>
      </c>
      <c r="CF1191" s="311" t="s">
        <v>3720</v>
      </c>
      <c r="CG1191" s="300" t="str">
        <f t="shared" si="154"/>
        <v>TRAIL (7XX)</v>
      </c>
    </row>
    <row r="1192" spans="1:85" s="36" customFormat="1" ht="15" customHeight="1">
      <c r="A1192" s="571">
        <f t="shared" si="153"/>
        <v>1189</v>
      </c>
      <c r="B1192" s="408" t="s">
        <v>84</v>
      </c>
      <c r="C1192" s="408" t="s">
        <v>1038</v>
      </c>
      <c r="D1192" s="408" t="s">
        <v>1080</v>
      </c>
      <c r="E1192" s="84" t="s">
        <v>8485</v>
      </c>
      <c r="F1192" s="281" t="str">
        <f t="shared" si="156"/>
        <v>MR30178550300</v>
      </c>
      <c r="G1192" s="83"/>
      <c r="H1192" s="83"/>
      <c r="I1192" s="72" t="s">
        <v>279</v>
      </c>
      <c r="J1192" s="305">
        <v>40544</v>
      </c>
      <c r="K1192" s="305">
        <v>45681</v>
      </c>
      <c r="L1192" s="282" t="s">
        <v>1239</v>
      </c>
      <c r="M1192" s="328">
        <v>285</v>
      </c>
      <c r="N1192" s="85"/>
      <c r="O1192" s="409"/>
      <c r="P1192" s="408">
        <v>17</v>
      </c>
      <c r="Q1192" s="8">
        <v>8.5</v>
      </c>
      <c r="R1192" s="408" t="s">
        <v>1692</v>
      </c>
      <c r="S1192" s="3">
        <v>5</v>
      </c>
      <c r="T1192" s="25">
        <v>5</v>
      </c>
      <c r="U1192" s="3">
        <v>0</v>
      </c>
      <c r="V1192" s="16">
        <v>4.75</v>
      </c>
      <c r="W1192" s="410" t="s">
        <v>85</v>
      </c>
      <c r="X1192" s="16">
        <v>94</v>
      </c>
      <c r="Y1192" s="8">
        <v>29.37</v>
      </c>
      <c r="Z1192" s="47">
        <v>2650</v>
      </c>
      <c r="AA1192" s="45" t="s">
        <v>5147</v>
      </c>
      <c r="AB1192" s="72" t="s">
        <v>173</v>
      </c>
      <c r="AC1192" s="47" t="s">
        <v>9713</v>
      </c>
      <c r="AD1192" s="73" t="s">
        <v>1534</v>
      </c>
      <c r="AE1192" s="46"/>
      <c r="AF1192" s="82">
        <v>33</v>
      </c>
      <c r="AG1192" s="80" t="s">
        <v>85</v>
      </c>
      <c r="AH1192" s="73" t="s">
        <v>85</v>
      </c>
      <c r="AI1192" s="73" t="s">
        <v>2858</v>
      </c>
      <c r="AJ1192" s="408" t="s">
        <v>1826</v>
      </c>
      <c r="AK1192" s="9">
        <v>1.1000000000000001</v>
      </c>
      <c r="AL1192" s="408" t="s">
        <v>237</v>
      </c>
      <c r="AM1192" s="408" t="s">
        <v>85</v>
      </c>
      <c r="AN1192" s="38" t="s">
        <v>85</v>
      </c>
      <c r="AO1192" s="408" t="s">
        <v>85</v>
      </c>
      <c r="AP1192" s="68">
        <v>16.2</v>
      </c>
      <c r="AQ1192" s="75">
        <v>60</v>
      </c>
      <c r="AR1192" s="408">
        <v>160</v>
      </c>
      <c r="AS1192" s="25">
        <v>9.1999999999999993</v>
      </c>
      <c r="AT1192" s="25">
        <v>18.3</v>
      </c>
      <c r="AU1192" s="25">
        <v>30.1</v>
      </c>
      <c r="AV1192" s="25">
        <v>29.3</v>
      </c>
      <c r="AW1192" s="25">
        <v>208.4</v>
      </c>
      <c r="AX1192" s="411">
        <v>204.8</v>
      </c>
      <c r="AY1192" s="410">
        <v>88.8</v>
      </c>
      <c r="AZ1192" s="49">
        <v>79.8</v>
      </c>
      <c r="BA1192" s="49">
        <v>79.8</v>
      </c>
      <c r="BB1192" s="49">
        <v>70</v>
      </c>
      <c r="BC1192" s="49"/>
      <c r="BD1192" s="408" t="s">
        <v>85</v>
      </c>
      <c r="BE1192" s="412" t="s">
        <v>85</v>
      </c>
      <c r="BF1192" s="408" t="s">
        <v>85</v>
      </c>
      <c r="BG1192" s="412" t="s">
        <v>85</v>
      </c>
      <c r="BH1192" s="70">
        <v>33.400032721008955</v>
      </c>
      <c r="BI1192" s="50">
        <v>20.236220472440898</v>
      </c>
      <c r="BJ1192" s="50">
        <v>20.236220472440898</v>
      </c>
      <c r="BK1192" s="50">
        <v>11.417322834645701</v>
      </c>
      <c r="BL1192" s="357">
        <v>7.6616839999999839E-2</v>
      </c>
      <c r="BM1192" s="73">
        <v>36</v>
      </c>
      <c r="BN1192" s="107" t="s">
        <v>3374</v>
      </c>
      <c r="BO1192" s="46" t="s">
        <v>3891</v>
      </c>
      <c r="BP1192" s="74" t="s">
        <v>3907</v>
      </c>
      <c r="BQ1192" s="74" t="s">
        <v>5194</v>
      </c>
      <c r="BR1192" s="74" t="s">
        <v>5195</v>
      </c>
      <c r="BS1192" s="74" t="s">
        <v>5169</v>
      </c>
      <c r="BT1192" s="74" t="s">
        <v>5196</v>
      </c>
      <c r="BU1192" s="74" t="s">
        <v>5197</v>
      </c>
      <c r="BV1192" s="74" t="s">
        <v>3909</v>
      </c>
      <c r="BW1192" s="74"/>
      <c r="BX1192" s="74"/>
      <c r="BY1192" s="74"/>
      <c r="BZ1192" s="338" t="s">
        <v>7723</v>
      </c>
      <c r="CA1192" s="423" t="s">
        <v>7726</v>
      </c>
      <c r="CB1192" s="338" t="s">
        <v>7727</v>
      </c>
      <c r="CC1192" s="423" t="s">
        <v>7728</v>
      </c>
      <c r="CD1192" s="311" t="str">
        <f t="shared" si="157"/>
        <v>DISCONTINUED - MR301 The Standard, 17x8.5, 0mm Offset, 5x5, 94mm Centerbore, Machined - Clear Coat</v>
      </c>
      <c r="CE1192" s="311" t="s">
        <v>3721</v>
      </c>
      <c r="CF1192" s="311" t="s">
        <v>3720</v>
      </c>
      <c r="CG1192" s="300" t="str">
        <f t="shared" si="154"/>
        <v>STREET (3XX)</v>
      </c>
    </row>
    <row r="1193" spans="1:85" s="36" customFormat="1" ht="15" customHeight="1">
      <c r="A1193" s="571">
        <f t="shared" si="153"/>
        <v>1190</v>
      </c>
      <c r="B1193" s="408" t="s">
        <v>84</v>
      </c>
      <c r="C1193" s="408" t="s">
        <v>1038</v>
      </c>
      <c r="D1193" s="408" t="s">
        <v>1080</v>
      </c>
      <c r="E1193" s="84" t="s">
        <v>8486</v>
      </c>
      <c r="F1193" s="281" t="str">
        <f t="shared" si="156"/>
        <v>MR30189016518</v>
      </c>
      <c r="G1193" s="83"/>
      <c r="H1193" s="83"/>
      <c r="I1193" s="72" t="s">
        <v>303</v>
      </c>
      <c r="J1193" s="305">
        <v>40544</v>
      </c>
      <c r="K1193" s="305">
        <v>45681</v>
      </c>
      <c r="L1193" s="282" t="s">
        <v>1239</v>
      </c>
      <c r="M1193" s="328">
        <v>339</v>
      </c>
      <c r="N1193" s="85"/>
      <c r="O1193" s="409"/>
      <c r="P1193" s="408">
        <v>18</v>
      </c>
      <c r="Q1193" s="8">
        <v>9</v>
      </c>
      <c r="R1193" s="408" t="s">
        <v>1697</v>
      </c>
      <c r="S1193" s="3">
        <v>6</v>
      </c>
      <c r="T1193" s="3">
        <v>135</v>
      </c>
      <c r="U1193" s="3">
        <v>18</v>
      </c>
      <c r="V1193" s="16">
        <v>5.75</v>
      </c>
      <c r="W1193" s="410" t="s">
        <v>85</v>
      </c>
      <c r="X1193" s="16">
        <v>94</v>
      </c>
      <c r="Y1193" s="8">
        <v>30.64</v>
      </c>
      <c r="Z1193" s="47">
        <v>2650</v>
      </c>
      <c r="AA1193" s="72" t="s">
        <v>2165</v>
      </c>
      <c r="AB1193" s="72" t="s">
        <v>2845</v>
      </c>
      <c r="AC1193" s="47" t="s">
        <v>9732</v>
      </c>
      <c r="AD1193" s="73" t="s">
        <v>1662</v>
      </c>
      <c r="AE1193" s="46"/>
      <c r="AF1193" s="82">
        <v>33</v>
      </c>
      <c r="AG1193" s="80" t="s">
        <v>85</v>
      </c>
      <c r="AH1193" s="408" t="s">
        <v>85</v>
      </c>
      <c r="AI1193" s="73" t="s">
        <v>2858</v>
      </c>
      <c r="AJ1193" s="408" t="s">
        <v>1826</v>
      </c>
      <c r="AK1193" s="9">
        <v>1.1000000000000001</v>
      </c>
      <c r="AL1193" s="408" t="s">
        <v>237</v>
      </c>
      <c r="AM1193" s="408" t="s">
        <v>85</v>
      </c>
      <c r="AN1193" s="38" t="s">
        <v>85</v>
      </c>
      <c r="AO1193" s="408" t="s">
        <v>85</v>
      </c>
      <c r="AP1193" s="68">
        <v>16.2</v>
      </c>
      <c r="AQ1193" s="75">
        <v>60</v>
      </c>
      <c r="AR1193" s="408">
        <v>175</v>
      </c>
      <c r="AS1193" s="25">
        <v>2.1</v>
      </c>
      <c r="AT1193" s="25">
        <v>16</v>
      </c>
      <c r="AU1193" s="25">
        <v>29.3</v>
      </c>
      <c r="AV1193" s="25">
        <v>30.3</v>
      </c>
      <c r="AW1193" s="25">
        <v>218.9</v>
      </c>
      <c r="AX1193" s="411">
        <v>214.1</v>
      </c>
      <c r="AY1193" s="410">
        <v>88.8</v>
      </c>
      <c r="AZ1193" s="49">
        <v>79.8</v>
      </c>
      <c r="BA1193" s="49">
        <v>79.8</v>
      </c>
      <c r="BB1193" s="49">
        <v>94</v>
      </c>
      <c r="BC1193" s="49"/>
      <c r="BD1193" s="408" t="s">
        <v>85</v>
      </c>
      <c r="BE1193" s="412" t="s">
        <v>85</v>
      </c>
      <c r="BF1193" s="408" t="s">
        <v>85</v>
      </c>
      <c r="BG1193" s="412" t="s">
        <v>85</v>
      </c>
      <c r="BH1193" s="70">
        <v>34.833037425210655</v>
      </c>
      <c r="BI1193" s="50">
        <v>21.141732283464599</v>
      </c>
      <c r="BJ1193" s="50">
        <v>21.141732283464599</v>
      </c>
      <c r="BK1193" s="50">
        <v>11.929133858267701</v>
      </c>
      <c r="BL1193" s="357">
        <v>8.7375807000000152E-2</v>
      </c>
      <c r="BM1193" s="73">
        <v>36</v>
      </c>
      <c r="BN1193" s="107" t="s">
        <v>3374</v>
      </c>
      <c r="BO1193" s="46" t="s">
        <v>3891</v>
      </c>
      <c r="BP1193" s="74" t="s">
        <v>3907</v>
      </c>
      <c r="BQ1193" s="74" t="s">
        <v>5194</v>
      </c>
      <c r="BR1193" s="74" t="s">
        <v>5195</v>
      </c>
      <c r="BS1193" s="74" t="s">
        <v>5169</v>
      </c>
      <c r="BT1193" s="74" t="s">
        <v>5196</v>
      </c>
      <c r="BU1193" s="74" t="s">
        <v>5197</v>
      </c>
      <c r="BV1193" s="74" t="s">
        <v>3909</v>
      </c>
      <c r="BW1193" s="74"/>
      <c r="BX1193" s="74"/>
      <c r="BY1193" s="74"/>
      <c r="BZ1193" s="300" t="s">
        <v>7721</v>
      </c>
      <c r="CA1193" s="413" t="s">
        <v>7722</v>
      </c>
      <c r="CB1193" s="300" t="s">
        <v>7717</v>
      </c>
      <c r="CC1193" s="413" t="s">
        <v>7720</v>
      </c>
      <c r="CD1193" s="311" t="str">
        <f t="shared" si="157"/>
        <v>DISCONTINUED - MR301 The Standard, 18x9, +18mm Offset, 6x135, 94mm Centerbore, Matte Black</v>
      </c>
      <c r="CE1193" s="311" t="s">
        <v>3721</v>
      </c>
      <c r="CF1193" s="311" t="s">
        <v>3720</v>
      </c>
      <c r="CG1193" s="300" t="str">
        <f t="shared" si="154"/>
        <v>STREET (3XX)</v>
      </c>
    </row>
    <row r="1194" spans="1:85" s="36" customFormat="1" ht="15" customHeight="1">
      <c r="A1194" s="571">
        <f t="shared" si="153"/>
        <v>1191</v>
      </c>
      <c r="B1194" s="92" t="s">
        <v>84</v>
      </c>
      <c r="C1194" s="92" t="s">
        <v>1038</v>
      </c>
      <c r="D1194" s="92" t="s">
        <v>1086</v>
      </c>
      <c r="E1194" s="84" t="s">
        <v>8487</v>
      </c>
      <c r="F1194" s="281" t="str">
        <f t="shared" si="156"/>
        <v>MR30989016818</v>
      </c>
      <c r="G1194" s="83"/>
      <c r="H1194" s="83"/>
      <c r="I1194" s="72" t="s">
        <v>589</v>
      </c>
      <c r="J1194" s="305">
        <v>42005</v>
      </c>
      <c r="K1194" s="305">
        <v>45681</v>
      </c>
      <c r="L1194" s="282" t="s">
        <v>1239</v>
      </c>
      <c r="M1194" s="328">
        <v>369</v>
      </c>
      <c r="N1194" s="85"/>
      <c r="O1194" s="409"/>
      <c r="P1194" s="92">
        <v>18</v>
      </c>
      <c r="Q1194" s="8">
        <v>9</v>
      </c>
      <c r="R1194" s="92" t="s">
        <v>1697</v>
      </c>
      <c r="S1194" s="3">
        <v>6</v>
      </c>
      <c r="T1194" s="3">
        <v>135</v>
      </c>
      <c r="U1194" s="3">
        <v>18</v>
      </c>
      <c r="V1194" s="19">
        <v>5.75</v>
      </c>
      <c r="W1194" s="93" t="s">
        <v>85</v>
      </c>
      <c r="X1194" s="16">
        <v>94</v>
      </c>
      <c r="Y1194" s="8">
        <v>32.74</v>
      </c>
      <c r="Z1194" s="47">
        <v>2650</v>
      </c>
      <c r="AA1194" s="71" t="s">
        <v>5380</v>
      </c>
      <c r="AB1194" s="71" t="s">
        <v>2850</v>
      </c>
      <c r="AC1194" s="47" t="s">
        <v>9732</v>
      </c>
      <c r="AD1194" s="73" t="s">
        <v>1552</v>
      </c>
      <c r="AE1194" s="46"/>
      <c r="AF1194" s="82">
        <v>33</v>
      </c>
      <c r="AG1194" s="73" t="s">
        <v>85</v>
      </c>
      <c r="AH1194" s="73" t="s">
        <v>85</v>
      </c>
      <c r="AI1194" s="73" t="s">
        <v>2858</v>
      </c>
      <c r="AJ1194" s="73" t="s">
        <v>1827</v>
      </c>
      <c r="AK1194" s="9">
        <v>1.1000000000000001</v>
      </c>
      <c r="AL1194" s="3" t="s">
        <v>237</v>
      </c>
      <c r="AM1194" s="3" t="s">
        <v>85</v>
      </c>
      <c r="AN1194" s="38" t="s">
        <v>85</v>
      </c>
      <c r="AO1194" s="92" t="s">
        <v>85</v>
      </c>
      <c r="AP1194" s="68">
        <v>16.2</v>
      </c>
      <c r="AQ1194" s="75">
        <v>60</v>
      </c>
      <c r="AR1194" s="92">
        <v>170</v>
      </c>
      <c r="AS1194" s="25">
        <v>2.4</v>
      </c>
      <c r="AT1194" s="25">
        <v>8.9</v>
      </c>
      <c r="AU1194" s="25">
        <v>27.6</v>
      </c>
      <c r="AV1194" s="25">
        <v>36.299999999999997</v>
      </c>
      <c r="AW1194" s="25">
        <v>217.8</v>
      </c>
      <c r="AX1194" s="94">
        <v>209.6</v>
      </c>
      <c r="AY1194" s="93">
        <v>88.2</v>
      </c>
      <c r="AZ1194" s="49">
        <v>52.7</v>
      </c>
      <c r="BA1194" s="49">
        <v>75</v>
      </c>
      <c r="BB1194" s="49">
        <v>42</v>
      </c>
      <c r="BC1194" s="49"/>
      <c r="BD1194" s="92" t="s">
        <v>85</v>
      </c>
      <c r="BE1194" s="91" t="s">
        <v>85</v>
      </c>
      <c r="BF1194" s="92" t="s">
        <v>85</v>
      </c>
      <c r="BG1194" s="91" t="s">
        <v>85</v>
      </c>
      <c r="BH1194" s="70">
        <v>36.9053826897485</v>
      </c>
      <c r="BI1194" s="50">
        <v>21.141732283464599</v>
      </c>
      <c r="BJ1194" s="50">
        <v>21.141732283464599</v>
      </c>
      <c r="BK1194" s="50">
        <v>11.929133858267701</v>
      </c>
      <c r="BL1194" s="357">
        <v>8.7375807000000152E-2</v>
      </c>
      <c r="BM1194" s="73">
        <v>36</v>
      </c>
      <c r="BN1194" s="107" t="s">
        <v>3374</v>
      </c>
      <c r="BO1194" s="46" t="s">
        <v>3891</v>
      </c>
      <c r="BP1194" s="74" t="s">
        <v>3907</v>
      </c>
      <c r="BQ1194" s="74" t="s">
        <v>5204</v>
      </c>
      <c r="BR1194" s="74" t="s">
        <v>5198</v>
      </c>
      <c r="BS1194" s="74" t="s">
        <v>5199</v>
      </c>
      <c r="BT1194" s="74" t="s">
        <v>5169</v>
      </c>
      <c r="BU1194" s="74" t="s">
        <v>5196</v>
      </c>
      <c r="BV1194" s="74" t="s">
        <v>3909</v>
      </c>
      <c r="BW1194" s="74"/>
      <c r="BX1194" s="74"/>
      <c r="BY1194" s="74"/>
      <c r="BZ1194" s="300" t="s">
        <v>6116</v>
      </c>
      <c r="CA1194" s="356" t="s">
        <v>7813</v>
      </c>
      <c r="CB1194" s="300" t="s">
        <v>6118</v>
      </c>
      <c r="CC1194" s="356" t="s">
        <v>7814</v>
      </c>
      <c r="CD1194" s="311" t="str">
        <f t="shared" si="157"/>
        <v>DISCONTINUED - MR309 Grid, 18x9, +18mm Offset, 6x135, 94mm Centerbore, Titanium - Matte Black Lip</v>
      </c>
      <c r="CE1194" s="311" t="s">
        <v>3721</v>
      </c>
      <c r="CF1194" s="311" t="s">
        <v>3720</v>
      </c>
      <c r="CG1194" s="300" t="str">
        <f t="shared" si="154"/>
        <v>STREET (3XX)</v>
      </c>
    </row>
    <row r="1195" spans="1:85" s="36" customFormat="1" ht="15" customHeight="1">
      <c r="A1195" s="571">
        <f t="shared" si="153"/>
        <v>1192</v>
      </c>
      <c r="B1195" s="92" t="s">
        <v>84</v>
      </c>
      <c r="C1195" s="92" t="s">
        <v>1038</v>
      </c>
      <c r="D1195" s="92" t="s">
        <v>1086</v>
      </c>
      <c r="E1195" s="84" t="s">
        <v>8488</v>
      </c>
      <c r="F1195" s="281" t="str">
        <f t="shared" si="156"/>
        <v>MR30989080818</v>
      </c>
      <c r="G1195" s="83"/>
      <c r="H1195" s="83"/>
      <c r="I1195" s="72" t="s">
        <v>595</v>
      </c>
      <c r="J1195" s="305">
        <v>42005</v>
      </c>
      <c r="K1195" s="305">
        <v>45681</v>
      </c>
      <c r="L1195" s="282" t="s">
        <v>1239</v>
      </c>
      <c r="M1195" s="328">
        <v>369</v>
      </c>
      <c r="N1195" s="85"/>
      <c r="O1195" s="409"/>
      <c r="P1195" s="92">
        <v>18</v>
      </c>
      <c r="Q1195" s="8">
        <v>9</v>
      </c>
      <c r="R1195" s="92" t="s">
        <v>1699</v>
      </c>
      <c r="S1195" s="3">
        <v>8</v>
      </c>
      <c r="T1195" s="3">
        <v>6.5</v>
      </c>
      <c r="U1195" s="3">
        <v>18</v>
      </c>
      <c r="V1195" s="19">
        <v>5.75</v>
      </c>
      <c r="W1195" s="93" t="s">
        <v>85</v>
      </c>
      <c r="X1195" s="16">
        <v>130.81</v>
      </c>
      <c r="Y1195" s="8">
        <v>31.37</v>
      </c>
      <c r="Z1195" s="47">
        <v>3640</v>
      </c>
      <c r="AA1195" s="71" t="s">
        <v>5380</v>
      </c>
      <c r="AB1195" s="71" t="s">
        <v>2850</v>
      </c>
      <c r="AC1195" s="47" t="s">
        <v>9696</v>
      </c>
      <c r="AD1195" s="73" t="s">
        <v>1562</v>
      </c>
      <c r="AE1195" s="46"/>
      <c r="AF1195" s="82">
        <v>33</v>
      </c>
      <c r="AG1195" s="73" t="s">
        <v>85</v>
      </c>
      <c r="AH1195" s="73" t="s">
        <v>85</v>
      </c>
      <c r="AI1195" s="3" t="s">
        <v>2863</v>
      </c>
      <c r="AJ1195" s="73" t="s">
        <v>1827</v>
      </c>
      <c r="AK1195" s="9">
        <v>1.1000000000000001</v>
      </c>
      <c r="AL1195" s="3" t="s">
        <v>237</v>
      </c>
      <c r="AM1195" s="3" t="s">
        <v>85</v>
      </c>
      <c r="AN1195" s="38" t="s">
        <v>85</v>
      </c>
      <c r="AO1195" s="92" t="s">
        <v>85</v>
      </c>
      <c r="AP1195" s="68">
        <v>16.2</v>
      </c>
      <c r="AQ1195" s="75">
        <v>60</v>
      </c>
      <c r="AR1195" s="92">
        <v>200</v>
      </c>
      <c r="AS1195" s="25">
        <v>0</v>
      </c>
      <c r="AT1195" s="25">
        <v>0</v>
      </c>
      <c r="AU1195" s="25">
        <v>23.5</v>
      </c>
      <c r="AV1195" s="25">
        <v>36.299999999999997</v>
      </c>
      <c r="AW1195" s="25">
        <v>217.6</v>
      </c>
      <c r="AX1195" s="94">
        <v>209.4</v>
      </c>
      <c r="AY1195" s="93">
        <v>123</v>
      </c>
      <c r="AZ1195" s="49">
        <v>89.5</v>
      </c>
      <c r="BA1195" s="49">
        <v>89.5</v>
      </c>
      <c r="BB1195" s="49">
        <v>42</v>
      </c>
      <c r="BC1195" s="49"/>
      <c r="BD1195" s="92" t="s">
        <v>85</v>
      </c>
      <c r="BE1195" s="91" t="s">
        <v>85</v>
      </c>
      <c r="BF1195" s="92" t="s">
        <v>85</v>
      </c>
      <c r="BG1195" s="91" t="s">
        <v>85</v>
      </c>
      <c r="BH1195" s="70">
        <v>36.6</v>
      </c>
      <c r="BI1195" s="50">
        <v>21.141732283464599</v>
      </c>
      <c r="BJ1195" s="50">
        <v>21.141732283464599</v>
      </c>
      <c r="BK1195" s="50">
        <v>11.929133858267701</v>
      </c>
      <c r="BL1195" s="357">
        <v>8.7375807000000152E-2</v>
      </c>
      <c r="BM1195" s="73">
        <v>36</v>
      </c>
      <c r="BN1195" s="107" t="s">
        <v>3374</v>
      </c>
      <c r="BO1195" s="46" t="s">
        <v>3891</v>
      </c>
      <c r="BP1195" s="74" t="s">
        <v>3907</v>
      </c>
      <c r="BQ1195" s="74" t="s">
        <v>5204</v>
      </c>
      <c r="BR1195" s="74" t="s">
        <v>5198</v>
      </c>
      <c r="BS1195" s="74" t="s">
        <v>5199</v>
      </c>
      <c r="BT1195" s="74" t="s">
        <v>5169</v>
      </c>
      <c r="BU1195" s="74" t="s">
        <v>5196</v>
      </c>
      <c r="BV1195" s="74" t="s">
        <v>3909</v>
      </c>
      <c r="BW1195" s="74"/>
      <c r="BX1195" s="74"/>
      <c r="BY1195" s="74"/>
      <c r="BZ1195" s="300" t="s">
        <v>6112</v>
      </c>
      <c r="CA1195" s="356" t="s">
        <v>7334</v>
      </c>
      <c r="CB1195" s="300" t="s">
        <v>6119</v>
      </c>
      <c r="CC1195" s="356" t="s">
        <v>7335</v>
      </c>
      <c r="CD1195" s="311" t="str">
        <f t="shared" si="157"/>
        <v>DISCONTINUED - MR309 Grid, 18x9, +18mm Offset, 8x6.5, 130.81mm Centerbore, Titanium - Matte Black Lip</v>
      </c>
      <c r="CE1195" s="311" t="s">
        <v>3721</v>
      </c>
      <c r="CF1195" s="311" t="s">
        <v>3720</v>
      </c>
      <c r="CG1195" s="300" t="str">
        <f t="shared" si="154"/>
        <v>STREET (3XX)</v>
      </c>
    </row>
    <row r="1196" spans="1:85" s="36" customFormat="1" ht="15" customHeight="1">
      <c r="A1196" s="571">
        <f t="shared" si="153"/>
        <v>1193</v>
      </c>
      <c r="B1196" s="97" t="s">
        <v>84</v>
      </c>
      <c r="C1196" s="97" t="s">
        <v>1038</v>
      </c>
      <c r="D1196" s="97" t="s">
        <v>1976</v>
      </c>
      <c r="E1196" s="84" t="s">
        <v>8489</v>
      </c>
      <c r="F1196" s="281" t="str">
        <f t="shared" si="156"/>
        <v>MR31521016318N</v>
      </c>
      <c r="G1196" s="83" t="s">
        <v>2095</v>
      </c>
      <c r="H1196" s="83"/>
      <c r="I1196" s="42" t="s">
        <v>5350</v>
      </c>
      <c r="J1196" s="315">
        <v>44501.579837962963</v>
      </c>
      <c r="K1196" s="305">
        <v>45681</v>
      </c>
      <c r="L1196" s="282" t="s">
        <v>1239</v>
      </c>
      <c r="M1196" s="328">
        <v>419</v>
      </c>
      <c r="N1196" s="85"/>
      <c r="O1196" s="409"/>
      <c r="P1196" s="83">
        <v>20</v>
      </c>
      <c r="Q1196" s="66">
        <v>10</v>
      </c>
      <c r="R1196" s="92" t="s">
        <v>1697</v>
      </c>
      <c r="S1196" s="13">
        <v>6</v>
      </c>
      <c r="T1196" s="83">
        <v>135</v>
      </c>
      <c r="U1196" s="83">
        <v>-18</v>
      </c>
      <c r="V1196" s="40">
        <v>4.76</v>
      </c>
      <c r="W1196" s="95" t="s">
        <v>85</v>
      </c>
      <c r="X1196" s="40">
        <v>87</v>
      </c>
      <c r="Y1196" s="41">
        <v>42.74</v>
      </c>
      <c r="Z1196" s="47">
        <v>2650</v>
      </c>
      <c r="AA1196" s="45" t="s">
        <v>5147</v>
      </c>
      <c r="AB1196" s="42" t="s">
        <v>173</v>
      </c>
      <c r="AC1196" s="47" t="s">
        <v>9859</v>
      </c>
      <c r="AD1196" s="11" t="s">
        <v>2050</v>
      </c>
      <c r="AE1196" s="434"/>
      <c r="AF1196" s="82">
        <v>33</v>
      </c>
      <c r="AG1196" s="14" t="s">
        <v>85</v>
      </c>
      <c r="AH1196" s="79" t="s">
        <v>1786</v>
      </c>
      <c r="AI1196" s="14" t="s">
        <v>85</v>
      </c>
      <c r="AJ1196" s="31" t="s">
        <v>2484</v>
      </c>
      <c r="AK1196" s="9">
        <v>1.1000000000000001</v>
      </c>
      <c r="AL1196" s="11" t="s">
        <v>237</v>
      </c>
      <c r="AM1196" s="3" t="s">
        <v>85</v>
      </c>
      <c r="AN1196" s="38" t="s">
        <v>85</v>
      </c>
      <c r="AO1196" s="3" t="s">
        <v>85</v>
      </c>
      <c r="AP1196" s="68">
        <v>16.2</v>
      </c>
      <c r="AQ1196" s="75">
        <v>60</v>
      </c>
      <c r="AR1196" s="13">
        <v>175</v>
      </c>
      <c r="AS1196" s="67">
        <v>3.5</v>
      </c>
      <c r="AT1196" s="67">
        <v>17.3</v>
      </c>
      <c r="AU1196" s="67">
        <v>43.9</v>
      </c>
      <c r="AV1196" s="67">
        <v>50.8</v>
      </c>
      <c r="AW1196" s="67">
        <v>247</v>
      </c>
      <c r="AX1196" s="96">
        <v>244</v>
      </c>
      <c r="AY1196" s="77">
        <v>87</v>
      </c>
      <c r="AZ1196" s="49">
        <v>37</v>
      </c>
      <c r="BA1196" s="49">
        <v>37</v>
      </c>
      <c r="BB1196" s="49">
        <v>83</v>
      </c>
      <c r="BC1196" s="49"/>
      <c r="BD1196" s="3" t="s">
        <v>85</v>
      </c>
      <c r="BE1196" s="91" t="s">
        <v>85</v>
      </c>
      <c r="BF1196" s="3" t="s">
        <v>85</v>
      </c>
      <c r="BG1196" s="91" t="s">
        <v>85</v>
      </c>
      <c r="BH1196" s="70">
        <v>49.94</v>
      </c>
      <c r="BI1196" s="50">
        <v>23.228346456692901</v>
      </c>
      <c r="BJ1196" s="50">
        <v>23.228346456692901</v>
      </c>
      <c r="BK1196" s="50">
        <v>12.9133858267717</v>
      </c>
      <c r="BL1196" s="357">
        <v>0.11417680000000027</v>
      </c>
      <c r="BM1196" s="73">
        <v>20</v>
      </c>
      <c r="BN1196" s="107" t="s">
        <v>3374</v>
      </c>
      <c r="BO1196" s="46" t="s">
        <v>3891</v>
      </c>
      <c r="BP1196" s="29" t="s">
        <v>3907</v>
      </c>
      <c r="BQ1196" s="29" t="s">
        <v>5175</v>
      </c>
      <c r="BR1196" s="29" t="s">
        <v>2709</v>
      </c>
      <c r="BS1196" s="29" t="s">
        <v>5199</v>
      </c>
      <c r="BT1196" s="74" t="s">
        <v>5210</v>
      </c>
      <c r="BU1196" s="74" t="s">
        <v>5189</v>
      </c>
      <c r="BV1196" s="74" t="s">
        <v>4101</v>
      </c>
      <c r="BW1196" s="74" t="s">
        <v>3909</v>
      </c>
      <c r="BX1196" s="74"/>
      <c r="BY1196" s="74"/>
      <c r="BZ1196" s="300" t="s">
        <v>7853</v>
      </c>
      <c r="CA1196" s="356" t="s">
        <v>7854</v>
      </c>
      <c r="CB1196" s="300" t="s">
        <v>7855</v>
      </c>
      <c r="CC1196" s="356" t="s">
        <v>7856</v>
      </c>
      <c r="CD1196" s="311" t="str">
        <f t="shared" si="157"/>
        <v>DISCONTINUED - MR315, 20x10, -18mm Offset, 6x135, 87mm Centerbore, Machined - Clear Coat</v>
      </c>
      <c r="CE1196" s="311" t="s">
        <v>3721</v>
      </c>
      <c r="CF1196" s="311" t="s">
        <v>3720</v>
      </c>
      <c r="CG1196" s="300" t="str">
        <f t="shared" si="154"/>
        <v>STREET (3XX)</v>
      </c>
    </row>
    <row r="1197" spans="1:85" s="36" customFormat="1" ht="15" customHeight="1">
      <c r="A1197" s="571">
        <f t="shared" si="153"/>
        <v>1194</v>
      </c>
      <c r="B1197" s="97" t="s">
        <v>84</v>
      </c>
      <c r="C1197" s="97" t="s">
        <v>1038</v>
      </c>
      <c r="D1197" s="97" t="s">
        <v>1976</v>
      </c>
      <c r="E1197" s="84" t="s">
        <v>8490</v>
      </c>
      <c r="F1197" s="281" t="str">
        <f t="shared" si="156"/>
        <v>MR31521016118N</v>
      </c>
      <c r="G1197" s="83" t="s">
        <v>2095</v>
      </c>
      <c r="H1197" s="83"/>
      <c r="I1197" s="42" t="s">
        <v>5351</v>
      </c>
      <c r="J1197" s="315">
        <v>44501.579837962963</v>
      </c>
      <c r="K1197" s="305">
        <v>45681</v>
      </c>
      <c r="L1197" s="282" t="s">
        <v>1239</v>
      </c>
      <c r="M1197" s="328">
        <v>439</v>
      </c>
      <c r="N1197" s="85"/>
      <c r="O1197" s="409"/>
      <c r="P1197" s="83">
        <v>20</v>
      </c>
      <c r="Q1197" s="66">
        <v>10</v>
      </c>
      <c r="R1197" s="92" t="s">
        <v>1697</v>
      </c>
      <c r="S1197" s="13">
        <v>6</v>
      </c>
      <c r="T1197" s="83">
        <v>135</v>
      </c>
      <c r="U1197" s="83">
        <v>-18</v>
      </c>
      <c r="V1197" s="40">
        <v>4.76</v>
      </c>
      <c r="W1197" s="95" t="s">
        <v>85</v>
      </c>
      <c r="X1197" s="40">
        <v>87</v>
      </c>
      <c r="Y1197" s="41">
        <v>42.74</v>
      </c>
      <c r="Z1197" s="47">
        <v>2650</v>
      </c>
      <c r="AA1197" s="71" t="s">
        <v>5160</v>
      </c>
      <c r="AB1197" s="11" t="s">
        <v>2847</v>
      </c>
      <c r="AC1197" s="47" t="s">
        <v>9859</v>
      </c>
      <c r="AD1197" s="11" t="s">
        <v>2050</v>
      </c>
      <c r="AE1197" s="434"/>
      <c r="AF1197" s="82">
        <v>33</v>
      </c>
      <c r="AG1197" s="14" t="s">
        <v>85</v>
      </c>
      <c r="AH1197" s="79" t="s">
        <v>1786</v>
      </c>
      <c r="AI1197" s="14" t="s">
        <v>85</v>
      </c>
      <c r="AJ1197" s="31" t="s">
        <v>2484</v>
      </c>
      <c r="AK1197" s="9">
        <v>1.1000000000000001</v>
      </c>
      <c r="AL1197" s="11" t="s">
        <v>237</v>
      </c>
      <c r="AM1197" s="3" t="s">
        <v>85</v>
      </c>
      <c r="AN1197" s="38" t="s">
        <v>85</v>
      </c>
      <c r="AO1197" s="3" t="s">
        <v>85</v>
      </c>
      <c r="AP1197" s="68">
        <v>16.2</v>
      </c>
      <c r="AQ1197" s="75">
        <v>60</v>
      </c>
      <c r="AR1197" s="13">
        <v>175</v>
      </c>
      <c r="AS1197" s="67">
        <v>3.5</v>
      </c>
      <c r="AT1197" s="67">
        <v>17.3</v>
      </c>
      <c r="AU1197" s="67">
        <v>43.9</v>
      </c>
      <c r="AV1197" s="67">
        <v>50.8</v>
      </c>
      <c r="AW1197" s="67">
        <v>247</v>
      </c>
      <c r="AX1197" s="96">
        <v>244</v>
      </c>
      <c r="AY1197" s="77">
        <v>87</v>
      </c>
      <c r="AZ1197" s="49">
        <v>37</v>
      </c>
      <c r="BA1197" s="49">
        <v>37</v>
      </c>
      <c r="BB1197" s="49">
        <v>83</v>
      </c>
      <c r="BC1197" s="49"/>
      <c r="BD1197" s="3" t="s">
        <v>85</v>
      </c>
      <c r="BE1197" s="91" t="s">
        <v>85</v>
      </c>
      <c r="BF1197" s="3" t="s">
        <v>85</v>
      </c>
      <c r="BG1197" s="91" t="s">
        <v>85</v>
      </c>
      <c r="BH1197" s="70">
        <v>49.94</v>
      </c>
      <c r="BI1197" s="50">
        <v>23.228346456692901</v>
      </c>
      <c r="BJ1197" s="50">
        <v>23.228346456692901</v>
      </c>
      <c r="BK1197" s="50">
        <v>12.9133858267717</v>
      </c>
      <c r="BL1197" s="357">
        <v>0.11417680000000027</v>
      </c>
      <c r="BM1197" s="73">
        <v>20</v>
      </c>
      <c r="BN1197" s="107" t="s">
        <v>3374</v>
      </c>
      <c r="BO1197" s="46" t="s">
        <v>3891</v>
      </c>
      <c r="BP1197" s="29" t="s">
        <v>3907</v>
      </c>
      <c r="BQ1197" s="29" t="s">
        <v>5175</v>
      </c>
      <c r="BR1197" s="29" t="s">
        <v>2709</v>
      </c>
      <c r="BS1197" s="29" t="s">
        <v>5199</v>
      </c>
      <c r="BT1197" s="74" t="s">
        <v>5210</v>
      </c>
      <c r="BU1197" s="74" t="s">
        <v>5189</v>
      </c>
      <c r="BV1197" s="74" t="s">
        <v>4101</v>
      </c>
      <c r="BW1197" s="74" t="s">
        <v>3909</v>
      </c>
      <c r="BX1197" s="74"/>
      <c r="BY1197" s="74"/>
      <c r="BZ1197" s="300" t="s">
        <v>7861</v>
      </c>
      <c r="CA1197" s="356" t="s">
        <v>7862</v>
      </c>
      <c r="CB1197" s="300" t="s">
        <v>7859</v>
      </c>
      <c r="CC1197" s="356" t="s">
        <v>7860</v>
      </c>
      <c r="CD1197" s="311" t="str">
        <f t="shared" si="157"/>
        <v>DISCONTINUED - MR315, 20x10, -18mm Offset, 6x135, 87mm Centerbore, Gold - Black Lip</v>
      </c>
      <c r="CE1197" s="311" t="s">
        <v>3721</v>
      </c>
      <c r="CF1197" s="311" t="s">
        <v>3720</v>
      </c>
      <c r="CG1197" s="300" t="str">
        <f t="shared" si="154"/>
        <v>STREET (3XX)</v>
      </c>
    </row>
    <row r="1198" spans="1:85" s="36" customFormat="1" ht="15" customHeight="1">
      <c r="A1198" s="571">
        <f t="shared" si="153"/>
        <v>1195</v>
      </c>
      <c r="B1198" s="4" t="s">
        <v>84</v>
      </c>
      <c r="C1198" s="92" t="s">
        <v>1055</v>
      </c>
      <c r="D1198" s="5" t="s">
        <v>1072</v>
      </c>
      <c r="E1198" s="84" t="s">
        <v>8491</v>
      </c>
      <c r="F1198" s="281" t="str">
        <f t="shared" si="156"/>
        <v>MR40557046543B</v>
      </c>
      <c r="G1198" s="83" t="s">
        <v>1095</v>
      </c>
      <c r="H1198" s="83"/>
      <c r="I1198" s="72" t="s">
        <v>777</v>
      </c>
      <c r="J1198" s="305">
        <v>42370</v>
      </c>
      <c r="K1198" s="305">
        <v>45681</v>
      </c>
      <c r="L1198" s="282" t="s">
        <v>1239</v>
      </c>
      <c r="M1198" s="328">
        <v>315.77499999999998</v>
      </c>
      <c r="N1198" s="85"/>
      <c r="O1198" s="409"/>
      <c r="P1198" s="5">
        <v>15</v>
      </c>
      <c r="Q1198" s="70">
        <v>7</v>
      </c>
      <c r="R1198" s="92" t="s">
        <v>1683</v>
      </c>
      <c r="S1198" s="5">
        <v>4</v>
      </c>
      <c r="T1198" s="5">
        <v>156</v>
      </c>
      <c r="U1198" s="5">
        <v>13</v>
      </c>
      <c r="V1198" s="17">
        <v>4.3</v>
      </c>
      <c r="W1198" s="5" t="s">
        <v>168</v>
      </c>
      <c r="X1198" s="17">
        <v>132</v>
      </c>
      <c r="Y1198" s="6">
        <v>19.18</v>
      </c>
      <c r="Z1198" s="47">
        <v>1600</v>
      </c>
      <c r="AA1198" s="4" t="s">
        <v>2165</v>
      </c>
      <c r="AB1198" s="72" t="s">
        <v>2845</v>
      </c>
      <c r="AC1198" s="47" t="s">
        <v>9849</v>
      </c>
      <c r="AD1198" s="2" t="s">
        <v>1738</v>
      </c>
      <c r="AE1198" s="435"/>
      <c r="AF1198" s="82">
        <v>22</v>
      </c>
      <c r="AG1198" s="80" t="s">
        <v>85</v>
      </c>
      <c r="AH1198" s="74" t="s">
        <v>1792</v>
      </c>
      <c r="AI1198" s="73" t="s">
        <v>85</v>
      </c>
      <c r="AJ1198" s="2" t="s">
        <v>85</v>
      </c>
      <c r="AK1198" s="9" t="s">
        <v>85</v>
      </c>
      <c r="AL1198" s="74" t="s">
        <v>237</v>
      </c>
      <c r="AM1198" s="74" t="s">
        <v>85</v>
      </c>
      <c r="AN1198" s="38" t="s">
        <v>85</v>
      </c>
      <c r="AO1198" s="74" t="s">
        <v>85</v>
      </c>
      <c r="AP1198" s="77">
        <v>14.1</v>
      </c>
      <c r="AQ1198" s="74">
        <v>60</v>
      </c>
      <c r="AR1198" s="74">
        <v>183</v>
      </c>
      <c r="AS1198" s="25">
        <v>0</v>
      </c>
      <c r="AT1198" s="25">
        <v>27</v>
      </c>
      <c r="AU1198" s="25">
        <v>36</v>
      </c>
      <c r="AV1198" s="25">
        <v>37</v>
      </c>
      <c r="AW1198" s="25">
        <v>182</v>
      </c>
      <c r="AX1198" s="25">
        <v>180</v>
      </c>
      <c r="AY1198" s="77">
        <v>68</v>
      </c>
      <c r="AZ1198" s="49">
        <v>52</v>
      </c>
      <c r="BA1198" s="49">
        <v>52</v>
      </c>
      <c r="BB1198" s="49">
        <v>0</v>
      </c>
      <c r="BC1198" s="49"/>
      <c r="BD1198" s="3" t="s">
        <v>3191</v>
      </c>
      <c r="BE1198" s="91">
        <v>118.80000000000001</v>
      </c>
      <c r="BF1198" s="3" t="s">
        <v>1479</v>
      </c>
      <c r="BG1198" s="91">
        <v>11</v>
      </c>
      <c r="BH1198" s="70">
        <v>26.675933724370186</v>
      </c>
      <c r="BI1198" s="50">
        <v>17.8740157480315</v>
      </c>
      <c r="BJ1198" s="50">
        <v>17.8740157480315</v>
      </c>
      <c r="BK1198" s="50">
        <v>9.8425196850393704</v>
      </c>
      <c r="BL1198" s="357">
        <v>5.1529000000000012E-2</v>
      </c>
      <c r="BM1198" s="5">
        <v>48</v>
      </c>
      <c r="BN1198" s="107" t="s">
        <v>3374</v>
      </c>
      <c r="BO1198" s="46" t="s">
        <v>3891</v>
      </c>
      <c r="BP1198" s="74" t="s">
        <v>3907</v>
      </c>
      <c r="BQ1198" s="74" t="s">
        <v>5165</v>
      </c>
      <c r="BR1198" s="44" t="s">
        <v>3932</v>
      </c>
      <c r="BS1198" s="74" t="s">
        <v>5170</v>
      </c>
      <c r="BT1198" s="74" t="s">
        <v>5168</v>
      </c>
      <c r="BU1198" s="74" t="s">
        <v>4616</v>
      </c>
      <c r="BV1198" s="74" t="s">
        <v>4451</v>
      </c>
      <c r="BW1198" s="74"/>
      <c r="BX1198" s="74"/>
      <c r="BY1198" s="74"/>
      <c r="BZ1198" s="300" t="s">
        <v>8216</v>
      </c>
      <c r="CA1198" s="356" t="s">
        <v>8217</v>
      </c>
      <c r="CB1198" s="300" t="s">
        <v>8214</v>
      </c>
      <c r="CC1198" s="356" t="s">
        <v>8215</v>
      </c>
      <c r="CD1198" s="311" t="str">
        <f t="shared" si="157"/>
        <v>DISCONTINUED - MR405 UTV Beadlock, 15x7, 4+3/+13mm Offset, 4x156, 132mm Centerbore, Matte Black, w/ BH-H24100</v>
      </c>
      <c r="CE1198" s="311" t="s">
        <v>3721</v>
      </c>
      <c r="CF1198" s="311" t="s">
        <v>3720</v>
      </c>
      <c r="CG1198" s="300" t="str">
        <f t="shared" si="154"/>
        <v>UTV (4XX)</v>
      </c>
    </row>
    <row r="1199" spans="1:85" s="36" customFormat="1" ht="15" customHeight="1">
      <c r="A1199" s="571">
        <f t="shared" si="153"/>
        <v>1196</v>
      </c>
      <c r="B1199" s="3" t="s">
        <v>84</v>
      </c>
      <c r="C1199" s="92" t="s">
        <v>1247</v>
      </c>
      <c r="D1199" s="74" t="s">
        <v>5483</v>
      </c>
      <c r="E1199" s="84" t="s">
        <v>8492</v>
      </c>
      <c r="F1199" s="281" t="str">
        <f t="shared" si="156"/>
        <v>MR70278550500</v>
      </c>
      <c r="G1199" s="83"/>
      <c r="H1199" s="83"/>
      <c r="I1199" s="81" t="s">
        <v>2028</v>
      </c>
      <c r="J1199" s="305">
        <v>43101</v>
      </c>
      <c r="K1199" s="305">
        <v>45681</v>
      </c>
      <c r="L1199" s="282" t="s">
        <v>1239</v>
      </c>
      <c r="M1199" s="328">
        <v>319</v>
      </c>
      <c r="N1199" s="85"/>
      <c r="O1199" s="409"/>
      <c r="P1199" s="74">
        <v>17</v>
      </c>
      <c r="Q1199" s="74">
        <v>8.5</v>
      </c>
      <c r="R1199" s="92" t="s">
        <v>1692</v>
      </c>
      <c r="S1199" s="74">
        <v>5</v>
      </c>
      <c r="T1199" s="74">
        <v>5</v>
      </c>
      <c r="U1199" s="74">
        <v>0</v>
      </c>
      <c r="V1199" s="77">
        <v>4.75</v>
      </c>
      <c r="W1199" s="93" t="s">
        <v>85</v>
      </c>
      <c r="X1199" s="77">
        <v>71.5</v>
      </c>
      <c r="Y1199" s="76">
        <v>30.1</v>
      </c>
      <c r="Z1199" s="47">
        <v>2650</v>
      </c>
      <c r="AA1199" s="81" t="s">
        <v>2165</v>
      </c>
      <c r="AB1199" s="72" t="s">
        <v>2845</v>
      </c>
      <c r="AC1199" s="47" t="s">
        <v>9713</v>
      </c>
      <c r="AD1199" s="74" t="s">
        <v>3940</v>
      </c>
      <c r="AE1199" s="86"/>
      <c r="AF1199" s="82">
        <v>22</v>
      </c>
      <c r="AG1199" s="80" t="s">
        <v>85</v>
      </c>
      <c r="AH1199" s="73" t="s">
        <v>85</v>
      </c>
      <c r="AI1199" s="73" t="s">
        <v>85</v>
      </c>
      <c r="AJ1199" s="73" t="s">
        <v>85</v>
      </c>
      <c r="AK1199" s="9" t="s">
        <v>85</v>
      </c>
      <c r="AL1199" s="92" t="s">
        <v>236</v>
      </c>
      <c r="AM1199" s="74" t="s">
        <v>85</v>
      </c>
      <c r="AN1199" s="38" t="s">
        <v>85</v>
      </c>
      <c r="AO1199" s="74" t="s">
        <v>85</v>
      </c>
      <c r="AP1199" s="68">
        <v>16.2</v>
      </c>
      <c r="AQ1199" s="75">
        <v>60</v>
      </c>
      <c r="AR1199" s="74">
        <v>166</v>
      </c>
      <c r="AS1199" s="34">
        <v>12</v>
      </c>
      <c r="AT1199" s="34">
        <v>29.6</v>
      </c>
      <c r="AU1199" s="34">
        <v>61</v>
      </c>
      <c r="AV1199" s="34">
        <v>75</v>
      </c>
      <c r="AW1199" s="34">
        <v>208.9</v>
      </c>
      <c r="AX1199" s="34">
        <v>207</v>
      </c>
      <c r="AY1199" s="384">
        <v>71.5</v>
      </c>
      <c r="AZ1199" s="382">
        <v>39.94</v>
      </c>
      <c r="BA1199" s="382">
        <v>39.94</v>
      </c>
      <c r="BB1199" s="49">
        <v>30</v>
      </c>
      <c r="BC1199" s="49"/>
      <c r="BD1199" s="3" t="s">
        <v>85</v>
      </c>
      <c r="BE1199" s="91" t="s">
        <v>85</v>
      </c>
      <c r="BF1199" s="3" t="s">
        <v>85</v>
      </c>
      <c r="BG1199" s="91" t="s">
        <v>85</v>
      </c>
      <c r="BH1199" s="70">
        <v>35.299999999999997</v>
      </c>
      <c r="BI1199" s="50">
        <v>20.236220472440898</v>
      </c>
      <c r="BJ1199" s="50">
        <v>20.236220472440898</v>
      </c>
      <c r="BK1199" s="50">
        <v>11.417322834645701</v>
      </c>
      <c r="BL1199" s="357">
        <v>7.6616839999999839E-2</v>
      </c>
      <c r="BM1199" s="73">
        <v>36</v>
      </c>
      <c r="BN1199" s="107" t="s">
        <v>3374</v>
      </c>
      <c r="BO1199" s="46" t="s">
        <v>3891</v>
      </c>
      <c r="BP1199" s="74" t="s">
        <v>4730</v>
      </c>
      <c r="BQ1199" s="74" t="s">
        <v>3907</v>
      </c>
      <c r="BR1199" s="74" t="s">
        <v>5142</v>
      </c>
      <c r="BS1199" s="74" t="s">
        <v>2734</v>
      </c>
      <c r="BT1199" s="74" t="s">
        <v>4116</v>
      </c>
      <c r="BU1199" s="74" t="s">
        <v>5141</v>
      </c>
      <c r="BV1199" s="74" t="s">
        <v>4101</v>
      </c>
      <c r="BW1199" s="74" t="s">
        <v>3909</v>
      </c>
      <c r="BX1199" s="74"/>
      <c r="BY1199" s="74"/>
      <c r="BZ1199" s="300"/>
      <c r="CA1199" s="356"/>
      <c r="CB1199" s="300"/>
      <c r="CC1199" s="356"/>
      <c r="CD1199" s="311" t="str">
        <f t="shared" si="157"/>
        <v>DISCONTINUED - MR702 Bead Grip, 17x8.5, 0mm Offset, 5x5, 71.5mm Centerbore, Matte Black</v>
      </c>
      <c r="CE1199" s="311" t="s">
        <v>3721</v>
      </c>
      <c r="CF1199" s="311" t="s">
        <v>3720</v>
      </c>
      <c r="CG1199" s="300" t="str">
        <f t="shared" si="154"/>
        <v>TRAIL (7XX)</v>
      </c>
    </row>
    <row r="1200" spans="1:85" s="36" customFormat="1" ht="15" customHeight="1">
      <c r="A1200" s="571">
        <f t="shared" si="153"/>
        <v>1197</v>
      </c>
      <c r="B1200" s="13" t="s">
        <v>84</v>
      </c>
      <c r="C1200" s="97" t="s">
        <v>1247</v>
      </c>
      <c r="D1200" s="75" t="s">
        <v>5489</v>
      </c>
      <c r="E1200" s="84" t="s">
        <v>8493</v>
      </c>
      <c r="F1200" s="281" t="str">
        <f t="shared" si="156"/>
        <v>MR70777553550</v>
      </c>
      <c r="G1200" s="83"/>
      <c r="H1200" s="83"/>
      <c r="I1200" s="72" t="s">
        <v>5428</v>
      </c>
      <c r="J1200" s="306">
        <v>44518.655578703707</v>
      </c>
      <c r="K1200" s="305">
        <v>45681</v>
      </c>
      <c r="L1200" s="282" t="s">
        <v>1239</v>
      </c>
      <c r="M1200" s="328">
        <v>309</v>
      </c>
      <c r="N1200" s="85"/>
      <c r="O1200" s="409"/>
      <c r="P1200" s="75">
        <v>17</v>
      </c>
      <c r="Q1200" s="76">
        <v>7.5</v>
      </c>
      <c r="R1200" s="92" t="s">
        <v>1687</v>
      </c>
      <c r="S1200" s="75">
        <v>5</v>
      </c>
      <c r="T1200" s="75">
        <v>130</v>
      </c>
      <c r="U1200" s="75">
        <v>50</v>
      </c>
      <c r="V1200" s="77">
        <v>6.2</v>
      </c>
      <c r="W1200" s="95" t="s">
        <v>85</v>
      </c>
      <c r="X1200" s="68">
        <v>78.099999999999994</v>
      </c>
      <c r="Y1200" s="39">
        <v>26.59</v>
      </c>
      <c r="Z1200" s="47">
        <v>3640</v>
      </c>
      <c r="AA1200" s="43" t="s">
        <v>2165</v>
      </c>
      <c r="AB1200" s="72" t="s">
        <v>2845</v>
      </c>
      <c r="AC1200" s="47" t="s">
        <v>9921</v>
      </c>
      <c r="AD1200" s="74" t="s">
        <v>3940</v>
      </c>
      <c r="AE1200" s="86"/>
      <c r="AF1200" s="82">
        <v>22</v>
      </c>
      <c r="AG1200" s="14" t="s">
        <v>85</v>
      </c>
      <c r="AH1200" s="14" t="s">
        <v>85</v>
      </c>
      <c r="AI1200" s="13" t="s">
        <v>85</v>
      </c>
      <c r="AJ1200" s="14" t="s">
        <v>85</v>
      </c>
      <c r="AK1200" s="9" t="s">
        <v>85</v>
      </c>
      <c r="AL1200" s="92" t="s">
        <v>236</v>
      </c>
      <c r="AM1200" s="75" t="s">
        <v>85</v>
      </c>
      <c r="AN1200" s="38" t="s">
        <v>85</v>
      </c>
      <c r="AO1200" s="75" t="s">
        <v>85</v>
      </c>
      <c r="AP1200" s="68">
        <v>19</v>
      </c>
      <c r="AQ1200" s="75">
        <v>60</v>
      </c>
      <c r="AR1200" s="75">
        <v>160</v>
      </c>
      <c r="AS1200" s="34">
        <v>2.5</v>
      </c>
      <c r="AT1200" s="34">
        <v>4.9000000000000004</v>
      </c>
      <c r="AU1200" s="25">
        <v>10</v>
      </c>
      <c r="AV1200" s="34">
        <v>23.8</v>
      </c>
      <c r="AW1200" s="25">
        <v>204</v>
      </c>
      <c r="AX1200" s="67">
        <v>192</v>
      </c>
      <c r="AY1200" s="384">
        <v>78.099999999999994</v>
      </c>
      <c r="AZ1200" s="382">
        <v>33</v>
      </c>
      <c r="BA1200" s="382">
        <v>33</v>
      </c>
      <c r="BB1200" s="49">
        <v>0</v>
      </c>
      <c r="BC1200" s="49"/>
      <c r="BD1200" s="13" t="s">
        <v>85</v>
      </c>
      <c r="BE1200" s="91" t="s">
        <v>85</v>
      </c>
      <c r="BF1200" s="13" t="s">
        <v>85</v>
      </c>
      <c r="BG1200" s="91" t="s">
        <v>85</v>
      </c>
      <c r="BH1200" s="70">
        <v>30.59</v>
      </c>
      <c r="BI1200" s="50">
        <v>20.236220472440898</v>
      </c>
      <c r="BJ1200" s="50">
        <v>20.236220472440898</v>
      </c>
      <c r="BK1200" s="50">
        <v>10.4330708661417</v>
      </c>
      <c r="BL1200" s="357">
        <v>7.001193999999944E-2</v>
      </c>
      <c r="BM1200" s="14">
        <v>36</v>
      </c>
      <c r="BN1200" s="107" t="s">
        <v>3374</v>
      </c>
      <c r="BO1200" s="46" t="s">
        <v>3891</v>
      </c>
      <c r="BP1200" s="74" t="s">
        <v>4730</v>
      </c>
      <c r="BQ1200" s="74" t="s">
        <v>3907</v>
      </c>
      <c r="BR1200" s="74" t="s">
        <v>5161</v>
      </c>
      <c r="BS1200" s="74" t="s">
        <v>2734</v>
      </c>
      <c r="BT1200" s="74" t="s">
        <v>5619</v>
      </c>
      <c r="BU1200" s="74" t="s">
        <v>5126</v>
      </c>
      <c r="BV1200" s="74" t="s">
        <v>5620</v>
      </c>
      <c r="BW1200" s="74" t="s">
        <v>4101</v>
      </c>
      <c r="BX1200" s="74" t="s">
        <v>3909</v>
      </c>
      <c r="BY1200" s="74"/>
      <c r="BZ1200" s="334" t="s">
        <v>6391</v>
      </c>
      <c r="CA1200" s="364" t="s">
        <v>7390</v>
      </c>
      <c r="CB1200" s="337" t="s">
        <v>6394</v>
      </c>
      <c r="CC1200" s="364" t="s">
        <v>7391</v>
      </c>
      <c r="CD1200" s="311" t="str">
        <f t="shared" si="157"/>
        <v>DISCONTINUED - MR707 Bead Grip, 17x7.5, +50mm Offset, 5x130, 78.1mm Centerbore, Matte Black</v>
      </c>
      <c r="CE1200" s="311" t="s">
        <v>3721</v>
      </c>
      <c r="CF1200" s="311" t="s">
        <v>3720</v>
      </c>
      <c r="CG1200" s="300" t="str">
        <f t="shared" si="154"/>
        <v>TRAIL (7XX)</v>
      </c>
    </row>
    <row r="1201" spans="1:85" s="36" customFormat="1" ht="15" customHeight="1">
      <c r="A1201" s="571">
        <f t="shared" si="153"/>
        <v>1198</v>
      </c>
      <c r="B1201" s="13" t="s">
        <v>84</v>
      </c>
      <c r="C1201" s="97" t="s">
        <v>1247</v>
      </c>
      <c r="D1201" s="75" t="s">
        <v>5489</v>
      </c>
      <c r="E1201" s="84" t="s">
        <v>8494</v>
      </c>
      <c r="F1201" s="281" t="str">
        <f t="shared" si="156"/>
        <v>MR70777563650</v>
      </c>
      <c r="G1201" s="83"/>
      <c r="H1201" s="83"/>
      <c r="I1201" s="72" t="s">
        <v>5431</v>
      </c>
      <c r="J1201" s="306">
        <v>44518.655578703707</v>
      </c>
      <c r="K1201" s="305">
        <v>45681</v>
      </c>
      <c r="L1201" s="282" t="s">
        <v>1239</v>
      </c>
      <c r="M1201" s="328">
        <v>309</v>
      </c>
      <c r="N1201" s="85"/>
      <c r="O1201" s="409"/>
      <c r="P1201" s="75">
        <v>17</v>
      </c>
      <c r="Q1201" s="76">
        <v>7.5</v>
      </c>
      <c r="R1201" s="92" t="s">
        <v>1696</v>
      </c>
      <c r="S1201" s="75">
        <v>6</v>
      </c>
      <c r="T1201" s="75">
        <v>130</v>
      </c>
      <c r="U1201" s="75">
        <v>50</v>
      </c>
      <c r="V1201" s="77">
        <v>6.2</v>
      </c>
      <c r="W1201" s="95" t="s">
        <v>85</v>
      </c>
      <c r="X1201" s="68">
        <v>84.1</v>
      </c>
      <c r="Y1201" s="39">
        <v>26.46</v>
      </c>
      <c r="Z1201" s="47">
        <v>3640</v>
      </c>
      <c r="AA1201" s="43" t="s">
        <v>4426</v>
      </c>
      <c r="AB1201" s="72" t="s">
        <v>4427</v>
      </c>
      <c r="AC1201" s="47" t="s">
        <v>9916</v>
      </c>
      <c r="AD1201" s="74" t="s">
        <v>3940</v>
      </c>
      <c r="AE1201" s="86"/>
      <c r="AF1201" s="82">
        <v>22</v>
      </c>
      <c r="AG1201" s="14" t="s">
        <v>85</v>
      </c>
      <c r="AH1201" s="14" t="s">
        <v>85</v>
      </c>
      <c r="AI1201" s="13" t="s">
        <v>85</v>
      </c>
      <c r="AJ1201" s="14" t="s">
        <v>85</v>
      </c>
      <c r="AK1201" s="9" t="s">
        <v>85</v>
      </c>
      <c r="AL1201" s="92" t="s">
        <v>236</v>
      </c>
      <c r="AM1201" s="75" t="s">
        <v>85</v>
      </c>
      <c r="AN1201" s="38" t="s">
        <v>85</v>
      </c>
      <c r="AO1201" s="75" t="s">
        <v>85</v>
      </c>
      <c r="AP1201" s="68">
        <v>16.2</v>
      </c>
      <c r="AQ1201" s="75">
        <v>60</v>
      </c>
      <c r="AR1201" s="75">
        <v>160</v>
      </c>
      <c r="AS1201" s="34">
        <v>2.5</v>
      </c>
      <c r="AT1201" s="34">
        <v>4.9000000000000004</v>
      </c>
      <c r="AU1201" s="25">
        <v>10</v>
      </c>
      <c r="AV1201" s="34">
        <v>23.8</v>
      </c>
      <c r="AW1201" s="25">
        <v>204</v>
      </c>
      <c r="AX1201" s="67">
        <v>192</v>
      </c>
      <c r="AY1201" s="384">
        <v>82.6</v>
      </c>
      <c r="AZ1201" s="382">
        <v>24.9</v>
      </c>
      <c r="BA1201" s="382">
        <v>33</v>
      </c>
      <c r="BB1201" s="49">
        <v>0</v>
      </c>
      <c r="BC1201" s="49"/>
      <c r="BD1201" s="13" t="s">
        <v>85</v>
      </c>
      <c r="BE1201" s="91" t="s">
        <v>85</v>
      </c>
      <c r="BF1201" s="13" t="s">
        <v>85</v>
      </c>
      <c r="BG1201" s="91" t="s">
        <v>85</v>
      </c>
      <c r="BH1201" s="70">
        <v>30.46</v>
      </c>
      <c r="BI1201" s="50">
        <v>20.236220472440898</v>
      </c>
      <c r="BJ1201" s="50">
        <v>20.236220472440898</v>
      </c>
      <c r="BK1201" s="50">
        <v>10.4330708661417</v>
      </c>
      <c r="BL1201" s="357">
        <v>7.001193999999944E-2</v>
      </c>
      <c r="BM1201" s="14">
        <v>36</v>
      </c>
      <c r="BN1201" s="107" t="s">
        <v>3374</v>
      </c>
      <c r="BO1201" s="46" t="s">
        <v>3891</v>
      </c>
      <c r="BP1201" s="74" t="s">
        <v>4730</v>
      </c>
      <c r="BQ1201" s="74" t="s">
        <v>3907</v>
      </c>
      <c r="BR1201" s="74" t="s">
        <v>5161</v>
      </c>
      <c r="BS1201" s="74" t="s">
        <v>2734</v>
      </c>
      <c r="BT1201" s="74" t="s">
        <v>5619</v>
      </c>
      <c r="BU1201" s="74" t="s">
        <v>5126</v>
      </c>
      <c r="BV1201" s="74" t="s">
        <v>5620</v>
      </c>
      <c r="BW1201" s="74" t="s">
        <v>4101</v>
      </c>
      <c r="BX1201" s="74" t="s">
        <v>3909</v>
      </c>
      <c r="BY1201" s="74"/>
      <c r="BZ1201" s="334" t="s">
        <v>6384</v>
      </c>
      <c r="CA1201" s="364" t="s">
        <v>8388</v>
      </c>
      <c r="CB1201" s="337" t="s">
        <v>6386</v>
      </c>
      <c r="CC1201" s="364" t="s">
        <v>8389</v>
      </c>
      <c r="CD1201" s="311" t="str">
        <f t="shared" si="157"/>
        <v>DISCONTINUED - MR707 Bead Grip, 17x7.5, +50mm Offset, 6x130, 84.1mm Centerbore, Bahia Blue</v>
      </c>
      <c r="CE1201" s="311" t="s">
        <v>3721</v>
      </c>
      <c r="CF1201" s="311" t="s">
        <v>3720</v>
      </c>
      <c r="CG1201" s="300" t="str">
        <f t="shared" si="154"/>
        <v>TRAIL (7XX)</v>
      </c>
    </row>
    <row r="1202" spans="1:85" s="36" customFormat="1" ht="15" customHeight="1">
      <c r="A1202" s="571">
        <f t="shared" si="153"/>
        <v>1199</v>
      </c>
      <c r="B1202" s="408" t="s">
        <v>84</v>
      </c>
      <c r="C1202" s="408" t="s">
        <v>1038</v>
      </c>
      <c r="D1202" s="5" t="s">
        <v>1082</v>
      </c>
      <c r="E1202" s="84" t="s">
        <v>8655</v>
      </c>
      <c r="F1202" s="281" t="str">
        <f t="shared" si="156"/>
        <v>MR30478555500</v>
      </c>
      <c r="G1202" s="83"/>
      <c r="H1202" s="83"/>
      <c r="I1202" s="72" t="s">
        <v>373</v>
      </c>
      <c r="J1202" s="305">
        <v>40909</v>
      </c>
      <c r="K1202" s="305">
        <v>45681</v>
      </c>
      <c r="L1202" s="282" t="s">
        <v>1239</v>
      </c>
      <c r="M1202" s="328">
        <v>285</v>
      </c>
      <c r="N1202" s="85"/>
      <c r="O1202" s="409"/>
      <c r="P1202" s="5">
        <v>17</v>
      </c>
      <c r="Q1202" s="8">
        <v>8.5</v>
      </c>
      <c r="R1202" s="408" t="s">
        <v>1693</v>
      </c>
      <c r="S1202" s="3">
        <v>5</v>
      </c>
      <c r="T1202" s="3">
        <v>5.5</v>
      </c>
      <c r="U1202" s="3">
        <v>0</v>
      </c>
      <c r="V1202" s="16">
        <v>4.75</v>
      </c>
      <c r="W1202" s="410" t="s">
        <v>85</v>
      </c>
      <c r="X1202" s="16">
        <v>108</v>
      </c>
      <c r="Y1202" s="8">
        <v>31.16</v>
      </c>
      <c r="Z1202" s="47">
        <v>2650</v>
      </c>
      <c r="AA1202" s="71" t="s">
        <v>2165</v>
      </c>
      <c r="AB1202" s="72" t="s">
        <v>2845</v>
      </c>
      <c r="AC1202" s="47" t="s">
        <v>9697</v>
      </c>
      <c r="AD1202" s="73" t="s">
        <v>1556</v>
      </c>
      <c r="AE1202" s="46" t="s">
        <v>8503</v>
      </c>
      <c r="AF1202" s="82">
        <v>33</v>
      </c>
      <c r="AG1202" s="80" t="s">
        <v>85</v>
      </c>
      <c r="AH1202" s="408" t="s">
        <v>85</v>
      </c>
      <c r="AI1202" s="408" t="s">
        <v>2859</v>
      </c>
      <c r="AJ1202" s="73" t="s">
        <v>1827</v>
      </c>
      <c r="AK1202" s="9">
        <v>1.1000000000000001</v>
      </c>
      <c r="AL1202" s="408" t="s">
        <v>237</v>
      </c>
      <c r="AM1202" s="408" t="s">
        <v>85</v>
      </c>
      <c r="AN1202" s="38" t="s">
        <v>85</v>
      </c>
      <c r="AO1202" s="408" t="s">
        <v>85</v>
      </c>
      <c r="AP1202" s="68">
        <v>16.2</v>
      </c>
      <c r="AQ1202" s="75">
        <v>60</v>
      </c>
      <c r="AR1202" s="408">
        <v>170</v>
      </c>
      <c r="AS1202" s="25">
        <v>6</v>
      </c>
      <c r="AT1202" s="25">
        <v>18</v>
      </c>
      <c r="AU1202" s="25">
        <v>31.3</v>
      </c>
      <c r="AV1202" s="25">
        <v>27.4</v>
      </c>
      <c r="AW1202" s="25">
        <v>207.7</v>
      </c>
      <c r="AX1202" s="411">
        <v>203.3</v>
      </c>
      <c r="AY1202" s="410">
        <v>107</v>
      </c>
      <c r="AZ1202" s="49">
        <v>41</v>
      </c>
      <c r="BA1202" s="49">
        <v>74</v>
      </c>
      <c r="BB1202" s="49">
        <v>78</v>
      </c>
      <c r="BC1202" s="49"/>
      <c r="BD1202" s="408" t="s">
        <v>85</v>
      </c>
      <c r="BE1202" s="412" t="s">
        <v>85</v>
      </c>
      <c r="BF1202" s="408" t="s">
        <v>85</v>
      </c>
      <c r="BG1202" s="412" t="s">
        <v>85</v>
      </c>
      <c r="BH1202" s="70">
        <v>35.567911632493583</v>
      </c>
      <c r="BI1202" s="50">
        <v>20.236220472440898</v>
      </c>
      <c r="BJ1202" s="50">
        <v>20.236220472440898</v>
      </c>
      <c r="BK1202" s="50">
        <v>11.417322834645701</v>
      </c>
      <c r="BL1202" s="357">
        <v>7.6616839999999839E-2</v>
      </c>
      <c r="BM1202" s="73">
        <v>36</v>
      </c>
      <c r="BN1202" s="107" t="s">
        <v>7485</v>
      </c>
      <c r="BO1202" s="46" t="s">
        <v>3891</v>
      </c>
      <c r="BP1202" s="74" t="s">
        <v>3907</v>
      </c>
      <c r="BQ1202" s="29" t="s">
        <v>5143</v>
      </c>
      <c r="BR1202" s="29" t="s">
        <v>5198</v>
      </c>
      <c r="BS1202" s="74" t="s">
        <v>5199</v>
      </c>
      <c r="BT1202" s="74" t="s">
        <v>5169</v>
      </c>
      <c r="BU1202" s="74" t="s">
        <v>5196</v>
      </c>
      <c r="BV1202" s="74" t="s">
        <v>3909</v>
      </c>
      <c r="BW1202" s="74"/>
      <c r="BX1202" s="74"/>
      <c r="BY1202" s="74"/>
      <c r="BZ1202" s="300" t="s">
        <v>6054</v>
      </c>
      <c r="CA1202" s="413" t="s">
        <v>7386</v>
      </c>
      <c r="CB1202" s="300" t="s">
        <v>6057</v>
      </c>
      <c r="CC1202" s="413" t="s">
        <v>7387</v>
      </c>
      <c r="CD1202" s="311" t="str">
        <f t="shared" si="157"/>
        <v>DISCONTINUED - MR304 Double Standard, 17x8.5, 0mm Offset, 5x5.5, 108mm Centerbore, Matte Black</v>
      </c>
      <c r="CE1202" s="311" t="s">
        <v>3721</v>
      </c>
      <c r="CF1202" s="311" t="s">
        <v>3720</v>
      </c>
      <c r="CG1202" s="300" t="str">
        <f t="shared" si="154"/>
        <v>STREET (3XX)</v>
      </c>
    </row>
    <row r="1203" spans="1:85" s="36" customFormat="1" ht="15" customHeight="1">
      <c r="A1203" s="571">
        <f t="shared" si="153"/>
        <v>1200</v>
      </c>
      <c r="B1203" s="408" t="s">
        <v>84</v>
      </c>
      <c r="C1203" s="408" t="s">
        <v>1038</v>
      </c>
      <c r="D1203" s="5" t="s">
        <v>1082</v>
      </c>
      <c r="E1203" s="84" t="s">
        <v>8656</v>
      </c>
      <c r="F1203" s="281" t="str">
        <f t="shared" si="156"/>
        <v>MR30421087518N</v>
      </c>
      <c r="G1203" s="83" t="s">
        <v>2095</v>
      </c>
      <c r="H1203" s="83"/>
      <c r="I1203" s="72" t="s">
        <v>4078</v>
      </c>
      <c r="J1203" s="305">
        <v>43924</v>
      </c>
      <c r="K1203" s="305">
        <v>45681</v>
      </c>
      <c r="L1203" s="282" t="s">
        <v>1239</v>
      </c>
      <c r="M1203" s="328">
        <v>379</v>
      </c>
      <c r="N1203" s="85"/>
      <c r="O1203" s="409"/>
      <c r="P1203" s="5">
        <v>20</v>
      </c>
      <c r="Q1203" s="8">
        <v>10</v>
      </c>
      <c r="R1203" s="408" t="s">
        <v>1700</v>
      </c>
      <c r="S1203" s="3">
        <v>8</v>
      </c>
      <c r="T1203" s="3">
        <v>170</v>
      </c>
      <c r="U1203" s="3">
        <v>-18</v>
      </c>
      <c r="V1203" s="16">
        <v>4.76</v>
      </c>
      <c r="W1203" s="410" t="s">
        <v>85</v>
      </c>
      <c r="X1203" s="16">
        <v>130.81</v>
      </c>
      <c r="Y1203" s="8">
        <v>37.809277964706496</v>
      </c>
      <c r="Z1203" s="47">
        <v>3640</v>
      </c>
      <c r="AA1203" s="71" t="s">
        <v>2165</v>
      </c>
      <c r="AB1203" s="72" t="s">
        <v>2845</v>
      </c>
      <c r="AC1203" s="47" t="s">
        <v>9842</v>
      </c>
      <c r="AD1203" s="73" t="s">
        <v>1759</v>
      </c>
      <c r="AE1203" s="46" t="s">
        <v>8503</v>
      </c>
      <c r="AF1203" s="82">
        <v>33</v>
      </c>
      <c r="AG1203" s="80" t="s">
        <v>85</v>
      </c>
      <c r="AH1203" s="73" t="s">
        <v>85</v>
      </c>
      <c r="AI1203" s="3" t="s">
        <v>2863</v>
      </c>
      <c r="AJ1203" s="73" t="s">
        <v>1827</v>
      </c>
      <c r="AK1203" s="9">
        <v>1.1000000000000001</v>
      </c>
      <c r="AL1203" s="408" t="s">
        <v>237</v>
      </c>
      <c r="AM1203" s="408" t="s">
        <v>85</v>
      </c>
      <c r="AN1203" s="38" t="s">
        <v>85</v>
      </c>
      <c r="AO1203" s="408" t="s">
        <v>85</v>
      </c>
      <c r="AP1203" s="68">
        <v>16.2</v>
      </c>
      <c r="AQ1203" s="75">
        <v>60</v>
      </c>
      <c r="AR1203" s="408">
        <v>205</v>
      </c>
      <c r="AS1203" s="25">
        <v>0</v>
      </c>
      <c r="AT1203" s="25">
        <v>0</v>
      </c>
      <c r="AU1203" s="25">
        <v>34.69</v>
      </c>
      <c r="AV1203" s="25">
        <v>43.8</v>
      </c>
      <c r="AW1203" s="25">
        <v>245.4</v>
      </c>
      <c r="AX1203" s="411">
        <v>241</v>
      </c>
      <c r="AY1203" s="410">
        <v>128</v>
      </c>
      <c r="AZ1203" s="49">
        <v>97.7</v>
      </c>
      <c r="BA1203" s="49">
        <v>107</v>
      </c>
      <c r="BB1203" s="49">
        <v>99</v>
      </c>
      <c r="BC1203" s="49"/>
      <c r="BD1203" s="408" t="s">
        <v>85</v>
      </c>
      <c r="BE1203" s="412" t="s">
        <v>85</v>
      </c>
      <c r="BF1203" s="408" t="s">
        <v>85</v>
      </c>
      <c r="BG1203" s="412" t="s">
        <v>85</v>
      </c>
      <c r="BH1203" s="70">
        <v>44.092452436975513</v>
      </c>
      <c r="BI1203" s="50">
        <v>23.228346456692901</v>
      </c>
      <c r="BJ1203" s="50">
        <v>23.228346456692901</v>
      </c>
      <c r="BK1203" s="50">
        <v>12.9133858267717</v>
      </c>
      <c r="BL1203" s="357">
        <v>0.11417680000000027</v>
      </c>
      <c r="BM1203" s="73">
        <v>20</v>
      </c>
      <c r="BN1203" s="107" t="s">
        <v>3374</v>
      </c>
      <c r="BO1203" s="46" t="s">
        <v>3891</v>
      </c>
      <c r="BP1203" s="74" t="s">
        <v>3907</v>
      </c>
      <c r="BQ1203" s="29" t="s">
        <v>5143</v>
      </c>
      <c r="BR1203" s="29" t="s">
        <v>5198</v>
      </c>
      <c r="BS1203" s="74" t="s">
        <v>5199</v>
      </c>
      <c r="BT1203" s="74" t="s">
        <v>5169</v>
      </c>
      <c r="BU1203" s="74" t="s">
        <v>5196</v>
      </c>
      <c r="BV1203" s="74" t="s">
        <v>3909</v>
      </c>
      <c r="BW1203" s="74"/>
      <c r="BX1203" s="74"/>
      <c r="BY1203" s="74"/>
      <c r="BZ1203" s="300" t="s">
        <v>7735</v>
      </c>
      <c r="CA1203" s="413" t="s">
        <v>7736</v>
      </c>
      <c r="CB1203" s="300" t="s">
        <v>7737</v>
      </c>
      <c r="CC1203" s="413" t="s">
        <v>7738</v>
      </c>
      <c r="CD1203" s="311" t="str">
        <f t="shared" si="157"/>
        <v>DISCONTINUED - MR304 Double Standard, 20x10, -18mm Offset, 8x170, 130.81mm Centerbore, Matte Black</v>
      </c>
      <c r="CE1203" s="311" t="s">
        <v>3721</v>
      </c>
      <c r="CF1203" s="311" t="s">
        <v>3720</v>
      </c>
      <c r="CG1203" s="300" t="str">
        <f t="shared" si="154"/>
        <v>STREET (3XX)</v>
      </c>
    </row>
    <row r="1204" spans="1:85" s="36" customFormat="1" ht="15" customHeight="1">
      <c r="A1204" s="571">
        <f t="shared" si="153"/>
        <v>1201</v>
      </c>
      <c r="B1204" s="408" t="s">
        <v>84</v>
      </c>
      <c r="C1204" s="408" t="s">
        <v>1038</v>
      </c>
      <c r="D1204" s="5" t="s">
        <v>2225</v>
      </c>
      <c r="E1204" s="84" t="s">
        <v>8657</v>
      </c>
      <c r="F1204" s="281" t="str">
        <f t="shared" si="156"/>
        <v>MR30578558800</v>
      </c>
      <c r="G1204" s="83"/>
      <c r="H1204" s="83"/>
      <c r="I1204" s="72" t="s">
        <v>5566</v>
      </c>
      <c r="J1204" s="305">
        <v>44585.489849537036</v>
      </c>
      <c r="K1204" s="305">
        <v>45681</v>
      </c>
      <c r="L1204" s="282" t="s">
        <v>1239</v>
      </c>
      <c r="M1204" s="328">
        <v>319</v>
      </c>
      <c r="N1204" s="85"/>
      <c r="O1204" s="409"/>
      <c r="P1204" s="5">
        <v>17</v>
      </c>
      <c r="Q1204" s="8">
        <v>8.5</v>
      </c>
      <c r="R1204" s="408" t="s">
        <v>1688</v>
      </c>
      <c r="S1204" s="3">
        <v>5</v>
      </c>
      <c r="T1204" s="3">
        <v>150</v>
      </c>
      <c r="U1204" s="3">
        <v>0</v>
      </c>
      <c r="V1204" s="16">
        <v>4.75</v>
      </c>
      <c r="W1204" s="410" t="s">
        <v>85</v>
      </c>
      <c r="X1204" s="16">
        <v>116.5</v>
      </c>
      <c r="Y1204" s="8">
        <v>30.24</v>
      </c>
      <c r="Z1204" s="47">
        <v>2650</v>
      </c>
      <c r="AA1204" s="71" t="s">
        <v>5380</v>
      </c>
      <c r="AB1204" s="71" t="s">
        <v>2850</v>
      </c>
      <c r="AC1204" s="47" t="s">
        <v>9714</v>
      </c>
      <c r="AD1204" s="73" t="s">
        <v>1559</v>
      </c>
      <c r="AE1204" s="46" t="s">
        <v>8503</v>
      </c>
      <c r="AF1204" s="82">
        <v>33</v>
      </c>
      <c r="AG1204" s="80" t="s">
        <v>85</v>
      </c>
      <c r="AH1204" s="80" t="s">
        <v>85</v>
      </c>
      <c r="AI1204" s="408" t="s">
        <v>2861</v>
      </c>
      <c r="AJ1204" s="73" t="s">
        <v>1827</v>
      </c>
      <c r="AK1204" s="9">
        <v>1.1000000000000001</v>
      </c>
      <c r="AL1204" s="408" t="s">
        <v>237</v>
      </c>
      <c r="AM1204" s="408" t="s">
        <v>85</v>
      </c>
      <c r="AN1204" s="38" t="s">
        <v>85</v>
      </c>
      <c r="AO1204" s="408" t="s">
        <v>85</v>
      </c>
      <c r="AP1204" s="68">
        <v>16.2</v>
      </c>
      <c r="AQ1204" s="75">
        <v>60</v>
      </c>
      <c r="AR1204" s="408">
        <v>190</v>
      </c>
      <c r="AS1204" s="25">
        <v>0</v>
      </c>
      <c r="AT1204" s="25">
        <v>10.1</v>
      </c>
      <c r="AU1204" s="25">
        <v>34.9</v>
      </c>
      <c r="AV1204" s="25">
        <v>47</v>
      </c>
      <c r="AW1204" s="25">
        <v>207.4</v>
      </c>
      <c r="AX1204" s="411">
        <v>202.3</v>
      </c>
      <c r="AY1204" s="410">
        <v>110.7</v>
      </c>
      <c r="AZ1204" s="49">
        <v>46.7</v>
      </c>
      <c r="BA1204" s="49">
        <v>46.7</v>
      </c>
      <c r="BB1204" s="49">
        <v>33</v>
      </c>
      <c r="BC1204" s="49"/>
      <c r="BD1204" s="3" t="s">
        <v>85</v>
      </c>
      <c r="BE1204" s="412" t="s">
        <v>85</v>
      </c>
      <c r="BF1204" s="3" t="s">
        <v>85</v>
      </c>
      <c r="BG1204" s="412" t="s">
        <v>85</v>
      </c>
      <c r="BH1204" s="70">
        <v>34.428856611205049</v>
      </c>
      <c r="BI1204" s="50">
        <v>20.236220472440898</v>
      </c>
      <c r="BJ1204" s="50">
        <v>20.236220472440898</v>
      </c>
      <c r="BK1204" s="50">
        <v>11.417322834645701</v>
      </c>
      <c r="BL1204" s="357">
        <v>7.6616839999999839E-2</v>
      </c>
      <c r="BM1204" s="73">
        <v>36</v>
      </c>
      <c r="BN1204" s="107" t="s">
        <v>7485</v>
      </c>
      <c r="BO1204" s="46" t="s">
        <v>3891</v>
      </c>
      <c r="BP1204" s="74" t="s">
        <v>3907</v>
      </c>
      <c r="BQ1204" s="74" t="s">
        <v>4615</v>
      </c>
      <c r="BR1204" s="74" t="s">
        <v>5198</v>
      </c>
      <c r="BS1204" s="74" t="s">
        <v>5199</v>
      </c>
      <c r="BT1204" s="74" t="s">
        <v>5169</v>
      </c>
      <c r="BU1204" s="74" t="s">
        <v>5196</v>
      </c>
      <c r="BV1204" s="74" t="s">
        <v>3909</v>
      </c>
      <c r="BW1204" s="74"/>
      <c r="BX1204" s="74"/>
      <c r="BY1204" s="74"/>
      <c r="BZ1204" s="300"/>
      <c r="CA1204" s="413"/>
      <c r="CB1204" s="300"/>
      <c r="CC1204" s="413"/>
      <c r="CD1204" s="311" t="str">
        <f t="shared" si="157"/>
        <v>DISCONTINUED - MR305 NV, 17x8.5, 0mm Offset, 5x150, 116.5mm Centerbore, Titanium - Matte Black Lip</v>
      </c>
      <c r="CE1204" s="311" t="s">
        <v>3721</v>
      </c>
      <c r="CF1204" s="311" t="s">
        <v>3720</v>
      </c>
      <c r="CG1204" s="300" t="str">
        <f t="shared" si="154"/>
        <v>STREET (3XX)</v>
      </c>
    </row>
    <row r="1205" spans="1:85" s="36" customFormat="1" ht="15" customHeight="1">
      <c r="A1205" s="571">
        <f t="shared" si="153"/>
        <v>1202</v>
      </c>
      <c r="B1205" s="92" t="s">
        <v>84</v>
      </c>
      <c r="C1205" s="92" t="s">
        <v>1038</v>
      </c>
      <c r="D1205" s="92" t="s">
        <v>1086</v>
      </c>
      <c r="E1205" s="84" t="s">
        <v>8658</v>
      </c>
      <c r="F1205" s="281" t="str">
        <f t="shared" si="156"/>
        <v>MR30978558800</v>
      </c>
      <c r="G1205" s="83"/>
      <c r="H1205" s="83"/>
      <c r="I1205" s="72" t="s">
        <v>557</v>
      </c>
      <c r="J1205" s="305">
        <v>42005</v>
      </c>
      <c r="K1205" s="305">
        <v>45681</v>
      </c>
      <c r="L1205" s="282" t="s">
        <v>1239</v>
      </c>
      <c r="M1205" s="328">
        <v>310.5</v>
      </c>
      <c r="N1205" s="85"/>
      <c r="O1205" s="409"/>
      <c r="P1205" s="92">
        <v>17</v>
      </c>
      <c r="Q1205" s="8">
        <v>8.5</v>
      </c>
      <c r="R1205" s="92" t="s">
        <v>1688</v>
      </c>
      <c r="S1205" s="3">
        <v>5</v>
      </c>
      <c r="T1205" s="3">
        <v>150</v>
      </c>
      <c r="U1205" s="3">
        <v>0</v>
      </c>
      <c r="V1205" s="16">
        <v>4.75</v>
      </c>
      <c r="W1205" s="93" t="s">
        <v>85</v>
      </c>
      <c r="X1205" s="16">
        <v>116.5</v>
      </c>
      <c r="Y1205" s="8">
        <v>31.7</v>
      </c>
      <c r="Z1205" s="47">
        <v>2650</v>
      </c>
      <c r="AA1205" s="71" t="s">
        <v>5380</v>
      </c>
      <c r="AB1205" s="71" t="s">
        <v>2850</v>
      </c>
      <c r="AC1205" s="47" t="s">
        <v>9714</v>
      </c>
      <c r="AD1205" s="73" t="s">
        <v>1559</v>
      </c>
      <c r="AE1205" s="46" t="s">
        <v>8503</v>
      </c>
      <c r="AF1205" s="82">
        <v>33</v>
      </c>
      <c r="AG1205" s="73" t="s">
        <v>85</v>
      </c>
      <c r="AH1205" s="73" t="s">
        <v>85</v>
      </c>
      <c r="AI1205" s="92" t="s">
        <v>2861</v>
      </c>
      <c r="AJ1205" s="73" t="s">
        <v>1827</v>
      </c>
      <c r="AK1205" s="9">
        <v>1.1000000000000001</v>
      </c>
      <c r="AL1205" s="3" t="s">
        <v>237</v>
      </c>
      <c r="AM1205" s="3" t="s">
        <v>85</v>
      </c>
      <c r="AN1205" s="38" t="s">
        <v>85</v>
      </c>
      <c r="AO1205" s="92" t="s">
        <v>85</v>
      </c>
      <c r="AP1205" s="68">
        <v>16.2</v>
      </c>
      <c r="AQ1205" s="75">
        <v>60</v>
      </c>
      <c r="AR1205" s="92">
        <v>180</v>
      </c>
      <c r="AS1205" s="25">
        <v>0</v>
      </c>
      <c r="AT1205" s="25">
        <v>11.2</v>
      </c>
      <c r="AU1205" s="25">
        <v>26.9</v>
      </c>
      <c r="AV1205" s="25">
        <v>42.2</v>
      </c>
      <c r="AW1205" s="25">
        <v>208</v>
      </c>
      <c r="AX1205" s="25">
        <v>201.5</v>
      </c>
      <c r="AY1205" s="93">
        <v>110.7</v>
      </c>
      <c r="AZ1205" s="49">
        <v>46.7</v>
      </c>
      <c r="BA1205" s="49">
        <v>46.7</v>
      </c>
      <c r="BB1205" s="49">
        <v>41</v>
      </c>
      <c r="BC1205" s="49"/>
      <c r="BD1205" s="92" t="s">
        <v>85</v>
      </c>
      <c r="BE1205" s="91" t="s">
        <v>85</v>
      </c>
      <c r="BF1205" s="92" t="s">
        <v>85</v>
      </c>
      <c r="BG1205" s="91" t="s">
        <v>85</v>
      </c>
      <c r="BH1205" s="70">
        <v>35.670794021513188</v>
      </c>
      <c r="BI1205" s="50">
        <v>20.236220472440898</v>
      </c>
      <c r="BJ1205" s="50">
        <v>20.236220472440898</v>
      </c>
      <c r="BK1205" s="50">
        <v>11.417322834645701</v>
      </c>
      <c r="BL1205" s="357">
        <v>7.6616839999999839E-2</v>
      </c>
      <c r="BM1205" s="73">
        <v>36</v>
      </c>
      <c r="BN1205" s="107" t="s">
        <v>3374</v>
      </c>
      <c r="BO1205" s="46" t="s">
        <v>3891</v>
      </c>
      <c r="BP1205" s="74" t="s">
        <v>3907</v>
      </c>
      <c r="BQ1205" s="74" t="s">
        <v>5204</v>
      </c>
      <c r="BR1205" s="74" t="s">
        <v>5198</v>
      </c>
      <c r="BS1205" s="74" t="s">
        <v>5199</v>
      </c>
      <c r="BT1205" s="74" t="s">
        <v>5169</v>
      </c>
      <c r="BU1205" s="74" t="s">
        <v>5196</v>
      </c>
      <c r="BV1205" s="74" t="s">
        <v>3909</v>
      </c>
      <c r="BW1205" s="74"/>
      <c r="BX1205" s="74"/>
      <c r="BY1205" s="74"/>
      <c r="BZ1205" s="300" t="s">
        <v>6114</v>
      </c>
      <c r="CA1205" s="356" t="s">
        <v>7815</v>
      </c>
      <c r="CB1205" s="300" t="s">
        <v>6111</v>
      </c>
      <c r="CC1205" s="356" t="s">
        <v>7816</v>
      </c>
      <c r="CD1205" s="311" t="str">
        <f t="shared" si="157"/>
        <v>DISCONTINUED - MR309 Grid, 17x8.5, 0mm Offset, 5x150, 116.5mm Centerbore, Titanium - Matte Black Lip</v>
      </c>
      <c r="CE1205" s="311" t="s">
        <v>3721</v>
      </c>
      <c r="CF1205" s="311" t="s">
        <v>3720</v>
      </c>
      <c r="CG1205" s="300" t="str">
        <f t="shared" si="154"/>
        <v>STREET (3XX)</v>
      </c>
    </row>
    <row r="1206" spans="1:85" s="36" customFormat="1" ht="15" customHeight="1">
      <c r="A1206" s="571">
        <f t="shared" si="153"/>
        <v>1203</v>
      </c>
      <c r="B1206" s="92" t="s">
        <v>84</v>
      </c>
      <c r="C1206" s="92" t="s">
        <v>1038</v>
      </c>
      <c r="D1206" s="92" t="s">
        <v>1086</v>
      </c>
      <c r="E1206" s="84" t="s">
        <v>8659</v>
      </c>
      <c r="F1206" s="281" t="str">
        <f t="shared" si="156"/>
        <v>MR30989088518</v>
      </c>
      <c r="G1206" s="83"/>
      <c r="H1206" s="83"/>
      <c r="I1206" s="72" t="s">
        <v>598</v>
      </c>
      <c r="J1206" s="305">
        <v>42005</v>
      </c>
      <c r="K1206" s="305">
        <v>45681</v>
      </c>
      <c r="L1206" s="282" t="s">
        <v>1239</v>
      </c>
      <c r="M1206" s="328">
        <v>369</v>
      </c>
      <c r="N1206" s="85"/>
      <c r="O1206" s="409"/>
      <c r="P1206" s="92">
        <v>18</v>
      </c>
      <c r="Q1206" s="8">
        <v>9</v>
      </c>
      <c r="R1206" s="92" t="s">
        <v>1701</v>
      </c>
      <c r="S1206" s="3">
        <v>8</v>
      </c>
      <c r="T1206" s="3">
        <v>180</v>
      </c>
      <c r="U1206" s="3">
        <v>18</v>
      </c>
      <c r="V1206" s="19">
        <v>5.75</v>
      </c>
      <c r="W1206" s="93" t="s">
        <v>85</v>
      </c>
      <c r="X1206" s="16">
        <v>130.81</v>
      </c>
      <c r="Y1206" s="8">
        <v>32.5</v>
      </c>
      <c r="Z1206" s="47">
        <v>3640</v>
      </c>
      <c r="AA1206" s="71" t="s">
        <v>2165</v>
      </c>
      <c r="AB1206" s="72" t="s">
        <v>2845</v>
      </c>
      <c r="AC1206" s="47" t="s">
        <v>9731</v>
      </c>
      <c r="AD1206" s="73" t="s">
        <v>1562</v>
      </c>
      <c r="AE1206" s="46" t="s">
        <v>8503</v>
      </c>
      <c r="AF1206" s="82">
        <v>33</v>
      </c>
      <c r="AG1206" s="73" t="s">
        <v>85</v>
      </c>
      <c r="AH1206" s="73" t="s">
        <v>85</v>
      </c>
      <c r="AI1206" s="3" t="s">
        <v>2863</v>
      </c>
      <c r="AJ1206" s="73" t="s">
        <v>1827</v>
      </c>
      <c r="AK1206" s="9">
        <v>1.1000000000000001</v>
      </c>
      <c r="AL1206" s="3" t="s">
        <v>237</v>
      </c>
      <c r="AM1206" s="3" t="s">
        <v>85</v>
      </c>
      <c r="AN1206" s="38" t="s">
        <v>85</v>
      </c>
      <c r="AO1206" s="92" t="s">
        <v>85</v>
      </c>
      <c r="AP1206" s="68">
        <v>16.2</v>
      </c>
      <c r="AQ1206" s="75">
        <v>60</v>
      </c>
      <c r="AR1206" s="92">
        <v>208</v>
      </c>
      <c r="AS1206" s="25">
        <v>0</v>
      </c>
      <c r="AT1206" s="25">
        <v>0</v>
      </c>
      <c r="AU1206" s="25">
        <v>21.4</v>
      </c>
      <c r="AV1206" s="25">
        <v>36.299999999999997</v>
      </c>
      <c r="AW1206" s="25">
        <v>217.6</v>
      </c>
      <c r="AX1206" s="94">
        <v>209.4</v>
      </c>
      <c r="AY1206" s="93">
        <v>123</v>
      </c>
      <c r="AZ1206" s="49">
        <v>89.5</v>
      </c>
      <c r="BA1206" s="49">
        <v>89.5</v>
      </c>
      <c r="BB1206" s="49">
        <v>42</v>
      </c>
      <c r="BC1206" s="49"/>
      <c r="BD1206" s="92" t="s">
        <v>85</v>
      </c>
      <c r="BE1206" s="91" t="s">
        <v>85</v>
      </c>
      <c r="BF1206" s="92" t="s">
        <v>85</v>
      </c>
      <c r="BG1206" s="91" t="s">
        <v>85</v>
      </c>
      <c r="BH1206" s="70">
        <v>36.839244011093044</v>
      </c>
      <c r="BI1206" s="50">
        <v>21.141732283464599</v>
      </c>
      <c r="BJ1206" s="50">
        <v>21.141732283464599</v>
      </c>
      <c r="BK1206" s="50">
        <v>11.929133858267701</v>
      </c>
      <c r="BL1206" s="357">
        <v>8.7375807000000152E-2</v>
      </c>
      <c r="BM1206" s="73">
        <v>36</v>
      </c>
      <c r="BN1206" s="107" t="s">
        <v>3374</v>
      </c>
      <c r="BO1206" s="46" t="s">
        <v>3891</v>
      </c>
      <c r="BP1206" s="74" t="s">
        <v>3907</v>
      </c>
      <c r="BQ1206" s="74" t="s">
        <v>5204</v>
      </c>
      <c r="BR1206" s="74" t="s">
        <v>5198</v>
      </c>
      <c r="BS1206" s="74" t="s">
        <v>5199</v>
      </c>
      <c r="BT1206" s="74" t="s">
        <v>5169</v>
      </c>
      <c r="BU1206" s="74" t="s">
        <v>5196</v>
      </c>
      <c r="BV1206" s="74" t="s">
        <v>3909</v>
      </c>
      <c r="BW1206" s="74"/>
      <c r="BX1206" s="74"/>
      <c r="BY1206" s="74"/>
      <c r="BZ1206" s="300" t="s">
        <v>6123</v>
      </c>
      <c r="CA1206" s="356" t="s">
        <v>7398</v>
      </c>
      <c r="CB1206" s="300" t="s">
        <v>6121</v>
      </c>
      <c r="CC1206" s="356" t="s">
        <v>7399</v>
      </c>
      <c r="CD1206" s="311" t="str">
        <f t="shared" si="157"/>
        <v>DISCONTINUED - MR309 Grid, 18x9, +18mm Offset, 8x180, 130.81mm Centerbore, Matte Black</v>
      </c>
      <c r="CE1206" s="311" t="s">
        <v>3721</v>
      </c>
      <c r="CF1206" s="311" t="s">
        <v>3720</v>
      </c>
      <c r="CG1206" s="300" t="str">
        <f t="shared" si="154"/>
        <v>STREET (3XX)</v>
      </c>
    </row>
    <row r="1207" spans="1:85" s="36" customFormat="1" ht="15" customHeight="1">
      <c r="A1207" s="571">
        <f t="shared" si="153"/>
        <v>1204</v>
      </c>
      <c r="B1207" s="97" t="s">
        <v>84</v>
      </c>
      <c r="C1207" s="97" t="s">
        <v>1038</v>
      </c>
      <c r="D1207" s="92" t="s">
        <v>3867</v>
      </c>
      <c r="E1207" s="84" t="s">
        <v>8660</v>
      </c>
      <c r="F1207" s="281" t="str">
        <f t="shared" si="156"/>
        <v>MR31678050825</v>
      </c>
      <c r="G1207" s="83"/>
      <c r="H1207" s="83"/>
      <c r="I1207" s="72" t="s">
        <v>4876</v>
      </c>
      <c r="J1207" s="305">
        <v>44351</v>
      </c>
      <c r="K1207" s="305">
        <v>45681</v>
      </c>
      <c r="L1207" s="282" t="s">
        <v>1239</v>
      </c>
      <c r="M1207" s="328">
        <v>269</v>
      </c>
      <c r="N1207" s="85"/>
      <c r="O1207" s="409"/>
      <c r="P1207" s="29">
        <v>17</v>
      </c>
      <c r="Q1207" s="66">
        <v>8</v>
      </c>
      <c r="R1207" s="92" t="s">
        <v>1692</v>
      </c>
      <c r="S1207" s="13">
        <v>5</v>
      </c>
      <c r="T1207" s="83">
        <v>5</v>
      </c>
      <c r="U1207" s="83">
        <v>25</v>
      </c>
      <c r="V1207" s="40">
        <v>5.44</v>
      </c>
      <c r="W1207" s="95" t="s">
        <v>85</v>
      </c>
      <c r="X1207" s="16">
        <v>71.5</v>
      </c>
      <c r="Y1207" s="40">
        <v>24.51</v>
      </c>
      <c r="Z1207" s="47">
        <v>2650</v>
      </c>
      <c r="AA1207" s="71" t="s">
        <v>2516</v>
      </c>
      <c r="AB1207" s="71" t="s">
        <v>2850</v>
      </c>
      <c r="AC1207" s="47" t="s">
        <v>9931</v>
      </c>
      <c r="AD1207" s="11" t="s">
        <v>1600</v>
      </c>
      <c r="AE1207" s="46" t="s">
        <v>8501</v>
      </c>
      <c r="AF1207" s="82">
        <v>22</v>
      </c>
      <c r="AG1207" s="14" t="s">
        <v>85</v>
      </c>
      <c r="AH1207" s="14" t="s">
        <v>85</v>
      </c>
      <c r="AI1207" s="73" t="s">
        <v>85</v>
      </c>
      <c r="AJ1207" s="73" t="s">
        <v>85</v>
      </c>
      <c r="AK1207" s="9" t="s">
        <v>85</v>
      </c>
      <c r="AL1207" s="74" t="s">
        <v>236</v>
      </c>
      <c r="AM1207" s="74" t="s">
        <v>85</v>
      </c>
      <c r="AN1207" s="38" t="s">
        <v>85</v>
      </c>
      <c r="AO1207" s="74" t="s">
        <v>85</v>
      </c>
      <c r="AP1207" s="68">
        <v>16.2</v>
      </c>
      <c r="AQ1207" s="75">
        <v>60</v>
      </c>
      <c r="AR1207" s="13">
        <v>175</v>
      </c>
      <c r="AS1207" s="67">
        <v>7.7</v>
      </c>
      <c r="AT1207" s="67">
        <v>23</v>
      </c>
      <c r="AU1207" s="67">
        <v>31.4</v>
      </c>
      <c r="AV1207" s="67">
        <v>31.5</v>
      </c>
      <c r="AW1207" s="67">
        <v>209.7</v>
      </c>
      <c r="AX1207" s="96">
        <v>203</v>
      </c>
      <c r="AY1207" s="384">
        <v>71.5</v>
      </c>
      <c r="AZ1207" s="382">
        <v>48.46</v>
      </c>
      <c r="BA1207" s="382">
        <v>48.46</v>
      </c>
      <c r="BB1207" s="49">
        <v>38</v>
      </c>
      <c r="BC1207" s="49"/>
      <c r="BD1207" s="3" t="s">
        <v>85</v>
      </c>
      <c r="BE1207" s="91" t="s">
        <v>85</v>
      </c>
      <c r="BF1207" s="3" t="s">
        <v>85</v>
      </c>
      <c r="BG1207" s="91" t="s">
        <v>85</v>
      </c>
      <c r="BH1207" s="70">
        <v>29.58</v>
      </c>
      <c r="BI1207" s="50">
        <v>20.236220472440898</v>
      </c>
      <c r="BJ1207" s="50">
        <v>20.236220472440898</v>
      </c>
      <c r="BK1207" s="50">
        <v>10.7086614173228</v>
      </c>
      <c r="BL1207" s="357">
        <v>7.18613119999994E-2</v>
      </c>
      <c r="BM1207" s="14">
        <v>36</v>
      </c>
      <c r="BN1207" s="107" t="s">
        <v>3374</v>
      </c>
      <c r="BO1207" s="46" t="s">
        <v>3891</v>
      </c>
      <c r="BP1207" s="29" t="s">
        <v>3907</v>
      </c>
      <c r="BQ1207" s="29" t="s">
        <v>5222</v>
      </c>
      <c r="BR1207" s="29" t="s">
        <v>5223</v>
      </c>
      <c r="BS1207" s="29" t="s">
        <v>5216</v>
      </c>
      <c r="BT1207" s="74" t="s">
        <v>4101</v>
      </c>
      <c r="BU1207" s="74" t="s">
        <v>3909</v>
      </c>
      <c r="BV1207" s="74"/>
      <c r="BW1207" s="74"/>
      <c r="BX1207" s="74"/>
      <c r="BY1207" s="74"/>
      <c r="BZ1207" s="300" t="s">
        <v>6202</v>
      </c>
      <c r="CA1207" s="363" t="s">
        <v>7364</v>
      </c>
      <c r="CB1207" s="300" t="s">
        <v>6203</v>
      </c>
      <c r="CC1207" s="363" t="s">
        <v>7365</v>
      </c>
      <c r="CD1207" s="311" t="str">
        <f t="shared" si="157"/>
        <v>DISCONTINUED - MR316, 17x8, +25mm Offset, 5x5, 71.5mm Centerbore, Gloss Titanium</v>
      </c>
      <c r="CE1207" s="311" t="s">
        <v>3721</v>
      </c>
      <c r="CF1207" s="311" t="s">
        <v>3720</v>
      </c>
      <c r="CG1207" s="300" t="str">
        <f t="shared" si="154"/>
        <v>STREET (3XX)</v>
      </c>
    </row>
    <row r="1208" spans="1:85" s="36" customFormat="1" ht="15" customHeight="1">
      <c r="A1208" s="571">
        <f t="shared" si="153"/>
        <v>1205</v>
      </c>
      <c r="B1208" s="92" t="s">
        <v>84</v>
      </c>
      <c r="C1208" s="92" t="s">
        <v>1038</v>
      </c>
      <c r="D1208" s="92" t="s">
        <v>3867</v>
      </c>
      <c r="E1208" s="84" t="s">
        <v>8661</v>
      </c>
      <c r="F1208" s="281" t="str">
        <f t="shared" si="156"/>
        <v>MR316210881318N</v>
      </c>
      <c r="G1208" s="83" t="s">
        <v>2095</v>
      </c>
      <c r="H1208" s="83"/>
      <c r="I1208" s="72" t="s">
        <v>5998</v>
      </c>
      <c r="J1208" s="315">
        <v>44902.464278287036</v>
      </c>
      <c r="K1208" s="305">
        <v>45681</v>
      </c>
      <c r="L1208" s="282" t="s">
        <v>1239</v>
      </c>
      <c r="M1208" s="328">
        <v>399</v>
      </c>
      <c r="N1208" s="85"/>
      <c r="O1208" s="409"/>
      <c r="P1208" s="29">
        <v>20</v>
      </c>
      <c r="Q1208" s="8">
        <v>10</v>
      </c>
      <c r="R1208" s="92" t="s">
        <v>1701</v>
      </c>
      <c r="S1208" s="3">
        <v>8</v>
      </c>
      <c r="T1208" s="29">
        <v>180</v>
      </c>
      <c r="U1208" s="29">
        <v>-18</v>
      </c>
      <c r="V1208" s="16">
        <v>4.75</v>
      </c>
      <c r="W1208" s="93" t="s">
        <v>85</v>
      </c>
      <c r="X1208" s="16">
        <v>130.81</v>
      </c>
      <c r="Y1208" s="41">
        <v>38.71</v>
      </c>
      <c r="Z1208" s="47">
        <v>3640</v>
      </c>
      <c r="AA1208" s="71" t="s">
        <v>4122</v>
      </c>
      <c r="AB1208" s="71" t="s">
        <v>2845</v>
      </c>
      <c r="AC1208" s="47" t="s">
        <v>9843</v>
      </c>
      <c r="AD1208" s="74" t="s">
        <v>1597</v>
      </c>
      <c r="AE1208" s="46" t="s">
        <v>8503</v>
      </c>
      <c r="AF1208" s="82">
        <v>33</v>
      </c>
      <c r="AG1208" s="80" t="s">
        <v>85</v>
      </c>
      <c r="AH1208" s="73" t="s">
        <v>85</v>
      </c>
      <c r="AI1208" s="73" t="s">
        <v>2863</v>
      </c>
      <c r="AJ1208" s="73" t="s">
        <v>85</v>
      </c>
      <c r="AK1208" s="9" t="s">
        <v>85</v>
      </c>
      <c r="AL1208" s="74" t="s">
        <v>237</v>
      </c>
      <c r="AM1208" s="74" t="s">
        <v>85</v>
      </c>
      <c r="AN1208" s="38" t="s">
        <v>85</v>
      </c>
      <c r="AO1208" s="74" t="s">
        <v>85</v>
      </c>
      <c r="AP1208" s="68">
        <v>16.2</v>
      </c>
      <c r="AQ1208" s="75">
        <v>60</v>
      </c>
      <c r="AR1208" s="3">
        <v>210</v>
      </c>
      <c r="AS1208" s="34">
        <v>0</v>
      </c>
      <c r="AT1208" s="34">
        <v>0</v>
      </c>
      <c r="AU1208" s="34">
        <v>13</v>
      </c>
      <c r="AV1208" s="34">
        <v>41</v>
      </c>
      <c r="AW1208" s="34">
        <v>245</v>
      </c>
      <c r="AX1208" s="94">
        <v>239</v>
      </c>
      <c r="AY1208" s="381">
        <v>123.1</v>
      </c>
      <c r="AZ1208" s="382">
        <v>92</v>
      </c>
      <c r="BA1208" s="382">
        <v>92</v>
      </c>
      <c r="BB1208" s="49">
        <v>77</v>
      </c>
      <c r="BC1208" s="49"/>
      <c r="BD1208" s="3" t="s">
        <v>85</v>
      </c>
      <c r="BE1208" s="91" t="s">
        <v>85</v>
      </c>
      <c r="BF1208" s="3" t="s">
        <v>85</v>
      </c>
      <c r="BG1208" s="91" t="s">
        <v>85</v>
      </c>
      <c r="BH1208" s="70">
        <v>43.21</v>
      </c>
      <c r="BI1208" s="50">
        <v>23.228346456692901</v>
      </c>
      <c r="BJ1208" s="50">
        <v>23.228346456692901</v>
      </c>
      <c r="BK1208" s="50">
        <v>12.9133858267717</v>
      </c>
      <c r="BL1208" s="357">
        <v>0.11417680000000027</v>
      </c>
      <c r="BM1208" s="73">
        <v>20</v>
      </c>
      <c r="BN1208" s="107" t="s">
        <v>3374</v>
      </c>
      <c r="BO1208" s="46" t="s">
        <v>3891</v>
      </c>
      <c r="BP1208" s="29" t="s">
        <v>3907</v>
      </c>
      <c r="BQ1208" s="29" t="s">
        <v>5222</v>
      </c>
      <c r="BR1208" s="29" t="s">
        <v>5223</v>
      </c>
      <c r="BS1208" s="29" t="s">
        <v>5216</v>
      </c>
      <c r="BT1208" s="74" t="s">
        <v>4101</v>
      </c>
      <c r="BU1208" s="74" t="s">
        <v>3909</v>
      </c>
      <c r="BV1208" s="74"/>
      <c r="BW1208" s="74"/>
      <c r="BX1208" s="74"/>
      <c r="BY1208" s="74"/>
      <c r="BZ1208" s="300" t="s">
        <v>7877</v>
      </c>
      <c r="CA1208" s="363" t="s">
        <v>7878</v>
      </c>
      <c r="CB1208" s="300" t="s">
        <v>7875</v>
      </c>
      <c r="CC1208" s="363" t="s">
        <v>7876</v>
      </c>
      <c r="CD1208" s="311" t="str">
        <f t="shared" si="157"/>
        <v>DISCONTINUED - MR316, 20x10, -18mm Offset, 8x180, 130.81mm Centerbore, Gloss Black</v>
      </c>
      <c r="CE1208" s="311" t="s">
        <v>3721</v>
      </c>
      <c r="CF1208" s="311" t="s">
        <v>3720</v>
      </c>
      <c r="CG1208" s="300" t="str">
        <f t="shared" si="154"/>
        <v>STREET (3XX)</v>
      </c>
    </row>
    <row r="1209" spans="1:85" s="36" customFormat="1" ht="15" customHeight="1">
      <c r="A1209" s="571">
        <f t="shared" si="153"/>
        <v>1206</v>
      </c>
      <c r="B1209" s="92" t="s">
        <v>84</v>
      </c>
      <c r="C1209" s="92" t="s">
        <v>1038</v>
      </c>
      <c r="D1209" s="92" t="s">
        <v>4208</v>
      </c>
      <c r="E1209" s="129" t="s">
        <v>8662</v>
      </c>
      <c r="F1209" s="281" t="str">
        <f t="shared" si="156"/>
        <v>MR31778580800</v>
      </c>
      <c r="G1209" s="83"/>
      <c r="H1209" s="83"/>
      <c r="I1209" s="72" t="s">
        <v>4220</v>
      </c>
      <c r="J1209" s="305">
        <v>44026</v>
      </c>
      <c r="K1209" s="305">
        <v>45681</v>
      </c>
      <c r="L1209" s="282" t="s">
        <v>1239</v>
      </c>
      <c r="M1209" s="328">
        <v>339</v>
      </c>
      <c r="N1209" s="85"/>
      <c r="O1209" s="409"/>
      <c r="P1209" s="29">
        <v>17</v>
      </c>
      <c r="Q1209" s="24">
        <v>8.5</v>
      </c>
      <c r="R1209" s="92" t="s">
        <v>1699</v>
      </c>
      <c r="S1209" s="3">
        <v>8</v>
      </c>
      <c r="T1209" s="29">
        <v>6.5</v>
      </c>
      <c r="U1209" s="29">
        <v>0</v>
      </c>
      <c r="V1209" s="16">
        <v>4.75</v>
      </c>
      <c r="W1209" s="93" t="s">
        <v>85</v>
      </c>
      <c r="X1209" s="16">
        <v>130.81</v>
      </c>
      <c r="Y1209" s="8">
        <v>33.326545300280657</v>
      </c>
      <c r="Z1209" s="47">
        <v>3640</v>
      </c>
      <c r="AA1209" s="11" t="s">
        <v>2093</v>
      </c>
      <c r="AB1209" s="11" t="s">
        <v>2850</v>
      </c>
      <c r="AC1209" s="47" t="s">
        <v>9627</v>
      </c>
      <c r="AD1209" s="74" t="s">
        <v>1597</v>
      </c>
      <c r="AE1209" s="46" t="s">
        <v>8503</v>
      </c>
      <c r="AF1209" s="82">
        <v>33</v>
      </c>
      <c r="AG1209" s="80" t="s">
        <v>85</v>
      </c>
      <c r="AH1209" s="73" t="s">
        <v>85</v>
      </c>
      <c r="AI1209" s="13" t="s">
        <v>2863</v>
      </c>
      <c r="AJ1209" s="73" t="s">
        <v>1497</v>
      </c>
      <c r="AK1209" s="9">
        <v>1.1000000000000001</v>
      </c>
      <c r="AL1209" s="92" t="s">
        <v>237</v>
      </c>
      <c r="AM1209" s="92" t="s">
        <v>85</v>
      </c>
      <c r="AN1209" s="38" t="s">
        <v>85</v>
      </c>
      <c r="AO1209" s="92" t="s">
        <v>85</v>
      </c>
      <c r="AP1209" s="68">
        <v>16.2</v>
      </c>
      <c r="AQ1209" s="75">
        <v>60</v>
      </c>
      <c r="AR1209" s="3">
        <v>205</v>
      </c>
      <c r="AS1209" s="34">
        <v>0</v>
      </c>
      <c r="AT1209" s="34">
        <v>0</v>
      </c>
      <c r="AU1209" s="34">
        <v>39.6</v>
      </c>
      <c r="AV1209" s="34">
        <v>77.900000000000006</v>
      </c>
      <c r="AW1209" s="34">
        <v>208</v>
      </c>
      <c r="AX1209" s="94">
        <v>204.7</v>
      </c>
      <c r="AY1209" s="381">
        <v>123.1</v>
      </c>
      <c r="AZ1209" s="382">
        <v>92</v>
      </c>
      <c r="BA1209" s="382">
        <v>92</v>
      </c>
      <c r="BB1209" s="49">
        <v>21</v>
      </c>
      <c r="BC1209" s="49"/>
      <c r="BD1209" s="3" t="s">
        <v>85</v>
      </c>
      <c r="BE1209" s="91" t="s">
        <v>85</v>
      </c>
      <c r="BF1209" s="3" t="s">
        <v>85</v>
      </c>
      <c r="BG1209" s="91" t="s">
        <v>85</v>
      </c>
      <c r="BH1209" s="70">
        <v>38.1</v>
      </c>
      <c r="BI1209" s="50">
        <v>20.236220472440898</v>
      </c>
      <c r="BJ1209" s="50">
        <v>20.236220472440898</v>
      </c>
      <c r="BK1209" s="50">
        <v>11.417322834645701</v>
      </c>
      <c r="BL1209" s="357">
        <v>7.6616839999999839E-2</v>
      </c>
      <c r="BM1209" s="73">
        <v>36</v>
      </c>
      <c r="BN1209" s="107" t="s">
        <v>3374</v>
      </c>
      <c r="BO1209" s="46" t="s">
        <v>3891</v>
      </c>
      <c r="BP1209" s="29" t="s">
        <v>3907</v>
      </c>
      <c r="BQ1209" s="29" t="s">
        <v>4614</v>
      </c>
      <c r="BR1209" s="29" t="s">
        <v>5224</v>
      </c>
      <c r="BS1209" s="29" t="s">
        <v>5199</v>
      </c>
      <c r="BT1209" s="74" t="s">
        <v>5225</v>
      </c>
      <c r="BU1209" s="74" t="s">
        <v>5226</v>
      </c>
      <c r="BV1209" s="74" t="s">
        <v>4101</v>
      </c>
      <c r="BW1209" s="74" t="s">
        <v>3909</v>
      </c>
      <c r="BX1209" s="74"/>
      <c r="BY1209" s="74"/>
      <c r="BZ1209" s="300" t="s">
        <v>6212</v>
      </c>
      <c r="CA1209" s="363" t="s">
        <v>7310</v>
      </c>
      <c r="CB1209" s="300" t="s">
        <v>6216</v>
      </c>
      <c r="CC1209" s="363" t="s">
        <v>7311</v>
      </c>
      <c r="CD1209" s="311" t="str">
        <f t="shared" si="157"/>
        <v>DISCONTINUED - MR317, 17x8.5, 0mm Offset, 8x6.5, 130.81mm Centerbore, Titanium</v>
      </c>
      <c r="CE1209" s="311" t="s">
        <v>3721</v>
      </c>
      <c r="CF1209" s="311" t="s">
        <v>3720</v>
      </c>
      <c r="CG1209" s="300" t="str">
        <f t="shared" si="154"/>
        <v>STREET (3XX)</v>
      </c>
    </row>
    <row r="1210" spans="1:85" s="36" customFormat="1" ht="15" customHeight="1">
      <c r="A1210" s="571">
        <f t="shared" si="153"/>
        <v>1207</v>
      </c>
      <c r="B1210" s="92" t="s">
        <v>84</v>
      </c>
      <c r="C1210" s="92" t="s">
        <v>1038</v>
      </c>
      <c r="D1210" s="92" t="s">
        <v>4208</v>
      </c>
      <c r="E1210" s="129" t="s">
        <v>8663</v>
      </c>
      <c r="F1210" s="281" t="str">
        <f t="shared" si="156"/>
        <v>MR31789016818</v>
      </c>
      <c r="G1210" s="83"/>
      <c r="H1210" s="83"/>
      <c r="I1210" s="72" t="s">
        <v>4228</v>
      </c>
      <c r="J1210" s="305">
        <v>44026</v>
      </c>
      <c r="K1210" s="305">
        <v>45681</v>
      </c>
      <c r="L1210" s="282" t="s">
        <v>1239</v>
      </c>
      <c r="M1210" s="328">
        <v>339</v>
      </c>
      <c r="N1210" s="85"/>
      <c r="O1210" s="409"/>
      <c r="P1210" s="29">
        <v>18</v>
      </c>
      <c r="Q1210" s="8">
        <v>9</v>
      </c>
      <c r="R1210" s="92" t="s">
        <v>1697</v>
      </c>
      <c r="S1210" s="3">
        <v>6</v>
      </c>
      <c r="T1210" s="29">
        <v>135</v>
      </c>
      <c r="U1210" s="29">
        <v>18</v>
      </c>
      <c r="V1210" s="16">
        <v>5.75</v>
      </c>
      <c r="W1210" s="93" t="s">
        <v>85</v>
      </c>
      <c r="X1210" s="16">
        <v>87</v>
      </c>
      <c r="Y1210" s="8">
        <v>32.78</v>
      </c>
      <c r="Z1210" s="47">
        <v>2650</v>
      </c>
      <c r="AA1210" s="11" t="s">
        <v>2093</v>
      </c>
      <c r="AB1210" s="11" t="s">
        <v>2850</v>
      </c>
      <c r="AC1210" s="47" t="s">
        <v>9732</v>
      </c>
      <c r="AD1210" s="74" t="s">
        <v>1600</v>
      </c>
      <c r="AE1210" s="46" t="s">
        <v>8501</v>
      </c>
      <c r="AF1210" s="82">
        <v>22</v>
      </c>
      <c r="AG1210" s="80" t="s">
        <v>85</v>
      </c>
      <c r="AH1210" s="73" t="s">
        <v>85</v>
      </c>
      <c r="AI1210" s="73" t="s">
        <v>85</v>
      </c>
      <c r="AJ1210" s="73" t="s">
        <v>1497</v>
      </c>
      <c r="AK1210" s="9">
        <v>1.1000000000000001</v>
      </c>
      <c r="AL1210" s="92" t="s">
        <v>237</v>
      </c>
      <c r="AM1210" s="92" t="s">
        <v>85</v>
      </c>
      <c r="AN1210" s="38" t="s">
        <v>85</v>
      </c>
      <c r="AO1210" s="92" t="s">
        <v>85</v>
      </c>
      <c r="AP1210" s="68">
        <v>16.2</v>
      </c>
      <c r="AQ1210" s="75">
        <v>60</v>
      </c>
      <c r="AR1210" s="3">
        <v>175</v>
      </c>
      <c r="AS1210" s="34">
        <v>4</v>
      </c>
      <c r="AT1210" s="34">
        <v>39.700000000000003</v>
      </c>
      <c r="AU1210" s="34">
        <v>60.6</v>
      </c>
      <c r="AV1210" s="34">
        <v>87.7</v>
      </c>
      <c r="AW1210" s="34">
        <v>220</v>
      </c>
      <c r="AX1210" s="94">
        <v>217</v>
      </c>
      <c r="AY1210" s="383">
        <v>83</v>
      </c>
      <c r="AZ1210" s="382">
        <v>31</v>
      </c>
      <c r="BA1210" s="382">
        <v>39</v>
      </c>
      <c r="BB1210" s="49">
        <v>21</v>
      </c>
      <c r="BC1210" s="49"/>
      <c r="BD1210" s="3" t="s">
        <v>85</v>
      </c>
      <c r="BE1210" s="91" t="s">
        <v>85</v>
      </c>
      <c r="BF1210" s="3" t="s">
        <v>85</v>
      </c>
      <c r="BG1210" s="91" t="s">
        <v>85</v>
      </c>
      <c r="BH1210" s="70">
        <v>37.331609729972598</v>
      </c>
      <c r="BI1210" s="50">
        <v>21.141732283464599</v>
      </c>
      <c r="BJ1210" s="50">
        <v>21.141732283464599</v>
      </c>
      <c r="BK1210" s="50">
        <v>11.929133858267701</v>
      </c>
      <c r="BL1210" s="357">
        <v>8.7375807000000152E-2</v>
      </c>
      <c r="BM1210" s="14">
        <v>36</v>
      </c>
      <c r="BN1210" s="107" t="s">
        <v>3374</v>
      </c>
      <c r="BO1210" s="46" t="s">
        <v>3891</v>
      </c>
      <c r="BP1210" s="29" t="s">
        <v>3907</v>
      </c>
      <c r="BQ1210" s="29" t="s">
        <v>4614</v>
      </c>
      <c r="BR1210" s="29" t="s">
        <v>5224</v>
      </c>
      <c r="BS1210" s="29" t="s">
        <v>5199</v>
      </c>
      <c r="BT1210" s="74" t="s">
        <v>5225</v>
      </c>
      <c r="BU1210" s="74" t="s">
        <v>5226</v>
      </c>
      <c r="BV1210" s="74" t="s">
        <v>4101</v>
      </c>
      <c r="BW1210" s="74" t="s">
        <v>3909</v>
      </c>
      <c r="BX1210" s="74"/>
      <c r="BY1210" s="74"/>
      <c r="BZ1210" s="300" t="s">
        <v>6211</v>
      </c>
      <c r="CA1210" s="363" t="s">
        <v>7886</v>
      </c>
      <c r="CB1210" s="300" t="s">
        <v>6219</v>
      </c>
      <c r="CC1210" s="363" t="s">
        <v>7885</v>
      </c>
      <c r="CD1210" s="311" t="str">
        <f t="shared" si="157"/>
        <v>DISCONTINUED - MR317, 18x9, +18mm Offset, 6x135, 87mm Centerbore, Titanium</v>
      </c>
      <c r="CE1210" s="311" t="s">
        <v>3721</v>
      </c>
      <c r="CF1210" s="311" t="s">
        <v>3720</v>
      </c>
      <c r="CG1210" s="300" t="str">
        <f t="shared" si="154"/>
        <v>STREET (3XX)</v>
      </c>
    </row>
    <row r="1211" spans="1:85" s="36" customFormat="1" ht="15" customHeight="1">
      <c r="A1211" s="571">
        <f t="shared" si="153"/>
        <v>1208</v>
      </c>
      <c r="B1211" s="4" t="s">
        <v>84</v>
      </c>
      <c r="C1211" s="92" t="s">
        <v>1038</v>
      </c>
      <c r="D1211" s="92" t="s">
        <v>5782</v>
      </c>
      <c r="E1211" s="84" t="s">
        <v>8664</v>
      </c>
      <c r="F1211" s="281" t="str">
        <f t="shared" si="156"/>
        <v>MR31978558900</v>
      </c>
      <c r="G1211" s="83"/>
      <c r="H1211" s="83"/>
      <c r="I1211" s="346">
        <v>191682032301</v>
      </c>
      <c r="J1211" s="305">
        <v>44778.549314456017</v>
      </c>
      <c r="K1211" s="305">
        <v>45681</v>
      </c>
      <c r="L1211" s="282" t="s">
        <v>1239</v>
      </c>
      <c r="M1211" s="328">
        <v>299</v>
      </c>
      <c r="N1211" s="85"/>
      <c r="O1211" s="409"/>
      <c r="P1211" s="29" t="s">
        <v>5762</v>
      </c>
      <c r="Q1211" s="8" t="s">
        <v>5763</v>
      </c>
      <c r="R1211" s="92" t="s">
        <v>1688</v>
      </c>
      <c r="S1211" s="3" t="s">
        <v>5764</v>
      </c>
      <c r="T1211" s="29" t="s">
        <v>5766</v>
      </c>
      <c r="U1211" s="29">
        <v>0</v>
      </c>
      <c r="V1211" s="16" t="s">
        <v>5765</v>
      </c>
      <c r="W1211" s="93" t="s">
        <v>85</v>
      </c>
      <c r="X1211" s="16">
        <v>110.5</v>
      </c>
      <c r="Y1211" s="8">
        <v>27.12</v>
      </c>
      <c r="Z1211" s="47">
        <v>2650</v>
      </c>
      <c r="AA1211" s="11" t="s">
        <v>2168</v>
      </c>
      <c r="AB1211" s="11" t="s">
        <v>2846</v>
      </c>
      <c r="AC1211" s="47" t="s">
        <v>9714</v>
      </c>
      <c r="AD1211" s="74" t="s">
        <v>5625</v>
      </c>
      <c r="AE1211" s="46" t="s">
        <v>8501</v>
      </c>
      <c r="AF1211" s="82">
        <v>22</v>
      </c>
      <c r="AG1211" s="80" t="s">
        <v>85</v>
      </c>
      <c r="AH1211" s="73" t="s">
        <v>85</v>
      </c>
      <c r="AI1211" s="73" t="s">
        <v>85</v>
      </c>
      <c r="AJ1211" s="73" t="s">
        <v>85</v>
      </c>
      <c r="AK1211" s="9" t="s">
        <v>85</v>
      </c>
      <c r="AL1211" s="13" t="s">
        <v>237</v>
      </c>
      <c r="AM1211" s="75" t="s">
        <v>85</v>
      </c>
      <c r="AN1211" s="38" t="s">
        <v>85</v>
      </c>
      <c r="AO1211" s="3" t="s">
        <v>85</v>
      </c>
      <c r="AP1211" s="68">
        <v>16.2</v>
      </c>
      <c r="AQ1211" s="75">
        <v>60</v>
      </c>
      <c r="AR1211" s="3" t="s">
        <v>5780</v>
      </c>
      <c r="AS1211" s="34">
        <v>3</v>
      </c>
      <c r="AT1211" s="34">
        <v>15</v>
      </c>
      <c r="AU1211" s="34">
        <v>34</v>
      </c>
      <c r="AV1211" s="34">
        <v>50</v>
      </c>
      <c r="AW1211" s="34">
        <v>209</v>
      </c>
      <c r="AX1211" s="94">
        <v>206</v>
      </c>
      <c r="AY1211" s="381">
        <v>103.36</v>
      </c>
      <c r="AZ1211" s="382">
        <v>37</v>
      </c>
      <c r="BA1211" s="382">
        <v>45</v>
      </c>
      <c r="BB1211" s="49">
        <v>33</v>
      </c>
      <c r="BC1211" s="49"/>
      <c r="BD1211" s="3" t="s">
        <v>85</v>
      </c>
      <c r="BE1211" s="91" t="s">
        <v>85</v>
      </c>
      <c r="BF1211" s="3" t="s">
        <v>85</v>
      </c>
      <c r="BG1211" s="91" t="s">
        <v>85</v>
      </c>
      <c r="BH1211" s="70">
        <v>30.864716705882859</v>
      </c>
      <c r="BI1211" s="50">
        <v>20.236220472440898</v>
      </c>
      <c r="BJ1211" s="50">
        <v>20.236220472440898</v>
      </c>
      <c r="BK1211" s="50">
        <v>11.417322834645701</v>
      </c>
      <c r="BL1211" s="357">
        <v>7.6616839999999839E-2</v>
      </c>
      <c r="BM1211" s="73">
        <v>36</v>
      </c>
      <c r="BN1211" s="107" t="s">
        <v>3374</v>
      </c>
      <c r="BO1211" s="46" t="s">
        <v>3891</v>
      </c>
      <c r="BP1211" s="29" t="s">
        <v>3907</v>
      </c>
      <c r="BQ1211" s="29" t="s">
        <v>6574</v>
      </c>
      <c r="BR1211" s="29" t="s">
        <v>6575</v>
      </c>
      <c r="BS1211" s="29" t="s">
        <v>6576</v>
      </c>
      <c r="BT1211" s="74" t="s">
        <v>4101</v>
      </c>
      <c r="BU1211" s="74" t="s">
        <v>3909</v>
      </c>
      <c r="BV1211" s="74" t="s">
        <v>6577</v>
      </c>
      <c r="BW1211" s="74"/>
      <c r="BX1211" s="74"/>
      <c r="BY1211" s="74"/>
      <c r="BZ1211" s="300" t="s">
        <v>7907</v>
      </c>
      <c r="CA1211" s="363" t="s">
        <v>7908</v>
      </c>
      <c r="CB1211" s="300" t="s">
        <v>7909</v>
      </c>
      <c r="CC1211" s="363" t="s">
        <v>7910</v>
      </c>
      <c r="CD1211" s="311" t="str">
        <f t="shared" si="157"/>
        <v>DISCONTINUED - MR319, 17x8.5, 0mm Offset, 5x150, 110.5mm Centerbore, Method Bronze</v>
      </c>
      <c r="CE1211" s="311" t="s">
        <v>3721</v>
      </c>
      <c r="CF1211" s="311" t="s">
        <v>3720</v>
      </c>
      <c r="CG1211" s="300" t="str">
        <f t="shared" si="154"/>
        <v>STREET (3XX)</v>
      </c>
    </row>
    <row r="1212" spans="1:85" s="36" customFormat="1" ht="15" customHeight="1">
      <c r="A1212" s="571">
        <f t="shared" si="153"/>
        <v>1209</v>
      </c>
      <c r="B1212" s="4" t="s">
        <v>84</v>
      </c>
      <c r="C1212" s="92" t="s">
        <v>1038</v>
      </c>
      <c r="D1212" s="92" t="s">
        <v>5782</v>
      </c>
      <c r="E1212" s="84" t="s">
        <v>8665</v>
      </c>
      <c r="F1212" s="281" t="str">
        <f t="shared" si="156"/>
        <v>MR31978580900</v>
      </c>
      <c r="G1212" s="83"/>
      <c r="H1212" s="83"/>
      <c r="I1212" s="346">
        <v>191682032356</v>
      </c>
      <c r="J1212" s="305">
        <v>44778.549315162039</v>
      </c>
      <c r="K1212" s="305">
        <v>45681</v>
      </c>
      <c r="L1212" s="282" t="s">
        <v>1239</v>
      </c>
      <c r="M1212" s="328">
        <v>299</v>
      </c>
      <c r="N1212" s="85"/>
      <c r="O1212" s="409"/>
      <c r="P1212" s="29" t="s">
        <v>5762</v>
      </c>
      <c r="Q1212" s="8" t="s">
        <v>5763</v>
      </c>
      <c r="R1212" s="92" t="s">
        <v>1699</v>
      </c>
      <c r="S1212" s="3" t="s">
        <v>5772</v>
      </c>
      <c r="T1212" s="29" t="s">
        <v>5773</v>
      </c>
      <c r="U1212" s="29">
        <v>0</v>
      </c>
      <c r="V1212" s="16" t="s">
        <v>5765</v>
      </c>
      <c r="W1212" s="93" t="s">
        <v>85</v>
      </c>
      <c r="X1212" s="16" t="s">
        <v>5774</v>
      </c>
      <c r="Y1212" s="8">
        <v>27.34</v>
      </c>
      <c r="Z1212" s="47">
        <v>3640</v>
      </c>
      <c r="AA1212" s="11" t="s">
        <v>2168</v>
      </c>
      <c r="AB1212" s="11" t="s">
        <v>2846</v>
      </c>
      <c r="AC1212" s="47" t="s">
        <v>9627</v>
      </c>
      <c r="AD1212" s="74" t="s">
        <v>5628</v>
      </c>
      <c r="AE1212" s="46" t="s">
        <v>8503</v>
      </c>
      <c r="AF1212" s="82">
        <v>33</v>
      </c>
      <c r="AG1212" s="80" t="s">
        <v>85</v>
      </c>
      <c r="AH1212" s="73" t="s">
        <v>85</v>
      </c>
      <c r="AI1212" s="73" t="s">
        <v>2863</v>
      </c>
      <c r="AJ1212" s="73" t="s">
        <v>85</v>
      </c>
      <c r="AK1212" s="9" t="s">
        <v>85</v>
      </c>
      <c r="AL1212" s="13" t="s">
        <v>237</v>
      </c>
      <c r="AM1212" s="75" t="s">
        <v>85</v>
      </c>
      <c r="AN1212" s="38" t="s">
        <v>85</v>
      </c>
      <c r="AO1212" s="3" t="s">
        <v>85</v>
      </c>
      <c r="AP1212" s="68">
        <v>16.2</v>
      </c>
      <c r="AQ1212" s="75">
        <v>60</v>
      </c>
      <c r="AR1212" s="3" t="s">
        <v>5781</v>
      </c>
      <c r="AS1212" s="34">
        <v>0</v>
      </c>
      <c r="AT1212" s="34">
        <v>0</v>
      </c>
      <c r="AU1212" s="34">
        <v>31</v>
      </c>
      <c r="AV1212" s="34">
        <v>49</v>
      </c>
      <c r="AW1212" s="34">
        <v>207</v>
      </c>
      <c r="AX1212" s="94">
        <v>202</v>
      </c>
      <c r="AY1212" s="381">
        <v>128</v>
      </c>
      <c r="AZ1212" s="382">
        <v>108</v>
      </c>
      <c r="BA1212" s="382">
        <v>108</v>
      </c>
      <c r="BB1212" s="49">
        <v>33</v>
      </c>
      <c r="BC1212" s="49"/>
      <c r="BD1212" s="3" t="s">
        <v>85</v>
      </c>
      <c r="BE1212" s="91" t="s">
        <v>85</v>
      </c>
      <c r="BF1212" s="3" t="s">
        <v>85</v>
      </c>
      <c r="BG1212" s="91" t="s">
        <v>85</v>
      </c>
      <c r="BH1212" s="70">
        <v>32.19</v>
      </c>
      <c r="BI1212" s="50">
        <v>20.236220472440898</v>
      </c>
      <c r="BJ1212" s="50">
        <v>20.236220472440898</v>
      </c>
      <c r="BK1212" s="50">
        <v>11.417322834645701</v>
      </c>
      <c r="BL1212" s="357">
        <v>7.6616839999999839E-2</v>
      </c>
      <c r="BM1212" s="73">
        <v>36</v>
      </c>
      <c r="BN1212" s="107" t="s">
        <v>3374</v>
      </c>
      <c r="BO1212" s="46" t="s">
        <v>3891</v>
      </c>
      <c r="BP1212" s="29" t="s">
        <v>3907</v>
      </c>
      <c r="BQ1212" s="29" t="s">
        <v>6574</v>
      </c>
      <c r="BR1212" s="29" t="s">
        <v>6575</v>
      </c>
      <c r="BS1212" s="29" t="s">
        <v>6576</v>
      </c>
      <c r="BT1212" s="74" t="s">
        <v>4101</v>
      </c>
      <c r="BU1212" s="74" t="s">
        <v>3909</v>
      </c>
      <c r="BV1212" s="74" t="s">
        <v>6577</v>
      </c>
      <c r="BW1212" s="74"/>
      <c r="BX1212" s="74"/>
      <c r="BY1212" s="74"/>
      <c r="BZ1212" s="300" t="s">
        <v>7917</v>
      </c>
      <c r="CA1212" s="363" t="s">
        <v>7918</v>
      </c>
      <c r="CB1212" s="300" t="s">
        <v>7915</v>
      </c>
      <c r="CC1212" s="363" t="s">
        <v>7916</v>
      </c>
      <c r="CD1212" s="311" t="str">
        <f t="shared" si="157"/>
        <v>DISCONTINUED - MR319, 17x8.5, 0mm Offset, 8x6.5, 130.81mm Centerbore, Method Bronze</v>
      </c>
      <c r="CE1212" s="311" t="s">
        <v>3721</v>
      </c>
      <c r="CF1212" s="311" t="s">
        <v>3720</v>
      </c>
      <c r="CG1212" s="300" t="str">
        <f t="shared" si="154"/>
        <v>STREET (3XX)</v>
      </c>
    </row>
    <row r="1213" spans="1:85" s="36" customFormat="1" ht="15" customHeight="1">
      <c r="A1213" s="571">
        <f t="shared" si="153"/>
        <v>1210</v>
      </c>
      <c r="B1213" s="4" t="s">
        <v>84</v>
      </c>
      <c r="C1213" s="92" t="s">
        <v>1038</v>
      </c>
      <c r="D1213" s="92" t="s">
        <v>5782</v>
      </c>
      <c r="E1213" s="84" t="s">
        <v>8666</v>
      </c>
      <c r="F1213" s="281" t="str">
        <f t="shared" si="156"/>
        <v>MR319790121312N</v>
      </c>
      <c r="G1213" s="83" t="s">
        <v>2095</v>
      </c>
      <c r="H1213" s="83"/>
      <c r="I1213" s="346">
        <v>191682032479</v>
      </c>
      <c r="J1213" s="305">
        <v>44790.412167164352</v>
      </c>
      <c r="K1213" s="305">
        <v>45681</v>
      </c>
      <c r="L1213" s="282" t="s">
        <v>1239</v>
      </c>
      <c r="M1213" s="328">
        <v>299</v>
      </c>
      <c r="N1213" s="85"/>
      <c r="O1213" s="409"/>
      <c r="P1213" s="29">
        <v>17</v>
      </c>
      <c r="Q1213" s="8">
        <v>9</v>
      </c>
      <c r="R1213" s="92" t="s">
        <v>1756</v>
      </c>
      <c r="S1213" s="3">
        <v>5</v>
      </c>
      <c r="T1213" s="29">
        <v>4.5</v>
      </c>
      <c r="U1213" s="29">
        <v>-12</v>
      </c>
      <c r="V1213" s="16">
        <v>4.5</v>
      </c>
      <c r="W1213" s="93" t="s">
        <v>85</v>
      </c>
      <c r="X1213" s="16">
        <v>83</v>
      </c>
      <c r="Y1213" s="8">
        <v>27.52</v>
      </c>
      <c r="Z1213" s="47">
        <v>2650</v>
      </c>
      <c r="AA1213" s="11" t="s">
        <v>4122</v>
      </c>
      <c r="AB1213" s="11" t="s">
        <v>2845</v>
      </c>
      <c r="AC1213" s="47" t="s">
        <v>9932</v>
      </c>
      <c r="AD1213" s="74" t="s">
        <v>4920</v>
      </c>
      <c r="AE1213" s="46" t="s">
        <v>8501</v>
      </c>
      <c r="AF1213" s="82">
        <v>22</v>
      </c>
      <c r="AG1213" s="73" t="s">
        <v>85</v>
      </c>
      <c r="AH1213" s="73" t="s">
        <v>85</v>
      </c>
      <c r="AI1213" s="73" t="s">
        <v>85</v>
      </c>
      <c r="AJ1213" s="9" t="s">
        <v>85</v>
      </c>
      <c r="AK1213" s="9" t="s">
        <v>85</v>
      </c>
      <c r="AL1213" s="13" t="s">
        <v>237</v>
      </c>
      <c r="AM1213" s="3" t="s">
        <v>85</v>
      </c>
      <c r="AN1213" s="38" t="s">
        <v>85</v>
      </c>
      <c r="AO1213" s="3" t="s">
        <v>85</v>
      </c>
      <c r="AP1213" s="68">
        <v>16.2</v>
      </c>
      <c r="AQ1213" s="75">
        <v>60</v>
      </c>
      <c r="AR1213" s="3">
        <v>150</v>
      </c>
      <c r="AS1213" s="34">
        <v>19</v>
      </c>
      <c r="AT1213" s="34">
        <v>31</v>
      </c>
      <c r="AU1213" s="34">
        <v>46</v>
      </c>
      <c r="AV1213" s="34">
        <v>66</v>
      </c>
      <c r="AW1213" s="34">
        <v>211</v>
      </c>
      <c r="AX1213" s="94">
        <v>208</v>
      </c>
      <c r="AY1213" s="381">
        <v>60.1</v>
      </c>
      <c r="AZ1213" s="382">
        <v>20.329999999999998</v>
      </c>
      <c r="BA1213" s="382">
        <v>45</v>
      </c>
      <c r="BB1213" s="49">
        <v>29</v>
      </c>
      <c r="BC1213" s="49"/>
      <c r="BD1213" s="3" t="s">
        <v>85</v>
      </c>
      <c r="BE1213" s="91" t="s">
        <v>85</v>
      </c>
      <c r="BF1213" s="3" t="s">
        <v>85</v>
      </c>
      <c r="BG1213" s="91" t="s">
        <v>85</v>
      </c>
      <c r="BH1213" s="70">
        <v>31.268897519888469</v>
      </c>
      <c r="BI1213" s="50">
        <v>20.236220472440898</v>
      </c>
      <c r="BJ1213" s="50">
        <v>20.236220472440898</v>
      </c>
      <c r="BK1213" s="50">
        <v>12.4409448818898</v>
      </c>
      <c r="BL1213" s="357">
        <v>8.348593599999983E-2</v>
      </c>
      <c r="BM1213" s="73">
        <v>36</v>
      </c>
      <c r="BN1213" s="107" t="s">
        <v>3374</v>
      </c>
      <c r="BO1213" s="46" t="s">
        <v>3891</v>
      </c>
      <c r="BP1213" s="29" t="s">
        <v>3907</v>
      </c>
      <c r="BQ1213" s="29" t="s">
        <v>6574</v>
      </c>
      <c r="BR1213" s="29" t="s">
        <v>6575</v>
      </c>
      <c r="BS1213" s="29" t="s">
        <v>6576</v>
      </c>
      <c r="BT1213" s="74" t="s">
        <v>4101</v>
      </c>
      <c r="BU1213" s="74" t="s">
        <v>3909</v>
      </c>
      <c r="BV1213" s="74" t="s">
        <v>6577</v>
      </c>
      <c r="BW1213" s="74"/>
      <c r="BX1213" s="74"/>
      <c r="BY1213" s="74"/>
      <c r="BZ1213" s="300" t="s">
        <v>6559</v>
      </c>
      <c r="CA1213" s="363" t="s">
        <v>7328</v>
      </c>
      <c r="CB1213" s="300" t="s">
        <v>6558</v>
      </c>
      <c r="CC1213" s="363" t="s">
        <v>7329</v>
      </c>
      <c r="CD1213" s="311" t="str">
        <f t="shared" si="157"/>
        <v>DISCONTINUED - MR319, 17x9, -12mm Offset, 5x4.5, 83mm Centerbore, Gloss Black</v>
      </c>
      <c r="CE1213" s="311" t="s">
        <v>3721</v>
      </c>
      <c r="CF1213" s="311" t="s">
        <v>3720</v>
      </c>
      <c r="CG1213" s="300" t="str">
        <f t="shared" si="154"/>
        <v>STREET (3XX)</v>
      </c>
    </row>
    <row r="1214" spans="1:85" s="36" customFormat="1" ht="15" customHeight="1">
      <c r="A1214" s="571">
        <f t="shared" si="153"/>
        <v>1211</v>
      </c>
      <c r="B1214" s="4" t="s">
        <v>84</v>
      </c>
      <c r="C1214" s="92" t="s">
        <v>1038</v>
      </c>
      <c r="D1214" s="92" t="s">
        <v>6024</v>
      </c>
      <c r="E1214" s="84" t="s">
        <v>8667</v>
      </c>
      <c r="F1214" s="281" t="str">
        <f t="shared" si="156"/>
        <v>MR32089080518</v>
      </c>
      <c r="G1214" s="83"/>
      <c r="H1214" s="83"/>
      <c r="I1214" s="346">
        <v>191682033889</v>
      </c>
      <c r="J1214" s="305">
        <v>44937.540316099534</v>
      </c>
      <c r="K1214" s="305">
        <v>45681</v>
      </c>
      <c r="L1214" s="282" t="s">
        <v>1239</v>
      </c>
      <c r="M1214" s="328">
        <v>329</v>
      </c>
      <c r="N1214" s="85"/>
      <c r="O1214" s="409"/>
      <c r="P1214" s="29">
        <v>18</v>
      </c>
      <c r="Q1214" s="8">
        <v>9</v>
      </c>
      <c r="R1214" s="92" t="s">
        <v>1699</v>
      </c>
      <c r="S1214" s="3">
        <v>8</v>
      </c>
      <c r="T1214" s="29">
        <v>6.5</v>
      </c>
      <c r="U1214" s="29">
        <v>18</v>
      </c>
      <c r="V1214" s="16" t="s">
        <v>5777</v>
      </c>
      <c r="W1214" s="93" t="s">
        <v>85</v>
      </c>
      <c r="X1214" s="16">
        <v>130.81</v>
      </c>
      <c r="Y1214" s="8">
        <v>32.869999999999997</v>
      </c>
      <c r="Z1214" s="47">
        <v>3640</v>
      </c>
      <c r="AA1214" s="11" t="s">
        <v>2165</v>
      </c>
      <c r="AB1214" s="11" t="s">
        <v>2845</v>
      </c>
      <c r="AC1214" s="47" t="s">
        <v>9696</v>
      </c>
      <c r="AD1214" s="74" t="s">
        <v>4926</v>
      </c>
      <c r="AE1214" s="46" t="s">
        <v>8503</v>
      </c>
      <c r="AF1214" s="82">
        <v>33</v>
      </c>
      <c r="AG1214" s="80" t="s">
        <v>85</v>
      </c>
      <c r="AH1214" s="80" t="s">
        <v>85</v>
      </c>
      <c r="AI1214" s="73" t="s">
        <v>2863</v>
      </c>
      <c r="AJ1214" s="73" t="s">
        <v>85</v>
      </c>
      <c r="AK1214" s="9" t="s">
        <v>85</v>
      </c>
      <c r="AL1214" s="13" t="s">
        <v>237</v>
      </c>
      <c r="AM1214" s="75" t="s">
        <v>85</v>
      </c>
      <c r="AN1214" s="38" t="s">
        <v>85</v>
      </c>
      <c r="AO1214" s="75" t="s">
        <v>85</v>
      </c>
      <c r="AP1214" s="68">
        <v>16.2</v>
      </c>
      <c r="AQ1214" s="75">
        <v>60</v>
      </c>
      <c r="AR1214" s="3">
        <v>200</v>
      </c>
      <c r="AS1214" s="34">
        <v>0</v>
      </c>
      <c r="AT1214" s="34">
        <v>0</v>
      </c>
      <c r="AU1214" s="34">
        <v>32</v>
      </c>
      <c r="AV1214" s="34">
        <v>45</v>
      </c>
      <c r="AW1214" s="34">
        <v>220</v>
      </c>
      <c r="AX1214" s="94">
        <v>213</v>
      </c>
      <c r="AY1214" s="381">
        <v>128</v>
      </c>
      <c r="AZ1214" s="382">
        <v>108</v>
      </c>
      <c r="BA1214" s="382">
        <v>108</v>
      </c>
      <c r="BB1214" s="49">
        <v>48</v>
      </c>
      <c r="BC1214" s="49"/>
      <c r="BD1214" s="3" t="s">
        <v>85</v>
      </c>
      <c r="BE1214" s="91" t="s">
        <v>85</v>
      </c>
      <c r="BF1214" s="3" t="s">
        <v>85</v>
      </c>
      <c r="BG1214" s="91" t="s">
        <v>85</v>
      </c>
      <c r="BH1214" s="70">
        <v>36.869999999999997</v>
      </c>
      <c r="BI1214" s="50">
        <v>21.141732283464599</v>
      </c>
      <c r="BJ1214" s="50">
        <v>21.141732283464599</v>
      </c>
      <c r="BK1214" s="50">
        <v>11.929133858267701</v>
      </c>
      <c r="BL1214" s="357">
        <v>8.7375807000000152E-2</v>
      </c>
      <c r="BM1214" s="73">
        <v>36</v>
      </c>
      <c r="BN1214" s="107" t="s">
        <v>4691</v>
      </c>
      <c r="BO1214" s="46" t="s">
        <v>3891</v>
      </c>
      <c r="BP1214" s="29" t="s">
        <v>3907</v>
      </c>
      <c r="BQ1214" s="29" t="s">
        <v>6685</v>
      </c>
      <c r="BR1214" s="29" t="s">
        <v>6575</v>
      </c>
      <c r="BS1214" s="29" t="s">
        <v>6576</v>
      </c>
      <c r="BT1214" s="74" t="s">
        <v>4101</v>
      </c>
      <c r="BU1214" s="74" t="s">
        <v>3909</v>
      </c>
      <c r="BV1214" s="74" t="s">
        <v>6577</v>
      </c>
      <c r="BW1214" s="74"/>
      <c r="BX1214" s="74"/>
      <c r="BY1214" s="74"/>
      <c r="BZ1214" s="300" t="s">
        <v>7929</v>
      </c>
      <c r="CA1214" s="363" t="s">
        <v>7930</v>
      </c>
      <c r="CB1214" s="300" t="s">
        <v>7927</v>
      </c>
      <c r="CC1214" s="363" t="s">
        <v>7928</v>
      </c>
      <c r="CD1214" s="311" t="str">
        <f t="shared" si="157"/>
        <v>DISCONTINUED - MR320, 18x9, +18mm Offset, 8x6.5, 130.81mm Centerbore, Matte Black</v>
      </c>
      <c r="CE1214" s="311" t="s">
        <v>3721</v>
      </c>
      <c r="CF1214" s="311" t="s">
        <v>3720</v>
      </c>
      <c r="CG1214" s="300" t="str">
        <f t="shared" si="154"/>
        <v>STREET (3XX)</v>
      </c>
    </row>
    <row r="1215" spans="1:85" s="36" customFormat="1" ht="15" customHeight="1">
      <c r="A1215" s="571">
        <f t="shared" si="153"/>
        <v>1212</v>
      </c>
      <c r="B1215" s="4" t="s">
        <v>84</v>
      </c>
      <c r="C1215" s="92" t="s">
        <v>1038</v>
      </c>
      <c r="D1215" s="92" t="s">
        <v>6024</v>
      </c>
      <c r="E1215" s="84" t="s">
        <v>8668</v>
      </c>
      <c r="F1215" s="281" t="str">
        <f t="shared" si="156"/>
        <v>MR32089088518</v>
      </c>
      <c r="G1215" s="83"/>
      <c r="H1215" s="83"/>
      <c r="I1215" s="346">
        <v>191682033902</v>
      </c>
      <c r="J1215" s="305">
        <v>44937.540316446757</v>
      </c>
      <c r="K1215" s="305">
        <v>45681</v>
      </c>
      <c r="L1215" s="282" t="s">
        <v>1239</v>
      </c>
      <c r="M1215" s="328">
        <v>329</v>
      </c>
      <c r="N1215" s="85"/>
      <c r="O1215" s="409"/>
      <c r="P1215" s="29">
        <v>18</v>
      </c>
      <c r="Q1215" s="8">
        <v>9</v>
      </c>
      <c r="R1215" s="92" t="s">
        <v>1701</v>
      </c>
      <c r="S1215" s="3">
        <v>8</v>
      </c>
      <c r="T1215" s="29">
        <v>180</v>
      </c>
      <c r="U1215" s="29">
        <v>18</v>
      </c>
      <c r="V1215" s="16" t="s">
        <v>5777</v>
      </c>
      <c r="W1215" s="93" t="s">
        <v>85</v>
      </c>
      <c r="X1215" s="16">
        <v>130.81</v>
      </c>
      <c r="Y1215" s="8">
        <v>32.869999999999997</v>
      </c>
      <c r="Z1215" s="47">
        <v>3640</v>
      </c>
      <c r="AA1215" s="11" t="s">
        <v>2165</v>
      </c>
      <c r="AB1215" s="11" t="s">
        <v>2845</v>
      </c>
      <c r="AC1215" s="47" t="s">
        <v>9731</v>
      </c>
      <c r="AD1215" s="74" t="s">
        <v>4926</v>
      </c>
      <c r="AE1215" s="46" t="s">
        <v>8503</v>
      </c>
      <c r="AF1215" s="82">
        <v>33</v>
      </c>
      <c r="AG1215" s="80" t="s">
        <v>85</v>
      </c>
      <c r="AH1215" s="80" t="s">
        <v>85</v>
      </c>
      <c r="AI1215" s="73" t="s">
        <v>2863</v>
      </c>
      <c r="AJ1215" s="73" t="s">
        <v>85</v>
      </c>
      <c r="AK1215" s="9" t="s">
        <v>85</v>
      </c>
      <c r="AL1215" s="13" t="s">
        <v>237</v>
      </c>
      <c r="AM1215" s="75" t="s">
        <v>85</v>
      </c>
      <c r="AN1215" s="38" t="s">
        <v>85</v>
      </c>
      <c r="AO1215" s="75" t="s">
        <v>85</v>
      </c>
      <c r="AP1215" s="68">
        <v>16.2</v>
      </c>
      <c r="AQ1215" s="75">
        <v>60</v>
      </c>
      <c r="AR1215" s="3">
        <v>210</v>
      </c>
      <c r="AS1215" s="34">
        <v>0</v>
      </c>
      <c r="AT1215" s="34">
        <v>0</v>
      </c>
      <c r="AU1215" s="34">
        <v>32</v>
      </c>
      <c r="AV1215" s="34">
        <v>45</v>
      </c>
      <c r="AW1215" s="34">
        <v>220</v>
      </c>
      <c r="AX1215" s="94">
        <v>213</v>
      </c>
      <c r="AY1215" s="381">
        <v>128</v>
      </c>
      <c r="AZ1215" s="382">
        <v>108</v>
      </c>
      <c r="BA1215" s="382">
        <v>108</v>
      </c>
      <c r="BB1215" s="49">
        <v>48</v>
      </c>
      <c r="BC1215" s="49"/>
      <c r="BD1215" s="3" t="s">
        <v>85</v>
      </c>
      <c r="BE1215" s="91" t="s">
        <v>85</v>
      </c>
      <c r="BF1215" s="3" t="s">
        <v>85</v>
      </c>
      <c r="BG1215" s="91" t="s">
        <v>85</v>
      </c>
      <c r="BH1215" s="70">
        <v>36.869999999999997</v>
      </c>
      <c r="BI1215" s="50">
        <v>21.141732283464599</v>
      </c>
      <c r="BJ1215" s="50">
        <v>21.141732283464599</v>
      </c>
      <c r="BK1215" s="50">
        <v>11.929133858267701</v>
      </c>
      <c r="BL1215" s="357">
        <v>8.7375807000000152E-2</v>
      </c>
      <c r="BM1215" s="73">
        <v>36</v>
      </c>
      <c r="BN1215" s="107" t="s">
        <v>4691</v>
      </c>
      <c r="BO1215" s="46" t="s">
        <v>3891</v>
      </c>
      <c r="BP1215" s="29" t="s">
        <v>3907</v>
      </c>
      <c r="BQ1215" s="29" t="s">
        <v>6685</v>
      </c>
      <c r="BR1215" s="29" t="s">
        <v>6575</v>
      </c>
      <c r="BS1215" s="29" t="s">
        <v>6576</v>
      </c>
      <c r="BT1215" s="74" t="s">
        <v>4101</v>
      </c>
      <c r="BU1215" s="74" t="s">
        <v>3909</v>
      </c>
      <c r="BV1215" s="74" t="s">
        <v>6577</v>
      </c>
      <c r="BW1215" s="74"/>
      <c r="BX1215" s="74"/>
      <c r="BY1215" s="74"/>
      <c r="BZ1215" s="300" t="s">
        <v>7929</v>
      </c>
      <c r="CA1215" s="363" t="s">
        <v>7930</v>
      </c>
      <c r="CB1215" s="300" t="s">
        <v>7927</v>
      </c>
      <c r="CC1215" s="363" t="s">
        <v>7928</v>
      </c>
      <c r="CD1215" s="311" t="str">
        <f t="shared" si="157"/>
        <v>DISCONTINUED - MR320, 18x9, +18mm Offset, 8x180, 130.81mm Centerbore, Matte Black</v>
      </c>
      <c r="CE1215" s="311" t="s">
        <v>3721</v>
      </c>
      <c r="CF1215" s="311" t="s">
        <v>3720</v>
      </c>
      <c r="CG1215" s="300" t="str">
        <f t="shared" si="154"/>
        <v>STREET (3XX)</v>
      </c>
    </row>
    <row r="1216" spans="1:85" s="36" customFormat="1" ht="15" customHeight="1">
      <c r="A1216" s="571">
        <f t="shared" si="153"/>
        <v>1213</v>
      </c>
      <c r="B1216" s="4" t="s">
        <v>84</v>
      </c>
      <c r="C1216" s="92" t="s">
        <v>1055</v>
      </c>
      <c r="D1216" s="5" t="s">
        <v>1072</v>
      </c>
      <c r="E1216" s="84" t="s">
        <v>8669</v>
      </c>
      <c r="F1216" s="281" t="str">
        <f t="shared" si="156"/>
        <v>MR40557047543B</v>
      </c>
      <c r="G1216" s="83" t="s">
        <v>1095</v>
      </c>
      <c r="H1216" s="83"/>
      <c r="I1216" s="72" t="s">
        <v>775</v>
      </c>
      <c r="J1216" s="305">
        <v>42370</v>
      </c>
      <c r="K1216" s="305">
        <v>45681</v>
      </c>
      <c r="L1216" s="282" t="s">
        <v>1239</v>
      </c>
      <c r="M1216" s="328">
        <v>315.77499999999998</v>
      </c>
      <c r="N1216" s="85"/>
      <c r="O1216" s="409"/>
      <c r="P1216" s="5">
        <v>15</v>
      </c>
      <c r="Q1216" s="70">
        <v>7</v>
      </c>
      <c r="R1216" s="92" t="s">
        <v>1682</v>
      </c>
      <c r="S1216" s="5">
        <v>4</v>
      </c>
      <c r="T1216" s="5">
        <v>136</v>
      </c>
      <c r="U1216" s="5">
        <v>13</v>
      </c>
      <c r="V1216" s="17">
        <v>4.3</v>
      </c>
      <c r="W1216" s="5" t="s">
        <v>168</v>
      </c>
      <c r="X1216" s="17">
        <v>106</v>
      </c>
      <c r="Y1216" s="6">
        <v>22.19</v>
      </c>
      <c r="Z1216" s="47">
        <v>1600</v>
      </c>
      <c r="AA1216" s="4" t="s">
        <v>2165</v>
      </c>
      <c r="AB1216" s="72" t="s">
        <v>2845</v>
      </c>
      <c r="AC1216" s="47" t="s">
        <v>9594</v>
      </c>
      <c r="AD1216" s="2" t="s">
        <v>2310</v>
      </c>
      <c r="AE1216" s="46" t="s">
        <v>8502</v>
      </c>
      <c r="AF1216" s="82">
        <v>22</v>
      </c>
      <c r="AG1216" s="80" t="s">
        <v>85</v>
      </c>
      <c r="AH1216" s="74" t="s">
        <v>1792</v>
      </c>
      <c r="AI1216" s="73" t="s">
        <v>85</v>
      </c>
      <c r="AJ1216" s="2" t="s">
        <v>85</v>
      </c>
      <c r="AK1216" s="9" t="s">
        <v>85</v>
      </c>
      <c r="AL1216" s="74" t="s">
        <v>237</v>
      </c>
      <c r="AM1216" s="74" t="s">
        <v>85</v>
      </c>
      <c r="AN1216" s="38" t="s">
        <v>85</v>
      </c>
      <c r="AO1216" s="74" t="s">
        <v>85</v>
      </c>
      <c r="AP1216" s="77">
        <v>14.1</v>
      </c>
      <c r="AQ1216" s="74">
        <v>60</v>
      </c>
      <c r="AR1216" s="74">
        <v>183</v>
      </c>
      <c r="AS1216" s="25">
        <v>0</v>
      </c>
      <c r="AT1216" s="25">
        <v>27</v>
      </c>
      <c r="AU1216" s="25">
        <v>36</v>
      </c>
      <c r="AV1216" s="25">
        <v>37</v>
      </c>
      <c r="AW1216" s="25">
        <v>182</v>
      </c>
      <c r="AX1216" s="25">
        <v>180</v>
      </c>
      <c r="AY1216" s="77">
        <v>68</v>
      </c>
      <c r="AZ1216" s="49">
        <v>37</v>
      </c>
      <c r="BA1216" s="49">
        <v>37</v>
      </c>
      <c r="BB1216" s="49">
        <v>0</v>
      </c>
      <c r="BC1216" s="49"/>
      <c r="BD1216" s="3" t="s">
        <v>3191</v>
      </c>
      <c r="BE1216" s="91">
        <v>118.80000000000001</v>
      </c>
      <c r="BF1216" s="3" t="s">
        <v>1479</v>
      </c>
      <c r="BG1216" s="91">
        <v>11</v>
      </c>
      <c r="BH1216" s="70">
        <v>27.043370828011646</v>
      </c>
      <c r="BI1216" s="50">
        <v>17.8740157480315</v>
      </c>
      <c r="BJ1216" s="50">
        <v>17.8740157480315</v>
      </c>
      <c r="BK1216" s="50">
        <v>9.8425196850393704</v>
      </c>
      <c r="BL1216" s="357">
        <v>5.1529000000000012E-2</v>
      </c>
      <c r="BM1216" s="5">
        <v>48</v>
      </c>
      <c r="BN1216" s="107" t="s">
        <v>3374</v>
      </c>
      <c r="BO1216" s="46" t="s">
        <v>3891</v>
      </c>
      <c r="BP1216" s="74" t="s">
        <v>3907</v>
      </c>
      <c r="BQ1216" s="74" t="s">
        <v>5165</v>
      </c>
      <c r="BR1216" s="44" t="s">
        <v>3932</v>
      </c>
      <c r="BS1216" s="74" t="s">
        <v>5170</v>
      </c>
      <c r="BT1216" s="74" t="s">
        <v>5168</v>
      </c>
      <c r="BU1216" s="74" t="s">
        <v>4616</v>
      </c>
      <c r="BV1216" s="74" t="s">
        <v>4451</v>
      </c>
      <c r="BW1216" s="74"/>
      <c r="BX1216" s="74"/>
      <c r="BY1216" s="74"/>
      <c r="BZ1216" s="300" t="s">
        <v>8216</v>
      </c>
      <c r="CA1216" s="356" t="s">
        <v>8217</v>
      </c>
      <c r="CB1216" s="300" t="s">
        <v>8214</v>
      </c>
      <c r="CC1216" s="356" t="s">
        <v>8215</v>
      </c>
      <c r="CD1216" s="311" t="str">
        <f t="shared" si="157"/>
        <v>DISCONTINUED - MR405 UTV Beadlock, 15x7, 4+3/+13mm Offset, 4x136, 106mm Centerbore, Matte Black, w/ BH-H24100</v>
      </c>
      <c r="CE1216" s="311" t="s">
        <v>3721</v>
      </c>
      <c r="CF1216" s="311" t="s">
        <v>3720</v>
      </c>
      <c r="CG1216" s="300" t="str">
        <f t="shared" si="154"/>
        <v>UTV (4XX)</v>
      </c>
    </row>
    <row r="1217" spans="1:85" s="36" customFormat="1" ht="15" customHeight="1">
      <c r="A1217" s="571">
        <f t="shared" si="153"/>
        <v>1214</v>
      </c>
      <c r="B1217" s="4" t="s">
        <v>84</v>
      </c>
      <c r="C1217" s="92" t="s">
        <v>1055</v>
      </c>
      <c r="D1217" s="5" t="s">
        <v>2224</v>
      </c>
      <c r="E1217" s="84" t="s">
        <v>8670</v>
      </c>
      <c r="F1217" s="281" t="str">
        <f t="shared" si="156"/>
        <v>MR40648046544B</v>
      </c>
      <c r="G1217" s="83" t="s">
        <v>1095</v>
      </c>
      <c r="H1217" s="83"/>
      <c r="I1217" s="72" t="s">
        <v>792</v>
      </c>
      <c r="J1217" s="305">
        <v>41640</v>
      </c>
      <c r="K1217" s="305">
        <v>45681</v>
      </c>
      <c r="L1217" s="282" t="s">
        <v>1239</v>
      </c>
      <c r="M1217" s="328">
        <v>295.375</v>
      </c>
      <c r="N1217" s="85"/>
      <c r="O1217" s="409"/>
      <c r="P1217" s="5">
        <v>14</v>
      </c>
      <c r="Q1217" s="70">
        <v>8</v>
      </c>
      <c r="R1217" s="92" t="s">
        <v>1683</v>
      </c>
      <c r="S1217" s="5">
        <v>4</v>
      </c>
      <c r="T1217" s="5">
        <v>156</v>
      </c>
      <c r="U1217" s="5">
        <v>-2</v>
      </c>
      <c r="V1217" s="17">
        <v>4.3</v>
      </c>
      <c r="W1217" s="5" t="s">
        <v>171</v>
      </c>
      <c r="X1217" s="17">
        <v>132</v>
      </c>
      <c r="Y1217" s="70">
        <v>16.899999999999999</v>
      </c>
      <c r="Z1217" s="47">
        <v>1600</v>
      </c>
      <c r="AA1217" s="72" t="s">
        <v>2165</v>
      </c>
      <c r="AB1217" s="72" t="s">
        <v>2845</v>
      </c>
      <c r="AC1217" s="47" t="s">
        <v>9611</v>
      </c>
      <c r="AD1217" s="2" t="s">
        <v>1738</v>
      </c>
      <c r="AE1217" s="46" t="s">
        <v>8502</v>
      </c>
      <c r="AF1217" s="82">
        <v>22</v>
      </c>
      <c r="AG1217" s="80" t="s">
        <v>85</v>
      </c>
      <c r="AH1217" s="74" t="s">
        <v>1792</v>
      </c>
      <c r="AI1217" s="73" t="s">
        <v>85</v>
      </c>
      <c r="AJ1217" s="2" t="s">
        <v>85</v>
      </c>
      <c r="AK1217" s="9" t="s">
        <v>85</v>
      </c>
      <c r="AL1217" s="74" t="s">
        <v>237</v>
      </c>
      <c r="AM1217" s="74" t="s">
        <v>85</v>
      </c>
      <c r="AN1217" s="38" t="s">
        <v>85</v>
      </c>
      <c r="AO1217" s="74" t="s">
        <v>85</v>
      </c>
      <c r="AP1217" s="77">
        <v>14.1</v>
      </c>
      <c r="AQ1217" s="74">
        <v>60</v>
      </c>
      <c r="AR1217" s="74">
        <v>183</v>
      </c>
      <c r="AS1217" s="25">
        <v>0</v>
      </c>
      <c r="AT1217" s="25">
        <v>11</v>
      </c>
      <c r="AU1217" s="25">
        <v>16.899999999999999</v>
      </c>
      <c r="AV1217" s="25">
        <v>20.5</v>
      </c>
      <c r="AW1217" s="25">
        <v>168</v>
      </c>
      <c r="AX1217" s="25">
        <v>165</v>
      </c>
      <c r="AY1217" s="77">
        <v>68</v>
      </c>
      <c r="AZ1217" s="49">
        <v>51</v>
      </c>
      <c r="BA1217" s="49">
        <v>51</v>
      </c>
      <c r="BB1217" s="49">
        <v>60</v>
      </c>
      <c r="BC1217" s="49"/>
      <c r="BD1217" s="3" t="s">
        <v>3185</v>
      </c>
      <c r="BE1217" s="91">
        <v>89.1</v>
      </c>
      <c r="BF1217" s="3" t="s">
        <v>1478</v>
      </c>
      <c r="BG1217" s="91">
        <v>11</v>
      </c>
      <c r="BH1217" s="70">
        <v>20.399999999999999</v>
      </c>
      <c r="BI1217" s="50">
        <v>16.8503937007874</v>
      </c>
      <c r="BJ1217" s="50">
        <v>16.8503937007874</v>
      </c>
      <c r="BK1217" s="50">
        <v>10.944881889763799</v>
      </c>
      <c r="BL1217" s="357">
        <v>5.0925152000000078E-2</v>
      </c>
      <c r="BM1217" s="5">
        <v>48</v>
      </c>
      <c r="BN1217" s="107" t="s">
        <v>3374</v>
      </c>
      <c r="BO1217" s="46" t="s">
        <v>3891</v>
      </c>
      <c r="BP1217" s="74" t="s">
        <v>3907</v>
      </c>
      <c r="BQ1217" s="74" t="s">
        <v>5166</v>
      </c>
      <c r="BR1217" s="44" t="s">
        <v>3932</v>
      </c>
      <c r="BS1217" s="74" t="s">
        <v>5170</v>
      </c>
      <c r="BT1217" s="74" t="s">
        <v>5168</v>
      </c>
      <c r="BU1217" s="74" t="s">
        <v>4616</v>
      </c>
      <c r="BV1217" s="74" t="s">
        <v>4451</v>
      </c>
      <c r="BW1217" s="74"/>
      <c r="BX1217" s="74"/>
      <c r="BY1217" s="74"/>
      <c r="BZ1217" s="300" t="s">
        <v>8212</v>
      </c>
      <c r="CA1217" s="356" t="s">
        <v>8213</v>
      </c>
      <c r="CB1217" s="300" t="s">
        <v>8212</v>
      </c>
      <c r="CC1217" s="356" t="s">
        <v>8213</v>
      </c>
      <c r="CD1217" s="311" t="str">
        <f t="shared" si="157"/>
        <v>DISCONTINUED - MR406 UTV Beadlock, 14x8, 4+4/-2mm Offset, 4x156, 132mm Centerbore, Matte Black, w/ BH-H20875</v>
      </c>
      <c r="CE1217" s="311" t="s">
        <v>3721</v>
      </c>
      <c r="CF1217" s="311" t="s">
        <v>3720</v>
      </c>
      <c r="CG1217" s="300" t="str">
        <f t="shared" si="154"/>
        <v>UTV (4XX)</v>
      </c>
    </row>
    <row r="1218" spans="1:85" s="36" customFormat="1" ht="15" customHeight="1">
      <c r="A1218" s="571">
        <f t="shared" si="153"/>
        <v>1215</v>
      </c>
      <c r="B1218" s="4" t="s">
        <v>84</v>
      </c>
      <c r="C1218" s="92" t="s">
        <v>1055</v>
      </c>
      <c r="D1218" s="5" t="s">
        <v>2224</v>
      </c>
      <c r="E1218" s="84" t="s">
        <v>8671</v>
      </c>
      <c r="F1218" s="281" t="str">
        <f t="shared" si="156"/>
        <v>MR40658047544B</v>
      </c>
      <c r="G1218" s="83" t="s">
        <v>1095</v>
      </c>
      <c r="H1218" s="83"/>
      <c r="I1218" s="72" t="s">
        <v>799</v>
      </c>
      <c r="J1218" s="305">
        <v>41640</v>
      </c>
      <c r="K1218" s="305">
        <v>45681</v>
      </c>
      <c r="L1218" s="282" t="s">
        <v>1239</v>
      </c>
      <c r="M1218" s="328">
        <v>329.375</v>
      </c>
      <c r="N1218" s="85"/>
      <c r="O1218" s="409"/>
      <c r="P1218" s="5">
        <v>15</v>
      </c>
      <c r="Q1218" s="70">
        <v>8</v>
      </c>
      <c r="R1218" s="92" t="s">
        <v>1682</v>
      </c>
      <c r="S1218" s="5">
        <v>4</v>
      </c>
      <c r="T1218" s="5">
        <v>136</v>
      </c>
      <c r="U1218" s="5">
        <v>0</v>
      </c>
      <c r="V1218" s="17">
        <v>4.3</v>
      </c>
      <c r="W1218" s="5" t="s">
        <v>171</v>
      </c>
      <c r="X1218" s="17">
        <v>106</v>
      </c>
      <c r="Y1218" s="8">
        <v>21.13</v>
      </c>
      <c r="Z1218" s="47">
        <v>1600</v>
      </c>
      <c r="AA1218" s="72" t="s">
        <v>2165</v>
      </c>
      <c r="AB1218" s="72" t="s">
        <v>2845</v>
      </c>
      <c r="AC1218" s="47" t="s">
        <v>9925</v>
      </c>
      <c r="AD1218" s="2" t="s">
        <v>2310</v>
      </c>
      <c r="AE1218" s="46" t="s">
        <v>8502</v>
      </c>
      <c r="AF1218" s="82">
        <v>22</v>
      </c>
      <c r="AG1218" s="80" t="s">
        <v>85</v>
      </c>
      <c r="AH1218" s="74" t="s">
        <v>1792</v>
      </c>
      <c r="AI1218" s="73" t="s">
        <v>85</v>
      </c>
      <c r="AJ1218" s="2" t="s">
        <v>85</v>
      </c>
      <c r="AK1218" s="9" t="s">
        <v>85</v>
      </c>
      <c r="AL1218" s="74" t="s">
        <v>237</v>
      </c>
      <c r="AM1218" s="74" t="s">
        <v>85</v>
      </c>
      <c r="AN1218" s="38" t="s">
        <v>85</v>
      </c>
      <c r="AO1218" s="74" t="s">
        <v>85</v>
      </c>
      <c r="AP1218" s="77">
        <v>14.1</v>
      </c>
      <c r="AQ1218" s="74">
        <v>60</v>
      </c>
      <c r="AR1218" s="74">
        <v>183</v>
      </c>
      <c r="AS1218" s="25">
        <v>0</v>
      </c>
      <c r="AT1218" s="25">
        <v>10</v>
      </c>
      <c r="AU1218" s="25">
        <v>17.7</v>
      </c>
      <c r="AV1218" s="25">
        <v>26</v>
      </c>
      <c r="AW1218" s="25">
        <v>181.7</v>
      </c>
      <c r="AX1218" s="25">
        <v>178</v>
      </c>
      <c r="AY1218" s="77">
        <v>68</v>
      </c>
      <c r="AZ1218" s="49">
        <v>35</v>
      </c>
      <c r="BA1218" s="49">
        <v>35</v>
      </c>
      <c r="BB1218" s="49">
        <v>55</v>
      </c>
      <c r="BC1218" s="49"/>
      <c r="BD1218" s="3" t="s">
        <v>3189</v>
      </c>
      <c r="BE1218" s="91">
        <v>101.2</v>
      </c>
      <c r="BF1218" s="3" t="s">
        <v>1479</v>
      </c>
      <c r="BG1218" s="91">
        <v>11</v>
      </c>
      <c r="BH1218" s="70">
        <v>25.095954178711896</v>
      </c>
      <c r="BI1218" s="50">
        <v>17.8740157480315</v>
      </c>
      <c r="BJ1218" s="50">
        <v>17.8740157480315</v>
      </c>
      <c r="BK1218" s="50">
        <v>10.944881889763799</v>
      </c>
      <c r="BL1218" s="357">
        <v>5.7300248000000116E-2</v>
      </c>
      <c r="BM1218" s="5">
        <v>48</v>
      </c>
      <c r="BN1218" s="107" t="s">
        <v>3374</v>
      </c>
      <c r="BO1218" s="46" t="s">
        <v>3891</v>
      </c>
      <c r="BP1218" s="74" t="s">
        <v>3907</v>
      </c>
      <c r="BQ1218" s="74" t="s">
        <v>5166</v>
      </c>
      <c r="BR1218" s="44" t="s">
        <v>3932</v>
      </c>
      <c r="BS1218" s="74" t="s">
        <v>5170</v>
      </c>
      <c r="BT1218" s="74" t="s">
        <v>5168</v>
      </c>
      <c r="BU1218" s="74" t="s">
        <v>4616</v>
      </c>
      <c r="BV1218" s="74" t="s">
        <v>4451</v>
      </c>
      <c r="BW1218" s="74"/>
      <c r="BX1218" s="74"/>
      <c r="BY1218" s="74"/>
      <c r="BZ1218" s="300" t="s">
        <v>8212</v>
      </c>
      <c r="CA1218" s="356" t="s">
        <v>8213</v>
      </c>
      <c r="CB1218" s="300" t="s">
        <v>8212</v>
      </c>
      <c r="CC1218" s="356" t="s">
        <v>8213</v>
      </c>
      <c r="CD1218" s="311" t="str">
        <f t="shared" si="157"/>
        <v>DISCONTINUED - MR406 UTV Beadlock, 15x8, 4+4/0mm Offset, 4x136, 106mm Centerbore, Matte Black, w/ BH-H24100</v>
      </c>
      <c r="CE1218" s="311" t="s">
        <v>3721</v>
      </c>
      <c r="CF1218" s="311" t="s">
        <v>3720</v>
      </c>
      <c r="CG1218" s="300" t="str">
        <f t="shared" si="154"/>
        <v>UTV (4XX)</v>
      </c>
    </row>
    <row r="1219" spans="1:85" s="36" customFormat="1" ht="15" customHeight="1">
      <c r="A1219" s="571">
        <f t="shared" si="153"/>
        <v>1216</v>
      </c>
      <c r="B1219" s="4" t="s">
        <v>84</v>
      </c>
      <c r="C1219" s="92" t="s">
        <v>1055</v>
      </c>
      <c r="D1219" s="5" t="s">
        <v>2224</v>
      </c>
      <c r="E1219" s="84" t="s">
        <v>8672</v>
      </c>
      <c r="F1219" s="281" t="str">
        <f t="shared" si="156"/>
        <v>MR40651047555B</v>
      </c>
      <c r="G1219" s="83" t="s">
        <v>1095</v>
      </c>
      <c r="H1219" s="83"/>
      <c r="I1219" s="72" t="s">
        <v>796</v>
      </c>
      <c r="J1219" s="305">
        <v>41640</v>
      </c>
      <c r="K1219" s="305">
        <v>45681</v>
      </c>
      <c r="L1219" s="282" t="s">
        <v>1239</v>
      </c>
      <c r="M1219" s="328">
        <v>340.84999999999997</v>
      </c>
      <c r="N1219" s="85"/>
      <c r="O1219" s="409"/>
      <c r="P1219" s="5">
        <v>15</v>
      </c>
      <c r="Q1219" s="70">
        <v>10</v>
      </c>
      <c r="R1219" s="92" t="s">
        <v>1682</v>
      </c>
      <c r="S1219" s="5">
        <v>4</v>
      </c>
      <c r="T1219" s="5">
        <v>136</v>
      </c>
      <c r="U1219" s="5">
        <v>0</v>
      </c>
      <c r="V1219" s="17">
        <v>5.3</v>
      </c>
      <c r="W1219" s="5" t="s">
        <v>178</v>
      </c>
      <c r="X1219" s="17">
        <v>106</v>
      </c>
      <c r="Y1219" s="70">
        <v>22.93</v>
      </c>
      <c r="Z1219" s="47">
        <v>1600</v>
      </c>
      <c r="AA1219" s="72" t="s">
        <v>2165</v>
      </c>
      <c r="AB1219" s="72" t="s">
        <v>2845</v>
      </c>
      <c r="AC1219" s="47" t="s">
        <v>9933</v>
      </c>
      <c r="AD1219" s="2" t="s">
        <v>2310</v>
      </c>
      <c r="AE1219" s="46" t="s">
        <v>8502</v>
      </c>
      <c r="AF1219" s="82">
        <v>22</v>
      </c>
      <c r="AG1219" s="80" t="s">
        <v>85</v>
      </c>
      <c r="AH1219" s="74" t="s">
        <v>1792</v>
      </c>
      <c r="AI1219" s="73" t="s">
        <v>85</v>
      </c>
      <c r="AJ1219" s="2" t="s">
        <v>85</v>
      </c>
      <c r="AK1219" s="9" t="s">
        <v>85</v>
      </c>
      <c r="AL1219" s="74" t="s">
        <v>237</v>
      </c>
      <c r="AM1219" s="74" t="s">
        <v>85</v>
      </c>
      <c r="AN1219" s="38" t="s">
        <v>85</v>
      </c>
      <c r="AO1219" s="74" t="s">
        <v>85</v>
      </c>
      <c r="AP1219" s="77">
        <v>14.1</v>
      </c>
      <c r="AQ1219" s="74">
        <v>60</v>
      </c>
      <c r="AR1219" s="74">
        <v>183</v>
      </c>
      <c r="AS1219" s="25">
        <v>0</v>
      </c>
      <c r="AT1219" s="25">
        <v>10</v>
      </c>
      <c r="AU1219" s="25">
        <v>17.7</v>
      </c>
      <c r="AV1219" s="25">
        <v>26</v>
      </c>
      <c r="AW1219" s="25">
        <v>179.8</v>
      </c>
      <c r="AX1219" s="25">
        <v>176</v>
      </c>
      <c r="AY1219" s="77">
        <v>68</v>
      </c>
      <c r="AZ1219" s="49">
        <v>35</v>
      </c>
      <c r="BA1219" s="49">
        <v>35</v>
      </c>
      <c r="BB1219" s="49">
        <v>79</v>
      </c>
      <c r="BC1219" s="49"/>
      <c r="BD1219" s="3" t="s">
        <v>3189</v>
      </c>
      <c r="BE1219" s="91">
        <v>101.2</v>
      </c>
      <c r="BF1219" s="3" t="s">
        <v>1479</v>
      </c>
      <c r="BG1219" s="91">
        <v>11</v>
      </c>
      <c r="BH1219" s="70">
        <v>27.006627117647501</v>
      </c>
      <c r="BI1219" s="50">
        <v>17.8740157480315</v>
      </c>
      <c r="BJ1219" s="50">
        <v>17.8740157480315</v>
      </c>
      <c r="BK1219" s="50">
        <v>12.9133858267717</v>
      </c>
      <c r="BL1219" s="357">
        <v>6.7606048000000252E-2</v>
      </c>
      <c r="BM1219" s="5">
        <v>48</v>
      </c>
      <c r="BN1219" s="107" t="s">
        <v>3374</v>
      </c>
      <c r="BO1219" s="46" t="s">
        <v>3891</v>
      </c>
      <c r="BP1219" s="74" t="s">
        <v>3907</v>
      </c>
      <c r="BQ1219" s="74" t="s">
        <v>5166</v>
      </c>
      <c r="BR1219" s="44" t="s">
        <v>3932</v>
      </c>
      <c r="BS1219" s="74" t="s">
        <v>5170</v>
      </c>
      <c r="BT1219" s="74" t="s">
        <v>5168</v>
      </c>
      <c r="BU1219" s="74" t="s">
        <v>4616</v>
      </c>
      <c r="BV1219" s="74" t="s">
        <v>4451</v>
      </c>
      <c r="BW1219" s="74"/>
      <c r="BX1219" s="74"/>
      <c r="BY1219" s="74"/>
      <c r="BZ1219" s="300" t="s">
        <v>8212</v>
      </c>
      <c r="CA1219" s="356" t="s">
        <v>8213</v>
      </c>
      <c r="CB1219" s="300" t="s">
        <v>8212</v>
      </c>
      <c r="CC1219" s="356" t="s">
        <v>8213</v>
      </c>
      <c r="CD1219" s="311" t="str">
        <f t="shared" si="157"/>
        <v>DISCONTINUED - MR406 UTV Beadlock, 15x10, 5+5/0mm Offset, 4x136, 106mm Centerbore, Matte Black, w/ BH-H24100</v>
      </c>
      <c r="CE1219" s="311" t="s">
        <v>3721</v>
      </c>
      <c r="CF1219" s="311" t="s">
        <v>3720</v>
      </c>
      <c r="CG1219" s="300" t="str">
        <f t="shared" si="154"/>
        <v>UTV (4XX)</v>
      </c>
    </row>
    <row r="1220" spans="1:85" s="36" customFormat="1" ht="15" customHeight="1">
      <c r="A1220" s="571">
        <f t="shared" ref="A1220:A1283" si="158">ROW(B1220)-3</f>
        <v>1217</v>
      </c>
      <c r="B1220" s="4" t="s">
        <v>84</v>
      </c>
      <c r="C1220" s="92" t="s">
        <v>1055</v>
      </c>
      <c r="D1220" s="5" t="s">
        <v>5418</v>
      </c>
      <c r="E1220" s="84" t="s">
        <v>8673</v>
      </c>
      <c r="F1220" s="281" t="str">
        <f t="shared" si="156"/>
        <v>MR41147047543</v>
      </c>
      <c r="G1220" s="83"/>
      <c r="H1220" s="83"/>
      <c r="I1220" s="72" t="s">
        <v>3318</v>
      </c>
      <c r="J1220" s="299">
        <v>43714</v>
      </c>
      <c r="K1220" s="305">
        <v>45681</v>
      </c>
      <c r="L1220" s="282" t="s">
        <v>1239</v>
      </c>
      <c r="M1220" s="328">
        <v>179</v>
      </c>
      <c r="N1220" s="85"/>
      <c r="O1220" s="409"/>
      <c r="P1220" s="5">
        <v>14</v>
      </c>
      <c r="Q1220" s="70">
        <v>7</v>
      </c>
      <c r="R1220" s="92" t="s">
        <v>1682</v>
      </c>
      <c r="S1220" s="5">
        <v>4</v>
      </c>
      <c r="T1220" s="5">
        <v>136</v>
      </c>
      <c r="U1220" s="5">
        <v>13</v>
      </c>
      <c r="V1220" s="17">
        <v>4.5</v>
      </c>
      <c r="W1220" s="5" t="s">
        <v>168</v>
      </c>
      <c r="X1220" s="17">
        <v>106.25</v>
      </c>
      <c r="Y1220" s="8">
        <v>13.71</v>
      </c>
      <c r="Z1220" s="47">
        <v>1600</v>
      </c>
      <c r="AA1220" s="72" t="s">
        <v>2165</v>
      </c>
      <c r="AB1220" s="72" t="s">
        <v>2845</v>
      </c>
      <c r="AC1220" s="47" t="s">
        <v>9777</v>
      </c>
      <c r="AD1220" s="2" t="s">
        <v>3945</v>
      </c>
      <c r="AE1220" s="46" t="s">
        <v>8501</v>
      </c>
      <c r="AF1220" s="82">
        <v>22</v>
      </c>
      <c r="AG1220" s="80" t="s">
        <v>85</v>
      </c>
      <c r="AH1220" s="80" t="s">
        <v>85</v>
      </c>
      <c r="AI1220" s="80" t="s">
        <v>85</v>
      </c>
      <c r="AJ1220" s="80" t="s">
        <v>85</v>
      </c>
      <c r="AK1220" s="9" t="s">
        <v>85</v>
      </c>
      <c r="AL1220" s="74" t="s">
        <v>237</v>
      </c>
      <c r="AM1220" s="74" t="s">
        <v>85</v>
      </c>
      <c r="AN1220" s="38" t="s">
        <v>85</v>
      </c>
      <c r="AO1220" s="74" t="s">
        <v>85</v>
      </c>
      <c r="AP1220" s="77">
        <v>14.1</v>
      </c>
      <c r="AQ1220" s="74">
        <v>60</v>
      </c>
      <c r="AR1220" s="74">
        <v>180</v>
      </c>
      <c r="AS1220" s="25">
        <v>0</v>
      </c>
      <c r="AT1220" s="25">
        <v>11</v>
      </c>
      <c r="AU1220" s="25">
        <v>23</v>
      </c>
      <c r="AV1220" s="25">
        <v>11</v>
      </c>
      <c r="AW1220" s="25">
        <v>166</v>
      </c>
      <c r="AX1220" s="25">
        <v>165</v>
      </c>
      <c r="AY1220" s="77">
        <v>96</v>
      </c>
      <c r="AZ1220" s="49">
        <v>40</v>
      </c>
      <c r="BA1220" s="49">
        <v>40</v>
      </c>
      <c r="BB1220" s="49">
        <v>44</v>
      </c>
      <c r="BC1220" s="49"/>
      <c r="BD1220" s="3" t="s">
        <v>85</v>
      </c>
      <c r="BE1220" s="91" t="s">
        <v>85</v>
      </c>
      <c r="BF1220" s="3" t="s">
        <v>85</v>
      </c>
      <c r="BG1220" s="91" t="s">
        <v>85</v>
      </c>
      <c r="BH1220" s="70">
        <v>17.71</v>
      </c>
      <c r="BI1220" s="50">
        <v>16.8503937007874</v>
      </c>
      <c r="BJ1220" s="50">
        <v>16.8503937007874</v>
      </c>
      <c r="BK1220" s="50">
        <v>9.8425196850393704</v>
      </c>
      <c r="BL1220" s="357">
        <v>4.5795999999999983E-2</v>
      </c>
      <c r="BM1220" s="5">
        <v>48</v>
      </c>
      <c r="BN1220" s="107" t="s">
        <v>3374</v>
      </c>
      <c r="BO1220" s="46" t="s">
        <v>3891</v>
      </c>
      <c r="BP1220" s="74" t="s">
        <v>4730</v>
      </c>
      <c r="BQ1220" s="74" t="s">
        <v>3907</v>
      </c>
      <c r="BR1220" s="74" t="s">
        <v>5163</v>
      </c>
      <c r="BS1220" s="74" t="s">
        <v>2734</v>
      </c>
      <c r="BT1220" s="74" t="s">
        <v>4116</v>
      </c>
      <c r="BU1220" s="74" t="s">
        <v>5141</v>
      </c>
      <c r="BV1220" s="74"/>
      <c r="BW1220" s="74"/>
      <c r="BX1220" s="74"/>
      <c r="BY1220" s="74"/>
      <c r="BZ1220" s="300" t="s">
        <v>8132</v>
      </c>
      <c r="CA1220" s="356" t="s">
        <v>8133</v>
      </c>
      <c r="CB1220" s="300" t="s">
        <v>8134</v>
      </c>
      <c r="CC1220" s="356" t="s">
        <v>8135</v>
      </c>
      <c r="CD1220" s="311" t="str">
        <f t="shared" si="157"/>
        <v>DISCONTINUED - MR411 Bead Grip, 14x7, 4+3/+13mm Offset, 4x136, 106.25mm Centerbore, Matte Black</v>
      </c>
      <c r="CE1220" s="311" t="s">
        <v>3721</v>
      </c>
      <c r="CF1220" s="311" t="s">
        <v>3720</v>
      </c>
      <c r="CG1220" s="300" t="str">
        <f t="shared" si="154"/>
        <v>UTV (4XX)</v>
      </c>
    </row>
    <row r="1221" spans="1:85" s="36" customFormat="1" ht="15" customHeight="1">
      <c r="A1221" s="571">
        <f t="shared" si="158"/>
        <v>1218</v>
      </c>
      <c r="B1221" s="4" t="s">
        <v>84</v>
      </c>
      <c r="C1221" s="92" t="s">
        <v>1055</v>
      </c>
      <c r="D1221" s="5" t="s">
        <v>5396</v>
      </c>
      <c r="E1221" s="84" t="s">
        <v>8674</v>
      </c>
      <c r="F1221" s="281" t="str">
        <f t="shared" si="156"/>
        <v>MR41256046351</v>
      </c>
      <c r="G1221" s="83"/>
      <c r="H1221" s="83"/>
      <c r="I1221" s="72" t="s">
        <v>5393</v>
      </c>
      <c r="J1221" s="315">
        <v>44512.443425925929</v>
      </c>
      <c r="K1221" s="305">
        <v>45681</v>
      </c>
      <c r="L1221" s="282" t="s">
        <v>1239</v>
      </c>
      <c r="M1221" s="328">
        <v>499</v>
      </c>
      <c r="N1221" s="85"/>
      <c r="O1221" s="409"/>
      <c r="P1221" s="5">
        <v>15</v>
      </c>
      <c r="Q1221" s="70">
        <v>6</v>
      </c>
      <c r="R1221" s="92" t="s">
        <v>1683</v>
      </c>
      <c r="S1221" s="5">
        <v>4</v>
      </c>
      <c r="T1221" s="5">
        <v>156</v>
      </c>
      <c r="U1221" s="5">
        <v>51</v>
      </c>
      <c r="V1221" s="17">
        <v>5.5</v>
      </c>
      <c r="W1221" s="5" t="s">
        <v>2038</v>
      </c>
      <c r="X1221" s="17">
        <v>120</v>
      </c>
      <c r="Y1221" s="8">
        <v>14.49</v>
      </c>
      <c r="Z1221" s="47">
        <v>1600</v>
      </c>
      <c r="AA1221" s="72" t="s">
        <v>5390</v>
      </c>
      <c r="AB1221" s="72" t="s">
        <v>173</v>
      </c>
      <c r="AC1221" s="47" t="s">
        <v>9934</v>
      </c>
      <c r="AD1221" s="2" t="s">
        <v>85</v>
      </c>
      <c r="AE1221" s="46" t="s">
        <v>8675</v>
      </c>
      <c r="AF1221" s="82" t="s">
        <v>85</v>
      </c>
      <c r="AG1221" s="80" t="s">
        <v>85</v>
      </c>
      <c r="AH1221" s="80" t="s">
        <v>85</v>
      </c>
      <c r="AI1221" s="80" t="s">
        <v>85</v>
      </c>
      <c r="AJ1221" s="80" t="s">
        <v>85</v>
      </c>
      <c r="AK1221" s="9" t="s">
        <v>85</v>
      </c>
      <c r="AL1221" s="74" t="s">
        <v>237</v>
      </c>
      <c r="AM1221" s="74" t="s">
        <v>85</v>
      </c>
      <c r="AN1221" s="38" t="s">
        <v>85</v>
      </c>
      <c r="AO1221" s="74" t="s">
        <v>85</v>
      </c>
      <c r="AP1221" s="77">
        <v>14.1</v>
      </c>
      <c r="AQ1221" s="74">
        <v>60</v>
      </c>
      <c r="AR1221" s="74">
        <v>186</v>
      </c>
      <c r="AS1221" s="25">
        <v>0</v>
      </c>
      <c r="AT1221" s="25">
        <v>3.9</v>
      </c>
      <c r="AU1221" s="25">
        <v>14.7</v>
      </c>
      <c r="AV1221" s="25">
        <v>19</v>
      </c>
      <c r="AW1221" s="25">
        <v>175.6</v>
      </c>
      <c r="AX1221" s="25">
        <v>169</v>
      </c>
      <c r="AY1221" s="77" t="s">
        <v>85</v>
      </c>
      <c r="AZ1221" s="49" t="s">
        <v>85</v>
      </c>
      <c r="BA1221" s="49" t="s">
        <v>85</v>
      </c>
      <c r="BB1221" s="49">
        <v>0</v>
      </c>
      <c r="BC1221" s="49"/>
      <c r="BD1221" s="3" t="s">
        <v>85</v>
      </c>
      <c r="BE1221" s="91" t="s">
        <v>85</v>
      </c>
      <c r="BF1221" s="3" t="s">
        <v>85</v>
      </c>
      <c r="BG1221" s="91" t="s">
        <v>85</v>
      </c>
      <c r="BH1221" s="70">
        <v>18.8</v>
      </c>
      <c r="BI1221" s="50">
        <v>17.8740157480315</v>
      </c>
      <c r="BJ1221" s="50">
        <v>17.8740157480315</v>
      </c>
      <c r="BK1221" s="50">
        <v>9.0944881889763796</v>
      </c>
      <c r="BL1221" s="357">
        <v>4.761279600000002E-2</v>
      </c>
      <c r="BM1221" s="5">
        <v>48</v>
      </c>
      <c r="BN1221" s="107" t="s">
        <v>3374</v>
      </c>
      <c r="BO1221" s="46" t="s">
        <v>3891</v>
      </c>
      <c r="BP1221" s="74" t="s">
        <v>5587</v>
      </c>
      <c r="BQ1221" s="74" t="s">
        <v>5191</v>
      </c>
      <c r="BR1221" s="74" t="s">
        <v>5581</v>
      </c>
      <c r="BS1221" s="74" t="s">
        <v>2734</v>
      </c>
      <c r="BT1221" s="74" t="s">
        <v>5588</v>
      </c>
      <c r="BU1221" s="74" t="s">
        <v>5589</v>
      </c>
      <c r="BV1221" s="74"/>
      <c r="BW1221" s="74"/>
      <c r="BX1221" s="74"/>
      <c r="BY1221" s="74"/>
      <c r="BZ1221" s="300" t="s">
        <v>8140</v>
      </c>
      <c r="CA1221" s="356" t="s">
        <v>8141</v>
      </c>
      <c r="CB1221" s="300" t="s">
        <v>8142</v>
      </c>
      <c r="CC1221" s="356" t="s">
        <v>8143</v>
      </c>
      <c r="CD1221" s="311" t="str">
        <f t="shared" si="157"/>
        <v>DISCONTINUED - MR412 Bead Grip, 15x6, 5+1/+51mm Offset, 4x156, 120mm Centerbore, Machined - Raw</v>
      </c>
      <c r="CE1221" s="311" t="s">
        <v>3721</v>
      </c>
      <c r="CF1221" s="311" t="s">
        <v>3720</v>
      </c>
      <c r="CG1221" s="300" t="str">
        <f t="shared" ref="CG1221:CG1284" si="159">C1221</f>
        <v>UTV (4XX)</v>
      </c>
    </row>
    <row r="1222" spans="1:85" s="36" customFormat="1" ht="15" customHeight="1">
      <c r="A1222" s="571">
        <f t="shared" si="158"/>
        <v>1219</v>
      </c>
      <c r="B1222" s="3" t="s">
        <v>84</v>
      </c>
      <c r="C1222" s="92" t="s">
        <v>1059</v>
      </c>
      <c r="D1222" s="74" t="s">
        <v>233</v>
      </c>
      <c r="E1222" s="84" t="s">
        <v>8676</v>
      </c>
      <c r="F1222" s="281" t="str">
        <f t="shared" si="156"/>
        <v>MR50178012542-2</v>
      </c>
      <c r="G1222" s="83">
        <v>-2</v>
      </c>
      <c r="H1222" s="83"/>
      <c r="I1222" s="71" t="s">
        <v>5663</v>
      </c>
      <c r="J1222" s="305">
        <v>44517.580335648148</v>
      </c>
      <c r="K1222" s="305">
        <v>45681</v>
      </c>
      <c r="L1222" s="282" t="s">
        <v>1239</v>
      </c>
      <c r="M1222" s="328">
        <v>289</v>
      </c>
      <c r="N1222" s="85"/>
      <c r="O1222" s="409"/>
      <c r="P1222" s="74">
        <v>17</v>
      </c>
      <c r="Q1222" s="76">
        <v>8</v>
      </c>
      <c r="R1222" s="92" t="s">
        <v>1756</v>
      </c>
      <c r="S1222" s="74">
        <v>5</v>
      </c>
      <c r="T1222" s="74">
        <v>4.5</v>
      </c>
      <c r="U1222" s="74">
        <v>42</v>
      </c>
      <c r="V1222" s="77">
        <v>6.2</v>
      </c>
      <c r="W1222" s="93" t="s">
        <v>85</v>
      </c>
      <c r="X1222" s="77">
        <v>67.099999999999994</v>
      </c>
      <c r="Y1222" s="76">
        <v>24.32</v>
      </c>
      <c r="Z1222" s="47">
        <v>1850</v>
      </c>
      <c r="AA1222" s="72" t="s">
        <v>2165</v>
      </c>
      <c r="AB1222" s="72" t="s">
        <v>2845</v>
      </c>
      <c r="AC1222" s="47" t="s">
        <v>9894</v>
      </c>
      <c r="AD1222" s="74" t="s">
        <v>5414</v>
      </c>
      <c r="AE1222" s="46" t="s">
        <v>8502</v>
      </c>
      <c r="AF1222" s="82">
        <v>33</v>
      </c>
      <c r="AG1222" s="80" t="s">
        <v>85</v>
      </c>
      <c r="AH1222" s="74" t="s">
        <v>1786</v>
      </c>
      <c r="AI1222" s="73" t="s">
        <v>85</v>
      </c>
      <c r="AJ1222" s="3" t="s">
        <v>85</v>
      </c>
      <c r="AK1222" s="9" t="s">
        <v>85</v>
      </c>
      <c r="AL1222" s="92" t="s">
        <v>236</v>
      </c>
      <c r="AM1222" s="74" t="s">
        <v>1631</v>
      </c>
      <c r="AN1222" s="38">
        <v>2.75</v>
      </c>
      <c r="AO1222" s="74">
        <v>56.1</v>
      </c>
      <c r="AP1222" s="77">
        <v>16.2</v>
      </c>
      <c r="AQ1222" s="74">
        <v>60</v>
      </c>
      <c r="AR1222" s="74">
        <v>155</v>
      </c>
      <c r="AS1222" s="25">
        <v>31.6</v>
      </c>
      <c r="AT1222" s="25">
        <v>40</v>
      </c>
      <c r="AU1222" s="25">
        <v>43</v>
      </c>
      <c r="AV1222" s="25">
        <v>46</v>
      </c>
      <c r="AW1222" s="25">
        <v>207.6</v>
      </c>
      <c r="AX1222" s="25">
        <v>195.6</v>
      </c>
      <c r="AY1222" s="77">
        <v>67.099999999999994</v>
      </c>
      <c r="AZ1222" s="49">
        <v>40</v>
      </c>
      <c r="BA1222" s="49">
        <v>40</v>
      </c>
      <c r="BB1222" s="49">
        <v>0</v>
      </c>
      <c r="BC1222" s="49"/>
      <c r="BD1222" s="3" t="s">
        <v>85</v>
      </c>
      <c r="BE1222" s="91" t="s">
        <v>85</v>
      </c>
      <c r="BF1222" s="3" t="s">
        <v>85</v>
      </c>
      <c r="BG1222" s="91" t="s">
        <v>85</v>
      </c>
      <c r="BH1222" s="70">
        <v>29.06</v>
      </c>
      <c r="BI1222" s="50">
        <v>20.236220472440898</v>
      </c>
      <c r="BJ1222" s="50">
        <v>20.236220472440898</v>
      </c>
      <c r="BK1222" s="50">
        <v>10.7086614173228</v>
      </c>
      <c r="BL1222" s="357">
        <v>7.18613119999994E-2</v>
      </c>
      <c r="BM1222" s="74">
        <v>36</v>
      </c>
      <c r="BN1222" s="107" t="s">
        <v>4691</v>
      </c>
      <c r="BO1222" s="46" t="s">
        <v>3891</v>
      </c>
      <c r="BP1222" s="74" t="s">
        <v>3907</v>
      </c>
      <c r="BQ1222" s="74" t="s">
        <v>5227</v>
      </c>
      <c r="BR1222" s="74" t="s">
        <v>5170</v>
      </c>
      <c r="BS1222" s="74" t="s">
        <v>4451</v>
      </c>
      <c r="BT1222" s="74" t="s">
        <v>4101</v>
      </c>
      <c r="BU1222" s="74" t="s">
        <v>3909</v>
      </c>
      <c r="BV1222" s="74" t="s">
        <v>5228</v>
      </c>
      <c r="BW1222" s="74"/>
      <c r="BX1222" s="74"/>
      <c r="BY1222" s="74"/>
      <c r="BZ1222" s="300" t="s">
        <v>6221</v>
      </c>
      <c r="CA1222" s="356" t="s">
        <v>8052</v>
      </c>
      <c r="CB1222" s="300" t="s">
        <v>6223</v>
      </c>
      <c r="CC1222" s="356" t="s">
        <v>8051</v>
      </c>
      <c r="CD1222" s="311" t="str">
        <f t="shared" si="157"/>
        <v>DISCONTINUED - MR501 RALLY, 17x8, +42mm Offset, 5x4.5, 67.1mm Centerbore, Matte Black</v>
      </c>
      <c r="CE1222" s="311" t="s">
        <v>3721</v>
      </c>
      <c r="CF1222" s="311" t="s">
        <v>3720</v>
      </c>
      <c r="CG1222" s="300" t="str">
        <f t="shared" si="159"/>
        <v>RALLY (5XX)</v>
      </c>
    </row>
    <row r="1223" spans="1:85" s="36" customFormat="1" ht="15" customHeight="1">
      <c r="A1223" s="571">
        <f t="shared" si="158"/>
        <v>1220</v>
      </c>
      <c r="B1223" s="3" t="s">
        <v>84</v>
      </c>
      <c r="C1223" s="92" t="s">
        <v>1060</v>
      </c>
      <c r="D1223" s="74" t="s">
        <v>907</v>
      </c>
      <c r="E1223" s="84" t="s">
        <v>8677</v>
      </c>
      <c r="F1223" s="281" t="str">
        <f t="shared" si="156"/>
        <v>MR60521088824N</v>
      </c>
      <c r="G1223" s="83" t="s">
        <v>2095</v>
      </c>
      <c r="H1223" s="83"/>
      <c r="I1223" s="71" t="s">
        <v>4772</v>
      </c>
      <c r="J1223" s="305">
        <v>44334.393703703703</v>
      </c>
      <c r="K1223" s="305">
        <v>45681</v>
      </c>
      <c r="L1223" s="282" t="s">
        <v>1239</v>
      </c>
      <c r="M1223" s="328">
        <v>399</v>
      </c>
      <c r="N1223" s="85"/>
      <c r="O1223" s="409"/>
      <c r="P1223" s="74">
        <v>20</v>
      </c>
      <c r="Q1223" s="76">
        <v>10</v>
      </c>
      <c r="R1223" s="92" t="s">
        <v>1701</v>
      </c>
      <c r="S1223" s="74">
        <v>8</v>
      </c>
      <c r="T1223" s="74">
        <v>180</v>
      </c>
      <c r="U1223" s="74">
        <v>-24</v>
      </c>
      <c r="V1223" s="77">
        <v>4.55</v>
      </c>
      <c r="W1223" s="93" t="s">
        <v>85</v>
      </c>
      <c r="X1223" s="77">
        <v>124.1</v>
      </c>
      <c r="Y1223" s="76">
        <v>41.25</v>
      </c>
      <c r="Z1223" s="47">
        <v>3640</v>
      </c>
      <c r="AA1223" s="72" t="s">
        <v>2516</v>
      </c>
      <c r="AB1223" s="71" t="s">
        <v>2850</v>
      </c>
      <c r="AC1223" s="47" t="s">
        <v>9785</v>
      </c>
      <c r="AD1223" s="74" t="s">
        <v>1577</v>
      </c>
      <c r="AE1223" s="46" t="s">
        <v>8502</v>
      </c>
      <c r="AF1223" s="82">
        <v>33</v>
      </c>
      <c r="AG1223" s="73" t="s">
        <v>85</v>
      </c>
      <c r="AH1223" s="3" t="s">
        <v>1787</v>
      </c>
      <c r="AI1223" s="73" t="s">
        <v>85</v>
      </c>
      <c r="AJ1223" s="92" t="s">
        <v>1826</v>
      </c>
      <c r="AK1223" s="9">
        <v>1.1000000000000001</v>
      </c>
      <c r="AL1223" s="92" t="s">
        <v>236</v>
      </c>
      <c r="AM1223" s="74" t="s">
        <v>85</v>
      </c>
      <c r="AN1223" s="38" t="s">
        <v>85</v>
      </c>
      <c r="AO1223" s="74" t="s">
        <v>85</v>
      </c>
      <c r="AP1223" s="68">
        <v>16.2</v>
      </c>
      <c r="AQ1223" s="75">
        <v>60</v>
      </c>
      <c r="AR1223" s="74">
        <v>206</v>
      </c>
      <c r="AS1223" s="34">
        <v>3</v>
      </c>
      <c r="AT1223" s="34">
        <v>3</v>
      </c>
      <c r="AU1223" s="34">
        <v>24.5</v>
      </c>
      <c r="AV1223" s="34">
        <v>37</v>
      </c>
      <c r="AW1223" s="34">
        <v>245</v>
      </c>
      <c r="AX1223" s="94">
        <v>241</v>
      </c>
      <c r="AY1223" s="93">
        <v>124.2</v>
      </c>
      <c r="AZ1223" s="49">
        <v>108.5</v>
      </c>
      <c r="BA1223" s="49">
        <v>108.5</v>
      </c>
      <c r="BB1223" s="49">
        <v>72</v>
      </c>
      <c r="BC1223" s="49"/>
      <c r="BD1223" s="3" t="s">
        <v>85</v>
      </c>
      <c r="BE1223" s="91" t="s">
        <v>85</v>
      </c>
      <c r="BF1223" s="3" t="s">
        <v>85</v>
      </c>
      <c r="BG1223" s="91" t="s">
        <v>85</v>
      </c>
      <c r="BH1223" s="70">
        <v>46.671860904538583</v>
      </c>
      <c r="BI1223" s="50">
        <v>23.228346456692901</v>
      </c>
      <c r="BJ1223" s="50">
        <v>23.228346456692901</v>
      </c>
      <c r="BK1223" s="50">
        <v>12.9133858267717</v>
      </c>
      <c r="BL1223" s="357">
        <v>0.11417680000000027</v>
      </c>
      <c r="BM1223" s="74">
        <v>20</v>
      </c>
      <c r="BN1223" s="107" t="s">
        <v>4691</v>
      </c>
      <c r="BO1223" s="46" t="s">
        <v>3891</v>
      </c>
      <c r="BP1223" s="74" t="s">
        <v>3907</v>
      </c>
      <c r="BQ1223" s="74" t="s">
        <v>4615</v>
      </c>
      <c r="BR1223" s="74" t="s">
        <v>5198</v>
      </c>
      <c r="BS1223" s="74" t="s">
        <v>5199</v>
      </c>
      <c r="BT1223" s="74" t="s">
        <v>4451</v>
      </c>
      <c r="BU1223" s="74" t="s">
        <v>4101</v>
      </c>
      <c r="BV1223" s="74" t="s">
        <v>3909</v>
      </c>
      <c r="BW1223" s="74"/>
      <c r="BX1223" s="74"/>
      <c r="BY1223" s="74"/>
      <c r="BZ1223" s="300" t="s">
        <v>8102</v>
      </c>
      <c r="CA1223" s="356" t="s">
        <v>8103</v>
      </c>
      <c r="CB1223" s="341" t="s">
        <v>8100</v>
      </c>
      <c r="CC1223" s="356" t="s">
        <v>8101</v>
      </c>
      <c r="CD1223" s="311" t="str">
        <f t="shared" si="157"/>
        <v>DISCONTINUED - MR605 NV, 20x10, -24mm Offset, 8x180, 124.1mm Centerbore, Gloss Titanium</v>
      </c>
      <c r="CE1223" s="311" t="s">
        <v>3721</v>
      </c>
      <c r="CF1223" s="311" t="s">
        <v>3720</v>
      </c>
      <c r="CG1223" s="300" t="str">
        <f t="shared" si="159"/>
        <v>DISCO (6XX)</v>
      </c>
    </row>
    <row r="1224" spans="1:85" s="36" customFormat="1" ht="15" customHeight="1">
      <c r="A1224" s="571">
        <f t="shared" si="158"/>
        <v>1221</v>
      </c>
      <c r="B1224" s="3" t="s">
        <v>84</v>
      </c>
      <c r="C1224" s="92" t="s">
        <v>1060</v>
      </c>
      <c r="D1224" s="74" t="s">
        <v>907</v>
      </c>
      <c r="E1224" s="84" t="s">
        <v>8678</v>
      </c>
      <c r="F1224" s="281" t="str">
        <f t="shared" si="156"/>
        <v>MR60521260552N</v>
      </c>
      <c r="G1224" s="83" t="s">
        <v>2095</v>
      </c>
      <c r="H1224" s="83"/>
      <c r="I1224" s="71" t="s">
        <v>943</v>
      </c>
      <c r="J1224" s="305">
        <v>42736</v>
      </c>
      <c r="K1224" s="305">
        <v>45681</v>
      </c>
      <c r="L1224" s="282" t="s">
        <v>1239</v>
      </c>
      <c r="M1224" s="328">
        <v>429</v>
      </c>
      <c r="N1224" s="85"/>
      <c r="O1224" s="409"/>
      <c r="P1224" s="74">
        <v>20</v>
      </c>
      <c r="Q1224" s="76">
        <v>12</v>
      </c>
      <c r="R1224" s="92" t="s">
        <v>1089</v>
      </c>
      <c r="S1224" s="74">
        <v>6</v>
      </c>
      <c r="T1224" s="74">
        <v>5.5</v>
      </c>
      <c r="U1224" s="74">
        <v>-52</v>
      </c>
      <c r="V1224" s="77">
        <v>4.5</v>
      </c>
      <c r="W1224" s="93" t="s">
        <v>85</v>
      </c>
      <c r="X1224" s="77">
        <v>106.25</v>
      </c>
      <c r="Y1224" s="76">
        <v>44.86</v>
      </c>
      <c r="Z1224" s="47">
        <v>2650</v>
      </c>
      <c r="AA1224" s="81" t="s">
        <v>2165</v>
      </c>
      <c r="AB1224" s="72" t="s">
        <v>2845</v>
      </c>
      <c r="AC1224" s="47" t="s">
        <v>9787</v>
      </c>
      <c r="AD1224" s="3" t="s">
        <v>1592</v>
      </c>
      <c r="AE1224" s="46" t="s">
        <v>8502</v>
      </c>
      <c r="AF1224" s="82">
        <v>33</v>
      </c>
      <c r="AG1224" s="80" t="s">
        <v>1734</v>
      </c>
      <c r="AH1224" s="3" t="s">
        <v>1787</v>
      </c>
      <c r="AI1224" s="73" t="s">
        <v>85</v>
      </c>
      <c r="AJ1224" s="92" t="s">
        <v>1826</v>
      </c>
      <c r="AK1224" s="9">
        <v>1.1000000000000001</v>
      </c>
      <c r="AL1224" s="92" t="s">
        <v>236</v>
      </c>
      <c r="AM1224" s="74" t="s">
        <v>1649</v>
      </c>
      <c r="AN1224" s="38">
        <v>2.75</v>
      </c>
      <c r="AO1224" s="3">
        <v>78.3</v>
      </c>
      <c r="AP1224" s="68">
        <v>16.2</v>
      </c>
      <c r="AQ1224" s="75">
        <v>60</v>
      </c>
      <c r="AR1224" s="74">
        <v>170</v>
      </c>
      <c r="AS1224" s="34">
        <v>4</v>
      </c>
      <c r="AT1224" s="34">
        <v>13</v>
      </c>
      <c r="AU1224" s="34">
        <v>24</v>
      </c>
      <c r="AV1224" s="34">
        <v>37</v>
      </c>
      <c r="AW1224" s="34">
        <v>246</v>
      </c>
      <c r="AX1224" s="94">
        <v>241</v>
      </c>
      <c r="AY1224" s="93">
        <v>106.25</v>
      </c>
      <c r="AZ1224" s="49">
        <v>40</v>
      </c>
      <c r="BA1224" s="49">
        <v>40</v>
      </c>
      <c r="BB1224" s="49">
        <v>125</v>
      </c>
      <c r="BC1224" s="49"/>
      <c r="BD1224" s="3" t="s">
        <v>85</v>
      </c>
      <c r="BE1224" s="91" t="s">
        <v>85</v>
      </c>
      <c r="BF1224" s="3" t="s">
        <v>85</v>
      </c>
      <c r="BG1224" s="91" t="s">
        <v>85</v>
      </c>
      <c r="BH1224" s="70">
        <v>50.84</v>
      </c>
      <c r="BI1224" s="50">
        <v>23.228346456692901</v>
      </c>
      <c r="BJ1224" s="50">
        <v>23.228346456692901</v>
      </c>
      <c r="BK1224" s="50">
        <v>14.96</v>
      </c>
      <c r="BL1224" s="357">
        <v>0.13227243039999984</v>
      </c>
      <c r="BM1224" s="74">
        <v>16</v>
      </c>
      <c r="BN1224" s="107" t="s">
        <v>3374</v>
      </c>
      <c r="BO1224" s="46" t="s">
        <v>3891</v>
      </c>
      <c r="BP1224" s="74" t="s">
        <v>3907</v>
      </c>
      <c r="BQ1224" s="74" t="s">
        <v>4615</v>
      </c>
      <c r="BR1224" s="74" t="s">
        <v>5198</v>
      </c>
      <c r="BS1224" s="74" t="s">
        <v>5199</v>
      </c>
      <c r="BT1224" s="74" t="s">
        <v>4451</v>
      </c>
      <c r="BU1224" s="74" t="s">
        <v>4101</v>
      </c>
      <c r="BV1224" s="74" t="s">
        <v>3909</v>
      </c>
      <c r="BW1224" s="74"/>
      <c r="BX1224" s="74"/>
      <c r="BY1224" s="74"/>
      <c r="BZ1224" s="300" t="s">
        <v>8090</v>
      </c>
      <c r="CA1224" s="356" t="s">
        <v>8092</v>
      </c>
      <c r="CB1224" s="300" t="s">
        <v>8093</v>
      </c>
      <c r="CC1224" s="356" t="s">
        <v>8094</v>
      </c>
      <c r="CD1224" s="311" t="str">
        <f t="shared" si="157"/>
        <v>DISCONTINUED - MR605 NV, 20x12, -52mm Offset, 6x5.5, 106.25mm Centerbore, Matte Black</v>
      </c>
      <c r="CE1224" s="311" t="s">
        <v>3721</v>
      </c>
      <c r="CF1224" s="311" t="s">
        <v>3720</v>
      </c>
      <c r="CG1224" s="300" t="str">
        <f t="shared" si="159"/>
        <v>DISCO (6XX)</v>
      </c>
    </row>
    <row r="1225" spans="1:85" s="36" customFormat="1" ht="15" customHeight="1">
      <c r="A1225" s="571">
        <f t="shared" si="158"/>
        <v>1222</v>
      </c>
      <c r="B1225" s="3" t="s">
        <v>84</v>
      </c>
      <c r="C1225" s="92" t="s">
        <v>1247</v>
      </c>
      <c r="D1225" s="74" t="s">
        <v>5481</v>
      </c>
      <c r="E1225" s="129" t="s">
        <v>8679</v>
      </c>
      <c r="F1225" s="281" t="str">
        <f t="shared" si="156"/>
        <v>MR70178516900</v>
      </c>
      <c r="G1225" s="83"/>
      <c r="H1225" s="83"/>
      <c r="I1225" s="81" t="s">
        <v>1920</v>
      </c>
      <c r="J1225" s="305">
        <v>43101</v>
      </c>
      <c r="K1225" s="305">
        <v>45681</v>
      </c>
      <c r="L1225" s="282" t="s">
        <v>1239</v>
      </c>
      <c r="M1225" s="328">
        <v>319</v>
      </c>
      <c r="N1225" s="85"/>
      <c r="O1225" s="409"/>
      <c r="P1225" s="74">
        <v>17</v>
      </c>
      <c r="Q1225" s="74">
        <v>8.5</v>
      </c>
      <c r="R1225" s="92" t="s">
        <v>1697</v>
      </c>
      <c r="S1225" s="74">
        <v>6</v>
      </c>
      <c r="T1225" s="74">
        <v>135</v>
      </c>
      <c r="U1225" s="74">
        <v>0</v>
      </c>
      <c r="V1225" s="77">
        <v>4.75</v>
      </c>
      <c r="W1225" s="93" t="s">
        <v>85</v>
      </c>
      <c r="X1225" s="77">
        <v>87</v>
      </c>
      <c r="Y1225" s="76">
        <v>31.56</v>
      </c>
      <c r="Z1225" s="47">
        <v>2650</v>
      </c>
      <c r="AA1225" s="81" t="s">
        <v>2168</v>
      </c>
      <c r="AB1225" s="71" t="s">
        <v>2846</v>
      </c>
      <c r="AC1225" s="47" t="s">
        <v>9716</v>
      </c>
      <c r="AD1225" s="74" t="s">
        <v>3940</v>
      </c>
      <c r="AE1225" s="46" t="s">
        <v>8501</v>
      </c>
      <c r="AF1225" s="82">
        <v>22</v>
      </c>
      <c r="AG1225" s="80" t="s">
        <v>85</v>
      </c>
      <c r="AH1225" s="73" t="s">
        <v>85</v>
      </c>
      <c r="AI1225" s="73" t="s">
        <v>85</v>
      </c>
      <c r="AJ1225" s="73" t="s">
        <v>85</v>
      </c>
      <c r="AK1225" s="9" t="s">
        <v>85</v>
      </c>
      <c r="AL1225" s="92" t="s">
        <v>236</v>
      </c>
      <c r="AM1225" s="74" t="s">
        <v>85</v>
      </c>
      <c r="AN1225" s="38" t="s">
        <v>85</v>
      </c>
      <c r="AO1225" s="74" t="s">
        <v>85</v>
      </c>
      <c r="AP1225" s="68">
        <v>16.2</v>
      </c>
      <c r="AQ1225" s="75">
        <v>60</v>
      </c>
      <c r="AR1225" s="74">
        <v>173</v>
      </c>
      <c r="AS1225" s="34">
        <v>3</v>
      </c>
      <c r="AT1225" s="34">
        <v>16</v>
      </c>
      <c r="AU1225" s="34">
        <v>43</v>
      </c>
      <c r="AV1225" s="34">
        <v>50.6</v>
      </c>
      <c r="AW1225" s="34">
        <v>208</v>
      </c>
      <c r="AX1225" s="34">
        <v>204.5</v>
      </c>
      <c r="AY1225" s="384">
        <v>82.6</v>
      </c>
      <c r="AZ1225" s="382">
        <v>35.93</v>
      </c>
      <c r="BA1225" s="382">
        <v>44.19</v>
      </c>
      <c r="BB1225" s="49">
        <v>46</v>
      </c>
      <c r="BC1225" s="49"/>
      <c r="BD1225" s="3" t="s">
        <v>85</v>
      </c>
      <c r="BE1225" s="91" t="s">
        <v>85</v>
      </c>
      <c r="BF1225" s="3" t="s">
        <v>85</v>
      </c>
      <c r="BG1225" s="91" t="s">
        <v>85</v>
      </c>
      <c r="BH1225" s="70">
        <v>35.972092446499197</v>
      </c>
      <c r="BI1225" s="50">
        <v>20.236220472440898</v>
      </c>
      <c r="BJ1225" s="50">
        <v>20.236220472440898</v>
      </c>
      <c r="BK1225" s="50">
        <v>11.417322834645701</v>
      </c>
      <c r="BL1225" s="357">
        <v>7.6616839999999839E-2</v>
      </c>
      <c r="BM1225" s="73">
        <v>36</v>
      </c>
      <c r="BN1225" s="107" t="s">
        <v>4691</v>
      </c>
      <c r="BO1225" s="46" t="s">
        <v>3891</v>
      </c>
      <c r="BP1225" s="74" t="s">
        <v>4730</v>
      </c>
      <c r="BQ1225" s="74" t="s">
        <v>3907</v>
      </c>
      <c r="BR1225" s="74" t="s">
        <v>5139</v>
      </c>
      <c r="BS1225" s="74" t="s">
        <v>2734</v>
      </c>
      <c r="BT1225" s="74" t="s">
        <v>5140</v>
      </c>
      <c r="BU1225" s="74" t="s">
        <v>5141</v>
      </c>
      <c r="BV1225" s="89" t="s">
        <v>5127</v>
      </c>
      <c r="BW1225" s="74" t="s">
        <v>4101</v>
      </c>
      <c r="BX1225" s="74" t="s">
        <v>3909</v>
      </c>
      <c r="BY1225" s="74"/>
      <c r="BZ1225" s="300" t="s">
        <v>6271</v>
      </c>
      <c r="CA1225" s="363" t="s">
        <v>8295</v>
      </c>
      <c r="CB1225" s="300" t="s">
        <v>6273</v>
      </c>
      <c r="CC1225" s="363" t="s">
        <v>8294</v>
      </c>
      <c r="CD1225" s="311" t="str">
        <f t="shared" si="157"/>
        <v>DISCONTINUED - MR701 Bead Grip, 17x8.5, 0mm Offset, 6x135, 87mm Centerbore, Method Bronze</v>
      </c>
      <c r="CE1225" s="311" t="s">
        <v>3721</v>
      </c>
      <c r="CF1225" s="311" t="s">
        <v>3720</v>
      </c>
      <c r="CG1225" s="300" t="str">
        <f t="shared" si="159"/>
        <v>TRAIL (7XX)</v>
      </c>
    </row>
    <row r="1226" spans="1:85" s="36" customFormat="1" ht="15" customHeight="1">
      <c r="A1226" s="571">
        <f t="shared" si="158"/>
        <v>1223</v>
      </c>
      <c r="B1226" s="13" t="s">
        <v>84</v>
      </c>
      <c r="C1226" s="97" t="s">
        <v>1247</v>
      </c>
      <c r="D1226" s="75" t="s">
        <v>5485</v>
      </c>
      <c r="E1226" s="84" t="s">
        <v>8680</v>
      </c>
      <c r="F1226" s="281" t="str">
        <f t="shared" si="156"/>
        <v>MR70478558800</v>
      </c>
      <c r="G1226" s="83"/>
      <c r="H1226" s="83"/>
      <c r="I1226" s="43" t="s">
        <v>3346</v>
      </c>
      <c r="J1226" s="316">
        <v>43714</v>
      </c>
      <c r="K1226" s="305">
        <v>45681</v>
      </c>
      <c r="L1226" s="282" t="s">
        <v>1239</v>
      </c>
      <c r="M1226" s="328">
        <v>319</v>
      </c>
      <c r="N1226" s="85"/>
      <c r="O1226" s="409"/>
      <c r="P1226" s="75">
        <v>17</v>
      </c>
      <c r="Q1226" s="75">
        <v>8.5</v>
      </c>
      <c r="R1226" s="92" t="s">
        <v>1688</v>
      </c>
      <c r="S1226" s="75">
        <v>5</v>
      </c>
      <c r="T1226" s="75">
        <v>150</v>
      </c>
      <c r="U1226" s="75">
        <v>0</v>
      </c>
      <c r="V1226" s="68">
        <v>4.75</v>
      </c>
      <c r="W1226" s="95" t="s">
        <v>85</v>
      </c>
      <c r="X1226" s="68">
        <v>110.5</v>
      </c>
      <c r="Y1226" s="39">
        <v>32.81</v>
      </c>
      <c r="Z1226" s="47">
        <v>2650</v>
      </c>
      <c r="AA1226" s="43" t="s">
        <v>2093</v>
      </c>
      <c r="AB1226" s="72" t="s">
        <v>2850</v>
      </c>
      <c r="AC1226" s="47" t="s">
        <v>9714</v>
      </c>
      <c r="AD1226" s="74" t="s">
        <v>3941</v>
      </c>
      <c r="AE1226" s="46" t="s">
        <v>8501</v>
      </c>
      <c r="AF1226" s="82">
        <v>22</v>
      </c>
      <c r="AG1226" s="14" t="s">
        <v>85</v>
      </c>
      <c r="AH1226" s="14" t="s">
        <v>85</v>
      </c>
      <c r="AI1226" s="14" t="s">
        <v>85</v>
      </c>
      <c r="AJ1226" s="14" t="s">
        <v>85</v>
      </c>
      <c r="AK1226" s="9" t="s">
        <v>85</v>
      </c>
      <c r="AL1226" s="92" t="s">
        <v>236</v>
      </c>
      <c r="AM1226" s="74" t="s">
        <v>85</v>
      </c>
      <c r="AN1226" s="38" t="s">
        <v>85</v>
      </c>
      <c r="AO1226" s="74" t="s">
        <v>85</v>
      </c>
      <c r="AP1226" s="68">
        <v>16.2</v>
      </c>
      <c r="AQ1226" s="75">
        <v>60</v>
      </c>
      <c r="AR1226" s="75">
        <v>180</v>
      </c>
      <c r="AS1226" s="34">
        <v>0</v>
      </c>
      <c r="AT1226" s="34">
        <v>14</v>
      </c>
      <c r="AU1226" s="25">
        <v>41</v>
      </c>
      <c r="AV1226" s="34">
        <v>47.7</v>
      </c>
      <c r="AW1226" s="25">
        <v>209</v>
      </c>
      <c r="AX1226" s="67">
        <v>206</v>
      </c>
      <c r="AY1226" s="385">
        <v>103.36</v>
      </c>
      <c r="AZ1226" s="382">
        <v>35.880000000000003</v>
      </c>
      <c r="BA1226" s="382">
        <v>44.2</v>
      </c>
      <c r="BB1226" s="49">
        <v>46</v>
      </c>
      <c r="BC1226" s="49"/>
      <c r="BD1226" s="13" t="s">
        <v>85</v>
      </c>
      <c r="BE1226" s="91" t="s">
        <v>85</v>
      </c>
      <c r="BF1226" s="13" t="s">
        <v>85</v>
      </c>
      <c r="BG1226" s="91" t="s">
        <v>85</v>
      </c>
      <c r="BH1226" s="70">
        <v>38.25</v>
      </c>
      <c r="BI1226" s="50">
        <v>20.236220472440898</v>
      </c>
      <c r="BJ1226" s="50">
        <v>20.236220472440898</v>
      </c>
      <c r="BK1226" s="50">
        <v>11.417322834645701</v>
      </c>
      <c r="BL1226" s="357">
        <v>7.6616839999999839E-2</v>
      </c>
      <c r="BM1226" s="14">
        <v>36</v>
      </c>
      <c r="BN1226" s="107" t="s">
        <v>4691</v>
      </c>
      <c r="BO1226" s="46" t="s">
        <v>3891</v>
      </c>
      <c r="BP1226" s="74" t="s">
        <v>4730</v>
      </c>
      <c r="BQ1226" s="74" t="s">
        <v>3907</v>
      </c>
      <c r="BR1226" s="74" t="s">
        <v>5143</v>
      </c>
      <c r="BS1226" s="74" t="s">
        <v>2734</v>
      </c>
      <c r="BT1226" s="74" t="s">
        <v>4116</v>
      </c>
      <c r="BU1226" s="74" t="s">
        <v>5141</v>
      </c>
      <c r="BV1226" s="74" t="s">
        <v>5127</v>
      </c>
      <c r="BW1226" s="74" t="s">
        <v>4101</v>
      </c>
      <c r="BX1226" s="74" t="s">
        <v>3909</v>
      </c>
      <c r="BY1226" s="74"/>
      <c r="BZ1226" s="334" t="s">
        <v>6332</v>
      </c>
      <c r="CA1226" s="364" t="s">
        <v>8371</v>
      </c>
      <c r="CB1226" s="337" t="s">
        <v>6337</v>
      </c>
      <c r="CC1226" s="364" t="s">
        <v>8372</v>
      </c>
      <c r="CD1226" s="311" t="str">
        <f t="shared" si="157"/>
        <v>DISCONTINUED - MR704 Bead Grip, 17x8.5, 0mm Offset, 5x150, 110.5mm Centerbore, Titanium</v>
      </c>
      <c r="CE1226" s="311" t="s">
        <v>3721</v>
      </c>
      <c r="CF1226" s="311" t="s">
        <v>3720</v>
      </c>
      <c r="CG1226" s="300" t="str">
        <f t="shared" si="159"/>
        <v>TRAIL (7XX)</v>
      </c>
    </row>
    <row r="1227" spans="1:85" s="36" customFormat="1" ht="15" customHeight="1">
      <c r="A1227" s="571">
        <f t="shared" si="158"/>
        <v>1224</v>
      </c>
      <c r="B1227" s="13" t="s">
        <v>84</v>
      </c>
      <c r="C1227" s="97" t="s">
        <v>1247</v>
      </c>
      <c r="D1227" s="75" t="s">
        <v>5487</v>
      </c>
      <c r="E1227" s="84" t="s">
        <v>8681</v>
      </c>
      <c r="F1227" s="281" t="str">
        <f t="shared" si="156"/>
        <v>MR70578588800</v>
      </c>
      <c r="G1227" s="83"/>
      <c r="H1227" s="83"/>
      <c r="I1227" s="43" t="s">
        <v>4846</v>
      </c>
      <c r="J1227" s="305">
        <v>44335.401364074074</v>
      </c>
      <c r="K1227" s="305">
        <v>45681</v>
      </c>
      <c r="L1227" s="282" t="s">
        <v>1239</v>
      </c>
      <c r="M1227" s="328">
        <v>339</v>
      </c>
      <c r="N1227" s="85"/>
      <c r="O1227" s="409"/>
      <c r="P1227" s="75">
        <v>17</v>
      </c>
      <c r="Q1227" s="75">
        <v>8.5</v>
      </c>
      <c r="R1227" s="92" t="s">
        <v>1701</v>
      </c>
      <c r="S1227" s="75">
        <v>8</v>
      </c>
      <c r="T1227" s="75">
        <v>180</v>
      </c>
      <c r="U1227" s="75">
        <v>0</v>
      </c>
      <c r="V1227" s="68">
        <v>4.75</v>
      </c>
      <c r="W1227" s="95" t="s">
        <v>85</v>
      </c>
      <c r="X1227" s="68">
        <v>130.81</v>
      </c>
      <c r="Y1227" s="8">
        <v>28.307354464538275</v>
      </c>
      <c r="Z1227" s="47">
        <v>3640</v>
      </c>
      <c r="AA1227" s="43" t="s">
        <v>2093</v>
      </c>
      <c r="AB1227" s="72" t="s">
        <v>2850</v>
      </c>
      <c r="AC1227" s="47" t="s">
        <v>9718</v>
      </c>
      <c r="AD1227" s="74" t="s">
        <v>3944</v>
      </c>
      <c r="AE1227" s="46" t="s">
        <v>8503</v>
      </c>
      <c r="AF1227" s="82">
        <v>33</v>
      </c>
      <c r="AG1227" s="14" t="s">
        <v>85</v>
      </c>
      <c r="AH1227" s="14" t="s">
        <v>85</v>
      </c>
      <c r="AI1227" s="13" t="s">
        <v>2863</v>
      </c>
      <c r="AJ1227" s="14" t="s">
        <v>85</v>
      </c>
      <c r="AK1227" s="9" t="s">
        <v>85</v>
      </c>
      <c r="AL1227" s="92" t="s">
        <v>237</v>
      </c>
      <c r="AM1227" s="75" t="s">
        <v>85</v>
      </c>
      <c r="AN1227" s="38" t="s">
        <v>85</v>
      </c>
      <c r="AO1227" s="75" t="s">
        <v>85</v>
      </c>
      <c r="AP1227" s="68">
        <v>16.2</v>
      </c>
      <c r="AQ1227" s="75">
        <v>60</v>
      </c>
      <c r="AR1227" s="75">
        <v>210</v>
      </c>
      <c r="AS1227" s="34">
        <v>0</v>
      </c>
      <c r="AT1227" s="34">
        <v>0</v>
      </c>
      <c r="AU1227" s="25">
        <v>39.5</v>
      </c>
      <c r="AV1227" s="34">
        <v>52</v>
      </c>
      <c r="AW1227" s="25">
        <v>208</v>
      </c>
      <c r="AX1227" s="67">
        <v>205</v>
      </c>
      <c r="AY1227" s="384">
        <v>123.1</v>
      </c>
      <c r="AZ1227" s="382">
        <v>92</v>
      </c>
      <c r="BA1227" s="382">
        <v>92</v>
      </c>
      <c r="BB1227" s="49">
        <v>31</v>
      </c>
      <c r="BC1227" s="49"/>
      <c r="BD1227" s="13" t="s">
        <v>85</v>
      </c>
      <c r="BE1227" s="91" t="s">
        <v>85</v>
      </c>
      <c r="BF1227" s="13" t="s">
        <v>85</v>
      </c>
      <c r="BG1227" s="91" t="s">
        <v>85</v>
      </c>
      <c r="BH1227" s="70">
        <v>32.81</v>
      </c>
      <c r="BI1227" s="50">
        <v>20.236220472440898</v>
      </c>
      <c r="BJ1227" s="50">
        <v>20.236220472440898</v>
      </c>
      <c r="BK1227" s="50">
        <v>11.417322834645701</v>
      </c>
      <c r="BL1227" s="357">
        <v>7.6616839999999839E-2</v>
      </c>
      <c r="BM1227" s="14">
        <v>36</v>
      </c>
      <c r="BN1227" s="107" t="s">
        <v>4691</v>
      </c>
      <c r="BO1227" s="46" t="s">
        <v>3891</v>
      </c>
      <c r="BP1227" s="74" t="s">
        <v>4730</v>
      </c>
      <c r="BQ1227" s="74" t="s">
        <v>3907</v>
      </c>
      <c r="BR1227" s="74" t="s">
        <v>5031</v>
      </c>
      <c r="BS1227" s="74" t="s">
        <v>2734</v>
      </c>
      <c r="BT1227" s="74" t="s">
        <v>4116</v>
      </c>
      <c r="BU1227" s="74" t="s">
        <v>5126</v>
      </c>
      <c r="BV1227" s="74" t="s">
        <v>5127</v>
      </c>
      <c r="BW1227" s="74" t="s">
        <v>4101</v>
      </c>
      <c r="BX1227" s="74" t="s">
        <v>3909</v>
      </c>
      <c r="BY1227" s="74"/>
      <c r="BZ1227" s="334" t="s">
        <v>6346</v>
      </c>
      <c r="CA1227" s="364" t="s">
        <v>7332</v>
      </c>
      <c r="CB1227" s="337" t="s">
        <v>6353</v>
      </c>
      <c r="CC1227" s="364" t="s">
        <v>7333</v>
      </c>
      <c r="CD1227" s="311" t="str">
        <f t="shared" si="157"/>
        <v>DISCONTINUED - MR705 Bead Grip, 17x8.5, 0mm Offset, 8x180, 130.81mm Centerbore, Titanium</v>
      </c>
      <c r="CE1227" s="311" t="s">
        <v>3721</v>
      </c>
      <c r="CF1227" s="311" t="s">
        <v>3720</v>
      </c>
      <c r="CG1227" s="300" t="str">
        <f t="shared" si="159"/>
        <v>TRAIL (7XX)</v>
      </c>
    </row>
    <row r="1228" spans="1:85" s="36" customFormat="1" ht="15" customHeight="1">
      <c r="A1228" s="571">
        <f t="shared" si="158"/>
        <v>1225</v>
      </c>
      <c r="B1228" s="13" t="s">
        <v>84</v>
      </c>
      <c r="C1228" s="97" t="s">
        <v>1247</v>
      </c>
      <c r="D1228" s="75" t="s">
        <v>5487</v>
      </c>
      <c r="E1228" s="84" t="s">
        <v>8682</v>
      </c>
      <c r="F1228" s="281" t="str">
        <f t="shared" si="156"/>
        <v>MR70589060818</v>
      </c>
      <c r="G1228" s="83"/>
      <c r="H1228" s="83"/>
      <c r="I1228" s="43" t="s">
        <v>4850</v>
      </c>
      <c r="J1228" s="305">
        <v>44351</v>
      </c>
      <c r="K1228" s="305">
        <v>45681</v>
      </c>
      <c r="L1228" s="282" t="s">
        <v>1239</v>
      </c>
      <c r="M1228" s="328">
        <v>379</v>
      </c>
      <c r="N1228" s="85"/>
      <c r="O1228" s="409"/>
      <c r="P1228" s="75">
        <v>18</v>
      </c>
      <c r="Q1228" s="8">
        <v>9</v>
      </c>
      <c r="R1228" s="92" t="s">
        <v>1089</v>
      </c>
      <c r="S1228" s="75">
        <v>6</v>
      </c>
      <c r="T1228" s="75">
        <v>5.5</v>
      </c>
      <c r="U1228" s="75">
        <v>18</v>
      </c>
      <c r="V1228" s="77">
        <v>5.75</v>
      </c>
      <c r="W1228" s="95" t="s">
        <v>85</v>
      </c>
      <c r="X1228" s="68">
        <v>106.25</v>
      </c>
      <c r="Y1228" s="8">
        <v>29.828544073613934</v>
      </c>
      <c r="Z1228" s="47">
        <v>2650</v>
      </c>
      <c r="AA1228" s="43" t="s">
        <v>2093</v>
      </c>
      <c r="AB1228" s="72" t="s">
        <v>2850</v>
      </c>
      <c r="AC1228" s="47" t="s">
        <v>9733</v>
      </c>
      <c r="AD1228" s="74" t="s">
        <v>3941</v>
      </c>
      <c r="AE1228" s="46" t="s">
        <v>8501</v>
      </c>
      <c r="AF1228" s="82">
        <v>22</v>
      </c>
      <c r="AG1228" s="14" t="s">
        <v>85</v>
      </c>
      <c r="AH1228" s="14" t="s">
        <v>85</v>
      </c>
      <c r="AI1228" s="14" t="s">
        <v>85</v>
      </c>
      <c r="AJ1228" s="14" t="s">
        <v>85</v>
      </c>
      <c r="AK1228" s="9" t="s">
        <v>85</v>
      </c>
      <c r="AL1228" s="92" t="s">
        <v>236</v>
      </c>
      <c r="AM1228" s="75" t="s">
        <v>1649</v>
      </c>
      <c r="AN1228" s="38">
        <v>2.75</v>
      </c>
      <c r="AO1228" s="3">
        <v>78.3</v>
      </c>
      <c r="AP1228" s="68">
        <v>16.2</v>
      </c>
      <c r="AQ1228" s="75">
        <v>60</v>
      </c>
      <c r="AR1228" s="75">
        <v>175</v>
      </c>
      <c r="AS1228" s="34">
        <v>5</v>
      </c>
      <c r="AT1228" s="34">
        <v>17.7</v>
      </c>
      <c r="AU1228" s="25">
        <v>37</v>
      </c>
      <c r="AV1228" s="34">
        <v>42</v>
      </c>
      <c r="AW1228" s="25">
        <v>220</v>
      </c>
      <c r="AX1228" s="67">
        <v>215</v>
      </c>
      <c r="AY1228" s="385">
        <v>103.56</v>
      </c>
      <c r="AZ1228" s="382">
        <v>38.47</v>
      </c>
      <c r="BA1228" s="382">
        <v>47.35</v>
      </c>
      <c r="BB1228" s="49">
        <v>31</v>
      </c>
      <c r="BC1228" s="49"/>
      <c r="BD1228" s="13" t="s">
        <v>85</v>
      </c>
      <c r="BE1228" s="91" t="s">
        <v>85</v>
      </c>
      <c r="BF1228" s="13" t="s">
        <v>85</v>
      </c>
      <c r="BG1228" s="91" t="s">
        <v>85</v>
      </c>
      <c r="BH1228" s="70">
        <v>34.33</v>
      </c>
      <c r="BI1228" s="50">
        <v>21.141732283464599</v>
      </c>
      <c r="BJ1228" s="50">
        <v>21.141732283464599</v>
      </c>
      <c r="BK1228" s="50">
        <v>11.929133858267701</v>
      </c>
      <c r="BL1228" s="357">
        <v>8.7375807000000152E-2</v>
      </c>
      <c r="BM1228" s="14">
        <v>36</v>
      </c>
      <c r="BN1228" s="107" t="s">
        <v>4691</v>
      </c>
      <c r="BO1228" s="46" t="s">
        <v>3891</v>
      </c>
      <c r="BP1228" s="74" t="s">
        <v>4730</v>
      </c>
      <c r="BQ1228" s="74" t="s">
        <v>3907</v>
      </c>
      <c r="BR1228" s="74" t="s">
        <v>5031</v>
      </c>
      <c r="BS1228" s="74" t="s">
        <v>2734</v>
      </c>
      <c r="BT1228" s="74" t="s">
        <v>4116</v>
      </c>
      <c r="BU1228" s="74" t="s">
        <v>5126</v>
      </c>
      <c r="BV1228" s="74" t="s">
        <v>5127</v>
      </c>
      <c r="BW1228" s="74" t="s">
        <v>4101</v>
      </c>
      <c r="BX1228" s="74" t="s">
        <v>3909</v>
      </c>
      <c r="BY1228" s="74"/>
      <c r="BZ1228" s="334" t="s">
        <v>6345</v>
      </c>
      <c r="CA1228" s="364" t="s">
        <v>7340</v>
      </c>
      <c r="CB1228" s="337" t="s">
        <v>6350</v>
      </c>
      <c r="CC1228" s="364" t="s">
        <v>7341</v>
      </c>
      <c r="CD1228" s="311" t="str">
        <f t="shared" si="157"/>
        <v>DISCONTINUED - MR705 Bead Grip, 18x9, +18mm Offset, 6x5.5, 106.25mm Centerbore, Titanium</v>
      </c>
      <c r="CE1228" s="311" t="s">
        <v>3721</v>
      </c>
      <c r="CF1228" s="311" t="s">
        <v>3720</v>
      </c>
      <c r="CG1228" s="300" t="str">
        <f t="shared" si="159"/>
        <v>TRAIL (7XX)</v>
      </c>
    </row>
    <row r="1229" spans="1:85" s="36" customFormat="1" ht="15" customHeight="1">
      <c r="A1229" s="571">
        <f t="shared" si="158"/>
        <v>1226</v>
      </c>
      <c r="B1229" s="13" t="s">
        <v>84</v>
      </c>
      <c r="C1229" s="97" t="s">
        <v>1247</v>
      </c>
      <c r="D1229" s="75" t="s">
        <v>5488</v>
      </c>
      <c r="E1229" s="84" t="s">
        <v>8683</v>
      </c>
      <c r="F1229" s="281" t="str">
        <f t="shared" si="156"/>
        <v>MR70689088918</v>
      </c>
      <c r="G1229" s="83"/>
      <c r="H1229" s="83"/>
      <c r="I1229" s="72" t="s">
        <v>5312</v>
      </c>
      <c r="J1229" s="315">
        <v>44488.488015324074</v>
      </c>
      <c r="K1229" s="305">
        <v>45681</v>
      </c>
      <c r="L1229" s="282" t="s">
        <v>1239</v>
      </c>
      <c r="M1229" s="328">
        <v>379</v>
      </c>
      <c r="N1229" s="85"/>
      <c r="O1229" s="409"/>
      <c r="P1229" s="75">
        <v>18</v>
      </c>
      <c r="Q1229" s="8">
        <v>9</v>
      </c>
      <c r="R1229" s="92" t="s">
        <v>1701</v>
      </c>
      <c r="S1229" s="75">
        <v>8</v>
      </c>
      <c r="T1229" s="75">
        <v>180</v>
      </c>
      <c r="U1229" s="75">
        <v>18</v>
      </c>
      <c r="V1229" s="77">
        <v>5.68</v>
      </c>
      <c r="W1229" s="95" t="s">
        <v>85</v>
      </c>
      <c r="X1229" s="68">
        <v>130.81</v>
      </c>
      <c r="Y1229" s="39">
        <v>36.86</v>
      </c>
      <c r="Z1229" s="47">
        <v>3640</v>
      </c>
      <c r="AA1229" s="43" t="s">
        <v>2168</v>
      </c>
      <c r="AB1229" s="72" t="s">
        <v>2846</v>
      </c>
      <c r="AC1229" s="47" t="s">
        <v>9731</v>
      </c>
      <c r="AD1229" s="74" t="s">
        <v>3944</v>
      </c>
      <c r="AE1229" s="46" t="s">
        <v>8503</v>
      </c>
      <c r="AF1229" s="82">
        <v>33</v>
      </c>
      <c r="AG1229" s="14" t="s">
        <v>85</v>
      </c>
      <c r="AH1229" s="14" t="s">
        <v>85</v>
      </c>
      <c r="AI1229" s="13" t="s">
        <v>2863</v>
      </c>
      <c r="AJ1229" s="14" t="s">
        <v>85</v>
      </c>
      <c r="AK1229" s="9" t="s">
        <v>85</v>
      </c>
      <c r="AL1229" s="92" t="s">
        <v>237</v>
      </c>
      <c r="AM1229" s="75" t="s">
        <v>85</v>
      </c>
      <c r="AN1229" s="38" t="s">
        <v>85</v>
      </c>
      <c r="AO1229" s="75" t="s">
        <v>85</v>
      </c>
      <c r="AP1229" s="68">
        <v>16.2</v>
      </c>
      <c r="AQ1229" s="75">
        <v>60</v>
      </c>
      <c r="AR1229" s="75">
        <v>210</v>
      </c>
      <c r="AS1229" s="34">
        <v>0</v>
      </c>
      <c r="AT1229" s="34">
        <v>0</v>
      </c>
      <c r="AU1229" s="25">
        <v>24.5</v>
      </c>
      <c r="AV1229" s="34">
        <v>42.5</v>
      </c>
      <c r="AW1229" s="25">
        <v>219.6</v>
      </c>
      <c r="AX1229" s="67">
        <v>211.8</v>
      </c>
      <c r="AY1229" s="77">
        <v>123.1</v>
      </c>
      <c r="AZ1229" s="49">
        <v>92</v>
      </c>
      <c r="BA1229" s="49">
        <v>92</v>
      </c>
      <c r="BB1229" s="49">
        <v>22</v>
      </c>
      <c r="BC1229" s="49"/>
      <c r="BD1229" s="13" t="s">
        <v>85</v>
      </c>
      <c r="BE1229" s="91" t="s">
        <v>85</v>
      </c>
      <c r="BF1229" s="13" t="s">
        <v>85</v>
      </c>
      <c r="BG1229" s="91" t="s">
        <v>85</v>
      </c>
      <c r="BH1229" s="70">
        <v>40.86</v>
      </c>
      <c r="BI1229" s="50">
        <v>21.141732283464599</v>
      </c>
      <c r="BJ1229" s="50">
        <v>21.141732283464599</v>
      </c>
      <c r="BK1229" s="50">
        <v>11.929133858267701</v>
      </c>
      <c r="BL1229" s="357">
        <v>8.7375807000000152E-2</v>
      </c>
      <c r="BM1229" s="14">
        <v>36</v>
      </c>
      <c r="BN1229" s="107" t="s">
        <v>3374</v>
      </c>
      <c r="BO1229" s="46" t="s">
        <v>3891</v>
      </c>
      <c r="BP1229" s="74" t="s">
        <v>4730</v>
      </c>
      <c r="BQ1229" s="74" t="s">
        <v>3907</v>
      </c>
      <c r="BR1229" s="74" t="s">
        <v>5165</v>
      </c>
      <c r="BS1229" s="74" t="s">
        <v>2734</v>
      </c>
      <c r="BT1229" s="74" t="s">
        <v>5619</v>
      </c>
      <c r="BU1229" s="74" t="s">
        <v>5126</v>
      </c>
      <c r="BV1229" s="74" t="s">
        <v>5620</v>
      </c>
      <c r="BW1229" s="74" t="s">
        <v>4101</v>
      </c>
      <c r="BX1229" s="74" t="s">
        <v>3909</v>
      </c>
      <c r="BY1229" s="74"/>
      <c r="BZ1229" s="334"/>
      <c r="CA1229" s="364"/>
      <c r="CB1229" s="337"/>
      <c r="CC1229" s="364"/>
      <c r="CD1229" s="311" t="str">
        <f t="shared" si="157"/>
        <v>DISCONTINUED - MR706 Bead Grip, 18x9, +18mm Offset, 8x180, 130.81mm Centerbore, Method Bronze</v>
      </c>
      <c r="CE1229" s="311" t="s">
        <v>3721</v>
      </c>
      <c r="CF1229" s="311" t="s">
        <v>3720</v>
      </c>
      <c r="CG1229" s="300" t="str">
        <f t="shared" si="159"/>
        <v>TRAIL (7XX)</v>
      </c>
    </row>
    <row r="1230" spans="1:85" s="36" customFormat="1" ht="15" customHeight="1">
      <c r="A1230" s="571">
        <f t="shared" si="158"/>
        <v>1227</v>
      </c>
      <c r="B1230" s="13" t="s">
        <v>84</v>
      </c>
      <c r="C1230" s="97" t="s">
        <v>1247</v>
      </c>
      <c r="D1230" s="75" t="s">
        <v>5489</v>
      </c>
      <c r="E1230" s="84" t="s">
        <v>8684</v>
      </c>
      <c r="F1230" s="281" t="str">
        <f t="shared" si="156"/>
        <v>MR70778560625</v>
      </c>
      <c r="G1230" s="83"/>
      <c r="H1230" s="83"/>
      <c r="I1230" s="72" t="s">
        <v>5445</v>
      </c>
      <c r="J1230" s="306">
        <v>44518.655590277776</v>
      </c>
      <c r="K1230" s="305">
        <v>45681</v>
      </c>
      <c r="L1230" s="282" t="s">
        <v>1239</v>
      </c>
      <c r="M1230" s="328">
        <v>319</v>
      </c>
      <c r="N1230" s="85"/>
      <c r="O1230" s="409"/>
      <c r="P1230" s="75">
        <v>17</v>
      </c>
      <c r="Q1230" s="76">
        <v>8.5</v>
      </c>
      <c r="R1230" s="92" t="s">
        <v>1089</v>
      </c>
      <c r="S1230" s="75">
        <v>6</v>
      </c>
      <c r="T1230" s="75">
        <v>5.5</v>
      </c>
      <c r="U1230" s="75">
        <v>25</v>
      </c>
      <c r="V1230" s="77">
        <v>5.7</v>
      </c>
      <c r="W1230" s="95" t="s">
        <v>85</v>
      </c>
      <c r="X1230" s="68">
        <v>106.25</v>
      </c>
      <c r="Y1230" s="39">
        <v>28.917300056583112</v>
      </c>
      <c r="Z1230" s="47">
        <v>2650</v>
      </c>
      <c r="AA1230" s="43" t="s">
        <v>4426</v>
      </c>
      <c r="AB1230" s="72" t="s">
        <v>4427</v>
      </c>
      <c r="AC1230" s="47" t="s">
        <v>9813</v>
      </c>
      <c r="AD1230" s="74" t="s">
        <v>3941</v>
      </c>
      <c r="AE1230" s="46" t="s">
        <v>8501</v>
      </c>
      <c r="AF1230" s="82">
        <v>22</v>
      </c>
      <c r="AG1230" s="14" t="s">
        <v>85</v>
      </c>
      <c r="AH1230" s="14" t="s">
        <v>85</v>
      </c>
      <c r="AI1230" s="13" t="s">
        <v>85</v>
      </c>
      <c r="AJ1230" s="14" t="s">
        <v>85</v>
      </c>
      <c r="AK1230" s="9" t="s">
        <v>85</v>
      </c>
      <c r="AL1230" s="92" t="s">
        <v>236</v>
      </c>
      <c r="AM1230" s="75" t="s">
        <v>1649</v>
      </c>
      <c r="AN1230" s="38">
        <v>2.75</v>
      </c>
      <c r="AO1230" s="3">
        <v>78.3</v>
      </c>
      <c r="AP1230" s="68">
        <v>16.2</v>
      </c>
      <c r="AQ1230" s="75">
        <v>60</v>
      </c>
      <c r="AR1230" s="75">
        <v>175</v>
      </c>
      <c r="AS1230" s="34">
        <v>2.7</v>
      </c>
      <c r="AT1230" s="34">
        <v>13.7</v>
      </c>
      <c r="AU1230" s="25">
        <v>35.700000000000003</v>
      </c>
      <c r="AV1230" s="34">
        <v>57.8</v>
      </c>
      <c r="AW1230" s="25">
        <v>209.9</v>
      </c>
      <c r="AX1230" s="67">
        <v>195</v>
      </c>
      <c r="AY1230" s="384">
        <v>103.35</v>
      </c>
      <c r="AZ1230" s="382">
        <v>13.5</v>
      </c>
      <c r="BA1230" s="382">
        <v>43.46</v>
      </c>
      <c r="BB1230" s="49">
        <v>0</v>
      </c>
      <c r="BC1230" s="49"/>
      <c r="BD1230" s="13" t="s">
        <v>85</v>
      </c>
      <c r="BE1230" s="91" t="s">
        <v>85</v>
      </c>
      <c r="BF1230" s="13" t="s">
        <v>85</v>
      </c>
      <c r="BG1230" s="91" t="s">
        <v>85</v>
      </c>
      <c r="BH1230" s="70">
        <v>33.620494983193829</v>
      </c>
      <c r="BI1230" s="50">
        <v>20.236220472440898</v>
      </c>
      <c r="BJ1230" s="50">
        <v>20.236220472440898</v>
      </c>
      <c r="BK1230" s="50">
        <v>11.417322834645701</v>
      </c>
      <c r="BL1230" s="357">
        <v>7.6616839999999839E-2</v>
      </c>
      <c r="BM1230" s="14">
        <v>36</v>
      </c>
      <c r="BN1230" s="107" t="s">
        <v>3374</v>
      </c>
      <c r="BO1230" s="46" t="s">
        <v>3891</v>
      </c>
      <c r="BP1230" s="74" t="s">
        <v>4730</v>
      </c>
      <c r="BQ1230" s="74" t="s">
        <v>3907</v>
      </c>
      <c r="BR1230" s="74" t="s">
        <v>5161</v>
      </c>
      <c r="BS1230" s="74" t="s">
        <v>2734</v>
      </c>
      <c r="BT1230" s="74" t="s">
        <v>5619</v>
      </c>
      <c r="BU1230" s="74" t="s">
        <v>5126</v>
      </c>
      <c r="BV1230" s="74" t="s">
        <v>5620</v>
      </c>
      <c r="BW1230" s="74" t="s">
        <v>4101</v>
      </c>
      <c r="BX1230" s="74" t="s">
        <v>3909</v>
      </c>
      <c r="BY1230" s="74"/>
      <c r="BZ1230" s="334" t="s">
        <v>6384</v>
      </c>
      <c r="CA1230" s="364" t="s">
        <v>8388</v>
      </c>
      <c r="CB1230" s="337" t="s">
        <v>6386</v>
      </c>
      <c r="CC1230" s="364" t="s">
        <v>8389</v>
      </c>
      <c r="CD1230" s="311" t="str">
        <f t="shared" si="157"/>
        <v>DISCONTINUED - MR707 Bead Grip, 17x8.5, +25mm Offset, 6x5.5, 106.25mm Centerbore, Bahia Blue</v>
      </c>
      <c r="CE1230" s="311" t="s">
        <v>3721</v>
      </c>
      <c r="CF1230" s="311" t="s">
        <v>3720</v>
      </c>
      <c r="CG1230" s="300" t="str">
        <f t="shared" si="159"/>
        <v>TRAIL (7XX)</v>
      </c>
    </row>
    <row r="1231" spans="1:85" s="36" customFormat="1" ht="15" customHeight="1">
      <c r="A1231" s="571">
        <f t="shared" si="158"/>
        <v>1228</v>
      </c>
      <c r="B1231" s="408" t="s">
        <v>84</v>
      </c>
      <c r="C1231" s="408" t="s">
        <v>1038</v>
      </c>
      <c r="D1231" s="408" t="s">
        <v>1080</v>
      </c>
      <c r="E1231" s="84" t="s">
        <v>8737</v>
      </c>
      <c r="F1231" s="281" t="str">
        <f t="shared" si="156"/>
        <v>MR30189016318</v>
      </c>
      <c r="G1231" s="83"/>
      <c r="H1231" s="83"/>
      <c r="I1231" s="72" t="s">
        <v>302</v>
      </c>
      <c r="J1231" s="305">
        <v>40544</v>
      </c>
      <c r="K1231" s="101">
        <v>45713</v>
      </c>
      <c r="L1231" s="282" t="s">
        <v>1239</v>
      </c>
      <c r="M1231" s="328">
        <v>339</v>
      </c>
      <c r="N1231" s="85"/>
      <c r="O1231" s="409"/>
      <c r="P1231" s="408">
        <v>18</v>
      </c>
      <c r="Q1231" s="8">
        <v>9</v>
      </c>
      <c r="R1231" s="408" t="s">
        <v>1697</v>
      </c>
      <c r="S1231" s="3">
        <v>6</v>
      </c>
      <c r="T1231" s="3">
        <v>135</v>
      </c>
      <c r="U1231" s="3">
        <v>18</v>
      </c>
      <c r="V1231" s="16">
        <v>5.75</v>
      </c>
      <c r="W1231" s="410" t="s">
        <v>85</v>
      </c>
      <c r="X1231" s="16">
        <v>94</v>
      </c>
      <c r="Y1231" s="8">
        <v>30.31</v>
      </c>
      <c r="Z1231" s="47">
        <v>2650</v>
      </c>
      <c r="AA1231" s="45" t="s">
        <v>5147</v>
      </c>
      <c r="AB1231" s="72" t="s">
        <v>173</v>
      </c>
      <c r="AC1231" s="47" t="s">
        <v>9732</v>
      </c>
      <c r="AD1231" s="73" t="s">
        <v>1534</v>
      </c>
      <c r="AE1231" s="46" t="s">
        <v>8503</v>
      </c>
      <c r="AF1231" s="82">
        <v>33</v>
      </c>
      <c r="AG1231" s="80" t="s">
        <v>85</v>
      </c>
      <c r="AH1231" s="73" t="s">
        <v>85</v>
      </c>
      <c r="AI1231" s="73" t="s">
        <v>2858</v>
      </c>
      <c r="AJ1231" s="408" t="s">
        <v>1826</v>
      </c>
      <c r="AK1231" s="9">
        <v>1.1000000000000001</v>
      </c>
      <c r="AL1231" s="408" t="s">
        <v>237</v>
      </c>
      <c r="AM1231" s="408" t="s">
        <v>85</v>
      </c>
      <c r="AN1231" s="38" t="s">
        <v>85</v>
      </c>
      <c r="AO1231" s="408" t="s">
        <v>85</v>
      </c>
      <c r="AP1231" s="68">
        <v>16.2</v>
      </c>
      <c r="AQ1231" s="75">
        <v>60</v>
      </c>
      <c r="AR1231" s="408">
        <v>175</v>
      </c>
      <c r="AS1231" s="25">
        <v>2.1</v>
      </c>
      <c r="AT1231" s="25">
        <v>16</v>
      </c>
      <c r="AU1231" s="25">
        <v>29.3</v>
      </c>
      <c r="AV1231" s="25">
        <v>30.3</v>
      </c>
      <c r="AW1231" s="25">
        <v>218.9</v>
      </c>
      <c r="AX1231" s="411">
        <v>214.1</v>
      </c>
      <c r="AY1231" s="410">
        <v>88.8</v>
      </c>
      <c r="AZ1231" s="49">
        <v>79.8</v>
      </c>
      <c r="BA1231" s="49">
        <v>79.8</v>
      </c>
      <c r="BB1231" s="49">
        <v>94</v>
      </c>
      <c r="BC1231" s="49"/>
      <c r="BD1231" s="408" t="s">
        <v>85</v>
      </c>
      <c r="BE1231" s="412" t="s">
        <v>85</v>
      </c>
      <c r="BF1231" s="408" t="s">
        <v>85</v>
      </c>
      <c r="BG1231" s="412" t="s">
        <v>85</v>
      </c>
      <c r="BH1231" s="70">
        <v>34.50234403193334</v>
      </c>
      <c r="BI1231" s="50">
        <v>21.141732283464599</v>
      </c>
      <c r="BJ1231" s="50">
        <v>21.141732283464599</v>
      </c>
      <c r="BK1231" s="50">
        <v>11.929133858267701</v>
      </c>
      <c r="BL1231" s="357">
        <v>8.7375807000000152E-2</v>
      </c>
      <c r="BM1231" s="73">
        <v>36</v>
      </c>
      <c r="BN1231" s="107" t="s">
        <v>3374</v>
      </c>
      <c r="BO1231" s="46" t="s">
        <v>3891</v>
      </c>
      <c r="BP1231" s="74" t="s">
        <v>3907</v>
      </c>
      <c r="BQ1231" s="74" t="s">
        <v>5194</v>
      </c>
      <c r="BR1231" s="74" t="s">
        <v>5195</v>
      </c>
      <c r="BS1231" s="74" t="s">
        <v>5169</v>
      </c>
      <c r="BT1231" s="74" t="s">
        <v>5196</v>
      </c>
      <c r="BU1231" s="74" t="s">
        <v>5197</v>
      </c>
      <c r="BV1231" s="74" t="s">
        <v>3909</v>
      </c>
      <c r="BW1231" s="74"/>
      <c r="BX1231" s="74"/>
      <c r="BY1231" s="74"/>
      <c r="BZ1231" s="300" t="s">
        <v>7724</v>
      </c>
      <c r="CA1231" s="413" t="s">
        <v>7731</v>
      </c>
      <c r="CB1231" s="300" t="s">
        <v>7729</v>
      </c>
      <c r="CC1231" s="413" t="s">
        <v>7730</v>
      </c>
      <c r="CD1231" s="311" t="str">
        <f t="shared" ref="CD1231" si="160">CONCATENATE("DISCONTINUED"," ","-"," ",D1231,", ",P1231,"x",Q1231,", ",IF(W1231="N/A", "", CONCATENATE(W1231, "/")),IF(U1231&gt;0, CONCATENATE("+",U1231), U1231),"mm Offset, ",R1231,", ",X1231,"mm Centerbore, ",PROPER(AA1231), "", IF(BF1231="N/A", "", CONCATENATE(", w/ ", BF1231)))</f>
        <v>DISCONTINUED - MR301 The Standard, 18x9, +18mm Offset, 6x135, 94mm Centerbore, Machined - Clear Coat</v>
      </c>
      <c r="CE1231" s="311" t="s">
        <v>3721</v>
      </c>
      <c r="CF1231" s="311" t="s">
        <v>3720</v>
      </c>
      <c r="CG1231" s="300" t="str">
        <f t="shared" si="159"/>
        <v>STREET (3XX)</v>
      </c>
    </row>
    <row r="1232" spans="1:85" s="36" customFormat="1" ht="15" customHeight="1">
      <c r="A1232" s="571">
        <f t="shared" si="158"/>
        <v>1229</v>
      </c>
      <c r="B1232" s="408" t="s">
        <v>84</v>
      </c>
      <c r="C1232" s="408" t="s">
        <v>1038</v>
      </c>
      <c r="D1232" s="408" t="s">
        <v>1080</v>
      </c>
      <c r="E1232" s="84" t="s">
        <v>8738</v>
      </c>
      <c r="F1232" s="281" t="str">
        <f t="shared" si="156"/>
        <v>MR30129016518</v>
      </c>
      <c r="G1232" s="83"/>
      <c r="H1232" s="83"/>
      <c r="I1232" s="72" t="s">
        <v>242</v>
      </c>
      <c r="J1232" s="305">
        <v>40544</v>
      </c>
      <c r="K1232" s="101">
        <v>45713</v>
      </c>
      <c r="L1232" s="282" t="s">
        <v>1239</v>
      </c>
      <c r="M1232" s="328">
        <v>369</v>
      </c>
      <c r="N1232" s="85"/>
      <c r="O1232" s="409"/>
      <c r="P1232" s="408">
        <v>20</v>
      </c>
      <c r="Q1232" s="8">
        <v>9</v>
      </c>
      <c r="R1232" s="408" t="s">
        <v>1697</v>
      </c>
      <c r="S1232" s="408">
        <v>6</v>
      </c>
      <c r="T1232" s="408">
        <v>135</v>
      </c>
      <c r="U1232" s="408">
        <v>18</v>
      </c>
      <c r="V1232" s="410">
        <v>5.75</v>
      </c>
      <c r="W1232" s="410" t="s">
        <v>85</v>
      </c>
      <c r="X1232" s="410">
        <v>94</v>
      </c>
      <c r="Y1232" s="424">
        <v>37.92</v>
      </c>
      <c r="Z1232" s="47">
        <v>2500</v>
      </c>
      <c r="AA1232" s="425" t="s">
        <v>2165</v>
      </c>
      <c r="AB1232" s="72" t="s">
        <v>2845</v>
      </c>
      <c r="AC1232" s="47" t="s">
        <v>9557</v>
      </c>
      <c r="AD1232" s="73" t="s">
        <v>1662</v>
      </c>
      <c r="AE1232" s="46" t="s">
        <v>8503</v>
      </c>
      <c r="AF1232" s="82">
        <v>33</v>
      </c>
      <c r="AG1232" s="80" t="s">
        <v>85</v>
      </c>
      <c r="AH1232" s="408" t="s">
        <v>85</v>
      </c>
      <c r="AI1232" s="73" t="s">
        <v>2858</v>
      </c>
      <c r="AJ1232" s="408" t="s">
        <v>1826</v>
      </c>
      <c r="AK1232" s="9">
        <v>1.1000000000000001</v>
      </c>
      <c r="AL1232" s="408" t="s">
        <v>237</v>
      </c>
      <c r="AM1232" s="408" t="s">
        <v>85</v>
      </c>
      <c r="AN1232" s="38" t="s">
        <v>85</v>
      </c>
      <c r="AO1232" s="408" t="s">
        <v>85</v>
      </c>
      <c r="AP1232" s="68">
        <v>16.2</v>
      </c>
      <c r="AQ1232" s="75">
        <v>60</v>
      </c>
      <c r="AR1232" s="408">
        <v>178</v>
      </c>
      <c r="AS1232" s="25">
        <v>1.2</v>
      </c>
      <c r="AT1232" s="25">
        <v>20.8</v>
      </c>
      <c r="AU1232" s="25">
        <v>39.299999999999997</v>
      </c>
      <c r="AV1232" s="25">
        <v>42.5</v>
      </c>
      <c r="AW1232" s="25">
        <v>243.7</v>
      </c>
      <c r="AX1232" s="411">
        <v>239.4</v>
      </c>
      <c r="AY1232" s="410">
        <v>88.8</v>
      </c>
      <c r="AZ1232" s="49">
        <v>79.8</v>
      </c>
      <c r="BA1232" s="49">
        <v>79.8</v>
      </c>
      <c r="BB1232" s="49">
        <v>47</v>
      </c>
      <c r="BC1232" s="49"/>
      <c r="BD1232" s="408" t="s">
        <v>85</v>
      </c>
      <c r="BE1232" s="412" t="s">
        <v>85</v>
      </c>
      <c r="BF1232" s="408" t="s">
        <v>85</v>
      </c>
      <c r="BG1232" s="412" t="s">
        <v>85</v>
      </c>
      <c r="BH1232" s="70">
        <v>42.505124149244395</v>
      </c>
      <c r="BI1232" s="50">
        <v>23.228346456692901</v>
      </c>
      <c r="BJ1232" s="50">
        <v>23.228346456692901</v>
      </c>
      <c r="BK1232" s="50">
        <v>11.771653543307099</v>
      </c>
      <c r="BL1232" s="357">
        <v>0.10408189999999996</v>
      </c>
      <c r="BM1232" s="408">
        <v>24</v>
      </c>
      <c r="BN1232" s="107" t="s">
        <v>3374</v>
      </c>
      <c r="BO1232" s="46" t="s">
        <v>3891</v>
      </c>
      <c r="BP1232" s="74" t="s">
        <v>3907</v>
      </c>
      <c r="BQ1232" s="74" t="s">
        <v>5194</v>
      </c>
      <c r="BR1232" s="74" t="s">
        <v>5195</v>
      </c>
      <c r="BS1232" s="74" t="s">
        <v>5169</v>
      </c>
      <c r="BT1232" s="74" t="s">
        <v>5196</v>
      </c>
      <c r="BU1232" s="74" t="s">
        <v>5197</v>
      </c>
      <c r="BV1232" s="74" t="s">
        <v>3909</v>
      </c>
      <c r="BW1232" s="74"/>
      <c r="BX1232" s="74"/>
      <c r="BY1232" s="74"/>
      <c r="BZ1232" s="300" t="s">
        <v>7721</v>
      </c>
      <c r="CA1232" s="413" t="s">
        <v>7722</v>
      </c>
      <c r="CB1232" s="300" t="s">
        <v>7717</v>
      </c>
      <c r="CC1232" s="413" t="s">
        <v>7720</v>
      </c>
      <c r="CD1232" s="311" t="str">
        <f t="shared" ref="CD1232:CD1295" si="161">CONCATENATE("DISCONTINUED"," ","-"," ",D1232,", ",P1232,"x",Q1232,", ",IF(W1232="N/A", "", CONCATENATE(W1232, "/")),IF(U1232&gt;0, CONCATENATE("+",U1232), U1232),"mm Offset, ",R1232,", ",X1232,"mm Centerbore, ",PROPER(AA1232), "", IF(BF1232="N/A", "", CONCATENATE(", w/ ", BF1232)))</f>
        <v>DISCONTINUED - MR301 The Standard, 20x9, +18mm Offset, 6x135, 94mm Centerbore, Matte Black</v>
      </c>
      <c r="CE1232" s="311" t="s">
        <v>3721</v>
      </c>
      <c r="CF1232" s="311" t="s">
        <v>3720</v>
      </c>
      <c r="CG1232" s="300" t="str">
        <f t="shared" si="159"/>
        <v>STREET (3XX)</v>
      </c>
    </row>
    <row r="1233" spans="1:85" s="36" customFormat="1" ht="15" customHeight="1">
      <c r="A1233" s="571">
        <f t="shared" si="158"/>
        <v>1230</v>
      </c>
      <c r="B1233" s="408" t="s">
        <v>84</v>
      </c>
      <c r="C1233" s="408" t="s">
        <v>1038</v>
      </c>
      <c r="D1233" s="408" t="s">
        <v>1080</v>
      </c>
      <c r="E1233" s="84" t="s">
        <v>8739</v>
      </c>
      <c r="F1233" s="281" t="str">
        <f t="shared" si="156"/>
        <v>MR30129080318</v>
      </c>
      <c r="G1233" s="83"/>
      <c r="H1233" s="83"/>
      <c r="I1233" s="72" t="s">
        <v>247</v>
      </c>
      <c r="J1233" s="305">
        <v>40544</v>
      </c>
      <c r="K1233" s="101">
        <v>45713</v>
      </c>
      <c r="L1233" s="282" t="s">
        <v>1239</v>
      </c>
      <c r="M1233" s="328">
        <v>369</v>
      </c>
      <c r="N1233" s="85"/>
      <c r="O1233" s="409"/>
      <c r="P1233" s="408">
        <v>20</v>
      </c>
      <c r="Q1233" s="8">
        <v>9</v>
      </c>
      <c r="R1233" s="408" t="s">
        <v>1699</v>
      </c>
      <c r="S1233" s="73">
        <v>8</v>
      </c>
      <c r="T1233" s="73">
        <v>6.5</v>
      </c>
      <c r="U1233" s="3">
        <v>18</v>
      </c>
      <c r="V1233" s="410">
        <v>5.75</v>
      </c>
      <c r="W1233" s="410" t="s">
        <v>85</v>
      </c>
      <c r="X1233" s="16">
        <v>130.81</v>
      </c>
      <c r="Y1233" s="8">
        <v>39.659999999999997</v>
      </c>
      <c r="Z1233" s="47">
        <v>3600</v>
      </c>
      <c r="AA1233" s="45" t="s">
        <v>5147</v>
      </c>
      <c r="AB1233" s="72" t="s">
        <v>173</v>
      </c>
      <c r="AC1233" s="47" t="s">
        <v>9558</v>
      </c>
      <c r="AD1233" s="73" t="s">
        <v>1799</v>
      </c>
      <c r="AE1233" s="46" t="s">
        <v>8503</v>
      </c>
      <c r="AF1233" s="82">
        <v>33</v>
      </c>
      <c r="AG1233" s="80" t="s">
        <v>85</v>
      </c>
      <c r="AH1233" s="408" t="s">
        <v>85</v>
      </c>
      <c r="AI1233" s="3" t="s">
        <v>2863</v>
      </c>
      <c r="AJ1233" s="408" t="s">
        <v>1826</v>
      </c>
      <c r="AK1233" s="9">
        <v>1.1000000000000001</v>
      </c>
      <c r="AL1233" s="408" t="s">
        <v>237</v>
      </c>
      <c r="AM1233" s="408" t="s">
        <v>85</v>
      </c>
      <c r="AN1233" s="38" t="s">
        <v>85</v>
      </c>
      <c r="AO1233" s="408" t="s">
        <v>85</v>
      </c>
      <c r="AP1233" s="68">
        <v>16.2</v>
      </c>
      <c r="AQ1233" s="75">
        <v>60</v>
      </c>
      <c r="AR1233" s="408">
        <v>205</v>
      </c>
      <c r="AS1233" s="25">
        <v>0</v>
      </c>
      <c r="AT1233" s="25">
        <v>0</v>
      </c>
      <c r="AU1233" s="25">
        <v>32</v>
      </c>
      <c r="AV1233" s="25">
        <v>40</v>
      </c>
      <c r="AW1233" s="25">
        <v>243.3</v>
      </c>
      <c r="AX1233" s="411">
        <v>238.8</v>
      </c>
      <c r="AY1233" s="410">
        <v>124</v>
      </c>
      <c r="AZ1233" s="49">
        <v>98</v>
      </c>
      <c r="BA1233" s="49">
        <v>100</v>
      </c>
      <c r="BB1233" s="49">
        <v>94</v>
      </c>
      <c r="BC1233" s="49"/>
      <c r="BD1233" s="408" t="s">
        <v>85</v>
      </c>
      <c r="BE1233" s="412" t="s">
        <v>85</v>
      </c>
      <c r="BF1233" s="408" t="s">
        <v>85</v>
      </c>
      <c r="BG1233" s="412" t="s">
        <v>85</v>
      </c>
      <c r="BH1233" s="70">
        <v>44.401099604034336</v>
      </c>
      <c r="BI1233" s="50">
        <v>23.228346456692901</v>
      </c>
      <c r="BJ1233" s="50">
        <v>23.228346456692901</v>
      </c>
      <c r="BK1233" s="50">
        <v>11.771653543307099</v>
      </c>
      <c r="BL1233" s="357">
        <v>0.10408189999999996</v>
      </c>
      <c r="BM1233" s="408">
        <v>24</v>
      </c>
      <c r="BN1233" s="107" t="s">
        <v>3374</v>
      </c>
      <c r="BO1233" s="46" t="s">
        <v>3891</v>
      </c>
      <c r="BP1233" s="74" t="s">
        <v>3907</v>
      </c>
      <c r="BQ1233" s="74" t="s">
        <v>5194</v>
      </c>
      <c r="BR1233" s="74" t="s">
        <v>5195</v>
      </c>
      <c r="BS1233" s="74" t="s">
        <v>5169</v>
      </c>
      <c r="BT1233" s="74" t="s">
        <v>5196</v>
      </c>
      <c r="BU1233" s="74" t="s">
        <v>5197</v>
      </c>
      <c r="BV1233" s="74" t="s">
        <v>3909</v>
      </c>
      <c r="BW1233" s="74"/>
      <c r="BX1233" s="74"/>
      <c r="BY1233" s="74"/>
      <c r="BZ1233" s="300" t="s">
        <v>7725</v>
      </c>
      <c r="CA1233" s="413" t="s">
        <v>7732</v>
      </c>
      <c r="CB1233" s="300" t="s">
        <v>7733</v>
      </c>
      <c r="CC1233" s="413" t="s">
        <v>7734</v>
      </c>
      <c r="CD1233" s="311" t="str">
        <f t="shared" si="161"/>
        <v>DISCONTINUED - MR301 The Standard, 20x9, +18mm Offset, 8x6.5, 130.81mm Centerbore, Machined - Clear Coat</v>
      </c>
      <c r="CE1233" s="311" t="s">
        <v>3721</v>
      </c>
      <c r="CF1233" s="311" t="s">
        <v>3720</v>
      </c>
      <c r="CG1233" s="300" t="str">
        <f t="shared" si="159"/>
        <v>STREET (3XX)</v>
      </c>
    </row>
    <row r="1234" spans="1:85" s="36" customFormat="1" ht="15" customHeight="1">
      <c r="A1234" s="571">
        <f t="shared" si="158"/>
        <v>1231</v>
      </c>
      <c r="B1234" s="408" t="s">
        <v>84</v>
      </c>
      <c r="C1234" s="408" t="s">
        <v>1038</v>
      </c>
      <c r="D1234" s="5" t="s">
        <v>1082</v>
      </c>
      <c r="E1234" s="84" t="s">
        <v>8740</v>
      </c>
      <c r="F1234" s="281" t="str">
        <f t="shared" ref="F1234:F1266" si="162">E1234</f>
        <v>MR30478555900</v>
      </c>
      <c r="G1234" s="83"/>
      <c r="H1234" s="83"/>
      <c r="I1234" s="72" t="s">
        <v>4553</v>
      </c>
      <c r="J1234" s="305">
        <v>44202.411385185187</v>
      </c>
      <c r="K1234" s="101">
        <v>45713</v>
      </c>
      <c r="L1234" s="282" t="s">
        <v>1239</v>
      </c>
      <c r="M1234" s="328">
        <v>285</v>
      </c>
      <c r="N1234" s="85"/>
      <c r="O1234" s="409"/>
      <c r="P1234" s="5">
        <v>17</v>
      </c>
      <c r="Q1234" s="8">
        <v>8.5</v>
      </c>
      <c r="R1234" s="408" t="s">
        <v>1693</v>
      </c>
      <c r="S1234" s="3">
        <v>5</v>
      </c>
      <c r="T1234" s="3">
        <v>5.5</v>
      </c>
      <c r="U1234" s="3">
        <v>0</v>
      </c>
      <c r="V1234" s="16">
        <v>4.75</v>
      </c>
      <c r="W1234" s="410" t="s">
        <v>85</v>
      </c>
      <c r="X1234" s="16">
        <v>108</v>
      </c>
      <c r="Y1234" s="8">
        <v>29.43</v>
      </c>
      <c r="Z1234" s="47">
        <v>2650</v>
      </c>
      <c r="AA1234" s="71" t="s">
        <v>2168</v>
      </c>
      <c r="AB1234" s="72" t="s">
        <v>2846</v>
      </c>
      <c r="AC1234" s="47" t="s">
        <v>9697</v>
      </c>
      <c r="AD1234" s="73" t="s">
        <v>1556</v>
      </c>
      <c r="AE1234" s="46" t="s">
        <v>8503</v>
      </c>
      <c r="AF1234" s="82">
        <v>33</v>
      </c>
      <c r="AG1234" s="80" t="s">
        <v>85</v>
      </c>
      <c r="AH1234" s="73" t="s">
        <v>85</v>
      </c>
      <c r="AI1234" s="408" t="s">
        <v>2859</v>
      </c>
      <c r="AJ1234" s="73" t="s">
        <v>1827</v>
      </c>
      <c r="AK1234" s="9">
        <v>1.1000000000000001</v>
      </c>
      <c r="AL1234" s="408" t="s">
        <v>237</v>
      </c>
      <c r="AM1234" s="408" t="s">
        <v>85</v>
      </c>
      <c r="AN1234" s="38" t="s">
        <v>85</v>
      </c>
      <c r="AO1234" s="408" t="s">
        <v>85</v>
      </c>
      <c r="AP1234" s="68">
        <v>16.2</v>
      </c>
      <c r="AQ1234" s="75">
        <v>60</v>
      </c>
      <c r="AR1234" s="408">
        <v>170</v>
      </c>
      <c r="AS1234" s="25">
        <v>6</v>
      </c>
      <c r="AT1234" s="25">
        <v>18</v>
      </c>
      <c r="AU1234" s="25">
        <v>31.3</v>
      </c>
      <c r="AV1234" s="25">
        <v>27.4</v>
      </c>
      <c r="AW1234" s="25">
        <v>207.7</v>
      </c>
      <c r="AX1234" s="411">
        <v>203.3</v>
      </c>
      <c r="AY1234" s="410">
        <v>107</v>
      </c>
      <c r="AZ1234" s="49">
        <v>41</v>
      </c>
      <c r="BA1234" s="49">
        <v>74</v>
      </c>
      <c r="BB1234" s="49">
        <v>66</v>
      </c>
      <c r="BC1234" s="49"/>
      <c r="BD1234" s="408" t="s">
        <v>85</v>
      </c>
      <c r="BE1234" s="412" t="s">
        <v>85</v>
      </c>
      <c r="BF1234" s="408" t="s">
        <v>85</v>
      </c>
      <c r="BG1234" s="412" t="s">
        <v>85</v>
      </c>
      <c r="BH1234" s="70">
        <v>33.840957245378711</v>
      </c>
      <c r="BI1234" s="50">
        <v>20.236220472440898</v>
      </c>
      <c r="BJ1234" s="50">
        <v>20.236220472440898</v>
      </c>
      <c r="BK1234" s="50">
        <v>11.417322834645701</v>
      </c>
      <c r="BL1234" s="357">
        <v>7.6616839999999839E-2</v>
      </c>
      <c r="BM1234" s="73">
        <v>36</v>
      </c>
      <c r="BN1234" s="107" t="s">
        <v>7485</v>
      </c>
      <c r="BO1234" s="46" t="s">
        <v>3891</v>
      </c>
      <c r="BP1234" s="74" t="s">
        <v>3907</v>
      </c>
      <c r="BQ1234" s="29" t="s">
        <v>5143</v>
      </c>
      <c r="BR1234" s="29" t="s">
        <v>5198</v>
      </c>
      <c r="BS1234" s="74" t="s">
        <v>5199</v>
      </c>
      <c r="BT1234" s="74" t="s">
        <v>5169</v>
      </c>
      <c r="BU1234" s="74" t="s">
        <v>5196</v>
      </c>
      <c r="BV1234" s="74" t="s">
        <v>3909</v>
      </c>
      <c r="BW1234" s="74"/>
      <c r="BX1234" s="74"/>
      <c r="BY1234" s="74"/>
      <c r="BZ1234" s="300" t="s">
        <v>6059</v>
      </c>
      <c r="CA1234" s="413" t="s">
        <v>7383</v>
      </c>
      <c r="CB1234" s="300" t="s">
        <v>6058</v>
      </c>
      <c r="CC1234" s="413" t="s">
        <v>7382</v>
      </c>
      <c r="CD1234" s="311" t="str">
        <f t="shared" si="161"/>
        <v>DISCONTINUED - MR304 Double Standard, 17x8.5, 0mm Offset, 5x5.5, 108mm Centerbore, Method Bronze</v>
      </c>
      <c r="CE1234" s="311" t="s">
        <v>3721</v>
      </c>
      <c r="CF1234" s="311" t="s">
        <v>3720</v>
      </c>
      <c r="CG1234" s="300" t="str">
        <f t="shared" si="159"/>
        <v>STREET (3XX)</v>
      </c>
    </row>
    <row r="1235" spans="1:85" s="36" customFormat="1" ht="15" customHeight="1">
      <c r="A1235" s="571">
        <f t="shared" si="158"/>
        <v>1232</v>
      </c>
      <c r="B1235" s="408" t="s">
        <v>84</v>
      </c>
      <c r="C1235" s="408" t="s">
        <v>1038</v>
      </c>
      <c r="D1235" s="5" t="s">
        <v>1082</v>
      </c>
      <c r="E1235" s="84" t="s">
        <v>8741</v>
      </c>
      <c r="F1235" s="281" t="str">
        <f t="shared" si="162"/>
        <v>MR30489050512N</v>
      </c>
      <c r="G1235" s="83" t="s">
        <v>2095</v>
      </c>
      <c r="H1235" s="83"/>
      <c r="I1235" s="72" t="s">
        <v>391</v>
      </c>
      <c r="J1235" s="305">
        <v>40909</v>
      </c>
      <c r="K1235" s="101">
        <v>45713</v>
      </c>
      <c r="L1235" s="282" t="s">
        <v>1239</v>
      </c>
      <c r="M1235" s="328">
        <v>329</v>
      </c>
      <c r="N1235" s="85"/>
      <c r="O1235" s="409"/>
      <c r="P1235" s="5">
        <v>18</v>
      </c>
      <c r="Q1235" s="8">
        <v>9</v>
      </c>
      <c r="R1235" s="408" t="s">
        <v>1692</v>
      </c>
      <c r="S1235" s="3">
        <v>5</v>
      </c>
      <c r="T1235" s="3">
        <v>5</v>
      </c>
      <c r="U1235" s="3">
        <v>-12</v>
      </c>
      <c r="V1235" s="18">
        <v>4.5</v>
      </c>
      <c r="W1235" s="410" t="s">
        <v>85</v>
      </c>
      <c r="X1235" s="16">
        <v>94</v>
      </c>
      <c r="Y1235" s="8">
        <v>31.09</v>
      </c>
      <c r="Z1235" s="47">
        <v>2500</v>
      </c>
      <c r="AA1235" s="71" t="s">
        <v>2165</v>
      </c>
      <c r="AB1235" s="72" t="s">
        <v>2845</v>
      </c>
      <c r="AC1235" s="47" t="s">
        <v>9561</v>
      </c>
      <c r="AD1235" s="73" t="s">
        <v>1552</v>
      </c>
      <c r="AE1235" s="46" t="s">
        <v>8503</v>
      </c>
      <c r="AF1235" s="82">
        <v>33</v>
      </c>
      <c r="AG1235" s="80" t="s">
        <v>85</v>
      </c>
      <c r="AH1235" s="73" t="s">
        <v>85</v>
      </c>
      <c r="AI1235" s="73" t="s">
        <v>2858</v>
      </c>
      <c r="AJ1235" s="73" t="s">
        <v>1827</v>
      </c>
      <c r="AK1235" s="9">
        <v>1.1000000000000001</v>
      </c>
      <c r="AL1235" s="408" t="s">
        <v>237</v>
      </c>
      <c r="AM1235" s="408" t="s">
        <v>85</v>
      </c>
      <c r="AN1235" s="38" t="s">
        <v>85</v>
      </c>
      <c r="AO1235" s="408" t="s">
        <v>85</v>
      </c>
      <c r="AP1235" s="68">
        <v>16.2</v>
      </c>
      <c r="AQ1235" s="75">
        <v>60</v>
      </c>
      <c r="AR1235" s="408">
        <v>155</v>
      </c>
      <c r="AS1235" s="25">
        <v>13</v>
      </c>
      <c r="AT1235" s="25">
        <v>23.2</v>
      </c>
      <c r="AU1235" s="25">
        <v>28.9</v>
      </c>
      <c r="AV1235" s="25">
        <v>24.3</v>
      </c>
      <c r="AW1235" s="25">
        <v>220.4</v>
      </c>
      <c r="AX1235" s="411">
        <v>215.3</v>
      </c>
      <c r="AY1235" s="410">
        <v>88.2</v>
      </c>
      <c r="AZ1235" s="49">
        <v>52.7</v>
      </c>
      <c r="BA1235" s="49">
        <v>75</v>
      </c>
      <c r="BB1235" s="49">
        <v>98</v>
      </c>
      <c r="BC1235" s="49"/>
      <c r="BD1235" s="408" t="s">
        <v>85</v>
      </c>
      <c r="BE1235" s="412" t="s">
        <v>85</v>
      </c>
      <c r="BF1235" s="408" t="s">
        <v>85</v>
      </c>
      <c r="BG1235" s="412" t="s">
        <v>85</v>
      </c>
      <c r="BH1235" s="70">
        <v>35.604655342857725</v>
      </c>
      <c r="BI1235" s="50">
        <v>21.141732283464599</v>
      </c>
      <c r="BJ1235" s="50">
        <v>21.141732283464599</v>
      </c>
      <c r="BK1235" s="50">
        <v>11.929133858267701</v>
      </c>
      <c r="BL1235" s="357">
        <v>8.7375807000000152E-2</v>
      </c>
      <c r="BM1235" s="73">
        <v>36</v>
      </c>
      <c r="BN1235" s="107" t="s">
        <v>3374</v>
      </c>
      <c r="BO1235" s="46" t="s">
        <v>3891</v>
      </c>
      <c r="BP1235" s="74" t="s">
        <v>3907</v>
      </c>
      <c r="BQ1235" s="29" t="s">
        <v>5143</v>
      </c>
      <c r="BR1235" s="29" t="s">
        <v>5198</v>
      </c>
      <c r="BS1235" s="74" t="s">
        <v>5199</v>
      </c>
      <c r="BT1235" s="74" t="s">
        <v>5169</v>
      </c>
      <c r="BU1235" s="74" t="s">
        <v>5196</v>
      </c>
      <c r="BV1235" s="74" t="s">
        <v>3909</v>
      </c>
      <c r="BW1235" s="74"/>
      <c r="BX1235" s="74"/>
      <c r="BY1235" s="74"/>
      <c r="BZ1235" s="300" t="s">
        <v>6054</v>
      </c>
      <c r="CA1235" s="413" t="s">
        <v>7386</v>
      </c>
      <c r="CB1235" s="300" t="s">
        <v>6057</v>
      </c>
      <c r="CC1235" s="413" t="s">
        <v>7387</v>
      </c>
      <c r="CD1235" s="311" t="str">
        <f t="shared" si="161"/>
        <v>DISCONTINUED - MR304 Double Standard, 18x9, -12mm Offset, 5x5, 94mm Centerbore, Matte Black</v>
      </c>
      <c r="CE1235" s="311" t="s">
        <v>3721</v>
      </c>
      <c r="CF1235" s="311" t="s">
        <v>3720</v>
      </c>
      <c r="CG1235" s="300" t="str">
        <f t="shared" si="159"/>
        <v>STREET (3XX)</v>
      </c>
    </row>
    <row r="1236" spans="1:85" s="36" customFormat="1" ht="15" customHeight="1">
      <c r="A1236" s="571">
        <f t="shared" si="158"/>
        <v>1233</v>
      </c>
      <c r="B1236" s="92" t="s">
        <v>84</v>
      </c>
      <c r="C1236" s="92" t="s">
        <v>1038</v>
      </c>
      <c r="D1236" s="5" t="s">
        <v>2225</v>
      </c>
      <c r="E1236" s="84" t="s">
        <v>8742</v>
      </c>
      <c r="F1236" s="281" t="str">
        <f t="shared" si="162"/>
        <v>MR30529060818</v>
      </c>
      <c r="G1236" s="83"/>
      <c r="H1236" s="83"/>
      <c r="I1236" s="72" t="s">
        <v>5561</v>
      </c>
      <c r="J1236" s="305">
        <v>44585.489861111113</v>
      </c>
      <c r="K1236" s="101">
        <v>45713</v>
      </c>
      <c r="L1236" s="282" t="s">
        <v>1239</v>
      </c>
      <c r="M1236" s="328">
        <v>399</v>
      </c>
      <c r="N1236" s="85"/>
      <c r="O1236" s="409"/>
      <c r="P1236" s="5">
        <v>20</v>
      </c>
      <c r="Q1236" s="8">
        <v>9</v>
      </c>
      <c r="R1236" s="92" t="s">
        <v>1089</v>
      </c>
      <c r="S1236" s="3">
        <v>6</v>
      </c>
      <c r="T1236" s="3">
        <v>5.5</v>
      </c>
      <c r="U1236" s="3">
        <v>18</v>
      </c>
      <c r="V1236" s="16">
        <v>5.75</v>
      </c>
      <c r="W1236" s="93" t="s">
        <v>85</v>
      </c>
      <c r="X1236" s="16">
        <v>108</v>
      </c>
      <c r="Y1236" s="8">
        <v>36.85</v>
      </c>
      <c r="Z1236" s="47">
        <v>2650</v>
      </c>
      <c r="AA1236" s="71" t="s">
        <v>5380</v>
      </c>
      <c r="AB1236" s="71" t="s">
        <v>2850</v>
      </c>
      <c r="AC1236" s="47" t="s">
        <v>9769</v>
      </c>
      <c r="AD1236" s="73" t="s">
        <v>1556</v>
      </c>
      <c r="AE1236" s="46" t="s">
        <v>8503</v>
      </c>
      <c r="AF1236" s="82">
        <v>33</v>
      </c>
      <c r="AG1236" s="80" t="s">
        <v>85</v>
      </c>
      <c r="AH1236" s="92" t="s">
        <v>85</v>
      </c>
      <c r="AI1236" s="92" t="s">
        <v>2859</v>
      </c>
      <c r="AJ1236" s="73" t="s">
        <v>1827</v>
      </c>
      <c r="AK1236" s="9">
        <v>1.1000000000000001</v>
      </c>
      <c r="AL1236" s="92" t="s">
        <v>237</v>
      </c>
      <c r="AM1236" s="92" t="s">
        <v>85</v>
      </c>
      <c r="AN1236" s="38" t="s">
        <v>85</v>
      </c>
      <c r="AO1236" s="92" t="s">
        <v>85</v>
      </c>
      <c r="AP1236" s="68">
        <v>16.2</v>
      </c>
      <c r="AQ1236" s="75">
        <v>60</v>
      </c>
      <c r="AR1236" s="92">
        <v>170</v>
      </c>
      <c r="AS1236" s="25">
        <v>6</v>
      </c>
      <c r="AT1236" s="25">
        <v>15.8</v>
      </c>
      <c r="AU1236" s="25">
        <v>21.9</v>
      </c>
      <c r="AV1236" s="25">
        <v>28.9</v>
      </c>
      <c r="AW1236" s="25">
        <v>243.4</v>
      </c>
      <c r="AX1236" s="94">
        <v>234.6</v>
      </c>
      <c r="AY1236" s="93">
        <v>107</v>
      </c>
      <c r="AZ1236" s="365">
        <v>41</v>
      </c>
      <c r="BA1236" s="365">
        <v>74</v>
      </c>
      <c r="BB1236" s="49">
        <v>36</v>
      </c>
      <c r="BC1236" s="49"/>
      <c r="BD1236" s="92" t="s">
        <v>85</v>
      </c>
      <c r="BE1236" s="91" t="s">
        <v>85</v>
      </c>
      <c r="BF1236" s="92" t="s">
        <v>85</v>
      </c>
      <c r="BG1236" s="91" t="s">
        <v>85</v>
      </c>
      <c r="BH1236" s="70">
        <v>42.76967886386624</v>
      </c>
      <c r="BI1236" s="50">
        <v>23.228346456692901</v>
      </c>
      <c r="BJ1236" s="50">
        <v>23.228346456692901</v>
      </c>
      <c r="BK1236" s="50">
        <v>11.771653543307099</v>
      </c>
      <c r="BL1236" s="357">
        <v>0.10408189999999996</v>
      </c>
      <c r="BM1236" s="73">
        <v>24</v>
      </c>
      <c r="BN1236" s="107" t="s">
        <v>7485</v>
      </c>
      <c r="BO1236" s="46" t="s">
        <v>3891</v>
      </c>
      <c r="BP1236" s="74" t="s">
        <v>3907</v>
      </c>
      <c r="BQ1236" s="74" t="s">
        <v>4615</v>
      </c>
      <c r="BR1236" s="74" t="s">
        <v>5198</v>
      </c>
      <c r="BS1236" s="74" t="s">
        <v>5199</v>
      </c>
      <c r="BT1236" s="74" t="s">
        <v>5169</v>
      </c>
      <c r="BU1236" s="74" t="s">
        <v>5196</v>
      </c>
      <c r="BV1236" s="74" t="s">
        <v>3909</v>
      </c>
      <c r="BW1236" s="74"/>
      <c r="BX1236" s="74"/>
      <c r="BY1236" s="74"/>
      <c r="BZ1236" s="300" t="s">
        <v>7799</v>
      </c>
      <c r="CA1236" s="356" t="s">
        <v>7800</v>
      </c>
      <c r="CB1236" s="300" t="s">
        <v>7801</v>
      </c>
      <c r="CC1236" s="356" t="s">
        <v>7802</v>
      </c>
      <c r="CD1236" s="311" t="str">
        <f t="shared" si="161"/>
        <v>DISCONTINUED - MR305 NV, 20x9, +18mm Offset, 6x5.5, 108mm Centerbore, Titanium - Matte Black Lip</v>
      </c>
      <c r="CE1236" s="311" t="s">
        <v>3721</v>
      </c>
      <c r="CF1236" s="311" t="s">
        <v>3720</v>
      </c>
      <c r="CG1236" s="300" t="str">
        <f t="shared" si="159"/>
        <v>STREET (3XX)</v>
      </c>
    </row>
    <row r="1237" spans="1:85" s="36" customFormat="1" ht="15" customHeight="1">
      <c r="A1237" s="571">
        <f t="shared" si="158"/>
        <v>1234</v>
      </c>
      <c r="B1237" s="92" t="s">
        <v>84</v>
      </c>
      <c r="C1237" s="92" t="s">
        <v>1038</v>
      </c>
      <c r="D1237" s="92" t="s">
        <v>1086</v>
      </c>
      <c r="E1237" s="84" t="s">
        <v>8743</v>
      </c>
      <c r="F1237" s="281" t="str">
        <f t="shared" si="162"/>
        <v>MR30978558500</v>
      </c>
      <c r="G1237" s="83"/>
      <c r="H1237" s="83"/>
      <c r="I1237" s="72" t="s">
        <v>556</v>
      </c>
      <c r="J1237" s="305">
        <v>42005</v>
      </c>
      <c r="K1237" s="101">
        <v>45713</v>
      </c>
      <c r="L1237" s="282" t="s">
        <v>1239</v>
      </c>
      <c r="M1237" s="328">
        <v>310.5</v>
      </c>
      <c r="N1237" s="85"/>
      <c r="O1237" s="409"/>
      <c r="P1237" s="92">
        <v>17</v>
      </c>
      <c r="Q1237" s="8">
        <v>8.5</v>
      </c>
      <c r="R1237" s="92" t="s">
        <v>1688</v>
      </c>
      <c r="S1237" s="3">
        <v>5</v>
      </c>
      <c r="T1237" s="3">
        <v>150</v>
      </c>
      <c r="U1237" s="3">
        <v>0</v>
      </c>
      <c r="V1237" s="16">
        <v>4.75</v>
      </c>
      <c r="W1237" s="93" t="s">
        <v>85</v>
      </c>
      <c r="X1237" s="16">
        <v>116.5</v>
      </c>
      <c r="Y1237" s="8">
        <v>31.44</v>
      </c>
      <c r="Z1237" s="47">
        <v>2650</v>
      </c>
      <c r="AA1237" s="71" t="s">
        <v>2165</v>
      </c>
      <c r="AB1237" s="72" t="s">
        <v>2845</v>
      </c>
      <c r="AC1237" s="47" t="s">
        <v>9714</v>
      </c>
      <c r="AD1237" s="73" t="s">
        <v>1559</v>
      </c>
      <c r="AE1237" s="46" t="s">
        <v>8503</v>
      </c>
      <c r="AF1237" s="82">
        <v>33</v>
      </c>
      <c r="AG1237" s="73" t="s">
        <v>85</v>
      </c>
      <c r="AH1237" s="73" t="s">
        <v>85</v>
      </c>
      <c r="AI1237" s="92" t="s">
        <v>2861</v>
      </c>
      <c r="AJ1237" s="73" t="s">
        <v>1827</v>
      </c>
      <c r="AK1237" s="9">
        <v>1.1000000000000001</v>
      </c>
      <c r="AL1237" s="3" t="s">
        <v>237</v>
      </c>
      <c r="AM1237" s="3" t="s">
        <v>85</v>
      </c>
      <c r="AN1237" s="38" t="s">
        <v>85</v>
      </c>
      <c r="AO1237" s="92" t="s">
        <v>85</v>
      </c>
      <c r="AP1237" s="68">
        <v>16.2</v>
      </c>
      <c r="AQ1237" s="75">
        <v>60</v>
      </c>
      <c r="AR1237" s="92">
        <v>180</v>
      </c>
      <c r="AS1237" s="25">
        <v>0</v>
      </c>
      <c r="AT1237" s="25">
        <v>11.2</v>
      </c>
      <c r="AU1237" s="25">
        <v>26.9</v>
      </c>
      <c r="AV1237" s="25">
        <v>42.2</v>
      </c>
      <c r="AW1237" s="25">
        <v>208</v>
      </c>
      <c r="AX1237" s="25">
        <v>201.5</v>
      </c>
      <c r="AY1237" s="93">
        <v>110.7</v>
      </c>
      <c r="AZ1237" s="49">
        <v>46.7</v>
      </c>
      <c r="BA1237" s="49">
        <v>46.7</v>
      </c>
      <c r="BB1237" s="49">
        <v>41</v>
      </c>
      <c r="BC1237" s="49"/>
      <c r="BD1237" s="92" t="s">
        <v>85</v>
      </c>
      <c r="BE1237" s="91" t="s">
        <v>85</v>
      </c>
      <c r="BF1237" s="92" t="s">
        <v>85</v>
      </c>
      <c r="BG1237" s="91" t="s">
        <v>85</v>
      </c>
      <c r="BH1237" s="70">
        <v>35.406239306891337</v>
      </c>
      <c r="BI1237" s="50">
        <v>20.236220472440898</v>
      </c>
      <c r="BJ1237" s="50">
        <v>20.236220472440898</v>
      </c>
      <c r="BK1237" s="50">
        <v>11.417322834645701</v>
      </c>
      <c r="BL1237" s="357">
        <v>7.6616839999999839E-2</v>
      </c>
      <c r="BM1237" s="73">
        <v>36</v>
      </c>
      <c r="BN1237" s="107" t="s">
        <v>3374</v>
      </c>
      <c r="BO1237" s="46" t="s">
        <v>3891</v>
      </c>
      <c r="BP1237" s="74" t="s">
        <v>3907</v>
      </c>
      <c r="BQ1237" s="74" t="s">
        <v>5204</v>
      </c>
      <c r="BR1237" s="74" t="s">
        <v>5198</v>
      </c>
      <c r="BS1237" s="74" t="s">
        <v>5199</v>
      </c>
      <c r="BT1237" s="74" t="s">
        <v>5169</v>
      </c>
      <c r="BU1237" s="74" t="s">
        <v>5196</v>
      </c>
      <c r="BV1237" s="74" t="s">
        <v>3909</v>
      </c>
      <c r="BW1237" s="74"/>
      <c r="BX1237" s="74"/>
      <c r="BY1237" s="74"/>
      <c r="BZ1237" s="300"/>
      <c r="CA1237" s="312"/>
      <c r="CB1237" s="300"/>
      <c r="CC1237" s="312"/>
      <c r="CD1237" s="311" t="str">
        <f t="shared" si="161"/>
        <v>DISCONTINUED - MR309 Grid, 17x8.5, 0mm Offset, 5x150, 116.5mm Centerbore, Matte Black</v>
      </c>
      <c r="CE1237" s="311" t="s">
        <v>3721</v>
      </c>
      <c r="CF1237" s="311" t="s">
        <v>3720</v>
      </c>
      <c r="CG1237" s="300" t="str">
        <f t="shared" si="159"/>
        <v>STREET (3XX)</v>
      </c>
    </row>
    <row r="1238" spans="1:85" s="36" customFormat="1" ht="15" customHeight="1">
      <c r="A1238" s="571">
        <f t="shared" si="158"/>
        <v>1235</v>
      </c>
      <c r="B1238" s="92" t="s">
        <v>84</v>
      </c>
      <c r="C1238" s="92" t="s">
        <v>1038</v>
      </c>
      <c r="D1238" s="92" t="s">
        <v>1086</v>
      </c>
      <c r="E1238" s="84" t="s">
        <v>8744</v>
      </c>
      <c r="F1238" s="281" t="str">
        <f t="shared" si="162"/>
        <v>MR30978550500</v>
      </c>
      <c r="G1238" s="83"/>
      <c r="H1238" s="83"/>
      <c r="I1238" s="72" t="s">
        <v>558</v>
      </c>
      <c r="J1238" s="305">
        <v>42005</v>
      </c>
      <c r="K1238" s="101">
        <v>45713</v>
      </c>
      <c r="L1238" s="282" t="s">
        <v>1239</v>
      </c>
      <c r="M1238" s="328">
        <v>310.5</v>
      </c>
      <c r="N1238" s="85"/>
      <c r="O1238" s="409"/>
      <c r="P1238" s="92">
        <v>17</v>
      </c>
      <c r="Q1238" s="8">
        <v>8.5</v>
      </c>
      <c r="R1238" s="92" t="s">
        <v>1692</v>
      </c>
      <c r="S1238" s="3">
        <v>5</v>
      </c>
      <c r="T1238" s="3">
        <v>5</v>
      </c>
      <c r="U1238" s="3">
        <v>0</v>
      </c>
      <c r="V1238" s="16">
        <v>4.75</v>
      </c>
      <c r="W1238" s="93" t="s">
        <v>85</v>
      </c>
      <c r="X1238" s="16">
        <v>94</v>
      </c>
      <c r="Y1238" s="8">
        <v>31</v>
      </c>
      <c r="Z1238" s="47">
        <v>2650</v>
      </c>
      <c r="AA1238" s="71" t="s">
        <v>2165</v>
      </c>
      <c r="AB1238" s="72" t="s">
        <v>2845</v>
      </c>
      <c r="AC1238" s="47" t="s">
        <v>9713</v>
      </c>
      <c r="AD1238" s="73" t="s">
        <v>1552</v>
      </c>
      <c r="AE1238" s="46" t="s">
        <v>8503</v>
      </c>
      <c r="AF1238" s="82">
        <v>33</v>
      </c>
      <c r="AG1238" s="73" t="s">
        <v>85</v>
      </c>
      <c r="AH1238" s="73" t="s">
        <v>85</v>
      </c>
      <c r="AI1238" s="73" t="s">
        <v>2858</v>
      </c>
      <c r="AJ1238" s="73" t="s">
        <v>1827</v>
      </c>
      <c r="AK1238" s="9">
        <v>1.1000000000000001</v>
      </c>
      <c r="AL1238" s="3" t="s">
        <v>237</v>
      </c>
      <c r="AM1238" s="3" t="s">
        <v>85</v>
      </c>
      <c r="AN1238" s="38" t="s">
        <v>85</v>
      </c>
      <c r="AO1238" s="92" t="s">
        <v>85</v>
      </c>
      <c r="AP1238" s="68">
        <v>16.2</v>
      </c>
      <c r="AQ1238" s="75">
        <v>60</v>
      </c>
      <c r="AR1238" s="92">
        <v>166</v>
      </c>
      <c r="AS1238" s="25">
        <v>5.7</v>
      </c>
      <c r="AT1238" s="25">
        <v>15.1</v>
      </c>
      <c r="AU1238" s="25">
        <v>27.6</v>
      </c>
      <c r="AV1238" s="25">
        <v>42.9</v>
      </c>
      <c r="AW1238" s="25">
        <v>208</v>
      </c>
      <c r="AX1238" s="25">
        <v>201.5</v>
      </c>
      <c r="AY1238" s="93">
        <v>88.2</v>
      </c>
      <c r="AZ1238" s="49">
        <v>52.7</v>
      </c>
      <c r="BA1238" s="49">
        <v>75</v>
      </c>
      <c r="BB1238" s="49">
        <v>41</v>
      </c>
      <c r="BC1238" s="49"/>
      <c r="BD1238" s="92" t="s">
        <v>85</v>
      </c>
      <c r="BE1238" s="91" t="s">
        <v>85</v>
      </c>
      <c r="BF1238" s="92" t="s">
        <v>85</v>
      </c>
      <c r="BG1238" s="91" t="s">
        <v>85</v>
      </c>
      <c r="BH1238" s="70">
        <v>35.016755977031387</v>
      </c>
      <c r="BI1238" s="50">
        <v>20.236220472440898</v>
      </c>
      <c r="BJ1238" s="50">
        <v>20.236220472440898</v>
      </c>
      <c r="BK1238" s="50">
        <v>11.417322834645701</v>
      </c>
      <c r="BL1238" s="357">
        <v>7.6616839999999839E-2</v>
      </c>
      <c r="BM1238" s="73">
        <v>36</v>
      </c>
      <c r="BN1238" s="107" t="s">
        <v>3374</v>
      </c>
      <c r="BO1238" s="46" t="s">
        <v>3891</v>
      </c>
      <c r="BP1238" s="74" t="s">
        <v>3907</v>
      </c>
      <c r="BQ1238" s="74" t="s">
        <v>5204</v>
      </c>
      <c r="BR1238" s="74" t="s">
        <v>5198</v>
      </c>
      <c r="BS1238" s="74" t="s">
        <v>5199</v>
      </c>
      <c r="BT1238" s="74" t="s">
        <v>5169</v>
      </c>
      <c r="BU1238" s="74" t="s">
        <v>5196</v>
      </c>
      <c r="BV1238" s="74" t="s">
        <v>3909</v>
      </c>
      <c r="BW1238" s="74"/>
      <c r="BX1238" s="74"/>
      <c r="BY1238" s="74"/>
      <c r="BZ1238" s="300"/>
      <c r="CA1238" s="312"/>
      <c r="CB1238" s="300"/>
      <c r="CC1238" s="312"/>
      <c r="CD1238" s="311" t="str">
        <f t="shared" si="161"/>
        <v>DISCONTINUED - MR309 Grid, 17x8.5, 0mm Offset, 5x5, 94mm Centerbore, Matte Black</v>
      </c>
      <c r="CE1238" s="311" t="s">
        <v>3721</v>
      </c>
      <c r="CF1238" s="311" t="s">
        <v>3720</v>
      </c>
      <c r="CG1238" s="300" t="str">
        <f t="shared" si="159"/>
        <v>STREET (3XX)</v>
      </c>
    </row>
    <row r="1239" spans="1:85" s="36" customFormat="1" ht="15" customHeight="1">
      <c r="A1239" s="571">
        <f t="shared" si="158"/>
        <v>1236</v>
      </c>
      <c r="B1239" s="92" t="s">
        <v>84</v>
      </c>
      <c r="C1239" s="92" t="s">
        <v>1038</v>
      </c>
      <c r="D1239" s="92" t="s">
        <v>1086</v>
      </c>
      <c r="E1239" s="84" t="s">
        <v>8745</v>
      </c>
      <c r="F1239" s="281" t="str">
        <f t="shared" si="162"/>
        <v>MR30978550800</v>
      </c>
      <c r="G1239" s="83"/>
      <c r="H1239" s="83"/>
      <c r="I1239" s="72" t="s">
        <v>559</v>
      </c>
      <c r="J1239" s="305">
        <v>42005</v>
      </c>
      <c r="K1239" s="101">
        <v>45713</v>
      </c>
      <c r="L1239" s="282" t="s">
        <v>1239</v>
      </c>
      <c r="M1239" s="328">
        <v>310.5</v>
      </c>
      <c r="N1239" s="85"/>
      <c r="O1239" s="409"/>
      <c r="P1239" s="92">
        <v>17</v>
      </c>
      <c r="Q1239" s="8">
        <v>8.5</v>
      </c>
      <c r="R1239" s="92" t="s">
        <v>1692</v>
      </c>
      <c r="S1239" s="3">
        <v>5</v>
      </c>
      <c r="T1239" s="3">
        <v>5</v>
      </c>
      <c r="U1239" s="3">
        <v>0</v>
      </c>
      <c r="V1239" s="16">
        <v>4.75</v>
      </c>
      <c r="W1239" s="93" t="s">
        <v>85</v>
      </c>
      <c r="X1239" s="16">
        <v>94</v>
      </c>
      <c r="Y1239" s="8">
        <v>31.46</v>
      </c>
      <c r="Z1239" s="47">
        <v>2650</v>
      </c>
      <c r="AA1239" s="71" t="s">
        <v>5380</v>
      </c>
      <c r="AB1239" s="71" t="s">
        <v>2850</v>
      </c>
      <c r="AC1239" s="47" t="s">
        <v>9713</v>
      </c>
      <c r="AD1239" s="73" t="s">
        <v>1552</v>
      </c>
      <c r="AE1239" s="46" t="s">
        <v>8503</v>
      </c>
      <c r="AF1239" s="82">
        <v>33</v>
      </c>
      <c r="AG1239" s="73" t="s">
        <v>85</v>
      </c>
      <c r="AH1239" s="73" t="s">
        <v>85</v>
      </c>
      <c r="AI1239" s="73" t="s">
        <v>2858</v>
      </c>
      <c r="AJ1239" s="73" t="s">
        <v>1827</v>
      </c>
      <c r="AK1239" s="9">
        <v>1.1000000000000001</v>
      </c>
      <c r="AL1239" s="3" t="s">
        <v>237</v>
      </c>
      <c r="AM1239" s="3" t="s">
        <v>85</v>
      </c>
      <c r="AN1239" s="38" t="s">
        <v>85</v>
      </c>
      <c r="AO1239" s="92" t="s">
        <v>85</v>
      </c>
      <c r="AP1239" s="68">
        <v>16.2</v>
      </c>
      <c r="AQ1239" s="75">
        <v>60</v>
      </c>
      <c r="AR1239" s="92">
        <v>166</v>
      </c>
      <c r="AS1239" s="25">
        <v>5.7</v>
      </c>
      <c r="AT1239" s="25">
        <v>15.1</v>
      </c>
      <c r="AU1239" s="25">
        <v>27.6</v>
      </c>
      <c r="AV1239" s="25">
        <v>42.9</v>
      </c>
      <c r="AW1239" s="25">
        <v>208</v>
      </c>
      <c r="AX1239" s="25">
        <v>201.5</v>
      </c>
      <c r="AY1239" s="93">
        <v>88.2</v>
      </c>
      <c r="AZ1239" s="49">
        <v>52.7</v>
      </c>
      <c r="BA1239" s="49">
        <v>75</v>
      </c>
      <c r="BB1239" s="49">
        <v>41</v>
      </c>
      <c r="BC1239" s="49"/>
      <c r="BD1239" s="92" t="s">
        <v>85</v>
      </c>
      <c r="BE1239" s="91" t="s">
        <v>85</v>
      </c>
      <c r="BF1239" s="92" t="s">
        <v>85</v>
      </c>
      <c r="BG1239" s="91" t="s">
        <v>85</v>
      </c>
      <c r="BH1239" s="70">
        <v>35.472377985546807</v>
      </c>
      <c r="BI1239" s="50">
        <v>20.236220472440898</v>
      </c>
      <c r="BJ1239" s="50">
        <v>20.236220472440898</v>
      </c>
      <c r="BK1239" s="50">
        <v>11.417322834645701</v>
      </c>
      <c r="BL1239" s="357">
        <v>7.6616839999999839E-2</v>
      </c>
      <c r="BM1239" s="73">
        <v>36</v>
      </c>
      <c r="BN1239" s="107" t="s">
        <v>3374</v>
      </c>
      <c r="BO1239" s="46" t="s">
        <v>3891</v>
      </c>
      <c r="BP1239" s="74" t="s">
        <v>3907</v>
      </c>
      <c r="BQ1239" s="74" t="s">
        <v>5204</v>
      </c>
      <c r="BR1239" s="74" t="s">
        <v>5198</v>
      </c>
      <c r="BS1239" s="74" t="s">
        <v>5199</v>
      </c>
      <c r="BT1239" s="74" t="s">
        <v>5169</v>
      </c>
      <c r="BU1239" s="74" t="s">
        <v>5196</v>
      </c>
      <c r="BV1239" s="74" t="s">
        <v>3909</v>
      </c>
      <c r="BW1239" s="74"/>
      <c r="BX1239" s="74"/>
      <c r="BY1239" s="74"/>
      <c r="BZ1239" s="300" t="s">
        <v>6114</v>
      </c>
      <c r="CA1239" s="356" t="s">
        <v>7815</v>
      </c>
      <c r="CB1239" s="300" t="s">
        <v>6111</v>
      </c>
      <c r="CC1239" s="356" t="s">
        <v>7816</v>
      </c>
      <c r="CD1239" s="311" t="str">
        <f t="shared" si="161"/>
        <v>DISCONTINUED - MR309 Grid, 17x8.5, 0mm Offset, 5x5, 94mm Centerbore, Titanium - Matte Black Lip</v>
      </c>
      <c r="CE1239" s="311" t="s">
        <v>3721</v>
      </c>
      <c r="CF1239" s="311" t="s">
        <v>3720</v>
      </c>
      <c r="CG1239" s="300" t="str">
        <f t="shared" si="159"/>
        <v>STREET (3XX)</v>
      </c>
    </row>
    <row r="1240" spans="1:85" s="36" customFormat="1" ht="15" customHeight="1">
      <c r="A1240" s="571">
        <f t="shared" si="158"/>
        <v>1237</v>
      </c>
      <c r="B1240" s="92" t="s">
        <v>84</v>
      </c>
      <c r="C1240" s="92" t="s">
        <v>1038</v>
      </c>
      <c r="D1240" s="92" t="s">
        <v>1086</v>
      </c>
      <c r="E1240" s="84" t="s">
        <v>8746</v>
      </c>
      <c r="F1240" s="281" t="str">
        <f t="shared" si="162"/>
        <v>MR30978516500</v>
      </c>
      <c r="G1240" s="83"/>
      <c r="H1240" s="83"/>
      <c r="I1240" s="72" t="s">
        <v>564</v>
      </c>
      <c r="J1240" s="305">
        <v>42005</v>
      </c>
      <c r="K1240" s="101">
        <v>45713</v>
      </c>
      <c r="L1240" s="282" t="s">
        <v>1239</v>
      </c>
      <c r="M1240" s="328">
        <v>310.5</v>
      </c>
      <c r="N1240" s="85"/>
      <c r="O1240" s="409"/>
      <c r="P1240" s="92">
        <v>17</v>
      </c>
      <c r="Q1240" s="8">
        <v>8.5</v>
      </c>
      <c r="R1240" s="92" t="s">
        <v>1697</v>
      </c>
      <c r="S1240" s="3">
        <v>6</v>
      </c>
      <c r="T1240" s="3">
        <v>135</v>
      </c>
      <c r="U1240" s="3">
        <v>0</v>
      </c>
      <c r="V1240" s="16">
        <v>4.75</v>
      </c>
      <c r="W1240" s="93" t="s">
        <v>85</v>
      </c>
      <c r="X1240" s="16">
        <v>94</v>
      </c>
      <c r="Y1240" s="8">
        <v>31.39</v>
      </c>
      <c r="Z1240" s="47">
        <v>2650</v>
      </c>
      <c r="AA1240" s="71" t="s">
        <v>2165</v>
      </c>
      <c r="AB1240" s="72" t="s">
        <v>2845</v>
      </c>
      <c r="AC1240" s="47" t="s">
        <v>9716</v>
      </c>
      <c r="AD1240" s="73" t="s">
        <v>1552</v>
      </c>
      <c r="AE1240" s="46" t="s">
        <v>8503</v>
      </c>
      <c r="AF1240" s="82">
        <v>33</v>
      </c>
      <c r="AG1240" s="73" t="s">
        <v>85</v>
      </c>
      <c r="AH1240" s="73" t="s">
        <v>85</v>
      </c>
      <c r="AI1240" s="73" t="s">
        <v>2858</v>
      </c>
      <c r="AJ1240" s="73" t="s">
        <v>1827</v>
      </c>
      <c r="AK1240" s="9">
        <v>1.1000000000000001</v>
      </c>
      <c r="AL1240" s="3" t="s">
        <v>237</v>
      </c>
      <c r="AM1240" s="3" t="s">
        <v>85</v>
      </c>
      <c r="AN1240" s="38" t="s">
        <v>85</v>
      </c>
      <c r="AO1240" s="92" t="s">
        <v>85</v>
      </c>
      <c r="AP1240" s="68">
        <v>16.2</v>
      </c>
      <c r="AQ1240" s="75">
        <v>60</v>
      </c>
      <c r="AR1240" s="92">
        <v>166</v>
      </c>
      <c r="AS1240" s="25">
        <v>5.7</v>
      </c>
      <c r="AT1240" s="25">
        <v>15.5</v>
      </c>
      <c r="AU1240" s="25">
        <v>27.6</v>
      </c>
      <c r="AV1240" s="25">
        <v>42.9</v>
      </c>
      <c r="AW1240" s="25">
        <v>208</v>
      </c>
      <c r="AX1240" s="25">
        <v>201.5</v>
      </c>
      <c r="AY1240" s="93">
        <v>88.2</v>
      </c>
      <c r="AZ1240" s="49">
        <v>52.7</v>
      </c>
      <c r="BA1240" s="49">
        <v>75</v>
      </c>
      <c r="BB1240" s="49">
        <v>41</v>
      </c>
      <c r="BC1240" s="49"/>
      <c r="BD1240" s="92" t="s">
        <v>85</v>
      </c>
      <c r="BE1240" s="91" t="s">
        <v>85</v>
      </c>
      <c r="BF1240" s="92" t="s">
        <v>85</v>
      </c>
      <c r="BG1240" s="91" t="s">
        <v>85</v>
      </c>
      <c r="BH1240" s="70">
        <v>35.406239306891337</v>
      </c>
      <c r="BI1240" s="50">
        <v>20.236220472440898</v>
      </c>
      <c r="BJ1240" s="50">
        <v>20.236220472440898</v>
      </c>
      <c r="BK1240" s="50">
        <v>11.417322834645701</v>
      </c>
      <c r="BL1240" s="357">
        <v>7.6616839999999839E-2</v>
      </c>
      <c r="BM1240" s="73">
        <v>36</v>
      </c>
      <c r="BN1240" s="107" t="s">
        <v>3374</v>
      </c>
      <c r="BO1240" s="46" t="s">
        <v>3891</v>
      </c>
      <c r="BP1240" s="74" t="s">
        <v>3907</v>
      </c>
      <c r="BQ1240" s="74" t="s">
        <v>5204</v>
      </c>
      <c r="BR1240" s="74" t="s">
        <v>5198</v>
      </c>
      <c r="BS1240" s="74" t="s">
        <v>5199</v>
      </c>
      <c r="BT1240" s="74" t="s">
        <v>5169</v>
      </c>
      <c r="BU1240" s="74" t="s">
        <v>5196</v>
      </c>
      <c r="BV1240" s="74" t="s">
        <v>3909</v>
      </c>
      <c r="BW1240" s="74"/>
      <c r="BX1240" s="74"/>
      <c r="BY1240" s="74"/>
      <c r="BZ1240" s="74" t="s">
        <v>6122</v>
      </c>
      <c r="CA1240" s="356" t="s">
        <v>7288</v>
      </c>
      <c r="CB1240" s="74" t="s">
        <v>6120</v>
      </c>
      <c r="CC1240" s="356" t="s">
        <v>7289</v>
      </c>
      <c r="CD1240" s="311" t="str">
        <f t="shared" si="161"/>
        <v>DISCONTINUED - MR309 Grid, 17x8.5, 0mm Offset, 6x135, 94mm Centerbore, Matte Black</v>
      </c>
      <c r="CE1240" s="311" t="s">
        <v>3721</v>
      </c>
      <c r="CF1240" s="311" t="s">
        <v>3720</v>
      </c>
      <c r="CG1240" s="300" t="str">
        <f t="shared" si="159"/>
        <v>STREET (3XX)</v>
      </c>
    </row>
    <row r="1241" spans="1:85" s="36" customFormat="1" ht="15" customHeight="1">
      <c r="A1241" s="571">
        <f t="shared" si="158"/>
        <v>1238</v>
      </c>
      <c r="B1241" s="92" t="s">
        <v>84</v>
      </c>
      <c r="C1241" s="92" t="s">
        <v>1038</v>
      </c>
      <c r="D1241" s="92" t="s">
        <v>1086</v>
      </c>
      <c r="E1241" s="84" t="s">
        <v>8747</v>
      </c>
      <c r="F1241" s="281" t="str">
        <f t="shared" si="162"/>
        <v>MR30978516800</v>
      </c>
      <c r="G1241" s="83"/>
      <c r="H1241" s="83"/>
      <c r="I1241" s="72" t="s">
        <v>565</v>
      </c>
      <c r="J1241" s="305">
        <v>42005</v>
      </c>
      <c r="K1241" s="101">
        <v>45713</v>
      </c>
      <c r="L1241" s="282" t="s">
        <v>1239</v>
      </c>
      <c r="M1241" s="328">
        <v>310.5</v>
      </c>
      <c r="N1241" s="85"/>
      <c r="O1241" s="409"/>
      <c r="P1241" s="92">
        <v>17</v>
      </c>
      <c r="Q1241" s="8">
        <v>8.5</v>
      </c>
      <c r="R1241" s="92" t="s">
        <v>1697</v>
      </c>
      <c r="S1241" s="3">
        <v>6</v>
      </c>
      <c r="T1241" s="3">
        <v>135</v>
      </c>
      <c r="U1241" s="3">
        <v>0</v>
      </c>
      <c r="V1241" s="16">
        <v>4.75</v>
      </c>
      <c r="W1241" s="93" t="s">
        <v>85</v>
      </c>
      <c r="X1241" s="16">
        <v>94</v>
      </c>
      <c r="Y1241" s="8">
        <v>31.39</v>
      </c>
      <c r="Z1241" s="47">
        <v>2650</v>
      </c>
      <c r="AA1241" s="71" t="s">
        <v>5380</v>
      </c>
      <c r="AB1241" s="71" t="s">
        <v>2850</v>
      </c>
      <c r="AC1241" s="47" t="s">
        <v>9716</v>
      </c>
      <c r="AD1241" s="73" t="s">
        <v>1552</v>
      </c>
      <c r="AE1241" s="46" t="s">
        <v>8503</v>
      </c>
      <c r="AF1241" s="82">
        <v>33</v>
      </c>
      <c r="AG1241" s="73" t="s">
        <v>85</v>
      </c>
      <c r="AH1241" s="73" t="s">
        <v>85</v>
      </c>
      <c r="AI1241" s="73" t="s">
        <v>2858</v>
      </c>
      <c r="AJ1241" s="73" t="s">
        <v>1827</v>
      </c>
      <c r="AK1241" s="9">
        <v>1.1000000000000001</v>
      </c>
      <c r="AL1241" s="3" t="s">
        <v>237</v>
      </c>
      <c r="AM1241" s="3" t="s">
        <v>85</v>
      </c>
      <c r="AN1241" s="38" t="s">
        <v>85</v>
      </c>
      <c r="AO1241" s="92" t="s">
        <v>85</v>
      </c>
      <c r="AP1241" s="68">
        <v>16.2</v>
      </c>
      <c r="AQ1241" s="75">
        <v>60</v>
      </c>
      <c r="AR1241" s="92">
        <v>166</v>
      </c>
      <c r="AS1241" s="25">
        <v>5.7</v>
      </c>
      <c r="AT1241" s="25">
        <v>15.5</v>
      </c>
      <c r="AU1241" s="25">
        <v>27.6</v>
      </c>
      <c r="AV1241" s="25">
        <v>42.9</v>
      </c>
      <c r="AW1241" s="25">
        <v>208</v>
      </c>
      <c r="AX1241" s="25">
        <v>201.5</v>
      </c>
      <c r="AY1241" s="93">
        <v>88.2</v>
      </c>
      <c r="AZ1241" s="49">
        <v>52.7</v>
      </c>
      <c r="BA1241" s="49">
        <v>75</v>
      </c>
      <c r="BB1241" s="49">
        <v>41</v>
      </c>
      <c r="BC1241" s="49"/>
      <c r="BD1241" s="92" t="s">
        <v>85</v>
      </c>
      <c r="BE1241" s="91" t="s">
        <v>85</v>
      </c>
      <c r="BF1241" s="92" t="s">
        <v>85</v>
      </c>
      <c r="BG1241" s="91" t="s">
        <v>85</v>
      </c>
      <c r="BH1241" s="70">
        <v>35.428285533109822</v>
      </c>
      <c r="BI1241" s="50">
        <v>20.236220472440898</v>
      </c>
      <c r="BJ1241" s="50">
        <v>20.236220472440898</v>
      </c>
      <c r="BK1241" s="50">
        <v>11.417322834645701</v>
      </c>
      <c r="BL1241" s="357">
        <v>7.6616839999999839E-2</v>
      </c>
      <c r="BM1241" s="73">
        <v>36</v>
      </c>
      <c r="BN1241" s="107" t="s">
        <v>3374</v>
      </c>
      <c r="BO1241" s="46" t="s">
        <v>3891</v>
      </c>
      <c r="BP1241" s="74" t="s">
        <v>3907</v>
      </c>
      <c r="BQ1241" s="74" t="s">
        <v>5204</v>
      </c>
      <c r="BR1241" s="74" t="s">
        <v>5198</v>
      </c>
      <c r="BS1241" s="74" t="s">
        <v>5199</v>
      </c>
      <c r="BT1241" s="74" t="s">
        <v>5169</v>
      </c>
      <c r="BU1241" s="74" t="s">
        <v>5196</v>
      </c>
      <c r="BV1241" s="74" t="s">
        <v>3909</v>
      </c>
      <c r="BW1241" s="74"/>
      <c r="BX1241" s="74"/>
      <c r="BY1241" s="74"/>
      <c r="BZ1241" s="300" t="s">
        <v>6116</v>
      </c>
      <c r="CA1241" s="356" t="s">
        <v>7813</v>
      </c>
      <c r="CB1241" s="300" t="s">
        <v>6118</v>
      </c>
      <c r="CC1241" s="356" t="s">
        <v>7814</v>
      </c>
      <c r="CD1241" s="311" t="str">
        <f t="shared" si="161"/>
        <v>DISCONTINUED - MR309 Grid, 17x8.5, 0mm Offset, 6x135, 94mm Centerbore, Titanium - Matte Black Lip</v>
      </c>
      <c r="CE1241" s="311" t="s">
        <v>3721</v>
      </c>
      <c r="CF1241" s="311" t="s">
        <v>3720</v>
      </c>
      <c r="CG1241" s="300" t="str">
        <f t="shared" si="159"/>
        <v>STREET (3XX)</v>
      </c>
    </row>
    <row r="1242" spans="1:85" s="36" customFormat="1" ht="15" customHeight="1">
      <c r="A1242" s="571">
        <f t="shared" si="158"/>
        <v>1239</v>
      </c>
      <c r="B1242" s="92" t="s">
        <v>84</v>
      </c>
      <c r="C1242" s="92" t="s">
        <v>1038</v>
      </c>
      <c r="D1242" s="92" t="s">
        <v>1086</v>
      </c>
      <c r="E1242" s="84" t="s">
        <v>8748</v>
      </c>
      <c r="F1242" s="281" t="str">
        <f t="shared" si="162"/>
        <v>MR30978560800</v>
      </c>
      <c r="G1242" s="83"/>
      <c r="H1242" s="83"/>
      <c r="I1242" s="72" t="s">
        <v>567</v>
      </c>
      <c r="J1242" s="305">
        <v>42005</v>
      </c>
      <c r="K1242" s="101">
        <v>45713</v>
      </c>
      <c r="L1242" s="282" t="s">
        <v>1239</v>
      </c>
      <c r="M1242" s="328">
        <v>310.5</v>
      </c>
      <c r="N1242" s="85"/>
      <c r="O1242" s="409"/>
      <c r="P1242" s="92">
        <v>17</v>
      </c>
      <c r="Q1242" s="8">
        <v>8.5</v>
      </c>
      <c r="R1242" s="92" t="s">
        <v>1089</v>
      </c>
      <c r="S1242" s="3">
        <v>6</v>
      </c>
      <c r="T1242" s="3">
        <v>5.5</v>
      </c>
      <c r="U1242" s="3">
        <v>0</v>
      </c>
      <c r="V1242" s="16">
        <v>4.75</v>
      </c>
      <c r="W1242" s="93" t="s">
        <v>85</v>
      </c>
      <c r="X1242" s="16">
        <v>108</v>
      </c>
      <c r="Y1242" s="8">
        <v>31.09</v>
      </c>
      <c r="Z1242" s="47">
        <v>2650</v>
      </c>
      <c r="AA1242" s="71" t="s">
        <v>5380</v>
      </c>
      <c r="AB1242" s="71" t="s">
        <v>2850</v>
      </c>
      <c r="AC1242" s="47" t="s">
        <v>9717</v>
      </c>
      <c r="AD1242" s="73" t="s">
        <v>1556</v>
      </c>
      <c r="AE1242" s="46" t="s">
        <v>8503</v>
      </c>
      <c r="AF1242" s="82">
        <v>33</v>
      </c>
      <c r="AG1242" s="73" t="s">
        <v>85</v>
      </c>
      <c r="AH1242" s="73" t="s">
        <v>85</v>
      </c>
      <c r="AI1242" s="92" t="s">
        <v>2859</v>
      </c>
      <c r="AJ1242" s="73" t="s">
        <v>1827</v>
      </c>
      <c r="AK1242" s="9">
        <v>1.1000000000000001</v>
      </c>
      <c r="AL1242" s="3" t="s">
        <v>237</v>
      </c>
      <c r="AM1242" s="3" t="s">
        <v>85</v>
      </c>
      <c r="AN1242" s="38" t="s">
        <v>85</v>
      </c>
      <c r="AO1242" s="92" t="s">
        <v>85</v>
      </c>
      <c r="AP1242" s="68">
        <v>16.2</v>
      </c>
      <c r="AQ1242" s="75">
        <v>60</v>
      </c>
      <c r="AR1242" s="92">
        <v>170</v>
      </c>
      <c r="AS1242" s="25">
        <v>4</v>
      </c>
      <c r="AT1242" s="25">
        <v>14</v>
      </c>
      <c r="AU1242" s="25">
        <v>27.6</v>
      </c>
      <c r="AV1242" s="25">
        <v>42.9</v>
      </c>
      <c r="AW1242" s="25">
        <v>208</v>
      </c>
      <c r="AX1242" s="25">
        <v>201.5</v>
      </c>
      <c r="AY1242" s="93">
        <v>107</v>
      </c>
      <c r="AZ1242" s="49">
        <v>41</v>
      </c>
      <c r="BA1242" s="49">
        <v>74</v>
      </c>
      <c r="BB1242" s="49">
        <v>41</v>
      </c>
      <c r="BC1242" s="49"/>
      <c r="BD1242" s="92" t="s">
        <v>85</v>
      </c>
      <c r="BE1242" s="91" t="s">
        <v>85</v>
      </c>
      <c r="BF1242" s="92" t="s">
        <v>85</v>
      </c>
      <c r="BG1242" s="91" t="s">
        <v>85</v>
      </c>
      <c r="BH1242" s="70">
        <v>35.229869497143433</v>
      </c>
      <c r="BI1242" s="50">
        <v>20.236220472440898</v>
      </c>
      <c r="BJ1242" s="50">
        <v>20.236220472440898</v>
      </c>
      <c r="BK1242" s="50">
        <v>11.417322834645701</v>
      </c>
      <c r="BL1242" s="357">
        <v>7.6616839999999839E-2</v>
      </c>
      <c r="BM1242" s="73">
        <v>36</v>
      </c>
      <c r="BN1242" s="107" t="s">
        <v>3374</v>
      </c>
      <c r="BO1242" s="46" t="s">
        <v>3891</v>
      </c>
      <c r="BP1242" s="74" t="s">
        <v>3907</v>
      </c>
      <c r="BQ1242" s="74" t="s">
        <v>5204</v>
      </c>
      <c r="BR1242" s="74" t="s">
        <v>5198</v>
      </c>
      <c r="BS1242" s="74" t="s">
        <v>5199</v>
      </c>
      <c r="BT1242" s="74" t="s">
        <v>5169</v>
      </c>
      <c r="BU1242" s="74" t="s">
        <v>5196</v>
      </c>
      <c r="BV1242" s="74" t="s">
        <v>3909</v>
      </c>
      <c r="BW1242" s="74"/>
      <c r="BX1242" s="74"/>
      <c r="BY1242" s="74"/>
      <c r="BZ1242" s="300" t="s">
        <v>6116</v>
      </c>
      <c r="CA1242" s="356" t="s">
        <v>7813</v>
      </c>
      <c r="CB1242" s="300" t="s">
        <v>6118</v>
      </c>
      <c r="CC1242" s="356" t="s">
        <v>7814</v>
      </c>
      <c r="CD1242" s="311" t="str">
        <f t="shared" si="161"/>
        <v>DISCONTINUED - MR309 Grid, 17x8.5, 0mm Offset, 6x5.5, 108mm Centerbore, Titanium - Matte Black Lip</v>
      </c>
      <c r="CE1242" s="311" t="s">
        <v>3721</v>
      </c>
      <c r="CF1242" s="311" t="s">
        <v>3720</v>
      </c>
      <c r="CG1242" s="300" t="str">
        <f t="shared" si="159"/>
        <v>STREET (3XX)</v>
      </c>
    </row>
    <row r="1243" spans="1:85" s="36" customFormat="1" ht="15" customHeight="1">
      <c r="A1243" s="571">
        <f t="shared" si="158"/>
        <v>1240</v>
      </c>
      <c r="B1243" s="92" t="s">
        <v>84</v>
      </c>
      <c r="C1243" s="92" t="s">
        <v>1038</v>
      </c>
      <c r="D1243" s="92" t="s">
        <v>1086</v>
      </c>
      <c r="E1243" s="84" t="s">
        <v>8749</v>
      </c>
      <c r="F1243" s="281" t="str">
        <f t="shared" si="162"/>
        <v>MR30978588500</v>
      </c>
      <c r="G1243" s="83"/>
      <c r="H1243" s="83"/>
      <c r="I1243" s="72" t="s">
        <v>570</v>
      </c>
      <c r="J1243" s="305">
        <v>42005</v>
      </c>
      <c r="K1243" s="101">
        <v>45713</v>
      </c>
      <c r="L1243" s="282" t="s">
        <v>1239</v>
      </c>
      <c r="M1243" s="328">
        <v>310.5</v>
      </c>
      <c r="N1243" s="85"/>
      <c r="O1243" s="409"/>
      <c r="P1243" s="92">
        <v>17</v>
      </c>
      <c r="Q1243" s="8">
        <v>8.5</v>
      </c>
      <c r="R1243" s="92" t="s">
        <v>1701</v>
      </c>
      <c r="S1243" s="3">
        <v>8</v>
      </c>
      <c r="T1243" s="3">
        <v>180</v>
      </c>
      <c r="U1243" s="3">
        <v>0</v>
      </c>
      <c r="V1243" s="16">
        <v>4.75</v>
      </c>
      <c r="W1243" s="93" t="s">
        <v>85</v>
      </c>
      <c r="X1243" s="16">
        <v>130.81</v>
      </c>
      <c r="Y1243" s="8">
        <v>31.02</v>
      </c>
      <c r="Z1243" s="47">
        <v>3640</v>
      </c>
      <c r="AA1243" s="71" t="s">
        <v>2165</v>
      </c>
      <c r="AB1243" s="72" t="s">
        <v>2845</v>
      </c>
      <c r="AC1243" s="47" t="s">
        <v>9718</v>
      </c>
      <c r="AD1243" s="73" t="s">
        <v>1562</v>
      </c>
      <c r="AE1243" s="46" t="s">
        <v>8503</v>
      </c>
      <c r="AF1243" s="82">
        <v>33</v>
      </c>
      <c r="AG1243" s="73" t="s">
        <v>85</v>
      </c>
      <c r="AH1243" s="73" t="s">
        <v>85</v>
      </c>
      <c r="AI1243" s="3" t="s">
        <v>2863</v>
      </c>
      <c r="AJ1243" s="73" t="s">
        <v>1827</v>
      </c>
      <c r="AK1243" s="9">
        <v>1.1000000000000001</v>
      </c>
      <c r="AL1243" s="3" t="s">
        <v>237</v>
      </c>
      <c r="AM1243" s="3" t="s">
        <v>85</v>
      </c>
      <c r="AN1243" s="38" t="s">
        <v>85</v>
      </c>
      <c r="AO1243" s="92" t="s">
        <v>85</v>
      </c>
      <c r="AP1243" s="68">
        <v>16.2</v>
      </c>
      <c r="AQ1243" s="75">
        <v>60</v>
      </c>
      <c r="AR1243" s="92">
        <v>208</v>
      </c>
      <c r="AS1243" s="25">
        <v>0</v>
      </c>
      <c r="AT1243" s="25">
        <v>0</v>
      </c>
      <c r="AU1243" s="25">
        <v>27.3</v>
      </c>
      <c r="AV1243" s="25">
        <v>42.9</v>
      </c>
      <c r="AW1243" s="25">
        <v>208</v>
      </c>
      <c r="AX1243" s="25">
        <v>201.5</v>
      </c>
      <c r="AY1243" s="93">
        <v>123</v>
      </c>
      <c r="AZ1243" s="49">
        <v>89.5</v>
      </c>
      <c r="BA1243" s="49">
        <v>89.5</v>
      </c>
      <c r="BB1243" s="49">
        <v>41</v>
      </c>
      <c r="BC1243" s="49"/>
      <c r="BD1243" s="92" t="s">
        <v>85</v>
      </c>
      <c r="BE1243" s="91" t="s">
        <v>85</v>
      </c>
      <c r="BF1243" s="92" t="s">
        <v>85</v>
      </c>
      <c r="BG1243" s="91" t="s">
        <v>85</v>
      </c>
      <c r="BH1243" s="70">
        <v>35.207823270924941</v>
      </c>
      <c r="BI1243" s="50">
        <v>20.236220472440898</v>
      </c>
      <c r="BJ1243" s="50">
        <v>20.236220472440898</v>
      </c>
      <c r="BK1243" s="50">
        <v>11.417322834645701</v>
      </c>
      <c r="BL1243" s="357">
        <v>7.6616839999999839E-2</v>
      </c>
      <c r="BM1243" s="73">
        <v>36</v>
      </c>
      <c r="BN1243" s="107" t="s">
        <v>3374</v>
      </c>
      <c r="BO1243" s="46" t="s">
        <v>3891</v>
      </c>
      <c r="BP1243" s="74" t="s">
        <v>3907</v>
      </c>
      <c r="BQ1243" s="74" t="s">
        <v>5204</v>
      </c>
      <c r="BR1243" s="74" t="s">
        <v>5198</v>
      </c>
      <c r="BS1243" s="74" t="s">
        <v>5199</v>
      </c>
      <c r="BT1243" s="74" t="s">
        <v>5169</v>
      </c>
      <c r="BU1243" s="74" t="s">
        <v>5196</v>
      </c>
      <c r="BV1243" s="74" t="s">
        <v>3909</v>
      </c>
      <c r="BW1243" s="74"/>
      <c r="BX1243" s="74"/>
      <c r="BY1243" s="74"/>
      <c r="BZ1243" s="300" t="s">
        <v>6123</v>
      </c>
      <c r="CA1243" s="356" t="s">
        <v>7398</v>
      </c>
      <c r="CB1243" s="300" t="s">
        <v>6121</v>
      </c>
      <c r="CC1243" s="356" t="s">
        <v>7399</v>
      </c>
      <c r="CD1243" s="311" t="str">
        <f t="shared" si="161"/>
        <v>DISCONTINUED - MR309 Grid, 17x8.5, 0mm Offset, 8x180, 130.81mm Centerbore, Matte Black</v>
      </c>
      <c r="CE1243" s="311" t="s">
        <v>3721</v>
      </c>
      <c r="CF1243" s="311" t="s">
        <v>3720</v>
      </c>
      <c r="CG1243" s="300" t="str">
        <f t="shared" si="159"/>
        <v>STREET (3XX)</v>
      </c>
    </row>
    <row r="1244" spans="1:85" s="36" customFormat="1" ht="15" customHeight="1">
      <c r="A1244" s="571">
        <f t="shared" si="158"/>
        <v>1241</v>
      </c>
      <c r="B1244" s="92" t="s">
        <v>84</v>
      </c>
      <c r="C1244" s="92" t="s">
        <v>1038</v>
      </c>
      <c r="D1244" s="92" t="s">
        <v>1086</v>
      </c>
      <c r="E1244" s="84" t="s">
        <v>8750</v>
      </c>
      <c r="F1244" s="281" t="str">
        <f t="shared" si="162"/>
        <v>MR30989088500</v>
      </c>
      <c r="G1244" s="83"/>
      <c r="H1244" s="83"/>
      <c r="I1244" s="72" t="s">
        <v>586</v>
      </c>
      <c r="J1244" s="305">
        <v>42005</v>
      </c>
      <c r="K1244" s="101">
        <v>45713</v>
      </c>
      <c r="L1244" s="282" t="s">
        <v>1239</v>
      </c>
      <c r="M1244" s="328">
        <v>369</v>
      </c>
      <c r="N1244" s="85"/>
      <c r="O1244" s="409"/>
      <c r="P1244" s="92">
        <v>18</v>
      </c>
      <c r="Q1244" s="8">
        <v>9</v>
      </c>
      <c r="R1244" s="92" t="s">
        <v>1701</v>
      </c>
      <c r="S1244" s="3">
        <v>8</v>
      </c>
      <c r="T1244" s="3">
        <v>180</v>
      </c>
      <c r="U1244" s="3">
        <v>0</v>
      </c>
      <c r="V1244" s="16">
        <v>5</v>
      </c>
      <c r="W1244" s="93" t="s">
        <v>85</v>
      </c>
      <c r="X1244" s="16">
        <v>130.81</v>
      </c>
      <c r="Y1244" s="8">
        <v>33.75</v>
      </c>
      <c r="Z1244" s="47">
        <v>3640</v>
      </c>
      <c r="AA1244" s="71" t="s">
        <v>2165</v>
      </c>
      <c r="AB1244" s="72" t="s">
        <v>2845</v>
      </c>
      <c r="AC1244" s="47" t="s">
        <v>9861</v>
      </c>
      <c r="AD1244" s="73" t="s">
        <v>1562</v>
      </c>
      <c r="AE1244" s="46" t="s">
        <v>8503</v>
      </c>
      <c r="AF1244" s="82">
        <v>33</v>
      </c>
      <c r="AG1244" s="73" t="s">
        <v>85</v>
      </c>
      <c r="AH1244" s="73" t="s">
        <v>85</v>
      </c>
      <c r="AI1244" s="3" t="s">
        <v>2863</v>
      </c>
      <c r="AJ1244" s="73" t="s">
        <v>1827</v>
      </c>
      <c r="AK1244" s="9">
        <v>1.1000000000000001</v>
      </c>
      <c r="AL1244" s="3" t="s">
        <v>237</v>
      </c>
      <c r="AM1244" s="3" t="s">
        <v>85</v>
      </c>
      <c r="AN1244" s="38" t="s">
        <v>85</v>
      </c>
      <c r="AO1244" s="92" t="s">
        <v>85</v>
      </c>
      <c r="AP1244" s="68">
        <v>16.2</v>
      </c>
      <c r="AQ1244" s="75">
        <v>60</v>
      </c>
      <c r="AR1244" s="92">
        <v>208</v>
      </c>
      <c r="AS1244" s="94">
        <v>0</v>
      </c>
      <c r="AT1244" s="94">
        <v>0</v>
      </c>
      <c r="AU1244" s="25">
        <v>37</v>
      </c>
      <c r="AV1244" s="25">
        <v>54.3</v>
      </c>
      <c r="AW1244" s="94">
        <v>219.2</v>
      </c>
      <c r="AX1244" s="94">
        <v>214.8</v>
      </c>
      <c r="AY1244" s="93">
        <v>123</v>
      </c>
      <c r="AZ1244" s="49">
        <v>89.5</v>
      </c>
      <c r="BA1244" s="49">
        <v>89.5</v>
      </c>
      <c r="BB1244" s="49">
        <v>43</v>
      </c>
      <c r="BC1244" s="49"/>
      <c r="BD1244" s="92" t="s">
        <v>85</v>
      </c>
      <c r="BE1244" s="91" t="s">
        <v>85</v>
      </c>
      <c r="BF1244" s="92" t="s">
        <v>85</v>
      </c>
      <c r="BG1244" s="91" t="s">
        <v>85</v>
      </c>
      <c r="BH1244" s="70">
        <v>38.095878905546847</v>
      </c>
      <c r="BI1244" s="50">
        <v>21.141732283464599</v>
      </c>
      <c r="BJ1244" s="50">
        <v>21.141732283464599</v>
      </c>
      <c r="BK1244" s="50">
        <v>11.929133858267701</v>
      </c>
      <c r="BL1244" s="357">
        <v>8.7375807000000152E-2</v>
      </c>
      <c r="BM1244" s="73">
        <v>36</v>
      </c>
      <c r="BN1244" s="107" t="s">
        <v>3374</v>
      </c>
      <c r="BO1244" s="46" t="s">
        <v>3891</v>
      </c>
      <c r="BP1244" s="74" t="s">
        <v>3907</v>
      </c>
      <c r="BQ1244" s="74" t="s">
        <v>5204</v>
      </c>
      <c r="BR1244" s="74" t="s">
        <v>5198</v>
      </c>
      <c r="BS1244" s="74" t="s">
        <v>5199</v>
      </c>
      <c r="BT1244" s="74" t="s">
        <v>5169</v>
      </c>
      <c r="BU1244" s="74" t="s">
        <v>5196</v>
      </c>
      <c r="BV1244" s="74" t="s">
        <v>3909</v>
      </c>
      <c r="BW1244" s="74"/>
      <c r="BX1244" s="74"/>
      <c r="BY1244" s="74"/>
      <c r="BZ1244" s="300" t="s">
        <v>6123</v>
      </c>
      <c r="CA1244" s="356" t="s">
        <v>7398</v>
      </c>
      <c r="CB1244" s="300" t="s">
        <v>6121</v>
      </c>
      <c r="CC1244" s="356" t="s">
        <v>7399</v>
      </c>
      <c r="CD1244" s="311" t="str">
        <f t="shared" si="161"/>
        <v>DISCONTINUED - MR309 Grid, 18x9, 0mm Offset, 8x180, 130.81mm Centerbore, Matte Black</v>
      </c>
      <c r="CE1244" s="311" t="s">
        <v>3721</v>
      </c>
      <c r="CF1244" s="311" t="s">
        <v>3720</v>
      </c>
      <c r="CG1244" s="300" t="str">
        <f t="shared" si="159"/>
        <v>STREET (3XX)</v>
      </c>
    </row>
    <row r="1245" spans="1:85" s="36" customFormat="1" ht="15" customHeight="1">
      <c r="A1245" s="571">
        <f t="shared" si="158"/>
        <v>1242</v>
      </c>
      <c r="B1245" s="92" t="s">
        <v>84</v>
      </c>
      <c r="C1245" s="92" t="s">
        <v>1038</v>
      </c>
      <c r="D1245" s="92" t="s">
        <v>3867</v>
      </c>
      <c r="E1245" s="84" t="s">
        <v>8751</v>
      </c>
      <c r="F1245" s="281" t="str">
        <f t="shared" si="162"/>
        <v>MR316290161318</v>
      </c>
      <c r="G1245" s="83"/>
      <c r="H1245" s="83"/>
      <c r="I1245" s="72" t="s">
        <v>5366</v>
      </c>
      <c r="J1245" s="315">
        <v>44501.579837962963</v>
      </c>
      <c r="K1245" s="101">
        <v>45713</v>
      </c>
      <c r="L1245" s="282" t="s">
        <v>1239</v>
      </c>
      <c r="M1245" s="328">
        <v>349</v>
      </c>
      <c r="N1245" s="85"/>
      <c r="O1245" s="409"/>
      <c r="P1245" s="29">
        <v>20</v>
      </c>
      <c r="Q1245" s="8">
        <v>9</v>
      </c>
      <c r="R1245" s="92" t="s">
        <v>1697</v>
      </c>
      <c r="S1245" s="3">
        <v>6</v>
      </c>
      <c r="T1245" s="29">
        <v>135</v>
      </c>
      <c r="U1245" s="29">
        <v>18</v>
      </c>
      <c r="V1245" s="16">
        <v>5.7</v>
      </c>
      <c r="W1245" s="93" t="s">
        <v>85</v>
      </c>
      <c r="X1245" s="16">
        <v>87</v>
      </c>
      <c r="Y1245" s="41">
        <v>33.6</v>
      </c>
      <c r="Z1245" s="47">
        <v>2650</v>
      </c>
      <c r="AA1245" s="71" t="s">
        <v>4122</v>
      </c>
      <c r="AB1245" s="71" t="s">
        <v>2845</v>
      </c>
      <c r="AC1245" s="47" t="s">
        <v>9767</v>
      </c>
      <c r="AD1245" s="74" t="s">
        <v>1600</v>
      </c>
      <c r="AE1245" s="46" t="s">
        <v>8501</v>
      </c>
      <c r="AF1245" s="82">
        <v>22</v>
      </c>
      <c r="AG1245" s="80" t="s">
        <v>85</v>
      </c>
      <c r="AH1245" s="73" t="s">
        <v>85</v>
      </c>
      <c r="AI1245" s="73" t="s">
        <v>85</v>
      </c>
      <c r="AJ1245" s="73" t="s">
        <v>85</v>
      </c>
      <c r="AK1245" s="9" t="s">
        <v>85</v>
      </c>
      <c r="AL1245" s="74" t="s">
        <v>236</v>
      </c>
      <c r="AM1245" s="74" t="s">
        <v>85</v>
      </c>
      <c r="AN1245" s="38" t="s">
        <v>85</v>
      </c>
      <c r="AO1245" s="74" t="s">
        <v>85</v>
      </c>
      <c r="AP1245" s="68">
        <v>16.2</v>
      </c>
      <c r="AQ1245" s="75">
        <v>60</v>
      </c>
      <c r="AR1245" s="3">
        <v>175</v>
      </c>
      <c r="AS1245" s="34">
        <v>3</v>
      </c>
      <c r="AT1245" s="34">
        <v>16.600000000000001</v>
      </c>
      <c r="AU1245" s="34">
        <v>36.799999999999997</v>
      </c>
      <c r="AV1245" s="34">
        <v>42.9</v>
      </c>
      <c r="AW1245" s="34">
        <v>244</v>
      </c>
      <c r="AX1245" s="94">
        <v>238</v>
      </c>
      <c r="AY1245" s="383">
        <v>82.31</v>
      </c>
      <c r="AZ1245" s="382">
        <v>37.44</v>
      </c>
      <c r="BA1245" s="382">
        <v>45.76</v>
      </c>
      <c r="BB1245" s="49">
        <v>45</v>
      </c>
      <c r="BC1245" s="49"/>
      <c r="BD1245" s="3" t="s">
        <v>85</v>
      </c>
      <c r="BE1245" s="91" t="s">
        <v>85</v>
      </c>
      <c r="BF1245" s="3" t="s">
        <v>85</v>
      </c>
      <c r="BG1245" s="91" t="s">
        <v>85</v>
      </c>
      <c r="BH1245" s="70">
        <v>40.729999999999997</v>
      </c>
      <c r="BI1245" s="50">
        <v>23.228346456692901</v>
      </c>
      <c r="BJ1245" s="50">
        <v>23.228346456692901</v>
      </c>
      <c r="BK1245" s="50">
        <v>11.771653543307099</v>
      </c>
      <c r="BL1245" s="357">
        <v>0.10408189999999996</v>
      </c>
      <c r="BM1245" s="14">
        <v>24</v>
      </c>
      <c r="BN1245" s="107" t="s">
        <v>3374</v>
      </c>
      <c r="BO1245" s="46" t="s">
        <v>3891</v>
      </c>
      <c r="BP1245" s="29" t="s">
        <v>3907</v>
      </c>
      <c r="BQ1245" s="29" t="s">
        <v>5222</v>
      </c>
      <c r="BR1245" s="29" t="s">
        <v>5223</v>
      </c>
      <c r="BS1245" s="29" t="s">
        <v>5216</v>
      </c>
      <c r="BT1245" s="74" t="s">
        <v>4101</v>
      </c>
      <c r="BU1245" s="74" t="s">
        <v>3909</v>
      </c>
      <c r="BV1245" s="74"/>
      <c r="BW1245" s="74"/>
      <c r="BX1245" s="74"/>
      <c r="BY1245" s="74"/>
      <c r="BZ1245" s="300" t="s">
        <v>7873</v>
      </c>
      <c r="CA1245" s="363" t="s">
        <v>7874</v>
      </c>
      <c r="CB1245" s="300" t="s">
        <v>7871</v>
      </c>
      <c r="CC1245" s="363" t="s">
        <v>7872</v>
      </c>
      <c r="CD1245" s="311" t="str">
        <f t="shared" si="161"/>
        <v>DISCONTINUED - MR316, 20x9, +18mm Offset, 6x135, 87mm Centerbore, Gloss Black</v>
      </c>
      <c r="CE1245" s="311" t="s">
        <v>3721</v>
      </c>
      <c r="CF1245" s="311" t="s">
        <v>3720</v>
      </c>
      <c r="CG1245" s="300" t="str">
        <f t="shared" si="159"/>
        <v>STREET (3XX)</v>
      </c>
    </row>
    <row r="1246" spans="1:85" s="36" customFormat="1" ht="15" customHeight="1">
      <c r="A1246" s="571">
        <f t="shared" si="158"/>
        <v>1243</v>
      </c>
      <c r="B1246" s="92" t="s">
        <v>84</v>
      </c>
      <c r="C1246" s="92" t="s">
        <v>1038</v>
      </c>
      <c r="D1246" s="92" t="s">
        <v>4208</v>
      </c>
      <c r="E1246" s="129" t="s">
        <v>8752</v>
      </c>
      <c r="F1246" s="281" t="str">
        <f t="shared" si="162"/>
        <v>MR31729088818</v>
      </c>
      <c r="G1246" s="83"/>
      <c r="H1246" s="83"/>
      <c r="I1246" s="72" t="s">
        <v>4248</v>
      </c>
      <c r="J1246" s="305">
        <v>44026</v>
      </c>
      <c r="K1246" s="101">
        <v>45713</v>
      </c>
      <c r="L1246" s="282" t="s">
        <v>1239</v>
      </c>
      <c r="M1246" s="328">
        <v>399</v>
      </c>
      <c r="N1246" s="85"/>
      <c r="O1246" s="409"/>
      <c r="P1246" s="29">
        <v>20</v>
      </c>
      <c r="Q1246" s="8">
        <v>9</v>
      </c>
      <c r="R1246" s="92" t="s">
        <v>1701</v>
      </c>
      <c r="S1246" s="3">
        <v>8</v>
      </c>
      <c r="T1246" s="29">
        <v>180</v>
      </c>
      <c r="U1246" s="29">
        <v>18</v>
      </c>
      <c r="V1246" s="16">
        <v>5.75</v>
      </c>
      <c r="W1246" s="93" t="s">
        <v>85</v>
      </c>
      <c r="X1246" s="16">
        <v>130.81</v>
      </c>
      <c r="Y1246" s="8">
        <v>40.340000000000003</v>
      </c>
      <c r="Z1246" s="47">
        <v>3640</v>
      </c>
      <c r="AA1246" s="11" t="s">
        <v>2093</v>
      </c>
      <c r="AB1246" s="11" t="s">
        <v>2850</v>
      </c>
      <c r="AC1246" s="47" t="s">
        <v>9770</v>
      </c>
      <c r="AD1246" s="74" t="s">
        <v>1597</v>
      </c>
      <c r="AE1246" s="46" t="s">
        <v>8503</v>
      </c>
      <c r="AF1246" s="82">
        <v>33</v>
      </c>
      <c r="AG1246" s="80" t="s">
        <v>85</v>
      </c>
      <c r="AH1246" s="73" t="s">
        <v>85</v>
      </c>
      <c r="AI1246" s="13" t="s">
        <v>2863</v>
      </c>
      <c r="AJ1246" s="73" t="s">
        <v>1497</v>
      </c>
      <c r="AK1246" s="9">
        <v>1.1000000000000001</v>
      </c>
      <c r="AL1246" s="92" t="s">
        <v>237</v>
      </c>
      <c r="AM1246" s="92" t="s">
        <v>85</v>
      </c>
      <c r="AN1246" s="38" t="s">
        <v>85</v>
      </c>
      <c r="AO1246" s="92" t="s">
        <v>85</v>
      </c>
      <c r="AP1246" s="68">
        <v>16.2</v>
      </c>
      <c r="AQ1246" s="75">
        <v>60</v>
      </c>
      <c r="AR1246" s="3">
        <v>210</v>
      </c>
      <c r="AS1246" s="34">
        <v>0</v>
      </c>
      <c r="AT1246" s="34">
        <v>0</v>
      </c>
      <c r="AU1246" s="34">
        <v>32.5</v>
      </c>
      <c r="AV1246" s="34">
        <v>55.9</v>
      </c>
      <c r="AW1246" s="34">
        <v>244.6</v>
      </c>
      <c r="AX1246" s="94">
        <v>241</v>
      </c>
      <c r="AY1246" s="381">
        <v>123.1</v>
      </c>
      <c r="AZ1246" s="382">
        <v>92</v>
      </c>
      <c r="BA1246" s="382">
        <v>92</v>
      </c>
      <c r="BB1246" s="49">
        <v>21</v>
      </c>
      <c r="BC1246" s="49"/>
      <c r="BD1246" s="3" t="s">
        <v>85</v>
      </c>
      <c r="BE1246" s="91" t="s">
        <v>85</v>
      </c>
      <c r="BF1246" s="3" t="s">
        <v>85</v>
      </c>
      <c r="BG1246" s="91" t="s">
        <v>85</v>
      </c>
      <c r="BH1246" s="70">
        <v>45.488713430813071</v>
      </c>
      <c r="BI1246" s="50">
        <v>23.228346456692901</v>
      </c>
      <c r="BJ1246" s="50">
        <v>23.228346456692901</v>
      </c>
      <c r="BK1246" s="50">
        <v>11.771653543307099</v>
      </c>
      <c r="BL1246" s="357">
        <v>0.10408189999999996</v>
      </c>
      <c r="BM1246" s="73">
        <v>24</v>
      </c>
      <c r="BN1246" s="107" t="s">
        <v>3374</v>
      </c>
      <c r="BO1246" s="46" t="s">
        <v>3891</v>
      </c>
      <c r="BP1246" s="29" t="s">
        <v>3907</v>
      </c>
      <c r="BQ1246" s="29" t="s">
        <v>4614</v>
      </c>
      <c r="BR1246" s="29" t="s">
        <v>5224</v>
      </c>
      <c r="BS1246" s="29" t="s">
        <v>5199</v>
      </c>
      <c r="BT1246" s="74" t="s">
        <v>5225</v>
      </c>
      <c r="BU1246" s="74" t="s">
        <v>5226</v>
      </c>
      <c r="BV1246" s="74" t="s">
        <v>4101</v>
      </c>
      <c r="BW1246" s="74" t="s">
        <v>3909</v>
      </c>
      <c r="BX1246" s="74"/>
      <c r="BY1246" s="74"/>
      <c r="BZ1246" s="300" t="s">
        <v>6212</v>
      </c>
      <c r="CA1246" s="363" t="s">
        <v>7310</v>
      </c>
      <c r="CB1246" s="300" t="s">
        <v>6216</v>
      </c>
      <c r="CC1246" s="363" t="s">
        <v>7311</v>
      </c>
      <c r="CD1246" s="311" t="str">
        <f t="shared" si="161"/>
        <v>DISCONTINUED - MR317, 20x9, +18mm Offset, 8x180, 130.81mm Centerbore, Titanium</v>
      </c>
      <c r="CE1246" s="311" t="s">
        <v>3721</v>
      </c>
      <c r="CF1246" s="311" t="s">
        <v>3720</v>
      </c>
      <c r="CG1246" s="300" t="str">
        <f t="shared" si="159"/>
        <v>STREET (3XX)</v>
      </c>
    </row>
    <row r="1247" spans="1:85" s="36" customFormat="1" ht="15" customHeight="1">
      <c r="A1247" s="571">
        <f t="shared" si="158"/>
        <v>1244</v>
      </c>
      <c r="B1247" s="4" t="s">
        <v>84</v>
      </c>
      <c r="C1247" s="92" t="s">
        <v>1038</v>
      </c>
      <c r="D1247" s="92" t="s">
        <v>5782</v>
      </c>
      <c r="E1247" s="84" t="s">
        <v>8753</v>
      </c>
      <c r="F1247" s="281" t="str">
        <f t="shared" si="162"/>
        <v>MR319290601318</v>
      </c>
      <c r="G1247" s="83"/>
      <c r="H1247" s="83"/>
      <c r="I1247" s="346">
        <v>191682032554</v>
      </c>
      <c r="J1247" s="305">
        <v>44790.412168553237</v>
      </c>
      <c r="K1247" s="101">
        <v>45713</v>
      </c>
      <c r="L1247" s="282" t="s">
        <v>1239</v>
      </c>
      <c r="M1247" s="328">
        <v>399</v>
      </c>
      <c r="N1247" s="85"/>
      <c r="O1247" s="409"/>
      <c r="P1247" s="29">
        <v>20</v>
      </c>
      <c r="Q1247" s="8">
        <v>9</v>
      </c>
      <c r="R1247" s="92" t="s">
        <v>1089</v>
      </c>
      <c r="S1247" s="3">
        <v>6</v>
      </c>
      <c r="T1247" s="29">
        <v>5.5</v>
      </c>
      <c r="U1247" s="29">
        <v>18</v>
      </c>
      <c r="V1247" s="16" t="s">
        <v>5777</v>
      </c>
      <c r="W1247" s="93" t="s">
        <v>85</v>
      </c>
      <c r="X1247" s="16" t="s">
        <v>5771</v>
      </c>
      <c r="Y1247" s="8">
        <v>37.409999999999997</v>
      </c>
      <c r="Z1247" s="47">
        <v>2650</v>
      </c>
      <c r="AA1247" s="11" t="s">
        <v>4122</v>
      </c>
      <c r="AB1247" s="11" t="s">
        <v>2845</v>
      </c>
      <c r="AC1247" s="47" t="s">
        <v>9769</v>
      </c>
      <c r="AD1247" s="74" t="s">
        <v>4924</v>
      </c>
      <c r="AE1247" s="46" t="s">
        <v>8501</v>
      </c>
      <c r="AF1247" s="82">
        <v>22</v>
      </c>
      <c r="AG1247" s="80" t="s">
        <v>85</v>
      </c>
      <c r="AH1247" s="73" t="s">
        <v>85</v>
      </c>
      <c r="AI1247" s="73" t="s">
        <v>85</v>
      </c>
      <c r="AJ1247" s="73" t="s">
        <v>85</v>
      </c>
      <c r="AK1247" s="9" t="s">
        <v>85</v>
      </c>
      <c r="AL1247" s="13" t="s">
        <v>236</v>
      </c>
      <c r="AM1247" s="75" t="s">
        <v>1649</v>
      </c>
      <c r="AN1247" s="38">
        <v>2.75</v>
      </c>
      <c r="AO1247" s="3">
        <v>78.3</v>
      </c>
      <c r="AP1247" s="68">
        <v>16.2</v>
      </c>
      <c r="AQ1247" s="75">
        <v>60</v>
      </c>
      <c r="AR1247" s="3">
        <v>175</v>
      </c>
      <c r="AS1247" s="34">
        <v>4</v>
      </c>
      <c r="AT1247" s="34">
        <v>20</v>
      </c>
      <c r="AU1247" s="34">
        <v>36</v>
      </c>
      <c r="AV1247" s="34">
        <v>42</v>
      </c>
      <c r="AW1247" s="34">
        <v>246</v>
      </c>
      <c r="AX1247" s="94">
        <v>238</v>
      </c>
      <c r="AY1247" s="381">
        <v>103.36</v>
      </c>
      <c r="AZ1247" s="382">
        <v>27.13</v>
      </c>
      <c r="BA1247" s="382">
        <v>45</v>
      </c>
      <c r="BB1247" s="49">
        <v>27</v>
      </c>
      <c r="BC1247" s="49"/>
      <c r="BD1247" s="3" t="s">
        <v>85</v>
      </c>
      <c r="BE1247" s="91" t="s">
        <v>85</v>
      </c>
      <c r="BF1247" s="3" t="s">
        <v>85</v>
      </c>
      <c r="BG1247" s="91" t="s">
        <v>85</v>
      </c>
      <c r="BH1247" s="70">
        <v>42.475729180953074</v>
      </c>
      <c r="BI1247" s="50">
        <v>23.228346456692901</v>
      </c>
      <c r="BJ1247" s="50">
        <v>23.228346456692901</v>
      </c>
      <c r="BK1247" s="50">
        <v>11.771653543307099</v>
      </c>
      <c r="BL1247" s="357">
        <v>0.10408189999999996</v>
      </c>
      <c r="BM1247" s="73">
        <v>24</v>
      </c>
      <c r="BN1247" s="107" t="s">
        <v>3374</v>
      </c>
      <c r="BO1247" s="46" t="s">
        <v>3891</v>
      </c>
      <c r="BP1247" s="29" t="s">
        <v>3907</v>
      </c>
      <c r="BQ1247" s="29" t="s">
        <v>6574</v>
      </c>
      <c r="BR1247" s="29" t="s">
        <v>6575</v>
      </c>
      <c r="BS1247" s="29" t="s">
        <v>6576</v>
      </c>
      <c r="BT1247" s="74" t="s">
        <v>4101</v>
      </c>
      <c r="BU1247" s="74" t="s">
        <v>3909</v>
      </c>
      <c r="BV1247" s="74" t="s">
        <v>6577</v>
      </c>
      <c r="BW1247" s="74"/>
      <c r="BX1247" s="74"/>
      <c r="BY1247" s="74"/>
      <c r="BZ1247" s="300" t="s">
        <v>6560</v>
      </c>
      <c r="CA1247" s="363" t="s">
        <v>7316</v>
      </c>
      <c r="CB1247" s="300" t="s">
        <v>6561</v>
      </c>
      <c r="CC1247" s="363" t="s">
        <v>7317</v>
      </c>
      <c r="CD1247" s="311" t="str">
        <f t="shared" si="161"/>
        <v>DISCONTINUED - MR319, 20x9, +18mm Offset, 6x5.5, 106.25mm Centerbore, Gloss Black</v>
      </c>
      <c r="CE1247" s="311" t="s">
        <v>3721</v>
      </c>
      <c r="CF1247" s="311" t="s">
        <v>3720</v>
      </c>
      <c r="CG1247" s="300" t="str">
        <f t="shared" si="159"/>
        <v>STREET (3XX)</v>
      </c>
    </row>
    <row r="1248" spans="1:85" s="36" customFormat="1" ht="15" customHeight="1">
      <c r="A1248" s="571">
        <f t="shared" si="158"/>
        <v>1245</v>
      </c>
      <c r="B1248" s="4" t="s">
        <v>84</v>
      </c>
      <c r="C1248" s="92" t="s">
        <v>1038</v>
      </c>
      <c r="D1248" s="92" t="s">
        <v>6024</v>
      </c>
      <c r="E1248" s="84" t="s">
        <v>8754</v>
      </c>
      <c r="F1248" s="281" t="str">
        <f t="shared" si="162"/>
        <v>MR32089058518</v>
      </c>
      <c r="G1248" s="83"/>
      <c r="H1248" s="83"/>
      <c r="I1248" s="346">
        <v>191682033827</v>
      </c>
      <c r="J1248" s="305">
        <v>44937.540315081016</v>
      </c>
      <c r="K1248" s="101">
        <v>45713</v>
      </c>
      <c r="L1248" s="282" t="s">
        <v>1239</v>
      </c>
      <c r="M1248" s="328">
        <v>299</v>
      </c>
      <c r="N1248" s="85"/>
      <c r="O1248" s="409"/>
      <c r="P1248" s="29">
        <v>18</v>
      </c>
      <c r="Q1248" s="8">
        <v>9</v>
      </c>
      <c r="R1248" s="92" t="s">
        <v>1688</v>
      </c>
      <c r="S1248" s="3">
        <v>5</v>
      </c>
      <c r="T1248" s="29">
        <v>150</v>
      </c>
      <c r="U1248" s="29">
        <v>18</v>
      </c>
      <c r="V1248" s="16" t="s">
        <v>5777</v>
      </c>
      <c r="W1248" s="93" t="s">
        <v>85</v>
      </c>
      <c r="X1248" s="16">
        <v>110.5</v>
      </c>
      <c r="Y1248" s="8">
        <v>29.57</v>
      </c>
      <c r="Z1248" s="47">
        <v>2650</v>
      </c>
      <c r="AA1248" s="11" t="s">
        <v>2165</v>
      </c>
      <c r="AB1248" s="11" t="s">
        <v>2845</v>
      </c>
      <c r="AC1248" s="47" t="s">
        <v>9739</v>
      </c>
      <c r="AD1248" s="74" t="s">
        <v>4924</v>
      </c>
      <c r="AE1248" s="46" t="s">
        <v>8501</v>
      </c>
      <c r="AF1248" s="82">
        <v>22</v>
      </c>
      <c r="AG1248" s="80" t="s">
        <v>85</v>
      </c>
      <c r="AH1248" s="80" t="s">
        <v>85</v>
      </c>
      <c r="AI1248" s="80" t="s">
        <v>85</v>
      </c>
      <c r="AJ1248" s="73" t="s">
        <v>85</v>
      </c>
      <c r="AK1248" s="9" t="s">
        <v>85</v>
      </c>
      <c r="AL1248" s="13" t="s">
        <v>237</v>
      </c>
      <c r="AM1248" s="75" t="s">
        <v>85</v>
      </c>
      <c r="AN1248" s="38" t="s">
        <v>85</v>
      </c>
      <c r="AO1248" s="75" t="s">
        <v>85</v>
      </c>
      <c r="AP1248" s="68">
        <v>16.2</v>
      </c>
      <c r="AQ1248" s="75">
        <v>60</v>
      </c>
      <c r="AR1248" s="3">
        <v>185</v>
      </c>
      <c r="AS1248" s="34">
        <v>0</v>
      </c>
      <c r="AT1248" s="34">
        <v>16</v>
      </c>
      <c r="AU1248" s="34">
        <v>41</v>
      </c>
      <c r="AV1248" s="34">
        <v>48</v>
      </c>
      <c r="AW1248" s="34">
        <v>220</v>
      </c>
      <c r="AX1248" s="94">
        <v>213</v>
      </c>
      <c r="AY1248" s="381">
        <v>103.34</v>
      </c>
      <c r="AZ1248" s="382">
        <v>37</v>
      </c>
      <c r="BA1248" s="382">
        <v>43</v>
      </c>
      <c r="BB1248" s="49">
        <v>48</v>
      </c>
      <c r="BC1248" s="49"/>
      <c r="BD1248" s="3" t="s">
        <v>85</v>
      </c>
      <c r="BE1248" s="91" t="s">
        <v>85</v>
      </c>
      <c r="BF1248" s="3" t="s">
        <v>85</v>
      </c>
      <c r="BG1248" s="91" t="s">
        <v>85</v>
      </c>
      <c r="BH1248" s="70">
        <v>33.57</v>
      </c>
      <c r="BI1248" s="50">
        <v>21.141732283464599</v>
      </c>
      <c r="BJ1248" s="50">
        <v>21.141732283464599</v>
      </c>
      <c r="BK1248" s="50">
        <v>11.929133858267701</v>
      </c>
      <c r="BL1248" s="357">
        <v>8.7375807000000152E-2</v>
      </c>
      <c r="BM1248" s="73">
        <v>36</v>
      </c>
      <c r="BN1248" s="107" t="s">
        <v>4691</v>
      </c>
      <c r="BO1248" s="46" t="s">
        <v>3891</v>
      </c>
      <c r="BP1248" s="29" t="s">
        <v>3907</v>
      </c>
      <c r="BQ1248" s="29" t="s">
        <v>6685</v>
      </c>
      <c r="BR1248" s="29" t="s">
        <v>6575</v>
      </c>
      <c r="BS1248" s="29" t="s">
        <v>6576</v>
      </c>
      <c r="BT1248" s="74" t="s">
        <v>4101</v>
      </c>
      <c r="BU1248" s="74" t="s">
        <v>3909</v>
      </c>
      <c r="BV1248" s="74" t="s">
        <v>6577</v>
      </c>
      <c r="BW1248" s="74"/>
      <c r="BX1248" s="74"/>
      <c r="BY1248" s="74"/>
      <c r="BZ1248" s="300" t="s">
        <v>7925</v>
      </c>
      <c r="CA1248" s="363" t="s">
        <v>7926</v>
      </c>
      <c r="CB1248" s="300" t="s">
        <v>7923</v>
      </c>
      <c r="CC1248" s="363" t="s">
        <v>7924</v>
      </c>
      <c r="CD1248" s="311" t="str">
        <f t="shared" si="161"/>
        <v>DISCONTINUED - MR320, 18x9, +18mm Offset, 5x150, 110.5mm Centerbore, Matte Black</v>
      </c>
      <c r="CE1248" s="311" t="s">
        <v>3721</v>
      </c>
      <c r="CF1248" s="311" t="s">
        <v>3720</v>
      </c>
      <c r="CG1248" s="300" t="str">
        <f t="shared" si="159"/>
        <v>STREET (3XX)</v>
      </c>
    </row>
    <row r="1249" spans="1:85" s="36" customFormat="1" ht="15" customHeight="1">
      <c r="A1249" s="571">
        <f t="shared" si="158"/>
        <v>1246</v>
      </c>
      <c r="B1249" s="4" t="s">
        <v>84</v>
      </c>
      <c r="C1249" s="92" t="s">
        <v>1038</v>
      </c>
      <c r="D1249" s="92" t="s">
        <v>6024</v>
      </c>
      <c r="E1249" s="84" t="s">
        <v>8755</v>
      </c>
      <c r="F1249" s="281" t="str">
        <f t="shared" si="162"/>
        <v>MR32089087518</v>
      </c>
      <c r="G1249" s="83"/>
      <c r="H1249" s="83"/>
      <c r="I1249" s="346">
        <v>191682033926</v>
      </c>
      <c r="J1249" s="305">
        <v>44937.540316782404</v>
      </c>
      <c r="K1249" s="101">
        <v>45713</v>
      </c>
      <c r="L1249" s="282" t="s">
        <v>1239</v>
      </c>
      <c r="M1249" s="328">
        <v>329</v>
      </c>
      <c r="N1249" s="85"/>
      <c r="O1249" s="409"/>
      <c r="P1249" s="29">
        <v>18</v>
      </c>
      <c r="Q1249" s="8">
        <v>9</v>
      </c>
      <c r="R1249" s="92" t="s">
        <v>1700</v>
      </c>
      <c r="S1249" s="3">
        <v>8</v>
      </c>
      <c r="T1249" s="29">
        <v>170</v>
      </c>
      <c r="U1249" s="29">
        <v>18</v>
      </c>
      <c r="V1249" s="16" t="s">
        <v>5777</v>
      </c>
      <c r="W1249" s="93" t="s">
        <v>85</v>
      </c>
      <c r="X1249" s="16">
        <v>130.81</v>
      </c>
      <c r="Y1249" s="8">
        <v>32.869999999999997</v>
      </c>
      <c r="Z1249" s="47">
        <v>3640</v>
      </c>
      <c r="AA1249" s="11" t="s">
        <v>2165</v>
      </c>
      <c r="AB1249" s="11" t="s">
        <v>2845</v>
      </c>
      <c r="AC1249" s="47" t="s">
        <v>9641</v>
      </c>
      <c r="AD1249" s="74" t="s">
        <v>4926</v>
      </c>
      <c r="AE1249" s="46" t="s">
        <v>8503</v>
      </c>
      <c r="AF1249" s="82">
        <v>33</v>
      </c>
      <c r="AG1249" s="80" t="s">
        <v>85</v>
      </c>
      <c r="AH1249" s="80" t="s">
        <v>85</v>
      </c>
      <c r="AI1249" s="73" t="s">
        <v>2863</v>
      </c>
      <c r="AJ1249" s="73" t="s">
        <v>85</v>
      </c>
      <c r="AK1249" s="9" t="s">
        <v>85</v>
      </c>
      <c r="AL1249" s="13" t="s">
        <v>237</v>
      </c>
      <c r="AM1249" s="75" t="s">
        <v>85</v>
      </c>
      <c r="AN1249" s="38" t="s">
        <v>85</v>
      </c>
      <c r="AO1249" s="75" t="s">
        <v>85</v>
      </c>
      <c r="AP1249" s="68">
        <v>16.2</v>
      </c>
      <c r="AQ1249" s="75">
        <v>60</v>
      </c>
      <c r="AR1249" s="3">
        <v>200</v>
      </c>
      <c r="AS1249" s="34">
        <v>0</v>
      </c>
      <c r="AT1249" s="34">
        <v>0</v>
      </c>
      <c r="AU1249" s="34">
        <v>32</v>
      </c>
      <c r="AV1249" s="34">
        <v>45</v>
      </c>
      <c r="AW1249" s="34">
        <v>220</v>
      </c>
      <c r="AX1249" s="94">
        <v>213</v>
      </c>
      <c r="AY1249" s="381">
        <v>128</v>
      </c>
      <c r="AZ1249" s="382">
        <v>108</v>
      </c>
      <c r="BA1249" s="382">
        <v>108</v>
      </c>
      <c r="BB1249" s="49">
        <v>48</v>
      </c>
      <c r="BC1249" s="49"/>
      <c r="BD1249" s="3" t="s">
        <v>85</v>
      </c>
      <c r="BE1249" s="91" t="s">
        <v>85</v>
      </c>
      <c r="BF1249" s="3" t="s">
        <v>85</v>
      </c>
      <c r="BG1249" s="91" t="s">
        <v>85</v>
      </c>
      <c r="BH1249" s="70">
        <v>36.869999999999997</v>
      </c>
      <c r="BI1249" s="50">
        <v>21.141732283464599</v>
      </c>
      <c r="BJ1249" s="50">
        <v>21.141732283464599</v>
      </c>
      <c r="BK1249" s="50">
        <v>11.929133858267701</v>
      </c>
      <c r="BL1249" s="357">
        <v>8.7375807000000152E-2</v>
      </c>
      <c r="BM1249" s="73">
        <v>36</v>
      </c>
      <c r="BN1249" s="107" t="s">
        <v>4691</v>
      </c>
      <c r="BO1249" s="46" t="s">
        <v>3891</v>
      </c>
      <c r="BP1249" s="29" t="s">
        <v>3907</v>
      </c>
      <c r="BQ1249" s="29" t="s">
        <v>6685</v>
      </c>
      <c r="BR1249" s="29" t="s">
        <v>6575</v>
      </c>
      <c r="BS1249" s="29" t="s">
        <v>6576</v>
      </c>
      <c r="BT1249" s="74" t="s">
        <v>4101</v>
      </c>
      <c r="BU1249" s="74" t="s">
        <v>3909</v>
      </c>
      <c r="BV1249" s="74" t="s">
        <v>6577</v>
      </c>
      <c r="BW1249" s="74"/>
      <c r="BX1249" s="74"/>
      <c r="BY1249" s="74"/>
      <c r="BZ1249" s="300" t="s">
        <v>7929</v>
      </c>
      <c r="CA1249" s="363" t="s">
        <v>7930</v>
      </c>
      <c r="CB1249" s="300" t="s">
        <v>7927</v>
      </c>
      <c r="CC1249" s="363" t="s">
        <v>7928</v>
      </c>
      <c r="CD1249" s="311" t="str">
        <f t="shared" si="161"/>
        <v>DISCONTINUED - MR320, 18x9, +18mm Offset, 8x170, 130.81mm Centerbore, Matte Black</v>
      </c>
      <c r="CE1249" s="311" t="s">
        <v>3721</v>
      </c>
      <c r="CF1249" s="311" t="s">
        <v>3720</v>
      </c>
      <c r="CG1249" s="300" t="str">
        <f t="shared" si="159"/>
        <v>STREET (3XX)</v>
      </c>
    </row>
    <row r="1250" spans="1:85" s="36" customFormat="1" ht="15" customHeight="1">
      <c r="A1250" s="571">
        <f t="shared" si="158"/>
        <v>1247</v>
      </c>
      <c r="B1250" s="4" t="s">
        <v>84</v>
      </c>
      <c r="C1250" s="92" t="s">
        <v>1055</v>
      </c>
      <c r="D1250" s="5" t="s">
        <v>2224</v>
      </c>
      <c r="E1250" s="84" t="s">
        <v>8756</v>
      </c>
      <c r="F1250" s="281" t="str">
        <f t="shared" si="162"/>
        <v>MR40648047544B</v>
      </c>
      <c r="G1250" s="83" t="s">
        <v>1095</v>
      </c>
      <c r="H1250" s="83"/>
      <c r="I1250" s="72" t="s">
        <v>794</v>
      </c>
      <c r="J1250" s="305">
        <v>41640</v>
      </c>
      <c r="K1250" s="101">
        <v>45713</v>
      </c>
      <c r="L1250" s="282" t="s">
        <v>1239</v>
      </c>
      <c r="M1250" s="328">
        <v>295.375</v>
      </c>
      <c r="N1250" s="85"/>
      <c r="O1250" s="409"/>
      <c r="P1250" s="5">
        <v>14</v>
      </c>
      <c r="Q1250" s="70">
        <v>8</v>
      </c>
      <c r="R1250" s="92" t="s">
        <v>1682</v>
      </c>
      <c r="S1250" s="5">
        <v>4</v>
      </c>
      <c r="T1250" s="5">
        <v>136</v>
      </c>
      <c r="U1250" s="5">
        <v>0</v>
      </c>
      <c r="V1250" s="17">
        <v>4.3</v>
      </c>
      <c r="W1250" s="5" t="s">
        <v>171</v>
      </c>
      <c r="X1250" s="26">
        <v>106</v>
      </c>
      <c r="Y1250" s="70">
        <v>17.47</v>
      </c>
      <c r="Z1250" s="47">
        <v>1600</v>
      </c>
      <c r="AA1250" s="72" t="s">
        <v>2165</v>
      </c>
      <c r="AB1250" s="72" t="s">
        <v>2845</v>
      </c>
      <c r="AC1250" s="47" t="s">
        <v>9612</v>
      </c>
      <c r="AD1250" s="2" t="s">
        <v>2310</v>
      </c>
      <c r="AE1250" s="46" t="s">
        <v>8502</v>
      </c>
      <c r="AF1250" s="82">
        <v>22</v>
      </c>
      <c r="AG1250" s="80" t="s">
        <v>85</v>
      </c>
      <c r="AH1250" s="74" t="s">
        <v>1792</v>
      </c>
      <c r="AI1250" s="73" t="s">
        <v>85</v>
      </c>
      <c r="AJ1250" s="2" t="s">
        <v>85</v>
      </c>
      <c r="AK1250" s="9" t="s">
        <v>85</v>
      </c>
      <c r="AL1250" s="74" t="s">
        <v>237</v>
      </c>
      <c r="AM1250" s="74" t="s">
        <v>85</v>
      </c>
      <c r="AN1250" s="38" t="s">
        <v>85</v>
      </c>
      <c r="AO1250" s="74" t="s">
        <v>85</v>
      </c>
      <c r="AP1250" s="77">
        <v>14.1</v>
      </c>
      <c r="AQ1250" s="74">
        <v>60</v>
      </c>
      <c r="AR1250" s="74">
        <v>183</v>
      </c>
      <c r="AS1250" s="25">
        <v>0</v>
      </c>
      <c r="AT1250" s="25">
        <v>12</v>
      </c>
      <c r="AU1250" s="25">
        <v>16.899999999999999</v>
      </c>
      <c r="AV1250" s="25">
        <v>20.5</v>
      </c>
      <c r="AW1250" s="25">
        <v>168</v>
      </c>
      <c r="AX1250" s="25">
        <v>165</v>
      </c>
      <c r="AY1250" s="77">
        <v>68</v>
      </c>
      <c r="AZ1250" s="49">
        <v>35</v>
      </c>
      <c r="BA1250" s="49">
        <v>35</v>
      </c>
      <c r="BB1250" s="49">
        <v>60</v>
      </c>
      <c r="BC1250" s="49"/>
      <c r="BD1250" s="3" t="s">
        <v>3185</v>
      </c>
      <c r="BE1250" s="91">
        <v>89.1</v>
      </c>
      <c r="BF1250" s="3" t="s">
        <v>1479</v>
      </c>
      <c r="BG1250" s="91">
        <v>11</v>
      </c>
      <c r="BH1250" s="70">
        <v>20.558105948739836</v>
      </c>
      <c r="BI1250" s="50">
        <v>16.8503937007874</v>
      </c>
      <c r="BJ1250" s="50">
        <v>16.8503937007874</v>
      </c>
      <c r="BK1250" s="50">
        <v>10.944881889763799</v>
      </c>
      <c r="BL1250" s="357">
        <v>5.0925152000000078E-2</v>
      </c>
      <c r="BM1250" s="5">
        <v>48</v>
      </c>
      <c r="BN1250" s="107" t="s">
        <v>3374</v>
      </c>
      <c r="BO1250" s="46" t="s">
        <v>3891</v>
      </c>
      <c r="BP1250" s="74" t="s">
        <v>3907</v>
      </c>
      <c r="BQ1250" s="74" t="s">
        <v>5166</v>
      </c>
      <c r="BR1250" s="44" t="s">
        <v>3932</v>
      </c>
      <c r="BS1250" s="74" t="s">
        <v>5170</v>
      </c>
      <c r="BT1250" s="74" t="s">
        <v>5168</v>
      </c>
      <c r="BU1250" s="74" t="s">
        <v>4616</v>
      </c>
      <c r="BV1250" s="74" t="s">
        <v>4451</v>
      </c>
      <c r="BW1250" s="74"/>
      <c r="BX1250" s="74"/>
      <c r="BY1250" s="74"/>
      <c r="BZ1250" s="300" t="s">
        <v>8212</v>
      </c>
      <c r="CA1250" s="356" t="s">
        <v>8213</v>
      </c>
      <c r="CB1250" s="300" t="s">
        <v>8212</v>
      </c>
      <c r="CC1250" s="356" t="s">
        <v>8213</v>
      </c>
      <c r="CD1250" s="311" t="str">
        <f t="shared" si="161"/>
        <v>DISCONTINUED - MR406 UTV Beadlock, 14x8, 4+4/0mm Offset, 4x136, 106mm Centerbore, Matte Black, w/ BH-H24100</v>
      </c>
      <c r="CE1250" s="311" t="s">
        <v>3721</v>
      </c>
      <c r="CF1250" s="311" t="s">
        <v>3720</v>
      </c>
      <c r="CG1250" s="300" t="str">
        <f t="shared" si="159"/>
        <v>UTV (4XX)</v>
      </c>
    </row>
    <row r="1251" spans="1:85" s="36" customFormat="1" ht="15" customHeight="1">
      <c r="A1251" s="571">
        <f t="shared" si="158"/>
        <v>1248</v>
      </c>
      <c r="B1251" s="4" t="s">
        <v>84</v>
      </c>
      <c r="C1251" s="92" t="s">
        <v>1055</v>
      </c>
      <c r="D1251" s="5" t="s">
        <v>5416</v>
      </c>
      <c r="E1251" s="84" t="s">
        <v>8757</v>
      </c>
      <c r="F1251" s="281" t="str">
        <f t="shared" si="162"/>
        <v>MR40951047455</v>
      </c>
      <c r="G1251" s="83"/>
      <c r="H1251" s="83"/>
      <c r="I1251" s="72" t="s">
        <v>2622</v>
      </c>
      <c r="J1251" s="305">
        <v>43418.68546296296</v>
      </c>
      <c r="K1251" s="101">
        <v>45713</v>
      </c>
      <c r="L1251" s="282" t="s">
        <v>1239</v>
      </c>
      <c r="M1251" s="328">
        <v>229</v>
      </c>
      <c r="N1251" s="85"/>
      <c r="O1251" s="409"/>
      <c r="P1251" s="5">
        <v>15</v>
      </c>
      <c r="Q1251" s="70">
        <v>10</v>
      </c>
      <c r="R1251" s="92" t="s">
        <v>1682</v>
      </c>
      <c r="S1251" s="5">
        <v>4</v>
      </c>
      <c r="T1251" s="5">
        <v>136</v>
      </c>
      <c r="U1251" s="5">
        <v>0</v>
      </c>
      <c r="V1251" s="17">
        <v>5.5</v>
      </c>
      <c r="W1251" s="5" t="s">
        <v>178</v>
      </c>
      <c r="X1251" s="17">
        <v>106.25</v>
      </c>
      <c r="Y1251" s="8">
        <v>18.34</v>
      </c>
      <c r="Z1251" s="47">
        <v>1600</v>
      </c>
      <c r="AA1251" s="72" t="s">
        <v>2597</v>
      </c>
      <c r="AB1251" s="72" t="s">
        <v>2849</v>
      </c>
      <c r="AC1251" s="47" t="s">
        <v>9933</v>
      </c>
      <c r="AD1251" s="2" t="s">
        <v>3945</v>
      </c>
      <c r="AE1251" s="46" t="s">
        <v>8501</v>
      </c>
      <c r="AF1251" s="82">
        <v>22</v>
      </c>
      <c r="AG1251" s="80" t="s">
        <v>85</v>
      </c>
      <c r="AH1251" s="80" t="s">
        <v>85</v>
      </c>
      <c r="AI1251" s="73" t="s">
        <v>85</v>
      </c>
      <c r="AJ1251" s="2" t="s">
        <v>85</v>
      </c>
      <c r="AK1251" s="9" t="s">
        <v>85</v>
      </c>
      <c r="AL1251" s="74" t="s">
        <v>237</v>
      </c>
      <c r="AM1251" s="74" t="s">
        <v>85</v>
      </c>
      <c r="AN1251" s="38" t="s">
        <v>85</v>
      </c>
      <c r="AO1251" s="74" t="s">
        <v>85</v>
      </c>
      <c r="AP1251" s="77">
        <v>14.1</v>
      </c>
      <c r="AQ1251" s="74">
        <v>60</v>
      </c>
      <c r="AR1251" s="74">
        <v>180</v>
      </c>
      <c r="AS1251" s="25">
        <v>0</v>
      </c>
      <c r="AT1251" s="25">
        <v>15.9</v>
      </c>
      <c r="AU1251" s="25">
        <v>25</v>
      </c>
      <c r="AV1251" s="25">
        <v>24.19</v>
      </c>
      <c r="AW1251" s="25">
        <v>168</v>
      </c>
      <c r="AX1251" s="25">
        <v>165</v>
      </c>
      <c r="AY1251" s="77">
        <v>96</v>
      </c>
      <c r="AZ1251" s="49">
        <v>37.799999999999997</v>
      </c>
      <c r="BA1251" s="49">
        <v>38</v>
      </c>
      <c r="BB1251" s="49">
        <v>110</v>
      </c>
      <c r="BC1251" s="49"/>
      <c r="BD1251" s="3" t="s">
        <v>85</v>
      </c>
      <c r="BE1251" s="91" t="s">
        <v>85</v>
      </c>
      <c r="BF1251" s="3" t="s">
        <v>85</v>
      </c>
      <c r="BG1251" s="91" t="s">
        <v>85</v>
      </c>
      <c r="BH1251" s="70">
        <v>22.78</v>
      </c>
      <c r="BI1251" s="50">
        <v>17.8740157480315</v>
      </c>
      <c r="BJ1251" s="50">
        <v>17.8740157480315</v>
      </c>
      <c r="BK1251" s="50">
        <v>12.9133858267717</v>
      </c>
      <c r="BL1251" s="357">
        <v>6.7606048000000252E-2</v>
      </c>
      <c r="BM1251" s="5">
        <v>48</v>
      </c>
      <c r="BN1251" s="107" t="s">
        <v>3374</v>
      </c>
      <c r="BO1251" s="46" t="s">
        <v>3891</v>
      </c>
      <c r="BP1251" s="74" t="s">
        <v>4730</v>
      </c>
      <c r="BQ1251" s="74" t="s">
        <v>3907</v>
      </c>
      <c r="BR1251" s="74" t="s">
        <v>5142</v>
      </c>
      <c r="BS1251" s="74" t="s">
        <v>2734</v>
      </c>
      <c r="BT1251" s="74" t="s">
        <v>5140</v>
      </c>
      <c r="BU1251" s="74" t="s">
        <v>5141</v>
      </c>
      <c r="BV1251" s="74"/>
      <c r="BW1251" s="74"/>
      <c r="BX1251" s="74"/>
      <c r="BY1251" s="74"/>
      <c r="BZ1251" s="300" t="s">
        <v>6410</v>
      </c>
      <c r="CA1251" s="356" t="s">
        <v>7322</v>
      </c>
      <c r="CB1251" s="300" t="s">
        <v>6412</v>
      </c>
      <c r="CC1251" s="356" t="s">
        <v>7323</v>
      </c>
      <c r="CD1251" s="311" t="str">
        <f t="shared" si="161"/>
        <v>DISCONTINUED - MR409 Bead Grip, 15x10, 5+5/0mm Offset, 4x136, 106.25mm Centerbore, Steel Grey</v>
      </c>
      <c r="CE1251" s="311" t="s">
        <v>3721</v>
      </c>
      <c r="CF1251" s="311" t="s">
        <v>3720</v>
      </c>
      <c r="CG1251" s="300" t="str">
        <f t="shared" si="159"/>
        <v>UTV (4XX)</v>
      </c>
    </row>
    <row r="1252" spans="1:85" s="36" customFormat="1" ht="15" customHeight="1">
      <c r="A1252" s="571">
        <f t="shared" si="158"/>
        <v>1249</v>
      </c>
      <c r="B1252" s="4" t="s">
        <v>84</v>
      </c>
      <c r="C1252" s="92" t="s">
        <v>1055</v>
      </c>
      <c r="D1252" s="5" t="s">
        <v>5418</v>
      </c>
      <c r="E1252" s="84" t="s">
        <v>8758</v>
      </c>
      <c r="F1252" s="281" t="str">
        <f t="shared" si="162"/>
        <v>MR41151046864</v>
      </c>
      <c r="G1252" s="83"/>
      <c r="H1252" s="83"/>
      <c r="I1252" s="72" t="s">
        <v>3333</v>
      </c>
      <c r="J1252" s="299">
        <v>43714</v>
      </c>
      <c r="K1252" s="101">
        <v>45713</v>
      </c>
      <c r="L1252" s="282" t="s">
        <v>1239</v>
      </c>
      <c r="M1252" s="328">
        <v>229</v>
      </c>
      <c r="N1252" s="85"/>
      <c r="O1252" s="409"/>
      <c r="P1252" s="5">
        <v>15</v>
      </c>
      <c r="Q1252" s="70">
        <v>10</v>
      </c>
      <c r="R1252" s="92" t="s">
        <v>1683</v>
      </c>
      <c r="S1252" s="5">
        <v>4</v>
      </c>
      <c r="T1252" s="5">
        <v>156</v>
      </c>
      <c r="U1252" s="5">
        <v>25</v>
      </c>
      <c r="V1252" s="17">
        <v>6.4</v>
      </c>
      <c r="W1252" s="5" t="s">
        <v>3243</v>
      </c>
      <c r="X1252" s="17">
        <v>132</v>
      </c>
      <c r="Y1252" s="8">
        <v>16.239999999999998</v>
      </c>
      <c r="Z1252" s="47">
        <v>1600</v>
      </c>
      <c r="AA1252" s="72" t="s">
        <v>2516</v>
      </c>
      <c r="AB1252" s="72" t="s">
        <v>2850</v>
      </c>
      <c r="AC1252" s="47" t="s">
        <v>9873</v>
      </c>
      <c r="AD1252" s="2" t="s">
        <v>3942</v>
      </c>
      <c r="AE1252" s="46" t="s">
        <v>8501</v>
      </c>
      <c r="AF1252" s="82">
        <v>22</v>
      </c>
      <c r="AG1252" s="80" t="s">
        <v>85</v>
      </c>
      <c r="AH1252" s="80" t="s">
        <v>85</v>
      </c>
      <c r="AI1252" s="80" t="s">
        <v>85</v>
      </c>
      <c r="AJ1252" s="80" t="s">
        <v>85</v>
      </c>
      <c r="AK1252" s="9" t="s">
        <v>85</v>
      </c>
      <c r="AL1252" s="74" t="s">
        <v>237</v>
      </c>
      <c r="AM1252" s="74" t="s">
        <v>85</v>
      </c>
      <c r="AN1252" s="38" t="s">
        <v>85</v>
      </c>
      <c r="AO1252" s="74" t="s">
        <v>85</v>
      </c>
      <c r="AP1252" s="77">
        <v>14.1</v>
      </c>
      <c r="AQ1252" s="74">
        <v>60</v>
      </c>
      <c r="AR1252" s="74">
        <v>180</v>
      </c>
      <c r="AS1252" s="25">
        <v>0</v>
      </c>
      <c r="AT1252" s="25">
        <v>8.9</v>
      </c>
      <c r="AU1252" s="25">
        <v>17.8</v>
      </c>
      <c r="AV1252" s="25">
        <v>13</v>
      </c>
      <c r="AW1252" s="25">
        <v>168</v>
      </c>
      <c r="AX1252" s="25">
        <v>167</v>
      </c>
      <c r="AY1252" s="77">
        <v>115</v>
      </c>
      <c r="AZ1252" s="49">
        <v>40</v>
      </c>
      <c r="BA1252" s="49">
        <v>40</v>
      </c>
      <c r="BB1252" s="49">
        <v>82</v>
      </c>
      <c r="BC1252" s="49"/>
      <c r="BD1252" s="3" t="s">
        <v>85</v>
      </c>
      <c r="BE1252" s="91" t="s">
        <v>85</v>
      </c>
      <c r="BF1252" s="3" t="s">
        <v>85</v>
      </c>
      <c r="BG1252" s="91" t="s">
        <v>85</v>
      </c>
      <c r="BH1252" s="70">
        <v>21.13</v>
      </c>
      <c r="BI1252" s="50">
        <v>17.8740157480315</v>
      </c>
      <c r="BJ1252" s="50">
        <v>17.8740157480315</v>
      </c>
      <c r="BK1252" s="50">
        <v>12.9133858267717</v>
      </c>
      <c r="BL1252" s="357">
        <v>6.7606048000000252E-2</v>
      </c>
      <c r="BM1252" s="5">
        <v>48</v>
      </c>
      <c r="BN1252" s="107" t="s">
        <v>3374</v>
      </c>
      <c r="BO1252" s="46" t="s">
        <v>3891</v>
      </c>
      <c r="BP1252" s="74" t="s">
        <v>4730</v>
      </c>
      <c r="BQ1252" s="74" t="s">
        <v>3907</v>
      </c>
      <c r="BR1252" s="74" t="s">
        <v>5163</v>
      </c>
      <c r="BS1252" s="74" t="s">
        <v>2734</v>
      </c>
      <c r="BT1252" s="74" t="s">
        <v>4116</v>
      </c>
      <c r="BU1252" s="74" t="s">
        <v>5141</v>
      </c>
      <c r="BV1252" s="74"/>
      <c r="BW1252" s="74"/>
      <c r="BX1252" s="74"/>
      <c r="BY1252" s="74"/>
      <c r="BZ1252" s="300" t="s">
        <v>8129</v>
      </c>
      <c r="CA1252" s="356" t="s">
        <v>8128</v>
      </c>
      <c r="CB1252" s="300" t="s">
        <v>8130</v>
      </c>
      <c r="CC1252" s="356" t="s">
        <v>8131</v>
      </c>
      <c r="CD1252" s="311" t="str">
        <f t="shared" si="161"/>
        <v>DISCONTINUED - MR411 Bead Grip, 15x10, 6+4/+25mm Offset, 4x156, 132mm Centerbore, Gloss Titanium</v>
      </c>
      <c r="CE1252" s="311" t="s">
        <v>3721</v>
      </c>
      <c r="CF1252" s="311" t="s">
        <v>3720</v>
      </c>
      <c r="CG1252" s="300" t="str">
        <f t="shared" si="159"/>
        <v>UTV (4XX)</v>
      </c>
    </row>
    <row r="1253" spans="1:85" s="36" customFormat="1" ht="15" customHeight="1">
      <c r="A1253" s="571">
        <f t="shared" si="158"/>
        <v>1250</v>
      </c>
      <c r="B1253" s="92" t="s">
        <v>84</v>
      </c>
      <c r="C1253" s="92" t="s">
        <v>1059</v>
      </c>
      <c r="D1253" s="3" t="s">
        <v>1418</v>
      </c>
      <c r="E1253" s="84" t="s">
        <v>8759</v>
      </c>
      <c r="F1253" s="281" t="str">
        <f t="shared" si="162"/>
        <v>MR50157051948SC</v>
      </c>
      <c r="G1253" s="83" t="s">
        <v>2087</v>
      </c>
      <c r="H1253" s="83" t="s">
        <v>1097</v>
      </c>
      <c r="I1253" s="71" t="s">
        <v>1422</v>
      </c>
      <c r="J1253" s="305">
        <v>43271.398182870369</v>
      </c>
      <c r="K1253" s="101">
        <v>45713</v>
      </c>
      <c r="L1253" s="282" t="s">
        <v>1239</v>
      </c>
      <c r="M1253" s="328">
        <v>224</v>
      </c>
      <c r="N1253" s="85"/>
      <c r="O1253" s="409"/>
      <c r="P1253" s="3">
        <v>15</v>
      </c>
      <c r="Q1253" s="8">
        <v>7</v>
      </c>
      <c r="R1253" s="92" t="s">
        <v>1684</v>
      </c>
      <c r="S1253" s="3">
        <v>5</v>
      </c>
      <c r="T1253" s="3">
        <v>100</v>
      </c>
      <c r="U1253" s="3">
        <v>48</v>
      </c>
      <c r="V1253" s="16">
        <v>5.9</v>
      </c>
      <c r="W1253" s="93" t="s">
        <v>85</v>
      </c>
      <c r="X1253" s="16">
        <v>56.1</v>
      </c>
      <c r="Y1253" s="8">
        <v>16.336253627899428</v>
      </c>
      <c r="Z1253" s="47">
        <v>1900</v>
      </c>
      <c r="AA1253" s="72" t="s">
        <v>2168</v>
      </c>
      <c r="AB1253" s="71" t="s">
        <v>2846</v>
      </c>
      <c r="AC1253" s="47" t="s">
        <v>9662</v>
      </c>
      <c r="AD1253" s="3" t="s">
        <v>3938</v>
      </c>
      <c r="AE1253" s="46" t="s">
        <v>8501</v>
      </c>
      <c r="AF1253" s="82">
        <v>8</v>
      </c>
      <c r="AG1253" s="80" t="s">
        <v>85</v>
      </c>
      <c r="AH1253" s="3" t="s">
        <v>85</v>
      </c>
      <c r="AI1253" s="73" t="s">
        <v>85</v>
      </c>
      <c r="AJ1253" s="2" t="s">
        <v>85</v>
      </c>
      <c r="AK1253" s="9" t="s">
        <v>85</v>
      </c>
      <c r="AL1253" s="74" t="s">
        <v>237</v>
      </c>
      <c r="AM1253" s="74" t="s">
        <v>85</v>
      </c>
      <c r="AN1253" s="38" t="s">
        <v>85</v>
      </c>
      <c r="AO1253" s="74" t="s">
        <v>85</v>
      </c>
      <c r="AP1253" s="77">
        <v>14.9</v>
      </c>
      <c r="AQ1253" s="74">
        <v>60</v>
      </c>
      <c r="AR1253" s="74">
        <v>138</v>
      </c>
      <c r="AS1253" s="25">
        <v>23.6</v>
      </c>
      <c r="AT1253" s="25">
        <v>25</v>
      </c>
      <c r="AU1253" s="25">
        <v>27.7</v>
      </c>
      <c r="AV1253" s="25">
        <v>18</v>
      </c>
      <c r="AW1253" s="25">
        <v>180</v>
      </c>
      <c r="AX1253" s="25">
        <v>168</v>
      </c>
      <c r="AY1253" s="77">
        <v>48</v>
      </c>
      <c r="AZ1253" s="49">
        <v>45</v>
      </c>
      <c r="BA1253" s="49">
        <v>45</v>
      </c>
      <c r="BB1253" s="49">
        <v>0</v>
      </c>
      <c r="BC1253" s="49"/>
      <c r="BD1253" s="3" t="s">
        <v>85</v>
      </c>
      <c r="BE1253" s="91" t="s">
        <v>85</v>
      </c>
      <c r="BF1253" s="3" t="s">
        <v>85</v>
      </c>
      <c r="BG1253" s="91" t="s">
        <v>85</v>
      </c>
      <c r="BH1253" s="70">
        <v>20.84</v>
      </c>
      <c r="BI1253" s="50">
        <v>17.8740157480315</v>
      </c>
      <c r="BJ1253" s="50">
        <v>17.8740157480315</v>
      </c>
      <c r="BK1253" s="50">
        <v>9.8425196850393704</v>
      </c>
      <c r="BL1253" s="357">
        <v>5.1529000000000012E-2</v>
      </c>
      <c r="BM1253" s="3">
        <v>48</v>
      </c>
      <c r="BN1253" s="107" t="s">
        <v>4691</v>
      </c>
      <c r="BO1253" s="46" t="s">
        <v>3891</v>
      </c>
      <c r="BP1253" s="74" t="s">
        <v>3907</v>
      </c>
      <c r="BQ1253" s="74" t="s">
        <v>5227</v>
      </c>
      <c r="BR1253" s="74" t="s">
        <v>5229</v>
      </c>
      <c r="BS1253" s="74" t="s">
        <v>5230</v>
      </c>
      <c r="BT1253" s="74" t="s">
        <v>5231</v>
      </c>
      <c r="BU1253" s="74" t="s">
        <v>5232</v>
      </c>
      <c r="BV1253" s="74" t="s">
        <v>5233</v>
      </c>
      <c r="BW1253" s="74" t="s">
        <v>5234</v>
      </c>
      <c r="BX1253" s="74"/>
      <c r="BY1253" s="74"/>
      <c r="BZ1253" s="300" t="s">
        <v>8053</v>
      </c>
      <c r="CA1253" s="356" t="s">
        <v>8054</v>
      </c>
      <c r="CB1253" s="300" t="s">
        <v>8055</v>
      </c>
      <c r="CC1253" s="356" t="s">
        <v>8056</v>
      </c>
      <c r="CD1253" s="311" t="str">
        <f t="shared" si="161"/>
        <v>DISCONTINUED - MR501 VT-SPEC 2, 15x7, +48mm Offset, 5x100, 56.1mm Centerbore, Method Bronze</v>
      </c>
      <c r="CE1253" s="311" t="s">
        <v>3721</v>
      </c>
      <c r="CF1253" s="311" t="s">
        <v>3720</v>
      </c>
      <c r="CG1253" s="300" t="str">
        <f t="shared" si="159"/>
        <v>RALLY (5XX)</v>
      </c>
    </row>
    <row r="1254" spans="1:85" s="36" customFormat="1" ht="15" customHeight="1">
      <c r="A1254" s="571">
        <f t="shared" si="158"/>
        <v>1251</v>
      </c>
      <c r="B1254" s="92" t="s">
        <v>84</v>
      </c>
      <c r="C1254" s="92" t="s">
        <v>1059</v>
      </c>
      <c r="D1254" s="3" t="s">
        <v>1418</v>
      </c>
      <c r="E1254" s="84" t="s">
        <v>8760</v>
      </c>
      <c r="F1254" s="281" t="str">
        <f t="shared" si="162"/>
        <v>MR50157012548SC</v>
      </c>
      <c r="G1254" s="83" t="s">
        <v>2087</v>
      </c>
      <c r="H1254" s="83" t="s">
        <v>1097</v>
      </c>
      <c r="I1254" s="71" t="s">
        <v>1423</v>
      </c>
      <c r="J1254" s="305">
        <v>43271.398182870369</v>
      </c>
      <c r="K1254" s="101">
        <v>45713</v>
      </c>
      <c r="L1254" s="282" t="s">
        <v>1239</v>
      </c>
      <c r="M1254" s="328">
        <v>224</v>
      </c>
      <c r="N1254" s="85"/>
      <c r="O1254" s="409"/>
      <c r="P1254" s="3">
        <v>15</v>
      </c>
      <c r="Q1254" s="8">
        <v>7</v>
      </c>
      <c r="R1254" s="92" t="s">
        <v>1756</v>
      </c>
      <c r="S1254" s="3">
        <v>5</v>
      </c>
      <c r="T1254" s="3">
        <v>4.5</v>
      </c>
      <c r="U1254" s="3">
        <v>48</v>
      </c>
      <c r="V1254" s="16">
        <v>5.9</v>
      </c>
      <c r="W1254" s="93" t="s">
        <v>85</v>
      </c>
      <c r="X1254" s="16">
        <v>56.1</v>
      </c>
      <c r="Y1254" s="8">
        <v>17.12</v>
      </c>
      <c r="Z1254" s="47">
        <v>1900</v>
      </c>
      <c r="AA1254" s="72" t="s">
        <v>2165</v>
      </c>
      <c r="AB1254" s="72" t="s">
        <v>2845</v>
      </c>
      <c r="AC1254" s="47" t="s">
        <v>9663</v>
      </c>
      <c r="AD1254" s="3" t="s">
        <v>3938</v>
      </c>
      <c r="AE1254" s="46" t="s">
        <v>8501</v>
      </c>
      <c r="AF1254" s="82">
        <v>8</v>
      </c>
      <c r="AG1254" s="80" t="s">
        <v>85</v>
      </c>
      <c r="AH1254" s="3" t="s">
        <v>85</v>
      </c>
      <c r="AI1254" s="73" t="s">
        <v>85</v>
      </c>
      <c r="AJ1254" s="2" t="s">
        <v>85</v>
      </c>
      <c r="AK1254" s="9" t="s">
        <v>85</v>
      </c>
      <c r="AL1254" s="74" t="s">
        <v>237</v>
      </c>
      <c r="AM1254" s="74" t="s">
        <v>85</v>
      </c>
      <c r="AN1254" s="38" t="s">
        <v>85</v>
      </c>
      <c r="AO1254" s="74" t="s">
        <v>85</v>
      </c>
      <c r="AP1254" s="77">
        <v>14.9</v>
      </c>
      <c r="AQ1254" s="74">
        <v>60</v>
      </c>
      <c r="AR1254" s="74">
        <v>145</v>
      </c>
      <c r="AS1254" s="25">
        <v>23.6</v>
      </c>
      <c r="AT1254" s="25">
        <v>25</v>
      </c>
      <c r="AU1254" s="25">
        <v>27.7</v>
      </c>
      <c r="AV1254" s="25">
        <v>18</v>
      </c>
      <c r="AW1254" s="25">
        <v>180</v>
      </c>
      <c r="AX1254" s="25">
        <v>168</v>
      </c>
      <c r="AY1254" s="77">
        <v>48</v>
      </c>
      <c r="AZ1254" s="49">
        <v>45</v>
      </c>
      <c r="BA1254" s="49">
        <v>45</v>
      </c>
      <c r="BB1254" s="49">
        <v>0</v>
      </c>
      <c r="BC1254" s="49"/>
      <c r="BD1254" s="3" t="s">
        <v>85</v>
      </c>
      <c r="BE1254" s="91" t="s">
        <v>85</v>
      </c>
      <c r="BF1254" s="3" t="s">
        <v>85</v>
      </c>
      <c r="BG1254" s="91" t="s">
        <v>85</v>
      </c>
      <c r="BH1254" s="70">
        <v>21.42</v>
      </c>
      <c r="BI1254" s="50">
        <v>17.8740157480315</v>
      </c>
      <c r="BJ1254" s="50">
        <v>17.8740157480315</v>
      </c>
      <c r="BK1254" s="50">
        <v>9.8425196850393704</v>
      </c>
      <c r="BL1254" s="357">
        <v>5.1529000000000012E-2</v>
      </c>
      <c r="BM1254" s="3">
        <v>48</v>
      </c>
      <c r="BN1254" s="107" t="s">
        <v>4691</v>
      </c>
      <c r="BO1254" s="46" t="s">
        <v>3891</v>
      </c>
      <c r="BP1254" s="74" t="s">
        <v>3907</v>
      </c>
      <c r="BQ1254" s="74" t="s">
        <v>5227</v>
      </c>
      <c r="BR1254" s="74" t="s">
        <v>5229</v>
      </c>
      <c r="BS1254" s="74" t="s">
        <v>5230</v>
      </c>
      <c r="BT1254" s="74" t="s">
        <v>5231</v>
      </c>
      <c r="BU1254" s="74" t="s">
        <v>5232</v>
      </c>
      <c r="BV1254" s="74" t="s">
        <v>5233</v>
      </c>
      <c r="BW1254" s="74" t="s">
        <v>5234</v>
      </c>
      <c r="BX1254" s="74"/>
      <c r="BY1254" s="74"/>
      <c r="BZ1254" s="300" t="s">
        <v>8053</v>
      </c>
      <c r="CA1254" s="356" t="s">
        <v>8054</v>
      </c>
      <c r="CB1254" s="300" t="s">
        <v>8055</v>
      </c>
      <c r="CC1254" s="356" t="s">
        <v>8056</v>
      </c>
      <c r="CD1254" s="311" t="str">
        <f t="shared" si="161"/>
        <v>DISCONTINUED - MR501 VT-SPEC 2, 15x7, +48mm Offset, 5x4.5, 56.1mm Centerbore, Matte Black</v>
      </c>
      <c r="CE1254" s="311" t="s">
        <v>3721</v>
      </c>
      <c r="CF1254" s="311" t="s">
        <v>3720</v>
      </c>
      <c r="CG1254" s="300" t="str">
        <f t="shared" si="159"/>
        <v>RALLY (5XX)</v>
      </c>
    </row>
    <row r="1255" spans="1:85" s="36" customFormat="1" ht="15" customHeight="1">
      <c r="A1255" s="571">
        <f t="shared" si="158"/>
        <v>1252</v>
      </c>
      <c r="B1255" s="3" t="s">
        <v>84</v>
      </c>
      <c r="C1255" s="92" t="s">
        <v>1059</v>
      </c>
      <c r="D1255" s="74" t="s">
        <v>233</v>
      </c>
      <c r="E1255" s="84" t="s">
        <v>8761</v>
      </c>
      <c r="F1255" s="281" t="str">
        <f t="shared" si="162"/>
        <v>MR50178051942-2</v>
      </c>
      <c r="G1255" s="83">
        <v>-2</v>
      </c>
      <c r="H1255" s="83"/>
      <c r="I1255" s="71" t="s">
        <v>5659</v>
      </c>
      <c r="J1255" s="305">
        <v>44517.580335648148</v>
      </c>
      <c r="K1255" s="101">
        <v>45713</v>
      </c>
      <c r="L1255" s="282" t="s">
        <v>1239</v>
      </c>
      <c r="M1255" s="328">
        <v>289</v>
      </c>
      <c r="N1255" s="85"/>
      <c r="O1255" s="409"/>
      <c r="P1255" s="74">
        <v>17</v>
      </c>
      <c r="Q1255" s="76">
        <v>8</v>
      </c>
      <c r="R1255" s="92" t="s">
        <v>1684</v>
      </c>
      <c r="S1255" s="74">
        <v>5</v>
      </c>
      <c r="T1255" s="74">
        <v>100</v>
      </c>
      <c r="U1255" s="74">
        <v>42</v>
      </c>
      <c r="V1255" s="77">
        <v>6.2</v>
      </c>
      <c r="W1255" s="93" t="s">
        <v>85</v>
      </c>
      <c r="X1255" s="77">
        <v>67.099999999999994</v>
      </c>
      <c r="Y1255" s="8">
        <v>23.699693184874338</v>
      </c>
      <c r="Z1255" s="47">
        <v>1850</v>
      </c>
      <c r="AA1255" s="72" t="s">
        <v>2168</v>
      </c>
      <c r="AB1255" s="71" t="s">
        <v>2846</v>
      </c>
      <c r="AC1255" s="47" t="s">
        <v>9870</v>
      </c>
      <c r="AD1255" s="74" t="s">
        <v>5414</v>
      </c>
      <c r="AE1255" s="46" t="s">
        <v>8502</v>
      </c>
      <c r="AF1255" s="82">
        <v>33</v>
      </c>
      <c r="AG1255" s="80" t="s">
        <v>85</v>
      </c>
      <c r="AH1255" s="74" t="s">
        <v>1786</v>
      </c>
      <c r="AI1255" s="73" t="s">
        <v>85</v>
      </c>
      <c r="AJ1255" s="3" t="s">
        <v>85</v>
      </c>
      <c r="AK1255" s="9" t="s">
        <v>85</v>
      </c>
      <c r="AL1255" s="92" t="s">
        <v>236</v>
      </c>
      <c r="AM1255" s="74" t="s">
        <v>1631</v>
      </c>
      <c r="AN1255" s="38">
        <v>2.75</v>
      </c>
      <c r="AO1255" s="74">
        <v>56.1</v>
      </c>
      <c r="AP1255" s="77">
        <v>16.2</v>
      </c>
      <c r="AQ1255" s="74">
        <v>60</v>
      </c>
      <c r="AR1255" s="74">
        <v>155</v>
      </c>
      <c r="AS1255" s="25">
        <v>31.6</v>
      </c>
      <c r="AT1255" s="25">
        <v>40</v>
      </c>
      <c r="AU1255" s="25">
        <v>43</v>
      </c>
      <c r="AV1255" s="25">
        <v>46</v>
      </c>
      <c r="AW1255" s="25">
        <v>207.6</v>
      </c>
      <c r="AX1255" s="25">
        <v>195.6</v>
      </c>
      <c r="AY1255" s="77">
        <v>67.099999999999994</v>
      </c>
      <c r="AZ1255" s="49">
        <v>40</v>
      </c>
      <c r="BA1255" s="49">
        <v>40</v>
      </c>
      <c r="BB1255" s="49">
        <v>0</v>
      </c>
      <c r="BC1255" s="49"/>
      <c r="BD1255" s="3" t="s">
        <v>85</v>
      </c>
      <c r="BE1255" s="91" t="s">
        <v>85</v>
      </c>
      <c r="BF1255" s="3" t="s">
        <v>85</v>
      </c>
      <c r="BG1255" s="91" t="s">
        <v>85</v>
      </c>
      <c r="BH1255" s="70">
        <v>28.2</v>
      </c>
      <c r="BI1255" s="50">
        <v>20.236220472440898</v>
      </c>
      <c r="BJ1255" s="50">
        <v>20.236220472440898</v>
      </c>
      <c r="BK1255" s="50">
        <v>10.7086614173228</v>
      </c>
      <c r="BL1255" s="357">
        <v>7.18613119999994E-2</v>
      </c>
      <c r="BM1255" s="74">
        <v>36</v>
      </c>
      <c r="BN1255" s="107" t="s">
        <v>4691</v>
      </c>
      <c r="BO1255" s="46" t="s">
        <v>3891</v>
      </c>
      <c r="BP1255" s="74" t="s">
        <v>3907</v>
      </c>
      <c r="BQ1255" s="74" t="s">
        <v>5227</v>
      </c>
      <c r="BR1255" s="74" t="s">
        <v>5170</v>
      </c>
      <c r="BS1255" s="74" t="s">
        <v>4451</v>
      </c>
      <c r="BT1255" s="74" t="s">
        <v>4101</v>
      </c>
      <c r="BU1255" s="74" t="s">
        <v>3909</v>
      </c>
      <c r="BV1255" s="74" t="s">
        <v>5228</v>
      </c>
      <c r="BW1255" s="74"/>
      <c r="BX1255" s="74"/>
      <c r="BY1255" s="74"/>
      <c r="BZ1255" s="300" t="s">
        <v>6229</v>
      </c>
      <c r="CA1255" s="356" t="s">
        <v>8049</v>
      </c>
      <c r="CB1255" s="300" t="s">
        <v>6231</v>
      </c>
      <c r="CC1255" s="356" t="s">
        <v>8050</v>
      </c>
      <c r="CD1255" s="311" t="str">
        <f t="shared" si="161"/>
        <v>DISCONTINUED - MR501 RALLY, 17x8, +42mm Offset, 5x100, 67.1mm Centerbore, Method Bronze</v>
      </c>
      <c r="CE1255" s="311" t="s">
        <v>3721</v>
      </c>
      <c r="CF1255" s="311" t="s">
        <v>3720</v>
      </c>
      <c r="CG1255" s="300" t="str">
        <f t="shared" si="159"/>
        <v>RALLY (5XX)</v>
      </c>
    </row>
    <row r="1256" spans="1:85" s="36" customFormat="1" ht="15" customHeight="1">
      <c r="A1256" s="571">
        <f t="shared" si="158"/>
        <v>1253</v>
      </c>
      <c r="B1256" s="3" t="s">
        <v>84</v>
      </c>
      <c r="C1256" s="92" t="s">
        <v>1059</v>
      </c>
      <c r="D1256" s="75" t="s">
        <v>234</v>
      </c>
      <c r="E1256" s="84" t="s">
        <v>8762</v>
      </c>
      <c r="F1256" s="281" t="str">
        <f t="shared" si="162"/>
        <v>MR50267051530-2</v>
      </c>
      <c r="G1256" s="83">
        <v>-2</v>
      </c>
      <c r="H1256" s="83"/>
      <c r="I1256" s="71" t="s">
        <v>5666</v>
      </c>
      <c r="J1256" s="305">
        <v>44517.580335648148</v>
      </c>
      <c r="K1256" s="101">
        <v>45713</v>
      </c>
      <c r="L1256" s="282" t="s">
        <v>1239</v>
      </c>
      <c r="M1256" s="328">
        <v>249</v>
      </c>
      <c r="N1256" s="85"/>
      <c r="O1256" s="409"/>
      <c r="P1256" s="75">
        <v>16</v>
      </c>
      <c r="Q1256" s="39">
        <v>7</v>
      </c>
      <c r="R1256" s="92" t="s">
        <v>1684</v>
      </c>
      <c r="S1256" s="75">
        <v>5</v>
      </c>
      <c r="T1256" s="75">
        <v>100</v>
      </c>
      <c r="U1256" s="75">
        <v>30</v>
      </c>
      <c r="V1256" s="68">
        <v>5.2</v>
      </c>
      <c r="W1256" s="95" t="s">
        <v>85</v>
      </c>
      <c r="X1256" s="68">
        <v>67.099999999999994</v>
      </c>
      <c r="Y1256" s="39">
        <v>19.329999999999998</v>
      </c>
      <c r="Z1256" s="47">
        <v>1850</v>
      </c>
      <c r="AA1256" s="42" t="s">
        <v>2165</v>
      </c>
      <c r="AB1256" s="42" t="s">
        <v>2845</v>
      </c>
      <c r="AC1256" s="47" t="s">
        <v>9885</v>
      </c>
      <c r="AD1256" s="74" t="s">
        <v>5414</v>
      </c>
      <c r="AE1256" s="46" t="s">
        <v>8502</v>
      </c>
      <c r="AF1256" s="82">
        <v>33</v>
      </c>
      <c r="AG1256" s="80" t="s">
        <v>85</v>
      </c>
      <c r="AH1256" s="74" t="s">
        <v>1786</v>
      </c>
      <c r="AI1256" s="73" t="s">
        <v>85</v>
      </c>
      <c r="AJ1256" s="3" t="s">
        <v>85</v>
      </c>
      <c r="AK1256" s="9" t="s">
        <v>85</v>
      </c>
      <c r="AL1256" s="92" t="s">
        <v>236</v>
      </c>
      <c r="AM1256" s="75" t="s">
        <v>1631</v>
      </c>
      <c r="AN1256" s="38">
        <v>2.75</v>
      </c>
      <c r="AO1256" s="75">
        <v>56.1</v>
      </c>
      <c r="AP1256" s="68">
        <v>16.2</v>
      </c>
      <c r="AQ1256" s="75">
        <v>60</v>
      </c>
      <c r="AR1256" s="75">
        <v>148</v>
      </c>
      <c r="AS1256" s="34">
        <v>25</v>
      </c>
      <c r="AT1256" s="34">
        <v>34.799999999999997</v>
      </c>
      <c r="AU1256" s="34">
        <v>37.799999999999997</v>
      </c>
      <c r="AV1256" s="34">
        <v>41</v>
      </c>
      <c r="AW1256" s="34">
        <v>194.7</v>
      </c>
      <c r="AX1256" s="34">
        <v>189</v>
      </c>
      <c r="AY1256" s="68">
        <v>67.099999999999994</v>
      </c>
      <c r="AZ1256" s="49">
        <v>40</v>
      </c>
      <c r="BA1256" s="49">
        <v>40</v>
      </c>
      <c r="BB1256" s="49">
        <v>0</v>
      </c>
      <c r="BC1256" s="49"/>
      <c r="BD1256" s="13" t="s">
        <v>85</v>
      </c>
      <c r="BE1256" s="91" t="s">
        <v>85</v>
      </c>
      <c r="BF1256" s="13" t="s">
        <v>85</v>
      </c>
      <c r="BG1256" s="91" t="s">
        <v>85</v>
      </c>
      <c r="BH1256" s="69">
        <v>23.85</v>
      </c>
      <c r="BI1256" s="50">
        <v>19.09</v>
      </c>
      <c r="BJ1256" s="50">
        <v>19.09</v>
      </c>
      <c r="BK1256" s="50">
        <v>10.24</v>
      </c>
      <c r="BL1256" s="357">
        <v>6.1152323564527607E-2</v>
      </c>
      <c r="BM1256" s="75">
        <v>36</v>
      </c>
      <c r="BN1256" s="107" t="s">
        <v>4691</v>
      </c>
      <c r="BO1256" s="46" t="s">
        <v>3891</v>
      </c>
      <c r="BP1256" s="74" t="s">
        <v>3907</v>
      </c>
      <c r="BQ1256" s="74" t="s">
        <v>5206</v>
      </c>
      <c r="BR1256" s="74" t="s">
        <v>5170</v>
      </c>
      <c r="BS1256" s="74" t="s">
        <v>4451</v>
      </c>
      <c r="BT1256" s="74" t="s">
        <v>4101</v>
      </c>
      <c r="BU1256" s="74" t="s">
        <v>3909</v>
      </c>
      <c r="BV1256" s="74" t="s">
        <v>5235</v>
      </c>
      <c r="BW1256" s="75"/>
      <c r="BX1256" s="75"/>
      <c r="BY1256" s="75"/>
      <c r="BZ1256" s="334" t="s">
        <v>6249</v>
      </c>
      <c r="CA1256" s="364" t="s">
        <v>7330</v>
      </c>
      <c r="CB1256" s="300" t="s">
        <v>6251</v>
      </c>
      <c r="CC1256" s="364" t="s">
        <v>7331</v>
      </c>
      <c r="CD1256" s="311" t="str">
        <f t="shared" si="161"/>
        <v>DISCONTINUED - MR502 RALLY, 16x7, +30mm Offset, 5x100, 67.1mm Centerbore, Matte Black</v>
      </c>
      <c r="CE1256" s="311" t="s">
        <v>3721</v>
      </c>
      <c r="CF1256" s="311" t="s">
        <v>3720</v>
      </c>
      <c r="CG1256" s="300" t="str">
        <f t="shared" si="159"/>
        <v>RALLY (5XX)</v>
      </c>
    </row>
    <row r="1257" spans="1:85" s="36" customFormat="1" ht="15" customHeight="1">
      <c r="A1257" s="571">
        <f t="shared" si="158"/>
        <v>1254</v>
      </c>
      <c r="B1257" s="3" t="s">
        <v>84</v>
      </c>
      <c r="C1257" s="92" t="s">
        <v>1060</v>
      </c>
      <c r="D1257" s="74" t="s">
        <v>907</v>
      </c>
      <c r="E1257" s="84" t="s">
        <v>8763</v>
      </c>
      <c r="F1257" s="281" t="str">
        <f t="shared" si="162"/>
        <v>MR60521050824N</v>
      </c>
      <c r="G1257" s="83" t="s">
        <v>2095</v>
      </c>
      <c r="H1257" s="83"/>
      <c r="I1257" s="71" t="s">
        <v>4766</v>
      </c>
      <c r="J1257" s="305">
        <v>44334.388784722221</v>
      </c>
      <c r="K1257" s="101">
        <v>45713</v>
      </c>
      <c r="L1257" s="282" t="s">
        <v>1239</v>
      </c>
      <c r="M1257" s="328">
        <v>399</v>
      </c>
      <c r="N1257" s="85"/>
      <c r="O1257" s="409"/>
      <c r="P1257" s="74">
        <v>20</v>
      </c>
      <c r="Q1257" s="76">
        <v>10</v>
      </c>
      <c r="R1257" s="92" t="s">
        <v>1692</v>
      </c>
      <c r="S1257" s="74">
        <v>5</v>
      </c>
      <c r="T1257" s="74">
        <v>5</v>
      </c>
      <c r="U1257" s="74">
        <v>-24</v>
      </c>
      <c r="V1257" s="77">
        <v>4.55</v>
      </c>
      <c r="W1257" s="93" t="s">
        <v>85</v>
      </c>
      <c r="X1257" s="77">
        <v>71.5</v>
      </c>
      <c r="Y1257" s="76">
        <v>43.01</v>
      </c>
      <c r="Z1257" s="47">
        <v>2650</v>
      </c>
      <c r="AA1257" s="72" t="s">
        <v>2516</v>
      </c>
      <c r="AB1257" s="71" t="s">
        <v>2850</v>
      </c>
      <c r="AC1257" s="47" t="s">
        <v>9782</v>
      </c>
      <c r="AD1257" s="3" t="s">
        <v>1587</v>
      </c>
      <c r="AE1257" s="46" t="s">
        <v>8502</v>
      </c>
      <c r="AF1257" s="82">
        <v>33</v>
      </c>
      <c r="AG1257" s="80" t="s">
        <v>1731</v>
      </c>
      <c r="AH1257" s="73" t="s">
        <v>1786</v>
      </c>
      <c r="AI1257" s="73" t="s">
        <v>85</v>
      </c>
      <c r="AJ1257" s="92" t="s">
        <v>1826</v>
      </c>
      <c r="AK1257" s="9">
        <v>1.1000000000000001</v>
      </c>
      <c r="AL1257" s="92" t="s">
        <v>236</v>
      </c>
      <c r="AM1257" s="74" t="s">
        <v>85</v>
      </c>
      <c r="AN1257" s="38" t="s">
        <v>85</v>
      </c>
      <c r="AO1257" s="74" t="s">
        <v>85</v>
      </c>
      <c r="AP1257" s="68">
        <v>16.2</v>
      </c>
      <c r="AQ1257" s="75">
        <v>60</v>
      </c>
      <c r="AR1257" s="74">
        <v>165</v>
      </c>
      <c r="AS1257" s="34">
        <v>6</v>
      </c>
      <c r="AT1257" s="34">
        <v>15</v>
      </c>
      <c r="AU1257" s="34">
        <v>25</v>
      </c>
      <c r="AV1257" s="34">
        <v>37</v>
      </c>
      <c r="AW1257" s="34">
        <v>245</v>
      </c>
      <c r="AX1257" s="94">
        <v>241</v>
      </c>
      <c r="AY1257" s="93">
        <v>71.5</v>
      </c>
      <c r="AZ1257" s="49">
        <v>38</v>
      </c>
      <c r="BA1257" s="49">
        <v>38</v>
      </c>
      <c r="BB1257" s="49">
        <v>72</v>
      </c>
      <c r="BC1257" s="49"/>
      <c r="BD1257" s="3" t="s">
        <v>85</v>
      </c>
      <c r="BE1257" s="91" t="s">
        <v>85</v>
      </c>
      <c r="BF1257" s="3" t="s">
        <v>85</v>
      </c>
      <c r="BG1257" s="91" t="s">
        <v>85</v>
      </c>
      <c r="BH1257" s="70">
        <v>48.060773156303306</v>
      </c>
      <c r="BI1257" s="50">
        <v>23.228346456692901</v>
      </c>
      <c r="BJ1257" s="50">
        <v>23.228346456692901</v>
      </c>
      <c r="BK1257" s="50">
        <v>12.9133858267717</v>
      </c>
      <c r="BL1257" s="357">
        <v>0.11417680000000027</v>
      </c>
      <c r="BM1257" s="74">
        <v>20</v>
      </c>
      <c r="BN1257" s="107" t="s">
        <v>4691</v>
      </c>
      <c r="BO1257" s="46" t="s">
        <v>3891</v>
      </c>
      <c r="BP1257" s="74" t="s">
        <v>3907</v>
      </c>
      <c r="BQ1257" s="74" t="s">
        <v>4615</v>
      </c>
      <c r="BR1257" s="74" t="s">
        <v>5198</v>
      </c>
      <c r="BS1257" s="74" t="s">
        <v>5199</v>
      </c>
      <c r="BT1257" s="74" t="s">
        <v>4451</v>
      </c>
      <c r="BU1257" s="74" t="s">
        <v>4101</v>
      </c>
      <c r="BV1257" s="74" t="s">
        <v>3909</v>
      </c>
      <c r="BW1257" s="74"/>
      <c r="BX1257" s="74"/>
      <c r="BY1257" s="74"/>
      <c r="BZ1257" s="300" t="s">
        <v>6252</v>
      </c>
      <c r="CA1257" s="356" t="s">
        <v>7388</v>
      </c>
      <c r="CB1257" s="300" t="s">
        <v>6253</v>
      </c>
      <c r="CC1257" s="356" t="s">
        <v>7389</v>
      </c>
      <c r="CD1257" s="311" t="str">
        <f t="shared" si="161"/>
        <v>DISCONTINUED - MR605 NV, 20x10, -24mm Offset, 5x5, 71.5mm Centerbore, Gloss Titanium</v>
      </c>
      <c r="CE1257" s="311" t="s">
        <v>3721</v>
      </c>
      <c r="CF1257" s="311" t="s">
        <v>3720</v>
      </c>
      <c r="CG1257" s="300" t="str">
        <f t="shared" si="159"/>
        <v>DISCO (6XX)</v>
      </c>
    </row>
    <row r="1258" spans="1:85" s="36" customFormat="1" ht="15" customHeight="1">
      <c r="A1258" s="571">
        <f t="shared" si="158"/>
        <v>1255</v>
      </c>
      <c r="B1258" s="3" t="s">
        <v>84</v>
      </c>
      <c r="C1258" s="92" t="s">
        <v>1247</v>
      </c>
      <c r="D1258" s="74" t="s">
        <v>5481</v>
      </c>
      <c r="E1258" s="84" t="s">
        <v>8764</v>
      </c>
      <c r="F1258" s="281" t="str">
        <f t="shared" si="162"/>
        <v>MR70177563950</v>
      </c>
      <c r="G1258" s="83"/>
      <c r="H1258" s="83"/>
      <c r="I1258" s="81" t="s">
        <v>1906</v>
      </c>
      <c r="J1258" s="305">
        <v>43101</v>
      </c>
      <c r="K1258" s="101">
        <v>45713</v>
      </c>
      <c r="L1258" s="282" t="s">
        <v>1239</v>
      </c>
      <c r="M1258" s="328">
        <v>309</v>
      </c>
      <c r="N1258" s="85"/>
      <c r="O1258" s="409"/>
      <c r="P1258" s="74">
        <v>17</v>
      </c>
      <c r="Q1258" s="74">
        <v>7.5</v>
      </c>
      <c r="R1258" s="92" t="s">
        <v>1696</v>
      </c>
      <c r="S1258" s="74">
        <v>6</v>
      </c>
      <c r="T1258" s="74">
        <v>130</v>
      </c>
      <c r="U1258" s="74">
        <v>50</v>
      </c>
      <c r="V1258" s="77">
        <v>6.2</v>
      </c>
      <c r="W1258" s="93" t="s">
        <v>85</v>
      </c>
      <c r="X1258" s="77">
        <v>84.1</v>
      </c>
      <c r="Y1258" s="76">
        <v>29.98</v>
      </c>
      <c r="Z1258" s="47">
        <v>3640</v>
      </c>
      <c r="AA1258" s="81" t="s">
        <v>2168</v>
      </c>
      <c r="AB1258" s="71" t="s">
        <v>2846</v>
      </c>
      <c r="AC1258" s="47" t="s">
        <v>9916</v>
      </c>
      <c r="AD1258" s="74" t="s">
        <v>3940</v>
      </c>
      <c r="AE1258" s="46" t="s">
        <v>8501</v>
      </c>
      <c r="AF1258" s="82">
        <v>22</v>
      </c>
      <c r="AG1258" s="80" t="s">
        <v>85</v>
      </c>
      <c r="AH1258" s="73" t="s">
        <v>85</v>
      </c>
      <c r="AI1258" s="73" t="s">
        <v>85</v>
      </c>
      <c r="AJ1258" s="73" t="s">
        <v>85</v>
      </c>
      <c r="AK1258" s="9" t="s">
        <v>85</v>
      </c>
      <c r="AL1258" s="92" t="s">
        <v>236</v>
      </c>
      <c r="AM1258" s="74" t="s">
        <v>85</v>
      </c>
      <c r="AN1258" s="38" t="s">
        <v>85</v>
      </c>
      <c r="AO1258" s="74" t="s">
        <v>85</v>
      </c>
      <c r="AP1258" s="68">
        <v>16.2</v>
      </c>
      <c r="AQ1258" s="75">
        <v>60</v>
      </c>
      <c r="AR1258" s="74">
        <v>160</v>
      </c>
      <c r="AS1258" s="34">
        <v>7</v>
      </c>
      <c r="AT1258" s="34">
        <v>13.7</v>
      </c>
      <c r="AU1258" s="34">
        <v>17.7</v>
      </c>
      <c r="AV1258" s="34">
        <v>15</v>
      </c>
      <c r="AW1258" s="34">
        <v>203.9</v>
      </c>
      <c r="AX1258" s="34">
        <v>191</v>
      </c>
      <c r="AY1258" s="384">
        <v>82.4</v>
      </c>
      <c r="AZ1258" s="382">
        <v>35.89</v>
      </c>
      <c r="BA1258" s="382">
        <v>44.2</v>
      </c>
      <c r="BB1258" s="49">
        <v>25</v>
      </c>
      <c r="BC1258" s="49"/>
      <c r="BD1258" s="3" t="s">
        <v>85</v>
      </c>
      <c r="BE1258" s="91" t="s">
        <v>85</v>
      </c>
      <c r="BF1258" s="3" t="s">
        <v>85</v>
      </c>
      <c r="BG1258" s="91" t="s">
        <v>85</v>
      </c>
      <c r="BH1258" s="70">
        <v>33.914444666106995</v>
      </c>
      <c r="BI1258" s="50">
        <v>20.236220472440898</v>
      </c>
      <c r="BJ1258" s="50">
        <v>20.236220472440898</v>
      </c>
      <c r="BK1258" s="50">
        <v>10.4330708661417</v>
      </c>
      <c r="BL1258" s="357">
        <v>7.001193999999944E-2</v>
      </c>
      <c r="BM1258" s="73">
        <v>36</v>
      </c>
      <c r="BN1258" s="107" t="s">
        <v>4691</v>
      </c>
      <c r="BO1258" s="46" t="s">
        <v>3891</v>
      </c>
      <c r="BP1258" s="74" t="s">
        <v>4730</v>
      </c>
      <c r="BQ1258" s="74" t="s">
        <v>3907</v>
      </c>
      <c r="BR1258" s="74" t="s">
        <v>5139</v>
      </c>
      <c r="BS1258" s="74" t="s">
        <v>2734</v>
      </c>
      <c r="BT1258" s="74" t="s">
        <v>5140</v>
      </c>
      <c r="BU1258" s="74" t="s">
        <v>5141</v>
      </c>
      <c r="BV1258" s="89" t="s">
        <v>5127</v>
      </c>
      <c r="BW1258" s="74" t="s">
        <v>4101</v>
      </c>
      <c r="BX1258" s="74" t="s">
        <v>3909</v>
      </c>
      <c r="BY1258" s="74"/>
      <c r="BZ1258" s="300" t="s">
        <v>6271</v>
      </c>
      <c r="CA1258" s="363" t="s">
        <v>8295</v>
      </c>
      <c r="CB1258" s="300" t="s">
        <v>6273</v>
      </c>
      <c r="CC1258" s="363" t="s">
        <v>8294</v>
      </c>
      <c r="CD1258" s="311" t="str">
        <f t="shared" si="161"/>
        <v>DISCONTINUED - MR701 Bead Grip, 17x7.5, +50mm Offset, 6x130, 84.1mm Centerbore, Method Bronze</v>
      </c>
      <c r="CE1258" s="311" t="s">
        <v>3721</v>
      </c>
      <c r="CF1258" s="311" t="s">
        <v>3720</v>
      </c>
      <c r="CG1258" s="300" t="str">
        <f t="shared" si="159"/>
        <v>TRAIL (7XX)</v>
      </c>
    </row>
    <row r="1259" spans="1:85" s="36" customFormat="1" ht="15" customHeight="1">
      <c r="A1259" s="571">
        <f t="shared" si="158"/>
        <v>1256</v>
      </c>
      <c r="B1259" s="3" t="s">
        <v>84</v>
      </c>
      <c r="C1259" s="92" t="s">
        <v>1247</v>
      </c>
      <c r="D1259" s="74" t="s">
        <v>5481</v>
      </c>
      <c r="E1259" s="84" t="s">
        <v>8765</v>
      </c>
      <c r="F1259" s="281" t="str">
        <f t="shared" si="162"/>
        <v>MR70177556950</v>
      </c>
      <c r="G1259" s="83"/>
      <c r="H1259" s="83"/>
      <c r="I1259" s="81" t="s">
        <v>1910</v>
      </c>
      <c r="J1259" s="305">
        <v>43101</v>
      </c>
      <c r="K1259" s="101">
        <v>45713</v>
      </c>
      <c r="L1259" s="282" t="s">
        <v>1239</v>
      </c>
      <c r="M1259" s="328">
        <v>309</v>
      </c>
      <c r="N1259" s="85"/>
      <c r="O1259" s="409"/>
      <c r="P1259" s="74">
        <v>17</v>
      </c>
      <c r="Q1259" s="74">
        <v>7.5</v>
      </c>
      <c r="R1259" s="92" t="s">
        <v>1689</v>
      </c>
      <c r="S1259" s="74">
        <v>5</v>
      </c>
      <c r="T1259" s="74">
        <v>160</v>
      </c>
      <c r="U1259" s="74">
        <v>50</v>
      </c>
      <c r="V1259" s="77">
        <v>6.2</v>
      </c>
      <c r="W1259" s="93" t="s">
        <v>85</v>
      </c>
      <c r="X1259" s="77">
        <v>65</v>
      </c>
      <c r="Y1259" s="76">
        <v>30.75</v>
      </c>
      <c r="Z1259" s="47">
        <v>3640</v>
      </c>
      <c r="AA1259" s="81" t="s">
        <v>2168</v>
      </c>
      <c r="AB1259" s="71" t="s">
        <v>2846</v>
      </c>
      <c r="AC1259" s="47" t="s">
        <v>9876</v>
      </c>
      <c r="AD1259" s="74" t="s">
        <v>3940</v>
      </c>
      <c r="AE1259" s="46" t="s">
        <v>8501</v>
      </c>
      <c r="AF1259" s="82">
        <v>22</v>
      </c>
      <c r="AG1259" s="80" t="s">
        <v>85</v>
      </c>
      <c r="AH1259" s="73" t="s">
        <v>85</v>
      </c>
      <c r="AI1259" s="73" t="s">
        <v>85</v>
      </c>
      <c r="AJ1259" s="73" t="s">
        <v>85</v>
      </c>
      <c r="AK1259" s="9" t="s">
        <v>85</v>
      </c>
      <c r="AL1259" s="92" t="s">
        <v>236</v>
      </c>
      <c r="AM1259" s="74" t="s">
        <v>85</v>
      </c>
      <c r="AN1259" s="38" t="s">
        <v>85</v>
      </c>
      <c r="AO1259" s="74" t="s">
        <v>85</v>
      </c>
      <c r="AP1259" s="68">
        <v>16.2</v>
      </c>
      <c r="AQ1259" s="75">
        <v>60</v>
      </c>
      <c r="AR1259" s="74">
        <v>190</v>
      </c>
      <c r="AS1259" s="34">
        <v>0</v>
      </c>
      <c r="AT1259" s="34">
        <v>3.5</v>
      </c>
      <c r="AU1259" s="34">
        <v>15.7</v>
      </c>
      <c r="AV1259" s="34">
        <v>15</v>
      </c>
      <c r="AW1259" s="34">
        <v>203.9</v>
      </c>
      <c r="AX1259" s="34">
        <v>192</v>
      </c>
      <c r="AY1259" s="384">
        <v>65</v>
      </c>
      <c r="AZ1259" s="382">
        <v>44.2</v>
      </c>
      <c r="BA1259" s="382">
        <v>44.2</v>
      </c>
      <c r="BB1259" s="49">
        <v>25</v>
      </c>
      <c r="BC1259" s="49"/>
      <c r="BD1259" s="3" t="s">
        <v>85</v>
      </c>
      <c r="BE1259" s="91" t="s">
        <v>85</v>
      </c>
      <c r="BF1259" s="3" t="s">
        <v>85</v>
      </c>
      <c r="BG1259" s="91" t="s">
        <v>85</v>
      </c>
      <c r="BH1259" s="70">
        <v>35.016755977031387</v>
      </c>
      <c r="BI1259" s="50">
        <v>20.236220472440898</v>
      </c>
      <c r="BJ1259" s="50">
        <v>20.236220472440898</v>
      </c>
      <c r="BK1259" s="50">
        <v>10.4330708661417</v>
      </c>
      <c r="BL1259" s="357">
        <v>7.001193999999944E-2</v>
      </c>
      <c r="BM1259" s="73">
        <v>36</v>
      </c>
      <c r="BN1259" s="107" t="s">
        <v>4691</v>
      </c>
      <c r="BO1259" s="46" t="s">
        <v>3891</v>
      </c>
      <c r="BP1259" s="74" t="s">
        <v>4730</v>
      </c>
      <c r="BQ1259" s="74" t="s">
        <v>3907</v>
      </c>
      <c r="BR1259" s="74" t="s">
        <v>5139</v>
      </c>
      <c r="BS1259" s="74" t="s">
        <v>2734</v>
      </c>
      <c r="BT1259" s="74" t="s">
        <v>5140</v>
      </c>
      <c r="BU1259" s="74" t="s">
        <v>5141</v>
      </c>
      <c r="BV1259" s="89" t="s">
        <v>5127</v>
      </c>
      <c r="BW1259" s="74" t="s">
        <v>4101</v>
      </c>
      <c r="BX1259" s="74" t="s">
        <v>3909</v>
      </c>
      <c r="BY1259" s="74"/>
      <c r="BZ1259" s="300" t="s">
        <v>6275</v>
      </c>
      <c r="CA1259" s="356" t="s">
        <v>8292</v>
      </c>
      <c r="CB1259" s="300" t="s">
        <v>6277</v>
      </c>
      <c r="CC1259" s="356" t="s">
        <v>8293</v>
      </c>
      <c r="CD1259" s="311" t="str">
        <f t="shared" si="161"/>
        <v>DISCONTINUED - MR701 Bead Grip, 17x7.5, +50mm Offset, 5x160, 65mm Centerbore, Method Bronze</v>
      </c>
      <c r="CE1259" s="311" t="s">
        <v>3721</v>
      </c>
      <c r="CF1259" s="311" t="s">
        <v>3720</v>
      </c>
      <c r="CG1259" s="300" t="str">
        <f t="shared" si="159"/>
        <v>TRAIL (7XX)</v>
      </c>
    </row>
    <row r="1260" spans="1:85" s="36" customFormat="1" ht="15" customHeight="1">
      <c r="A1260" s="571">
        <f t="shared" si="158"/>
        <v>1257</v>
      </c>
      <c r="B1260" s="3" t="s">
        <v>84</v>
      </c>
      <c r="C1260" s="92" t="s">
        <v>1247</v>
      </c>
      <c r="D1260" s="74" t="s">
        <v>5481</v>
      </c>
      <c r="E1260" s="129" t="s">
        <v>8766</v>
      </c>
      <c r="F1260" s="281" t="str">
        <f t="shared" si="162"/>
        <v>MR70178550600</v>
      </c>
      <c r="G1260" s="83"/>
      <c r="H1260" s="83"/>
      <c r="I1260" s="81" t="s">
        <v>4432</v>
      </c>
      <c r="J1260" s="299">
        <v>44133.677115335646</v>
      </c>
      <c r="K1260" s="101">
        <v>45713</v>
      </c>
      <c r="L1260" s="282" t="s">
        <v>1239</v>
      </c>
      <c r="M1260" s="328">
        <v>319</v>
      </c>
      <c r="N1260" s="85"/>
      <c r="O1260" s="409"/>
      <c r="P1260" s="74">
        <v>17</v>
      </c>
      <c r="Q1260" s="74">
        <v>8.5</v>
      </c>
      <c r="R1260" s="92" t="s">
        <v>1692</v>
      </c>
      <c r="S1260" s="74">
        <v>5</v>
      </c>
      <c r="T1260" s="74">
        <v>5</v>
      </c>
      <c r="U1260" s="74">
        <v>0</v>
      </c>
      <c r="V1260" s="77">
        <v>4.75</v>
      </c>
      <c r="W1260" s="93" t="s">
        <v>85</v>
      </c>
      <c r="X1260" s="77">
        <v>71.5</v>
      </c>
      <c r="Y1260" s="76">
        <v>31.6</v>
      </c>
      <c r="Z1260" s="47">
        <v>2650</v>
      </c>
      <c r="AA1260" s="81" t="s">
        <v>4426</v>
      </c>
      <c r="AB1260" s="71" t="s">
        <v>4427</v>
      </c>
      <c r="AC1260" s="47" t="s">
        <v>9713</v>
      </c>
      <c r="AD1260" s="74" t="s">
        <v>3940</v>
      </c>
      <c r="AE1260" s="46" t="s">
        <v>8501</v>
      </c>
      <c r="AF1260" s="82">
        <v>22</v>
      </c>
      <c r="AG1260" s="80" t="s">
        <v>85</v>
      </c>
      <c r="AH1260" s="73" t="s">
        <v>85</v>
      </c>
      <c r="AI1260" s="73" t="s">
        <v>85</v>
      </c>
      <c r="AJ1260" s="73" t="s">
        <v>85</v>
      </c>
      <c r="AK1260" s="9" t="s">
        <v>85</v>
      </c>
      <c r="AL1260" s="92" t="s">
        <v>236</v>
      </c>
      <c r="AM1260" s="74" t="s">
        <v>85</v>
      </c>
      <c r="AN1260" s="38" t="s">
        <v>85</v>
      </c>
      <c r="AO1260" s="74" t="s">
        <v>85</v>
      </c>
      <c r="AP1260" s="68">
        <v>16.2</v>
      </c>
      <c r="AQ1260" s="75">
        <v>60</v>
      </c>
      <c r="AR1260" s="74">
        <v>157</v>
      </c>
      <c r="AS1260" s="34">
        <v>16</v>
      </c>
      <c r="AT1260" s="34">
        <v>29</v>
      </c>
      <c r="AU1260" s="34">
        <v>43.6</v>
      </c>
      <c r="AV1260" s="34">
        <v>50.6</v>
      </c>
      <c r="AW1260" s="34">
        <v>208</v>
      </c>
      <c r="AX1260" s="34">
        <v>204.5</v>
      </c>
      <c r="AY1260" s="384">
        <v>71.5</v>
      </c>
      <c r="AZ1260" s="382">
        <v>43.45</v>
      </c>
      <c r="BA1260" s="382">
        <v>43.45</v>
      </c>
      <c r="BB1260" s="49">
        <v>46</v>
      </c>
      <c r="BC1260" s="49"/>
      <c r="BD1260" s="3" t="s">
        <v>85</v>
      </c>
      <c r="BE1260" s="91" t="s">
        <v>85</v>
      </c>
      <c r="BF1260" s="3" t="s">
        <v>85</v>
      </c>
      <c r="BG1260" s="91" t="s">
        <v>85</v>
      </c>
      <c r="BH1260" s="70">
        <v>35.053499687395536</v>
      </c>
      <c r="BI1260" s="50">
        <v>20.236220472440898</v>
      </c>
      <c r="BJ1260" s="50">
        <v>20.236220472440898</v>
      </c>
      <c r="BK1260" s="50">
        <v>11.417322834645701</v>
      </c>
      <c r="BL1260" s="357">
        <v>7.6616839999999839E-2</v>
      </c>
      <c r="BM1260" s="73">
        <v>36</v>
      </c>
      <c r="BN1260" s="107" t="s">
        <v>4691</v>
      </c>
      <c r="BO1260" s="46" t="s">
        <v>3891</v>
      </c>
      <c r="BP1260" s="74" t="s">
        <v>4730</v>
      </c>
      <c r="BQ1260" s="74" t="s">
        <v>3907</v>
      </c>
      <c r="BR1260" s="74" t="s">
        <v>5139</v>
      </c>
      <c r="BS1260" s="74" t="s">
        <v>2734</v>
      </c>
      <c r="BT1260" s="74" t="s">
        <v>5140</v>
      </c>
      <c r="BU1260" s="74" t="s">
        <v>5141</v>
      </c>
      <c r="BV1260" s="89" t="s">
        <v>5127</v>
      </c>
      <c r="BW1260" s="74" t="s">
        <v>4101</v>
      </c>
      <c r="BX1260" s="74" t="s">
        <v>3909</v>
      </c>
      <c r="BY1260" s="74"/>
      <c r="BZ1260" s="300" t="s">
        <v>6282</v>
      </c>
      <c r="CA1260" s="356" t="s">
        <v>7370</v>
      </c>
      <c r="CB1260" s="300" t="s">
        <v>6283</v>
      </c>
      <c r="CC1260" s="356" t="s">
        <v>7371</v>
      </c>
      <c r="CD1260" s="311" t="str">
        <f t="shared" si="161"/>
        <v>DISCONTINUED - MR701 Bead Grip, 17x8.5, 0mm Offset, 5x5, 71.5mm Centerbore, Bahia Blue</v>
      </c>
      <c r="CE1260" s="311" t="s">
        <v>3721</v>
      </c>
      <c r="CF1260" s="311" t="s">
        <v>3720</v>
      </c>
      <c r="CG1260" s="300" t="str">
        <f t="shared" si="159"/>
        <v>TRAIL (7XX)</v>
      </c>
    </row>
    <row r="1261" spans="1:85" s="36" customFormat="1" ht="15" customHeight="1">
      <c r="A1261" s="571">
        <f t="shared" si="158"/>
        <v>1258</v>
      </c>
      <c r="B1261" s="3" t="s">
        <v>84</v>
      </c>
      <c r="C1261" s="92" t="s">
        <v>1247</v>
      </c>
      <c r="D1261" s="74" t="s">
        <v>5483</v>
      </c>
      <c r="E1261" s="84" t="s">
        <v>8767</v>
      </c>
      <c r="F1261" s="281" t="str">
        <f t="shared" si="162"/>
        <v>MR70278560500</v>
      </c>
      <c r="G1261" s="83"/>
      <c r="H1261" s="83"/>
      <c r="I1261" s="81" t="s">
        <v>2036</v>
      </c>
      <c r="J1261" s="305">
        <v>43101</v>
      </c>
      <c r="K1261" s="101">
        <v>45713</v>
      </c>
      <c r="L1261" s="282" t="s">
        <v>1239</v>
      </c>
      <c r="M1261" s="328">
        <v>319</v>
      </c>
      <c r="N1261" s="85"/>
      <c r="O1261" s="409"/>
      <c r="P1261" s="74">
        <v>17</v>
      </c>
      <c r="Q1261" s="74">
        <v>8.5</v>
      </c>
      <c r="R1261" s="92" t="s">
        <v>1089</v>
      </c>
      <c r="S1261" s="74">
        <v>6</v>
      </c>
      <c r="T1261" s="74">
        <v>5.5</v>
      </c>
      <c r="U1261" s="74">
        <v>0</v>
      </c>
      <c r="V1261" s="77">
        <v>4.75</v>
      </c>
      <c r="W1261" s="93" t="s">
        <v>85</v>
      </c>
      <c r="X1261" s="77">
        <v>106.25</v>
      </c>
      <c r="Y1261" s="76">
        <v>28.06</v>
      </c>
      <c r="Z1261" s="47">
        <v>2650</v>
      </c>
      <c r="AA1261" s="81" t="s">
        <v>2165</v>
      </c>
      <c r="AB1261" s="72" t="s">
        <v>2845</v>
      </c>
      <c r="AC1261" s="47" t="s">
        <v>9717</v>
      </c>
      <c r="AD1261" s="74" t="s">
        <v>3941</v>
      </c>
      <c r="AE1261" s="46" t="s">
        <v>8501</v>
      </c>
      <c r="AF1261" s="82">
        <v>22</v>
      </c>
      <c r="AG1261" s="80" t="s">
        <v>85</v>
      </c>
      <c r="AH1261" s="73" t="s">
        <v>85</v>
      </c>
      <c r="AI1261" s="73" t="s">
        <v>85</v>
      </c>
      <c r="AJ1261" s="73" t="s">
        <v>85</v>
      </c>
      <c r="AK1261" s="9" t="s">
        <v>85</v>
      </c>
      <c r="AL1261" s="92" t="s">
        <v>236</v>
      </c>
      <c r="AM1261" s="74" t="s">
        <v>1649</v>
      </c>
      <c r="AN1261" s="38">
        <v>2.75</v>
      </c>
      <c r="AO1261" s="3">
        <v>78.3</v>
      </c>
      <c r="AP1261" s="68">
        <v>16.2</v>
      </c>
      <c r="AQ1261" s="75">
        <v>60</v>
      </c>
      <c r="AR1261" s="74">
        <v>170</v>
      </c>
      <c r="AS1261" s="34">
        <v>8.8000000000000007</v>
      </c>
      <c r="AT1261" s="34">
        <v>26</v>
      </c>
      <c r="AU1261" s="34">
        <v>59.8</v>
      </c>
      <c r="AV1261" s="34">
        <v>75</v>
      </c>
      <c r="AW1261" s="34">
        <v>208.9</v>
      </c>
      <c r="AX1261" s="34">
        <v>207</v>
      </c>
      <c r="AY1261" s="384">
        <v>103.35</v>
      </c>
      <c r="AZ1261" s="382">
        <v>31.63</v>
      </c>
      <c r="BA1261" s="382">
        <v>37.94</v>
      </c>
      <c r="BB1261" s="49">
        <v>30</v>
      </c>
      <c r="BC1261" s="49"/>
      <c r="BD1261" s="3" t="s">
        <v>85</v>
      </c>
      <c r="BE1261" s="91" t="s">
        <v>85</v>
      </c>
      <c r="BF1261" s="3" t="s">
        <v>85</v>
      </c>
      <c r="BG1261" s="91" t="s">
        <v>85</v>
      </c>
      <c r="BH1261" s="70">
        <v>33.520000000000003</v>
      </c>
      <c r="BI1261" s="50">
        <v>20.236220472440898</v>
      </c>
      <c r="BJ1261" s="50">
        <v>20.236220472440898</v>
      </c>
      <c r="BK1261" s="50">
        <v>11.417322834645701</v>
      </c>
      <c r="BL1261" s="357">
        <v>7.6616839999999839E-2</v>
      </c>
      <c r="BM1261" s="73">
        <v>36</v>
      </c>
      <c r="BN1261" s="107" t="s">
        <v>3374</v>
      </c>
      <c r="BO1261" s="46" t="s">
        <v>3891</v>
      </c>
      <c r="BP1261" s="74" t="s">
        <v>4730</v>
      </c>
      <c r="BQ1261" s="74" t="s">
        <v>3907</v>
      </c>
      <c r="BR1261" s="74" t="s">
        <v>5142</v>
      </c>
      <c r="BS1261" s="74" t="s">
        <v>2734</v>
      </c>
      <c r="BT1261" s="74" t="s">
        <v>4116</v>
      </c>
      <c r="BU1261" s="74" t="s">
        <v>5141</v>
      </c>
      <c r="BV1261" s="74" t="s">
        <v>4101</v>
      </c>
      <c r="BW1261" s="74" t="s">
        <v>3909</v>
      </c>
      <c r="BX1261" s="74"/>
      <c r="BY1261" s="74"/>
      <c r="BZ1261" s="300"/>
      <c r="CA1261" s="356"/>
      <c r="CB1261" s="300"/>
      <c r="CC1261" s="356"/>
      <c r="CD1261" s="311" t="str">
        <f t="shared" si="161"/>
        <v>DISCONTINUED - MR702 Bead Grip, 17x8.5, 0mm Offset, 6x5.5, 106.25mm Centerbore, Matte Black</v>
      </c>
      <c r="CE1261" s="311" t="s">
        <v>3721</v>
      </c>
      <c r="CF1261" s="311" t="s">
        <v>3720</v>
      </c>
      <c r="CG1261" s="300" t="str">
        <f t="shared" si="159"/>
        <v>TRAIL (7XX)</v>
      </c>
    </row>
    <row r="1262" spans="1:85" s="36" customFormat="1" ht="15" customHeight="1">
      <c r="A1262" s="571">
        <f t="shared" si="158"/>
        <v>1259</v>
      </c>
      <c r="B1262" s="13" t="s">
        <v>84</v>
      </c>
      <c r="C1262" s="97" t="s">
        <v>1247</v>
      </c>
      <c r="D1262" s="75" t="s">
        <v>5485</v>
      </c>
      <c r="E1262" s="84" t="s">
        <v>8768</v>
      </c>
      <c r="F1262" s="281" t="str">
        <f t="shared" si="162"/>
        <v>MR70478580800</v>
      </c>
      <c r="G1262" s="83"/>
      <c r="H1262" s="83"/>
      <c r="I1262" s="43" t="s">
        <v>3354</v>
      </c>
      <c r="J1262" s="316">
        <v>43714</v>
      </c>
      <c r="K1262" s="101">
        <v>45713</v>
      </c>
      <c r="L1262" s="282" t="s">
        <v>1239</v>
      </c>
      <c r="M1262" s="328">
        <v>339</v>
      </c>
      <c r="N1262" s="85"/>
      <c r="O1262" s="409"/>
      <c r="P1262" s="75">
        <v>17</v>
      </c>
      <c r="Q1262" s="75">
        <v>8.5</v>
      </c>
      <c r="R1262" s="92" t="s">
        <v>1699</v>
      </c>
      <c r="S1262" s="75">
        <v>8</v>
      </c>
      <c r="T1262" s="75">
        <v>6.5</v>
      </c>
      <c r="U1262" s="75">
        <v>0</v>
      </c>
      <c r="V1262" s="68">
        <v>4.75</v>
      </c>
      <c r="W1262" s="95" t="s">
        <v>85</v>
      </c>
      <c r="X1262" s="68">
        <v>130.81</v>
      </c>
      <c r="Y1262" s="39">
        <v>31.97</v>
      </c>
      <c r="Z1262" s="47">
        <v>3640</v>
      </c>
      <c r="AA1262" s="43" t="s">
        <v>2093</v>
      </c>
      <c r="AB1262" s="72" t="s">
        <v>2850</v>
      </c>
      <c r="AC1262" s="47" t="s">
        <v>9627</v>
      </c>
      <c r="AD1262" s="74" t="s">
        <v>3944</v>
      </c>
      <c r="AE1262" s="46" t="s">
        <v>8503</v>
      </c>
      <c r="AF1262" s="82">
        <v>33</v>
      </c>
      <c r="AG1262" s="14" t="s">
        <v>85</v>
      </c>
      <c r="AH1262" s="14" t="s">
        <v>85</v>
      </c>
      <c r="AI1262" s="13" t="s">
        <v>2863</v>
      </c>
      <c r="AJ1262" s="14" t="s">
        <v>85</v>
      </c>
      <c r="AK1262" s="9" t="s">
        <v>85</v>
      </c>
      <c r="AL1262" s="92" t="s">
        <v>237</v>
      </c>
      <c r="AM1262" s="75" t="s">
        <v>85</v>
      </c>
      <c r="AN1262" s="38" t="s">
        <v>85</v>
      </c>
      <c r="AO1262" s="75" t="s">
        <v>85</v>
      </c>
      <c r="AP1262" s="68">
        <v>16.2</v>
      </c>
      <c r="AQ1262" s="75">
        <v>60</v>
      </c>
      <c r="AR1262" s="75">
        <v>200</v>
      </c>
      <c r="AS1262" s="34">
        <v>0</v>
      </c>
      <c r="AT1262" s="34">
        <v>0</v>
      </c>
      <c r="AU1262" s="25">
        <v>42.6</v>
      </c>
      <c r="AV1262" s="34">
        <v>47.7</v>
      </c>
      <c r="AW1262" s="25">
        <v>209</v>
      </c>
      <c r="AX1262" s="67">
        <v>206</v>
      </c>
      <c r="AY1262" s="384">
        <v>123.1</v>
      </c>
      <c r="AZ1262" s="382">
        <v>92</v>
      </c>
      <c r="BA1262" s="382">
        <v>92</v>
      </c>
      <c r="BB1262" s="49">
        <v>46</v>
      </c>
      <c r="BC1262" s="49"/>
      <c r="BD1262" s="13" t="s">
        <v>85</v>
      </c>
      <c r="BE1262" s="91" t="s">
        <v>85</v>
      </c>
      <c r="BF1262" s="13" t="s">
        <v>85</v>
      </c>
      <c r="BG1262" s="91" t="s">
        <v>85</v>
      </c>
      <c r="BH1262" s="70">
        <v>37.33</v>
      </c>
      <c r="BI1262" s="50">
        <v>20.236220472440898</v>
      </c>
      <c r="BJ1262" s="50">
        <v>20.236220472440898</v>
      </c>
      <c r="BK1262" s="50">
        <v>11.417322834645701</v>
      </c>
      <c r="BL1262" s="357">
        <v>7.6616839999999839E-2</v>
      </c>
      <c r="BM1262" s="14">
        <v>36</v>
      </c>
      <c r="BN1262" s="107" t="s">
        <v>4691</v>
      </c>
      <c r="BO1262" s="46" t="s">
        <v>3891</v>
      </c>
      <c r="BP1262" s="74" t="s">
        <v>4730</v>
      </c>
      <c r="BQ1262" s="74" t="s">
        <v>3907</v>
      </c>
      <c r="BR1262" s="74" t="s">
        <v>5143</v>
      </c>
      <c r="BS1262" s="74" t="s">
        <v>2734</v>
      </c>
      <c r="BT1262" s="74" t="s">
        <v>4116</v>
      </c>
      <c r="BU1262" s="74" t="s">
        <v>5141</v>
      </c>
      <c r="BV1262" s="74" t="s">
        <v>5127</v>
      </c>
      <c r="BW1262" s="74" t="s">
        <v>4101</v>
      </c>
      <c r="BX1262" s="74" t="s">
        <v>3909</v>
      </c>
      <c r="BY1262" s="74"/>
      <c r="BZ1262" s="334" t="s">
        <v>8368</v>
      </c>
      <c r="CA1262" s="364" t="s">
        <v>8373</v>
      </c>
      <c r="CB1262" s="337" t="s">
        <v>8374</v>
      </c>
      <c r="CC1262" s="364" t="s">
        <v>8375</v>
      </c>
      <c r="CD1262" s="311" t="str">
        <f t="shared" si="161"/>
        <v>DISCONTINUED - MR704 Bead Grip, 17x8.5, 0mm Offset, 8x6.5, 130.81mm Centerbore, Titanium</v>
      </c>
      <c r="CE1262" s="311" t="s">
        <v>3721</v>
      </c>
      <c r="CF1262" s="311" t="s">
        <v>3720</v>
      </c>
      <c r="CG1262" s="300" t="str">
        <f t="shared" si="159"/>
        <v>TRAIL (7XX)</v>
      </c>
    </row>
    <row r="1263" spans="1:85" s="36" customFormat="1" ht="15" customHeight="1">
      <c r="A1263" s="571">
        <f t="shared" si="158"/>
        <v>1260</v>
      </c>
      <c r="B1263" s="13" t="s">
        <v>84</v>
      </c>
      <c r="C1263" s="97" t="s">
        <v>1247</v>
      </c>
      <c r="D1263" s="75" t="s">
        <v>5487</v>
      </c>
      <c r="E1263" s="84" t="s">
        <v>8769</v>
      </c>
      <c r="F1263" s="281" t="str">
        <f t="shared" si="162"/>
        <v>MR70578550525</v>
      </c>
      <c r="G1263" s="83"/>
      <c r="H1263" s="83"/>
      <c r="I1263" s="43" t="s">
        <v>4567</v>
      </c>
      <c r="J1263" s="316">
        <v>44202.426831041666</v>
      </c>
      <c r="K1263" s="101">
        <v>45713</v>
      </c>
      <c r="L1263" s="282" t="s">
        <v>1239</v>
      </c>
      <c r="M1263" s="328">
        <v>319</v>
      </c>
      <c r="N1263" s="85"/>
      <c r="O1263" s="409"/>
      <c r="P1263" s="75">
        <v>17</v>
      </c>
      <c r="Q1263" s="75">
        <v>8.5</v>
      </c>
      <c r="R1263" s="92" t="s">
        <v>1692</v>
      </c>
      <c r="S1263" s="75">
        <v>5</v>
      </c>
      <c r="T1263" s="75">
        <v>5</v>
      </c>
      <c r="U1263" s="75">
        <v>25</v>
      </c>
      <c r="V1263" s="68">
        <v>5.78</v>
      </c>
      <c r="W1263" s="95" t="s">
        <v>85</v>
      </c>
      <c r="X1263" s="68">
        <v>71.5</v>
      </c>
      <c r="Y1263" s="8">
        <v>26.609795045714723</v>
      </c>
      <c r="Z1263" s="47">
        <v>2650</v>
      </c>
      <c r="AA1263" s="43" t="s">
        <v>2165</v>
      </c>
      <c r="AB1263" s="72" t="s">
        <v>2845</v>
      </c>
      <c r="AC1263" s="47" t="s">
        <v>9797</v>
      </c>
      <c r="AD1263" s="74" t="s">
        <v>3940</v>
      </c>
      <c r="AE1263" s="46" t="s">
        <v>8501</v>
      </c>
      <c r="AF1263" s="82">
        <v>22</v>
      </c>
      <c r="AG1263" s="14" t="s">
        <v>85</v>
      </c>
      <c r="AH1263" s="14" t="s">
        <v>85</v>
      </c>
      <c r="AI1263" s="14" t="s">
        <v>85</v>
      </c>
      <c r="AJ1263" s="14" t="s">
        <v>85</v>
      </c>
      <c r="AK1263" s="9" t="s">
        <v>85</v>
      </c>
      <c r="AL1263" s="92" t="s">
        <v>236</v>
      </c>
      <c r="AM1263" s="75" t="s">
        <v>85</v>
      </c>
      <c r="AN1263" s="38" t="s">
        <v>85</v>
      </c>
      <c r="AO1263" s="75" t="s">
        <v>85</v>
      </c>
      <c r="AP1263" s="68">
        <v>16.2</v>
      </c>
      <c r="AQ1263" s="75">
        <v>60</v>
      </c>
      <c r="AR1263" s="75">
        <v>160</v>
      </c>
      <c r="AS1263" s="34">
        <v>8.9</v>
      </c>
      <c r="AT1263" s="34">
        <v>17.899999999999999</v>
      </c>
      <c r="AU1263" s="25">
        <v>28.8</v>
      </c>
      <c r="AV1263" s="34">
        <v>34.799999999999997</v>
      </c>
      <c r="AW1263" s="25">
        <v>209</v>
      </c>
      <c r="AX1263" s="67">
        <v>196</v>
      </c>
      <c r="AY1263" s="385">
        <v>71.5</v>
      </c>
      <c r="AZ1263" s="382">
        <v>49.95</v>
      </c>
      <c r="BA1263" s="382">
        <v>49.95</v>
      </c>
      <c r="BB1263" s="49">
        <v>31</v>
      </c>
      <c r="BC1263" s="49"/>
      <c r="BD1263" s="13" t="s">
        <v>85</v>
      </c>
      <c r="BE1263" s="91" t="s">
        <v>85</v>
      </c>
      <c r="BF1263" s="13" t="s">
        <v>85</v>
      </c>
      <c r="BG1263" s="91" t="s">
        <v>85</v>
      </c>
      <c r="BH1263" s="70">
        <v>31.11</v>
      </c>
      <c r="BI1263" s="50">
        <v>20.236220472440898</v>
      </c>
      <c r="BJ1263" s="50">
        <v>20.236220472440898</v>
      </c>
      <c r="BK1263" s="50">
        <v>11.417322834645701</v>
      </c>
      <c r="BL1263" s="357">
        <v>7.6616839999999839E-2</v>
      </c>
      <c r="BM1263" s="14">
        <v>36</v>
      </c>
      <c r="BN1263" s="107" t="s">
        <v>4691</v>
      </c>
      <c r="BO1263" s="46" t="s">
        <v>3891</v>
      </c>
      <c r="BP1263" s="74" t="s">
        <v>4730</v>
      </c>
      <c r="BQ1263" s="74" t="s">
        <v>3907</v>
      </c>
      <c r="BR1263" s="74" t="s">
        <v>5031</v>
      </c>
      <c r="BS1263" s="74" t="s">
        <v>2734</v>
      </c>
      <c r="BT1263" s="74" t="s">
        <v>4116</v>
      </c>
      <c r="BU1263" s="74" t="s">
        <v>5126</v>
      </c>
      <c r="BV1263" s="74" t="s">
        <v>5127</v>
      </c>
      <c r="BW1263" s="74" t="s">
        <v>4101</v>
      </c>
      <c r="BX1263" s="74" t="s">
        <v>3909</v>
      </c>
      <c r="BY1263" s="74"/>
      <c r="BZ1263" s="334" t="s">
        <v>8376</v>
      </c>
      <c r="CA1263" s="364" t="s">
        <v>8377</v>
      </c>
      <c r="CB1263" s="337" t="s">
        <v>8378</v>
      </c>
      <c r="CC1263" s="364" t="s">
        <v>8379</v>
      </c>
      <c r="CD1263" s="311" t="str">
        <f t="shared" si="161"/>
        <v>DISCONTINUED - MR705 Bead Grip, 17x8.5, +25mm Offset, 5x5, 71.5mm Centerbore, Matte Black</v>
      </c>
      <c r="CE1263" s="311" t="s">
        <v>3721</v>
      </c>
      <c r="CF1263" s="311" t="s">
        <v>3720</v>
      </c>
      <c r="CG1263" s="300" t="str">
        <f t="shared" si="159"/>
        <v>TRAIL (7XX)</v>
      </c>
    </row>
    <row r="1264" spans="1:85" s="36" customFormat="1" ht="15" customHeight="1">
      <c r="A1264" s="571">
        <f t="shared" si="158"/>
        <v>1261</v>
      </c>
      <c r="B1264" s="13" t="s">
        <v>84</v>
      </c>
      <c r="C1264" s="97" t="s">
        <v>1247</v>
      </c>
      <c r="D1264" s="75" t="s">
        <v>5487</v>
      </c>
      <c r="E1264" s="84" t="s">
        <v>8770</v>
      </c>
      <c r="F1264" s="281" t="str">
        <f t="shared" si="162"/>
        <v>MR70578558800</v>
      </c>
      <c r="G1264" s="83"/>
      <c r="H1264" s="83"/>
      <c r="I1264" s="43" t="s">
        <v>4836</v>
      </c>
      <c r="J1264" s="305">
        <v>44335.392129629632</v>
      </c>
      <c r="K1264" s="101">
        <v>45713</v>
      </c>
      <c r="L1264" s="282" t="s">
        <v>1239</v>
      </c>
      <c r="M1264" s="328">
        <v>319</v>
      </c>
      <c r="N1264" s="85"/>
      <c r="O1264" s="409"/>
      <c r="P1264" s="75">
        <v>17</v>
      </c>
      <c r="Q1264" s="75">
        <v>8.5</v>
      </c>
      <c r="R1264" s="92" t="s">
        <v>1688</v>
      </c>
      <c r="S1264" s="75">
        <v>5</v>
      </c>
      <c r="T1264" s="75">
        <v>150</v>
      </c>
      <c r="U1264" s="75">
        <v>0</v>
      </c>
      <c r="V1264" s="68">
        <v>4.75</v>
      </c>
      <c r="W1264" s="95" t="s">
        <v>85</v>
      </c>
      <c r="X1264" s="68">
        <v>110.5</v>
      </c>
      <c r="Y1264" s="8">
        <v>26.565702593277752</v>
      </c>
      <c r="Z1264" s="47">
        <v>2650</v>
      </c>
      <c r="AA1264" s="43" t="s">
        <v>2093</v>
      </c>
      <c r="AB1264" s="72" t="s">
        <v>2850</v>
      </c>
      <c r="AC1264" s="47" t="s">
        <v>9714</v>
      </c>
      <c r="AD1264" s="74" t="s">
        <v>3941</v>
      </c>
      <c r="AE1264" s="46" t="s">
        <v>8501</v>
      </c>
      <c r="AF1264" s="82">
        <v>22</v>
      </c>
      <c r="AG1264" s="14" t="s">
        <v>85</v>
      </c>
      <c r="AH1264" s="14" t="s">
        <v>85</v>
      </c>
      <c r="AI1264" s="14" t="s">
        <v>85</v>
      </c>
      <c r="AJ1264" s="14" t="s">
        <v>85</v>
      </c>
      <c r="AK1264" s="9" t="s">
        <v>85</v>
      </c>
      <c r="AL1264" s="92" t="s">
        <v>236</v>
      </c>
      <c r="AM1264" s="75" t="s">
        <v>85</v>
      </c>
      <c r="AN1264" s="38" t="s">
        <v>85</v>
      </c>
      <c r="AO1264" s="75" t="s">
        <v>85</v>
      </c>
      <c r="AP1264" s="68">
        <v>16.2</v>
      </c>
      <c r="AQ1264" s="75">
        <v>60</v>
      </c>
      <c r="AR1264" s="75">
        <v>180</v>
      </c>
      <c r="AS1264" s="34">
        <v>0</v>
      </c>
      <c r="AT1264" s="34">
        <v>21</v>
      </c>
      <c r="AU1264" s="25">
        <v>45</v>
      </c>
      <c r="AV1264" s="34">
        <v>54</v>
      </c>
      <c r="AW1264" s="25">
        <v>208.7</v>
      </c>
      <c r="AX1264" s="67">
        <v>205.8</v>
      </c>
      <c r="AY1264" s="385">
        <v>103.35</v>
      </c>
      <c r="AZ1264" s="382">
        <v>31.42</v>
      </c>
      <c r="BA1264" s="382">
        <v>40.299999999999997</v>
      </c>
      <c r="BB1264" s="49">
        <v>31</v>
      </c>
      <c r="BC1264" s="49"/>
      <c r="BD1264" s="13" t="s">
        <v>85</v>
      </c>
      <c r="BE1264" s="91" t="s">
        <v>85</v>
      </c>
      <c r="BF1264" s="13" t="s">
        <v>85</v>
      </c>
      <c r="BG1264" s="91" t="s">
        <v>85</v>
      </c>
      <c r="BH1264" s="70">
        <v>31.07</v>
      </c>
      <c r="BI1264" s="50">
        <v>20.236220472440898</v>
      </c>
      <c r="BJ1264" s="50">
        <v>20.236220472440898</v>
      </c>
      <c r="BK1264" s="50">
        <v>11.417322834645701</v>
      </c>
      <c r="BL1264" s="357">
        <v>7.6616839999999839E-2</v>
      </c>
      <c r="BM1264" s="14">
        <v>36</v>
      </c>
      <c r="BN1264" s="107" t="s">
        <v>4691</v>
      </c>
      <c r="BO1264" s="46" t="s">
        <v>3891</v>
      </c>
      <c r="BP1264" s="74" t="s">
        <v>4730</v>
      </c>
      <c r="BQ1264" s="74" t="s">
        <v>3907</v>
      </c>
      <c r="BR1264" s="74" t="s">
        <v>5031</v>
      </c>
      <c r="BS1264" s="74" t="s">
        <v>2734</v>
      </c>
      <c r="BT1264" s="74" t="s">
        <v>4116</v>
      </c>
      <c r="BU1264" s="74" t="s">
        <v>5126</v>
      </c>
      <c r="BV1264" s="74" t="s">
        <v>5127</v>
      </c>
      <c r="BW1264" s="74" t="s">
        <v>4101</v>
      </c>
      <c r="BX1264" s="74" t="s">
        <v>3909</v>
      </c>
      <c r="BY1264" s="74"/>
      <c r="BZ1264" s="334" t="s">
        <v>6344</v>
      </c>
      <c r="CA1264" s="364" t="s">
        <v>7402</v>
      </c>
      <c r="CB1264" s="337" t="s">
        <v>6347</v>
      </c>
      <c r="CC1264" s="364" t="s">
        <v>7403</v>
      </c>
      <c r="CD1264" s="311" t="str">
        <f t="shared" si="161"/>
        <v>DISCONTINUED - MR705 Bead Grip, 17x8.5, 0mm Offset, 5x150, 110.5mm Centerbore, Titanium</v>
      </c>
      <c r="CE1264" s="311" t="s">
        <v>3721</v>
      </c>
      <c r="CF1264" s="311" t="s">
        <v>3720</v>
      </c>
      <c r="CG1264" s="300" t="str">
        <f t="shared" si="159"/>
        <v>TRAIL (7XX)</v>
      </c>
    </row>
    <row r="1265" spans="1:85" s="36" customFormat="1" ht="15" customHeight="1">
      <c r="A1265" s="571">
        <f t="shared" si="158"/>
        <v>1262</v>
      </c>
      <c r="B1265" s="13" t="s">
        <v>84</v>
      </c>
      <c r="C1265" s="97" t="s">
        <v>1247</v>
      </c>
      <c r="D1265" s="75" t="s">
        <v>5488</v>
      </c>
      <c r="E1265" s="84" t="s">
        <v>8771</v>
      </c>
      <c r="F1265" s="281" t="str">
        <f t="shared" si="162"/>
        <v>MR70689058535T</v>
      </c>
      <c r="G1265" s="83" t="s">
        <v>4510</v>
      </c>
      <c r="H1265" s="83"/>
      <c r="I1265" s="43" t="s">
        <v>5305</v>
      </c>
      <c r="J1265" s="315">
        <v>44488.534331423609</v>
      </c>
      <c r="K1265" s="101">
        <v>45713</v>
      </c>
      <c r="L1265" s="282" t="s">
        <v>1239</v>
      </c>
      <c r="M1265" s="328">
        <v>379</v>
      </c>
      <c r="N1265" s="85"/>
      <c r="O1265" s="409"/>
      <c r="P1265" s="75">
        <v>18</v>
      </c>
      <c r="Q1265" s="8">
        <v>9</v>
      </c>
      <c r="R1265" s="92" t="s">
        <v>1688</v>
      </c>
      <c r="S1265" s="75">
        <v>5</v>
      </c>
      <c r="T1265" s="75">
        <v>150</v>
      </c>
      <c r="U1265" s="75">
        <v>35</v>
      </c>
      <c r="V1265" s="77">
        <v>6.35</v>
      </c>
      <c r="W1265" s="95" t="s">
        <v>85</v>
      </c>
      <c r="X1265" s="68">
        <v>110.5</v>
      </c>
      <c r="Y1265" s="39">
        <v>32.43</v>
      </c>
      <c r="Z1265" s="47">
        <v>2650</v>
      </c>
      <c r="AA1265" s="43" t="s">
        <v>2165</v>
      </c>
      <c r="AB1265" s="72" t="s">
        <v>2845</v>
      </c>
      <c r="AC1265" s="47" t="s">
        <v>9911</v>
      </c>
      <c r="AD1265" s="74" t="s">
        <v>5246</v>
      </c>
      <c r="AE1265" s="46" t="s">
        <v>8501</v>
      </c>
      <c r="AF1265" s="82">
        <v>22</v>
      </c>
      <c r="AG1265" s="14" t="s">
        <v>85</v>
      </c>
      <c r="AH1265" s="14" t="s">
        <v>85</v>
      </c>
      <c r="AI1265" s="13" t="s">
        <v>85</v>
      </c>
      <c r="AJ1265" s="14" t="s">
        <v>85</v>
      </c>
      <c r="AK1265" s="9" t="s">
        <v>85</v>
      </c>
      <c r="AL1265" s="92" t="s">
        <v>236</v>
      </c>
      <c r="AM1265" s="75" t="s">
        <v>85</v>
      </c>
      <c r="AN1265" s="38" t="s">
        <v>85</v>
      </c>
      <c r="AO1265" s="75" t="s">
        <v>85</v>
      </c>
      <c r="AP1265" s="68">
        <v>16.2</v>
      </c>
      <c r="AQ1265" s="75">
        <v>60</v>
      </c>
      <c r="AR1265" s="75">
        <v>185</v>
      </c>
      <c r="AS1265" s="34">
        <v>0</v>
      </c>
      <c r="AT1265" s="34">
        <v>6</v>
      </c>
      <c r="AU1265" s="25">
        <v>21</v>
      </c>
      <c r="AV1265" s="34">
        <v>31</v>
      </c>
      <c r="AW1265" s="25">
        <v>222.8</v>
      </c>
      <c r="AX1265" s="67">
        <v>209</v>
      </c>
      <c r="AY1265" s="77">
        <v>110.5</v>
      </c>
      <c r="AZ1265" s="49">
        <v>66</v>
      </c>
      <c r="BA1265" s="49">
        <v>66</v>
      </c>
      <c r="BB1265" s="49">
        <v>24</v>
      </c>
      <c r="BC1265" s="49"/>
      <c r="BD1265" s="13" t="s">
        <v>85</v>
      </c>
      <c r="BE1265" s="91" t="s">
        <v>85</v>
      </c>
      <c r="BF1265" s="13" t="s">
        <v>85</v>
      </c>
      <c r="BG1265" s="91" t="s">
        <v>85</v>
      </c>
      <c r="BH1265" s="70">
        <v>36.43</v>
      </c>
      <c r="BI1265" s="50">
        <v>21.141732283464599</v>
      </c>
      <c r="BJ1265" s="50">
        <v>21.141732283464599</v>
      </c>
      <c r="BK1265" s="50">
        <v>11.929133858267701</v>
      </c>
      <c r="BL1265" s="357">
        <v>8.7375807000000152E-2</v>
      </c>
      <c r="BM1265" s="14">
        <v>36</v>
      </c>
      <c r="BN1265" s="107" t="s">
        <v>3374</v>
      </c>
      <c r="BO1265" s="46" t="s">
        <v>3891</v>
      </c>
      <c r="BP1265" s="74" t="s">
        <v>4730</v>
      </c>
      <c r="BQ1265" s="74" t="s">
        <v>3907</v>
      </c>
      <c r="BR1265" s="74" t="s">
        <v>5165</v>
      </c>
      <c r="BS1265" s="74" t="s">
        <v>2734</v>
      </c>
      <c r="BT1265" s="74" t="s">
        <v>5619</v>
      </c>
      <c r="BU1265" s="74" t="s">
        <v>5126</v>
      </c>
      <c r="BV1265" s="74" t="s">
        <v>5620</v>
      </c>
      <c r="BW1265" s="74" t="s">
        <v>4101</v>
      </c>
      <c r="BX1265" s="74" t="s">
        <v>3909</v>
      </c>
      <c r="BY1265" s="74"/>
      <c r="BZ1265" s="334"/>
      <c r="CA1265" s="355"/>
      <c r="CB1265" s="337"/>
      <c r="CC1265" s="355"/>
      <c r="CD1265" s="311" t="str">
        <f t="shared" si="161"/>
        <v>DISCONTINUED - MR706 Bead Grip, 18x9, +35mm Offset, 5x150, 110.5mm Centerbore, Matte Black</v>
      </c>
      <c r="CE1265" s="311" t="s">
        <v>3721</v>
      </c>
      <c r="CF1265" s="311" t="s">
        <v>3720</v>
      </c>
      <c r="CG1265" s="300" t="str">
        <f t="shared" si="159"/>
        <v>TRAIL (7XX)</v>
      </c>
    </row>
    <row r="1266" spans="1:85" s="36" customFormat="1" ht="15" customHeight="1">
      <c r="A1266" s="571">
        <f t="shared" si="158"/>
        <v>1263</v>
      </c>
      <c r="B1266" s="13" t="s">
        <v>84</v>
      </c>
      <c r="C1266" s="97" t="s">
        <v>1247</v>
      </c>
      <c r="D1266" s="75" t="s">
        <v>5489</v>
      </c>
      <c r="E1266" s="84" t="s">
        <v>8772</v>
      </c>
      <c r="F1266" s="281" t="str">
        <f t="shared" si="162"/>
        <v>MR70778516600</v>
      </c>
      <c r="G1266" s="83"/>
      <c r="H1266" s="83"/>
      <c r="I1266" s="72" t="s">
        <v>5441</v>
      </c>
      <c r="J1266" s="306">
        <v>44518.655590277776</v>
      </c>
      <c r="K1266" s="101">
        <v>45713</v>
      </c>
      <c r="L1266" s="282" t="s">
        <v>1239</v>
      </c>
      <c r="M1266" s="328">
        <v>319</v>
      </c>
      <c r="N1266" s="85"/>
      <c r="O1266" s="409"/>
      <c r="P1266" s="75">
        <v>17</v>
      </c>
      <c r="Q1266" s="76">
        <v>8.5</v>
      </c>
      <c r="R1266" s="92" t="s">
        <v>1697</v>
      </c>
      <c r="S1266" s="75">
        <v>6</v>
      </c>
      <c r="T1266" s="75">
        <v>135</v>
      </c>
      <c r="U1266" s="75">
        <v>0</v>
      </c>
      <c r="V1266" s="77">
        <v>4.72</v>
      </c>
      <c r="W1266" s="95" t="s">
        <v>85</v>
      </c>
      <c r="X1266" s="68">
        <v>87</v>
      </c>
      <c r="Y1266" s="39">
        <v>29.8</v>
      </c>
      <c r="Z1266" s="47">
        <v>2650</v>
      </c>
      <c r="AA1266" s="43" t="s">
        <v>4426</v>
      </c>
      <c r="AB1266" s="72" t="s">
        <v>4427</v>
      </c>
      <c r="AC1266" s="47" t="s">
        <v>9716</v>
      </c>
      <c r="AD1266" s="74" t="s">
        <v>3940</v>
      </c>
      <c r="AE1266" s="46" t="s">
        <v>8501</v>
      </c>
      <c r="AF1266" s="82">
        <v>22</v>
      </c>
      <c r="AG1266" s="14" t="s">
        <v>85</v>
      </c>
      <c r="AH1266" s="14" t="s">
        <v>85</v>
      </c>
      <c r="AI1266" s="13" t="s">
        <v>85</v>
      </c>
      <c r="AJ1266" s="14" t="s">
        <v>85</v>
      </c>
      <c r="AK1266" s="9" t="s">
        <v>85</v>
      </c>
      <c r="AL1266" s="92" t="s">
        <v>236</v>
      </c>
      <c r="AM1266" s="75" t="s">
        <v>85</v>
      </c>
      <c r="AN1266" s="38" t="s">
        <v>85</v>
      </c>
      <c r="AO1266" s="75" t="s">
        <v>85</v>
      </c>
      <c r="AP1266" s="68">
        <v>16.2</v>
      </c>
      <c r="AQ1266" s="75">
        <v>60</v>
      </c>
      <c r="AR1266" s="75">
        <v>175</v>
      </c>
      <c r="AS1266" s="34">
        <v>3</v>
      </c>
      <c r="AT1266" s="34">
        <v>15.9</v>
      </c>
      <c r="AU1266" s="25">
        <v>44.7</v>
      </c>
      <c r="AV1266" s="34">
        <v>82.9</v>
      </c>
      <c r="AW1266" s="25">
        <v>210</v>
      </c>
      <c r="AX1266" s="67">
        <v>206</v>
      </c>
      <c r="AY1266" s="384">
        <v>82.8</v>
      </c>
      <c r="AZ1266" s="382">
        <v>45.9</v>
      </c>
      <c r="BA1266" s="382">
        <v>54.76</v>
      </c>
      <c r="BB1266" s="49">
        <v>0</v>
      </c>
      <c r="BC1266" s="49"/>
      <c r="BD1266" s="13" t="s">
        <v>85</v>
      </c>
      <c r="BE1266" s="91" t="s">
        <v>85</v>
      </c>
      <c r="BF1266" s="13" t="s">
        <v>85</v>
      </c>
      <c r="BG1266" s="91" t="s">
        <v>85</v>
      </c>
      <c r="BH1266" s="70">
        <v>34.21</v>
      </c>
      <c r="BI1266" s="50">
        <v>20.236220472440898</v>
      </c>
      <c r="BJ1266" s="50">
        <v>20.236220472440898</v>
      </c>
      <c r="BK1266" s="50">
        <v>11.417322834645701</v>
      </c>
      <c r="BL1266" s="357">
        <v>7.6616839999999839E-2</v>
      </c>
      <c r="BM1266" s="14">
        <v>36</v>
      </c>
      <c r="BN1266" s="107" t="s">
        <v>3374</v>
      </c>
      <c r="BO1266" s="46" t="s">
        <v>3891</v>
      </c>
      <c r="BP1266" s="74" t="s">
        <v>4730</v>
      </c>
      <c r="BQ1266" s="74" t="s">
        <v>3907</v>
      </c>
      <c r="BR1266" s="74" t="s">
        <v>5161</v>
      </c>
      <c r="BS1266" s="74" t="s">
        <v>2734</v>
      </c>
      <c r="BT1266" s="74" t="s">
        <v>5619</v>
      </c>
      <c r="BU1266" s="74" t="s">
        <v>5126</v>
      </c>
      <c r="BV1266" s="74" t="s">
        <v>5620</v>
      </c>
      <c r="BW1266" s="74" t="s">
        <v>4101</v>
      </c>
      <c r="BX1266" s="74" t="s">
        <v>3909</v>
      </c>
      <c r="BY1266" s="74"/>
      <c r="BZ1266" s="334" t="s">
        <v>6384</v>
      </c>
      <c r="CA1266" s="364" t="s">
        <v>8388</v>
      </c>
      <c r="CB1266" s="337" t="s">
        <v>6386</v>
      </c>
      <c r="CC1266" s="364" t="s">
        <v>8389</v>
      </c>
      <c r="CD1266" s="311" t="str">
        <f t="shared" si="161"/>
        <v>DISCONTINUED - MR707 Bead Grip, 17x8.5, 0mm Offset, 6x135, 87mm Centerbore, Bahia Blue</v>
      </c>
      <c r="CE1266" s="311" t="s">
        <v>3721</v>
      </c>
      <c r="CF1266" s="311" t="s">
        <v>3720</v>
      </c>
      <c r="CG1266" s="300" t="str">
        <f t="shared" si="159"/>
        <v>TRAIL (7XX)</v>
      </c>
    </row>
    <row r="1267" spans="1:85">
      <c r="A1267" s="571">
        <f t="shared" si="158"/>
        <v>1264</v>
      </c>
      <c r="B1267" s="90" t="s">
        <v>9247</v>
      </c>
      <c r="C1267" s="129" t="s">
        <v>9248</v>
      </c>
      <c r="D1267" s="290" t="s">
        <v>9251</v>
      </c>
      <c r="E1267" s="281" t="s">
        <v>9352</v>
      </c>
      <c r="F1267" s="280" t="s">
        <v>9394</v>
      </c>
      <c r="G1267" s="83"/>
      <c r="H1267" s="83"/>
      <c r="I1267" s="281"/>
      <c r="J1267" s="306"/>
      <c r="K1267" s="322">
        <v>45415</v>
      </c>
      <c r="L1267" s="282" t="s">
        <v>1239</v>
      </c>
      <c r="M1267" s="488">
        <v>370.8</v>
      </c>
      <c r="N1267" s="85"/>
      <c r="O1267" s="409"/>
      <c r="P1267" s="280"/>
      <c r="Q1267" s="8"/>
      <c r="R1267" s="129" t="s">
        <v>9466</v>
      </c>
      <c r="S1267" s="280" t="s">
        <v>5764</v>
      </c>
      <c r="T1267" s="280" t="s">
        <v>9467</v>
      </c>
      <c r="U1267" s="284"/>
      <c r="V1267" s="317"/>
      <c r="W1267" s="280" t="s">
        <v>85</v>
      </c>
      <c r="X1267" s="317"/>
      <c r="Y1267" s="285"/>
      <c r="Z1267" s="284"/>
      <c r="AA1267" s="284"/>
      <c r="AB1267" s="284"/>
      <c r="AC1267" s="284"/>
      <c r="AD1267" s="280"/>
      <c r="AE1267" s="280"/>
      <c r="AF1267" s="286"/>
      <c r="AG1267" s="280" t="s">
        <v>85</v>
      </c>
      <c r="AH1267" s="287" t="s">
        <v>85</v>
      </c>
      <c r="AI1267" s="280" t="s">
        <v>85</v>
      </c>
      <c r="AJ1267" s="82" t="s">
        <v>85</v>
      </c>
      <c r="AK1267" s="82" t="s">
        <v>85</v>
      </c>
      <c r="AL1267" s="90" t="s">
        <v>9345</v>
      </c>
      <c r="AM1267" s="90" t="s">
        <v>85</v>
      </c>
      <c r="AN1267" s="90" t="s">
        <v>85</v>
      </c>
      <c r="AO1267" s="489" t="s">
        <v>85</v>
      </c>
      <c r="AP1267" s="93"/>
      <c r="AQ1267" s="92"/>
      <c r="AR1267" s="287"/>
      <c r="AS1267" s="287"/>
      <c r="AT1267" s="287"/>
      <c r="AU1267" s="287"/>
      <c r="AV1267" s="287"/>
      <c r="AW1267" s="287"/>
      <c r="AX1267" s="287"/>
      <c r="AY1267" s="287"/>
      <c r="AZ1267" s="74"/>
      <c r="BA1267" s="287"/>
      <c r="BB1267" s="90" t="s">
        <v>85</v>
      </c>
      <c r="BC1267" s="49"/>
      <c r="BD1267" s="90" t="s">
        <v>85</v>
      </c>
      <c r="BE1267" s="90" t="s">
        <v>85</v>
      </c>
      <c r="BF1267" s="90" t="s">
        <v>85</v>
      </c>
      <c r="BG1267" s="288"/>
      <c r="BH1267" s="287"/>
      <c r="BI1267" s="287"/>
      <c r="BJ1267" s="287"/>
      <c r="BK1267" s="287"/>
      <c r="BL1267" s="357">
        <v>0</v>
      </c>
      <c r="BM1267" s="92">
        <v>16</v>
      </c>
      <c r="BN1267" s="107" t="s">
        <v>9474</v>
      </c>
      <c r="BO1267" s="46" t="s">
        <v>3891</v>
      </c>
      <c r="BP1267" s="287"/>
      <c r="BQ1267" s="287"/>
      <c r="BR1267" s="287"/>
      <c r="BS1267" s="287"/>
      <c r="BT1267" s="287"/>
      <c r="BU1267" s="287"/>
      <c r="BV1267" s="287"/>
      <c r="BW1267" s="287"/>
      <c r="BX1267" s="287"/>
      <c r="BY1267" s="287"/>
      <c r="BZ1267" s="287"/>
      <c r="CA1267" s="287"/>
      <c r="CB1267" s="86"/>
      <c r="CC1267" s="86"/>
      <c r="CD1267" s="311" t="str">
        <f t="shared" si="161"/>
        <v xml:space="preserve">DISCONTINUED - Tech 7, x, mm Offset, 5X114.3, mm Centerbore, </v>
      </c>
      <c r="CE1267" s="311" t="s">
        <v>3721</v>
      </c>
      <c r="CF1267" s="311" t="s">
        <v>3720</v>
      </c>
      <c r="CG1267" s="300" t="str">
        <f t="shared" si="159"/>
        <v>TECH</v>
      </c>
    </row>
    <row r="1268" spans="1:85">
      <c r="A1268" s="571">
        <f t="shared" si="158"/>
        <v>1265</v>
      </c>
      <c r="B1268" s="90" t="s">
        <v>9247</v>
      </c>
      <c r="C1268" s="129" t="s">
        <v>9248</v>
      </c>
      <c r="D1268" s="290" t="s">
        <v>9251</v>
      </c>
      <c r="E1268" s="281" t="s">
        <v>9353</v>
      </c>
      <c r="F1268" s="280" t="s">
        <v>9395</v>
      </c>
      <c r="G1268" s="83"/>
      <c r="H1268" s="83"/>
      <c r="I1268" s="281"/>
      <c r="J1268" s="306"/>
      <c r="K1268" s="322">
        <v>45415</v>
      </c>
      <c r="L1268" s="282" t="s">
        <v>1239</v>
      </c>
      <c r="M1268" s="488">
        <v>370.8</v>
      </c>
      <c r="N1268" s="85"/>
      <c r="O1268" s="409"/>
      <c r="P1268" s="280"/>
      <c r="Q1268" s="8"/>
      <c r="R1268" s="129" t="s">
        <v>9466</v>
      </c>
      <c r="S1268" s="280" t="s">
        <v>5764</v>
      </c>
      <c r="T1268" s="280" t="s">
        <v>9467</v>
      </c>
      <c r="U1268" s="284"/>
      <c r="V1268" s="317"/>
      <c r="W1268" s="280" t="s">
        <v>85</v>
      </c>
      <c r="X1268" s="317"/>
      <c r="Y1268" s="285"/>
      <c r="Z1268" s="284"/>
      <c r="AA1268" s="284"/>
      <c r="AB1268" s="284"/>
      <c r="AC1268" s="284"/>
      <c r="AD1268" s="280"/>
      <c r="AE1268" s="280"/>
      <c r="AF1268" s="286"/>
      <c r="AG1268" s="280" t="s">
        <v>85</v>
      </c>
      <c r="AH1268" s="287" t="s">
        <v>85</v>
      </c>
      <c r="AI1268" s="280" t="s">
        <v>85</v>
      </c>
      <c r="AJ1268" s="82" t="s">
        <v>85</v>
      </c>
      <c r="AK1268" s="82" t="s">
        <v>85</v>
      </c>
      <c r="AL1268" s="90" t="s">
        <v>9345</v>
      </c>
      <c r="AM1268" s="90" t="s">
        <v>85</v>
      </c>
      <c r="AN1268" s="90" t="s">
        <v>85</v>
      </c>
      <c r="AO1268" s="489" t="s">
        <v>85</v>
      </c>
      <c r="AP1268" s="486"/>
      <c r="AQ1268" s="92"/>
      <c r="AR1268" s="287"/>
      <c r="AS1268" s="287"/>
      <c r="AT1268" s="287"/>
      <c r="AU1268" s="287"/>
      <c r="AV1268" s="287"/>
      <c r="AW1268" s="287"/>
      <c r="AX1268" s="287"/>
      <c r="AY1268" s="287"/>
      <c r="AZ1268" s="74"/>
      <c r="BA1268" s="287"/>
      <c r="BB1268" s="90" t="s">
        <v>85</v>
      </c>
      <c r="BC1268" s="49"/>
      <c r="BD1268" s="90" t="s">
        <v>85</v>
      </c>
      <c r="BE1268" s="90" t="s">
        <v>85</v>
      </c>
      <c r="BF1268" s="90" t="s">
        <v>85</v>
      </c>
      <c r="BG1268" s="288"/>
      <c r="BH1268" s="287"/>
      <c r="BI1268" s="287"/>
      <c r="BJ1268" s="287"/>
      <c r="BK1268" s="287"/>
      <c r="BL1268" s="357">
        <v>0</v>
      </c>
      <c r="BM1268" s="92">
        <v>16</v>
      </c>
      <c r="BN1268" s="107" t="s">
        <v>9474</v>
      </c>
      <c r="BO1268" s="46" t="s">
        <v>3891</v>
      </c>
      <c r="BP1268" s="287"/>
      <c r="BQ1268" s="287"/>
      <c r="BR1268" s="287"/>
      <c r="BS1268" s="287"/>
      <c r="BT1268" s="287"/>
      <c r="BU1268" s="287"/>
      <c r="BV1268" s="287"/>
      <c r="BW1268" s="287"/>
      <c r="BX1268" s="287"/>
      <c r="BY1268" s="287"/>
      <c r="BZ1268" s="287"/>
      <c r="CA1268" s="287"/>
      <c r="CB1268" s="287"/>
      <c r="CC1268" s="86"/>
      <c r="CD1268" s="311" t="str">
        <f t="shared" si="161"/>
        <v xml:space="preserve">DISCONTINUED - Tech 7, x, mm Offset, 5X114.3, mm Centerbore, </v>
      </c>
      <c r="CE1268" s="311" t="s">
        <v>3721</v>
      </c>
      <c r="CF1268" s="311" t="s">
        <v>3720</v>
      </c>
      <c r="CG1268" s="300" t="str">
        <f t="shared" si="159"/>
        <v>TECH</v>
      </c>
    </row>
    <row r="1269" spans="1:85">
      <c r="A1269" s="571">
        <f t="shared" si="158"/>
        <v>1266</v>
      </c>
      <c r="B1269" s="90" t="s">
        <v>9247</v>
      </c>
      <c r="C1269" s="129" t="s">
        <v>9258</v>
      </c>
      <c r="D1269" s="290" t="s">
        <v>9260</v>
      </c>
      <c r="E1269" s="281" t="s">
        <v>9354</v>
      </c>
      <c r="F1269" s="280" t="s">
        <v>9396</v>
      </c>
      <c r="G1269" s="83"/>
      <c r="H1269" s="83"/>
      <c r="I1269" s="281"/>
      <c r="J1269" s="306"/>
      <c r="K1269" s="322">
        <v>45415</v>
      </c>
      <c r="L1269" s="282" t="s">
        <v>1239</v>
      </c>
      <c r="M1269" s="488">
        <v>420</v>
      </c>
      <c r="N1269" s="85"/>
      <c r="O1269" s="409"/>
      <c r="P1269" s="488" t="s">
        <v>1236</v>
      </c>
      <c r="Q1269" s="280" t="s">
        <v>9468</v>
      </c>
      <c r="R1269" s="129" t="s">
        <v>9469</v>
      </c>
      <c r="S1269" s="280" t="s">
        <v>5768</v>
      </c>
      <c r="T1269" s="280" t="s">
        <v>9470</v>
      </c>
      <c r="U1269" s="284"/>
      <c r="V1269" s="317"/>
      <c r="W1269" s="280" t="s">
        <v>85</v>
      </c>
      <c r="X1269" s="317"/>
      <c r="Y1269" s="285"/>
      <c r="Z1269" s="284"/>
      <c r="AA1269" s="284"/>
      <c r="AB1269" s="284"/>
      <c r="AC1269" s="284"/>
      <c r="AD1269" s="280"/>
      <c r="AE1269" s="280"/>
      <c r="AF1269" s="286"/>
      <c r="AG1269" s="280" t="s">
        <v>85</v>
      </c>
      <c r="AH1269" s="287" t="s">
        <v>85</v>
      </c>
      <c r="AI1269" s="280" t="s">
        <v>85</v>
      </c>
      <c r="AJ1269" s="82" t="s">
        <v>85</v>
      </c>
      <c r="AK1269" s="82" t="s">
        <v>85</v>
      </c>
      <c r="AL1269" s="90" t="s">
        <v>9345</v>
      </c>
      <c r="AM1269" s="90" t="s">
        <v>85</v>
      </c>
      <c r="AN1269" s="90" t="s">
        <v>85</v>
      </c>
      <c r="AO1269" s="489" t="s">
        <v>85</v>
      </c>
      <c r="AP1269" s="93"/>
      <c r="AQ1269" s="92"/>
      <c r="AR1269" s="287"/>
      <c r="AS1269" s="287"/>
      <c r="AT1269" s="287"/>
      <c r="AU1269" s="287"/>
      <c r="AV1269" s="287"/>
      <c r="AW1269" s="287"/>
      <c r="AX1269" s="287"/>
      <c r="AY1269" s="287"/>
      <c r="AZ1269" s="74"/>
      <c r="BA1269" s="287"/>
      <c r="BB1269" s="90" t="s">
        <v>85</v>
      </c>
      <c r="BC1269" s="49"/>
      <c r="BD1269" s="90" t="s">
        <v>85</v>
      </c>
      <c r="BE1269" s="90" t="s">
        <v>85</v>
      </c>
      <c r="BF1269" s="90" t="s">
        <v>85</v>
      </c>
      <c r="BG1269" s="288"/>
      <c r="BH1269" s="287"/>
      <c r="BI1269" s="287"/>
      <c r="BJ1269" s="287"/>
      <c r="BK1269" s="287"/>
      <c r="BL1269" s="357">
        <v>0</v>
      </c>
      <c r="BM1269" s="92">
        <v>16</v>
      </c>
      <c r="BN1269" s="107" t="s">
        <v>9474</v>
      </c>
      <c r="BO1269" s="46" t="s">
        <v>3891</v>
      </c>
      <c r="BP1269" s="287"/>
      <c r="BQ1269" s="287"/>
      <c r="BR1269" s="287"/>
      <c r="BS1269" s="287"/>
      <c r="BT1269" s="287"/>
      <c r="BU1269" s="287"/>
      <c r="BV1269" s="287"/>
      <c r="BW1269" s="287"/>
      <c r="BX1269" s="287"/>
      <c r="BY1269" s="287"/>
      <c r="BZ1269" s="287"/>
      <c r="CA1269" s="287"/>
      <c r="CB1269" s="287"/>
      <c r="CC1269" s="86"/>
      <c r="CD1269" s="311" t="str">
        <f t="shared" si="161"/>
        <v xml:space="preserve">DISCONTINUED - EVO 6 Bronco / Ranger, 20x9, mm Offset, 6X139.7, mm Centerbore, </v>
      </c>
      <c r="CE1269" s="311" t="s">
        <v>3721</v>
      </c>
      <c r="CF1269" s="311" t="s">
        <v>3720</v>
      </c>
      <c r="CG1269" s="300" t="str">
        <f t="shared" si="159"/>
        <v>EVO</v>
      </c>
    </row>
    <row r="1270" spans="1:85">
      <c r="A1270" s="571">
        <f t="shared" si="158"/>
        <v>1267</v>
      </c>
      <c r="B1270" s="90" t="s">
        <v>9247</v>
      </c>
      <c r="C1270" s="129" t="s">
        <v>9258</v>
      </c>
      <c r="D1270" s="290" t="s">
        <v>9260</v>
      </c>
      <c r="E1270" s="281" t="s">
        <v>9355</v>
      </c>
      <c r="F1270" s="280" t="s">
        <v>9397</v>
      </c>
      <c r="G1270" s="83"/>
      <c r="H1270" s="83"/>
      <c r="I1270" s="281"/>
      <c r="J1270" s="306"/>
      <c r="K1270" s="322">
        <v>45415</v>
      </c>
      <c r="L1270" s="282" t="s">
        <v>1239</v>
      </c>
      <c r="M1270" s="488">
        <v>420</v>
      </c>
      <c r="N1270" s="85"/>
      <c r="O1270" s="409"/>
      <c r="P1270" s="488" t="s">
        <v>1236</v>
      </c>
      <c r="Q1270" s="280" t="s">
        <v>9468</v>
      </c>
      <c r="R1270" s="129" t="s">
        <v>9469</v>
      </c>
      <c r="S1270" s="280" t="s">
        <v>5768</v>
      </c>
      <c r="T1270" s="280" t="s">
        <v>9470</v>
      </c>
      <c r="U1270" s="284"/>
      <c r="V1270" s="317"/>
      <c r="W1270" s="280" t="s">
        <v>85</v>
      </c>
      <c r="X1270" s="317"/>
      <c r="Y1270" s="285"/>
      <c r="Z1270" s="284"/>
      <c r="AA1270" s="284"/>
      <c r="AB1270" s="284"/>
      <c r="AC1270" s="284"/>
      <c r="AD1270" s="280"/>
      <c r="AE1270" s="280"/>
      <c r="AF1270" s="286"/>
      <c r="AG1270" s="280" t="s">
        <v>85</v>
      </c>
      <c r="AH1270" s="287" t="s">
        <v>85</v>
      </c>
      <c r="AI1270" s="280" t="s">
        <v>85</v>
      </c>
      <c r="AJ1270" s="82" t="s">
        <v>85</v>
      </c>
      <c r="AK1270" s="82" t="s">
        <v>85</v>
      </c>
      <c r="AL1270" s="90" t="s">
        <v>9345</v>
      </c>
      <c r="AM1270" s="90" t="s">
        <v>85</v>
      </c>
      <c r="AN1270" s="90" t="s">
        <v>85</v>
      </c>
      <c r="AO1270" s="489" t="s">
        <v>85</v>
      </c>
      <c r="AP1270" s="93"/>
      <c r="AQ1270" s="92"/>
      <c r="AR1270" s="287"/>
      <c r="AS1270" s="287"/>
      <c r="AT1270" s="287"/>
      <c r="AU1270" s="287"/>
      <c r="AV1270" s="287"/>
      <c r="AW1270" s="287"/>
      <c r="AX1270" s="287"/>
      <c r="AY1270" s="287"/>
      <c r="AZ1270" s="74"/>
      <c r="BA1270" s="287"/>
      <c r="BB1270" s="90" t="s">
        <v>85</v>
      </c>
      <c r="BC1270" s="49"/>
      <c r="BD1270" s="90" t="s">
        <v>85</v>
      </c>
      <c r="BE1270" s="90" t="s">
        <v>85</v>
      </c>
      <c r="BF1270" s="90" t="s">
        <v>85</v>
      </c>
      <c r="BG1270" s="288"/>
      <c r="BH1270" s="287"/>
      <c r="BI1270" s="287"/>
      <c r="BJ1270" s="287"/>
      <c r="BK1270" s="287"/>
      <c r="BL1270" s="357">
        <v>0</v>
      </c>
      <c r="BM1270" s="92">
        <v>16</v>
      </c>
      <c r="BN1270" s="107" t="s">
        <v>9474</v>
      </c>
      <c r="BO1270" s="46" t="s">
        <v>3891</v>
      </c>
      <c r="BP1270" s="287"/>
      <c r="BQ1270" s="287"/>
      <c r="BR1270" s="287"/>
      <c r="BS1270" s="287"/>
      <c r="BT1270" s="287"/>
      <c r="BU1270" s="287"/>
      <c r="BV1270" s="287"/>
      <c r="BW1270" s="287"/>
      <c r="BX1270" s="287"/>
      <c r="BY1270" s="287"/>
      <c r="BZ1270" s="287"/>
      <c r="CA1270" s="287"/>
      <c r="CB1270" s="287"/>
      <c r="CC1270" s="86"/>
      <c r="CD1270" s="311" t="str">
        <f t="shared" si="161"/>
        <v xml:space="preserve">DISCONTINUED - EVO 6 Bronco / Ranger, 20x9, mm Offset, 6X139.7, mm Centerbore, </v>
      </c>
      <c r="CE1270" s="311" t="s">
        <v>3721</v>
      </c>
      <c r="CF1270" s="311" t="s">
        <v>3720</v>
      </c>
      <c r="CG1270" s="300" t="str">
        <f t="shared" si="159"/>
        <v>EVO</v>
      </c>
    </row>
    <row r="1271" spans="1:85" ht="15">
      <c r="A1271" s="571">
        <f t="shared" si="158"/>
        <v>1268</v>
      </c>
      <c r="B1271" s="90" t="s">
        <v>9247</v>
      </c>
      <c r="C1271" s="90" t="s">
        <v>9252</v>
      </c>
      <c r="D1271" s="90" t="s">
        <v>9350</v>
      </c>
      <c r="E1271" s="84" t="s">
        <v>9356</v>
      </c>
      <c r="F1271" s="90" t="s">
        <v>9398</v>
      </c>
      <c r="G1271" s="83"/>
      <c r="H1271" s="83"/>
      <c r="I1271" s="487"/>
      <c r="J1271" s="306"/>
      <c r="K1271" s="417">
        <v>45469</v>
      </c>
      <c r="L1271" s="282" t="s">
        <v>1239</v>
      </c>
      <c r="M1271" s="485">
        <v>1380</v>
      </c>
      <c r="N1271" s="85"/>
      <c r="O1271" s="409"/>
      <c r="P1271" s="90">
        <v>20</v>
      </c>
      <c r="Q1271" s="419">
        <v>9.5</v>
      </c>
      <c r="R1271" s="92" t="s">
        <v>9471</v>
      </c>
      <c r="S1271" s="46">
        <v>5</v>
      </c>
      <c r="T1271" s="46">
        <v>114.3</v>
      </c>
      <c r="U1271" s="47">
        <v>-10</v>
      </c>
      <c r="V1271" s="48"/>
      <c r="W1271" s="486" t="s">
        <v>85</v>
      </c>
      <c r="X1271" s="48">
        <v>70.5</v>
      </c>
      <c r="Y1271" s="421"/>
      <c r="Z1271" s="47">
        <v>2200</v>
      </c>
      <c r="AA1271" s="45" t="s">
        <v>9335</v>
      </c>
      <c r="AB1271" s="72" t="s">
        <v>2845</v>
      </c>
      <c r="AC1271" s="47" t="s">
        <v>9935</v>
      </c>
      <c r="AD1271" s="46" t="s">
        <v>9343</v>
      </c>
      <c r="AE1271" s="46" t="s">
        <v>8501</v>
      </c>
      <c r="AF1271" s="82">
        <v>25.99</v>
      </c>
      <c r="AG1271" s="82" t="s">
        <v>85</v>
      </c>
      <c r="AH1271" s="82" t="s">
        <v>85</v>
      </c>
      <c r="AI1271" s="82" t="s">
        <v>85</v>
      </c>
      <c r="AJ1271" s="82" t="s">
        <v>85</v>
      </c>
      <c r="AK1271" s="82" t="s">
        <v>85</v>
      </c>
      <c r="AL1271" s="90" t="s">
        <v>9345</v>
      </c>
      <c r="AM1271" s="90" t="s">
        <v>85</v>
      </c>
      <c r="AN1271" s="90" t="s">
        <v>85</v>
      </c>
      <c r="AO1271" s="489" t="s">
        <v>85</v>
      </c>
      <c r="AP1271" s="93"/>
      <c r="AQ1271" s="92"/>
      <c r="AR1271" s="25"/>
      <c r="AS1271" s="25"/>
      <c r="AT1271" s="25"/>
      <c r="AU1271" s="25"/>
      <c r="AV1271" s="25"/>
      <c r="AW1271" s="94"/>
      <c r="AX1271" s="93"/>
      <c r="AY1271" s="49"/>
      <c r="AZ1271" s="49"/>
      <c r="BA1271" s="49"/>
      <c r="BB1271" s="90" t="s">
        <v>85</v>
      </c>
      <c r="BC1271" s="49"/>
      <c r="BD1271" s="90" t="s">
        <v>85</v>
      </c>
      <c r="BE1271" s="90" t="s">
        <v>85</v>
      </c>
      <c r="BF1271" s="90" t="s">
        <v>85</v>
      </c>
      <c r="BG1271" s="70"/>
      <c r="BH1271" s="50"/>
      <c r="BI1271" s="50"/>
      <c r="BJ1271" s="50"/>
      <c r="BK1271" s="287"/>
      <c r="BL1271" s="357">
        <v>0</v>
      </c>
      <c r="BM1271" s="92">
        <v>16</v>
      </c>
      <c r="BN1271" s="107" t="s">
        <v>9474</v>
      </c>
      <c r="BO1271" s="46" t="s">
        <v>3891</v>
      </c>
      <c r="BP1271" s="74"/>
      <c r="BQ1271" s="74"/>
      <c r="BR1271" s="74"/>
      <c r="BS1271" s="74"/>
      <c r="BT1271" s="74"/>
      <c r="BU1271" s="74"/>
      <c r="BV1271" s="86"/>
      <c r="BW1271" s="86"/>
      <c r="BX1271" s="86"/>
      <c r="BY1271" s="338"/>
      <c r="BZ1271" s="362"/>
      <c r="CA1271" s="338"/>
      <c r="CB1271" s="362"/>
      <c r="CC1271" s="86"/>
      <c r="CD1271" s="311" t="str">
        <f t="shared" si="161"/>
        <v>DISCONTINUED - Aero 7 Forged, 20x9.5, -10mm Offset, 5x114.3, 70.5mm Centerbore, Satin Black</v>
      </c>
      <c r="CE1271" s="311" t="s">
        <v>3721</v>
      </c>
      <c r="CF1271" s="311" t="s">
        <v>3720</v>
      </c>
      <c r="CG1271" s="300" t="str">
        <f t="shared" si="159"/>
        <v>AERO</v>
      </c>
    </row>
    <row r="1272" spans="1:85" ht="15">
      <c r="A1272" s="571">
        <f t="shared" si="158"/>
        <v>1269</v>
      </c>
      <c r="B1272" s="90" t="s">
        <v>9247</v>
      </c>
      <c r="C1272" s="90" t="s">
        <v>9252</v>
      </c>
      <c r="D1272" s="90" t="s">
        <v>9350</v>
      </c>
      <c r="E1272" s="84" t="s">
        <v>9357</v>
      </c>
      <c r="F1272" s="90" t="s">
        <v>9399</v>
      </c>
      <c r="G1272" s="83"/>
      <c r="H1272" s="83"/>
      <c r="I1272" s="487"/>
      <c r="J1272" s="306"/>
      <c r="K1272" s="417">
        <v>45469</v>
      </c>
      <c r="L1272" s="282" t="s">
        <v>1239</v>
      </c>
      <c r="M1272" s="485">
        <v>1380</v>
      </c>
      <c r="N1272" s="85"/>
      <c r="O1272" s="409"/>
      <c r="P1272" s="90">
        <v>20</v>
      </c>
      <c r="Q1272" s="419">
        <v>11</v>
      </c>
      <c r="R1272" s="92" t="s">
        <v>9471</v>
      </c>
      <c r="S1272" s="46">
        <v>5</v>
      </c>
      <c r="T1272" s="46">
        <v>114.3</v>
      </c>
      <c r="U1272" s="47">
        <v>-16</v>
      </c>
      <c r="V1272" s="48"/>
      <c r="W1272" s="486" t="s">
        <v>85</v>
      </c>
      <c r="X1272" s="48">
        <v>70.5</v>
      </c>
      <c r="Y1272" s="421"/>
      <c r="Z1272" s="47">
        <v>2200</v>
      </c>
      <c r="AA1272" s="45" t="s">
        <v>9335</v>
      </c>
      <c r="AB1272" s="72" t="s">
        <v>2845</v>
      </c>
      <c r="AC1272" s="47" t="s">
        <v>9936</v>
      </c>
      <c r="AD1272" s="46" t="s">
        <v>9343</v>
      </c>
      <c r="AE1272" s="46" t="s">
        <v>8501</v>
      </c>
      <c r="AF1272" s="82">
        <v>25.99</v>
      </c>
      <c r="AG1272" s="82" t="s">
        <v>85</v>
      </c>
      <c r="AH1272" s="82" t="s">
        <v>85</v>
      </c>
      <c r="AI1272" s="82" t="s">
        <v>85</v>
      </c>
      <c r="AJ1272" s="82" t="s">
        <v>85</v>
      </c>
      <c r="AK1272" s="82" t="s">
        <v>85</v>
      </c>
      <c r="AL1272" s="90" t="s">
        <v>9345</v>
      </c>
      <c r="AM1272" s="90" t="s">
        <v>85</v>
      </c>
      <c r="AN1272" s="90" t="s">
        <v>85</v>
      </c>
      <c r="AO1272" s="90" t="s">
        <v>85</v>
      </c>
      <c r="AP1272" s="93"/>
      <c r="AQ1272" s="92"/>
      <c r="AR1272" s="25"/>
      <c r="AS1272" s="25"/>
      <c r="AT1272" s="25"/>
      <c r="AU1272" s="25"/>
      <c r="AV1272" s="25"/>
      <c r="AW1272" s="94"/>
      <c r="AX1272" s="93"/>
      <c r="AY1272" s="49"/>
      <c r="AZ1272" s="49"/>
      <c r="BA1272" s="49"/>
      <c r="BB1272" s="90" t="s">
        <v>85</v>
      </c>
      <c r="BC1272" s="49"/>
      <c r="BD1272" s="90" t="s">
        <v>85</v>
      </c>
      <c r="BE1272" s="90" t="s">
        <v>85</v>
      </c>
      <c r="BF1272" s="90" t="s">
        <v>85</v>
      </c>
      <c r="BG1272" s="70"/>
      <c r="BH1272" s="50"/>
      <c r="BI1272" s="50"/>
      <c r="BJ1272" s="50"/>
      <c r="BK1272" s="287"/>
      <c r="BL1272" s="357">
        <v>0</v>
      </c>
      <c r="BM1272" s="92">
        <v>16</v>
      </c>
      <c r="BN1272" s="107" t="s">
        <v>9474</v>
      </c>
      <c r="BO1272" s="46" t="s">
        <v>3891</v>
      </c>
      <c r="BP1272" s="74"/>
      <c r="BQ1272" s="74"/>
      <c r="BR1272" s="74"/>
      <c r="BS1272" s="74"/>
      <c r="BT1272" s="74"/>
      <c r="BU1272" s="74"/>
      <c r="BV1272" s="86"/>
      <c r="BW1272" s="86"/>
      <c r="BX1272" s="86"/>
      <c r="BY1272" s="338"/>
      <c r="BZ1272" s="362"/>
      <c r="CA1272" s="338"/>
      <c r="CB1272" s="362"/>
      <c r="CC1272" s="86"/>
      <c r="CD1272" s="311" t="str">
        <f t="shared" si="161"/>
        <v>DISCONTINUED - Aero 7 Forged, 20x11, -16mm Offset, 5x114.3, 70.5mm Centerbore, Satin Black</v>
      </c>
      <c r="CE1272" s="311" t="s">
        <v>3721</v>
      </c>
      <c r="CF1272" s="311" t="s">
        <v>3720</v>
      </c>
      <c r="CG1272" s="300" t="str">
        <f t="shared" si="159"/>
        <v>AERO</v>
      </c>
    </row>
    <row r="1273" spans="1:85" ht="15">
      <c r="A1273" s="571">
        <f t="shared" si="158"/>
        <v>1270</v>
      </c>
      <c r="B1273" s="90" t="s">
        <v>9247</v>
      </c>
      <c r="C1273" s="90" t="s">
        <v>9252</v>
      </c>
      <c r="D1273" s="90" t="s">
        <v>9350</v>
      </c>
      <c r="E1273" s="84" t="s">
        <v>9358</v>
      </c>
      <c r="F1273" s="90" t="s">
        <v>9400</v>
      </c>
      <c r="G1273" s="83"/>
      <c r="H1273" s="83"/>
      <c r="I1273" s="487"/>
      <c r="J1273" s="306"/>
      <c r="K1273" s="417">
        <v>45469</v>
      </c>
      <c r="L1273" s="282" t="s">
        <v>1239</v>
      </c>
      <c r="M1273" s="485">
        <v>1380</v>
      </c>
      <c r="N1273" s="85"/>
      <c r="O1273" s="409"/>
      <c r="P1273" s="90">
        <v>20</v>
      </c>
      <c r="Q1273" s="419">
        <v>9.5</v>
      </c>
      <c r="R1273" s="92" t="s">
        <v>9471</v>
      </c>
      <c r="S1273" s="46">
        <v>5</v>
      </c>
      <c r="T1273" s="46">
        <v>114.3</v>
      </c>
      <c r="U1273" s="47">
        <v>-10</v>
      </c>
      <c r="V1273" s="48"/>
      <c r="W1273" s="486" t="s">
        <v>85</v>
      </c>
      <c r="X1273" s="48">
        <v>70.5</v>
      </c>
      <c r="Y1273" s="421"/>
      <c r="Z1273" s="47">
        <v>2200</v>
      </c>
      <c r="AA1273" s="45" t="s">
        <v>9333</v>
      </c>
      <c r="AB1273" s="72" t="s">
        <v>9334</v>
      </c>
      <c r="AC1273" s="47" t="s">
        <v>9935</v>
      </c>
      <c r="AD1273" s="46" t="s">
        <v>9343</v>
      </c>
      <c r="AE1273" s="46" t="s">
        <v>8501</v>
      </c>
      <c r="AF1273" s="82">
        <v>25.99</v>
      </c>
      <c r="AG1273" s="82" t="s">
        <v>85</v>
      </c>
      <c r="AH1273" s="82" t="s">
        <v>85</v>
      </c>
      <c r="AI1273" s="82" t="s">
        <v>85</v>
      </c>
      <c r="AJ1273" s="82" t="s">
        <v>85</v>
      </c>
      <c r="AK1273" s="82" t="s">
        <v>85</v>
      </c>
      <c r="AL1273" s="90" t="s">
        <v>9345</v>
      </c>
      <c r="AM1273" s="90" t="s">
        <v>85</v>
      </c>
      <c r="AN1273" s="90" t="s">
        <v>85</v>
      </c>
      <c r="AO1273" s="90" t="s">
        <v>85</v>
      </c>
      <c r="AP1273" s="93"/>
      <c r="AQ1273" s="92"/>
      <c r="AR1273" s="25"/>
      <c r="AS1273" s="25"/>
      <c r="AT1273" s="25"/>
      <c r="AU1273" s="25"/>
      <c r="AV1273" s="25"/>
      <c r="AW1273" s="94"/>
      <c r="AX1273" s="93"/>
      <c r="AY1273" s="49"/>
      <c r="AZ1273" s="49"/>
      <c r="BA1273" s="49"/>
      <c r="BB1273" s="90" t="s">
        <v>85</v>
      </c>
      <c r="BC1273" s="49"/>
      <c r="BD1273" s="90" t="s">
        <v>85</v>
      </c>
      <c r="BE1273" s="90" t="s">
        <v>85</v>
      </c>
      <c r="BF1273" s="90" t="s">
        <v>85</v>
      </c>
      <c r="BG1273" s="70"/>
      <c r="BH1273" s="50"/>
      <c r="BI1273" s="50"/>
      <c r="BJ1273" s="50"/>
      <c r="BK1273" s="287"/>
      <c r="BL1273" s="357">
        <v>0</v>
      </c>
      <c r="BM1273" s="92">
        <v>16</v>
      </c>
      <c r="BN1273" s="107" t="s">
        <v>9474</v>
      </c>
      <c r="BO1273" s="46" t="s">
        <v>3891</v>
      </c>
      <c r="BP1273" s="74"/>
      <c r="BQ1273" s="74"/>
      <c r="BR1273" s="74"/>
      <c r="BS1273" s="74"/>
      <c r="BT1273" s="74"/>
      <c r="BU1273" s="74"/>
      <c r="BV1273" s="86"/>
      <c r="BW1273" s="86"/>
      <c r="BX1273" s="86"/>
      <c r="BY1273" s="338"/>
      <c r="BZ1273" s="362"/>
      <c r="CA1273" s="338"/>
      <c r="CB1273" s="362"/>
      <c r="CC1273" s="86"/>
      <c r="CD1273" s="311" t="str">
        <f t="shared" si="161"/>
        <v>DISCONTINUED - Aero 7 Forged, 20x9.5, -10mm Offset, 5x114.3, 70.5mm Centerbore, Satin Charcoal</v>
      </c>
      <c r="CE1273" s="311" t="s">
        <v>3721</v>
      </c>
      <c r="CF1273" s="311" t="s">
        <v>3720</v>
      </c>
      <c r="CG1273" s="300" t="str">
        <f t="shared" si="159"/>
        <v>AERO</v>
      </c>
    </row>
    <row r="1274" spans="1:85" ht="15">
      <c r="A1274" s="571">
        <f t="shared" si="158"/>
        <v>1271</v>
      </c>
      <c r="B1274" s="90" t="s">
        <v>9247</v>
      </c>
      <c r="C1274" s="90" t="s">
        <v>9252</v>
      </c>
      <c r="D1274" s="90" t="s">
        <v>9350</v>
      </c>
      <c r="E1274" s="84" t="s">
        <v>9359</v>
      </c>
      <c r="F1274" s="90" t="s">
        <v>9401</v>
      </c>
      <c r="G1274" s="83"/>
      <c r="H1274" s="83"/>
      <c r="I1274" s="487"/>
      <c r="J1274" s="306"/>
      <c r="K1274" s="417">
        <v>45469</v>
      </c>
      <c r="L1274" s="282" t="s">
        <v>1239</v>
      </c>
      <c r="M1274" s="485">
        <v>1380</v>
      </c>
      <c r="N1274" s="85"/>
      <c r="O1274" s="409"/>
      <c r="P1274" s="90">
        <v>20</v>
      </c>
      <c r="Q1274" s="419">
        <v>11</v>
      </c>
      <c r="R1274" s="92" t="s">
        <v>9471</v>
      </c>
      <c r="S1274" s="46">
        <v>5</v>
      </c>
      <c r="T1274" s="46">
        <v>114.3</v>
      </c>
      <c r="U1274" s="47">
        <v>-16</v>
      </c>
      <c r="V1274" s="48"/>
      <c r="W1274" s="486" t="s">
        <v>85</v>
      </c>
      <c r="X1274" s="48">
        <v>70.5</v>
      </c>
      <c r="Y1274" s="421"/>
      <c r="Z1274" s="47">
        <v>2200</v>
      </c>
      <c r="AA1274" s="45" t="s">
        <v>9333</v>
      </c>
      <c r="AB1274" s="72" t="s">
        <v>9334</v>
      </c>
      <c r="AC1274" s="47" t="s">
        <v>9936</v>
      </c>
      <c r="AD1274" s="46" t="s">
        <v>9343</v>
      </c>
      <c r="AE1274" s="46" t="s">
        <v>8501</v>
      </c>
      <c r="AF1274" s="82">
        <v>25.99</v>
      </c>
      <c r="AG1274" s="82" t="s">
        <v>85</v>
      </c>
      <c r="AH1274" s="82" t="s">
        <v>85</v>
      </c>
      <c r="AI1274" s="82" t="s">
        <v>85</v>
      </c>
      <c r="AJ1274" s="82" t="s">
        <v>85</v>
      </c>
      <c r="AK1274" s="82" t="s">
        <v>85</v>
      </c>
      <c r="AL1274" s="90" t="s">
        <v>9345</v>
      </c>
      <c r="AM1274" s="90" t="s">
        <v>85</v>
      </c>
      <c r="AN1274" s="90" t="s">
        <v>85</v>
      </c>
      <c r="AO1274" s="90" t="s">
        <v>85</v>
      </c>
      <c r="AP1274" s="93"/>
      <c r="AQ1274" s="92"/>
      <c r="AR1274" s="25"/>
      <c r="AS1274" s="25"/>
      <c r="AT1274" s="25"/>
      <c r="AU1274" s="25"/>
      <c r="AV1274" s="25"/>
      <c r="AW1274" s="94"/>
      <c r="AX1274" s="486"/>
      <c r="AY1274" s="49"/>
      <c r="AZ1274" s="49"/>
      <c r="BA1274" s="49"/>
      <c r="BB1274" s="90" t="s">
        <v>85</v>
      </c>
      <c r="BC1274" s="49"/>
      <c r="BD1274" s="90" t="s">
        <v>85</v>
      </c>
      <c r="BE1274" s="90" t="s">
        <v>85</v>
      </c>
      <c r="BF1274" s="90" t="s">
        <v>85</v>
      </c>
      <c r="BG1274" s="70"/>
      <c r="BH1274" s="50"/>
      <c r="BI1274" s="50"/>
      <c r="BJ1274" s="50"/>
      <c r="BK1274" s="287"/>
      <c r="BL1274" s="357">
        <v>0</v>
      </c>
      <c r="BM1274" s="92">
        <v>16</v>
      </c>
      <c r="BN1274" s="107" t="s">
        <v>9474</v>
      </c>
      <c r="BO1274" s="46" t="s">
        <v>3891</v>
      </c>
      <c r="BP1274" s="74"/>
      <c r="BQ1274" s="74"/>
      <c r="BR1274" s="74"/>
      <c r="BS1274" s="74"/>
      <c r="BT1274" s="74"/>
      <c r="BU1274" s="74"/>
      <c r="BV1274" s="86"/>
      <c r="BW1274" s="86"/>
      <c r="BX1274" s="86"/>
      <c r="BY1274" s="338"/>
      <c r="BZ1274" s="362"/>
      <c r="CA1274" s="338"/>
      <c r="CB1274" s="362"/>
      <c r="CC1274" s="86"/>
      <c r="CD1274" s="311" t="str">
        <f t="shared" si="161"/>
        <v>DISCONTINUED - Aero 7 Forged, 20x11, -16mm Offset, 5x114.3, 70.5mm Centerbore, Satin Charcoal</v>
      </c>
      <c r="CE1274" s="311" t="s">
        <v>3721</v>
      </c>
      <c r="CF1274" s="311" t="s">
        <v>3720</v>
      </c>
      <c r="CG1274" s="300" t="str">
        <f t="shared" si="159"/>
        <v>AERO</v>
      </c>
    </row>
    <row r="1275" spans="1:85" ht="15">
      <c r="A1275" s="571">
        <f t="shared" si="158"/>
        <v>1272</v>
      </c>
      <c r="B1275" s="90" t="s">
        <v>9247</v>
      </c>
      <c r="C1275" s="90" t="s">
        <v>9248</v>
      </c>
      <c r="D1275" s="90" t="s">
        <v>9351</v>
      </c>
      <c r="E1275" s="84" t="s">
        <v>9360</v>
      </c>
      <c r="F1275" s="90" t="s">
        <v>9402</v>
      </c>
      <c r="G1275" s="83"/>
      <c r="H1275" s="83"/>
      <c r="I1275" s="487"/>
      <c r="J1275" s="306"/>
      <c r="K1275" s="417">
        <v>45469</v>
      </c>
      <c r="L1275" s="282" t="s">
        <v>1239</v>
      </c>
      <c r="M1275" s="485">
        <v>1120</v>
      </c>
      <c r="N1275" s="85"/>
      <c r="O1275" s="409"/>
      <c r="P1275" s="90">
        <v>20</v>
      </c>
      <c r="Q1275" s="419">
        <v>9.5</v>
      </c>
      <c r="R1275" s="92" t="s">
        <v>9471</v>
      </c>
      <c r="S1275" s="46">
        <v>5</v>
      </c>
      <c r="T1275" s="46">
        <v>114.3</v>
      </c>
      <c r="U1275" s="47">
        <v>-10</v>
      </c>
      <c r="V1275" s="48"/>
      <c r="W1275" s="486" t="s">
        <v>85</v>
      </c>
      <c r="X1275" s="48">
        <v>70.5</v>
      </c>
      <c r="Y1275" s="421"/>
      <c r="Z1275" s="47"/>
      <c r="AA1275" s="45" t="s">
        <v>9335</v>
      </c>
      <c r="AB1275" s="72" t="s">
        <v>2845</v>
      </c>
      <c r="AC1275" s="47" t="s">
        <v>9472</v>
      </c>
      <c r="AD1275" s="46" t="s">
        <v>9343</v>
      </c>
      <c r="AE1275" s="46" t="s">
        <v>8501</v>
      </c>
      <c r="AF1275" s="82">
        <v>25.99</v>
      </c>
      <c r="AG1275" s="82" t="s">
        <v>85</v>
      </c>
      <c r="AH1275" s="82" t="s">
        <v>85</v>
      </c>
      <c r="AI1275" s="82" t="s">
        <v>85</v>
      </c>
      <c r="AJ1275" s="82" t="s">
        <v>85</v>
      </c>
      <c r="AK1275" s="82" t="s">
        <v>85</v>
      </c>
      <c r="AL1275" s="90" t="s">
        <v>9345</v>
      </c>
      <c r="AM1275" s="90" t="s">
        <v>85</v>
      </c>
      <c r="AN1275" s="90" t="s">
        <v>85</v>
      </c>
      <c r="AO1275" s="90" t="s">
        <v>85</v>
      </c>
      <c r="AP1275" s="93"/>
      <c r="AQ1275" s="92"/>
      <c r="AR1275" s="49"/>
      <c r="AS1275" s="25"/>
      <c r="AT1275" s="25"/>
      <c r="AU1275" s="25"/>
      <c r="AV1275" s="25"/>
      <c r="AW1275" s="94"/>
      <c r="AX1275" s="486"/>
      <c r="AY1275" s="49"/>
      <c r="AZ1275" s="49"/>
      <c r="BA1275" s="49"/>
      <c r="BB1275" s="90" t="s">
        <v>85</v>
      </c>
      <c r="BC1275" s="49"/>
      <c r="BD1275" s="90" t="s">
        <v>85</v>
      </c>
      <c r="BE1275" s="90" t="s">
        <v>85</v>
      </c>
      <c r="BF1275" s="90" t="s">
        <v>85</v>
      </c>
      <c r="BG1275" s="422"/>
      <c r="BH1275" s="50"/>
      <c r="BI1275" s="50"/>
      <c r="BJ1275" s="50"/>
      <c r="BK1275" s="287"/>
      <c r="BL1275" s="357">
        <v>0</v>
      </c>
      <c r="BM1275" s="73">
        <v>16</v>
      </c>
      <c r="BN1275" s="107" t="s">
        <v>3374</v>
      </c>
      <c r="BO1275" s="46" t="s">
        <v>3891</v>
      </c>
      <c r="BP1275" s="74"/>
      <c r="BQ1275" s="74"/>
      <c r="BR1275" s="74"/>
      <c r="BS1275" s="74"/>
      <c r="BT1275" s="74"/>
      <c r="BU1275" s="74"/>
      <c r="BV1275" s="86"/>
      <c r="BW1275" s="86"/>
      <c r="BX1275" s="86"/>
      <c r="BY1275" s="338"/>
      <c r="BZ1275" s="362"/>
      <c r="CA1275" s="338"/>
      <c r="CB1275" s="362"/>
      <c r="CC1275" s="86"/>
      <c r="CD1275" s="311" t="str">
        <f t="shared" si="161"/>
        <v>DISCONTINUED - Tech 7 Forged, 20x9.5, -10mm Offset, 5x114.3, 70.5mm Centerbore, Satin Black</v>
      </c>
      <c r="CE1275" s="311" t="s">
        <v>3721</v>
      </c>
      <c r="CF1275" s="311" t="s">
        <v>3720</v>
      </c>
      <c r="CG1275" s="300" t="str">
        <f t="shared" si="159"/>
        <v>TECH</v>
      </c>
    </row>
    <row r="1276" spans="1:85" ht="15">
      <c r="A1276" s="571">
        <f t="shared" si="158"/>
        <v>1273</v>
      </c>
      <c r="B1276" s="90" t="s">
        <v>9247</v>
      </c>
      <c r="C1276" s="90" t="s">
        <v>9248</v>
      </c>
      <c r="D1276" s="90" t="s">
        <v>9351</v>
      </c>
      <c r="E1276" s="84" t="s">
        <v>9361</v>
      </c>
      <c r="F1276" s="90" t="s">
        <v>9403</v>
      </c>
      <c r="G1276" s="83"/>
      <c r="H1276" s="83"/>
      <c r="I1276" s="487"/>
      <c r="J1276" s="306"/>
      <c r="K1276" s="417">
        <v>45469</v>
      </c>
      <c r="L1276" s="282" t="s">
        <v>1239</v>
      </c>
      <c r="M1276" s="485">
        <v>1200</v>
      </c>
      <c r="N1276" s="85"/>
      <c r="O1276" s="409"/>
      <c r="P1276" s="90">
        <v>20</v>
      </c>
      <c r="Q1276" s="419">
        <v>11</v>
      </c>
      <c r="R1276" s="92" t="s">
        <v>9471</v>
      </c>
      <c r="S1276" s="46">
        <v>5</v>
      </c>
      <c r="T1276" s="46">
        <v>114.3</v>
      </c>
      <c r="U1276" s="47">
        <v>-16</v>
      </c>
      <c r="V1276" s="48"/>
      <c r="W1276" s="486" t="s">
        <v>85</v>
      </c>
      <c r="X1276" s="48">
        <v>70.5</v>
      </c>
      <c r="Y1276" s="421"/>
      <c r="Z1276" s="47"/>
      <c r="AA1276" s="45" t="s">
        <v>9335</v>
      </c>
      <c r="AB1276" s="72" t="s">
        <v>2845</v>
      </c>
      <c r="AC1276" s="47" t="s">
        <v>9473</v>
      </c>
      <c r="AD1276" s="46" t="s">
        <v>9343</v>
      </c>
      <c r="AE1276" s="46" t="s">
        <v>8501</v>
      </c>
      <c r="AF1276" s="82">
        <v>25.99</v>
      </c>
      <c r="AG1276" s="82" t="s">
        <v>85</v>
      </c>
      <c r="AH1276" s="82" t="s">
        <v>85</v>
      </c>
      <c r="AI1276" s="82" t="s">
        <v>85</v>
      </c>
      <c r="AJ1276" s="82" t="s">
        <v>85</v>
      </c>
      <c r="AK1276" s="82" t="s">
        <v>85</v>
      </c>
      <c r="AL1276" s="90" t="s">
        <v>9345</v>
      </c>
      <c r="AM1276" s="90" t="s">
        <v>85</v>
      </c>
      <c r="AN1276" s="90" t="s">
        <v>85</v>
      </c>
      <c r="AO1276" s="90" t="s">
        <v>85</v>
      </c>
      <c r="AP1276" s="93"/>
      <c r="AQ1276" s="92"/>
      <c r="AR1276" s="25"/>
      <c r="AS1276" s="25"/>
      <c r="AT1276" s="25"/>
      <c r="AU1276" s="25"/>
      <c r="AV1276" s="25"/>
      <c r="AW1276" s="94"/>
      <c r="AX1276" s="486"/>
      <c r="AY1276" s="49"/>
      <c r="AZ1276" s="49"/>
      <c r="BA1276" s="49"/>
      <c r="BB1276" s="90" t="s">
        <v>85</v>
      </c>
      <c r="BC1276" s="49"/>
      <c r="BD1276" s="90" t="s">
        <v>85</v>
      </c>
      <c r="BE1276" s="90" t="s">
        <v>85</v>
      </c>
      <c r="BF1276" s="90" t="s">
        <v>85</v>
      </c>
      <c r="BG1276" s="70"/>
      <c r="BH1276" s="50"/>
      <c r="BI1276" s="50"/>
      <c r="BJ1276" s="50"/>
      <c r="BK1276" s="287"/>
      <c r="BL1276" s="357">
        <v>0</v>
      </c>
      <c r="BM1276" s="73">
        <v>16</v>
      </c>
      <c r="BN1276" s="107" t="s">
        <v>3374</v>
      </c>
      <c r="BO1276" s="46" t="s">
        <v>3891</v>
      </c>
      <c r="BP1276" s="74"/>
      <c r="BQ1276" s="74"/>
      <c r="BR1276" s="74"/>
      <c r="BS1276" s="74"/>
      <c r="BT1276" s="74"/>
      <c r="BU1276" s="74"/>
      <c r="BV1276" s="86"/>
      <c r="BW1276" s="86"/>
      <c r="BX1276" s="86"/>
      <c r="BY1276" s="338"/>
      <c r="BZ1276" s="362"/>
      <c r="CA1276" s="338"/>
      <c r="CB1276" s="362"/>
      <c r="CC1276" s="86"/>
      <c r="CD1276" s="311" t="str">
        <f t="shared" si="161"/>
        <v>DISCONTINUED - Tech 7 Forged, 20x11, -16mm Offset, 5x114.3, 70.5mm Centerbore, Satin Black</v>
      </c>
      <c r="CE1276" s="311" t="s">
        <v>3721</v>
      </c>
      <c r="CF1276" s="311" t="s">
        <v>3720</v>
      </c>
      <c r="CG1276" s="300" t="str">
        <f t="shared" si="159"/>
        <v>TECH</v>
      </c>
    </row>
    <row r="1277" spans="1:85" ht="15">
      <c r="A1277" s="571">
        <f t="shared" si="158"/>
        <v>1274</v>
      </c>
      <c r="B1277" s="90" t="s">
        <v>9247</v>
      </c>
      <c r="C1277" s="90" t="s">
        <v>9248</v>
      </c>
      <c r="D1277" s="90" t="s">
        <v>9351</v>
      </c>
      <c r="E1277" s="84" t="s">
        <v>9362</v>
      </c>
      <c r="F1277" s="90" t="s">
        <v>9404</v>
      </c>
      <c r="G1277" s="83"/>
      <c r="H1277" s="83"/>
      <c r="I1277" s="487"/>
      <c r="J1277" s="306"/>
      <c r="K1277" s="417">
        <v>45469</v>
      </c>
      <c r="L1277" s="282" t="s">
        <v>1239</v>
      </c>
      <c r="M1277" s="485">
        <v>1120</v>
      </c>
      <c r="N1277" s="85"/>
      <c r="O1277" s="409"/>
      <c r="P1277" s="90">
        <v>20</v>
      </c>
      <c r="Q1277" s="419">
        <v>9.5</v>
      </c>
      <c r="R1277" s="92" t="s">
        <v>9471</v>
      </c>
      <c r="S1277" s="46">
        <v>5</v>
      </c>
      <c r="T1277" s="46">
        <v>114.3</v>
      </c>
      <c r="U1277" s="47">
        <v>-10</v>
      </c>
      <c r="V1277" s="48"/>
      <c r="W1277" s="486" t="s">
        <v>85</v>
      </c>
      <c r="X1277" s="48">
        <v>70.5</v>
      </c>
      <c r="Y1277" s="421"/>
      <c r="Z1277" s="47"/>
      <c r="AA1277" s="45" t="s">
        <v>9333</v>
      </c>
      <c r="AB1277" s="72" t="s">
        <v>9334</v>
      </c>
      <c r="AC1277" s="47" t="s">
        <v>9472</v>
      </c>
      <c r="AD1277" s="46" t="s">
        <v>9343</v>
      </c>
      <c r="AE1277" s="46" t="s">
        <v>8501</v>
      </c>
      <c r="AF1277" s="82">
        <v>25.99</v>
      </c>
      <c r="AG1277" s="82" t="s">
        <v>85</v>
      </c>
      <c r="AH1277" s="82" t="s">
        <v>85</v>
      </c>
      <c r="AI1277" s="82" t="s">
        <v>85</v>
      </c>
      <c r="AJ1277" s="82" t="s">
        <v>85</v>
      </c>
      <c r="AK1277" s="82" t="s">
        <v>85</v>
      </c>
      <c r="AL1277" s="90" t="s">
        <v>9345</v>
      </c>
      <c r="AM1277" s="90" t="s">
        <v>85</v>
      </c>
      <c r="AN1277" s="90" t="s">
        <v>85</v>
      </c>
      <c r="AO1277" s="90" t="s">
        <v>85</v>
      </c>
      <c r="AP1277" s="93"/>
      <c r="AQ1277" s="92"/>
      <c r="AR1277" s="25"/>
      <c r="AS1277" s="25"/>
      <c r="AT1277" s="25"/>
      <c r="AU1277" s="25"/>
      <c r="AV1277" s="25"/>
      <c r="AW1277" s="94"/>
      <c r="AX1277" s="93"/>
      <c r="AY1277" s="49"/>
      <c r="AZ1277" s="49"/>
      <c r="BA1277" s="49"/>
      <c r="BB1277" s="90" t="s">
        <v>85</v>
      </c>
      <c r="BC1277" s="49"/>
      <c r="BD1277" s="90" t="s">
        <v>85</v>
      </c>
      <c r="BE1277" s="90" t="s">
        <v>85</v>
      </c>
      <c r="BF1277" s="90" t="s">
        <v>85</v>
      </c>
      <c r="BG1277" s="70"/>
      <c r="BH1277" s="50"/>
      <c r="BI1277" s="50"/>
      <c r="BJ1277" s="50"/>
      <c r="BK1277" s="287"/>
      <c r="BL1277" s="357">
        <v>0</v>
      </c>
      <c r="BM1277" s="73">
        <v>16</v>
      </c>
      <c r="BN1277" s="107" t="s">
        <v>3374</v>
      </c>
      <c r="BO1277" s="46" t="s">
        <v>3891</v>
      </c>
      <c r="BP1277" s="74"/>
      <c r="BQ1277" s="74"/>
      <c r="BR1277" s="74"/>
      <c r="BS1277" s="74"/>
      <c r="BT1277" s="74"/>
      <c r="BU1277" s="74"/>
      <c r="BV1277" s="86"/>
      <c r="BW1277" s="86"/>
      <c r="BX1277" s="86"/>
      <c r="BY1277" s="338"/>
      <c r="BZ1277" s="362"/>
      <c r="CA1277" s="338"/>
      <c r="CB1277" s="362"/>
      <c r="CC1277" s="86"/>
      <c r="CD1277" s="311" t="str">
        <f t="shared" si="161"/>
        <v>DISCONTINUED - Tech 7 Forged, 20x9.5, -10mm Offset, 5x114.3, 70.5mm Centerbore, Satin Charcoal</v>
      </c>
      <c r="CE1277" s="311" t="s">
        <v>3721</v>
      </c>
      <c r="CF1277" s="311" t="s">
        <v>3720</v>
      </c>
      <c r="CG1277" s="300" t="str">
        <f t="shared" si="159"/>
        <v>TECH</v>
      </c>
    </row>
    <row r="1278" spans="1:85" ht="15">
      <c r="A1278" s="571">
        <f t="shared" si="158"/>
        <v>1275</v>
      </c>
      <c r="B1278" s="90" t="s">
        <v>9247</v>
      </c>
      <c r="C1278" s="90" t="s">
        <v>9248</v>
      </c>
      <c r="D1278" s="90" t="s">
        <v>9351</v>
      </c>
      <c r="E1278" s="84" t="s">
        <v>9363</v>
      </c>
      <c r="F1278" s="90" t="s">
        <v>9405</v>
      </c>
      <c r="G1278" s="83"/>
      <c r="H1278" s="83"/>
      <c r="I1278" s="487"/>
      <c r="J1278" s="306"/>
      <c r="K1278" s="417">
        <v>45469</v>
      </c>
      <c r="L1278" s="282" t="s">
        <v>1239</v>
      </c>
      <c r="M1278" s="485">
        <v>1200</v>
      </c>
      <c r="N1278" s="85"/>
      <c r="O1278" s="409"/>
      <c r="P1278" s="90">
        <v>20</v>
      </c>
      <c r="Q1278" s="419">
        <v>11</v>
      </c>
      <c r="R1278" s="92" t="s">
        <v>9471</v>
      </c>
      <c r="S1278" s="46">
        <v>5</v>
      </c>
      <c r="T1278" s="46">
        <v>114.3</v>
      </c>
      <c r="U1278" s="47">
        <v>-16</v>
      </c>
      <c r="V1278" s="48"/>
      <c r="W1278" s="486" t="s">
        <v>85</v>
      </c>
      <c r="X1278" s="48">
        <v>70.5</v>
      </c>
      <c r="Y1278" s="421"/>
      <c r="Z1278" s="47"/>
      <c r="AA1278" s="45" t="s">
        <v>9333</v>
      </c>
      <c r="AB1278" s="72" t="s">
        <v>9334</v>
      </c>
      <c r="AC1278" s="47" t="s">
        <v>9473</v>
      </c>
      <c r="AD1278" s="46" t="s">
        <v>9343</v>
      </c>
      <c r="AE1278" s="46" t="s">
        <v>8501</v>
      </c>
      <c r="AF1278" s="82">
        <v>25.99</v>
      </c>
      <c r="AG1278" s="82" t="s">
        <v>85</v>
      </c>
      <c r="AH1278" s="82" t="s">
        <v>85</v>
      </c>
      <c r="AI1278" s="82" t="s">
        <v>85</v>
      </c>
      <c r="AJ1278" s="82" t="s">
        <v>85</v>
      </c>
      <c r="AK1278" s="82" t="s">
        <v>85</v>
      </c>
      <c r="AL1278" s="92" t="s">
        <v>9345</v>
      </c>
      <c r="AM1278" s="92" t="s">
        <v>85</v>
      </c>
      <c r="AN1278" s="90" t="s">
        <v>85</v>
      </c>
      <c r="AO1278" s="92" t="s">
        <v>85</v>
      </c>
      <c r="AP1278" s="93"/>
      <c r="AQ1278" s="92"/>
      <c r="AR1278" s="25"/>
      <c r="AS1278" s="25"/>
      <c r="AT1278" s="25"/>
      <c r="AU1278" s="25"/>
      <c r="AV1278" s="25"/>
      <c r="AW1278" s="94"/>
      <c r="AX1278" s="93"/>
      <c r="AY1278" s="49"/>
      <c r="AZ1278" s="49"/>
      <c r="BA1278" s="49"/>
      <c r="BB1278" s="90" t="s">
        <v>85</v>
      </c>
      <c r="BC1278" s="49"/>
      <c r="BD1278" s="90" t="s">
        <v>85</v>
      </c>
      <c r="BE1278" s="90" t="s">
        <v>85</v>
      </c>
      <c r="BF1278" s="90" t="s">
        <v>85</v>
      </c>
      <c r="BG1278" s="70"/>
      <c r="BH1278" s="50"/>
      <c r="BI1278" s="50"/>
      <c r="BJ1278" s="50"/>
      <c r="BK1278" s="287"/>
      <c r="BL1278" s="357">
        <v>0</v>
      </c>
      <c r="BM1278" s="73">
        <v>16</v>
      </c>
      <c r="BN1278" s="107" t="s">
        <v>3374</v>
      </c>
      <c r="BO1278" s="46" t="s">
        <v>3891</v>
      </c>
      <c r="BP1278" s="74"/>
      <c r="BQ1278" s="74"/>
      <c r="BR1278" s="74"/>
      <c r="BS1278" s="74"/>
      <c r="BT1278" s="74"/>
      <c r="BU1278" s="74"/>
      <c r="BV1278" s="86"/>
      <c r="BW1278" s="86"/>
      <c r="BX1278" s="86"/>
      <c r="BY1278" s="338"/>
      <c r="BZ1278" s="362"/>
      <c r="CA1278" s="338"/>
      <c r="CB1278" s="362"/>
      <c r="CC1278" s="86"/>
      <c r="CD1278" s="311" t="str">
        <f t="shared" si="161"/>
        <v>DISCONTINUED - Tech 7 Forged, 20x11, -16mm Offset, 5x114.3, 70.5mm Centerbore, Satin Charcoal</v>
      </c>
      <c r="CE1278" s="311" t="s">
        <v>3721</v>
      </c>
      <c r="CF1278" s="311" t="s">
        <v>3720</v>
      </c>
      <c r="CG1278" s="300" t="str">
        <f t="shared" si="159"/>
        <v>TECH</v>
      </c>
    </row>
    <row r="1279" spans="1:85" ht="15">
      <c r="A1279" s="571">
        <f t="shared" si="158"/>
        <v>1276</v>
      </c>
      <c r="B1279" s="90" t="s">
        <v>9247</v>
      </c>
      <c r="C1279" s="90" t="s">
        <v>9248</v>
      </c>
      <c r="D1279" s="90" t="s">
        <v>9249</v>
      </c>
      <c r="E1279" s="84" t="s">
        <v>9364</v>
      </c>
      <c r="F1279" s="90" t="s">
        <v>9406</v>
      </c>
      <c r="G1279" s="83"/>
      <c r="H1279" s="83"/>
      <c r="I1279" s="45" t="s">
        <v>9436</v>
      </c>
      <c r="J1279" s="306"/>
      <c r="K1279" s="417">
        <v>45588</v>
      </c>
      <c r="L1279" s="282" t="s">
        <v>1239</v>
      </c>
      <c r="M1279" s="485">
        <v>388.8</v>
      </c>
      <c r="N1279" s="85"/>
      <c r="O1279" s="409"/>
      <c r="P1279" s="90">
        <v>19</v>
      </c>
      <c r="Q1279" s="46">
        <v>10.5</v>
      </c>
      <c r="R1279" s="92" t="s">
        <v>1756</v>
      </c>
      <c r="S1279" s="46">
        <v>5</v>
      </c>
      <c r="T1279" s="46">
        <v>4.5</v>
      </c>
      <c r="U1279" s="47">
        <v>45</v>
      </c>
      <c r="V1279" s="47">
        <v>7.52</v>
      </c>
      <c r="W1279" s="486" t="s">
        <v>85</v>
      </c>
      <c r="X1279" s="48" t="s">
        <v>9331</v>
      </c>
      <c r="Y1279" s="421">
        <v>27</v>
      </c>
      <c r="Z1279" s="47" t="s">
        <v>9332</v>
      </c>
      <c r="AA1279" s="45" t="s">
        <v>9333</v>
      </c>
      <c r="AB1279" s="72" t="s">
        <v>9334</v>
      </c>
      <c r="AC1279" s="47" t="s">
        <v>9937</v>
      </c>
      <c r="AD1279" s="46" t="s">
        <v>9343</v>
      </c>
      <c r="AE1279" s="46" t="s">
        <v>8501</v>
      </c>
      <c r="AF1279" s="82">
        <v>25.99</v>
      </c>
      <c r="AG1279" s="82" t="s">
        <v>85</v>
      </c>
      <c r="AH1279" s="82" t="s">
        <v>85</v>
      </c>
      <c r="AI1279" s="82" t="s">
        <v>85</v>
      </c>
      <c r="AJ1279" s="82" t="s">
        <v>85</v>
      </c>
      <c r="AK1279" s="82" t="s">
        <v>85</v>
      </c>
      <c r="AL1279" s="92" t="s">
        <v>9345</v>
      </c>
      <c r="AM1279" s="92" t="s">
        <v>85</v>
      </c>
      <c r="AN1279" s="90" t="s">
        <v>85</v>
      </c>
      <c r="AO1279" s="92" t="s">
        <v>85</v>
      </c>
      <c r="AP1279" s="93">
        <v>15</v>
      </c>
      <c r="AQ1279" s="92"/>
      <c r="AR1279" s="92">
        <v>155</v>
      </c>
      <c r="AS1279" s="25">
        <v>16</v>
      </c>
      <c r="AT1279" s="25">
        <v>25</v>
      </c>
      <c r="AU1279" s="25">
        <v>42</v>
      </c>
      <c r="AV1279" s="25">
        <v>69</v>
      </c>
      <c r="AW1279" s="25">
        <v>230</v>
      </c>
      <c r="AX1279" s="94">
        <v>221</v>
      </c>
      <c r="AY1279" s="486">
        <v>66.5</v>
      </c>
      <c r="AZ1279" s="49">
        <v>26</v>
      </c>
      <c r="BA1279" s="49">
        <v>33</v>
      </c>
      <c r="BB1279" s="49">
        <v>0</v>
      </c>
      <c r="BC1279" s="49"/>
      <c r="BD1279" s="90" t="s">
        <v>85</v>
      </c>
      <c r="BE1279" s="90" t="s">
        <v>85</v>
      </c>
      <c r="BF1279" s="90" t="s">
        <v>85</v>
      </c>
      <c r="BG1279" s="90" t="s">
        <v>85</v>
      </c>
      <c r="BH1279" s="70">
        <v>34.4</v>
      </c>
      <c r="BI1279" s="50">
        <v>22.3</v>
      </c>
      <c r="BJ1279" s="50">
        <v>22.3</v>
      </c>
      <c r="BK1279" s="50">
        <v>13.4</v>
      </c>
      <c r="BL1279" s="357">
        <v>0.10919824895790398</v>
      </c>
      <c r="BM1279" s="73">
        <v>20</v>
      </c>
      <c r="BN1279" s="107" t="s">
        <v>3374</v>
      </c>
      <c r="BO1279" s="46" t="s">
        <v>9475</v>
      </c>
      <c r="BP1279" s="74"/>
      <c r="BQ1279" s="74"/>
      <c r="BR1279" s="74"/>
      <c r="BS1279" s="74"/>
      <c r="BT1279" s="74"/>
      <c r="BU1279" s="74"/>
      <c r="BV1279" s="74"/>
      <c r="BW1279" s="86"/>
      <c r="BX1279" s="86"/>
      <c r="BY1279" s="86"/>
      <c r="BZ1279" s="338"/>
      <c r="CA1279" s="362"/>
      <c r="CB1279" s="338"/>
      <c r="CC1279" s="86"/>
      <c r="CD1279" s="311" t="str">
        <f t="shared" si="161"/>
        <v>DISCONTINUED - Tech Mesh, 19x10.5, +45mm Offset, 5x4.5, 70.5mm Centerbore, Satin Charcoal</v>
      </c>
      <c r="CE1279" s="311" t="s">
        <v>3721</v>
      </c>
      <c r="CF1279" s="311" t="s">
        <v>3720</v>
      </c>
      <c r="CG1279" s="300" t="str">
        <f t="shared" si="159"/>
        <v>TECH</v>
      </c>
    </row>
    <row r="1280" spans="1:85" ht="15">
      <c r="A1280" s="571">
        <f t="shared" si="158"/>
        <v>1277</v>
      </c>
      <c r="B1280" s="90" t="s">
        <v>9247</v>
      </c>
      <c r="C1280" s="90" t="s">
        <v>9252</v>
      </c>
      <c r="D1280" s="90" t="s">
        <v>9253</v>
      </c>
      <c r="E1280" s="84" t="s">
        <v>9365</v>
      </c>
      <c r="F1280" s="90" t="s">
        <v>9407</v>
      </c>
      <c r="G1280" s="83"/>
      <c r="H1280" s="83"/>
      <c r="I1280" s="45" t="s">
        <v>9437</v>
      </c>
      <c r="J1280" s="306"/>
      <c r="K1280" s="417">
        <v>45588</v>
      </c>
      <c r="L1280" s="282" t="s">
        <v>1239</v>
      </c>
      <c r="M1280" s="485">
        <v>427.74</v>
      </c>
      <c r="N1280" s="85"/>
      <c r="O1280" s="409"/>
      <c r="P1280" s="90">
        <v>20</v>
      </c>
      <c r="Q1280" s="46">
        <v>9.5</v>
      </c>
      <c r="R1280" s="92" t="s">
        <v>1756</v>
      </c>
      <c r="S1280" s="46">
        <v>5</v>
      </c>
      <c r="T1280" s="46">
        <v>4.5</v>
      </c>
      <c r="U1280" s="47">
        <v>33</v>
      </c>
      <c r="V1280" s="47">
        <v>6.55</v>
      </c>
      <c r="W1280" s="486" t="s">
        <v>85</v>
      </c>
      <c r="X1280" s="48" t="s">
        <v>9331</v>
      </c>
      <c r="Y1280" s="421">
        <v>29.8</v>
      </c>
      <c r="Z1280" s="47" t="s">
        <v>9332</v>
      </c>
      <c r="AA1280" s="45" t="s">
        <v>9335</v>
      </c>
      <c r="AB1280" s="72" t="s">
        <v>2845</v>
      </c>
      <c r="AC1280" s="47" t="s">
        <v>9938</v>
      </c>
      <c r="AD1280" s="46" t="s">
        <v>9343</v>
      </c>
      <c r="AE1280" s="46" t="s">
        <v>8501</v>
      </c>
      <c r="AF1280" s="82">
        <v>25.99</v>
      </c>
      <c r="AG1280" s="82" t="s">
        <v>85</v>
      </c>
      <c r="AH1280" s="82" t="s">
        <v>85</v>
      </c>
      <c r="AI1280" s="82" t="s">
        <v>85</v>
      </c>
      <c r="AJ1280" s="82" t="s">
        <v>85</v>
      </c>
      <c r="AK1280" s="82" t="s">
        <v>85</v>
      </c>
      <c r="AL1280" s="92" t="s">
        <v>9345</v>
      </c>
      <c r="AM1280" s="92" t="s">
        <v>85</v>
      </c>
      <c r="AN1280" s="90" t="s">
        <v>85</v>
      </c>
      <c r="AO1280" s="92" t="s">
        <v>85</v>
      </c>
      <c r="AP1280" s="93">
        <v>16</v>
      </c>
      <c r="AQ1280" s="92"/>
      <c r="AR1280" s="92">
        <v>149</v>
      </c>
      <c r="AS1280" s="25">
        <v>17</v>
      </c>
      <c r="AT1280" s="25">
        <v>27</v>
      </c>
      <c r="AU1280" s="25">
        <v>47</v>
      </c>
      <c r="AV1280" s="25">
        <v>66</v>
      </c>
      <c r="AW1280" s="25">
        <v>245</v>
      </c>
      <c r="AX1280" s="94">
        <v>237</v>
      </c>
      <c r="AY1280" s="93">
        <v>63.6</v>
      </c>
      <c r="AZ1280" s="49">
        <v>29</v>
      </c>
      <c r="BA1280" s="49">
        <v>39</v>
      </c>
      <c r="BB1280" s="49">
        <v>3</v>
      </c>
      <c r="BC1280" s="49"/>
      <c r="BD1280" s="90" t="s">
        <v>85</v>
      </c>
      <c r="BE1280" s="90" t="s">
        <v>85</v>
      </c>
      <c r="BF1280" s="90" t="s">
        <v>85</v>
      </c>
      <c r="BG1280" s="90" t="s">
        <v>85</v>
      </c>
      <c r="BH1280" s="70">
        <v>37.4</v>
      </c>
      <c r="BI1280" s="50">
        <v>23.3</v>
      </c>
      <c r="BJ1280" s="50">
        <v>23.3</v>
      </c>
      <c r="BK1280" s="50">
        <v>12.5</v>
      </c>
      <c r="BL1280" s="357">
        <v>0.11120466468699998</v>
      </c>
      <c r="BM1280" s="73">
        <v>20</v>
      </c>
      <c r="BN1280" s="107" t="s">
        <v>3374</v>
      </c>
      <c r="BO1280" s="46" t="s">
        <v>9475</v>
      </c>
      <c r="BP1280" s="74"/>
      <c r="BQ1280" s="74"/>
      <c r="BR1280" s="74"/>
      <c r="BS1280" s="74"/>
      <c r="BT1280" s="74"/>
      <c r="BU1280" s="74"/>
      <c r="BV1280" s="74"/>
      <c r="BW1280" s="86"/>
      <c r="BX1280" s="86"/>
      <c r="BY1280" s="86"/>
      <c r="BZ1280" s="338"/>
      <c r="CA1280" s="362"/>
      <c r="CB1280" s="338"/>
      <c r="CC1280" s="362"/>
      <c r="CD1280" s="311" t="str">
        <f t="shared" si="161"/>
        <v>DISCONTINUED - Aero 7, 20x9.5, +33mm Offset, 5x4.5, 70.5mm Centerbore, Satin Black</v>
      </c>
      <c r="CE1280" s="311" t="s">
        <v>3721</v>
      </c>
      <c r="CF1280" s="311" t="s">
        <v>3720</v>
      </c>
      <c r="CG1280" s="300" t="str">
        <f t="shared" si="159"/>
        <v>AERO</v>
      </c>
    </row>
    <row r="1281" spans="1:85" ht="15">
      <c r="A1281" s="571">
        <f t="shared" si="158"/>
        <v>1278</v>
      </c>
      <c r="B1281" s="90" t="s">
        <v>9247</v>
      </c>
      <c r="C1281" s="90" t="s">
        <v>9252</v>
      </c>
      <c r="D1281" s="90" t="s">
        <v>9253</v>
      </c>
      <c r="E1281" s="84" t="s">
        <v>9366</v>
      </c>
      <c r="F1281" s="90" t="s">
        <v>9408</v>
      </c>
      <c r="G1281" s="83"/>
      <c r="H1281" s="83"/>
      <c r="I1281" s="45" t="s">
        <v>9438</v>
      </c>
      <c r="J1281" s="306"/>
      <c r="K1281" s="417">
        <v>45588</v>
      </c>
      <c r="L1281" s="282" t="s">
        <v>1239</v>
      </c>
      <c r="M1281" s="485">
        <v>427.74</v>
      </c>
      <c r="N1281" s="85"/>
      <c r="O1281" s="409"/>
      <c r="P1281" s="90">
        <v>20</v>
      </c>
      <c r="Q1281" s="46">
        <v>9.5</v>
      </c>
      <c r="R1281" s="92" t="s">
        <v>1756</v>
      </c>
      <c r="S1281" s="46">
        <v>5</v>
      </c>
      <c r="T1281" s="46">
        <v>4.5</v>
      </c>
      <c r="U1281" s="47">
        <v>33</v>
      </c>
      <c r="V1281" s="47">
        <v>6.55</v>
      </c>
      <c r="W1281" s="486" t="s">
        <v>85</v>
      </c>
      <c r="X1281" s="48" t="s">
        <v>9331</v>
      </c>
      <c r="Y1281" s="421">
        <v>29.8</v>
      </c>
      <c r="Z1281" s="47" t="s">
        <v>9332</v>
      </c>
      <c r="AA1281" s="45" t="s">
        <v>9333</v>
      </c>
      <c r="AB1281" s="72" t="s">
        <v>9334</v>
      </c>
      <c r="AC1281" s="47" t="s">
        <v>9938</v>
      </c>
      <c r="AD1281" s="46" t="s">
        <v>9343</v>
      </c>
      <c r="AE1281" s="46" t="s">
        <v>8501</v>
      </c>
      <c r="AF1281" s="82">
        <v>25.99</v>
      </c>
      <c r="AG1281" s="82" t="s">
        <v>85</v>
      </c>
      <c r="AH1281" s="82" t="s">
        <v>85</v>
      </c>
      <c r="AI1281" s="82" t="s">
        <v>85</v>
      </c>
      <c r="AJ1281" s="82" t="s">
        <v>85</v>
      </c>
      <c r="AK1281" s="82" t="s">
        <v>85</v>
      </c>
      <c r="AL1281" s="92" t="s">
        <v>9345</v>
      </c>
      <c r="AM1281" s="92" t="s">
        <v>85</v>
      </c>
      <c r="AN1281" s="90" t="s">
        <v>85</v>
      </c>
      <c r="AO1281" s="92" t="s">
        <v>85</v>
      </c>
      <c r="AP1281" s="93">
        <v>16</v>
      </c>
      <c r="AQ1281" s="92"/>
      <c r="AR1281" s="92">
        <v>149</v>
      </c>
      <c r="AS1281" s="25">
        <v>17</v>
      </c>
      <c r="AT1281" s="25">
        <v>27</v>
      </c>
      <c r="AU1281" s="25">
        <v>47</v>
      </c>
      <c r="AV1281" s="25">
        <v>66</v>
      </c>
      <c r="AW1281" s="25">
        <v>245</v>
      </c>
      <c r="AX1281" s="94">
        <v>237</v>
      </c>
      <c r="AY1281" s="93">
        <v>63.6</v>
      </c>
      <c r="AZ1281" s="49">
        <v>29</v>
      </c>
      <c r="BA1281" s="49">
        <v>39</v>
      </c>
      <c r="BB1281" s="49">
        <v>3</v>
      </c>
      <c r="BC1281" s="49"/>
      <c r="BD1281" s="90" t="s">
        <v>85</v>
      </c>
      <c r="BE1281" s="90" t="s">
        <v>85</v>
      </c>
      <c r="BF1281" s="90" t="s">
        <v>85</v>
      </c>
      <c r="BG1281" s="90" t="s">
        <v>85</v>
      </c>
      <c r="BH1281" s="70">
        <v>37.4</v>
      </c>
      <c r="BI1281" s="50">
        <v>23.3</v>
      </c>
      <c r="BJ1281" s="50">
        <v>23.3</v>
      </c>
      <c r="BK1281" s="50">
        <v>12.5</v>
      </c>
      <c r="BL1281" s="357">
        <v>0.11120466468699998</v>
      </c>
      <c r="BM1281" s="73">
        <v>20</v>
      </c>
      <c r="BN1281" s="107" t="s">
        <v>3374</v>
      </c>
      <c r="BO1281" s="46" t="s">
        <v>9475</v>
      </c>
      <c r="BP1281" s="74"/>
      <c r="BQ1281" s="74"/>
      <c r="BR1281" s="74"/>
      <c r="BS1281" s="74"/>
      <c r="BT1281" s="74"/>
      <c r="BU1281" s="74"/>
      <c r="BV1281" s="74"/>
      <c r="BW1281" s="86"/>
      <c r="BX1281" s="86"/>
      <c r="BY1281" s="86"/>
      <c r="BZ1281" s="338"/>
      <c r="CA1281" s="362"/>
      <c r="CB1281" s="338"/>
      <c r="CC1281" s="362"/>
      <c r="CD1281" s="311" t="str">
        <f t="shared" si="161"/>
        <v>DISCONTINUED - Aero 7, 20x9.5, +33mm Offset, 5x4.5, 70.5mm Centerbore, Satin Charcoal</v>
      </c>
      <c r="CE1281" s="311" t="s">
        <v>3721</v>
      </c>
      <c r="CF1281" s="311" t="s">
        <v>3720</v>
      </c>
      <c r="CG1281" s="300" t="str">
        <f t="shared" si="159"/>
        <v>AERO</v>
      </c>
    </row>
    <row r="1282" spans="1:85" ht="15">
      <c r="A1282" s="571">
        <f t="shared" si="158"/>
        <v>1279</v>
      </c>
      <c r="B1282" s="90" t="s">
        <v>9247</v>
      </c>
      <c r="C1282" s="90" t="s">
        <v>9252</v>
      </c>
      <c r="D1282" s="90" t="s">
        <v>9254</v>
      </c>
      <c r="E1282" s="84" t="s">
        <v>9367</v>
      </c>
      <c r="F1282" s="90" t="s">
        <v>9409</v>
      </c>
      <c r="G1282" s="83"/>
      <c r="H1282" s="83"/>
      <c r="I1282" s="45" t="s">
        <v>9439</v>
      </c>
      <c r="J1282" s="306"/>
      <c r="K1282" s="417">
        <v>45588</v>
      </c>
      <c r="L1282" s="282" t="s">
        <v>1239</v>
      </c>
      <c r="M1282" s="485">
        <v>440.4</v>
      </c>
      <c r="N1282" s="85"/>
      <c r="O1282" s="409"/>
      <c r="P1282" s="90">
        <v>20</v>
      </c>
      <c r="Q1282" s="419">
        <v>10.5</v>
      </c>
      <c r="R1282" s="92" t="s">
        <v>1756</v>
      </c>
      <c r="S1282" s="46">
        <v>5</v>
      </c>
      <c r="T1282" s="46">
        <v>4.5</v>
      </c>
      <c r="U1282" s="47">
        <v>28</v>
      </c>
      <c r="V1282" s="48">
        <v>6.8247999999999998</v>
      </c>
      <c r="W1282" s="486" t="s">
        <v>85</v>
      </c>
      <c r="X1282" s="48" t="s">
        <v>9331</v>
      </c>
      <c r="Y1282" s="421">
        <v>29</v>
      </c>
      <c r="Z1282" s="47">
        <v>1800</v>
      </c>
      <c r="AA1282" s="45" t="s">
        <v>4274</v>
      </c>
      <c r="AB1282" s="72" t="s">
        <v>2846</v>
      </c>
      <c r="AC1282" s="47" t="s">
        <v>9939</v>
      </c>
      <c r="AD1282" s="46" t="s">
        <v>9343</v>
      </c>
      <c r="AE1282" s="46" t="s">
        <v>8501</v>
      </c>
      <c r="AF1282" s="82">
        <v>25.99</v>
      </c>
      <c r="AG1282" s="82" t="s">
        <v>85</v>
      </c>
      <c r="AH1282" s="82" t="s">
        <v>85</v>
      </c>
      <c r="AI1282" s="82" t="s">
        <v>85</v>
      </c>
      <c r="AJ1282" s="82" t="s">
        <v>85</v>
      </c>
      <c r="AK1282" s="82" t="s">
        <v>85</v>
      </c>
      <c r="AL1282" s="92" t="s">
        <v>9345</v>
      </c>
      <c r="AM1282" s="92" t="s">
        <v>85</v>
      </c>
      <c r="AN1282" s="90" t="s">
        <v>85</v>
      </c>
      <c r="AO1282" s="92" t="s">
        <v>85</v>
      </c>
      <c r="AP1282" s="93">
        <v>16</v>
      </c>
      <c r="AQ1282" s="92"/>
      <c r="AR1282" s="92">
        <v>140</v>
      </c>
      <c r="AS1282" s="25">
        <v>43.85</v>
      </c>
      <c r="AT1282" s="25">
        <v>52.68</v>
      </c>
      <c r="AU1282" s="25">
        <v>69.92</v>
      </c>
      <c r="AV1282" s="25">
        <v>88.05</v>
      </c>
      <c r="AW1282" s="25">
        <v>243.84</v>
      </c>
      <c r="AX1282" s="94">
        <v>239.46</v>
      </c>
      <c r="AY1282" s="93">
        <v>62.5</v>
      </c>
      <c r="AZ1282" s="49">
        <v>49.057000000000002</v>
      </c>
      <c r="BA1282" s="49">
        <v>58.69</v>
      </c>
      <c r="BB1282" s="49">
        <v>0</v>
      </c>
      <c r="BC1282" s="49"/>
      <c r="BD1282" s="90" t="s">
        <v>85</v>
      </c>
      <c r="BE1282" s="90" t="s">
        <v>85</v>
      </c>
      <c r="BF1282" s="90" t="s">
        <v>85</v>
      </c>
      <c r="BG1282" s="90" t="s">
        <v>85</v>
      </c>
      <c r="BH1282" s="70">
        <v>37</v>
      </c>
      <c r="BI1282" s="50">
        <v>23.3</v>
      </c>
      <c r="BJ1282" s="50">
        <v>23.3</v>
      </c>
      <c r="BK1282" s="50">
        <v>13.4</v>
      </c>
      <c r="BL1282" s="357">
        <v>0.11921140054446398</v>
      </c>
      <c r="BM1282" s="73">
        <v>20</v>
      </c>
      <c r="BN1282" s="107" t="s">
        <v>3374</v>
      </c>
      <c r="BO1282" s="46" t="s">
        <v>9475</v>
      </c>
      <c r="BP1282" s="74"/>
      <c r="BQ1282" s="74"/>
      <c r="BR1282" s="74"/>
      <c r="BS1282" s="74"/>
      <c r="BT1282" s="74"/>
      <c r="BU1282" s="74"/>
      <c r="BV1282" s="74"/>
      <c r="BW1282" s="86"/>
      <c r="BX1282" s="86"/>
      <c r="BY1282" s="86"/>
      <c r="BZ1282" s="338"/>
      <c r="CA1282" s="362"/>
      <c r="CB1282" s="338"/>
      <c r="CC1282" s="362"/>
      <c r="CD1282" s="311" t="str">
        <f t="shared" si="161"/>
        <v>DISCONTINUED - Aero 5 Mustang, 20x10.5, +28mm Offset, 5x4.5, 70.5mm Centerbore, Bronze</v>
      </c>
      <c r="CE1282" s="311" t="s">
        <v>3721</v>
      </c>
      <c r="CF1282" s="311" t="s">
        <v>3720</v>
      </c>
      <c r="CG1282" s="300" t="str">
        <f t="shared" si="159"/>
        <v>AERO</v>
      </c>
    </row>
    <row r="1283" spans="1:85" ht="15">
      <c r="A1283" s="571">
        <f t="shared" si="158"/>
        <v>1280</v>
      </c>
      <c r="B1283" s="90" t="s">
        <v>9247</v>
      </c>
      <c r="C1283" s="90" t="s">
        <v>9252</v>
      </c>
      <c r="D1283" s="90" t="s">
        <v>9254</v>
      </c>
      <c r="E1283" s="84" t="s">
        <v>9368</v>
      </c>
      <c r="F1283" s="90" t="s">
        <v>9410</v>
      </c>
      <c r="G1283" s="83"/>
      <c r="H1283" s="83"/>
      <c r="I1283" s="45" t="s">
        <v>9440</v>
      </c>
      <c r="J1283" s="306"/>
      <c r="K1283" s="417">
        <v>45588</v>
      </c>
      <c r="L1283" s="282" t="s">
        <v>1239</v>
      </c>
      <c r="M1283" s="485">
        <v>447.6</v>
      </c>
      <c r="N1283" s="85"/>
      <c r="O1283" s="409"/>
      <c r="P1283" s="90">
        <v>20</v>
      </c>
      <c r="Q1283" s="419">
        <v>11</v>
      </c>
      <c r="R1283" s="92" t="s">
        <v>1756</v>
      </c>
      <c r="S1283" s="46">
        <v>5</v>
      </c>
      <c r="T1283" s="46">
        <v>4.5</v>
      </c>
      <c r="U1283" s="47">
        <v>52</v>
      </c>
      <c r="V1283" s="48">
        <v>8.0215999999999994</v>
      </c>
      <c r="W1283" s="486" t="s">
        <v>85</v>
      </c>
      <c r="X1283" s="48" t="s">
        <v>9331</v>
      </c>
      <c r="Y1283" s="421">
        <v>29.6</v>
      </c>
      <c r="Z1283" s="47" t="s">
        <v>9336</v>
      </c>
      <c r="AA1283" s="45" t="s">
        <v>4274</v>
      </c>
      <c r="AB1283" s="72" t="s">
        <v>2846</v>
      </c>
      <c r="AC1283" s="47" t="s">
        <v>9940</v>
      </c>
      <c r="AD1283" s="46" t="s">
        <v>9343</v>
      </c>
      <c r="AE1283" s="46" t="s">
        <v>8501</v>
      </c>
      <c r="AF1283" s="82">
        <v>25.99</v>
      </c>
      <c r="AG1283" s="82" t="s">
        <v>85</v>
      </c>
      <c r="AH1283" s="82" t="s">
        <v>85</v>
      </c>
      <c r="AI1283" s="82" t="s">
        <v>85</v>
      </c>
      <c r="AJ1283" s="82" t="s">
        <v>85</v>
      </c>
      <c r="AK1283" s="82" t="s">
        <v>85</v>
      </c>
      <c r="AL1283" s="92" t="s">
        <v>9345</v>
      </c>
      <c r="AM1283" s="92" t="s">
        <v>85</v>
      </c>
      <c r="AN1283" s="90" t="s">
        <v>85</v>
      </c>
      <c r="AO1283" s="38" t="s">
        <v>85</v>
      </c>
      <c r="AP1283" s="93">
        <v>16</v>
      </c>
      <c r="AQ1283" s="92"/>
      <c r="AR1283" s="92">
        <v>140</v>
      </c>
      <c r="AS1283" s="25">
        <v>26.15</v>
      </c>
      <c r="AT1283" s="25">
        <v>34.979999999999997</v>
      </c>
      <c r="AU1283" s="25">
        <v>52.22</v>
      </c>
      <c r="AV1283" s="25">
        <v>70.349999999999994</v>
      </c>
      <c r="AW1283" s="25">
        <v>243.26</v>
      </c>
      <c r="AX1283" s="94">
        <v>236.98</v>
      </c>
      <c r="AY1283" s="93">
        <v>62.5</v>
      </c>
      <c r="AZ1283" s="49">
        <v>31.356999999999999</v>
      </c>
      <c r="BA1283" s="49">
        <v>40.99</v>
      </c>
      <c r="BB1283" s="49">
        <v>0</v>
      </c>
      <c r="BC1283" s="49"/>
      <c r="BD1283" s="90" t="s">
        <v>85</v>
      </c>
      <c r="BE1283" s="90" t="s">
        <v>85</v>
      </c>
      <c r="BF1283" s="90" t="s">
        <v>85</v>
      </c>
      <c r="BG1283" s="90" t="s">
        <v>85</v>
      </c>
      <c r="BH1283" s="70">
        <v>37.6</v>
      </c>
      <c r="BI1283" s="50">
        <v>23.3</v>
      </c>
      <c r="BJ1283" s="50">
        <v>23.3</v>
      </c>
      <c r="BK1283" s="50">
        <v>13.9</v>
      </c>
      <c r="BL1283" s="357">
        <v>0.12365958713194397</v>
      </c>
      <c r="BM1283" s="73">
        <v>20</v>
      </c>
      <c r="BN1283" s="107" t="s">
        <v>3374</v>
      </c>
      <c r="BO1283" s="46" t="s">
        <v>9475</v>
      </c>
      <c r="BP1283" s="74"/>
      <c r="BQ1283" s="74"/>
      <c r="BR1283" s="74"/>
      <c r="BS1283" s="74"/>
      <c r="BT1283" s="74"/>
      <c r="BU1283" s="74"/>
      <c r="BV1283" s="74"/>
      <c r="BW1283" s="86"/>
      <c r="BX1283" s="86"/>
      <c r="BY1283" s="86"/>
      <c r="BZ1283" s="338"/>
      <c r="CA1283" s="362"/>
      <c r="CB1283" s="338"/>
      <c r="CC1283" s="362"/>
      <c r="CD1283" s="311" t="str">
        <f t="shared" si="161"/>
        <v>DISCONTINUED - Aero 5 Mustang, 20x11, +52mm Offset, 5x4.5, 70.5mm Centerbore, Bronze</v>
      </c>
      <c r="CE1283" s="311" t="s">
        <v>3721</v>
      </c>
      <c r="CF1283" s="311" t="s">
        <v>3720</v>
      </c>
      <c r="CG1283" s="300" t="str">
        <f t="shared" si="159"/>
        <v>AERO</v>
      </c>
    </row>
    <row r="1284" spans="1:85" ht="15">
      <c r="A1284" s="571">
        <f t="shared" ref="A1284:A1347" si="163">ROW(B1284)-3</f>
        <v>1281</v>
      </c>
      <c r="B1284" s="90" t="s">
        <v>9247</v>
      </c>
      <c r="C1284" s="90" t="s">
        <v>9252</v>
      </c>
      <c r="D1284" s="90" t="s">
        <v>9254</v>
      </c>
      <c r="E1284" s="84" t="s">
        <v>9369</v>
      </c>
      <c r="F1284" s="90" t="s">
        <v>9411</v>
      </c>
      <c r="G1284" s="83"/>
      <c r="H1284" s="83"/>
      <c r="I1284" s="45" t="s">
        <v>9441</v>
      </c>
      <c r="J1284" s="306"/>
      <c r="K1284" s="417">
        <v>45588</v>
      </c>
      <c r="L1284" s="282" t="s">
        <v>1239</v>
      </c>
      <c r="M1284" s="485">
        <v>440.4</v>
      </c>
      <c r="N1284" s="85"/>
      <c r="O1284" s="409"/>
      <c r="P1284" s="90">
        <v>20</v>
      </c>
      <c r="Q1284" s="419">
        <v>10.5</v>
      </c>
      <c r="R1284" s="92" t="s">
        <v>1756</v>
      </c>
      <c r="S1284" s="46">
        <v>5</v>
      </c>
      <c r="T1284" s="46">
        <v>4.5</v>
      </c>
      <c r="U1284" s="47">
        <v>28</v>
      </c>
      <c r="V1284" s="48">
        <v>6.5217000000000001</v>
      </c>
      <c r="W1284" s="486" t="s">
        <v>85</v>
      </c>
      <c r="X1284" s="48" t="s">
        <v>9331</v>
      </c>
      <c r="Y1284" s="421">
        <v>29</v>
      </c>
      <c r="Z1284" s="47">
        <v>1800</v>
      </c>
      <c r="AA1284" s="45" t="s">
        <v>9337</v>
      </c>
      <c r="AB1284" s="72" t="s">
        <v>9334</v>
      </c>
      <c r="AC1284" s="47" t="s">
        <v>9939</v>
      </c>
      <c r="AD1284" s="46" t="s">
        <v>9343</v>
      </c>
      <c r="AE1284" s="46" t="s">
        <v>8501</v>
      </c>
      <c r="AF1284" s="82">
        <v>25.99</v>
      </c>
      <c r="AG1284" s="82" t="s">
        <v>85</v>
      </c>
      <c r="AH1284" s="82" t="s">
        <v>85</v>
      </c>
      <c r="AI1284" s="82" t="s">
        <v>85</v>
      </c>
      <c r="AJ1284" s="82" t="s">
        <v>85</v>
      </c>
      <c r="AK1284" s="82" t="s">
        <v>85</v>
      </c>
      <c r="AL1284" s="92" t="s">
        <v>9345</v>
      </c>
      <c r="AM1284" s="92" t="s">
        <v>85</v>
      </c>
      <c r="AN1284" s="90" t="s">
        <v>85</v>
      </c>
      <c r="AO1284" s="38" t="s">
        <v>85</v>
      </c>
      <c r="AP1284" s="93">
        <v>16</v>
      </c>
      <c r="AQ1284" s="92"/>
      <c r="AR1284" s="92">
        <v>140</v>
      </c>
      <c r="AS1284" s="25">
        <v>43.85</v>
      </c>
      <c r="AT1284" s="25">
        <v>52.68</v>
      </c>
      <c r="AU1284" s="25">
        <v>69.92</v>
      </c>
      <c r="AV1284" s="25">
        <v>88.05</v>
      </c>
      <c r="AW1284" s="25">
        <v>243.84</v>
      </c>
      <c r="AX1284" s="94">
        <v>239.46</v>
      </c>
      <c r="AY1284" s="93">
        <v>62.5</v>
      </c>
      <c r="AZ1284" s="49">
        <v>49.057000000000002</v>
      </c>
      <c r="BA1284" s="49">
        <v>58.69</v>
      </c>
      <c r="BB1284" s="49">
        <v>0</v>
      </c>
      <c r="BC1284" s="49"/>
      <c r="BD1284" s="90" t="s">
        <v>85</v>
      </c>
      <c r="BE1284" s="90" t="s">
        <v>85</v>
      </c>
      <c r="BF1284" s="90" t="s">
        <v>85</v>
      </c>
      <c r="BG1284" s="90" t="s">
        <v>85</v>
      </c>
      <c r="BH1284" s="70">
        <v>37</v>
      </c>
      <c r="BI1284" s="50">
        <v>23.3</v>
      </c>
      <c r="BJ1284" s="50">
        <v>23.3</v>
      </c>
      <c r="BK1284" s="50">
        <v>13.4</v>
      </c>
      <c r="BL1284" s="357">
        <v>0.11921140054446398</v>
      </c>
      <c r="BM1284" s="73">
        <v>20</v>
      </c>
      <c r="BN1284" s="107" t="s">
        <v>3374</v>
      </c>
      <c r="BO1284" s="46" t="s">
        <v>9475</v>
      </c>
      <c r="BP1284" s="74"/>
      <c r="BQ1284" s="74"/>
      <c r="BR1284" s="74"/>
      <c r="BS1284" s="74"/>
      <c r="BT1284" s="74"/>
      <c r="BU1284" s="74"/>
      <c r="BV1284" s="74"/>
      <c r="BW1284" s="86"/>
      <c r="BX1284" s="86"/>
      <c r="BY1284" s="86"/>
      <c r="BZ1284" s="338"/>
      <c r="CA1284" s="362"/>
      <c r="CB1284" s="338"/>
      <c r="CC1284" s="362"/>
      <c r="CD1284" s="311" t="str">
        <f t="shared" si="161"/>
        <v>DISCONTINUED - Aero 5 Mustang, 20x10.5, +28mm Offset, 5x4.5, 70.5mm Centerbore, Liquid Charcoal</v>
      </c>
      <c r="CE1284" s="311" t="s">
        <v>3721</v>
      </c>
      <c r="CF1284" s="311" t="s">
        <v>3720</v>
      </c>
      <c r="CG1284" s="300" t="str">
        <f t="shared" si="159"/>
        <v>AERO</v>
      </c>
    </row>
    <row r="1285" spans="1:85" ht="15">
      <c r="A1285" s="571">
        <f t="shared" si="163"/>
        <v>1282</v>
      </c>
      <c r="B1285" s="90" t="s">
        <v>9247</v>
      </c>
      <c r="C1285" s="90" t="s">
        <v>9252</v>
      </c>
      <c r="D1285" s="90" t="s">
        <v>9254</v>
      </c>
      <c r="E1285" s="84" t="s">
        <v>9370</v>
      </c>
      <c r="F1285" s="90" t="s">
        <v>9412</v>
      </c>
      <c r="G1285" s="83"/>
      <c r="H1285" s="83"/>
      <c r="I1285" s="45" t="s">
        <v>9442</v>
      </c>
      <c r="J1285" s="306"/>
      <c r="K1285" s="417">
        <v>45588</v>
      </c>
      <c r="L1285" s="282" t="s">
        <v>1239</v>
      </c>
      <c r="M1285" s="485">
        <v>447.6</v>
      </c>
      <c r="N1285" s="85"/>
      <c r="O1285" s="409"/>
      <c r="P1285" s="90">
        <v>20</v>
      </c>
      <c r="Q1285" s="419">
        <v>11</v>
      </c>
      <c r="R1285" s="92" t="s">
        <v>1756</v>
      </c>
      <c r="S1285" s="46">
        <v>5</v>
      </c>
      <c r="T1285" s="46">
        <v>4.5</v>
      </c>
      <c r="U1285" s="47">
        <v>52</v>
      </c>
      <c r="V1285" s="48">
        <v>8.0215999999999994</v>
      </c>
      <c r="W1285" s="486" t="s">
        <v>85</v>
      </c>
      <c r="X1285" s="48" t="s">
        <v>9331</v>
      </c>
      <c r="Y1285" s="421">
        <v>29.6</v>
      </c>
      <c r="Z1285" s="47">
        <v>1800</v>
      </c>
      <c r="AA1285" s="45" t="s">
        <v>9337</v>
      </c>
      <c r="AB1285" s="72" t="s">
        <v>9334</v>
      </c>
      <c r="AC1285" s="47" t="s">
        <v>9940</v>
      </c>
      <c r="AD1285" s="46" t="s">
        <v>9343</v>
      </c>
      <c r="AE1285" s="46" t="s">
        <v>8501</v>
      </c>
      <c r="AF1285" s="82">
        <v>25.99</v>
      </c>
      <c r="AG1285" s="82" t="s">
        <v>85</v>
      </c>
      <c r="AH1285" s="82" t="s">
        <v>85</v>
      </c>
      <c r="AI1285" s="82" t="s">
        <v>85</v>
      </c>
      <c r="AJ1285" s="82" t="s">
        <v>85</v>
      </c>
      <c r="AK1285" s="82" t="s">
        <v>85</v>
      </c>
      <c r="AL1285" s="92" t="s">
        <v>9345</v>
      </c>
      <c r="AM1285" s="92" t="s">
        <v>85</v>
      </c>
      <c r="AN1285" s="90" t="s">
        <v>85</v>
      </c>
      <c r="AO1285" s="38" t="s">
        <v>85</v>
      </c>
      <c r="AP1285" s="93">
        <v>16</v>
      </c>
      <c r="AQ1285" s="92"/>
      <c r="AR1285" s="92">
        <v>140</v>
      </c>
      <c r="AS1285" s="25">
        <v>26.15</v>
      </c>
      <c r="AT1285" s="25">
        <v>34.979999999999997</v>
      </c>
      <c r="AU1285" s="25">
        <v>52.22</v>
      </c>
      <c r="AV1285" s="25">
        <v>70.349999999999994</v>
      </c>
      <c r="AW1285" s="25">
        <v>243.26</v>
      </c>
      <c r="AX1285" s="94">
        <v>236.98</v>
      </c>
      <c r="AY1285" s="93">
        <v>62.5</v>
      </c>
      <c r="AZ1285" s="25">
        <v>31.356999999999999</v>
      </c>
      <c r="BA1285" s="25">
        <v>40.99</v>
      </c>
      <c r="BB1285" s="49">
        <v>0</v>
      </c>
      <c r="BC1285" s="49"/>
      <c r="BD1285" s="92" t="s">
        <v>85</v>
      </c>
      <c r="BE1285" s="90" t="s">
        <v>85</v>
      </c>
      <c r="BF1285" s="92" t="s">
        <v>85</v>
      </c>
      <c r="BG1285" s="90" t="s">
        <v>85</v>
      </c>
      <c r="BH1285" s="70">
        <v>37.6</v>
      </c>
      <c r="BI1285" s="50">
        <v>23.3</v>
      </c>
      <c r="BJ1285" s="50">
        <v>23.3</v>
      </c>
      <c r="BK1285" s="50">
        <v>13.9</v>
      </c>
      <c r="BL1285" s="357">
        <v>0.12365958713194397</v>
      </c>
      <c r="BM1285" s="73">
        <v>20</v>
      </c>
      <c r="BN1285" s="107" t="s">
        <v>3374</v>
      </c>
      <c r="BO1285" s="46" t="s">
        <v>9475</v>
      </c>
      <c r="BP1285" s="74"/>
      <c r="BQ1285" s="74"/>
      <c r="BR1285" s="74"/>
      <c r="BS1285" s="74"/>
      <c r="BT1285" s="74"/>
      <c r="BU1285" s="74"/>
      <c r="BV1285" s="74"/>
      <c r="BW1285" s="86"/>
      <c r="BX1285" s="86"/>
      <c r="BY1285" s="86"/>
      <c r="BZ1285" s="338"/>
      <c r="CA1285" s="362"/>
      <c r="CB1285" s="338"/>
      <c r="CC1285" s="362"/>
      <c r="CD1285" s="311" t="str">
        <f t="shared" si="161"/>
        <v>DISCONTINUED - Aero 5 Mustang, 20x11, +52mm Offset, 5x4.5, 70.5mm Centerbore, Liquid Charcoal</v>
      </c>
      <c r="CE1285" s="311" t="s">
        <v>3721</v>
      </c>
      <c r="CF1285" s="311" t="s">
        <v>3720</v>
      </c>
      <c r="CG1285" s="300" t="str">
        <f t="shared" ref="CG1285:CG1348" si="164">C1285</f>
        <v>AERO</v>
      </c>
    </row>
    <row r="1286" spans="1:85" ht="15">
      <c r="A1286" s="571">
        <f t="shared" si="163"/>
        <v>1283</v>
      </c>
      <c r="B1286" s="90" t="s">
        <v>9247</v>
      </c>
      <c r="C1286" s="90" t="s">
        <v>9252</v>
      </c>
      <c r="D1286" s="90" t="s">
        <v>9254</v>
      </c>
      <c r="E1286" s="84" t="s">
        <v>9371</v>
      </c>
      <c r="F1286" s="90" t="s">
        <v>9413</v>
      </c>
      <c r="G1286" s="83"/>
      <c r="H1286" s="83"/>
      <c r="I1286" s="45" t="s">
        <v>9443</v>
      </c>
      <c r="J1286" s="306"/>
      <c r="K1286" s="417">
        <v>45588</v>
      </c>
      <c r="L1286" s="282" t="s">
        <v>1239</v>
      </c>
      <c r="M1286" s="485">
        <v>440.4</v>
      </c>
      <c r="N1286" s="85"/>
      <c r="O1286" s="409"/>
      <c r="P1286" s="90">
        <v>20</v>
      </c>
      <c r="Q1286" s="419">
        <v>10.5</v>
      </c>
      <c r="R1286" s="92" t="s">
        <v>1756</v>
      </c>
      <c r="S1286" s="46">
        <v>5</v>
      </c>
      <c r="T1286" s="46">
        <v>4.5</v>
      </c>
      <c r="U1286" s="47">
        <v>28</v>
      </c>
      <c r="V1286" s="48">
        <v>7.4939999999999998</v>
      </c>
      <c r="W1286" s="486" t="s">
        <v>85</v>
      </c>
      <c r="X1286" s="48" t="s">
        <v>9331</v>
      </c>
      <c r="Y1286" s="421">
        <v>29</v>
      </c>
      <c r="Z1286" s="47">
        <v>1800</v>
      </c>
      <c r="AA1286" s="45" t="s">
        <v>9335</v>
      </c>
      <c r="AB1286" s="72" t="s">
        <v>2845</v>
      </c>
      <c r="AC1286" s="47" t="s">
        <v>9939</v>
      </c>
      <c r="AD1286" s="46" t="s">
        <v>9343</v>
      </c>
      <c r="AE1286" s="46" t="s">
        <v>8501</v>
      </c>
      <c r="AF1286" s="82">
        <v>25.99</v>
      </c>
      <c r="AG1286" s="82" t="s">
        <v>85</v>
      </c>
      <c r="AH1286" s="82" t="s">
        <v>85</v>
      </c>
      <c r="AI1286" s="82" t="s">
        <v>85</v>
      </c>
      <c r="AJ1286" s="82" t="s">
        <v>85</v>
      </c>
      <c r="AK1286" s="82" t="s">
        <v>85</v>
      </c>
      <c r="AL1286" s="92" t="s">
        <v>9345</v>
      </c>
      <c r="AM1286" s="92" t="s">
        <v>85</v>
      </c>
      <c r="AN1286" s="90" t="s">
        <v>85</v>
      </c>
      <c r="AO1286" s="38" t="s">
        <v>85</v>
      </c>
      <c r="AP1286" s="93">
        <v>16</v>
      </c>
      <c r="AQ1286" s="92"/>
      <c r="AR1286" s="92">
        <v>140</v>
      </c>
      <c r="AS1286" s="25">
        <v>43.85</v>
      </c>
      <c r="AT1286" s="25">
        <v>52.68</v>
      </c>
      <c r="AU1286" s="25">
        <v>69.92</v>
      </c>
      <c r="AV1286" s="25">
        <v>88.05</v>
      </c>
      <c r="AW1286" s="25">
        <v>243.84</v>
      </c>
      <c r="AX1286" s="94">
        <v>239.46</v>
      </c>
      <c r="AY1286" s="93">
        <v>62.5</v>
      </c>
      <c r="AZ1286" s="25">
        <v>49.057000000000002</v>
      </c>
      <c r="BA1286" s="25">
        <v>58.69</v>
      </c>
      <c r="BB1286" s="49">
        <v>0</v>
      </c>
      <c r="BC1286" s="49"/>
      <c r="BD1286" s="92" t="s">
        <v>85</v>
      </c>
      <c r="BE1286" s="90" t="s">
        <v>85</v>
      </c>
      <c r="BF1286" s="92" t="s">
        <v>85</v>
      </c>
      <c r="BG1286" s="90" t="s">
        <v>85</v>
      </c>
      <c r="BH1286" s="70">
        <v>37</v>
      </c>
      <c r="BI1286" s="50">
        <v>23.3</v>
      </c>
      <c r="BJ1286" s="50">
        <v>23.3</v>
      </c>
      <c r="BK1286" s="50">
        <v>13.4</v>
      </c>
      <c r="BL1286" s="357">
        <v>0.11921140054446398</v>
      </c>
      <c r="BM1286" s="73">
        <v>20</v>
      </c>
      <c r="BN1286" s="107" t="s">
        <v>3374</v>
      </c>
      <c r="BO1286" s="46" t="s">
        <v>9475</v>
      </c>
      <c r="BP1286" s="74"/>
      <c r="BQ1286" s="74"/>
      <c r="BR1286" s="74"/>
      <c r="BS1286" s="74"/>
      <c r="BT1286" s="74"/>
      <c r="BU1286" s="74"/>
      <c r="BV1286" s="74"/>
      <c r="BW1286" s="86"/>
      <c r="BX1286" s="86"/>
      <c r="BY1286" s="86"/>
      <c r="BZ1286" s="300"/>
      <c r="CA1286" s="356"/>
      <c r="CB1286" s="338"/>
      <c r="CC1286" s="362"/>
      <c r="CD1286" s="311" t="str">
        <f t="shared" si="161"/>
        <v>DISCONTINUED - Aero 5 Mustang, 20x10.5, +28mm Offset, 5x4.5, 70.5mm Centerbore, Satin Black</v>
      </c>
      <c r="CE1286" s="311" t="s">
        <v>3721</v>
      </c>
      <c r="CF1286" s="311" t="s">
        <v>3720</v>
      </c>
      <c r="CG1286" s="300" t="str">
        <f t="shared" si="164"/>
        <v>AERO</v>
      </c>
    </row>
    <row r="1287" spans="1:85" ht="15">
      <c r="A1287" s="571">
        <f t="shared" si="163"/>
        <v>1284</v>
      </c>
      <c r="B1287" s="90" t="s">
        <v>9247</v>
      </c>
      <c r="C1287" s="90" t="s">
        <v>9252</v>
      </c>
      <c r="D1287" s="90" t="s">
        <v>9254</v>
      </c>
      <c r="E1287" s="84" t="s">
        <v>9372</v>
      </c>
      <c r="F1287" s="90" t="s">
        <v>9414</v>
      </c>
      <c r="G1287" s="83"/>
      <c r="H1287" s="83"/>
      <c r="I1287" s="45" t="s">
        <v>9444</v>
      </c>
      <c r="J1287" s="306"/>
      <c r="K1287" s="417">
        <v>45588</v>
      </c>
      <c r="L1287" s="282" t="s">
        <v>1239</v>
      </c>
      <c r="M1287" s="485">
        <v>447.6</v>
      </c>
      <c r="N1287" s="85"/>
      <c r="O1287" s="409"/>
      <c r="P1287" s="90">
        <v>20</v>
      </c>
      <c r="Q1287" s="419">
        <v>11</v>
      </c>
      <c r="R1287" s="92" t="s">
        <v>1756</v>
      </c>
      <c r="S1287" s="46">
        <v>5</v>
      </c>
      <c r="T1287" s="46">
        <v>4.5</v>
      </c>
      <c r="U1287" s="47">
        <v>52</v>
      </c>
      <c r="V1287" s="48">
        <v>6.55</v>
      </c>
      <c r="W1287" s="486" t="s">
        <v>85</v>
      </c>
      <c r="X1287" s="48" t="s">
        <v>9331</v>
      </c>
      <c r="Y1287" s="421">
        <v>29.6</v>
      </c>
      <c r="Z1287" s="47">
        <v>1800</v>
      </c>
      <c r="AA1287" s="45" t="s">
        <v>9335</v>
      </c>
      <c r="AB1287" s="72" t="s">
        <v>2845</v>
      </c>
      <c r="AC1287" s="47" t="s">
        <v>9940</v>
      </c>
      <c r="AD1287" s="46" t="s">
        <v>9343</v>
      </c>
      <c r="AE1287" s="46" t="s">
        <v>8501</v>
      </c>
      <c r="AF1287" s="82">
        <v>25.99</v>
      </c>
      <c r="AG1287" s="82" t="s">
        <v>85</v>
      </c>
      <c r="AH1287" s="82" t="s">
        <v>85</v>
      </c>
      <c r="AI1287" s="82" t="s">
        <v>85</v>
      </c>
      <c r="AJ1287" s="82" t="s">
        <v>85</v>
      </c>
      <c r="AK1287" s="82" t="s">
        <v>85</v>
      </c>
      <c r="AL1287" s="92" t="s">
        <v>9345</v>
      </c>
      <c r="AM1287" s="92" t="s">
        <v>85</v>
      </c>
      <c r="AN1287" s="90" t="s">
        <v>85</v>
      </c>
      <c r="AO1287" s="38" t="s">
        <v>85</v>
      </c>
      <c r="AP1287" s="93">
        <v>16</v>
      </c>
      <c r="AQ1287" s="92"/>
      <c r="AR1287" s="92">
        <v>140</v>
      </c>
      <c r="AS1287" s="25">
        <v>26.15</v>
      </c>
      <c r="AT1287" s="25">
        <v>34.979999999999997</v>
      </c>
      <c r="AU1287" s="25">
        <v>52.22</v>
      </c>
      <c r="AV1287" s="25">
        <v>70.349999999999994</v>
      </c>
      <c r="AW1287" s="25">
        <v>243.26</v>
      </c>
      <c r="AX1287" s="94">
        <v>236.98</v>
      </c>
      <c r="AY1287" s="93">
        <v>62.5</v>
      </c>
      <c r="AZ1287" s="49">
        <v>31.356999999999999</v>
      </c>
      <c r="BA1287" s="49">
        <v>40.99</v>
      </c>
      <c r="BB1287" s="49">
        <v>0</v>
      </c>
      <c r="BC1287" s="49"/>
      <c r="BD1287" s="92" t="s">
        <v>85</v>
      </c>
      <c r="BE1287" s="90" t="s">
        <v>85</v>
      </c>
      <c r="BF1287" s="92" t="s">
        <v>85</v>
      </c>
      <c r="BG1287" s="90" t="s">
        <v>85</v>
      </c>
      <c r="BH1287" s="70">
        <v>37.6</v>
      </c>
      <c r="BI1287" s="50">
        <v>23.3</v>
      </c>
      <c r="BJ1287" s="50">
        <v>23.3</v>
      </c>
      <c r="BK1287" s="50">
        <v>13.9</v>
      </c>
      <c r="BL1287" s="357">
        <v>0.12365958713194397</v>
      </c>
      <c r="BM1287" s="73">
        <v>20</v>
      </c>
      <c r="BN1287" s="107" t="s">
        <v>3374</v>
      </c>
      <c r="BO1287" s="46" t="s">
        <v>9475</v>
      </c>
      <c r="BP1287" s="74"/>
      <c r="BQ1287" s="74"/>
      <c r="BR1287" s="74"/>
      <c r="BS1287" s="74"/>
      <c r="BT1287" s="74"/>
      <c r="BU1287" s="74"/>
      <c r="BV1287" s="74"/>
      <c r="BW1287" s="86"/>
      <c r="BX1287" s="86"/>
      <c r="BY1287" s="86"/>
      <c r="BZ1287" s="300"/>
      <c r="CA1287" s="356"/>
      <c r="CB1287" s="338"/>
      <c r="CC1287" s="362"/>
      <c r="CD1287" s="311" t="str">
        <f t="shared" si="161"/>
        <v>DISCONTINUED - Aero 5 Mustang, 20x11, +52mm Offset, 5x4.5, 70.5mm Centerbore, Satin Black</v>
      </c>
      <c r="CE1287" s="311" t="s">
        <v>3721</v>
      </c>
      <c r="CF1287" s="311" t="s">
        <v>3720</v>
      </c>
      <c r="CG1287" s="300" t="str">
        <f t="shared" si="164"/>
        <v>AERO</v>
      </c>
    </row>
    <row r="1288" spans="1:85" ht="15">
      <c r="A1288" s="571">
        <f t="shared" si="163"/>
        <v>1285</v>
      </c>
      <c r="B1288" s="90" t="s">
        <v>9247</v>
      </c>
      <c r="C1288" s="90" t="s">
        <v>9252</v>
      </c>
      <c r="D1288" s="90" t="s">
        <v>9254</v>
      </c>
      <c r="E1288" s="84" t="s">
        <v>9373</v>
      </c>
      <c r="F1288" s="90" t="s">
        <v>9415</v>
      </c>
      <c r="G1288" s="83"/>
      <c r="H1288" s="83"/>
      <c r="I1288" s="45" t="s">
        <v>9445</v>
      </c>
      <c r="J1288" s="306"/>
      <c r="K1288" s="417">
        <v>45588</v>
      </c>
      <c r="L1288" s="282" t="s">
        <v>1239</v>
      </c>
      <c r="M1288" s="485">
        <v>391.2</v>
      </c>
      <c r="N1288" s="85"/>
      <c r="O1288" s="409"/>
      <c r="P1288" s="90">
        <v>20</v>
      </c>
      <c r="Q1288" s="419">
        <v>8.5</v>
      </c>
      <c r="R1288" s="92" t="s">
        <v>1756</v>
      </c>
      <c r="S1288" s="46">
        <v>5</v>
      </c>
      <c r="T1288" s="46">
        <v>4.5</v>
      </c>
      <c r="U1288" s="47">
        <v>30</v>
      </c>
      <c r="V1288" s="48">
        <v>5.93</v>
      </c>
      <c r="W1288" s="486" t="s">
        <v>85</v>
      </c>
      <c r="X1288" s="48" t="s">
        <v>9331</v>
      </c>
      <c r="Y1288" s="421">
        <v>28.3</v>
      </c>
      <c r="Z1288" s="47">
        <v>1800</v>
      </c>
      <c r="AA1288" s="45" t="s">
        <v>9335</v>
      </c>
      <c r="AB1288" s="72" t="s">
        <v>2845</v>
      </c>
      <c r="AC1288" s="47" t="s">
        <v>9941</v>
      </c>
      <c r="AD1288" s="46" t="s">
        <v>9343</v>
      </c>
      <c r="AE1288" s="46" t="s">
        <v>8501</v>
      </c>
      <c r="AF1288" s="82">
        <v>25.99</v>
      </c>
      <c r="AG1288" s="82" t="s">
        <v>85</v>
      </c>
      <c r="AH1288" s="82" t="s">
        <v>85</v>
      </c>
      <c r="AI1288" s="82" t="s">
        <v>85</v>
      </c>
      <c r="AJ1288" s="82" t="s">
        <v>85</v>
      </c>
      <c r="AK1288" s="82" t="s">
        <v>85</v>
      </c>
      <c r="AL1288" s="92" t="s">
        <v>9345</v>
      </c>
      <c r="AM1288" s="92" t="s">
        <v>85</v>
      </c>
      <c r="AN1288" s="90" t="s">
        <v>85</v>
      </c>
      <c r="AO1288" s="38" t="s">
        <v>85</v>
      </c>
      <c r="AP1288" s="93">
        <v>16</v>
      </c>
      <c r="AQ1288" s="92"/>
      <c r="AR1288" s="92">
        <v>140</v>
      </c>
      <c r="AS1288" s="25">
        <v>31.32</v>
      </c>
      <c r="AT1288" s="25">
        <v>38.36</v>
      </c>
      <c r="AU1288" s="25">
        <v>50.25</v>
      </c>
      <c r="AV1288" s="25">
        <v>60.7</v>
      </c>
      <c r="AW1288" s="25">
        <v>242.33</v>
      </c>
      <c r="AX1288" s="94">
        <v>234.02</v>
      </c>
      <c r="AY1288" s="93">
        <v>62.5</v>
      </c>
      <c r="AZ1288" s="49">
        <v>32.36</v>
      </c>
      <c r="BA1288" s="49">
        <v>41.99</v>
      </c>
      <c r="BB1288" s="49">
        <v>0</v>
      </c>
      <c r="BC1288" s="49"/>
      <c r="BD1288" s="92" t="s">
        <v>85</v>
      </c>
      <c r="BE1288" s="90" t="s">
        <v>85</v>
      </c>
      <c r="BF1288" s="92" t="s">
        <v>85</v>
      </c>
      <c r="BG1288" s="90" t="s">
        <v>85</v>
      </c>
      <c r="BH1288" s="70">
        <v>34.5</v>
      </c>
      <c r="BI1288" s="50">
        <v>23.3</v>
      </c>
      <c r="BJ1288" s="50">
        <v>23.3</v>
      </c>
      <c r="BK1288" s="50">
        <v>11.5</v>
      </c>
      <c r="BL1288" s="357">
        <v>0.10230829151203996</v>
      </c>
      <c r="BM1288" s="73">
        <v>20</v>
      </c>
      <c r="BN1288" s="107" t="s">
        <v>3374</v>
      </c>
      <c r="BO1288" s="46" t="s">
        <v>9475</v>
      </c>
      <c r="BP1288" s="74"/>
      <c r="BQ1288" s="74"/>
      <c r="BR1288" s="74"/>
      <c r="BS1288" s="74"/>
      <c r="BT1288" s="74"/>
      <c r="BU1288" s="74"/>
      <c r="BV1288" s="74"/>
      <c r="BW1288" s="86"/>
      <c r="BX1288" s="86"/>
      <c r="BY1288" s="86"/>
      <c r="BZ1288" s="300"/>
      <c r="CA1288" s="356"/>
      <c r="CB1288" s="338"/>
      <c r="CC1288" s="362"/>
      <c r="CD1288" s="311" t="str">
        <f t="shared" si="161"/>
        <v>DISCONTINUED - Aero 5 Mustang, 20x8.5, +30mm Offset, 5x4.5, 70.5mm Centerbore, Satin Black</v>
      </c>
      <c r="CE1288" s="311" t="s">
        <v>3721</v>
      </c>
      <c r="CF1288" s="311" t="s">
        <v>3720</v>
      </c>
      <c r="CG1288" s="300" t="str">
        <f t="shared" si="164"/>
        <v>AERO</v>
      </c>
    </row>
    <row r="1289" spans="1:85" ht="15">
      <c r="A1289" s="571">
        <f t="shared" si="163"/>
        <v>1286</v>
      </c>
      <c r="B1289" s="90" t="s">
        <v>9247</v>
      </c>
      <c r="C1289" s="90" t="s">
        <v>9252</v>
      </c>
      <c r="D1289" s="90" t="s">
        <v>9254</v>
      </c>
      <c r="E1289" s="84" t="s">
        <v>9374</v>
      </c>
      <c r="F1289" s="90" t="s">
        <v>9416</v>
      </c>
      <c r="G1289" s="83"/>
      <c r="H1289" s="83"/>
      <c r="I1289" s="45" t="s">
        <v>9446</v>
      </c>
      <c r="J1289" s="306"/>
      <c r="K1289" s="417">
        <v>45588</v>
      </c>
      <c r="L1289" s="282" t="s">
        <v>1239</v>
      </c>
      <c r="M1289" s="485">
        <v>391.2</v>
      </c>
      <c r="N1289" s="85"/>
      <c r="O1289" s="409"/>
      <c r="P1289" s="90">
        <v>20</v>
      </c>
      <c r="Q1289" s="419">
        <v>8.5</v>
      </c>
      <c r="R1289" s="92" t="s">
        <v>1756</v>
      </c>
      <c r="S1289" s="46">
        <v>5</v>
      </c>
      <c r="T1289" s="46">
        <v>4.5</v>
      </c>
      <c r="U1289" s="47">
        <v>30</v>
      </c>
      <c r="V1289" s="48">
        <v>5.93</v>
      </c>
      <c r="W1289" s="486" t="s">
        <v>85</v>
      </c>
      <c r="X1289" s="48" t="s">
        <v>9331</v>
      </c>
      <c r="Y1289" s="421">
        <v>28.3</v>
      </c>
      <c r="Z1289" s="47">
        <v>1800</v>
      </c>
      <c r="AA1289" s="45" t="s">
        <v>9333</v>
      </c>
      <c r="AB1289" s="72" t="s">
        <v>9334</v>
      </c>
      <c r="AC1289" s="47" t="s">
        <v>9941</v>
      </c>
      <c r="AD1289" s="46" t="s">
        <v>9343</v>
      </c>
      <c r="AE1289" s="46" t="s">
        <v>8501</v>
      </c>
      <c r="AF1289" s="82">
        <v>25.99</v>
      </c>
      <c r="AG1289" s="82" t="s">
        <v>85</v>
      </c>
      <c r="AH1289" s="82" t="s">
        <v>85</v>
      </c>
      <c r="AI1289" s="82" t="s">
        <v>85</v>
      </c>
      <c r="AJ1289" s="82" t="s">
        <v>85</v>
      </c>
      <c r="AK1289" s="82" t="s">
        <v>85</v>
      </c>
      <c r="AL1289" s="92" t="s">
        <v>9345</v>
      </c>
      <c r="AM1289" s="92" t="s">
        <v>85</v>
      </c>
      <c r="AN1289" s="90" t="s">
        <v>85</v>
      </c>
      <c r="AO1289" s="38" t="s">
        <v>85</v>
      </c>
      <c r="AP1289" s="93">
        <v>16</v>
      </c>
      <c r="AQ1289" s="92"/>
      <c r="AR1289" s="92">
        <v>140</v>
      </c>
      <c r="AS1289" s="25">
        <v>31.32</v>
      </c>
      <c r="AT1289" s="25">
        <v>38.36</v>
      </c>
      <c r="AU1289" s="25">
        <v>50.25</v>
      </c>
      <c r="AV1289" s="25">
        <v>60.7</v>
      </c>
      <c r="AW1289" s="25">
        <v>242.33</v>
      </c>
      <c r="AX1289" s="94">
        <v>234.02</v>
      </c>
      <c r="AY1289" s="93">
        <v>62.5</v>
      </c>
      <c r="AZ1289" s="49">
        <v>32.36</v>
      </c>
      <c r="BA1289" s="49">
        <v>41.99</v>
      </c>
      <c r="BB1289" s="49">
        <v>0</v>
      </c>
      <c r="BC1289" s="49"/>
      <c r="BD1289" s="92" t="s">
        <v>85</v>
      </c>
      <c r="BE1289" s="90" t="s">
        <v>85</v>
      </c>
      <c r="BF1289" s="92" t="s">
        <v>85</v>
      </c>
      <c r="BG1289" s="90" t="s">
        <v>85</v>
      </c>
      <c r="BH1289" s="70">
        <v>34.5</v>
      </c>
      <c r="BI1289" s="50">
        <v>23.3</v>
      </c>
      <c r="BJ1289" s="50">
        <v>23.3</v>
      </c>
      <c r="BK1289" s="50">
        <v>11.5</v>
      </c>
      <c r="BL1289" s="357">
        <v>0.10230829151203996</v>
      </c>
      <c r="BM1289" s="73">
        <v>20</v>
      </c>
      <c r="BN1289" s="107" t="s">
        <v>3374</v>
      </c>
      <c r="BO1289" s="46" t="s">
        <v>9475</v>
      </c>
      <c r="BP1289" s="74"/>
      <c r="BQ1289" s="74"/>
      <c r="BR1289" s="74"/>
      <c r="BS1289" s="74"/>
      <c r="BT1289" s="74"/>
      <c r="BU1289" s="74"/>
      <c r="BV1289" s="74"/>
      <c r="BW1289" s="86"/>
      <c r="BX1289" s="86"/>
      <c r="BY1289" s="86"/>
      <c r="BZ1289" s="300"/>
      <c r="CA1289" s="356"/>
      <c r="CB1289" s="338"/>
      <c r="CC1289" s="362"/>
      <c r="CD1289" s="311" t="str">
        <f t="shared" si="161"/>
        <v>DISCONTINUED - Aero 5 Mustang, 20x8.5, +30mm Offset, 5x4.5, 70.5mm Centerbore, Satin Charcoal</v>
      </c>
      <c r="CE1289" s="311" t="s">
        <v>3721</v>
      </c>
      <c r="CF1289" s="311" t="s">
        <v>3720</v>
      </c>
      <c r="CG1289" s="300" t="str">
        <f t="shared" si="164"/>
        <v>AERO</v>
      </c>
    </row>
    <row r="1290" spans="1:85" ht="15">
      <c r="A1290" s="571">
        <f t="shared" si="163"/>
        <v>1287</v>
      </c>
      <c r="B1290" s="90" t="s">
        <v>9247</v>
      </c>
      <c r="C1290" s="90" t="s">
        <v>9248</v>
      </c>
      <c r="D1290" s="90" t="s">
        <v>9255</v>
      </c>
      <c r="E1290" s="84" t="s">
        <v>9375</v>
      </c>
      <c r="F1290" s="90" t="s">
        <v>9417</v>
      </c>
      <c r="G1290" s="83"/>
      <c r="H1290" s="83"/>
      <c r="I1290" s="45" t="s">
        <v>9447</v>
      </c>
      <c r="J1290" s="306"/>
      <c r="K1290" s="417">
        <v>45588</v>
      </c>
      <c r="L1290" s="282" t="s">
        <v>1239</v>
      </c>
      <c r="M1290" s="485">
        <v>412.8</v>
      </c>
      <c r="N1290" s="85"/>
      <c r="O1290" s="409"/>
      <c r="P1290" s="90">
        <v>20</v>
      </c>
      <c r="Q1290" s="46">
        <v>9</v>
      </c>
      <c r="R1290" s="92" t="s">
        <v>1697</v>
      </c>
      <c r="S1290" s="46">
        <v>6</v>
      </c>
      <c r="T1290" s="46">
        <v>135</v>
      </c>
      <c r="U1290" s="47">
        <v>25</v>
      </c>
      <c r="V1290" s="48">
        <v>5.9938519685039369</v>
      </c>
      <c r="W1290" s="486" t="s">
        <v>85</v>
      </c>
      <c r="X1290" s="48" t="s">
        <v>9338</v>
      </c>
      <c r="Y1290" s="421">
        <v>33</v>
      </c>
      <c r="Z1290" s="47" t="s">
        <v>9339</v>
      </c>
      <c r="AA1290" s="45" t="s">
        <v>9335</v>
      </c>
      <c r="AB1290" s="72" t="s">
        <v>2845</v>
      </c>
      <c r="AC1290" s="47" t="s">
        <v>9942</v>
      </c>
      <c r="AD1290" s="46" t="s">
        <v>9344</v>
      </c>
      <c r="AE1290" s="46" t="s">
        <v>8501</v>
      </c>
      <c r="AF1290" s="82">
        <v>26.99</v>
      </c>
      <c r="AG1290" s="82" t="s">
        <v>85</v>
      </c>
      <c r="AH1290" s="82" t="s">
        <v>85</v>
      </c>
      <c r="AI1290" s="82" t="s">
        <v>85</v>
      </c>
      <c r="AJ1290" s="82" t="s">
        <v>85</v>
      </c>
      <c r="AK1290" s="82" t="s">
        <v>85</v>
      </c>
      <c r="AL1290" s="92" t="s">
        <v>9345</v>
      </c>
      <c r="AM1290" s="92" t="s">
        <v>85</v>
      </c>
      <c r="AN1290" s="90" t="s">
        <v>85</v>
      </c>
      <c r="AO1290" s="38" t="s">
        <v>85</v>
      </c>
      <c r="AP1290" s="93">
        <v>16</v>
      </c>
      <c r="AQ1290" s="92"/>
      <c r="AR1290" s="92">
        <v>173</v>
      </c>
      <c r="AS1290" s="25">
        <v>-0.35999999999999943</v>
      </c>
      <c r="AT1290" s="25">
        <v>17.950000000000003</v>
      </c>
      <c r="AU1290" s="25">
        <v>42.599999999999994</v>
      </c>
      <c r="AV1290" s="25">
        <v>67.599999999999994</v>
      </c>
      <c r="AW1290" s="25">
        <v>243.07</v>
      </c>
      <c r="AX1290" s="94">
        <v>237.85</v>
      </c>
      <c r="AY1290" s="93">
        <v>73.5</v>
      </c>
      <c r="AZ1290" s="49">
        <v>80.259199999999993</v>
      </c>
      <c r="BA1290" s="49">
        <v>90.203800000000001</v>
      </c>
      <c r="BB1290" s="49">
        <v>0</v>
      </c>
      <c r="BC1290" s="49"/>
      <c r="BD1290" s="92" t="s">
        <v>85</v>
      </c>
      <c r="BE1290" s="90" t="s">
        <v>85</v>
      </c>
      <c r="BF1290" s="92" t="s">
        <v>85</v>
      </c>
      <c r="BG1290" s="90" t="s">
        <v>85</v>
      </c>
      <c r="BH1290" s="70">
        <v>38.799999999999997</v>
      </c>
      <c r="BI1290" s="50">
        <v>23.3</v>
      </c>
      <c r="BJ1290" s="50">
        <v>23.3</v>
      </c>
      <c r="BK1290" s="50">
        <v>12.3</v>
      </c>
      <c r="BL1290" s="357">
        <v>0.10942539005200798</v>
      </c>
      <c r="BM1290" s="73">
        <v>20</v>
      </c>
      <c r="BN1290" s="107" t="s">
        <v>3374</v>
      </c>
      <c r="BO1290" s="46" t="s">
        <v>3891</v>
      </c>
      <c r="BP1290" s="74"/>
      <c r="BQ1290" s="74"/>
      <c r="BR1290" s="74"/>
      <c r="BS1290" s="74"/>
      <c r="BT1290" s="74"/>
      <c r="BU1290" s="74"/>
      <c r="BV1290" s="74"/>
      <c r="BW1290" s="86"/>
      <c r="BX1290" s="86"/>
      <c r="BY1290" s="86"/>
      <c r="BZ1290" s="300"/>
      <c r="CA1290" s="356"/>
      <c r="CB1290" s="338"/>
      <c r="CC1290" s="362"/>
      <c r="CD1290" s="311" t="str">
        <f t="shared" si="161"/>
        <v>DISCONTINUED - Tech 6 F150, 20x9, +25mm Offset, 6x135, 87.1mm Centerbore, Satin Black</v>
      </c>
      <c r="CE1290" s="311" t="s">
        <v>3721</v>
      </c>
      <c r="CF1290" s="311" t="s">
        <v>3720</v>
      </c>
      <c r="CG1290" s="300" t="str">
        <f t="shared" si="164"/>
        <v>TECH</v>
      </c>
    </row>
    <row r="1291" spans="1:85" ht="15">
      <c r="A1291" s="571">
        <f t="shared" si="163"/>
        <v>1288</v>
      </c>
      <c r="B1291" s="90" t="s">
        <v>9247</v>
      </c>
      <c r="C1291" s="90" t="s">
        <v>9248</v>
      </c>
      <c r="D1291" s="90" t="s">
        <v>9257</v>
      </c>
      <c r="E1291" s="84" t="s">
        <v>9376</v>
      </c>
      <c r="F1291" s="90" t="s">
        <v>9418</v>
      </c>
      <c r="G1291" s="83"/>
      <c r="H1291" s="83"/>
      <c r="I1291" s="45" t="s">
        <v>9448</v>
      </c>
      <c r="J1291" s="306"/>
      <c r="K1291" s="417">
        <v>45588</v>
      </c>
      <c r="L1291" s="282" t="s">
        <v>1239</v>
      </c>
      <c r="M1291" s="485">
        <v>412.8</v>
      </c>
      <c r="N1291" s="85"/>
      <c r="O1291" s="409"/>
      <c r="P1291" s="90">
        <v>20</v>
      </c>
      <c r="Q1291" s="46">
        <v>9</v>
      </c>
      <c r="R1291" s="92" t="s">
        <v>1089</v>
      </c>
      <c r="S1291" s="46">
        <v>6</v>
      </c>
      <c r="T1291" s="46">
        <v>5.5</v>
      </c>
      <c r="U1291" s="47">
        <v>0</v>
      </c>
      <c r="V1291" s="48">
        <v>5.0095999999999998</v>
      </c>
      <c r="W1291" s="486" t="s">
        <v>85</v>
      </c>
      <c r="X1291" s="48" t="s">
        <v>9341</v>
      </c>
      <c r="Y1291" s="421">
        <v>35.5</v>
      </c>
      <c r="Z1291" s="47" t="s">
        <v>9339</v>
      </c>
      <c r="AA1291" s="45" t="s">
        <v>9335</v>
      </c>
      <c r="AB1291" s="72" t="s">
        <v>2845</v>
      </c>
      <c r="AC1291" s="47" t="s">
        <v>9676</v>
      </c>
      <c r="AD1291" s="46" t="s">
        <v>9344</v>
      </c>
      <c r="AE1291" s="46" t="s">
        <v>8501</v>
      </c>
      <c r="AF1291" s="82">
        <v>26.99</v>
      </c>
      <c r="AG1291" s="82" t="s">
        <v>85</v>
      </c>
      <c r="AH1291" s="82" t="s">
        <v>85</v>
      </c>
      <c r="AI1291" s="82" t="s">
        <v>85</v>
      </c>
      <c r="AJ1291" s="82" t="s">
        <v>85</v>
      </c>
      <c r="AK1291" s="82" t="s">
        <v>85</v>
      </c>
      <c r="AL1291" s="92" t="s">
        <v>9345</v>
      </c>
      <c r="AM1291" s="92" t="s">
        <v>85</v>
      </c>
      <c r="AN1291" s="90" t="s">
        <v>85</v>
      </c>
      <c r="AO1291" s="38" t="s">
        <v>85</v>
      </c>
      <c r="AP1291" s="93">
        <v>16</v>
      </c>
      <c r="AQ1291" s="92"/>
      <c r="AR1291" s="92">
        <v>173</v>
      </c>
      <c r="AS1291" s="25">
        <v>24.64</v>
      </c>
      <c r="AT1291" s="25">
        <v>42.95</v>
      </c>
      <c r="AU1291" s="25">
        <v>67.599999999999994</v>
      </c>
      <c r="AV1291" s="25">
        <v>92.6</v>
      </c>
      <c r="AW1291" s="94">
        <v>245.26</v>
      </c>
      <c r="AX1291" s="94">
        <v>240.88</v>
      </c>
      <c r="AY1291" s="93">
        <v>73.5</v>
      </c>
      <c r="AZ1291" s="25">
        <v>55.2592</v>
      </c>
      <c r="BA1291" s="25">
        <v>65.203800000000001</v>
      </c>
      <c r="BB1291" s="49">
        <v>0</v>
      </c>
      <c r="BC1291" s="49"/>
      <c r="BD1291" s="92" t="s">
        <v>85</v>
      </c>
      <c r="BE1291" s="90" t="s">
        <v>85</v>
      </c>
      <c r="BF1291" s="92" t="s">
        <v>85</v>
      </c>
      <c r="BG1291" s="90" t="s">
        <v>85</v>
      </c>
      <c r="BH1291" s="70">
        <v>41.2</v>
      </c>
      <c r="BI1291" s="50">
        <v>23.3</v>
      </c>
      <c r="BJ1291" s="50">
        <v>23.3</v>
      </c>
      <c r="BK1291" s="50">
        <v>12.3</v>
      </c>
      <c r="BL1291" s="357">
        <v>0.10942539005200798</v>
      </c>
      <c r="BM1291" s="73">
        <v>20</v>
      </c>
      <c r="BN1291" s="107" t="s">
        <v>3374</v>
      </c>
      <c r="BO1291" s="46" t="s">
        <v>3891</v>
      </c>
      <c r="BP1291" s="74"/>
      <c r="BQ1291" s="74"/>
      <c r="BR1291" s="74"/>
      <c r="BS1291" s="74"/>
      <c r="BT1291" s="74"/>
      <c r="BU1291" s="74"/>
      <c r="BV1291" s="74"/>
      <c r="BW1291" s="86"/>
      <c r="BX1291" s="86"/>
      <c r="BY1291" s="86"/>
      <c r="BZ1291" s="300"/>
      <c r="CA1291" s="356"/>
      <c r="CB1291" s="338"/>
      <c r="CC1291" s="362"/>
      <c r="CD1291" s="311" t="str">
        <f t="shared" si="161"/>
        <v>DISCONTINUED - Tech 6 Bronco / Ranger, 20x9, 0mm Offset, 6x5.5, 93.1mm Centerbore, Satin Black</v>
      </c>
      <c r="CE1291" s="311" t="s">
        <v>3721</v>
      </c>
      <c r="CF1291" s="311" t="s">
        <v>3720</v>
      </c>
      <c r="CG1291" s="300" t="str">
        <f t="shared" si="164"/>
        <v>TECH</v>
      </c>
    </row>
    <row r="1292" spans="1:85" ht="15">
      <c r="A1292" s="571">
        <f t="shared" si="163"/>
        <v>1289</v>
      </c>
      <c r="B1292" s="90" t="s">
        <v>9247</v>
      </c>
      <c r="C1292" s="90" t="s">
        <v>9248</v>
      </c>
      <c r="D1292" s="90" t="s">
        <v>9257</v>
      </c>
      <c r="E1292" s="84" t="s">
        <v>9377</v>
      </c>
      <c r="F1292" s="90" t="s">
        <v>9419</v>
      </c>
      <c r="G1292" s="83"/>
      <c r="H1292" s="83"/>
      <c r="I1292" s="45" t="s">
        <v>9449</v>
      </c>
      <c r="J1292" s="306"/>
      <c r="K1292" s="417">
        <v>45588</v>
      </c>
      <c r="L1292" s="282" t="s">
        <v>1239</v>
      </c>
      <c r="M1292" s="485">
        <v>412.8</v>
      </c>
      <c r="N1292" s="85"/>
      <c r="O1292" s="409"/>
      <c r="P1292" s="90">
        <v>20</v>
      </c>
      <c r="Q1292" s="46">
        <v>9</v>
      </c>
      <c r="R1292" s="92" t="s">
        <v>1089</v>
      </c>
      <c r="S1292" s="46">
        <v>6</v>
      </c>
      <c r="T1292" s="46">
        <v>5.5</v>
      </c>
      <c r="U1292" s="47">
        <v>25</v>
      </c>
      <c r="V1292" s="48">
        <v>5.9938519685039369</v>
      </c>
      <c r="W1292" s="486" t="s">
        <v>85</v>
      </c>
      <c r="X1292" s="48" t="s">
        <v>9341</v>
      </c>
      <c r="Y1292" s="421">
        <v>34.5</v>
      </c>
      <c r="Z1292" s="47" t="s">
        <v>9339</v>
      </c>
      <c r="AA1292" s="45" t="s">
        <v>9335</v>
      </c>
      <c r="AB1292" s="72" t="s">
        <v>2845</v>
      </c>
      <c r="AC1292" s="47" t="s">
        <v>9943</v>
      </c>
      <c r="AD1292" s="46" t="s">
        <v>9344</v>
      </c>
      <c r="AE1292" s="46" t="s">
        <v>8501</v>
      </c>
      <c r="AF1292" s="82">
        <v>26.99</v>
      </c>
      <c r="AG1292" s="82" t="s">
        <v>85</v>
      </c>
      <c r="AH1292" s="82" t="s">
        <v>85</v>
      </c>
      <c r="AI1292" s="82" t="s">
        <v>85</v>
      </c>
      <c r="AJ1292" s="82" t="s">
        <v>85</v>
      </c>
      <c r="AK1292" s="82" t="s">
        <v>85</v>
      </c>
      <c r="AL1292" s="92" t="s">
        <v>9345</v>
      </c>
      <c r="AM1292" s="92" t="s">
        <v>85</v>
      </c>
      <c r="AN1292" s="90" t="s">
        <v>85</v>
      </c>
      <c r="AO1292" s="38" t="s">
        <v>85</v>
      </c>
      <c r="AP1292" s="93">
        <v>16</v>
      </c>
      <c r="AQ1292" s="92"/>
      <c r="AR1292" s="92">
        <v>173</v>
      </c>
      <c r="AS1292" s="25">
        <v>-0.35999999999999943</v>
      </c>
      <c r="AT1292" s="25">
        <v>17.950000000000003</v>
      </c>
      <c r="AU1292" s="25">
        <v>42.599999999999994</v>
      </c>
      <c r="AV1292" s="25">
        <v>67.599999999999994</v>
      </c>
      <c r="AW1292" s="25">
        <v>243.07</v>
      </c>
      <c r="AX1292" s="94">
        <v>237.85</v>
      </c>
      <c r="AY1292" s="93">
        <v>73.5</v>
      </c>
      <c r="AZ1292" s="49">
        <v>80.259199999999993</v>
      </c>
      <c r="BA1292" s="49">
        <v>90.203800000000001</v>
      </c>
      <c r="BB1292" s="49">
        <v>0</v>
      </c>
      <c r="BC1292" s="49"/>
      <c r="BD1292" s="92" t="s">
        <v>85</v>
      </c>
      <c r="BE1292" s="90" t="s">
        <v>85</v>
      </c>
      <c r="BF1292" s="92" t="s">
        <v>85</v>
      </c>
      <c r="BG1292" s="90" t="s">
        <v>85</v>
      </c>
      <c r="BH1292" s="70">
        <v>40.299999999999997</v>
      </c>
      <c r="BI1292" s="50">
        <v>23.3</v>
      </c>
      <c r="BJ1292" s="50">
        <v>23.3</v>
      </c>
      <c r="BK1292" s="50">
        <v>12.3</v>
      </c>
      <c r="BL1292" s="357">
        <v>0.10942539005200798</v>
      </c>
      <c r="BM1292" s="73">
        <v>20</v>
      </c>
      <c r="BN1292" s="107" t="s">
        <v>3374</v>
      </c>
      <c r="BO1292" s="46" t="s">
        <v>3891</v>
      </c>
      <c r="BP1292" s="74"/>
      <c r="BQ1292" s="74"/>
      <c r="BR1292" s="74"/>
      <c r="BS1292" s="74"/>
      <c r="BT1292" s="74"/>
      <c r="BU1292" s="74"/>
      <c r="BV1292" s="74"/>
      <c r="BW1292" s="86"/>
      <c r="BX1292" s="86"/>
      <c r="BY1292" s="86"/>
      <c r="BZ1292" s="300"/>
      <c r="CA1292" s="356"/>
      <c r="CB1292" s="338"/>
      <c r="CC1292" s="362"/>
      <c r="CD1292" s="311" t="str">
        <f t="shared" si="161"/>
        <v>DISCONTINUED - Tech 6 Bronco / Ranger, 20x9, +25mm Offset, 6x5.5, 93.1mm Centerbore, Satin Black</v>
      </c>
      <c r="CE1292" s="311" t="s">
        <v>3721</v>
      </c>
      <c r="CF1292" s="311" t="s">
        <v>3720</v>
      </c>
      <c r="CG1292" s="300" t="str">
        <f t="shared" si="164"/>
        <v>TECH</v>
      </c>
    </row>
    <row r="1293" spans="1:85" ht="15">
      <c r="A1293" s="571">
        <f t="shared" si="163"/>
        <v>1290</v>
      </c>
      <c r="B1293" s="90" t="s">
        <v>9247</v>
      </c>
      <c r="C1293" s="90" t="s">
        <v>9248</v>
      </c>
      <c r="D1293" s="90" t="s">
        <v>9257</v>
      </c>
      <c r="E1293" s="84" t="s">
        <v>9378</v>
      </c>
      <c r="F1293" s="90" t="s">
        <v>9420</v>
      </c>
      <c r="G1293" s="83"/>
      <c r="H1293" s="83"/>
      <c r="I1293" s="45" t="s">
        <v>9450</v>
      </c>
      <c r="J1293" s="306"/>
      <c r="K1293" s="417">
        <v>45588</v>
      </c>
      <c r="L1293" s="282" t="s">
        <v>1239</v>
      </c>
      <c r="M1293" s="485">
        <v>312</v>
      </c>
      <c r="N1293" s="85"/>
      <c r="O1293" s="409"/>
      <c r="P1293" s="90">
        <v>18</v>
      </c>
      <c r="Q1293" s="46">
        <v>9</v>
      </c>
      <c r="R1293" s="92" t="s">
        <v>1089</v>
      </c>
      <c r="S1293" s="46">
        <v>6</v>
      </c>
      <c r="T1293" s="46">
        <v>5.5</v>
      </c>
      <c r="U1293" s="47">
        <v>0</v>
      </c>
      <c r="V1293" s="48">
        <v>5.0095999999999998</v>
      </c>
      <c r="W1293" s="486" t="s">
        <v>85</v>
      </c>
      <c r="X1293" s="48" t="s">
        <v>9341</v>
      </c>
      <c r="Y1293" s="421">
        <v>28.4</v>
      </c>
      <c r="Z1293" s="47" t="s">
        <v>9339</v>
      </c>
      <c r="AA1293" s="45" t="s">
        <v>9335</v>
      </c>
      <c r="AB1293" s="72" t="s">
        <v>2845</v>
      </c>
      <c r="AC1293" s="47" t="s">
        <v>9944</v>
      </c>
      <c r="AD1293" s="46" t="s">
        <v>9344</v>
      </c>
      <c r="AE1293" s="46" t="s">
        <v>8501</v>
      </c>
      <c r="AF1293" s="82">
        <v>26.99</v>
      </c>
      <c r="AG1293" s="82" t="s">
        <v>85</v>
      </c>
      <c r="AH1293" s="82" t="s">
        <v>85</v>
      </c>
      <c r="AI1293" s="82" t="s">
        <v>85</v>
      </c>
      <c r="AJ1293" s="82" t="s">
        <v>85</v>
      </c>
      <c r="AK1293" s="82" t="s">
        <v>85</v>
      </c>
      <c r="AL1293" s="92" t="s">
        <v>9345</v>
      </c>
      <c r="AM1293" s="92" t="s">
        <v>85</v>
      </c>
      <c r="AN1293" s="90" t="s">
        <v>85</v>
      </c>
      <c r="AO1293" s="38" t="s">
        <v>85</v>
      </c>
      <c r="AP1293" s="93">
        <v>16</v>
      </c>
      <c r="AQ1293" s="92"/>
      <c r="AR1293" s="92">
        <v>165</v>
      </c>
      <c r="AS1293" s="25">
        <v>43.97</v>
      </c>
      <c r="AT1293" s="25">
        <v>54.23</v>
      </c>
      <c r="AU1293" s="25">
        <v>70.400000000000006</v>
      </c>
      <c r="AV1293" s="25">
        <v>90.8</v>
      </c>
      <c r="AW1293" s="25">
        <v>220.56</v>
      </c>
      <c r="AX1293" s="94">
        <v>216.19</v>
      </c>
      <c r="AY1293" s="93">
        <v>73.5</v>
      </c>
      <c r="AZ1293" s="49">
        <v>64.072699999999998</v>
      </c>
      <c r="BA1293" s="49">
        <v>76.019400000000005</v>
      </c>
      <c r="BB1293" s="49">
        <v>0</v>
      </c>
      <c r="BC1293" s="49"/>
      <c r="BD1293" s="92" t="s">
        <v>85</v>
      </c>
      <c r="BE1293" s="90" t="s">
        <v>85</v>
      </c>
      <c r="BF1293" s="92" t="s">
        <v>85</v>
      </c>
      <c r="BG1293" s="90" t="s">
        <v>85</v>
      </c>
      <c r="BH1293" s="70">
        <v>34</v>
      </c>
      <c r="BI1293" s="50">
        <v>21</v>
      </c>
      <c r="BJ1293" s="50">
        <v>21</v>
      </c>
      <c r="BK1293" s="50">
        <v>12.3</v>
      </c>
      <c r="BL1293" s="357">
        <v>8.8888351255200004E-2</v>
      </c>
      <c r="BM1293" s="73">
        <v>20</v>
      </c>
      <c r="BN1293" s="107" t="s">
        <v>3374</v>
      </c>
      <c r="BO1293" s="46" t="s">
        <v>9475</v>
      </c>
      <c r="BP1293" s="74"/>
      <c r="BQ1293" s="74"/>
      <c r="BR1293" s="74"/>
      <c r="BS1293" s="74"/>
      <c r="BT1293" s="74"/>
      <c r="BU1293" s="74"/>
      <c r="BV1293" s="74"/>
      <c r="BW1293" s="86"/>
      <c r="BX1293" s="86"/>
      <c r="BY1293" s="86"/>
      <c r="BZ1293" s="300"/>
      <c r="CA1293" s="356"/>
      <c r="CB1293" s="338"/>
      <c r="CC1293" s="362"/>
      <c r="CD1293" s="311" t="str">
        <f t="shared" si="161"/>
        <v>DISCONTINUED - Tech 6 Bronco / Ranger, 18x9, 0mm Offset, 6x5.5, 93.1mm Centerbore, Satin Black</v>
      </c>
      <c r="CE1293" s="311" t="s">
        <v>3721</v>
      </c>
      <c r="CF1293" s="311" t="s">
        <v>3720</v>
      </c>
      <c r="CG1293" s="300" t="str">
        <f t="shared" si="164"/>
        <v>TECH</v>
      </c>
    </row>
    <row r="1294" spans="1:85" ht="15">
      <c r="A1294" s="571">
        <f t="shared" si="163"/>
        <v>1291</v>
      </c>
      <c r="B1294" s="90" t="s">
        <v>9247</v>
      </c>
      <c r="C1294" s="90" t="s">
        <v>9248</v>
      </c>
      <c r="D1294" s="90" t="s">
        <v>9255</v>
      </c>
      <c r="E1294" s="84" t="s">
        <v>9379</v>
      </c>
      <c r="F1294" s="90" t="s">
        <v>9421</v>
      </c>
      <c r="G1294" s="83"/>
      <c r="H1294" s="83"/>
      <c r="I1294" s="45" t="s">
        <v>9451</v>
      </c>
      <c r="J1294" s="306"/>
      <c r="K1294" s="417">
        <v>45588</v>
      </c>
      <c r="L1294" s="282" t="s">
        <v>1239</v>
      </c>
      <c r="M1294" s="485">
        <v>412.8</v>
      </c>
      <c r="N1294" s="85"/>
      <c r="O1294" s="409"/>
      <c r="P1294" s="90">
        <v>20</v>
      </c>
      <c r="Q1294" s="46">
        <v>9</v>
      </c>
      <c r="R1294" s="92" t="s">
        <v>1697</v>
      </c>
      <c r="S1294" s="46">
        <v>6</v>
      </c>
      <c r="T1294" s="46">
        <v>135</v>
      </c>
      <c r="U1294" s="47">
        <v>18</v>
      </c>
      <c r="V1294" s="48">
        <v>5.7182614173228341</v>
      </c>
      <c r="W1294" s="486" t="s">
        <v>85</v>
      </c>
      <c r="X1294" s="48" t="s">
        <v>9338</v>
      </c>
      <c r="Y1294" s="421">
        <v>33.6</v>
      </c>
      <c r="Z1294" s="47" t="s">
        <v>9339</v>
      </c>
      <c r="AA1294" s="45" t="s">
        <v>9333</v>
      </c>
      <c r="AB1294" s="72" t="s">
        <v>9334</v>
      </c>
      <c r="AC1294" s="47" t="s">
        <v>9557</v>
      </c>
      <c r="AD1294" s="46" t="s">
        <v>9344</v>
      </c>
      <c r="AE1294" s="46" t="s">
        <v>8501</v>
      </c>
      <c r="AF1294" s="82">
        <v>26.99</v>
      </c>
      <c r="AG1294" s="82" t="s">
        <v>85</v>
      </c>
      <c r="AH1294" s="82" t="s">
        <v>85</v>
      </c>
      <c r="AI1294" s="82" t="s">
        <v>85</v>
      </c>
      <c r="AJ1294" s="82" t="s">
        <v>85</v>
      </c>
      <c r="AK1294" s="82" t="s">
        <v>85</v>
      </c>
      <c r="AL1294" s="92" t="s">
        <v>9345</v>
      </c>
      <c r="AM1294" s="92" t="s">
        <v>85</v>
      </c>
      <c r="AN1294" s="90" t="s">
        <v>85</v>
      </c>
      <c r="AO1294" s="38" t="s">
        <v>85</v>
      </c>
      <c r="AP1294" s="93">
        <v>16</v>
      </c>
      <c r="AQ1294" s="92"/>
      <c r="AR1294" s="94">
        <v>172.91220000000001</v>
      </c>
      <c r="AS1294" s="25">
        <v>6.6400000000000006</v>
      </c>
      <c r="AT1294" s="25">
        <v>24.950000000000003</v>
      </c>
      <c r="AU1294" s="25">
        <v>49.599999999999994</v>
      </c>
      <c r="AV1294" s="25">
        <v>74.599999999999994</v>
      </c>
      <c r="AW1294" s="25">
        <v>243.68</v>
      </c>
      <c r="AX1294" s="94">
        <v>239.31</v>
      </c>
      <c r="AY1294" s="93">
        <v>73.5</v>
      </c>
      <c r="AZ1294" s="49">
        <v>73.259199999999993</v>
      </c>
      <c r="BA1294" s="49">
        <v>83.203800000000001</v>
      </c>
      <c r="BB1294" s="49">
        <v>0</v>
      </c>
      <c r="BC1294" s="49"/>
      <c r="BD1294" s="92" t="s">
        <v>85</v>
      </c>
      <c r="BE1294" s="90" t="s">
        <v>85</v>
      </c>
      <c r="BF1294" s="92" t="s">
        <v>85</v>
      </c>
      <c r="BG1294" s="90" t="s">
        <v>85</v>
      </c>
      <c r="BH1294" s="70">
        <v>39.4</v>
      </c>
      <c r="BI1294" s="50">
        <v>23.3</v>
      </c>
      <c r="BJ1294" s="50">
        <v>23.3</v>
      </c>
      <c r="BK1294" s="50">
        <v>12.3</v>
      </c>
      <c r="BL1294" s="357">
        <v>0.10942539005200798</v>
      </c>
      <c r="BM1294" s="73">
        <v>20</v>
      </c>
      <c r="BN1294" s="107" t="s">
        <v>3374</v>
      </c>
      <c r="BO1294" s="46" t="s">
        <v>3891</v>
      </c>
      <c r="BP1294" s="74"/>
      <c r="BQ1294" s="74"/>
      <c r="BR1294" s="74"/>
      <c r="BS1294" s="74"/>
      <c r="BT1294" s="74"/>
      <c r="BU1294" s="74"/>
      <c r="BV1294" s="74"/>
      <c r="BW1294" s="86"/>
      <c r="BX1294" s="86"/>
      <c r="BY1294" s="86"/>
      <c r="BZ1294" s="300"/>
      <c r="CA1294" s="356"/>
      <c r="CB1294" s="338"/>
      <c r="CC1294" s="362"/>
      <c r="CD1294" s="311" t="str">
        <f t="shared" si="161"/>
        <v>DISCONTINUED - Tech 6 F150, 20x9, +18mm Offset, 6x135, 87.1mm Centerbore, Satin Charcoal</v>
      </c>
      <c r="CE1294" s="311" t="s">
        <v>3721</v>
      </c>
      <c r="CF1294" s="311" t="s">
        <v>3720</v>
      </c>
      <c r="CG1294" s="300" t="str">
        <f t="shared" si="164"/>
        <v>TECH</v>
      </c>
    </row>
    <row r="1295" spans="1:85" ht="15">
      <c r="A1295" s="571">
        <f t="shared" si="163"/>
        <v>1292</v>
      </c>
      <c r="B1295" s="90" t="s">
        <v>9247</v>
      </c>
      <c r="C1295" s="90" t="s">
        <v>9248</v>
      </c>
      <c r="D1295" s="90" t="s">
        <v>9255</v>
      </c>
      <c r="E1295" s="84" t="s">
        <v>9380</v>
      </c>
      <c r="F1295" s="90" t="s">
        <v>9422</v>
      </c>
      <c r="G1295" s="83"/>
      <c r="H1295" s="83"/>
      <c r="I1295" s="45" t="s">
        <v>9452</v>
      </c>
      <c r="J1295" s="306"/>
      <c r="K1295" s="417">
        <v>45588</v>
      </c>
      <c r="L1295" s="282" t="s">
        <v>1239</v>
      </c>
      <c r="M1295" s="485">
        <v>412.8</v>
      </c>
      <c r="N1295" s="85"/>
      <c r="O1295" s="409"/>
      <c r="P1295" s="90">
        <v>20</v>
      </c>
      <c r="Q1295" s="46">
        <v>9</v>
      </c>
      <c r="R1295" s="92" t="s">
        <v>1697</v>
      </c>
      <c r="S1295" s="46">
        <v>6</v>
      </c>
      <c r="T1295" s="46">
        <v>135</v>
      </c>
      <c r="U1295" s="47">
        <v>25</v>
      </c>
      <c r="V1295" s="48">
        <v>5.9938519685039369</v>
      </c>
      <c r="W1295" s="486" t="s">
        <v>85</v>
      </c>
      <c r="X1295" s="48" t="s">
        <v>9338</v>
      </c>
      <c r="Y1295" s="421">
        <v>33</v>
      </c>
      <c r="Z1295" s="47" t="s">
        <v>9339</v>
      </c>
      <c r="AA1295" s="45" t="s">
        <v>9333</v>
      </c>
      <c r="AB1295" s="72" t="s">
        <v>9334</v>
      </c>
      <c r="AC1295" s="47" t="s">
        <v>9942</v>
      </c>
      <c r="AD1295" s="46" t="s">
        <v>9344</v>
      </c>
      <c r="AE1295" s="46" t="s">
        <v>8501</v>
      </c>
      <c r="AF1295" s="82">
        <v>26.99</v>
      </c>
      <c r="AG1295" s="82" t="s">
        <v>85</v>
      </c>
      <c r="AH1295" s="82" t="s">
        <v>85</v>
      </c>
      <c r="AI1295" s="82" t="s">
        <v>85</v>
      </c>
      <c r="AJ1295" s="82" t="s">
        <v>85</v>
      </c>
      <c r="AK1295" s="82" t="s">
        <v>85</v>
      </c>
      <c r="AL1295" s="92" t="s">
        <v>9345</v>
      </c>
      <c r="AM1295" s="92" t="s">
        <v>85</v>
      </c>
      <c r="AN1295" s="90" t="s">
        <v>85</v>
      </c>
      <c r="AO1295" s="38" t="s">
        <v>85</v>
      </c>
      <c r="AP1295" s="93">
        <v>16</v>
      </c>
      <c r="AQ1295" s="92"/>
      <c r="AR1295" s="92">
        <v>173</v>
      </c>
      <c r="AS1295" s="25">
        <v>-0.35999999999999943</v>
      </c>
      <c r="AT1295" s="25">
        <v>17.950000000000003</v>
      </c>
      <c r="AU1295" s="25">
        <v>42.599999999999994</v>
      </c>
      <c r="AV1295" s="25">
        <v>67.599999999999994</v>
      </c>
      <c r="AW1295" s="25">
        <v>243.07</v>
      </c>
      <c r="AX1295" s="94">
        <v>237.85</v>
      </c>
      <c r="AY1295" s="93">
        <v>73.5</v>
      </c>
      <c r="AZ1295" s="49">
        <v>80.259199999999993</v>
      </c>
      <c r="BA1295" s="49">
        <v>90.203800000000001</v>
      </c>
      <c r="BB1295" s="49">
        <v>0</v>
      </c>
      <c r="BC1295" s="49"/>
      <c r="BD1295" s="92" t="s">
        <v>85</v>
      </c>
      <c r="BE1295" s="90" t="s">
        <v>85</v>
      </c>
      <c r="BF1295" s="92" t="s">
        <v>85</v>
      </c>
      <c r="BG1295" s="90" t="s">
        <v>85</v>
      </c>
      <c r="BH1295" s="70">
        <v>38.799999999999997</v>
      </c>
      <c r="BI1295" s="50">
        <v>23.3</v>
      </c>
      <c r="BJ1295" s="50">
        <v>23.3</v>
      </c>
      <c r="BK1295" s="50">
        <v>12.3</v>
      </c>
      <c r="BL1295" s="357">
        <v>0.10942539005200798</v>
      </c>
      <c r="BM1295" s="73">
        <v>20</v>
      </c>
      <c r="BN1295" s="107" t="s">
        <v>3374</v>
      </c>
      <c r="BO1295" s="46" t="s">
        <v>3891</v>
      </c>
      <c r="BP1295" s="74"/>
      <c r="BQ1295" s="74"/>
      <c r="BR1295" s="74"/>
      <c r="BS1295" s="74"/>
      <c r="BT1295" s="74"/>
      <c r="BU1295" s="74"/>
      <c r="BV1295" s="74"/>
      <c r="BW1295" s="86"/>
      <c r="BX1295" s="86"/>
      <c r="BY1295" s="86"/>
      <c r="BZ1295" s="300"/>
      <c r="CA1295" s="356"/>
      <c r="CB1295" s="338"/>
      <c r="CC1295" s="362"/>
      <c r="CD1295" s="311" t="str">
        <f t="shared" si="161"/>
        <v>DISCONTINUED - Tech 6 F150, 20x9, +25mm Offset, 6x135, 87.1mm Centerbore, Satin Charcoal</v>
      </c>
      <c r="CE1295" s="311" t="s">
        <v>3721</v>
      </c>
      <c r="CF1295" s="311" t="s">
        <v>3720</v>
      </c>
      <c r="CG1295" s="300" t="str">
        <f t="shared" si="164"/>
        <v>TECH</v>
      </c>
    </row>
    <row r="1296" spans="1:85" ht="15">
      <c r="A1296" s="571">
        <f t="shared" si="163"/>
        <v>1293</v>
      </c>
      <c r="B1296" s="90" t="s">
        <v>9247</v>
      </c>
      <c r="C1296" s="90" t="s">
        <v>9248</v>
      </c>
      <c r="D1296" s="90" t="s">
        <v>9257</v>
      </c>
      <c r="E1296" s="84" t="s">
        <v>9381</v>
      </c>
      <c r="F1296" s="90" t="s">
        <v>9423</v>
      </c>
      <c r="G1296" s="83"/>
      <c r="H1296" s="83"/>
      <c r="I1296" s="45" t="s">
        <v>9453</v>
      </c>
      <c r="J1296" s="306"/>
      <c r="K1296" s="417">
        <v>45588</v>
      </c>
      <c r="L1296" s="282" t="s">
        <v>1239</v>
      </c>
      <c r="M1296" s="485">
        <v>412.8</v>
      </c>
      <c r="N1296" s="85"/>
      <c r="O1296" s="409"/>
      <c r="P1296" s="90">
        <v>20</v>
      </c>
      <c r="Q1296" s="46">
        <v>9</v>
      </c>
      <c r="R1296" s="92" t="s">
        <v>1089</v>
      </c>
      <c r="S1296" s="46">
        <v>6</v>
      </c>
      <c r="T1296" s="46">
        <v>5.5</v>
      </c>
      <c r="U1296" s="47">
        <v>0</v>
      </c>
      <c r="V1296" s="48">
        <v>5.0095999999999998</v>
      </c>
      <c r="W1296" s="486" t="s">
        <v>85</v>
      </c>
      <c r="X1296" s="48" t="s">
        <v>9341</v>
      </c>
      <c r="Y1296" s="421">
        <v>35.5</v>
      </c>
      <c r="Z1296" s="47" t="s">
        <v>9339</v>
      </c>
      <c r="AA1296" s="45" t="s">
        <v>9333</v>
      </c>
      <c r="AB1296" s="72" t="s">
        <v>9334</v>
      </c>
      <c r="AC1296" s="47" t="s">
        <v>9676</v>
      </c>
      <c r="AD1296" s="46" t="s">
        <v>9344</v>
      </c>
      <c r="AE1296" s="46" t="s">
        <v>8501</v>
      </c>
      <c r="AF1296" s="82">
        <v>26.99</v>
      </c>
      <c r="AG1296" s="82" t="s">
        <v>85</v>
      </c>
      <c r="AH1296" s="82" t="s">
        <v>85</v>
      </c>
      <c r="AI1296" s="82" t="s">
        <v>85</v>
      </c>
      <c r="AJ1296" s="82" t="s">
        <v>85</v>
      </c>
      <c r="AK1296" s="82" t="s">
        <v>85</v>
      </c>
      <c r="AL1296" s="92" t="s">
        <v>9345</v>
      </c>
      <c r="AM1296" s="92" t="s">
        <v>85</v>
      </c>
      <c r="AN1296" s="90" t="s">
        <v>85</v>
      </c>
      <c r="AO1296" s="38" t="s">
        <v>85</v>
      </c>
      <c r="AP1296" s="93">
        <v>16</v>
      </c>
      <c r="AQ1296" s="92"/>
      <c r="AR1296" s="92">
        <v>173</v>
      </c>
      <c r="AS1296" s="25">
        <v>24.64</v>
      </c>
      <c r="AT1296" s="25">
        <v>42.95</v>
      </c>
      <c r="AU1296" s="25">
        <v>67.599999999999994</v>
      </c>
      <c r="AV1296" s="25">
        <v>92.6</v>
      </c>
      <c r="AW1296" s="94">
        <v>245.26</v>
      </c>
      <c r="AX1296" s="94">
        <v>240.88</v>
      </c>
      <c r="AY1296" s="93">
        <v>73.5</v>
      </c>
      <c r="AZ1296" s="25">
        <v>55.2592</v>
      </c>
      <c r="BA1296" s="49">
        <v>65.203800000000001</v>
      </c>
      <c r="BB1296" s="49">
        <v>0</v>
      </c>
      <c r="BC1296" s="49"/>
      <c r="BD1296" s="92" t="s">
        <v>85</v>
      </c>
      <c r="BE1296" s="90" t="s">
        <v>85</v>
      </c>
      <c r="BF1296" s="92" t="s">
        <v>85</v>
      </c>
      <c r="BG1296" s="90" t="s">
        <v>85</v>
      </c>
      <c r="BH1296" s="70">
        <v>41.2</v>
      </c>
      <c r="BI1296" s="50">
        <v>23.3</v>
      </c>
      <c r="BJ1296" s="50">
        <v>23.3</v>
      </c>
      <c r="BK1296" s="50">
        <v>12.3</v>
      </c>
      <c r="BL1296" s="357">
        <v>0.10942539005200798</v>
      </c>
      <c r="BM1296" s="73">
        <v>20</v>
      </c>
      <c r="BN1296" s="107" t="s">
        <v>3374</v>
      </c>
      <c r="BO1296" s="46" t="s">
        <v>3891</v>
      </c>
      <c r="BP1296" s="74"/>
      <c r="BQ1296" s="74"/>
      <c r="BR1296" s="74"/>
      <c r="BS1296" s="74"/>
      <c r="BT1296" s="74"/>
      <c r="BU1296" s="74"/>
      <c r="BV1296" s="74"/>
      <c r="BW1296" s="86"/>
      <c r="BX1296" s="86"/>
      <c r="BY1296" s="86"/>
      <c r="BZ1296" s="300"/>
      <c r="CA1296" s="356"/>
      <c r="CB1296" s="338"/>
      <c r="CC1296" s="362"/>
      <c r="CD1296" s="311" t="str">
        <f t="shared" ref="CD1296:CD1308" si="165">CONCATENATE("DISCONTINUED"," ","-"," ",D1296,", ",P1296,"x",Q1296,", ",IF(W1296="N/A", "", CONCATENATE(W1296, "/")),IF(U1296&gt;0, CONCATENATE("+",U1296), U1296),"mm Offset, ",R1296,", ",X1296,"mm Centerbore, ",PROPER(AA1296), "", IF(BF1296="N/A", "", CONCATENATE(", w/ ", BF1296)))</f>
        <v>DISCONTINUED - Tech 6 Bronco / Ranger, 20x9, 0mm Offset, 6x5.5, 93.1mm Centerbore, Satin Charcoal</v>
      </c>
      <c r="CE1296" s="311" t="s">
        <v>3721</v>
      </c>
      <c r="CF1296" s="311" t="s">
        <v>3720</v>
      </c>
      <c r="CG1296" s="300" t="str">
        <f t="shared" si="164"/>
        <v>TECH</v>
      </c>
    </row>
    <row r="1297" spans="1:85" ht="15">
      <c r="A1297" s="571">
        <f t="shared" si="163"/>
        <v>1294</v>
      </c>
      <c r="B1297" s="90" t="s">
        <v>9247</v>
      </c>
      <c r="C1297" s="90" t="s">
        <v>9248</v>
      </c>
      <c r="D1297" s="90" t="s">
        <v>9257</v>
      </c>
      <c r="E1297" s="84" t="s">
        <v>9382</v>
      </c>
      <c r="F1297" s="90" t="s">
        <v>9424</v>
      </c>
      <c r="G1297" s="83"/>
      <c r="H1297" s="83"/>
      <c r="I1297" s="45" t="s">
        <v>9454</v>
      </c>
      <c r="J1297" s="306"/>
      <c r="K1297" s="417">
        <v>45588</v>
      </c>
      <c r="L1297" s="282" t="s">
        <v>1239</v>
      </c>
      <c r="M1297" s="485">
        <v>412.8</v>
      </c>
      <c r="N1297" s="85"/>
      <c r="O1297" s="409"/>
      <c r="P1297" s="90">
        <v>20</v>
      </c>
      <c r="Q1297" s="46">
        <v>9</v>
      </c>
      <c r="R1297" s="92" t="s">
        <v>1089</v>
      </c>
      <c r="S1297" s="46">
        <v>6</v>
      </c>
      <c r="T1297" s="46">
        <v>5.5</v>
      </c>
      <c r="U1297" s="47">
        <v>25</v>
      </c>
      <c r="V1297" s="48">
        <v>5.9938519685039369</v>
      </c>
      <c r="W1297" s="486" t="s">
        <v>85</v>
      </c>
      <c r="X1297" s="48" t="s">
        <v>9341</v>
      </c>
      <c r="Y1297" s="421">
        <v>34.5</v>
      </c>
      <c r="Z1297" s="47" t="s">
        <v>9339</v>
      </c>
      <c r="AA1297" s="45" t="s">
        <v>9333</v>
      </c>
      <c r="AB1297" s="72" t="s">
        <v>9334</v>
      </c>
      <c r="AC1297" s="47" t="s">
        <v>9943</v>
      </c>
      <c r="AD1297" s="46" t="s">
        <v>9344</v>
      </c>
      <c r="AE1297" s="46" t="s">
        <v>8501</v>
      </c>
      <c r="AF1297" s="82">
        <v>26.99</v>
      </c>
      <c r="AG1297" s="82" t="s">
        <v>85</v>
      </c>
      <c r="AH1297" s="82" t="s">
        <v>85</v>
      </c>
      <c r="AI1297" s="82" t="s">
        <v>85</v>
      </c>
      <c r="AJ1297" s="82" t="s">
        <v>85</v>
      </c>
      <c r="AK1297" s="82" t="s">
        <v>85</v>
      </c>
      <c r="AL1297" s="92" t="s">
        <v>9345</v>
      </c>
      <c r="AM1297" s="92" t="s">
        <v>85</v>
      </c>
      <c r="AN1297" s="90" t="s">
        <v>85</v>
      </c>
      <c r="AO1297" s="38" t="s">
        <v>85</v>
      </c>
      <c r="AP1297" s="93">
        <v>16</v>
      </c>
      <c r="AQ1297" s="92"/>
      <c r="AR1297" s="92">
        <v>173</v>
      </c>
      <c r="AS1297" s="25">
        <v>-0.35999999999999943</v>
      </c>
      <c r="AT1297" s="25">
        <v>17.950000000000003</v>
      </c>
      <c r="AU1297" s="25">
        <v>42.599999999999994</v>
      </c>
      <c r="AV1297" s="25">
        <v>67.599999999999994</v>
      </c>
      <c r="AW1297" s="25">
        <v>243.07</v>
      </c>
      <c r="AX1297" s="94">
        <v>237.85</v>
      </c>
      <c r="AY1297" s="93">
        <v>73.5</v>
      </c>
      <c r="AZ1297" s="49">
        <v>80.259199999999993</v>
      </c>
      <c r="BA1297" s="49">
        <v>90.203800000000001</v>
      </c>
      <c r="BB1297" s="49">
        <v>0</v>
      </c>
      <c r="BC1297" s="49"/>
      <c r="BD1297" s="92" t="s">
        <v>85</v>
      </c>
      <c r="BE1297" s="90" t="s">
        <v>85</v>
      </c>
      <c r="BF1297" s="92" t="s">
        <v>85</v>
      </c>
      <c r="BG1297" s="90" t="s">
        <v>85</v>
      </c>
      <c r="BH1297" s="70">
        <v>40.299999999999997</v>
      </c>
      <c r="BI1297" s="50">
        <v>23.3</v>
      </c>
      <c r="BJ1297" s="50">
        <v>23.3</v>
      </c>
      <c r="BK1297" s="50">
        <v>12.3</v>
      </c>
      <c r="BL1297" s="357">
        <v>0.10942539005200798</v>
      </c>
      <c r="BM1297" s="73">
        <v>20</v>
      </c>
      <c r="BN1297" s="107" t="s">
        <v>3374</v>
      </c>
      <c r="BO1297" s="46" t="s">
        <v>3891</v>
      </c>
      <c r="BP1297" s="74"/>
      <c r="BQ1297" s="74"/>
      <c r="BR1297" s="74"/>
      <c r="BS1297" s="74"/>
      <c r="BT1297" s="74"/>
      <c r="BU1297" s="74"/>
      <c r="BV1297" s="74"/>
      <c r="BW1297" s="86"/>
      <c r="BX1297" s="86"/>
      <c r="BY1297" s="86"/>
      <c r="BZ1297" s="300"/>
      <c r="CA1297" s="356"/>
      <c r="CB1297" s="338"/>
      <c r="CC1297" s="362"/>
      <c r="CD1297" s="311" t="str">
        <f t="shared" si="165"/>
        <v>DISCONTINUED - Tech 6 Bronco / Ranger, 20x9, +25mm Offset, 6x5.5, 93.1mm Centerbore, Satin Charcoal</v>
      </c>
      <c r="CE1297" s="311" t="s">
        <v>3721</v>
      </c>
      <c r="CF1297" s="311" t="s">
        <v>3720</v>
      </c>
      <c r="CG1297" s="300" t="str">
        <f t="shared" si="164"/>
        <v>TECH</v>
      </c>
    </row>
    <row r="1298" spans="1:85" ht="15">
      <c r="A1298" s="571">
        <f t="shared" si="163"/>
        <v>1295</v>
      </c>
      <c r="B1298" s="90" t="s">
        <v>9247</v>
      </c>
      <c r="C1298" s="90" t="s">
        <v>9248</v>
      </c>
      <c r="D1298" s="90" t="s">
        <v>9256</v>
      </c>
      <c r="E1298" s="84" t="s">
        <v>9383</v>
      </c>
      <c r="F1298" s="90" t="s">
        <v>9425</v>
      </c>
      <c r="G1298" s="83"/>
      <c r="H1298" s="83"/>
      <c r="I1298" s="45" t="s">
        <v>9455</v>
      </c>
      <c r="J1298" s="306"/>
      <c r="K1298" s="417">
        <v>45588</v>
      </c>
      <c r="L1298" s="282" t="s">
        <v>1239</v>
      </c>
      <c r="M1298" s="485">
        <v>268.8</v>
      </c>
      <c r="N1298" s="85"/>
      <c r="O1298" s="409"/>
      <c r="P1298" s="90">
        <v>17</v>
      </c>
      <c r="Q1298" s="46">
        <v>7.5</v>
      </c>
      <c r="R1298" s="92" t="s">
        <v>1685</v>
      </c>
      <c r="S1298" s="46">
        <v>5</v>
      </c>
      <c r="T1298" s="46">
        <v>108</v>
      </c>
      <c r="U1298" s="47">
        <v>35</v>
      </c>
      <c r="V1298" s="48">
        <v>5.6003999999999996</v>
      </c>
      <c r="W1298" s="486" t="s">
        <v>85</v>
      </c>
      <c r="X1298" s="48" t="s">
        <v>9340</v>
      </c>
      <c r="Y1298" s="421">
        <v>23.4</v>
      </c>
      <c r="Z1298" s="47" t="s">
        <v>9336</v>
      </c>
      <c r="AA1298" s="45" t="s">
        <v>9333</v>
      </c>
      <c r="AB1298" s="72" t="s">
        <v>9334</v>
      </c>
      <c r="AC1298" s="47" t="s">
        <v>9945</v>
      </c>
      <c r="AD1298" s="46" t="s">
        <v>9343</v>
      </c>
      <c r="AE1298" s="46" t="s">
        <v>8501</v>
      </c>
      <c r="AF1298" s="82">
        <v>26.99</v>
      </c>
      <c r="AG1298" s="82" t="s">
        <v>85</v>
      </c>
      <c r="AH1298" s="82" t="s">
        <v>85</v>
      </c>
      <c r="AI1298" s="82" t="s">
        <v>85</v>
      </c>
      <c r="AJ1298" s="82" t="s">
        <v>85</v>
      </c>
      <c r="AK1298" s="82" t="s">
        <v>85</v>
      </c>
      <c r="AL1298" s="92" t="s">
        <v>9345</v>
      </c>
      <c r="AM1298" s="92" t="s">
        <v>85</v>
      </c>
      <c r="AN1298" s="90" t="s">
        <v>85</v>
      </c>
      <c r="AO1298" s="38" t="s">
        <v>85</v>
      </c>
      <c r="AP1298" s="93">
        <v>16</v>
      </c>
      <c r="AQ1298" s="92"/>
      <c r="AR1298" s="92">
        <v>145</v>
      </c>
      <c r="AS1298" s="25">
        <v>18.100000000000001</v>
      </c>
      <c r="AT1298" s="25">
        <v>27.25</v>
      </c>
      <c r="AU1298" s="25">
        <v>39.79</v>
      </c>
      <c r="AV1298" s="25">
        <v>51.58</v>
      </c>
      <c r="AW1298" s="25">
        <v>205.46</v>
      </c>
      <c r="AX1298" s="94">
        <v>163.12</v>
      </c>
      <c r="AY1298" s="93">
        <v>63</v>
      </c>
      <c r="AZ1298" s="25">
        <v>22.5167</v>
      </c>
      <c r="BA1298" s="49">
        <v>33.749699999999997</v>
      </c>
      <c r="BB1298" s="49">
        <v>0</v>
      </c>
      <c r="BC1298" s="49"/>
      <c r="BD1298" s="92" t="s">
        <v>85</v>
      </c>
      <c r="BE1298" s="90" t="s">
        <v>85</v>
      </c>
      <c r="BF1298" s="92" t="s">
        <v>85</v>
      </c>
      <c r="BG1298" s="90" t="s">
        <v>85</v>
      </c>
      <c r="BH1298" s="70">
        <v>29</v>
      </c>
      <c r="BI1298" s="50">
        <v>20</v>
      </c>
      <c r="BJ1298" s="50">
        <v>20</v>
      </c>
      <c r="BK1298" s="50">
        <v>10.5</v>
      </c>
      <c r="BL1298" s="357">
        <v>6.8825668800000003E-2</v>
      </c>
      <c r="BM1298" s="73">
        <v>20</v>
      </c>
      <c r="BN1298" s="107" t="s">
        <v>3374</v>
      </c>
      <c r="BO1298" s="46" t="s">
        <v>9476</v>
      </c>
      <c r="BP1298" s="74"/>
      <c r="BQ1298" s="74"/>
      <c r="BR1298" s="74"/>
      <c r="BS1298" s="74"/>
      <c r="BT1298" s="74"/>
      <c r="BU1298" s="74"/>
      <c r="BV1298" s="74"/>
      <c r="BW1298" s="86"/>
      <c r="BX1298" s="86"/>
      <c r="BY1298" s="86"/>
      <c r="BZ1298" s="300"/>
      <c r="CA1298" s="356"/>
      <c r="CB1298" s="338"/>
      <c r="CC1298" s="362"/>
      <c r="CD1298" s="311" t="str">
        <f t="shared" si="165"/>
        <v>DISCONTINUED - Tech 6 Bronco Sport, 17x7.5, +35mm Offset, 5x108, 63.4mm Centerbore, Satin Charcoal</v>
      </c>
      <c r="CE1298" s="311" t="s">
        <v>3721</v>
      </c>
      <c r="CF1298" s="311" t="s">
        <v>3720</v>
      </c>
      <c r="CG1298" s="300" t="str">
        <f t="shared" si="164"/>
        <v>TECH</v>
      </c>
    </row>
    <row r="1299" spans="1:85" ht="15">
      <c r="A1299" s="571">
        <f t="shared" si="163"/>
        <v>1296</v>
      </c>
      <c r="B1299" s="90" t="s">
        <v>9247</v>
      </c>
      <c r="C1299" s="90" t="s">
        <v>9248</v>
      </c>
      <c r="D1299" s="90" t="s">
        <v>9257</v>
      </c>
      <c r="E1299" s="84" t="s">
        <v>9384</v>
      </c>
      <c r="F1299" s="90" t="s">
        <v>9426</v>
      </c>
      <c r="G1299" s="83"/>
      <c r="H1299" s="83"/>
      <c r="I1299" s="45" t="s">
        <v>9456</v>
      </c>
      <c r="J1299" s="306"/>
      <c r="K1299" s="417">
        <v>45588</v>
      </c>
      <c r="L1299" s="282" t="s">
        <v>1239</v>
      </c>
      <c r="M1299" s="485">
        <v>312</v>
      </c>
      <c r="N1299" s="85"/>
      <c r="O1299" s="409"/>
      <c r="P1299" s="90">
        <v>18</v>
      </c>
      <c r="Q1299" s="46">
        <v>9</v>
      </c>
      <c r="R1299" s="92" t="s">
        <v>1089</v>
      </c>
      <c r="S1299" s="46">
        <v>6</v>
      </c>
      <c r="T1299" s="46">
        <v>5.5</v>
      </c>
      <c r="U1299" s="47">
        <v>30</v>
      </c>
      <c r="V1299" s="48">
        <v>6.1907023622047248</v>
      </c>
      <c r="W1299" s="486" t="s">
        <v>85</v>
      </c>
      <c r="X1299" s="48" t="s">
        <v>9341</v>
      </c>
      <c r="Y1299" s="421">
        <v>27.2</v>
      </c>
      <c r="Z1299" s="47" t="s">
        <v>9339</v>
      </c>
      <c r="AA1299" s="45" t="s">
        <v>9333</v>
      </c>
      <c r="AB1299" s="72" t="s">
        <v>9334</v>
      </c>
      <c r="AC1299" s="47" t="s">
        <v>9946</v>
      </c>
      <c r="AD1299" s="46" t="s">
        <v>9344</v>
      </c>
      <c r="AE1299" s="46" t="s">
        <v>8501</v>
      </c>
      <c r="AF1299" s="82">
        <v>26.99</v>
      </c>
      <c r="AG1299" s="82" t="s">
        <v>85</v>
      </c>
      <c r="AH1299" s="82" t="s">
        <v>85</v>
      </c>
      <c r="AI1299" s="82" t="s">
        <v>85</v>
      </c>
      <c r="AJ1299" s="82" t="s">
        <v>85</v>
      </c>
      <c r="AK1299" s="82" t="s">
        <v>85</v>
      </c>
      <c r="AL1299" s="92" t="s">
        <v>9345</v>
      </c>
      <c r="AM1299" s="92" t="s">
        <v>85</v>
      </c>
      <c r="AN1299" s="90" t="s">
        <v>85</v>
      </c>
      <c r="AO1299" s="38" t="s">
        <v>85</v>
      </c>
      <c r="AP1299" s="93">
        <v>16</v>
      </c>
      <c r="AQ1299" s="92"/>
      <c r="AR1299" s="92">
        <v>165</v>
      </c>
      <c r="AS1299" s="25">
        <v>13.969999999999999</v>
      </c>
      <c r="AT1299" s="25">
        <v>24.229999999999997</v>
      </c>
      <c r="AU1299" s="25">
        <v>40.400000000000006</v>
      </c>
      <c r="AV1299" s="25">
        <v>60.8</v>
      </c>
      <c r="AW1299" s="25">
        <v>217.94</v>
      </c>
      <c r="AX1299" s="94">
        <v>211.5</v>
      </c>
      <c r="AY1299" s="93">
        <v>73.5</v>
      </c>
      <c r="AZ1299" s="49">
        <v>94.072699999999998</v>
      </c>
      <c r="BA1299" s="49">
        <v>106.0194</v>
      </c>
      <c r="BB1299" s="49">
        <v>0</v>
      </c>
      <c r="BC1299" s="49"/>
      <c r="BD1299" s="92" t="s">
        <v>85</v>
      </c>
      <c r="BE1299" s="90" t="s">
        <v>85</v>
      </c>
      <c r="BF1299" s="92" t="s">
        <v>85</v>
      </c>
      <c r="BG1299" s="90" t="s">
        <v>85</v>
      </c>
      <c r="BH1299" s="70">
        <v>32.799999999999997</v>
      </c>
      <c r="BI1299" s="50">
        <v>21</v>
      </c>
      <c r="BJ1299" s="50">
        <v>21</v>
      </c>
      <c r="BK1299" s="50">
        <v>12.3</v>
      </c>
      <c r="BL1299" s="357">
        <v>8.8888351255200004E-2</v>
      </c>
      <c r="BM1299" s="73">
        <v>20</v>
      </c>
      <c r="BN1299" s="107" t="s">
        <v>3374</v>
      </c>
      <c r="BO1299" s="46" t="s">
        <v>9475</v>
      </c>
      <c r="BP1299" s="74"/>
      <c r="BQ1299" s="74"/>
      <c r="BR1299" s="74"/>
      <c r="BS1299" s="74"/>
      <c r="BT1299" s="74"/>
      <c r="BU1299" s="74"/>
      <c r="BV1299" s="74"/>
      <c r="BW1299" s="86"/>
      <c r="BX1299" s="86"/>
      <c r="BY1299" s="86"/>
      <c r="BZ1299" s="300"/>
      <c r="CA1299" s="356"/>
      <c r="CB1299" s="338"/>
      <c r="CC1299" s="362"/>
      <c r="CD1299" s="311" t="str">
        <f t="shared" si="165"/>
        <v>DISCONTINUED - Tech 6 Bronco / Ranger, 18x9, +30mm Offset, 6x5.5, 93.1mm Centerbore, Satin Charcoal</v>
      </c>
      <c r="CE1299" s="311" t="s">
        <v>3721</v>
      </c>
      <c r="CF1299" s="311" t="s">
        <v>3720</v>
      </c>
      <c r="CG1299" s="300" t="str">
        <f t="shared" si="164"/>
        <v>TECH</v>
      </c>
    </row>
    <row r="1300" spans="1:85" ht="15">
      <c r="A1300" s="571">
        <f t="shared" si="163"/>
        <v>1297</v>
      </c>
      <c r="B1300" s="90" t="s">
        <v>9247</v>
      </c>
      <c r="C1300" s="90" t="s">
        <v>9258</v>
      </c>
      <c r="D1300" s="90" t="s">
        <v>9259</v>
      </c>
      <c r="E1300" s="84" t="s">
        <v>9385</v>
      </c>
      <c r="F1300" s="90" t="s">
        <v>9427</v>
      </c>
      <c r="G1300" s="83"/>
      <c r="H1300" s="83"/>
      <c r="I1300" s="45" t="s">
        <v>9457</v>
      </c>
      <c r="J1300" s="306"/>
      <c r="K1300" s="417">
        <v>45588</v>
      </c>
      <c r="L1300" s="282" t="s">
        <v>1239</v>
      </c>
      <c r="M1300" s="485">
        <v>420</v>
      </c>
      <c r="N1300" s="85"/>
      <c r="O1300" s="409"/>
      <c r="P1300" s="90">
        <v>20</v>
      </c>
      <c r="Q1300" s="46">
        <v>9</v>
      </c>
      <c r="R1300" s="92" t="s">
        <v>1697</v>
      </c>
      <c r="S1300" s="46">
        <v>6</v>
      </c>
      <c r="T1300" s="46">
        <v>135</v>
      </c>
      <c r="U1300" s="47">
        <v>35</v>
      </c>
      <c r="V1300" s="47">
        <v>6.38</v>
      </c>
      <c r="W1300" s="486" t="s">
        <v>85</v>
      </c>
      <c r="X1300" s="48" t="s">
        <v>9338</v>
      </c>
      <c r="Y1300" s="421">
        <v>30</v>
      </c>
      <c r="Z1300" s="47">
        <v>2500</v>
      </c>
      <c r="AA1300" s="45" t="s">
        <v>9335</v>
      </c>
      <c r="AB1300" s="72" t="s">
        <v>2845</v>
      </c>
      <c r="AC1300" s="47" t="s">
        <v>9947</v>
      </c>
      <c r="AD1300" s="46" t="s">
        <v>9344</v>
      </c>
      <c r="AE1300" s="46" t="s">
        <v>8501</v>
      </c>
      <c r="AF1300" s="82">
        <v>26.99</v>
      </c>
      <c r="AG1300" s="82" t="s">
        <v>85</v>
      </c>
      <c r="AH1300" s="82" t="s">
        <v>85</v>
      </c>
      <c r="AI1300" s="82" t="s">
        <v>85</v>
      </c>
      <c r="AJ1300" s="82" t="s">
        <v>85</v>
      </c>
      <c r="AK1300" s="82" t="s">
        <v>85</v>
      </c>
      <c r="AL1300" s="92" t="s">
        <v>9345</v>
      </c>
      <c r="AM1300" s="92" t="s">
        <v>85</v>
      </c>
      <c r="AN1300" s="90" t="s">
        <v>85</v>
      </c>
      <c r="AO1300" s="38" t="s">
        <v>85</v>
      </c>
      <c r="AP1300" s="93">
        <v>16</v>
      </c>
      <c r="AQ1300" s="92"/>
      <c r="AR1300" s="92">
        <v>170</v>
      </c>
      <c r="AS1300" s="25">
        <v>6</v>
      </c>
      <c r="AT1300" s="25">
        <v>12</v>
      </c>
      <c r="AU1300" s="25">
        <v>21</v>
      </c>
      <c r="AV1300" s="25">
        <v>31</v>
      </c>
      <c r="AW1300" s="25">
        <v>242</v>
      </c>
      <c r="AX1300" s="94">
        <v>234</v>
      </c>
      <c r="AY1300" s="93">
        <v>73.5</v>
      </c>
      <c r="AZ1300" s="49">
        <v>36</v>
      </c>
      <c r="BA1300" s="49">
        <v>48.203800000000001</v>
      </c>
      <c r="BB1300" s="49">
        <v>0</v>
      </c>
      <c r="BC1300" s="49"/>
      <c r="BD1300" s="92" t="s">
        <v>85</v>
      </c>
      <c r="BE1300" s="90" t="s">
        <v>85</v>
      </c>
      <c r="BF1300" s="92" t="s">
        <v>85</v>
      </c>
      <c r="BG1300" s="90" t="s">
        <v>85</v>
      </c>
      <c r="BH1300" s="70">
        <v>35.799999999999997</v>
      </c>
      <c r="BI1300" s="50">
        <v>23.3</v>
      </c>
      <c r="BJ1300" s="50">
        <v>23.3</v>
      </c>
      <c r="BK1300" s="50">
        <v>12.3</v>
      </c>
      <c r="BL1300" s="357">
        <v>0.10942539005200798</v>
      </c>
      <c r="BM1300" s="73">
        <v>20</v>
      </c>
      <c r="BN1300" s="107" t="s">
        <v>3374</v>
      </c>
      <c r="BO1300" s="46" t="s">
        <v>3891</v>
      </c>
      <c r="BP1300" s="74"/>
      <c r="BQ1300" s="74"/>
      <c r="BR1300" s="74"/>
      <c r="BS1300" s="74"/>
      <c r="BT1300" s="74"/>
      <c r="BU1300" s="74"/>
      <c r="BV1300" s="74"/>
      <c r="BW1300" s="86"/>
      <c r="BX1300" s="86"/>
      <c r="BY1300" s="86"/>
      <c r="BZ1300" s="300"/>
      <c r="CA1300" s="356"/>
      <c r="CB1300" s="338"/>
      <c r="CC1300" s="362"/>
      <c r="CD1300" s="311" t="str">
        <f t="shared" si="165"/>
        <v>DISCONTINUED - EVO 6 F150, 20x9, +35mm Offset, 6x135, 87.1mm Centerbore, Satin Black</v>
      </c>
      <c r="CE1300" s="311" t="s">
        <v>3721</v>
      </c>
      <c r="CF1300" s="311" t="s">
        <v>3720</v>
      </c>
      <c r="CG1300" s="300" t="str">
        <f t="shared" si="164"/>
        <v>EVO</v>
      </c>
    </row>
    <row r="1301" spans="1:85" ht="15">
      <c r="A1301" s="571">
        <f t="shared" si="163"/>
        <v>1298</v>
      </c>
      <c r="B1301" s="90" t="s">
        <v>9247</v>
      </c>
      <c r="C1301" s="90" t="s">
        <v>9258</v>
      </c>
      <c r="D1301" s="90" t="s">
        <v>9260</v>
      </c>
      <c r="E1301" s="84" t="s">
        <v>9386</v>
      </c>
      <c r="F1301" s="90" t="s">
        <v>9428</v>
      </c>
      <c r="G1301" s="83"/>
      <c r="H1301" s="83"/>
      <c r="I1301" s="45" t="s">
        <v>9458</v>
      </c>
      <c r="J1301" s="306"/>
      <c r="K1301" s="417">
        <v>45588</v>
      </c>
      <c r="L1301" s="282" t="s">
        <v>1239</v>
      </c>
      <c r="M1301" s="485">
        <v>420</v>
      </c>
      <c r="N1301" s="85"/>
      <c r="O1301" s="409"/>
      <c r="P1301" s="90">
        <v>20</v>
      </c>
      <c r="Q1301" s="46">
        <v>9</v>
      </c>
      <c r="R1301" s="92" t="s">
        <v>1089</v>
      </c>
      <c r="S1301" s="46">
        <v>6</v>
      </c>
      <c r="T1301" s="46">
        <v>5.5</v>
      </c>
      <c r="U1301" s="47">
        <v>0</v>
      </c>
      <c r="V1301" s="47">
        <v>5</v>
      </c>
      <c r="W1301" s="486" t="s">
        <v>85</v>
      </c>
      <c r="X1301" s="48">
        <v>93.1</v>
      </c>
      <c r="Y1301" s="421">
        <v>31.8</v>
      </c>
      <c r="Z1301" s="47">
        <v>2500</v>
      </c>
      <c r="AA1301" s="45" t="s">
        <v>9335</v>
      </c>
      <c r="AB1301" s="72" t="s">
        <v>2845</v>
      </c>
      <c r="AC1301" s="47" t="s">
        <v>9676</v>
      </c>
      <c r="AD1301" s="46" t="s">
        <v>9344</v>
      </c>
      <c r="AE1301" s="46" t="s">
        <v>8501</v>
      </c>
      <c r="AF1301" s="82">
        <v>26.99</v>
      </c>
      <c r="AG1301" s="82" t="s">
        <v>85</v>
      </c>
      <c r="AH1301" s="82" t="s">
        <v>85</v>
      </c>
      <c r="AI1301" s="82" t="s">
        <v>85</v>
      </c>
      <c r="AJ1301" s="82" t="s">
        <v>85</v>
      </c>
      <c r="AK1301" s="82" t="s">
        <v>85</v>
      </c>
      <c r="AL1301" s="90" t="s">
        <v>9345</v>
      </c>
      <c r="AM1301" s="92" t="s">
        <v>85</v>
      </c>
      <c r="AN1301" s="92" t="s">
        <v>85</v>
      </c>
      <c r="AO1301" s="38" t="s">
        <v>85</v>
      </c>
      <c r="AP1301" s="486">
        <v>16</v>
      </c>
      <c r="AQ1301" s="92"/>
      <c r="AR1301" s="92">
        <v>170</v>
      </c>
      <c r="AS1301" s="25">
        <v>41</v>
      </c>
      <c r="AT1301" s="25">
        <v>47</v>
      </c>
      <c r="AU1301" s="25">
        <v>56</v>
      </c>
      <c r="AV1301" s="25">
        <v>67</v>
      </c>
      <c r="AW1301" s="25">
        <v>245</v>
      </c>
      <c r="AX1301" s="94">
        <v>236</v>
      </c>
      <c r="AY1301" s="93">
        <v>73.5</v>
      </c>
      <c r="AZ1301" s="49">
        <v>36</v>
      </c>
      <c r="BA1301" s="49">
        <v>32</v>
      </c>
      <c r="BB1301" s="49">
        <v>0</v>
      </c>
      <c r="BC1301" s="49"/>
      <c r="BD1301" s="92" t="s">
        <v>85</v>
      </c>
      <c r="BE1301" s="90" t="s">
        <v>85</v>
      </c>
      <c r="BF1301" s="92" t="s">
        <v>85</v>
      </c>
      <c r="BG1301" s="90" t="s">
        <v>85</v>
      </c>
      <c r="BH1301" s="70">
        <v>37.6</v>
      </c>
      <c r="BI1301" s="50">
        <v>23.3</v>
      </c>
      <c r="BJ1301" s="50">
        <v>23.3</v>
      </c>
      <c r="BK1301" s="50">
        <v>12.3</v>
      </c>
      <c r="BL1301" s="357">
        <v>0.10942539005200798</v>
      </c>
      <c r="BM1301" s="73">
        <v>20</v>
      </c>
      <c r="BN1301" s="107" t="s">
        <v>3374</v>
      </c>
      <c r="BO1301" s="46" t="s">
        <v>3891</v>
      </c>
      <c r="BP1301" s="74"/>
      <c r="BQ1301" s="74"/>
      <c r="BR1301" s="74"/>
      <c r="BS1301" s="74"/>
      <c r="BT1301" s="74"/>
      <c r="BU1301" s="74"/>
      <c r="BV1301" s="74"/>
      <c r="BW1301" s="86"/>
      <c r="BX1301" s="86"/>
      <c r="BY1301" s="86"/>
      <c r="BZ1301" s="300"/>
      <c r="CA1301" s="356"/>
      <c r="CB1301" s="338"/>
      <c r="CC1301" s="362"/>
      <c r="CD1301" s="311" t="str">
        <f t="shared" si="165"/>
        <v>DISCONTINUED - EVO 6 Bronco / Ranger, 20x9, 0mm Offset, 6x5.5, 93.1mm Centerbore, Satin Black</v>
      </c>
      <c r="CE1301" s="311" t="s">
        <v>3721</v>
      </c>
      <c r="CF1301" s="311" t="s">
        <v>3720</v>
      </c>
      <c r="CG1301" s="300" t="str">
        <f t="shared" si="164"/>
        <v>EVO</v>
      </c>
    </row>
    <row r="1302" spans="1:85" ht="15">
      <c r="A1302" s="571">
        <f t="shared" si="163"/>
        <v>1299</v>
      </c>
      <c r="B1302" s="90" t="s">
        <v>9247</v>
      </c>
      <c r="C1302" s="90" t="s">
        <v>9258</v>
      </c>
      <c r="D1302" s="90" t="s">
        <v>9260</v>
      </c>
      <c r="E1302" s="84" t="s">
        <v>9387</v>
      </c>
      <c r="F1302" s="90" t="s">
        <v>9429</v>
      </c>
      <c r="G1302" s="83"/>
      <c r="H1302" s="83"/>
      <c r="I1302" s="45" t="s">
        <v>9459</v>
      </c>
      <c r="J1302" s="306"/>
      <c r="K1302" s="417">
        <v>45588</v>
      </c>
      <c r="L1302" s="282" t="s">
        <v>1239</v>
      </c>
      <c r="M1302" s="485">
        <v>420</v>
      </c>
      <c r="N1302" s="85"/>
      <c r="O1302" s="409"/>
      <c r="P1302" s="90">
        <v>20</v>
      </c>
      <c r="Q1302" s="46">
        <v>9</v>
      </c>
      <c r="R1302" s="92" t="s">
        <v>1089</v>
      </c>
      <c r="S1302" s="46">
        <v>6</v>
      </c>
      <c r="T1302" s="46">
        <v>5.5</v>
      </c>
      <c r="U1302" s="47">
        <v>30</v>
      </c>
      <c r="V1302" s="47">
        <v>6.18</v>
      </c>
      <c r="W1302" s="486" t="s">
        <v>85</v>
      </c>
      <c r="X1302" s="48">
        <v>93.1</v>
      </c>
      <c r="Y1302" s="421">
        <v>30.2</v>
      </c>
      <c r="Z1302" s="47">
        <v>2500</v>
      </c>
      <c r="AA1302" s="45" t="s">
        <v>9335</v>
      </c>
      <c r="AB1302" s="72" t="s">
        <v>2845</v>
      </c>
      <c r="AC1302" s="47" t="s">
        <v>9948</v>
      </c>
      <c r="AD1302" s="46" t="s">
        <v>9344</v>
      </c>
      <c r="AE1302" s="46" t="s">
        <v>8501</v>
      </c>
      <c r="AF1302" s="82">
        <v>26.99</v>
      </c>
      <c r="AG1302" s="82" t="s">
        <v>85</v>
      </c>
      <c r="AH1302" s="82" t="s">
        <v>85</v>
      </c>
      <c r="AI1302" s="82" t="s">
        <v>85</v>
      </c>
      <c r="AJ1302" s="82" t="s">
        <v>85</v>
      </c>
      <c r="AK1302" s="82" t="s">
        <v>85</v>
      </c>
      <c r="AL1302" s="82" t="s">
        <v>9345</v>
      </c>
      <c r="AM1302" s="82" t="s">
        <v>85</v>
      </c>
      <c r="AN1302" s="82" t="s">
        <v>85</v>
      </c>
      <c r="AO1302" s="82" t="s">
        <v>85</v>
      </c>
      <c r="AP1302" s="494">
        <v>16</v>
      </c>
      <c r="AQ1302" s="82"/>
      <c r="AR1302" s="92">
        <v>170</v>
      </c>
      <c r="AS1302" s="25">
        <v>11</v>
      </c>
      <c r="AT1302" s="25">
        <v>17</v>
      </c>
      <c r="AU1302" s="25">
        <v>26</v>
      </c>
      <c r="AV1302" s="25">
        <v>37</v>
      </c>
      <c r="AW1302" s="25">
        <v>242</v>
      </c>
      <c r="AX1302" s="94">
        <v>234</v>
      </c>
      <c r="AY1302" s="93">
        <v>73.5</v>
      </c>
      <c r="AZ1302" s="49">
        <v>23</v>
      </c>
      <c r="BA1302" s="49">
        <v>32</v>
      </c>
      <c r="BB1302" s="49">
        <v>0</v>
      </c>
      <c r="BC1302" s="49"/>
      <c r="BD1302" s="92" t="s">
        <v>85</v>
      </c>
      <c r="BE1302" s="90" t="s">
        <v>85</v>
      </c>
      <c r="BF1302" s="92" t="s">
        <v>85</v>
      </c>
      <c r="BG1302" s="90" t="s">
        <v>85</v>
      </c>
      <c r="BH1302" s="70">
        <v>36</v>
      </c>
      <c r="BI1302" s="50">
        <v>23.3</v>
      </c>
      <c r="BJ1302" s="50">
        <v>23.3</v>
      </c>
      <c r="BK1302" s="50">
        <v>12.3</v>
      </c>
      <c r="BL1302" s="357">
        <v>0.10942539005200798</v>
      </c>
      <c r="BM1302" s="73">
        <v>20</v>
      </c>
      <c r="BN1302" s="107" t="s">
        <v>3374</v>
      </c>
      <c r="BO1302" s="46" t="s">
        <v>3891</v>
      </c>
      <c r="BP1302" s="74"/>
      <c r="BQ1302" s="74"/>
      <c r="BR1302" s="74"/>
      <c r="BS1302" s="74"/>
      <c r="BT1302" s="74"/>
      <c r="BU1302" s="74"/>
      <c r="BV1302" s="74"/>
      <c r="BW1302" s="86"/>
      <c r="BX1302" s="86"/>
      <c r="BY1302" s="86"/>
      <c r="BZ1302" s="300"/>
      <c r="CA1302" s="356"/>
      <c r="CB1302" s="338"/>
      <c r="CC1302" s="362"/>
      <c r="CD1302" s="311" t="str">
        <f t="shared" si="165"/>
        <v>DISCONTINUED - EVO 6 Bronco / Ranger, 20x9, +30mm Offset, 6x5.5, 93.1mm Centerbore, Satin Black</v>
      </c>
      <c r="CE1302" s="311" t="s">
        <v>3721</v>
      </c>
      <c r="CF1302" s="311" t="s">
        <v>3720</v>
      </c>
      <c r="CG1302" s="300" t="str">
        <f t="shared" si="164"/>
        <v>EVO</v>
      </c>
    </row>
    <row r="1303" spans="1:85" ht="15">
      <c r="A1303" s="571">
        <f t="shared" si="163"/>
        <v>1300</v>
      </c>
      <c r="B1303" s="90" t="s">
        <v>9247</v>
      </c>
      <c r="C1303" s="90" t="s">
        <v>9258</v>
      </c>
      <c r="D1303" s="90" t="s">
        <v>9260</v>
      </c>
      <c r="E1303" s="84" t="s">
        <v>9388</v>
      </c>
      <c r="F1303" s="90" t="s">
        <v>9430</v>
      </c>
      <c r="G1303" s="83"/>
      <c r="H1303" s="83"/>
      <c r="I1303" s="45" t="s">
        <v>9460</v>
      </c>
      <c r="J1303" s="306"/>
      <c r="K1303" s="417">
        <v>45588</v>
      </c>
      <c r="L1303" s="282" t="s">
        <v>1239</v>
      </c>
      <c r="M1303" s="485">
        <v>313.2</v>
      </c>
      <c r="N1303" s="85"/>
      <c r="O1303" s="409"/>
      <c r="P1303" s="90">
        <v>18</v>
      </c>
      <c r="Q1303" s="46">
        <v>9</v>
      </c>
      <c r="R1303" s="92" t="s">
        <v>1089</v>
      </c>
      <c r="S1303" s="46">
        <v>6</v>
      </c>
      <c r="T1303" s="46">
        <v>5.5</v>
      </c>
      <c r="U1303" s="47">
        <v>30</v>
      </c>
      <c r="V1303" s="47">
        <v>6.18</v>
      </c>
      <c r="W1303" s="486" t="s">
        <v>85</v>
      </c>
      <c r="X1303" s="48" t="s">
        <v>9341</v>
      </c>
      <c r="Y1303" s="421">
        <v>24.6</v>
      </c>
      <c r="Z1303" s="47">
        <v>2500</v>
      </c>
      <c r="AA1303" s="45" t="s">
        <v>9335</v>
      </c>
      <c r="AB1303" s="72" t="s">
        <v>2845</v>
      </c>
      <c r="AC1303" s="47" t="s">
        <v>9946</v>
      </c>
      <c r="AD1303" s="46" t="s">
        <v>9344</v>
      </c>
      <c r="AE1303" s="46" t="s">
        <v>8501</v>
      </c>
      <c r="AF1303" s="82">
        <v>26.99</v>
      </c>
      <c r="AG1303" s="82" t="s">
        <v>85</v>
      </c>
      <c r="AH1303" s="82" t="s">
        <v>85</v>
      </c>
      <c r="AI1303" s="82" t="s">
        <v>85</v>
      </c>
      <c r="AJ1303" s="82" t="s">
        <v>85</v>
      </c>
      <c r="AK1303" s="82" t="s">
        <v>85</v>
      </c>
      <c r="AL1303" s="82" t="s">
        <v>9345</v>
      </c>
      <c r="AM1303" s="82" t="s">
        <v>85</v>
      </c>
      <c r="AN1303" s="82" t="s">
        <v>85</v>
      </c>
      <c r="AO1303" s="82" t="s">
        <v>85</v>
      </c>
      <c r="AP1303" s="494">
        <v>16</v>
      </c>
      <c r="AQ1303" s="82"/>
      <c r="AR1303" s="92">
        <v>170</v>
      </c>
      <c r="AS1303" s="25">
        <v>6</v>
      </c>
      <c r="AT1303" s="25">
        <v>14</v>
      </c>
      <c r="AU1303" s="25">
        <v>22</v>
      </c>
      <c r="AV1303" s="25">
        <v>32</v>
      </c>
      <c r="AW1303" s="25">
        <v>212</v>
      </c>
      <c r="AX1303" s="94">
        <v>218</v>
      </c>
      <c r="AY1303" s="93">
        <v>73.5</v>
      </c>
      <c r="AZ1303" s="49">
        <v>23</v>
      </c>
      <c r="BA1303" s="49">
        <v>33</v>
      </c>
      <c r="BB1303" s="49">
        <v>0</v>
      </c>
      <c r="BC1303" s="49"/>
      <c r="BD1303" s="92" t="s">
        <v>85</v>
      </c>
      <c r="BE1303" s="90" t="s">
        <v>85</v>
      </c>
      <c r="BF1303" s="92" t="s">
        <v>85</v>
      </c>
      <c r="BG1303" s="90" t="s">
        <v>85</v>
      </c>
      <c r="BH1303" s="70">
        <v>30.2</v>
      </c>
      <c r="BI1303" s="50">
        <v>21</v>
      </c>
      <c r="BJ1303" s="50">
        <v>21</v>
      </c>
      <c r="BK1303" s="50">
        <v>12.3</v>
      </c>
      <c r="BL1303" s="357">
        <v>8.8888351255200004E-2</v>
      </c>
      <c r="BM1303" s="73">
        <v>20</v>
      </c>
      <c r="BN1303" s="107" t="s">
        <v>3374</v>
      </c>
      <c r="BO1303" s="46" t="s">
        <v>3891</v>
      </c>
      <c r="BP1303" s="74"/>
      <c r="BQ1303" s="74"/>
      <c r="BR1303" s="74"/>
      <c r="BS1303" s="74"/>
      <c r="BT1303" s="74"/>
      <c r="BU1303" s="74"/>
      <c r="BV1303" s="74"/>
      <c r="BW1303" s="86"/>
      <c r="BX1303" s="86"/>
      <c r="BY1303" s="86"/>
      <c r="BZ1303" s="300"/>
      <c r="CA1303" s="356"/>
      <c r="CB1303" s="338"/>
      <c r="CC1303" s="362"/>
      <c r="CD1303" s="311" t="str">
        <f t="shared" si="165"/>
        <v>DISCONTINUED - EVO 6 Bronco / Ranger, 18x9, +30mm Offset, 6x5.5, 93.1mm Centerbore, Satin Black</v>
      </c>
      <c r="CE1303" s="311" t="s">
        <v>3721</v>
      </c>
      <c r="CF1303" s="311" t="s">
        <v>3720</v>
      </c>
      <c r="CG1303" s="300" t="str">
        <f t="shared" si="164"/>
        <v>EVO</v>
      </c>
    </row>
    <row r="1304" spans="1:85" ht="15">
      <c r="A1304" s="571">
        <f t="shared" si="163"/>
        <v>1301</v>
      </c>
      <c r="B1304" s="90" t="s">
        <v>9247</v>
      </c>
      <c r="C1304" s="90" t="s">
        <v>9258</v>
      </c>
      <c r="D1304" s="90" t="s">
        <v>9259</v>
      </c>
      <c r="E1304" s="84" t="s">
        <v>9389</v>
      </c>
      <c r="F1304" s="90" t="s">
        <v>9431</v>
      </c>
      <c r="G1304" s="83"/>
      <c r="H1304" s="83"/>
      <c r="I1304" s="45" t="s">
        <v>9461</v>
      </c>
      <c r="J1304" s="306"/>
      <c r="K1304" s="417">
        <v>45588</v>
      </c>
      <c r="L1304" s="282" t="s">
        <v>1239</v>
      </c>
      <c r="M1304" s="485">
        <v>420</v>
      </c>
      <c r="N1304" s="85"/>
      <c r="O1304" s="409"/>
      <c r="P1304" s="90">
        <v>20</v>
      </c>
      <c r="Q1304" s="46">
        <v>9</v>
      </c>
      <c r="R1304" s="92" t="s">
        <v>1697</v>
      </c>
      <c r="S1304" s="46">
        <v>6</v>
      </c>
      <c r="T1304" s="46">
        <v>135</v>
      </c>
      <c r="U1304" s="47">
        <v>0</v>
      </c>
      <c r="V1304" s="47">
        <v>5</v>
      </c>
      <c r="W1304" s="486" t="s">
        <v>85</v>
      </c>
      <c r="X1304" s="48" t="s">
        <v>9338</v>
      </c>
      <c r="Y1304" s="421">
        <v>31.6</v>
      </c>
      <c r="Z1304" s="47">
        <v>2500</v>
      </c>
      <c r="AA1304" s="45" t="s">
        <v>9333</v>
      </c>
      <c r="AB1304" s="72" t="s">
        <v>9334</v>
      </c>
      <c r="AC1304" s="47" t="s">
        <v>9706</v>
      </c>
      <c r="AD1304" s="46" t="s">
        <v>9344</v>
      </c>
      <c r="AE1304" s="46" t="s">
        <v>8501</v>
      </c>
      <c r="AF1304" s="82">
        <v>26.99</v>
      </c>
      <c r="AG1304" s="82" t="s">
        <v>85</v>
      </c>
      <c r="AH1304" s="82" t="s">
        <v>85</v>
      </c>
      <c r="AI1304" s="82" t="s">
        <v>85</v>
      </c>
      <c r="AJ1304" s="82" t="s">
        <v>85</v>
      </c>
      <c r="AK1304" s="82" t="s">
        <v>85</v>
      </c>
      <c r="AL1304" s="82" t="s">
        <v>9345</v>
      </c>
      <c r="AM1304" s="82" t="s">
        <v>85</v>
      </c>
      <c r="AN1304" s="82" t="s">
        <v>85</v>
      </c>
      <c r="AO1304" s="82" t="s">
        <v>85</v>
      </c>
      <c r="AP1304" s="494">
        <v>16</v>
      </c>
      <c r="AQ1304" s="82"/>
      <c r="AR1304" s="92">
        <v>170</v>
      </c>
      <c r="AS1304" s="25">
        <v>41</v>
      </c>
      <c r="AT1304" s="25">
        <v>47</v>
      </c>
      <c r="AU1304" s="25">
        <v>56</v>
      </c>
      <c r="AV1304" s="25">
        <v>66</v>
      </c>
      <c r="AW1304" s="25">
        <v>239</v>
      </c>
      <c r="AX1304" s="94">
        <v>234</v>
      </c>
      <c r="AY1304" s="93">
        <v>73.5</v>
      </c>
      <c r="AZ1304" s="49">
        <v>23</v>
      </c>
      <c r="BA1304" s="49">
        <v>32</v>
      </c>
      <c r="BB1304" s="49">
        <v>0</v>
      </c>
      <c r="BC1304" s="49"/>
      <c r="BD1304" s="92" t="s">
        <v>85</v>
      </c>
      <c r="BE1304" s="90" t="s">
        <v>85</v>
      </c>
      <c r="BF1304" s="92" t="s">
        <v>85</v>
      </c>
      <c r="BG1304" s="90" t="s">
        <v>85</v>
      </c>
      <c r="BH1304" s="70">
        <v>37.4</v>
      </c>
      <c r="BI1304" s="50">
        <v>23.3</v>
      </c>
      <c r="BJ1304" s="50">
        <v>23.3</v>
      </c>
      <c r="BK1304" s="50">
        <v>12.3</v>
      </c>
      <c r="BL1304" s="357">
        <v>0.10942539005200798</v>
      </c>
      <c r="BM1304" s="73">
        <v>20</v>
      </c>
      <c r="BN1304" s="107" t="s">
        <v>3374</v>
      </c>
      <c r="BO1304" s="46" t="s">
        <v>3891</v>
      </c>
      <c r="BP1304" s="74"/>
      <c r="BQ1304" s="74"/>
      <c r="BR1304" s="74"/>
      <c r="BS1304" s="74"/>
      <c r="BT1304" s="74"/>
      <c r="BU1304" s="74"/>
      <c r="BV1304" s="74"/>
      <c r="BW1304" s="86"/>
      <c r="BX1304" s="86"/>
      <c r="BY1304" s="86"/>
      <c r="BZ1304" s="300"/>
      <c r="CA1304" s="356"/>
      <c r="CB1304" s="338"/>
      <c r="CC1304" s="362"/>
      <c r="CD1304" s="311" t="str">
        <f t="shared" si="165"/>
        <v>DISCONTINUED - EVO 6 F150, 20x9, 0mm Offset, 6x135, 87.1mm Centerbore, Satin Charcoal</v>
      </c>
      <c r="CE1304" s="311" t="s">
        <v>3721</v>
      </c>
      <c r="CF1304" s="311" t="s">
        <v>3720</v>
      </c>
      <c r="CG1304" s="300" t="str">
        <f t="shared" si="164"/>
        <v>EVO</v>
      </c>
    </row>
    <row r="1305" spans="1:85" ht="15">
      <c r="A1305" s="571">
        <f t="shared" si="163"/>
        <v>1302</v>
      </c>
      <c r="B1305" s="90" t="s">
        <v>9247</v>
      </c>
      <c r="C1305" s="90" t="s">
        <v>9258</v>
      </c>
      <c r="D1305" s="90" t="s">
        <v>9259</v>
      </c>
      <c r="E1305" s="84" t="s">
        <v>9390</v>
      </c>
      <c r="F1305" s="90" t="s">
        <v>9432</v>
      </c>
      <c r="G1305" s="83"/>
      <c r="H1305" s="83"/>
      <c r="I1305" s="45" t="s">
        <v>9462</v>
      </c>
      <c r="J1305" s="306"/>
      <c r="K1305" s="417">
        <v>45588</v>
      </c>
      <c r="L1305" s="282" t="s">
        <v>1239</v>
      </c>
      <c r="M1305" s="485">
        <v>420</v>
      </c>
      <c r="N1305" s="85"/>
      <c r="O1305" s="409"/>
      <c r="P1305" s="90">
        <v>20</v>
      </c>
      <c r="Q1305" s="46">
        <v>9</v>
      </c>
      <c r="R1305" s="92" t="s">
        <v>1697</v>
      </c>
      <c r="S1305" s="46">
        <v>6</v>
      </c>
      <c r="T1305" s="46">
        <v>135</v>
      </c>
      <c r="U1305" s="47">
        <v>35</v>
      </c>
      <c r="V1305" s="47">
        <v>6.38</v>
      </c>
      <c r="W1305" s="486" t="s">
        <v>85</v>
      </c>
      <c r="X1305" s="48" t="s">
        <v>9338</v>
      </c>
      <c r="Y1305" s="421">
        <v>30</v>
      </c>
      <c r="Z1305" s="47">
        <v>2500</v>
      </c>
      <c r="AA1305" s="45" t="s">
        <v>9333</v>
      </c>
      <c r="AB1305" s="72" t="s">
        <v>9334</v>
      </c>
      <c r="AC1305" s="47" t="s">
        <v>9947</v>
      </c>
      <c r="AD1305" s="46" t="s">
        <v>9344</v>
      </c>
      <c r="AE1305" s="46" t="s">
        <v>8501</v>
      </c>
      <c r="AF1305" s="82">
        <v>26.99</v>
      </c>
      <c r="AG1305" s="82" t="s">
        <v>85</v>
      </c>
      <c r="AH1305" s="82" t="s">
        <v>85</v>
      </c>
      <c r="AI1305" s="82" t="s">
        <v>85</v>
      </c>
      <c r="AJ1305" s="82" t="s">
        <v>85</v>
      </c>
      <c r="AK1305" s="82" t="s">
        <v>85</v>
      </c>
      <c r="AL1305" s="82" t="s">
        <v>9345</v>
      </c>
      <c r="AM1305" s="82" t="s">
        <v>85</v>
      </c>
      <c r="AN1305" s="82" t="s">
        <v>85</v>
      </c>
      <c r="AO1305" s="82" t="s">
        <v>85</v>
      </c>
      <c r="AP1305" s="494">
        <v>16</v>
      </c>
      <c r="AQ1305" s="82"/>
      <c r="AR1305" s="92">
        <v>170</v>
      </c>
      <c r="AS1305" s="25">
        <v>6</v>
      </c>
      <c r="AT1305" s="25">
        <v>12</v>
      </c>
      <c r="AU1305" s="25">
        <v>21</v>
      </c>
      <c r="AV1305" s="25">
        <v>31</v>
      </c>
      <c r="AW1305" s="25">
        <v>242</v>
      </c>
      <c r="AX1305" s="94">
        <v>234</v>
      </c>
      <c r="AY1305" s="93">
        <v>73.5</v>
      </c>
      <c r="AZ1305" s="49">
        <v>23</v>
      </c>
      <c r="BA1305" s="49">
        <v>32</v>
      </c>
      <c r="BB1305" s="49">
        <v>0</v>
      </c>
      <c r="BC1305" s="49"/>
      <c r="BD1305" s="92" t="s">
        <v>85</v>
      </c>
      <c r="BE1305" s="90" t="s">
        <v>85</v>
      </c>
      <c r="BF1305" s="92" t="s">
        <v>85</v>
      </c>
      <c r="BG1305" s="90" t="s">
        <v>85</v>
      </c>
      <c r="BH1305" s="70">
        <v>35.799999999999997</v>
      </c>
      <c r="BI1305" s="50">
        <v>23.3</v>
      </c>
      <c r="BJ1305" s="50">
        <v>23.3</v>
      </c>
      <c r="BK1305" s="50">
        <v>12.3</v>
      </c>
      <c r="BL1305" s="357">
        <v>0.10942539005200798</v>
      </c>
      <c r="BM1305" s="73">
        <v>20</v>
      </c>
      <c r="BN1305" s="107" t="s">
        <v>3374</v>
      </c>
      <c r="BO1305" s="46" t="s">
        <v>3891</v>
      </c>
      <c r="BP1305" s="74"/>
      <c r="BQ1305" s="74"/>
      <c r="BR1305" s="74"/>
      <c r="BS1305" s="74"/>
      <c r="BT1305" s="74"/>
      <c r="BU1305" s="74"/>
      <c r="BV1305" s="74"/>
      <c r="BW1305" s="86"/>
      <c r="BX1305" s="86"/>
      <c r="BY1305" s="86"/>
      <c r="BZ1305" s="300"/>
      <c r="CA1305" s="356"/>
      <c r="CB1305" s="338"/>
      <c r="CC1305" s="362"/>
      <c r="CD1305" s="311" t="str">
        <f t="shared" si="165"/>
        <v>DISCONTINUED - EVO 6 F150, 20x9, +35mm Offset, 6x135, 87.1mm Centerbore, Satin Charcoal</v>
      </c>
      <c r="CE1305" s="311" t="s">
        <v>3721</v>
      </c>
      <c r="CF1305" s="311" t="s">
        <v>3720</v>
      </c>
      <c r="CG1305" s="300" t="str">
        <f t="shared" si="164"/>
        <v>EVO</v>
      </c>
    </row>
    <row r="1306" spans="1:85" ht="15">
      <c r="A1306" s="571">
        <f t="shared" si="163"/>
        <v>1303</v>
      </c>
      <c r="B1306" s="90" t="s">
        <v>9247</v>
      </c>
      <c r="C1306" s="90" t="s">
        <v>9258</v>
      </c>
      <c r="D1306" s="90" t="s">
        <v>9260</v>
      </c>
      <c r="E1306" s="84" t="s">
        <v>9391</v>
      </c>
      <c r="F1306" s="90" t="s">
        <v>9433</v>
      </c>
      <c r="G1306" s="83"/>
      <c r="H1306" s="83"/>
      <c r="I1306" s="45" t="s">
        <v>9463</v>
      </c>
      <c r="J1306" s="306"/>
      <c r="K1306" s="417">
        <v>45588</v>
      </c>
      <c r="L1306" s="282" t="s">
        <v>1239</v>
      </c>
      <c r="M1306" s="485">
        <v>420</v>
      </c>
      <c r="N1306" s="85"/>
      <c r="O1306" s="409"/>
      <c r="P1306" s="90">
        <v>20</v>
      </c>
      <c r="Q1306" s="46">
        <v>9</v>
      </c>
      <c r="R1306" s="92" t="s">
        <v>1089</v>
      </c>
      <c r="S1306" s="46">
        <v>6</v>
      </c>
      <c r="T1306" s="46">
        <v>5.5</v>
      </c>
      <c r="U1306" s="47">
        <v>0</v>
      </c>
      <c r="V1306" s="47">
        <v>5</v>
      </c>
      <c r="W1306" s="486" t="s">
        <v>85</v>
      </c>
      <c r="X1306" s="48">
        <v>93.1</v>
      </c>
      <c r="Y1306" s="421">
        <v>31.8</v>
      </c>
      <c r="Z1306" s="47">
        <v>2500</v>
      </c>
      <c r="AA1306" s="45" t="s">
        <v>9333</v>
      </c>
      <c r="AB1306" s="72" t="s">
        <v>9334</v>
      </c>
      <c r="AC1306" s="47" t="s">
        <v>9676</v>
      </c>
      <c r="AD1306" s="46" t="s">
        <v>9344</v>
      </c>
      <c r="AE1306" s="46" t="s">
        <v>8501</v>
      </c>
      <c r="AF1306" s="82">
        <v>26.99</v>
      </c>
      <c r="AG1306" s="82" t="s">
        <v>85</v>
      </c>
      <c r="AH1306" s="82" t="s">
        <v>85</v>
      </c>
      <c r="AI1306" s="82" t="s">
        <v>85</v>
      </c>
      <c r="AJ1306" s="82" t="s">
        <v>85</v>
      </c>
      <c r="AK1306" s="82" t="s">
        <v>85</v>
      </c>
      <c r="AL1306" s="82" t="s">
        <v>9345</v>
      </c>
      <c r="AM1306" s="82" t="s">
        <v>85</v>
      </c>
      <c r="AN1306" s="82" t="s">
        <v>85</v>
      </c>
      <c r="AO1306" s="82" t="s">
        <v>85</v>
      </c>
      <c r="AP1306" s="494">
        <v>16</v>
      </c>
      <c r="AQ1306" s="82"/>
      <c r="AR1306" s="92">
        <v>170</v>
      </c>
      <c r="AS1306" s="25">
        <v>41</v>
      </c>
      <c r="AT1306" s="25">
        <v>47</v>
      </c>
      <c r="AU1306" s="25">
        <v>56</v>
      </c>
      <c r="AV1306" s="25">
        <v>66</v>
      </c>
      <c r="AW1306" s="25">
        <v>239</v>
      </c>
      <c r="AX1306" s="94">
        <v>234</v>
      </c>
      <c r="AY1306" s="93">
        <v>73.5</v>
      </c>
      <c r="AZ1306" s="49">
        <v>23</v>
      </c>
      <c r="BA1306" s="49">
        <v>32</v>
      </c>
      <c r="BB1306" s="49">
        <v>0</v>
      </c>
      <c r="BC1306" s="49"/>
      <c r="BD1306" s="92" t="s">
        <v>85</v>
      </c>
      <c r="BE1306" s="90" t="s">
        <v>85</v>
      </c>
      <c r="BF1306" s="92" t="s">
        <v>85</v>
      </c>
      <c r="BG1306" s="90" t="s">
        <v>85</v>
      </c>
      <c r="BH1306" s="70">
        <v>37.6</v>
      </c>
      <c r="BI1306" s="50">
        <v>23.3</v>
      </c>
      <c r="BJ1306" s="50">
        <v>23.3</v>
      </c>
      <c r="BK1306" s="50">
        <v>12.3</v>
      </c>
      <c r="BL1306" s="357">
        <v>0.10942539005200798</v>
      </c>
      <c r="BM1306" s="73">
        <v>20</v>
      </c>
      <c r="BN1306" s="107" t="s">
        <v>3374</v>
      </c>
      <c r="BO1306" s="46" t="s">
        <v>3891</v>
      </c>
      <c r="BP1306" s="74"/>
      <c r="BQ1306" s="74"/>
      <c r="BR1306" s="74"/>
      <c r="BS1306" s="74"/>
      <c r="BT1306" s="74"/>
      <c r="BU1306" s="74"/>
      <c r="BV1306" s="74"/>
      <c r="BW1306" s="86"/>
      <c r="BX1306" s="86"/>
      <c r="BY1306" s="86"/>
      <c r="BZ1306" s="300"/>
      <c r="CA1306" s="356"/>
      <c r="CB1306" s="338"/>
      <c r="CC1306" s="362"/>
      <c r="CD1306" s="311" t="str">
        <f t="shared" si="165"/>
        <v>DISCONTINUED - EVO 6 Bronco / Ranger, 20x9, 0mm Offset, 6x5.5, 93.1mm Centerbore, Satin Charcoal</v>
      </c>
      <c r="CE1306" s="311" t="s">
        <v>3721</v>
      </c>
      <c r="CF1306" s="311" t="s">
        <v>3720</v>
      </c>
      <c r="CG1306" s="300" t="str">
        <f t="shared" si="164"/>
        <v>EVO</v>
      </c>
    </row>
    <row r="1307" spans="1:85" ht="15">
      <c r="A1307" s="571">
        <f t="shared" si="163"/>
        <v>1304</v>
      </c>
      <c r="B1307" s="90" t="s">
        <v>9247</v>
      </c>
      <c r="C1307" s="90" t="s">
        <v>9258</v>
      </c>
      <c r="D1307" s="90" t="s">
        <v>9260</v>
      </c>
      <c r="E1307" s="84" t="s">
        <v>9392</v>
      </c>
      <c r="F1307" s="90" t="s">
        <v>9434</v>
      </c>
      <c r="G1307" s="83"/>
      <c r="H1307" s="83"/>
      <c r="I1307" s="45" t="s">
        <v>9464</v>
      </c>
      <c r="J1307" s="306"/>
      <c r="K1307" s="417">
        <v>45588</v>
      </c>
      <c r="L1307" s="282" t="s">
        <v>1239</v>
      </c>
      <c r="M1307" s="485">
        <v>420</v>
      </c>
      <c r="N1307" s="85"/>
      <c r="O1307" s="409"/>
      <c r="P1307" s="90">
        <v>20</v>
      </c>
      <c r="Q1307" s="46">
        <v>9</v>
      </c>
      <c r="R1307" s="92" t="s">
        <v>1089</v>
      </c>
      <c r="S1307" s="46">
        <v>6</v>
      </c>
      <c r="T1307" s="46">
        <v>5.5</v>
      </c>
      <c r="U1307" s="47">
        <v>30</v>
      </c>
      <c r="V1307" s="47">
        <v>6.18</v>
      </c>
      <c r="W1307" s="486" t="s">
        <v>85</v>
      </c>
      <c r="X1307" s="48">
        <v>93.1</v>
      </c>
      <c r="Y1307" s="421">
        <v>30.2</v>
      </c>
      <c r="Z1307" s="47">
        <v>2500</v>
      </c>
      <c r="AA1307" s="45" t="s">
        <v>9333</v>
      </c>
      <c r="AB1307" s="72" t="s">
        <v>9334</v>
      </c>
      <c r="AC1307" s="47" t="s">
        <v>9948</v>
      </c>
      <c r="AD1307" s="46" t="s">
        <v>9344</v>
      </c>
      <c r="AE1307" s="46" t="s">
        <v>8501</v>
      </c>
      <c r="AF1307" s="82">
        <v>26.99</v>
      </c>
      <c r="AG1307" s="82" t="s">
        <v>85</v>
      </c>
      <c r="AH1307" s="82" t="s">
        <v>85</v>
      </c>
      <c r="AI1307" s="82" t="s">
        <v>85</v>
      </c>
      <c r="AJ1307" s="82" t="s">
        <v>85</v>
      </c>
      <c r="AK1307" s="82" t="s">
        <v>85</v>
      </c>
      <c r="AL1307" s="82" t="s">
        <v>9345</v>
      </c>
      <c r="AM1307" s="82" t="s">
        <v>85</v>
      </c>
      <c r="AN1307" s="82" t="s">
        <v>85</v>
      </c>
      <c r="AO1307" s="82" t="s">
        <v>85</v>
      </c>
      <c r="AP1307" s="494">
        <v>16</v>
      </c>
      <c r="AQ1307" s="82"/>
      <c r="AR1307" s="92">
        <v>170</v>
      </c>
      <c r="AS1307" s="25">
        <v>11</v>
      </c>
      <c r="AT1307" s="25">
        <v>17</v>
      </c>
      <c r="AU1307" s="25">
        <v>26</v>
      </c>
      <c r="AV1307" s="25">
        <v>37</v>
      </c>
      <c r="AW1307" s="25">
        <v>242</v>
      </c>
      <c r="AX1307" s="94">
        <v>234</v>
      </c>
      <c r="AY1307" s="93">
        <v>73.5</v>
      </c>
      <c r="AZ1307" s="49">
        <v>23</v>
      </c>
      <c r="BA1307" s="49">
        <v>32</v>
      </c>
      <c r="BB1307" s="49">
        <v>0</v>
      </c>
      <c r="BC1307" s="49"/>
      <c r="BD1307" s="92" t="s">
        <v>85</v>
      </c>
      <c r="BE1307" s="90" t="s">
        <v>85</v>
      </c>
      <c r="BF1307" s="92" t="s">
        <v>85</v>
      </c>
      <c r="BG1307" s="90" t="s">
        <v>85</v>
      </c>
      <c r="BH1307" s="70">
        <v>36</v>
      </c>
      <c r="BI1307" s="50">
        <v>23.3</v>
      </c>
      <c r="BJ1307" s="50">
        <v>23.3</v>
      </c>
      <c r="BK1307" s="50">
        <v>12.3</v>
      </c>
      <c r="BL1307" s="357">
        <v>0.10942539005200798</v>
      </c>
      <c r="BM1307" s="73">
        <v>20</v>
      </c>
      <c r="BN1307" s="107" t="s">
        <v>3374</v>
      </c>
      <c r="BO1307" s="46" t="s">
        <v>3891</v>
      </c>
      <c r="BP1307" s="74"/>
      <c r="BQ1307" s="74"/>
      <c r="BR1307" s="74"/>
      <c r="BS1307" s="74"/>
      <c r="BT1307" s="74"/>
      <c r="BU1307" s="74"/>
      <c r="BV1307" s="74"/>
      <c r="BW1307" s="86"/>
      <c r="BX1307" s="86"/>
      <c r="BY1307" s="86"/>
      <c r="BZ1307" s="300"/>
      <c r="CA1307" s="356"/>
      <c r="CB1307" s="338"/>
      <c r="CC1307" s="362"/>
      <c r="CD1307" s="311" t="str">
        <f t="shared" si="165"/>
        <v>DISCONTINUED - EVO 6 Bronco / Ranger, 20x9, +30mm Offset, 6x5.5, 93.1mm Centerbore, Satin Charcoal</v>
      </c>
      <c r="CE1307" s="311" t="s">
        <v>3721</v>
      </c>
      <c r="CF1307" s="311" t="s">
        <v>3720</v>
      </c>
      <c r="CG1307" s="300" t="str">
        <f t="shared" si="164"/>
        <v>EVO</v>
      </c>
    </row>
    <row r="1308" spans="1:85" ht="15">
      <c r="A1308" s="571">
        <f t="shared" si="163"/>
        <v>1305</v>
      </c>
      <c r="B1308" s="90" t="s">
        <v>9247</v>
      </c>
      <c r="C1308" s="90" t="s">
        <v>9258</v>
      </c>
      <c r="D1308" s="90" t="s">
        <v>9260</v>
      </c>
      <c r="E1308" s="84" t="s">
        <v>9393</v>
      </c>
      <c r="F1308" s="90" t="s">
        <v>9435</v>
      </c>
      <c r="G1308" s="83"/>
      <c r="H1308" s="83"/>
      <c r="I1308" s="45" t="s">
        <v>9465</v>
      </c>
      <c r="J1308" s="306"/>
      <c r="K1308" s="417">
        <v>45744</v>
      </c>
      <c r="L1308" s="282" t="s">
        <v>1239</v>
      </c>
      <c r="M1308" s="485">
        <v>272.39999999999998</v>
      </c>
      <c r="N1308" s="85"/>
      <c r="O1308" s="409"/>
      <c r="P1308" s="90">
        <v>17</v>
      </c>
      <c r="Q1308" s="46">
        <v>9</v>
      </c>
      <c r="R1308" s="92" t="s">
        <v>1089</v>
      </c>
      <c r="S1308" s="46">
        <v>6</v>
      </c>
      <c r="T1308" s="46">
        <v>5.5</v>
      </c>
      <c r="U1308" s="47">
        <v>30</v>
      </c>
      <c r="V1308" s="47">
        <v>6.18</v>
      </c>
      <c r="W1308" s="486" t="s">
        <v>85</v>
      </c>
      <c r="X1308" s="48" t="s">
        <v>9341</v>
      </c>
      <c r="Y1308" s="421">
        <v>22.6</v>
      </c>
      <c r="Z1308" s="47">
        <v>2500</v>
      </c>
      <c r="AA1308" s="45" t="s">
        <v>9333</v>
      </c>
      <c r="AB1308" s="72" t="s">
        <v>9334</v>
      </c>
      <c r="AC1308" s="47" t="s">
        <v>9949</v>
      </c>
      <c r="AD1308" s="46" t="s">
        <v>9344</v>
      </c>
      <c r="AE1308" s="46" t="s">
        <v>8501</v>
      </c>
      <c r="AF1308" s="82">
        <v>26.99</v>
      </c>
      <c r="AG1308" s="82" t="s">
        <v>85</v>
      </c>
      <c r="AH1308" s="82" t="s">
        <v>85</v>
      </c>
      <c r="AI1308" s="82" t="s">
        <v>85</v>
      </c>
      <c r="AJ1308" s="82" t="s">
        <v>85</v>
      </c>
      <c r="AK1308" s="82" t="s">
        <v>85</v>
      </c>
      <c r="AL1308" s="82" t="s">
        <v>9345</v>
      </c>
      <c r="AM1308" s="82" t="s">
        <v>85</v>
      </c>
      <c r="AN1308" s="82" t="s">
        <v>85</v>
      </c>
      <c r="AO1308" s="82" t="s">
        <v>85</v>
      </c>
      <c r="AP1308" s="494">
        <v>16</v>
      </c>
      <c r="AQ1308" s="82"/>
      <c r="AR1308" s="90">
        <v>170</v>
      </c>
      <c r="AS1308" s="49">
        <v>11</v>
      </c>
      <c r="AT1308" s="49">
        <v>21</v>
      </c>
      <c r="AU1308" s="25">
        <v>28</v>
      </c>
      <c r="AV1308" s="49">
        <v>37</v>
      </c>
      <c r="AW1308" s="25">
        <v>206</v>
      </c>
      <c r="AX1308" s="94">
        <v>200</v>
      </c>
      <c r="AY1308" s="486">
        <v>73.5</v>
      </c>
      <c r="AZ1308" s="49">
        <v>23</v>
      </c>
      <c r="BA1308" s="49">
        <v>33</v>
      </c>
      <c r="BB1308" s="49">
        <v>0</v>
      </c>
      <c r="BC1308" s="49"/>
      <c r="BD1308" s="92" t="s">
        <v>85</v>
      </c>
      <c r="BE1308" s="92" t="s">
        <v>85</v>
      </c>
      <c r="BF1308" s="92" t="s">
        <v>85</v>
      </c>
      <c r="BG1308" s="92" t="s">
        <v>85</v>
      </c>
      <c r="BH1308" s="70">
        <v>28.2</v>
      </c>
      <c r="BI1308" s="50">
        <v>20</v>
      </c>
      <c r="BJ1308" s="50">
        <v>20</v>
      </c>
      <c r="BK1308" s="50">
        <v>12.3</v>
      </c>
      <c r="BL1308" s="357">
        <v>8.0624354880000013E-2</v>
      </c>
      <c r="BM1308" s="73">
        <v>20</v>
      </c>
      <c r="BN1308" s="107" t="s">
        <v>3374</v>
      </c>
      <c r="BO1308" s="46" t="s">
        <v>9476</v>
      </c>
      <c r="BP1308" s="74"/>
      <c r="BQ1308" s="74"/>
      <c r="BR1308" s="74"/>
      <c r="BS1308" s="74"/>
      <c r="BT1308" s="74"/>
      <c r="BU1308" s="74"/>
      <c r="BV1308" s="74"/>
      <c r="BW1308" s="86"/>
      <c r="BX1308" s="86"/>
      <c r="BY1308" s="86"/>
      <c r="BZ1308" s="300"/>
      <c r="CA1308" s="356"/>
      <c r="CB1308" s="338"/>
      <c r="CC1308" s="362" t="s">
        <v>9477</v>
      </c>
      <c r="CD1308" s="311" t="str">
        <f t="shared" si="165"/>
        <v>DISCONTINUED - EVO 6 Bronco / Ranger, 17x9, +30mm Offset, 6x5.5, 93.1mm Centerbore, Satin Charcoal</v>
      </c>
      <c r="CE1308" s="311" t="s">
        <v>3721</v>
      </c>
      <c r="CF1308" s="311" t="s">
        <v>3720</v>
      </c>
      <c r="CG1308" s="300" t="str">
        <f t="shared" si="164"/>
        <v>EVO</v>
      </c>
    </row>
    <row r="1309" spans="1:85" s="36" customFormat="1" ht="15" customHeight="1">
      <c r="A1309" s="571">
        <f t="shared" si="163"/>
        <v>1306</v>
      </c>
      <c r="B1309" s="92" t="s">
        <v>84</v>
      </c>
      <c r="C1309" s="92" t="s">
        <v>1038</v>
      </c>
      <c r="D1309" s="92" t="s">
        <v>1086</v>
      </c>
      <c r="E1309" s="84" t="s">
        <v>9478</v>
      </c>
      <c r="F1309" s="84" t="s">
        <v>9478</v>
      </c>
      <c r="G1309" s="83"/>
      <c r="H1309" s="83"/>
      <c r="I1309" s="72" t="s">
        <v>592</v>
      </c>
      <c r="J1309" s="305">
        <v>42005</v>
      </c>
      <c r="K1309" s="417">
        <v>45744</v>
      </c>
      <c r="L1309" s="282" t="s">
        <v>1239</v>
      </c>
      <c r="M1309" s="328">
        <v>369</v>
      </c>
      <c r="N1309" s="85"/>
      <c r="O1309" s="409"/>
      <c r="P1309" s="92">
        <v>18</v>
      </c>
      <c r="Q1309" s="8">
        <v>9</v>
      </c>
      <c r="R1309" s="92" t="s">
        <v>1089</v>
      </c>
      <c r="S1309" s="3">
        <v>6</v>
      </c>
      <c r="T1309" s="3">
        <v>5.5</v>
      </c>
      <c r="U1309" s="3">
        <v>18</v>
      </c>
      <c r="V1309" s="19">
        <v>5.75</v>
      </c>
      <c r="W1309" s="93" t="s">
        <v>85</v>
      </c>
      <c r="X1309" s="16">
        <v>108</v>
      </c>
      <c r="Y1309" s="8">
        <v>31.94</v>
      </c>
      <c r="Z1309" s="47">
        <v>2650</v>
      </c>
      <c r="AA1309" s="71" t="s">
        <v>2165</v>
      </c>
      <c r="AB1309" s="72" t="s">
        <v>2845</v>
      </c>
      <c r="AC1309" s="47" t="s">
        <v>9733</v>
      </c>
      <c r="AD1309" s="73" t="s">
        <v>1556</v>
      </c>
      <c r="AE1309" s="46" t="s">
        <v>8503</v>
      </c>
      <c r="AF1309" s="82">
        <v>33</v>
      </c>
      <c r="AG1309" s="73" t="s">
        <v>85</v>
      </c>
      <c r="AH1309" s="73" t="s">
        <v>85</v>
      </c>
      <c r="AI1309" s="92" t="s">
        <v>2859</v>
      </c>
      <c r="AJ1309" s="73" t="s">
        <v>1827</v>
      </c>
      <c r="AK1309" s="9">
        <v>1.1000000000000001</v>
      </c>
      <c r="AL1309" s="3" t="s">
        <v>237</v>
      </c>
      <c r="AM1309" s="3" t="s">
        <v>85</v>
      </c>
      <c r="AN1309" s="38" t="s">
        <v>85</v>
      </c>
      <c r="AO1309" s="92" t="s">
        <v>85</v>
      </c>
      <c r="AP1309" s="75">
        <v>16.2</v>
      </c>
      <c r="AQ1309" s="75">
        <v>60</v>
      </c>
      <c r="AR1309" s="92">
        <v>170</v>
      </c>
      <c r="AS1309" s="25">
        <v>2.4</v>
      </c>
      <c r="AT1309" s="25">
        <v>8.9</v>
      </c>
      <c r="AU1309" s="25">
        <v>27.6</v>
      </c>
      <c r="AV1309" s="25">
        <v>36.299999999999997</v>
      </c>
      <c r="AW1309" s="25">
        <v>217.8</v>
      </c>
      <c r="AX1309" s="94">
        <v>209.6</v>
      </c>
      <c r="AY1309" s="93">
        <v>107</v>
      </c>
      <c r="AZ1309" s="49">
        <v>41</v>
      </c>
      <c r="BA1309" s="49">
        <v>74</v>
      </c>
      <c r="BB1309" s="49">
        <v>42</v>
      </c>
      <c r="BC1309" s="48">
        <v>1.65</v>
      </c>
      <c r="BD1309" s="92" t="s">
        <v>85</v>
      </c>
      <c r="BE1309" s="412" t="s">
        <v>85</v>
      </c>
      <c r="BF1309" s="92" t="s">
        <v>85</v>
      </c>
      <c r="BG1309" s="412" t="s">
        <v>85</v>
      </c>
      <c r="BH1309" s="70">
        <v>36.236647161121049</v>
      </c>
      <c r="BI1309" s="50">
        <v>21.141732283464599</v>
      </c>
      <c r="BJ1309" s="50">
        <v>21.141732283464599</v>
      </c>
      <c r="BK1309" s="50">
        <v>11.929133858267701</v>
      </c>
      <c r="BL1309" s="357">
        <v>8.7375807000000152E-2</v>
      </c>
      <c r="BM1309" s="73">
        <v>36</v>
      </c>
      <c r="BN1309" s="107" t="s">
        <v>3374</v>
      </c>
      <c r="BO1309" s="46" t="s">
        <v>3891</v>
      </c>
      <c r="BP1309" s="74" t="s">
        <v>3907</v>
      </c>
      <c r="BQ1309" s="74" t="s">
        <v>5204</v>
      </c>
      <c r="BR1309" s="74" t="s">
        <v>5198</v>
      </c>
      <c r="BS1309" s="74" t="s">
        <v>5199</v>
      </c>
      <c r="BT1309" s="74" t="s">
        <v>5169</v>
      </c>
      <c r="BU1309" s="74" t="s">
        <v>5196</v>
      </c>
      <c r="BV1309" s="74" t="s">
        <v>3909</v>
      </c>
      <c r="BW1309" s="74"/>
      <c r="BX1309" s="74"/>
      <c r="BY1309" s="74"/>
      <c r="BZ1309" s="74" t="s">
        <v>6122</v>
      </c>
      <c r="CA1309" s="356" t="s">
        <v>7288</v>
      </c>
      <c r="CB1309" s="74" t="s">
        <v>6120</v>
      </c>
      <c r="CC1309" s="356" t="s">
        <v>7289</v>
      </c>
      <c r="CD1309" s="311" t="str">
        <f t="shared" ref="CD1309:CD1332" si="166">CONCATENATE("DISCONTINUED"," ","-"," ",D1309,", ",P1309,"x",Q1309,", ",IF(W1309="N/A", "", CONCATENATE(W1309, "/")),IF(U1309&gt;0, CONCATENATE("+",U1309), U1309),"mm Offset, ",R1309,", ",X1309,"mm Centerbore, ",PROPER(AA1309), "", IF(BF1309="N/A", "", CONCATENATE(", w/ ", BF1309)))</f>
        <v>DISCONTINUED - MR309 Grid, 18x9, +18mm Offset, 6x5.5, 108mm Centerbore, Matte Black</v>
      </c>
      <c r="CE1309" s="311" t="s">
        <v>3721</v>
      </c>
      <c r="CF1309" s="311" t="s">
        <v>3720</v>
      </c>
      <c r="CG1309" s="300" t="str">
        <f t="shared" si="164"/>
        <v>STREET (3XX)</v>
      </c>
    </row>
    <row r="1310" spans="1:85" s="36" customFormat="1" ht="15" customHeight="1">
      <c r="A1310" s="571">
        <f t="shared" si="163"/>
        <v>1307</v>
      </c>
      <c r="B1310" s="92" t="s">
        <v>84</v>
      </c>
      <c r="C1310" s="92" t="s">
        <v>1038</v>
      </c>
      <c r="D1310" s="92" t="s">
        <v>1246</v>
      </c>
      <c r="E1310" s="84" t="s">
        <v>9479</v>
      </c>
      <c r="F1310" s="84" t="s">
        <v>9479</v>
      </c>
      <c r="G1310" s="83"/>
      <c r="H1310" s="83"/>
      <c r="I1310" s="72" t="s">
        <v>1889</v>
      </c>
      <c r="J1310" s="305">
        <v>42736</v>
      </c>
      <c r="K1310" s="417">
        <v>45744</v>
      </c>
      <c r="L1310" s="282" t="s">
        <v>1239</v>
      </c>
      <c r="M1310" s="328">
        <v>359</v>
      </c>
      <c r="N1310" s="85"/>
      <c r="O1310" s="409"/>
      <c r="P1310" s="29">
        <v>18</v>
      </c>
      <c r="Q1310" s="8">
        <v>9</v>
      </c>
      <c r="R1310" s="92" t="s">
        <v>1700</v>
      </c>
      <c r="S1310" s="3">
        <v>8</v>
      </c>
      <c r="T1310" s="29">
        <v>170</v>
      </c>
      <c r="U1310" s="29">
        <v>18</v>
      </c>
      <c r="V1310" s="16">
        <v>5.75</v>
      </c>
      <c r="W1310" s="93" t="s">
        <v>85</v>
      </c>
      <c r="X1310" s="16">
        <v>130.81</v>
      </c>
      <c r="Y1310" s="8">
        <v>37</v>
      </c>
      <c r="Z1310" s="47">
        <v>3640</v>
      </c>
      <c r="AA1310" s="71" t="s">
        <v>2165</v>
      </c>
      <c r="AB1310" s="72" t="s">
        <v>2845</v>
      </c>
      <c r="AC1310" s="47" t="s">
        <v>9641</v>
      </c>
      <c r="AD1310" s="73" t="s">
        <v>1759</v>
      </c>
      <c r="AE1310" s="46" t="s">
        <v>8503</v>
      </c>
      <c r="AF1310" s="82">
        <v>33</v>
      </c>
      <c r="AG1310" s="73" t="s">
        <v>85</v>
      </c>
      <c r="AH1310" s="73" t="s">
        <v>85</v>
      </c>
      <c r="AI1310" s="3" t="s">
        <v>2863</v>
      </c>
      <c r="AJ1310" s="92" t="s">
        <v>1826</v>
      </c>
      <c r="AK1310" s="9">
        <v>1.1000000000000001</v>
      </c>
      <c r="AL1310" s="71" t="s">
        <v>237</v>
      </c>
      <c r="AM1310" s="3" t="s">
        <v>85</v>
      </c>
      <c r="AN1310" s="38" t="s">
        <v>85</v>
      </c>
      <c r="AO1310" s="3" t="s">
        <v>85</v>
      </c>
      <c r="AP1310" s="75">
        <v>16.2</v>
      </c>
      <c r="AQ1310" s="75">
        <v>60</v>
      </c>
      <c r="AR1310" s="3">
        <v>210</v>
      </c>
      <c r="AS1310" s="34">
        <v>0</v>
      </c>
      <c r="AT1310" s="34">
        <v>0</v>
      </c>
      <c r="AU1310" s="34">
        <v>23.3</v>
      </c>
      <c r="AV1310" s="34">
        <v>41.3</v>
      </c>
      <c r="AW1310" s="34">
        <v>218.8</v>
      </c>
      <c r="AX1310" s="94">
        <v>208.3</v>
      </c>
      <c r="AY1310" s="93">
        <v>128</v>
      </c>
      <c r="AZ1310" s="49">
        <v>97.7</v>
      </c>
      <c r="BA1310" s="49">
        <v>107</v>
      </c>
      <c r="BB1310" s="49">
        <v>23</v>
      </c>
      <c r="BC1310" s="48">
        <v>0.91</v>
      </c>
      <c r="BD1310" s="92" t="s">
        <v>85</v>
      </c>
      <c r="BE1310" s="412" t="s">
        <v>85</v>
      </c>
      <c r="BF1310" s="92" t="s">
        <v>85</v>
      </c>
      <c r="BG1310" s="412" t="s">
        <v>85</v>
      </c>
      <c r="BH1310" s="70">
        <v>41.740854973670153</v>
      </c>
      <c r="BI1310" s="50">
        <v>21.141732283464599</v>
      </c>
      <c r="BJ1310" s="50">
        <v>21.141732283464599</v>
      </c>
      <c r="BK1310" s="50">
        <v>11.929133858267701</v>
      </c>
      <c r="BL1310" s="357">
        <v>8.7375807000000152E-2</v>
      </c>
      <c r="BM1310" s="73">
        <v>36</v>
      </c>
      <c r="BN1310" s="107" t="s">
        <v>3374</v>
      </c>
      <c r="BO1310" s="46" t="s">
        <v>3891</v>
      </c>
      <c r="BP1310" s="74" t="s">
        <v>3907</v>
      </c>
      <c r="BQ1310" s="29" t="s">
        <v>5165</v>
      </c>
      <c r="BR1310" s="29" t="s">
        <v>5212</v>
      </c>
      <c r="BS1310" s="29" t="s">
        <v>5199</v>
      </c>
      <c r="BT1310" s="74" t="s">
        <v>5210</v>
      </c>
      <c r="BU1310" s="74" t="s">
        <v>5189</v>
      </c>
      <c r="BV1310" s="74" t="s">
        <v>4101</v>
      </c>
      <c r="BW1310" s="74" t="s">
        <v>3909</v>
      </c>
      <c r="BX1310" s="74"/>
      <c r="BY1310" s="74"/>
      <c r="BZ1310" s="300" t="s">
        <v>6140</v>
      </c>
      <c r="CA1310" s="356" t="s">
        <v>7825</v>
      </c>
      <c r="CB1310" s="300" t="s">
        <v>6143</v>
      </c>
      <c r="CC1310" s="356" t="s">
        <v>7826</v>
      </c>
      <c r="CD1310" s="311" t="str">
        <f t="shared" si="166"/>
        <v>DISCONTINUED - MR312, 18x9, +18mm Offset, 8x170, 130.81mm Centerbore, Matte Black</v>
      </c>
      <c r="CE1310" s="311" t="s">
        <v>3721</v>
      </c>
      <c r="CF1310" s="311" t="s">
        <v>3720</v>
      </c>
      <c r="CG1310" s="300" t="str">
        <f t="shared" si="164"/>
        <v>STREET (3XX)</v>
      </c>
    </row>
    <row r="1311" spans="1:85" s="36" customFormat="1" ht="15" customHeight="1">
      <c r="A1311" s="571">
        <f t="shared" si="163"/>
        <v>1308</v>
      </c>
      <c r="B1311" s="97" t="s">
        <v>84</v>
      </c>
      <c r="C1311" s="97" t="s">
        <v>1038</v>
      </c>
      <c r="D1311" s="97" t="s">
        <v>1976</v>
      </c>
      <c r="E1311" s="84" t="s">
        <v>9480</v>
      </c>
      <c r="F1311" s="84" t="s">
        <v>9480</v>
      </c>
      <c r="G1311" s="83"/>
      <c r="H1311" s="83"/>
      <c r="I1311" s="42" t="s">
        <v>5330</v>
      </c>
      <c r="J1311" s="315">
        <v>44501.579826388886</v>
      </c>
      <c r="K1311" s="417">
        <v>45744</v>
      </c>
      <c r="L1311" s="282" t="s">
        <v>1239</v>
      </c>
      <c r="M1311" s="328">
        <v>419</v>
      </c>
      <c r="N1311" s="85"/>
      <c r="O1311" s="409"/>
      <c r="P1311" s="83">
        <v>20</v>
      </c>
      <c r="Q1311" s="8">
        <v>9</v>
      </c>
      <c r="R1311" s="92" t="s">
        <v>1089</v>
      </c>
      <c r="S1311" s="13">
        <v>6</v>
      </c>
      <c r="T1311" s="83">
        <v>5.5</v>
      </c>
      <c r="U1311" s="83">
        <v>18</v>
      </c>
      <c r="V1311" s="16">
        <v>5.7</v>
      </c>
      <c r="W1311" s="95" t="s">
        <v>85</v>
      </c>
      <c r="X1311" s="40">
        <v>106.25</v>
      </c>
      <c r="Y1311" s="41">
        <v>37.18</v>
      </c>
      <c r="Z1311" s="47">
        <v>2650</v>
      </c>
      <c r="AA1311" s="71" t="s">
        <v>5160</v>
      </c>
      <c r="AB1311" s="11" t="s">
        <v>2847</v>
      </c>
      <c r="AC1311" s="47" t="s">
        <v>9769</v>
      </c>
      <c r="AD1311" s="11" t="s">
        <v>2537</v>
      </c>
      <c r="AE1311" s="46" t="s">
        <v>8502</v>
      </c>
      <c r="AF1311" s="82">
        <v>33</v>
      </c>
      <c r="AG1311" s="14" t="s">
        <v>85</v>
      </c>
      <c r="AH1311" s="14" t="s">
        <v>1786</v>
      </c>
      <c r="AI1311" s="13" t="s">
        <v>85</v>
      </c>
      <c r="AJ1311" s="31" t="s">
        <v>2484</v>
      </c>
      <c r="AK1311" s="9">
        <v>1.1000000000000001</v>
      </c>
      <c r="AL1311" s="11" t="s">
        <v>236</v>
      </c>
      <c r="AM1311" s="74" t="s">
        <v>1649</v>
      </c>
      <c r="AN1311" s="38">
        <v>2.75</v>
      </c>
      <c r="AO1311" s="3">
        <v>78.3</v>
      </c>
      <c r="AP1311" s="75">
        <v>16.2</v>
      </c>
      <c r="AQ1311" s="75">
        <v>60</v>
      </c>
      <c r="AR1311" s="13">
        <v>175</v>
      </c>
      <c r="AS1311" s="67">
        <v>4</v>
      </c>
      <c r="AT1311" s="67">
        <v>20.8</v>
      </c>
      <c r="AU1311" s="67">
        <v>39.700000000000003</v>
      </c>
      <c r="AV1311" s="67">
        <v>41</v>
      </c>
      <c r="AW1311" s="67">
        <v>244</v>
      </c>
      <c r="AX1311" s="96">
        <v>239</v>
      </c>
      <c r="AY1311" s="77">
        <v>106.25</v>
      </c>
      <c r="AZ1311" s="49">
        <v>44</v>
      </c>
      <c r="BA1311" s="49">
        <v>44</v>
      </c>
      <c r="BB1311" s="49">
        <v>54</v>
      </c>
      <c r="BC1311" s="48">
        <v>2.13</v>
      </c>
      <c r="BD1311" s="3" t="s">
        <v>85</v>
      </c>
      <c r="BE1311" s="412" t="s">
        <v>85</v>
      </c>
      <c r="BF1311" s="3" t="s">
        <v>85</v>
      </c>
      <c r="BG1311" s="412" t="s">
        <v>85</v>
      </c>
      <c r="BH1311" s="70">
        <v>44.15</v>
      </c>
      <c r="BI1311" s="50">
        <v>23.228346456692901</v>
      </c>
      <c r="BJ1311" s="50">
        <v>23.228346456692901</v>
      </c>
      <c r="BK1311" s="50">
        <v>11.771653543307099</v>
      </c>
      <c r="BL1311" s="357">
        <v>0.10408189999999996</v>
      </c>
      <c r="BM1311" s="14">
        <v>24</v>
      </c>
      <c r="BN1311" s="107" t="s">
        <v>3374</v>
      </c>
      <c r="BO1311" s="46" t="s">
        <v>3891</v>
      </c>
      <c r="BP1311" s="29" t="s">
        <v>3907</v>
      </c>
      <c r="BQ1311" s="29" t="s">
        <v>5175</v>
      </c>
      <c r="BR1311" s="29" t="s">
        <v>2709</v>
      </c>
      <c r="BS1311" s="29" t="s">
        <v>5199</v>
      </c>
      <c r="BT1311" s="74" t="s">
        <v>5210</v>
      </c>
      <c r="BU1311" s="74" t="s">
        <v>5189</v>
      </c>
      <c r="BV1311" s="74" t="s">
        <v>4101</v>
      </c>
      <c r="BW1311" s="74" t="s">
        <v>3909</v>
      </c>
      <c r="BX1311" s="74"/>
      <c r="BY1311" s="74"/>
      <c r="BZ1311" s="300" t="s">
        <v>7861</v>
      </c>
      <c r="CA1311" s="356" t="s">
        <v>7862</v>
      </c>
      <c r="CB1311" s="300" t="s">
        <v>7859</v>
      </c>
      <c r="CC1311" s="356" t="s">
        <v>7860</v>
      </c>
      <c r="CD1311" s="311" t="str">
        <f t="shared" si="166"/>
        <v>DISCONTINUED - MR315, 20x9, +18mm Offset, 6x5.5, 106.25mm Centerbore, Gold - Black Lip</v>
      </c>
      <c r="CE1311" s="311" t="s">
        <v>3721</v>
      </c>
      <c r="CF1311" s="311" t="s">
        <v>3720</v>
      </c>
      <c r="CG1311" s="300" t="str">
        <f t="shared" si="164"/>
        <v>STREET (3XX)</v>
      </c>
    </row>
    <row r="1312" spans="1:85" s="36" customFormat="1" ht="15" customHeight="1">
      <c r="A1312" s="571">
        <f t="shared" si="163"/>
        <v>1309</v>
      </c>
      <c r="B1312" s="92" t="s">
        <v>84</v>
      </c>
      <c r="C1312" s="92" t="s">
        <v>1038</v>
      </c>
      <c r="D1312" s="92" t="s">
        <v>3867</v>
      </c>
      <c r="E1312" s="84" t="s">
        <v>9481</v>
      </c>
      <c r="F1312" s="84" t="s">
        <v>9481</v>
      </c>
      <c r="G1312" s="83"/>
      <c r="H1312" s="83"/>
      <c r="I1312" s="72" t="s">
        <v>5962</v>
      </c>
      <c r="J1312" s="315">
        <v>44883</v>
      </c>
      <c r="K1312" s="417">
        <v>45744</v>
      </c>
      <c r="L1312" s="282" t="s">
        <v>1239</v>
      </c>
      <c r="M1312" s="328">
        <v>399</v>
      </c>
      <c r="N1312" s="85"/>
      <c r="O1312" s="409"/>
      <c r="P1312" s="29">
        <v>20</v>
      </c>
      <c r="Q1312" s="8">
        <v>9</v>
      </c>
      <c r="R1312" s="92" t="s">
        <v>1701</v>
      </c>
      <c r="S1312" s="3">
        <v>8</v>
      </c>
      <c r="T1312" s="29">
        <v>180</v>
      </c>
      <c r="U1312" s="29">
        <v>18</v>
      </c>
      <c r="V1312" s="16">
        <v>5.7</v>
      </c>
      <c r="W1312" s="93" t="s">
        <v>85</v>
      </c>
      <c r="X1312" s="16">
        <v>130.81</v>
      </c>
      <c r="Y1312" s="41">
        <v>41.47</v>
      </c>
      <c r="Z1312" s="47">
        <v>3640</v>
      </c>
      <c r="AA1312" s="71" t="s">
        <v>4122</v>
      </c>
      <c r="AB1312" s="71" t="s">
        <v>2845</v>
      </c>
      <c r="AC1312" s="47" t="s">
        <v>9770</v>
      </c>
      <c r="AD1312" s="74" t="s">
        <v>1597</v>
      </c>
      <c r="AE1312" s="46" t="s">
        <v>8503</v>
      </c>
      <c r="AF1312" s="82">
        <v>33</v>
      </c>
      <c r="AG1312" s="80" t="s">
        <v>85</v>
      </c>
      <c r="AH1312" s="73" t="s">
        <v>85</v>
      </c>
      <c r="AI1312" s="73" t="s">
        <v>2863</v>
      </c>
      <c r="AJ1312" s="73" t="s">
        <v>85</v>
      </c>
      <c r="AK1312" s="9" t="s">
        <v>85</v>
      </c>
      <c r="AL1312" s="74" t="s">
        <v>237</v>
      </c>
      <c r="AM1312" s="74" t="s">
        <v>85</v>
      </c>
      <c r="AN1312" s="38" t="s">
        <v>85</v>
      </c>
      <c r="AO1312" s="74" t="s">
        <v>85</v>
      </c>
      <c r="AP1312" s="75">
        <v>16.2</v>
      </c>
      <c r="AQ1312" s="75">
        <v>60</v>
      </c>
      <c r="AR1312" s="3">
        <v>210</v>
      </c>
      <c r="AS1312" s="34">
        <v>0</v>
      </c>
      <c r="AT1312" s="34">
        <v>0</v>
      </c>
      <c r="AU1312" s="34">
        <v>14</v>
      </c>
      <c r="AV1312" s="34">
        <v>34</v>
      </c>
      <c r="AW1312" s="34">
        <v>245</v>
      </c>
      <c r="AX1312" s="94">
        <v>237</v>
      </c>
      <c r="AY1312" s="381">
        <v>123.1</v>
      </c>
      <c r="AZ1312" s="382">
        <v>92</v>
      </c>
      <c r="BA1312" s="382">
        <v>92</v>
      </c>
      <c r="BB1312" s="49">
        <v>45</v>
      </c>
      <c r="BC1312" s="48">
        <v>1.77</v>
      </c>
      <c r="BD1312" s="3" t="s">
        <v>85</v>
      </c>
      <c r="BE1312" s="412" t="s">
        <v>85</v>
      </c>
      <c r="BF1312" s="3" t="s">
        <v>85</v>
      </c>
      <c r="BG1312" s="412" t="s">
        <v>85</v>
      </c>
      <c r="BH1312" s="70">
        <v>45.97</v>
      </c>
      <c r="BI1312" s="50">
        <v>23.228346456692901</v>
      </c>
      <c r="BJ1312" s="50">
        <v>23.228346456692901</v>
      </c>
      <c r="BK1312" s="50">
        <v>11.771653543307099</v>
      </c>
      <c r="BL1312" s="357">
        <v>0.10408189999999996</v>
      </c>
      <c r="BM1312" s="14">
        <v>24</v>
      </c>
      <c r="BN1312" s="107" t="s">
        <v>3374</v>
      </c>
      <c r="BO1312" s="46" t="s">
        <v>3891</v>
      </c>
      <c r="BP1312" s="29" t="s">
        <v>3907</v>
      </c>
      <c r="BQ1312" s="29" t="s">
        <v>5222</v>
      </c>
      <c r="BR1312" s="29" t="s">
        <v>5223</v>
      </c>
      <c r="BS1312" s="29" t="s">
        <v>5216</v>
      </c>
      <c r="BT1312" s="74" t="s">
        <v>4101</v>
      </c>
      <c r="BU1312" s="74" t="s">
        <v>3909</v>
      </c>
      <c r="BV1312" s="74"/>
      <c r="BW1312" s="74"/>
      <c r="BX1312" s="74"/>
      <c r="BY1312" s="74"/>
      <c r="BZ1312" s="300" t="s">
        <v>7877</v>
      </c>
      <c r="CA1312" s="363" t="s">
        <v>7878</v>
      </c>
      <c r="CB1312" s="300" t="s">
        <v>7875</v>
      </c>
      <c r="CC1312" s="363" t="s">
        <v>7876</v>
      </c>
      <c r="CD1312" s="311" t="str">
        <f t="shared" si="166"/>
        <v>DISCONTINUED - MR316, 20x9, +18mm Offset, 8x180, 130.81mm Centerbore, Gloss Black</v>
      </c>
      <c r="CE1312" s="311" t="s">
        <v>3721</v>
      </c>
      <c r="CF1312" s="311" t="s">
        <v>3720</v>
      </c>
      <c r="CG1312" s="300" t="str">
        <f t="shared" si="164"/>
        <v>STREET (3XX)</v>
      </c>
    </row>
    <row r="1313" spans="1:85" s="36" customFormat="1" ht="15" customHeight="1">
      <c r="A1313" s="571">
        <f t="shared" si="163"/>
        <v>1310</v>
      </c>
      <c r="B1313" s="92" t="s">
        <v>84</v>
      </c>
      <c r="C1313" s="92" t="s">
        <v>1038</v>
      </c>
      <c r="D1313" s="92" t="s">
        <v>4208</v>
      </c>
      <c r="E1313" s="129" t="s">
        <v>9482</v>
      </c>
      <c r="F1313" s="84" t="s">
        <v>9482</v>
      </c>
      <c r="G1313" s="83"/>
      <c r="H1313" s="83"/>
      <c r="I1313" s="72" t="s">
        <v>4212</v>
      </c>
      <c r="J1313" s="305">
        <v>44026</v>
      </c>
      <c r="K1313" s="417">
        <v>45744</v>
      </c>
      <c r="L1313" s="282" t="s">
        <v>1239</v>
      </c>
      <c r="M1313" s="328">
        <v>309</v>
      </c>
      <c r="N1313" s="85"/>
      <c r="O1313" s="409"/>
      <c r="P1313" s="29">
        <v>17</v>
      </c>
      <c r="Q1313" s="24">
        <v>8.5</v>
      </c>
      <c r="R1313" s="92" t="s">
        <v>1688</v>
      </c>
      <c r="S1313" s="3">
        <v>5</v>
      </c>
      <c r="T1313" s="29">
        <v>150</v>
      </c>
      <c r="U1313" s="29">
        <v>0</v>
      </c>
      <c r="V1313" s="16">
        <v>4.75</v>
      </c>
      <c r="W1313" s="93" t="s">
        <v>85</v>
      </c>
      <c r="X1313" s="16">
        <v>110.5</v>
      </c>
      <c r="Y1313" s="8">
        <v>29.47</v>
      </c>
      <c r="Z1313" s="47">
        <v>2650</v>
      </c>
      <c r="AA1313" s="11" t="s">
        <v>2093</v>
      </c>
      <c r="AB1313" s="11" t="s">
        <v>2850</v>
      </c>
      <c r="AC1313" s="47" t="s">
        <v>9714</v>
      </c>
      <c r="AD1313" s="74" t="s">
        <v>1598</v>
      </c>
      <c r="AE1313" s="46" t="s">
        <v>8501</v>
      </c>
      <c r="AF1313" s="82">
        <v>22</v>
      </c>
      <c r="AG1313" s="80" t="s">
        <v>85</v>
      </c>
      <c r="AH1313" s="73" t="s">
        <v>85</v>
      </c>
      <c r="AI1313" s="73" t="s">
        <v>85</v>
      </c>
      <c r="AJ1313" s="73" t="s">
        <v>1497</v>
      </c>
      <c r="AK1313" s="9">
        <v>1.1000000000000001</v>
      </c>
      <c r="AL1313" s="92" t="s">
        <v>237</v>
      </c>
      <c r="AM1313" s="92" t="s">
        <v>85</v>
      </c>
      <c r="AN1313" s="38" t="s">
        <v>85</v>
      </c>
      <c r="AO1313" s="92" t="s">
        <v>85</v>
      </c>
      <c r="AP1313" s="75">
        <v>16.2</v>
      </c>
      <c r="AQ1313" s="75">
        <v>60</v>
      </c>
      <c r="AR1313" s="3">
        <v>180</v>
      </c>
      <c r="AS1313" s="34">
        <v>0</v>
      </c>
      <c r="AT1313" s="34">
        <v>21</v>
      </c>
      <c r="AU1313" s="34">
        <v>55</v>
      </c>
      <c r="AV1313" s="34">
        <v>85</v>
      </c>
      <c r="AW1313" s="34">
        <v>208.8</v>
      </c>
      <c r="AX1313" s="94">
        <v>205.8</v>
      </c>
      <c r="AY1313" s="383">
        <v>103.35</v>
      </c>
      <c r="AZ1313" s="382">
        <v>32</v>
      </c>
      <c r="BA1313" s="382">
        <v>39.5</v>
      </c>
      <c r="BB1313" s="49">
        <v>21</v>
      </c>
      <c r="BC1313" s="48">
        <v>0.83</v>
      </c>
      <c r="BD1313" s="3" t="s">
        <v>85</v>
      </c>
      <c r="BE1313" s="412" t="s">
        <v>85</v>
      </c>
      <c r="BF1313" s="3" t="s">
        <v>85</v>
      </c>
      <c r="BG1313" s="412" t="s">
        <v>85</v>
      </c>
      <c r="BH1313" s="70">
        <v>33.770000000000003</v>
      </c>
      <c r="BI1313" s="50">
        <v>20.236220472440898</v>
      </c>
      <c r="BJ1313" s="50">
        <v>20.236220472440898</v>
      </c>
      <c r="BK1313" s="50">
        <v>11.417322834645701</v>
      </c>
      <c r="BL1313" s="357">
        <v>7.6616839999999839E-2</v>
      </c>
      <c r="BM1313" s="73">
        <v>36</v>
      </c>
      <c r="BN1313" s="107" t="s">
        <v>3374</v>
      </c>
      <c r="BO1313" s="46" t="s">
        <v>3891</v>
      </c>
      <c r="BP1313" s="29" t="s">
        <v>3907</v>
      </c>
      <c r="BQ1313" s="29" t="s">
        <v>4614</v>
      </c>
      <c r="BR1313" s="29" t="s">
        <v>5224</v>
      </c>
      <c r="BS1313" s="29" t="s">
        <v>5199</v>
      </c>
      <c r="BT1313" s="74" t="s">
        <v>5225</v>
      </c>
      <c r="BU1313" s="74" t="s">
        <v>5226</v>
      </c>
      <c r="BV1313" s="74" t="s">
        <v>4101</v>
      </c>
      <c r="BW1313" s="74" t="s">
        <v>3909</v>
      </c>
      <c r="BX1313" s="74"/>
      <c r="BY1313" s="74"/>
      <c r="BZ1313" s="300" t="s">
        <v>6210</v>
      </c>
      <c r="CA1313" s="363" t="s">
        <v>7397</v>
      </c>
      <c r="CB1313" s="300" t="s">
        <v>6213</v>
      </c>
      <c r="CC1313" s="363" t="s">
        <v>7396</v>
      </c>
      <c r="CD1313" s="311" t="str">
        <f t="shared" si="166"/>
        <v>DISCONTINUED - MR317, 17x8.5, 0mm Offset, 5x150, 110.5mm Centerbore, Titanium</v>
      </c>
      <c r="CE1313" s="311" t="s">
        <v>3721</v>
      </c>
      <c r="CF1313" s="311" t="s">
        <v>3720</v>
      </c>
      <c r="CG1313" s="300" t="str">
        <f t="shared" si="164"/>
        <v>STREET (3XX)</v>
      </c>
    </row>
    <row r="1314" spans="1:85" s="36" customFormat="1" ht="15" customHeight="1">
      <c r="A1314" s="571">
        <f t="shared" si="163"/>
        <v>1311</v>
      </c>
      <c r="B1314" s="4" t="s">
        <v>84</v>
      </c>
      <c r="C1314" s="92" t="s">
        <v>1038</v>
      </c>
      <c r="D1314" s="92" t="s">
        <v>5782</v>
      </c>
      <c r="E1314" s="84" t="s">
        <v>9483</v>
      </c>
      <c r="F1314" s="84" t="s">
        <v>9483</v>
      </c>
      <c r="G1314" s="83" t="s">
        <v>2095</v>
      </c>
      <c r="H1314" s="83"/>
      <c r="I1314" s="346">
        <v>191682032486</v>
      </c>
      <c r="J1314" s="305">
        <v>44790.412167395836</v>
      </c>
      <c r="K1314" s="417">
        <v>45744</v>
      </c>
      <c r="L1314" s="282" t="s">
        <v>1239</v>
      </c>
      <c r="M1314" s="328">
        <v>299</v>
      </c>
      <c r="N1314" s="85"/>
      <c r="O1314" s="409"/>
      <c r="P1314" s="29">
        <v>17</v>
      </c>
      <c r="Q1314" s="8">
        <v>9</v>
      </c>
      <c r="R1314" s="92" t="s">
        <v>1756</v>
      </c>
      <c r="S1314" s="3">
        <v>5</v>
      </c>
      <c r="T1314" s="29">
        <v>4.5</v>
      </c>
      <c r="U1314" s="29">
        <v>-12</v>
      </c>
      <c r="V1314" s="16">
        <v>4.5</v>
      </c>
      <c r="W1314" s="93" t="s">
        <v>85</v>
      </c>
      <c r="X1314" s="16">
        <v>83</v>
      </c>
      <c r="Y1314" s="8">
        <v>27.41</v>
      </c>
      <c r="Z1314" s="47">
        <v>2650</v>
      </c>
      <c r="AA1314" s="11" t="s">
        <v>2168</v>
      </c>
      <c r="AB1314" s="11" t="s">
        <v>2846</v>
      </c>
      <c r="AC1314" s="47" t="s">
        <v>9932</v>
      </c>
      <c r="AD1314" s="74" t="s">
        <v>5621</v>
      </c>
      <c r="AE1314" s="46" t="s">
        <v>8501</v>
      </c>
      <c r="AF1314" s="82">
        <v>22</v>
      </c>
      <c r="AG1314" s="73" t="s">
        <v>85</v>
      </c>
      <c r="AH1314" s="73" t="s">
        <v>85</v>
      </c>
      <c r="AI1314" s="73" t="s">
        <v>85</v>
      </c>
      <c r="AJ1314" s="9" t="s">
        <v>85</v>
      </c>
      <c r="AK1314" s="9" t="s">
        <v>85</v>
      </c>
      <c r="AL1314" s="13" t="s">
        <v>237</v>
      </c>
      <c r="AM1314" s="3" t="s">
        <v>85</v>
      </c>
      <c r="AN1314" s="38" t="s">
        <v>85</v>
      </c>
      <c r="AO1314" s="3" t="s">
        <v>85</v>
      </c>
      <c r="AP1314" s="75">
        <v>16.2</v>
      </c>
      <c r="AQ1314" s="75">
        <v>60</v>
      </c>
      <c r="AR1314" s="3">
        <v>150</v>
      </c>
      <c r="AS1314" s="34">
        <v>19</v>
      </c>
      <c r="AT1314" s="34">
        <v>31</v>
      </c>
      <c r="AU1314" s="34">
        <v>46</v>
      </c>
      <c r="AV1314" s="34">
        <v>66</v>
      </c>
      <c r="AW1314" s="34">
        <v>211</v>
      </c>
      <c r="AX1314" s="94">
        <v>208</v>
      </c>
      <c r="AY1314" s="381">
        <v>60.1</v>
      </c>
      <c r="AZ1314" s="382">
        <v>20.329999999999998</v>
      </c>
      <c r="BA1314" s="382">
        <v>45</v>
      </c>
      <c r="BB1314" s="49">
        <v>29</v>
      </c>
      <c r="BC1314" s="48">
        <v>1.1399999999999999</v>
      </c>
      <c r="BD1314" s="3" t="s">
        <v>85</v>
      </c>
      <c r="BE1314" s="412" t="s">
        <v>85</v>
      </c>
      <c r="BF1314" s="3" t="s">
        <v>85</v>
      </c>
      <c r="BG1314" s="412" t="s">
        <v>85</v>
      </c>
      <c r="BH1314" s="70">
        <v>31.048435257703591</v>
      </c>
      <c r="BI1314" s="50">
        <v>20.236220472440898</v>
      </c>
      <c r="BJ1314" s="50">
        <v>20.236220472440898</v>
      </c>
      <c r="BK1314" s="50">
        <v>12.4409448818898</v>
      </c>
      <c r="BL1314" s="357">
        <v>8.348593599999983E-2</v>
      </c>
      <c r="BM1314" s="73">
        <v>36</v>
      </c>
      <c r="BN1314" s="107" t="s">
        <v>3374</v>
      </c>
      <c r="BO1314" s="46" t="s">
        <v>3891</v>
      </c>
      <c r="BP1314" s="29" t="s">
        <v>3907</v>
      </c>
      <c r="BQ1314" s="29" t="s">
        <v>6574</v>
      </c>
      <c r="BR1314" s="29" t="s">
        <v>6575</v>
      </c>
      <c r="BS1314" s="29" t="s">
        <v>6576</v>
      </c>
      <c r="BT1314" s="74" t="s">
        <v>4101</v>
      </c>
      <c r="BU1314" s="74" t="s">
        <v>3909</v>
      </c>
      <c r="BV1314" s="74" t="s">
        <v>6577</v>
      </c>
      <c r="BW1314" s="74"/>
      <c r="BX1314" s="74"/>
      <c r="BY1314" s="74"/>
      <c r="BZ1314" s="300" t="s">
        <v>7907</v>
      </c>
      <c r="CA1314" s="363" t="s">
        <v>7908</v>
      </c>
      <c r="CB1314" s="300" t="s">
        <v>7909</v>
      </c>
      <c r="CC1314" s="363" t="s">
        <v>7910</v>
      </c>
      <c r="CD1314" s="311" t="str">
        <f t="shared" si="166"/>
        <v>DISCONTINUED - MR319, 17x9, -12mm Offset, 5x4.5, 83mm Centerbore, Method Bronze</v>
      </c>
      <c r="CE1314" s="311" t="s">
        <v>3721</v>
      </c>
      <c r="CF1314" s="311" t="s">
        <v>3720</v>
      </c>
      <c r="CG1314" s="300" t="str">
        <f t="shared" si="164"/>
        <v>STREET (3XX)</v>
      </c>
    </row>
    <row r="1315" spans="1:85" s="36" customFormat="1" ht="15" customHeight="1">
      <c r="A1315" s="571">
        <f t="shared" si="163"/>
        <v>1312</v>
      </c>
      <c r="B1315" s="4" t="s">
        <v>84</v>
      </c>
      <c r="C1315" s="92" t="s">
        <v>1038</v>
      </c>
      <c r="D1315" s="92" t="s">
        <v>5782</v>
      </c>
      <c r="E1315" s="84" t="s">
        <v>9484</v>
      </c>
      <c r="F1315" s="84" t="s">
        <v>9484</v>
      </c>
      <c r="G1315" s="83" t="s">
        <v>2095</v>
      </c>
      <c r="H1315" s="83"/>
      <c r="I1315" s="346">
        <v>191682032523</v>
      </c>
      <c r="J1315" s="305">
        <v>44790.412168101851</v>
      </c>
      <c r="K1315" s="417">
        <v>45744</v>
      </c>
      <c r="L1315" s="282" t="s">
        <v>1239</v>
      </c>
      <c r="M1315" s="328">
        <v>299</v>
      </c>
      <c r="N1315" s="85"/>
      <c r="O1315" s="409"/>
      <c r="P1315" s="29">
        <v>17</v>
      </c>
      <c r="Q1315" s="8">
        <v>9</v>
      </c>
      <c r="R1315" s="92" t="s">
        <v>1089</v>
      </c>
      <c r="S1315" s="3">
        <v>6</v>
      </c>
      <c r="T1315" s="29">
        <v>5.5</v>
      </c>
      <c r="U1315" s="29">
        <v>-12</v>
      </c>
      <c r="V1315" s="16">
        <v>4.5</v>
      </c>
      <c r="W1315" s="93" t="s">
        <v>85</v>
      </c>
      <c r="X1315" s="16">
        <v>106.25</v>
      </c>
      <c r="Y1315" s="8">
        <v>27.59</v>
      </c>
      <c r="Z1315" s="47">
        <v>2650</v>
      </c>
      <c r="AA1315" s="11" t="s">
        <v>2168</v>
      </c>
      <c r="AB1315" s="11" t="s">
        <v>2846</v>
      </c>
      <c r="AC1315" s="47" t="s">
        <v>9720</v>
      </c>
      <c r="AD1315" s="74" t="s">
        <v>5625</v>
      </c>
      <c r="AE1315" s="46" t="s">
        <v>8501</v>
      </c>
      <c r="AF1315" s="82">
        <v>22</v>
      </c>
      <c r="AG1315" s="73" t="s">
        <v>85</v>
      </c>
      <c r="AH1315" s="73" t="s">
        <v>85</v>
      </c>
      <c r="AI1315" s="73" t="s">
        <v>85</v>
      </c>
      <c r="AJ1315" s="9" t="s">
        <v>85</v>
      </c>
      <c r="AK1315" s="9" t="s">
        <v>85</v>
      </c>
      <c r="AL1315" s="13" t="s">
        <v>236</v>
      </c>
      <c r="AM1315" s="75" t="s">
        <v>1649</v>
      </c>
      <c r="AN1315" s="38">
        <v>2.75</v>
      </c>
      <c r="AO1315" s="3">
        <v>78.3</v>
      </c>
      <c r="AP1315" s="75">
        <v>16.2</v>
      </c>
      <c r="AQ1315" s="75">
        <v>60</v>
      </c>
      <c r="AR1315" s="3">
        <v>175</v>
      </c>
      <c r="AS1315" s="34">
        <v>9</v>
      </c>
      <c r="AT1315" s="34">
        <v>28</v>
      </c>
      <c r="AU1315" s="34">
        <v>46</v>
      </c>
      <c r="AV1315" s="34">
        <v>66</v>
      </c>
      <c r="AW1315" s="34">
        <v>211</v>
      </c>
      <c r="AX1315" s="94">
        <v>208</v>
      </c>
      <c r="AY1315" s="381">
        <v>103.34</v>
      </c>
      <c r="AZ1315" s="382">
        <v>27.13</v>
      </c>
      <c r="BA1315" s="382">
        <v>45</v>
      </c>
      <c r="BB1315" s="49">
        <v>29</v>
      </c>
      <c r="BC1315" s="48">
        <v>1.1399999999999999</v>
      </c>
      <c r="BD1315" s="3" t="s">
        <v>85</v>
      </c>
      <c r="BE1315" s="412" t="s">
        <v>85</v>
      </c>
      <c r="BF1315" s="3" t="s">
        <v>85</v>
      </c>
      <c r="BG1315" s="412" t="s">
        <v>85</v>
      </c>
      <c r="BH1315" s="70">
        <v>31.23215380952432</v>
      </c>
      <c r="BI1315" s="50">
        <v>20.236220472440898</v>
      </c>
      <c r="BJ1315" s="50">
        <v>20.236220472440898</v>
      </c>
      <c r="BK1315" s="50">
        <v>12.4409448818898</v>
      </c>
      <c r="BL1315" s="357">
        <v>8.348593599999983E-2</v>
      </c>
      <c r="BM1315" s="73">
        <v>36</v>
      </c>
      <c r="BN1315" s="107" t="s">
        <v>3374</v>
      </c>
      <c r="BO1315" s="46" t="s">
        <v>3891</v>
      </c>
      <c r="BP1315" s="29" t="s">
        <v>3907</v>
      </c>
      <c r="BQ1315" s="29" t="s">
        <v>6574</v>
      </c>
      <c r="BR1315" s="29" t="s">
        <v>6575</v>
      </c>
      <c r="BS1315" s="29" t="s">
        <v>6576</v>
      </c>
      <c r="BT1315" s="74" t="s">
        <v>4101</v>
      </c>
      <c r="BU1315" s="74" t="s">
        <v>3909</v>
      </c>
      <c r="BV1315" s="74" t="s">
        <v>6577</v>
      </c>
      <c r="BW1315" s="74"/>
      <c r="BX1315" s="74"/>
      <c r="BY1315" s="74"/>
      <c r="BZ1315" s="300" t="s">
        <v>7911</v>
      </c>
      <c r="CA1315" s="363" t="s">
        <v>7912</v>
      </c>
      <c r="CB1315" s="300" t="s">
        <v>7913</v>
      </c>
      <c r="CC1315" s="363" t="s">
        <v>7914</v>
      </c>
      <c r="CD1315" s="311" t="str">
        <f t="shared" si="166"/>
        <v>DISCONTINUED - MR319, 17x9, -12mm Offset, 6x5.5, 106.25mm Centerbore, Method Bronze</v>
      </c>
      <c r="CE1315" s="311" t="s">
        <v>3721</v>
      </c>
      <c r="CF1315" s="311" t="s">
        <v>3720</v>
      </c>
      <c r="CG1315" s="300" t="str">
        <f t="shared" si="164"/>
        <v>STREET (3XX)</v>
      </c>
    </row>
    <row r="1316" spans="1:85" s="36" customFormat="1" ht="15" customHeight="1">
      <c r="A1316" s="571">
        <f t="shared" si="163"/>
        <v>1313</v>
      </c>
      <c r="B1316" s="4" t="s">
        <v>84</v>
      </c>
      <c r="C1316" s="92" t="s">
        <v>1038</v>
      </c>
      <c r="D1316" s="92" t="s">
        <v>6024</v>
      </c>
      <c r="E1316" s="84" t="s">
        <v>9485</v>
      </c>
      <c r="F1316" s="84" t="s">
        <v>9485</v>
      </c>
      <c r="G1316" s="83"/>
      <c r="H1316" s="83"/>
      <c r="I1316" s="346">
        <v>191682033728</v>
      </c>
      <c r="J1316" s="305">
        <v>44937.540313472222</v>
      </c>
      <c r="K1316" s="417">
        <v>45744</v>
      </c>
      <c r="L1316" s="282" t="s">
        <v>1239</v>
      </c>
      <c r="M1316" s="328">
        <v>285</v>
      </c>
      <c r="N1316" s="85"/>
      <c r="O1316" s="409"/>
      <c r="P1316" s="29">
        <v>17</v>
      </c>
      <c r="Q1316" s="8">
        <v>8.5</v>
      </c>
      <c r="R1316" s="92" t="s">
        <v>1688</v>
      </c>
      <c r="S1316" s="3">
        <v>5</v>
      </c>
      <c r="T1316" s="29">
        <v>150</v>
      </c>
      <c r="U1316" s="29">
        <v>0</v>
      </c>
      <c r="V1316" s="16" t="s">
        <v>5765</v>
      </c>
      <c r="W1316" s="93" t="s">
        <v>85</v>
      </c>
      <c r="X1316" s="16">
        <v>110.5</v>
      </c>
      <c r="Y1316" s="8">
        <v>27.89</v>
      </c>
      <c r="Z1316" s="47">
        <v>2650</v>
      </c>
      <c r="AA1316" s="11" t="s">
        <v>2165</v>
      </c>
      <c r="AB1316" s="11" t="s">
        <v>2845</v>
      </c>
      <c r="AC1316" s="47" t="s">
        <v>9714</v>
      </c>
      <c r="AD1316" s="74" t="s">
        <v>4924</v>
      </c>
      <c r="AE1316" s="46" t="s">
        <v>8501</v>
      </c>
      <c r="AF1316" s="82">
        <v>22</v>
      </c>
      <c r="AG1316" s="80" t="s">
        <v>85</v>
      </c>
      <c r="AH1316" s="80" t="s">
        <v>85</v>
      </c>
      <c r="AI1316" s="80" t="s">
        <v>85</v>
      </c>
      <c r="AJ1316" s="73" t="s">
        <v>85</v>
      </c>
      <c r="AK1316" s="9" t="s">
        <v>85</v>
      </c>
      <c r="AL1316" s="13" t="s">
        <v>237</v>
      </c>
      <c r="AM1316" s="75" t="s">
        <v>85</v>
      </c>
      <c r="AN1316" s="38" t="s">
        <v>85</v>
      </c>
      <c r="AO1316" s="75" t="s">
        <v>85</v>
      </c>
      <c r="AP1316" s="75">
        <v>16.2</v>
      </c>
      <c r="AQ1316" s="75">
        <v>60</v>
      </c>
      <c r="AR1316" s="3">
        <v>185</v>
      </c>
      <c r="AS1316" s="34">
        <v>0</v>
      </c>
      <c r="AT1316" s="34">
        <v>27.6</v>
      </c>
      <c r="AU1316" s="34">
        <v>48</v>
      </c>
      <c r="AV1316" s="34">
        <v>56.47</v>
      </c>
      <c r="AW1316" s="34">
        <v>210</v>
      </c>
      <c r="AX1316" s="94">
        <v>206</v>
      </c>
      <c r="AY1316" s="381">
        <v>103.34</v>
      </c>
      <c r="AZ1316" s="382">
        <v>33.5</v>
      </c>
      <c r="BA1316" s="382">
        <v>41.5</v>
      </c>
      <c r="BB1316" s="49">
        <v>70</v>
      </c>
      <c r="BC1316" s="48">
        <v>2.76</v>
      </c>
      <c r="BD1316" s="3" t="s">
        <v>85</v>
      </c>
      <c r="BE1316" s="412" t="s">
        <v>85</v>
      </c>
      <c r="BF1316" s="3" t="s">
        <v>85</v>
      </c>
      <c r="BG1316" s="412" t="s">
        <v>85</v>
      </c>
      <c r="BH1316" s="70">
        <v>31.89</v>
      </c>
      <c r="BI1316" s="50">
        <v>20.236220472440898</v>
      </c>
      <c r="BJ1316" s="50">
        <v>20.236220472440898</v>
      </c>
      <c r="BK1316" s="50">
        <v>11.417322834645701</v>
      </c>
      <c r="BL1316" s="357">
        <v>7.6616839999999839E-2</v>
      </c>
      <c r="BM1316" s="73">
        <v>36</v>
      </c>
      <c r="BN1316" s="107" t="s">
        <v>4691</v>
      </c>
      <c r="BO1316" s="46" t="s">
        <v>3891</v>
      </c>
      <c r="BP1316" s="29" t="s">
        <v>3907</v>
      </c>
      <c r="BQ1316" s="29" t="s">
        <v>6685</v>
      </c>
      <c r="BR1316" s="29" t="s">
        <v>6575</v>
      </c>
      <c r="BS1316" s="29" t="s">
        <v>6576</v>
      </c>
      <c r="BT1316" s="74" t="s">
        <v>4101</v>
      </c>
      <c r="BU1316" s="74" t="s">
        <v>3909</v>
      </c>
      <c r="BV1316" s="74" t="s">
        <v>6577</v>
      </c>
      <c r="BW1316" s="74"/>
      <c r="BX1316" s="74"/>
      <c r="BY1316" s="74"/>
      <c r="BZ1316" s="300" t="s">
        <v>7925</v>
      </c>
      <c r="CA1316" s="363" t="s">
        <v>7926</v>
      </c>
      <c r="CB1316" s="300" t="s">
        <v>7923</v>
      </c>
      <c r="CC1316" s="363" t="s">
        <v>7924</v>
      </c>
      <c r="CD1316" s="311" t="str">
        <f t="shared" si="166"/>
        <v>DISCONTINUED - MR320, 17x8.5, 0mm Offset, 5x150, 110.5mm Centerbore, Matte Black</v>
      </c>
      <c r="CE1316" s="311" t="s">
        <v>3721</v>
      </c>
      <c r="CF1316" s="311" t="s">
        <v>3720</v>
      </c>
      <c r="CG1316" s="300" t="str">
        <f t="shared" si="164"/>
        <v>STREET (3XX)</v>
      </c>
    </row>
    <row r="1317" spans="1:85" s="36" customFormat="1" ht="15" customHeight="1">
      <c r="A1317" s="571">
        <f t="shared" si="163"/>
        <v>1314</v>
      </c>
      <c r="B1317" s="4" t="s">
        <v>84</v>
      </c>
      <c r="C1317" s="92" t="s">
        <v>1038</v>
      </c>
      <c r="D1317" s="92" t="s">
        <v>6024</v>
      </c>
      <c r="E1317" s="84" t="s">
        <v>9486</v>
      </c>
      <c r="F1317" s="84" t="s">
        <v>9486</v>
      </c>
      <c r="G1317" s="83"/>
      <c r="H1317" s="83"/>
      <c r="I1317" s="346">
        <v>191682033735</v>
      </c>
      <c r="J1317" s="305">
        <v>44937.540313622689</v>
      </c>
      <c r="K1317" s="417">
        <v>45744</v>
      </c>
      <c r="L1317" s="282" t="s">
        <v>1239</v>
      </c>
      <c r="M1317" s="328">
        <v>285</v>
      </c>
      <c r="N1317" s="85"/>
      <c r="O1317" s="409"/>
      <c r="P1317" s="29">
        <v>17</v>
      </c>
      <c r="Q1317" s="8">
        <v>8.5</v>
      </c>
      <c r="R1317" s="92" t="s">
        <v>1688</v>
      </c>
      <c r="S1317" s="3">
        <v>5</v>
      </c>
      <c r="T1317" s="29">
        <v>150</v>
      </c>
      <c r="U1317" s="29">
        <v>0</v>
      </c>
      <c r="V1317" s="16" t="s">
        <v>5765</v>
      </c>
      <c r="W1317" s="93" t="s">
        <v>85</v>
      </c>
      <c r="X1317" s="16">
        <v>110.5</v>
      </c>
      <c r="Y1317" s="8">
        <v>27.89</v>
      </c>
      <c r="Z1317" s="47">
        <v>2650</v>
      </c>
      <c r="AA1317" s="11" t="s">
        <v>2168</v>
      </c>
      <c r="AB1317" s="11" t="s">
        <v>2846</v>
      </c>
      <c r="AC1317" s="47" t="s">
        <v>9714</v>
      </c>
      <c r="AD1317" s="74" t="s">
        <v>4924</v>
      </c>
      <c r="AE1317" s="46" t="s">
        <v>8501</v>
      </c>
      <c r="AF1317" s="82">
        <v>22</v>
      </c>
      <c r="AG1317" s="80" t="s">
        <v>85</v>
      </c>
      <c r="AH1317" s="80" t="s">
        <v>85</v>
      </c>
      <c r="AI1317" s="80" t="s">
        <v>85</v>
      </c>
      <c r="AJ1317" s="73" t="s">
        <v>85</v>
      </c>
      <c r="AK1317" s="9" t="s">
        <v>85</v>
      </c>
      <c r="AL1317" s="13" t="s">
        <v>237</v>
      </c>
      <c r="AM1317" s="75" t="s">
        <v>85</v>
      </c>
      <c r="AN1317" s="38" t="s">
        <v>85</v>
      </c>
      <c r="AO1317" s="75" t="s">
        <v>85</v>
      </c>
      <c r="AP1317" s="75">
        <v>16.2</v>
      </c>
      <c r="AQ1317" s="75">
        <v>60</v>
      </c>
      <c r="AR1317" s="3">
        <v>185</v>
      </c>
      <c r="AS1317" s="34">
        <v>0</v>
      </c>
      <c r="AT1317" s="34">
        <v>27.6</v>
      </c>
      <c r="AU1317" s="34">
        <v>48</v>
      </c>
      <c r="AV1317" s="34">
        <v>56.47</v>
      </c>
      <c r="AW1317" s="34">
        <v>210</v>
      </c>
      <c r="AX1317" s="94">
        <v>206</v>
      </c>
      <c r="AY1317" s="381">
        <v>103.34</v>
      </c>
      <c r="AZ1317" s="382">
        <v>33.5</v>
      </c>
      <c r="BA1317" s="382">
        <v>41.5</v>
      </c>
      <c r="BB1317" s="49">
        <v>70</v>
      </c>
      <c r="BC1317" s="48">
        <v>2.76</v>
      </c>
      <c r="BD1317" s="3" t="s">
        <v>85</v>
      </c>
      <c r="BE1317" s="412" t="s">
        <v>85</v>
      </c>
      <c r="BF1317" s="3" t="s">
        <v>85</v>
      </c>
      <c r="BG1317" s="412" t="s">
        <v>85</v>
      </c>
      <c r="BH1317" s="70">
        <v>31.89</v>
      </c>
      <c r="BI1317" s="50">
        <v>20.236220472440898</v>
      </c>
      <c r="BJ1317" s="50">
        <v>20.236220472440898</v>
      </c>
      <c r="BK1317" s="50">
        <v>11.417322834645701</v>
      </c>
      <c r="BL1317" s="357">
        <v>7.6616839999999839E-2</v>
      </c>
      <c r="BM1317" s="73">
        <v>36</v>
      </c>
      <c r="BN1317" s="107" t="s">
        <v>4691</v>
      </c>
      <c r="BO1317" s="46" t="s">
        <v>3891</v>
      </c>
      <c r="BP1317" s="29" t="s">
        <v>3907</v>
      </c>
      <c r="BQ1317" s="29" t="s">
        <v>6685</v>
      </c>
      <c r="BR1317" s="29" t="s">
        <v>6575</v>
      </c>
      <c r="BS1317" s="29" t="s">
        <v>6576</v>
      </c>
      <c r="BT1317" s="74" t="s">
        <v>4101</v>
      </c>
      <c r="BU1317" s="74" t="s">
        <v>3909</v>
      </c>
      <c r="BV1317" s="74" t="s">
        <v>6577</v>
      </c>
      <c r="BW1317" s="74"/>
      <c r="BX1317" s="74"/>
      <c r="BY1317" s="74"/>
      <c r="BZ1317" s="300" t="s">
        <v>7931</v>
      </c>
      <c r="CA1317" s="363" t="s">
        <v>7932</v>
      </c>
      <c r="CB1317" s="300" t="s">
        <v>7933</v>
      </c>
      <c r="CC1317" s="363" t="s">
        <v>7934</v>
      </c>
      <c r="CD1317" s="311" t="str">
        <f t="shared" si="166"/>
        <v>DISCONTINUED - MR320, 17x8.5, 0mm Offset, 5x150, 110.5mm Centerbore, Method Bronze</v>
      </c>
      <c r="CE1317" s="311" t="s">
        <v>3721</v>
      </c>
      <c r="CF1317" s="311" t="s">
        <v>3720</v>
      </c>
      <c r="CG1317" s="300" t="str">
        <f t="shared" si="164"/>
        <v>STREET (3XX)</v>
      </c>
    </row>
    <row r="1318" spans="1:85" s="36" customFormat="1" ht="15" customHeight="1">
      <c r="A1318" s="571">
        <f t="shared" si="163"/>
        <v>1315</v>
      </c>
      <c r="B1318" s="4" t="s">
        <v>84</v>
      </c>
      <c r="C1318" s="92" t="s">
        <v>1038</v>
      </c>
      <c r="D1318" s="92" t="s">
        <v>6024</v>
      </c>
      <c r="E1318" s="84" t="s">
        <v>9487</v>
      </c>
      <c r="F1318" s="84" t="s">
        <v>9487</v>
      </c>
      <c r="G1318" s="83"/>
      <c r="H1318" s="83"/>
      <c r="I1318" s="346">
        <v>191682033742</v>
      </c>
      <c r="J1318" s="305">
        <v>44937.540313784724</v>
      </c>
      <c r="K1318" s="417">
        <v>45744</v>
      </c>
      <c r="L1318" s="282" t="s">
        <v>1239</v>
      </c>
      <c r="M1318" s="328">
        <v>285</v>
      </c>
      <c r="N1318" s="85"/>
      <c r="O1318" s="409"/>
      <c r="P1318" s="29">
        <v>17</v>
      </c>
      <c r="Q1318" s="8">
        <v>8.5</v>
      </c>
      <c r="R1318" s="92" t="s">
        <v>1693</v>
      </c>
      <c r="S1318" s="3">
        <v>5</v>
      </c>
      <c r="T1318" s="29">
        <v>5.5</v>
      </c>
      <c r="U1318" s="29">
        <v>0</v>
      </c>
      <c r="V1318" s="16" t="s">
        <v>5765</v>
      </c>
      <c r="W1318" s="93" t="s">
        <v>85</v>
      </c>
      <c r="X1318" s="16">
        <v>108</v>
      </c>
      <c r="Y1318" s="8">
        <v>27.78</v>
      </c>
      <c r="Z1318" s="47">
        <v>2650</v>
      </c>
      <c r="AA1318" s="11" t="s">
        <v>2165</v>
      </c>
      <c r="AB1318" s="11" t="s">
        <v>2845</v>
      </c>
      <c r="AC1318" s="47" t="s">
        <v>9697</v>
      </c>
      <c r="AD1318" s="74" t="s">
        <v>4924</v>
      </c>
      <c r="AE1318" s="46" t="s">
        <v>8501</v>
      </c>
      <c r="AF1318" s="82">
        <v>22</v>
      </c>
      <c r="AG1318" s="80" t="s">
        <v>85</v>
      </c>
      <c r="AH1318" s="80" t="s">
        <v>85</v>
      </c>
      <c r="AI1318" s="80" t="s">
        <v>85</v>
      </c>
      <c r="AJ1318" s="73" t="s">
        <v>85</v>
      </c>
      <c r="AK1318" s="9" t="s">
        <v>85</v>
      </c>
      <c r="AL1318" s="13" t="s">
        <v>237</v>
      </c>
      <c r="AM1318" s="75" t="s">
        <v>85</v>
      </c>
      <c r="AN1318" s="38" t="s">
        <v>85</v>
      </c>
      <c r="AO1318" s="75" t="s">
        <v>85</v>
      </c>
      <c r="AP1318" s="75">
        <v>16.2</v>
      </c>
      <c r="AQ1318" s="75">
        <v>60</v>
      </c>
      <c r="AR1318" s="3">
        <v>175</v>
      </c>
      <c r="AS1318" s="34">
        <v>5.3</v>
      </c>
      <c r="AT1318" s="34">
        <v>26.7</v>
      </c>
      <c r="AU1318" s="34">
        <v>47.9</v>
      </c>
      <c r="AV1318" s="34">
        <v>56.47</v>
      </c>
      <c r="AW1318" s="34">
        <v>210</v>
      </c>
      <c r="AX1318" s="94">
        <v>206</v>
      </c>
      <c r="AY1318" s="381">
        <v>103.34</v>
      </c>
      <c r="AZ1318" s="382">
        <v>33.5</v>
      </c>
      <c r="BA1318" s="382">
        <v>41.5</v>
      </c>
      <c r="BB1318" s="49">
        <v>70</v>
      </c>
      <c r="BC1318" s="48">
        <v>2.76</v>
      </c>
      <c r="BD1318" s="3" t="s">
        <v>85</v>
      </c>
      <c r="BE1318" s="412" t="s">
        <v>85</v>
      </c>
      <c r="BF1318" s="3" t="s">
        <v>85</v>
      </c>
      <c r="BG1318" s="412" t="s">
        <v>85</v>
      </c>
      <c r="BH1318" s="70">
        <v>31.78</v>
      </c>
      <c r="BI1318" s="50">
        <v>20.236220472440898</v>
      </c>
      <c r="BJ1318" s="50">
        <v>20.236220472440898</v>
      </c>
      <c r="BK1318" s="50">
        <v>11.417322834645701</v>
      </c>
      <c r="BL1318" s="357">
        <v>7.6616839999999839E-2</v>
      </c>
      <c r="BM1318" s="73">
        <v>36</v>
      </c>
      <c r="BN1318" s="107" t="s">
        <v>4691</v>
      </c>
      <c r="BO1318" s="46" t="s">
        <v>3891</v>
      </c>
      <c r="BP1318" s="29" t="s">
        <v>3907</v>
      </c>
      <c r="BQ1318" s="29" t="s">
        <v>6685</v>
      </c>
      <c r="BR1318" s="29" t="s">
        <v>6575</v>
      </c>
      <c r="BS1318" s="29" t="s">
        <v>6576</v>
      </c>
      <c r="BT1318" s="74" t="s">
        <v>4101</v>
      </c>
      <c r="BU1318" s="74" t="s">
        <v>3909</v>
      </c>
      <c r="BV1318" s="74" t="s">
        <v>6577</v>
      </c>
      <c r="BW1318" s="74"/>
      <c r="BX1318" s="74"/>
      <c r="BY1318" s="74"/>
      <c r="BZ1318" s="300" t="s">
        <v>7925</v>
      </c>
      <c r="CA1318" s="363" t="s">
        <v>7926</v>
      </c>
      <c r="CB1318" s="300" t="s">
        <v>7923</v>
      </c>
      <c r="CC1318" s="363" t="s">
        <v>7924</v>
      </c>
      <c r="CD1318" s="311" t="str">
        <f t="shared" si="166"/>
        <v>DISCONTINUED - MR320, 17x8.5, 0mm Offset, 5x5.5, 108mm Centerbore, Matte Black</v>
      </c>
      <c r="CE1318" s="311" t="s">
        <v>3721</v>
      </c>
      <c r="CF1318" s="311" t="s">
        <v>3720</v>
      </c>
      <c r="CG1318" s="300" t="str">
        <f t="shared" si="164"/>
        <v>STREET (3XX)</v>
      </c>
    </row>
    <row r="1319" spans="1:85" s="36" customFormat="1" ht="15" customHeight="1">
      <c r="A1319" s="571">
        <f t="shared" si="163"/>
        <v>1316</v>
      </c>
      <c r="B1319" s="4" t="s">
        <v>84</v>
      </c>
      <c r="C1319" s="92" t="s">
        <v>1038</v>
      </c>
      <c r="D1319" s="92" t="s">
        <v>6024</v>
      </c>
      <c r="E1319" s="84" t="s">
        <v>9488</v>
      </c>
      <c r="F1319" s="84" t="s">
        <v>9488</v>
      </c>
      <c r="G1319" s="83"/>
      <c r="H1319" s="83"/>
      <c r="I1319" s="346">
        <v>191682033933</v>
      </c>
      <c r="J1319" s="305">
        <v>44937.540316956016</v>
      </c>
      <c r="K1319" s="417">
        <v>45744</v>
      </c>
      <c r="L1319" s="282" t="s">
        <v>1239</v>
      </c>
      <c r="M1319" s="328">
        <v>329</v>
      </c>
      <c r="N1319" s="85"/>
      <c r="O1319" s="409"/>
      <c r="P1319" s="29">
        <v>18</v>
      </c>
      <c r="Q1319" s="8">
        <v>9</v>
      </c>
      <c r="R1319" s="92" t="s">
        <v>1700</v>
      </c>
      <c r="S1319" s="3">
        <v>8</v>
      </c>
      <c r="T1319" s="29">
        <v>170</v>
      </c>
      <c r="U1319" s="29">
        <v>18</v>
      </c>
      <c r="V1319" s="16" t="s">
        <v>5777</v>
      </c>
      <c r="W1319" s="93" t="s">
        <v>85</v>
      </c>
      <c r="X1319" s="16">
        <v>130.81</v>
      </c>
      <c r="Y1319" s="8">
        <v>32.869999999999997</v>
      </c>
      <c r="Z1319" s="47">
        <v>3640</v>
      </c>
      <c r="AA1319" s="11" t="s">
        <v>2168</v>
      </c>
      <c r="AB1319" s="11" t="s">
        <v>2846</v>
      </c>
      <c r="AC1319" s="47" t="s">
        <v>9641</v>
      </c>
      <c r="AD1319" s="74" t="s">
        <v>4926</v>
      </c>
      <c r="AE1319" s="46" t="s">
        <v>8503</v>
      </c>
      <c r="AF1319" s="82">
        <v>33</v>
      </c>
      <c r="AG1319" s="80" t="s">
        <v>85</v>
      </c>
      <c r="AH1319" s="80" t="s">
        <v>85</v>
      </c>
      <c r="AI1319" s="73" t="s">
        <v>2863</v>
      </c>
      <c r="AJ1319" s="73" t="s">
        <v>85</v>
      </c>
      <c r="AK1319" s="9" t="s">
        <v>85</v>
      </c>
      <c r="AL1319" s="13" t="s">
        <v>237</v>
      </c>
      <c r="AM1319" s="75" t="s">
        <v>85</v>
      </c>
      <c r="AN1319" s="38" t="s">
        <v>85</v>
      </c>
      <c r="AO1319" s="3" t="s">
        <v>85</v>
      </c>
      <c r="AP1319" s="75">
        <v>16.2</v>
      </c>
      <c r="AQ1319" s="75">
        <v>60</v>
      </c>
      <c r="AR1319" s="3">
        <v>200</v>
      </c>
      <c r="AS1319" s="34">
        <v>0</v>
      </c>
      <c r="AT1319" s="34">
        <v>0</v>
      </c>
      <c r="AU1319" s="34">
        <v>32</v>
      </c>
      <c r="AV1319" s="34">
        <v>45</v>
      </c>
      <c r="AW1319" s="34">
        <v>220</v>
      </c>
      <c r="AX1319" s="94">
        <v>213</v>
      </c>
      <c r="AY1319" s="381">
        <v>128</v>
      </c>
      <c r="AZ1319" s="382">
        <v>108</v>
      </c>
      <c r="BA1319" s="382">
        <v>108</v>
      </c>
      <c r="BB1319" s="49">
        <v>48</v>
      </c>
      <c r="BC1319" s="48">
        <v>1.89</v>
      </c>
      <c r="BD1319" s="3" t="s">
        <v>85</v>
      </c>
      <c r="BE1319" s="412" t="s">
        <v>85</v>
      </c>
      <c r="BF1319" s="3" t="s">
        <v>85</v>
      </c>
      <c r="BG1319" s="412" t="s">
        <v>85</v>
      </c>
      <c r="BH1319" s="70">
        <v>36.869999999999997</v>
      </c>
      <c r="BI1319" s="50">
        <v>21.141732283464599</v>
      </c>
      <c r="BJ1319" s="50">
        <v>21.141732283464599</v>
      </c>
      <c r="BK1319" s="50">
        <v>11.929133858267701</v>
      </c>
      <c r="BL1319" s="357">
        <v>8.7375807000000152E-2</v>
      </c>
      <c r="BM1319" s="73">
        <v>36</v>
      </c>
      <c r="BN1319" s="107" t="s">
        <v>4691</v>
      </c>
      <c r="BO1319" s="46" t="s">
        <v>3891</v>
      </c>
      <c r="BP1319" s="29" t="s">
        <v>3907</v>
      </c>
      <c r="BQ1319" s="29" t="s">
        <v>6685</v>
      </c>
      <c r="BR1319" s="29" t="s">
        <v>6575</v>
      </c>
      <c r="BS1319" s="29" t="s">
        <v>6576</v>
      </c>
      <c r="BT1319" s="74" t="s">
        <v>4101</v>
      </c>
      <c r="BU1319" s="74" t="s">
        <v>3909</v>
      </c>
      <c r="BV1319" s="74" t="s">
        <v>6577</v>
      </c>
      <c r="BW1319" s="74"/>
      <c r="BX1319" s="74"/>
      <c r="BY1319" s="74"/>
      <c r="BZ1319" s="300" t="s">
        <v>6710</v>
      </c>
      <c r="CA1319" s="363" t="s">
        <v>7362</v>
      </c>
      <c r="CB1319" s="300" t="s">
        <v>6711</v>
      </c>
      <c r="CC1319" s="363" t="s">
        <v>7363</v>
      </c>
      <c r="CD1319" s="311" t="str">
        <f t="shared" si="166"/>
        <v>DISCONTINUED - MR320, 18x9, +18mm Offset, 8x170, 130.81mm Centerbore, Method Bronze</v>
      </c>
      <c r="CE1319" s="311" t="s">
        <v>3721</v>
      </c>
      <c r="CF1319" s="311" t="s">
        <v>3720</v>
      </c>
      <c r="CG1319" s="300" t="str">
        <f t="shared" si="164"/>
        <v>STREET (3XX)</v>
      </c>
    </row>
    <row r="1320" spans="1:85" s="36" customFormat="1" ht="15" customHeight="1">
      <c r="A1320" s="571">
        <f t="shared" si="163"/>
        <v>1317</v>
      </c>
      <c r="B1320" s="4" t="s">
        <v>84</v>
      </c>
      <c r="C1320" s="92" t="s">
        <v>1055</v>
      </c>
      <c r="D1320" s="5" t="s">
        <v>1072</v>
      </c>
      <c r="E1320" s="84" t="s">
        <v>9489</v>
      </c>
      <c r="F1320" s="84" t="s">
        <v>9489</v>
      </c>
      <c r="G1320" s="83" t="s">
        <v>1095</v>
      </c>
      <c r="H1320" s="83"/>
      <c r="I1320" s="42" t="s">
        <v>2798</v>
      </c>
      <c r="J1320" s="305">
        <v>42370</v>
      </c>
      <c r="K1320" s="417">
        <v>45744</v>
      </c>
      <c r="L1320" s="282" t="s">
        <v>1239</v>
      </c>
      <c r="M1320" s="328">
        <v>315.77499999999998</v>
      </c>
      <c r="N1320" s="85"/>
      <c r="O1320" s="409"/>
      <c r="P1320" s="5">
        <v>15</v>
      </c>
      <c r="Q1320" s="70">
        <v>7</v>
      </c>
      <c r="R1320" s="92" t="s">
        <v>1682</v>
      </c>
      <c r="S1320" s="5">
        <v>4</v>
      </c>
      <c r="T1320" s="5">
        <v>136</v>
      </c>
      <c r="U1320" s="5">
        <v>38</v>
      </c>
      <c r="V1320" s="17">
        <v>5.3</v>
      </c>
      <c r="W1320" s="5" t="s">
        <v>166</v>
      </c>
      <c r="X1320" s="17">
        <v>106</v>
      </c>
      <c r="Y1320" s="15">
        <v>21.94</v>
      </c>
      <c r="Z1320" s="47">
        <v>1600</v>
      </c>
      <c r="AA1320" s="4" t="s">
        <v>2165</v>
      </c>
      <c r="AB1320" s="72" t="s">
        <v>2845</v>
      </c>
      <c r="AC1320" s="47" t="s">
        <v>9858</v>
      </c>
      <c r="AD1320" s="2" t="s">
        <v>2310</v>
      </c>
      <c r="AE1320" s="46" t="s">
        <v>8502</v>
      </c>
      <c r="AF1320" s="82">
        <v>22</v>
      </c>
      <c r="AG1320" s="80" t="s">
        <v>85</v>
      </c>
      <c r="AH1320" s="74" t="s">
        <v>1792</v>
      </c>
      <c r="AI1320" s="73" t="s">
        <v>85</v>
      </c>
      <c r="AJ1320" s="2" t="s">
        <v>85</v>
      </c>
      <c r="AK1320" s="9" t="s">
        <v>85</v>
      </c>
      <c r="AL1320" s="74" t="s">
        <v>237</v>
      </c>
      <c r="AM1320" s="74" t="s">
        <v>85</v>
      </c>
      <c r="AN1320" s="38" t="s">
        <v>85</v>
      </c>
      <c r="AO1320" s="74" t="s">
        <v>85</v>
      </c>
      <c r="AP1320" s="74">
        <v>14.1</v>
      </c>
      <c r="AQ1320" s="74">
        <v>60</v>
      </c>
      <c r="AR1320" s="74">
        <v>183</v>
      </c>
      <c r="AS1320" s="25">
        <v>0</v>
      </c>
      <c r="AT1320" s="25">
        <v>9.6</v>
      </c>
      <c r="AU1320" s="25">
        <v>13</v>
      </c>
      <c r="AV1320" s="25">
        <v>14.5</v>
      </c>
      <c r="AW1320" s="25">
        <v>181</v>
      </c>
      <c r="AX1320" s="25">
        <v>168.7</v>
      </c>
      <c r="AY1320" s="77">
        <v>68</v>
      </c>
      <c r="AZ1320" s="49">
        <v>37</v>
      </c>
      <c r="BA1320" s="49">
        <v>37</v>
      </c>
      <c r="BB1320" s="49">
        <v>0</v>
      </c>
      <c r="BC1320" s="48">
        <v>0</v>
      </c>
      <c r="BD1320" s="3" t="s">
        <v>3191</v>
      </c>
      <c r="BE1320" s="412">
        <v>118.80000000000001</v>
      </c>
      <c r="BF1320" s="3" t="s">
        <v>1479</v>
      </c>
      <c r="BG1320" s="412">
        <v>11</v>
      </c>
      <c r="BH1320" s="70">
        <v>26.12477806890799</v>
      </c>
      <c r="BI1320" s="50">
        <v>17.8740157480315</v>
      </c>
      <c r="BJ1320" s="50">
        <v>17.8740157480315</v>
      </c>
      <c r="BK1320" s="50">
        <v>9.8425196850393704</v>
      </c>
      <c r="BL1320" s="357">
        <v>5.1529000000000012E-2</v>
      </c>
      <c r="BM1320" s="5">
        <v>48</v>
      </c>
      <c r="BN1320" s="107" t="s">
        <v>3374</v>
      </c>
      <c r="BO1320" s="46" t="s">
        <v>3891</v>
      </c>
      <c r="BP1320" s="74" t="s">
        <v>3907</v>
      </c>
      <c r="BQ1320" s="74" t="s">
        <v>5165</v>
      </c>
      <c r="BR1320" s="44" t="s">
        <v>3932</v>
      </c>
      <c r="BS1320" s="74" t="s">
        <v>5170</v>
      </c>
      <c r="BT1320" s="74" t="s">
        <v>5168</v>
      </c>
      <c r="BU1320" s="74" t="s">
        <v>4616</v>
      </c>
      <c r="BV1320" s="74" t="s">
        <v>4451</v>
      </c>
      <c r="BW1320" s="74"/>
      <c r="BX1320" s="74"/>
      <c r="BY1320" s="74"/>
      <c r="BZ1320" s="300" t="s">
        <v>8216</v>
      </c>
      <c r="CA1320" s="356" t="s">
        <v>8217</v>
      </c>
      <c r="CB1320" s="300" t="s">
        <v>8214</v>
      </c>
      <c r="CC1320" s="356" t="s">
        <v>8215</v>
      </c>
      <c r="CD1320" s="311" t="str">
        <f t="shared" si="166"/>
        <v>DISCONTINUED - MR405 UTV Beadlock, 15x7, 5+2/+38mm Offset, 4x136, 106mm Centerbore, Matte Black, w/ BH-H24100</v>
      </c>
      <c r="CE1320" s="311" t="s">
        <v>3721</v>
      </c>
      <c r="CF1320" s="311" t="s">
        <v>3720</v>
      </c>
      <c r="CG1320" s="300" t="str">
        <f t="shared" si="164"/>
        <v>UTV (4XX)</v>
      </c>
    </row>
    <row r="1321" spans="1:85" s="36" customFormat="1" ht="15" customHeight="1">
      <c r="A1321" s="571">
        <f t="shared" si="163"/>
        <v>1318</v>
      </c>
      <c r="B1321" s="4" t="s">
        <v>84</v>
      </c>
      <c r="C1321" s="92" t="s">
        <v>1055</v>
      </c>
      <c r="D1321" s="5" t="s">
        <v>2224</v>
      </c>
      <c r="E1321" s="84" t="s">
        <v>9490</v>
      </c>
      <c r="F1321" s="84" t="s">
        <v>9490</v>
      </c>
      <c r="G1321" s="83" t="s">
        <v>1095</v>
      </c>
      <c r="H1321" s="83"/>
      <c r="I1321" s="72" t="s">
        <v>798</v>
      </c>
      <c r="J1321" s="305">
        <v>41640</v>
      </c>
      <c r="K1321" s="417">
        <v>45744</v>
      </c>
      <c r="L1321" s="282" t="s">
        <v>1239</v>
      </c>
      <c r="M1321" s="328">
        <v>329.375</v>
      </c>
      <c r="N1321" s="85"/>
      <c r="O1321" s="409"/>
      <c r="P1321" s="5">
        <v>15</v>
      </c>
      <c r="Q1321" s="70">
        <v>8</v>
      </c>
      <c r="R1321" s="92" t="s">
        <v>1683</v>
      </c>
      <c r="S1321" s="5">
        <v>4</v>
      </c>
      <c r="T1321" s="5">
        <v>156</v>
      </c>
      <c r="U1321" s="5">
        <v>-2</v>
      </c>
      <c r="V1321" s="17">
        <v>4.3</v>
      </c>
      <c r="W1321" s="5" t="s">
        <v>171</v>
      </c>
      <c r="X1321" s="17">
        <v>132</v>
      </c>
      <c r="Y1321" s="8">
        <v>21.05</v>
      </c>
      <c r="Z1321" s="47">
        <v>1600</v>
      </c>
      <c r="AA1321" s="72" t="s">
        <v>2165</v>
      </c>
      <c r="AB1321" s="72" t="s">
        <v>2845</v>
      </c>
      <c r="AC1321" s="47" t="s">
        <v>9950</v>
      </c>
      <c r="AD1321" s="2" t="s">
        <v>1738</v>
      </c>
      <c r="AE1321" s="46" t="s">
        <v>8502</v>
      </c>
      <c r="AF1321" s="82">
        <v>22</v>
      </c>
      <c r="AG1321" s="80" t="s">
        <v>85</v>
      </c>
      <c r="AH1321" s="74" t="s">
        <v>1792</v>
      </c>
      <c r="AI1321" s="73" t="s">
        <v>85</v>
      </c>
      <c r="AJ1321" s="2" t="s">
        <v>85</v>
      </c>
      <c r="AK1321" s="9" t="s">
        <v>85</v>
      </c>
      <c r="AL1321" s="74" t="s">
        <v>237</v>
      </c>
      <c r="AM1321" s="74" t="s">
        <v>85</v>
      </c>
      <c r="AN1321" s="38" t="s">
        <v>85</v>
      </c>
      <c r="AO1321" s="74" t="s">
        <v>85</v>
      </c>
      <c r="AP1321" s="74">
        <v>14.1</v>
      </c>
      <c r="AQ1321" s="74">
        <v>60</v>
      </c>
      <c r="AR1321" s="74">
        <v>183</v>
      </c>
      <c r="AS1321" s="25">
        <v>0</v>
      </c>
      <c r="AT1321" s="25">
        <v>11.6</v>
      </c>
      <c r="AU1321" s="25">
        <v>17.7</v>
      </c>
      <c r="AV1321" s="25">
        <v>26</v>
      </c>
      <c r="AW1321" s="25">
        <v>181.7</v>
      </c>
      <c r="AX1321" s="25">
        <v>178</v>
      </c>
      <c r="AY1321" s="77">
        <v>68</v>
      </c>
      <c r="AZ1321" s="49">
        <v>51</v>
      </c>
      <c r="BA1321" s="49">
        <v>51</v>
      </c>
      <c r="BB1321" s="49">
        <v>55</v>
      </c>
      <c r="BC1321" s="48">
        <v>2.17</v>
      </c>
      <c r="BD1321" s="3" t="s">
        <v>3189</v>
      </c>
      <c r="BE1321" s="412">
        <v>101.2</v>
      </c>
      <c r="BF1321" s="3" t="s">
        <v>1479</v>
      </c>
      <c r="BG1321" s="412">
        <v>11</v>
      </c>
      <c r="BH1321" s="70">
        <v>25.022466757983604</v>
      </c>
      <c r="BI1321" s="50">
        <v>17.8740157480315</v>
      </c>
      <c r="BJ1321" s="50">
        <v>17.8740157480315</v>
      </c>
      <c r="BK1321" s="50">
        <v>10.944881889763799</v>
      </c>
      <c r="BL1321" s="357">
        <v>5.7300248000000116E-2</v>
      </c>
      <c r="BM1321" s="5">
        <v>48</v>
      </c>
      <c r="BN1321" s="107" t="s">
        <v>3374</v>
      </c>
      <c r="BO1321" s="46" t="s">
        <v>3891</v>
      </c>
      <c r="BP1321" s="74" t="s">
        <v>3907</v>
      </c>
      <c r="BQ1321" s="74" t="s">
        <v>5166</v>
      </c>
      <c r="BR1321" s="44" t="s">
        <v>3932</v>
      </c>
      <c r="BS1321" s="74" t="s">
        <v>5170</v>
      </c>
      <c r="BT1321" s="74" t="s">
        <v>5168</v>
      </c>
      <c r="BU1321" s="74" t="s">
        <v>4616</v>
      </c>
      <c r="BV1321" s="74" t="s">
        <v>4451</v>
      </c>
      <c r="BW1321" s="74"/>
      <c r="BX1321" s="74"/>
      <c r="BY1321" s="74"/>
      <c r="BZ1321" s="300" t="s">
        <v>8212</v>
      </c>
      <c r="CA1321" s="356" t="s">
        <v>8213</v>
      </c>
      <c r="CB1321" s="300" t="s">
        <v>8212</v>
      </c>
      <c r="CC1321" s="356" t="s">
        <v>8213</v>
      </c>
      <c r="CD1321" s="311" t="str">
        <f t="shared" si="166"/>
        <v>DISCONTINUED - MR406 UTV Beadlock, 15x8, 4+4/-2mm Offset, 4x156, 132mm Centerbore, Matte Black, w/ BH-H24100</v>
      </c>
      <c r="CE1321" s="311" t="s">
        <v>3721</v>
      </c>
      <c r="CF1321" s="311" t="s">
        <v>3720</v>
      </c>
      <c r="CG1321" s="300" t="str">
        <f t="shared" si="164"/>
        <v>UTV (4XX)</v>
      </c>
    </row>
    <row r="1322" spans="1:85" s="36" customFormat="1" ht="15" customHeight="1">
      <c r="A1322" s="571">
        <f t="shared" si="163"/>
        <v>1319</v>
      </c>
      <c r="B1322" s="3" t="s">
        <v>84</v>
      </c>
      <c r="C1322" s="92" t="s">
        <v>1247</v>
      </c>
      <c r="D1322" s="74" t="s">
        <v>5483</v>
      </c>
      <c r="E1322" s="84" t="s">
        <v>9491</v>
      </c>
      <c r="F1322" s="84" t="s">
        <v>9491</v>
      </c>
      <c r="G1322" s="83"/>
      <c r="H1322" s="83"/>
      <c r="I1322" s="81" t="s">
        <v>3074</v>
      </c>
      <c r="J1322" s="299">
        <v>43587.429027777776</v>
      </c>
      <c r="K1322" s="417">
        <v>45744</v>
      </c>
      <c r="L1322" s="282" t="s">
        <v>1239</v>
      </c>
      <c r="M1322" s="328">
        <v>309</v>
      </c>
      <c r="N1322" s="85"/>
      <c r="O1322" s="409"/>
      <c r="P1322" s="74">
        <v>17</v>
      </c>
      <c r="Q1322" s="74">
        <v>7.5</v>
      </c>
      <c r="R1322" s="92" t="s">
        <v>1687</v>
      </c>
      <c r="S1322" s="74">
        <v>5</v>
      </c>
      <c r="T1322" s="74">
        <v>130</v>
      </c>
      <c r="U1322" s="74">
        <v>50</v>
      </c>
      <c r="V1322" s="77">
        <v>6.2</v>
      </c>
      <c r="W1322" s="93" t="s">
        <v>85</v>
      </c>
      <c r="X1322" s="77">
        <v>78.099999999999994</v>
      </c>
      <c r="Y1322" s="76">
        <v>27.45</v>
      </c>
      <c r="Z1322" s="47">
        <v>3640</v>
      </c>
      <c r="AA1322" s="81" t="s">
        <v>2168</v>
      </c>
      <c r="AB1322" s="71" t="s">
        <v>2846</v>
      </c>
      <c r="AC1322" s="47" t="s">
        <v>9921</v>
      </c>
      <c r="AD1322" s="74" t="s">
        <v>3940</v>
      </c>
      <c r="AE1322" s="46" t="s">
        <v>8501</v>
      </c>
      <c r="AF1322" s="82">
        <v>22</v>
      </c>
      <c r="AG1322" s="80" t="s">
        <v>85</v>
      </c>
      <c r="AH1322" s="73" t="s">
        <v>85</v>
      </c>
      <c r="AI1322" s="73" t="s">
        <v>85</v>
      </c>
      <c r="AJ1322" s="73" t="s">
        <v>85</v>
      </c>
      <c r="AK1322" s="9" t="s">
        <v>85</v>
      </c>
      <c r="AL1322" s="92" t="s">
        <v>236</v>
      </c>
      <c r="AM1322" s="74" t="s">
        <v>85</v>
      </c>
      <c r="AN1322" s="38" t="s">
        <v>85</v>
      </c>
      <c r="AO1322" s="74" t="s">
        <v>85</v>
      </c>
      <c r="AP1322" s="74">
        <v>19</v>
      </c>
      <c r="AQ1322" s="75">
        <v>60</v>
      </c>
      <c r="AR1322" s="74">
        <v>160</v>
      </c>
      <c r="AS1322" s="34">
        <v>6</v>
      </c>
      <c r="AT1322" s="34">
        <v>12</v>
      </c>
      <c r="AU1322" s="34">
        <v>19</v>
      </c>
      <c r="AV1322" s="34">
        <v>18</v>
      </c>
      <c r="AW1322" s="34">
        <v>207</v>
      </c>
      <c r="AX1322" s="34">
        <v>191.9</v>
      </c>
      <c r="AY1322" s="384">
        <v>78.099999999999994</v>
      </c>
      <c r="AZ1322" s="382">
        <v>39.18</v>
      </c>
      <c r="BA1322" s="382">
        <v>39.18</v>
      </c>
      <c r="BB1322" s="49">
        <v>30</v>
      </c>
      <c r="BC1322" s="48">
        <v>1.18</v>
      </c>
      <c r="BD1322" s="3" t="s">
        <v>85</v>
      </c>
      <c r="BE1322" s="412" t="s">
        <v>85</v>
      </c>
      <c r="BF1322" s="3" t="s">
        <v>85</v>
      </c>
      <c r="BG1322" s="412" t="s">
        <v>85</v>
      </c>
      <c r="BH1322" s="70">
        <v>30.95</v>
      </c>
      <c r="BI1322" s="50">
        <v>20.236220472440898</v>
      </c>
      <c r="BJ1322" s="50">
        <v>20.236220472440898</v>
      </c>
      <c r="BK1322" s="50">
        <v>10.4330708661417</v>
      </c>
      <c r="BL1322" s="357">
        <v>7.001193999999944E-2</v>
      </c>
      <c r="BM1322" s="73">
        <v>36</v>
      </c>
      <c r="BN1322" s="107" t="s">
        <v>3374</v>
      </c>
      <c r="BO1322" s="46" t="s">
        <v>3891</v>
      </c>
      <c r="BP1322" s="74" t="s">
        <v>4730</v>
      </c>
      <c r="BQ1322" s="74" t="s">
        <v>3907</v>
      </c>
      <c r="BR1322" s="74" t="s">
        <v>5142</v>
      </c>
      <c r="BS1322" s="74" t="s">
        <v>2734</v>
      </c>
      <c r="BT1322" s="74" t="s">
        <v>4116</v>
      </c>
      <c r="BU1322" s="74" t="s">
        <v>5141</v>
      </c>
      <c r="BV1322" s="74" t="s">
        <v>4101</v>
      </c>
      <c r="BW1322" s="74" t="s">
        <v>3909</v>
      </c>
      <c r="BX1322" s="74"/>
      <c r="BY1322" s="74"/>
      <c r="BZ1322" s="300"/>
      <c r="CA1322" s="356"/>
      <c r="CB1322" s="300"/>
      <c r="CC1322" s="356"/>
      <c r="CD1322" s="311" t="str">
        <f t="shared" si="166"/>
        <v>DISCONTINUED - MR702 Bead Grip, 17x7.5, +50mm Offset, 5x130, 78.1mm Centerbore, Method Bronze</v>
      </c>
      <c r="CE1322" s="311" t="s">
        <v>3721</v>
      </c>
      <c r="CF1322" s="311" t="s">
        <v>3720</v>
      </c>
      <c r="CG1322" s="300" t="str">
        <f t="shared" si="164"/>
        <v>TRAIL (7XX)</v>
      </c>
    </row>
    <row r="1323" spans="1:85" s="36" customFormat="1" ht="15" customHeight="1">
      <c r="A1323" s="571">
        <f t="shared" si="163"/>
        <v>1320</v>
      </c>
      <c r="B1323" s="13" t="s">
        <v>84</v>
      </c>
      <c r="C1323" s="97" t="s">
        <v>1247</v>
      </c>
      <c r="D1323" s="75" t="s">
        <v>5487</v>
      </c>
      <c r="E1323" s="84" t="s">
        <v>9492</v>
      </c>
      <c r="F1323" s="84" t="s">
        <v>9492</v>
      </c>
      <c r="G1323" s="83"/>
      <c r="H1323" s="83"/>
      <c r="I1323" s="43" t="s">
        <v>4576</v>
      </c>
      <c r="J1323" s="316">
        <v>44202.433495405094</v>
      </c>
      <c r="K1323" s="417">
        <v>45744</v>
      </c>
      <c r="L1323" s="282" t="s">
        <v>1239</v>
      </c>
      <c r="M1323" s="328">
        <v>339</v>
      </c>
      <c r="N1323" s="85"/>
      <c r="O1323" s="409"/>
      <c r="P1323" s="75">
        <v>17</v>
      </c>
      <c r="Q1323" s="75">
        <v>8.5</v>
      </c>
      <c r="R1323" s="92" t="s">
        <v>1699</v>
      </c>
      <c r="S1323" s="75">
        <v>8</v>
      </c>
      <c r="T1323" s="75">
        <v>6.5</v>
      </c>
      <c r="U1323" s="75">
        <v>0</v>
      </c>
      <c r="V1323" s="68">
        <v>4.75</v>
      </c>
      <c r="W1323" s="95" t="s">
        <v>85</v>
      </c>
      <c r="X1323" s="68">
        <v>130.81</v>
      </c>
      <c r="Y1323" s="8">
        <v>27.998707297479445</v>
      </c>
      <c r="Z1323" s="47">
        <v>3640</v>
      </c>
      <c r="AA1323" s="43" t="s">
        <v>2165</v>
      </c>
      <c r="AB1323" s="72" t="s">
        <v>2845</v>
      </c>
      <c r="AC1323" s="47" t="s">
        <v>9627</v>
      </c>
      <c r="AD1323" s="74" t="s">
        <v>3944</v>
      </c>
      <c r="AE1323" s="46" t="s">
        <v>8503</v>
      </c>
      <c r="AF1323" s="82">
        <v>33</v>
      </c>
      <c r="AG1323" s="14" t="s">
        <v>85</v>
      </c>
      <c r="AH1323" s="14" t="s">
        <v>85</v>
      </c>
      <c r="AI1323" s="13" t="s">
        <v>2863</v>
      </c>
      <c r="AJ1323" s="14" t="s">
        <v>85</v>
      </c>
      <c r="AK1323" s="9" t="s">
        <v>85</v>
      </c>
      <c r="AL1323" s="92" t="s">
        <v>237</v>
      </c>
      <c r="AM1323" s="75" t="s">
        <v>85</v>
      </c>
      <c r="AN1323" s="38" t="s">
        <v>85</v>
      </c>
      <c r="AO1323" s="75" t="s">
        <v>85</v>
      </c>
      <c r="AP1323" s="75">
        <v>16.2</v>
      </c>
      <c r="AQ1323" s="75">
        <v>60</v>
      </c>
      <c r="AR1323" s="75">
        <v>200</v>
      </c>
      <c r="AS1323" s="34">
        <v>0</v>
      </c>
      <c r="AT1323" s="34">
        <v>0</v>
      </c>
      <c r="AU1323" s="25">
        <v>39.5</v>
      </c>
      <c r="AV1323" s="34">
        <v>52</v>
      </c>
      <c r="AW1323" s="25">
        <v>208</v>
      </c>
      <c r="AX1323" s="67">
        <v>205</v>
      </c>
      <c r="AY1323" s="384">
        <v>123.1</v>
      </c>
      <c r="AZ1323" s="382">
        <v>92</v>
      </c>
      <c r="BA1323" s="382">
        <v>92</v>
      </c>
      <c r="BB1323" s="49">
        <v>31</v>
      </c>
      <c r="BC1323" s="48">
        <v>1.22</v>
      </c>
      <c r="BD1323" s="13" t="s">
        <v>85</v>
      </c>
      <c r="BE1323" s="412" t="s">
        <v>85</v>
      </c>
      <c r="BF1323" s="13" t="s">
        <v>85</v>
      </c>
      <c r="BG1323" s="412" t="s">
        <v>85</v>
      </c>
      <c r="BH1323" s="70">
        <v>32.5</v>
      </c>
      <c r="BI1323" s="50">
        <v>20.236220472440898</v>
      </c>
      <c r="BJ1323" s="50">
        <v>20.236220472440898</v>
      </c>
      <c r="BK1323" s="50">
        <v>11.417322834645701</v>
      </c>
      <c r="BL1323" s="357">
        <v>7.6616839999999839E-2</v>
      </c>
      <c r="BM1323" s="14">
        <v>36</v>
      </c>
      <c r="BN1323" s="107" t="s">
        <v>4691</v>
      </c>
      <c r="BO1323" s="46" t="s">
        <v>3891</v>
      </c>
      <c r="BP1323" s="74" t="s">
        <v>4730</v>
      </c>
      <c r="BQ1323" s="74" t="s">
        <v>3907</v>
      </c>
      <c r="BR1323" s="74" t="s">
        <v>5031</v>
      </c>
      <c r="BS1323" s="74" t="s">
        <v>2734</v>
      </c>
      <c r="BT1323" s="74" t="s">
        <v>4116</v>
      </c>
      <c r="BU1323" s="74" t="s">
        <v>5126</v>
      </c>
      <c r="BV1323" s="74" t="s">
        <v>5127</v>
      </c>
      <c r="BW1323" s="74" t="s">
        <v>4101</v>
      </c>
      <c r="BX1323" s="74" t="s">
        <v>3909</v>
      </c>
      <c r="BY1323" s="74"/>
      <c r="BZ1323" s="334" t="s">
        <v>6339</v>
      </c>
      <c r="CA1323" s="364" t="s">
        <v>7348</v>
      </c>
      <c r="CB1323" s="337" t="s">
        <v>6343</v>
      </c>
      <c r="CC1323" s="364" t="s">
        <v>7349</v>
      </c>
      <c r="CD1323" s="311" t="str">
        <f t="shared" si="166"/>
        <v>DISCONTINUED - MR705 Bead Grip, 17x8.5, 0mm Offset, 8x6.5, 130.81mm Centerbore, Matte Black</v>
      </c>
      <c r="CE1323" s="311" t="s">
        <v>3721</v>
      </c>
      <c r="CF1323" s="311" t="s">
        <v>3720</v>
      </c>
      <c r="CG1323" s="300" t="str">
        <f t="shared" si="164"/>
        <v>TRAIL (7XX)</v>
      </c>
    </row>
    <row r="1324" spans="1:85" s="36" customFormat="1" ht="15" customHeight="1">
      <c r="A1324" s="571">
        <f t="shared" si="163"/>
        <v>1321</v>
      </c>
      <c r="B1324" s="13" t="s">
        <v>84</v>
      </c>
      <c r="C1324" s="97" t="s">
        <v>1247</v>
      </c>
      <c r="D1324" s="75" t="s">
        <v>5488</v>
      </c>
      <c r="E1324" s="84" t="s">
        <v>9493</v>
      </c>
      <c r="F1324" s="84" t="s">
        <v>9493</v>
      </c>
      <c r="G1324" s="83"/>
      <c r="H1324" s="83"/>
      <c r="I1324" s="43" t="s">
        <v>5286</v>
      </c>
      <c r="J1324" s="315">
        <v>44488.496226076386</v>
      </c>
      <c r="K1324" s="417">
        <v>45744</v>
      </c>
      <c r="L1324" s="282" t="s">
        <v>1239</v>
      </c>
      <c r="M1324" s="328">
        <v>319</v>
      </c>
      <c r="N1324" s="85"/>
      <c r="O1324" s="409"/>
      <c r="P1324" s="75">
        <v>17</v>
      </c>
      <c r="Q1324" s="76">
        <v>8.5</v>
      </c>
      <c r="R1324" s="92" t="s">
        <v>1089</v>
      </c>
      <c r="S1324" s="75">
        <v>6</v>
      </c>
      <c r="T1324" s="75">
        <v>5.5</v>
      </c>
      <c r="U1324" s="75">
        <v>35</v>
      </c>
      <c r="V1324" s="77">
        <v>6.1</v>
      </c>
      <c r="W1324" s="95" t="s">
        <v>85</v>
      </c>
      <c r="X1324" s="68">
        <v>106.25</v>
      </c>
      <c r="Y1324" s="39">
        <v>28.73</v>
      </c>
      <c r="Z1324" s="47">
        <v>2650</v>
      </c>
      <c r="AA1324" s="43" t="s">
        <v>2168</v>
      </c>
      <c r="AB1324" s="72" t="s">
        <v>2846</v>
      </c>
      <c r="AC1324" s="47" t="s">
        <v>9869</v>
      </c>
      <c r="AD1324" s="74" t="s">
        <v>3941</v>
      </c>
      <c r="AE1324" s="46" t="s">
        <v>8501</v>
      </c>
      <c r="AF1324" s="82">
        <v>22</v>
      </c>
      <c r="AG1324" s="14" t="s">
        <v>85</v>
      </c>
      <c r="AH1324" s="14" t="s">
        <v>85</v>
      </c>
      <c r="AI1324" s="13" t="s">
        <v>85</v>
      </c>
      <c r="AJ1324" s="14" t="s">
        <v>85</v>
      </c>
      <c r="AK1324" s="9" t="s">
        <v>85</v>
      </c>
      <c r="AL1324" s="92" t="s">
        <v>236</v>
      </c>
      <c r="AM1324" s="75" t="s">
        <v>1649</v>
      </c>
      <c r="AN1324" s="38">
        <v>2.75</v>
      </c>
      <c r="AO1324" s="3">
        <v>78.3</v>
      </c>
      <c r="AP1324" s="75">
        <v>16.2</v>
      </c>
      <c r="AQ1324" s="75">
        <v>60</v>
      </c>
      <c r="AR1324" s="75">
        <v>175</v>
      </c>
      <c r="AS1324" s="34">
        <v>2</v>
      </c>
      <c r="AT1324" s="34">
        <v>10</v>
      </c>
      <c r="AU1324" s="25">
        <v>23.4</v>
      </c>
      <c r="AV1324" s="34">
        <v>32.9</v>
      </c>
      <c r="AW1324" s="25">
        <v>209.5</v>
      </c>
      <c r="AX1324" s="67">
        <v>192</v>
      </c>
      <c r="AY1324" s="77">
        <v>106.25</v>
      </c>
      <c r="AZ1324" s="49">
        <v>44</v>
      </c>
      <c r="BA1324" s="49">
        <v>44</v>
      </c>
      <c r="BB1324" s="49">
        <v>22</v>
      </c>
      <c r="BC1324" s="48">
        <v>0.87</v>
      </c>
      <c r="BD1324" s="13" t="s">
        <v>85</v>
      </c>
      <c r="BE1324" s="412" t="s">
        <v>85</v>
      </c>
      <c r="BF1324" s="13" t="s">
        <v>85</v>
      </c>
      <c r="BG1324" s="412" t="s">
        <v>85</v>
      </c>
      <c r="BH1324" s="70">
        <v>32.729999999999997</v>
      </c>
      <c r="BI1324" s="50">
        <v>20.236220472440898</v>
      </c>
      <c r="BJ1324" s="50">
        <v>20.236220472440898</v>
      </c>
      <c r="BK1324" s="50">
        <v>11.417322834645701</v>
      </c>
      <c r="BL1324" s="357">
        <v>7.6616839999999839E-2</v>
      </c>
      <c r="BM1324" s="14">
        <v>36</v>
      </c>
      <c r="BN1324" s="107" t="s">
        <v>3374</v>
      </c>
      <c r="BO1324" s="46" t="s">
        <v>3891</v>
      </c>
      <c r="BP1324" s="74" t="s">
        <v>4730</v>
      </c>
      <c r="BQ1324" s="74" t="s">
        <v>3907</v>
      </c>
      <c r="BR1324" s="74" t="s">
        <v>5165</v>
      </c>
      <c r="BS1324" s="74" t="s">
        <v>2734</v>
      </c>
      <c r="BT1324" s="74" t="s">
        <v>5619</v>
      </c>
      <c r="BU1324" s="74" t="s">
        <v>5126</v>
      </c>
      <c r="BV1324" s="74" t="s">
        <v>5620</v>
      </c>
      <c r="BW1324" s="74" t="s">
        <v>4101</v>
      </c>
      <c r="BX1324" s="74" t="s">
        <v>3909</v>
      </c>
      <c r="BY1324" s="74"/>
      <c r="BZ1324" s="334"/>
      <c r="CA1324" s="364"/>
      <c r="CB1324" s="337"/>
      <c r="CC1324" s="364"/>
      <c r="CD1324" s="311" t="str">
        <f t="shared" si="166"/>
        <v>DISCONTINUED - MR706 Bead Grip, 17x8.5, +35mm Offset, 6x5.5, 106.25mm Centerbore, Method Bronze</v>
      </c>
      <c r="CE1324" s="311" t="s">
        <v>3721</v>
      </c>
      <c r="CF1324" s="311" t="s">
        <v>3720</v>
      </c>
      <c r="CG1324" s="300" t="str">
        <f t="shared" si="164"/>
        <v>TRAIL (7XX)</v>
      </c>
    </row>
    <row r="1325" spans="1:85" s="36" customFormat="1" ht="15" customHeight="1">
      <c r="A1325" s="571">
        <f t="shared" si="163"/>
        <v>1322</v>
      </c>
      <c r="B1325" s="13" t="s">
        <v>84</v>
      </c>
      <c r="C1325" s="97" t="s">
        <v>1247</v>
      </c>
      <c r="D1325" s="75" t="s">
        <v>5488</v>
      </c>
      <c r="E1325" s="84" t="s">
        <v>9494</v>
      </c>
      <c r="F1325" s="84" t="s">
        <v>9494</v>
      </c>
      <c r="G1325" s="83"/>
      <c r="H1325" s="83"/>
      <c r="I1325" s="43" t="s">
        <v>5295</v>
      </c>
      <c r="J1325" s="315">
        <v>44488.526500254629</v>
      </c>
      <c r="K1325" s="417">
        <v>45744</v>
      </c>
      <c r="L1325" s="282" t="s">
        <v>1239</v>
      </c>
      <c r="M1325" s="328">
        <v>379</v>
      </c>
      <c r="N1325" s="85"/>
      <c r="O1325" s="409"/>
      <c r="P1325" s="75">
        <v>18</v>
      </c>
      <c r="Q1325" s="8">
        <v>9</v>
      </c>
      <c r="R1325" s="92" t="s">
        <v>1697</v>
      </c>
      <c r="S1325" s="75">
        <v>6</v>
      </c>
      <c r="T1325" s="75">
        <v>135</v>
      </c>
      <c r="U1325" s="75">
        <v>18</v>
      </c>
      <c r="V1325" s="77">
        <v>5.68</v>
      </c>
      <c r="W1325" s="95" t="s">
        <v>85</v>
      </c>
      <c r="X1325" s="68">
        <v>87</v>
      </c>
      <c r="Y1325" s="39">
        <v>33.31</v>
      </c>
      <c r="Z1325" s="47">
        <v>2650</v>
      </c>
      <c r="AA1325" s="43" t="s">
        <v>2165</v>
      </c>
      <c r="AB1325" s="72" t="s">
        <v>2845</v>
      </c>
      <c r="AC1325" s="47" t="s">
        <v>9732</v>
      </c>
      <c r="AD1325" s="74" t="s">
        <v>3940</v>
      </c>
      <c r="AE1325" s="46" t="s">
        <v>8501</v>
      </c>
      <c r="AF1325" s="82">
        <v>22</v>
      </c>
      <c r="AG1325" s="14" t="s">
        <v>85</v>
      </c>
      <c r="AH1325" s="14" t="s">
        <v>85</v>
      </c>
      <c r="AI1325" s="13" t="s">
        <v>85</v>
      </c>
      <c r="AJ1325" s="14" t="s">
        <v>85</v>
      </c>
      <c r="AK1325" s="9" t="s">
        <v>85</v>
      </c>
      <c r="AL1325" s="92" t="s">
        <v>236</v>
      </c>
      <c r="AM1325" s="75" t="s">
        <v>85</v>
      </c>
      <c r="AN1325" s="38" t="s">
        <v>85</v>
      </c>
      <c r="AO1325" s="75" t="s">
        <v>85</v>
      </c>
      <c r="AP1325" s="75">
        <v>16.2</v>
      </c>
      <c r="AQ1325" s="75">
        <v>60</v>
      </c>
      <c r="AR1325" s="75">
        <v>170</v>
      </c>
      <c r="AS1325" s="34">
        <v>7</v>
      </c>
      <c r="AT1325" s="34">
        <v>21.6</v>
      </c>
      <c r="AU1325" s="25">
        <v>38</v>
      </c>
      <c r="AV1325" s="34">
        <v>48</v>
      </c>
      <c r="AW1325" s="25">
        <v>223.7</v>
      </c>
      <c r="AX1325" s="67">
        <v>217</v>
      </c>
      <c r="AY1325" s="77">
        <v>87</v>
      </c>
      <c r="AZ1325" s="49">
        <v>53</v>
      </c>
      <c r="BA1325" s="49">
        <v>53</v>
      </c>
      <c r="BB1325" s="49">
        <v>22</v>
      </c>
      <c r="BC1325" s="48">
        <v>0.87</v>
      </c>
      <c r="BD1325" s="13" t="s">
        <v>85</v>
      </c>
      <c r="BE1325" s="412" t="s">
        <v>85</v>
      </c>
      <c r="BF1325" s="13" t="s">
        <v>85</v>
      </c>
      <c r="BG1325" s="412" t="s">
        <v>85</v>
      </c>
      <c r="BH1325" s="70">
        <v>37.31</v>
      </c>
      <c r="BI1325" s="50">
        <v>21.141732283464599</v>
      </c>
      <c r="BJ1325" s="50">
        <v>21.141732283464599</v>
      </c>
      <c r="BK1325" s="50">
        <v>11.929133858267701</v>
      </c>
      <c r="BL1325" s="357">
        <v>8.7375807000000152E-2</v>
      </c>
      <c r="BM1325" s="14">
        <v>36</v>
      </c>
      <c r="BN1325" s="107" t="s">
        <v>3374</v>
      </c>
      <c r="BO1325" s="46" t="s">
        <v>3891</v>
      </c>
      <c r="BP1325" s="74" t="s">
        <v>4730</v>
      </c>
      <c r="BQ1325" s="74" t="s">
        <v>3907</v>
      </c>
      <c r="BR1325" s="74" t="s">
        <v>5165</v>
      </c>
      <c r="BS1325" s="74" t="s">
        <v>2734</v>
      </c>
      <c r="BT1325" s="74" t="s">
        <v>5619</v>
      </c>
      <c r="BU1325" s="74" t="s">
        <v>5126</v>
      </c>
      <c r="BV1325" s="74" t="s">
        <v>5620</v>
      </c>
      <c r="BW1325" s="74" t="s">
        <v>4101</v>
      </c>
      <c r="BX1325" s="74" t="s">
        <v>3909</v>
      </c>
      <c r="BY1325" s="74"/>
      <c r="BZ1325" s="334"/>
      <c r="CA1325" s="364"/>
      <c r="CB1325" s="337"/>
      <c r="CC1325" s="364"/>
      <c r="CD1325" s="311" t="str">
        <f t="shared" si="166"/>
        <v>DISCONTINUED - MR706 Bead Grip, 18x9, +18mm Offset, 6x135, 87mm Centerbore, Matte Black</v>
      </c>
      <c r="CE1325" s="311" t="s">
        <v>3721</v>
      </c>
      <c r="CF1325" s="311" t="s">
        <v>3720</v>
      </c>
      <c r="CG1325" s="300" t="str">
        <f t="shared" si="164"/>
        <v>TRAIL (7XX)</v>
      </c>
    </row>
    <row r="1326" spans="1:85" s="36" customFormat="1" ht="15" customHeight="1">
      <c r="A1326" s="571">
        <f t="shared" si="163"/>
        <v>1323</v>
      </c>
      <c r="B1326" s="97" t="s">
        <v>84</v>
      </c>
      <c r="C1326" s="97" t="s">
        <v>1038</v>
      </c>
      <c r="D1326" s="97" t="s">
        <v>1976</v>
      </c>
      <c r="E1326" s="84" t="s">
        <v>9514</v>
      </c>
      <c r="F1326" s="84" t="s">
        <v>9514</v>
      </c>
      <c r="G1326" s="83" t="s">
        <v>2095</v>
      </c>
      <c r="H1326" s="83"/>
      <c r="I1326" s="42" t="s">
        <v>5355</v>
      </c>
      <c r="J1326" s="315">
        <v>44501.579837962963</v>
      </c>
      <c r="K1326" s="417">
        <v>45744</v>
      </c>
      <c r="L1326" s="282" t="s">
        <v>1239</v>
      </c>
      <c r="M1326" s="328">
        <v>419</v>
      </c>
      <c r="N1326" s="85"/>
      <c r="O1326" s="409">
        <v>0</v>
      </c>
      <c r="P1326" s="83">
        <v>20</v>
      </c>
      <c r="Q1326" s="66">
        <v>10</v>
      </c>
      <c r="R1326" s="92" t="s">
        <v>1699</v>
      </c>
      <c r="S1326" s="13">
        <v>8</v>
      </c>
      <c r="T1326" s="83">
        <v>6.5</v>
      </c>
      <c r="U1326" s="83">
        <v>-18</v>
      </c>
      <c r="V1326" s="40">
        <v>4.76</v>
      </c>
      <c r="W1326" s="95" t="s">
        <v>85</v>
      </c>
      <c r="X1326" s="40">
        <v>130.81</v>
      </c>
      <c r="Y1326" s="41">
        <v>41.18</v>
      </c>
      <c r="Z1326" s="47">
        <v>3640</v>
      </c>
      <c r="AA1326" s="11" t="s">
        <v>2165</v>
      </c>
      <c r="AB1326" s="42" t="s">
        <v>2845</v>
      </c>
      <c r="AC1326" s="47" t="s">
        <v>9847</v>
      </c>
      <c r="AD1326" s="11" t="s">
        <v>1597</v>
      </c>
      <c r="AE1326" s="46" t="s">
        <v>8503</v>
      </c>
      <c r="AF1326" s="82">
        <v>33</v>
      </c>
      <c r="AG1326" s="73" t="s">
        <v>85</v>
      </c>
      <c r="AH1326" s="73" t="s">
        <v>85</v>
      </c>
      <c r="AI1326" s="3" t="s">
        <v>2863</v>
      </c>
      <c r="AJ1326" s="31" t="s">
        <v>2484</v>
      </c>
      <c r="AK1326" s="9">
        <v>1.1000000000000001</v>
      </c>
      <c r="AL1326" s="11" t="s">
        <v>237</v>
      </c>
      <c r="AM1326" s="3" t="s">
        <v>85</v>
      </c>
      <c r="AN1326" s="38" t="s">
        <v>85</v>
      </c>
      <c r="AO1326" s="3" t="s">
        <v>85</v>
      </c>
      <c r="AP1326" s="75">
        <v>16.2</v>
      </c>
      <c r="AQ1326" s="75">
        <v>60</v>
      </c>
      <c r="AR1326" s="13">
        <v>200</v>
      </c>
      <c r="AS1326" s="67">
        <v>0</v>
      </c>
      <c r="AT1326" s="67">
        <v>0</v>
      </c>
      <c r="AU1326" s="67">
        <v>41</v>
      </c>
      <c r="AV1326" s="67">
        <v>50.8</v>
      </c>
      <c r="AW1326" s="67">
        <v>247</v>
      </c>
      <c r="AX1326" s="96">
        <v>244</v>
      </c>
      <c r="AY1326" s="93">
        <v>123.1</v>
      </c>
      <c r="AZ1326" s="49">
        <v>92</v>
      </c>
      <c r="BA1326" s="49">
        <v>92</v>
      </c>
      <c r="BB1326" s="49">
        <v>83</v>
      </c>
      <c r="BC1326" s="48">
        <v>3.27</v>
      </c>
      <c r="BD1326" s="3" t="s">
        <v>85</v>
      </c>
      <c r="BE1326" s="412" t="s">
        <v>85</v>
      </c>
      <c r="BF1326" s="3" t="s">
        <v>85</v>
      </c>
      <c r="BG1326" s="412" t="s">
        <v>85</v>
      </c>
      <c r="BH1326" s="70">
        <v>45.18</v>
      </c>
      <c r="BI1326" s="50">
        <v>23.228346456692901</v>
      </c>
      <c r="BJ1326" s="50">
        <v>23.228346456692901</v>
      </c>
      <c r="BK1326" s="50">
        <v>12.9133858267717</v>
      </c>
      <c r="BL1326" s="357">
        <v>0.11417680000000027</v>
      </c>
      <c r="BM1326" s="73">
        <v>20</v>
      </c>
      <c r="BN1326" s="107" t="s">
        <v>3374</v>
      </c>
      <c r="BO1326" s="46" t="s">
        <v>3891</v>
      </c>
      <c r="BP1326" s="29" t="s">
        <v>3907</v>
      </c>
      <c r="BQ1326" s="29" t="s">
        <v>5175</v>
      </c>
      <c r="BR1326" s="29" t="s">
        <v>2709</v>
      </c>
      <c r="BS1326" s="29" t="s">
        <v>5199</v>
      </c>
      <c r="BT1326" s="74" t="s">
        <v>5210</v>
      </c>
      <c r="BU1326" s="74" t="s">
        <v>5189</v>
      </c>
      <c r="BV1326" s="74" t="s">
        <v>4101</v>
      </c>
      <c r="BW1326" s="74" t="s">
        <v>3909</v>
      </c>
      <c r="BX1326" s="74"/>
      <c r="BY1326" s="74"/>
      <c r="BZ1326" s="300" t="s">
        <v>7843</v>
      </c>
      <c r="CA1326" s="356" t="s">
        <v>7844</v>
      </c>
      <c r="CB1326" s="300" t="s">
        <v>7841</v>
      </c>
      <c r="CC1326" s="356" t="s">
        <v>7842</v>
      </c>
      <c r="CD1326" s="311" t="str">
        <f t="shared" si="166"/>
        <v>DISCONTINUED - MR315, 20x10, -18mm Offset, 8x6.5, 130.81mm Centerbore, Matte Black</v>
      </c>
      <c r="CE1326" s="311" t="s">
        <v>3721</v>
      </c>
      <c r="CF1326" s="311" t="s">
        <v>3720</v>
      </c>
      <c r="CG1326" s="300" t="str">
        <f t="shared" si="164"/>
        <v>STREET (3XX)</v>
      </c>
    </row>
    <row r="1327" spans="1:85" s="36" customFormat="1" ht="15" customHeight="1">
      <c r="A1327" s="571">
        <f t="shared" si="163"/>
        <v>1324</v>
      </c>
      <c r="B1327" s="97" t="s">
        <v>84</v>
      </c>
      <c r="C1327" s="97" t="s">
        <v>1038</v>
      </c>
      <c r="D1327" s="97" t="s">
        <v>1976</v>
      </c>
      <c r="E1327" s="84" t="s">
        <v>9515</v>
      </c>
      <c r="F1327" s="84" t="s">
        <v>9515</v>
      </c>
      <c r="G1327" s="83" t="s">
        <v>2095</v>
      </c>
      <c r="H1327" s="83"/>
      <c r="I1327" s="42" t="s">
        <v>5357</v>
      </c>
      <c r="J1327" s="315">
        <v>44501.579837962963</v>
      </c>
      <c r="K1327" s="417">
        <v>45744</v>
      </c>
      <c r="L1327" s="282" t="s">
        <v>1239</v>
      </c>
      <c r="M1327" s="328">
        <v>439</v>
      </c>
      <c r="N1327" s="85"/>
      <c r="O1327" s="409">
        <v>0</v>
      </c>
      <c r="P1327" s="83">
        <v>20</v>
      </c>
      <c r="Q1327" s="66">
        <v>10</v>
      </c>
      <c r="R1327" s="92" t="s">
        <v>1699</v>
      </c>
      <c r="S1327" s="13">
        <v>8</v>
      </c>
      <c r="T1327" s="83">
        <v>6.5</v>
      </c>
      <c r="U1327" s="83">
        <v>-18</v>
      </c>
      <c r="V1327" s="40">
        <v>4.76</v>
      </c>
      <c r="W1327" s="95" t="s">
        <v>85</v>
      </c>
      <c r="X1327" s="40">
        <v>130.81</v>
      </c>
      <c r="Y1327" s="41">
        <v>41.18</v>
      </c>
      <c r="Z1327" s="47">
        <v>3640</v>
      </c>
      <c r="AA1327" s="71" t="s">
        <v>5160</v>
      </c>
      <c r="AB1327" s="11" t="s">
        <v>2847</v>
      </c>
      <c r="AC1327" s="47" t="s">
        <v>9847</v>
      </c>
      <c r="AD1327" s="11" t="s">
        <v>1597</v>
      </c>
      <c r="AE1327" s="46" t="s">
        <v>8503</v>
      </c>
      <c r="AF1327" s="82">
        <v>33</v>
      </c>
      <c r="AG1327" s="73" t="s">
        <v>85</v>
      </c>
      <c r="AH1327" s="73" t="s">
        <v>85</v>
      </c>
      <c r="AI1327" s="3" t="s">
        <v>2863</v>
      </c>
      <c r="AJ1327" s="31" t="s">
        <v>2484</v>
      </c>
      <c r="AK1327" s="9">
        <v>1.1000000000000001</v>
      </c>
      <c r="AL1327" s="11" t="s">
        <v>237</v>
      </c>
      <c r="AM1327" s="3" t="s">
        <v>85</v>
      </c>
      <c r="AN1327" s="38" t="s">
        <v>85</v>
      </c>
      <c r="AO1327" s="3" t="s">
        <v>85</v>
      </c>
      <c r="AP1327" s="75">
        <v>16.2</v>
      </c>
      <c r="AQ1327" s="75">
        <v>60</v>
      </c>
      <c r="AR1327" s="13">
        <v>200</v>
      </c>
      <c r="AS1327" s="67">
        <v>0</v>
      </c>
      <c r="AT1327" s="67">
        <v>0</v>
      </c>
      <c r="AU1327" s="67">
        <v>41</v>
      </c>
      <c r="AV1327" s="67">
        <v>50.8</v>
      </c>
      <c r="AW1327" s="67">
        <v>247</v>
      </c>
      <c r="AX1327" s="96">
        <v>244</v>
      </c>
      <c r="AY1327" s="93">
        <v>123.1</v>
      </c>
      <c r="AZ1327" s="49">
        <v>92</v>
      </c>
      <c r="BA1327" s="49">
        <v>92</v>
      </c>
      <c r="BB1327" s="49">
        <v>83</v>
      </c>
      <c r="BC1327" s="48">
        <v>3.27</v>
      </c>
      <c r="BD1327" s="3" t="s">
        <v>85</v>
      </c>
      <c r="BE1327" s="412" t="s">
        <v>85</v>
      </c>
      <c r="BF1327" s="3" t="s">
        <v>85</v>
      </c>
      <c r="BG1327" s="412" t="s">
        <v>85</v>
      </c>
      <c r="BH1327" s="70">
        <v>45.18</v>
      </c>
      <c r="BI1327" s="50">
        <v>23.228346456692901</v>
      </c>
      <c r="BJ1327" s="50">
        <v>23.228346456692901</v>
      </c>
      <c r="BK1327" s="50">
        <v>12.9133858267717</v>
      </c>
      <c r="BL1327" s="357">
        <v>0.11417680000000027</v>
      </c>
      <c r="BM1327" s="73">
        <v>20</v>
      </c>
      <c r="BN1327" s="107" t="s">
        <v>3374</v>
      </c>
      <c r="BO1327" s="46" t="s">
        <v>3891</v>
      </c>
      <c r="BP1327" s="29" t="s">
        <v>3907</v>
      </c>
      <c r="BQ1327" s="29" t="s">
        <v>5175</v>
      </c>
      <c r="BR1327" s="29" t="s">
        <v>2709</v>
      </c>
      <c r="BS1327" s="29" t="s">
        <v>5199</v>
      </c>
      <c r="BT1327" s="74" t="s">
        <v>5210</v>
      </c>
      <c r="BU1327" s="74" t="s">
        <v>5189</v>
      </c>
      <c r="BV1327" s="74" t="s">
        <v>4101</v>
      </c>
      <c r="BW1327" s="74" t="s">
        <v>3909</v>
      </c>
      <c r="BX1327" s="74"/>
      <c r="BY1327" s="74"/>
      <c r="BZ1327" s="300" t="s">
        <v>6182</v>
      </c>
      <c r="CA1327" s="356" t="s">
        <v>7858</v>
      </c>
      <c r="CB1327" s="300" t="s">
        <v>6187</v>
      </c>
      <c r="CC1327" s="356" t="s">
        <v>7857</v>
      </c>
      <c r="CD1327" s="311" t="str">
        <f t="shared" si="166"/>
        <v>DISCONTINUED - MR315, 20x10, -18mm Offset, 8x6.5, 130.81mm Centerbore, Gold - Black Lip</v>
      </c>
      <c r="CE1327" s="311" t="s">
        <v>3721</v>
      </c>
      <c r="CF1327" s="311" t="s">
        <v>3720</v>
      </c>
      <c r="CG1327" s="300" t="str">
        <f t="shared" si="164"/>
        <v>STREET (3XX)</v>
      </c>
    </row>
    <row r="1328" spans="1:85" s="36" customFormat="1" ht="15" customHeight="1">
      <c r="A1328" s="571">
        <f t="shared" si="163"/>
        <v>1325</v>
      </c>
      <c r="B1328" s="92" t="s">
        <v>84</v>
      </c>
      <c r="C1328" s="92" t="s">
        <v>1038</v>
      </c>
      <c r="D1328" s="92" t="s">
        <v>3867</v>
      </c>
      <c r="E1328" s="84" t="s">
        <v>9516</v>
      </c>
      <c r="F1328" s="84" t="s">
        <v>9516</v>
      </c>
      <c r="G1328" s="83"/>
      <c r="H1328" s="83"/>
      <c r="I1328" s="72" t="s">
        <v>5964</v>
      </c>
      <c r="J1328" s="315">
        <v>44883</v>
      </c>
      <c r="K1328" s="417">
        <v>45744</v>
      </c>
      <c r="L1328" s="282" t="s">
        <v>1239</v>
      </c>
      <c r="M1328" s="328">
        <v>399</v>
      </c>
      <c r="N1328" s="85"/>
      <c r="O1328" s="409">
        <v>0</v>
      </c>
      <c r="P1328" s="29">
        <v>20</v>
      </c>
      <c r="Q1328" s="8">
        <v>9</v>
      </c>
      <c r="R1328" s="92" t="s">
        <v>1699</v>
      </c>
      <c r="S1328" s="3">
        <v>8</v>
      </c>
      <c r="T1328" s="29">
        <v>6.5</v>
      </c>
      <c r="U1328" s="29">
        <v>18</v>
      </c>
      <c r="V1328" s="16">
        <v>5.7</v>
      </c>
      <c r="W1328" s="93" t="s">
        <v>85</v>
      </c>
      <c r="X1328" s="16">
        <v>130.81</v>
      </c>
      <c r="Y1328" s="41">
        <v>40.81</v>
      </c>
      <c r="Z1328" s="47">
        <v>3640</v>
      </c>
      <c r="AA1328" s="71" t="s">
        <v>4122</v>
      </c>
      <c r="AB1328" s="71" t="s">
        <v>2845</v>
      </c>
      <c r="AC1328" s="47" t="s">
        <v>9723</v>
      </c>
      <c r="AD1328" s="74" t="s">
        <v>1597</v>
      </c>
      <c r="AE1328" s="46" t="s">
        <v>8503</v>
      </c>
      <c r="AF1328" s="82">
        <v>33</v>
      </c>
      <c r="AG1328" s="80" t="s">
        <v>85</v>
      </c>
      <c r="AH1328" s="73" t="s">
        <v>85</v>
      </c>
      <c r="AI1328" s="73" t="s">
        <v>2863</v>
      </c>
      <c r="AJ1328" s="73" t="s">
        <v>85</v>
      </c>
      <c r="AK1328" s="9" t="s">
        <v>85</v>
      </c>
      <c r="AL1328" s="74" t="s">
        <v>237</v>
      </c>
      <c r="AM1328" s="74" t="s">
        <v>85</v>
      </c>
      <c r="AN1328" s="38" t="s">
        <v>85</v>
      </c>
      <c r="AO1328" s="74" t="s">
        <v>85</v>
      </c>
      <c r="AP1328" s="75">
        <v>16.2</v>
      </c>
      <c r="AQ1328" s="75">
        <v>60</v>
      </c>
      <c r="AR1328" s="3">
        <v>200</v>
      </c>
      <c r="AS1328" s="34">
        <v>0</v>
      </c>
      <c r="AT1328" s="34">
        <v>0</v>
      </c>
      <c r="AU1328" s="34">
        <v>19</v>
      </c>
      <c r="AV1328" s="34">
        <v>34</v>
      </c>
      <c r="AW1328" s="34">
        <v>245</v>
      </c>
      <c r="AX1328" s="94">
        <v>237</v>
      </c>
      <c r="AY1328" s="381">
        <v>123.1</v>
      </c>
      <c r="AZ1328" s="382">
        <v>92</v>
      </c>
      <c r="BA1328" s="382">
        <v>92</v>
      </c>
      <c r="BB1328" s="49">
        <v>45</v>
      </c>
      <c r="BC1328" s="48">
        <v>1.77</v>
      </c>
      <c r="BD1328" s="3" t="s">
        <v>85</v>
      </c>
      <c r="BE1328" s="412" t="s">
        <v>85</v>
      </c>
      <c r="BF1328" s="3" t="s">
        <v>85</v>
      </c>
      <c r="BG1328" s="412" t="s">
        <v>85</v>
      </c>
      <c r="BH1328" s="70">
        <v>45.31</v>
      </c>
      <c r="BI1328" s="50">
        <v>23.228346456692901</v>
      </c>
      <c r="BJ1328" s="50">
        <v>23.228346456692901</v>
      </c>
      <c r="BK1328" s="50">
        <v>11.771653543307099</v>
      </c>
      <c r="BL1328" s="357">
        <v>0.10408189999999996</v>
      </c>
      <c r="BM1328" s="14">
        <v>24</v>
      </c>
      <c r="BN1328" s="107" t="s">
        <v>3374</v>
      </c>
      <c r="BO1328" s="46" t="s">
        <v>3891</v>
      </c>
      <c r="BP1328" s="29" t="s">
        <v>3907</v>
      </c>
      <c r="BQ1328" s="29" t="s">
        <v>5222</v>
      </c>
      <c r="BR1328" s="29" t="s">
        <v>5223</v>
      </c>
      <c r="BS1328" s="29" t="s">
        <v>5216</v>
      </c>
      <c r="BT1328" s="74" t="s">
        <v>4101</v>
      </c>
      <c r="BU1328" s="74" t="s">
        <v>3909</v>
      </c>
      <c r="BV1328" s="74"/>
      <c r="BW1328" s="74"/>
      <c r="BX1328" s="74"/>
      <c r="BY1328" s="74"/>
      <c r="BZ1328" s="300" t="s">
        <v>7877</v>
      </c>
      <c r="CA1328" s="363" t="s">
        <v>7878</v>
      </c>
      <c r="CB1328" s="300" t="s">
        <v>7875</v>
      </c>
      <c r="CC1328" s="363" t="s">
        <v>7876</v>
      </c>
      <c r="CD1328" s="311" t="str">
        <f t="shared" si="166"/>
        <v>DISCONTINUED - MR316, 20x9, +18mm Offset, 8x6.5, 130.81mm Centerbore, Gloss Black</v>
      </c>
      <c r="CE1328" s="311" t="s">
        <v>3721</v>
      </c>
      <c r="CF1328" s="311" t="s">
        <v>3720</v>
      </c>
      <c r="CG1328" s="300" t="str">
        <f t="shared" si="164"/>
        <v>STREET (3XX)</v>
      </c>
    </row>
    <row r="1329" spans="1:85" s="36" customFormat="1" ht="15" customHeight="1">
      <c r="A1329" s="571">
        <f t="shared" si="163"/>
        <v>1326</v>
      </c>
      <c r="B1329" s="4" t="s">
        <v>84</v>
      </c>
      <c r="C1329" s="92" t="s">
        <v>1038</v>
      </c>
      <c r="D1329" s="92" t="s">
        <v>5782</v>
      </c>
      <c r="E1329" s="84" t="s">
        <v>9517</v>
      </c>
      <c r="F1329" s="84" t="s">
        <v>9517</v>
      </c>
      <c r="G1329" s="83"/>
      <c r="H1329" s="83"/>
      <c r="I1329" s="346">
        <v>191682030857</v>
      </c>
      <c r="J1329" s="305">
        <v>44755</v>
      </c>
      <c r="K1329" s="417">
        <v>45744</v>
      </c>
      <c r="L1329" s="282" t="s">
        <v>1239</v>
      </c>
      <c r="M1329" s="328">
        <v>299</v>
      </c>
      <c r="N1329" s="85"/>
      <c r="O1329" s="409">
        <v>0</v>
      </c>
      <c r="P1329" s="29" t="s">
        <v>5762</v>
      </c>
      <c r="Q1329" s="8" t="s">
        <v>5763</v>
      </c>
      <c r="R1329" s="92" t="s">
        <v>1688</v>
      </c>
      <c r="S1329" s="3" t="s">
        <v>5764</v>
      </c>
      <c r="T1329" s="29" t="s">
        <v>5766</v>
      </c>
      <c r="U1329" s="29">
        <v>0</v>
      </c>
      <c r="V1329" s="16" t="s">
        <v>5765</v>
      </c>
      <c r="W1329" s="93" t="s">
        <v>85</v>
      </c>
      <c r="X1329" s="16">
        <v>110.5</v>
      </c>
      <c r="Y1329" s="8">
        <v>27.19</v>
      </c>
      <c r="Z1329" s="47">
        <v>2650</v>
      </c>
      <c r="AA1329" s="11" t="s">
        <v>4122</v>
      </c>
      <c r="AB1329" s="11" t="s">
        <v>2845</v>
      </c>
      <c r="AC1329" s="47" t="s">
        <v>9714</v>
      </c>
      <c r="AD1329" s="74" t="s">
        <v>4924</v>
      </c>
      <c r="AE1329" s="46" t="s">
        <v>8501</v>
      </c>
      <c r="AF1329" s="82">
        <v>22</v>
      </c>
      <c r="AG1329" s="80" t="s">
        <v>85</v>
      </c>
      <c r="AH1329" s="73" t="s">
        <v>85</v>
      </c>
      <c r="AI1329" s="73" t="s">
        <v>85</v>
      </c>
      <c r="AJ1329" s="73" t="s">
        <v>85</v>
      </c>
      <c r="AK1329" s="9" t="s">
        <v>85</v>
      </c>
      <c r="AL1329" s="13" t="s">
        <v>237</v>
      </c>
      <c r="AM1329" s="75" t="s">
        <v>85</v>
      </c>
      <c r="AN1329" s="38" t="s">
        <v>85</v>
      </c>
      <c r="AO1329" s="3" t="s">
        <v>85</v>
      </c>
      <c r="AP1329" s="75">
        <v>16.2</v>
      </c>
      <c r="AQ1329" s="75">
        <v>60</v>
      </c>
      <c r="AR1329" s="3" t="s">
        <v>5780</v>
      </c>
      <c r="AS1329" s="34">
        <v>3</v>
      </c>
      <c r="AT1329" s="34">
        <v>15</v>
      </c>
      <c r="AU1329" s="34">
        <v>34</v>
      </c>
      <c r="AV1329" s="34">
        <v>50</v>
      </c>
      <c r="AW1329" s="34">
        <v>209</v>
      </c>
      <c r="AX1329" s="94">
        <v>206</v>
      </c>
      <c r="AY1329" s="381">
        <v>103.36</v>
      </c>
      <c r="AZ1329" s="382">
        <v>37</v>
      </c>
      <c r="BA1329" s="382">
        <v>45</v>
      </c>
      <c r="BB1329" s="49">
        <v>33</v>
      </c>
      <c r="BC1329" s="48">
        <v>1.3</v>
      </c>
      <c r="BD1329" s="3" t="s">
        <v>85</v>
      </c>
      <c r="BE1329" s="412" t="s">
        <v>85</v>
      </c>
      <c r="BF1329" s="3" t="s">
        <v>85</v>
      </c>
      <c r="BG1329" s="412" t="s">
        <v>85</v>
      </c>
      <c r="BH1329" s="70">
        <v>30.901460416247005</v>
      </c>
      <c r="BI1329" s="50">
        <v>20.236220472440898</v>
      </c>
      <c r="BJ1329" s="50">
        <v>20.236220472440898</v>
      </c>
      <c r="BK1329" s="50">
        <v>11.417322834645701</v>
      </c>
      <c r="BL1329" s="357">
        <v>7.6616839999999839E-2</v>
      </c>
      <c r="BM1329" s="73">
        <v>36</v>
      </c>
      <c r="BN1329" s="107" t="s">
        <v>3374</v>
      </c>
      <c r="BO1329" s="46" t="s">
        <v>3891</v>
      </c>
      <c r="BP1329" s="29" t="s">
        <v>3907</v>
      </c>
      <c r="BQ1329" s="29" t="s">
        <v>6574</v>
      </c>
      <c r="BR1329" s="29" t="s">
        <v>6575</v>
      </c>
      <c r="BS1329" s="29" t="s">
        <v>6576</v>
      </c>
      <c r="BT1329" s="74" t="s">
        <v>4101</v>
      </c>
      <c r="BU1329" s="74" t="s">
        <v>3909</v>
      </c>
      <c r="BV1329" s="74" t="s">
        <v>6577</v>
      </c>
      <c r="BW1329" s="74"/>
      <c r="BX1329" s="74"/>
      <c r="BY1329" s="74"/>
      <c r="BZ1329" s="300" t="s">
        <v>6559</v>
      </c>
      <c r="CA1329" s="363" t="s">
        <v>7328</v>
      </c>
      <c r="CB1329" s="300" t="s">
        <v>6558</v>
      </c>
      <c r="CC1329" s="363" t="s">
        <v>7329</v>
      </c>
      <c r="CD1329" s="311" t="str">
        <f t="shared" si="166"/>
        <v>DISCONTINUED - MR319, 17x8.5, 0mm Offset, 5x150, 110.5mm Centerbore, Gloss Black</v>
      </c>
      <c r="CE1329" s="311" t="s">
        <v>3721</v>
      </c>
      <c r="CF1329" s="311" t="s">
        <v>3720</v>
      </c>
      <c r="CG1329" s="300" t="str">
        <f t="shared" si="164"/>
        <v>STREET (3XX)</v>
      </c>
    </row>
    <row r="1330" spans="1:85" s="36" customFormat="1" ht="15" customHeight="1">
      <c r="A1330" s="571">
        <f t="shared" si="163"/>
        <v>1327</v>
      </c>
      <c r="B1330" s="4" t="s">
        <v>84</v>
      </c>
      <c r="C1330" s="92" t="s">
        <v>1055</v>
      </c>
      <c r="D1330" s="5" t="s">
        <v>1072</v>
      </c>
      <c r="E1330" s="84" t="s">
        <v>9518</v>
      </c>
      <c r="F1330" s="84" t="s">
        <v>9518</v>
      </c>
      <c r="G1330" s="83" t="s">
        <v>1095</v>
      </c>
      <c r="H1330" s="83"/>
      <c r="I1330" s="72" t="s">
        <v>779</v>
      </c>
      <c r="J1330" s="305">
        <v>42370</v>
      </c>
      <c r="K1330" s="417">
        <v>45744</v>
      </c>
      <c r="L1330" s="282" t="s">
        <v>1239</v>
      </c>
      <c r="M1330" s="328">
        <v>315.77499999999998</v>
      </c>
      <c r="N1330" s="85"/>
      <c r="O1330" s="409">
        <v>0</v>
      </c>
      <c r="P1330" s="5">
        <v>15</v>
      </c>
      <c r="Q1330" s="70">
        <v>7</v>
      </c>
      <c r="R1330" s="92" t="s">
        <v>1683</v>
      </c>
      <c r="S1330" s="5">
        <v>4</v>
      </c>
      <c r="T1330" s="5">
        <v>156</v>
      </c>
      <c r="U1330" s="5">
        <v>38</v>
      </c>
      <c r="V1330" s="17">
        <v>5.3</v>
      </c>
      <c r="W1330" s="5" t="s">
        <v>166</v>
      </c>
      <c r="X1330" s="17">
        <v>132</v>
      </c>
      <c r="Y1330" s="6">
        <v>21.61</v>
      </c>
      <c r="Z1330" s="47">
        <v>1600</v>
      </c>
      <c r="AA1330" s="4" t="s">
        <v>2165</v>
      </c>
      <c r="AB1330" s="72" t="s">
        <v>2845</v>
      </c>
      <c r="AC1330" s="47" t="s">
        <v>9844</v>
      </c>
      <c r="AD1330" s="2" t="s">
        <v>1738</v>
      </c>
      <c r="AE1330" s="46" t="s">
        <v>8502</v>
      </c>
      <c r="AF1330" s="82">
        <v>22</v>
      </c>
      <c r="AG1330" s="80" t="s">
        <v>85</v>
      </c>
      <c r="AH1330" s="74" t="s">
        <v>1792</v>
      </c>
      <c r="AI1330" s="73" t="s">
        <v>85</v>
      </c>
      <c r="AJ1330" s="2" t="s">
        <v>85</v>
      </c>
      <c r="AK1330" s="9" t="s">
        <v>85</v>
      </c>
      <c r="AL1330" s="74" t="s">
        <v>237</v>
      </c>
      <c r="AM1330" s="74" t="s">
        <v>85</v>
      </c>
      <c r="AN1330" s="38" t="s">
        <v>85</v>
      </c>
      <c r="AO1330" s="74" t="s">
        <v>85</v>
      </c>
      <c r="AP1330" s="74">
        <v>14.1</v>
      </c>
      <c r="AQ1330" s="74">
        <v>60</v>
      </c>
      <c r="AR1330" s="74">
        <v>183</v>
      </c>
      <c r="AS1330" s="25">
        <v>0</v>
      </c>
      <c r="AT1330" s="25">
        <v>9.6</v>
      </c>
      <c r="AU1330" s="25">
        <v>13</v>
      </c>
      <c r="AV1330" s="25">
        <v>14.5</v>
      </c>
      <c r="AW1330" s="25">
        <v>181</v>
      </c>
      <c r="AX1330" s="25">
        <v>168.7</v>
      </c>
      <c r="AY1330" s="77">
        <v>68</v>
      </c>
      <c r="AZ1330" s="49">
        <v>52</v>
      </c>
      <c r="BA1330" s="49">
        <v>52</v>
      </c>
      <c r="BB1330" s="49">
        <v>0</v>
      </c>
      <c r="BC1330" s="48">
        <v>0</v>
      </c>
      <c r="BD1330" s="3" t="s">
        <v>3191</v>
      </c>
      <c r="BE1330" s="412">
        <v>118.80000000000001</v>
      </c>
      <c r="BF1330" s="3" t="s">
        <v>1479</v>
      </c>
      <c r="BG1330" s="412">
        <v>11</v>
      </c>
      <c r="BH1330" s="70">
        <v>25.794084675630675</v>
      </c>
      <c r="BI1330" s="50">
        <v>17.8740157480315</v>
      </c>
      <c r="BJ1330" s="50">
        <v>17.8740157480315</v>
      </c>
      <c r="BK1330" s="50">
        <v>9.8425196850393704</v>
      </c>
      <c r="BL1330" s="357">
        <v>5.1529000000000012E-2</v>
      </c>
      <c r="BM1330" s="5">
        <v>48</v>
      </c>
      <c r="BN1330" s="107" t="s">
        <v>3374</v>
      </c>
      <c r="BO1330" s="46" t="s">
        <v>3891</v>
      </c>
      <c r="BP1330" s="74" t="s">
        <v>3907</v>
      </c>
      <c r="BQ1330" s="74" t="s">
        <v>5165</v>
      </c>
      <c r="BR1330" s="44" t="s">
        <v>3932</v>
      </c>
      <c r="BS1330" s="74" t="s">
        <v>5170</v>
      </c>
      <c r="BT1330" s="74" t="s">
        <v>5168</v>
      </c>
      <c r="BU1330" s="74" t="s">
        <v>4616</v>
      </c>
      <c r="BV1330" s="74" t="s">
        <v>4451</v>
      </c>
      <c r="BW1330" s="74"/>
      <c r="BX1330" s="74"/>
      <c r="BY1330" s="74"/>
      <c r="BZ1330" s="300" t="s">
        <v>8216</v>
      </c>
      <c r="CA1330" s="356" t="s">
        <v>8217</v>
      </c>
      <c r="CB1330" s="300" t="s">
        <v>8214</v>
      </c>
      <c r="CC1330" s="356" t="s">
        <v>8215</v>
      </c>
      <c r="CD1330" s="311" t="str">
        <f t="shared" si="166"/>
        <v>DISCONTINUED - MR405 UTV Beadlock, 15x7, 5+2/+38mm Offset, 4x156, 132mm Centerbore, Matte Black, w/ BH-H24100</v>
      </c>
      <c r="CE1330" s="311" t="s">
        <v>3721</v>
      </c>
      <c r="CF1330" s="311" t="s">
        <v>3720</v>
      </c>
      <c r="CG1330" s="300" t="str">
        <f t="shared" si="164"/>
        <v>UTV (4XX)</v>
      </c>
    </row>
    <row r="1331" spans="1:85" s="36" customFormat="1" ht="15" customHeight="1">
      <c r="A1331" s="571">
        <f t="shared" si="163"/>
        <v>1328</v>
      </c>
      <c r="B1331" s="3" t="s">
        <v>84</v>
      </c>
      <c r="C1331" s="92" t="s">
        <v>1247</v>
      </c>
      <c r="D1331" s="74" t="s">
        <v>5484</v>
      </c>
      <c r="E1331" s="84" t="s">
        <v>9519</v>
      </c>
      <c r="F1331" s="84" t="s">
        <v>9519</v>
      </c>
      <c r="G1331" s="83"/>
      <c r="H1331" s="83"/>
      <c r="I1331" s="81" t="s">
        <v>3991</v>
      </c>
      <c r="J1331" s="299">
        <v>43886</v>
      </c>
      <c r="K1331" s="417">
        <v>45744</v>
      </c>
      <c r="L1331" s="282" t="s">
        <v>1239</v>
      </c>
      <c r="M1331" s="328">
        <v>339</v>
      </c>
      <c r="N1331" s="85"/>
      <c r="O1331" s="409">
        <v>0</v>
      </c>
      <c r="P1331" s="74">
        <v>17</v>
      </c>
      <c r="Q1331" s="74">
        <v>8.5</v>
      </c>
      <c r="R1331" s="92" t="s">
        <v>1699</v>
      </c>
      <c r="S1331" s="74">
        <v>8</v>
      </c>
      <c r="T1331" s="74">
        <v>6.5</v>
      </c>
      <c r="U1331" s="74">
        <v>0</v>
      </c>
      <c r="V1331" s="68">
        <v>4.8</v>
      </c>
      <c r="W1331" s="93" t="s">
        <v>85</v>
      </c>
      <c r="X1331" s="77">
        <v>130.81</v>
      </c>
      <c r="Y1331" s="76">
        <v>25.970454485378578</v>
      </c>
      <c r="Z1331" s="47">
        <v>3640</v>
      </c>
      <c r="AA1331" s="81" t="s">
        <v>2168</v>
      </c>
      <c r="AB1331" s="71" t="s">
        <v>2846</v>
      </c>
      <c r="AC1331" s="47" t="s">
        <v>9627</v>
      </c>
      <c r="AD1331" s="74" t="s">
        <v>3944</v>
      </c>
      <c r="AE1331" s="46" t="s">
        <v>8503</v>
      </c>
      <c r="AF1331" s="82">
        <v>33</v>
      </c>
      <c r="AG1331" s="80" t="s">
        <v>85</v>
      </c>
      <c r="AH1331" s="14" t="s">
        <v>85</v>
      </c>
      <c r="AI1331" s="3" t="s">
        <v>2863</v>
      </c>
      <c r="AJ1331" s="14" t="s">
        <v>85</v>
      </c>
      <c r="AK1331" s="9" t="s">
        <v>85</v>
      </c>
      <c r="AL1331" s="92" t="s">
        <v>237</v>
      </c>
      <c r="AM1331" s="74" t="s">
        <v>85</v>
      </c>
      <c r="AN1331" s="38" t="s">
        <v>85</v>
      </c>
      <c r="AO1331" s="74" t="s">
        <v>85</v>
      </c>
      <c r="AP1331" s="75">
        <v>16.2</v>
      </c>
      <c r="AQ1331" s="75">
        <v>60</v>
      </c>
      <c r="AR1331" s="74">
        <v>200</v>
      </c>
      <c r="AS1331" s="34">
        <v>0</v>
      </c>
      <c r="AT1331" s="34">
        <v>0</v>
      </c>
      <c r="AU1331" s="34">
        <v>34</v>
      </c>
      <c r="AV1331" s="34">
        <v>48</v>
      </c>
      <c r="AW1331" s="34">
        <v>209.5</v>
      </c>
      <c r="AX1331" s="34">
        <v>203</v>
      </c>
      <c r="AY1331" s="384">
        <v>123.1</v>
      </c>
      <c r="AZ1331" s="382">
        <v>92</v>
      </c>
      <c r="BA1331" s="382">
        <v>92</v>
      </c>
      <c r="BB1331" s="49">
        <v>30</v>
      </c>
      <c r="BC1331" s="48">
        <v>1.18</v>
      </c>
      <c r="BD1331" s="3" t="s">
        <v>85</v>
      </c>
      <c r="BE1331" s="412" t="s">
        <v>85</v>
      </c>
      <c r="BF1331" s="3" t="s">
        <v>85</v>
      </c>
      <c r="BG1331" s="412" t="s">
        <v>85</v>
      </c>
      <c r="BH1331" s="70">
        <v>30.5</v>
      </c>
      <c r="BI1331" s="50">
        <v>20.236220472440898</v>
      </c>
      <c r="BJ1331" s="50">
        <v>20.236220472440898</v>
      </c>
      <c r="BK1331" s="50">
        <v>11.417322834645701</v>
      </c>
      <c r="BL1331" s="357">
        <v>7.6616839999999839E-2</v>
      </c>
      <c r="BM1331" s="73">
        <v>36</v>
      </c>
      <c r="BN1331" s="107" t="s">
        <v>4691</v>
      </c>
      <c r="BO1331" s="46" t="s">
        <v>3891</v>
      </c>
      <c r="BP1331" s="74" t="s">
        <v>4730</v>
      </c>
      <c r="BQ1331" s="74" t="s">
        <v>3907</v>
      </c>
      <c r="BR1331" s="74" t="s">
        <v>4615</v>
      </c>
      <c r="BS1331" s="74" t="s">
        <v>2734</v>
      </c>
      <c r="BT1331" s="74" t="s">
        <v>4116</v>
      </c>
      <c r="BU1331" s="74" t="s">
        <v>5141</v>
      </c>
      <c r="BV1331" s="74" t="s">
        <v>5127</v>
      </c>
      <c r="BW1331" s="74" t="s">
        <v>4101</v>
      </c>
      <c r="BX1331" s="74" t="s">
        <v>3909</v>
      </c>
      <c r="BY1331" s="74"/>
      <c r="BZ1331" s="300" t="s">
        <v>8316</v>
      </c>
      <c r="CA1331" s="356" t="s">
        <v>8319</v>
      </c>
      <c r="CB1331" s="300" t="s">
        <v>8320</v>
      </c>
      <c r="CC1331" s="356" t="s">
        <v>8321</v>
      </c>
      <c r="CD1331" s="311" t="str">
        <f t="shared" si="166"/>
        <v>DISCONTINUED - MR703 Bead Grip, 17x8.5, 0mm Offset, 8x6.5, 130.81mm Centerbore, Method Bronze</v>
      </c>
      <c r="CE1331" s="311" t="s">
        <v>3721</v>
      </c>
      <c r="CF1331" s="311" t="s">
        <v>3720</v>
      </c>
      <c r="CG1331" s="300" t="str">
        <f t="shared" si="164"/>
        <v>TRAIL (7XX)</v>
      </c>
    </row>
    <row r="1332" spans="1:85" s="36" customFormat="1" ht="15" customHeight="1">
      <c r="A1332" s="571">
        <f t="shared" si="163"/>
        <v>1329</v>
      </c>
      <c r="B1332" s="13" t="s">
        <v>84</v>
      </c>
      <c r="C1332" s="97" t="s">
        <v>1247</v>
      </c>
      <c r="D1332" s="75" t="s">
        <v>5488</v>
      </c>
      <c r="E1332" s="84" t="s">
        <v>9520</v>
      </c>
      <c r="F1332" s="84" t="s">
        <v>9520</v>
      </c>
      <c r="G1332" s="83"/>
      <c r="H1332" s="83"/>
      <c r="I1332" s="43" t="s">
        <v>5291</v>
      </c>
      <c r="J1332" s="315">
        <v>44488.499482557869</v>
      </c>
      <c r="K1332" s="417">
        <v>45744</v>
      </c>
      <c r="L1332" s="282" t="s">
        <v>1239</v>
      </c>
      <c r="M1332" s="328">
        <v>339</v>
      </c>
      <c r="N1332" s="85"/>
      <c r="O1332" s="409">
        <v>0</v>
      </c>
      <c r="P1332" s="75">
        <v>17</v>
      </c>
      <c r="Q1332" s="76">
        <v>8.5</v>
      </c>
      <c r="R1332" s="92" t="s">
        <v>1700</v>
      </c>
      <c r="S1332" s="75">
        <v>8</v>
      </c>
      <c r="T1332" s="75">
        <v>170</v>
      </c>
      <c r="U1332" s="75">
        <v>0</v>
      </c>
      <c r="V1332" s="77">
        <v>4.72</v>
      </c>
      <c r="W1332" s="95" t="s">
        <v>85</v>
      </c>
      <c r="X1332" s="68">
        <v>130.81</v>
      </c>
      <c r="Y1332" s="39">
        <v>29.87</v>
      </c>
      <c r="Z1332" s="47">
        <v>3640</v>
      </c>
      <c r="AA1332" s="43" t="s">
        <v>2165</v>
      </c>
      <c r="AB1332" s="72" t="s">
        <v>2845</v>
      </c>
      <c r="AC1332" s="47" t="s">
        <v>9626</v>
      </c>
      <c r="AD1332" s="74" t="s">
        <v>3943</v>
      </c>
      <c r="AE1332" s="46" t="s">
        <v>8503</v>
      </c>
      <c r="AF1332" s="82">
        <v>33</v>
      </c>
      <c r="AG1332" s="14" t="s">
        <v>85</v>
      </c>
      <c r="AH1332" s="14" t="s">
        <v>85</v>
      </c>
      <c r="AI1332" s="13" t="s">
        <v>2863</v>
      </c>
      <c r="AJ1332" s="14" t="s">
        <v>85</v>
      </c>
      <c r="AK1332" s="9" t="s">
        <v>85</v>
      </c>
      <c r="AL1332" s="92" t="s">
        <v>237</v>
      </c>
      <c r="AM1332" s="75" t="s">
        <v>85</v>
      </c>
      <c r="AN1332" s="38" t="s">
        <v>85</v>
      </c>
      <c r="AO1332" s="75" t="s">
        <v>85</v>
      </c>
      <c r="AP1332" s="75">
        <v>16.2</v>
      </c>
      <c r="AQ1332" s="75">
        <v>60</v>
      </c>
      <c r="AR1332" s="75">
        <v>200</v>
      </c>
      <c r="AS1332" s="34">
        <v>0</v>
      </c>
      <c r="AT1332" s="34">
        <v>0</v>
      </c>
      <c r="AU1332" s="25">
        <v>31.4</v>
      </c>
      <c r="AV1332" s="34">
        <v>47.5</v>
      </c>
      <c r="AW1332" s="25">
        <v>210</v>
      </c>
      <c r="AX1332" s="67">
        <v>206</v>
      </c>
      <c r="AY1332" s="77">
        <v>128</v>
      </c>
      <c r="AZ1332" s="49">
        <v>103.9</v>
      </c>
      <c r="BA1332" s="49">
        <v>107</v>
      </c>
      <c r="BB1332" s="49">
        <v>22</v>
      </c>
      <c r="BC1332" s="48">
        <v>0.87</v>
      </c>
      <c r="BD1332" s="13" t="s">
        <v>85</v>
      </c>
      <c r="BE1332" s="412" t="s">
        <v>85</v>
      </c>
      <c r="BF1332" s="13" t="s">
        <v>85</v>
      </c>
      <c r="BG1332" s="412" t="s">
        <v>85</v>
      </c>
      <c r="BH1332" s="70">
        <v>33.869999999999997</v>
      </c>
      <c r="BI1332" s="50">
        <v>20.236220472440898</v>
      </c>
      <c r="BJ1332" s="50">
        <v>20.236220472440898</v>
      </c>
      <c r="BK1332" s="50">
        <v>11.417322834645701</v>
      </c>
      <c r="BL1332" s="357">
        <v>7.6616839999999839E-2</v>
      </c>
      <c r="BM1332" s="14">
        <v>36</v>
      </c>
      <c r="BN1332" s="107" t="s">
        <v>3374</v>
      </c>
      <c r="BO1332" s="46" t="s">
        <v>3891</v>
      </c>
      <c r="BP1332" s="74" t="s">
        <v>4730</v>
      </c>
      <c r="BQ1332" s="74" t="s">
        <v>3907</v>
      </c>
      <c r="BR1332" s="74" t="s">
        <v>5165</v>
      </c>
      <c r="BS1332" s="74" t="s">
        <v>2734</v>
      </c>
      <c r="BT1332" s="74" t="s">
        <v>5619</v>
      </c>
      <c r="BU1332" s="74" t="s">
        <v>5126</v>
      </c>
      <c r="BV1332" s="74" t="s">
        <v>5620</v>
      </c>
      <c r="BW1332" s="74" t="s">
        <v>4101</v>
      </c>
      <c r="BX1332" s="74" t="s">
        <v>3909</v>
      </c>
      <c r="BY1332" s="74"/>
      <c r="BZ1332" s="334"/>
      <c r="CA1332" s="364"/>
      <c r="CB1332" s="337"/>
      <c r="CC1332" s="364"/>
      <c r="CD1332" s="311" t="str">
        <f t="shared" si="166"/>
        <v>DISCONTINUED - MR706 Bead Grip, 17x8.5, 0mm Offset, 8x170, 130.81mm Centerbore, Matte Black</v>
      </c>
      <c r="CE1332" s="311" t="s">
        <v>3721</v>
      </c>
      <c r="CF1332" s="311" t="s">
        <v>3720</v>
      </c>
      <c r="CG1332" s="300" t="str">
        <f t="shared" si="164"/>
        <v>TRAIL (7XX)</v>
      </c>
    </row>
    <row r="1333" spans="1:85" s="36" customFormat="1" ht="15" customHeight="1">
      <c r="A1333" s="571">
        <f t="shared" si="163"/>
        <v>1330</v>
      </c>
      <c r="B1333" s="408" t="s">
        <v>84</v>
      </c>
      <c r="C1333" s="408" t="s">
        <v>1038</v>
      </c>
      <c r="D1333" s="5" t="s">
        <v>1082</v>
      </c>
      <c r="E1333" s="84" t="s">
        <v>9521</v>
      </c>
      <c r="F1333" s="84" t="s">
        <v>9521</v>
      </c>
      <c r="G1333" s="83"/>
      <c r="H1333" s="83"/>
      <c r="I1333" s="72" t="s">
        <v>388</v>
      </c>
      <c r="J1333" s="305">
        <v>40909</v>
      </c>
      <c r="K1333" s="306">
        <v>45758</v>
      </c>
      <c r="L1333" s="282" t="s">
        <v>1239</v>
      </c>
      <c r="M1333" s="328">
        <v>329</v>
      </c>
      <c r="N1333" s="85"/>
      <c r="O1333" s="409"/>
      <c r="P1333" s="5">
        <v>18</v>
      </c>
      <c r="Q1333" s="8">
        <v>9</v>
      </c>
      <c r="R1333" s="408" t="s">
        <v>1697</v>
      </c>
      <c r="S1333" s="3">
        <v>6</v>
      </c>
      <c r="T1333" s="3">
        <v>135</v>
      </c>
      <c r="U1333" s="3">
        <v>18</v>
      </c>
      <c r="V1333" s="16">
        <v>5.75</v>
      </c>
      <c r="W1333" s="410" t="s">
        <v>85</v>
      </c>
      <c r="X1333" s="16">
        <v>94</v>
      </c>
      <c r="Y1333" s="8">
        <v>32.479999999999997</v>
      </c>
      <c r="Z1333" s="47">
        <v>2500</v>
      </c>
      <c r="AA1333" s="71" t="s">
        <v>2165</v>
      </c>
      <c r="AB1333" s="72" t="s">
        <v>2845</v>
      </c>
      <c r="AC1333" s="47" t="s">
        <v>9560</v>
      </c>
      <c r="AD1333" s="73" t="s">
        <v>1552</v>
      </c>
      <c r="AE1333" s="46" t="s">
        <v>8503</v>
      </c>
      <c r="AF1333" s="82">
        <v>33</v>
      </c>
      <c r="AG1333" s="80" t="s">
        <v>85</v>
      </c>
      <c r="AH1333" s="73" t="s">
        <v>85</v>
      </c>
      <c r="AI1333" s="73" t="s">
        <v>2858</v>
      </c>
      <c r="AJ1333" s="73" t="s">
        <v>1827</v>
      </c>
      <c r="AK1333" s="9">
        <v>1.1000000000000001</v>
      </c>
      <c r="AL1333" s="408" t="s">
        <v>237</v>
      </c>
      <c r="AM1333" s="408" t="s">
        <v>85</v>
      </c>
      <c r="AN1333" s="38" t="s">
        <v>85</v>
      </c>
      <c r="AO1333" s="408" t="s">
        <v>85</v>
      </c>
      <c r="AP1333" s="75">
        <v>16.2</v>
      </c>
      <c r="AQ1333" s="75">
        <v>60</v>
      </c>
      <c r="AR1333" s="408">
        <v>170</v>
      </c>
      <c r="AS1333" s="25">
        <v>5.9</v>
      </c>
      <c r="AT1333" s="25">
        <v>17.8</v>
      </c>
      <c r="AU1333" s="25">
        <v>34.299999999999997</v>
      </c>
      <c r="AV1333" s="25">
        <v>31.3</v>
      </c>
      <c r="AW1333" s="25">
        <v>217.8</v>
      </c>
      <c r="AX1333" s="411">
        <v>213.3</v>
      </c>
      <c r="AY1333" s="410">
        <v>88.2</v>
      </c>
      <c r="AZ1333" s="49">
        <v>52.7</v>
      </c>
      <c r="BA1333" s="49">
        <v>75</v>
      </c>
      <c r="BB1333" s="49">
        <v>62</v>
      </c>
      <c r="BC1333" s="48">
        <v>2.44</v>
      </c>
      <c r="BD1333" s="408" t="s">
        <v>85</v>
      </c>
      <c r="BE1333" s="412" t="s">
        <v>85</v>
      </c>
      <c r="BF1333" s="408" t="s">
        <v>85</v>
      </c>
      <c r="BG1333" s="412" t="s">
        <v>85</v>
      </c>
      <c r="BH1333" s="70">
        <v>36.74371036414626</v>
      </c>
      <c r="BI1333" s="50">
        <v>21.141732283464599</v>
      </c>
      <c r="BJ1333" s="50">
        <v>21.141732283464599</v>
      </c>
      <c r="BK1333" s="50">
        <v>11.929133858267701</v>
      </c>
      <c r="BL1333" s="357">
        <v>8.7375807000000152E-2</v>
      </c>
      <c r="BM1333" s="73">
        <v>36</v>
      </c>
      <c r="BN1333" s="107" t="s">
        <v>3374</v>
      </c>
      <c r="BO1333" s="46" t="s">
        <v>3891</v>
      </c>
      <c r="BP1333" s="74" t="s">
        <v>3907</v>
      </c>
      <c r="BQ1333" s="29" t="s">
        <v>5143</v>
      </c>
      <c r="BR1333" s="29" t="s">
        <v>5198</v>
      </c>
      <c r="BS1333" s="74" t="s">
        <v>5199</v>
      </c>
      <c r="BT1333" s="74" t="s">
        <v>5169</v>
      </c>
      <c r="BU1333" s="74" t="s">
        <v>5196</v>
      </c>
      <c r="BV1333" s="74" t="s">
        <v>3909</v>
      </c>
      <c r="BW1333" s="74"/>
      <c r="BX1333" s="74"/>
      <c r="BY1333" s="74"/>
      <c r="BZ1333" s="300" t="s">
        <v>6065</v>
      </c>
      <c r="CA1333" s="413" t="s">
        <v>7739</v>
      </c>
      <c r="CB1333" s="300" t="s">
        <v>6067</v>
      </c>
      <c r="CC1333" s="413" t="s">
        <v>7740</v>
      </c>
      <c r="CD1333" s="311" t="str">
        <f t="shared" ref="CD1333:CD1350" si="167">CONCATENATE("DISCONTINUED"," ","-"," ",D1333,", ",P1333,"x",Q1333,", ",IF(W1333="N/A", "", CONCATENATE(W1333, "/")),IF(U1333&gt;0, CONCATENATE("+",U1333), U1333),"mm Offset, ",R1333,", ",X1333,"mm Centerbore, ",PROPER(AA1333), "", IF(BF1333="N/A", "", CONCATENATE(", w/ ", BF1333)))</f>
        <v>DISCONTINUED - MR304 Double Standard, 18x9, +18mm Offset, 6x135, 94mm Centerbore, Matte Black</v>
      </c>
      <c r="CE1333" s="311" t="s">
        <v>3721</v>
      </c>
      <c r="CF1333" s="311" t="s">
        <v>3720</v>
      </c>
      <c r="CG1333" s="300" t="str">
        <f t="shared" si="164"/>
        <v>STREET (3XX)</v>
      </c>
    </row>
    <row r="1334" spans="1:85" s="36" customFormat="1" ht="15" customHeight="1">
      <c r="A1334" s="571">
        <f t="shared" si="163"/>
        <v>1331</v>
      </c>
      <c r="B1334" s="408" t="s">
        <v>84</v>
      </c>
      <c r="C1334" s="408" t="s">
        <v>1038</v>
      </c>
      <c r="D1334" s="5" t="s">
        <v>1082</v>
      </c>
      <c r="E1334" s="84" t="s">
        <v>9522</v>
      </c>
      <c r="F1334" s="84" t="s">
        <v>9522</v>
      </c>
      <c r="G1334" s="83" t="s">
        <v>2095</v>
      </c>
      <c r="H1334" s="83"/>
      <c r="I1334" s="72" t="s">
        <v>4081</v>
      </c>
      <c r="J1334" s="305">
        <v>43924</v>
      </c>
      <c r="K1334" s="306">
        <v>45758</v>
      </c>
      <c r="L1334" s="282" t="s">
        <v>1239</v>
      </c>
      <c r="M1334" s="328">
        <v>389</v>
      </c>
      <c r="N1334" s="85"/>
      <c r="O1334" s="409"/>
      <c r="P1334" s="5">
        <v>20</v>
      </c>
      <c r="Q1334" s="8">
        <v>10</v>
      </c>
      <c r="R1334" s="408" t="s">
        <v>1701</v>
      </c>
      <c r="S1334" s="3">
        <v>8</v>
      </c>
      <c r="T1334" s="3">
        <v>180</v>
      </c>
      <c r="U1334" s="3">
        <v>-18</v>
      </c>
      <c r="V1334" s="16">
        <v>4.76</v>
      </c>
      <c r="W1334" s="410" t="s">
        <v>85</v>
      </c>
      <c r="X1334" s="16">
        <v>130.81</v>
      </c>
      <c r="Y1334" s="8">
        <v>38.397177330532841</v>
      </c>
      <c r="Z1334" s="47">
        <v>3640</v>
      </c>
      <c r="AA1334" s="45" t="s">
        <v>5147</v>
      </c>
      <c r="AB1334" s="72" t="s">
        <v>173</v>
      </c>
      <c r="AC1334" s="47" t="s">
        <v>9843</v>
      </c>
      <c r="AD1334" s="73" t="s">
        <v>1561</v>
      </c>
      <c r="AE1334" s="46" t="s">
        <v>8503</v>
      </c>
      <c r="AF1334" s="82">
        <v>33</v>
      </c>
      <c r="AG1334" s="80" t="s">
        <v>85</v>
      </c>
      <c r="AH1334" s="73" t="s">
        <v>85</v>
      </c>
      <c r="AI1334" s="3" t="s">
        <v>2863</v>
      </c>
      <c r="AJ1334" s="73" t="s">
        <v>1827</v>
      </c>
      <c r="AK1334" s="9">
        <v>1.1000000000000001</v>
      </c>
      <c r="AL1334" s="408" t="s">
        <v>237</v>
      </c>
      <c r="AM1334" s="408" t="s">
        <v>85</v>
      </c>
      <c r="AN1334" s="38" t="s">
        <v>85</v>
      </c>
      <c r="AO1334" s="408" t="s">
        <v>85</v>
      </c>
      <c r="AP1334" s="75">
        <v>16.2</v>
      </c>
      <c r="AQ1334" s="75">
        <v>60</v>
      </c>
      <c r="AR1334" s="408">
        <v>210</v>
      </c>
      <c r="AS1334" s="25">
        <v>0</v>
      </c>
      <c r="AT1334" s="25">
        <v>0</v>
      </c>
      <c r="AU1334" s="25">
        <v>34.69</v>
      </c>
      <c r="AV1334" s="25">
        <v>43.8</v>
      </c>
      <c r="AW1334" s="25">
        <v>245.4</v>
      </c>
      <c r="AX1334" s="411">
        <v>241</v>
      </c>
      <c r="AY1334" s="410">
        <v>123</v>
      </c>
      <c r="AZ1334" s="49">
        <v>89.5</v>
      </c>
      <c r="BA1334" s="49">
        <v>89.5</v>
      </c>
      <c r="BB1334" s="49">
        <v>99</v>
      </c>
      <c r="BC1334" s="48">
        <v>3.9</v>
      </c>
      <c r="BD1334" s="408" t="s">
        <v>85</v>
      </c>
      <c r="BE1334" s="412" t="s">
        <v>85</v>
      </c>
      <c r="BF1334" s="408" t="s">
        <v>85</v>
      </c>
      <c r="BG1334" s="412" t="s">
        <v>85</v>
      </c>
      <c r="BH1334" s="70">
        <v>44.790582933894292</v>
      </c>
      <c r="BI1334" s="50">
        <v>23.228346456692901</v>
      </c>
      <c r="BJ1334" s="50">
        <v>23.228346456692901</v>
      </c>
      <c r="BK1334" s="50">
        <v>12.9133858267717</v>
      </c>
      <c r="BL1334" s="357">
        <v>0.11417680000000027</v>
      </c>
      <c r="BM1334" s="73">
        <v>20</v>
      </c>
      <c r="BN1334" s="107" t="s">
        <v>3374</v>
      </c>
      <c r="BO1334" s="46" t="s">
        <v>3891</v>
      </c>
      <c r="BP1334" s="74" t="s">
        <v>3907</v>
      </c>
      <c r="BQ1334" s="29" t="s">
        <v>5143</v>
      </c>
      <c r="BR1334" s="29" t="s">
        <v>5198</v>
      </c>
      <c r="BS1334" s="74" t="s">
        <v>5199</v>
      </c>
      <c r="BT1334" s="74" t="s">
        <v>5169</v>
      </c>
      <c r="BU1334" s="74" t="s">
        <v>5196</v>
      </c>
      <c r="BV1334" s="74" t="s">
        <v>3909</v>
      </c>
      <c r="BW1334" s="74"/>
      <c r="BX1334" s="74"/>
      <c r="BY1334" s="74"/>
      <c r="BZ1334" s="300" t="s">
        <v>7751</v>
      </c>
      <c r="CA1334" s="413" t="s">
        <v>7752</v>
      </c>
      <c r="CB1334" s="300" t="s">
        <v>7753</v>
      </c>
      <c r="CC1334" s="413" t="s">
        <v>7754</v>
      </c>
      <c r="CD1334" s="311" t="str">
        <f t="shared" si="167"/>
        <v>DISCONTINUED - MR304 Double Standard, 20x10, -18mm Offset, 8x180, 130.81mm Centerbore, Machined - Clear Coat</v>
      </c>
      <c r="CE1334" s="311" t="s">
        <v>3721</v>
      </c>
      <c r="CF1334" s="311" t="s">
        <v>3720</v>
      </c>
      <c r="CG1334" s="300" t="str">
        <f t="shared" si="164"/>
        <v>STREET (3XX)</v>
      </c>
    </row>
    <row r="1335" spans="1:85" s="36" customFormat="1" ht="15" customHeight="1">
      <c r="A1335" s="571">
        <f t="shared" si="163"/>
        <v>1332</v>
      </c>
      <c r="B1335" s="92" t="s">
        <v>84</v>
      </c>
      <c r="C1335" s="92" t="s">
        <v>1038</v>
      </c>
      <c r="D1335" s="5" t="s">
        <v>2225</v>
      </c>
      <c r="E1335" s="84" t="s">
        <v>9523</v>
      </c>
      <c r="F1335" s="84" t="s">
        <v>9523</v>
      </c>
      <c r="G1335" s="83" t="s">
        <v>2095</v>
      </c>
      <c r="H1335" s="83"/>
      <c r="I1335" s="72" t="s">
        <v>4095</v>
      </c>
      <c r="J1335" s="305">
        <v>43924</v>
      </c>
      <c r="K1335" s="306">
        <v>45758</v>
      </c>
      <c r="L1335" s="282" t="s">
        <v>1239</v>
      </c>
      <c r="M1335" s="328">
        <v>399</v>
      </c>
      <c r="N1335" s="85"/>
      <c r="O1335" s="409"/>
      <c r="P1335" s="5">
        <v>20</v>
      </c>
      <c r="Q1335" s="8">
        <v>10</v>
      </c>
      <c r="R1335" s="92" t="s">
        <v>1701</v>
      </c>
      <c r="S1335" s="3">
        <v>8</v>
      </c>
      <c r="T1335" s="3">
        <v>180</v>
      </c>
      <c r="U1335" s="3">
        <v>-18</v>
      </c>
      <c r="V1335" s="16">
        <v>4.76</v>
      </c>
      <c r="W1335" s="93" t="s">
        <v>85</v>
      </c>
      <c r="X1335" s="16">
        <v>130.81</v>
      </c>
      <c r="Y1335" s="8">
        <v>38.25</v>
      </c>
      <c r="Z1335" s="47">
        <v>3640</v>
      </c>
      <c r="AA1335" s="71" t="s">
        <v>5156</v>
      </c>
      <c r="AB1335" s="71" t="s">
        <v>2846</v>
      </c>
      <c r="AC1335" s="47" t="s">
        <v>9843</v>
      </c>
      <c r="AD1335" s="73" t="s">
        <v>1562</v>
      </c>
      <c r="AE1335" s="46" t="s">
        <v>8503</v>
      </c>
      <c r="AF1335" s="82">
        <v>33</v>
      </c>
      <c r="AG1335" s="80" t="s">
        <v>85</v>
      </c>
      <c r="AH1335" s="92" t="s">
        <v>85</v>
      </c>
      <c r="AI1335" s="3" t="s">
        <v>2863</v>
      </c>
      <c r="AJ1335" s="73" t="s">
        <v>1827</v>
      </c>
      <c r="AK1335" s="9">
        <v>1.1000000000000001</v>
      </c>
      <c r="AL1335" s="92" t="s">
        <v>237</v>
      </c>
      <c r="AM1335" s="92" t="s">
        <v>85</v>
      </c>
      <c r="AN1335" s="38" t="s">
        <v>85</v>
      </c>
      <c r="AO1335" s="92" t="s">
        <v>85</v>
      </c>
      <c r="AP1335" s="75">
        <v>16.2</v>
      </c>
      <c r="AQ1335" s="75">
        <v>60</v>
      </c>
      <c r="AR1335" s="92">
        <v>210</v>
      </c>
      <c r="AS1335" s="25">
        <v>0</v>
      </c>
      <c r="AT1335" s="25">
        <v>0</v>
      </c>
      <c r="AU1335" s="25">
        <v>33.9</v>
      </c>
      <c r="AV1335" s="25">
        <v>58.3</v>
      </c>
      <c r="AW1335" s="25">
        <v>245.4</v>
      </c>
      <c r="AX1335" s="94">
        <v>241</v>
      </c>
      <c r="AY1335" s="93">
        <v>123</v>
      </c>
      <c r="AZ1335" s="49">
        <v>89.5</v>
      </c>
      <c r="BA1335" s="49">
        <v>89.5</v>
      </c>
      <c r="BB1335" s="49">
        <v>52</v>
      </c>
      <c r="BC1335" s="48">
        <v>2.0499999999999998</v>
      </c>
      <c r="BD1335" s="92" t="s">
        <v>85</v>
      </c>
      <c r="BE1335" s="412" t="s">
        <v>85</v>
      </c>
      <c r="BF1335" s="92" t="s">
        <v>85</v>
      </c>
      <c r="BG1335" s="412" t="s">
        <v>85</v>
      </c>
      <c r="BH1335" s="70">
        <v>44.827326644258441</v>
      </c>
      <c r="BI1335" s="50">
        <v>23.228346456692901</v>
      </c>
      <c r="BJ1335" s="50">
        <v>23.228346456692901</v>
      </c>
      <c r="BK1335" s="50">
        <v>12.9133858267717</v>
      </c>
      <c r="BL1335" s="357">
        <v>0.11417680000000027</v>
      </c>
      <c r="BM1335" s="73">
        <v>20</v>
      </c>
      <c r="BN1335" s="107" t="s">
        <v>3374</v>
      </c>
      <c r="BO1335" s="46" t="s">
        <v>3891</v>
      </c>
      <c r="BP1335" s="74" t="s">
        <v>3907</v>
      </c>
      <c r="BQ1335" s="74" t="s">
        <v>4615</v>
      </c>
      <c r="BR1335" s="74" t="s">
        <v>5198</v>
      </c>
      <c r="BS1335" s="74" t="s">
        <v>5199</v>
      </c>
      <c r="BT1335" s="74" t="s">
        <v>5169</v>
      </c>
      <c r="BU1335" s="74" t="s">
        <v>5196</v>
      </c>
      <c r="BV1335" s="74" t="s">
        <v>3909</v>
      </c>
      <c r="BW1335" s="74"/>
      <c r="BX1335" s="74"/>
      <c r="BY1335" s="74"/>
      <c r="BZ1335" s="300" t="s">
        <v>7785</v>
      </c>
      <c r="CA1335" s="356" t="s">
        <v>7786</v>
      </c>
      <c r="CB1335" s="300" t="s">
        <v>7780</v>
      </c>
      <c r="CC1335" s="356" t="s">
        <v>7784</v>
      </c>
      <c r="CD1335" s="311" t="str">
        <f t="shared" si="167"/>
        <v>DISCONTINUED - MR305 NV, 20x10, -18mm Offset, 8x180, 130.81mm Centerbore, Method Bronze - Matte Black Lip</v>
      </c>
      <c r="CE1335" s="311" t="s">
        <v>3721</v>
      </c>
      <c r="CF1335" s="311" t="s">
        <v>3720</v>
      </c>
      <c r="CG1335" s="300" t="str">
        <f t="shared" si="164"/>
        <v>STREET (3XX)</v>
      </c>
    </row>
    <row r="1336" spans="1:85" s="36" customFormat="1" ht="15" customHeight="1">
      <c r="A1336" s="571">
        <f t="shared" si="163"/>
        <v>1333</v>
      </c>
      <c r="B1336" s="92" t="s">
        <v>84</v>
      </c>
      <c r="C1336" s="92" t="s">
        <v>1038</v>
      </c>
      <c r="D1336" s="92" t="s">
        <v>1975</v>
      </c>
      <c r="E1336" s="84" t="s">
        <v>9524</v>
      </c>
      <c r="F1336" s="84" t="s">
        <v>9524</v>
      </c>
      <c r="G1336" s="83"/>
      <c r="H1336" s="83"/>
      <c r="I1336" s="72" t="s">
        <v>2528</v>
      </c>
      <c r="J1336" s="305">
        <v>43340</v>
      </c>
      <c r="K1336" s="306">
        <v>45758</v>
      </c>
      <c r="L1336" s="282" t="s">
        <v>1239</v>
      </c>
      <c r="M1336" s="328">
        <v>366.52</v>
      </c>
      <c r="N1336" s="85"/>
      <c r="O1336" s="409"/>
      <c r="P1336" s="29">
        <v>18</v>
      </c>
      <c r="Q1336" s="8">
        <v>9</v>
      </c>
      <c r="R1336" s="92" t="s">
        <v>1089</v>
      </c>
      <c r="S1336" s="3">
        <v>6</v>
      </c>
      <c r="T1336" s="29">
        <v>5.5</v>
      </c>
      <c r="U1336" s="29">
        <v>18</v>
      </c>
      <c r="V1336" s="16">
        <v>5.75</v>
      </c>
      <c r="W1336" s="93" t="s">
        <v>85</v>
      </c>
      <c r="X1336" s="16">
        <v>106.25</v>
      </c>
      <c r="Y1336" s="8">
        <v>33.299999999999997</v>
      </c>
      <c r="Z1336" s="47">
        <v>2650</v>
      </c>
      <c r="AA1336" s="71" t="s">
        <v>2516</v>
      </c>
      <c r="AB1336" s="71" t="s">
        <v>2850</v>
      </c>
      <c r="AC1336" s="47" t="s">
        <v>9733</v>
      </c>
      <c r="AD1336" s="71" t="s">
        <v>1598</v>
      </c>
      <c r="AE1336" s="46" t="s">
        <v>8501</v>
      </c>
      <c r="AF1336" s="82">
        <v>22</v>
      </c>
      <c r="AG1336" s="73" t="s">
        <v>85</v>
      </c>
      <c r="AH1336" s="73" t="s">
        <v>85</v>
      </c>
      <c r="AI1336" s="73" t="s">
        <v>85</v>
      </c>
      <c r="AJ1336" s="73" t="s">
        <v>85</v>
      </c>
      <c r="AK1336" s="9" t="s">
        <v>85</v>
      </c>
      <c r="AL1336" s="3" t="s">
        <v>236</v>
      </c>
      <c r="AM1336" s="74" t="s">
        <v>1649</v>
      </c>
      <c r="AN1336" s="38">
        <v>2.75</v>
      </c>
      <c r="AO1336" s="3">
        <v>78.3</v>
      </c>
      <c r="AP1336" s="75">
        <v>16.2</v>
      </c>
      <c r="AQ1336" s="75">
        <v>60</v>
      </c>
      <c r="AR1336" s="3">
        <v>170</v>
      </c>
      <c r="AS1336" s="34">
        <v>11</v>
      </c>
      <c r="AT1336" s="34">
        <v>32</v>
      </c>
      <c r="AU1336" s="34">
        <v>50</v>
      </c>
      <c r="AV1336" s="34">
        <v>70</v>
      </c>
      <c r="AW1336" s="34">
        <v>219</v>
      </c>
      <c r="AX1336" s="94">
        <v>215</v>
      </c>
      <c r="AY1336" s="383">
        <v>103.36</v>
      </c>
      <c r="AZ1336" s="382">
        <v>31.63</v>
      </c>
      <c r="BA1336" s="382">
        <v>39.94</v>
      </c>
      <c r="BB1336" s="49">
        <v>0</v>
      </c>
      <c r="BC1336" s="48">
        <v>0</v>
      </c>
      <c r="BD1336" s="92" t="s">
        <v>85</v>
      </c>
      <c r="BE1336" s="412" t="s">
        <v>85</v>
      </c>
      <c r="BF1336" s="92" t="s">
        <v>85</v>
      </c>
      <c r="BG1336" s="412" t="s">
        <v>85</v>
      </c>
      <c r="BH1336" s="70">
        <v>39.07</v>
      </c>
      <c r="BI1336" s="50">
        <v>21.141732283464599</v>
      </c>
      <c r="BJ1336" s="50">
        <v>21.141732283464599</v>
      </c>
      <c r="BK1336" s="50">
        <v>11.929133858267701</v>
      </c>
      <c r="BL1336" s="357">
        <v>8.7375807000000152E-2</v>
      </c>
      <c r="BM1336" s="73">
        <v>36</v>
      </c>
      <c r="BN1336" s="107" t="s">
        <v>3374</v>
      </c>
      <c r="BO1336" s="46" t="s">
        <v>3891</v>
      </c>
      <c r="BP1336" s="29" t="s">
        <v>3907</v>
      </c>
      <c r="BQ1336" s="29" t="s">
        <v>5213</v>
      </c>
      <c r="BR1336" s="29" t="s">
        <v>5214</v>
      </c>
      <c r="BS1336" s="29" t="s">
        <v>5215</v>
      </c>
      <c r="BT1336" s="74" t="s">
        <v>5216</v>
      </c>
      <c r="BU1336" s="74" t="s">
        <v>4101</v>
      </c>
      <c r="BV1336" s="74" t="s">
        <v>3909</v>
      </c>
      <c r="BW1336" s="74"/>
      <c r="BX1336" s="74"/>
      <c r="BY1336" s="74"/>
      <c r="BZ1336" s="300" t="s">
        <v>6146</v>
      </c>
      <c r="CA1336" s="356" t="s">
        <v>7840</v>
      </c>
      <c r="CB1336" s="300" t="s">
        <v>6152</v>
      </c>
      <c r="CC1336" s="356" t="s">
        <v>7839</v>
      </c>
      <c r="CD1336" s="311" t="str">
        <f t="shared" si="167"/>
        <v>DISCONTINUED - MR314, 18x9, +18mm Offset, 6x5.5, 106.25mm Centerbore, Gloss Titanium</v>
      </c>
      <c r="CE1336" s="311" t="s">
        <v>3721</v>
      </c>
      <c r="CF1336" s="311" t="s">
        <v>3720</v>
      </c>
      <c r="CG1336" s="300" t="str">
        <f t="shared" si="164"/>
        <v>STREET (3XX)</v>
      </c>
    </row>
    <row r="1337" spans="1:85" s="36" customFormat="1" ht="15" customHeight="1">
      <c r="A1337" s="571">
        <f t="shared" si="163"/>
        <v>1334</v>
      </c>
      <c r="B1337" s="92" t="s">
        <v>84</v>
      </c>
      <c r="C1337" s="92" t="s">
        <v>1038</v>
      </c>
      <c r="D1337" s="92" t="s">
        <v>3867</v>
      </c>
      <c r="E1337" s="84" t="s">
        <v>9525</v>
      </c>
      <c r="F1337" s="84" t="s">
        <v>9525</v>
      </c>
      <c r="G1337" s="83"/>
      <c r="H1337" s="83"/>
      <c r="I1337" s="72" t="s">
        <v>5364</v>
      </c>
      <c r="J1337" s="315">
        <v>44501.579837962963</v>
      </c>
      <c r="K1337" s="306">
        <v>45758</v>
      </c>
      <c r="L1337" s="282" t="s">
        <v>1239</v>
      </c>
      <c r="M1337" s="328">
        <v>349</v>
      </c>
      <c r="N1337" s="85"/>
      <c r="O1337" s="409"/>
      <c r="P1337" s="29">
        <v>20</v>
      </c>
      <c r="Q1337" s="8">
        <v>9</v>
      </c>
      <c r="R1337" s="92" t="s">
        <v>1692</v>
      </c>
      <c r="S1337" s="3">
        <v>5</v>
      </c>
      <c r="T1337" s="3">
        <v>5</v>
      </c>
      <c r="U1337" s="29">
        <v>18</v>
      </c>
      <c r="V1337" s="16">
        <v>5.7</v>
      </c>
      <c r="W1337" s="93" t="s">
        <v>85</v>
      </c>
      <c r="X1337" s="16">
        <v>71.5</v>
      </c>
      <c r="Y1337" s="41">
        <v>33.380000000000003</v>
      </c>
      <c r="Z1337" s="47">
        <v>2650</v>
      </c>
      <c r="AA1337" s="71" t="s">
        <v>4122</v>
      </c>
      <c r="AB1337" s="71" t="s">
        <v>2845</v>
      </c>
      <c r="AC1337" s="47" t="s">
        <v>9915</v>
      </c>
      <c r="AD1337" s="74" t="s">
        <v>1600</v>
      </c>
      <c r="AE1337" s="46" t="s">
        <v>8501</v>
      </c>
      <c r="AF1337" s="82">
        <v>22</v>
      </c>
      <c r="AG1337" s="80" t="s">
        <v>85</v>
      </c>
      <c r="AH1337" s="73" t="s">
        <v>85</v>
      </c>
      <c r="AI1337" s="73" t="s">
        <v>85</v>
      </c>
      <c r="AJ1337" s="73" t="s">
        <v>85</v>
      </c>
      <c r="AK1337" s="9" t="s">
        <v>85</v>
      </c>
      <c r="AL1337" s="74" t="s">
        <v>236</v>
      </c>
      <c r="AM1337" s="3" t="s">
        <v>85</v>
      </c>
      <c r="AN1337" s="38" t="s">
        <v>85</v>
      </c>
      <c r="AO1337" s="3" t="s">
        <v>85</v>
      </c>
      <c r="AP1337" s="75">
        <v>16.2</v>
      </c>
      <c r="AQ1337" s="75">
        <v>60</v>
      </c>
      <c r="AR1337" s="3">
        <v>175</v>
      </c>
      <c r="AS1337" s="34">
        <v>3</v>
      </c>
      <c r="AT1337" s="34">
        <v>16.600000000000001</v>
      </c>
      <c r="AU1337" s="34">
        <v>36.799999999999997</v>
      </c>
      <c r="AV1337" s="34">
        <v>42.9</v>
      </c>
      <c r="AW1337" s="34">
        <v>244</v>
      </c>
      <c r="AX1337" s="94">
        <v>238</v>
      </c>
      <c r="AY1337" s="383">
        <v>71.5</v>
      </c>
      <c r="AZ1337" s="382">
        <v>45.76</v>
      </c>
      <c r="BA1337" s="382">
        <v>45.76</v>
      </c>
      <c r="BB1337" s="49">
        <v>45</v>
      </c>
      <c r="BC1337" s="48">
        <v>1.77</v>
      </c>
      <c r="BD1337" s="3" t="s">
        <v>85</v>
      </c>
      <c r="BE1337" s="412" t="s">
        <v>85</v>
      </c>
      <c r="BF1337" s="3" t="s">
        <v>85</v>
      </c>
      <c r="BG1337" s="412" t="s">
        <v>85</v>
      </c>
      <c r="BH1337" s="70">
        <v>40.46</v>
      </c>
      <c r="BI1337" s="50">
        <v>23.228346456692901</v>
      </c>
      <c r="BJ1337" s="50">
        <v>23.228346456692901</v>
      </c>
      <c r="BK1337" s="50">
        <v>11.771653543307099</v>
      </c>
      <c r="BL1337" s="357">
        <v>0.10408189999999996</v>
      </c>
      <c r="BM1337" s="14">
        <v>24</v>
      </c>
      <c r="BN1337" s="107" t="s">
        <v>3374</v>
      </c>
      <c r="BO1337" s="46" t="s">
        <v>3891</v>
      </c>
      <c r="BP1337" s="29" t="s">
        <v>3907</v>
      </c>
      <c r="BQ1337" s="29" t="s">
        <v>5222</v>
      </c>
      <c r="BR1337" s="29" t="s">
        <v>5223</v>
      </c>
      <c r="BS1337" s="29" t="s">
        <v>5216</v>
      </c>
      <c r="BT1337" s="74" t="s">
        <v>4101</v>
      </c>
      <c r="BU1337" s="74" t="s">
        <v>3909</v>
      </c>
      <c r="BV1337" s="74"/>
      <c r="BW1337" s="74"/>
      <c r="BX1337" s="74"/>
      <c r="BY1337" s="74"/>
      <c r="BZ1337" s="300"/>
      <c r="CA1337" s="363"/>
      <c r="CB1337" s="300"/>
      <c r="CC1337" s="363"/>
      <c r="CD1337" s="311" t="str">
        <f t="shared" si="167"/>
        <v>DISCONTINUED - MR316, 20x9, +18mm Offset, 5x5, 71.5mm Centerbore, Gloss Black</v>
      </c>
      <c r="CE1337" s="311" t="s">
        <v>3721</v>
      </c>
      <c r="CF1337" s="311" t="s">
        <v>3720</v>
      </c>
      <c r="CG1337" s="300" t="str">
        <f t="shared" si="164"/>
        <v>STREET (3XX)</v>
      </c>
    </row>
    <row r="1338" spans="1:85" s="36" customFormat="1" ht="15" customHeight="1">
      <c r="A1338" s="571">
        <f t="shared" si="163"/>
        <v>1335</v>
      </c>
      <c r="B1338" s="92" t="s">
        <v>84</v>
      </c>
      <c r="C1338" s="92" t="s">
        <v>1038</v>
      </c>
      <c r="D1338" s="92" t="s">
        <v>5733</v>
      </c>
      <c r="E1338" s="129" t="s">
        <v>9526</v>
      </c>
      <c r="F1338" s="84" t="s">
        <v>9526</v>
      </c>
      <c r="G1338" s="83"/>
      <c r="H1338" s="83"/>
      <c r="I1338" s="305" t="s">
        <v>5702</v>
      </c>
      <c r="J1338" s="305">
        <v>44672.367320891201</v>
      </c>
      <c r="K1338" s="306">
        <v>45758</v>
      </c>
      <c r="L1338" s="282" t="s">
        <v>1239</v>
      </c>
      <c r="M1338" s="328">
        <v>279</v>
      </c>
      <c r="N1338" s="85"/>
      <c r="O1338" s="409"/>
      <c r="P1338" s="29">
        <v>17</v>
      </c>
      <c r="Q1338" s="8">
        <v>8.5</v>
      </c>
      <c r="R1338" s="92" t="s">
        <v>1692</v>
      </c>
      <c r="S1338" s="3">
        <v>5</v>
      </c>
      <c r="T1338" s="29">
        <v>5</v>
      </c>
      <c r="U1338" s="29">
        <v>25</v>
      </c>
      <c r="V1338" s="16">
        <v>5.7</v>
      </c>
      <c r="W1338" s="93" t="s">
        <v>85</v>
      </c>
      <c r="X1338" s="16">
        <v>71.5</v>
      </c>
      <c r="Y1338" s="8">
        <v>29.25</v>
      </c>
      <c r="Z1338" s="47">
        <v>2650</v>
      </c>
      <c r="AA1338" s="11" t="s">
        <v>2168</v>
      </c>
      <c r="AB1338" s="11" t="s">
        <v>2846</v>
      </c>
      <c r="AC1338" s="47" t="s">
        <v>9797</v>
      </c>
      <c r="AD1338" s="74" t="s">
        <v>5622</v>
      </c>
      <c r="AE1338" s="46" t="s">
        <v>8501</v>
      </c>
      <c r="AF1338" s="82">
        <v>22</v>
      </c>
      <c r="AG1338" s="80" t="s">
        <v>85</v>
      </c>
      <c r="AH1338" s="73" t="s">
        <v>85</v>
      </c>
      <c r="AI1338" s="73" t="s">
        <v>85</v>
      </c>
      <c r="AJ1338" s="73" t="s">
        <v>85</v>
      </c>
      <c r="AK1338" s="9" t="s">
        <v>85</v>
      </c>
      <c r="AL1338" s="13" t="s">
        <v>237</v>
      </c>
      <c r="AM1338" s="75" t="s">
        <v>85</v>
      </c>
      <c r="AN1338" s="38" t="s">
        <v>85</v>
      </c>
      <c r="AO1338" s="3" t="s">
        <v>85</v>
      </c>
      <c r="AP1338" s="75">
        <v>16.2</v>
      </c>
      <c r="AQ1338" s="75">
        <v>60</v>
      </c>
      <c r="AR1338" s="3">
        <v>175</v>
      </c>
      <c r="AS1338" s="34">
        <v>4</v>
      </c>
      <c r="AT1338" s="34">
        <v>19</v>
      </c>
      <c r="AU1338" s="34">
        <v>30</v>
      </c>
      <c r="AV1338" s="34">
        <v>32</v>
      </c>
      <c r="AW1338" s="34">
        <v>210</v>
      </c>
      <c r="AX1338" s="94">
        <v>200</v>
      </c>
      <c r="AY1338" s="381">
        <v>71.5</v>
      </c>
      <c r="AZ1338" s="382">
        <v>38.6</v>
      </c>
      <c r="BA1338" s="382">
        <v>38.6</v>
      </c>
      <c r="BB1338" s="49">
        <v>36</v>
      </c>
      <c r="BC1338" s="48">
        <v>1.42</v>
      </c>
      <c r="BD1338" s="3" t="s">
        <v>85</v>
      </c>
      <c r="BE1338" s="412" t="s">
        <v>85</v>
      </c>
      <c r="BF1338" s="3" t="s">
        <v>85</v>
      </c>
      <c r="BG1338" s="412" t="s">
        <v>85</v>
      </c>
      <c r="BH1338" s="70">
        <v>33.216314169188223</v>
      </c>
      <c r="BI1338" s="50">
        <v>20.236220472440898</v>
      </c>
      <c r="BJ1338" s="50">
        <v>20.236220472440898</v>
      </c>
      <c r="BK1338" s="50">
        <v>11.417322834645701</v>
      </c>
      <c r="BL1338" s="357">
        <v>7.6616839999999839E-2</v>
      </c>
      <c r="BM1338" s="73">
        <v>36</v>
      </c>
      <c r="BN1338" s="107" t="s">
        <v>3374</v>
      </c>
      <c r="BO1338" s="46" t="s">
        <v>3891</v>
      </c>
      <c r="BP1338" s="29" t="s">
        <v>3907</v>
      </c>
      <c r="BQ1338" s="29" t="s">
        <v>6025</v>
      </c>
      <c r="BR1338" s="29" t="s">
        <v>6026</v>
      </c>
      <c r="BS1338" s="29" t="s">
        <v>6027</v>
      </c>
      <c r="BT1338" s="74" t="s">
        <v>6028</v>
      </c>
      <c r="BU1338" s="74" t="s">
        <v>3909</v>
      </c>
      <c r="BV1338" s="74" t="s">
        <v>6029</v>
      </c>
      <c r="BW1338" s="74"/>
      <c r="BX1338" s="74"/>
      <c r="BY1338" s="74"/>
      <c r="BZ1338" s="300" t="s">
        <v>7901</v>
      </c>
      <c r="CA1338" s="363" t="s">
        <v>7902</v>
      </c>
      <c r="CB1338" s="300" t="s">
        <v>7899</v>
      </c>
      <c r="CC1338" s="363" t="s">
        <v>7900</v>
      </c>
      <c r="CD1338" s="311" t="str">
        <f t="shared" si="167"/>
        <v>DISCONTINUED - MR318, 17x8.5, +25mm Offset, 5x5, 71.5mm Centerbore, Method Bronze</v>
      </c>
      <c r="CE1338" s="311" t="s">
        <v>3721</v>
      </c>
      <c r="CF1338" s="311" t="s">
        <v>3720</v>
      </c>
      <c r="CG1338" s="300" t="str">
        <f t="shared" si="164"/>
        <v>STREET (3XX)</v>
      </c>
    </row>
    <row r="1339" spans="1:85" s="36" customFormat="1" ht="15" customHeight="1">
      <c r="A1339" s="571">
        <f t="shared" si="163"/>
        <v>1336</v>
      </c>
      <c r="B1339" s="92" t="s">
        <v>84</v>
      </c>
      <c r="C1339" s="92" t="s">
        <v>1038</v>
      </c>
      <c r="D1339" s="92" t="s">
        <v>5733</v>
      </c>
      <c r="E1339" s="129" t="s">
        <v>9527</v>
      </c>
      <c r="F1339" s="84" t="s">
        <v>9527</v>
      </c>
      <c r="G1339" s="83"/>
      <c r="H1339" s="83"/>
      <c r="I1339" s="305" t="s">
        <v>5710</v>
      </c>
      <c r="J1339" s="305">
        <v>44672.367323391205</v>
      </c>
      <c r="K1339" s="306">
        <v>45758</v>
      </c>
      <c r="L1339" s="282" t="s">
        <v>1239</v>
      </c>
      <c r="M1339" s="328">
        <v>299</v>
      </c>
      <c r="N1339" s="85"/>
      <c r="O1339" s="409"/>
      <c r="P1339" s="29">
        <v>17</v>
      </c>
      <c r="Q1339" s="8">
        <v>8.5</v>
      </c>
      <c r="R1339" s="92" t="s">
        <v>1700</v>
      </c>
      <c r="S1339" s="3">
        <v>8</v>
      </c>
      <c r="T1339" s="29">
        <v>170</v>
      </c>
      <c r="U1339" s="29">
        <v>0</v>
      </c>
      <c r="V1339" s="16">
        <v>4.7</v>
      </c>
      <c r="W1339" s="93" t="s">
        <v>85</v>
      </c>
      <c r="X1339" s="16">
        <v>130.81</v>
      </c>
      <c r="Y1339" s="8">
        <v>28.66</v>
      </c>
      <c r="Z1339" s="47">
        <v>3640</v>
      </c>
      <c r="AA1339" s="11" t="s">
        <v>2168</v>
      </c>
      <c r="AB1339" s="11" t="s">
        <v>2846</v>
      </c>
      <c r="AC1339" s="47" t="s">
        <v>9626</v>
      </c>
      <c r="AD1339" s="74" t="s">
        <v>5628</v>
      </c>
      <c r="AE1339" s="46" t="s">
        <v>8503</v>
      </c>
      <c r="AF1339" s="82">
        <v>33</v>
      </c>
      <c r="AG1339" s="80" t="s">
        <v>85</v>
      </c>
      <c r="AH1339" s="73" t="s">
        <v>85</v>
      </c>
      <c r="AI1339" s="73" t="s">
        <v>2863</v>
      </c>
      <c r="AJ1339" s="73" t="s">
        <v>85</v>
      </c>
      <c r="AK1339" s="9" t="s">
        <v>85</v>
      </c>
      <c r="AL1339" s="13" t="s">
        <v>237</v>
      </c>
      <c r="AM1339" s="75" t="s">
        <v>85</v>
      </c>
      <c r="AN1339" s="38" t="s">
        <v>85</v>
      </c>
      <c r="AO1339" s="3" t="s">
        <v>85</v>
      </c>
      <c r="AP1339" s="75">
        <v>16.2</v>
      </c>
      <c r="AQ1339" s="75">
        <v>60</v>
      </c>
      <c r="AR1339" s="3">
        <v>200</v>
      </c>
      <c r="AS1339" s="34">
        <v>0</v>
      </c>
      <c r="AT1339" s="34">
        <v>0</v>
      </c>
      <c r="AU1339" s="34">
        <v>27</v>
      </c>
      <c r="AV1339" s="34">
        <v>41</v>
      </c>
      <c r="AW1339" s="34">
        <v>209</v>
      </c>
      <c r="AX1339" s="94">
        <v>201</v>
      </c>
      <c r="AY1339" s="381">
        <v>128</v>
      </c>
      <c r="AZ1339" s="382">
        <v>108</v>
      </c>
      <c r="BA1339" s="382">
        <v>108</v>
      </c>
      <c r="BB1339" s="49">
        <v>48</v>
      </c>
      <c r="BC1339" s="48">
        <v>1.89</v>
      </c>
      <c r="BD1339" s="3" t="s">
        <v>85</v>
      </c>
      <c r="BE1339" s="412" t="s">
        <v>85</v>
      </c>
      <c r="BF1339" s="3" t="s">
        <v>85</v>
      </c>
      <c r="BG1339" s="412" t="s">
        <v>85</v>
      </c>
      <c r="BH1339" s="70">
        <v>31.967028016807244</v>
      </c>
      <c r="BI1339" s="50">
        <v>20.236220472440898</v>
      </c>
      <c r="BJ1339" s="50">
        <v>20.236220472440898</v>
      </c>
      <c r="BK1339" s="50">
        <v>11.417322834645701</v>
      </c>
      <c r="BL1339" s="357">
        <v>7.6616839999999839E-2</v>
      </c>
      <c r="BM1339" s="73">
        <v>36</v>
      </c>
      <c r="BN1339" s="107" t="s">
        <v>3374</v>
      </c>
      <c r="BO1339" s="46" t="s">
        <v>3891</v>
      </c>
      <c r="BP1339" s="29" t="s">
        <v>3907</v>
      </c>
      <c r="BQ1339" s="29" t="s">
        <v>6025</v>
      </c>
      <c r="BR1339" s="29" t="s">
        <v>6026</v>
      </c>
      <c r="BS1339" s="29" t="s">
        <v>6027</v>
      </c>
      <c r="BT1339" s="74" t="s">
        <v>6028</v>
      </c>
      <c r="BU1339" s="74" t="s">
        <v>3909</v>
      </c>
      <c r="BV1339" s="74" t="s">
        <v>6029</v>
      </c>
      <c r="BW1339" s="74"/>
      <c r="BX1339" s="74"/>
      <c r="BY1339" s="74"/>
      <c r="BZ1339" s="300" t="s">
        <v>6504</v>
      </c>
      <c r="CA1339" s="363" t="s">
        <v>7393</v>
      </c>
      <c r="CB1339" s="300" t="s">
        <v>6507</v>
      </c>
      <c r="CC1339" s="363" t="s">
        <v>7392</v>
      </c>
      <c r="CD1339" s="311" t="str">
        <f t="shared" si="167"/>
        <v>DISCONTINUED - MR318, 17x8.5, 0mm Offset, 8x170, 130.81mm Centerbore, Method Bronze</v>
      </c>
      <c r="CE1339" s="311" t="s">
        <v>3721</v>
      </c>
      <c r="CF1339" s="311" t="s">
        <v>3720</v>
      </c>
      <c r="CG1339" s="300" t="str">
        <f t="shared" si="164"/>
        <v>STREET (3XX)</v>
      </c>
    </row>
    <row r="1340" spans="1:85" s="36" customFormat="1" ht="15" customHeight="1">
      <c r="A1340" s="571">
        <f t="shared" si="163"/>
        <v>1337</v>
      </c>
      <c r="B1340" s="92" t="s">
        <v>84</v>
      </c>
      <c r="C1340" s="92" t="s">
        <v>1038</v>
      </c>
      <c r="D1340" s="92" t="s">
        <v>5733</v>
      </c>
      <c r="E1340" s="129" t="s">
        <v>9528</v>
      </c>
      <c r="F1340" s="84" t="s">
        <v>9528</v>
      </c>
      <c r="G1340" s="83"/>
      <c r="H1340" s="83"/>
      <c r="I1340" s="305" t="s">
        <v>5724</v>
      </c>
      <c r="J1340" s="305">
        <v>44672.367324675928</v>
      </c>
      <c r="K1340" s="306">
        <v>45758</v>
      </c>
      <c r="L1340" s="282" t="s">
        <v>1239</v>
      </c>
      <c r="M1340" s="328">
        <v>299</v>
      </c>
      <c r="N1340" s="85"/>
      <c r="O1340" s="409"/>
      <c r="P1340" s="29">
        <v>18</v>
      </c>
      <c r="Q1340" s="8">
        <v>9</v>
      </c>
      <c r="R1340" s="92" t="s">
        <v>1697</v>
      </c>
      <c r="S1340" s="3">
        <v>6</v>
      </c>
      <c r="T1340" s="29">
        <v>135</v>
      </c>
      <c r="U1340" s="29">
        <v>18</v>
      </c>
      <c r="V1340" s="16">
        <v>5.66</v>
      </c>
      <c r="W1340" s="93" t="s">
        <v>85</v>
      </c>
      <c r="X1340" s="16">
        <v>87</v>
      </c>
      <c r="Y1340" s="8">
        <v>31.75</v>
      </c>
      <c r="Z1340" s="47">
        <v>2650</v>
      </c>
      <c r="AA1340" s="11" t="s">
        <v>2168</v>
      </c>
      <c r="AB1340" s="11" t="s">
        <v>2846</v>
      </c>
      <c r="AC1340" s="47" t="s">
        <v>9732</v>
      </c>
      <c r="AD1340" s="74" t="s">
        <v>5622</v>
      </c>
      <c r="AE1340" s="46" t="s">
        <v>8501</v>
      </c>
      <c r="AF1340" s="82">
        <v>22</v>
      </c>
      <c r="AG1340" s="80" t="s">
        <v>85</v>
      </c>
      <c r="AH1340" s="73" t="s">
        <v>85</v>
      </c>
      <c r="AI1340" s="73" t="s">
        <v>85</v>
      </c>
      <c r="AJ1340" s="73" t="s">
        <v>85</v>
      </c>
      <c r="AK1340" s="9" t="s">
        <v>85</v>
      </c>
      <c r="AL1340" s="13" t="s">
        <v>237</v>
      </c>
      <c r="AM1340" s="75" t="s">
        <v>85</v>
      </c>
      <c r="AN1340" s="38" t="s">
        <v>85</v>
      </c>
      <c r="AO1340" s="3" t="s">
        <v>85</v>
      </c>
      <c r="AP1340" s="75">
        <v>16.2</v>
      </c>
      <c r="AQ1340" s="75">
        <v>60</v>
      </c>
      <c r="AR1340" s="3">
        <v>175</v>
      </c>
      <c r="AS1340" s="34">
        <v>3</v>
      </c>
      <c r="AT1340" s="34">
        <v>17</v>
      </c>
      <c r="AU1340" s="34">
        <v>32</v>
      </c>
      <c r="AV1340" s="34">
        <v>38</v>
      </c>
      <c r="AW1340" s="34">
        <v>221</v>
      </c>
      <c r="AX1340" s="94">
        <v>215</v>
      </c>
      <c r="AY1340" s="381">
        <v>82.6</v>
      </c>
      <c r="AZ1340" s="382">
        <v>30.6</v>
      </c>
      <c r="BA1340" s="382">
        <v>38.6</v>
      </c>
      <c r="BB1340" s="49">
        <v>41</v>
      </c>
      <c r="BC1340" s="48">
        <v>1.61</v>
      </c>
      <c r="BD1340" s="3" t="s">
        <v>85</v>
      </c>
      <c r="BE1340" s="412" t="s">
        <v>85</v>
      </c>
      <c r="BF1340" s="3" t="s">
        <v>85</v>
      </c>
      <c r="BG1340" s="412" t="s">
        <v>85</v>
      </c>
      <c r="BH1340" s="70">
        <v>35.567911632493583</v>
      </c>
      <c r="BI1340" s="50">
        <v>21.141732283464599</v>
      </c>
      <c r="BJ1340" s="50">
        <v>21.141732283464599</v>
      </c>
      <c r="BK1340" s="50">
        <v>11.929133858267701</v>
      </c>
      <c r="BL1340" s="357">
        <v>8.7375807000000152E-2</v>
      </c>
      <c r="BM1340" s="73">
        <v>36</v>
      </c>
      <c r="BN1340" s="107" t="s">
        <v>3374</v>
      </c>
      <c r="BO1340" s="46" t="s">
        <v>3891</v>
      </c>
      <c r="BP1340" s="29" t="s">
        <v>3907</v>
      </c>
      <c r="BQ1340" s="29" t="s">
        <v>6025</v>
      </c>
      <c r="BR1340" s="29" t="s">
        <v>6026</v>
      </c>
      <c r="BS1340" s="29" t="s">
        <v>6027</v>
      </c>
      <c r="BT1340" s="74" t="s">
        <v>6028</v>
      </c>
      <c r="BU1340" s="74" t="s">
        <v>3909</v>
      </c>
      <c r="BV1340" s="74" t="s">
        <v>6029</v>
      </c>
      <c r="BW1340" s="74"/>
      <c r="BX1340" s="74"/>
      <c r="BY1340" s="74"/>
      <c r="BZ1340" s="300" t="s">
        <v>6509</v>
      </c>
      <c r="CA1340" s="363" t="s">
        <v>7406</v>
      </c>
      <c r="CB1340" s="300" t="s">
        <v>6511</v>
      </c>
      <c r="CC1340" s="363" t="s">
        <v>7407</v>
      </c>
      <c r="CD1340" s="311" t="str">
        <f t="shared" si="167"/>
        <v>DISCONTINUED - MR318, 18x9, +18mm Offset, 6x135, 87mm Centerbore, Method Bronze</v>
      </c>
      <c r="CE1340" s="311" t="s">
        <v>3721</v>
      </c>
      <c r="CF1340" s="311" t="s">
        <v>3720</v>
      </c>
      <c r="CG1340" s="300" t="str">
        <f t="shared" si="164"/>
        <v>STREET (3XX)</v>
      </c>
    </row>
    <row r="1341" spans="1:85" s="36" customFormat="1" ht="15" customHeight="1">
      <c r="A1341" s="571">
        <f t="shared" si="163"/>
        <v>1338</v>
      </c>
      <c r="B1341" s="92" t="s">
        <v>84</v>
      </c>
      <c r="C1341" s="92" t="s">
        <v>1038</v>
      </c>
      <c r="D1341" s="92" t="s">
        <v>5733</v>
      </c>
      <c r="E1341" s="129" t="s">
        <v>9529</v>
      </c>
      <c r="F1341" s="84" t="s">
        <v>9529</v>
      </c>
      <c r="G1341" s="83"/>
      <c r="H1341" s="83"/>
      <c r="I1341" s="305" t="s">
        <v>5728</v>
      </c>
      <c r="J1341" s="305">
        <v>44672.367326435182</v>
      </c>
      <c r="K1341" s="306">
        <v>45758</v>
      </c>
      <c r="L1341" s="282" t="s">
        <v>1239</v>
      </c>
      <c r="M1341" s="328">
        <v>339</v>
      </c>
      <c r="N1341" s="85"/>
      <c r="O1341" s="409"/>
      <c r="P1341" s="29">
        <v>18</v>
      </c>
      <c r="Q1341" s="8">
        <v>9</v>
      </c>
      <c r="R1341" s="92" t="s">
        <v>1699</v>
      </c>
      <c r="S1341" s="3">
        <v>8</v>
      </c>
      <c r="T1341" s="29">
        <v>6.5</v>
      </c>
      <c r="U1341" s="29">
        <v>18</v>
      </c>
      <c r="V1341" s="16">
        <v>5.66</v>
      </c>
      <c r="W1341" s="93" t="s">
        <v>85</v>
      </c>
      <c r="X1341" s="16">
        <v>130.81</v>
      </c>
      <c r="Y1341" s="8">
        <v>32.9</v>
      </c>
      <c r="Z1341" s="47">
        <v>3640</v>
      </c>
      <c r="AA1341" s="11" t="s">
        <v>2168</v>
      </c>
      <c r="AB1341" s="11" t="s">
        <v>2846</v>
      </c>
      <c r="AC1341" s="47" t="s">
        <v>9696</v>
      </c>
      <c r="AD1341" s="74" t="s">
        <v>5628</v>
      </c>
      <c r="AE1341" s="46" t="s">
        <v>8503</v>
      </c>
      <c r="AF1341" s="82">
        <v>33</v>
      </c>
      <c r="AG1341" s="80" t="s">
        <v>85</v>
      </c>
      <c r="AH1341" s="73" t="s">
        <v>85</v>
      </c>
      <c r="AI1341" s="73" t="s">
        <v>2863</v>
      </c>
      <c r="AJ1341" s="73" t="s">
        <v>85</v>
      </c>
      <c r="AK1341" s="9" t="s">
        <v>85</v>
      </c>
      <c r="AL1341" s="13" t="s">
        <v>237</v>
      </c>
      <c r="AM1341" s="75" t="s">
        <v>85</v>
      </c>
      <c r="AN1341" s="38" t="s">
        <v>85</v>
      </c>
      <c r="AO1341" s="3" t="s">
        <v>85</v>
      </c>
      <c r="AP1341" s="75">
        <v>16.2</v>
      </c>
      <c r="AQ1341" s="75">
        <v>60</v>
      </c>
      <c r="AR1341" s="3">
        <v>200</v>
      </c>
      <c r="AS1341" s="34">
        <v>0</v>
      </c>
      <c r="AT1341" s="34">
        <v>0</v>
      </c>
      <c r="AU1341" s="34">
        <v>18</v>
      </c>
      <c r="AV1341" s="34">
        <v>27</v>
      </c>
      <c r="AW1341" s="34">
        <v>221</v>
      </c>
      <c r="AX1341" s="94">
        <v>213</v>
      </c>
      <c r="AY1341" s="381">
        <v>128</v>
      </c>
      <c r="AZ1341" s="382">
        <v>108</v>
      </c>
      <c r="BA1341" s="382">
        <v>108</v>
      </c>
      <c r="BB1341" s="49">
        <v>48</v>
      </c>
      <c r="BC1341" s="48">
        <v>1.89</v>
      </c>
      <c r="BD1341" s="3" t="s">
        <v>85</v>
      </c>
      <c r="BE1341" s="412" t="s">
        <v>85</v>
      </c>
      <c r="BF1341" s="3" t="s">
        <v>85</v>
      </c>
      <c r="BG1341" s="412" t="s">
        <v>85</v>
      </c>
      <c r="BH1341" s="70">
        <v>37.221378598880158</v>
      </c>
      <c r="BI1341" s="50">
        <v>21.141732283464599</v>
      </c>
      <c r="BJ1341" s="50">
        <v>21.141732283464599</v>
      </c>
      <c r="BK1341" s="50">
        <v>11.929133858267701</v>
      </c>
      <c r="BL1341" s="357">
        <v>8.7375807000000152E-2</v>
      </c>
      <c r="BM1341" s="73">
        <v>36</v>
      </c>
      <c r="BN1341" s="107" t="s">
        <v>3374</v>
      </c>
      <c r="BO1341" s="46" t="s">
        <v>3891</v>
      </c>
      <c r="BP1341" s="29" t="s">
        <v>3907</v>
      </c>
      <c r="BQ1341" s="29" t="s">
        <v>6025</v>
      </c>
      <c r="BR1341" s="29" t="s">
        <v>6026</v>
      </c>
      <c r="BS1341" s="29" t="s">
        <v>6027</v>
      </c>
      <c r="BT1341" s="74" t="s">
        <v>6028</v>
      </c>
      <c r="BU1341" s="74" t="s">
        <v>3909</v>
      </c>
      <c r="BV1341" s="74" t="s">
        <v>6029</v>
      </c>
      <c r="BW1341" s="74"/>
      <c r="BX1341" s="74"/>
      <c r="BY1341" s="74"/>
      <c r="BZ1341" s="300" t="s">
        <v>6504</v>
      </c>
      <c r="CA1341" s="363" t="s">
        <v>7393</v>
      </c>
      <c r="CB1341" s="300" t="s">
        <v>6507</v>
      </c>
      <c r="CC1341" s="363" t="s">
        <v>7392</v>
      </c>
      <c r="CD1341" s="311" t="str">
        <f t="shared" si="167"/>
        <v>DISCONTINUED - MR318, 18x9, +18mm Offset, 8x6.5, 130.81mm Centerbore, Method Bronze</v>
      </c>
      <c r="CE1341" s="311" t="s">
        <v>3721</v>
      </c>
      <c r="CF1341" s="311" t="s">
        <v>3720</v>
      </c>
      <c r="CG1341" s="300" t="str">
        <f t="shared" si="164"/>
        <v>STREET (3XX)</v>
      </c>
    </row>
    <row r="1342" spans="1:85" s="36" customFormat="1" ht="15" customHeight="1">
      <c r="A1342" s="571">
        <f t="shared" si="163"/>
        <v>1339</v>
      </c>
      <c r="B1342" s="4" t="s">
        <v>84</v>
      </c>
      <c r="C1342" s="92" t="s">
        <v>1038</v>
      </c>
      <c r="D1342" s="92" t="s">
        <v>5782</v>
      </c>
      <c r="E1342" s="84" t="s">
        <v>9530</v>
      </c>
      <c r="F1342" s="84" t="s">
        <v>9530</v>
      </c>
      <c r="G1342" s="83"/>
      <c r="H1342" s="83"/>
      <c r="I1342" s="346">
        <v>191682030987</v>
      </c>
      <c r="J1342" s="305">
        <v>44755</v>
      </c>
      <c r="K1342" s="306">
        <v>45758</v>
      </c>
      <c r="L1342" s="282" t="s">
        <v>1239</v>
      </c>
      <c r="M1342" s="328">
        <v>299</v>
      </c>
      <c r="N1342" s="85"/>
      <c r="O1342" s="409"/>
      <c r="P1342" s="29" t="s">
        <v>5762</v>
      </c>
      <c r="Q1342" s="8" t="s">
        <v>5763</v>
      </c>
      <c r="R1342" s="92" t="s">
        <v>1699</v>
      </c>
      <c r="S1342" s="3" t="s">
        <v>5772</v>
      </c>
      <c r="T1342" s="29" t="s">
        <v>5773</v>
      </c>
      <c r="U1342" s="29">
        <v>0</v>
      </c>
      <c r="V1342" s="16" t="s">
        <v>5765</v>
      </c>
      <c r="W1342" s="93" t="s">
        <v>85</v>
      </c>
      <c r="X1342" s="16" t="s">
        <v>5774</v>
      </c>
      <c r="Y1342" s="8">
        <v>27.34</v>
      </c>
      <c r="Z1342" s="47">
        <v>3640</v>
      </c>
      <c r="AA1342" s="11" t="s">
        <v>4122</v>
      </c>
      <c r="AB1342" s="11" t="s">
        <v>2845</v>
      </c>
      <c r="AC1342" s="47" t="s">
        <v>9627</v>
      </c>
      <c r="AD1342" s="74" t="s">
        <v>4926</v>
      </c>
      <c r="AE1342" s="46" t="s">
        <v>8503</v>
      </c>
      <c r="AF1342" s="82">
        <v>33</v>
      </c>
      <c r="AG1342" s="80" t="s">
        <v>85</v>
      </c>
      <c r="AH1342" s="73" t="s">
        <v>85</v>
      </c>
      <c r="AI1342" s="73" t="s">
        <v>2863</v>
      </c>
      <c r="AJ1342" s="73" t="s">
        <v>85</v>
      </c>
      <c r="AK1342" s="9" t="s">
        <v>85</v>
      </c>
      <c r="AL1342" s="13" t="s">
        <v>237</v>
      </c>
      <c r="AM1342" s="75" t="s">
        <v>85</v>
      </c>
      <c r="AN1342" s="38" t="s">
        <v>85</v>
      </c>
      <c r="AO1342" s="3" t="s">
        <v>85</v>
      </c>
      <c r="AP1342" s="75">
        <v>16.2</v>
      </c>
      <c r="AQ1342" s="75">
        <v>60</v>
      </c>
      <c r="AR1342" s="3" t="s">
        <v>5781</v>
      </c>
      <c r="AS1342" s="34">
        <v>0</v>
      </c>
      <c r="AT1342" s="34">
        <v>0</v>
      </c>
      <c r="AU1342" s="34">
        <v>31</v>
      </c>
      <c r="AV1342" s="34">
        <v>49</v>
      </c>
      <c r="AW1342" s="34">
        <v>207</v>
      </c>
      <c r="AX1342" s="94">
        <v>202</v>
      </c>
      <c r="AY1342" s="381">
        <v>128</v>
      </c>
      <c r="AZ1342" s="382">
        <v>108</v>
      </c>
      <c r="BA1342" s="382">
        <v>108</v>
      </c>
      <c r="BB1342" s="49">
        <v>33</v>
      </c>
      <c r="BC1342" s="48">
        <v>1.3</v>
      </c>
      <c r="BD1342" s="3" t="s">
        <v>85</v>
      </c>
      <c r="BE1342" s="412" t="s">
        <v>85</v>
      </c>
      <c r="BF1342" s="3" t="s">
        <v>85</v>
      </c>
      <c r="BG1342" s="412" t="s">
        <v>85</v>
      </c>
      <c r="BH1342" s="70">
        <v>32.19</v>
      </c>
      <c r="BI1342" s="50">
        <v>20.236220472440898</v>
      </c>
      <c r="BJ1342" s="50">
        <v>20.236220472440898</v>
      </c>
      <c r="BK1342" s="50">
        <v>11.417322834645701</v>
      </c>
      <c r="BL1342" s="357">
        <v>7.6616839999999839E-2</v>
      </c>
      <c r="BM1342" s="73">
        <v>36</v>
      </c>
      <c r="BN1342" s="107" t="s">
        <v>3374</v>
      </c>
      <c r="BO1342" s="46" t="s">
        <v>3891</v>
      </c>
      <c r="BP1342" s="29" t="s">
        <v>3907</v>
      </c>
      <c r="BQ1342" s="29" t="s">
        <v>6574</v>
      </c>
      <c r="BR1342" s="29" t="s">
        <v>6575</v>
      </c>
      <c r="BS1342" s="29" t="s">
        <v>6576</v>
      </c>
      <c r="BT1342" s="74" t="s">
        <v>4101</v>
      </c>
      <c r="BU1342" s="74" t="s">
        <v>3909</v>
      </c>
      <c r="BV1342" s="74" t="s">
        <v>6577</v>
      </c>
      <c r="BW1342" s="74"/>
      <c r="BX1342" s="74"/>
      <c r="BY1342" s="74"/>
      <c r="BZ1342" s="300" t="s">
        <v>7903</v>
      </c>
      <c r="CA1342" s="363" t="s">
        <v>7904</v>
      </c>
      <c r="CB1342" s="300" t="s">
        <v>7905</v>
      </c>
      <c r="CC1342" s="363" t="s">
        <v>7906</v>
      </c>
      <c r="CD1342" s="311" t="str">
        <f t="shared" si="167"/>
        <v>DISCONTINUED - MR319, 17x8.5, 0mm Offset, 8x6.5, 130.81mm Centerbore, Gloss Black</v>
      </c>
      <c r="CE1342" s="311" t="s">
        <v>3721</v>
      </c>
      <c r="CF1342" s="311" t="s">
        <v>3720</v>
      </c>
      <c r="CG1342" s="300" t="str">
        <f t="shared" si="164"/>
        <v>STREET (3XX)</v>
      </c>
    </row>
    <row r="1343" spans="1:85" s="36" customFormat="1" ht="15" customHeight="1">
      <c r="A1343" s="571">
        <f t="shared" si="163"/>
        <v>1340</v>
      </c>
      <c r="B1343" s="4" t="s">
        <v>84</v>
      </c>
      <c r="C1343" s="92" t="s">
        <v>1038</v>
      </c>
      <c r="D1343" s="92" t="s">
        <v>5782</v>
      </c>
      <c r="E1343" s="84" t="s">
        <v>9531</v>
      </c>
      <c r="F1343" s="84" t="s">
        <v>9531</v>
      </c>
      <c r="G1343" s="83" t="s">
        <v>2095</v>
      </c>
      <c r="H1343" s="83"/>
      <c r="I1343" s="346">
        <v>191682032493</v>
      </c>
      <c r="J1343" s="305">
        <v>44790.412167546296</v>
      </c>
      <c r="K1343" s="306">
        <v>45758</v>
      </c>
      <c r="L1343" s="282" t="s">
        <v>1239</v>
      </c>
      <c r="M1343" s="328">
        <v>299</v>
      </c>
      <c r="N1343" s="85"/>
      <c r="O1343" s="409"/>
      <c r="P1343" s="29">
        <v>17</v>
      </c>
      <c r="Q1343" s="8">
        <v>9</v>
      </c>
      <c r="R1343" s="92" t="s">
        <v>1692</v>
      </c>
      <c r="S1343" s="3">
        <v>5</v>
      </c>
      <c r="T1343" s="29">
        <v>5</v>
      </c>
      <c r="U1343" s="29">
        <v>-12</v>
      </c>
      <c r="V1343" s="16">
        <v>4.5</v>
      </c>
      <c r="W1343" s="93" t="s">
        <v>85</v>
      </c>
      <c r="X1343" s="16">
        <v>71.5</v>
      </c>
      <c r="Y1343" s="8">
        <v>27.78</v>
      </c>
      <c r="Z1343" s="47">
        <v>2650</v>
      </c>
      <c r="AA1343" s="11" t="s">
        <v>4122</v>
      </c>
      <c r="AB1343" s="11" t="s">
        <v>2845</v>
      </c>
      <c r="AC1343" s="47" t="s">
        <v>9719</v>
      </c>
      <c r="AD1343" s="74" t="s">
        <v>4921</v>
      </c>
      <c r="AE1343" s="46" t="s">
        <v>8501</v>
      </c>
      <c r="AF1343" s="82">
        <v>22</v>
      </c>
      <c r="AG1343" s="73" t="s">
        <v>85</v>
      </c>
      <c r="AH1343" s="73" t="s">
        <v>85</v>
      </c>
      <c r="AI1343" s="73" t="s">
        <v>85</v>
      </c>
      <c r="AJ1343" s="9" t="s">
        <v>85</v>
      </c>
      <c r="AK1343" s="9" t="s">
        <v>85</v>
      </c>
      <c r="AL1343" s="13" t="s">
        <v>237</v>
      </c>
      <c r="AM1343" s="3" t="s">
        <v>85</v>
      </c>
      <c r="AN1343" s="38" t="s">
        <v>85</v>
      </c>
      <c r="AO1343" s="3" t="s">
        <v>85</v>
      </c>
      <c r="AP1343" s="75">
        <v>16.2</v>
      </c>
      <c r="AQ1343" s="75">
        <v>60</v>
      </c>
      <c r="AR1343" s="3">
        <v>155</v>
      </c>
      <c r="AS1343" s="34">
        <v>16</v>
      </c>
      <c r="AT1343" s="34">
        <v>29</v>
      </c>
      <c r="AU1343" s="34">
        <v>46</v>
      </c>
      <c r="AV1343" s="34">
        <v>66</v>
      </c>
      <c r="AW1343" s="34">
        <v>211</v>
      </c>
      <c r="AX1343" s="94">
        <v>208</v>
      </c>
      <c r="AY1343" s="381">
        <v>71.5</v>
      </c>
      <c r="AZ1343" s="382">
        <v>45</v>
      </c>
      <c r="BA1343" s="382">
        <v>45</v>
      </c>
      <c r="BB1343" s="49">
        <v>29</v>
      </c>
      <c r="BC1343" s="48">
        <v>1.1399999999999999</v>
      </c>
      <c r="BD1343" s="3" t="s">
        <v>85</v>
      </c>
      <c r="BE1343" s="412" t="s">
        <v>85</v>
      </c>
      <c r="BF1343" s="3" t="s">
        <v>85</v>
      </c>
      <c r="BG1343" s="412" t="s">
        <v>85</v>
      </c>
      <c r="BH1343" s="70">
        <v>31.489359782073347</v>
      </c>
      <c r="BI1343" s="50">
        <v>20.236220472440898</v>
      </c>
      <c r="BJ1343" s="50">
        <v>20.236220472440898</v>
      </c>
      <c r="BK1343" s="50">
        <v>12.4409448818898</v>
      </c>
      <c r="BL1343" s="357">
        <v>8.348593599999983E-2</v>
      </c>
      <c r="BM1343" s="73">
        <v>36</v>
      </c>
      <c r="BN1343" s="107" t="s">
        <v>3374</v>
      </c>
      <c r="BO1343" s="46" t="s">
        <v>3891</v>
      </c>
      <c r="BP1343" s="29" t="s">
        <v>3907</v>
      </c>
      <c r="BQ1343" s="29" t="s">
        <v>6574</v>
      </c>
      <c r="BR1343" s="29" t="s">
        <v>6575</v>
      </c>
      <c r="BS1343" s="29" t="s">
        <v>6576</v>
      </c>
      <c r="BT1343" s="74" t="s">
        <v>4101</v>
      </c>
      <c r="BU1343" s="74" t="s">
        <v>3909</v>
      </c>
      <c r="BV1343" s="74" t="s">
        <v>6577</v>
      </c>
      <c r="BW1343" s="74"/>
      <c r="BX1343" s="74"/>
      <c r="BY1343" s="74"/>
      <c r="BZ1343" s="300" t="s">
        <v>6559</v>
      </c>
      <c r="CA1343" s="363" t="s">
        <v>7328</v>
      </c>
      <c r="CB1343" s="300" t="s">
        <v>6558</v>
      </c>
      <c r="CC1343" s="363" t="s">
        <v>7329</v>
      </c>
      <c r="CD1343" s="311" t="str">
        <f t="shared" si="167"/>
        <v>DISCONTINUED - MR319, 17x9, -12mm Offset, 5x5, 71.5mm Centerbore, Gloss Black</v>
      </c>
      <c r="CE1343" s="311" t="s">
        <v>3721</v>
      </c>
      <c r="CF1343" s="311" t="s">
        <v>3720</v>
      </c>
      <c r="CG1343" s="300" t="str">
        <f t="shared" si="164"/>
        <v>STREET (3XX)</v>
      </c>
    </row>
    <row r="1344" spans="1:85" s="36" customFormat="1" ht="15" customHeight="1">
      <c r="A1344" s="571">
        <f t="shared" si="163"/>
        <v>1341</v>
      </c>
      <c r="B1344" s="4" t="s">
        <v>84</v>
      </c>
      <c r="C1344" s="92" t="s">
        <v>1038</v>
      </c>
      <c r="D1344" s="92" t="s">
        <v>5782</v>
      </c>
      <c r="E1344" s="84" t="s">
        <v>9532</v>
      </c>
      <c r="F1344" s="84" t="s">
        <v>9532</v>
      </c>
      <c r="G1344" s="83" t="s">
        <v>2095</v>
      </c>
      <c r="H1344" s="83"/>
      <c r="I1344" s="346">
        <v>191682032516</v>
      </c>
      <c r="J1344" s="305">
        <v>44790.412167835646</v>
      </c>
      <c r="K1344" s="306">
        <v>45758</v>
      </c>
      <c r="L1344" s="282" t="s">
        <v>1239</v>
      </c>
      <c r="M1344" s="328">
        <v>299</v>
      </c>
      <c r="N1344" s="85"/>
      <c r="O1344" s="409"/>
      <c r="P1344" s="29">
        <v>17</v>
      </c>
      <c r="Q1344" s="8">
        <v>9</v>
      </c>
      <c r="R1344" s="92" t="s">
        <v>1089</v>
      </c>
      <c r="S1344" s="3">
        <v>6</v>
      </c>
      <c r="T1344" s="29">
        <v>5.5</v>
      </c>
      <c r="U1344" s="29">
        <v>-12</v>
      </c>
      <c r="V1344" s="16">
        <v>4.5</v>
      </c>
      <c r="W1344" s="93" t="s">
        <v>85</v>
      </c>
      <c r="X1344" s="16">
        <v>106.25</v>
      </c>
      <c r="Y1344" s="8">
        <v>27.48</v>
      </c>
      <c r="Z1344" s="47">
        <v>2650</v>
      </c>
      <c r="AA1344" s="11" t="s">
        <v>4122</v>
      </c>
      <c r="AB1344" s="11" t="s">
        <v>2845</v>
      </c>
      <c r="AC1344" s="47" t="s">
        <v>9720</v>
      </c>
      <c r="AD1344" s="74" t="s">
        <v>4924</v>
      </c>
      <c r="AE1344" s="46" t="s">
        <v>8501</v>
      </c>
      <c r="AF1344" s="82">
        <v>22</v>
      </c>
      <c r="AG1344" s="73" t="s">
        <v>85</v>
      </c>
      <c r="AH1344" s="73" t="s">
        <v>85</v>
      </c>
      <c r="AI1344" s="73" t="s">
        <v>85</v>
      </c>
      <c r="AJ1344" s="9" t="s">
        <v>85</v>
      </c>
      <c r="AK1344" s="9" t="s">
        <v>85</v>
      </c>
      <c r="AL1344" s="13" t="s">
        <v>236</v>
      </c>
      <c r="AM1344" s="75" t="s">
        <v>1649</v>
      </c>
      <c r="AN1344" s="38">
        <v>2.75</v>
      </c>
      <c r="AO1344" s="3">
        <v>78.3</v>
      </c>
      <c r="AP1344" s="75">
        <v>16.2</v>
      </c>
      <c r="AQ1344" s="75">
        <v>60</v>
      </c>
      <c r="AR1344" s="3">
        <v>175</v>
      </c>
      <c r="AS1344" s="34">
        <v>9</v>
      </c>
      <c r="AT1344" s="34">
        <v>28</v>
      </c>
      <c r="AU1344" s="34">
        <v>46</v>
      </c>
      <c r="AV1344" s="34">
        <v>66</v>
      </c>
      <c r="AW1344" s="34">
        <v>211</v>
      </c>
      <c r="AX1344" s="94">
        <v>208</v>
      </c>
      <c r="AY1344" s="381">
        <v>103.34</v>
      </c>
      <c r="AZ1344" s="382">
        <v>27.13</v>
      </c>
      <c r="BA1344" s="382">
        <v>45</v>
      </c>
      <c r="BB1344" s="49">
        <v>29</v>
      </c>
      <c r="BC1344" s="48">
        <v>1.1399999999999999</v>
      </c>
      <c r="BD1344" s="3" t="s">
        <v>85</v>
      </c>
      <c r="BE1344" s="412" t="s">
        <v>85</v>
      </c>
      <c r="BF1344" s="3" t="s">
        <v>85</v>
      </c>
      <c r="BG1344" s="412" t="s">
        <v>85</v>
      </c>
      <c r="BH1344" s="70">
        <v>31.158666388796025</v>
      </c>
      <c r="BI1344" s="50">
        <v>20.236220472440898</v>
      </c>
      <c r="BJ1344" s="50">
        <v>20.236220472440898</v>
      </c>
      <c r="BK1344" s="50">
        <v>12.4409448818898</v>
      </c>
      <c r="BL1344" s="357">
        <v>8.348593599999983E-2</v>
      </c>
      <c r="BM1344" s="73">
        <v>36</v>
      </c>
      <c r="BN1344" s="107" t="s">
        <v>3374</v>
      </c>
      <c r="BO1344" s="46" t="s">
        <v>3891</v>
      </c>
      <c r="BP1344" s="29" t="s">
        <v>3907</v>
      </c>
      <c r="BQ1344" s="29" t="s">
        <v>6574</v>
      </c>
      <c r="BR1344" s="29" t="s">
        <v>6575</v>
      </c>
      <c r="BS1344" s="29" t="s">
        <v>6576</v>
      </c>
      <c r="BT1344" s="74" t="s">
        <v>4101</v>
      </c>
      <c r="BU1344" s="74" t="s">
        <v>3909</v>
      </c>
      <c r="BV1344" s="74" t="s">
        <v>6577</v>
      </c>
      <c r="BW1344" s="74"/>
      <c r="BX1344" s="74"/>
      <c r="BY1344" s="74"/>
      <c r="BZ1344" s="300" t="s">
        <v>6560</v>
      </c>
      <c r="CA1344" s="363" t="s">
        <v>7316</v>
      </c>
      <c r="CB1344" s="300" t="s">
        <v>6561</v>
      </c>
      <c r="CC1344" s="363" t="s">
        <v>7317</v>
      </c>
      <c r="CD1344" s="311" t="str">
        <f t="shared" si="167"/>
        <v>DISCONTINUED - MR319, 17x9, -12mm Offset, 6x5.5, 106.25mm Centerbore, Gloss Black</v>
      </c>
      <c r="CE1344" s="311" t="s">
        <v>3721</v>
      </c>
      <c r="CF1344" s="311" t="s">
        <v>3720</v>
      </c>
      <c r="CG1344" s="300" t="str">
        <f t="shared" si="164"/>
        <v>STREET (3XX)</v>
      </c>
    </row>
    <row r="1345" spans="1:85" s="36" customFormat="1" ht="15" customHeight="1">
      <c r="A1345" s="571">
        <f t="shared" si="163"/>
        <v>1342</v>
      </c>
      <c r="B1345" s="4" t="s">
        <v>84</v>
      </c>
      <c r="C1345" s="92" t="s">
        <v>1055</v>
      </c>
      <c r="D1345" s="5" t="s">
        <v>5395</v>
      </c>
      <c r="E1345" s="84" t="s">
        <v>5401</v>
      </c>
      <c r="F1345" s="84" t="s">
        <v>5401</v>
      </c>
      <c r="G1345" s="83" t="s">
        <v>1095</v>
      </c>
      <c r="H1345" s="83"/>
      <c r="I1345" s="72" t="s">
        <v>5397</v>
      </c>
      <c r="J1345" s="315">
        <v>44512.441388888888</v>
      </c>
      <c r="K1345" s="306">
        <v>45758</v>
      </c>
      <c r="L1345" s="282" t="s">
        <v>1239</v>
      </c>
      <c r="M1345" s="328">
        <v>679</v>
      </c>
      <c r="N1345" s="85"/>
      <c r="O1345" s="409"/>
      <c r="P1345" s="5">
        <v>15</v>
      </c>
      <c r="Q1345" s="70">
        <v>5</v>
      </c>
      <c r="R1345" s="92" t="s">
        <v>1682</v>
      </c>
      <c r="S1345" s="5">
        <v>4</v>
      </c>
      <c r="T1345" s="5">
        <v>136</v>
      </c>
      <c r="U1345" s="5">
        <v>43</v>
      </c>
      <c r="V1345" s="17">
        <v>4.7</v>
      </c>
      <c r="W1345" s="5" t="s">
        <v>5391</v>
      </c>
      <c r="X1345" s="17">
        <v>100</v>
      </c>
      <c r="Y1345" s="8">
        <v>15.84</v>
      </c>
      <c r="Z1345" s="47">
        <v>1600</v>
      </c>
      <c r="AA1345" s="72" t="s">
        <v>5390</v>
      </c>
      <c r="AB1345" s="72" t="s">
        <v>173</v>
      </c>
      <c r="AC1345" s="47" t="s">
        <v>9951</v>
      </c>
      <c r="AD1345" s="2" t="s">
        <v>85</v>
      </c>
      <c r="AE1345" s="46" t="s">
        <v>8675</v>
      </c>
      <c r="AF1345" s="82" t="s">
        <v>85</v>
      </c>
      <c r="AG1345" s="80" t="s">
        <v>85</v>
      </c>
      <c r="AH1345" s="80" t="s">
        <v>85</v>
      </c>
      <c r="AI1345" s="80" t="s">
        <v>85</v>
      </c>
      <c r="AJ1345" s="80" t="s">
        <v>85</v>
      </c>
      <c r="AK1345" s="9" t="s">
        <v>85</v>
      </c>
      <c r="AL1345" s="74" t="s">
        <v>237</v>
      </c>
      <c r="AM1345" s="74" t="s">
        <v>85</v>
      </c>
      <c r="AN1345" s="38" t="s">
        <v>85</v>
      </c>
      <c r="AO1345" s="74" t="s">
        <v>85</v>
      </c>
      <c r="AP1345" s="74">
        <v>14.1</v>
      </c>
      <c r="AQ1345" s="74">
        <v>60</v>
      </c>
      <c r="AR1345" s="74">
        <v>186</v>
      </c>
      <c r="AS1345" s="25">
        <v>0</v>
      </c>
      <c r="AT1345" s="25">
        <v>5</v>
      </c>
      <c r="AU1345" s="25">
        <v>11.8</v>
      </c>
      <c r="AV1345" s="25">
        <v>6.7</v>
      </c>
      <c r="AW1345" s="25">
        <v>176</v>
      </c>
      <c r="AX1345" s="25">
        <v>167</v>
      </c>
      <c r="AY1345" s="77" t="s">
        <v>85</v>
      </c>
      <c r="AZ1345" s="49" t="s">
        <v>85</v>
      </c>
      <c r="BA1345" s="49" t="s">
        <v>85</v>
      </c>
      <c r="BB1345" s="49">
        <v>0</v>
      </c>
      <c r="BC1345" s="48">
        <v>0</v>
      </c>
      <c r="BD1345" s="3" t="s">
        <v>5411</v>
      </c>
      <c r="BE1345" s="412">
        <v>160</v>
      </c>
      <c r="BF1345" s="3" t="s">
        <v>1481</v>
      </c>
      <c r="BG1345" s="412">
        <v>11</v>
      </c>
      <c r="BH1345" s="70">
        <v>20.2</v>
      </c>
      <c r="BI1345" s="50">
        <v>17.8740157480315</v>
      </c>
      <c r="BJ1345" s="50">
        <v>17.8740157480315</v>
      </c>
      <c r="BK1345" s="50">
        <v>8.2677165354330704</v>
      </c>
      <c r="BL1345" s="357">
        <v>4.3284360000000008E-2</v>
      </c>
      <c r="BM1345" s="5">
        <v>48</v>
      </c>
      <c r="BN1345" s="107" t="s">
        <v>3374</v>
      </c>
      <c r="BO1345" s="46" t="s">
        <v>3891</v>
      </c>
      <c r="BP1345" s="74" t="s">
        <v>5191</v>
      </c>
      <c r="BQ1345" s="74" t="s">
        <v>5581</v>
      </c>
      <c r="BR1345" s="74" t="s">
        <v>5582</v>
      </c>
      <c r="BS1345" s="74" t="s">
        <v>5583</v>
      </c>
      <c r="BT1345" s="74" t="s">
        <v>5584</v>
      </c>
      <c r="BU1345" s="74" t="s">
        <v>5585</v>
      </c>
      <c r="BV1345" s="74" t="s">
        <v>5586</v>
      </c>
      <c r="BW1345" s="74" t="s">
        <v>5186</v>
      </c>
      <c r="BX1345" s="74"/>
      <c r="BY1345" s="74"/>
      <c r="BZ1345" s="300" t="s">
        <v>8164</v>
      </c>
      <c r="CA1345" s="356" t="s">
        <v>8165</v>
      </c>
      <c r="CB1345" s="300" t="s">
        <v>8166</v>
      </c>
      <c r="CC1345" s="356" t="s">
        <v>8167</v>
      </c>
      <c r="CD1345" s="311" t="str">
        <f t="shared" si="167"/>
        <v>DISCONTINUED - MR412 Beadlock, 15x5, 4.2+.8/+43mm Offset, 4x136, 100mm Centerbore, Machined - Raw, w/ BH-H24155</v>
      </c>
      <c r="CE1345" s="311" t="s">
        <v>3721</v>
      </c>
      <c r="CF1345" s="311" t="s">
        <v>3720</v>
      </c>
      <c r="CG1345" s="300" t="str">
        <f t="shared" si="164"/>
        <v>UTV (4XX)</v>
      </c>
    </row>
    <row r="1346" spans="1:85" s="36" customFormat="1" ht="15" customHeight="1">
      <c r="A1346" s="571">
        <f t="shared" si="163"/>
        <v>1343</v>
      </c>
      <c r="B1346" s="3" t="s">
        <v>84</v>
      </c>
      <c r="C1346" s="92" t="s">
        <v>1059</v>
      </c>
      <c r="D1346" s="75" t="s">
        <v>234</v>
      </c>
      <c r="E1346" s="84" t="s">
        <v>9533</v>
      </c>
      <c r="F1346" s="84" t="s">
        <v>9533</v>
      </c>
      <c r="G1346" s="83">
        <v>-2</v>
      </c>
      <c r="H1346" s="83"/>
      <c r="I1346" s="71" t="s">
        <v>5671</v>
      </c>
      <c r="J1346" s="305">
        <v>44517.580347222225</v>
      </c>
      <c r="K1346" s="306">
        <v>45758</v>
      </c>
      <c r="L1346" s="282" t="s">
        <v>1239</v>
      </c>
      <c r="M1346" s="328">
        <v>289</v>
      </c>
      <c r="N1346" s="85"/>
      <c r="O1346" s="409"/>
      <c r="P1346" s="74">
        <v>17</v>
      </c>
      <c r="Q1346" s="76">
        <v>8</v>
      </c>
      <c r="R1346" s="92" t="s">
        <v>1684</v>
      </c>
      <c r="S1346" s="74">
        <v>5</v>
      </c>
      <c r="T1346" s="74">
        <v>100</v>
      </c>
      <c r="U1346" s="74">
        <v>38</v>
      </c>
      <c r="V1346" s="77">
        <v>6.1</v>
      </c>
      <c r="W1346" s="93" t="s">
        <v>85</v>
      </c>
      <c r="X1346" s="77">
        <v>67.099999999999994</v>
      </c>
      <c r="Y1346" s="8">
        <v>23.942201673277705</v>
      </c>
      <c r="Z1346" s="47">
        <v>1850</v>
      </c>
      <c r="AA1346" s="81" t="s">
        <v>2093</v>
      </c>
      <c r="AB1346" s="71" t="s">
        <v>2850</v>
      </c>
      <c r="AC1346" s="47" t="s">
        <v>9883</v>
      </c>
      <c r="AD1346" s="74" t="s">
        <v>5414</v>
      </c>
      <c r="AE1346" s="46" t="s">
        <v>8502</v>
      </c>
      <c r="AF1346" s="82">
        <v>33</v>
      </c>
      <c r="AG1346" s="80" t="s">
        <v>85</v>
      </c>
      <c r="AH1346" s="74" t="s">
        <v>1786</v>
      </c>
      <c r="AI1346" s="73" t="s">
        <v>85</v>
      </c>
      <c r="AJ1346" s="3" t="s">
        <v>85</v>
      </c>
      <c r="AK1346" s="9" t="s">
        <v>85</v>
      </c>
      <c r="AL1346" s="92" t="s">
        <v>236</v>
      </c>
      <c r="AM1346" s="74" t="s">
        <v>1631</v>
      </c>
      <c r="AN1346" s="38">
        <v>2.75</v>
      </c>
      <c r="AO1346" s="74">
        <v>56.1</v>
      </c>
      <c r="AP1346" s="74">
        <v>16.2</v>
      </c>
      <c r="AQ1346" s="74">
        <v>60</v>
      </c>
      <c r="AR1346" s="74">
        <v>160</v>
      </c>
      <c r="AS1346" s="25">
        <v>18</v>
      </c>
      <c r="AT1346" s="25">
        <v>34.9</v>
      </c>
      <c r="AU1346" s="25">
        <v>42</v>
      </c>
      <c r="AV1346" s="25">
        <v>48</v>
      </c>
      <c r="AW1346" s="25">
        <v>208</v>
      </c>
      <c r="AX1346" s="25">
        <v>203</v>
      </c>
      <c r="AY1346" s="77">
        <v>67.099999999999994</v>
      </c>
      <c r="AZ1346" s="49">
        <v>35</v>
      </c>
      <c r="BA1346" s="49">
        <v>35</v>
      </c>
      <c r="BB1346" s="49">
        <v>0</v>
      </c>
      <c r="BC1346" s="48">
        <v>0</v>
      </c>
      <c r="BD1346" s="3" t="s">
        <v>85</v>
      </c>
      <c r="BE1346" s="412" t="s">
        <v>85</v>
      </c>
      <c r="BF1346" s="3" t="s">
        <v>85</v>
      </c>
      <c r="BG1346" s="412" t="s">
        <v>85</v>
      </c>
      <c r="BH1346" s="70">
        <v>28.44</v>
      </c>
      <c r="BI1346" s="50">
        <v>20.236220472440898</v>
      </c>
      <c r="BJ1346" s="50">
        <v>20.236220472440898</v>
      </c>
      <c r="BK1346" s="50">
        <v>10.7086614173228</v>
      </c>
      <c r="BL1346" s="357">
        <v>7.18613119999994E-2</v>
      </c>
      <c r="BM1346" s="74">
        <v>36</v>
      </c>
      <c r="BN1346" s="107" t="s">
        <v>4691</v>
      </c>
      <c r="BO1346" s="46" t="s">
        <v>3891</v>
      </c>
      <c r="BP1346" s="74" t="s">
        <v>3907</v>
      </c>
      <c r="BQ1346" s="74" t="s">
        <v>5206</v>
      </c>
      <c r="BR1346" s="74" t="s">
        <v>5170</v>
      </c>
      <c r="BS1346" s="74" t="s">
        <v>4451</v>
      </c>
      <c r="BT1346" s="74" t="s">
        <v>4101</v>
      </c>
      <c r="BU1346" s="74" t="s">
        <v>3909</v>
      </c>
      <c r="BV1346" s="74" t="s">
        <v>5235</v>
      </c>
      <c r="BW1346" s="74"/>
      <c r="BX1346" s="74"/>
      <c r="BY1346" s="74"/>
      <c r="BZ1346" s="300" t="s">
        <v>6245</v>
      </c>
      <c r="CA1346" s="356" t="s">
        <v>8057</v>
      </c>
      <c r="CB1346" s="300" t="s">
        <v>6247</v>
      </c>
      <c r="CC1346" s="356" t="s">
        <v>8058</v>
      </c>
      <c r="CD1346" s="311" t="str">
        <f t="shared" si="167"/>
        <v>DISCONTINUED - MR502 RALLY, 17x8, +38mm Offset, 5x100, 67.1mm Centerbore, Titanium</v>
      </c>
      <c r="CE1346" s="311" t="s">
        <v>3721</v>
      </c>
      <c r="CF1346" s="311" t="s">
        <v>3720</v>
      </c>
      <c r="CG1346" s="300" t="str">
        <f t="shared" si="164"/>
        <v>RALLY (5XX)</v>
      </c>
    </row>
    <row r="1347" spans="1:85" s="36" customFormat="1" ht="15" customHeight="1">
      <c r="A1347" s="571">
        <f t="shared" si="163"/>
        <v>1344</v>
      </c>
      <c r="B1347" s="3" t="s">
        <v>84</v>
      </c>
      <c r="C1347" s="92" t="s">
        <v>1247</v>
      </c>
      <c r="D1347" s="74" t="s">
        <v>5481</v>
      </c>
      <c r="E1347" s="84" t="s">
        <v>9534</v>
      </c>
      <c r="F1347" s="84" t="s">
        <v>9534</v>
      </c>
      <c r="G1347" s="83"/>
      <c r="H1347" s="83"/>
      <c r="I1347" s="81" t="s">
        <v>1899</v>
      </c>
      <c r="J1347" s="305">
        <v>43101</v>
      </c>
      <c r="K1347" s="306">
        <v>45758</v>
      </c>
      <c r="L1347" s="282" t="s">
        <v>1239</v>
      </c>
      <c r="M1347" s="328">
        <v>299</v>
      </c>
      <c r="N1347" s="85"/>
      <c r="O1347" s="409"/>
      <c r="P1347" s="74">
        <v>16</v>
      </c>
      <c r="Q1347" s="76">
        <v>8</v>
      </c>
      <c r="R1347" s="92" t="s">
        <v>1694</v>
      </c>
      <c r="S1347" s="74">
        <v>5</v>
      </c>
      <c r="T1347" s="74">
        <v>6.5</v>
      </c>
      <c r="U1347" s="74">
        <v>0</v>
      </c>
      <c r="V1347" s="77">
        <v>4.5</v>
      </c>
      <c r="W1347" s="93" t="s">
        <v>85</v>
      </c>
      <c r="X1347" s="77">
        <v>114.25</v>
      </c>
      <c r="Y1347" s="76">
        <v>26.51</v>
      </c>
      <c r="Z1347" s="47">
        <v>2650</v>
      </c>
      <c r="AA1347" s="81" t="s">
        <v>2165</v>
      </c>
      <c r="AB1347" s="72" t="s">
        <v>2845</v>
      </c>
      <c r="AC1347" s="47" t="s">
        <v>9871</v>
      </c>
      <c r="AD1347" s="2" t="s">
        <v>3942</v>
      </c>
      <c r="AE1347" s="46" t="s">
        <v>8501</v>
      </c>
      <c r="AF1347" s="82">
        <v>22</v>
      </c>
      <c r="AG1347" s="80" t="s">
        <v>85</v>
      </c>
      <c r="AH1347" s="73" t="s">
        <v>85</v>
      </c>
      <c r="AI1347" s="73" t="s">
        <v>85</v>
      </c>
      <c r="AJ1347" s="73" t="s">
        <v>85</v>
      </c>
      <c r="AK1347" s="9" t="s">
        <v>85</v>
      </c>
      <c r="AL1347" s="92" t="s">
        <v>236</v>
      </c>
      <c r="AM1347" s="74" t="s">
        <v>85</v>
      </c>
      <c r="AN1347" s="38" t="s">
        <v>85</v>
      </c>
      <c r="AO1347" s="74" t="s">
        <v>85</v>
      </c>
      <c r="AP1347" s="74">
        <v>19</v>
      </c>
      <c r="AQ1347" s="74">
        <v>60</v>
      </c>
      <c r="AR1347" s="34">
        <v>200</v>
      </c>
      <c r="AS1347" s="34">
        <v>0</v>
      </c>
      <c r="AT1347" s="34">
        <v>0</v>
      </c>
      <c r="AU1347" s="34">
        <v>37.799999999999997</v>
      </c>
      <c r="AV1347" s="34">
        <v>42</v>
      </c>
      <c r="AW1347" s="34">
        <v>194</v>
      </c>
      <c r="AX1347" s="34">
        <v>190</v>
      </c>
      <c r="AY1347" s="384">
        <v>114</v>
      </c>
      <c r="AZ1347" s="382">
        <v>61</v>
      </c>
      <c r="BA1347" s="382">
        <v>61</v>
      </c>
      <c r="BB1347" s="49">
        <v>36</v>
      </c>
      <c r="BC1347" s="48">
        <v>1.42</v>
      </c>
      <c r="BD1347" s="3" t="s">
        <v>85</v>
      </c>
      <c r="BE1347" s="412" t="s">
        <v>85</v>
      </c>
      <c r="BF1347" s="3" t="s">
        <v>85</v>
      </c>
      <c r="BG1347" s="412" t="s">
        <v>85</v>
      </c>
      <c r="BH1347" s="70">
        <v>30.699370009244202</v>
      </c>
      <c r="BI1347" s="50">
        <v>19.055118110236201</v>
      </c>
      <c r="BJ1347" s="50">
        <v>19.055118110236201</v>
      </c>
      <c r="BK1347" s="50">
        <v>10.944881889763799</v>
      </c>
      <c r="BL1347" s="357">
        <v>6.5123167999999981E-2</v>
      </c>
      <c r="BM1347" s="73">
        <v>36</v>
      </c>
      <c r="BN1347" s="107" t="s">
        <v>3374</v>
      </c>
      <c r="BO1347" s="46" t="s">
        <v>3891</v>
      </c>
      <c r="BP1347" s="74" t="s">
        <v>4730</v>
      </c>
      <c r="BQ1347" s="74" t="s">
        <v>3907</v>
      </c>
      <c r="BR1347" s="74" t="s">
        <v>5139</v>
      </c>
      <c r="BS1347" s="74" t="s">
        <v>2734</v>
      </c>
      <c r="BT1347" s="74" t="s">
        <v>5140</v>
      </c>
      <c r="BU1347" s="74" t="s">
        <v>5141</v>
      </c>
      <c r="BV1347" s="89" t="s">
        <v>5127</v>
      </c>
      <c r="BW1347" s="74" t="s">
        <v>4101</v>
      </c>
      <c r="BX1347" s="74" t="s">
        <v>3909</v>
      </c>
      <c r="BY1347" s="74"/>
      <c r="BZ1347" s="300" t="s">
        <v>8280</v>
      </c>
      <c r="CA1347" s="356" t="s">
        <v>8281</v>
      </c>
      <c r="CB1347" s="300" t="s">
        <v>8282</v>
      </c>
      <c r="CC1347" s="356" t="s">
        <v>8283</v>
      </c>
      <c r="CD1347" s="311" t="str">
        <f t="shared" si="167"/>
        <v>DISCONTINUED - MR701 Bead Grip, 16x8, 0mm Offset, 5x6.5, 114.25mm Centerbore, Matte Black</v>
      </c>
      <c r="CE1347" s="311" t="s">
        <v>3721</v>
      </c>
      <c r="CF1347" s="311" t="s">
        <v>3720</v>
      </c>
      <c r="CG1347" s="300" t="str">
        <f t="shared" si="164"/>
        <v>TRAIL (7XX)</v>
      </c>
    </row>
    <row r="1348" spans="1:85" s="36" customFormat="1" ht="15" customHeight="1">
      <c r="A1348" s="571">
        <f t="shared" ref="A1348:A1411" si="168">ROW(B1348)-3</f>
        <v>1345</v>
      </c>
      <c r="B1348" s="3" t="s">
        <v>84</v>
      </c>
      <c r="C1348" s="92" t="s">
        <v>1247</v>
      </c>
      <c r="D1348" s="74" t="s">
        <v>5483</v>
      </c>
      <c r="E1348" s="84" t="s">
        <v>9535</v>
      </c>
      <c r="F1348" s="84" t="s">
        <v>9535</v>
      </c>
      <c r="G1348" s="83"/>
      <c r="H1348" s="83"/>
      <c r="I1348" s="81" t="s">
        <v>3067</v>
      </c>
      <c r="J1348" s="299">
        <v>43587.424237951389</v>
      </c>
      <c r="K1348" s="306">
        <v>45758</v>
      </c>
      <c r="L1348" s="282" t="s">
        <v>1239</v>
      </c>
      <c r="M1348" s="328">
        <v>299</v>
      </c>
      <c r="N1348" s="85"/>
      <c r="O1348" s="409"/>
      <c r="P1348" s="74">
        <v>16</v>
      </c>
      <c r="Q1348" s="76">
        <v>8</v>
      </c>
      <c r="R1348" s="92" t="s">
        <v>1089</v>
      </c>
      <c r="S1348" s="74">
        <v>6</v>
      </c>
      <c r="T1348" s="74">
        <v>5.5</v>
      </c>
      <c r="U1348" s="74">
        <v>0</v>
      </c>
      <c r="V1348" s="77">
        <v>4.5</v>
      </c>
      <c r="W1348" s="93" t="s">
        <v>85</v>
      </c>
      <c r="X1348" s="77">
        <v>106.25</v>
      </c>
      <c r="Y1348" s="76">
        <v>24.4</v>
      </c>
      <c r="Z1348" s="47">
        <v>2650</v>
      </c>
      <c r="AA1348" s="81" t="s">
        <v>2165</v>
      </c>
      <c r="AB1348" s="72" t="s">
        <v>2845</v>
      </c>
      <c r="AC1348" s="47" t="s">
        <v>9708</v>
      </c>
      <c r="AD1348" s="74" t="s">
        <v>3941</v>
      </c>
      <c r="AE1348" s="46" t="s">
        <v>8501</v>
      </c>
      <c r="AF1348" s="82">
        <v>22</v>
      </c>
      <c r="AG1348" s="80" t="s">
        <v>85</v>
      </c>
      <c r="AH1348" s="73" t="s">
        <v>85</v>
      </c>
      <c r="AI1348" s="73" t="s">
        <v>85</v>
      </c>
      <c r="AJ1348" s="73" t="s">
        <v>85</v>
      </c>
      <c r="AK1348" s="9" t="s">
        <v>85</v>
      </c>
      <c r="AL1348" s="92" t="s">
        <v>236</v>
      </c>
      <c r="AM1348" s="74" t="s">
        <v>1649</v>
      </c>
      <c r="AN1348" s="38">
        <v>2.75</v>
      </c>
      <c r="AO1348" s="3">
        <v>78.3</v>
      </c>
      <c r="AP1348" s="75">
        <v>16.2</v>
      </c>
      <c r="AQ1348" s="75">
        <v>60</v>
      </c>
      <c r="AR1348" s="74">
        <v>175</v>
      </c>
      <c r="AS1348" s="34">
        <v>4</v>
      </c>
      <c r="AT1348" s="34">
        <v>20.5</v>
      </c>
      <c r="AU1348" s="34">
        <v>53</v>
      </c>
      <c r="AV1348" s="34">
        <v>71.900000000000006</v>
      </c>
      <c r="AW1348" s="34">
        <v>193</v>
      </c>
      <c r="AX1348" s="34">
        <v>191</v>
      </c>
      <c r="AY1348" s="384">
        <v>103.35</v>
      </c>
      <c r="AZ1348" s="382">
        <v>103.35</v>
      </c>
      <c r="BA1348" s="382">
        <v>47.76</v>
      </c>
      <c r="BB1348" s="49">
        <v>30</v>
      </c>
      <c r="BC1348" s="48">
        <v>1.18</v>
      </c>
      <c r="BD1348" s="3" t="s">
        <v>85</v>
      </c>
      <c r="BE1348" s="412" t="s">
        <v>85</v>
      </c>
      <c r="BF1348" s="3" t="s">
        <v>85</v>
      </c>
      <c r="BG1348" s="412" t="s">
        <v>85</v>
      </c>
      <c r="BH1348" s="70">
        <v>27.9</v>
      </c>
      <c r="BI1348" s="50">
        <v>19.055118110236201</v>
      </c>
      <c r="BJ1348" s="50">
        <v>19.055118110236201</v>
      </c>
      <c r="BK1348" s="50">
        <v>10.944881889763799</v>
      </c>
      <c r="BL1348" s="357">
        <v>6.5123167999999981E-2</v>
      </c>
      <c r="BM1348" s="73">
        <v>36</v>
      </c>
      <c r="BN1348" s="107" t="s">
        <v>3374</v>
      </c>
      <c r="BO1348" s="46" t="s">
        <v>3891</v>
      </c>
      <c r="BP1348" s="74" t="s">
        <v>4730</v>
      </c>
      <c r="BQ1348" s="74" t="s">
        <v>3907</v>
      </c>
      <c r="BR1348" s="74" t="s">
        <v>5142</v>
      </c>
      <c r="BS1348" s="74" t="s">
        <v>2734</v>
      </c>
      <c r="BT1348" s="74" t="s">
        <v>4116</v>
      </c>
      <c r="BU1348" s="74" t="s">
        <v>5141</v>
      </c>
      <c r="BV1348" s="74" t="s">
        <v>4101</v>
      </c>
      <c r="BW1348" s="74" t="s">
        <v>3909</v>
      </c>
      <c r="BX1348" s="74"/>
      <c r="BY1348" s="74"/>
      <c r="BZ1348" s="300"/>
      <c r="CA1348" s="356"/>
      <c r="CB1348" s="300"/>
      <c r="CC1348" s="356"/>
      <c r="CD1348" s="311" t="str">
        <f t="shared" si="167"/>
        <v>DISCONTINUED - MR702 Bead Grip, 16x8, 0mm Offset, 6x5.5, 106.25mm Centerbore, Matte Black</v>
      </c>
      <c r="CE1348" s="311" t="s">
        <v>3721</v>
      </c>
      <c r="CF1348" s="311" t="s">
        <v>3720</v>
      </c>
      <c r="CG1348" s="300" t="str">
        <f t="shared" si="164"/>
        <v>TRAIL (7XX)</v>
      </c>
    </row>
    <row r="1349" spans="1:85" s="36" customFormat="1" ht="15" customHeight="1">
      <c r="A1349" s="571">
        <f t="shared" si="168"/>
        <v>1346</v>
      </c>
      <c r="B1349" s="13" t="s">
        <v>84</v>
      </c>
      <c r="C1349" s="97" t="s">
        <v>1247</v>
      </c>
      <c r="D1349" s="75" t="s">
        <v>5488</v>
      </c>
      <c r="E1349" s="84" t="s">
        <v>9536</v>
      </c>
      <c r="F1349" s="84" t="s">
        <v>9536</v>
      </c>
      <c r="G1349" s="83"/>
      <c r="H1349" s="83"/>
      <c r="I1349" s="43" t="s">
        <v>5253</v>
      </c>
      <c r="J1349" s="315">
        <v>44488.473727986115</v>
      </c>
      <c r="K1349" s="306">
        <v>45758</v>
      </c>
      <c r="L1349" s="282" t="s">
        <v>1239</v>
      </c>
      <c r="M1349" s="328">
        <v>309</v>
      </c>
      <c r="N1349" s="85"/>
      <c r="O1349" s="409"/>
      <c r="P1349" s="75">
        <v>17</v>
      </c>
      <c r="Q1349" s="76">
        <v>7.5</v>
      </c>
      <c r="R1349" s="92" t="s">
        <v>1687</v>
      </c>
      <c r="S1349" s="75">
        <v>5</v>
      </c>
      <c r="T1349" s="75">
        <v>130</v>
      </c>
      <c r="U1349" s="75">
        <v>50</v>
      </c>
      <c r="V1349" s="77">
        <v>6.2</v>
      </c>
      <c r="W1349" s="95" t="s">
        <v>85</v>
      </c>
      <c r="X1349" s="68">
        <v>78.099999999999994</v>
      </c>
      <c r="Y1349" s="39">
        <v>30.12</v>
      </c>
      <c r="Z1349" s="47">
        <v>3640</v>
      </c>
      <c r="AA1349" s="43" t="s">
        <v>2165</v>
      </c>
      <c r="AB1349" s="72" t="s">
        <v>2845</v>
      </c>
      <c r="AC1349" s="47" t="s">
        <v>9921</v>
      </c>
      <c r="AD1349" s="74" t="s">
        <v>3940</v>
      </c>
      <c r="AE1349" s="46" t="s">
        <v>8501</v>
      </c>
      <c r="AF1349" s="82">
        <v>22</v>
      </c>
      <c r="AG1349" s="14" t="s">
        <v>85</v>
      </c>
      <c r="AH1349" s="14" t="s">
        <v>85</v>
      </c>
      <c r="AI1349" s="13" t="s">
        <v>85</v>
      </c>
      <c r="AJ1349" s="14" t="s">
        <v>85</v>
      </c>
      <c r="AK1349" s="9" t="s">
        <v>85</v>
      </c>
      <c r="AL1349" s="92" t="s">
        <v>236</v>
      </c>
      <c r="AM1349" s="75" t="s">
        <v>85</v>
      </c>
      <c r="AN1349" s="38" t="s">
        <v>85</v>
      </c>
      <c r="AO1349" s="75" t="s">
        <v>85</v>
      </c>
      <c r="AP1349" s="75">
        <v>19</v>
      </c>
      <c r="AQ1349" s="75">
        <v>60</v>
      </c>
      <c r="AR1349" s="75">
        <v>173</v>
      </c>
      <c r="AS1349" s="34">
        <v>2</v>
      </c>
      <c r="AT1349" s="34">
        <v>6</v>
      </c>
      <c r="AU1349" s="25">
        <v>7</v>
      </c>
      <c r="AV1349" s="34">
        <v>7</v>
      </c>
      <c r="AW1349" s="25">
        <v>199</v>
      </c>
      <c r="AX1349" s="67">
        <v>184</v>
      </c>
      <c r="AY1349" s="77">
        <v>78.099999999999994</v>
      </c>
      <c r="AZ1349" s="49">
        <v>32</v>
      </c>
      <c r="BA1349" s="49">
        <v>32</v>
      </c>
      <c r="BB1349" s="49">
        <v>0</v>
      </c>
      <c r="BC1349" s="48">
        <v>0</v>
      </c>
      <c r="BD1349" s="13" t="s">
        <v>85</v>
      </c>
      <c r="BE1349" s="412" t="s">
        <v>85</v>
      </c>
      <c r="BF1349" s="13" t="s">
        <v>85</v>
      </c>
      <c r="BG1349" s="412" t="s">
        <v>85</v>
      </c>
      <c r="BH1349" s="70">
        <v>35.35</v>
      </c>
      <c r="BI1349" s="50">
        <v>20.236220472440898</v>
      </c>
      <c r="BJ1349" s="50">
        <v>20.236220472440898</v>
      </c>
      <c r="BK1349" s="50">
        <v>10.4330708661417</v>
      </c>
      <c r="BL1349" s="357">
        <v>7.001193999999944E-2</v>
      </c>
      <c r="BM1349" s="14">
        <v>36</v>
      </c>
      <c r="BN1349" s="107" t="s">
        <v>3374</v>
      </c>
      <c r="BO1349" s="46" t="s">
        <v>3891</v>
      </c>
      <c r="BP1349" s="74" t="s">
        <v>4730</v>
      </c>
      <c r="BQ1349" s="74" t="s">
        <v>3907</v>
      </c>
      <c r="BR1349" s="74" t="s">
        <v>5165</v>
      </c>
      <c r="BS1349" s="74" t="s">
        <v>2734</v>
      </c>
      <c r="BT1349" s="74" t="s">
        <v>5619</v>
      </c>
      <c r="BU1349" s="74" t="s">
        <v>5126</v>
      </c>
      <c r="BV1349" s="74" t="s">
        <v>5620</v>
      </c>
      <c r="BW1349" s="74" t="s">
        <v>4101</v>
      </c>
      <c r="BX1349" s="74" t="s">
        <v>3909</v>
      </c>
      <c r="BY1349" s="74"/>
      <c r="BZ1349" s="334"/>
      <c r="CA1349" s="364"/>
      <c r="CB1349" s="337"/>
      <c r="CC1349" s="364"/>
      <c r="CD1349" s="311" t="str">
        <f t="shared" si="167"/>
        <v>DISCONTINUED - MR706 Bead Grip, 17x7.5, +50mm Offset, 5x130, 78.1mm Centerbore, Matte Black</v>
      </c>
      <c r="CE1349" s="311" t="s">
        <v>3721</v>
      </c>
      <c r="CF1349" s="311" t="s">
        <v>3720</v>
      </c>
      <c r="CG1349" s="300" t="str">
        <f t="shared" ref="CG1349:CG1412" si="169">C1349</f>
        <v>TRAIL (7XX)</v>
      </c>
    </row>
    <row r="1350" spans="1:85" s="36" customFormat="1" ht="15" customHeight="1">
      <c r="A1350" s="571">
        <f t="shared" si="168"/>
        <v>1347</v>
      </c>
      <c r="B1350" s="13" t="s">
        <v>84</v>
      </c>
      <c r="C1350" s="97" t="s">
        <v>1247</v>
      </c>
      <c r="D1350" s="75" t="s">
        <v>5489</v>
      </c>
      <c r="E1350" s="84" t="s">
        <v>9537</v>
      </c>
      <c r="F1350" s="84" t="s">
        <v>9537</v>
      </c>
      <c r="G1350" s="83"/>
      <c r="H1350" s="83"/>
      <c r="I1350" s="72" t="s">
        <v>5456</v>
      </c>
      <c r="J1350" s="306">
        <v>44518.655590277776</v>
      </c>
      <c r="K1350" s="306">
        <v>45758</v>
      </c>
      <c r="L1350" s="282" t="s">
        <v>1239</v>
      </c>
      <c r="M1350" s="328">
        <v>379</v>
      </c>
      <c r="N1350" s="85"/>
      <c r="O1350" s="409"/>
      <c r="P1350" s="75">
        <v>18</v>
      </c>
      <c r="Q1350" s="8">
        <v>9</v>
      </c>
      <c r="R1350" s="92" t="s">
        <v>1697</v>
      </c>
      <c r="S1350" s="75">
        <v>6</v>
      </c>
      <c r="T1350" s="75">
        <v>135</v>
      </c>
      <c r="U1350" s="75">
        <v>18</v>
      </c>
      <c r="V1350" s="77">
        <v>5.7</v>
      </c>
      <c r="W1350" s="95" t="s">
        <v>85</v>
      </c>
      <c r="X1350" s="68">
        <v>87</v>
      </c>
      <c r="Y1350" s="39">
        <v>31.23</v>
      </c>
      <c r="Z1350" s="47">
        <v>2650</v>
      </c>
      <c r="AA1350" s="43" t="s">
        <v>4426</v>
      </c>
      <c r="AB1350" s="72" t="s">
        <v>4427</v>
      </c>
      <c r="AC1350" s="47" t="s">
        <v>9732</v>
      </c>
      <c r="AD1350" s="74" t="s">
        <v>3940</v>
      </c>
      <c r="AE1350" s="46" t="s">
        <v>8501</v>
      </c>
      <c r="AF1350" s="82">
        <v>22</v>
      </c>
      <c r="AG1350" s="14" t="s">
        <v>85</v>
      </c>
      <c r="AH1350" s="14" t="s">
        <v>85</v>
      </c>
      <c r="AI1350" s="13" t="s">
        <v>85</v>
      </c>
      <c r="AJ1350" s="14" t="s">
        <v>85</v>
      </c>
      <c r="AK1350" s="9" t="s">
        <v>85</v>
      </c>
      <c r="AL1350" s="92" t="s">
        <v>236</v>
      </c>
      <c r="AM1350" s="75" t="s">
        <v>85</v>
      </c>
      <c r="AN1350" s="38" t="s">
        <v>85</v>
      </c>
      <c r="AO1350" s="75" t="s">
        <v>85</v>
      </c>
      <c r="AP1350" s="75">
        <v>16.2</v>
      </c>
      <c r="AQ1350" s="75">
        <v>60</v>
      </c>
      <c r="AR1350" s="75">
        <v>175</v>
      </c>
      <c r="AS1350" s="34">
        <v>3.8</v>
      </c>
      <c r="AT1350" s="34">
        <v>15</v>
      </c>
      <c r="AU1350" s="25">
        <v>39</v>
      </c>
      <c r="AV1350" s="34">
        <v>63</v>
      </c>
      <c r="AW1350" s="25">
        <v>222</v>
      </c>
      <c r="AX1350" s="67">
        <v>213.9</v>
      </c>
      <c r="AY1350" s="384">
        <v>82.6</v>
      </c>
      <c r="AZ1350" s="382">
        <v>36.44</v>
      </c>
      <c r="BA1350" s="382">
        <v>42.76</v>
      </c>
      <c r="BB1350" s="49">
        <v>0</v>
      </c>
      <c r="BC1350" s="48">
        <v>0</v>
      </c>
      <c r="BD1350" s="13" t="s">
        <v>85</v>
      </c>
      <c r="BE1350" s="412" t="s">
        <v>85</v>
      </c>
      <c r="BF1350" s="13" t="s">
        <v>85</v>
      </c>
      <c r="BG1350" s="412" t="s">
        <v>85</v>
      </c>
      <c r="BH1350" s="70">
        <v>36.56</v>
      </c>
      <c r="BI1350" s="50">
        <v>21.141732283464599</v>
      </c>
      <c r="BJ1350" s="50">
        <v>21.141732283464599</v>
      </c>
      <c r="BK1350" s="50">
        <v>11.929133858267701</v>
      </c>
      <c r="BL1350" s="357">
        <v>8.7375807000000152E-2</v>
      </c>
      <c r="BM1350" s="14">
        <v>36</v>
      </c>
      <c r="BN1350" s="107" t="s">
        <v>3374</v>
      </c>
      <c r="BO1350" s="46" t="s">
        <v>3891</v>
      </c>
      <c r="BP1350" s="74" t="s">
        <v>4730</v>
      </c>
      <c r="BQ1350" s="74" t="s">
        <v>3907</v>
      </c>
      <c r="BR1350" s="74" t="s">
        <v>5161</v>
      </c>
      <c r="BS1350" s="74" t="s">
        <v>2734</v>
      </c>
      <c r="BT1350" s="74" t="s">
        <v>5619</v>
      </c>
      <c r="BU1350" s="74" t="s">
        <v>5126</v>
      </c>
      <c r="BV1350" s="74" t="s">
        <v>5620</v>
      </c>
      <c r="BW1350" s="74" t="s">
        <v>4101</v>
      </c>
      <c r="BX1350" s="74" t="s">
        <v>3909</v>
      </c>
      <c r="BY1350" s="74"/>
      <c r="BZ1350" s="334" t="s">
        <v>6384</v>
      </c>
      <c r="CA1350" s="364" t="s">
        <v>8388</v>
      </c>
      <c r="CB1350" s="337" t="s">
        <v>6386</v>
      </c>
      <c r="CC1350" s="364" t="s">
        <v>8389</v>
      </c>
      <c r="CD1350" s="311" t="str">
        <f t="shared" si="167"/>
        <v>DISCONTINUED - MR707 Bead Grip, 18x9, +18mm Offset, 6x135, 87mm Centerbore, Bahia Blue</v>
      </c>
      <c r="CE1350" s="311" t="s">
        <v>3721</v>
      </c>
      <c r="CF1350" s="311" t="s">
        <v>3720</v>
      </c>
      <c r="CG1350" s="300" t="str">
        <f t="shared" si="169"/>
        <v>TRAIL (7XX)</v>
      </c>
    </row>
    <row r="1351" spans="1:85" s="36" customFormat="1" ht="15" customHeight="1">
      <c r="A1351" s="571">
        <f t="shared" si="168"/>
        <v>1348</v>
      </c>
      <c r="B1351" s="408" t="s">
        <v>84</v>
      </c>
      <c r="C1351" s="408" t="s">
        <v>1038</v>
      </c>
      <c r="D1351" s="5" t="s">
        <v>1082</v>
      </c>
      <c r="E1351" s="84" t="s">
        <v>9539</v>
      </c>
      <c r="F1351" s="84" t="s">
        <v>9539</v>
      </c>
      <c r="G1351" s="83" t="s">
        <v>2095</v>
      </c>
      <c r="H1351" s="83"/>
      <c r="I1351" s="72" t="s">
        <v>4073</v>
      </c>
      <c r="J1351" s="305">
        <v>43924</v>
      </c>
      <c r="K1351" s="305">
        <v>45782</v>
      </c>
      <c r="L1351" s="282" t="s">
        <v>1239</v>
      </c>
      <c r="M1351" s="328">
        <v>389</v>
      </c>
      <c r="N1351" s="85"/>
      <c r="O1351" s="409"/>
      <c r="P1351" s="5">
        <v>20</v>
      </c>
      <c r="Q1351" s="8">
        <v>10</v>
      </c>
      <c r="R1351" s="408" t="s">
        <v>1697</v>
      </c>
      <c r="S1351" s="3">
        <v>6</v>
      </c>
      <c r="T1351" s="3">
        <v>135</v>
      </c>
      <c r="U1351" s="3">
        <v>-18</v>
      </c>
      <c r="V1351" s="16">
        <v>4.76</v>
      </c>
      <c r="W1351" s="410" t="s">
        <v>85</v>
      </c>
      <c r="X1351" s="16">
        <v>94</v>
      </c>
      <c r="Y1351" s="8">
        <v>37.662306515342898</v>
      </c>
      <c r="Z1351" s="47">
        <v>2650</v>
      </c>
      <c r="AA1351" s="45" t="s">
        <v>5147</v>
      </c>
      <c r="AB1351" s="72" t="s">
        <v>173</v>
      </c>
      <c r="AC1351" s="47" t="s">
        <v>9859</v>
      </c>
      <c r="AD1351" s="73" t="s">
        <v>1551</v>
      </c>
      <c r="AE1351" s="46" t="s">
        <v>8503</v>
      </c>
      <c r="AF1351" s="82">
        <v>33</v>
      </c>
      <c r="AG1351" s="80" t="s">
        <v>85</v>
      </c>
      <c r="AH1351" s="408" t="s">
        <v>85</v>
      </c>
      <c r="AI1351" s="73" t="s">
        <v>2858</v>
      </c>
      <c r="AJ1351" s="73" t="s">
        <v>1827</v>
      </c>
      <c r="AK1351" s="9">
        <v>1.1000000000000001</v>
      </c>
      <c r="AL1351" s="408" t="s">
        <v>237</v>
      </c>
      <c r="AM1351" s="408" t="s">
        <v>85</v>
      </c>
      <c r="AN1351" s="38" t="s">
        <v>85</v>
      </c>
      <c r="AO1351" s="408" t="s">
        <v>85</v>
      </c>
      <c r="AP1351" s="75">
        <v>16.2</v>
      </c>
      <c r="AQ1351" s="75">
        <v>60</v>
      </c>
      <c r="AR1351" s="408">
        <v>165</v>
      </c>
      <c r="AS1351" s="25">
        <v>8.9</v>
      </c>
      <c r="AT1351" s="25">
        <v>20.9</v>
      </c>
      <c r="AU1351" s="25">
        <v>38.299999999999997</v>
      </c>
      <c r="AV1351" s="25">
        <v>44.51</v>
      </c>
      <c r="AW1351" s="25">
        <v>245.81</v>
      </c>
      <c r="AX1351" s="411">
        <v>241.4</v>
      </c>
      <c r="AY1351" s="410">
        <v>88.2</v>
      </c>
      <c r="AZ1351" s="49">
        <v>52.7</v>
      </c>
      <c r="BA1351" s="49">
        <v>75</v>
      </c>
      <c r="BB1351" s="49">
        <v>99</v>
      </c>
      <c r="BC1351" s="48">
        <v>3.9</v>
      </c>
      <c r="BD1351" s="408" t="s">
        <v>85</v>
      </c>
      <c r="BE1351" s="412" t="s">
        <v>85</v>
      </c>
      <c r="BF1351" s="408" t="s">
        <v>85</v>
      </c>
      <c r="BG1351" s="412" t="s">
        <v>85</v>
      </c>
      <c r="BH1351" s="70">
        <v>43.357582100095101</v>
      </c>
      <c r="BI1351" s="50">
        <v>23.228346456692901</v>
      </c>
      <c r="BJ1351" s="50">
        <v>23.228346456692901</v>
      </c>
      <c r="BK1351" s="50">
        <v>12.9133858267717</v>
      </c>
      <c r="BL1351" s="357">
        <v>0.11417680000000027</v>
      </c>
      <c r="BM1351" s="73">
        <v>20</v>
      </c>
      <c r="BN1351" s="107" t="s">
        <v>3374</v>
      </c>
      <c r="BO1351" s="46" t="s">
        <v>3891</v>
      </c>
      <c r="BP1351" s="74" t="s">
        <v>3907</v>
      </c>
      <c r="BQ1351" s="29" t="s">
        <v>5143</v>
      </c>
      <c r="BR1351" s="29" t="s">
        <v>5198</v>
      </c>
      <c r="BS1351" s="74" t="s">
        <v>5199</v>
      </c>
      <c r="BT1351" s="74" t="s">
        <v>5169</v>
      </c>
      <c r="BU1351" s="74" t="s">
        <v>5196</v>
      </c>
      <c r="BV1351" s="74" t="s">
        <v>3909</v>
      </c>
      <c r="BW1351" s="74"/>
      <c r="BX1351" s="74"/>
      <c r="BY1351" s="74"/>
      <c r="BZ1351" s="300" t="s">
        <v>7755</v>
      </c>
      <c r="CA1351" s="413" t="s">
        <v>7756</v>
      </c>
      <c r="CB1351" s="300" t="s">
        <v>7757</v>
      </c>
      <c r="CC1351" s="413" t="s">
        <v>7758</v>
      </c>
      <c r="CD1351" s="311" t="str">
        <f t="shared" ref="CD1351:CD1360" si="170">CONCATENATE("DISCONTINUED"," ","-"," ",D1351,", ",P1351,"x",Q1351,", ",IF(W1351="N/A", "", CONCATENATE(W1351, "/")),IF(U1351&gt;0, CONCATENATE("+",U1351), U1351),"mm Offset, ",R1351,", ",X1351,"mm Centerbore, ",PROPER(AA1351), "", IF(BF1351="N/A", "", CONCATENATE(", w/ ", BF1351)))</f>
        <v>DISCONTINUED - MR304 Double Standard, 20x10, -18mm Offset, 6x135, 94mm Centerbore, Machined - Clear Coat</v>
      </c>
      <c r="CE1351" s="311" t="s">
        <v>3721</v>
      </c>
      <c r="CF1351" s="311" t="s">
        <v>3720</v>
      </c>
      <c r="CG1351" s="300" t="str">
        <f t="shared" si="169"/>
        <v>STREET (3XX)</v>
      </c>
    </row>
    <row r="1352" spans="1:85" s="36" customFormat="1" ht="15" customHeight="1">
      <c r="A1352" s="571">
        <f t="shared" si="168"/>
        <v>1349</v>
      </c>
      <c r="B1352" s="408" t="s">
        <v>84</v>
      </c>
      <c r="C1352" s="408" t="s">
        <v>1038</v>
      </c>
      <c r="D1352" s="5" t="s">
        <v>2225</v>
      </c>
      <c r="E1352" s="129" t="s">
        <v>9540</v>
      </c>
      <c r="F1352" s="84" t="s">
        <v>9540</v>
      </c>
      <c r="G1352" s="83"/>
      <c r="H1352" s="83"/>
      <c r="I1352" s="72" t="s">
        <v>4863</v>
      </c>
      <c r="J1352" s="305">
        <v>44351</v>
      </c>
      <c r="K1352" s="305">
        <v>45782</v>
      </c>
      <c r="L1352" s="282" t="s">
        <v>1239</v>
      </c>
      <c r="M1352" s="328">
        <v>299</v>
      </c>
      <c r="N1352" s="85"/>
      <c r="O1352" s="409"/>
      <c r="P1352" s="5">
        <v>17</v>
      </c>
      <c r="Q1352" s="8">
        <v>8.5</v>
      </c>
      <c r="R1352" s="408" t="s">
        <v>1697</v>
      </c>
      <c r="S1352" s="3">
        <v>6</v>
      </c>
      <c r="T1352" s="3">
        <v>135</v>
      </c>
      <c r="U1352" s="3">
        <v>25</v>
      </c>
      <c r="V1352" s="16">
        <v>5.7</v>
      </c>
      <c r="W1352" s="410" t="s">
        <v>85</v>
      </c>
      <c r="X1352" s="16">
        <v>94</v>
      </c>
      <c r="Y1352" s="16">
        <v>31.34</v>
      </c>
      <c r="Z1352" s="47">
        <v>2500</v>
      </c>
      <c r="AA1352" s="71" t="s">
        <v>5149</v>
      </c>
      <c r="AB1352" s="71" t="s">
        <v>2848</v>
      </c>
      <c r="AC1352" s="47" t="s">
        <v>9952</v>
      </c>
      <c r="AD1352" s="73" t="s">
        <v>1552</v>
      </c>
      <c r="AE1352" s="46" t="s">
        <v>8503</v>
      </c>
      <c r="AF1352" s="82">
        <v>33</v>
      </c>
      <c r="AG1352" s="80" t="s">
        <v>85</v>
      </c>
      <c r="AH1352" s="80" t="s">
        <v>85</v>
      </c>
      <c r="AI1352" s="73" t="s">
        <v>2858</v>
      </c>
      <c r="AJ1352" s="73" t="s">
        <v>1827</v>
      </c>
      <c r="AK1352" s="9">
        <v>1.1000000000000001</v>
      </c>
      <c r="AL1352" s="408" t="s">
        <v>237</v>
      </c>
      <c r="AM1352" s="408" t="s">
        <v>85</v>
      </c>
      <c r="AN1352" s="38" t="s">
        <v>85</v>
      </c>
      <c r="AO1352" s="408" t="s">
        <v>85</v>
      </c>
      <c r="AP1352" s="75">
        <v>16.2</v>
      </c>
      <c r="AQ1352" s="75">
        <v>60</v>
      </c>
      <c r="AR1352" s="408">
        <v>170</v>
      </c>
      <c r="AS1352" s="25">
        <v>6.8</v>
      </c>
      <c r="AT1352" s="25">
        <v>21.4</v>
      </c>
      <c r="AU1352" s="25">
        <v>33.5</v>
      </c>
      <c r="AV1352" s="25">
        <v>39.4</v>
      </c>
      <c r="AW1352" s="25">
        <v>209.8</v>
      </c>
      <c r="AX1352" s="411">
        <v>200.5</v>
      </c>
      <c r="AY1352" s="410">
        <v>88.2</v>
      </c>
      <c r="AZ1352" s="49">
        <v>52.7</v>
      </c>
      <c r="BA1352" s="49">
        <v>75</v>
      </c>
      <c r="BB1352" s="49">
        <v>30</v>
      </c>
      <c r="BC1352" s="48">
        <v>1.18</v>
      </c>
      <c r="BD1352" s="408" t="s">
        <v>85</v>
      </c>
      <c r="BE1352" s="412" t="s">
        <v>85</v>
      </c>
      <c r="BF1352" s="408" t="s">
        <v>85</v>
      </c>
      <c r="BG1352" s="412" t="s">
        <v>85</v>
      </c>
      <c r="BH1352" s="70">
        <v>35.751630184314308</v>
      </c>
      <c r="BI1352" s="50">
        <v>20.236220472440898</v>
      </c>
      <c r="BJ1352" s="50">
        <v>20.236220472440898</v>
      </c>
      <c r="BK1352" s="50">
        <v>11.417322834645701</v>
      </c>
      <c r="BL1352" s="357">
        <v>7.6616839999999839E-2</v>
      </c>
      <c r="BM1352" s="14">
        <v>36</v>
      </c>
      <c r="BN1352" s="107" t="s">
        <v>7485</v>
      </c>
      <c r="BO1352" s="46" t="s">
        <v>3891</v>
      </c>
      <c r="BP1352" s="74" t="s">
        <v>3907</v>
      </c>
      <c r="BQ1352" s="74" t="s">
        <v>4615</v>
      </c>
      <c r="BR1352" s="74" t="s">
        <v>5198</v>
      </c>
      <c r="BS1352" s="74" t="s">
        <v>5199</v>
      </c>
      <c r="BT1352" s="74" t="s">
        <v>5169</v>
      </c>
      <c r="BU1352" s="74" t="s">
        <v>5196</v>
      </c>
      <c r="BV1352" s="74" t="s">
        <v>3909</v>
      </c>
      <c r="BW1352" s="74"/>
      <c r="BX1352" s="74"/>
      <c r="BY1352" s="74"/>
      <c r="BZ1352" s="300" t="s">
        <v>6076</v>
      </c>
      <c r="CA1352" s="413" t="s">
        <v>7301</v>
      </c>
      <c r="CB1352" s="300" t="s">
        <v>6077</v>
      </c>
      <c r="CC1352" s="413" t="s">
        <v>7300</v>
      </c>
      <c r="CD1352" s="311" t="str">
        <f t="shared" si="170"/>
        <v>DISCONTINUED - MR305 NV, 17x8.5, +25mm Offset, 6x135, 94mm Centerbore, Machined - Matte Black Lip</v>
      </c>
      <c r="CE1352" s="311" t="s">
        <v>3721</v>
      </c>
      <c r="CF1352" s="311" t="s">
        <v>3720</v>
      </c>
      <c r="CG1352" s="300" t="str">
        <f t="shared" si="169"/>
        <v>STREET (3XX)</v>
      </c>
    </row>
    <row r="1353" spans="1:85" s="36" customFormat="1" ht="15" customHeight="1">
      <c r="A1353" s="571">
        <f t="shared" si="168"/>
        <v>1350</v>
      </c>
      <c r="B1353" s="92" t="s">
        <v>84</v>
      </c>
      <c r="C1353" s="92" t="s">
        <v>1038</v>
      </c>
      <c r="D1353" s="92" t="s">
        <v>1086</v>
      </c>
      <c r="E1353" s="84" t="s">
        <v>9541</v>
      </c>
      <c r="F1353" s="84" t="s">
        <v>9541</v>
      </c>
      <c r="G1353" s="83"/>
      <c r="H1353" s="83"/>
      <c r="I1353" s="72" t="s">
        <v>566</v>
      </c>
      <c r="J1353" s="305">
        <v>42005</v>
      </c>
      <c r="K1353" s="305">
        <v>45782</v>
      </c>
      <c r="L1353" s="282" t="s">
        <v>1239</v>
      </c>
      <c r="M1353" s="328">
        <v>310.5</v>
      </c>
      <c r="N1353" s="85"/>
      <c r="O1353" s="409"/>
      <c r="P1353" s="92">
        <v>17</v>
      </c>
      <c r="Q1353" s="8">
        <v>8.5</v>
      </c>
      <c r="R1353" s="92" t="s">
        <v>1089</v>
      </c>
      <c r="S1353" s="3">
        <v>6</v>
      </c>
      <c r="T1353" s="3">
        <v>5.5</v>
      </c>
      <c r="U1353" s="3">
        <v>0</v>
      </c>
      <c r="V1353" s="16">
        <v>4.75</v>
      </c>
      <c r="W1353" s="93" t="s">
        <v>85</v>
      </c>
      <c r="X1353" s="16">
        <v>108</v>
      </c>
      <c r="Y1353" s="8">
        <v>31.09</v>
      </c>
      <c r="Z1353" s="47">
        <v>2650</v>
      </c>
      <c r="AA1353" s="71" t="s">
        <v>2165</v>
      </c>
      <c r="AB1353" s="72" t="s">
        <v>2845</v>
      </c>
      <c r="AC1353" s="47" t="s">
        <v>9717</v>
      </c>
      <c r="AD1353" s="73" t="s">
        <v>1556</v>
      </c>
      <c r="AE1353" s="46" t="s">
        <v>8503</v>
      </c>
      <c r="AF1353" s="82">
        <v>33</v>
      </c>
      <c r="AG1353" s="73" t="s">
        <v>85</v>
      </c>
      <c r="AH1353" s="73" t="s">
        <v>85</v>
      </c>
      <c r="AI1353" s="92" t="s">
        <v>2859</v>
      </c>
      <c r="AJ1353" s="73" t="s">
        <v>1827</v>
      </c>
      <c r="AK1353" s="9">
        <v>1.1000000000000001</v>
      </c>
      <c r="AL1353" s="3" t="s">
        <v>237</v>
      </c>
      <c r="AM1353" s="3" t="s">
        <v>85</v>
      </c>
      <c r="AN1353" s="38" t="s">
        <v>85</v>
      </c>
      <c r="AO1353" s="92" t="s">
        <v>85</v>
      </c>
      <c r="AP1353" s="75">
        <v>16.2</v>
      </c>
      <c r="AQ1353" s="75">
        <v>60</v>
      </c>
      <c r="AR1353" s="92">
        <v>170</v>
      </c>
      <c r="AS1353" s="25">
        <v>4</v>
      </c>
      <c r="AT1353" s="25">
        <v>14</v>
      </c>
      <c r="AU1353" s="25">
        <v>27.6</v>
      </c>
      <c r="AV1353" s="25">
        <v>42.9</v>
      </c>
      <c r="AW1353" s="25">
        <v>208</v>
      </c>
      <c r="AX1353" s="25">
        <v>201.5</v>
      </c>
      <c r="AY1353" s="93">
        <v>107</v>
      </c>
      <c r="AZ1353" s="49">
        <v>41</v>
      </c>
      <c r="BA1353" s="49">
        <v>74</v>
      </c>
      <c r="BB1353" s="49">
        <v>41</v>
      </c>
      <c r="BC1353" s="48">
        <v>1.61</v>
      </c>
      <c r="BD1353" s="92" t="s">
        <v>85</v>
      </c>
      <c r="BE1353" s="412" t="s">
        <v>85</v>
      </c>
      <c r="BF1353" s="92" t="s">
        <v>85</v>
      </c>
      <c r="BG1353" s="412" t="s">
        <v>85</v>
      </c>
      <c r="BH1353" s="70">
        <v>35.229869497143433</v>
      </c>
      <c r="BI1353" s="50">
        <v>20.236220472440898</v>
      </c>
      <c r="BJ1353" s="50">
        <v>20.236220472440898</v>
      </c>
      <c r="BK1353" s="50">
        <v>11.417322834645701</v>
      </c>
      <c r="BL1353" s="357">
        <v>7.6616839999999839E-2</v>
      </c>
      <c r="BM1353" s="73">
        <v>36</v>
      </c>
      <c r="BN1353" s="107" t="s">
        <v>3374</v>
      </c>
      <c r="BO1353" s="46" t="s">
        <v>3891</v>
      </c>
      <c r="BP1353" s="74" t="s">
        <v>3907</v>
      </c>
      <c r="BQ1353" s="74" t="s">
        <v>5204</v>
      </c>
      <c r="BR1353" s="74" t="s">
        <v>5198</v>
      </c>
      <c r="BS1353" s="74" t="s">
        <v>5199</v>
      </c>
      <c r="BT1353" s="74" t="s">
        <v>5169</v>
      </c>
      <c r="BU1353" s="74" t="s">
        <v>5196</v>
      </c>
      <c r="BV1353" s="74" t="s">
        <v>3909</v>
      </c>
      <c r="BW1353" s="74"/>
      <c r="BX1353" s="74"/>
      <c r="BY1353" s="74"/>
      <c r="BZ1353" s="74" t="s">
        <v>6122</v>
      </c>
      <c r="CA1353" s="356" t="s">
        <v>7288</v>
      </c>
      <c r="CB1353" s="74" t="s">
        <v>6120</v>
      </c>
      <c r="CC1353" s="356" t="s">
        <v>7289</v>
      </c>
      <c r="CD1353" s="311" t="str">
        <f t="shared" si="170"/>
        <v>DISCONTINUED - MR309 Grid, 17x8.5, 0mm Offset, 6x5.5, 108mm Centerbore, Matte Black</v>
      </c>
      <c r="CE1353" s="311" t="s">
        <v>3721</v>
      </c>
      <c r="CF1353" s="311" t="s">
        <v>3720</v>
      </c>
      <c r="CG1353" s="300" t="str">
        <f t="shared" si="169"/>
        <v>STREET (3XX)</v>
      </c>
    </row>
    <row r="1354" spans="1:85" s="36" customFormat="1" ht="15" customHeight="1">
      <c r="A1354" s="571">
        <f t="shared" si="168"/>
        <v>1351</v>
      </c>
      <c r="B1354" s="92" t="s">
        <v>84</v>
      </c>
      <c r="C1354" s="92" t="s">
        <v>1038</v>
      </c>
      <c r="D1354" s="92" t="s">
        <v>3867</v>
      </c>
      <c r="E1354" s="84" t="s">
        <v>9542</v>
      </c>
      <c r="F1354" s="84" t="s">
        <v>9542</v>
      </c>
      <c r="G1354" s="83"/>
      <c r="H1354" s="83"/>
      <c r="I1354" s="72" t="s">
        <v>5365</v>
      </c>
      <c r="J1354" s="315">
        <v>44501.579837962963</v>
      </c>
      <c r="K1354" s="305">
        <v>45782</v>
      </c>
      <c r="L1354" s="282" t="s">
        <v>1239</v>
      </c>
      <c r="M1354" s="328">
        <v>349</v>
      </c>
      <c r="N1354" s="85"/>
      <c r="O1354" s="409"/>
      <c r="P1354" s="29">
        <v>20</v>
      </c>
      <c r="Q1354" s="8">
        <v>9</v>
      </c>
      <c r="R1354" s="92" t="s">
        <v>1692</v>
      </c>
      <c r="S1354" s="3">
        <v>5</v>
      </c>
      <c r="T1354" s="3">
        <v>5</v>
      </c>
      <c r="U1354" s="29">
        <v>18</v>
      </c>
      <c r="V1354" s="16">
        <v>5.7</v>
      </c>
      <c r="W1354" s="93" t="s">
        <v>85</v>
      </c>
      <c r="X1354" s="16">
        <v>71.5</v>
      </c>
      <c r="Y1354" s="41">
        <v>33.42</v>
      </c>
      <c r="Z1354" s="47">
        <v>2650</v>
      </c>
      <c r="AA1354" s="11" t="s">
        <v>2516</v>
      </c>
      <c r="AB1354" s="11" t="s">
        <v>2850</v>
      </c>
      <c r="AC1354" s="47" t="s">
        <v>9915</v>
      </c>
      <c r="AD1354" s="74" t="s">
        <v>1600</v>
      </c>
      <c r="AE1354" s="46" t="s">
        <v>8501</v>
      </c>
      <c r="AF1354" s="82">
        <v>22</v>
      </c>
      <c r="AG1354" s="80" t="s">
        <v>85</v>
      </c>
      <c r="AH1354" s="73" t="s">
        <v>85</v>
      </c>
      <c r="AI1354" s="73" t="s">
        <v>85</v>
      </c>
      <c r="AJ1354" s="73" t="s">
        <v>85</v>
      </c>
      <c r="AK1354" s="9" t="s">
        <v>85</v>
      </c>
      <c r="AL1354" s="74" t="s">
        <v>236</v>
      </c>
      <c r="AM1354" s="74" t="s">
        <v>85</v>
      </c>
      <c r="AN1354" s="38" t="s">
        <v>85</v>
      </c>
      <c r="AO1354" s="74" t="s">
        <v>85</v>
      </c>
      <c r="AP1354" s="75">
        <v>16.2</v>
      </c>
      <c r="AQ1354" s="75">
        <v>60</v>
      </c>
      <c r="AR1354" s="3">
        <v>175</v>
      </c>
      <c r="AS1354" s="34">
        <v>3</v>
      </c>
      <c r="AT1354" s="34">
        <v>16.600000000000001</v>
      </c>
      <c r="AU1354" s="34">
        <v>36.799999999999997</v>
      </c>
      <c r="AV1354" s="34">
        <v>42.9</v>
      </c>
      <c r="AW1354" s="34">
        <v>244</v>
      </c>
      <c r="AX1354" s="94">
        <v>238</v>
      </c>
      <c r="AY1354" s="383">
        <v>71.5</v>
      </c>
      <c r="AZ1354" s="382">
        <v>45.76</v>
      </c>
      <c r="BA1354" s="382">
        <v>45.76</v>
      </c>
      <c r="BB1354" s="49">
        <v>45</v>
      </c>
      <c r="BC1354" s="48">
        <v>1.77</v>
      </c>
      <c r="BD1354" s="3" t="s">
        <v>85</v>
      </c>
      <c r="BE1354" s="412" t="s">
        <v>85</v>
      </c>
      <c r="BF1354" s="3" t="s">
        <v>85</v>
      </c>
      <c r="BG1354" s="412" t="s">
        <v>85</v>
      </c>
      <c r="BH1354" s="70">
        <v>40.61</v>
      </c>
      <c r="BI1354" s="50">
        <v>23.228346456692901</v>
      </c>
      <c r="BJ1354" s="50">
        <v>23.228346456692901</v>
      </c>
      <c r="BK1354" s="50">
        <v>11.771653543307099</v>
      </c>
      <c r="BL1354" s="357">
        <v>0.10408189999999996</v>
      </c>
      <c r="BM1354" s="14">
        <v>24</v>
      </c>
      <c r="BN1354" s="107" t="s">
        <v>3374</v>
      </c>
      <c r="BO1354" s="46" t="s">
        <v>3891</v>
      </c>
      <c r="BP1354" s="29" t="s">
        <v>3907</v>
      </c>
      <c r="BQ1354" s="29" t="s">
        <v>5222</v>
      </c>
      <c r="BR1354" s="29" t="s">
        <v>5223</v>
      </c>
      <c r="BS1354" s="29" t="s">
        <v>5216</v>
      </c>
      <c r="BT1354" s="74" t="s">
        <v>4101</v>
      </c>
      <c r="BU1354" s="74" t="s">
        <v>3909</v>
      </c>
      <c r="BV1354" s="74"/>
      <c r="BW1354" s="74"/>
      <c r="BX1354" s="74"/>
      <c r="BY1354" s="74"/>
      <c r="BZ1354" s="300" t="s">
        <v>6202</v>
      </c>
      <c r="CA1354" s="363" t="s">
        <v>7364</v>
      </c>
      <c r="CB1354" s="300" t="s">
        <v>6203</v>
      </c>
      <c r="CC1354" s="363" t="s">
        <v>7365</v>
      </c>
      <c r="CD1354" s="311" t="str">
        <f t="shared" si="170"/>
        <v>DISCONTINUED - MR316, 20x9, +18mm Offset, 5x5, 71.5mm Centerbore, Gloss Titanium</v>
      </c>
      <c r="CE1354" s="311" t="s">
        <v>3721</v>
      </c>
      <c r="CF1354" s="311" t="s">
        <v>3720</v>
      </c>
      <c r="CG1354" s="300" t="str">
        <f t="shared" si="169"/>
        <v>STREET (3XX)</v>
      </c>
    </row>
    <row r="1355" spans="1:85" s="36" customFormat="1" ht="15" customHeight="1">
      <c r="A1355" s="571">
        <f t="shared" si="168"/>
        <v>1352</v>
      </c>
      <c r="B1355" s="92" t="s">
        <v>84</v>
      </c>
      <c r="C1355" s="92" t="s">
        <v>1038</v>
      </c>
      <c r="D1355" s="92" t="s">
        <v>4208</v>
      </c>
      <c r="E1355" s="129" t="s">
        <v>9543</v>
      </c>
      <c r="F1355" s="84" t="s">
        <v>9543</v>
      </c>
      <c r="G1355" s="83"/>
      <c r="H1355" s="83"/>
      <c r="I1355" s="72" t="s">
        <v>4246</v>
      </c>
      <c r="J1355" s="305">
        <v>44026</v>
      </c>
      <c r="K1355" s="305">
        <v>45782</v>
      </c>
      <c r="L1355" s="282" t="s">
        <v>1239</v>
      </c>
      <c r="M1355" s="328">
        <v>399</v>
      </c>
      <c r="N1355" s="85"/>
      <c r="O1355" s="409"/>
      <c r="P1355" s="29">
        <v>20</v>
      </c>
      <c r="Q1355" s="8">
        <v>9</v>
      </c>
      <c r="R1355" s="92" t="s">
        <v>1700</v>
      </c>
      <c r="S1355" s="3">
        <v>8</v>
      </c>
      <c r="T1355" s="29">
        <v>170</v>
      </c>
      <c r="U1355" s="29">
        <v>18</v>
      </c>
      <c r="V1355" s="16">
        <v>5.75</v>
      </c>
      <c r="W1355" s="93" t="s">
        <v>85</v>
      </c>
      <c r="X1355" s="16">
        <v>130.81</v>
      </c>
      <c r="Y1355" s="8">
        <v>40.42</v>
      </c>
      <c r="Z1355" s="47">
        <v>3640</v>
      </c>
      <c r="AA1355" s="11" t="s">
        <v>2093</v>
      </c>
      <c r="AB1355" s="11" t="s">
        <v>2850</v>
      </c>
      <c r="AC1355" s="47" t="s">
        <v>9729</v>
      </c>
      <c r="AD1355" s="74" t="s">
        <v>1746</v>
      </c>
      <c r="AE1355" s="46" t="s">
        <v>8503</v>
      </c>
      <c r="AF1355" s="82">
        <v>33</v>
      </c>
      <c r="AG1355" s="80" t="s">
        <v>85</v>
      </c>
      <c r="AH1355" s="73" t="s">
        <v>85</v>
      </c>
      <c r="AI1355" s="13" t="s">
        <v>2863</v>
      </c>
      <c r="AJ1355" s="73" t="s">
        <v>1497</v>
      </c>
      <c r="AK1355" s="9">
        <v>1.1000000000000001</v>
      </c>
      <c r="AL1355" s="92" t="s">
        <v>237</v>
      </c>
      <c r="AM1355" s="92" t="s">
        <v>85</v>
      </c>
      <c r="AN1355" s="38" t="s">
        <v>85</v>
      </c>
      <c r="AO1355" s="92" t="s">
        <v>85</v>
      </c>
      <c r="AP1355" s="75">
        <v>16.2</v>
      </c>
      <c r="AQ1355" s="75">
        <v>60</v>
      </c>
      <c r="AR1355" s="3">
        <v>200</v>
      </c>
      <c r="AS1355" s="34">
        <v>0</v>
      </c>
      <c r="AT1355" s="34">
        <v>0</v>
      </c>
      <c r="AU1355" s="34">
        <v>35</v>
      </c>
      <c r="AV1355" s="34">
        <v>55.9</v>
      </c>
      <c r="AW1355" s="34">
        <v>244.6</v>
      </c>
      <c r="AX1355" s="94">
        <v>241</v>
      </c>
      <c r="AY1355" s="383">
        <v>128</v>
      </c>
      <c r="AZ1355" s="382">
        <v>103.9</v>
      </c>
      <c r="BA1355" s="382">
        <v>107</v>
      </c>
      <c r="BB1355" s="49">
        <v>21</v>
      </c>
      <c r="BC1355" s="48">
        <v>0.83</v>
      </c>
      <c r="BD1355" s="3" t="s">
        <v>85</v>
      </c>
      <c r="BE1355" s="412" t="s">
        <v>85</v>
      </c>
      <c r="BF1355" s="3" t="s">
        <v>85</v>
      </c>
      <c r="BG1355" s="412" t="s">
        <v>85</v>
      </c>
      <c r="BH1355" s="70">
        <v>46.37</v>
      </c>
      <c r="BI1355" s="50">
        <v>23.228346456692901</v>
      </c>
      <c r="BJ1355" s="50">
        <v>23.228346456692901</v>
      </c>
      <c r="BK1355" s="50">
        <v>11.771653543307099</v>
      </c>
      <c r="BL1355" s="357">
        <v>0.10408189999999996</v>
      </c>
      <c r="BM1355" s="73">
        <v>24</v>
      </c>
      <c r="BN1355" s="107" t="s">
        <v>3374</v>
      </c>
      <c r="BO1355" s="46" t="s">
        <v>3891</v>
      </c>
      <c r="BP1355" s="29" t="s">
        <v>3907</v>
      </c>
      <c r="BQ1355" s="29" t="s">
        <v>4614</v>
      </c>
      <c r="BR1355" s="29" t="s">
        <v>5224</v>
      </c>
      <c r="BS1355" s="29" t="s">
        <v>5199</v>
      </c>
      <c r="BT1355" s="74" t="s">
        <v>5225</v>
      </c>
      <c r="BU1355" s="74" t="s">
        <v>5226</v>
      </c>
      <c r="BV1355" s="74" t="s">
        <v>4101</v>
      </c>
      <c r="BW1355" s="74" t="s">
        <v>3909</v>
      </c>
      <c r="BX1355" s="74"/>
      <c r="BY1355" s="74"/>
      <c r="BZ1355" s="300" t="s">
        <v>6212</v>
      </c>
      <c r="CA1355" s="363" t="s">
        <v>7310</v>
      </c>
      <c r="CB1355" s="300" t="s">
        <v>6216</v>
      </c>
      <c r="CC1355" s="363" t="s">
        <v>7311</v>
      </c>
      <c r="CD1355" s="311" t="str">
        <f t="shared" si="170"/>
        <v>DISCONTINUED - MR317, 20x9, +18mm Offset, 8x170, 130.81mm Centerbore, Titanium</v>
      </c>
      <c r="CE1355" s="311" t="s">
        <v>3721</v>
      </c>
      <c r="CF1355" s="311" t="s">
        <v>3720</v>
      </c>
      <c r="CG1355" s="300" t="str">
        <f t="shared" si="169"/>
        <v>STREET (3XX)</v>
      </c>
    </row>
    <row r="1356" spans="1:85" s="36" customFormat="1" ht="15" customHeight="1">
      <c r="A1356" s="571">
        <f t="shared" si="168"/>
        <v>1353</v>
      </c>
      <c r="B1356" s="4" t="s">
        <v>84</v>
      </c>
      <c r="C1356" s="92" t="s">
        <v>1038</v>
      </c>
      <c r="D1356" s="92" t="s">
        <v>6024</v>
      </c>
      <c r="E1356" s="84" t="s">
        <v>9544</v>
      </c>
      <c r="F1356" s="84" t="s">
        <v>9544</v>
      </c>
      <c r="G1356" s="83"/>
      <c r="H1356" s="83"/>
      <c r="I1356" s="346">
        <v>191682033865</v>
      </c>
      <c r="J1356" s="305">
        <v>44937.540315752318</v>
      </c>
      <c r="K1356" s="305">
        <v>45782</v>
      </c>
      <c r="L1356" s="282" t="s">
        <v>1239</v>
      </c>
      <c r="M1356" s="328">
        <v>299</v>
      </c>
      <c r="N1356" s="85"/>
      <c r="O1356" s="409"/>
      <c r="P1356" s="29">
        <v>18</v>
      </c>
      <c r="Q1356" s="8">
        <v>9</v>
      </c>
      <c r="R1356" s="92" t="s">
        <v>1089</v>
      </c>
      <c r="S1356" s="3">
        <v>6</v>
      </c>
      <c r="T1356" s="29">
        <v>5.5</v>
      </c>
      <c r="U1356" s="29">
        <v>18</v>
      </c>
      <c r="V1356" s="16" t="s">
        <v>5777</v>
      </c>
      <c r="W1356" s="93" t="s">
        <v>85</v>
      </c>
      <c r="X1356" s="16">
        <v>106.25</v>
      </c>
      <c r="Y1356" s="8">
        <v>29.57</v>
      </c>
      <c r="Z1356" s="47">
        <v>2650</v>
      </c>
      <c r="AA1356" s="11" t="s">
        <v>2165</v>
      </c>
      <c r="AB1356" s="11" t="s">
        <v>2845</v>
      </c>
      <c r="AC1356" s="47" t="s">
        <v>9733</v>
      </c>
      <c r="AD1356" s="74" t="s">
        <v>4924</v>
      </c>
      <c r="AE1356" s="46" t="s">
        <v>8501</v>
      </c>
      <c r="AF1356" s="82">
        <v>22</v>
      </c>
      <c r="AG1356" s="80" t="s">
        <v>85</v>
      </c>
      <c r="AH1356" s="80" t="s">
        <v>85</v>
      </c>
      <c r="AI1356" s="80" t="s">
        <v>85</v>
      </c>
      <c r="AJ1356" s="73" t="s">
        <v>85</v>
      </c>
      <c r="AK1356" s="9" t="s">
        <v>85</v>
      </c>
      <c r="AL1356" s="13" t="s">
        <v>236</v>
      </c>
      <c r="AM1356" s="75" t="s">
        <v>1649</v>
      </c>
      <c r="AN1356" s="38">
        <v>2.75</v>
      </c>
      <c r="AO1356" s="3">
        <v>78.3</v>
      </c>
      <c r="AP1356" s="75">
        <v>16.2</v>
      </c>
      <c r="AQ1356" s="75">
        <v>60</v>
      </c>
      <c r="AR1356" s="3">
        <v>175</v>
      </c>
      <c r="AS1356" s="34">
        <v>5</v>
      </c>
      <c r="AT1356" s="34">
        <v>26</v>
      </c>
      <c r="AU1356" s="34">
        <v>42</v>
      </c>
      <c r="AV1356" s="34">
        <v>48</v>
      </c>
      <c r="AW1356" s="34">
        <v>220</v>
      </c>
      <c r="AX1356" s="94">
        <v>213</v>
      </c>
      <c r="AY1356" s="381">
        <v>103.34</v>
      </c>
      <c r="AZ1356" s="382">
        <v>36.979999999999997</v>
      </c>
      <c r="BA1356" s="382">
        <v>43</v>
      </c>
      <c r="BB1356" s="49">
        <v>48</v>
      </c>
      <c r="BC1356" s="48">
        <v>1.89</v>
      </c>
      <c r="BD1356" s="3" t="s">
        <v>85</v>
      </c>
      <c r="BE1356" s="412" t="s">
        <v>85</v>
      </c>
      <c r="BF1356" s="3" t="s">
        <v>85</v>
      </c>
      <c r="BG1356" s="412" t="s">
        <v>85</v>
      </c>
      <c r="BH1356" s="70">
        <v>33.57</v>
      </c>
      <c r="BI1356" s="50">
        <v>21.141732283464599</v>
      </c>
      <c r="BJ1356" s="50">
        <v>21.141732283464599</v>
      </c>
      <c r="BK1356" s="50">
        <v>11.929133858267701</v>
      </c>
      <c r="BL1356" s="357">
        <v>8.7375807000000152E-2</v>
      </c>
      <c r="BM1356" s="73">
        <v>36</v>
      </c>
      <c r="BN1356" s="107" t="s">
        <v>4691</v>
      </c>
      <c r="BO1356" s="46" t="s">
        <v>3891</v>
      </c>
      <c r="BP1356" s="29" t="s">
        <v>3907</v>
      </c>
      <c r="BQ1356" s="29" t="s">
        <v>6685</v>
      </c>
      <c r="BR1356" s="29" t="s">
        <v>6575</v>
      </c>
      <c r="BS1356" s="29" t="s">
        <v>6576</v>
      </c>
      <c r="BT1356" s="74" t="s">
        <v>4101</v>
      </c>
      <c r="BU1356" s="74" t="s">
        <v>3909</v>
      </c>
      <c r="BV1356" s="74" t="s">
        <v>6577</v>
      </c>
      <c r="BW1356" s="74"/>
      <c r="BX1356" s="74"/>
      <c r="BY1356" s="74"/>
      <c r="BZ1356" s="300" t="s">
        <v>7919</v>
      </c>
      <c r="CA1356" s="363" t="s">
        <v>7920</v>
      </c>
      <c r="CB1356" s="300" t="s">
        <v>7921</v>
      </c>
      <c r="CC1356" s="363" t="s">
        <v>7922</v>
      </c>
      <c r="CD1356" s="311" t="str">
        <f t="shared" si="170"/>
        <v>DISCONTINUED - MR320, 18x9, +18mm Offset, 6x5.5, 106.25mm Centerbore, Matte Black</v>
      </c>
      <c r="CE1356" s="311" t="s">
        <v>3721</v>
      </c>
      <c r="CF1356" s="311" t="s">
        <v>3720</v>
      </c>
      <c r="CG1356" s="300" t="str">
        <f t="shared" si="169"/>
        <v>STREET (3XX)</v>
      </c>
    </row>
    <row r="1357" spans="1:85" s="36" customFormat="1" ht="15" customHeight="1">
      <c r="A1357" s="571">
        <f t="shared" si="168"/>
        <v>1354</v>
      </c>
      <c r="B1357" s="4" t="s">
        <v>84</v>
      </c>
      <c r="C1357" s="92" t="s">
        <v>1038</v>
      </c>
      <c r="D1357" s="92" t="s">
        <v>6024</v>
      </c>
      <c r="E1357" s="84" t="s">
        <v>9545</v>
      </c>
      <c r="F1357" s="84" t="s">
        <v>9545</v>
      </c>
      <c r="G1357" s="83"/>
      <c r="H1357" s="83"/>
      <c r="I1357" s="346">
        <v>191682033872</v>
      </c>
      <c r="J1357" s="305">
        <v>44937.540315925929</v>
      </c>
      <c r="K1357" s="305">
        <v>45782</v>
      </c>
      <c r="L1357" s="282" t="s">
        <v>1239</v>
      </c>
      <c r="M1357" s="328">
        <v>299</v>
      </c>
      <c r="N1357" s="85"/>
      <c r="O1357" s="409"/>
      <c r="P1357" s="29">
        <v>18</v>
      </c>
      <c r="Q1357" s="8">
        <v>9</v>
      </c>
      <c r="R1357" s="92" t="s">
        <v>1089</v>
      </c>
      <c r="S1357" s="3">
        <v>6</v>
      </c>
      <c r="T1357" s="29">
        <v>5.5</v>
      </c>
      <c r="U1357" s="29">
        <v>18</v>
      </c>
      <c r="V1357" s="16" t="s">
        <v>5777</v>
      </c>
      <c r="W1357" s="93" t="s">
        <v>85</v>
      </c>
      <c r="X1357" s="16">
        <v>106.25</v>
      </c>
      <c r="Y1357" s="8">
        <v>29.57</v>
      </c>
      <c r="Z1357" s="47">
        <v>2650</v>
      </c>
      <c r="AA1357" s="11" t="s">
        <v>2168</v>
      </c>
      <c r="AB1357" s="11" t="s">
        <v>2846</v>
      </c>
      <c r="AC1357" s="47" t="s">
        <v>9733</v>
      </c>
      <c r="AD1357" s="74" t="s">
        <v>4924</v>
      </c>
      <c r="AE1357" s="46" t="s">
        <v>8501</v>
      </c>
      <c r="AF1357" s="82">
        <v>22</v>
      </c>
      <c r="AG1357" s="80" t="s">
        <v>85</v>
      </c>
      <c r="AH1357" s="80" t="s">
        <v>85</v>
      </c>
      <c r="AI1357" s="80" t="s">
        <v>85</v>
      </c>
      <c r="AJ1357" s="73" t="s">
        <v>85</v>
      </c>
      <c r="AK1357" s="9" t="s">
        <v>85</v>
      </c>
      <c r="AL1357" s="13" t="s">
        <v>236</v>
      </c>
      <c r="AM1357" s="75" t="s">
        <v>1649</v>
      </c>
      <c r="AN1357" s="38">
        <v>2.75</v>
      </c>
      <c r="AO1357" s="3">
        <v>78.3</v>
      </c>
      <c r="AP1357" s="75">
        <v>16.2</v>
      </c>
      <c r="AQ1357" s="75">
        <v>60</v>
      </c>
      <c r="AR1357" s="3">
        <v>175</v>
      </c>
      <c r="AS1357" s="34">
        <v>5</v>
      </c>
      <c r="AT1357" s="34">
        <v>26</v>
      </c>
      <c r="AU1357" s="34">
        <v>42</v>
      </c>
      <c r="AV1357" s="34">
        <v>48</v>
      </c>
      <c r="AW1357" s="34">
        <v>220</v>
      </c>
      <c r="AX1357" s="94">
        <v>213</v>
      </c>
      <c r="AY1357" s="381">
        <v>103.34</v>
      </c>
      <c r="AZ1357" s="382">
        <v>36.979999999999997</v>
      </c>
      <c r="BA1357" s="382">
        <v>43</v>
      </c>
      <c r="BB1357" s="49">
        <v>48</v>
      </c>
      <c r="BC1357" s="48">
        <v>1.89</v>
      </c>
      <c r="BD1357" s="3" t="s">
        <v>85</v>
      </c>
      <c r="BE1357" s="412" t="s">
        <v>85</v>
      </c>
      <c r="BF1357" s="3" t="s">
        <v>85</v>
      </c>
      <c r="BG1357" s="412" t="s">
        <v>85</v>
      </c>
      <c r="BH1357" s="70">
        <v>33.57</v>
      </c>
      <c r="BI1357" s="50">
        <v>21.141732283464599</v>
      </c>
      <c r="BJ1357" s="50">
        <v>21.141732283464599</v>
      </c>
      <c r="BK1357" s="50">
        <v>11.929133858267701</v>
      </c>
      <c r="BL1357" s="357">
        <v>8.7375807000000152E-2</v>
      </c>
      <c r="BM1357" s="73">
        <v>36</v>
      </c>
      <c r="BN1357" s="107" t="s">
        <v>4691</v>
      </c>
      <c r="BO1357" s="46" t="s">
        <v>3891</v>
      </c>
      <c r="BP1357" s="29" t="s">
        <v>3907</v>
      </c>
      <c r="BQ1357" s="29" t="s">
        <v>6685</v>
      </c>
      <c r="BR1357" s="29" t="s">
        <v>6575</v>
      </c>
      <c r="BS1357" s="29" t="s">
        <v>6576</v>
      </c>
      <c r="BT1357" s="74" t="s">
        <v>4101</v>
      </c>
      <c r="BU1357" s="74" t="s">
        <v>3909</v>
      </c>
      <c r="BV1357" s="74" t="s">
        <v>6577</v>
      </c>
      <c r="BW1357" s="74"/>
      <c r="BX1357" s="74"/>
      <c r="BY1357" s="74"/>
      <c r="BZ1357" s="300" t="s">
        <v>7935</v>
      </c>
      <c r="CA1357" s="363" t="s">
        <v>7936</v>
      </c>
      <c r="CB1357" s="300" t="s">
        <v>7937</v>
      </c>
      <c r="CC1357" s="363" t="s">
        <v>7938</v>
      </c>
      <c r="CD1357" s="311" t="str">
        <f t="shared" si="170"/>
        <v>DISCONTINUED - MR320, 18x9, +18mm Offset, 6x5.5, 106.25mm Centerbore, Method Bronze</v>
      </c>
      <c r="CE1357" s="311" t="s">
        <v>3721</v>
      </c>
      <c r="CF1357" s="311" t="s">
        <v>3720</v>
      </c>
      <c r="CG1357" s="300" t="str">
        <f t="shared" si="169"/>
        <v>STREET (3XX)</v>
      </c>
    </row>
    <row r="1358" spans="1:85" s="36" customFormat="1" ht="15" customHeight="1">
      <c r="A1358" s="571">
        <f t="shared" si="168"/>
        <v>1355</v>
      </c>
      <c r="B1358" s="4" t="s">
        <v>84</v>
      </c>
      <c r="C1358" s="92" t="s">
        <v>1055</v>
      </c>
      <c r="D1358" s="5" t="s">
        <v>5416</v>
      </c>
      <c r="E1358" s="84" t="s">
        <v>9546</v>
      </c>
      <c r="F1358" s="84" t="s">
        <v>9546</v>
      </c>
      <c r="G1358" s="83"/>
      <c r="H1358" s="83"/>
      <c r="I1358" s="72" t="s">
        <v>2608</v>
      </c>
      <c r="J1358" s="305">
        <v>43418.679945335651</v>
      </c>
      <c r="K1358" s="305">
        <v>45782</v>
      </c>
      <c r="L1358" s="282" t="s">
        <v>1239</v>
      </c>
      <c r="M1358" s="328">
        <v>189</v>
      </c>
      <c r="N1358" s="85"/>
      <c r="O1358" s="409"/>
      <c r="P1358" s="5">
        <v>14</v>
      </c>
      <c r="Q1358" s="70">
        <v>7</v>
      </c>
      <c r="R1358" s="92" t="s">
        <v>1683</v>
      </c>
      <c r="S1358" s="5">
        <v>4</v>
      </c>
      <c r="T1358" s="5">
        <v>156</v>
      </c>
      <c r="U1358" s="5">
        <v>38</v>
      </c>
      <c r="V1358" s="17">
        <v>5.5</v>
      </c>
      <c r="W1358" s="5" t="s">
        <v>166</v>
      </c>
      <c r="X1358" s="17">
        <v>132</v>
      </c>
      <c r="Y1358" s="8">
        <v>14.3</v>
      </c>
      <c r="Z1358" s="47">
        <v>1600</v>
      </c>
      <c r="AA1358" s="72" t="s">
        <v>2597</v>
      </c>
      <c r="AB1358" s="72" t="s">
        <v>2849</v>
      </c>
      <c r="AC1358" s="47" t="s">
        <v>9774</v>
      </c>
      <c r="AD1358" s="2" t="s">
        <v>3942</v>
      </c>
      <c r="AE1358" s="46" t="s">
        <v>8501</v>
      </c>
      <c r="AF1358" s="82">
        <v>22</v>
      </c>
      <c r="AG1358" s="80" t="s">
        <v>85</v>
      </c>
      <c r="AH1358" s="80" t="s">
        <v>85</v>
      </c>
      <c r="AI1358" s="73" t="s">
        <v>85</v>
      </c>
      <c r="AJ1358" s="2" t="s">
        <v>85</v>
      </c>
      <c r="AK1358" s="9" t="s">
        <v>85</v>
      </c>
      <c r="AL1358" s="74" t="s">
        <v>237</v>
      </c>
      <c r="AM1358" s="74" t="s">
        <v>85</v>
      </c>
      <c r="AN1358" s="38" t="s">
        <v>85</v>
      </c>
      <c r="AO1358" s="74" t="s">
        <v>85</v>
      </c>
      <c r="AP1358" s="74">
        <v>14.1</v>
      </c>
      <c r="AQ1358" s="74">
        <v>60</v>
      </c>
      <c r="AR1358" s="74">
        <v>180</v>
      </c>
      <c r="AS1358" s="25">
        <v>0</v>
      </c>
      <c r="AT1358" s="25">
        <v>7.6</v>
      </c>
      <c r="AU1358" s="25">
        <v>10.5</v>
      </c>
      <c r="AV1358" s="25">
        <v>0</v>
      </c>
      <c r="AW1358" s="25">
        <v>163</v>
      </c>
      <c r="AX1358" s="25">
        <v>156</v>
      </c>
      <c r="AY1358" s="77">
        <v>115</v>
      </c>
      <c r="AZ1358" s="49">
        <v>39</v>
      </c>
      <c r="BA1358" s="49">
        <v>39</v>
      </c>
      <c r="BB1358" s="49">
        <v>33</v>
      </c>
      <c r="BC1358" s="48">
        <v>1.3</v>
      </c>
      <c r="BD1358" s="3" t="s">
        <v>85</v>
      </c>
      <c r="BE1358" s="412" t="s">
        <v>85</v>
      </c>
      <c r="BF1358" s="3" t="s">
        <v>85</v>
      </c>
      <c r="BG1358" s="412" t="s">
        <v>85</v>
      </c>
      <c r="BH1358" s="70">
        <v>17.23</v>
      </c>
      <c r="BI1358" s="50">
        <v>16.8503937007874</v>
      </c>
      <c r="BJ1358" s="50">
        <v>16.8503937007874</v>
      </c>
      <c r="BK1358" s="50">
        <v>9.8425196850393704</v>
      </c>
      <c r="BL1358" s="357">
        <v>4.5795999999999983E-2</v>
      </c>
      <c r="BM1358" s="5">
        <v>48</v>
      </c>
      <c r="BN1358" s="107" t="s">
        <v>3374</v>
      </c>
      <c r="BO1358" s="46" t="s">
        <v>3891</v>
      </c>
      <c r="BP1358" s="74" t="s">
        <v>4730</v>
      </c>
      <c r="BQ1358" s="74" t="s">
        <v>3907</v>
      </c>
      <c r="BR1358" s="74" t="s">
        <v>5142</v>
      </c>
      <c r="BS1358" s="74" t="s">
        <v>2734</v>
      </c>
      <c r="BT1358" s="74" t="s">
        <v>5140</v>
      </c>
      <c r="BU1358" s="74" t="s">
        <v>5141</v>
      </c>
      <c r="BV1358" s="74"/>
      <c r="BW1358" s="74"/>
      <c r="BX1358" s="74"/>
      <c r="BY1358" s="74"/>
      <c r="BZ1358" s="300" t="s">
        <v>6410</v>
      </c>
      <c r="CA1358" s="356" t="s">
        <v>7322</v>
      </c>
      <c r="CB1358" s="300" t="s">
        <v>6412</v>
      </c>
      <c r="CC1358" s="356" t="s">
        <v>7323</v>
      </c>
      <c r="CD1358" s="311" t="str">
        <f t="shared" si="170"/>
        <v>DISCONTINUED - MR409 Bead Grip, 14x7, 5+2/+38mm Offset, 4x156, 132mm Centerbore, Steel Grey</v>
      </c>
      <c r="CE1358" s="311" t="s">
        <v>3721</v>
      </c>
      <c r="CF1358" s="311" t="s">
        <v>3720</v>
      </c>
      <c r="CG1358" s="300" t="str">
        <f t="shared" si="169"/>
        <v>UTV (4XX)</v>
      </c>
    </row>
    <row r="1359" spans="1:85" s="36" customFormat="1" ht="15" customHeight="1">
      <c r="A1359" s="571">
        <f t="shared" si="168"/>
        <v>1356</v>
      </c>
      <c r="B1359" s="4" t="s">
        <v>84</v>
      </c>
      <c r="C1359" s="92" t="s">
        <v>1055</v>
      </c>
      <c r="D1359" s="5" t="s">
        <v>5521</v>
      </c>
      <c r="E1359" s="84" t="s">
        <v>9547</v>
      </c>
      <c r="F1359" s="84" t="s">
        <v>9547</v>
      </c>
      <c r="G1359" s="83" t="s">
        <v>1095</v>
      </c>
      <c r="H1359" s="83"/>
      <c r="I1359" s="72" t="s">
        <v>5044</v>
      </c>
      <c r="J1359" s="299">
        <v>44459.58525462963</v>
      </c>
      <c r="K1359" s="305">
        <v>45782</v>
      </c>
      <c r="L1359" s="282" t="s">
        <v>1239</v>
      </c>
      <c r="M1359" s="328">
        <v>699</v>
      </c>
      <c r="N1359" s="85"/>
      <c r="O1359" s="409"/>
      <c r="P1359" s="5">
        <v>15</v>
      </c>
      <c r="Q1359" s="70">
        <v>7</v>
      </c>
      <c r="R1359" s="92" t="s">
        <v>1682</v>
      </c>
      <c r="S1359" s="5">
        <v>4</v>
      </c>
      <c r="T1359" s="5">
        <v>136</v>
      </c>
      <c r="U1359" s="5">
        <v>38</v>
      </c>
      <c r="V1359" s="17">
        <v>5.57</v>
      </c>
      <c r="W1359" s="5" t="s">
        <v>166</v>
      </c>
      <c r="X1359" s="17">
        <v>96</v>
      </c>
      <c r="Y1359" s="8">
        <v>15.3</v>
      </c>
      <c r="Z1359" s="47">
        <v>1600</v>
      </c>
      <c r="AA1359" s="72" t="s">
        <v>5043</v>
      </c>
      <c r="AB1359" s="72" t="s">
        <v>5052</v>
      </c>
      <c r="AC1359" s="47" t="s">
        <v>9858</v>
      </c>
      <c r="AD1359" s="2" t="s">
        <v>85</v>
      </c>
      <c r="AE1359" s="46" t="s">
        <v>8675</v>
      </c>
      <c r="AF1359" s="82" t="s">
        <v>85</v>
      </c>
      <c r="AG1359" s="80" t="s">
        <v>85</v>
      </c>
      <c r="AH1359" s="80" t="s">
        <v>85</v>
      </c>
      <c r="AI1359" s="80" t="s">
        <v>85</v>
      </c>
      <c r="AJ1359" s="80" t="s">
        <v>85</v>
      </c>
      <c r="AK1359" s="9" t="s">
        <v>85</v>
      </c>
      <c r="AL1359" s="74" t="s">
        <v>237</v>
      </c>
      <c r="AM1359" s="74" t="s">
        <v>85</v>
      </c>
      <c r="AN1359" s="38" t="s">
        <v>85</v>
      </c>
      <c r="AO1359" s="74" t="s">
        <v>85</v>
      </c>
      <c r="AP1359" s="74">
        <v>14</v>
      </c>
      <c r="AQ1359" s="74">
        <v>60</v>
      </c>
      <c r="AR1359" s="74">
        <v>180</v>
      </c>
      <c r="AS1359" s="25">
        <v>0</v>
      </c>
      <c r="AT1359" s="25">
        <v>4.5999999999999996</v>
      </c>
      <c r="AU1359" s="25">
        <v>15</v>
      </c>
      <c r="AV1359" s="25">
        <v>24</v>
      </c>
      <c r="AW1359" s="25">
        <v>182</v>
      </c>
      <c r="AX1359" s="25">
        <v>166.5</v>
      </c>
      <c r="AY1359" s="77" t="s">
        <v>85</v>
      </c>
      <c r="AZ1359" s="49" t="s">
        <v>85</v>
      </c>
      <c r="BA1359" s="49" t="s">
        <v>85</v>
      </c>
      <c r="BB1359" s="49">
        <v>0</v>
      </c>
      <c r="BC1359" s="48">
        <v>0</v>
      </c>
      <c r="BD1359" s="3" t="s">
        <v>5050</v>
      </c>
      <c r="BE1359" s="412">
        <v>189</v>
      </c>
      <c r="BF1359" s="3" t="s">
        <v>1479</v>
      </c>
      <c r="BG1359" s="412">
        <v>11</v>
      </c>
      <c r="BH1359" s="3">
        <v>21.1</v>
      </c>
      <c r="BI1359" s="50">
        <v>17.8740157480315</v>
      </c>
      <c r="BJ1359" s="50">
        <v>17.8740157480315</v>
      </c>
      <c r="BK1359" s="50">
        <v>9.8425196850393704</v>
      </c>
      <c r="BL1359" s="357">
        <v>5.1529000000000012E-2</v>
      </c>
      <c r="BM1359" s="5">
        <v>48</v>
      </c>
      <c r="BN1359" s="107" t="s">
        <v>3374</v>
      </c>
      <c r="BO1359" s="46" t="s">
        <v>3891</v>
      </c>
      <c r="BP1359" s="74" t="s">
        <v>5191</v>
      </c>
      <c r="BQ1359" s="74" t="s">
        <v>5581</v>
      </c>
      <c r="BR1359" s="74" t="s">
        <v>3932</v>
      </c>
      <c r="BS1359" s="74" t="s">
        <v>5583</v>
      </c>
      <c r="BT1359" s="74" t="s">
        <v>5590</v>
      </c>
      <c r="BU1359" s="74" t="s">
        <v>5591</v>
      </c>
      <c r="BV1359" s="74" t="s">
        <v>5586</v>
      </c>
      <c r="BW1359" s="74" t="s">
        <v>5592</v>
      </c>
      <c r="BX1359" s="74"/>
      <c r="BY1359" s="74"/>
      <c r="BZ1359" s="300" t="s">
        <v>8172</v>
      </c>
      <c r="CA1359" s="356" t="s">
        <v>8174</v>
      </c>
      <c r="CB1359" s="300" t="s">
        <v>8175</v>
      </c>
      <c r="CC1359" s="356" t="s">
        <v>8176</v>
      </c>
      <c r="CD1359" s="311" t="str">
        <f t="shared" si="170"/>
        <v>DISCONTINUED - MR413 Beadlock, 15x7, 5+2/+38mm Offset, 4x136, 96mm Centerbore, Polished, w/ BH-H24100</v>
      </c>
      <c r="CE1359" s="311" t="s">
        <v>3721</v>
      </c>
      <c r="CF1359" s="311" t="s">
        <v>3720</v>
      </c>
      <c r="CG1359" s="300" t="str">
        <f t="shared" si="169"/>
        <v>UTV (4XX)</v>
      </c>
    </row>
    <row r="1360" spans="1:85" s="36" customFormat="1" ht="15" customHeight="1">
      <c r="A1360" s="571">
        <f t="shared" si="168"/>
        <v>1357</v>
      </c>
      <c r="B1360" s="13" t="s">
        <v>84</v>
      </c>
      <c r="C1360" s="97" t="s">
        <v>1247</v>
      </c>
      <c r="D1360" s="75" t="s">
        <v>5488</v>
      </c>
      <c r="E1360" s="84" t="s">
        <v>9548</v>
      </c>
      <c r="F1360" s="84" t="s">
        <v>9548</v>
      </c>
      <c r="G1360" s="83"/>
      <c r="H1360" s="83"/>
      <c r="I1360" s="43" t="s">
        <v>5254</v>
      </c>
      <c r="J1360" s="315">
        <v>44488.474408379632</v>
      </c>
      <c r="K1360" s="305">
        <v>45782</v>
      </c>
      <c r="L1360" s="282" t="s">
        <v>1239</v>
      </c>
      <c r="M1360" s="328">
        <v>309</v>
      </c>
      <c r="N1360" s="85"/>
      <c r="O1360" s="409"/>
      <c r="P1360" s="75">
        <v>17</v>
      </c>
      <c r="Q1360" s="76">
        <v>7.5</v>
      </c>
      <c r="R1360" s="92" t="s">
        <v>1687</v>
      </c>
      <c r="S1360" s="75">
        <v>5</v>
      </c>
      <c r="T1360" s="75">
        <v>130</v>
      </c>
      <c r="U1360" s="75">
        <v>50</v>
      </c>
      <c r="V1360" s="77">
        <v>6.2</v>
      </c>
      <c r="W1360" s="95" t="s">
        <v>85</v>
      </c>
      <c r="X1360" s="68">
        <v>78.099999999999994</v>
      </c>
      <c r="Y1360" s="39">
        <v>29.74</v>
      </c>
      <c r="Z1360" s="47">
        <v>3640</v>
      </c>
      <c r="AA1360" s="43" t="s">
        <v>2168</v>
      </c>
      <c r="AB1360" s="72" t="s">
        <v>2846</v>
      </c>
      <c r="AC1360" s="47" t="s">
        <v>9921</v>
      </c>
      <c r="AD1360" s="74" t="s">
        <v>3940</v>
      </c>
      <c r="AE1360" s="46" t="s">
        <v>8501</v>
      </c>
      <c r="AF1360" s="82">
        <v>22</v>
      </c>
      <c r="AG1360" s="14" t="s">
        <v>85</v>
      </c>
      <c r="AH1360" s="14" t="s">
        <v>85</v>
      </c>
      <c r="AI1360" s="13" t="s">
        <v>85</v>
      </c>
      <c r="AJ1360" s="14" t="s">
        <v>85</v>
      </c>
      <c r="AK1360" s="9" t="s">
        <v>85</v>
      </c>
      <c r="AL1360" s="92" t="s">
        <v>236</v>
      </c>
      <c r="AM1360" s="75" t="s">
        <v>85</v>
      </c>
      <c r="AN1360" s="38" t="s">
        <v>85</v>
      </c>
      <c r="AO1360" s="75" t="s">
        <v>85</v>
      </c>
      <c r="AP1360" s="75">
        <v>19</v>
      </c>
      <c r="AQ1360" s="75">
        <v>60</v>
      </c>
      <c r="AR1360" s="75">
        <v>173</v>
      </c>
      <c r="AS1360" s="34">
        <v>2</v>
      </c>
      <c r="AT1360" s="34">
        <v>6</v>
      </c>
      <c r="AU1360" s="25">
        <v>7</v>
      </c>
      <c r="AV1360" s="34">
        <v>7</v>
      </c>
      <c r="AW1360" s="25">
        <v>199</v>
      </c>
      <c r="AX1360" s="67">
        <v>184</v>
      </c>
      <c r="AY1360" s="77">
        <v>78.099999999999994</v>
      </c>
      <c r="AZ1360" s="49">
        <v>32</v>
      </c>
      <c r="BA1360" s="49">
        <v>32</v>
      </c>
      <c r="BB1360" s="49">
        <v>0</v>
      </c>
      <c r="BC1360" s="48">
        <v>0</v>
      </c>
      <c r="BD1360" s="13" t="s">
        <v>85</v>
      </c>
      <c r="BE1360" s="412" t="s">
        <v>85</v>
      </c>
      <c r="BF1360" s="13" t="s">
        <v>85</v>
      </c>
      <c r="BG1360" s="412" t="s">
        <v>85</v>
      </c>
      <c r="BH1360" s="70">
        <v>35.33</v>
      </c>
      <c r="BI1360" s="50">
        <v>20.236220472440898</v>
      </c>
      <c r="BJ1360" s="50">
        <v>20.236220472440898</v>
      </c>
      <c r="BK1360" s="50">
        <v>10.4330708661417</v>
      </c>
      <c r="BL1360" s="357">
        <v>7.001193999999944E-2</v>
      </c>
      <c r="BM1360" s="14">
        <v>36</v>
      </c>
      <c r="BN1360" s="107" t="s">
        <v>3374</v>
      </c>
      <c r="BO1360" s="46" t="s">
        <v>3891</v>
      </c>
      <c r="BP1360" s="74" t="s">
        <v>4730</v>
      </c>
      <c r="BQ1360" s="74" t="s">
        <v>3907</v>
      </c>
      <c r="BR1360" s="74" t="s">
        <v>5165</v>
      </c>
      <c r="BS1360" s="74" t="s">
        <v>2734</v>
      </c>
      <c r="BT1360" s="74" t="s">
        <v>5619</v>
      </c>
      <c r="BU1360" s="74" t="s">
        <v>5126</v>
      </c>
      <c r="BV1360" s="74" t="s">
        <v>5620</v>
      </c>
      <c r="BW1360" s="74" t="s">
        <v>4101</v>
      </c>
      <c r="BX1360" s="74" t="s">
        <v>3909</v>
      </c>
      <c r="BY1360" s="74"/>
      <c r="BZ1360" s="334"/>
      <c r="CA1360" s="364"/>
      <c r="CB1360" s="337"/>
      <c r="CC1360" s="364"/>
      <c r="CD1360" s="311" t="str">
        <f t="shared" si="170"/>
        <v>DISCONTINUED - MR706 Bead Grip, 17x7.5, +50mm Offset, 5x130, 78.1mm Centerbore, Method Bronze</v>
      </c>
      <c r="CE1360" s="311" t="s">
        <v>3721</v>
      </c>
      <c r="CF1360" s="311" t="s">
        <v>3720</v>
      </c>
      <c r="CG1360" s="300" t="str">
        <f t="shared" si="169"/>
        <v>TRAIL (7XX)</v>
      </c>
    </row>
    <row r="1361" spans="1:86" s="36" customFormat="1" ht="15" customHeight="1">
      <c r="A1361" s="571">
        <f t="shared" si="168"/>
        <v>1358</v>
      </c>
      <c r="B1361" s="92" t="s">
        <v>84</v>
      </c>
      <c r="C1361" s="92" t="s">
        <v>1038</v>
      </c>
      <c r="D1361" s="92" t="s">
        <v>5733</v>
      </c>
      <c r="E1361" s="129" t="s">
        <v>9954</v>
      </c>
      <c r="F1361" s="84" t="s">
        <v>9954</v>
      </c>
      <c r="G1361" s="83"/>
      <c r="H1361" s="83"/>
      <c r="I1361" s="305" t="s">
        <v>5689</v>
      </c>
      <c r="J1361" s="305">
        <v>44672.367316898148</v>
      </c>
      <c r="K1361" s="305">
        <v>45782</v>
      </c>
      <c r="L1361" s="282" t="s">
        <v>1239</v>
      </c>
      <c r="M1361" s="328">
        <v>249</v>
      </c>
      <c r="N1361" s="85"/>
      <c r="O1361" s="409"/>
      <c r="P1361" s="29">
        <v>15</v>
      </c>
      <c r="Q1361" s="8">
        <v>7</v>
      </c>
      <c r="R1361" s="92" t="s">
        <v>1684</v>
      </c>
      <c r="S1361" s="3">
        <v>5</v>
      </c>
      <c r="T1361" s="29">
        <v>100</v>
      </c>
      <c r="U1361" s="29">
        <v>15</v>
      </c>
      <c r="V1361" s="16">
        <v>4.55</v>
      </c>
      <c r="W1361" s="93" t="s">
        <v>85</v>
      </c>
      <c r="X1361" s="16">
        <v>56.1</v>
      </c>
      <c r="Y1361" s="8">
        <v>18.45</v>
      </c>
      <c r="Z1361" s="47">
        <v>1900</v>
      </c>
      <c r="AA1361" s="11" t="s">
        <v>4122</v>
      </c>
      <c r="AB1361" s="11" t="s">
        <v>2845</v>
      </c>
      <c r="AC1361" s="47" t="s">
        <v>9955</v>
      </c>
      <c r="AD1361" s="74" t="s">
        <v>4920</v>
      </c>
      <c r="AE1361" s="46" t="s">
        <v>8501</v>
      </c>
      <c r="AF1361" s="82">
        <v>22</v>
      </c>
      <c r="AG1361" s="80" t="s">
        <v>85</v>
      </c>
      <c r="AH1361" s="73" t="s">
        <v>85</v>
      </c>
      <c r="AI1361" s="73" t="s">
        <v>85</v>
      </c>
      <c r="AJ1361" s="73" t="s">
        <v>85</v>
      </c>
      <c r="AK1361" s="9" t="s">
        <v>85</v>
      </c>
      <c r="AL1361" s="13" t="s">
        <v>237</v>
      </c>
      <c r="AM1361" s="75" t="s">
        <v>85</v>
      </c>
      <c r="AN1361" s="38" t="s">
        <v>85</v>
      </c>
      <c r="AO1361" s="3" t="s">
        <v>85</v>
      </c>
      <c r="AP1361" s="75">
        <v>16.2</v>
      </c>
      <c r="AQ1361" s="75">
        <v>60</v>
      </c>
      <c r="AR1361" s="3">
        <v>148</v>
      </c>
      <c r="AS1361" s="34">
        <v>16</v>
      </c>
      <c r="AT1361" s="34">
        <v>21</v>
      </c>
      <c r="AU1361" s="34">
        <v>25</v>
      </c>
      <c r="AV1361" s="34">
        <v>22</v>
      </c>
      <c r="AW1361" s="34">
        <v>182</v>
      </c>
      <c r="AX1361" s="94">
        <v>171</v>
      </c>
      <c r="AY1361" s="381">
        <v>56.1</v>
      </c>
      <c r="AZ1361" s="382">
        <v>34</v>
      </c>
      <c r="BA1361" s="382">
        <v>34</v>
      </c>
      <c r="BB1361" s="49">
        <v>43</v>
      </c>
      <c r="BC1361" s="48">
        <v>1.69</v>
      </c>
      <c r="BD1361" s="3" t="s">
        <v>85</v>
      </c>
      <c r="BE1361" s="412" t="s">
        <v>85</v>
      </c>
      <c r="BF1361" s="3" t="s">
        <v>85</v>
      </c>
      <c r="BG1361" s="412" t="s">
        <v>85</v>
      </c>
      <c r="BH1361" s="70">
        <v>21.53181427338971</v>
      </c>
      <c r="BI1361" s="50">
        <v>17.8740157480315</v>
      </c>
      <c r="BJ1361" s="50">
        <v>17.8740157480315</v>
      </c>
      <c r="BK1361" s="50">
        <v>9.8425196850393704</v>
      </c>
      <c r="BL1361" s="357">
        <v>5.1529000000000012E-2</v>
      </c>
      <c r="BM1361" s="73">
        <v>48</v>
      </c>
      <c r="BN1361" s="107" t="s">
        <v>3374</v>
      </c>
      <c r="BO1361" s="46" t="s">
        <v>3891</v>
      </c>
      <c r="BP1361" s="29" t="s">
        <v>3907</v>
      </c>
      <c r="BQ1361" s="29" t="s">
        <v>6025</v>
      </c>
      <c r="BR1361" s="29" t="s">
        <v>6026</v>
      </c>
      <c r="BS1361" s="29" t="s">
        <v>6027</v>
      </c>
      <c r="BT1361" s="74" t="s">
        <v>6028</v>
      </c>
      <c r="BU1361" s="74" t="s">
        <v>3909</v>
      </c>
      <c r="BV1361" s="74" t="s">
        <v>6029</v>
      </c>
      <c r="BW1361" s="74"/>
      <c r="BX1361" s="74"/>
      <c r="BY1361" s="74"/>
      <c r="BZ1361" s="300" t="s">
        <v>7891</v>
      </c>
      <c r="CA1361" s="363" t="s">
        <v>7892</v>
      </c>
      <c r="CB1361" s="300" t="s">
        <v>7893</v>
      </c>
      <c r="CC1361" s="363" t="s">
        <v>7894</v>
      </c>
      <c r="CD1361" s="311" t="str">
        <f t="shared" ref="CD1361:CD1371" si="171">CONCATENATE("DISCONTINUED"," ","-"," ",D1361,", ",P1361,"x",Q1361,", ",IF(W1361="N/A", "", CONCATENATE(W1361, "/")),IF(U1361&gt;0, CONCATENATE("+",U1361), U1361),"mm Offset, ",R1361,", ",X1361,"mm Centerbore, ",PROPER(AA1361), "", IF(BF1361="N/A", "", CONCATENATE(", w/ ", BF1361)))</f>
        <v>DISCONTINUED - MR318, 15x7, +15mm Offset, 5x100, 56.1mm Centerbore, Gloss Black</v>
      </c>
      <c r="CE1361" s="311" t="s">
        <v>3721</v>
      </c>
      <c r="CF1361" s="311" t="s">
        <v>3720</v>
      </c>
      <c r="CG1361" s="300" t="str">
        <f t="shared" si="169"/>
        <v>STREET (3XX)</v>
      </c>
    </row>
    <row r="1362" spans="1:86" s="36" customFormat="1" ht="15" customHeight="1">
      <c r="A1362" s="571">
        <f t="shared" si="168"/>
        <v>1359</v>
      </c>
      <c r="B1362" s="13" t="s">
        <v>84</v>
      </c>
      <c r="C1362" s="97" t="s">
        <v>1247</v>
      </c>
      <c r="D1362" s="75" t="s">
        <v>5489</v>
      </c>
      <c r="E1362" s="84" t="s">
        <v>9956</v>
      </c>
      <c r="F1362" s="84" t="s">
        <v>9956</v>
      </c>
      <c r="G1362" s="83"/>
      <c r="H1362" s="83"/>
      <c r="I1362" s="72" t="s">
        <v>5436</v>
      </c>
      <c r="J1362" s="306">
        <v>44518.655578703707</v>
      </c>
      <c r="K1362" s="305">
        <v>45782</v>
      </c>
      <c r="L1362" s="282" t="s">
        <v>1239</v>
      </c>
      <c r="M1362" s="328">
        <v>366</v>
      </c>
      <c r="N1362" s="85"/>
      <c r="O1362" s="409"/>
      <c r="P1362" s="75">
        <v>17</v>
      </c>
      <c r="Q1362" s="76">
        <v>8.5</v>
      </c>
      <c r="R1362" s="92" t="s">
        <v>1692</v>
      </c>
      <c r="S1362" s="75">
        <v>5</v>
      </c>
      <c r="T1362" s="75">
        <v>5</v>
      </c>
      <c r="U1362" s="75">
        <v>0</v>
      </c>
      <c r="V1362" s="77">
        <v>4.72</v>
      </c>
      <c r="W1362" s="95" t="s">
        <v>85</v>
      </c>
      <c r="X1362" s="68">
        <v>71.5</v>
      </c>
      <c r="Y1362" s="39">
        <v>30.2</v>
      </c>
      <c r="Z1362" s="47">
        <v>2650</v>
      </c>
      <c r="AA1362" s="43" t="s">
        <v>4426</v>
      </c>
      <c r="AB1362" s="72" t="s">
        <v>4427</v>
      </c>
      <c r="AC1362" s="47" t="s">
        <v>9713</v>
      </c>
      <c r="AD1362" s="74" t="s">
        <v>3940</v>
      </c>
      <c r="AE1362" s="46" t="s">
        <v>8501</v>
      </c>
      <c r="AF1362" s="82">
        <v>22</v>
      </c>
      <c r="AG1362" s="14" t="s">
        <v>85</v>
      </c>
      <c r="AH1362" s="14" t="s">
        <v>85</v>
      </c>
      <c r="AI1362" s="13" t="s">
        <v>85</v>
      </c>
      <c r="AJ1362" s="14" t="s">
        <v>85</v>
      </c>
      <c r="AK1362" s="9" t="s">
        <v>85</v>
      </c>
      <c r="AL1362" s="92" t="s">
        <v>236</v>
      </c>
      <c r="AM1362" s="75" t="s">
        <v>85</v>
      </c>
      <c r="AN1362" s="38" t="s">
        <v>85</v>
      </c>
      <c r="AO1362" s="75" t="s">
        <v>85</v>
      </c>
      <c r="AP1362" s="75">
        <v>16.2</v>
      </c>
      <c r="AQ1362" s="75">
        <v>60</v>
      </c>
      <c r="AR1362" s="75">
        <v>165</v>
      </c>
      <c r="AS1362" s="34">
        <v>7.6</v>
      </c>
      <c r="AT1362" s="34">
        <v>15.9</v>
      </c>
      <c r="AU1362" s="25">
        <v>44.7</v>
      </c>
      <c r="AV1362" s="34">
        <v>82.9</v>
      </c>
      <c r="AW1362" s="25">
        <v>210.7</v>
      </c>
      <c r="AX1362" s="67">
        <v>206.5</v>
      </c>
      <c r="AY1362" s="384">
        <v>71.5</v>
      </c>
      <c r="AZ1362" s="382">
        <v>44.76</v>
      </c>
      <c r="BA1362" s="382">
        <v>44.76</v>
      </c>
      <c r="BB1362" s="49">
        <v>0</v>
      </c>
      <c r="BC1362" s="48">
        <v>0</v>
      </c>
      <c r="BD1362" s="13" t="s">
        <v>85</v>
      </c>
      <c r="BE1362" s="412" t="s">
        <v>85</v>
      </c>
      <c r="BF1362" s="13" t="s">
        <v>85</v>
      </c>
      <c r="BG1362" s="412" t="s">
        <v>85</v>
      </c>
      <c r="BH1362" s="70">
        <v>35.020000000000003</v>
      </c>
      <c r="BI1362" s="50">
        <v>20.236220472440898</v>
      </c>
      <c r="BJ1362" s="50">
        <v>20.236220472440898</v>
      </c>
      <c r="BK1362" s="50">
        <v>11.417322834645701</v>
      </c>
      <c r="BL1362" s="357">
        <v>7.6616839999999839E-2</v>
      </c>
      <c r="BM1362" s="14">
        <v>36</v>
      </c>
      <c r="BN1362" s="107" t="s">
        <v>7485</v>
      </c>
      <c r="BO1362" s="46" t="s">
        <v>3891</v>
      </c>
      <c r="BP1362" s="74" t="s">
        <v>4730</v>
      </c>
      <c r="BQ1362" s="74" t="s">
        <v>3907</v>
      </c>
      <c r="BR1362" s="74" t="s">
        <v>5161</v>
      </c>
      <c r="BS1362" s="74" t="s">
        <v>2734</v>
      </c>
      <c r="BT1362" s="74" t="s">
        <v>5619</v>
      </c>
      <c r="BU1362" s="74" t="s">
        <v>5126</v>
      </c>
      <c r="BV1362" s="74" t="s">
        <v>5620</v>
      </c>
      <c r="BW1362" s="74" t="s">
        <v>4101</v>
      </c>
      <c r="BX1362" s="74" t="s">
        <v>3909</v>
      </c>
      <c r="BY1362" s="74"/>
      <c r="BZ1362" s="334" t="s">
        <v>6379</v>
      </c>
      <c r="CA1362" s="364" t="s">
        <v>8386</v>
      </c>
      <c r="CB1362" s="337" t="s">
        <v>6382</v>
      </c>
      <c r="CC1362" s="364" t="s">
        <v>8387</v>
      </c>
      <c r="CD1362" s="311" t="str">
        <f t="shared" si="171"/>
        <v>DISCONTINUED - MR707 Bead Grip, 17x8.5, 0mm Offset, 5x5, 71.5mm Centerbore, Bahia Blue</v>
      </c>
      <c r="CE1362" s="311" t="s">
        <v>3721</v>
      </c>
      <c r="CF1362" s="311" t="s">
        <v>3720</v>
      </c>
      <c r="CG1362" s="300" t="str">
        <f t="shared" si="169"/>
        <v>TRAIL (7XX)</v>
      </c>
    </row>
    <row r="1363" spans="1:86" s="36" customFormat="1" ht="15" customHeight="1">
      <c r="A1363" s="571">
        <f t="shared" si="168"/>
        <v>1360</v>
      </c>
      <c r="B1363" s="408" t="s">
        <v>84</v>
      </c>
      <c r="C1363" s="408" t="s">
        <v>1038</v>
      </c>
      <c r="D1363" s="5" t="s">
        <v>1082</v>
      </c>
      <c r="E1363" s="84" t="s">
        <v>9957</v>
      </c>
      <c r="F1363" s="84" t="s">
        <v>9957</v>
      </c>
      <c r="G1363" s="83" t="s">
        <v>2095</v>
      </c>
      <c r="H1363" s="83"/>
      <c r="I1363" s="72" t="s">
        <v>4072</v>
      </c>
      <c r="J1363" s="305">
        <v>43924</v>
      </c>
      <c r="K1363" s="305">
        <v>45782</v>
      </c>
      <c r="L1363" s="282" t="s">
        <v>1239</v>
      </c>
      <c r="M1363" s="328">
        <v>457</v>
      </c>
      <c r="N1363" s="85"/>
      <c r="O1363" s="409"/>
      <c r="P1363" s="5">
        <v>20</v>
      </c>
      <c r="Q1363" s="8">
        <v>10</v>
      </c>
      <c r="R1363" s="408" t="s">
        <v>1697</v>
      </c>
      <c r="S1363" s="3">
        <v>6</v>
      </c>
      <c r="T1363" s="3">
        <v>135</v>
      </c>
      <c r="U1363" s="3">
        <v>-18</v>
      </c>
      <c r="V1363" s="16">
        <v>4.76</v>
      </c>
      <c r="W1363" s="410" t="s">
        <v>85</v>
      </c>
      <c r="X1363" s="16">
        <v>94</v>
      </c>
      <c r="Y1363" s="8">
        <v>36.92743219580364</v>
      </c>
      <c r="Z1363" s="47">
        <v>2650</v>
      </c>
      <c r="AA1363" s="71" t="s">
        <v>2165</v>
      </c>
      <c r="AB1363" s="72" t="s">
        <v>2845</v>
      </c>
      <c r="AC1363" s="47" t="s">
        <v>9859</v>
      </c>
      <c r="AD1363" s="73" t="s">
        <v>1552</v>
      </c>
      <c r="AE1363" s="46" t="s">
        <v>8503</v>
      </c>
      <c r="AF1363" s="82">
        <v>33</v>
      </c>
      <c r="AG1363" s="80" t="s">
        <v>85</v>
      </c>
      <c r="AH1363" s="73" t="s">
        <v>85</v>
      </c>
      <c r="AI1363" s="73" t="s">
        <v>2858</v>
      </c>
      <c r="AJ1363" s="73" t="s">
        <v>1827</v>
      </c>
      <c r="AK1363" s="9">
        <v>1.1000000000000001</v>
      </c>
      <c r="AL1363" s="408" t="s">
        <v>237</v>
      </c>
      <c r="AM1363" s="408" t="s">
        <v>85</v>
      </c>
      <c r="AN1363" s="38" t="s">
        <v>85</v>
      </c>
      <c r="AO1363" s="408" t="s">
        <v>85</v>
      </c>
      <c r="AP1363" s="75">
        <v>16.2</v>
      </c>
      <c r="AQ1363" s="75">
        <v>60</v>
      </c>
      <c r="AR1363" s="408">
        <v>165</v>
      </c>
      <c r="AS1363" s="25">
        <v>8.9</v>
      </c>
      <c r="AT1363" s="25">
        <v>20.9</v>
      </c>
      <c r="AU1363" s="25">
        <v>38.299999999999997</v>
      </c>
      <c r="AV1363" s="25">
        <v>44.51</v>
      </c>
      <c r="AW1363" s="25">
        <v>245.81</v>
      </c>
      <c r="AX1363" s="411">
        <v>241.4</v>
      </c>
      <c r="AY1363" s="410">
        <v>88.2</v>
      </c>
      <c r="AZ1363" s="49">
        <v>52.7</v>
      </c>
      <c r="BA1363" s="49">
        <v>75</v>
      </c>
      <c r="BB1363" s="49">
        <v>99</v>
      </c>
      <c r="BC1363" s="48">
        <v>3.9</v>
      </c>
      <c r="BD1363" s="408" t="s">
        <v>85</v>
      </c>
      <c r="BE1363" s="412" t="s">
        <v>85</v>
      </c>
      <c r="BF1363" s="408" t="s">
        <v>85</v>
      </c>
      <c r="BG1363" s="412" t="s">
        <v>85</v>
      </c>
      <c r="BH1363" s="70">
        <v>42.732938921409726</v>
      </c>
      <c r="BI1363" s="50">
        <v>23.228346456692901</v>
      </c>
      <c r="BJ1363" s="50">
        <v>23.228346456692901</v>
      </c>
      <c r="BK1363" s="50">
        <v>12.9133858267717</v>
      </c>
      <c r="BL1363" s="357">
        <v>0.11417680000000027</v>
      </c>
      <c r="BM1363" s="73">
        <v>20</v>
      </c>
      <c r="BN1363" s="107" t="s">
        <v>3374</v>
      </c>
      <c r="BO1363" s="46" t="s">
        <v>3891</v>
      </c>
      <c r="BP1363" s="74" t="s">
        <v>3907</v>
      </c>
      <c r="BQ1363" s="29" t="s">
        <v>5143</v>
      </c>
      <c r="BR1363" s="29" t="s">
        <v>5198</v>
      </c>
      <c r="BS1363" s="74" t="s">
        <v>5199</v>
      </c>
      <c r="BT1363" s="74" t="s">
        <v>5169</v>
      </c>
      <c r="BU1363" s="74" t="s">
        <v>5196</v>
      </c>
      <c r="BV1363" s="74" t="s">
        <v>3909</v>
      </c>
      <c r="BW1363" s="74"/>
      <c r="BX1363" s="74"/>
      <c r="BY1363" s="74"/>
      <c r="BZ1363" s="300" t="s">
        <v>6065</v>
      </c>
      <c r="CA1363" s="413" t="s">
        <v>7739</v>
      </c>
      <c r="CB1363" s="300" t="s">
        <v>6067</v>
      </c>
      <c r="CC1363" s="413" t="s">
        <v>7740</v>
      </c>
      <c r="CD1363" s="311" t="str">
        <f t="shared" si="171"/>
        <v>DISCONTINUED - MR304 Double Standard, 20x10, -18mm Offset, 6x135, 94mm Centerbore, Matte Black</v>
      </c>
      <c r="CE1363" s="311" t="s">
        <v>3721</v>
      </c>
      <c r="CF1363" s="311" t="s">
        <v>3720</v>
      </c>
      <c r="CG1363" s="300" t="str">
        <f t="shared" si="169"/>
        <v>STREET (3XX)</v>
      </c>
    </row>
    <row r="1364" spans="1:86" s="36" customFormat="1" ht="15" customHeight="1">
      <c r="A1364" s="571">
        <f t="shared" si="168"/>
        <v>1361</v>
      </c>
      <c r="B1364" s="92" t="s">
        <v>84</v>
      </c>
      <c r="C1364" s="92" t="s">
        <v>1038</v>
      </c>
      <c r="D1364" s="5" t="s">
        <v>2225</v>
      </c>
      <c r="E1364" s="84" t="s">
        <v>9958</v>
      </c>
      <c r="F1364" s="84" t="s">
        <v>9958</v>
      </c>
      <c r="G1364" s="83"/>
      <c r="H1364" s="83"/>
      <c r="I1364" s="72" t="s">
        <v>411</v>
      </c>
      <c r="J1364" s="305">
        <v>41275</v>
      </c>
      <c r="K1364" s="305">
        <v>45782</v>
      </c>
      <c r="L1364" s="282" t="s">
        <v>1239</v>
      </c>
      <c r="M1364" s="328">
        <v>461</v>
      </c>
      <c r="N1364" s="85"/>
      <c r="O1364" s="409"/>
      <c r="P1364" s="5">
        <v>20</v>
      </c>
      <c r="Q1364" s="8">
        <v>9</v>
      </c>
      <c r="R1364" s="92" t="s">
        <v>1697</v>
      </c>
      <c r="S1364" s="3">
        <v>6</v>
      </c>
      <c r="T1364" s="3">
        <v>135</v>
      </c>
      <c r="U1364" s="3">
        <v>18</v>
      </c>
      <c r="V1364" s="16">
        <v>5.75</v>
      </c>
      <c r="W1364" s="93" t="s">
        <v>85</v>
      </c>
      <c r="X1364" s="16">
        <v>94</v>
      </c>
      <c r="Y1364" s="8">
        <v>38.1</v>
      </c>
      <c r="Z1364" s="47">
        <v>2650</v>
      </c>
      <c r="AA1364" s="71" t="s">
        <v>5156</v>
      </c>
      <c r="AB1364" s="71" t="s">
        <v>2846</v>
      </c>
      <c r="AC1364" s="47" t="s">
        <v>9767</v>
      </c>
      <c r="AD1364" s="73" t="s">
        <v>1552</v>
      </c>
      <c r="AE1364" s="46" t="s">
        <v>8503</v>
      </c>
      <c r="AF1364" s="82">
        <v>33</v>
      </c>
      <c r="AG1364" s="80" t="s">
        <v>85</v>
      </c>
      <c r="AH1364" s="92" t="s">
        <v>85</v>
      </c>
      <c r="AI1364" s="73" t="s">
        <v>2858</v>
      </c>
      <c r="AJ1364" s="73" t="s">
        <v>1827</v>
      </c>
      <c r="AK1364" s="9">
        <v>1.1000000000000001</v>
      </c>
      <c r="AL1364" s="92" t="s">
        <v>237</v>
      </c>
      <c r="AM1364" s="92" t="s">
        <v>85</v>
      </c>
      <c r="AN1364" s="38" t="s">
        <v>85</v>
      </c>
      <c r="AO1364" s="92" t="s">
        <v>85</v>
      </c>
      <c r="AP1364" s="75">
        <v>16.2</v>
      </c>
      <c r="AQ1364" s="75">
        <v>60</v>
      </c>
      <c r="AR1364" s="92">
        <v>170</v>
      </c>
      <c r="AS1364" s="94">
        <v>6</v>
      </c>
      <c r="AT1364" s="94">
        <v>15.8</v>
      </c>
      <c r="AU1364" s="25">
        <v>21.9</v>
      </c>
      <c r="AV1364" s="94">
        <v>28.9</v>
      </c>
      <c r="AW1364" s="25">
        <v>243.4</v>
      </c>
      <c r="AX1364" s="94">
        <v>234.6</v>
      </c>
      <c r="AY1364" s="93">
        <v>88.2</v>
      </c>
      <c r="AZ1364" s="49">
        <v>52.7</v>
      </c>
      <c r="BA1364" s="49">
        <v>75</v>
      </c>
      <c r="BB1364" s="49">
        <v>36</v>
      </c>
      <c r="BC1364" s="48">
        <v>1.42</v>
      </c>
      <c r="BD1364" s="92" t="s">
        <v>85</v>
      </c>
      <c r="BE1364" s="412" t="s">
        <v>85</v>
      </c>
      <c r="BF1364" s="92" t="s">
        <v>85</v>
      </c>
      <c r="BG1364" s="412" t="s">
        <v>85</v>
      </c>
      <c r="BH1364" s="70">
        <v>44.202683568067954</v>
      </c>
      <c r="BI1364" s="50">
        <v>23.228346456692901</v>
      </c>
      <c r="BJ1364" s="50">
        <v>23.228346456692901</v>
      </c>
      <c r="BK1364" s="50">
        <v>11.771653543307099</v>
      </c>
      <c r="BL1364" s="357">
        <v>0.10408189999999996</v>
      </c>
      <c r="BM1364" s="73">
        <v>24</v>
      </c>
      <c r="BN1364" s="107" t="s">
        <v>7485</v>
      </c>
      <c r="BO1364" s="46" t="s">
        <v>3891</v>
      </c>
      <c r="BP1364" s="74" t="s">
        <v>3907</v>
      </c>
      <c r="BQ1364" s="74" t="s">
        <v>4615</v>
      </c>
      <c r="BR1364" s="74" t="s">
        <v>5198</v>
      </c>
      <c r="BS1364" s="74" t="s">
        <v>5199</v>
      </c>
      <c r="BT1364" s="74" t="s">
        <v>5169</v>
      </c>
      <c r="BU1364" s="74" t="s">
        <v>5196</v>
      </c>
      <c r="BV1364" s="74" t="s">
        <v>3909</v>
      </c>
      <c r="BW1364" s="74"/>
      <c r="BX1364" s="74"/>
      <c r="BY1364" s="74"/>
      <c r="BZ1364" s="300" t="s">
        <v>7787</v>
      </c>
      <c r="CA1364" s="356" t="s">
        <v>7788</v>
      </c>
      <c r="CB1364" s="300" t="s">
        <v>7789</v>
      </c>
      <c r="CC1364" s="356" t="s">
        <v>7790</v>
      </c>
      <c r="CD1364" s="311" t="str">
        <f t="shared" si="171"/>
        <v>DISCONTINUED - MR305 NV, 20x9, +18mm Offset, 6x135, 94mm Centerbore, Method Bronze - Matte Black Lip</v>
      </c>
      <c r="CE1364" s="311" t="s">
        <v>3721</v>
      </c>
      <c r="CF1364" s="311" t="s">
        <v>3720</v>
      </c>
      <c r="CG1364" s="300" t="str">
        <f t="shared" si="169"/>
        <v>STREET (3XX)</v>
      </c>
    </row>
    <row r="1365" spans="1:86" s="36" customFormat="1" ht="15" customHeight="1">
      <c r="A1365" s="571">
        <f t="shared" si="168"/>
        <v>1362</v>
      </c>
      <c r="B1365" s="92" t="s">
        <v>84</v>
      </c>
      <c r="C1365" s="92" t="s">
        <v>1038</v>
      </c>
      <c r="D1365" s="92" t="s">
        <v>1086</v>
      </c>
      <c r="E1365" s="129" t="s">
        <v>9959</v>
      </c>
      <c r="F1365" s="84" t="s">
        <v>9959</v>
      </c>
      <c r="G1365" s="83"/>
      <c r="H1365" s="83"/>
      <c r="I1365" s="72" t="s">
        <v>599</v>
      </c>
      <c r="J1365" s="305">
        <v>42005</v>
      </c>
      <c r="K1365" s="305">
        <v>45782</v>
      </c>
      <c r="L1365" s="282" t="s">
        <v>1239</v>
      </c>
      <c r="M1365" s="328">
        <v>377</v>
      </c>
      <c r="N1365" s="85"/>
      <c r="O1365" s="409"/>
      <c r="P1365" s="92">
        <v>18</v>
      </c>
      <c r="Q1365" s="8">
        <v>9</v>
      </c>
      <c r="R1365" s="92" t="s">
        <v>1701</v>
      </c>
      <c r="S1365" s="3">
        <v>8</v>
      </c>
      <c r="T1365" s="3">
        <v>180</v>
      </c>
      <c r="U1365" s="3">
        <v>18</v>
      </c>
      <c r="V1365" s="19">
        <v>5.75</v>
      </c>
      <c r="W1365" s="93" t="s">
        <v>85</v>
      </c>
      <c r="X1365" s="16">
        <v>130.81</v>
      </c>
      <c r="Y1365" s="8">
        <v>32.979999999999997</v>
      </c>
      <c r="Z1365" s="47">
        <v>3640</v>
      </c>
      <c r="AA1365" s="71" t="s">
        <v>5380</v>
      </c>
      <c r="AB1365" s="71" t="s">
        <v>2850</v>
      </c>
      <c r="AC1365" s="47" t="s">
        <v>9731</v>
      </c>
      <c r="AD1365" s="73" t="s">
        <v>1562</v>
      </c>
      <c r="AE1365" s="46" t="s">
        <v>8503</v>
      </c>
      <c r="AF1365" s="82">
        <v>33</v>
      </c>
      <c r="AG1365" s="73" t="s">
        <v>85</v>
      </c>
      <c r="AH1365" s="73" t="s">
        <v>85</v>
      </c>
      <c r="AI1365" s="3" t="s">
        <v>2863</v>
      </c>
      <c r="AJ1365" s="73" t="s">
        <v>1827</v>
      </c>
      <c r="AK1365" s="9">
        <v>1.1000000000000001</v>
      </c>
      <c r="AL1365" s="3" t="s">
        <v>237</v>
      </c>
      <c r="AM1365" s="3" t="s">
        <v>85</v>
      </c>
      <c r="AN1365" s="38" t="s">
        <v>85</v>
      </c>
      <c r="AO1365" s="92" t="s">
        <v>85</v>
      </c>
      <c r="AP1365" s="75">
        <v>16.2</v>
      </c>
      <c r="AQ1365" s="75">
        <v>60</v>
      </c>
      <c r="AR1365" s="92">
        <v>208</v>
      </c>
      <c r="AS1365" s="25">
        <v>0</v>
      </c>
      <c r="AT1365" s="25">
        <v>0</v>
      </c>
      <c r="AU1365" s="25">
        <v>21.4</v>
      </c>
      <c r="AV1365" s="25">
        <v>36.299999999999997</v>
      </c>
      <c r="AW1365" s="25">
        <v>217.6</v>
      </c>
      <c r="AX1365" s="94">
        <v>209.4</v>
      </c>
      <c r="AY1365" s="93">
        <v>123</v>
      </c>
      <c r="AZ1365" s="49">
        <v>89.5</v>
      </c>
      <c r="BA1365" s="49">
        <v>89.5</v>
      </c>
      <c r="BB1365" s="49">
        <v>42</v>
      </c>
      <c r="BC1365" s="48">
        <v>1.65</v>
      </c>
      <c r="BD1365" s="92" t="s">
        <v>85</v>
      </c>
      <c r="BE1365" s="412" t="s">
        <v>85</v>
      </c>
      <c r="BF1365" s="92" t="s">
        <v>85</v>
      </c>
      <c r="BG1365" s="412" t="s">
        <v>85</v>
      </c>
      <c r="BH1365" s="70">
        <v>37.324260987899777</v>
      </c>
      <c r="BI1365" s="50">
        <v>21.141732283464599</v>
      </c>
      <c r="BJ1365" s="50">
        <v>21.141732283464599</v>
      </c>
      <c r="BK1365" s="50">
        <v>11.929133858267701</v>
      </c>
      <c r="BL1365" s="357">
        <v>8.7375807000000152E-2</v>
      </c>
      <c r="BM1365" s="73">
        <v>36</v>
      </c>
      <c r="BN1365" s="107" t="s">
        <v>3374</v>
      </c>
      <c r="BO1365" s="46" t="s">
        <v>3891</v>
      </c>
      <c r="BP1365" s="74" t="s">
        <v>3907</v>
      </c>
      <c r="BQ1365" s="74" t="s">
        <v>5204</v>
      </c>
      <c r="BR1365" s="74" t="s">
        <v>5198</v>
      </c>
      <c r="BS1365" s="74" t="s">
        <v>5199</v>
      </c>
      <c r="BT1365" s="74" t="s">
        <v>5169</v>
      </c>
      <c r="BU1365" s="74" t="s">
        <v>5196</v>
      </c>
      <c r="BV1365" s="74" t="s">
        <v>3909</v>
      </c>
      <c r="BW1365" s="74"/>
      <c r="BX1365" s="74"/>
      <c r="BY1365" s="74"/>
      <c r="BZ1365" s="300" t="s">
        <v>6112</v>
      </c>
      <c r="CA1365" s="356" t="s">
        <v>7334</v>
      </c>
      <c r="CB1365" s="300" t="s">
        <v>6119</v>
      </c>
      <c r="CC1365" s="356" t="s">
        <v>7335</v>
      </c>
      <c r="CD1365" s="311" t="str">
        <f t="shared" si="171"/>
        <v>DISCONTINUED - MR309 Grid, 18x9, +18mm Offset, 8x180, 130.81mm Centerbore, Titanium - Matte Black Lip</v>
      </c>
      <c r="CE1365" s="311" t="s">
        <v>3721</v>
      </c>
      <c r="CF1365" s="311" t="s">
        <v>3720</v>
      </c>
      <c r="CG1365" s="300" t="str">
        <f t="shared" si="169"/>
        <v>STREET (3XX)</v>
      </c>
    </row>
    <row r="1366" spans="1:86" s="36" customFormat="1" ht="15" customHeight="1">
      <c r="A1366" s="571">
        <f t="shared" si="168"/>
        <v>1363</v>
      </c>
      <c r="B1366" s="92" t="s">
        <v>84</v>
      </c>
      <c r="C1366" s="92" t="s">
        <v>1038</v>
      </c>
      <c r="D1366" s="92" t="s">
        <v>3867</v>
      </c>
      <c r="E1366" s="84" t="s">
        <v>9960</v>
      </c>
      <c r="F1366" s="84" t="s">
        <v>9960</v>
      </c>
      <c r="G1366" s="83" t="s">
        <v>2095</v>
      </c>
      <c r="H1366" s="83"/>
      <c r="I1366" s="72" t="s">
        <v>5997</v>
      </c>
      <c r="J1366" s="315">
        <v>44902.464278136576</v>
      </c>
      <c r="K1366" s="305">
        <v>45782</v>
      </c>
      <c r="L1366" s="282" t="s">
        <v>1239</v>
      </c>
      <c r="M1366" s="328">
        <v>461</v>
      </c>
      <c r="N1366" s="85"/>
      <c r="O1366" s="409"/>
      <c r="P1366" s="29">
        <v>20</v>
      </c>
      <c r="Q1366" s="8">
        <v>10</v>
      </c>
      <c r="R1366" s="92" t="s">
        <v>1700</v>
      </c>
      <c r="S1366" s="3">
        <v>8</v>
      </c>
      <c r="T1366" s="29">
        <v>170</v>
      </c>
      <c r="U1366" s="29">
        <v>-18</v>
      </c>
      <c r="V1366" s="16">
        <v>4.75</v>
      </c>
      <c r="W1366" s="93" t="s">
        <v>85</v>
      </c>
      <c r="X1366" s="16">
        <v>130.81</v>
      </c>
      <c r="Y1366" s="41">
        <v>38.46</v>
      </c>
      <c r="Z1366" s="47">
        <v>3640</v>
      </c>
      <c r="AA1366" s="11" t="s">
        <v>2516</v>
      </c>
      <c r="AB1366" s="11" t="s">
        <v>2850</v>
      </c>
      <c r="AC1366" s="47" t="s">
        <v>9842</v>
      </c>
      <c r="AD1366" s="74" t="s">
        <v>1746</v>
      </c>
      <c r="AE1366" s="46" t="s">
        <v>8503</v>
      </c>
      <c r="AF1366" s="82">
        <v>33</v>
      </c>
      <c r="AG1366" s="80" t="s">
        <v>85</v>
      </c>
      <c r="AH1366" s="73" t="s">
        <v>85</v>
      </c>
      <c r="AI1366" s="73" t="s">
        <v>2863</v>
      </c>
      <c r="AJ1366" s="73" t="s">
        <v>85</v>
      </c>
      <c r="AK1366" s="9" t="s">
        <v>85</v>
      </c>
      <c r="AL1366" s="74" t="s">
        <v>237</v>
      </c>
      <c r="AM1366" s="74" t="s">
        <v>85</v>
      </c>
      <c r="AN1366" s="38" t="s">
        <v>85</v>
      </c>
      <c r="AO1366" s="74" t="s">
        <v>85</v>
      </c>
      <c r="AP1366" s="75">
        <v>16.2</v>
      </c>
      <c r="AQ1366" s="75">
        <v>60</v>
      </c>
      <c r="AR1366" s="3">
        <v>200</v>
      </c>
      <c r="AS1366" s="34">
        <v>0</v>
      </c>
      <c r="AT1366" s="34">
        <v>0</v>
      </c>
      <c r="AU1366" s="34">
        <v>17</v>
      </c>
      <c r="AV1366" s="34">
        <v>41</v>
      </c>
      <c r="AW1366" s="34">
        <v>245</v>
      </c>
      <c r="AX1366" s="94">
        <v>239</v>
      </c>
      <c r="AY1366" s="384">
        <v>128</v>
      </c>
      <c r="AZ1366" s="382">
        <v>103.9</v>
      </c>
      <c r="BA1366" s="382">
        <v>107</v>
      </c>
      <c r="BB1366" s="49">
        <v>77</v>
      </c>
      <c r="BC1366" s="48">
        <v>3.03</v>
      </c>
      <c r="BD1366" s="3" t="s">
        <v>85</v>
      </c>
      <c r="BE1366" s="412" t="s">
        <v>85</v>
      </c>
      <c r="BF1366" s="3" t="s">
        <v>85</v>
      </c>
      <c r="BG1366" s="412" t="s">
        <v>85</v>
      </c>
      <c r="BH1366" s="70">
        <v>44.22</v>
      </c>
      <c r="BI1366" s="50">
        <v>23.228346456692901</v>
      </c>
      <c r="BJ1366" s="50">
        <v>23.228346456692901</v>
      </c>
      <c r="BK1366" s="50">
        <v>12.9133858267717</v>
      </c>
      <c r="BL1366" s="357">
        <v>0.11417680000000027</v>
      </c>
      <c r="BM1366" s="73">
        <v>20</v>
      </c>
      <c r="BN1366" s="107" t="s">
        <v>3374</v>
      </c>
      <c r="BO1366" s="46" t="s">
        <v>3891</v>
      </c>
      <c r="BP1366" s="29" t="s">
        <v>3907</v>
      </c>
      <c r="BQ1366" s="29" t="s">
        <v>5222</v>
      </c>
      <c r="BR1366" s="29" t="s">
        <v>5223</v>
      </c>
      <c r="BS1366" s="29" t="s">
        <v>5216</v>
      </c>
      <c r="BT1366" s="74" t="s">
        <v>4101</v>
      </c>
      <c r="BU1366" s="74" t="s">
        <v>3909</v>
      </c>
      <c r="BV1366" s="74"/>
      <c r="BW1366" s="74"/>
      <c r="BX1366" s="74"/>
      <c r="BY1366" s="74"/>
      <c r="BZ1366" s="300" t="s">
        <v>7880</v>
      </c>
      <c r="CA1366" s="363" t="s">
        <v>7879</v>
      </c>
      <c r="CB1366" s="300" t="s">
        <v>7881</v>
      </c>
      <c r="CC1366" s="363" t="s">
        <v>7882</v>
      </c>
      <c r="CD1366" s="311" t="str">
        <f t="shared" si="171"/>
        <v>DISCONTINUED - MR316, 20x10, -18mm Offset, 8x170, 130.81mm Centerbore, Gloss Titanium</v>
      </c>
      <c r="CE1366" s="311" t="s">
        <v>3721</v>
      </c>
      <c r="CF1366" s="311" t="s">
        <v>3720</v>
      </c>
      <c r="CG1366" s="300" t="str">
        <f t="shared" si="169"/>
        <v>STREET (3XX)</v>
      </c>
    </row>
    <row r="1367" spans="1:86" s="36" customFormat="1" ht="15" customHeight="1">
      <c r="A1367" s="571">
        <f t="shared" si="168"/>
        <v>1364</v>
      </c>
      <c r="B1367" s="92" t="s">
        <v>84</v>
      </c>
      <c r="C1367" s="92" t="s">
        <v>1038</v>
      </c>
      <c r="D1367" s="92" t="s">
        <v>5733</v>
      </c>
      <c r="E1367" s="129" t="s">
        <v>9961</v>
      </c>
      <c r="F1367" s="84" t="s">
        <v>9961</v>
      </c>
      <c r="G1367" s="83"/>
      <c r="H1367" s="83"/>
      <c r="I1367" s="305" t="s">
        <v>5714</v>
      </c>
      <c r="J1367" s="305">
        <v>44672.367325706022</v>
      </c>
      <c r="K1367" s="305">
        <v>45782</v>
      </c>
      <c r="L1367" s="282" t="s">
        <v>1239</v>
      </c>
      <c r="M1367" s="328">
        <v>366</v>
      </c>
      <c r="N1367" s="85"/>
      <c r="O1367" s="409"/>
      <c r="P1367" s="29">
        <v>18</v>
      </c>
      <c r="Q1367" s="8">
        <v>8.5</v>
      </c>
      <c r="R1367" s="92" t="s">
        <v>1697</v>
      </c>
      <c r="S1367" s="3">
        <v>6</v>
      </c>
      <c r="T1367" s="29">
        <v>135</v>
      </c>
      <c r="U1367" s="29">
        <v>40</v>
      </c>
      <c r="V1367" s="16">
        <v>6.27</v>
      </c>
      <c r="W1367" s="93" t="s">
        <v>85</v>
      </c>
      <c r="X1367" s="16">
        <v>87</v>
      </c>
      <c r="Y1367" s="8">
        <v>30.64</v>
      </c>
      <c r="Z1367" s="47">
        <v>2650</v>
      </c>
      <c r="AA1367" s="11" t="s">
        <v>2168</v>
      </c>
      <c r="AB1367" s="11" t="s">
        <v>2846</v>
      </c>
      <c r="AC1367" s="47" t="s">
        <v>9962</v>
      </c>
      <c r="AD1367" s="74" t="s">
        <v>5622</v>
      </c>
      <c r="AE1367" s="46" t="s">
        <v>8501</v>
      </c>
      <c r="AF1367" s="82">
        <v>22</v>
      </c>
      <c r="AG1367" s="80" t="s">
        <v>85</v>
      </c>
      <c r="AH1367" s="73" t="s">
        <v>85</v>
      </c>
      <c r="AI1367" s="73" t="s">
        <v>85</v>
      </c>
      <c r="AJ1367" s="73" t="s">
        <v>85</v>
      </c>
      <c r="AK1367" s="9" t="s">
        <v>85</v>
      </c>
      <c r="AL1367" s="13" t="s">
        <v>237</v>
      </c>
      <c r="AM1367" s="75" t="s">
        <v>85</v>
      </c>
      <c r="AN1367" s="38" t="s">
        <v>85</v>
      </c>
      <c r="AO1367" s="3" t="s">
        <v>85</v>
      </c>
      <c r="AP1367" s="75">
        <v>16.2</v>
      </c>
      <c r="AQ1367" s="75">
        <v>60</v>
      </c>
      <c r="AR1367" s="3">
        <v>175</v>
      </c>
      <c r="AS1367" s="34">
        <v>3</v>
      </c>
      <c r="AT1367" s="34">
        <v>12</v>
      </c>
      <c r="AU1367" s="34">
        <v>22</v>
      </c>
      <c r="AV1367" s="34">
        <v>24</v>
      </c>
      <c r="AW1367" s="34">
        <v>219</v>
      </c>
      <c r="AX1367" s="94">
        <v>209</v>
      </c>
      <c r="AY1367" s="93">
        <v>82.6</v>
      </c>
      <c r="AZ1367" s="49">
        <v>35.979999999999997</v>
      </c>
      <c r="BA1367" s="49">
        <v>44</v>
      </c>
      <c r="BB1367" s="49">
        <v>31</v>
      </c>
      <c r="BC1367" s="48">
        <v>1.22</v>
      </c>
      <c r="BD1367" s="3" t="s">
        <v>85</v>
      </c>
      <c r="BE1367" s="412" t="s">
        <v>85</v>
      </c>
      <c r="BF1367" s="3" t="s">
        <v>85</v>
      </c>
      <c r="BG1367" s="412" t="s">
        <v>85</v>
      </c>
      <c r="BH1367" s="70">
        <v>34.575831452661639</v>
      </c>
      <c r="BI1367" s="50">
        <v>21.141732283464599</v>
      </c>
      <c r="BJ1367" s="50">
        <v>21.141732283464599</v>
      </c>
      <c r="BK1367" s="50">
        <v>11.417322834645701</v>
      </c>
      <c r="BL1367" s="357">
        <v>8.3627010000000473E-2</v>
      </c>
      <c r="BM1367" s="73">
        <v>36</v>
      </c>
      <c r="BN1367" s="107" t="s">
        <v>3374</v>
      </c>
      <c r="BO1367" s="46" t="s">
        <v>3891</v>
      </c>
      <c r="BP1367" s="29" t="s">
        <v>3907</v>
      </c>
      <c r="BQ1367" s="29" t="s">
        <v>6025</v>
      </c>
      <c r="BR1367" s="29" t="s">
        <v>6026</v>
      </c>
      <c r="BS1367" s="29" t="s">
        <v>6027</v>
      </c>
      <c r="BT1367" s="74" t="s">
        <v>6028</v>
      </c>
      <c r="BU1367" s="74" t="s">
        <v>3909</v>
      </c>
      <c r="BV1367" s="74" t="s">
        <v>6029</v>
      </c>
      <c r="BW1367" s="74"/>
      <c r="BX1367" s="74"/>
      <c r="BY1367" s="74"/>
      <c r="BZ1367" s="300" t="s">
        <v>6509</v>
      </c>
      <c r="CA1367" s="363" t="s">
        <v>7406</v>
      </c>
      <c r="CB1367" s="300" t="s">
        <v>6511</v>
      </c>
      <c r="CC1367" s="363" t="s">
        <v>7407</v>
      </c>
      <c r="CD1367" s="311" t="str">
        <f t="shared" si="171"/>
        <v>DISCONTINUED - MR318, 18x8.5, +40mm Offset, 6x135, 87mm Centerbore, Method Bronze</v>
      </c>
      <c r="CE1367" s="311" t="s">
        <v>3721</v>
      </c>
      <c r="CF1367" s="311" t="s">
        <v>3720</v>
      </c>
      <c r="CG1367" s="300" t="str">
        <f t="shared" si="169"/>
        <v>STREET (3XX)</v>
      </c>
    </row>
    <row r="1368" spans="1:86" s="36" customFormat="1" ht="15" customHeight="1">
      <c r="A1368" s="571">
        <f t="shared" si="168"/>
        <v>1365</v>
      </c>
      <c r="B1368" s="4" t="s">
        <v>84</v>
      </c>
      <c r="C1368" s="92" t="s">
        <v>1038</v>
      </c>
      <c r="D1368" s="92" t="s">
        <v>6024</v>
      </c>
      <c r="E1368" s="84" t="s">
        <v>9963</v>
      </c>
      <c r="F1368" s="84" t="s">
        <v>9963</v>
      </c>
      <c r="G1368" s="83"/>
      <c r="H1368" s="83"/>
      <c r="I1368" s="346">
        <v>191682033810</v>
      </c>
      <c r="J1368" s="305">
        <v>44937.540314895836</v>
      </c>
      <c r="K1368" s="305">
        <v>45782</v>
      </c>
      <c r="L1368" s="282" t="s">
        <v>1239</v>
      </c>
      <c r="M1368" s="328">
        <v>324</v>
      </c>
      <c r="N1368" s="85"/>
      <c r="O1368" s="409"/>
      <c r="P1368" s="29">
        <v>17</v>
      </c>
      <c r="Q1368" s="8">
        <v>8.5</v>
      </c>
      <c r="R1368" s="92" t="s">
        <v>1089</v>
      </c>
      <c r="S1368" s="3">
        <v>6</v>
      </c>
      <c r="T1368" s="29">
        <v>5.5</v>
      </c>
      <c r="U1368" s="29">
        <v>0</v>
      </c>
      <c r="V1368" s="16" t="s">
        <v>5765</v>
      </c>
      <c r="W1368" s="93" t="s">
        <v>85</v>
      </c>
      <c r="X1368" s="16">
        <v>106.25</v>
      </c>
      <c r="Y1368" s="8">
        <v>27.71</v>
      </c>
      <c r="Z1368" s="47">
        <v>2650</v>
      </c>
      <c r="AA1368" s="11" t="s">
        <v>2168</v>
      </c>
      <c r="AB1368" s="11" t="s">
        <v>2846</v>
      </c>
      <c r="AC1368" s="47" t="s">
        <v>9717</v>
      </c>
      <c r="AD1368" s="74" t="s">
        <v>4924</v>
      </c>
      <c r="AE1368" s="46" t="s">
        <v>8501</v>
      </c>
      <c r="AF1368" s="82">
        <v>22</v>
      </c>
      <c r="AG1368" s="80" t="s">
        <v>85</v>
      </c>
      <c r="AH1368" s="80" t="s">
        <v>85</v>
      </c>
      <c r="AI1368" s="80" t="s">
        <v>85</v>
      </c>
      <c r="AJ1368" s="73" t="s">
        <v>85</v>
      </c>
      <c r="AK1368" s="9" t="s">
        <v>85</v>
      </c>
      <c r="AL1368" s="13" t="s">
        <v>236</v>
      </c>
      <c r="AM1368" s="75" t="s">
        <v>1649</v>
      </c>
      <c r="AN1368" s="38">
        <v>2.75</v>
      </c>
      <c r="AO1368" s="3">
        <v>78.3</v>
      </c>
      <c r="AP1368" s="75">
        <v>16.2</v>
      </c>
      <c r="AQ1368" s="75">
        <v>60</v>
      </c>
      <c r="AR1368" s="3">
        <v>175</v>
      </c>
      <c r="AS1368" s="34">
        <v>5.3</v>
      </c>
      <c r="AT1368" s="34">
        <v>26.7</v>
      </c>
      <c r="AU1368" s="34">
        <v>47.9</v>
      </c>
      <c r="AV1368" s="34">
        <v>56.47</v>
      </c>
      <c r="AW1368" s="34">
        <v>210</v>
      </c>
      <c r="AX1368" s="94">
        <v>206</v>
      </c>
      <c r="AY1368" s="381">
        <v>103.34</v>
      </c>
      <c r="AZ1368" s="382">
        <v>33.5</v>
      </c>
      <c r="BA1368" s="382">
        <v>41.5</v>
      </c>
      <c r="BB1368" s="49">
        <v>70</v>
      </c>
      <c r="BC1368" s="48">
        <v>2.76</v>
      </c>
      <c r="BD1368" s="3" t="s">
        <v>85</v>
      </c>
      <c r="BE1368" s="412" t="s">
        <v>85</v>
      </c>
      <c r="BF1368" s="3" t="s">
        <v>85</v>
      </c>
      <c r="BG1368" s="412" t="s">
        <v>85</v>
      </c>
      <c r="BH1368" s="70">
        <v>31.71</v>
      </c>
      <c r="BI1368" s="50">
        <v>20.236220472440898</v>
      </c>
      <c r="BJ1368" s="50">
        <v>20.236220472440898</v>
      </c>
      <c r="BK1368" s="50">
        <v>11.417322834645701</v>
      </c>
      <c r="BL1368" s="357">
        <v>7.6616839999999839E-2</v>
      </c>
      <c r="BM1368" s="73">
        <v>36</v>
      </c>
      <c r="BN1368" s="107" t="s">
        <v>4691</v>
      </c>
      <c r="BO1368" s="46" t="s">
        <v>3891</v>
      </c>
      <c r="BP1368" s="29" t="s">
        <v>3907</v>
      </c>
      <c r="BQ1368" s="29" t="s">
        <v>6685</v>
      </c>
      <c r="BR1368" s="29" t="s">
        <v>6575</v>
      </c>
      <c r="BS1368" s="29" t="s">
        <v>6576</v>
      </c>
      <c r="BT1368" s="74" t="s">
        <v>4101</v>
      </c>
      <c r="BU1368" s="74" t="s">
        <v>3909</v>
      </c>
      <c r="BV1368" s="74" t="s">
        <v>6577</v>
      </c>
      <c r="BW1368" s="74"/>
      <c r="BX1368" s="74"/>
      <c r="BY1368" s="74"/>
      <c r="BZ1368" s="300" t="s">
        <v>7935</v>
      </c>
      <c r="CA1368" s="363" t="s">
        <v>7936</v>
      </c>
      <c r="CB1368" s="300" t="s">
        <v>7937</v>
      </c>
      <c r="CC1368" s="363" t="s">
        <v>7938</v>
      </c>
      <c r="CD1368" s="311" t="str">
        <f t="shared" si="171"/>
        <v>DISCONTINUED - MR320, 17x8.5, 0mm Offset, 6x5.5, 106.25mm Centerbore, Method Bronze</v>
      </c>
      <c r="CE1368" s="311" t="s">
        <v>3721</v>
      </c>
      <c r="CF1368" s="311" t="s">
        <v>3720</v>
      </c>
      <c r="CG1368" s="300" t="str">
        <f t="shared" si="169"/>
        <v>STREET (3XX)</v>
      </c>
    </row>
    <row r="1369" spans="1:86" s="36" customFormat="1" ht="15" customHeight="1">
      <c r="A1369" s="571">
        <f t="shared" si="168"/>
        <v>1366</v>
      </c>
      <c r="B1369" s="4" t="s">
        <v>84</v>
      </c>
      <c r="C1369" s="92" t="s">
        <v>1055</v>
      </c>
      <c r="D1369" s="5" t="s">
        <v>5416</v>
      </c>
      <c r="E1369" s="84" t="s">
        <v>9964</v>
      </c>
      <c r="F1369" s="84" t="s">
        <v>9964</v>
      </c>
      <c r="G1369" s="83"/>
      <c r="H1369" s="83"/>
      <c r="I1369" s="72" t="s">
        <v>2603</v>
      </c>
      <c r="J1369" s="305">
        <v>43418.674976851849</v>
      </c>
      <c r="K1369" s="305">
        <v>45782</v>
      </c>
      <c r="L1369" s="282" t="s">
        <v>1239</v>
      </c>
      <c r="M1369" s="328">
        <v>219</v>
      </c>
      <c r="N1369" s="85"/>
      <c r="O1369" s="409"/>
      <c r="P1369" s="5">
        <v>14</v>
      </c>
      <c r="Q1369" s="70">
        <v>7</v>
      </c>
      <c r="R1369" s="92" t="s">
        <v>1683</v>
      </c>
      <c r="S1369" s="5">
        <v>4</v>
      </c>
      <c r="T1369" s="5">
        <v>156</v>
      </c>
      <c r="U1369" s="5">
        <v>13</v>
      </c>
      <c r="V1369" s="17">
        <v>4.5</v>
      </c>
      <c r="W1369" s="5" t="s">
        <v>168</v>
      </c>
      <c r="X1369" s="17">
        <v>132</v>
      </c>
      <c r="Y1369" s="8">
        <v>13.93</v>
      </c>
      <c r="Z1369" s="47">
        <v>1600</v>
      </c>
      <c r="AA1369" s="72" t="s">
        <v>2165</v>
      </c>
      <c r="AB1369" s="72" t="s">
        <v>2845</v>
      </c>
      <c r="AC1369" s="47" t="s">
        <v>9772</v>
      </c>
      <c r="AD1369" s="2" t="s">
        <v>3942</v>
      </c>
      <c r="AE1369" s="46" t="s">
        <v>8501</v>
      </c>
      <c r="AF1369" s="82">
        <v>22</v>
      </c>
      <c r="AG1369" s="80" t="s">
        <v>85</v>
      </c>
      <c r="AH1369" s="80" t="s">
        <v>85</v>
      </c>
      <c r="AI1369" s="73" t="s">
        <v>85</v>
      </c>
      <c r="AJ1369" s="2" t="s">
        <v>85</v>
      </c>
      <c r="AK1369" s="9" t="s">
        <v>85</v>
      </c>
      <c r="AL1369" s="74" t="s">
        <v>237</v>
      </c>
      <c r="AM1369" s="74" t="s">
        <v>85</v>
      </c>
      <c r="AN1369" s="38" t="s">
        <v>85</v>
      </c>
      <c r="AO1369" s="74" t="s">
        <v>85</v>
      </c>
      <c r="AP1369" s="74">
        <v>14.1</v>
      </c>
      <c r="AQ1369" s="74">
        <v>60</v>
      </c>
      <c r="AR1369" s="74">
        <v>180</v>
      </c>
      <c r="AS1369" s="25">
        <v>0</v>
      </c>
      <c r="AT1369" s="25">
        <v>9</v>
      </c>
      <c r="AU1369" s="25">
        <v>14</v>
      </c>
      <c r="AV1369" s="25">
        <v>0</v>
      </c>
      <c r="AW1369" s="25">
        <v>161</v>
      </c>
      <c r="AX1369" s="25">
        <v>156</v>
      </c>
      <c r="AY1369" s="77">
        <v>115</v>
      </c>
      <c r="AZ1369" s="49">
        <v>39</v>
      </c>
      <c r="BA1369" s="49">
        <v>39</v>
      </c>
      <c r="BB1369" s="49">
        <v>75</v>
      </c>
      <c r="BC1369" s="48">
        <v>2.95</v>
      </c>
      <c r="BD1369" s="3" t="s">
        <v>85</v>
      </c>
      <c r="BE1369" s="412" t="s">
        <v>85</v>
      </c>
      <c r="BF1369" s="3" t="s">
        <v>85</v>
      </c>
      <c r="BG1369" s="412" t="s">
        <v>85</v>
      </c>
      <c r="BH1369" s="70">
        <v>17.75</v>
      </c>
      <c r="BI1369" s="50">
        <v>16.8503937007874</v>
      </c>
      <c r="BJ1369" s="50">
        <v>16.8503937007874</v>
      </c>
      <c r="BK1369" s="50">
        <v>9.8425196850393704</v>
      </c>
      <c r="BL1369" s="357">
        <v>4.5795999999999983E-2</v>
      </c>
      <c r="BM1369" s="5">
        <v>48</v>
      </c>
      <c r="BN1369" s="107" t="s">
        <v>3374</v>
      </c>
      <c r="BO1369" s="46" t="s">
        <v>3891</v>
      </c>
      <c r="BP1369" s="74" t="s">
        <v>4730</v>
      </c>
      <c r="BQ1369" s="74" t="s">
        <v>3907</v>
      </c>
      <c r="BR1369" s="74" t="s">
        <v>5142</v>
      </c>
      <c r="BS1369" s="74" t="s">
        <v>2734</v>
      </c>
      <c r="BT1369" s="74" t="s">
        <v>5140</v>
      </c>
      <c r="BU1369" s="74" t="s">
        <v>5141</v>
      </c>
      <c r="BV1369" s="74"/>
      <c r="BW1369" s="74"/>
      <c r="BX1369" s="74"/>
      <c r="BY1369" s="74"/>
      <c r="BZ1369" s="300" t="s">
        <v>6404</v>
      </c>
      <c r="CA1369" s="356" t="s">
        <v>7346</v>
      </c>
      <c r="CB1369" s="300" t="s">
        <v>6408</v>
      </c>
      <c r="CC1369" s="356" t="s">
        <v>7347</v>
      </c>
      <c r="CD1369" s="311" t="str">
        <f t="shared" si="171"/>
        <v>DISCONTINUED - MR409 Bead Grip, 14x7, 4+3/+13mm Offset, 4x156, 132mm Centerbore, Matte Black</v>
      </c>
      <c r="CE1369" s="311" t="s">
        <v>3721</v>
      </c>
      <c r="CF1369" s="311" t="s">
        <v>3720</v>
      </c>
      <c r="CG1369" s="300" t="str">
        <f t="shared" si="169"/>
        <v>UTV (4XX)</v>
      </c>
    </row>
    <row r="1370" spans="1:86" s="36" customFormat="1" ht="15" customHeight="1">
      <c r="A1370" s="571">
        <f t="shared" si="168"/>
        <v>1367</v>
      </c>
      <c r="B1370" s="4" t="s">
        <v>84</v>
      </c>
      <c r="C1370" s="92" t="s">
        <v>1055</v>
      </c>
      <c r="D1370" s="5" t="s">
        <v>5416</v>
      </c>
      <c r="E1370" s="84" t="s">
        <v>9965</v>
      </c>
      <c r="F1370" s="84" t="s">
        <v>9965</v>
      </c>
      <c r="G1370" s="83"/>
      <c r="H1370" s="83"/>
      <c r="I1370" s="72" t="s">
        <v>2620</v>
      </c>
      <c r="J1370" s="305">
        <v>43418.684803240743</v>
      </c>
      <c r="K1370" s="305">
        <v>45782</v>
      </c>
      <c r="L1370" s="282" t="s">
        <v>1239</v>
      </c>
      <c r="M1370" s="328">
        <v>230</v>
      </c>
      <c r="N1370" s="85"/>
      <c r="O1370" s="409"/>
      <c r="P1370" s="5">
        <v>15</v>
      </c>
      <c r="Q1370" s="70">
        <v>8</v>
      </c>
      <c r="R1370" s="92" t="s">
        <v>1683</v>
      </c>
      <c r="S1370" s="5">
        <v>4</v>
      </c>
      <c r="T1370" s="5">
        <v>156</v>
      </c>
      <c r="U1370" s="5">
        <v>0</v>
      </c>
      <c r="V1370" s="17">
        <v>4.5</v>
      </c>
      <c r="W1370" s="5" t="s">
        <v>171</v>
      </c>
      <c r="X1370" s="17">
        <v>132</v>
      </c>
      <c r="Y1370" s="8">
        <v>15.76</v>
      </c>
      <c r="Z1370" s="47">
        <v>1600</v>
      </c>
      <c r="AA1370" s="72" t="s">
        <v>2597</v>
      </c>
      <c r="AB1370" s="72" t="s">
        <v>2849</v>
      </c>
      <c r="AC1370" s="47" t="s">
        <v>9966</v>
      </c>
      <c r="AD1370" s="2" t="s">
        <v>3942</v>
      </c>
      <c r="AE1370" s="46" t="s">
        <v>8501</v>
      </c>
      <c r="AF1370" s="82">
        <v>22</v>
      </c>
      <c r="AG1370" s="80" t="s">
        <v>85</v>
      </c>
      <c r="AH1370" s="80" t="s">
        <v>85</v>
      </c>
      <c r="AI1370" s="73" t="s">
        <v>85</v>
      </c>
      <c r="AJ1370" s="2" t="s">
        <v>85</v>
      </c>
      <c r="AK1370" s="9" t="s">
        <v>85</v>
      </c>
      <c r="AL1370" s="74" t="s">
        <v>237</v>
      </c>
      <c r="AM1370" s="74" t="s">
        <v>85</v>
      </c>
      <c r="AN1370" s="38" t="s">
        <v>85</v>
      </c>
      <c r="AO1370" s="74" t="s">
        <v>85</v>
      </c>
      <c r="AP1370" s="74">
        <v>14.1</v>
      </c>
      <c r="AQ1370" s="74">
        <v>60</v>
      </c>
      <c r="AR1370" s="74">
        <v>180</v>
      </c>
      <c r="AS1370" s="25">
        <v>0</v>
      </c>
      <c r="AT1370" s="25">
        <v>18.2</v>
      </c>
      <c r="AU1370" s="25">
        <v>29</v>
      </c>
      <c r="AV1370" s="25">
        <v>24</v>
      </c>
      <c r="AW1370" s="25">
        <v>174.6</v>
      </c>
      <c r="AX1370" s="25">
        <v>167</v>
      </c>
      <c r="AY1370" s="77">
        <v>115</v>
      </c>
      <c r="AZ1370" s="49">
        <v>37.799999999999997</v>
      </c>
      <c r="BA1370" s="49">
        <v>38</v>
      </c>
      <c r="BB1370" s="49">
        <v>80</v>
      </c>
      <c r="BC1370" s="48">
        <v>3.15</v>
      </c>
      <c r="BD1370" s="3" t="s">
        <v>85</v>
      </c>
      <c r="BE1370" s="412" t="s">
        <v>85</v>
      </c>
      <c r="BF1370" s="3" t="s">
        <v>85</v>
      </c>
      <c r="BG1370" s="412" t="s">
        <v>85</v>
      </c>
      <c r="BH1370" s="70">
        <v>19.66</v>
      </c>
      <c r="BI1370" s="50">
        <v>17.8740157480315</v>
      </c>
      <c r="BJ1370" s="50">
        <v>17.8740157480315</v>
      </c>
      <c r="BK1370" s="50">
        <v>10.944881889763799</v>
      </c>
      <c r="BL1370" s="357">
        <v>5.7300248000000116E-2</v>
      </c>
      <c r="BM1370" s="5">
        <v>48</v>
      </c>
      <c r="BN1370" s="107" t="s">
        <v>3374</v>
      </c>
      <c r="BO1370" s="46" t="s">
        <v>3891</v>
      </c>
      <c r="BP1370" s="74" t="s">
        <v>4730</v>
      </c>
      <c r="BQ1370" s="74" t="s">
        <v>3907</v>
      </c>
      <c r="BR1370" s="74" t="s">
        <v>5142</v>
      </c>
      <c r="BS1370" s="74" t="s">
        <v>2734</v>
      </c>
      <c r="BT1370" s="74" t="s">
        <v>5140</v>
      </c>
      <c r="BU1370" s="74" t="s">
        <v>5141</v>
      </c>
      <c r="BV1370" s="74"/>
      <c r="BW1370" s="74"/>
      <c r="BX1370" s="74"/>
      <c r="BY1370" s="74"/>
      <c r="BZ1370" s="300" t="s">
        <v>6410</v>
      </c>
      <c r="CA1370" s="356" t="s">
        <v>7322</v>
      </c>
      <c r="CB1370" s="300" t="s">
        <v>6412</v>
      </c>
      <c r="CC1370" s="356" t="s">
        <v>7323</v>
      </c>
      <c r="CD1370" s="311" t="str">
        <f t="shared" si="171"/>
        <v>DISCONTINUED - MR409 Bead Grip, 15x8, 4+4/0mm Offset, 4x156, 132mm Centerbore, Steel Grey</v>
      </c>
      <c r="CE1370" s="311" t="s">
        <v>3721</v>
      </c>
      <c r="CF1370" s="311" t="s">
        <v>3720</v>
      </c>
      <c r="CG1370" s="300" t="str">
        <f t="shared" si="169"/>
        <v>UTV (4XX)</v>
      </c>
    </row>
    <row r="1371" spans="1:86" customFormat="1" ht="15" customHeight="1">
      <c r="A1371" s="571">
        <f t="shared" si="168"/>
        <v>1368</v>
      </c>
      <c r="B1371" s="90" t="s">
        <v>9247</v>
      </c>
      <c r="C1371" s="90" t="s">
        <v>9258</v>
      </c>
      <c r="D1371" s="90" t="s">
        <v>9260</v>
      </c>
      <c r="E1371" s="84" t="s">
        <v>9170</v>
      </c>
      <c r="F1371" s="90" t="s">
        <v>9243</v>
      </c>
      <c r="G1371" s="36"/>
      <c r="H1371" s="36"/>
      <c r="I1371" s="45" t="s">
        <v>9327</v>
      </c>
      <c r="J1371" s="316"/>
      <c r="K1371" s="305">
        <v>45782</v>
      </c>
      <c r="L1371" s="282" t="s">
        <v>1239</v>
      </c>
      <c r="M1371" s="328">
        <v>360</v>
      </c>
      <c r="N1371" s="85"/>
      <c r="O1371" s="409"/>
      <c r="P1371" s="90">
        <v>17</v>
      </c>
      <c r="Q1371" s="46">
        <v>9</v>
      </c>
      <c r="R1371" s="92" t="s">
        <v>1089</v>
      </c>
      <c r="S1371" s="46">
        <v>6</v>
      </c>
      <c r="T1371" s="46">
        <v>5.5</v>
      </c>
      <c r="U1371" s="47">
        <v>0</v>
      </c>
      <c r="V1371" s="47">
        <v>5</v>
      </c>
      <c r="W1371" s="486" t="s">
        <v>85</v>
      </c>
      <c r="X1371" s="48" t="s">
        <v>9341</v>
      </c>
      <c r="Y1371" s="421">
        <v>24.4</v>
      </c>
      <c r="Z1371" s="47">
        <v>2500</v>
      </c>
      <c r="AA1371" s="45" t="s">
        <v>9333</v>
      </c>
      <c r="AB1371" s="72" t="s">
        <v>9334</v>
      </c>
      <c r="AC1371" s="47" t="s">
        <v>9967</v>
      </c>
      <c r="AD1371" s="46" t="s">
        <v>9344</v>
      </c>
      <c r="AE1371" s="46" t="s">
        <v>8501</v>
      </c>
      <c r="AF1371" s="82">
        <v>26.99</v>
      </c>
      <c r="AG1371" s="82" t="s">
        <v>85</v>
      </c>
      <c r="AH1371" s="82" t="s">
        <v>85</v>
      </c>
      <c r="AI1371" s="82" t="s">
        <v>85</v>
      </c>
      <c r="AJ1371" s="82" t="s">
        <v>85</v>
      </c>
      <c r="AK1371" s="82" t="s">
        <v>85</v>
      </c>
      <c r="AL1371" s="90" t="s">
        <v>9345</v>
      </c>
      <c r="AM1371" s="92" t="s">
        <v>85</v>
      </c>
      <c r="AN1371" s="92" t="s">
        <v>85</v>
      </c>
      <c r="AO1371" s="38" t="s">
        <v>85</v>
      </c>
      <c r="AP1371" s="90">
        <v>16</v>
      </c>
      <c r="AQ1371" s="92">
        <v>60</v>
      </c>
      <c r="AR1371" s="90">
        <v>170</v>
      </c>
      <c r="AS1371" s="49"/>
      <c r="AT1371" s="49"/>
      <c r="AU1371" s="25"/>
      <c r="AV1371" s="49"/>
      <c r="AW1371" s="25"/>
      <c r="AX1371" s="94"/>
      <c r="AY1371" s="486"/>
      <c r="AZ1371" s="49"/>
      <c r="BA1371" s="49"/>
      <c r="BB1371" s="49">
        <v>0</v>
      </c>
      <c r="BC1371" s="48">
        <v>0</v>
      </c>
      <c r="BD1371" s="92" t="s">
        <v>85</v>
      </c>
      <c r="BE1371" s="412" t="s">
        <v>85</v>
      </c>
      <c r="BF1371" s="92" t="s">
        <v>85</v>
      </c>
      <c r="BG1371" s="412" t="s">
        <v>85</v>
      </c>
      <c r="BH1371" s="70">
        <v>30</v>
      </c>
      <c r="BI1371" s="50">
        <v>20</v>
      </c>
      <c r="BJ1371" s="50">
        <v>20</v>
      </c>
      <c r="BK1371" s="50">
        <v>12.3</v>
      </c>
      <c r="BL1371" s="357">
        <v>8.0624354880000013E-2</v>
      </c>
      <c r="BM1371" s="73">
        <v>20</v>
      </c>
      <c r="BN1371" s="107" t="s">
        <v>3374</v>
      </c>
      <c r="BO1371" s="46" t="s">
        <v>3891</v>
      </c>
      <c r="BP1371" s="74"/>
      <c r="BQ1371" s="74"/>
      <c r="BR1371" s="74"/>
      <c r="BS1371" s="74"/>
      <c r="BT1371" s="74"/>
      <c r="BU1371" s="74"/>
      <c r="BV1371" s="74"/>
      <c r="BW1371" s="74"/>
      <c r="BX1371" s="74"/>
      <c r="BY1371" s="74"/>
      <c r="BZ1371" s="300"/>
      <c r="CA1371" s="356"/>
      <c r="CB1371" s="300"/>
      <c r="CC1371" s="356"/>
      <c r="CD1371" s="311" t="str">
        <f t="shared" si="171"/>
        <v>DISCONTINUED - EVO 6 Bronco / Ranger, 17x9, 0mm Offset, 6x5.5, 93.1mm Centerbore, Satin Charcoal</v>
      </c>
      <c r="CE1371" s="311" t="s">
        <v>3721</v>
      </c>
      <c r="CF1371" s="311" t="s">
        <v>3720</v>
      </c>
      <c r="CG1371" s="300" t="str">
        <f t="shared" si="169"/>
        <v>EVO</v>
      </c>
      <c r="CH1371" s="36"/>
    </row>
    <row r="1372" spans="1:86" s="36" customFormat="1" ht="15" customHeight="1">
      <c r="A1372" s="571">
        <f t="shared" si="168"/>
        <v>1369</v>
      </c>
      <c r="B1372" s="92" t="s">
        <v>84</v>
      </c>
      <c r="C1372" s="92" t="s">
        <v>1038</v>
      </c>
      <c r="D1372" s="5" t="s">
        <v>2225</v>
      </c>
      <c r="E1372" s="84" t="s">
        <v>9968</v>
      </c>
      <c r="F1372" s="84" t="s">
        <v>9968</v>
      </c>
      <c r="G1372" s="83" t="s">
        <v>2095</v>
      </c>
      <c r="H1372" s="83"/>
      <c r="I1372" s="72" t="s">
        <v>4087</v>
      </c>
      <c r="J1372" s="305">
        <v>43924</v>
      </c>
      <c r="K1372" s="305">
        <v>45824</v>
      </c>
      <c r="L1372" s="282" t="s">
        <v>1239</v>
      </c>
      <c r="M1372" s="328">
        <v>461</v>
      </c>
      <c r="N1372" s="85"/>
      <c r="O1372" s="409"/>
      <c r="P1372" s="5">
        <v>20</v>
      </c>
      <c r="Q1372" s="8">
        <v>10</v>
      </c>
      <c r="R1372" s="92" t="s">
        <v>1697</v>
      </c>
      <c r="S1372" s="3">
        <v>6</v>
      </c>
      <c r="T1372" s="3">
        <v>135</v>
      </c>
      <c r="U1372" s="3">
        <v>-18</v>
      </c>
      <c r="V1372" s="16">
        <v>4.76</v>
      </c>
      <c r="W1372" s="93" t="s">
        <v>85</v>
      </c>
      <c r="X1372" s="16">
        <v>94</v>
      </c>
      <c r="Y1372" s="8">
        <v>37.11</v>
      </c>
      <c r="Z1372" s="47">
        <v>2650</v>
      </c>
      <c r="AA1372" s="71" t="s">
        <v>5156</v>
      </c>
      <c r="AB1372" s="71" t="s">
        <v>2846</v>
      </c>
      <c r="AC1372" s="47" t="s">
        <v>9859</v>
      </c>
      <c r="AD1372" s="73" t="s">
        <v>1552</v>
      </c>
      <c r="AE1372" s="46" t="s">
        <v>8503</v>
      </c>
      <c r="AF1372" s="82">
        <v>33</v>
      </c>
      <c r="AG1372" s="80" t="s">
        <v>85</v>
      </c>
      <c r="AH1372" s="92" t="s">
        <v>85</v>
      </c>
      <c r="AI1372" s="73" t="s">
        <v>2858</v>
      </c>
      <c r="AJ1372" s="73" t="s">
        <v>1827</v>
      </c>
      <c r="AK1372" s="9">
        <v>1.1000000000000001</v>
      </c>
      <c r="AL1372" s="92" t="s">
        <v>237</v>
      </c>
      <c r="AM1372" s="92" t="s">
        <v>85</v>
      </c>
      <c r="AN1372" s="38" t="s">
        <v>85</v>
      </c>
      <c r="AO1372" s="92" t="s">
        <v>85</v>
      </c>
      <c r="AP1372" s="75">
        <v>16.2</v>
      </c>
      <c r="AQ1372" s="75">
        <v>60</v>
      </c>
      <c r="AR1372" s="92">
        <v>170</v>
      </c>
      <c r="AS1372" s="25">
        <v>7.1</v>
      </c>
      <c r="AT1372" s="25">
        <v>21.4</v>
      </c>
      <c r="AU1372" s="25">
        <v>45.6</v>
      </c>
      <c r="AV1372" s="25">
        <v>59.6</v>
      </c>
      <c r="AW1372" s="25">
        <v>245.4</v>
      </c>
      <c r="AX1372" s="94">
        <v>241</v>
      </c>
      <c r="AY1372" s="93">
        <v>88.2</v>
      </c>
      <c r="AZ1372" s="49">
        <v>52.7</v>
      </c>
      <c r="BA1372" s="49">
        <v>75</v>
      </c>
      <c r="BB1372" s="49">
        <v>52</v>
      </c>
      <c r="BC1372" s="48">
        <v>2.0499999999999998</v>
      </c>
      <c r="BD1372" s="92" t="s">
        <v>85</v>
      </c>
      <c r="BE1372" s="412" t="s">
        <v>85</v>
      </c>
      <c r="BF1372" s="92" t="s">
        <v>85</v>
      </c>
      <c r="BG1372" s="412" t="s">
        <v>85</v>
      </c>
      <c r="BH1372" s="70">
        <v>42.475729180953074</v>
      </c>
      <c r="BI1372" s="50">
        <v>23.228346456692901</v>
      </c>
      <c r="BJ1372" s="50">
        <v>23.228346456692901</v>
      </c>
      <c r="BK1372" s="50">
        <v>12.9133858267717</v>
      </c>
      <c r="BL1372" s="357">
        <v>0.11417680000000027</v>
      </c>
      <c r="BM1372" s="73">
        <v>20</v>
      </c>
      <c r="BN1372" s="107" t="s">
        <v>7485</v>
      </c>
      <c r="BO1372" s="46" t="s">
        <v>3891</v>
      </c>
      <c r="BP1372" s="74" t="s">
        <v>3907</v>
      </c>
      <c r="BQ1372" s="74" t="s">
        <v>4615</v>
      </c>
      <c r="BR1372" s="74" t="s">
        <v>5198</v>
      </c>
      <c r="BS1372" s="74" t="s">
        <v>5199</v>
      </c>
      <c r="BT1372" s="74" t="s">
        <v>5169</v>
      </c>
      <c r="BU1372" s="74" t="s">
        <v>5196</v>
      </c>
      <c r="BV1372" s="74" t="s">
        <v>3909</v>
      </c>
      <c r="BW1372" s="74"/>
      <c r="BX1372" s="74"/>
      <c r="BY1372" s="74"/>
      <c r="BZ1372" s="300" t="s">
        <v>7787</v>
      </c>
      <c r="CA1372" s="356" t="s">
        <v>7788</v>
      </c>
      <c r="CB1372" s="300" t="s">
        <v>7789</v>
      </c>
      <c r="CC1372" s="356" t="s">
        <v>7790</v>
      </c>
      <c r="CD1372" s="311" t="str">
        <f t="shared" ref="CD1372:CD1435" si="172">CONCATENATE("DISCONTINUED"," ","-"," ",D1372,", ",P1372,"x",Q1372,", ",IF(W1372="N/A", "", CONCATENATE(W1372, "/")),IF(U1372&gt;0, CONCATENATE("+",U1372), U1372),"mm Offset, ",R1372,", ",X1372,"mm Centerbore, ",PROPER(AA1372), "", IF(BF1372="N/A", "", CONCATENATE(", w/ ", BF1372)))</f>
        <v>DISCONTINUED - MR305 NV, 20x10, -18mm Offset, 6x135, 94mm Centerbore, Method Bronze - Matte Black Lip</v>
      </c>
      <c r="CE1372" s="311" t="s">
        <v>3721</v>
      </c>
      <c r="CF1372" s="311" t="s">
        <v>3720</v>
      </c>
      <c r="CG1372" s="300" t="str">
        <f t="shared" si="169"/>
        <v>STREET (3XX)</v>
      </c>
    </row>
    <row r="1373" spans="1:86" s="36" customFormat="1" ht="15" customHeight="1">
      <c r="A1373" s="571">
        <f t="shared" si="168"/>
        <v>1370</v>
      </c>
      <c r="B1373" s="92" t="s">
        <v>84</v>
      </c>
      <c r="C1373" s="92" t="s">
        <v>1038</v>
      </c>
      <c r="D1373" s="92" t="s">
        <v>1976</v>
      </c>
      <c r="E1373" s="84" t="s">
        <v>9969</v>
      </c>
      <c r="F1373" s="84" t="s">
        <v>9969</v>
      </c>
      <c r="G1373" s="83"/>
      <c r="H1373" s="83"/>
      <c r="I1373" s="72" t="s">
        <v>3120</v>
      </c>
      <c r="J1373" s="305">
        <v>43613</v>
      </c>
      <c r="K1373" s="305">
        <v>45824</v>
      </c>
      <c r="L1373" s="282" t="s">
        <v>1239</v>
      </c>
      <c r="M1373" s="328">
        <v>409</v>
      </c>
      <c r="N1373" s="85"/>
      <c r="O1373" s="409"/>
      <c r="P1373" s="29">
        <v>17</v>
      </c>
      <c r="Q1373" s="24">
        <v>8.5</v>
      </c>
      <c r="R1373" s="92" t="s">
        <v>1699</v>
      </c>
      <c r="S1373" s="3">
        <v>8</v>
      </c>
      <c r="T1373" s="29">
        <v>6.5</v>
      </c>
      <c r="U1373" s="29">
        <v>25</v>
      </c>
      <c r="V1373" s="16">
        <v>5.8</v>
      </c>
      <c r="W1373" s="93" t="s">
        <v>85</v>
      </c>
      <c r="X1373" s="16">
        <v>130.81</v>
      </c>
      <c r="Y1373" s="8">
        <v>28.76</v>
      </c>
      <c r="Z1373" s="47">
        <v>3640</v>
      </c>
      <c r="AA1373" s="71" t="s">
        <v>5160</v>
      </c>
      <c r="AB1373" s="71" t="s">
        <v>2847</v>
      </c>
      <c r="AC1373" s="47" t="s">
        <v>9970</v>
      </c>
      <c r="AD1373" s="71" t="s">
        <v>1597</v>
      </c>
      <c r="AE1373" s="46" t="s">
        <v>8503</v>
      </c>
      <c r="AF1373" s="82">
        <v>33</v>
      </c>
      <c r="AG1373" s="73" t="s">
        <v>85</v>
      </c>
      <c r="AH1373" s="73" t="s">
        <v>85</v>
      </c>
      <c r="AI1373" s="3" t="s">
        <v>2863</v>
      </c>
      <c r="AJ1373" s="79" t="s">
        <v>2484</v>
      </c>
      <c r="AK1373" s="9">
        <v>1.1000000000000001</v>
      </c>
      <c r="AL1373" s="71" t="s">
        <v>237</v>
      </c>
      <c r="AM1373" s="3" t="s">
        <v>85</v>
      </c>
      <c r="AN1373" s="38" t="s">
        <v>85</v>
      </c>
      <c r="AO1373" s="3" t="s">
        <v>85</v>
      </c>
      <c r="AP1373" s="75">
        <v>16.2</v>
      </c>
      <c r="AQ1373" s="75">
        <v>60</v>
      </c>
      <c r="AR1373" s="3">
        <v>200</v>
      </c>
      <c r="AS1373" s="34">
        <v>0</v>
      </c>
      <c r="AT1373" s="34">
        <v>0</v>
      </c>
      <c r="AU1373" s="34">
        <v>16</v>
      </c>
      <c r="AV1373" s="34">
        <v>16.600000000000001</v>
      </c>
      <c r="AW1373" s="34">
        <v>207.7</v>
      </c>
      <c r="AX1373" s="34">
        <v>198.8</v>
      </c>
      <c r="AY1373" s="93">
        <v>123.1</v>
      </c>
      <c r="AZ1373" s="49">
        <v>92</v>
      </c>
      <c r="BA1373" s="49">
        <v>92</v>
      </c>
      <c r="BB1373" s="49">
        <v>52</v>
      </c>
      <c r="BC1373" s="48">
        <v>2.0499999999999998</v>
      </c>
      <c r="BD1373" s="92" t="s">
        <v>85</v>
      </c>
      <c r="BE1373" s="412" t="s">
        <v>85</v>
      </c>
      <c r="BF1373" s="92" t="s">
        <v>85</v>
      </c>
      <c r="BG1373" s="412" t="s">
        <v>85</v>
      </c>
      <c r="BH1373" s="70">
        <v>34.33</v>
      </c>
      <c r="BI1373" s="50">
        <v>20.236220472440898</v>
      </c>
      <c r="BJ1373" s="50">
        <v>20.236220472440898</v>
      </c>
      <c r="BK1373" s="50">
        <v>11.417322834645701</v>
      </c>
      <c r="BL1373" s="357">
        <v>7.6616839999999839E-2</v>
      </c>
      <c r="BM1373" s="73">
        <v>36</v>
      </c>
      <c r="BN1373" s="107" t="s">
        <v>3374</v>
      </c>
      <c r="BO1373" s="46" t="s">
        <v>3891</v>
      </c>
      <c r="BP1373" s="29" t="s">
        <v>3907</v>
      </c>
      <c r="BQ1373" s="29" t="s">
        <v>5175</v>
      </c>
      <c r="BR1373" s="29" t="s">
        <v>2709</v>
      </c>
      <c r="BS1373" s="29" t="s">
        <v>5199</v>
      </c>
      <c r="BT1373" s="74" t="s">
        <v>5210</v>
      </c>
      <c r="BU1373" s="74" t="s">
        <v>5189</v>
      </c>
      <c r="BV1373" s="74" t="s">
        <v>4101</v>
      </c>
      <c r="BW1373" s="74" t="s">
        <v>3909</v>
      </c>
      <c r="BX1373" s="74"/>
      <c r="BY1373" s="74"/>
      <c r="BZ1373" s="300" t="s">
        <v>6182</v>
      </c>
      <c r="CA1373" s="356" t="s">
        <v>7858</v>
      </c>
      <c r="CB1373" s="300" t="s">
        <v>6187</v>
      </c>
      <c r="CC1373" s="356" t="s">
        <v>7857</v>
      </c>
      <c r="CD1373" s="311" t="str">
        <f t="shared" si="172"/>
        <v>DISCONTINUED - MR315, 17x8.5, +25mm Offset, 8x6.5, 130.81mm Centerbore, Gold - Black Lip</v>
      </c>
      <c r="CE1373" s="311" t="s">
        <v>3721</v>
      </c>
      <c r="CF1373" s="311" t="s">
        <v>3720</v>
      </c>
      <c r="CG1373" s="300" t="str">
        <f t="shared" si="169"/>
        <v>STREET (3XX)</v>
      </c>
    </row>
    <row r="1374" spans="1:86" s="36" customFormat="1" ht="15" customHeight="1">
      <c r="A1374" s="571">
        <f t="shared" si="168"/>
        <v>1371</v>
      </c>
      <c r="B1374" s="97" t="s">
        <v>84</v>
      </c>
      <c r="C1374" s="97" t="s">
        <v>1038</v>
      </c>
      <c r="D1374" s="97" t="s">
        <v>1976</v>
      </c>
      <c r="E1374" s="84" t="s">
        <v>9971</v>
      </c>
      <c r="F1374" s="84" t="s">
        <v>9971</v>
      </c>
      <c r="G1374" s="83" t="s">
        <v>2095</v>
      </c>
      <c r="H1374" s="83"/>
      <c r="I1374" s="42" t="s">
        <v>5345</v>
      </c>
      <c r="J1374" s="315">
        <v>44501.579837962963</v>
      </c>
      <c r="K1374" s="305">
        <v>45824</v>
      </c>
      <c r="L1374" s="282" t="s">
        <v>1239</v>
      </c>
      <c r="M1374" s="328">
        <v>503</v>
      </c>
      <c r="N1374" s="85"/>
      <c r="O1374" s="409"/>
      <c r="P1374" s="83">
        <v>20</v>
      </c>
      <c r="Q1374" s="66">
        <v>10</v>
      </c>
      <c r="R1374" s="92" t="s">
        <v>1692</v>
      </c>
      <c r="S1374" s="13">
        <v>5</v>
      </c>
      <c r="T1374" s="83">
        <v>5</v>
      </c>
      <c r="U1374" s="83">
        <v>-18</v>
      </c>
      <c r="V1374" s="40">
        <v>4.76</v>
      </c>
      <c r="W1374" s="95" t="s">
        <v>85</v>
      </c>
      <c r="X1374" s="40">
        <v>71.5</v>
      </c>
      <c r="Y1374" s="41">
        <v>42.14</v>
      </c>
      <c r="Z1374" s="47">
        <v>2650</v>
      </c>
      <c r="AA1374" s="71" t="s">
        <v>5160</v>
      </c>
      <c r="AB1374" s="11" t="s">
        <v>2847</v>
      </c>
      <c r="AC1374" s="47" t="s">
        <v>9846</v>
      </c>
      <c r="AD1374" s="11" t="s">
        <v>2049</v>
      </c>
      <c r="AE1374" s="46" t="s">
        <v>8502</v>
      </c>
      <c r="AF1374" s="82">
        <v>33</v>
      </c>
      <c r="AG1374" s="73" t="s">
        <v>85</v>
      </c>
      <c r="AH1374" s="79" t="s">
        <v>1786</v>
      </c>
      <c r="AI1374" s="14" t="s">
        <v>85</v>
      </c>
      <c r="AJ1374" s="31" t="s">
        <v>2484</v>
      </c>
      <c r="AK1374" s="9">
        <v>1.1000000000000001</v>
      </c>
      <c r="AL1374" s="11" t="s">
        <v>237</v>
      </c>
      <c r="AM1374" s="3" t="s">
        <v>85</v>
      </c>
      <c r="AN1374" s="38" t="s">
        <v>85</v>
      </c>
      <c r="AO1374" s="3" t="s">
        <v>85</v>
      </c>
      <c r="AP1374" s="75">
        <v>16.2</v>
      </c>
      <c r="AQ1374" s="75">
        <v>60</v>
      </c>
      <c r="AR1374" s="13">
        <v>160</v>
      </c>
      <c r="AS1374" s="67">
        <v>11.8</v>
      </c>
      <c r="AT1374" s="67">
        <v>23.6</v>
      </c>
      <c r="AU1374" s="67">
        <v>45.9</v>
      </c>
      <c r="AV1374" s="67">
        <v>50.8</v>
      </c>
      <c r="AW1374" s="67">
        <v>247</v>
      </c>
      <c r="AX1374" s="96">
        <v>244</v>
      </c>
      <c r="AY1374" s="77">
        <v>71.5</v>
      </c>
      <c r="AZ1374" s="49">
        <v>37</v>
      </c>
      <c r="BA1374" s="49">
        <v>37</v>
      </c>
      <c r="BB1374" s="49">
        <v>83</v>
      </c>
      <c r="BC1374" s="48">
        <v>3.27</v>
      </c>
      <c r="BD1374" s="3" t="s">
        <v>85</v>
      </c>
      <c r="BE1374" s="412" t="s">
        <v>85</v>
      </c>
      <c r="BF1374" s="3" t="s">
        <v>85</v>
      </c>
      <c r="BG1374" s="412" t="s">
        <v>85</v>
      </c>
      <c r="BH1374" s="70">
        <v>49.1</v>
      </c>
      <c r="BI1374" s="50">
        <v>23.228346456692901</v>
      </c>
      <c r="BJ1374" s="50">
        <v>23.228346456692901</v>
      </c>
      <c r="BK1374" s="50">
        <v>12.9133858267717</v>
      </c>
      <c r="BL1374" s="357">
        <v>0.11417680000000027</v>
      </c>
      <c r="BM1374" s="73">
        <v>20</v>
      </c>
      <c r="BN1374" s="107" t="s">
        <v>3374</v>
      </c>
      <c r="BO1374" s="46" t="s">
        <v>3891</v>
      </c>
      <c r="BP1374" s="29" t="s">
        <v>3907</v>
      </c>
      <c r="BQ1374" s="29" t="s">
        <v>5175</v>
      </c>
      <c r="BR1374" s="29" t="s">
        <v>2709</v>
      </c>
      <c r="BS1374" s="29" t="s">
        <v>5199</v>
      </c>
      <c r="BT1374" s="74" t="s">
        <v>5210</v>
      </c>
      <c r="BU1374" s="74" t="s">
        <v>5189</v>
      </c>
      <c r="BV1374" s="74" t="s">
        <v>4101</v>
      </c>
      <c r="BW1374" s="74" t="s">
        <v>3909</v>
      </c>
      <c r="BX1374" s="74"/>
      <c r="BY1374" s="74"/>
      <c r="BZ1374" s="300" t="s">
        <v>6181</v>
      </c>
      <c r="CA1374" s="356" t="s">
        <v>7352</v>
      </c>
      <c r="CB1374" s="300" t="s">
        <v>6184</v>
      </c>
      <c r="CC1374" s="356" t="s">
        <v>7353</v>
      </c>
      <c r="CD1374" s="311" t="str">
        <f t="shared" si="172"/>
        <v>DISCONTINUED - MR315, 20x10, -18mm Offset, 5x5, 71.5mm Centerbore, Gold - Black Lip</v>
      </c>
      <c r="CE1374" s="311" t="s">
        <v>3721</v>
      </c>
      <c r="CF1374" s="311" t="s">
        <v>3720</v>
      </c>
      <c r="CG1374" s="300" t="str">
        <f t="shared" si="169"/>
        <v>STREET (3XX)</v>
      </c>
    </row>
    <row r="1375" spans="1:86" s="36" customFormat="1" ht="15" customHeight="1">
      <c r="A1375" s="571">
        <f t="shared" si="168"/>
        <v>1372</v>
      </c>
      <c r="B1375" s="97" t="s">
        <v>84</v>
      </c>
      <c r="C1375" s="97" t="s">
        <v>1038</v>
      </c>
      <c r="D1375" s="97" t="s">
        <v>1976</v>
      </c>
      <c r="E1375" s="84" t="s">
        <v>9972</v>
      </c>
      <c r="F1375" s="84" t="s">
        <v>9972</v>
      </c>
      <c r="G1375" s="83" t="s">
        <v>2095</v>
      </c>
      <c r="H1375" s="83"/>
      <c r="I1375" s="42" t="s">
        <v>5354</v>
      </c>
      <c r="J1375" s="315">
        <v>44501.579837962963</v>
      </c>
      <c r="K1375" s="305">
        <v>45824</v>
      </c>
      <c r="L1375" s="282" t="s">
        <v>1239</v>
      </c>
      <c r="M1375" s="328">
        <v>503</v>
      </c>
      <c r="N1375" s="85"/>
      <c r="O1375" s="409"/>
      <c r="P1375" s="83">
        <v>20</v>
      </c>
      <c r="Q1375" s="66">
        <v>10</v>
      </c>
      <c r="R1375" s="92" t="s">
        <v>1089</v>
      </c>
      <c r="S1375" s="13">
        <v>6</v>
      </c>
      <c r="T1375" s="83">
        <v>5.5</v>
      </c>
      <c r="U1375" s="83">
        <v>-18</v>
      </c>
      <c r="V1375" s="40">
        <v>4.76</v>
      </c>
      <c r="W1375" s="95" t="s">
        <v>85</v>
      </c>
      <c r="X1375" s="40">
        <v>106.25</v>
      </c>
      <c r="Y1375" s="41">
        <v>42.12</v>
      </c>
      <c r="Z1375" s="47">
        <v>2650</v>
      </c>
      <c r="AA1375" s="71" t="s">
        <v>5160</v>
      </c>
      <c r="AB1375" s="11" t="s">
        <v>2847</v>
      </c>
      <c r="AC1375" s="47" t="s">
        <v>9857</v>
      </c>
      <c r="AD1375" s="11" t="s">
        <v>2537</v>
      </c>
      <c r="AE1375" s="46" t="s">
        <v>8502</v>
      </c>
      <c r="AF1375" s="82">
        <v>33</v>
      </c>
      <c r="AG1375" s="14" t="s">
        <v>85</v>
      </c>
      <c r="AH1375" s="14" t="s">
        <v>1786</v>
      </c>
      <c r="AI1375" s="13" t="s">
        <v>85</v>
      </c>
      <c r="AJ1375" s="31" t="s">
        <v>2484</v>
      </c>
      <c r="AK1375" s="9">
        <v>1.1000000000000001</v>
      </c>
      <c r="AL1375" s="11" t="s">
        <v>236</v>
      </c>
      <c r="AM1375" s="74" t="s">
        <v>1649</v>
      </c>
      <c r="AN1375" s="38">
        <v>2.75</v>
      </c>
      <c r="AO1375" s="3">
        <v>78.3</v>
      </c>
      <c r="AP1375" s="75">
        <v>16.2</v>
      </c>
      <c r="AQ1375" s="75">
        <v>60</v>
      </c>
      <c r="AR1375" s="13">
        <v>175</v>
      </c>
      <c r="AS1375" s="67">
        <v>3.5</v>
      </c>
      <c r="AT1375" s="67">
        <v>17.3</v>
      </c>
      <c r="AU1375" s="67">
        <v>43.9</v>
      </c>
      <c r="AV1375" s="67">
        <v>50.8</v>
      </c>
      <c r="AW1375" s="67">
        <v>247</v>
      </c>
      <c r="AX1375" s="96">
        <v>244</v>
      </c>
      <c r="AY1375" s="77">
        <v>106.25</v>
      </c>
      <c r="AZ1375" s="49">
        <v>44</v>
      </c>
      <c r="BA1375" s="49">
        <v>44</v>
      </c>
      <c r="BB1375" s="49">
        <v>83</v>
      </c>
      <c r="BC1375" s="48">
        <v>3.27</v>
      </c>
      <c r="BD1375" s="3" t="s">
        <v>85</v>
      </c>
      <c r="BE1375" s="412" t="s">
        <v>85</v>
      </c>
      <c r="BF1375" s="3" t="s">
        <v>85</v>
      </c>
      <c r="BG1375" s="412" t="s">
        <v>85</v>
      </c>
      <c r="BH1375" s="70">
        <v>49.4</v>
      </c>
      <c r="BI1375" s="50">
        <v>23.228346456692901</v>
      </c>
      <c r="BJ1375" s="50">
        <v>23.228346456692901</v>
      </c>
      <c r="BK1375" s="50">
        <v>12.9133858267717</v>
      </c>
      <c r="BL1375" s="357">
        <v>0.11417680000000027</v>
      </c>
      <c r="BM1375" s="73">
        <v>20</v>
      </c>
      <c r="BN1375" s="107" t="s">
        <v>3374</v>
      </c>
      <c r="BO1375" s="46" t="s">
        <v>3891</v>
      </c>
      <c r="BP1375" s="29" t="s">
        <v>3907</v>
      </c>
      <c r="BQ1375" s="29" t="s">
        <v>5175</v>
      </c>
      <c r="BR1375" s="29" t="s">
        <v>2709</v>
      </c>
      <c r="BS1375" s="29" t="s">
        <v>5199</v>
      </c>
      <c r="BT1375" s="74" t="s">
        <v>5210</v>
      </c>
      <c r="BU1375" s="74" t="s">
        <v>5189</v>
      </c>
      <c r="BV1375" s="74" t="s">
        <v>4101</v>
      </c>
      <c r="BW1375" s="74" t="s">
        <v>3909</v>
      </c>
      <c r="BX1375" s="74"/>
      <c r="BY1375" s="74"/>
      <c r="BZ1375" s="300" t="s">
        <v>7861</v>
      </c>
      <c r="CA1375" s="356" t="s">
        <v>7862</v>
      </c>
      <c r="CB1375" s="300" t="s">
        <v>7859</v>
      </c>
      <c r="CC1375" s="356" t="s">
        <v>7860</v>
      </c>
      <c r="CD1375" s="311" t="str">
        <f t="shared" si="172"/>
        <v>DISCONTINUED - MR315, 20x10, -18mm Offset, 6x5.5, 106.25mm Centerbore, Gold - Black Lip</v>
      </c>
      <c r="CE1375" s="311" t="s">
        <v>3721</v>
      </c>
      <c r="CF1375" s="311" t="s">
        <v>3720</v>
      </c>
      <c r="CG1375" s="300" t="str">
        <f t="shared" si="169"/>
        <v>STREET (3XX)</v>
      </c>
    </row>
    <row r="1376" spans="1:86" s="36" customFormat="1" ht="15" customHeight="1">
      <c r="A1376" s="571">
        <f t="shared" si="168"/>
        <v>1373</v>
      </c>
      <c r="B1376" s="92" t="s">
        <v>84</v>
      </c>
      <c r="C1376" s="92" t="s">
        <v>1038</v>
      </c>
      <c r="D1376" s="92" t="s">
        <v>3867</v>
      </c>
      <c r="E1376" s="84" t="s">
        <v>9973</v>
      </c>
      <c r="F1376" s="84" t="s">
        <v>9973</v>
      </c>
      <c r="G1376" s="83"/>
      <c r="H1376" s="83"/>
      <c r="I1376" s="72" t="s">
        <v>5369</v>
      </c>
      <c r="J1376" s="315">
        <v>44501.579837962963</v>
      </c>
      <c r="K1376" s="305">
        <v>45824</v>
      </c>
      <c r="L1376" s="282" t="s">
        <v>1239</v>
      </c>
      <c r="M1376" s="328">
        <v>404</v>
      </c>
      <c r="N1376" s="85"/>
      <c r="O1376" s="409"/>
      <c r="P1376" s="29">
        <v>20</v>
      </c>
      <c r="Q1376" s="8">
        <v>9</v>
      </c>
      <c r="R1376" s="92" t="s">
        <v>1089</v>
      </c>
      <c r="S1376" s="3">
        <v>6</v>
      </c>
      <c r="T1376" s="29">
        <v>5.5</v>
      </c>
      <c r="U1376" s="29">
        <v>18</v>
      </c>
      <c r="V1376" s="16">
        <v>5.7</v>
      </c>
      <c r="W1376" s="93" t="s">
        <v>85</v>
      </c>
      <c r="X1376" s="16">
        <v>106.25</v>
      </c>
      <c r="Y1376" s="41">
        <v>33.29</v>
      </c>
      <c r="Z1376" s="47">
        <v>2650</v>
      </c>
      <c r="AA1376" s="11" t="s">
        <v>2516</v>
      </c>
      <c r="AB1376" s="11" t="s">
        <v>2850</v>
      </c>
      <c r="AC1376" s="47" t="s">
        <v>9769</v>
      </c>
      <c r="AD1376" s="74" t="s">
        <v>1598</v>
      </c>
      <c r="AE1376" s="46" t="s">
        <v>8501</v>
      </c>
      <c r="AF1376" s="82">
        <v>22</v>
      </c>
      <c r="AG1376" s="80" t="s">
        <v>85</v>
      </c>
      <c r="AH1376" s="73" t="s">
        <v>85</v>
      </c>
      <c r="AI1376" s="73" t="s">
        <v>85</v>
      </c>
      <c r="AJ1376" s="73" t="s">
        <v>85</v>
      </c>
      <c r="AK1376" s="9" t="s">
        <v>85</v>
      </c>
      <c r="AL1376" s="74" t="s">
        <v>236</v>
      </c>
      <c r="AM1376" s="74" t="s">
        <v>1649</v>
      </c>
      <c r="AN1376" s="38">
        <v>2.75</v>
      </c>
      <c r="AO1376" s="3">
        <v>78.3</v>
      </c>
      <c r="AP1376" s="75">
        <v>16.2</v>
      </c>
      <c r="AQ1376" s="75">
        <v>60</v>
      </c>
      <c r="AR1376" s="3">
        <v>175</v>
      </c>
      <c r="AS1376" s="34">
        <v>3</v>
      </c>
      <c r="AT1376" s="34">
        <v>16.600000000000001</v>
      </c>
      <c r="AU1376" s="34">
        <v>36.799999999999997</v>
      </c>
      <c r="AV1376" s="34">
        <v>42.9</v>
      </c>
      <c r="AW1376" s="34">
        <v>244</v>
      </c>
      <c r="AX1376" s="94">
        <v>238</v>
      </c>
      <c r="AY1376" s="383">
        <v>103.2</v>
      </c>
      <c r="AZ1376" s="382">
        <v>37.44</v>
      </c>
      <c r="BA1376" s="382">
        <v>45.76</v>
      </c>
      <c r="BB1376" s="49">
        <v>45</v>
      </c>
      <c r="BC1376" s="48">
        <v>1.77</v>
      </c>
      <c r="BD1376" s="3" t="s">
        <v>85</v>
      </c>
      <c r="BE1376" s="412" t="s">
        <v>85</v>
      </c>
      <c r="BF1376" s="3" t="s">
        <v>85</v>
      </c>
      <c r="BG1376" s="412" t="s">
        <v>85</v>
      </c>
      <c r="BH1376" s="70">
        <v>38.492710977479625</v>
      </c>
      <c r="BI1376" s="50">
        <v>23.228346456692901</v>
      </c>
      <c r="BJ1376" s="50">
        <v>23.228346456692901</v>
      </c>
      <c r="BK1376" s="50">
        <v>11.771653543307099</v>
      </c>
      <c r="BL1376" s="357">
        <v>0.10408189999999996</v>
      </c>
      <c r="BM1376" s="14">
        <v>24</v>
      </c>
      <c r="BN1376" s="107" t="s">
        <v>3374</v>
      </c>
      <c r="BO1376" s="46" t="s">
        <v>3891</v>
      </c>
      <c r="BP1376" s="29" t="s">
        <v>3907</v>
      </c>
      <c r="BQ1376" s="29" t="s">
        <v>5222</v>
      </c>
      <c r="BR1376" s="29" t="s">
        <v>5223</v>
      </c>
      <c r="BS1376" s="29" t="s">
        <v>5216</v>
      </c>
      <c r="BT1376" s="74" t="s">
        <v>4101</v>
      </c>
      <c r="BU1376" s="74" t="s">
        <v>3909</v>
      </c>
      <c r="BV1376" s="74"/>
      <c r="BW1376" s="74"/>
      <c r="BX1376" s="74"/>
      <c r="BY1376" s="74"/>
      <c r="BZ1376" s="300" t="s">
        <v>6199</v>
      </c>
      <c r="CA1376" s="363" t="s">
        <v>7883</v>
      </c>
      <c r="CB1376" s="300" t="s">
        <v>6201</v>
      </c>
      <c r="CC1376" s="363" t="s">
        <v>7884</v>
      </c>
      <c r="CD1376" s="311" t="str">
        <f t="shared" si="172"/>
        <v>DISCONTINUED - MR316, 20x9, +18mm Offset, 6x5.5, 106.25mm Centerbore, Gloss Titanium</v>
      </c>
      <c r="CE1376" s="311" t="s">
        <v>3721</v>
      </c>
      <c r="CF1376" s="311" t="s">
        <v>3720</v>
      </c>
      <c r="CG1376" s="300" t="str">
        <f t="shared" si="169"/>
        <v>STREET (3XX)</v>
      </c>
    </row>
    <row r="1377" spans="1:85" s="36" customFormat="1" ht="15" customHeight="1">
      <c r="A1377" s="571">
        <f t="shared" si="168"/>
        <v>1374</v>
      </c>
      <c r="B1377" s="92" t="s">
        <v>84</v>
      </c>
      <c r="C1377" s="92" t="s">
        <v>1038</v>
      </c>
      <c r="D1377" s="92" t="s">
        <v>3867</v>
      </c>
      <c r="E1377" s="84" t="s">
        <v>9974</v>
      </c>
      <c r="F1377" s="84" t="s">
        <v>9974</v>
      </c>
      <c r="G1377" s="83" t="s">
        <v>2095</v>
      </c>
      <c r="H1377" s="83"/>
      <c r="I1377" s="72" t="s">
        <v>5372</v>
      </c>
      <c r="J1377" s="315">
        <v>44501.579837962963</v>
      </c>
      <c r="K1377" s="305">
        <v>45824</v>
      </c>
      <c r="L1377" s="282" t="s">
        <v>1239</v>
      </c>
      <c r="M1377" s="328">
        <v>415</v>
      </c>
      <c r="N1377" s="85"/>
      <c r="O1377" s="409"/>
      <c r="P1377" s="29">
        <v>20</v>
      </c>
      <c r="Q1377" s="24">
        <v>10</v>
      </c>
      <c r="R1377" s="92" t="s">
        <v>1692</v>
      </c>
      <c r="S1377" s="3">
        <v>5</v>
      </c>
      <c r="T1377" s="3">
        <v>5</v>
      </c>
      <c r="U1377" s="29">
        <v>-18</v>
      </c>
      <c r="V1377" s="16">
        <v>4.75</v>
      </c>
      <c r="W1377" s="93" t="s">
        <v>85</v>
      </c>
      <c r="X1377" s="16">
        <v>71.5</v>
      </c>
      <c r="Y1377" s="41">
        <v>35.861861315406756</v>
      </c>
      <c r="Z1377" s="47">
        <v>2650</v>
      </c>
      <c r="AA1377" s="71" t="s">
        <v>4122</v>
      </c>
      <c r="AB1377" s="71" t="s">
        <v>2845</v>
      </c>
      <c r="AC1377" s="47" t="s">
        <v>9846</v>
      </c>
      <c r="AD1377" s="74" t="s">
        <v>1600</v>
      </c>
      <c r="AE1377" s="46" t="s">
        <v>8501</v>
      </c>
      <c r="AF1377" s="82">
        <v>22</v>
      </c>
      <c r="AG1377" s="80" t="s">
        <v>85</v>
      </c>
      <c r="AH1377" s="73" t="s">
        <v>85</v>
      </c>
      <c r="AI1377" s="73" t="s">
        <v>85</v>
      </c>
      <c r="AJ1377" s="73" t="s">
        <v>85</v>
      </c>
      <c r="AK1377" s="9" t="s">
        <v>85</v>
      </c>
      <c r="AL1377" s="74" t="s">
        <v>236</v>
      </c>
      <c r="AM1377" s="74" t="s">
        <v>85</v>
      </c>
      <c r="AN1377" s="38" t="s">
        <v>85</v>
      </c>
      <c r="AO1377" s="74" t="s">
        <v>85</v>
      </c>
      <c r="AP1377" s="75">
        <v>16.2</v>
      </c>
      <c r="AQ1377" s="75">
        <v>60</v>
      </c>
      <c r="AR1377" s="3">
        <v>175</v>
      </c>
      <c r="AS1377" s="34">
        <v>3</v>
      </c>
      <c r="AT1377" s="34">
        <v>16.600000000000001</v>
      </c>
      <c r="AU1377" s="34">
        <v>37.9</v>
      </c>
      <c r="AV1377" s="34">
        <v>47.8</v>
      </c>
      <c r="AW1377" s="34">
        <v>245.7</v>
      </c>
      <c r="AX1377" s="94">
        <v>241.3</v>
      </c>
      <c r="AY1377" s="383">
        <v>71.5</v>
      </c>
      <c r="AZ1377" s="382">
        <v>45.76</v>
      </c>
      <c r="BA1377" s="382">
        <v>45.76</v>
      </c>
      <c r="BB1377" s="49">
        <v>77</v>
      </c>
      <c r="BC1377" s="48">
        <v>3.03</v>
      </c>
      <c r="BD1377" s="3" t="s">
        <v>85</v>
      </c>
      <c r="BE1377" s="412" t="s">
        <v>85</v>
      </c>
      <c r="BF1377" s="3" t="s">
        <v>85</v>
      </c>
      <c r="BG1377" s="412" t="s">
        <v>85</v>
      </c>
      <c r="BH1377" s="70">
        <v>37.978299032381571</v>
      </c>
      <c r="BI1377" s="50">
        <v>23.228346456692901</v>
      </c>
      <c r="BJ1377" s="50">
        <v>23.228346456692901</v>
      </c>
      <c r="BK1377" s="50">
        <v>12.9133858267717</v>
      </c>
      <c r="BL1377" s="357">
        <v>0.11417680000000027</v>
      </c>
      <c r="BM1377" s="73">
        <v>20</v>
      </c>
      <c r="BN1377" s="107" t="s">
        <v>3374</v>
      </c>
      <c r="BO1377" s="46" t="s">
        <v>3891</v>
      </c>
      <c r="BP1377" s="29" t="s">
        <v>3907</v>
      </c>
      <c r="BQ1377" s="29" t="s">
        <v>5222</v>
      </c>
      <c r="BR1377" s="29" t="s">
        <v>5223</v>
      </c>
      <c r="BS1377" s="29" t="s">
        <v>5216</v>
      </c>
      <c r="BT1377" s="74" t="s">
        <v>4101</v>
      </c>
      <c r="BU1377" s="74" t="s">
        <v>3909</v>
      </c>
      <c r="BV1377" s="74"/>
      <c r="BW1377" s="74"/>
      <c r="BX1377" s="74"/>
      <c r="BY1377" s="74"/>
      <c r="BZ1377" s="300"/>
      <c r="CA1377" s="363"/>
      <c r="CB1377" s="300"/>
      <c r="CC1377" s="363"/>
      <c r="CD1377" s="311" t="str">
        <f t="shared" si="172"/>
        <v>DISCONTINUED - MR316, 20x10, -18mm Offset, 5x5, 71.5mm Centerbore, Gloss Black</v>
      </c>
      <c r="CE1377" s="311" t="s">
        <v>3721</v>
      </c>
      <c r="CF1377" s="311" t="s">
        <v>3720</v>
      </c>
      <c r="CG1377" s="300" t="str">
        <f t="shared" si="169"/>
        <v>STREET (3XX)</v>
      </c>
    </row>
    <row r="1378" spans="1:85" s="36" customFormat="1" ht="15" customHeight="1">
      <c r="A1378" s="571">
        <f t="shared" si="168"/>
        <v>1375</v>
      </c>
      <c r="B1378" s="92" t="s">
        <v>84</v>
      </c>
      <c r="C1378" s="92" t="s">
        <v>1038</v>
      </c>
      <c r="D1378" s="92" t="s">
        <v>3867</v>
      </c>
      <c r="E1378" s="84" t="s">
        <v>9975</v>
      </c>
      <c r="F1378" s="84" t="s">
        <v>9975</v>
      </c>
      <c r="G1378" s="83" t="s">
        <v>2095</v>
      </c>
      <c r="H1378" s="83"/>
      <c r="I1378" s="72" t="s">
        <v>5377</v>
      </c>
      <c r="J1378" s="315">
        <v>44501.579837962963</v>
      </c>
      <c r="K1378" s="305">
        <v>45824</v>
      </c>
      <c r="L1378" s="282" t="s">
        <v>1239</v>
      </c>
      <c r="M1378" s="328">
        <v>415</v>
      </c>
      <c r="N1378" s="85"/>
      <c r="O1378" s="409"/>
      <c r="P1378" s="29">
        <v>20</v>
      </c>
      <c r="Q1378" s="24">
        <v>10</v>
      </c>
      <c r="R1378" s="92" t="s">
        <v>1089</v>
      </c>
      <c r="S1378" s="3">
        <v>6</v>
      </c>
      <c r="T1378" s="29">
        <v>5.5</v>
      </c>
      <c r="U1378" s="29">
        <v>-18</v>
      </c>
      <c r="V1378" s="16">
        <v>4.75</v>
      </c>
      <c r="W1378" s="93" t="s">
        <v>85</v>
      </c>
      <c r="X1378" s="16">
        <v>106.25</v>
      </c>
      <c r="Y1378" s="41">
        <v>35.656096537367539</v>
      </c>
      <c r="Z1378" s="47">
        <v>2650</v>
      </c>
      <c r="AA1378" s="11" t="s">
        <v>2516</v>
      </c>
      <c r="AB1378" s="11" t="s">
        <v>2850</v>
      </c>
      <c r="AC1378" s="47" t="s">
        <v>9857</v>
      </c>
      <c r="AD1378" s="74" t="s">
        <v>1598</v>
      </c>
      <c r="AE1378" s="46" t="s">
        <v>8501</v>
      </c>
      <c r="AF1378" s="82">
        <v>22</v>
      </c>
      <c r="AG1378" s="80" t="s">
        <v>85</v>
      </c>
      <c r="AH1378" s="73" t="s">
        <v>85</v>
      </c>
      <c r="AI1378" s="73" t="s">
        <v>85</v>
      </c>
      <c r="AJ1378" s="73" t="s">
        <v>85</v>
      </c>
      <c r="AK1378" s="9" t="s">
        <v>85</v>
      </c>
      <c r="AL1378" s="74" t="s">
        <v>236</v>
      </c>
      <c r="AM1378" s="74" t="s">
        <v>1649</v>
      </c>
      <c r="AN1378" s="38">
        <v>2.75</v>
      </c>
      <c r="AO1378" s="3">
        <v>78.3</v>
      </c>
      <c r="AP1378" s="75">
        <v>16.2</v>
      </c>
      <c r="AQ1378" s="75">
        <v>60</v>
      </c>
      <c r="AR1378" s="3">
        <v>175</v>
      </c>
      <c r="AS1378" s="34">
        <v>3</v>
      </c>
      <c r="AT1378" s="34">
        <v>16.600000000000001</v>
      </c>
      <c r="AU1378" s="34">
        <v>37.9</v>
      </c>
      <c r="AV1378" s="34">
        <v>47.8</v>
      </c>
      <c r="AW1378" s="34">
        <v>245.7</v>
      </c>
      <c r="AX1378" s="94">
        <v>241.3</v>
      </c>
      <c r="AY1378" s="383">
        <v>103.2</v>
      </c>
      <c r="AZ1378" s="382">
        <v>37.44</v>
      </c>
      <c r="BA1378" s="382">
        <v>45.76</v>
      </c>
      <c r="BB1378" s="49">
        <v>77</v>
      </c>
      <c r="BC1378" s="48">
        <v>3.03</v>
      </c>
      <c r="BD1378" s="3" t="s">
        <v>85</v>
      </c>
      <c r="BE1378" s="412" t="s">
        <v>85</v>
      </c>
      <c r="BF1378" s="3" t="s">
        <v>85</v>
      </c>
      <c r="BG1378" s="412" t="s">
        <v>85</v>
      </c>
      <c r="BH1378" s="70">
        <v>41.829039878544101</v>
      </c>
      <c r="BI1378" s="50">
        <v>23.228346456692901</v>
      </c>
      <c r="BJ1378" s="50">
        <v>23.228346456692901</v>
      </c>
      <c r="BK1378" s="50">
        <v>12.9133858267717</v>
      </c>
      <c r="BL1378" s="357">
        <v>0.11417680000000027</v>
      </c>
      <c r="BM1378" s="73">
        <v>20</v>
      </c>
      <c r="BN1378" s="107" t="s">
        <v>3374</v>
      </c>
      <c r="BO1378" s="46" t="s">
        <v>3891</v>
      </c>
      <c r="BP1378" s="29" t="s">
        <v>3907</v>
      </c>
      <c r="BQ1378" s="29" t="s">
        <v>5222</v>
      </c>
      <c r="BR1378" s="29" t="s">
        <v>5223</v>
      </c>
      <c r="BS1378" s="29" t="s">
        <v>5216</v>
      </c>
      <c r="BT1378" s="74" t="s">
        <v>4101</v>
      </c>
      <c r="BU1378" s="74" t="s">
        <v>3909</v>
      </c>
      <c r="BV1378" s="74"/>
      <c r="BW1378" s="74"/>
      <c r="BX1378" s="74"/>
      <c r="BY1378" s="74"/>
      <c r="BZ1378" s="300" t="s">
        <v>6199</v>
      </c>
      <c r="CA1378" s="363" t="s">
        <v>7883</v>
      </c>
      <c r="CB1378" s="300" t="s">
        <v>6201</v>
      </c>
      <c r="CC1378" s="363" t="s">
        <v>7884</v>
      </c>
      <c r="CD1378" s="311" t="str">
        <f t="shared" si="172"/>
        <v>DISCONTINUED - MR316, 20x10, -18mm Offset, 6x5.5, 106.25mm Centerbore, Gloss Titanium</v>
      </c>
      <c r="CE1378" s="311" t="s">
        <v>3721</v>
      </c>
      <c r="CF1378" s="311" t="s">
        <v>3720</v>
      </c>
      <c r="CG1378" s="300" t="str">
        <f t="shared" si="169"/>
        <v>STREET (3XX)</v>
      </c>
    </row>
    <row r="1379" spans="1:85" s="36" customFormat="1" ht="15" customHeight="1">
      <c r="A1379" s="571">
        <f t="shared" si="168"/>
        <v>1376</v>
      </c>
      <c r="B1379" s="92" t="s">
        <v>84</v>
      </c>
      <c r="C1379" s="92" t="s">
        <v>1038</v>
      </c>
      <c r="D1379" s="92" t="s">
        <v>3867</v>
      </c>
      <c r="E1379" s="84" t="s">
        <v>9976</v>
      </c>
      <c r="F1379" s="84" t="s">
        <v>9976</v>
      </c>
      <c r="G1379" s="83" t="s">
        <v>2095</v>
      </c>
      <c r="H1379" s="83"/>
      <c r="I1379" s="72" t="s">
        <v>6000</v>
      </c>
      <c r="J1379" s="315">
        <v>44902.464278645835</v>
      </c>
      <c r="K1379" s="305">
        <v>45824</v>
      </c>
      <c r="L1379" s="282" t="s">
        <v>1239</v>
      </c>
      <c r="M1379" s="328">
        <v>461</v>
      </c>
      <c r="N1379" s="85"/>
      <c r="O1379" s="409"/>
      <c r="P1379" s="29">
        <v>20</v>
      </c>
      <c r="Q1379" s="8">
        <v>10</v>
      </c>
      <c r="R1379" s="92" t="s">
        <v>1699</v>
      </c>
      <c r="S1379" s="3">
        <v>8</v>
      </c>
      <c r="T1379" s="29">
        <v>6.5</v>
      </c>
      <c r="U1379" s="29">
        <v>-18</v>
      </c>
      <c r="V1379" s="16">
        <v>4.75</v>
      </c>
      <c r="W1379" s="93" t="s">
        <v>85</v>
      </c>
      <c r="X1379" s="16">
        <v>130.81</v>
      </c>
      <c r="Y1379" s="41">
        <v>38.049999999999997</v>
      </c>
      <c r="Z1379" s="47">
        <v>3640</v>
      </c>
      <c r="AA1379" s="71" t="s">
        <v>4122</v>
      </c>
      <c r="AB1379" s="71" t="s">
        <v>2845</v>
      </c>
      <c r="AC1379" s="47" t="s">
        <v>9847</v>
      </c>
      <c r="AD1379" s="74" t="s">
        <v>1597</v>
      </c>
      <c r="AE1379" s="46" t="s">
        <v>8503</v>
      </c>
      <c r="AF1379" s="82">
        <v>33</v>
      </c>
      <c r="AG1379" s="80" t="s">
        <v>85</v>
      </c>
      <c r="AH1379" s="73" t="s">
        <v>85</v>
      </c>
      <c r="AI1379" s="73" t="s">
        <v>2863</v>
      </c>
      <c r="AJ1379" s="73" t="s">
        <v>85</v>
      </c>
      <c r="AK1379" s="9" t="s">
        <v>85</v>
      </c>
      <c r="AL1379" s="74" t="s">
        <v>237</v>
      </c>
      <c r="AM1379" s="74" t="s">
        <v>85</v>
      </c>
      <c r="AN1379" s="38" t="s">
        <v>85</v>
      </c>
      <c r="AO1379" s="74" t="s">
        <v>85</v>
      </c>
      <c r="AP1379" s="75">
        <v>16.2</v>
      </c>
      <c r="AQ1379" s="75">
        <v>60</v>
      </c>
      <c r="AR1379" s="3">
        <v>200</v>
      </c>
      <c r="AS1379" s="34">
        <v>0</v>
      </c>
      <c r="AT1379" s="34">
        <v>0</v>
      </c>
      <c r="AU1379" s="34">
        <v>17</v>
      </c>
      <c r="AV1379" s="34">
        <v>41</v>
      </c>
      <c r="AW1379" s="34">
        <v>245</v>
      </c>
      <c r="AX1379" s="94">
        <v>239</v>
      </c>
      <c r="AY1379" s="381">
        <v>123.1</v>
      </c>
      <c r="AZ1379" s="382">
        <v>92</v>
      </c>
      <c r="BA1379" s="382">
        <v>92</v>
      </c>
      <c r="BB1379" s="49">
        <v>77</v>
      </c>
      <c r="BC1379" s="48">
        <v>3.03</v>
      </c>
      <c r="BD1379" s="3" t="s">
        <v>85</v>
      </c>
      <c r="BE1379" s="412" t="s">
        <v>85</v>
      </c>
      <c r="BF1379" s="3" t="s">
        <v>85</v>
      </c>
      <c r="BG1379" s="412" t="s">
        <v>85</v>
      </c>
      <c r="BH1379" s="70">
        <v>42.55</v>
      </c>
      <c r="BI1379" s="50">
        <v>23.228346456692901</v>
      </c>
      <c r="BJ1379" s="50">
        <v>23.228346456692901</v>
      </c>
      <c r="BK1379" s="50">
        <v>12.9133858267717</v>
      </c>
      <c r="BL1379" s="357">
        <v>0.11417680000000027</v>
      </c>
      <c r="BM1379" s="73">
        <v>20</v>
      </c>
      <c r="BN1379" s="107" t="s">
        <v>3374</v>
      </c>
      <c r="BO1379" s="46" t="s">
        <v>3891</v>
      </c>
      <c r="BP1379" s="29" t="s">
        <v>3907</v>
      </c>
      <c r="BQ1379" s="29" t="s">
        <v>5222</v>
      </c>
      <c r="BR1379" s="29" t="s">
        <v>5223</v>
      </c>
      <c r="BS1379" s="29" t="s">
        <v>5216</v>
      </c>
      <c r="BT1379" s="74" t="s">
        <v>4101</v>
      </c>
      <c r="BU1379" s="74" t="s">
        <v>3909</v>
      </c>
      <c r="BV1379" s="74"/>
      <c r="BW1379" s="74"/>
      <c r="BX1379" s="74"/>
      <c r="BY1379" s="74"/>
      <c r="BZ1379" s="300" t="s">
        <v>7877</v>
      </c>
      <c r="CA1379" s="363" t="s">
        <v>7878</v>
      </c>
      <c r="CB1379" s="300" t="s">
        <v>7875</v>
      </c>
      <c r="CC1379" s="363" t="s">
        <v>7876</v>
      </c>
      <c r="CD1379" s="311" t="str">
        <f t="shared" si="172"/>
        <v>DISCONTINUED - MR316, 20x10, -18mm Offset, 8x6.5, 130.81mm Centerbore, Gloss Black</v>
      </c>
      <c r="CE1379" s="311" t="s">
        <v>3721</v>
      </c>
      <c r="CF1379" s="311" t="s">
        <v>3720</v>
      </c>
      <c r="CG1379" s="300" t="str">
        <f t="shared" si="169"/>
        <v>STREET (3XX)</v>
      </c>
    </row>
    <row r="1380" spans="1:85" s="36" customFormat="1" ht="15" customHeight="1">
      <c r="A1380" s="571">
        <f t="shared" si="168"/>
        <v>1377</v>
      </c>
      <c r="B1380" s="92" t="s">
        <v>84</v>
      </c>
      <c r="C1380" s="92" t="s">
        <v>1038</v>
      </c>
      <c r="D1380" s="92" t="s">
        <v>4208</v>
      </c>
      <c r="E1380" s="129" t="s">
        <v>9977</v>
      </c>
      <c r="F1380" s="84" t="s">
        <v>9977</v>
      </c>
      <c r="G1380" s="83"/>
      <c r="H1380" s="83"/>
      <c r="I1380" s="72" t="s">
        <v>4239</v>
      </c>
      <c r="J1380" s="305">
        <v>44026</v>
      </c>
      <c r="K1380" s="305">
        <v>45824</v>
      </c>
      <c r="L1380" s="282" t="s">
        <v>1239</v>
      </c>
      <c r="M1380" s="328">
        <v>461</v>
      </c>
      <c r="N1380" s="85"/>
      <c r="O1380" s="409"/>
      <c r="P1380" s="29">
        <v>20</v>
      </c>
      <c r="Q1380" s="8">
        <v>9</v>
      </c>
      <c r="R1380" s="92" t="s">
        <v>1688</v>
      </c>
      <c r="S1380" s="3">
        <v>5</v>
      </c>
      <c r="T1380" s="29">
        <v>150</v>
      </c>
      <c r="U1380" s="29">
        <v>18</v>
      </c>
      <c r="V1380" s="16">
        <v>5.75</v>
      </c>
      <c r="W1380" s="93" t="s">
        <v>85</v>
      </c>
      <c r="X1380" s="16">
        <v>110.5</v>
      </c>
      <c r="Y1380" s="8">
        <v>37.74</v>
      </c>
      <c r="Z1380" s="47">
        <v>2650</v>
      </c>
      <c r="AA1380" s="71" t="s">
        <v>2165</v>
      </c>
      <c r="AB1380" s="71" t="s">
        <v>2845</v>
      </c>
      <c r="AC1380" s="47" t="s">
        <v>9768</v>
      </c>
      <c r="AD1380" s="74" t="s">
        <v>1598</v>
      </c>
      <c r="AE1380" s="46" t="s">
        <v>8501</v>
      </c>
      <c r="AF1380" s="82">
        <v>22</v>
      </c>
      <c r="AG1380" s="80" t="s">
        <v>85</v>
      </c>
      <c r="AH1380" s="73" t="s">
        <v>85</v>
      </c>
      <c r="AI1380" s="73" t="s">
        <v>85</v>
      </c>
      <c r="AJ1380" s="73" t="s">
        <v>1497</v>
      </c>
      <c r="AK1380" s="9">
        <v>1.1000000000000001</v>
      </c>
      <c r="AL1380" s="92" t="s">
        <v>237</v>
      </c>
      <c r="AM1380" s="92" t="s">
        <v>85</v>
      </c>
      <c r="AN1380" s="38" t="s">
        <v>85</v>
      </c>
      <c r="AO1380" s="92" t="s">
        <v>85</v>
      </c>
      <c r="AP1380" s="75">
        <v>16.2</v>
      </c>
      <c r="AQ1380" s="75">
        <v>60</v>
      </c>
      <c r="AR1380" s="3">
        <v>180</v>
      </c>
      <c r="AS1380" s="34">
        <v>0</v>
      </c>
      <c r="AT1380" s="34">
        <v>18</v>
      </c>
      <c r="AU1380" s="34">
        <v>38.200000000000003</v>
      </c>
      <c r="AV1380" s="34">
        <v>58.4</v>
      </c>
      <c r="AW1380" s="34">
        <v>245</v>
      </c>
      <c r="AX1380" s="94">
        <v>242</v>
      </c>
      <c r="AY1380" s="381">
        <v>103.35</v>
      </c>
      <c r="AZ1380" s="382">
        <v>32</v>
      </c>
      <c r="BA1380" s="382">
        <v>39.5</v>
      </c>
      <c r="BB1380" s="49">
        <v>21</v>
      </c>
      <c r="BC1380" s="48">
        <v>0.83</v>
      </c>
      <c r="BD1380" s="3" t="s">
        <v>85</v>
      </c>
      <c r="BE1380" s="412" t="s">
        <v>85</v>
      </c>
      <c r="BF1380" s="3" t="s">
        <v>85</v>
      </c>
      <c r="BG1380" s="412" t="s">
        <v>85</v>
      </c>
      <c r="BH1380" s="70">
        <v>43.91</v>
      </c>
      <c r="BI1380" s="50">
        <v>23.228346456692901</v>
      </c>
      <c r="BJ1380" s="50">
        <v>23.228346456692901</v>
      </c>
      <c r="BK1380" s="50">
        <v>11.771653543307099</v>
      </c>
      <c r="BL1380" s="357">
        <v>0.10408189999999996</v>
      </c>
      <c r="BM1380" s="73">
        <v>24</v>
      </c>
      <c r="BN1380" s="107" t="s">
        <v>3374</v>
      </c>
      <c r="BO1380" s="46" t="s">
        <v>3891</v>
      </c>
      <c r="BP1380" s="29" t="s">
        <v>3907</v>
      </c>
      <c r="BQ1380" s="29" t="s">
        <v>4614</v>
      </c>
      <c r="BR1380" s="29" t="s">
        <v>5224</v>
      </c>
      <c r="BS1380" s="29" t="s">
        <v>5199</v>
      </c>
      <c r="BT1380" s="74" t="s">
        <v>5225</v>
      </c>
      <c r="BU1380" s="74" t="s">
        <v>5226</v>
      </c>
      <c r="BV1380" s="74" t="s">
        <v>4101</v>
      </c>
      <c r="BW1380" s="74" t="s">
        <v>3909</v>
      </c>
      <c r="BX1380" s="74"/>
      <c r="BY1380" s="74"/>
      <c r="BZ1380" s="300" t="s">
        <v>7887</v>
      </c>
      <c r="CA1380" s="363" t="s">
        <v>7888</v>
      </c>
      <c r="CB1380" s="300" t="s">
        <v>7889</v>
      </c>
      <c r="CC1380" s="363" t="s">
        <v>7890</v>
      </c>
      <c r="CD1380" s="311" t="str">
        <f t="shared" si="172"/>
        <v>DISCONTINUED - MR317, 20x9, +18mm Offset, 5x150, 110.5mm Centerbore, Matte Black</v>
      </c>
      <c r="CE1380" s="311" t="s">
        <v>3721</v>
      </c>
      <c r="CF1380" s="311" t="s">
        <v>3720</v>
      </c>
      <c r="CG1380" s="300" t="str">
        <f t="shared" si="169"/>
        <v>STREET (3XX)</v>
      </c>
    </row>
    <row r="1381" spans="1:85" s="36" customFormat="1" ht="15" customHeight="1">
      <c r="A1381" s="571">
        <f t="shared" si="168"/>
        <v>1378</v>
      </c>
      <c r="B1381" s="92" t="s">
        <v>84</v>
      </c>
      <c r="C1381" s="92" t="s">
        <v>1038</v>
      </c>
      <c r="D1381" s="92" t="s">
        <v>4208</v>
      </c>
      <c r="E1381" s="129" t="s">
        <v>9978</v>
      </c>
      <c r="F1381" s="84" t="s">
        <v>9978</v>
      </c>
      <c r="G1381" s="83"/>
      <c r="H1381" s="83"/>
      <c r="I1381" s="72" t="s">
        <v>4244</v>
      </c>
      <c r="J1381" s="305">
        <v>44026</v>
      </c>
      <c r="K1381" s="305">
        <v>45824</v>
      </c>
      <c r="L1381" s="282" t="s">
        <v>1239</v>
      </c>
      <c r="M1381" s="328">
        <v>461</v>
      </c>
      <c r="N1381" s="85"/>
      <c r="O1381" s="409"/>
      <c r="P1381" s="29">
        <v>20</v>
      </c>
      <c r="Q1381" s="8">
        <v>9</v>
      </c>
      <c r="R1381" s="92" t="s">
        <v>1699</v>
      </c>
      <c r="S1381" s="3">
        <v>8</v>
      </c>
      <c r="T1381" s="29">
        <v>6.5</v>
      </c>
      <c r="U1381" s="29">
        <v>18</v>
      </c>
      <c r="V1381" s="16">
        <v>5.75</v>
      </c>
      <c r="W1381" s="93" t="s">
        <v>85</v>
      </c>
      <c r="X1381" s="16">
        <v>130.81</v>
      </c>
      <c r="Y1381" s="8">
        <v>39.72</v>
      </c>
      <c r="Z1381" s="47">
        <v>3640</v>
      </c>
      <c r="AA1381" s="11" t="s">
        <v>2093</v>
      </c>
      <c r="AB1381" s="11" t="s">
        <v>2850</v>
      </c>
      <c r="AC1381" s="47" t="s">
        <v>9723</v>
      </c>
      <c r="AD1381" s="74" t="s">
        <v>1597</v>
      </c>
      <c r="AE1381" s="46" t="s">
        <v>8503</v>
      </c>
      <c r="AF1381" s="82">
        <v>33</v>
      </c>
      <c r="AG1381" s="80" t="s">
        <v>85</v>
      </c>
      <c r="AH1381" s="73" t="s">
        <v>85</v>
      </c>
      <c r="AI1381" s="13" t="s">
        <v>2863</v>
      </c>
      <c r="AJ1381" s="73" t="s">
        <v>1497</v>
      </c>
      <c r="AK1381" s="9">
        <v>1.1000000000000001</v>
      </c>
      <c r="AL1381" s="92" t="s">
        <v>237</v>
      </c>
      <c r="AM1381" s="92" t="s">
        <v>85</v>
      </c>
      <c r="AN1381" s="38" t="s">
        <v>85</v>
      </c>
      <c r="AO1381" s="92" t="s">
        <v>85</v>
      </c>
      <c r="AP1381" s="75">
        <v>16.2</v>
      </c>
      <c r="AQ1381" s="75">
        <v>60</v>
      </c>
      <c r="AR1381" s="3">
        <v>200</v>
      </c>
      <c r="AS1381" s="34">
        <v>0</v>
      </c>
      <c r="AT1381" s="34">
        <v>0</v>
      </c>
      <c r="AU1381" s="34">
        <v>35</v>
      </c>
      <c r="AV1381" s="34">
        <v>55.9</v>
      </c>
      <c r="AW1381" s="34">
        <v>244.6</v>
      </c>
      <c r="AX1381" s="94">
        <v>241</v>
      </c>
      <c r="AY1381" s="381">
        <v>123.1</v>
      </c>
      <c r="AZ1381" s="382">
        <v>92</v>
      </c>
      <c r="BA1381" s="382">
        <v>92</v>
      </c>
      <c r="BB1381" s="49">
        <v>21</v>
      </c>
      <c r="BC1381" s="48">
        <v>0.83</v>
      </c>
      <c r="BD1381" s="3" t="s">
        <v>85</v>
      </c>
      <c r="BE1381" s="412" t="s">
        <v>85</v>
      </c>
      <c r="BF1381" s="3" t="s">
        <v>85</v>
      </c>
      <c r="BG1381" s="412" t="s">
        <v>85</v>
      </c>
      <c r="BH1381" s="70">
        <v>45.78</v>
      </c>
      <c r="BI1381" s="50">
        <v>23.228346456692901</v>
      </c>
      <c r="BJ1381" s="50">
        <v>23.228346456692901</v>
      </c>
      <c r="BK1381" s="50">
        <v>11.771653543307099</v>
      </c>
      <c r="BL1381" s="357">
        <v>0.10408189999999996</v>
      </c>
      <c r="BM1381" s="73">
        <v>24</v>
      </c>
      <c r="BN1381" s="107" t="s">
        <v>3374</v>
      </c>
      <c r="BO1381" s="46" t="s">
        <v>3891</v>
      </c>
      <c r="BP1381" s="29" t="s">
        <v>3907</v>
      </c>
      <c r="BQ1381" s="29" t="s">
        <v>4614</v>
      </c>
      <c r="BR1381" s="29" t="s">
        <v>5224</v>
      </c>
      <c r="BS1381" s="29" t="s">
        <v>5199</v>
      </c>
      <c r="BT1381" s="74" t="s">
        <v>5225</v>
      </c>
      <c r="BU1381" s="74" t="s">
        <v>5226</v>
      </c>
      <c r="BV1381" s="74" t="s">
        <v>4101</v>
      </c>
      <c r="BW1381" s="74" t="s">
        <v>3909</v>
      </c>
      <c r="BX1381" s="74"/>
      <c r="BY1381" s="74"/>
      <c r="BZ1381" s="300" t="s">
        <v>6212</v>
      </c>
      <c r="CA1381" s="363" t="s">
        <v>7310</v>
      </c>
      <c r="CB1381" s="300" t="s">
        <v>6216</v>
      </c>
      <c r="CC1381" s="363" t="s">
        <v>7311</v>
      </c>
      <c r="CD1381" s="311" t="str">
        <f t="shared" si="172"/>
        <v>DISCONTINUED - MR317, 20x9, +18mm Offset, 8x6.5, 130.81mm Centerbore, Titanium</v>
      </c>
      <c r="CE1381" s="311" t="s">
        <v>3721</v>
      </c>
      <c r="CF1381" s="311" t="s">
        <v>3720</v>
      </c>
      <c r="CG1381" s="300" t="str">
        <f t="shared" si="169"/>
        <v>STREET (3XX)</v>
      </c>
    </row>
    <row r="1382" spans="1:85" s="36" customFormat="1" ht="15" customHeight="1">
      <c r="A1382" s="571">
        <f t="shared" si="168"/>
        <v>1379</v>
      </c>
      <c r="B1382" s="4" t="s">
        <v>84</v>
      </c>
      <c r="C1382" s="92" t="s">
        <v>1038</v>
      </c>
      <c r="D1382" s="92" t="s">
        <v>5782</v>
      </c>
      <c r="E1382" s="84" t="s">
        <v>9979</v>
      </c>
      <c r="F1382" s="84" t="s">
        <v>9979</v>
      </c>
      <c r="G1382" s="83" t="s">
        <v>2095</v>
      </c>
      <c r="H1382" s="83"/>
      <c r="I1382" s="346">
        <v>191682032509</v>
      </c>
      <c r="J1382" s="305">
        <v>44790.412167696762</v>
      </c>
      <c r="K1382" s="305">
        <v>45824</v>
      </c>
      <c r="L1382" s="282" t="s">
        <v>1239</v>
      </c>
      <c r="M1382" s="328">
        <v>345</v>
      </c>
      <c r="N1382" s="85"/>
      <c r="O1382" s="409"/>
      <c r="P1382" s="29">
        <v>17</v>
      </c>
      <c r="Q1382" s="8">
        <v>9</v>
      </c>
      <c r="R1382" s="92" t="s">
        <v>1692</v>
      </c>
      <c r="S1382" s="3">
        <v>5</v>
      </c>
      <c r="T1382" s="29">
        <v>5</v>
      </c>
      <c r="U1382" s="29">
        <v>-12</v>
      </c>
      <c r="V1382" s="16">
        <v>4.5</v>
      </c>
      <c r="W1382" s="93" t="s">
        <v>85</v>
      </c>
      <c r="X1382" s="16">
        <v>71.5</v>
      </c>
      <c r="Y1382" s="8">
        <v>27.45</v>
      </c>
      <c r="Z1382" s="47">
        <v>2650</v>
      </c>
      <c r="AA1382" s="11" t="s">
        <v>2168</v>
      </c>
      <c r="AB1382" s="11" t="s">
        <v>2846</v>
      </c>
      <c r="AC1382" s="47" t="s">
        <v>9719</v>
      </c>
      <c r="AD1382" s="74" t="s">
        <v>5622</v>
      </c>
      <c r="AE1382" s="46" t="s">
        <v>8501</v>
      </c>
      <c r="AF1382" s="82">
        <v>22</v>
      </c>
      <c r="AG1382" s="73" t="s">
        <v>85</v>
      </c>
      <c r="AH1382" s="73" t="s">
        <v>85</v>
      </c>
      <c r="AI1382" s="73" t="s">
        <v>85</v>
      </c>
      <c r="AJ1382" s="9" t="s">
        <v>85</v>
      </c>
      <c r="AK1382" s="9" t="s">
        <v>85</v>
      </c>
      <c r="AL1382" s="13" t="s">
        <v>237</v>
      </c>
      <c r="AM1382" s="3" t="s">
        <v>85</v>
      </c>
      <c r="AN1382" s="38" t="s">
        <v>85</v>
      </c>
      <c r="AO1382" s="3" t="s">
        <v>85</v>
      </c>
      <c r="AP1382" s="75">
        <v>16.2</v>
      </c>
      <c r="AQ1382" s="75">
        <v>60</v>
      </c>
      <c r="AR1382" s="3">
        <v>155</v>
      </c>
      <c r="AS1382" s="34">
        <v>16</v>
      </c>
      <c r="AT1382" s="34">
        <v>29</v>
      </c>
      <c r="AU1382" s="34">
        <v>46</v>
      </c>
      <c r="AV1382" s="34">
        <v>66</v>
      </c>
      <c r="AW1382" s="34">
        <v>211</v>
      </c>
      <c r="AX1382" s="94">
        <v>208</v>
      </c>
      <c r="AY1382" s="381">
        <v>71.5</v>
      </c>
      <c r="AZ1382" s="382">
        <v>45</v>
      </c>
      <c r="BA1382" s="382">
        <v>45</v>
      </c>
      <c r="BB1382" s="49">
        <v>29</v>
      </c>
      <c r="BC1382" s="48">
        <v>1.1399999999999999</v>
      </c>
      <c r="BD1382" s="3" t="s">
        <v>85</v>
      </c>
      <c r="BE1382" s="412" t="s">
        <v>85</v>
      </c>
      <c r="BF1382" s="3" t="s">
        <v>85</v>
      </c>
      <c r="BG1382" s="412" t="s">
        <v>85</v>
      </c>
      <c r="BH1382" s="70">
        <v>31.158666388796032</v>
      </c>
      <c r="BI1382" s="50">
        <v>20.236220472440898</v>
      </c>
      <c r="BJ1382" s="50">
        <v>20.236220472440898</v>
      </c>
      <c r="BK1382" s="50">
        <v>12.4409448818898</v>
      </c>
      <c r="BL1382" s="357">
        <v>8.348593599999983E-2</v>
      </c>
      <c r="BM1382" s="73">
        <v>36</v>
      </c>
      <c r="BN1382" s="107" t="s">
        <v>3374</v>
      </c>
      <c r="BO1382" s="46" t="s">
        <v>3891</v>
      </c>
      <c r="BP1382" s="29" t="s">
        <v>3907</v>
      </c>
      <c r="BQ1382" s="29" t="s">
        <v>6574</v>
      </c>
      <c r="BR1382" s="29" t="s">
        <v>6575</v>
      </c>
      <c r="BS1382" s="29" t="s">
        <v>6576</v>
      </c>
      <c r="BT1382" s="74" t="s">
        <v>4101</v>
      </c>
      <c r="BU1382" s="74" t="s">
        <v>3909</v>
      </c>
      <c r="BV1382" s="74" t="s">
        <v>6577</v>
      </c>
      <c r="BW1382" s="74"/>
      <c r="BX1382" s="74"/>
      <c r="BY1382" s="74"/>
      <c r="BZ1382" s="300" t="s">
        <v>7907</v>
      </c>
      <c r="CA1382" s="363" t="s">
        <v>7908</v>
      </c>
      <c r="CB1382" s="300" t="s">
        <v>7909</v>
      </c>
      <c r="CC1382" s="363" t="s">
        <v>7910</v>
      </c>
      <c r="CD1382" s="311" t="str">
        <f t="shared" si="172"/>
        <v>DISCONTINUED - MR319, 17x9, -12mm Offset, 5x5, 71.5mm Centerbore, Method Bronze</v>
      </c>
      <c r="CE1382" s="311" t="s">
        <v>3721</v>
      </c>
      <c r="CF1382" s="311" t="s">
        <v>3720</v>
      </c>
      <c r="CG1382" s="300" t="str">
        <f t="shared" si="169"/>
        <v>STREET (3XX)</v>
      </c>
    </row>
    <row r="1383" spans="1:85" s="36" customFormat="1" ht="15" customHeight="1">
      <c r="A1383" s="571">
        <f t="shared" si="168"/>
        <v>1380</v>
      </c>
      <c r="B1383" s="4" t="s">
        <v>84</v>
      </c>
      <c r="C1383" s="92" t="s">
        <v>1038</v>
      </c>
      <c r="D1383" s="92" t="s">
        <v>5782</v>
      </c>
      <c r="E1383" s="84" t="s">
        <v>9980</v>
      </c>
      <c r="F1383" s="84" t="s">
        <v>9980</v>
      </c>
      <c r="G1383" s="83"/>
      <c r="H1383" s="83"/>
      <c r="I1383" s="346">
        <v>191682031045</v>
      </c>
      <c r="J1383" s="305">
        <v>44755</v>
      </c>
      <c r="K1383" s="305">
        <v>45824</v>
      </c>
      <c r="L1383" s="282" t="s">
        <v>1239</v>
      </c>
      <c r="M1383" s="328">
        <v>366</v>
      </c>
      <c r="N1383" s="85"/>
      <c r="O1383" s="409"/>
      <c r="P1383" s="29" t="s">
        <v>5776</v>
      </c>
      <c r="Q1383" s="8">
        <v>9</v>
      </c>
      <c r="R1383" s="92" t="s">
        <v>1089</v>
      </c>
      <c r="S1383" s="3" t="s">
        <v>5768</v>
      </c>
      <c r="T1383" s="29" t="s">
        <v>5767</v>
      </c>
      <c r="U1383" s="29">
        <v>18</v>
      </c>
      <c r="V1383" s="16" t="s">
        <v>5777</v>
      </c>
      <c r="W1383" s="93" t="s">
        <v>85</v>
      </c>
      <c r="X1383" s="16" t="s">
        <v>5771</v>
      </c>
      <c r="Y1383" s="8">
        <v>31.51</v>
      </c>
      <c r="Z1383" s="47">
        <v>2650</v>
      </c>
      <c r="AA1383" s="11" t="s">
        <v>4122</v>
      </c>
      <c r="AB1383" s="11" t="s">
        <v>2845</v>
      </c>
      <c r="AC1383" s="47" t="s">
        <v>9733</v>
      </c>
      <c r="AD1383" s="74" t="s">
        <v>4924</v>
      </c>
      <c r="AE1383" s="46" t="s">
        <v>8501</v>
      </c>
      <c r="AF1383" s="82">
        <v>22</v>
      </c>
      <c r="AG1383" s="80" t="s">
        <v>85</v>
      </c>
      <c r="AH1383" s="73" t="s">
        <v>85</v>
      </c>
      <c r="AI1383" s="73" t="s">
        <v>85</v>
      </c>
      <c r="AJ1383" s="73" t="s">
        <v>85</v>
      </c>
      <c r="AK1383" s="9" t="s">
        <v>85</v>
      </c>
      <c r="AL1383" s="13" t="s">
        <v>236</v>
      </c>
      <c r="AM1383" s="75" t="s">
        <v>1649</v>
      </c>
      <c r="AN1383" s="38">
        <v>2.75</v>
      </c>
      <c r="AO1383" s="3">
        <v>78.3</v>
      </c>
      <c r="AP1383" s="75">
        <v>16.2</v>
      </c>
      <c r="AQ1383" s="75">
        <v>60</v>
      </c>
      <c r="AR1383" s="3" t="s">
        <v>5779</v>
      </c>
      <c r="AS1383" s="34">
        <v>4</v>
      </c>
      <c r="AT1383" s="34">
        <v>20</v>
      </c>
      <c r="AU1383" s="34">
        <v>39</v>
      </c>
      <c r="AV1383" s="34">
        <v>45</v>
      </c>
      <c r="AW1383" s="34">
        <v>218</v>
      </c>
      <c r="AX1383" s="94">
        <v>214</v>
      </c>
      <c r="AY1383" s="381">
        <v>103.55</v>
      </c>
      <c r="AZ1383" s="382">
        <v>36</v>
      </c>
      <c r="BA1383" s="382">
        <v>44</v>
      </c>
      <c r="BB1383" s="49">
        <v>27</v>
      </c>
      <c r="BC1383" s="48">
        <v>1.06</v>
      </c>
      <c r="BD1383" s="3" t="s">
        <v>85</v>
      </c>
      <c r="BE1383" s="412" t="s">
        <v>85</v>
      </c>
      <c r="BF1383" s="3" t="s">
        <v>85</v>
      </c>
      <c r="BG1383" s="412" t="s">
        <v>85</v>
      </c>
      <c r="BH1383" s="70">
        <v>36.36</v>
      </c>
      <c r="BI1383" s="50">
        <v>21.141732283464599</v>
      </c>
      <c r="BJ1383" s="50">
        <v>21.141732283464599</v>
      </c>
      <c r="BK1383" s="50">
        <v>11.929133858267701</v>
      </c>
      <c r="BL1383" s="357">
        <v>8.7375807000000152E-2</v>
      </c>
      <c r="BM1383" s="73">
        <v>36</v>
      </c>
      <c r="BN1383" s="107" t="s">
        <v>3374</v>
      </c>
      <c r="BO1383" s="46" t="s">
        <v>3891</v>
      </c>
      <c r="BP1383" s="29" t="s">
        <v>3907</v>
      </c>
      <c r="BQ1383" s="29" t="s">
        <v>6574</v>
      </c>
      <c r="BR1383" s="29" t="s">
        <v>6575</v>
      </c>
      <c r="BS1383" s="29" t="s">
        <v>6576</v>
      </c>
      <c r="BT1383" s="74" t="s">
        <v>4101</v>
      </c>
      <c r="BU1383" s="74" t="s">
        <v>3909</v>
      </c>
      <c r="BV1383" s="74" t="s">
        <v>6577</v>
      </c>
      <c r="BW1383" s="74"/>
      <c r="BX1383" s="74"/>
      <c r="BY1383" s="74"/>
      <c r="BZ1383" s="300" t="s">
        <v>6560</v>
      </c>
      <c r="CA1383" s="363" t="s">
        <v>7316</v>
      </c>
      <c r="CB1383" s="300" t="s">
        <v>6561</v>
      </c>
      <c r="CC1383" s="363" t="s">
        <v>7317</v>
      </c>
      <c r="CD1383" s="311" t="str">
        <f t="shared" si="172"/>
        <v>DISCONTINUED - MR319, 18x9, +18mm Offset, 6x5.5, 106.25mm Centerbore, Gloss Black</v>
      </c>
      <c r="CE1383" s="311" t="s">
        <v>3721</v>
      </c>
      <c r="CF1383" s="311" t="s">
        <v>3720</v>
      </c>
      <c r="CG1383" s="300" t="str">
        <f t="shared" si="169"/>
        <v>STREET (3XX)</v>
      </c>
    </row>
    <row r="1384" spans="1:85" s="36" customFormat="1" ht="15" customHeight="1">
      <c r="A1384" s="571">
        <f t="shared" si="168"/>
        <v>1381</v>
      </c>
      <c r="B1384" s="4" t="s">
        <v>84</v>
      </c>
      <c r="C1384" s="92" t="s">
        <v>1038</v>
      </c>
      <c r="D1384" s="92" t="s">
        <v>5782</v>
      </c>
      <c r="E1384" s="84" t="s">
        <v>9981</v>
      </c>
      <c r="F1384" s="84" t="s">
        <v>9981</v>
      </c>
      <c r="G1384" s="83"/>
      <c r="H1384" s="83"/>
      <c r="I1384" s="346">
        <v>191682032530</v>
      </c>
      <c r="J1384" s="305">
        <v>44790.412168263887</v>
      </c>
      <c r="K1384" s="305">
        <v>45824</v>
      </c>
      <c r="L1384" s="282" t="s">
        <v>1239</v>
      </c>
      <c r="M1384" s="328">
        <v>461</v>
      </c>
      <c r="N1384" s="85"/>
      <c r="O1384" s="409"/>
      <c r="P1384" s="29">
        <v>20</v>
      </c>
      <c r="Q1384" s="8">
        <v>9</v>
      </c>
      <c r="R1384" s="92" t="s">
        <v>1697</v>
      </c>
      <c r="S1384" s="3">
        <v>6</v>
      </c>
      <c r="T1384" s="29">
        <v>135</v>
      </c>
      <c r="U1384" s="29">
        <v>18</v>
      </c>
      <c r="V1384" s="16" t="s">
        <v>5777</v>
      </c>
      <c r="W1384" s="93" t="s">
        <v>85</v>
      </c>
      <c r="X1384" s="16">
        <v>87</v>
      </c>
      <c r="Y1384" s="8">
        <v>37.99</v>
      </c>
      <c r="Z1384" s="47">
        <v>2650</v>
      </c>
      <c r="AA1384" s="11" t="s">
        <v>4122</v>
      </c>
      <c r="AB1384" s="11" t="s">
        <v>2845</v>
      </c>
      <c r="AC1384" s="47" t="s">
        <v>9767</v>
      </c>
      <c r="AD1384" s="74" t="s">
        <v>4921</v>
      </c>
      <c r="AE1384" s="46" t="s">
        <v>8501</v>
      </c>
      <c r="AF1384" s="82">
        <v>22</v>
      </c>
      <c r="AG1384" s="80" t="s">
        <v>85</v>
      </c>
      <c r="AH1384" s="73" t="s">
        <v>85</v>
      </c>
      <c r="AI1384" s="73" t="s">
        <v>85</v>
      </c>
      <c r="AJ1384" s="73" t="s">
        <v>85</v>
      </c>
      <c r="AK1384" s="9" t="s">
        <v>85</v>
      </c>
      <c r="AL1384" s="13" t="s">
        <v>237</v>
      </c>
      <c r="AM1384" s="75" t="s">
        <v>85</v>
      </c>
      <c r="AN1384" s="38" t="s">
        <v>85</v>
      </c>
      <c r="AO1384" s="3" t="s">
        <v>85</v>
      </c>
      <c r="AP1384" s="75">
        <v>16.2</v>
      </c>
      <c r="AQ1384" s="75">
        <v>60</v>
      </c>
      <c r="AR1384" s="3">
        <v>175</v>
      </c>
      <c r="AS1384" s="34">
        <v>4</v>
      </c>
      <c r="AT1384" s="34">
        <v>20</v>
      </c>
      <c r="AU1384" s="34">
        <v>36</v>
      </c>
      <c r="AV1384" s="34">
        <v>42</v>
      </c>
      <c r="AW1384" s="34">
        <v>246</v>
      </c>
      <c r="AX1384" s="94">
        <v>238</v>
      </c>
      <c r="AY1384" s="381">
        <v>82.6</v>
      </c>
      <c r="AZ1384" s="382">
        <v>37</v>
      </c>
      <c r="BA1384" s="382">
        <v>45</v>
      </c>
      <c r="BB1384" s="49">
        <v>27</v>
      </c>
      <c r="BC1384" s="48">
        <v>1.06</v>
      </c>
      <c r="BD1384" s="3" t="s">
        <v>85</v>
      </c>
      <c r="BE1384" s="412" t="s">
        <v>85</v>
      </c>
      <c r="BF1384" s="3" t="s">
        <v>85</v>
      </c>
      <c r="BG1384" s="412" t="s">
        <v>85</v>
      </c>
      <c r="BH1384" s="70">
        <v>43.06362854677942</v>
      </c>
      <c r="BI1384" s="50">
        <v>23.228346456692901</v>
      </c>
      <c r="BJ1384" s="50">
        <v>23.228346456692901</v>
      </c>
      <c r="BK1384" s="50">
        <v>11.771653543307099</v>
      </c>
      <c r="BL1384" s="357">
        <v>0.10408189999999996</v>
      </c>
      <c r="BM1384" s="73">
        <v>24</v>
      </c>
      <c r="BN1384" s="107" t="s">
        <v>3374</v>
      </c>
      <c r="BO1384" s="46" t="s">
        <v>3891</v>
      </c>
      <c r="BP1384" s="29" t="s">
        <v>3907</v>
      </c>
      <c r="BQ1384" s="29" t="s">
        <v>6574</v>
      </c>
      <c r="BR1384" s="29" t="s">
        <v>6575</v>
      </c>
      <c r="BS1384" s="29" t="s">
        <v>6576</v>
      </c>
      <c r="BT1384" s="74" t="s">
        <v>4101</v>
      </c>
      <c r="BU1384" s="74" t="s">
        <v>3909</v>
      </c>
      <c r="BV1384" s="74" t="s">
        <v>6577</v>
      </c>
      <c r="BW1384" s="74"/>
      <c r="BX1384" s="74"/>
      <c r="BY1384" s="74"/>
      <c r="BZ1384" s="300" t="s">
        <v>6560</v>
      </c>
      <c r="CA1384" s="363" t="s">
        <v>7316</v>
      </c>
      <c r="CB1384" s="300" t="s">
        <v>6561</v>
      </c>
      <c r="CC1384" s="363" t="s">
        <v>7317</v>
      </c>
      <c r="CD1384" s="311" t="str">
        <f t="shared" si="172"/>
        <v>DISCONTINUED - MR319, 20x9, +18mm Offset, 6x135, 87mm Centerbore, Gloss Black</v>
      </c>
      <c r="CE1384" s="311" t="s">
        <v>3721</v>
      </c>
      <c r="CF1384" s="311" t="s">
        <v>3720</v>
      </c>
      <c r="CG1384" s="300" t="str">
        <f t="shared" si="169"/>
        <v>STREET (3XX)</v>
      </c>
    </row>
    <row r="1385" spans="1:85" s="36" customFormat="1" ht="15" customHeight="1">
      <c r="A1385" s="571">
        <f t="shared" si="168"/>
        <v>1382</v>
      </c>
      <c r="B1385" s="3" t="s">
        <v>84</v>
      </c>
      <c r="C1385" s="92" t="s">
        <v>1059</v>
      </c>
      <c r="D1385" s="75" t="s">
        <v>234</v>
      </c>
      <c r="E1385" s="84" t="s">
        <v>9982</v>
      </c>
      <c r="F1385" s="84" t="s">
        <v>9982</v>
      </c>
      <c r="G1385" s="83">
        <v>-2</v>
      </c>
      <c r="H1385" s="83"/>
      <c r="I1385" s="71" t="s">
        <v>5664</v>
      </c>
      <c r="J1385" s="305">
        <v>44517.580335648148</v>
      </c>
      <c r="K1385" s="305">
        <v>45824</v>
      </c>
      <c r="L1385" s="282" t="s">
        <v>1239</v>
      </c>
      <c r="M1385" s="328">
        <v>282</v>
      </c>
      <c r="N1385" s="85"/>
      <c r="O1385" s="409"/>
      <c r="P1385" s="75">
        <v>16</v>
      </c>
      <c r="Q1385" s="39">
        <v>7</v>
      </c>
      <c r="R1385" s="92" t="s">
        <v>1684</v>
      </c>
      <c r="S1385" s="75">
        <v>5</v>
      </c>
      <c r="T1385" s="75">
        <v>100</v>
      </c>
      <c r="U1385" s="75">
        <v>15</v>
      </c>
      <c r="V1385" s="68">
        <v>4.5999999999999996</v>
      </c>
      <c r="W1385" s="95" t="s">
        <v>85</v>
      </c>
      <c r="X1385" s="68">
        <v>67.099999999999994</v>
      </c>
      <c r="Y1385" s="39">
        <v>19.88</v>
      </c>
      <c r="Z1385" s="47">
        <v>1850</v>
      </c>
      <c r="AA1385" s="42" t="s">
        <v>2165</v>
      </c>
      <c r="AB1385" s="42" t="s">
        <v>2845</v>
      </c>
      <c r="AC1385" s="47" t="s">
        <v>9884</v>
      </c>
      <c r="AD1385" s="74" t="s">
        <v>5414</v>
      </c>
      <c r="AE1385" s="46" t="s">
        <v>8502</v>
      </c>
      <c r="AF1385" s="82">
        <v>33</v>
      </c>
      <c r="AG1385" s="80" t="s">
        <v>85</v>
      </c>
      <c r="AH1385" s="74" t="s">
        <v>1786</v>
      </c>
      <c r="AI1385" s="73" t="s">
        <v>85</v>
      </c>
      <c r="AJ1385" s="3" t="s">
        <v>85</v>
      </c>
      <c r="AK1385" s="9" t="s">
        <v>85</v>
      </c>
      <c r="AL1385" s="92" t="s">
        <v>236</v>
      </c>
      <c r="AM1385" s="75" t="s">
        <v>1631</v>
      </c>
      <c r="AN1385" s="38">
        <v>2.75</v>
      </c>
      <c r="AO1385" s="75">
        <v>56.1</v>
      </c>
      <c r="AP1385" s="75">
        <v>16.2</v>
      </c>
      <c r="AQ1385" s="75">
        <v>60</v>
      </c>
      <c r="AR1385" s="75">
        <v>147</v>
      </c>
      <c r="AS1385" s="34">
        <v>26</v>
      </c>
      <c r="AT1385" s="34">
        <v>36.5</v>
      </c>
      <c r="AU1385" s="34">
        <v>42</v>
      </c>
      <c r="AV1385" s="34">
        <v>52</v>
      </c>
      <c r="AW1385" s="34">
        <v>195</v>
      </c>
      <c r="AX1385" s="34">
        <v>193</v>
      </c>
      <c r="AY1385" s="68">
        <v>67.099999999999994</v>
      </c>
      <c r="AZ1385" s="49">
        <v>40</v>
      </c>
      <c r="BA1385" s="49">
        <v>40</v>
      </c>
      <c r="BB1385" s="49">
        <v>0</v>
      </c>
      <c r="BC1385" s="48">
        <v>0</v>
      </c>
      <c r="BD1385" s="13" t="s">
        <v>85</v>
      </c>
      <c r="BE1385" s="412" t="s">
        <v>85</v>
      </c>
      <c r="BF1385" s="13" t="s">
        <v>85</v>
      </c>
      <c r="BG1385" s="412" t="s">
        <v>85</v>
      </c>
      <c r="BH1385" s="69">
        <v>24.21</v>
      </c>
      <c r="BI1385" s="50">
        <v>19.09</v>
      </c>
      <c r="BJ1385" s="50">
        <v>19.09</v>
      </c>
      <c r="BK1385" s="50">
        <v>10.24</v>
      </c>
      <c r="BL1385" s="357">
        <v>6.1152323564527607E-2</v>
      </c>
      <c r="BM1385" s="75">
        <v>36</v>
      </c>
      <c r="BN1385" s="107" t="s">
        <v>4691</v>
      </c>
      <c r="BO1385" s="46" t="s">
        <v>3891</v>
      </c>
      <c r="BP1385" s="74" t="s">
        <v>3907</v>
      </c>
      <c r="BQ1385" s="74" t="s">
        <v>5206</v>
      </c>
      <c r="BR1385" s="74" t="s">
        <v>5170</v>
      </c>
      <c r="BS1385" s="74" t="s">
        <v>4451</v>
      </c>
      <c r="BT1385" s="74" t="s">
        <v>4101</v>
      </c>
      <c r="BU1385" s="74" t="s">
        <v>3909</v>
      </c>
      <c r="BV1385" s="74" t="s">
        <v>5235</v>
      </c>
      <c r="BW1385" s="75"/>
      <c r="BX1385" s="75"/>
      <c r="BY1385" s="75"/>
      <c r="BZ1385" s="334" t="s">
        <v>6249</v>
      </c>
      <c r="CA1385" s="364" t="s">
        <v>7330</v>
      </c>
      <c r="CB1385" s="300" t="s">
        <v>6251</v>
      </c>
      <c r="CC1385" s="364" t="s">
        <v>7331</v>
      </c>
      <c r="CD1385" s="311" t="str">
        <f t="shared" si="172"/>
        <v>DISCONTINUED - MR502 RALLY, 16x7, +15mm Offset, 5x100, 67.1mm Centerbore, Matte Black</v>
      </c>
      <c r="CE1385" s="311" t="s">
        <v>3721</v>
      </c>
      <c r="CF1385" s="311" t="s">
        <v>3720</v>
      </c>
      <c r="CG1385" s="300" t="str">
        <f t="shared" si="169"/>
        <v>RALLY (5XX)</v>
      </c>
    </row>
    <row r="1386" spans="1:85" s="36" customFormat="1" ht="15" customHeight="1">
      <c r="A1386" s="571">
        <f t="shared" si="168"/>
        <v>1383</v>
      </c>
      <c r="B1386" s="3" t="s">
        <v>84</v>
      </c>
      <c r="C1386" s="92" t="s">
        <v>1059</v>
      </c>
      <c r="D1386" s="75" t="s">
        <v>234</v>
      </c>
      <c r="E1386" s="84" t="s">
        <v>9983</v>
      </c>
      <c r="F1386" s="84" t="s">
        <v>9983</v>
      </c>
      <c r="G1386" s="83">
        <v>-2</v>
      </c>
      <c r="H1386" s="83"/>
      <c r="I1386" s="71" t="s">
        <v>5670</v>
      </c>
      <c r="J1386" s="305">
        <v>44517.580347222225</v>
      </c>
      <c r="K1386" s="305">
        <v>45824</v>
      </c>
      <c r="L1386" s="282" t="s">
        <v>1239</v>
      </c>
      <c r="M1386" s="328">
        <v>282</v>
      </c>
      <c r="N1386" s="85"/>
      <c r="O1386" s="409"/>
      <c r="P1386" s="75">
        <v>16</v>
      </c>
      <c r="Q1386" s="39">
        <v>7</v>
      </c>
      <c r="R1386" s="92" t="s">
        <v>1756</v>
      </c>
      <c r="S1386" s="75">
        <v>5</v>
      </c>
      <c r="T1386" s="75">
        <v>4.5</v>
      </c>
      <c r="U1386" s="75">
        <v>30</v>
      </c>
      <c r="V1386" s="68">
        <v>5.2</v>
      </c>
      <c r="W1386" s="95" t="s">
        <v>85</v>
      </c>
      <c r="X1386" s="68">
        <v>67.099999999999994</v>
      </c>
      <c r="Y1386" s="8">
        <v>19.003847000336442</v>
      </c>
      <c r="Z1386" s="47">
        <v>1850</v>
      </c>
      <c r="AA1386" s="42" t="s">
        <v>2165</v>
      </c>
      <c r="AB1386" s="42" t="s">
        <v>2845</v>
      </c>
      <c r="AC1386" s="47" t="s">
        <v>9893</v>
      </c>
      <c r="AD1386" s="74" t="s">
        <v>5414</v>
      </c>
      <c r="AE1386" s="46" t="s">
        <v>8502</v>
      </c>
      <c r="AF1386" s="82">
        <v>33</v>
      </c>
      <c r="AG1386" s="80" t="s">
        <v>85</v>
      </c>
      <c r="AH1386" s="74" t="s">
        <v>1786</v>
      </c>
      <c r="AI1386" s="73" t="s">
        <v>85</v>
      </c>
      <c r="AJ1386" s="3" t="s">
        <v>85</v>
      </c>
      <c r="AK1386" s="9" t="s">
        <v>85</v>
      </c>
      <c r="AL1386" s="92" t="s">
        <v>236</v>
      </c>
      <c r="AM1386" s="75" t="s">
        <v>1631</v>
      </c>
      <c r="AN1386" s="38">
        <v>2.75</v>
      </c>
      <c r="AO1386" s="75">
        <v>56.1</v>
      </c>
      <c r="AP1386" s="75">
        <v>16.2</v>
      </c>
      <c r="AQ1386" s="75">
        <v>60</v>
      </c>
      <c r="AR1386" s="75">
        <v>148</v>
      </c>
      <c r="AS1386" s="34">
        <v>25</v>
      </c>
      <c r="AT1386" s="34">
        <v>34.799999999999997</v>
      </c>
      <c r="AU1386" s="34">
        <v>37.799999999999997</v>
      </c>
      <c r="AV1386" s="34">
        <v>41</v>
      </c>
      <c r="AW1386" s="34">
        <v>194.7</v>
      </c>
      <c r="AX1386" s="34">
        <v>189</v>
      </c>
      <c r="AY1386" s="68">
        <v>67.099999999999994</v>
      </c>
      <c r="AZ1386" s="49">
        <v>40</v>
      </c>
      <c r="BA1386" s="49">
        <v>40</v>
      </c>
      <c r="BB1386" s="49">
        <v>0</v>
      </c>
      <c r="BC1386" s="48">
        <v>0</v>
      </c>
      <c r="BD1386" s="13" t="s">
        <v>85</v>
      </c>
      <c r="BE1386" s="412" t="s">
        <v>85</v>
      </c>
      <c r="BF1386" s="13" t="s">
        <v>85</v>
      </c>
      <c r="BG1386" s="412" t="s">
        <v>85</v>
      </c>
      <c r="BH1386" s="70">
        <v>23.5</v>
      </c>
      <c r="BI1386" s="50">
        <v>19.09</v>
      </c>
      <c r="BJ1386" s="50">
        <v>19.09</v>
      </c>
      <c r="BK1386" s="50">
        <v>10.24</v>
      </c>
      <c r="BL1386" s="357">
        <v>6.1152323564527607E-2</v>
      </c>
      <c r="BM1386" s="75">
        <v>36</v>
      </c>
      <c r="BN1386" s="107" t="s">
        <v>4691</v>
      </c>
      <c r="BO1386" s="46" t="s">
        <v>3891</v>
      </c>
      <c r="BP1386" s="74" t="s">
        <v>3907</v>
      </c>
      <c r="BQ1386" s="74" t="s">
        <v>5206</v>
      </c>
      <c r="BR1386" s="74" t="s">
        <v>5170</v>
      </c>
      <c r="BS1386" s="74" t="s">
        <v>4451</v>
      </c>
      <c r="BT1386" s="74" t="s">
        <v>4101</v>
      </c>
      <c r="BU1386" s="74" t="s">
        <v>3909</v>
      </c>
      <c r="BV1386" s="74" t="s">
        <v>5235</v>
      </c>
      <c r="BW1386" s="75"/>
      <c r="BX1386" s="75"/>
      <c r="BY1386" s="75"/>
      <c r="BZ1386" s="334" t="s">
        <v>6249</v>
      </c>
      <c r="CA1386" s="364" t="s">
        <v>7330</v>
      </c>
      <c r="CB1386" s="300" t="s">
        <v>6251</v>
      </c>
      <c r="CC1386" s="364" t="s">
        <v>7331</v>
      </c>
      <c r="CD1386" s="311" t="str">
        <f t="shared" si="172"/>
        <v>DISCONTINUED - MR502 RALLY, 16x7, +30mm Offset, 5x4.5, 67.1mm Centerbore, Matte Black</v>
      </c>
      <c r="CE1386" s="311" t="s">
        <v>3721</v>
      </c>
      <c r="CF1386" s="311" t="s">
        <v>3720</v>
      </c>
      <c r="CG1386" s="300" t="str">
        <f t="shared" si="169"/>
        <v>RALLY (5XX)</v>
      </c>
    </row>
    <row r="1387" spans="1:85" s="36" customFormat="1" ht="15" customHeight="1">
      <c r="A1387" s="571">
        <f t="shared" si="168"/>
        <v>1384</v>
      </c>
      <c r="B1387" s="3" t="s">
        <v>84</v>
      </c>
      <c r="C1387" s="92" t="s">
        <v>1060</v>
      </c>
      <c r="D1387" s="74" t="s">
        <v>907</v>
      </c>
      <c r="E1387" s="84" t="s">
        <v>9984</v>
      </c>
      <c r="F1387" s="84" t="s">
        <v>9984</v>
      </c>
      <c r="G1387" s="83" t="s">
        <v>2095</v>
      </c>
      <c r="H1387" s="83"/>
      <c r="I1387" s="43" t="s">
        <v>2067</v>
      </c>
      <c r="J1387" s="316">
        <v>43335.475937499999</v>
      </c>
      <c r="K1387" s="305">
        <v>45824</v>
      </c>
      <c r="L1387" s="282" t="s">
        <v>1239</v>
      </c>
      <c r="M1387" s="328">
        <v>461</v>
      </c>
      <c r="N1387" s="85"/>
      <c r="O1387" s="409"/>
      <c r="P1387" s="74">
        <v>20</v>
      </c>
      <c r="Q1387" s="8">
        <v>9</v>
      </c>
      <c r="R1387" s="92" t="s">
        <v>1692</v>
      </c>
      <c r="S1387" s="74">
        <v>5</v>
      </c>
      <c r="T1387" s="74">
        <v>5</v>
      </c>
      <c r="U1387" s="74">
        <v>-12</v>
      </c>
      <c r="V1387" s="77">
        <v>4.5</v>
      </c>
      <c r="W1387" s="93" t="s">
        <v>85</v>
      </c>
      <c r="X1387" s="77">
        <v>71.5</v>
      </c>
      <c r="Y1387" s="76">
        <v>41.38</v>
      </c>
      <c r="Z1387" s="47">
        <v>2650</v>
      </c>
      <c r="AA1387" s="81" t="s">
        <v>2165</v>
      </c>
      <c r="AB1387" s="72" t="s">
        <v>2845</v>
      </c>
      <c r="AC1387" s="47" t="s">
        <v>9985</v>
      </c>
      <c r="AD1387" s="74" t="s">
        <v>1587</v>
      </c>
      <c r="AE1387" s="46" t="s">
        <v>8502</v>
      </c>
      <c r="AF1387" s="82">
        <v>33</v>
      </c>
      <c r="AG1387" s="80" t="s">
        <v>1731</v>
      </c>
      <c r="AH1387" s="73" t="s">
        <v>1786</v>
      </c>
      <c r="AI1387" s="73" t="s">
        <v>85</v>
      </c>
      <c r="AJ1387" s="92" t="s">
        <v>1826</v>
      </c>
      <c r="AK1387" s="9">
        <v>1.1000000000000001</v>
      </c>
      <c r="AL1387" s="92" t="s">
        <v>236</v>
      </c>
      <c r="AM1387" s="74" t="s">
        <v>85</v>
      </c>
      <c r="AN1387" s="38" t="s">
        <v>85</v>
      </c>
      <c r="AO1387" s="74" t="s">
        <v>85</v>
      </c>
      <c r="AP1387" s="75">
        <v>16.2</v>
      </c>
      <c r="AQ1387" s="75">
        <v>60</v>
      </c>
      <c r="AR1387" s="74">
        <v>165</v>
      </c>
      <c r="AS1387" s="34">
        <v>7</v>
      </c>
      <c r="AT1387" s="34">
        <v>16</v>
      </c>
      <c r="AU1387" s="34">
        <v>24.7</v>
      </c>
      <c r="AV1387" s="34">
        <v>36</v>
      </c>
      <c r="AW1387" s="34">
        <v>245</v>
      </c>
      <c r="AX1387" s="34">
        <v>243</v>
      </c>
      <c r="AY1387" s="77">
        <v>71.5</v>
      </c>
      <c r="AZ1387" s="49">
        <v>38</v>
      </c>
      <c r="BA1387" s="49">
        <v>38</v>
      </c>
      <c r="BB1387" s="49">
        <v>47</v>
      </c>
      <c r="BC1387" s="48">
        <v>1.85</v>
      </c>
      <c r="BD1387" s="3" t="s">
        <v>85</v>
      </c>
      <c r="BE1387" s="412" t="s">
        <v>85</v>
      </c>
      <c r="BF1387" s="3" t="s">
        <v>85</v>
      </c>
      <c r="BG1387" s="412" t="s">
        <v>85</v>
      </c>
      <c r="BH1387" s="70">
        <v>45.988427891765468</v>
      </c>
      <c r="BI1387" s="50">
        <v>23.228346456692901</v>
      </c>
      <c r="BJ1387" s="50">
        <v>23.228346456692901</v>
      </c>
      <c r="BK1387" s="50">
        <v>11.771653543307099</v>
      </c>
      <c r="BL1387" s="357">
        <v>0.10408189999999996</v>
      </c>
      <c r="BM1387" s="73">
        <v>24</v>
      </c>
      <c r="BN1387" s="107" t="s">
        <v>3374</v>
      </c>
      <c r="BO1387" s="46" t="s">
        <v>3891</v>
      </c>
      <c r="BP1387" s="74" t="s">
        <v>3907</v>
      </c>
      <c r="BQ1387" s="74" t="s">
        <v>4615</v>
      </c>
      <c r="BR1387" s="74" t="s">
        <v>5198</v>
      </c>
      <c r="BS1387" s="74" t="s">
        <v>5199</v>
      </c>
      <c r="BT1387" s="74" t="s">
        <v>4451</v>
      </c>
      <c r="BU1387" s="74" t="s">
        <v>4101</v>
      </c>
      <c r="BV1387" s="74" t="s">
        <v>3909</v>
      </c>
      <c r="BW1387" s="74"/>
      <c r="BX1387" s="74"/>
      <c r="BY1387" s="74"/>
      <c r="BZ1387" s="300" t="s">
        <v>8088</v>
      </c>
      <c r="CA1387" s="356" t="s">
        <v>8089</v>
      </c>
      <c r="CB1387" s="300" t="s">
        <v>8086</v>
      </c>
      <c r="CC1387" s="356" t="s">
        <v>8087</v>
      </c>
      <c r="CD1387" s="311" t="str">
        <f t="shared" si="172"/>
        <v>DISCONTINUED - MR605 NV, 20x9, -12mm Offset, 5x5, 71.5mm Centerbore, Matte Black</v>
      </c>
      <c r="CE1387" s="311" t="s">
        <v>3721</v>
      </c>
      <c r="CF1387" s="311" t="s">
        <v>3720</v>
      </c>
      <c r="CG1387" s="300" t="str">
        <f t="shared" si="169"/>
        <v>DISCO (6XX)</v>
      </c>
    </row>
    <row r="1388" spans="1:85" s="36" customFormat="1" ht="15" customHeight="1">
      <c r="A1388" s="571">
        <f t="shared" si="168"/>
        <v>1385</v>
      </c>
      <c r="B1388" s="3" t="s">
        <v>84</v>
      </c>
      <c r="C1388" s="92" t="s">
        <v>1060</v>
      </c>
      <c r="D1388" s="74" t="s">
        <v>907</v>
      </c>
      <c r="E1388" s="84" t="s">
        <v>9986</v>
      </c>
      <c r="F1388" s="84" t="s">
        <v>9986</v>
      </c>
      <c r="G1388" s="83" t="s">
        <v>2095</v>
      </c>
      <c r="H1388" s="83"/>
      <c r="I1388" s="71" t="s">
        <v>1707</v>
      </c>
      <c r="J1388" s="305">
        <v>42736</v>
      </c>
      <c r="K1388" s="305">
        <v>45824</v>
      </c>
      <c r="L1388" s="282" t="s">
        <v>1239</v>
      </c>
      <c r="M1388" s="328">
        <v>461</v>
      </c>
      <c r="N1388" s="85"/>
      <c r="O1388" s="409"/>
      <c r="P1388" s="74">
        <v>20</v>
      </c>
      <c r="Q1388" s="76">
        <v>10</v>
      </c>
      <c r="R1388" s="92" t="s">
        <v>1693</v>
      </c>
      <c r="S1388" s="74">
        <v>5</v>
      </c>
      <c r="T1388" s="74">
        <v>5.5</v>
      </c>
      <c r="U1388" s="74">
        <v>-24</v>
      </c>
      <c r="V1388" s="77">
        <v>4.55</v>
      </c>
      <c r="W1388" s="93" t="s">
        <v>85</v>
      </c>
      <c r="X1388" s="77">
        <v>108</v>
      </c>
      <c r="Y1388" s="76">
        <v>43.85</v>
      </c>
      <c r="Z1388" s="47">
        <v>2650</v>
      </c>
      <c r="AA1388" s="72" t="s">
        <v>2168</v>
      </c>
      <c r="AB1388" s="71" t="s">
        <v>2846</v>
      </c>
      <c r="AC1388" s="47" t="s">
        <v>9927</v>
      </c>
      <c r="AD1388" s="74" t="s">
        <v>1591</v>
      </c>
      <c r="AE1388" s="46" t="s">
        <v>8502</v>
      </c>
      <c r="AF1388" s="82">
        <v>33</v>
      </c>
      <c r="AG1388" s="80" t="s">
        <v>1734</v>
      </c>
      <c r="AH1388" s="73" t="s">
        <v>1786</v>
      </c>
      <c r="AI1388" s="73" t="s">
        <v>85</v>
      </c>
      <c r="AJ1388" s="92" t="s">
        <v>1826</v>
      </c>
      <c r="AK1388" s="9">
        <v>1.1000000000000001</v>
      </c>
      <c r="AL1388" s="92" t="s">
        <v>236</v>
      </c>
      <c r="AM1388" s="74" t="s">
        <v>85</v>
      </c>
      <c r="AN1388" s="38" t="s">
        <v>85</v>
      </c>
      <c r="AO1388" s="74" t="s">
        <v>85</v>
      </c>
      <c r="AP1388" s="75">
        <v>16.2</v>
      </c>
      <c r="AQ1388" s="75">
        <v>60</v>
      </c>
      <c r="AR1388" s="74">
        <v>170</v>
      </c>
      <c r="AS1388" s="34">
        <v>4</v>
      </c>
      <c r="AT1388" s="34">
        <v>13</v>
      </c>
      <c r="AU1388" s="34">
        <v>25</v>
      </c>
      <c r="AV1388" s="34">
        <v>37</v>
      </c>
      <c r="AW1388" s="34">
        <v>245</v>
      </c>
      <c r="AX1388" s="94">
        <v>241</v>
      </c>
      <c r="AY1388" s="93">
        <v>108</v>
      </c>
      <c r="AZ1388" s="49">
        <v>38</v>
      </c>
      <c r="BA1388" s="49">
        <v>38</v>
      </c>
      <c r="BB1388" s="49">
        <v>63</v>
      </c>
      <c r="BC1388" s="48">
        <v>2.48</v>
      </c>
      <c r="BD1388" s="3" t="s">
        <v>85</v>
      </c>
      <c r="BE1388" s="412" t="s">
        <v>85</v>
      </c>
      <c r="BF1388" s="3" t="s">
        <v>85</v>
      </c>
      <c r="BG1388" s="412" t="s">
        <v>85</v>
      </c>
      <c r="BH1388" s="70">
        <v>48.32</v>
      </c>
      <c r="BI1388" s="50">
        <v>23.228346456692901</v>
      </c>
      <c r="BJ1388" s="50">
        <v>23.228346456692901</v>
      </c>
      <c r="BK1388" s="50">
        <v>12.9133858267717</v>
      </c>
      <c r="BL1388" s="357">
        <v>0.11417680000000027</v>
      </c>
      <c r="BM1388" s="74">
        <v>20</v>
      </c>
      <c r="BN1388" s="107" t="s">
        <v>4691</v>
      </c>
      <c r="BO1388" s="46" t="s">
        <v>3891</v>
      </c>
      <c r="BP1388" s="74" t="s">
        <v>3907</v>
      </c>
      <c r="BQ1388" s="74" t="s">
        <v>4615</v>
      </c>
      <c r="BR1388" s="74" t="s">
        <v>5198</v>
      </c>
      <c r="BS1388" s="74" t="s">
        <v>5199</v>
      </c>
      <c r="BT1388" s="74" t="s">
        <v>4451</v>
      </c>
      <c r="BU1388" s="74" t="s">
        <v>4101</v>
      </c>
      <c r="BV1388" s="74" t="s">
        <v>3909</v>
      </c>
      <c r="BW1388" s="74"/>
      <c r="BX1388" s="74"/>
      <c r="BY1388" s="74"/>
      <c r="BZ1388" s="300" t="s">
        <v>6256</v>
      </c>
      <c r="CA1388" s="356" t="s">
        <v>7294</v>
      </c>
      <c r="CB1388" s="300" t="s">
        <v>6257</v>
      </c>
      <c r="CC1388" s="356" t="s">
        <v>7295</v>
      </c>
      <c r="CD1388" s="311" t="str">
        <f t="shared" si="172"/>
        <v>DISCONTINUED - MR605 NV, 20x10, -24mm Offset, 5x5.5, 108mm Centerbore, Method Bronze</v>
      </c>
      <c r="CE1388" s="311" t="s">
        <v>3721</v>
      </c>
      <c r="CF1388" s="311" t="s">
        <v>3720</v>
      </c>
      <c r="CG1388" s="300" t="str">
        <f t="shared" si="169"/>
        <v>DISCO (6XX)</v>
      </c>
    </row>
    <row r="1389" spans="1:85" s="36" customFormat="1" ht="15" customHeight="1">
      <c r="A1389" s="571">
        <f t="shared" si="168"/>
        <v>1386</v>
      </c>
      <c r="B1389" s="13" t="s">
        <v>84</v>
      </c>
      <c r="C1389" s="97" t="s">
        <v>1247</v>
      </c>
      <c r="D1389" s="75" t="s">
        <v>5487</v>
      </c>
      <c r="E1389" s="84" t="s">
        <v>9987</v>
      </c>
      <c r="F1389" s="84" t="s">
        <v>9987</v>
      </c>
      <c r="G1389" s="83"/>
      <c r="H1389" s="83"/>
      <c r="I1389" s="43" t="s">
        <v>4853</v>
      </c>
      <c r="J1389" s="305">
        <v>44351</v>
      </c>
      <c r="K1389" s="305">
        <v>45824</v>
      </c>
      <c r="L1389" s="282" t="s">
        <v>1239</v>
      </c>
      <c r="M1389" s="328">
        <v>440</v>
      </c>
      <c r="N1389" s="85"/>
      <c r="O1389" s="409"/>
      <c r="P1389" s="75">
        <v>18</v>
      </c>
      <c r="Q1389" s="8">
        <v>9</v>
      </c>
      <c r="R1389" s="92" t="s">
        <v>1701</v>
      </c>
      <c r="S1389" s="75">
        <v>8</v>
      </c>
      <c r="T1389" s="75">
        <v>180</v>
      </c>
      <c r="U1389" s="75">
        <v>18</v>
      </c>
      <c r="V1389" s="77">
        <v>5.75</v>
      </c>
      <c r="W1389" s="95" t="s">
        <v>85</v>
      </c>
      <c r="X1389" s="68">
        <v>130.81</v>
      </c>
      <c r="Y1389" s="39">
        <v>31.5</v>
      </c>
      <c r="Z1389" s="47">
        <v>3640</v>
      </c>
      <c r="AA1389" s="43" t="s">
        <v>2093</v>
      </c>
      <c r="AB1389" s="72" t="s">
        <v>2850</v>
      </c>
      <c r="AC1389" s="47" t="s">
        <v>9731</v>
      </c>
      <c r="AD1389" s="74" t="s">
        <v>3944</v>
      </c>
      <c r="AE1389" s="46" t="s">
        <v>8503</v>
      </c>
      <c r="AF1389" s="82">
        <v>33</v>
      </c>
      <c r="AG1389" s="14" t="s">
        <v>85</v>
      </c>
      <c r="AH1389" s="14" t="s">
        <v>85</v>
      </c>
      <c r="AI1389" s="13" t="s">
        <v>2863</v>
      </c>
      <c r="AJ1389" s="14" t="s">
        <v>85</v>
      </c>
      <c r="AK1389" s="9" t="s">
        <v>85</v>
      </c>
      <c r="AL1389" s="92" t="s">
        <v>237</v>
      </c>
      <c r="AM1389" s="75" t="s">
        <v>85</v>
      </c>
      <c r="AN1389" s="38" t="s">
        <v>85</v>
      </c>
      <c r="AO1389" s="75" t="s">
        <v>85</v>
      </c>
      <c r="AP1389" s="75">
        <v>16.2</v>
      </c>
      <c r="AQ1389" s="75">
        <v>60</v>
      </c>
      <c r="AR1389" s="75">
        <v>210</v>
      </c>
      <c r="AS1389" s="34">
        <v>0</v>
      </c>
      <c r="AT1389" s="34">
        <v>0</v>
      </c>
      <c r="AU1389" s="25">
        <v>21.5</v>
      </c>
      <c r="AV1389" s="34">
        <v>40</v>
      </c>
      <c r="AW1389" s="25">
        <v>218</v>
      </c>
      <c r="AX1389" s="67">
        <v>214</v>
      </c>
      <c r="AY1389" s="384">
        <v>123.1</v>
      </c>
      <c r="AZ1389" s="382">
        <v>92</v>
      </c>
      <c r="BA1389" s="382">
        <v>92</v>
      </c>
      <c r="BB1389" s="49">
        <v>31</v>
      </c>
      <c r="BC1389" s="48">
        <v>1.22</v>
      </c>
      <c r="BD1389" s="13" t="s">
        <v>85</v>
      </c>
      <c r="BE1389" s="412" t="s">
        <v>85</v>
      </c>
      <c r="BF1389" s="13" t="s">
        <v>85</v>
      </c>
      <c r="BG1389" s="412" t="s">
        <v>85</v>
      </c>
      <c r="BH1389" s="70">
        <v>35.5</v>
      </c>
      <c r="BI1389" s="50">
        <v>21.141732283464599</v>
      </c>
      <c r="BJ1389" s="50">
        <v>21.141732283464599</v>
      </c>
      <c r="BK1389" s="50">
        <v>11.929133858267701</v>
      </c>
      <c r="BL1389" s="357">
        <v>8.7375807000000152E-2</v>
      </c>
      <c r="BM1389" s="14">
        <v>36</v>
      </c>
      <c r="BN1389" s="107" t="s">
        <v>4691</v>
      </c>
      <c r="BO1389" s="46" t="s">
        <v>3891</v>
      </c>
      <c r="BP1389" s="74" t="s">
        <v>4730</v>
      </c>
      <c r="BQ1389" s="74" t="s">
        <v>3907</v>
      </c>
      <c r="BR1389" s="74" t="s">
        <v>5031</v>
      </c>
      <c r="BS1389" s="74" t="s">
        <v>2734</v>
      </c>
      <c r="BT1389" s="74" t="s">
        <v>4116</v>
      </c>
      <c r="BU1389" s="74" t="s">
        <v>5126</v>
      </c>
      <c r="BV1389" s="74" t="s">
        <v>5127</v>
      </c>
      <c r="BW1389" s="74" t="s">
        <v>4101</v>
      </c>
      <c r="BX1389" s="74" t="s">
        <v>3909</v>
      </c>
      <c r="BY1389" s="74"/>
      <c r="BZ1389" s="334" t="s">
        <v>6346</v>
      </c>
      <c r="CA1389" s="364" t="s">
        <v>7332</v>
      </c>
      <c r="CB1389" s="337" t="s">
        <v>6353</v>
      </c>
      <c r="CC1389" s="364" t="s">
        <v>7333</v>
      </c>
      <c r="CD1389" s="311" t="str">
        <f t="shared" si="172"/>
        <v>DISCONTINUED - MR705 Bead Grip, 18x9, +18mm Offset, 8x180, 130.81mm Centerbore, Titanium</v>
      </c>
      <c r="CE1389" s="311" t="s">
        <v>3721</v>
      </c>
      <c r="CF1389" s="311" t="s">
        <v>3720</v>
      </c>
      <c r="CG1389" s="300" t="str">
        <f t="shared" si="169"/>
        <v>TRAIL (7XX)</v>
      </c>
    </row>
    <row r="1390" spans="1:85" s="36" customFormat="1" ht="15" customHeight="1">
      <c r="A1390" s="571">
        <f t="shared" si="168"/>
        <v>1387</v>
      </c>
      <c r="B1390" s="13" t="s">
        <v>84</v>
      </c>
      <c r="C1390" s="97" t="s">
        <v>1247</v>
      </c>
      <c r="D1390" s="75" t="s">
        <v>5488</v>
      </c>
      <c r="E1390" s="84" t="s">
        <v>9988</v>
      </c>
      <c r="F1390" s="84" t="s">
        <v>9988</v>
      </c>
      <c r="G1390" s="83"/>
      <c r="H1390" s="83"/>
      <c r="I1390" s="43" t="s">
        <v>5248</v>
      </c>
      <c r="J1390" s="315">
        <v>44488.470171215275</v>
      </c>
      <c r="K1390" s="305">
        <v>45824</v>
      </c>
      <c r="L1390" s="282" t="s">
        <v>1239</v>
      </c>
      <c r="M1390" s="328">
        <v>356</v>
      </c>
      <c r="N1390" s="85"/>
      <c r="O1390" s="409"/>
      <c r="P1390" s="75">
        <v>17</v>
      </c>
      <c r="Q1390" s="76">
        <v>7.5</v>
      </c>
      <c r="R1390" s="92" t="s">
        <v>1685</v>
      </c>
      <c r="S1390" s="75">
        <v>5</v>
      </c>
      <c r="T1390" s="75">
        <v>108</v>
      </c>
      <c r="U1390" s="75">
        <v>30</v>
      </c>
      <c r="V1390" s="77">
        <v>5.4</v>
      </c>
      <c r="W1390" s="95" t="s">
        <v>85</v>
      </c>
      <c r="X1390" s="68">
        <v>63.4</v>
      </c>
      <c r="Y1390" s="39">
        <v>28.15</v>
      </c>
      <c r="Z1390" s="47">
        <v>2650</v>
      </c>
      <c r="AA1390" s="43" t="s">
        <v>2168</v>
      </c>
      <c r="AB1390" s="72" t="s">
        <v>2846</v>
      </c>
      <c r="AC1390" s="47" t="s">
        <v>9903</v>
      </c>
      <c r="AD1390" s="74" t="s">
        <v>3939</v>
      </c>
      <c r="AE1390" s="46" t="s">
        <v>8501</v>
      </c>
      <c r="AF1390" s="82">
        <v>22</v>
      </c>
      <c r="AG1390" s="14" t="s">
        <v>85</v>
      </c>
      <c r="AH1390" s="14" t="s">
        <v>85</v>
      </c>
      <c r="AI1390" s="13" t="s">
        <v>85</v>
      </c>
      <c r="AJ1390" s="14" t="s">
        <v>85</v>
      </c>
      <c r="AK1390" s="9" t="s">
        <v>85</v>
      </c>
      <c r="AL1390" s="92" t="s">
        <v>236</v>
      </c>
      <c r="AM1390" s="75" t="s">
        <v>85</v>
      </c>
      <c r="AN1390" s="38" t="s">
        <v>85</v>
      </c>
      <c r="AO1390" s="75" t="s">
        <v>85</v>
      </c>
      <c r="AP1390" s="75">
        <v>16.2</v>
      </c>
      <c r="AQ1390" s="75">
        <v>60</v>
      </c>
      <c r="AR1390" s="75">
        <v>150</v>
      </c>
      <c r="AS1390" s="34">
        <v>15</v>
      </c>
      <c r="AT1390" s="34">
        <v>22</v>
      </c>
      <c r="AU1390" s="25">
        <v>25.9</v>
      </c>
      <c r="AV1390" s="34">
        <v>30.8</v>
      </c>
      <c r="AW1390" s="25">
        <v>203</v>
      </c>
      <c r="AX1390" s="67">
        <v>192</v>
      </c>
      <c r="AY1390" s="77">
        <v>63.4</v>
      </c>
      <c r="AZ1390" s="49">
        <v>41</v>
      </c>
      <c r="BA1390" s="49">
        <v>41</v>
      </c>
      <c r="BB1390" s="49">
        <v>0</v>
      </c>
      <c r="BC1390" s="48">
        <v>0</v>
      </c>
      <c r="BD1390" s="13" t="s">
        <v>85</v>
      </c>
      <c r="BE1390" s="412" t="s">
        <v>85</v>
      </c>
      <c r="BF1390" s="13" t="s">
        <v>85</v>
      </c>
      <c r="BG1390" s="412" t="s">
        <v>85</v>
      </c>
      <c r="BH1390" s="70">
        <v>33.42</v>
      </c>
      <c r="BI1390" s="50">
        <v>20.236220472440898</v>
      </c>
      <c r="BJ1390" s="50">
        <v>20.236220472440898</v>
      </c>
      <c r="BK1390" s="50">
        <v>10.4330708661417</v>
      </c>
      <c r="BL1390" s="357">
        <v>7.001193999999944E-2</v>
      </c>
      <c r="BM1390" s="14">
        <v>36</v>
      </c>
      <c r="BN1390" s="107" t="s">
        <v>3374</v>
      </c>
      <c r="BO1390" s="46" t="s">
        <v>3891</v>
      </c>
      <c r="BP1390" s="74" t="s">
        <v>4730</v>
      </c>
      <c r="BQ1390" s="74" t="s">
        <v>3907</v>
      </c>
      <c r="BR1390" s="74" t="s">
        <v>5165</v>
      </c>
      <c r="BS1390" s="74" t="s">
        <v>2734</v>
      </c>
      <c r="BT1390" s="74" t="s">
        <v>5619</v>
      </c>
      <c r="BU1390" s="74" t="s">
        <v>5126</v>
      </c>
      <c r="BV1390" s="74" t="s">
        <v>5620</v>
      </c>
      <c r="BW1390" s="74" t="s">
        <v>4101</v>
      </c>
      <c r="BX1390" s="74" t="s">
        <v>3909</v>
      </c>
      <c r="BY1390" s="74"/>
      <c r="BZ1390" s="334"/>
      <c r="CA1390" s="364"/>
      <c r="CB1390" s="337"/>
      <c r="CC1390" s="364"/>
      <c r="CD1390" s="311" t="str">
        <f t="shared" si="172"/>
        <v>DISCONTINUED - MR706 Bead Grip, 17x7.5, +30mm Offset, 5x108, 63.4mm Centerbore, Method Bronze</v>
      </c>
      <c r="CE1390" s="311" t="s">
        <v>3721</v>
      </c>
      <c r="CF1390" s="311" t="s">
        <v>3720</v>
      </c>
      <c r="CG1390" s="300" t="str">
        <f t="shared" si="169"/>
        <v>TRAIL (7XX)</v>
      </c>
    </row>
    <row r="1391" spans="1:85" s="36" customFormat="1" ht="15" customHeight="1">
      <c r="A1391" s="571">
        <f t="shared" si="168"/>
        <v>1388</v>
      </c>
      <c r="B1391" s="408" t="s">
        <v>84</v>
      </c>
      <c r="C1391" s="408" t="s">
        <v>1038</v>
      </c>
      <c r="D1391" s="5" t="s">
        <v>1082</v>
      </c>
      <c r="E1391" s="84" t="s">
        <v>9989</v>
      </c>
      <c r="F1391" s="84" t="s">
        <v>9989</v>
      </c>
      <c r="G1391" s="83"/>
      <c r="H1391" s="83"/>
      <c r="I1391" s="72" t="s">
        <v>4551</v>
      </c>
      <c r="J1391" s="305">
        <v>44202.410542164354</v>
      </c>
      <c r="K1391" s="305">
        <v>45824</v>
      </c>
      <c r="L1391" s="282" t="s">
        <v>1239</v>
      </c>
      <c r="M1391" s="328">
        <v>335</v>
      </c>
      <c r="N1391" s="85"/>
      <c r="O1391" s="409"/>
      <c r="P1391" s="5">
        <v>17</v>
      </c>
      <c r="Q1391" s="8">
        <v>8.5</v>
      </c>
      <c r="R1391" s="408" t="s">
        <v>1697</v>
      </c>
      <c r="S1391" s="3">
        <v>6</v>
      </c>
      <c r="T1391" s="3">
        <v>135</v>
      </c>
      <c r="U1391" s="3">
        <v>0</v>
      </c>
      <c r="V1391" s="16">
        <v>4.75</v>
      </c>
      <c r="W1391" s="410" t="s">
        <v>85</v>
      </c>
      <c r="X1391" s="16">
        <v>94</v>
      </c>
      <c r="Y1391" s="8">
        <v>29.51</v>
      </c>
      <c r="Z1391" s="47">
        <v>2650</v>
      </c>
      <c r="AA1391" s="71" t="s">
        <v>2168</v>
      </c>
      <c r="AB1391" s="72" t="s">
        <v>2846</v>
      </c>
      <c r="AC1391" s="47" t="s">
        <v>9716</v>
      </c>
      <c r="AD1391" s="73" t="s">
        <v>1552</v>
      </c>
      <c r="AE1391" s="46" t="s">
        <v>8503</v>
      </c>
      <c r="AF1391" s="82">
        <v>33</v>
      </c>
      <c r="AG1391" s="80" t="s">
        <v>85</v>
      </c>
      <c r="AH1391" s="408" t="s">
        <v>85</v>
      </c>
      <c r="AI1391" s="73" t="s">
        <v>2858</v>
      </c>
      <c r="AJ1391" s="73" t="s">
        <v>1827</v>
      </c>
      <c r="AK1391" s="9">
        <v>1.1000000000000001</v>
      </c>
      <c r="AL1391" s="408" t="s">
        <v>237</v>
      </c>
      <c r="AM1391" s="408" t="s">
        <v>85</v>
      </c>
      <c r="AN1391" s="38" t="s">
        <v>85</v>
      </c>
      <c r="AO1391" s="408" t="s">
        <v>85</v>
      </c>
      <c r="AP1391" s="75">
        <v>16.2</v>
      </c>
      <c r="AQ1391" s="75">
        <v>60</v>
      </c>
      <c r="AR1391" s="408">
        <v>170</v>
      </c>
      <c r="AS1391" s="25">
        <v>5.9</v>
      </c>
      <c r="AT1391" s="25">
        <v>17.8</v>
      </c>
      <c r="AU1391" s="25">
        <v>31.2</v>
      </c>
      <c r="AV1391" s="25">
        <v>27.4</v>
      </c>
      <c r="AW1391" s="25">
        <v>207.7</v>
      </c>
      <c r="AX1391" s="411">
        <v>203.3</v>
      </c>
      <c r="AY1391" s="410">
        <v>88.2</v>
      </c>
      <c r="AZ1391" s="49">
        <v>52.7</v>
      </c>
      <c r="BA1391" s="49">
        <v>75</v>
      </c>
      <c r="BB1391" s="49">
        <v>78</v>
      </c>
      <c r="BC1391" s="48">
        <v>3.07</v>
      </c>
      <c r="BD1391" s="408" t="s">
        <v>85</v>
      </c>
      <c r="BE1391" s="412" t="s">
        <v>85</v>
      </c>
      <c r="BF1391" s="408" t="s">
        <v>85</v>
      </c>
      <c r="BG1391" s="412" t="s">
        <v>85</v>
      </c>
      <c r="BH1391" s="70">
        <v>34.061419507563592</v>
      </c>
      <c r="BI1391" s="50">
        <v>20.236220472440898</v>
      </c>
      <c r="BJ1391" s="50">
        <v>20.236220472440898</v>
      </c>
      <c r="BK1391" s="50">
        <v>11.417322834645701</v>
      </c>
      <c r="BL1391" s="357">
        <v>7.6616839999999839E-2</v>
      </c>
      <c r="BM1391" s="73">
        <v>36</v>
      </c>
      <c r="BN1391" s="107" t="s">
        <v>7485</v>
      </c>
      <c r="BO1391" s="46" t="s">
        <v>3891</v>
      </c>
      <c r="BP1391" s="74" t="s">
        <v>3907</v>
      </c>
      <c r="BQ1391" s="29" t="s">
        <v>5143</v>
      </c>
      <c r="BR1391" s="29" t="s">
        <v>5198</v>
      </c>
      <c r="BS1391" s="74" t="s">
        <v>5199</v>
      </c>
      <c r="BT1391" s="74" t="s">
        <v>5169</v>
      </c>
      <c r="BU1391" s="74" t="s">
        <v>5196</v>
      </c>
      <c r="BV1391" s="74" t="s">
        <v>3909</v>
      </c>
      <c r="BW1391" s="74"/>
      <c r="BX1391" s="74"/>
      <c r="BY1391" s="74"/>
      <c r="BZ1391" s="300" t="s">
        <v>6068</v>
      </c>
      <c r="CA1391" s="413" t="s">
        <v>7306</v>
      </c>
      <c r="CB1391" s="300" t="s">
        <v>6069</v>
      </c>
      <c r="CC1391" s="413" t="s">
        <v>7307</v>
      </c>
      <c r="CD1391" s="311" t="str">
        <f t="shared" si="172"/>
        <v>DISCONTINUED - MR304 Double Standard, 17x8.5, 0mm Offset, 6x135, 94mm Centerbore, Method Bronze</v>
      </c>
      <c r="CE1391" s="311" t="s">
        <v>3721</v>
      </c>
      <c r="CF1391" s="311" t="s">
        <v>3720</v>
      </c>
      <c r="CG1391" s="300" t="str">
        <f t="shared" si="169"/>
        <v>STREET (3XX)</v>
      </c>
    </row>
    <row r="1392" spans="1:85" s="36" customFormat="1" ht="15" customHeight="1">
      <c r="A1392" s="571">
        <f t="shared" si="168"/>
        <v>1389</v>
      </c>
      <c r="B1392" s="408" t="s">
        <v>84</v>
      </c>
      <c r="C1392" s="408" t="s">
        <v>1038</v>
      </c>
      <c r="D1392" s="5" t="s">
        <v>1082</v>
      </c>
      <c r="E1392" s="84" t="s">
        <v>9990</v>
      </c>
      <c r="F1392" s="84" t="s">
        <v>9990</v>
      </c>
      <c r="G1392" s="83" t="s">
        <v>2095</v>
      </c>
      <c r="H1392" s="83"/>
      <c r="I1392" s="72" t="s">
        <v>4071</v>
      </c>
      <c r="J1392" s="305">
        <v>43924</v>
      </c>
      <c r="K1392" s="305">
        <v>45824</v>
      </c>
      <c r="L1392" s="282" t="s">
        <v>1239</v>
      </c>
      <c r="M1392" s="328">
        <v>457</v>
      </c>
      <c r="N1392" s="85"/>
      <c r="O1392" s="409"/>
      <c r="P1392" s="5">
        <v>20</v>
      </c>
      <c r="Q1392" s="8">
        <v>10</v>
      </c>
      <c r="R1392" s="408" t="s">
        <v>1693</v>
      </c>
      <c r="S1392" s="3">
        <v>5</v>
      </c>
      <c r="T1392" s="3">
        <v>5.5</v>
      </c>
      <c r="U1392" s="3">
        <v>-18</v>
      </c>
      <c r="V1392" s="16">
        <v>4.76</v>
      </c>
      <c r="W1392" s="410" t="s">
        <v>85</v>
      </c>
      <c r="X1392" s="16">
        <v>108</v>
      </c>
      <c r="Y1392" s="8">
        <v>37.880000000000003</v>
      </c>
      <c r="Z1392" s="47">
        <v>2650</v>
      </c>
      <c r="AA1392" s="45" t="s">
        <v>5147</v>
      </c>
      <c r="AB1392" s="72" t="s">
        <v>173</v>
      </c>
      <c r="AC1392" s="47" t="s">
        <v>9868</v>
      </c>
      <c r="AD1392" s="73" t="s">
        <v>1554</v>
      </c>
      <c r="AE1392" s="46" t="s">
        <v>8503</v>
      </c>
      <c r="AF1392" s="82">
        <v>33</v>
      </c>
      <c r="AG1392" s="80" t="s">
        <v>85</v>
      </c>
      <c r="AH1392" s="408" t="s">
        <v>85</v>
      </c>
      <c r="AI1392" s="408" t="s">
        <v>2859</v>
      </c>
      <c r="AJ1392" s="73" t="s">
        <v>1827</v>
      </c>
      <c r="AK1392" s="9">
        <v>1.1000000000000001</v>
      </c>
      <c r="AL1392" s="408" t="s">
        <v>237</v>
      </c>
      <c r="AM1392" s="408" t="s">
        <v>85</v>
      </c>
      <c r="AN1392" s="38" t="s">
        <v>85</v>
      </c>
      <c r="AO1392" s="408" t="s">
        <v>85</v>
      </c>
      <c r="AP1392" s="75">
        <v>16.2</v>
      </c>
      <c r="AQ1392" s="75">
        <v>60</v>
      </c>
      <c r="AR1392" s="408">
        <v>175</v>
      </c>
      <c r="AS1392" s="25">
        <v>3</v>
      </c>
      <c r="AT1392" s="25">
        <v>14.9</v>
      </c>
      <c r="AU1392" s="25">
        <v>35.700000000000003</v>
      </c>
      <c r="AV1392" s="25">
        <v>44.51</v>
      </c>
      <c r="AW1392" s="25">
        <v>245.81</v>
      </c>
      <c r="AX1392" s="411">
        <v>241.4</v>
      </c>
      <c r="AY1392" s="410">
        <v>107</v>
      </c>
      <c r="AZ1392" s="49">
        <v>41</v>
      </c>
      <c r="BA1392" s="49">
        <v>74</v>
      </c>
      <c r="BB1392" s="49">
        <v>99</v>
      </c>
      <c r="BC1392" s="48">
        <v>3.9</v>
      </c>
      <c r="BD1392" s="408" t="s">
        <v>85</v>
      </c>
      <c r="BE1392" s="412" t="s">
        <v>85</v>
      </c>
      <c r="BF1392" s="408" t="s">
        <v>85</v>
      </c>
      <c r="BG1392" s="412" t="s">
        <v>85</v>
      </c>
      <c r="BH1392" s="70">
        <v>42.44</v>
      </c>
      <c r="BI1392" s="50">
        <v>23.228346456692901</v>
      </c>
      <c r="BJ1392" s="50">
        <v>23.228346456692901</v>
      </c>
      <c r="BK1392" s="50">
        <v>12.9133858267717</v>
      </c>
      <c r="BL1392" s="357">
        <v>0.11417680000000027</v>
      </c>
      <c r="BM1392" s="73">
        <v>20</v>
      </c>
      <c r="BN1392" s="107" t="s">
        <v>3374</v>
      </c>
      <c r="BO1392" s="46" t="s">
        <v>3891</v>
      </c>
      <c r="BP1392" s="74" t="s">
        <v>3907</v>
      </c>
      <c r="BQ1392" s="29" t="s">
        <v>5143</v>
      </c>
      <c r="BR1392" s="29" t="s">
        <v>5198</v>
      </c>
      <c r="BS1392" s="74" t="s">
        <v>5199</v>
      </c>
      <c r="BT1392" s="74" t="s">
        <v>5169</v>
      </c>
      <c r="BU1392" s="74" t="s">
        <v>5196</v>
      </c>
      <c r="BV1392" s="74" t="s">
        <v>3909</v>
      </c>
      <c r="BW1392" s="74"/>
      <c r="BX1392" s="74"/>
      <c r="BY1392" s="74"/>
      <c r="BZ1392" s="300" t="s">
        <v>6061</v>
      </c>
      <c r="CA1392" s="413" t="s">
        <v>7745</v>
      </c>
      <c r="CB1392" s="300" t="s">
        <v>6063</v>
      </c>
      <c r="CC1392" s="413" t="s">
        <v>7746</v>
      </c>
      <c r="CD1392" s="311" t="str">
        <f t="shared" si="172"/>
        <v>DISCONTINUED - MR304 Double Standard, 20x10, -18mm Offset, 5x5.5, 108mm Centerbore, Machined - Clear Coat</v>
      </c>
      <c r="CE1392" s="311" t="s">
        <v>3721</v>
      </c>
      <c r="CF1392" s="311" t="s">
        <v>3720</v>
      </c>
      <c r="CG1392" s="300" t="str">
        <f t="shared" si="169"/>
        <v>STREET (3XX)</v>
      </c>
    </row>
    <row r="1393" spans="1:85" s="36" customFormat="1" ht="15" customHeight="1">
      <c r="A1393" s="571">
        <f t="shared" si="168"/>
        <v>1390</v>
      </c>
      <c r="B1393" s="92" t="s">
        <v>84</v>
      </c>
      <c r="C1393" s="92" t="s">
        <v>1038</v>
      </c>
      <c r="D1393" s="5" t="s">
        <v>2225</v>
      </c>
      <c r="E1393" s="84" t="s">
        <v>9991</v>
      </c>
      <c r="F1393" s="84" t="s">
        <v>9991</v>
      </c>
      <c r="G1393" s="83" t="s">
        <v>2095</v>
      </c>
      <c r="H1393" s="83"/>
      <c r="I1393" s="72" t="s">
        <v>4083</v>
      </c>
      <c r="J1393" s="305">
        <v>43924</v>
      </c>
      <c r="K1393" s="305">
        <v>45824</v>
      </c>
      <c r="L1393" s="282" t="s">
        <v>1239</v>
      </c>
      <c r="M1393" s="328">
        <v>461</v>
      </c>
      <c r="N1393" s="85"/>
      <c r="O1393" s="409"/>
      <c r="P1393" s="5">
        <v>20</v>
      </c>
      <c r="Q1393" s="8">
        <v>10</v>
      </c>
      <c r="R1393" s="92" t="s">
        <v>1692</v>
      </c>
      <c r="S1393" s="3">
        <v>5</v>
      </c>
      <c r="T1393" s="3">
        <v>5</v>
      </c>
      <c r="U1393" s="3">
        <v>-18</v>
      </c>
      <c r="V1393" s="16">
        <v>4.76</v>
      </c>
      <c r="W1393" s="93" t="s">
        <v>85</v>
      </c>
      <c r="X1393" s="16">
        <v>94</v>
      </c>
      <c r="Y1393" s="8">
        <v>36.409999999999997</v>
      </c>
      <c r="Z1393" s="47">
        <v>2650</v>
      </c>
      <c r="AA1393" s="71" t="s">
        <v>5156</v>
      </c>
      <c r="AB1393" s="71" t="s">
        <v>2846</v>
      </c>
      <c r="AC1393" s="47" t="s">
        <v>9846</v>
      </c>
      <c r="AD1393" s="73" t="s">
        <v>1552</v>
      </c>
      <c r="AE1393" s="46" t="s">
        <v>8503</v>
      </c>
      <c r="AF1393" s="82">
        <v>33</v>
      </c>
      <c r="AG1393" s="80" t="s">
        <v>85</v>
      </c>
      <c r="AH1393" s="92" t="s">
        <v>85</v>
      </c>
      <c r="AI1393" s="73" t="s">
        <v>2858</v>
      </c>
      <c r="AJ1393" s="73" t="s">
        <v>1827</v>
      </c>
      <c r="AK1393" s="9">
        <v>1.1000000000000001</v>
      </c>
      <c r="AL1393" s="92" t="s">
        <v>237</v>
      </c>
      <c r="AM1393" s="92" t="s">
        <v>85</v>
      </c>
      <c r="AN1393" s="38" t="s">
        <v>85</v>
      </c>
      <c r="AO1393" s="92" t="s">
        <v>85</v>
      </c>
      <c r="AP1393" s="75">
        <v>16.2</v>
      </c>
      <c r="AQ1393" s="75">
        <v>60</v>
      </c>
      <c r="AR1393" s="92">
        <v>170</v>
      </c>
      <c r="AS1393" s="25">
        <v>7.1</v>
      </c>
      <c r="AT1393" s="25">
        <v>21.4</v>
      </c>
      <c r="AU1393" s="25">
        <v>45.6</v>
      </c>
      <c r="AV1393" s="25">
        <v>59.5</v>
      </c>
      <c r="AW1393" s="25">
        <v>245.4</v>
      </c>
      <c r="AX1393" s="94">
        <v>241</v>
      </c>
      <c r="AY1393" s="93">
        <v>88.2</v>
      </c>
      <c r="AZ1393" s="49">
        <v>52.7</v>
      </c>
      <c r="BA1393" s="49">
        <v>75</v>
      </c>
      <c r="BB1393" s="49">
        <v>52</v>
      </c>
      <c r="BC1393" s="48">
        <v>2.0499999999999998</v>
      </c>
      <c r="BD1393" s="92" t="s">
        <v>85</v>
      </c>
      <c r="BE1393" s="412" t="s">
        <v>85</v>
      </c>
      <c r="BF1393" s="92" t="s">
        <v>85</v>
      </c>
      <c r="BG1393" s="412" t="s">
        <v>85</v>
      </c>
      <c r="BH1393" s="70">
        <v>41.37</v>
      </c>
      <c r="BI1393" s="50">
        <v>23.228346456692901</v>
      </c>
      <c r="BJ1393" s="50">
        <v>23.228346456692901</v>
      </c>
      <c r="BK1393" s="50">
        <v>12.9133858267717</v>
      </c>
      <c r="BL1393" s="357">
        <v>0.11417680000000027</v>
      </c>
      <c r="BM1393" s="73">
        <v>20</v>
      </c>
      <c r="BN1393" s="107" t="s">
        <v>7485</v>
      </c>
      <c r="BO1393" s="46" t="s">
        <v>3891</v>
      </c>
      <c r="BP1393" s="74" t="s">
        <v>3907</v>
      </c>
      <c r="BQ1393" s="74" t="s">
        <v>4615</v>
      </c>
      <c r="BR1393" s="74" t="s">
        <v>5198</v>
      </c>
      <c r="BS1393" s="74" t="s">
        <v>5199</v>
      </c>
      <c r="BT1393" s="74" t="s">
        <v>5169</v>
      </c>
      <c r="BU1393" s="74" t="s">
        <v>5196</v>
      </c>
      <c r="BV1393" s="74" t="s">
        <v>3909</v>
      </c>
      <c r="BW1393" s="74"/>
      <c r="BX1393" s="74"/>
      <c r="BY1393" s="74"/>
      <c r="BZ1393" s="300" t="s">
        <v>7782</v>
      </c>
      <c r="CA1393" s="356" t="s">
        <v>7783</v>
      </c>
      <c r="CB1393" s="300" t="s">
        <v>7779</v>
      </c>
      <c r="CC1393" s="356" t="s">
        <v>7781</v>
      </c>
      <c r="CD1393" s="311" t="str">
        <f t="shared" si="172"/>
        <v>DISCONTINUED - MR305 NV, 20x10, -18mm Offset, 5x5, 94mm Centerbore, Method Bronze - Matte Black Lip</v>
      </c>
      <c r="CE1393" s="311" t="s">
        <v>3721</v>
      </c>
      <c r="CF1393" s="311" t="s">
        <v>3720</v>
      </c>
      <c r="CG1393" s="300" t="str">
        <f t="shared" si="169"/>
        <v>STREET (3XX)</v>
      </c>
    </row>
    <row r="1394" spans="1:85" s="36" customFormat="1" ht="15" customHeight="1">
      <c r="A1394" s="571">
        <f t="shared" si="168"/>
        <v>1391</v>
      </c>
      <c r="B1394" s="92" t="s">
        <v>84</v>
      </c>
      <c r="C1394" s="92" t="s">
        <v>1038</v>
      </c>
      <c r="D1394" s="92" t="s">
        <v>1086</v>
      </c>
      <c r="E1394" s="84" t="s">
        <v>9992</v>
      </c>
      <c r="F1394" s="84" t="s">
        <v>9992</v>
      </c>
      <c r="G1394" s="83"/>
      <c r="H1394" s="83"/>
      <c r="I1394" s="72" t="s">
        <v>569</v>
      </c>
      <c r="J1394" s="305">
        <v>42005</v>
      </c>
      <c r="K1394" s="305">
        <v>45824</v>
      </c>
      <c r="L1394" s="282" t="s">
        <v>1239</v>
      </c>
      <c r="M1394" s="328">
        <v>356</v>
      </c>
      <c r="N1394" s="85"/>
      <c r="O1394" s="409"/>
      <c r="P1394" s="92">
        <v>17</v>
      </c>
      <c r="Q1394" s="8">
        <v>8.5</v>
      </c>
      <c r="R1394" s="92" t="s">
        <v>1699</v>
      </c>
      <c r="S1394" s="3">
        <v>8</v>
      </c>
      <c r="T1394" s="3">
        <v>6.5</v>
      </c>
      <c r="U1394" s="3">
        <v>0</v>
      </c>
      <c r="V1394" s="16">
        <v>4.75</v>
      </c>
      <c r="W1394" s="93" t="s">
        <v>85</v>
      </c>
      <c r="X1394" s="16">
        <v>130.81</v>
      </c>
      <c r="Y1394" s="8">
        <v>30.89</v>
      </c>
      <c r="Z1394" s="47">
        <v>3640</v>
      </c>
      <c r="AA1394" s="71" t="s">
        <v>5380</v>
      </c>
      <c r="AB1394" s="71" t="s">
        <v>2850</v>
      </c>
      <c r="AC1394" s="47" t="s">
        <v>9627</v>
      </c>
      <c r="AD1394" s="73" t="s">
        <v>1562</v>
      </c>
      <c r="AE1394" s="46" t="s">
        <v>8503</v>
      </c>
      <c r="AF1394" s="82">
        <v>33</v>
      </c>
      <c r="AG1394" s="73" t="s">
        <v>85</v>
      </c>
      <c r="AH1394" s="73" t="s">
        <v>85</v>
      </c>
      <c r="AI1394" s="3" t="s">
        <v>2863</v>
      </c>
      <c r="AJ1394" s="73" t="s">
        <v>1827</v>
      </c>
      <c r="AK1394" s="9">
        <v>1.1000000000000001</v>
      </c>
      <c r="AL1394" s="3" t="s">
        <v>237</v>
      </c>
      <c r="AM1394" s="3" t="s">
        <v>85</v>
      </c>
      <c r="AN1394" s="38" t="s">
        <v>85</v>
      </c>
      <c r="AO1394" s="92" t="s">
        <v>85</v>
      </c>
      <c r="AP1394" s="75">
        <v>16.2</v>
      </c>
      <c r="AQ1394" s="75">
        <v>60</v>
      </c>
      <c r="AR1394" s="92">
        <v>200</v>
      </c>
      <c r="AS1394" s="25">
        <v>0</v>
      </c>
      <c r="AT1394" s="25">
        <v>0</v>
      </c>
      <c r="AU1394" s="25">
        <v>27.3</v>
      </c>
      <c r="AV1394" s="25">
        <v>42.9</v>
      </c>
      <c r="AW1394" s="25">
        <v>208</v>
      </c>
      <c r="AX1394" s="25">
        <v>201.5</v>
      </c>
      <c r="AY1394" s="93">
        <v>123</v>
      </c>
      <c r="AZ1394" s="49">
        <v>89.5</v>
      </c>
      <c r="BA1394" s="49">
        <v>89.5</v>
      </c>
      <c r="BB1394" s="49">
        <v>41</v>
      </c>
      <c r="BC1394" s="48">
        <v>1.61</v>
      </c>
      <c r="BD1394" s="92" t="s">
        <v>85</v>
      </c>
      <c r="BE1394" s="412" t="s">
        <v>85</v>
      </c>
      <c r="BF1394" s="92" t="s">
        <v>85</v>
      </c>
      <c r="BG1394" s="412" t="s">
        <v>85</v>
      </c>
      <c r="BH1394" s="70">
        <v>34.92</v>
      </c>
      <c r="BI1394" s="50">
        <v>20.236220472440898</v>
      </c>
      <c r="BJ1394" s="50">
        <v>20.236220472440898</v>
      </c>
      <c r="BK1394" s="50">
        <v>11.417322834645701</v>
      </c>
      <c r="BL1394" s="357">
        <v>7.6616839999999839E-2</v>
      </c>
      <c r="BM1394" s="73">
        <v>36</v>
      </c>
      <c r="BN1394" s="107" t="s">
        <v>3374</v>
      </c>
      <c r="BO1394" s="46" t="s">
        <v>3891</v>
      </c>
      <c r="BP1394" s="74" t="s">
        <v>3907</v>
      </c>
      <c r="BQ1394" s="74" t="s">
        <v>5204</v>
      </c>
      <c r="BR1394" s="74" t="s">
        <v>5198</v>
      </c>
      <c r="BS1394" s="74" t="s">
        <v>5199</v>
      </c>
      <c r="BT1394" s="74" t="s">
        <v>5169</v>
      </c>
      <c r="BU1394" s="74" t="s">
        <v>5196</v>
      </c>
      <c r="BV1394" s="74" t="s">
        <v>3909</v>
      </c>
      <c r="BW1394" s="74"/>
      <c r="BX1394" s="74"/>
      <c r="BY1394" s="74"/>
      <c r="BZ1394" s="300" t="s">
        <v>6112</v>
      </c>
      <c r="CA1394" s="356" t="s">
        <v>7334</v>
      </c>
      <c r="CB1394" s="300" t="s">
        <v>6119</v>
      </c>
      <c r="CC1394" s="356" t="s">
        <v>7335</v>
      </c>
      <c r="CD1394" s="311" t="str">
        <f t="shared" si="172"/>
        <v>DISCONTINUED - MR309 Grid, 17x8.5, 0mm Offset, 8x6.5, 130.81mm Centerbore, Titanium - Matte Black Lip</v>
      </c>
      <c r="CE1394" s="311" t="s">
        <v>3721</v>
      </c>
      <c r="CF1394" s="311" t="s">
        <v>3720</v>
      </c>
      <c r="CG1394" s="300" t="str">
        <f t="shared" si="169"/>
        <v>STREET (3XX)</v>
      </c>
    </row>
    <row r="1395" spans="1:85" s="36" customFormat="1" ht="15" customHeight="1">
      <c r="A1395" s="571">
        <f t="shared" si="168"/>
        <v>1392</v>
      </c>
      <c r="B1395" s="97" t="s">
        <v>84</v>
      </c>
      <c r="C1395" s="97" t="s">
        <v>1038</v>
      </c>
      <c r="D1395" s="97" t="s">
        <v>1976</v>
      </c>
      <c r="E1395" s="84" t="s">
        <v>9993</v>
      </c>
      <c r="F1395" s="84" t="s">
        <v>9993</v>
      </c>
      <c r="G1395" s="83"/>
      <c r="H1395" s="83"/>
      <c r="I1395" s="42" t="s">
        <v>5319</v>
      </c>
      <c r="J1395" s="315">
        <v>44501.569953703707</v>
      </c>
      <c r="K1395" s="305">
        <v>45824</v>
      </c>
      <c r="L1395" s="282" t="s">
        <v>1239</v>
      </c>
      <c r="M1395" s="328">
        <v>461</v>
      </c>
      <c r="N1395" s="85"/>
      <c r="O1395" s="409"/>
      <c r="P1395" s="83">
        <v>20</v>
      </c>
      <c r="Q1395" s="8">
        <v>9</v>
      </c>
      <c r="R1395" s="92" t="s">
        <v>1692</v>
      </c>
      <c r="S1395" s="13">
        <v>5</v>
      </c>
      <c r="T1395" s="83">
        <v>5</v>
      </c>
      <c r="U1395" s="83">
        <v>18</v>
      </c>
      <c r="V1395" s="16">
        <v>5.7</v>
      </c>
      <c r="W1395" s="95" t="s">
        <v>85</v>
      </c>
      <c r="X1395" s="40">
        <v>71.5</v>
      </c>
      <c r="Y1395" s="41">
        <v>37.450000000000003</v>
      </c>
      <c r="Z1395" s="47">
        <v>2650</v>
      </c>
      <c r="AA1395" s="11" t="s">
        <v>2165</v>
      </c>
      <c r="AB1395" s="42" t="s">
        <v>2845</v>
      </c>
      <c r="AC1395" s="47" t="s">
        <v>9915</v>
      </c>
      <c r="AD1395" s="11" t="s">
        <v>2049</v>
      </c>
      <c r="AE1395" s="46" t="s">
        <v>8502</v>
      </c>
      <c r="AF1395" s="82">
        <v>33</v>
      </c>
      <c r="AG1395" s="73" t="s">
        <v>85</v>
      </c>
      <c r="AH1395" s="79" t="s">
        <v>1786</v>
      </c>
      <c r="AI1395" s="14" t="s">
        <v>85</v>
      </c>
      <c r="AJ1395" s="31" t="s">
        <v>2484</v>
      </c>
      <c r="AK1395" s="9">
        <v>1.1000000000000001</v>
      </c>
      <c r="AL1395" s="11" t="s">
        <v>237</v>
      </c>
      <c r="AM1395" s="3" t="s">
        <v>85</v>
      </c>
      <c r="AN1395" s="38" t="s">
        <v>85</v>
      </c>
      <c r="AO1395" s="3" t="s">
        <v>85</v>
      </c>
      <c r="AP1395" s="75">
        <v>16.2</v>
      </c>
      <c r="AQ1395" s="75">
        <v>60</v>
      </c>
      <c r="AR1395" s="13">
        <v>160</v>
      </c>
      <c r="AS1395" s="67">
        <v>16.600000000000001</v>
      </c>
      <c r="AT1395" s="67">
        <v>31.6</v>
      </c>
      <c r="AU1395" s="67">
        <v>41.9</v>
      </c>
      <c r="AV1395" s="67">
        <v>41</v>
      </c>
      <c r="AW1395" s="67">
        <v>244</v>
      </c>
      <c r="AX1395" s="96">
        <v>239</v>
      </c>
      <c r="AY1395" s="77">
        <v>71.5</v>
      </c>
      <c r="AZ1395" s="49">
        <v>37</v>
      </c>
      <c r="BA1395" s="49">
        <v>37</v>
      </c>
      <c r="BB1395" s="49">
        <v>54</v>
      </c>
      <c r="BC1395" s="48">
        <v>2.13</v>
      </c>
      <c r="BD1395" s="3" t="s">
        <v>85</v>
      </c>
      <c r="BE1395" s="412" t="s">
        <v>85</v>
      </c>
      <c r="BF1395" s="3" t="s">
        <v>85</v>
      </c>
      <c r="BG1395" s="412" t="s">
        <v>85</v>
      </c>
      <c r="BH1395" s="70">
        <v>44.33</v>
      </c>
      <c r="BI1395" s="50">
        <v>23.228346456692901</v>
      </c>
      <c r="BJ1395" s="50">
        <v>23.228346456692901</v>
      </c>
      <c r="BK1395" s="50">
        <v>11.771653543307099</v>
      </c>
      <c r="BL1395" s="357">
        <v>0.10408189999999996</v>
      </c>
      <c r="BM1395" s="14">
        <v>24</v>
      </c>
      <c r="BN1395" s="107" t="s">
        <v>3374</v>
      </c>
      <c r="BO1395" s="46" t="s">
        <v>3891</v>
      </c>
      <c r="BP1395" s="29" t="s">
        <v>3907</v>
      </c>
      <c r="BQ1395" s="29" t="s">
        <v>5175</v>
      </c>
      <c r="BR1395" s="29" t="s">
        <v>2709</v>
      </c>
      <c r="BS1395" s="29" t="s">
        <v>5199</v>
      </c>
      <c r="BT1395" s="74" t="s">
        <v>5210</v>
      </c>
      <c r="BU1395" s="74" t="s">
        <v>5189</v>
      </c>
      <c r="BV1395" s="74" t="s">
        <v>4101</v>
      </c>
      <c r="BW1395" s="74" t="s">
        <v>3909</v>
      </c>
      <c r="BX1395" s="74"/>
      <c r="BY1395" s="74"/>
      <c r="BZ1395" s="300" t="s">
        <v>6169</v>
      </c>
      <c r="CA1395" s="356" t="s">
        <v>7847</v>
      </c>
      <c r="CB1395" s="300" t="s">
        <v>6171</v>
      </c>
      <c r="CC1395" s="356" t="s">
        <v>7848</v>
      </c>
      <c r="CD1395" s="311" t="str">
        <f t="shared" si="172"/>
        <v>DISCONTINUED - MR315, 20x9, +18mm Offset, 5x5, 71.5mm Centerbore, Matte Black</v>
      </c>
      <c r="CE1395" s="311" t="s">
        <v>3721</v>
      </c>
      <c r="CF1395" s="311" t="s">
        <v>3720</v>
      </c>
      <c r="CG1395" s="300" t="str">
        <f t="shared" si="169"/>
        <v>STREET (3XX)</v>
      </c>
    </row>
    <row r="1396" spans="1:85" s="36" customFormat="1" ht="15" customHeight="1">
      <c r="A1396" s="571">
        <f t="shared" si="168"/>
        <v>1393</v>
      </c>
      <c r="B1396" s="97" t="s">
        <v>84</v>
      </c>
      <c r="C1396" s="97" t="s">
        <v>1038</v>
      </c>
      <c r="D1396" s="97" t="s">
        <v>1976</v>
      </c>
      <c r="E1396" s="84" t="s">
        <v>9994</v>
      </c>
      <c r="F1396" s="84" t="s">
        <v>9994</v>
      </c>
      <c r="G1396" s="83"/>
      <c r="H1396" s="83"/>
      <c r="I1396" s="42" t="s">
        <v>5324</v>
      </c>
      <c r="J1396" s="315">
        <v>44501.579826388886</v>
      </c>
      <c r="K1396" s="305">
        <v>45824</v>
      </c>
      <c r="L1396" s="282" t="s">
        <v>1239</v>
      </c>
      <c r="M1396" s="328">
        <v>482</v>
      </c>
      <c r="N1396" s="85"/>
      <c r="O1396" s="409"/>
      <c r="P1396" s="83">
        <v>20</v>
      </c>
      <c r="Q1396" s="8">
        <v>9</v>
      </c>
      <c r="R1396" s="92" t="s">
        <v>1693</v>
      </c>
      <c r="S1396" s="13">
        <v>5</v>
      </c>
      <c r="T1396" s="83">
        <v>5.5</v>
      </c>
      <c r="U1396" s="83">
        <v>18</v>
      </c>
      <c r="V1396" s="16">
        <v>5.7</v>
      </c>
      <c r="W1396" s="95" t="s">
        <v>85</v>
      </c>
      <c r="X1396" s="40">
        <v>108</v>
      </c>
      <c r="Y1396" s="41">
        <v>37.61</v>
      </c>
      <c r="Z1396" s="47">
        <v>2650</v>
      </c>
      <c r="AA1396" s="71" t="s">
        <v>5160</v>
      </c>
      <c r="AB1396" s="11" t="s">
        <v>2847</v>
      </c>
      <c r="AC1396" s="47" t="s">
        <v>9995</v>
      </c>
      <c r="AD1396" s="11" t="s">
        <v>5318</v>
      </c>
      <c r="AE1396" s="46" t="s">
        <v>8502</v>
      </c>
      <c r="AF1396" s="82">
        <v>33</v>
      </c>
      <c r="AG1396" s="14" t="s">
        <v>85</v>
      </c>
      <c r="AH1396" s="14" t="s">
        <v>1786</v>
      </c>
      <c r="AI1396" s="14" t="s">
        <v>85</v>
      </c>
      <c r="AJ1396" s="31" t="s">
        <v>2484</v>
      </c>
      <c r="AK1396" s="9">
        <v>1.1000000000000001</v>
      </c>
      <c r="AL1396" s="11" t="s">
        <v>237</v>
      </c>
      <c r="AM1396" s="3" t="s">
        <v>85</v>
      </c>
      <c r="AN1396" s="38" t="s">
        <v>85</v>
      </c>
      <c r="AO1396" s="3" t="s">
        <v>85</v>
      </c>
      <c r="AP1396" s="75">
        <v>16.2</v>
      </c>
      <c r="AQ1396" s="75">
        <v>60</v>
      </c>
      <c r="AR1396" s="13">
        <v>175</v>
      </c>
      <c r="AS1396" s="67">
        <v>4</v>
      </c>
      <c r="AT1396" s="67">
        <v>20.8</v>
      </c>
      <c r="AU1396" s="67">
        <v>39.700000000000003</v>
      </c>
      <c r="AV1396" s="67">
        <v>41</v>
      </c>
      <c r="AW1396" s="67">
        <v>244</v>
      </c>
      <c r="AX1396" s="96">
        <v>239</v>
      </c>
      <c r="AY1396" s="68">
        <v>106.25</v>
      </c>
      <c r="AZ1396" s="49">
        <v>41</v>
      </c>
      <c r="BA1396" s="49">
        <v>41</v>
      </c>
      <c r="BB1396" s="49">
        <v>54</v>
      </c>
      <c r="BC1396" s="48">
        <v>2.13</v>
      </c>
      <c r="BD1396" s="3" t="s">
        <v>85</v>
      </c>
      <c r="BE1396" s="412" t="s">
        <v>85</v>
      </c>
      <c r="BF1396" s="3" t="s">
        <v>85</v>
      </c>
      <c r="BG1396" s="412" t="s">
        <v>85</v>
      </c>
      <c r="BH1396" s="70">
        <v>44.65</v>
      </c>
      <c r="BI1396" s="50">
        <v>23.228346456692901</v>
      </c>
      <c r="BJ1396" s="50">
        <v>23.228346456692901</v>
      </c>
      <c r="BK1396" s="50">
        <v>11.771653543307099</v>
      </c>
      <c r="BL1396" s="357">
        <v>0.10408189999999996</v>
      </c>
      <c r="BM1396" s="14">
        <v>24</v>
      </c>
      <c r="BN1396" s="107" t="s">
        <v>3374</v>
      </c>
      <c r="BO1396" s="46" t="s">
        <v>3891</v>
      </c>
      <c r="BP1396" s="29" t="s">
        <v>3907</v>
      </c>
      <c r="BQ1396" s="29" t="s">
        <v>5175</v>
      </c>
      <c r="BR1396" s="29" t="s">
        <v>2709</v>
      </c>
      <c r="BS1396" s="29" t="s">
        <v>5199</v>
      </c>
      <c r="BT1396" s="74" t="s">
        <v>5210</v>
      </c>
      <c r="BU1396" s="74" t="s">
        <v>5189</v>
      </c>
      <c r="BV1396" s="74" t="s">
        <v>4101</v>
      </c>
      <c r="BW1396" s="74" t="s">
        <v>3909</v>
      </c>
      <c r="BX1396" s="74"/>
      <c r="BY1396" s="74"/>
      <c r="BZ1396" s="300" t="s">
        <v>6181</v>
      </c>
      <c r="CA1396" s="356" t="s">
        <v>7352</v>
      </c>
      <c r="CB1396" s="300" t="s">
        <v>6184</v>
      </c>
      <c r="CC1396" s="356" t="s">
        <v>7353</v>
      </c>
      <c r="CD1396" s="311" t="str">
        <f t="shared" si="172"/>
        <v>DISCONTINUED - MR315, 20x9, +18mm Offset, 5x5.5, 108mm Centerbore, Gold - Black Lip</v>
      </c>
      <c r="CE1396" s="311" t="s">
        <v>3721</v>
      </c>
      <c r="CF1396" s="311" t="s">
        <v>3720</v>
      </c>
      <c r="CG1396" s="300" t="str">
        <f t="shared" si="169"/>
        <v>STREET (3XX)</v>
      </c>
    </row>
    <row r="1397" spans="1:85" s="36" customFormat="1" ht="15" customHeight="1">
      <c r="A1397" s="571">
        <f t="shared" si="168"/>
        <v>1394</v>
      </c>
      <c r="B1397" s="97" t="s">
        <v>84</v>
      </c>
      <c r="C1397" s="97" t="s">
        <v>1038</v>
      </c>
      <c r="D1397" s="97" t="s">
        <v>1976</v>
      </c>
      <c r="E1397" s="84" t="s">
        <v>9996</v>
      </c>
      <c r="F1397" s="84" t="s">
        <v>9996</v>
      </c>
      <c r="G1397" s="83"/>
      <c r="H1397" s="83"/>
      <c r="I1397" s="42" t="s">
        <v>5325</v>
      </c>
      <c r="J1397" s="315">
        <v>44501.579826388886</v>
      </c>
      <c r="K1397" s="305">
        <v>45824</v>
      </c>
      <c r="L1397" s="282" t="s">
        <v>1239</v>
      </c>
      <c r="M1397" s="328">
        <v>461</v>
      </c>
      <c r="N1397" s="85"/>
      <c r="O1397" s="409"/>
      <c r="P1397" s="83">
        <v>20</v>
      </c>
      <c r="Q1397" s="8">
        <v>9</v>
      </c>
      <c r="R1397" s="92" t="s">
        <v>1697</v>
      </c>
      <c r="S1397" s="13">
        <v>6</v>
      </c>
      <c r="T1397" s="83">
        <v>135</v>
      </c>
      <c r="U1397" s="83">
        <v>18</v>
      </c>
      <c r="V1397" s="16">
        <v>5.7</v>
      </c>
      <c r="W1397" s="95" t="s">
        <v>85</v>
      </c>
      <c r="X1397" s="40">
        <v>87</v>
      </c>
      <c r="Y1397" s="41">
        <v>38.01</v>
      </c>
      <c r="Z1397" s="47">
        <v>2650</v>
      </c>
      <c r="AA1397" s="11" t="s">
        <v>2165</v>
      </c>
      <c r="AB1397" s="42" t="s">
        <v>2845</v>
      </c>
      <c r="AC1397" s="47" t="s">
        <v>9767</v>
      </c>
      <c r="AD1397" s="11" t="s">
        <v>2050</v>
      </c>
      <c r="AE1397" s="46" t="s">
        <v>8502</v>
      </c>
      <c r="AF1397" s="82">
        <v>33</v>
      </c>
      <c r="AG1397" s="73" t="s">
        <v>85</v>
      </c>
      <c r="AH1397" s="79" t="s">
        <v>1786</v>
      </c>
      <c r="AI1397" s="14" t="s">
        <v>85</v>
      </c>
      <c r="AJ1397" s="31" t="s">
        <v>2484</v>
      </c>
      <c r="AK1397" s="9">
        <v>1.1000000000000001</v>
      </c>
      <c r="AL1397" s="11" t="s">
        <v>237</v>
      </c>
      <c r="AM1397" s="3" t="s">
        <v>85</v>
      </c>
      <c r="AN1397" s="38" t="s">
        <v>85</v>
      </c>
      <c r="AO1397" s="3" t="s">
        <v>85</v>
      </c>
      <c r="AP1397" s="75">
        <v>16.2</v>
      </c>
      <c r="AQ1397" s="75">
        <v>60</v>
      </c>
      <c r="AR1397" s="13">
        <v>175</v>
      </c>
      <c r="AS1397" s="67">
        <v>4</v>
      </c>
      <c r="AT1397" s="67">
        <v>20.8</v>
      </c>
      <c r="AU1397" s="67">
        <v>39.700000000000003</v>
      </c>
      <c r="AV1397" s="67">
        <v>41</v>
      </c>
      <c r="AW1397" s="67">
        <v>244</v>
      </c>
      <c r="AX1397" s="96">
        <v>239</v>
      </c>
      <c r="AY1397" s="77">
        <v>87</v>
      </c>
      <c r="AZ1397" s="49">
        <v>37</v>
      </c>
      <c r="BA1397" s="49">
        <v>37</v>
      </c>
      <c r="BB1397" s="49">
        <v>54</v>
      </c>
      <c r="BC1397" s="48">
        <v>2.13</v>
      </c>
      <c r="BD1397" s="3" t="s">
        <v>85</v>
      </c>
      <c r="BE1397" s="412" t="s">
        <v>85</v>
      </c>
      <c r="BF1397" s="3" t="s">
        <v>85</v>
      </c>
      <c r="BG1397" s="412" t="s">
        <v>85</v>
      </c>
      <c r="BH1397" s="70">
        <v>44.77</v>
      </c>
      <c r="BI1397" s="50">
        <v>23.228346456692901</v>
      </c>
      <c r="BJ1397" s="50">
        <v>23.228346456692901</v>
      </c>
      <c r="BK1397" s="50">
        <v>11.771653543307099</v>
      </c>
      <c r="BL1397" s="357">
        <v>0.10408189999999996</v>
      </c>
      <c r="BM1397" s="14">
        <v>24</v>
      </c>
      <c r="BN1397" s="107" t="s">
        <v>3374</v>
      </c>
      <c r="BO1397" s="46" t="s">
        <v>3891</v>
      </c>
      <c r="BP1397" s="29" t="s">
        <v>3907</v>
      </c>
      <c r="BQ1397" s="29" t="s">
        <v>5175</v>
      </c>
      <c r="BR1397" s="29" t="s">
        <v>2709</v>
      </c>
      <c r="BS1397" s="29" t="s">
        <v>5199</v>
      </c>
      <c r="BT1397" s="74" t="s">
        <v>5210</v>
      </c>
      <c r="BU1397" s="74" t="s">
        <v>5189</v>
      </c>
      <c r="BV1397" s="74" t="s">
        <v>4101</v>
      </c>
      <c r="BW1397" s="74" t="s">
        <v>3909</v>
      </c>
      <c r="BX1397" s="74"/>
      <c r="BY1397" s="74"/>
      <c r="BZ1397" s="300" t="s">
        <v>7851</v>
      </c>
      <c r="CA1397" s="356" t="s">
        <v>7852</v>
      </c>
      <c r="CB1397" s="300" t="s">
        <v>7849</v>
      </c>
      <c r="CC1397" s="356" t="s">
        <v>7850</v>
      </c>
      <c r="CD1397" s="311" t="str">
        <f t="shared" si="172"/>
        <v>DISCONTINUED - MR315, 20x9, +18mm Offset, 6x135, 87mm Centerbore, Matte Black</v>
      </c>
      <c r="CE1397" s="311" t="s">
        <v>3721</v>
      </c>
      <c r="CF1397" s="311" t="s">
        <v>3720</v>
      </c>
      <c r="CG1397" s="300" t="str">
        <f t="shared" si="169"/>
        <v>STREET (3XX)</v>
      </c>
    </row>
    <row r="1398" spans="1:85" s="36" customFormat="1" ht="15" customHeight="1">
      <c r="A1398" s="571">
        <f t="shared" si="168"/>
        <v>1395</v>
      </c>
      <c r="B1398" s="97" t="s">
        <v>84</v>
      </c>
      <c r="C1398" s="97" t="s">
        <v>1038</v>
      </c>
      <c r="D1398" s="97" t="s">
        <v>1976</v>
      </c>
      <c r="E1398" s="84" t="s">
        <v>9997</v>
      </c>
      <c r="F1398" s="84" t="s">
        <v>9997</v>
      </c>
      <c r="G1398" s="83"/>
      <c r="H1398" s="83"/>
      <c r="I1398" s="42" t="s">
        <v>5327</v>
      </c>
      <c r="J1398" s="315">
        <v>44501.579826388886</v>
      </c>
      <c r="K1398" s="305">
        <v>45824</v>
      </c>
      <c r="L1398" s="282" t="s">
        <v>1239</v>
      </c>
      <c r="M1398" s="328">
        <v>482</v>
      </c>
      <c r="N1398" s="85"/>
      <c r="O1398" s="409"/>
      <c r="P1398" s="83">
        <v>20</v>
      </c>
      <c r="Q1398" s="8">
        <v>9</v>
      </c>
      <c r="R1398" s="92" t="s">
        <v>1697</v>
      </c>
      <c r="S1398" s="13">
        <v>6</v>
      </c>
      <c r="T1398" s="83">
        <v>135</v>
      </c>
      <c r="U1398" s="83">
        <v>18</v>
      </c>
      <c r="V1398" s="16">
        <v>5.7</v>
      </c>
      <c r="W1398" s="95" t="s">
        <v>85</v>
      </c>
      <c r="X1398" s="40">
        <v>87</v>
      </c>
      <c r="Y1398" s="41">
        <v>38.01</v>
      </c>
      <c r="Z1398" s="47">
        <v>2650</v>
      </c>
      <c r="AA1398" s="71" t="s">
        <v>5160</v>
      </c>
      <c r="AB1398" s="11" t="s">
        <v>2847</v>
      </c>
      <c r="AC1398" s="47" t="s">
        <v>9767</v>
      </c>
      <c r="AD1398" s="11" t="s">
        <v>2050</v>
      </c>
      <c r="AE1398" s="46" t="s">
        <v>8502</v>
      </c>
      <c r="AF1398" s="82">
        <v>33</v>
      </c>
      <c r="AG1398" s="73" t="s">
        <v>85</v>
      </c>
      <c r="AH1398" s="79" t="s">
        <v>1786</v>
      </c>
      <c r="AI1398" s="14" t="s">
        <v>85</v>
      </c>
      <c r="AJ1398" s="31" t="s">
        <v>2484</v>
      </c>
      <c r="AK1398" s="9">
        <v>1.1000000000000001</v>
      </c>
      <c r="AL1398" s="11" t="s">
        <v>237</v>
      </c>
      <c r="AM1398" s="3" t="s">
        <v>85</v>
      </c>
      <c r="AN1398" s="38" t="s">
        <v>85</v>
      </c>
      <c r="AO1398" s="3" t="s">
        <v>85</v>
      </c>
      <c r="AP1398" s="75">
        <v>16.2</v>
      </c>
      <c r="AQ1398" s="75">
        <v>60</v>
      </c>
      <c r="AR1398" s="13">
        <v>175</v>
      </c>
      <c r="AS1398" s="67">
        <v>4</v>
      </c>
      <c r="AT1398" s="67">
        <v>20.8</v>
      </c>
      <c r="AU1398" s="67">
        <v>39.700000000000003</v>
      </c>
      <c r="AV1398" s="67">
        <v>41</v>
      </c>
      <c r="AW1398" s="67">
        <v>244</v>
      </c>
      <c r="AX1398" s="96">
        <v>239</v>
      </c>
      <c r="AY1398" s="77">
        <v>87</v>
      </c>
      <c r="AZ1398" s="49">
        <v>37</v>
      </c>
      <c r="BA1398" s="49">
        <v>37</v>
      </c>
      <c r="BB1398" s="49">
        <v>54</v>
      </c>
      <c r="BC1398" s="48">
        <v>2.13</v>
      </c>
      <c r="BD1398" s="3" t="s">
        <v>85</v>
      </c>
      <c r="BE1398" s="412" t="s">
        <v>85</v>
      </c>
      <c r="BF1398" s="3" t="s">
        <v>85</v>
      </c>
      <c r="BG1398" s="412" t="s">
        <v>85</v>
      </c>
      <c r="BH1398" s="70">
        <v>44.77</v>
      </c>
      <c r="BI1398" s="50">
        <v>23.228346456692901</v>
      </c>
      <c r="BJ1398" s="50">
        <v>23.228346456692901</v>
      </c>
      <c r="BK1398" s="50">
        <v>11.771653543307099</v>
      </c>
      <c r="BL1398" s="357">
        <v>0.10408189999999996</v>
      </c>
      <c r="BM1398" s="14">
        <v>24</v>
      </c>
      <c r="BN1398" s="107" t="s">
        <v>3374</v>
      </c>
      <c r="BO1398" s="46" t="s">
        <v>3891</v>
      </c>
      <c r="BP1398" s="29" t="s">
        <v>3907</v>
      </c>
      <c r="BQ1398" s="29" t="s">
        <v>5175</v>
      </c>
      <c r="BR1398" s="29" t="s">
        <v>2709</v>
      </c>
      <c r="BS1398" s="29" t="s">
        <v>5199</v>
      </c>
      <c r="BT1398" s="74" t="s">
        <v>5210</v>
      </c>
      <c r="BU1398" s="74" t="s">
        <v>5189</v>
      </c>
      <c r="BV1398" s="74" t="s">
        <v>4101</v>
      </c>
      <c r="BW1398" s="74" t="s">
        <v>3909</v>
      </c>
      <c r="BX1398" s="74"/>
      <c r="BY1398" s="74"/>
      <c r="BZ1398" s="300" t="s">
        <v>7861</v>
      </c>
      <c r="CA1398" s="356" t="s">
        <v>7862</v>
      </c>
      <c r="CB1398" s="300" t="s">
        <v>7859</v>
      </c>
      <c r="CC1398" s="356" t="s">
        <v>7860</v>
      </c>
      <c r="CD1398" s="311" t="str">
        <f t="shared" si="172"/>
        <v>DISCONTINUED - MR315, 20x9, +18mm Offset, 6x135, 87mm Centerbore, Gold - Black Lip</v>
      </c>
      <c r="CE1398" s="311" t="s">
        <v>3721</v>
      </c>
      <c r="CF1398" s="311" t="s">
        <v>3720</v>
      </c>
      <c r="CG1398" s="300" t="str">
        <f t="shared" si="169"/>
        <v>STREET (3XX)</v>
      </c>
    </row>
    <row r="1399" spans="1:85" s="36" customFormat="1" ht="15" customHeight="1">
      <c r="A1399" s="571">
        <f t="shared" si="168"/>
        <v>1396</v>
      </c>
      <c r="B1399" s="97" t="s">
        <v>84</v>
      </c>
      <c r="C1399" s="97" t="s">
        <v>1038</v>
      </c>
      <c r="D1399" s="97" t="s">
        <v>1976</v>
      </c>
      <c r="E1399" s="84" t="s">
        <v>9998</v>
      </c>
      <c r="F1399" s="84" t="s">
        <v>9998</v>
      </c>
      <c r="G1399" s="83" t="s">
        <v>2095</v>
      </c>
      <c r="H1399" s="83"/>
      <c r="I1399" s="42" t="s">
        <v>5346</v>
      </c>
      <c r="J1399" s="315">
        <v>44501.579837962963</v>
      </c>
      <c r="K1399" s="305">
        <v>45824</v>
      </c>
      <c r="L1399" s="282" t="s">
        <v>1239</v>
      </c>
      <c r="M1399" s="328">
        <v>482</v>
      </c>
      <c r="N1399" s="85"/>
      <c r="O1399" s="409"/>
      <c r="P1399" s="83">
        <v>20</v>
      </c>
      <c r="Q1399" s="66">
        <v>10</v>
      </c>
      <c r="R1399" s="92" t="s">
        <v>1693</v>
      </c>
      <c r="S1399" s="13">
        <v>5</v>
      </c>
      <c r="T1399" s="83">
        <v>5.5</v>
      </c>
      <c r="U1399" s="83">
        <v>-18</v>
      </c>
      <c r="V1399" s="40">
        <v>4.76</v>
      </c>
      <c r="W1399" s="95" t="s">
        <v>85</v>
      </c>
      <c r="X1399" s="40">
        <v>108</v>
      </c>
      <c r="Y1399" s="41">
        <v>41.84</v>
      </c>
      <c r="Z1399" s="47">
        <v>2650</v>
      </c>
      <c r="AA1399" s="11" t="s">
        <v>2165</v>
      </c>
      <c r="AB1399" s="42" t="s">
        <v>2845</v>
      </c>
      <c r="AC1399" s="47" t="s">
        <v>9868</v>
      </c>
      <c r="AD1399" s="11" t="s">
        <v>5318</v>
      </c>
      <c r="AE1399" s="46" t="s">
        <v>8502</v>
      </c>
      <c r="AF1399" s="82">
        <v>33</v>
      </c>
      <c r="AG1399" s="14" t="s">
        <v>85</v>
      </c>
      <c r="AH1399" s="14" t="s">
        <v>1786</v>
      </c>
      <c r="AI1399" s="13" t="s">
        <v>85</v>
      </c>
      <c r="AJ1399" s="31" t="s">
        <v>2484</v>
      </c>
      <c r="AK1399" s="9">
        <v>1.1000000000000001</v>
      </c>
      <c r="AL1399" s="11" t="s">
        <v>237</v>
      </c>
      <c r="AM1399" s="3" t="s">
        <v>85</v>
      </c>
      <c r="AN1399" s="38" t="s">
        <v>85</v>
      </c>
      <c r="AO1399" s="3" t="s">
        <v>85</v>
      </c>
      <c r="AP1399" s="75">
        <v>16.2</v>
      </c>
      <c r="AQ1399" s="75">
        <v>60</v>
      </c>
      <c r="AR1399" s="13">
        <v>175</v>
      </c>
      <c r="AS1399" s="67">
        <v>3.5</v>
      </c>
      <c r="AT1399" s="67">
        <v>17.3</v>
      </c>
      <c r="AU1399" s="67">
        <v>43.9</v>
      </c>
      <c r="AV1399" s="67">
        <v>50.8</v>
      </c>
      <c r="AW1399" s="67">
        <v>247</v>
      </c>
      <c r="AX1399" s="96">
        <v>244</v>
      </c>
      <c r="AY1399" s="77">
        <v>108</v>
      </c>
      <c r="AZ1399" s="49">
        <v>41</v>
      </c>
      <c r="BA1399" s="49">
        <v>41</v>
      </c>
      <c r="BB1399" s="49">
        <v>83</v>
      </c>
      <c r="BC1399" s="48">
        <v>3.27</v>
      </c>
      <c r="BD1399" s="3" t="s">
        <v>85</v>
      </c>
      <c r="BE1399" s="412" t="s">
        <v>85</v>
      </c>
      <c r="BF1399" s="3" t="s">
        <v>85</v>
      </c>
      <c r="BG1399" s="412" t="s">
        <v>85</v>
      </c>
      <c r="BH1399" s="70">
        <v>48.63</v>
      </c>
      <c r="BI1399" s="50">
        <v>23.228346456692901</v>
      </c>
      <c r="BJ1399" s="50">
        <v>23.228346456692901</v>
      </c>
      <c r="BK1399" s="50">
        <v>12.9133858267717</v>
      </c>
      <c r="BL1399" s="357">
        <v>0.11417680000000027</v>
      </c>
      <c r="BM1399" s="73">
        <v>20</v>
      </c>
      <c r="BN1399" s="107" t="s">
        <v>3374</v>
      </c>
      <c r="BO1399" s="46" t="s">
        <v>3891</v>
      </c>
      <c r="BP1399" s="29" t="s">
        <v>3907</v>
      </c>
      <c r="BQ1399" s="29" t="s">
        <v>5175</v>
      </c>
      <c r="BR1399" s="29" t="s">
        <v>2709</v>
      </c>
      <c r="BS1399" s="29" t="s">
        <v>5199</v>
      </c>
      <c r="BT1399" s="74" t="s">
        <v>5210</v>
      </c>
      <c r="BU1399" s="74" t="s">
        <v>5189</v>
      </c>
      <c r="BV1399" s="74" t="s">
        <v>4101</v>
      </c>
      <c r="BW1399" s="74" t="s">
        <v>3909</v>
      </c>
      <c r="BX1399" s="74"/>
      <c r="BY1399" s="74"/>
      <c r="BZ1399" s="300" t="s">
        <v>6169</v>
      </c>
      <c r="CA1399" s="356" t="s">
        <v>7847</v>
      </c>
      <c r="CB1399" s="300" t="s">
        <v>6171</v>
      </c>
      <c r="CC1399" s="356" t="s">
        <v>7848</v>
      </c>
      <c r="CD1399" s="311" t="str">
        <f t="shared" si="172"/>
        <v>DISCONTINUED - MR315, 20x10, -18mm Offset, 5x5.5, 108mm Centerbore, Matte Black</v>
      </c>
      <c r="CE1399" s="311" t="s">
        <v>3721</v>
      </c>
      <c r="CF1399" s="311" t="s">
        <v>3720</v>
      </c>
      <c r="CG1399" s="300" t="str">
        <f t="shared" si="169"/>
        <v>STREET (3XX)</v>
      </c>
    </row>
    <row r="1400" spans="1:85" s="36" customFormat="1" ht="15" customHeight="1">
      <c r="A1400" s="571">
        <f t="shared" si="168"/>
        <v>1397</v>
      </c>
      <c r="B1400" s="97" t="s">
        <v>84</v>
      </c>
      <c r="C1400" s="97" t="s">
        <v>1038</v>
      </c>
      <c r="D1400" s="97" t="s">
        <v>1976</v>
      </c>
      <c r="E1400" s="84" t="s">
        <v>9999</v>
      </c>
      <c r="F1400" s="84" t="s">
        <v>9999</v>
      </c>
      <c r="G1400" s="83" t="s">
        <v>2095</v>
      </c>
      <c r="H1400" s="83"/>
      <c r="I1400" s="42" t="s">
        <v>5347</v>
      </c>
      <c r="J1400" s="315">
        <v>44501.579837962963</v>
      </c>
      <c r="K1400" s="305">
        <v>45824</v>
      </c>
      <c r="L1400" s="282" t="s">
        <v>1239</v>
      </c>
      <c r="M1400" s="328">
        <v>482</v>
      </c>
      <c r="N1400" s="85"/>
      <c r="O1400" s="409"/>
      <c r="P1400" s="83">
        <v>20</v>
      </c>
      <c r="Q1400" s="66">
        <v>10</v>
      </c>
      <c r="R1400" s="92" t="s">
        <v>1693</v>
      </c>
      <c r="S1400" s="13">
        <v>5</v>
      </c>
      <c r="T1400" s="83">
        <v>5.5</v>
      </c>
      <c r="U1400" s="83">
        <v>-18</v>
      </c>
      <c r="V1400" s="40">
        <v>4.76</v>
      </c>
      <c r="W1400" s="95" t="s">
        <v>85</v>
      </c>
      <c r="X1400" s="40">
        <v>108</v>
      </c>
      <c r="Y1400" s="41">
        <v>41.84</v>
      </c>
      <c r="Z1400" s="47">
        <v>2650</v>
      </c>
      <c r="AA1400" s="45" t="s">
        <v>5147</v>
      </c>
      <c r="AB1400" s="42" t="s">
        <v>173</v>
      </c>
      <c r="AC1400" s="47" t="s">
        <v>9868</v>
      </c>
      <c r="AD1400" s="11" t="s">
        <v>5318</v>
      </c>
      <c r="AE1400" s="46" t="s">
        <v>8502</v>
      </c>
      <c r="AF1400" s="82">
        <v>33</v>
      </c>
      <c r="AG1400" s="14" t="s">
        <v>85</v>
      </c>
      <c r="AH1400" s="14" t="s">
        <v>1786</v>
      </c>
      <c r="AI1400" s="13" t="s">
        <v>85</v>
      </c>
      <c r="AJ1400" s="31" t="s">
        <v>2484</v>
      </c>
      <c r="AK1400" s="9">
        <v>1.1000000000000001</v>
      </c>
      <c r="AL1400" s="11" t="s">
        <v>237</v>
      </c>
      <c r="AM1400" s="3" t="s">
        <v>85</v>
      </c>
      <c r="AN1400" s="38" t="s">
        <v>85</v>
      </c>
      <c r="AO1400" s="3" t="s">
        <v>85</v>
      </c>
      <c r="AP1400" s="75">
        <v>16.2</v>
      </c>
      <c r="AQ1400" s="75">
        <v>60</v>
      </c>
      <c r="AR1400" s="13">
        <v>175</v>
      </c>
      <c r="AS1400" s="67">
        <v>3.5</v>
      </c>
      <c r="AT1400" s="67">
        <v>17.3</v>
      </c>
      <c r="AU1400" s="67">
        <v>43.9</v>
      </c>
      <c r="AV1400" s="67">
        <v>50.8</v>
      </c>
      <c r="AW1400" s="67">
        <v>247</v>
      </c>
      <c r="AX1400" s="96">
        <v>244</v>
      </c>
      <c r="AY1400" s="77">
        <v>108</v>
      </c>
      <c r="AZ1400" s="49">
        <v>41</v>
      </c>
      <c r="BA1400" s="49">
        <v>41</v>
      </c>
      <c r="BB1400" s="49">
        <v>83</v>
      </c>
      <c r="BC1400" s="48">
        <v>3.27</v>
      </c>
      <c r="BD1400" s="3" t="s">
        <v>85</v>
      </c>
      <c r="BE1400" s="412" t="s">
        <v>85</v>
      </c>
      <c r="BF1400" s="3" t="s">
        <v>85</v>
      </c>
      <c r="BG1400" s="412" t="s">
        <v>85</v>
      </c>
      <c r="BH1400" s="70">
        <v>48.63</v>
      </c>
      <c r="BI1400" s="50">
        <v>23.228346456692901</v>
      </c>
      <c r="BJ1400" s="50">
        <v>23.228346456692901</v>
      </c>
      <c r="BK1400" s="50">
        <v>12.9133858267717</v>
      </c>
      <c r="BL1400" s="357">
        <v>0.11417680000000027</v>
      </c>
      <c r="BM1400" s="73">
        <v>20</v>
      </c>
      <c r="BN1400" s="107" t="s">
        <v>3374</v>
      </c>
      <c r="BO1400" s="46" t="s">
        <v>3891</v>
      </c>
      <c r="BP1400" s="29" t="s">
        <v>3907</v>
      </c>
      <c r="BQ1400" s="29" t="s">
        <v>5175</v>
      </c>
      <c r="BR1400" s="29" t="s">
        <v>2709</v>
      </c>
      <c r="BS1400" s="29" t="s">
        <v>5199</v>
      </c>
      <c r="BT1400" s="74" t="s">
        <v>5210</v>
      </c>
      <c r="BU1400" s="74" t="s">
        <v>5189</v>
      </c>
      <c r="BV1400" s="74" t="s">
        <v>4101</v>
      </c>
      <c r="BW1400" s="74" t="s">
        <v>3909</v>
      </c>
      <c r="BX1400" s="74"/>
      <c r="BY1400" s="74"/>
      <c r="BZ1400" s="300" t="s">
        <v>6191</v>
      </c>
      <c r="CA1400" s="356" t="s">
        <v>7384</v>
      </c>
      <c r="CB1400" s="300" t="s">
        <v>6193</v>
      </c>
      <c r="CC1400" s="356" t="s">
        <v>7385</v>
      </c>
      <c r="CD1400" s="311" t="str">
        <f t="shared" si="172"/>
        <v>DISCONTINUED - MR315, 20x10, -18mm Offset, 5x5.5, 108mm Centerbore, Machined - Clear Coat</v>
      </c>
      <c r="CE1400" s="311" t="s">
        <v>3721</v>
      </c>
      <c r="CF1400" s="311" t="s">
        <v>3720</v>
      </c>
      <c r="CG1400" s="300" t="str">
        <f t="shared" si="169"/>
        <v>STREET (3XX)</v>
      </c>
    </row>
    <row r="1401" spans="1:85" s="36" customFormat="1" ht="15" customHeight="1">
      <c r="A1401" s="571">
        <f t="shared" si="168"/>
        <v>1398</v>
      </c>
      <c r="B1401" s="97" t="s">
        <v>84</v>
      </c>
      <c r="C1401" s="97" t="s">
        <v>1038</v>
      </c>
      <c r="D1401" s="97" t="s">
        <v>1976</v>
      </c>
      <c r="E1401" s="84" t="s">
        <v>10000</v>
      </c>
      <c r="F1401" s="84" t="s">
        <v>10000</v>
      </c>
      <c r="G1401" s="83" t="s">
        <v>2095</v>
      </c>
      <c r="H1401" s="83"/>
      <c r="I1401" s="42" t="s">
        <v>5348</v>
      </c>
      <c r="J1401" s="315">
        <v>44501.579837962963</v>
      </c>
      <c r="K1401" s="305">
        <v>45824</v>
      </c>
      <c r="L1401" s="282" t="s">
        <v>1239</v>
      </c>
      <c r="M1401" s="328">
        <v>503</v>
      </c>
      <c r="N1401" s="85"/>
      <c r="O1401" s="409"/>
      <c r="P1401" s="83">
        <v>20</v>
      </c>
      <c r="Q1401" s="66">
        <v>10</v>
      </c>
      <c r="R1401" s="92" t="s">
        <v>1693</v>
      </c>
      <c r="S1401" s="13">
        <v>5</v>
      </c>
      <c r="T1401" s="83">
        <v>5.5</v>
      </c>
      <c r="U1401" s="83">
        <v>-18</v>
      </c>
      <c r="V1401" s="40">
        <v>4.76</v>
      </c>
      <c r="W1401" s="95" t="s">
        <v>85</v>
      </c>
      <c r="X1401" s="40">
        <v>108</v>
      </c>
      <c r="Y1401" s="41">
        <v>41.84</v>
      </c>
      <c r="Z1401" s="47">
        <v>2650</v>
      </c>
      <c r="AA1401" s="71" t="s">
        <v>5160</v>
      </c>
      <c r="AB1401" s="11" t="s">
        <v>2847</v>
      </c>
      <c r="AC1401" s="47" t="s">
        <v>9868</v>
      </c>
      <c r="AD1401" s="11" t="s">
        <v>5318</v>
      </c>
      <c r="AE1401" s="46" t="s">
        <v>8502</v>
      </c>
      <c r="AF1401" s="82">
        <v>33</v>
      </c>
      <c r="AG1401" s="14" t="s">
        <v>85</v>
      </c>
      <c r="AH1401" s="14" t="s">
        <v>1786</v>
      </c>
      <c r="AI1401" s="13" t="s">
        <v>85</v>
      </c>
      <c r="AJ1401" s="31" t="s">
        <v>2484</v>
      </c>
      <c r="AK1401" s="9">
        <v>1.1000000000000001</v>
      </c>
      <c r="AL1401" s="11" t="s">
        <v>237</v>
      </c>
      <c r="AM1401" s="3" t="s">
        <v>85</v>
      </c>
      <c r="AN1401" s="38" t="s">
        <v>85</v>
      </c>
      <c r="AO1401" s="3" t="s">
        <v>85</v>
      </c>
      <c r="AP1401" s="75">
        <v>16.2</v>
      </c>
      <c r="AQ1401" s="75">
        <v>60</v>
      </c>
      <c r="AR1401" s="13">
        <v>175</v>
      </c>
      <c r="AS1401" s="67">
        <v>3.5</v>
      </c>
      <c r="AT1401" s="67">
        <v>17.3</v>
      </c>
      <c r="AU1401" s="67">
        <v>43.9</v>
      </c>
      <c r="AV1401" s="67">
        <v>50.8</v>
      </c>
      <c r="AW1401" s="67">
        <v>247</v>
      </c>
      <c r="AX1401" s="96">
        <v>244</v>
      </c>
      <c r="AY1401" s="77">
        <v>108</v>
      </c>
      <c r="AZ1401" s="49">
        <v>41</v>
      </c>
      <c r="BA1401" s="49">
        <v>41</v>
      </c>
      <c r="BB1401" s="49">
        <v>83</v>
      </c>
      <c r="BC1401" s="48">
        <v>3.27</v>
      </c>
      <c r="BD1401" s="3" t="s">
        <v>85</v>
      </c>
      <c r="BE1401" s="412" t="s">
        <v>85</v>
      </c>
      <c r="BF1401" s="3" t="s">
        <v>85</v>
      </c>
      <c r="BG1401" s="412" t="s">
        <v>85</v>
      </c>
      <c r="BH1401" s="70">
        <v>48.63</v>
      </c>
      <c r="BI1401" s="50">
        <v>23.228346456692901</v>
      </c>
      <c r="BJ1401" s="50">
        <v>23.228346456692901</v>
      </c>
      <c r="BK1401" s="50">
        <v>12.9133858267717</v>
      </c>
      <c r="BL1401" s="357">
        <v>0.11417680000000027</v>
      </c>
      <c r="BM1401" s="73">
        <v>20</v>
      </c>
      <c r="BN1401" s="107" t="s">
        <v>3374</v>
      </c>
      <c r="BO1401" s="46" t="s">
        <v>3891</v>
      </c>
      <c r="BP1401" s="29" t="s">
        <v>3907</v>
      </c>
      <c r="BQ1401" s="29" t="s">
        <v>5175</v>
      </c>
      <c r="BR1401" s="29" t="s">
        <v>2709</v>
      </c>
      <c r="BS1401" s="29" t="s">
        <v>5199</v>
      </c>
      <c r="BT1401" s="74" t="s">
        <v>5210</v>
      </c>
      <c r="BU1401" s="74" t="s">
        <v>5189</v>
      </c>
      <c r="BV1401" s="74" t="s">
        <v>4101</v>
      </c>
      <c r="BW1401" s="74" t="s">
        <v>3909</v>
      </c>
      <c r="BX1401" s="74"/>
      <c r="BY1401" s="74"/>
      <c r="BZ1401" s="300" t="s">
        <v>6181</v>
      </c>
      <c r="CA1401" s="356" t="s">
        <v>7352</v>
      </c>
      <c r="CB1401" s="300" t="s">
        <v>6184</v>
      </c>
      <c r="CC1401" s="356" t="s">
        <v>7353</v>
      </c>
      <c r="CD1401" s="311" t="str">
        <f t="shared" si="172"/>
        <v>DISCONTINUED - MR315, 20x10, -18mm Offset, 5x5.5, 108mm Centerbore, Gold - Black Lip</v>
      </c>
      <c r="CE1401" s="311" t="s">
        <v>3721</v>
      </c>
      <c r="CF1401" s="311" t="s">
        <v>3720</v>
      </c>
      <c r="CG1401" s="300" t="str">
        <f t="shared" si="169"/>
        <v>STREET (3XX)</v>
      </c>
    </row>
    <row r="1402" spans="1:85" s="36" customFormat="1" ht="15" customHeight="1">
      <c r="A1402" s="571">
        <f t="shared" si="168"/>
        <v>1399</v>
      </c>
      <c r="B1402" s="97" t="s">
        <v>84</v>
      </c>
      <c r="C1402" s="97" t="s">
        <v>1038</v>
      </c>
      <c r="D1402" s="97" t="s">
        <v>1976</v>
      </c>
      <c r="E1402" s="84" t="s">
        <v>10001</v>
      </c>
      <c r="F1402" s="84" t="s">
        <v>10001</v>
      </c>
      <c r="G1402" s="83" t="s">
        <v>2095</v>
      </c>
      <c r="H1402" s="83"/>
      <c r="I1402" s="42" t="s">
        <v>5353</v>
      </c>
      <c r="J1402" s="315">
        <v>44501.579837962963</v>
      </c>
      <c r="K1402" s="305">
        <v>45824</v>
      </c>
      <c r="L1402" s="282" t="s">
        <v>1239</v>
      </c>
      <c r="M1402" s="328">
        <v>482</v>
      </c>
      <c r="N1402" s="85"/>
      <c r="O1402" s="409"/>
      <c r="P1402" s="83">
        <v>20</v>
      </c>
      <c r="Q1402" s="66">
        <v>10</v>
      </c>
      <c r="R1402" s="92" t="s">
        <v>1089</v>
      </c>
      <c r="S1402" s="13">
        <v>6</v>
      </c>
      <c r="T1402" s="83">
        <v>5.5</v>
      </c>
      <c r="U1402" s="83">
        <v>-18</v>
      </c>
      <c r="V1402" s="40">
        <v>4.76</v>
      </c>
      <c r="W1402" s="95" t="s">
        <v>85</v>
      </c>
      <c r="X1402" s="40">
        <v>106.25</v>
      </c>
      <c r="Y1402" s="41">
        <v>42.12</v>
      </c>
      <c r="Z1402" s="47">
        <v>2650</v>
      </c>
      <c r="AA1402" s="45" t="s">
        <v>5147</v>
      </c>
      <c r="AB1402" s="42" t="s">
        <v>173</v>
      </c>
      <c r="AC1402" s="47" t="s">
        <v>9857</v>
      </c>
      <c r="AD1402" s="11" t="s">
        <v>2537</v>
      </c>
      <c r="AE1402" s="46" t="s">
        <v>8502</v>
      </c>
      <c r="AF1402" s="82">
        <v>33</v>
      </c>
      <c r="AG1402" s="14" t="s">
        <v>85</v>
      </c>
      <c r="AH1402" s="14" t="s">
        <v>1786</v>
      </c>
      <c r="AI1402" s="13" t="s">
        <v>85</v>
      </c>
      <c r="AJ1402" s="31" t="s">
        <v>2484</v>
      </c>
      <c r="AK1402" s="9">
        <v>1.1000000000000001</v>
      </c>
      <c r="AL1402" s="11" t="s">
        <v>236</v>
      </c>
      <c r="AM1402" s="74" t="s">
        <v>1649</v>
      </c>
      <c r="AN1402" s="38">
        <v>2.75</v>
      </c>
      <c r="AO1402" s="3">
        <v>78.3</v>
      </c>
      <c r="AP1402" s="75">
        <v>16.2</v>
      </c>
      <c r="AQ1402" s="75">
        <v>60</v>
      </c>
      <c r="AR1402" s="13">
        <v>175</v>
      </c>
      <c r="AS1402" s="67">
        <v>3.5</v>
      </c>
      <c r="AT1402" s="67">
        <v>17.3</v>
      </c>
      <c r="AU1402" s="67">
        <v>43.9</v>
      </c>
      <c r="AV1402" s="67">
        <v>50.8</v>
      </c>
      <c r="AW1402" s="67">
        <v>247</v>
      </c>
      <c r="AX1402" s="96">
        <v>244</v>
      </c>
      <c r="AY1402" s="77">
        <v>106.25</v>
      </c>
      <c r="AZ1402" s="49">
        <v>44</v>
      </c>
      <c r="BA1402" s="49">
        <v>44</v>
      </c>
      <c r="BB1402" s="49">
        <v>83</v>
      </c>
      <c r="BC1402" s="48">
        <v>3.27</v>
      </c>
      <c r="BD1402" s="3" t="s">
        <v>85</v>
      </c>
      <c r="BE1402" s="412" t="s">
        <v>85</v>
      </c>
      <c r="BF1402" s="3" t="s">
        <v>85</v>
      </c>
      <c r="BG1402" s="412" t="s">
        <v>85</v>
      </c>
      <c r="BH1402" s="70">
        <v>49.4</v>
      </c>
      <c r="BI1402" s="50">
        <v>23.228346456692901</v>
      </c>
      <c r="BJ1402" s="50">
        <v>23.228346456692901</v>
      </c>
      <c r="BK1402" s="50">
        <v>12.9133858267717</v>
      </c>
      <c r="BL1402" s="357">
        <v>0.11417680000000027</v>
      </c>
      <c r="BM1402" s="73">
        <v>20</v>
      </c>
      <c r="BN1402" s="107" t="s">
        <v>3374</v>
      </c>
      <c r="BO1402" s="46" t="s">
        <v>3891</v>
      </c>
      <c r="BP1402" s="29" t="s">
        <v>3907</v>
      </c>
      <c r="BQ1402" s="29" t="s">
        <v>5175</v>
      </c>
      <c r="BR1402" s="29" t="s">
        <v>2709</v>
      </c>
      <c r="BS1402" s="29" t="s">
        <v>5199</v>
      </c>
      <c r="BT1402" s="74" t="s">
        <v>5210</v>
      </c>
      <c r="BU1402" s="74" t="s">
        <v>5189</v>
      </c>
      <c r="BV1402" s="74" t="s">
        <v>4101</v>
      </c>
      <c r="BW1402" s="74" t="s">
        <v>3909</v>
      </c>
      <c r="BX1402" s="74"/>
      <c r="BY1402" s="74"/>
      <c r="BZ1402" s="300" t="s">
        <v>7853</v>
      </c>
      <c r="CA1402" s="356" t="s">
        <v>7854</v>
      </c>
      <c r="CB1402" s="300" t="s">
        <v>7855</v>
      </c>
      <c r="CC1402" s="356" t="s">
        <v>7856</v>
      </c>
      <c r="CD1402" s="311" t="str">
        <f t="shared" si="172"/>
        <v>DISCONTINUED - MR315, 20x10, -18mm Offset, 6x5.5, 106.25mm Centerbore, Machined - Clear Coat</v>
      </c>
      <c r="CE1402" s="311" t="s">
        <v>3721</v>
      </c>
      <c r="CF1402" s="311" t="s">
        <v>3720</v>
      </c>
      <c r="CG1402" s="300" t="str">
        <f t="shared" si="169"/>
        <v>STREET (3XX)</v>
      </c>
    </row>
    <row r="1403" spans="1:85" s="36" customFormat="1" ht="15" customHeight="1">
      <c r="A1403" s="571">
        <f t="shared" si="168"/>
        <v>1400</v>
      </c>
      <c r="B1403" s="92" t="s">
        <v>84</v>
      </c>
      <c r="C1403" s="92" t="s">
        <v>1038</v>
      </c>
      <c r="D1403" s="92" t="s">
        <v>3867</v>
      </c>
      <c r="E1403" s="84" t="s">
        <v>10002</v>
      </c>
      <c r="F1403" s="84" t="s">
        <v>10002</v>
      </c>
      <c r="G1403" s="83"/>
      <c r="H1403" s="83"/>
      <c r="I1403" s="72" t="s">
        <v>5961</v>
      </c>
      <c r="J1403" s="315">
        <v>44883</v>
      </c>
      <c r="K1403" s="305">
        <v>45824</v>
      </c>
      <c r="L1403" s="282" t="s">
        <v>1239</v>
      </c>
      <c r="M1403" s="328">
        <v>461</v>
      </c>
      <c r="N1403" s="85"/>
      <c r="O1403" s="409"/>
      <c r="P1403" s="29">
        <v>20</v>
      </c>
      <c r="Q1403" s="8">
        <v>9</v>
      </c>
      <c r="R1403" s="92" t="s">
        <v>1700</v>
      </c>
      <c r="S1403" s="3">
        <v>8</v>
      </c>
      <c r="T1403" s="29">
        <v>170</v>
      </c>
      <c r="U1403" s="29">
        <v>18</v>
      </c>
      <c r="V1403" s="16">
        <v>5.7</v>
      </c>
      <c r="W1403" s="93" t="s">
        <v>85</v>
      </c>
      <c r="X1403" s="16">
        <v>130.81</v>
      </c>
      <c r="Y1403" s="41">
        <v>41.84</v>
      </c>
      <c r="Z1403" s="47">
        <v>3640</v>
      </c>
      <c r="AA1403" s="11" t="s">
        <v>2516</v>
      </c>
      <c r="AB1403" s="11" t="s">
        <v>2850</v>
      </c>
      <c r="AC1403" s="47" t="s">
        <v>9729</v>
      </c>
      <c r="AD1403" s="74" t="s">
        <v>1746</v>
      </c>
      <c r="AE1403" s="46" t="s">
        <v>8503</v>
      </c>
      <c r="AF1403" s="82">
        <v>33</v>
      </c>
      <c r="AG1403" s="80" t="s">
        <v>85</v>
      </c>
      <c r="AH1403" s="73" t="s">
        <v>85</v>
      </c>
      <c r="AI1403" s="73" t="s">
        <v>2863</v>
      </c>
      <c r="AJ1403" s="73" t="s">
        <v>85</v>
      </c>
      <c r="AK1403" s="9" t="s">
        <v>85</v>
      </c>
      <c r="AL1403" s="74" t="s">
        <v>237</v>
      </c>
      <c r="AM1403" s="74" t="s">
        <v>85</v>
      </c>
      <c r="AN1403" s="38" t="s">
        <v>85</v>
      </c>
      <c r="AO1403" s="74" t="s">
        <v>85</v>
      </c>
      <c r="AP1403" s="75">
        <v>16.2</v>
      </c>
      <c r="AQ1403" s="75">
        <v>60</v>
      </c>
      <c r="AR1403" s="3">
        <v>200</v>
      </c>
      <c r="AS1403" s="34">
        <v>0</v>
      </c>
      <c r="AT1403" s="34">
        <v>0</v>
      </c>
      <c r="AU1403" s="34">
        <v>19</v>
      </c>
      <c r="AV1403" s="34">
        <v>34</v>
      </c>
      <c r="AW1403" s="34">
        <v>245</v>
      </c>
      <c r="AX1403" s="94">
        <v>237</v>
      </c>
      <c r="AY1403" s="384">
        <v>128</v>
      </c>
      <c r="AZ1403" s="382">
        <v>103.9</v>
      </c>
      <c r="BA1403" s="382">
        <v>107</v>
      </c>
      <c r="BB1403" s="49">
        <v>45</v>
      </c>
      <c r="BC1403" s="48">
        <v>1.77</v>
      </c>
      <c r="BD1403" s="3" t="s">
        <v>85</v>
      </c>
      <c r="BE1403" s="412" t="s">
        <v>85</v>
      </c>
      <c r="BF1403" s="3" t="s">
        <v>85</v>
      </c>
      <c r="BG1403" s="412" t="s">
        <v>85</v>
      </c>
      <c r="BH1403" s="70">
        <v>47.27</v>
      </c>
      <c r="BI1403" s="50">
        <v>23.228346456692901</v>
      </c>
      <c r="BJ1403" s="50">
        <v>23.228346456692901</v>
      </c>
      <c r="BK1403" s="50">
        <v>11.771653543307099</v>
      </c>
      <c r="BL1403" s="357">
        <v>0.10408189999999996</v>
      </c>
      <c r="BM1403" s="14">
        <v>24</v>
      </c>
      <c r="BN1403" s="107" t="s">
        <v>3374</v>
      </c>
      <c r="BO1403" s="46" t="s">
        <v>3891</v>
      </c>
      <c r="BP1403" s="29" t="s">
        <v>3907</v>
      </c>
      <c r="BQ1403" s="29" t="s">
        <v>5222</v>
      </c>
      <c r="BR1403" s="29" t="s">
        <v>5223</v>
      </c>
      <c r="BS1403" s="29" t="s">
        <v>5216</v>
      </c>
      <c r="BT1403" s="74" t="s">
        <v>4101</v>
      </c>
      <c r="BU1403" s="74" t="s">
        <v>3909</v>
      </c>
      <c r="BV1403" s="74"/>
      <c r="BW1403" s="74"/>
      <c r="BX1403" s="74"/>
      <c r="BY1403" s="74"/>
      <c r="BZ1403" s="300" t="s">
        <v>7880</v>
      </c>
      <c r="CA1403" s="363" t="s">
        <v>7879</v>
      </c>
      <c r="CB1403" s="300" t="s">
        <v>7881</v>
      </c>
      <c r="CC1403" s="363" t="s">
        <v>7882</v>
      </c>
      <c r="CD1403" s="311" t="str">
        <f t="shared" si="172"/>
        <v>DISCONTINUED - MR316, 20x9, +18mm Offset, 8x170, 130.81mm Centerbore, Gloss Titanium</v>
      </c>
      <c r="CE1403" s="311" t="s">
        <v>3721</v>
      </c>
      <c r="CF1403" s="311" t="s">
        <v>3720</v>
      </c>
      <c r="CG1403" s="300" t="str">
        <f t="shared" si="169"/>
        <v>STREET (3XX)</v>
      </c>
    </row>
    <row r="1404" spans="1:85" s="36" customFormat="1" ht="15" customHeight="1">
      <c r="A1404" s="571">
        <f t="shared" si="168"/>
        <v>1401</v>
      </c>
      <c r="B1404" s="92" t="s">
        <v>84</v>
      </c>
      <c r="C1404" s="92" t="s">
        <v>1038</v>
      </c>
      <c r="D1404" s="92" t="s">
        <v>3867</v>
      </c>
      <c r="E1404" s="84" t="s">
        <v>10003</v>
      </c>
      <c r="F1404" s="84" t="s">
        <v>10003</v>
      </c>
      <c r="G1404" s="83"/>
      <c r="H1404" s="83"/>
      <c r="I1404" s="72" t="s">
        <v>5965</v>
      </c>
      <c r="J1404" s="315">
        <v>44883</v>
      </c>
      <c r="K1404" s="305">
        <v>45824</v>
      </c>
      <c r="L1404" s="282" t="s">
        <v>1239</v>
      </c>
      <c r="M1404" s="328">
        <v>461</v>
      </c>
      <c r="N1404" s="85"/>
      <c r="O1404" s="409"/>
      <c r="P1404" s="29">
        <v>20</v>
      </c>
      <c r="Q1404" s="8">
        <v>9</v>
      </c>
      <c r="R1404" s="92" t="s">
        <v>1699</v>
      </c>
      <c r="S1404" s="3">
        <v>8</v>
      </c>
      <c r="T1404" s="29">
        <v>6.5</v>
      </c>
      <c r="U1404" s="29">
        <v>18</v>
      </c>
      <c r="V1404" s="16">
        <v>5.7</v>
      </c>
      <c r="W1404" s="93" t="s">
        <v>85</v>
      </c>
      <c r="X1404" s="16">
        <v>130.81</v>
      </c>
      <c r="Y1404" s="41">
        <v>40.81</v>
      </c>
      <c r="Z1404" s="47">
        <v>3640</v>
      </c>
      <c r="AA1404" s="11" t="s">
        <v>2516</v>
      </c>
      <c r="AB1404" s="11" t="s">
        <v>2850</v>
      </c>
      <c r="AC1404" s="47" t="s">
        <v>9723</v>
      </c>
      <c r="AD1404" s="74" t="s">
        <v>1597</v>
      </c>
      <c r="AE1404" s="46" t="s">
        <v>8503</v>
      </c>
      <c r="AF1404" s="82">
        <v>33</v>
      </c>
      <c r="AG1404" s="80" t="s">
        <v>85</v>
      </c>
      <c r="AH1404" s="73" t="s">
        <v>85</v>
      </c>
      <c r="AI1404" s="73" t="s">
        <v>2863</v>
      </c>
      <c r="AJ1404" s="73" t="s">
        <v>85</v>
      </c>
      <c r="AK1404" s="9" t="s">
        <v>85</v>
      </c>
      <c r="AL1404" s="74" t="s">
        <v>237</v>
      </c>
      <c r="AM1404" s="74" t="s">
        <v>85</v>
      </c>
      <c r="AN1404" s="38" t="s">
        <v>85</v>
      </c>
      <c r="AO1404" s="74" t="s">
        <v>85</v>
      </c>
      <c r="AP1404" s="75">
        <v>16.2</v>
      </c>
      <c r="AQ1404" s="75">
        <v>60</v>
      </c>
      <c r="AR1404" s="3">
        <v>200</v>
      </c>
      <c r="AS1404" s="34">
        <v>0</v>
      </c>
      <c r="AT1404" s="34">
        <v>0</v>
      </c>
      <c r="AU1404" s="34">
        <v>19</v>
      </c>
      <c r="AV1404" s="34">
        <v>34</v>
      </c>
      <c r="AW1404" s="34">
        <v>245</v>
      </c>
      <c r="AX1404" s="94">
        <v>237</v>
      </c>
      <c r="AY1404" s="381">
        <v>123.1</v>
      </c>
      <c r="AZ1404" s="382">
        <v>92</v>
      </c>
      <c r="BA1404" s="382">
        <v>92</v>
      </c>
      <c r="BB1404" s="49">
        <v>45</v>
      </c>
      <c r="BC1404" s="48">
        <v>1.77</v>
      </c>
      <c r="BD1404" s="3" t="s">
        <v>85</v>
      </c>
      <c r="BE1404" s="412" t="s">
        <v>85</v>
      </c>
      <c r="BF1404" s="3" t="s">
        <v>85</v>
      </c>
      <c r="BG1404" s="412" t="s">
        <v>85</v>
      </c>
      <c r="BH1404" s="70">
        <v>45.31</v>
      </c>
      <c r="BI1404" s="50">
        <v>23.228346456692901</v>
      </c>
      <c r="BJ1404" s="50">
        <v>23.228346456692901</v>
      </c>
      <c r="BK1404" s="50">
        <v>11.771653543307099</v>
      </c>
      <c r="BL1404" s="357">
        <v>0.10408189999999996</v>
      </c>
      <c r="BM1404" s="14">
        <v>24</v>
      </c>
      <c r="BN1404" s="107" t="s">
        <v>3374</v>
      </c>
      <c r="BO1404" s="46" t="s">
        <v>3891</v>
      </c>
      <c r="BP1404" s="29" t="s">
        <v>3907</v>
      </c>
      <c r="BQ1404" s="29" t="s">
        <v>5222</v>
      </c>
      <c r="BR1404" s="29" t="s">
        <v>5223</v>
      </c>
      <c r="BS1404" s="29" t="s">
        <v>5216</v>
      </c>
      <c r="BT1404" s="74" t="s">
        <v>4101</v>
      </c>
      <c r="BU1404" s="74" t="s">
        <v>3909</v>
      </c>
      <c r="BV1404" s="74"/>
      <c r="BW1404" s="74"/>
      <c r="BX1404" s="74"/>
      <c r="BY1404" s="74"/>
      <c r="BZ1404" s="300" t="s">
        <v>7880</v>
      </c>
      <c r="CA1404" s="363" t="s">
        <v>7879</v>
      </c>
      <c r="CB1404" s="300" t="s">
        <v>7881</v>
      </c>
      <c r="CC1404" s="363" t="s">
        <v>7882</v>
      </c>
      <c r="CD1404" s="311" t="str">
        <f t="shared" si="172"/>
        <v>DISCONTINUED - MR316, 20x9, +18mm Offset, 8x6.5, 130.81mm Centerbore, Gloss Titanium</v>
      </c>
      <c r="CE1404" s="311" t="s">
        <v>3721</v>
      </c>
      <c r="CF1404" s="311" t="s">
        <v>3720</v>
      </c>
      <c r="CG1404" s="300" t="str">
        <f t="shared" si="169"/>
        <v>STREET (3XX)</v>
      </c>
    </row>
    <row r="1405" spans="1:85" s="36" customFormat="1" ht="15" customHeight="1">
      <c r="A1405" s="571">
        <f t="shared" si="168"/>
        <v>1402</v>
      </c>
      <c r="B1405" s="92" t="s">
        <v>84</v>
      </c>
      <c r="C1405" s="92" t="s">
        <v>1038</v>
      </c>
      <c r="D1405" s="92" t="s">
        <v>3867</v>
      </c>
      <c r="E1405" s="84" t="s">
        <v>10004</v>
      </c>
      <c r="F1405" s="84" t="s">
        <v>10004</v>
      </c>
      <c r="G1405" s="83" t="s">
        <v>2095</v>
      </c>
      <c r="H1405" s="83"/>
      <c r="I1405" s="72" t="s">
        <v>5996</v>
      </c>
      <c r="J1405" s="315">
        <v>44902.464277777777</v>
      </c>
      <c r="K1405" s="305">
        <v>45824</v>
      </c>
      <c r="L1405" s="282" t="s">
        <v>1239</v>
      </c>
      <c r="M1405" s="328">
        <v>461</v>
      </c>
      <c r="N1405" s="85"/>
      <c r="O1405" s="409"/>
      <c r="P1405" s="29">
        <v>20</v>
      </c>
      <c r="Q1405" s="8">
        <v>10</v>
      </c>
      <c r="R1405" s="92" t="s">
        <v>1700</v>
      </c>
      <c r="S1405" s="3">
        <v>8</v>
      </c>
      <c r="T1405" s="29">
        <v>170</v>
      </c>
      <c r="U1405" s="29">
        <v>-18</v>
      </c>
      <c r="V1405" s="16">
        <v>4.75</v>
      </c>
      <c r="W1405" s="93" t="s">
        <v>85</v>
      </c>
      <c r="X1405" s="16">
        <v>130.81</v>
      </c>
      <c r="Y1405" s="41">
        <v>38.479999999999997</v>
      </c>
      <c r="Z1405" s="47">
        <v>3640</v>
      </c>
      <c r="AA1405" s="71" t="s">
        <v>4122</v>
      </c>
      <c r="AB1405" s="71" t="s">
        <v>2845</v>
      </c>
      <c r="AC1405" s="47" t="s">
        <v>9842</v>
      </c>
      <c r="AD1405" s="74" t="s">
        <v>1746</v>
      </c>
      <c r="AE1405" s="46" t="s">
        <v>8503</v>
      </c>
      <c r="AF1405" s="82">
        <v>33</v>
      </c>
      <c r="AG1405" s="80" t="s">
        <v>85</v>
      </c>
      <c r="AH1405" s="73" t="s">
        <v>85</v>
      </c>
      <c r="AI1405" s="73" t="s">
        <v>2863</v>
      </c>
      <c r="AJ1405" s="73" t="s">
        <v>85</v>
      </c>
      <c r="AK1405" s="9" t="s">
        <v>85</v>
      </c>
      <c r="AL1405" s="74" t="s">
        <v>237</v>
      </c>
      <c r="AM1405" s="74" t="s">
        <v>85</v>
      </c>
      <c r="AN1405" s="38" t="s">
        <v>85</v>
      </c>
      <c r="AO1405" s="74" t="s">
        <v>85</v>
      </c>
      <c r="AP1405" s="75">
        <v>16.2</v>
      </c>
      <c r="AQ1405" s="75">
        <v>60</v>
      </c>
      <c r="AR1405" s="3">
        <v>200</v>
      </c>
      <c r="AS1405" s="34">
        <v>0</v>
      </c>
      <c r="AT1405" s="34">
        <v>0</v>
      </c>
      <c r="AU1405" s="34">
        <v>17</v>
      </c>
      <c r="AV1405" s="34">
        <v>41</v>
      </c>
      <c r="AW1405" s="34">
        <v>245</v>
      </c>
      <c r="AX1405" s="94">
        <v>239</v>
      </c>
      <c r="AY1405" s="384">
        <v>128</v>
      </c>
      <c r="AZ1405" s="382">
        <v>103.9</v>
      </c>
      <c r="BA1405" s="382">
        <v>107</v>
      </c>
      <c r="BB1405" s="49">
        <v>77</v>
      </c>
      <c r="BC1405" s="48">
        <v>3.03</v>
      </c>
      <c r="BD1405" s="3" t="s">
        <v>85</v>
      </c>
      <c r="BE1405" s="412" t="s">
        <v>85</v>
      </c>
      <c r="BF1405" s="3" t="s">
        <v>85</v>
      </c>
      <c r="BG1405" s="412" t="s">
        <v>85</v>
      </c>
      <c r="BH1405" s="70">
        <v>44.36</v>
      </c>
      <c r="BI1405" s="50">
        <v>23.228346456692901</v>
      </c>
      <c r="BJ1405" s="50">
        <v>23.228346456692901</v>
      </c>
      <c r="BK1405" s="50">
        <v>12.9133858267717</v>
      </c>
      <c r="BL1405" s="357">
        <v>0.11417680000000027</v>
      </c>
      <c r="BM1405" s="73">
        <v>20</v>
      </c>
      <c r="BN1405" s="107" t="s">
        <v>3374</v>
      </c>
      <c r="BO1405" s="46" t="s">
        <v>3891</v>
      </c>
      <c r="BP1405" s="29" t="s">
        <v>3907</v>
      </c>
      <c r="BQ1405" s="29" t="s">
        <v>5222</v>
      </c>
      <c r="BR1405" s="29" t="s">
        <v>5223</v>
      </c>
      <c r="BS1405" s="29" t="s">
        <v>5216</v>
      </c>
      <c r="BT1405" s="74" t="s">
        <v>4101</v>
      </c>
      <c r="BU1405" s="74" t="s">
        <v>3909</v>
      </c>
      <c r="BV1405" s="74"/>
      <c r="BW1405" s="74"/>
      <c r="BX1405" s="74"/>
      <c r="BY1405" s="74"/>
      <c r="BZ1405" s="300" t="s">
        <v>7877</v>
      </c>
      <c r="CA1405" s="363" t="s">
        <v>7878</v>
      </c>
      <c r="CB1405" s="300" t="s">
        <v>7875</v>
      </c>
      <c r="CC1405" s="363" t="s">
        <v>7876</v>
      </c>
      <c r="CD1405" s="311" t="str">
        <f t="shared" si="172"/>
        <v>DISCONTINUED - MR316, 20x10, -18mm Offset, 8x170, 130.81mm Centerbore, Gloss Black</v>
      </c>
      <c r="CE1405" s="311" t="s">
        <v>3721</v>
      </c>
      <c r="CF1405" s="311" t="s">
        <v>3720</v>
      </c>
      <c r="CG1405" s="300" t="str">
        <f t="shared" si="169"/>
        <v>STREET (3XX)</v>
      </c>
    </row>
    <row r="1406" spans="1:85" s="36" customFormat="1" ht="15" customHeight="1">
      <c r="A1406" s="571">
        <f t="shared" si="168"/>
        <v>1403</v>
      </c>
      <c r="B1406" s="92" t="s">
        <v>84</v>
      </c>
      <c r="C1406" s="92" t="s">
        <v>1038</v>
      </c>
      <c r="D1406" s="92" t="s">
        <v>4208</v>
      </c>
      <c r="E1406" s="129" t="s">
        <v>10005</v>
      </c>
      <c r="F1406" s="84" t="s">
        <v>10005</v>
      </c>
      <c r="G1406" s="83" t="s">
        <v>2095</v>
      </c>
      <c r="H1406" s="83"/>
      <c r="I1406" s="72" t="s">
        <v>5492</v>
      </c>
      <c r="J1406" s="299">
        <v>44547.416539351849</v>
      </c>
      <c r="K1406" s="305">
        <v>45824</v>
      </c>
      <c r="L1406" s="282" t="s">
        <v>1239</v>
      </c>
      <c r="M1406" s="328">
        <v>419</v>
      </c>
      <c r="N1406" s="85"/>
      <c r="O1406" s="409"/>
      <c r="P1406" s="29">
        <v>17</v>
      </c>
      <c r="Q1406" s="8">
        <v>9</v>
      </c>
      <c r="R1406" s="92" t="s">
        <v>1692</v>
      </c>
      <c r="S1406" s="3">
        <v>5</v>
      </c>
      <c r="T1406" s="29">
        <v>5</v>
      </c>
      <c r="U1406" s="29">
        <v>-12</v>
      </c>
      <c r="V1406" s="16">
        <v>4.5</v>
      </c>
      <c r="W1406" s="93" t="s">
        <v>85</v>
      </c>
      <c r="X1406" s="16">
        <v>71.5</v>
      </c>
      <c r="Y1406" s="8">
        <v>30.129842498599938</v>
      </c>
      <c r="Z1406" s="47">
        <v>2650</v>
      </c>
      <c r="AA1406" s="11" t="s">
        <v>2093</v>
      </c>
      <c r="AB1406" s="11" t="s">
        <v>2850</v>
      </c>
      <c r="AC1406" s="47" t="s">
        <v>9719</v>
      </c>
      <c r="AD1406" s="74" t="s">
        <v>1600</v>
      </c>
      <c r="AE1406" s="46" t="s">
        <v>8501</v>
      </c>
      <c r="AF1406" s="82">
        <v>22</v>
      </c>
      <c r="AG1406" s="80" t="s">
        <v>85</v>
      </c>
      <c r="AH1406" s="73" t="s">
        <v>85</v>
      </c>
      <c r="AI1406" s="73" t="s">
        <v>85</v>
      </c>
      <c r="AJ1406" s="73" t="s">
        <v>1497</v>
      </c>
      <c r="AK1406" s="9">
        <v>1.1000000000000001</v>
      </c>
      <c r="AL1406" s="92" t="s">
        <v>237</v>
      </c>
      <c r="AM1406" s="92" t="s">
        <v>85</v>
      </c>
      <c r="AN1406" s="38" t="s">
        <v>85</v>
      </c>
      <c r="AO1406" s="92" t="s">
        <v>85</v>
      </c>
      <c r="AP1406" s="75">
        <v>16.2</v>
      </c>
      <c r="AQ1406" s="75">
        <v>60</v>
      </c>
      <c r="AR1406" s="3">
        <v>175</v>
      </c>
      <c r="AS1406" s="34">
        <v>5</v>
      </c>
      <c r="AT1406" s="34">
        <v>26</v>
      </c>
      <c r="AU1406" s="34">
        <v>55</v>
      </c>
      <c r="AV1406" s="34">
        <v>87</v>
      </c>
      <c r="AW1406" s="34">
        <v>208</v>
      </c>
      <c r="AX1406" s="94">
        <v>205</v>
      </c>
      <c r="AY1406" s="384">
        <v>71.5</v>
      </c>
      <c r="AZ1406" s="382">
        <v>39</v>
      </c>
      <c r="BA1406" s="382">
        <v>39</v>
      </c>
      <c r="BB1406" s="49">
        <v>40</v>
      </c>
      <c r="BC1406" s="48">
        <v>1.57</v>
      </c>
      <c r="BD1406" s="3" t="s">
        <v>85</v>
      </c>
      <c r="BE1406" s="412" t="s">
        <v>85</v>
      </c>
      <c r="BF1406" s="3" t="s">
        <v>85</v>
      </c>
      <c r="BG1406" s="412" t="s">
        <v>85</v>
      </c>
      <c r="BH1406" s="70">
        <v>34.869999999999997</v>
      </c>
      <c r="BI1406" s="50">
        <v>20.236220472440898</v>
      </c>
      <c r="BJ1406" s="50">
        <v>20.236220472440898</v>
      </c>
      <c r="BK1406" s="50">
        <v>12.4409448818898</v>
      </c>
      <c r="BL1406" s="357">
        <v>8.348593599999983E-2</v>
      </c>
      <c r="BM1406" s="73">
        <v>36</v>
      </c>
      <c r="BN1406" s="107" t="s">
        <v>3374</v>
      </c>
      <c r="BO1406" s="46" t="s">
        <v>3891</v>
      </c>
      <c r="BP1406" s="29" t="s">
        <v>3907</v>
      </c>
      <c r="BQ1406" s="29" t="s">
        <v>4614</v>
      </c>
      <c r="BR1406" s="29" t="s">
        <v>5224</v>
      </c>
      <c r="BS1406" s="29" t="s">
        <v>5199</v>
      </c>
      <c r="BT1406" s="74" t="s">
        <v>5225</v>
      </c>
      <c r="BU1406" s="74" t="s">
        <v>5226</v>
      </c>
      <c r="BV1406" s="74" t="s">
        <v>4101</v>
      </c>
      <c r="BW1406" s="74" t="s">
        <v>3909</v>
      </c>
      <c r="BX1406" s="74"/>
      <c r="BY1406" s="74"/>
      <c r="BZ1406" s="300" t="s">
        <v>6210</v>
      </c>
      <c r="CA1406" s="363" t="s">
        <v>7397</v>
      </c>
      <c r="CB1406" s="300" t="s">
        <v>6213</v>
      </c>
      <c r="CC1406" s="363" t="s">
        <v>7396</v>
      </c>
      <c r="CD1406" s="311" t="str">
        <f t="shared" si="172"/>
        <v>DISCONTINUED - MR317, 17x9, -12mm Offset, 5x5, 71.5mm Centerbore, Titanium</v>
      </c>
      <c r="CE1406" s="311" t="s">
        <v>3721</v>
      </c>
      <c r="CF1406" s="311" t="s">
        <v>3720</v>
      </c>
      <c r="CG1406" s="300" t="str">
        <f t="shared" si="169"/>
        <v>STREET (3XX)</v>
      </c>
    </row>
    <row r="1407" spans="1:85" s="36" customFormat="1" ht="15" customHeight="1">
      <c r="A1407" s="571">
        <f t="shared" si="168"/>
        <v>1404</v>
      </c>
      <c r="B1407" s="92" t="s">
        <v>84</v>
      </c>
      <c r="C1407" s="92" t="s">
        <v>1038</v>
      </c>
      <c r="D1407" s="92" t="s">
        <v>4208</v>
      </c>
      <c r="E1407" s="129" t="s">
        <v>10006</v>
      </c>
      <c r="F1407" s="84" t="s">
        <v>10006</v>
      </c>
      <c r="G1407" s="83" t="s">
        <v>2095</v>
      </c>
      <c r="H1407" s="83"/>
      <c r="I1407" s="72" t="s">
        <v>5493</v>
      </c>
      <c r="J1407" s="299">
        <v>44547.416539351849</v>
      </c>
      <c r="K1407" s="305">
        <v>45824</v>
      </c>
      <c r="L1407" s="282" t="s">
        <v>1239</v>
      </c>
      <c r="M1407" s="328">
        <v>419</v>
      </c>
      <c r="N1407" s="85"/>
      <c r="O1407" s="409"/>
      <c r="P1407" s="29">
        <v>17</v>
      </c>
      <c r="Q1407" s="8">
        <v>9</v>
      </c>
      <c r="R1407" s="92" t="s">
        <v>1693</v>
      </c>
      <c r="S1407" s="3">
        <v>5</v>
      </c>
      <c r="T1407" s="29">
        <v>5.5</v>
      </c>
      <c r="U1407" s="29">
        <v>-12</v>
      </c>
      <c r="V1407" s="16">
        <v>4.5</v>
      </c>
      <c r="W1407" s="93" t="s">
        <v>85</v>
      </c>
      <c r="X1407" s="16">
        <v>108</v>
      </c>
      <c r="Y1407" s="8">
        <v>29.52</v>
      </c>
      <c r="Z1407" s="47">
        <v>2650</v>
      </c>
      <c r="AA1407" s="71" t="s">
        <v>2165</v>
      </c>
      <c r="AB1407" s="71" t="s">
        <v>2845</v>
      </c>
      <c r="AC1407" s="47" t="s">
        <v>9867</v>
      </c>
      <c r="AD1407" s="74" t="s">
        <v>1598</v>
      </c>
      <c r="AE1407" s="46" t="s">
        <v>8501</v>
      </c>
      <c r="AF1407" s="82">
        <v>22</v>
      </c>
      <c r="AG1407" s="80" t="s">
        <v>85</v>
      </c>
      <c r="AH1407" s="73" t="s">
        <v>85</v>
      </c>
      <c r="AI1407" s="73" t="s">
        <v>85</v>
      </c>
      <c r="AJ1407" s="73" t="s">
        <v>1497</v>
      </c>
      <c r="AK1407" s="9">
        <v>1.1000000000000001</v>
      </c>
      <c r="AL1407" s="92" t="s">
        <v>237</v>
      </c>
      <c r="AM1407" s="92" t="s">
        <v>85</v>
      </c>
      <c r="AN1407" s="38" t="s">
        <v>85</v>
      </c>
      <c r="AO1407" s="92" t="s">
        <v>85</v>
      </c>
      <c r="AP1407" s="75">
        <v>16.2</v>
      </c>
      <c r="AQ1407" s="75">
        <v>60</v>
      </c>
      <c r="AR1407" s="3">
        <v>175</v>
      </c>
      <c r="AS1407" s="34">
        <v>5</v>
      </c>
      <c r="AT1407" s="34">
        <v>26</v>
      </c>
      <c r="AU1407" s="34">
        <v>55</v>
      </c>
      <c r="AV1407" s="34">
        <v>87</v>
      </c>
      <c r="AW1407" s="34">
        <v>208</v>
      </c>
      <c r="AX1407" s="94">
        <v>205</v>
      </c>
      <c r="AY1407" s="384">
        <v>103.36</v>
      </c>
      <c r="AZ1407" s="382">
        <v>13.9</v>
      </c>
      <c r="BA1407" s="382">
        <v>38</v>
      </c>
      <c r="BB1407" s="49">
        <v>40</v>
      </c>
      <c r="BC1407" s="48">
        <v>1.57</v>
      </c>
      <c r="BD1407" s="3" t="s">
        <v>85</v>
      </c>
      <c r="BE1407" s="412" t="s">
        <v>85</v>
      </c>
      <c r="BF1407" s="3" t="s">
        <v>85</v>
      </c>
      <c r="BG1407" s="412" t="s">
        <v>85</v>
      </c>
      <c r="BH1407" s="70">
        <v>34.200000000000003</v>
      </c>
      <c r="BI1407" s="50">
        <v>20.236220472440898</v>
      </c>
      <c r="BJ1407" s="50">
        <v>20.236220472440898</v>
      </c>
      <c r="BK1407" s="50">
        <v>12.4409448818898</v>
      </c>
      <c r="BL1407" s="357">
        <v>8.348593599999983E-2</v>
      </c>
      <c r="BM1407" s="73">
        <v>36</v>
      </c>
      <c r="BN1407" s="107" t="s">
        <v>3374</v>
      </c>
      <c r="BO1407" s="46" t="s">
        <v>3891</v>
      </c>
      <c r="BP1407" s="29" t="s">
        <v>3907</v>
      </c>
      <c r="BQ1407" s="29" t="s">
        <v>4614</v>
      </c>
      <c r="BR1407" s="29" t="s">
        <v>5224</v>
      </c>
      <c r="BS1407" s="29" t="s">
        <v>5199</v>
      </c>
      <c r="BT1407" s="74" t="s">
        <v>5225</v>
      </c>
      <c r="BU1407" s="74" t="s">
        <v>5226</v>
      </c>
      <c r="BV1407" s="74" t="s">
        <v>4101</v>
      </c>
      <c r="BW1407" s="74" t="s">
        <v>3909</v>
      </c>
      <c r="BX1407" s="74"/>
      <c r="BY1407" s="74"/>
      <c r="BZ1407" s="300" t="s">
        <v>7887</v>
      </c>
      <c r="CA1407" s="363" t="s">
        <v>7888</v>
      </c>
      <c r="CB1407" s="300" t="s">
        <v>7889</v>
      </c>
      <c r="CC1407" s="363" t="s">
        <v>7890</v>
      </c>
      <c r="CD1407" s="311" t="str">
        <f t="shared" si="172"/>
        <v>DISCONTINUED - MR317, 17x9, -12mm Offset, 5x5.5, 108mm Centerbore, Matte Black</v>
      </c>
      <c r="CE1407" s="311" t="s">
        <v>3721</v>
      </c>
      <c r="CF1407" s="311" t="s">
        <v>3720</v>
      </c>
      <c r="CG1407" s="300" t="str">
        <f t="shared" si="169"/>
        <v>STREET (3XX)</v>
      </c>
    </row>
    <row r="1408" spans="1:85" s="36" customFormat="1" ht="15" customHeight="1">
      <c r="A1408" s="571">
        <f t="shared" si="168"/>
        <v>1405</v>
      </c>
      <c r="B1408" s="92" t="s">
        <v>84</v>
      </c>
      <c r="C1408" s="92" t="s">
        <v>1038</v>
      </c>
      <c r="D1408" s="92" t="s">
        <v>4208</v>
      </c>
      <c r="E1408" s="129" t="s">
        <v>10007</v>
      </c>
      <c r="F1408" s="84" t="s">
        <v>10007</v>
      </c>
      <c r="G1408" s="83" t="s">
        <v>2095</v>
      </c>
      <c r="H1408" s="83"/>
      <c r="I1408" s="72" t="s">
        <v>5494</v>
      </c>
      <c r="J1408" s="299">
        <v>44547.416539351849</v>
      </c>
      <c r="K1408" s="305">
        <v>45824</v>
      </c>
      <c r="L1408" s="282" t="s">
        <v>1239</v>
      </c>
      <c r="M1408" s="328">
        <v>419</v>
      </c>
      <c r="N1408" s="85"/>
      <c r="O1408" s="409"/>
      <c r="P1408" s="29">
        <v>17</v>
      </c>
      <c r="Q1408" s="8">
        <v>9</v>
      </c>
      <c r="R1408" s="92" t="s">
        <v>1693</v>
      </c>
      <c r="S1408" s="3">
        <v>5</v>
      </c>
      <c r="T1408" s="29">
        <v>5.5</v>
      </c>
      <c r="U1408" s="29">
        <v>-12</v>
      </c>
      <c r="V1408" s="16">
        <v>4.5</v>
      </c>
      <c r="W1408" s="93" t="s">
        <v>85</v>
      </c>
      <c r="X1408" s="16">
        <v>108</v>
      </c>
      <c r="Y1408" s="8">
        <v>29.52</v>
      </c>
      <c r="Z1408" s="47">
        <v>2650</v>
      </c>
      <c r="AA1408" s="11" t="s">
        <v>2093</v>
      </c>
      <c r="AB1408" s="11" t="s">
        <v>2850</v>
      </c>
      <c r="AC1408" s="47" t="s">
        <v>9867</v>
      </c>
      <c r="AD1408" s="74" t="s">
        <v>1598</v>
      </c>
      <c r="AE1408" s="46" t="s">
        <v>8501</v>
      </c>
      <c r="AF1408" s="82">
        <v>22</v>
      </c>
      <c r="AG1408" s="80" t="s">
        <v>85</v>
      </c>
      <c r="AH1408" s="73" t="s">
        <v>85</v>
      </c>
      <c r="AI1408" s="73" t="s">
        <v>85</v>
      </c>
      <c r="AJ1408" s="73" t="s">
        <v>1497</v>
      </c>
      <c r="AK1408" s="9">
        <v>1.1000000000000001</v>
      </c>
      <c r="AL1408" s="92" t="s">
        <v>237</v>
      </c>
      <c r="AM1408" s="92" t="s">
        <v>85</v>
      </c>
      <c r="AN1408" s="38" t="s">
        <v>85</v>
      </c>
      <c r="AO1408" s="92" t="s">
        <v>85</v>
      </c>
      <c r="AP1408" s="75">
        <v>16.2</v>
      </c>
      <c r="AQ1408" s="75">
        <v>60</v>
      </c>
      <c r="AR1408" s="3">
        <v>175</v>
      </c>
      <c r="AS1408" s="34">
        <v>5</v>
      </c>
      <c r="AT1408" s="34">
        <v>26</v>
      </c>
      <c r="AU1408" s="34">
        <v>55</v>
      </c>
      <c r="AV1408" s="34">
        <v>87</v>
      </c>
      <c r="AW1408" s="34">
        <v>208</v>
      </c>
      <c r="AX1408" s="94">
        <v>205</v>
      </c>
      <c r="AY1408" s="384">
        <v>103.36</v>
      </c>
      <c r="AZ1408" s="382">
        <v>13.9</v>
      </c>
      <c r="BA1408" s="382">
        <v>38</v>
      </c>
      <c r="BB1408" s="49">
        <v>40</v>
      </c>
      <c r="BC1408" s="48">
        <v>1.57</v>
      </c>
      <c r="BD1408" s="3" t="s">
        <v>85</v>
      </c>
      <c r="BE1408" s="412" t="s">
        <v>85</v>
      </c>
      <c r="BF1408" s="3" t="s">
        <v>85</v>
      </c>
      <c r="BG1408" s="412" t="s">
        <v>85</v>
      </c>
      <c r="BH1408" s="70">
        <v>34.200000000000003</v>
      </c>
      <c r="BI1408" s="50">
        <v>20.236220472440898</v>
      </c>
      <c r="BJ1408" s="50">
        <v>20.236220472440898</v>
      </c>
      <c r="BK1408" s="50">
        <v>12.4409448818898</v>
      </c>
      <c r="BL1408" s="357">
        <v>8.348593599999983E-2</v>
      </c>
      <c r="BM1408" s="73">
        <v>36</v>
      </c>
      <c r="BN1408" s="107" t="s">
        <v>3374</v>
      </c>
      <c r="BO1408" s="46" t="s">
        <v>3891</v>
      </c>
      <c r="BP1408" s="29" t="s">
        <v>3907</v>
      </c>
      <c r="BQ1408" s="29" t="s">
        <v>4614</v>
      </c>
      <c r="BR1408" s="29" t="s">
        <v>5224</v>
      </c>
      <c r="BS1408" s="29" t="s">
        <v>5199</v>
      </c>
      <c r="BT1408" s="74" t="s">
        <v>5225</v>
      </c>
      <c r="BU1408" s="74" t="s">
        <v>5226</v>
      </c>
      <c r="BV1408" s="74" t="s">
        <v>4101</v>
      </c>
      <c r="BW1408" s="74" t="s">
        <v>3909</v>
      </c>
      <c r="BX1408" s="74"/>
      <c r="BY1408" s="74"/>
      <c r="BZ1408" s="300" t="s">
        <v>6210</v>
      </c>
      <c r="CA1408" s="363" t="s">
        <v>7397</v>
      </c>
      <c r="CB1408" s="300" t="s">
        <v>6213</v>
      </c>
      <c r="CC1408" s="363" t="s">
        <v>7396</v>
      </c>
      <c r="CD1408" s="311" t="str">
        <f t="shared" si="172"/>
        <v>DISCONTINUED - MR317, 17x9, -12mm Offset, 5x5.5, 108mm Centerbore, Titanium</v>
      </c>
      <c r="CE1408" s="311" t="s">
        <v>3721</v>
      </c>
      <c r="CF1408" s="311" t="s">
        <v>3720</v>
      </c>
      <c r="CG1408" s="300" t="str">
        <f t="shared" si="169"/>
        <v>STREET (3XX)</v>
      </c>
    </row>
    <row r="1409" spans="1:85" s="36" customFormat="1" ht="15" customHeight="1">
      <c r="A1409" s="571">
        <f t="shared" si="168"/>
        <v>1406</v>
      </c>
      <c r="B1409" s="92" t="s">
        <v>84</v>
      </c>
      <c r="C1409" s="92" t="s">
        <v>1038</v>
      </c>
      <c r="D1409" s="92" t="s">
        <v>4208</v>
      </c>
      <c r="E1409" s="129" t="s">
        <v>10008</v>
      </c>
      <c r="F1409" s="84" t="s">
        <v>10008</v>
      </c>
      <c r="G1409" s="83" t="s">
        <v>2095</v>
      </c>
      <c r="H1409" s="83"/>
      <c r="I1409" s="72" t="s">
        <v>5496</v>
      </c>
      <c r="J1409" s="299">
        <v>44547.416539351849</v>
      </c>
      <c r="K1409" s="305">
        <v>45824</v>
      </c>
      <c r="L1409" s="282" t="s">
        <v>1239</v>
      </c>
      <c r="M1409" s="328">
        <v>419</v>
      </c>
      <c r="N1409" s="85"/>
      <c r="O1409" s="409"/>
      <c r="P1409" s="29">
        <v>17</v>
      </c>
      <c r="Q1409" s="8">
        <v>9</v>
      </c>
      <c r="R1409" s="92" t="s">
        <v>1089</v>
      </c>
      <c r="S1409" s="3">
        <v>6</v>
      </c>
      <c r="T1409" s="29">
        <v>5.5</v>
      </c>
      <c r="U1409" s="29">
        <v>-12</v>
      </c>
      <c r="V1409" s="16">
        <v>4.5</v>
      </c>
      <c r="W1409" s="93" t="s">
        <v>85</v>
      </c>
      <c r="X1409" s="16">
        <v>106.25</v>
      </c>
      <c r="Y1409" s="8">
        <v>29.321480870588719</v>
      </c>
      <c r="Z1409" s="47">
        <v>2650</v>
      </c>
      <c r="AA1409" s="11" t="s">
        <v>2093</v>
      </c>
      <c r="AB1409" s="11" t="s">
        <v>2850</v>
      </c>
      <c r="AC1409" s="47" t="s">
        <v>9720</v>
      </c>
      <c r="AD1409" s="74" t="s">
        <v>1598</v>
      </c>
      <c r="AE1409" s="46" t="s">
        <v>8501</v>
      </c>
      <c r="AF1409" s="82">
        <v>22</v>
      </c>
      <c r="AG1409" s="80" t="s">
        <v>85</v>
      </c>
      <c r="AH1409" s="73" t="s">
        <v>85</v>
      </c>
      <c r="AI1409" s="73" t="s">
        <v>85</v>
      </c>
      <c r="AJ1409" s="73" t="s">
        <v>1497</v>
      </c>
      <c r="AK1409" s="9">
        <v>1.1000000000000001</v>
      </c>
      <c r="AL1409" s="92" t="s">
        <v>236</v>
      </c>
      <c r="AM1409" s="75" t="s">
        <v>1649</v>
      </c>
      <c r="AN1409" s="38">
        <v>2.75</v>
      </c>
      <c r="AO1409" s="3">
        <v>78.3</v>
      </c>
      <c r="AP1409" s="75">
        <v>16.2</v>
      </c>
      <c r="AQ1409" s="75">
        <v>60</v>
      </c>
      <c r="AR1409" s="3">
        <v>175</v>
      </c>
      <c r="AS1409" s="34">
        <v>5</v>
      </c>
      <c r="AT1409" s="34">
        <v>26</v>
      </c>
      <c r="AU1409" s="34">
        <v>55</v>
      </c>
      <c r="AV1409" s="34">
        <v>87</v>
      </c>
      <c r="AW1409" s="34">
        <v>208</v>
      </c>
      <c r="AX1409" s="94">
        <v>205</v>
      </c>
      <c r="AY1409" s="384">
        <v>103.36</v>
      </c>
      <c r="AZ1409" s="382">
        <v>31.48</v>
      </c>
      <c r="BA1409" s="382">
        <v>38</v>
      </c>
      <c r="BB1409" s="49">
        <v>40</v>
      </c>
      <c r="BC1409" s="48">
        <v>1.57</v>
      </c>
      <c r="BD1409" s="3" t="s">
        <v>85</v>
      </c>
      <c r="BE1409" s="412" t="s">
        <v>85</v>
      </c>
      <c r="BF1409" s="3" t="s">
        <v>85</v>
      </c>
      <c r="BG1409" s="412" t="s">
        <v>85</v>
      </c>
      <c r="BH1409" s="70">
        <v>34.299999999999997</v>
      </c>
      <c r="BI1409" s="50">
        <v>20.236220472440898</v>
      </c>
      <c r="BJ1409" s="50">
        <v>20.236220472440898</v>
      </c>
      <c r="BK1409" s="50">
        <v>12.4409448818898</v>
      </c>
      <c r="BL1409" s="357">
        <v>8.348593599999983E-2</v>
      </c>
      <c r="BM1409" s="73">
        <v>36</v>
      </c>
      <c r="BN1409" s="107" t="s">
        <v>3374</v>
      </c>
      <c r="BO1409" s="46" t="s">
        <v>3891</v>
      </c>
      <c r="BP1409" s="29" t="s">
        <v>3907</v>
      </c>
      <c r="BQ1409" s="29" t="s">
        <v>4614</v>
      </c>
      <c r="BR1409" s="29" t="s">
        <v>5224</v>
      </c>
      <c r="BS1409" s="29" t="s">
        <v>5199</v>
      </c>
      <c r="BT1409" s="74" t="s">
        <v>5225</v>
      </c>
      <c r="BU1409" s="74" t="s">
        <v>5226</v>
      </c>
      <c r="BV1409" s="74" t="s">
        <v>4101</v>
      </c>
      <c r="BW1409" s="74" t="s">
        <v>3909</v>
      </c>
      <c r="BX1409" s="74"/>
      <c r="BY1409" s="74"/>
      <c r="BZ1409" s="300" t="s">
        <v>6211</v>
      </c>
      <c r="CA1409" s="363" t="s">
        <v>7886</v>
      </c>
      <c r="CB1409" s="300" t="s">
        <v>6219</v>
      </c>
      <c r="CC1409" s="363" t="s">
        <v>7885</v>
      </c>
      <c r="CD1409" s="311" t="str">
        <f t="shared" si="172"/>
        <v>DISCONTINUED - MR317, 17x9, -12mm Offset, 6x5.5, 106.25mm Centerbore, Titanium</v>
      </c>
      <c r="CE1409" s="311" t="s">
        <v>3721</v>
      </c>
      <c r="CF1409" s="311" t="s">
        <v>3720</v>
      </c>
      <c r="CG1409" s="300" t="str">
        <f t="shared" si="169"/>
        <v>STREET (3XX)</v>
      </c>
    </row>
    <row r="1410" spans="1:85" s="36" customFormat="1" ht="15" customHeight="1">
      <c r="A1410" s="571">
        <f t="shared" si="168"/>
        <v>1407</v>
      </c>
      <c r="B1410" s="92" t="s">
        <v>84</v>
      </c>
      <c r="C1410" s="92" t="s">
        <v>1038</v>
      </c>
      <c r="D1410" s="92" t="s">
        <v>5733</v>
      </c>
      <c r="E1410" s="129" t="s">
        <v>10009</v>
      </c>
      <c r="F1410" s="84" t="s">
        <v>10009</v>
      </c>
      <c r="G1410" s="83"/>
      <c r="H1410" s="83"/>
      <c r="I1410" s="305" t="s">
        <v>5701</v>
      </c>
      <c r="J1410" s="305">
        <v>44672.367320729165</v>
      </c>
      <c r="K1410" s="305">
        <v>45824</v>
      </c>
      <c r="L1410" s="282" t="s">
        <v>1239</v>
      </c>
      <c r="M1410" s="328">
        <v>324</v>
      </c>
      <c r="N1410" s="85"/>
      <c r="O1410" s="409"/>
      <c r="P1410" s="29">
        <v>17</v>
      </c>
      <c r="Q1410" s="8">
        <v>8.5</v>
      </c>
      <c r="R1410" s="92" t="s">
        <v>1692</v>
      </c>
      <c r="S1410" s="3">
        <v>5</v>
      </c>
      <c r="T1410" s="29">
        <v>5</v>
      </c>
      <c r="U1410" s="29">
        <v>25</v>
      </c>
      <c r="V1410" s="16">
        <v>5.7</v>
      </c>
      <c r="W1410" s="93" t="s">
        <v>85</v>
      </c>
      <c r="X1410" s="16">
        <v>71.5</v>
      </c>
      <c r="Y1410" s="8">
        <v>29.17</v>
      </c>
      <c r="Z1410" s="47">
        <v>2650</v>
      </c>
      <c r="AA1410" s="11" t="s">
        <v>4122</v>
      </c>
      <c r="AB1410" s="11" t="s">
        <v>2845</v>
      </c>
      <c r="AC1410" s="47" t="s">
        <v>9797</v>
      </c>
      <c r="AD1410" s="74" t="s">
        <v>4921</v>
      </c>
      <c r="AE1410" s="46" t="s">
        <v>8501</v>
      </c>
      <c r="AF1410" s="82">
        <v>22</v>
      </c>
      <c r="AG1410" s="80" t="s">
        <v>85</v>
      </c>
      <c r="AH1410" s="73" t="s">
        <v>85</v>
      </c>
      <c r="AI1410" s="73" t="s">
        <v>85</v>
      </c>
      <c r="AJ1410" s="73" t="s">
        <v>85</v>
      </c>
      <c r="AK1410" s="9" t="s">
        <v>85</v>
      </c>
      <c r="AL1410" s="13" t="s">
        <v>237</v>
      </c>
      <c r="AM1410" s="75" t="s">
        <v>85</v>
      </c>
      <c r="AN1410" s="38" t="s">
        <v>85</v>
      </c>
      <c r="AO1410" s="3" t="s">
        <v>85</v>
      </c>
      <c r="AP1410" s="75">
        <v>16.2</v>
      </c>
      <c r="AQ1410" s="75">
        <v>60</v>
      </c>
      <c r="AR1410" s="3">
        <v>175</v>
      </c>
      <c r="AS1410" s="34">
        <v>4</v>
      </c>
      <c r="AT1410" s="34">
        <v>19</v>
      </c>
      <c r="AU1410" s="34">
        <v>30</v>
      </c>
      <c r="AV1410" s="34">
        <v>32</v>
      </c>
      <c r="AW1410" s="34">
        <v>210</v>
      </c>
      <c r="AX1410" s="94">
        <v>200</v>
      </c>
      <c r="AY1410" s="381">
        <v>71.5</v>
      </c>
      <c r="AZ1410" s="382">
        <v>38.6</v>
      </c>
      <c r="BA1410" s="382">
        <v>38.6</v>
      </c>
      <c r="BB1410" s="49">
        <v>36</v>
      </c>
      <c r="BC1410" s="48">
        <v>1.42</v>
      </c>
      <c r="BD1410" s="3" t="s">
        <v>85</v>
      </c>
      <c r="BE1410" s="412" t="s">
        <v>85</v>
      </c>
      <c r="BF1410" s="3" t="s">
        <v>85</v>
      </c>
      <c r="BG1410" s="412" t="s">
        <v>85</v>
      </c>
      <c r="BH1410" s="70">
        <v>33.032595617367491</v>
      </c>
      <c r="BI1410" s="50">
        <v>20.236220472440898</v>
      </c>
      <c r="BJ1410" s="50">
        <v>20.236220472440898</v>
      </c>
      <c r="BK1410" s="50">
        <v>11.417322834645701</v>
      </c>
      <c r="BL1410" s="357">
        <v>7.6616839999999839E-2</v>
      </c>
      <c r="BM1410" s="73">
        <v>36</v>
      </c>
      <c r="BN1410" s="107" t="s">
        <v>3374</v>
      </c>
      <c r="BO1410" s="46" t="s">
        <v>3891</v>
      </c>
      <c r="BP1410" s="29" t="s">
        <v>3907</v>
      </c>
      <c r="BQ1410" s="29" t="s">
        <v>6025</v>
      </c>
      <c r="BR1410" s="29" t="s">
        <v>6026</v>
      </c>
      <c r="BS1410" s="29" t="s">
        <v>6027</v>
      </c>
      <c r="BT1410" s="74" t="s">
        <v>6028</v>
      </c>
      <c r="BU1410" s="74" t="s">
        <v>3909</v>
      </c>
      <c r="BV1410" s="74" t="s">
        <v>6029</v>
      </c>
      <c r="BW1410" s="74"/>
      <c r="BX1410" s="74"/>
      <c r="BY1410" s="74"/>
      <c r="BZ1410" s="300" t="s">
        <v>7891</v>
      </c>
      <c r="CA1410" s="363" t="s">
        <v>7892</v>
      </c>
      <c r="CB1410" s="300" t="s">
        <v>7893</v>
      </c>
      <c r="CC1410" s="363" t="s">
        <v>7894</v>
      </c>
      <c r="CD1410" s="311" t="str">
        <f t="shared" si="172"/>
        <v>DISCONTINUED - MR318, 17x8.5, +25mm Offset, 5x5, 71.5mm Centerbore, Gloss Black</v>
      </c>
      <c r="CE1410" s="311" t="s">
        <v>3721</v>
      </c>
      <c r="CF1410" s="311" t="s">
        <v>3720</v>
      </c>
      <c r="CG1410" s="300" t="str">
        <f t="shared" si="169"/>
        <v>STREET (3XX)</v>
      </c>
    </row>
    <row r="1411" spans="1:85" s="36" customFormat="1" ht="15" customHeight="1">
      <c r="A1411" s="571">
        <f t="shared" si="168"/>
        <v>1408</v>
      </c>
      <c r="B1411" s="92" t="s">
        <v>84</v>
      </c>
      <c r="C1411" s="92" t="s">
        <v>1038</v>
      </c>
      <c r="D1411" s="92" t="s">
        <v>5733</v>
      </c>
      <c r="E1411" s="129" t="s">
        <v>10010</v>
      </c>
      <c r="F1411" s="84" t="s">
        <v>10010</v>
      </c>
      <c r="G1411" s="83"/>
      <c r="H1411" s="83"/>
      <c r="I1411" s="305" t="s">
        <v>5718</v>
      </c>
      <c r="J1411" s="305">
        <v>44672.367323715276</v>
      </c>
      <c r="K1411" s="305">
        <v>45824</v>
      </c>
      <c r="L1411" s="282" t="s">
        <v>1239</v>
      </c>
      <c r="M1411" s="328">
        <v>366</v>
      </c>
      <c r="N1411" s="85"/>
      <c r="O1411" s="409"/>
      <c r="P1411" s="29">
        <v>18</v>
      </c>
      <c r="Q1411" s="8">
        <v>9</v>
      </c>
      <c r="R1411" s="92" t="s">
        <v>1697</v>
      </c>
      <c r="S1411" s="3">
        <v>6</v>
      </c>
      <c r="T1411" s="29">
        <v>135</v>
      </c>
      <c r="U1411" s="29">
        <v>0</v>
      </c>
      <c r="V1411" s="16">
        <v>4.95</v>
      </c>
      <c r="W1411" s="93" t="s">
        <v>85</v>
      </c>
      <c r="X1411" s="16">
        <v>87</v>
      </c>
      <c r="Y1411" s="8">
        <v>33.840000000000003</v>
      </c>
      <c r="Z1411" s="47">
        <v>2650</v>
      </c>
      <c r="AA1411" s="11" t="s">
        <v>2168</v>
      </c>
      <c r="AB1411" s="11" t="s">
        <v>2846</v>
      </c>
      <c r="AC1411" s="47" t="s">
        <v>10011</v>
      </c>
      <c r="AD1411" s="74" t="s">
        <v>5622</v>
      </c>
      <c r="AE1411" s="46" t="s">
        <v>8501</v>
      </c>
      <c r="AF1411" s="82">
        <v>22</v>
      </c>
      <c r="AG1411" s="80" t="s">
        <v>85</v>
      </c>
      <c r="AH1411" s="73" t="s">
        <v>85</v>
      </c>
      <c r="AI1411" s="73" t="s">
        <v>85</v>
      </c>
      <c r="AJ1411" s="73" t="s">
        <v>85</v>
      </c>
      <c r="AK1411" s="9" t="s">
        <v>85</v>
      </c>
      <c r="AL1411" s="13" t="s">
        <v>237</v>
      </c>
      <c r="AM1411" s="75" t="s">
        <v>85</v>
      </c>
      <c r="AN1411" s="38" t="s">
        <v>85</v>
      </c>
      <c r="AO1411" s="3" t="s">
        <v>85</v>
      </c>
      <c r="AP1411" s="75">
        <v>16.2</v>
      </c>
      <c r="AQ1411" s="75">
        <v>60</v>
      </c>
      <c r="AR1411" s="3">
        <v>175</v>
      </c>
      <c r="AS1411" s="34">
        <v>3</v>
      </c>
      <c r="AT1411" s="34">
        <v>17</v>
      </c>
      <c r="AU1411" s="34">
        <v>42</v>
      </c>
      <c r="AV1411" s="34">
        <v>56</v>
      </c>
      <c r="AW1411" s="34">
        <v>222</v>
      </c>
      <c r="AX1411" s="94">
        <v>219</v>
      </c>
      <c r="AY1411" s="381">
        <v>82.6</v>
      </c>
      <c r="AZ1411" s="382">
        <v>30.6</v>
      </c>
      <c r="BA1411" s="382">
        <v>38.6</v>
      </c>
      <c r="BB1411" s="49">
        <v>41</v>
      </c>
      <c r="BC1411" s="48">
        <v>1.61</v>
      </c>
      <c r="BD1411" s="3" t="s">
        <v>85</v>
      </c>
      <c r="BE1411" s="412" t="s">
        <v>85</v>
      </c>
      <c r="BF1411" s="3" t="s">
        <v>85</v>
      </c>
      <c r="BG1411" s="412" t="s">
        <v>85</v>
      </c>
      <c r="BH1411" s="70">
        <v>37.772534254342354</v>
      </c>
      <c r="BI1411" s="50">
        <v>21.141732283464599</v>
      </c>
      <c r="BJ1411" s="50">
        <v>21.141732283464599</v>
      </c>
      <c r="BK1411" s="50">
        <v>11.929133858267701</v>
      </c>
      <c r="BL1411" s="357">
        <v>8.7375807000000152E-2</v>
      </c>
      <c r="BM1411" s="73">
        <v>36</v>
      </c>
      <c r="BN1411" s="107" t="s">
        <v>3374</v>
      </c>
      <c r="BO1411" s="46" t="s">
        <v>3891</v>
      </c>
      <c r="BP1411" s="29" t="s">
        <v>3907</v>
      </c>
      <c r="BQ1411" s="29" t="s">
        <v>6025</v>
      </c>
      <c r="BR1411" s="29" t="s">
        <v>6026</v>
      </c>
      <c r="BS1411" s="29" t="s">
        <v>6027</v>
      </c>
      <c r="BT1411" s="74" t="s">
        <v>6028</v>
      </c>
      <c r="BU1411" s="74" t="s">
        <v>3909</v>
      </c>
      <c r="BV1411" s="74" t="s">
        <v>6029</v>
      </c>
      <c r="BW1411" s="74"/>
      <c r="BX1411" s="74"/>
      <c r="BY1411" s="74"/>
      <c r="BZ1411" s="300" t="s">
        <v>6509</v>
      </c>
      <c r="CA1411" s="363" t="s">
        <v>7406</v>
      </c>
      <c r="CB1411" s="300" t="s">
        <v>6511</v>
      </c>
      <c r="CC1411" s="363" t="s">
        <v>7407</v>
      </c>
      <c r="CD1411" s="311" t="str">
        <f t="shared" si="172"/>
        <v>DISCONTINUED - MR318, 18x9, 0mm Offset, 6x135, 87mm Centerbore, Method Bronze</v>
      </c>
      <c r="CE1411" s="311" t="s">
        <v>3721</v>
      </c>
      <c r="CF1411" s="311" t="s">
        <v>3720</v>
      </c>
      <c r="CG1411" s="300" t="str">
        <f t="shared" si="169"/>
        <v>STREET (3XX)</v>
      </c>
    </row>
    <row r="1412" spans="1:85" s="36" customFormat="1" ht="15" customHeight="1">
      <c r="A1412" s="571">
        <f t="shared" ref="A1412:A1475" si="173">ROW(B1412)-3</f>
        <v>1409</v>
      </c>
      <c r="B1412" s="4" t="s">
        <v>84</v>
      </c>
      <c r="C1412" s="92" t="s">
        <v>1038</v>
      </c>
      <c r="D1412" s="92" t="s">
        <v>5782</v>
      </c>
      <c r="E1412" s="84" t="s">
        <v>10012</v>
      </c>
      <c r="F1412" s="84" t="s">
        <v>10012</v>
      </c>
      <c r="G1412" s="83"/>
      <c r="H1412" s="83"/>
      <c r="I1412" s="346">
        <v>191682030871</v>
      </c>
      <c r="J1412" s="305">
        <v>44755</v>
      </c>
      <c r="K1412" s="305">
        <v>45824</v>
      </c>
      <c r="L1412" s="282" t="s">
        <v>1239</v>
      </c>
      <c r="M1412" s="328">
        <v>345</v>
      </c>
      <c r="N1412" s="85"/>
      <c r="O1412" s="409"/>
      <c r="P1412" s="29" t="s">
        <v>5762</v>
      </c>
      <c r="Q1412" s="8" t="s">
        <v>5763</v>
      </c>
      <c r="R1412" s="92" t="s">
        <v>1693</v>
      </c>
      <c r="S1412" s="3" t="s">
        <v>5764</v>
      </c>
      <c r="T1412" s="29" t="s">
        <v>5767</v>
      </c>
      <c r="U1412" s="29">
        <v>0</v>
      </c>
      <c r="V1412" s="16" t="s">
        <v>5765</v>
      </c>
      <c r="W1412" s="93" t="s">
        <v>85</v>
      </c>
      <c r="X1412" s="16">
        <v>108</v>
      </c>
      <c r="Y1412" s="8">
        <v>26.09</v>
      </c>
      <c r="Z1412" s="47">
        <v>2650</v>
      </c>
      <c r="AA1412" s="11" t="s">
        <v>4122</v>
      </c>
      <c r="AB1412" s="11" t="s">
        <v>2845</v>
      </c>
      <c r="AC1412" s="47" t="s">
        <v>9697</v>
      </c>
      <c r="AD1412" s="74" t="s">
        <v>4924</v>
      </c>
      <c r="AE1412" s="46" t="s">
        <v>8501</v>
      </c>
      <c r="AF1412" s="82">
        <v>22</v>
      </c>
      <c r="AG1412" s="80" t="s">
        <v>85</v>
      </c>
      <c r="AH1412" s="73" t="s">
        <v>85</v>
      </c>
      <c r="AI1412" s="73" t="s">
        <v>85</v>
      </c>
      <c r="AJ1412" s="73" t="s">
        <v>85</v>
      </c>
      <c r="AK1412" s="9" t="s">
        <v>85</v>
      </c>
      <c r="AL1412" s="13" t="s">
        <v>237</v>
      </c>
      <c r="AM1412" s="75" t="s">
        <v>85</v>
      </c>
      <c r="AN1412" s="38" t="s">
        <v>85</v>
      </c>
      <c r="AO1412" s="3" t="s">
        <v>85</v>
      </c>
      <c r="AP1412" s="75">
        <v>16.2</v>
      </c>
      <c r="AQ1412" s="75">
        <v>60</v>
      </c>
      <c r="AR1412" s="3" t="s">
        <v>5779</v>
      </c>
      <c r="AS1412" s="34">
        <v>5</v>
      </c>
      <c r="AT1412" s="34">
        <v>21</v>
      </c>
      <c r="AU1412" s="34">
        <v>35</v>
      </c>
      <c r="AV1412" s="34">
        <v>50</v>
      </c>
      <c r="AW1412" s="34">
        <v>209</v>
      </c>
      <c r="AX1412" s="94">
        <v>206</v>
      </c>
      <c r="AY1412" s="381">
        <v>103.36</v>
      </c>
      <c r="AZ1412" s="382">
        <v>26</v>
      </c>
      <c r="BA1412" s="382">
        <v>43.45</v>
      </c>
      <c r="BB1412" s="49">
        <v>33</v>
      </c>
      <c r="BC1412" s="48">
        <v>1.3</v>
      </c>
      <c r="BD1412" s="3" t="s">
        <v>85</v>
      </c>
      <c r="BE1412" s="412" t="s">
        <v>85</v>
      </c>
      <c r="BF1412" s="3" t="s">
        <v>85</v>
      </c>
      <c r="BG1412" s="412" t="s">
        <v>85</v>
      </c>
      <c r="BH1412" s="70">
        <v>29.799149105322623</v>
      </c>
      <c r="BI1412" s="50">
        <v>20.236220472440898</v>
      </c>
      <c r="BJ1412" s="50">
        <v>20.236220472440898</v>
      </c>
      <c r="BK1412" s="50">
        <v>11.417322834645701</v>
      </c>
      <c r="BL1412" s="357">
        <v>7.6616839999999839E-2</v>
      </c>
      <c r="BM1412" s="73">
        <v>36</v>
      </c>
      <c r="BN1412" s="107" t="s">
        <v>3374</v>
      </c>
      <c r="BO1412" s="46" t="s">
        <v>3891</v>
      </c>
      <c r="BP1412" s="29" t="s">
        <v>3907</v>
      </c>
      <c r="BQ1412" s="29" t="s">
        <v>6574</v>
      </c>
      <c r="BR1412" s="29" t="s">
        <v>6575</v>
      </c>
      <c r="BS1412" s="29" t="s">
        <v>6576</v>
      </c>
      <c r="BT1412" s="74" t="s">
        <v>4101</v>
      </c>
      <c r="BU1412" s="74" t="s">
        <v>3909</v>
      </c>
      <c r="BV1412" s="74" t="s">
        <v>6577</v>
      </c>
      <c r="BW1412" s="74"/>
      <c r="BX1412" s="74"/>
      <c r="BY1412" s="74"/>
      <c r="BZ1412" s="300" t="s">
        <v>6559</v>
      </c>
      <c r="CA1412" s="363" t="s">
        <v>7328</v>
      </c>
      <c r="CB1412" s="300" t="s">
        <v>6558</v>
      </c>
      <c r="CC1412" s="363" t="s">
        <v>7329</v>
      </c>
      <c r="CD1412" s="311" t="str">
        <f t="shared" si="172"/>
        <v>DISCONTINUED - MR319, 17x8.5, 0mm Offset, 5x5.5, 108mm Centerbore, Gloss Black</v>
      </c>
      <c r="CE1412" s="311" t="s">
        <v>3721</v>
      </c>
      <c r="CF1412" s="311" t="s">
        <v>3720</v>
      </c>
      <c r="CG1412" s="300" t="str">
        <f t="shared" si="169"/>
        <v>STREET (3XX)</v>
      </c>
    </row>
    <row r="1413" spans="1:85" s="36" customFormat="1" ht="15" customHeight="1">
      <c r="A1413" s="571">
        <f t="shared" si="173"/>
        <v>1410</v>
      </c>
      <c r="B1413" s="4" t="s">
        <v>84</v>
      </c>
      <c r="C1413" s="92" t="s">
        <v>1038</v>
      </c>
      <c r="D1413" s="92" t="s">
        <v>5782</v>
      </c>
      <c r="E1413" s="84" t="s">
        <v>10013</v>
      </c>
      <c r="F1413" s="84" t="s">
        <v>10013</v>
      </c>
      <c r="G1413" s="83"/>
      <c r="H1413" s="83"/>
      <c r="I1413" s="346">
        <v>191682032318</v>
      </c>
      <c r="J1413" s="305">
        <v>44778.549314606484</v>
      </c>
      <c r="K1413" s="305">
        <v>45824</v>
      </c>
      <c r="L1413" s="282" t="s">
        <v>1239</v>
      </c>
      <c r="M1413" s="328">
        <v>345</v>
      </c>
      <c r="N1413" s="85"/>
      <c r="O1413" s="409"/>
      <c r="P1413" s="29" t="s">
        <v>5762</v>
      </c>
      <c r="Q1413" s="8" t="s">
        <v>5763</v>
      </c>
      <c r="R1413" s="92" t="s">
        <v>1693</v>
      </c>
      <c r="S1413" s="3" t="s">
        <v>5764</v>
      </c>
      <c r="T1413" s="29" t="s">
        <v>5767</v>
      </c>
      <c r="U1413" s="29">
        <v>0</v>
      </c>
      <c r="V1413" s="16" t="s">
        <v>5765</v>
      </c>
      <c r="W1413" s="93" t="s">
        <v>85</v>
      </c>
      <c r="X1413" s="16">
        <v>108</v>
      </c>
      <c r="Y1413" s="8">
        <v>26.93</v>
      </c>
      <c r="Z1413" s="47">
        <v>2650</v>
      </c>
      <c r="AA1413" s="11" t="s">
        <v>2168</v>
      </c>
      <c r="AB1413" s="11" t="s">
        <v>2846</v>
      </c>
      <c r="AC1413" s="47" t="s">
        <v>9697</v>
      </c>
      <c r="AD1413" s="74" t="s">
        <v>5625</v>
      </c>
      <c r="AE1413" s="46" t="s">
        <v>8501</v>
      </c>
      <c r="AF1413" s="82">
        <v>22</v>
      </c>
      <c r="AG1413" s="80" t="s">
        <v>85</v>
      </c>
      <c r="AH1413" s="73" t="s">
        <v>85</v>
      </c>
      <c r="AI1413" s="73" t="s">
        <v>85</v>
      </c>
      <c r="AJ1413" s="73" t="s">
        <v>85</v>
      </c>
      <c r="AK1413" s="9" t="s">
        <v>85</v>
      </c>
      <c r="AL1413" s="13" t="s">
        <v>237</v>
      </c>
      <c r="AM1413" s="75" t="s">
        <v>85</v>
      </c>
      <c r="AN1413" s="38" t="s">
        <v>85</v>
      </c>
      <c r="AO1413" s="3" t="s">
        <v>85</v>
      </c>
      <c r="AP1413" s="75">
        <v>16.2</v>
      </c>
      <c r="AQ1413" s="75">
        <v>60</v>
      </c>
      <c r="AR1413" s="3" t="s">
        <v>5779</v>
      </c>
      <c r="AS1413" s="34">
        <v>5</v>
      </c>
      <c r="AT1413" s="34">
        <v>21</v>
      </c>
      <c r="AU1413" s="34">
        <v>35</v>
      </c>
      <c r="AV1413" s="34">
        <v>50</v>
      </c>
      <c r="AW1413" s="34">
        <v>209</v>
      </c>
      <c r="AX1413" s="94">
        <v>206</v>
      </c>
      <c r="AY1413" s="381">
        <v>103.36</v>
      </c>
      <c r="AZ1413" s="382">
        <v>26</v>
      </c>
      <c r="BA1413" s="382">
        <v>43.45</v>
      </c>
      <c r="BB1413" s="49">
        <v>33</v>
      </c>
      <c r="BC1413" s="48">
        <v>1.3</v>
      </c>
      <c r="BD1413" s="3" t="s">
        <v>85</v>
      </c>
      <c r="BE1413" s="412" t="s">
        <v>85</v>
      </c>
      <c r="BF1413" s="3" t="s">
        <v>85</v>
      </c>
      <c r="BG1413" s="412" t="s">
        <v>85</v>
      </c>
      <c r="BH1413" s="70">
        <v>30.534023312605544</v>
      </c>
      <c r="BI1413" s="50">
        <v>20.236220472440898</v>
      </c>
      <c r="BJ1413" s="50">
        <v>20.236220472440898</v>
      </c>
      <c r="BK1413" s="50">
        <v>11.417322834645701</v>
      </c>
      <c r="BL1413" s="357">
        <v>7.6616839999999839E-2</v>
      </c>
      <c r="BM1413" s="73">
        <v>36</v>
      </c>
      <c r="BN1413" s="107" t="s">
        <v>3374</v>
      </c>
      <c r="BO1413" s="46" t="s">
        <v>3891</v>
      </c>
      <c r="BP1413" s="29" t="s">
        <v>3907</v>
      </c>
      <c r="BQ1413" s="29" t="s">
        <v>6574</v>
      </c>
      <c r="BR1413" s="29" t="s">
        <v>6575</v>
      </c>
      <c r="BS1413" s="29" t="s">
        <v>6576</v>
      </c>
      <c r="BT1413" s="74" t="s">
        <v>4101</v>
      </c>
      <c r="BU1413" s="74" t="s">
        <v>3909</v>
      </c>
      <c r="BV1413" s="74" t="s">
        <v>6577</v>
      </c>
      <c r="BW1413" s="74"/>
      <c r="BX1413" s="74"/>
      <c r="BY1413" s="74"/>
      <c r="BZ1413" s="300" t="s">
        <v>7907</v>
      </c>
      <c r="CA1413" s="363" t="s">
        <v>7908</v>
      </c>
      <c r="CB1413" s="300" t="s">
        <v>7909</v>
      </c>
      <c r="CC1413" s="363" t="s">
        <v>7910</v>
      </c>
      <c r="CD1413" s="311" t="str">
        <f t="shared" si="172"/>
        <v>DISCONTINUED - MR319, 17x8.5, 0mm Offset, 5x5.5, 108mm Centerbore, Method Bronze</v>
      </c>
      <c r="CE1413" s="311" t="s">
        <v>3721</v>
      </c>
      <c r="CF1413" s="311" t="s">
        <v>3720</v>
      </c>
      <c r="CG1413" s="300" t="str">
        <f t="shared" ref="CG1413:CG1476" si="174">C1413</f>
        <v>STREET (3XX)</v>
      </c>
    </row>
    <row r="1414" spans="1:85" s="36" customFormat="1" ht="15" customHeight="1">
      <c r="A1414" s="571">
        <f t="shared" si="173"/>
        <v>1411</v>
      </c>
      <c r="B1414" s="4" t="s">
        <v>84</v>
      </c>
      <c r="C1414" s="92" t="s">
        <v>1038</v>
      </c>
      <c r="D1414" s="92" t="s">
        <v>5782</v>
      </c>
      <c r="E1414" s="84" t="s">
        <v>10014</v>
      </c>
      <c r="F1414" s="84" t="s">
        <v>10014</v>
      </c>
      <c r="G1414" s="83"/>
      <c r="H1414" s="83"/>
      <c r="I1414" s="346">
        <v>191682030888</v>
      </c>
      <c r="J1414" s="305">
        <v>44755</v>
      </c>
      <c r="K1414" s="305">
        <v>45824</v>
      </c>
      <c r="L1414" s="282" t="s">
        <v>1239</v>
      </c>
      <c r="M1414" s="328">
        <v>345</v>
      </c>
      <c r="N1414" s="85"/>
      <c r="O1414" s="409"/>
      <c r="P1414" s="29" t="s">
        <v>5762</v>
      </c>
      <c r="Q1414" s="8" t="s">
        <v>5763</v>
      </c>
      <c r="R1414" s="92" t="s">
        <v>1695</v>
      </c>
      <c r="S1414" s="3" t="s">
        <v>5768</v>
      </c>
      <c r="T1414" s="29" t="s">
        <v>5769</v>
      </c>
      <c r="U1414" s="29">
        <v>0</v>
      </c>
      <c r="V1414" s="16" t="s">
        <v>5765</v>
      </c>
      <c r="W1414" s="93" t="s">
        <v>85</v>
      </c>
      <c r="X1414" s="16">
        <v>67</v>
      </c>
      <c r="Y1414" s="8">
        <v>27.469597868235748</v>
      </c>
      <c r="Z1414" s="47">
        <v>2650</v>
      </c>
      <c r="AA1414" s="11" t="s">
        <v>4122</v>
      </c>
      <c r="AB1414" s="11" t="s">
        <v>2845</v>
      </c>
      <c r="AC1414" s="47" t="s">
        <v>9715</v>
      </c>
      <c r="AD1414" s="74" t="s">
        <v>4921</v>
      </c>
      <c r="AE1414" s="46" t="s">
        <v>8501</v>
      </c>
      <c r="AF1414" s="82">
        <v>22</v>
      </c>
      <c r="AG1414" s="80" t="s">
        <v>85</v>
      </c>
      <c r="AH1414" s="73" t="s">
        <v>85</v>
      </c>
      <c r="AI1414" s="73" t="s">
        <v>85</v>
      </c>
      <c r="AJ1414" s="73" t="s">
        <v>85</v>
      </c>
      <c r="AK1414" s="9" t="s">
        <v>85</v>
      </c>
      <c r="AL1414" s="13" t="s">
        <v>237</v>
      </c>
      <c r="AM1414" s="75" t="s">
        <v>85</v>
      </c>
      <c r="AN1414" s="38" t="s">
        <v>85</v>
      </c>
      <c r="AO1414" s="3" t="s">
        <v>85</v>
      </c>
      <c r="AP1414" s="75">
        <v>16.2</v>
      </c>
      <c r="AQ1414" s="75">
        <v>60</v>
      </c>
      <c r="AR1414" s="3" t="s">
        <v>5775</v>
      </c>
      <c r="AS1414" s="34">
        <v>10</v>
      </c>
      <c r="AT1414" s="34">
        <v>23</v>
      </c>
      <c r="AU1414" s="34">
        <v>35</v>
      </c>
      <c r="AV1414" s="34">
        <v>50</v>
      </c>
      <c r="AW1414" s="34">
        <v>209</v>
      </c>
      <c r="AX1414" s="94">
        <v>206</v>
      </c>
      <c r="AY1414" s="381">
        <v>67</v>
      </c>
      <c r="AZ1414" s="382">
        <v>45</v>
      </c>
      <c r="BA1414" s="382">
        <v>45</v>
      </c>
      <c r="BB1414" s="49">
        <v>33</v>
      </c>
      <c r="BC1414" s="48">
        <v>1.3</v>
      </c>
      <c r="BD1414" s="3" t="s">
        <v>85</v>
      </c>
      <c r="BE1414" s="412" t="s">
        <v>85</v>
      </c>
      <c r="BF1414" s="3" t="s">
        <v>85</v>
      </c>
      <c r="BG1414" s="412" t="s">
        <v>85</v>
      </c>
      <c r="BH1414" s="70">
        <v>31.969597868235748</v>
      </c>
      <c r="BI1414" s="50">
        <v>20.236220472440898</v>
      </c>
      <c r="BJ1414" s="50">
        <v>20.236220472440898</v>
      </c>
      <c r="BK1414" s="50">
        <v>11.417322834645701</v>
      </c>
      <c r="BL1414" s="357">
        <v>7.6616839999999839E-2</v>
      </c>
      <c r="BM1414" s="73">
        <v>36</v>
      </c>
      <c r="BN1414" s="107" t="s">
        <v>3374</v>
      </c>
      <c r="BO1414" s="46" t="s">
        <v>3891</v>
      </c>
      <c r="BP1414" s="29" t="s">
        <v>3907</v>
      </c>
      <c r="BQ1414" s="29" t="s">
        <v>6574</v>
      </c>
      <c r="BR1414" s="29" t="s">
        <v>6575</v>
      </c>
      <c r="BS1414" s="29" t="s">
        <v>6576</v>
      </c>
      <c r="BT1414" s="74" t="s">
        <v>4101</v>
      </c>
      <c r="BU1414" s="74" t="s">
        <v>3909</v>
      </c>
      <c r="BV1414" s="74" t="s">
        <v>6577</v>
      </c>
      <c r="BW1414" s="74"/>
      <c r="BX1414" s="74"/>
      <c r="BY1414" s="74"/>
      <c r="BZ1414" s="300" t="s">
        <v>6560</v>
      </c>
      <c r="CA1414" s="363" t="s">
        <v>7316</v>
      </c>
      <c r="CB1414" s="300" t="s">
        <v>6561</v>
      </c>
      <c r="CC1414" s="363" t="s">
        <v>7317</v>
      </c>
      <c r="CD1414" s="311" t="str">
        <f t="shared" si="172"/>
        <v>DISCONTINUED - MR319, 17x8.5, 0mm Offset, 6x120, 67mm Centerbore, Gloss Black</v>
      </c>
      <c r="CE1414" s="311" t="s">
        <v>3721</v>
      </c>
      <c r="CF1414" s="311" t="s">
        <v>3720</v>
      </c>
      <c r="CG1414" s="300" t="str">
        <f t="shared" si="174"/>
        <v>STREET (3XX)</v>
      </c>
    </row>
    <row r="1415" spans="1:85" s="36" customFormat="1" ht="15" customHeight="1">
      <c r="A1415" s="571">
        <f t="shared" si="173"/>
        <v>1412</v>
      </c>
      <c r="B1415" s="4" t="s">
        <v>84</v>
      </c>
      <c r="C1415" s="92" t="s">
        <v>1038</v>
      </c>
      <c r="D1415" s="92" t="s">
        <v>5782</v>
      </c>
      <c r="E1415" s="84" t="s">
        <v>10015</v>
      </c>
      <c r="F1415" s="84" t="s">
        <v>10015</v>
      </c>
      <c r="G1415" s="83"/>
      <c r="H1415" s="83"/>
      <c r="I1415" s="346">
        <v>191682032325</v>
      </c>
      <c r="J1415" s="305">
        <v>44778.549314745367</v>
      </c>
      <c r="K1415" s="305">
        <v>45824</v>
      </c>
      <c r="L1415" s="282" t="s">
        <v>1239</v>
      </c>
      <c r="M1415" s="328">
        <v>345</v>
      </c>
      <c r="N1415" s="85"/>
      <c r="O1415" s="409"/>
      <c r="P1415" s="29" t="s">
        <v>5762</v>
      </c>
      <c r="Q1415" s="8" t="s">
        <v>5763</v>
      </c>
      <c r="R1415" s="92" t="s">
        <v>1695</v>
      </c>
      <c r="S1415" s="3" t="s">
        <v>5768</v>
      </c>
      <c r="T1415" s="29" t="s">
        <v>5769</v>
      </c>
      <c r="U1415" s="29">
        <v>0</v>
      </c>
      <c r="V1415" s="16" t="s">
        <v>5765</v>
      </c>
      <c r="W1415" s="93" t="s">
        <v>85</v>
      </c>
      <c r="X1415" s="16">
        <v>67</v>
      </c>
      <c r="Y1415" s="8">
        <v>27.469597868235748</v>
      </c>
      <c r="Z1415" s="47">
        <v>2650</v>
      </c>
      <c r="AA1415" s="11" t="s">
        <v>2168</v>
      </c>
      <c r="AB1415" s="11" t="s">
        <v>2846</v>
      </c>
      <c r="AC1415" s="47" t="s">
        <v>9715</v>
      </c>
      <c r="AD1415" s="74" t="s">
        <v>5622</v>
      </c>
      <c r="AE1415" s="46" t="s">
        <v>8501</v>
      </c>
      <c r="AF1415" s="82">
        <v>22</v>
      </c>
      <c r="AG1415" s="80" t="s">
        <v>85</v>
      </c>
      <c r="AH1415" s="73" t="s">
        <v>85</v>
      </c>
      <c r="AI1415" s="73" t="s">
        <v>85</v>
      </c>
      <c r="AJ1415" s="73" t="s">
        <v>85</v>
      </c>
      <c r="AK1415" s="9" t="s">
        <v>85</v>
      </c>
      <c r="AL1415" s="13" t="s">
        <v>237</v>
      </c>
      <c r="AM1415" s="75" t="s">
        <v>85</v>
      </c>
      <c r="AN1415" s="38" t="s">
        <v>85</v>
      </c>
      <c r="AO1415" s="3" t="s">
        <v>85</v>
      </c>
      <c r="AP1415" s="75">
        <v>16.2</v>
      </c>
      <c r="AQ1415" s="75">
        <v>60</v>
      </c>
      <c r="AR1415" s="3" t="s">
        <v>5775</v>
      </c>
      <c r="AS1415" s="34">
        <v>10</v>
      </c>
      <c r="AT1415" s="34">
        <v>23</v>
      </c>
      <c r="AU1415" s="34">
        <v>35</v>
      </c>
      <c r="AV1415" s="34">
        <v>50</v>
      </c>
      <c r="AW1415" s="34">
        <v>209</v>
      </c>
      <c r="AX1415" s="94">
        <v>206</v>
      </c>
      <c r="AY1415" s="381">
        <v>67</v>
      </c>
      <c r="AZ1415" s="382">
        <v>45</v>
      </c>
      <c r="BA1415" s="382">
        <v>45</v>
      </c>
      <c r="BB1415" s="49">
        <v>33</v>
      </c>
      <c r="BC1415" s="48">
        <v>1.3</v>
      </c>
      <c r="BD1415" s="3" t="s">
        <v>85</v>
      </c>
      <c r="BE1415" s="412" t="s">
        <v>85</v>
      </c>
      <c r="BF1415" s="3" t="s">
        <v>85</v>
      </c>
      <c r="BG1415" s="412" t="s">
        <v>85</v>
      </c>
      <c r="BH1415" s="70">
        <v>31.969597868235748</v>
      </c>
      <c r="BI1415" s="50">
        <v>20.236220472440898</v>
      </c>
      <c r="BJ1415" s="50">
        <v>20.236220472440898</v>
      </c>
      <c r="BK1415" s="50">
        <v>11.417322834645701</v>
      </c>
      <c r="BL1415" s="357">
        <v>7.6616839999999839E-2</v>
      </c>
      <c r="BM1415" s="73">
        <v>36</v>
      </c>
      <c r="BN1415" s="107" t="s">
        <v>3374</v>
      </c>
      <c r="BO1415" s="46" t="s">
        <v>3891</v>
      </c>
      <c r="BP1415" s="29" t="s">
        <v>3907</v>
      </c>
      <c r="BQ1415" s="29" t="s">
        <v>6574</v>
      </c>
      <c r="BR1415" s="29" t="s">
        <v>6575</v>
      </c>
      <c r="BS1415" s="29" t="s">
        <v>6576</v>
      </c>
      <c r="BT1415" s="74" t="s">
        <v>4101</v>
      </c>
      <c r="BU1415" s="74" t="s">
        <v>3909</v>
      </c>
      <c r="BV1415" s="74" t="s">
        <v>6577</v>
      </c>
      <c r="BW1415" s="74"/>
      <c r="BX1415" s="74"/>
      <c r="BY1415" s="74"/>
      <c r="BZ1415" s="300" t="s">
        <v>7911</v>
      </c>
      <c r="CA1415" s="363" t="s">
        <v>7912</v>
      </c>
      <c r="CB1415" s="300" t="s">
        <v>7913</v>
      </c>
      <c r="CC1415" s="363" t="s">
        <v>7914</v>
      </c>
      <c r="CD1415" s="311" t="str">
        <f t="shared" si="172"/>
        <v>DISCONTINUED - MR319, 17x8.5, 0mm Offset, 6x120, 67mm Centerbore, Method Bronze</v>
      </c>
      <c r="CE1415" s="311" t="s">
        <v>3721</v>
      </c>
      <c r="CF1415" s="311" t="s">
        <v>3720</v>
      </c>
      <c r="CG1415" s="300" t="str">
        <f t="shared" si="174"/>
        <v>STREET (3XX)</v>
      </c>
    </row>
    <row r="1416" spans="1:85" s="36" customFormat="1" ht="15" customHeight="1">
      <c r="A1416" s="571">
        <f t="shared" si="173"/>
        <v>1413</v>
      </c>
      <c r="B1416" s="4" t="s">
        <v>84</v>
      </c>
      <c r="C1416" s="92" t="s">
        <v>1038</v>
      </c>
      <c r="D1416" s="92" t="s">
        <v>5782</v>
      </c>
      <c r="E1416" s="84" t="s">
        <v>10016</v>
      </c>
      <c r="F1416" s="84" t="s">
        <v>10016</v>
      </c>
      <c r="G1416" s="83"/>
      <c r="H1416" s="83"/>
      <c r="I1416" s="346">
        <v>191682032370</v>
      </c>
      <c r="J1416" s="305">
        <v>44778.549315520831</v>
      </c>
      <c r="K1416" s="305">
        <v>45824</v>
      </c>
      <c r="L1416" s="282" t="s">
        <v>1239</v>
      </c>
      <c r="M1416" s="328">
        <v>366</v>
      </c>
      <c r="N1416" s="85"/>
      <c r="O1416" s="409"/>
      <c r="P1416" s="29" t="s">
        <v>5776</v>
      </c>
      <c r="Q1416" s="8" t="s">
        <v>5763</v>
      </c>
      <c r="R1416" s="92" t="s">
        <v>1688</v>
      </c>
      <c r="S1416" s="3" t="s">
        <v>5764</v>
      </c>
      <c r="T1416" s="29" t="s">
        <v>5766</v>
      </c>
      <c r="U1416" s="29">
        <v>40</v>
      </c>
      <c r="V1416" s="16">
        <v>6.3</v>
      </c>
      <c r="W1416" s="93" t="s">
        <v>85</v>
      </c>
      <c r="X1416" s="16">
        <v>110.5</v>
      </c>
      <c r="Y1416" s="8">
        <v>31.57</v>
      </c>
      <c r="Z1416" s="47">
        <v>2650</v>
      </c>
      <c r="AA1416" s="11" t="s">
        <v>2168</v>
      </c>
      <c r="AB1416" s="11" t="s">
        <v>2846</v>
      </c>
      <c r="AC1416" s="47" t="s">
        <v>9924</v>
      </c>
      <c r="AD1416" s="74" t="s">
        <v>5625</v>
      </c>
      <c r="AE1416" s="46" t="s">
        <v>8501</v>
      </c>
      <c r="AF1416" s="82">
        <v>22</v>
      </c>
      <c r="AG1416" s="80" t="s">
        <v>85</v>
      </c>
      <c r="AH1416" s="73" t="s">
        <v>85</v>
      </c>
      <c r="AI1416" s="73" t="s">
        <v>85</v>
      </c>
      <c r="AJ1416" s="73" t="s">
        <v>85</v>
      </c>
      <c r="AK1416" s="9" t="s">
        <v>85</v>
      </c>
      <c r="AL1416" s="13" t="s">
        <v>237</v>
      </c>
      <c r="AM1416" s="75" t="s">
        <v>85</v>
      </c>
      <c r="AN1416" s="38" t="s">
        <v>85</v>
      </c>
      <c r="AO1416" s="3" t="s">
        <v>85</v>
      </c>
      <c r="AP1416" s="75">
        <v>16.2</v>
      </c>
      <c r="AQ1416" s="75">
        <v>60</v>
      </c>
      <c r="AR1416" s="3" t="s">
        <v>5780</v>
      </c>
      <c r="AS1416" s="34">
        <v>3</v>
      </c>
      <c r="AT1416" s="34">
        <v>13</v>
      </c>
      <c r="AU1416" s="34">
        <v>21</v>
      </c>
      <c r="AV1416" s="34">
        <v>27</v>
      </c>
      <c r="AW1416" s="34">
        <v>214</v>
      </c>
      <c r="AX1416" s="94">
        <v>195</v>
      </c>
      <c r="AY1416" s="381">
        <v>103.55</v>
      </c>
      <c r="AZ1416" s="382">
        <v>36</v>
      </c>
      <c r="BA1416" s="382">
        <v>44</v>
      </c>
      <c r="BB1416" s="49">
        <v>26</v>
      </c>
      <c r="BC1416" s="48">
        <v>1.02</v>
      </c>
      <c r="BD1416" s="3" t="s">
        <v>85</v>
      </c>
      <c r="BE1416" s="412" t="s">
        <v>85</v>
      </c>
      <c r="BF1416" s="3" t="s">
        <v>85</v>
      </c>
      <c r="BG1416" s="412" t="s">
        <v>85</v>
      </c>
      <c r="BH1416" s="70">
        <v>36.42</v>
      </c>
      <c r="BI1416" s="50">
        <v>21.141732283464599</v>
      </c>
      <c r="BJ1416" s="50">
        <v>21.141732283464599</v>
      </c>
      <c r="BK1416" s="50">
        <v>11.417322834645701</v>
      </c>
      <c r="BL1416" s="357">
        <v>8.3627010000000473E-2</v>
      </c>
      <c r="BM1416" s="73">
        <v>36</v>
      </c>
      <c r="BN1416" s="107" t="s">
        <v>3374</v>
      </c>
      <c r="BO1416" s="46" t="s">
        <v>3891</v>
      </c>
      <c r="BP1416" s="29" t="s">
        <v>3907</v>
      </c>
      <c r="BQ1416" s="29" t="s">
        <v>6574</v>
      </c>
      <c r="BR1416" s="29" t="s">
        <v>6575</v>
      </c>
      <c r="BS1416" s="29" t="s">
        <v>6576</v>
      </c>
      <c r="BT1416" s="74" t="s">
        <v>4101</v>
      </c>
      <c r="BU1416" s="74" t="s">
        <v>3909</v>
      </c>
      <c r="BV1416" s="74" t="s">
        <v>6577</v>
      </c>
      <c r="BW1416" s="74"/>
      <c r="BX1416" s="74"/>
      <c r="BY1416" s="74"/>
      <c r="BZ1416" s="300" t="s">
        <v>7907</v>
      </c>
      <c r="CA1416" s="363" t="s">
        <v>7908</v>
      </c>
      <c r="CB1416" s="300" t="s">
        <v>7909</v>
      </c>
      <c r="CC1416" s="363" t="s">
        <v>7910</v>
      </c>
      <c r="CD1416" s="311" t="str">
        <f t="shared" si="172"/>
        <v>DISCONTINUED - MR319, 18x8.5, +40mm Offset, 5x150, 110.5mm Centerbore, Method Bronze</v>
      </c>
      <c r="CE1416" s="311" t="s">
        <v>3721</v>
      </c>
      <c r="CF1416" s="311" t="s">
        <v>3720</v>
      </c>
      <c r="CG1416" s="300" t="str">
        <f t="shared" si="174"/>
        <v>STREET (3XX)</v>
      </c>
    </row>
    <row r="1417" spans="1:85" s="36" customFormat="1" ht="15" customHeight="1">
      <c r="A1417" s="571">
        <f t="shared" si="173"/>
        <v>1414</v>
      </c>
      <c r="B1417" s="4" t="s">
        <v>84</v>
      </c>
      <c r="C1417" s="92" t="s">
        <v>1038</v>
      </c>
      <c r="D1417" s="92" t="s">
        <v>5782</v>
      </c>
      <c r="E1417" s="84" t="s">
        <v>10017</v>
      </c>
      <c r="F1417" s="84" t="s">
        <v>10017</v>
      </c>
      <c r="G1417" s="83"/>
      <c r="H1417" s="83"/>
      <c r="I1417" s="346">
        <v>191682032387</v>
      </c>
      <c r="J1417" s="305">
        <v>44778.549315671298</v>
      </c>
      <c r="K1417" s="305">
        <v>45824</v>
      </c>
      <c r="L1417" s="282" t="s">
        <v>1239</v>
      </c>
      <c r="M1417" s="328">
        <v>366</v>
      </c>
      <c r="N1417" s="85"/>
      <c r="O1417" s="409"/>
      <c r="P1417" s="29" t="s">
        <v>5776</v>
      </c>
      <c r="Q1417" s="8" t="s">
        <v>5763</v>
      </c>
      <c r="R1417" s="92" t="s">
        <v>1089</v>
      </c>
      <c r="S1417" s="3" t="s">
        <v>5768</v>
      </c>
      <c r="T1417" s="29">
        <v>5.5</v>
      </c>
      <c r="U1417" s="29">
        <v>40</v>
      </c>
      <c r="V1417" s="16">
        <v>6.3</v>
      </c>
      <c r="W1417" s="93" t="s">
        <v>85</v>
      </c>
      <c r="X1417" s="16">
        <v>106.25</v>
      </c>
      <c r="Y1417" s="8">
        <v>31.6</v>
      </c>
      <c r="Z1417" s="47">
        <v>2650</v>
      </c>
      <c r="AA1417" s="11" t="s">
        <v>2168</v>
      </c>
      <c r="AB1417" s="11" t="s">
        <v>2846</v>
      </c>
      <c r="AC1417" s="47" t="s">
        <v>9928</v>
      </c>
      <c r="AD1417" s="74" t="s">
        <v>5625</v>
      </c>
      <c r="AE1417" s="46" t="s">
        <v>8501</v>
      </c>
      <c r="AF1417" s="82">
        <v>22</v>
      </c>
      <c r="AG1417" s="80" t="s">
        <v>85</v>
      </c>
      <c r="AH1417" s="73" t="s">
        <v>85</v>
      </c>
      <c r="AI1417" s="73" t="s">
        <v>85</v>
      </c>
      <c r="AJ1417" s="73" t="s">
        <v>85</v>
      </c>
      <c r="AK1417" s="9" t="s">
        <v>85</v>
      </c>
      <c r="AL1417" s="13" t="s">
        <v>236</v>
      </c>
      <c r="AM1417" s="75" t="s">
        <v>1649</v>
      </c>
      <c r="AN1417" s="38">
        <v>2.75</v>
      </c>
      <c r="AO1417" s="3">
        <v>78.3</v>
      </c>
      <c r="AP1417" s="75">
        <v>16.2</v>
      </c>
      <c r="AQ1417" s="75">
        <v>60</v>
      </c>
      <c r="AR1417" s="3" t="s">
        <v>5779</v>
      </c>
      <c r="AS1417" s="34">
        <v>3</v>
      </c>
      <c r="AT1417" s="34">
        <v>15</v>
      </c>
      <c r="AU1417" s="34">
        <v>21</v>
      </c>
      <c r="AV1417" s="34">
        <v>27</v>
      </c>
      <c r="AW1417" s="34">
        <v>214</v>
      </c>
      <c r="AX1417" s="94">
        <v>195</v>
      </c>
      <c r="AY1417" s="381">
        <v>103.55</v>
      </c>
      <c r="AZ1417" s="382">
        <v>36</v>
      </c>
      <c r="BA1417" s="382">
        <v>44</v>
      </c>
      <c r="BB1417" s="49">
        <v>26</v>
      </c>
      <c r="BC1417" s="48">
        <v>1.02</v>
      </c>
      <c r="BD1417" s="3" t="s">
        <v>85</v>
      </c>
      <c r="BE1417" s="412" t="s">
        <v>85</v>
      </c>
      <c r="BF1417" s="3" t="s">
        <v>85</v>
      </c>
      <c r="BG1417" s="412" t="s">
        <v>85</v>
      </c>
      <c r="BH1417" s="70">
        <v>36.450000000000003</v>
      </c>
      <c r="BI1417" s="50">
        <v>21.141732283464599</v>
      </c>
      <c r="BJ1417" s="50">
        <v>21.141732283464599</v>
      </c>
      <c r="BK1417" s="50">
        <v>11.417322834645701</v>
      </c>
      <c r="BL1417" s="357">
        <v>8.3627010000000473E-2</v>
      </c>
      <c r="BM1417" s="73">
        <v>36</v>
      </c>
      <c r="BN1417" s="107" t="s">
        <v>3374</v>
      </c>
      <c r="BO1417" s="46" t="s">
        <v>3891</v>
      </c>
      <c r="BP1417" s="29" t="s">
        <v>3907</v>
      </c>
      <c r="BQ1417" s="29" t="s">
        <v>6574</v>
      </c>
      <c r="BR1417" s="29" t="s">
        <v>6575</v>
      </c>
      <c r="BS1417" s="29" t="s">
        <v>6576</v>
      </c>
      <c r="BT1417" s="74" t="s">
        <v>4101</v>
      </c>
      <c r="BU1417" s="74" t="s">
        <v>3909</v>
      </c>
      <c r="BV1417" s="74" t="s">
        <v>6577</v>
      </c>
      <c r="BW1417" s="74"/>
      <c r="BX1417" s="74"/>
      <c r="BY1417" s="74"/>
      <c r="BZ1417" s="300" t="s">
        <v>7911</v>
      </c>
      <c r="CA1417" s="363" t="s">
        <v>7912</v>
      </c>
      <c r="CB1417" s="300" t="s">
        <v>7913</v>
      </c>
      <c r="CC1417" s="363" t="s">
        <v>7914</v>
      </c>
      <c r="CD1417" s="311" t="str">
        <f t="shared" si="172"/>
        <v>DISCONTINUED - MR319, 18x8.5, +40mm Offset, 6x5.5, 106.25mm Centerbore, Method Bronze</v>
      </c>
      <c r="CE1417" s="311" t="s">
        <v>3721</v>
      </c>
      <c r="CF1417" s="311" t="s">
        <v>3720</v>
      </c>
      <c r="CG1417" s="300" t="str">
        <f t="shared" si="174"/>
        <v>STREET (3XX)</v>
      </c>
    </row>
    <row r="1418" spans="1:85" s="36" customFormat="1" ht="15" customHeight="1">
      <c r="A1418" s="571">
        <f t="shared" si="173"/>
        <v>1415</v>
      </c>
      <c r="B1418" s="4" t="s">
        <v>84</v>
      </c>
      <c r="C1418" s="92" t="s">
        <v>1038</v>
      </c>
      <c r="D1418" s="92" t="s">
        <v>5782</v>
      </c>
      <c r="E1418" s="84" t="s">
        <v>10018</v>
      </c>
      <c r="F1418" s="84" t="s">
        <v>10018</v>
      </c>
      <c r="G1418" s="83"/>
      <c r="H1418" s="83"/>
      <c r="I1418" s="346">
        <v>191682032417</v>
      </c>
      <c r="J1418" s="305">
        <v>44778.549316400466</v>
      </c>
      <c r="K1418" s="305">
        <v>45824</v>
      </c>
      <c r="L1418" s="282" t="s">
        <v>1239</v>
      </c>
      <c r="M1418" s="328">
        <v>366</v>
      </c>
      <c r="N1418" s="85"/>
      <c r="O1418" s="409"/>
      <c r="P1418" s="29" t="s">
        <v>5776</v>
      </c>
      <c r="Q1418" s="8">
        <v>9</v>
      </c>
      <c r="R1418" s="92" t="s">
        <v>1089</v>
      </c>
      <c r="S1418" s="3" t="s">
        <v>5768</v>
      </c>
      <c r="T1418" s="29" t="s">
        <v>5767</v>
      </c>
      <c r="U1418" s="29">
        <v>18</v>
      </c>
      <c r="V1418" s="16" t="s">
        <v>5777</v>
      </c>
      <c r="W1418" s="93" t="s">
        <v>85</v>
      </c>
      <c r="X1418" s="16" t="s">
        <v>5771</v>
      </c>
      <c r="Y1418" s="8">
        <v>31.51</v>
      </c>
      <c r="Z1418" s="47">
        <v>2650</v>
      </c>
      <c r="AA1418" s="11" t="s">
        <v>2168</v>
      </c>
      <c r="AB1418" s="11" t="s">
        <v>2846</v>
      </c>
      <c r="AC1418" s="47" t="s">
        <v>9733</v>
      </c>
      <c r="AD1418" s="74" t="s">
        <v>5625</v>
      </c>
      <c r="AE1418" s="46" t="s">
        <v>8501</v>
      </c>
      <c r="AF1418" s="82">
        <v>22</v>
      </c>
      <c r="AG1418" s="80" t="s">
        <v>85</v>
      </c>
      <c r="AH1418" s="73" t="s">
        <v>85</v>
      </c>
      <c r="AI1418" s="73" t="s">
        <v>85</v>
      </c>
      <c r="AJ1418" s="73" t="s">
        <v>85</v>
      </c>
      <c r="AK1418" s="9" t="s">
        <v>85</v>
      </c>
      <c r="AL1418" s="13" t="s">
        <v>236</v>
      </c>
      <c r="AM1418" s="75" t="s">
        <v>1649</v>
      </c>
      <c r="AN1418" s="38">
        <v>2.75</v>
      </c>
      <c r="AO1418" s="3">
        <v>78.3</v>
      </c>
      <c r="AP1418" s="75">
        <v>16.2</v>
      </c>
      <c r="AQ1418" s="75">
        <v>60</v>
      </c>
      <c r="AR1418" s="3" t="s">
        <v>5779</v>
      </c>
      <c r="AS1418" s="34">
        <v>4</v>
      </c>
      <c r="AT1418" s="34">
        <v>20</v>
      </c>
      <c r="AU1418" s="34">
        <v>39</v>
      </c>
      <c r="AV1418" s="34">
        <v>45</v>
      </c>
      <c r="AW1418" s="34">
        <v>218</v>
      </c>
      <c r="AX1418" s="94">
        <v>214</v>
      </c>
      <c r="AY1418" s="381">
        <v>103.55</v>
      </c>
      <c r="AZ1418" s="382">
        <v>36</v>
      </c>
      <c r="BA1418" s="382">
        <v>44</v>
      </c>
      <c r="BB1418" s="49">
        <v>27</v>
      </c>
      <c r="BC1418" s="48">
        <v>1.06</v>
      </c>
      <c r="BD1418" s="3" t="s">
        <v>85</v>
      </c>
      <c r="BE1418" s="412" t="s">
        <v>85</v>
      </c>
      <c r="BF1418" s="3" t="s">
        <v>85</v>
      </c>
      <c r="BG1418" s="412" t="s">
        <v>85</v>
      </c>
      <c r="BH1418" s="70">
        <v>36.36</v>
      </c>
      <c r="BI1418" s="50">
        <v>21.141732283464599</v>
      </c>
      <c r="BJ1418" s="50">
        <v>21.141732283464599</v>
      </c>
      <c r="BK1418" s="50">
        <v>11.929133858267701</v>
      </c>
      <c r="BL1418" s="357">
        <v>8.7375807000000152E-2</v>
      </c>
      <c r="BM1418" s="73">
        <v>36</v>
      </c>
      <c r="BN1418" s="107" t="s">
        <v>3374</v>
      </c>
      <c r="BO1418" s="46" t="s">
        <v>3891</v>
      </c>
      <c r="BP1418" s="29" t="s">
        <v>3907</v>
      </c>
      <c r="BQ1418" s="29" t="s">
        <v>6574</v>
      </c>
      <c r="BR1418" s="29" t="s">
        <v>6575</v>
      </c>
      <c r="BS1418" s="29" t="s">
        <v>6576</v>
      </c>
      <c r="BT1418" s="74" t="s">
        <v>4101</v>
      </c>
      <c r="BU1418" s="74" t="s">
        <v>3909</v>
      </c>
      <c r="BV1418" s="74" t="s">
        <v>6577</v>
      </c>
      <c r="BW1418" s="74"/>
      <c r="BX1418" s="74"/>
      <c r="BY1418" s="74"/>
      <c r="BZ1418" s="300" t="s">
        <v>7911</v>
      </c>
      <c r="CA1418" s="363" t="s">
        <v>7912</v>
      </c>
      <c r="CB1418" s="300" t="s">
        <v>7913</v>
      </c>
      <c r="CC1418" s="363" t="s">
        <v>7914</v>
      </c>
      <c r="CD1418" s="311" t="str">
        <f t="shared" si="172"/>
        <v>DISCONTINUED - MR319, 18x9, +18mm Offset, 6x5.5, 106.25mm Centerbore, Method Bronze</v>
      </c>
      <c r="CE1418" s="311" t="s">
        <v>3721</v>
      </c>
      <c r="CF1418" s="311" t="s">
        <v>3720</v>
      </c>
      <c r="CG1418" s="300" t="str">
        <f t="shared" si="174"/>
        <v>STREET (3XX)</v>
      </c>
    </row>
    <row r="1419" spans="1:85" s="36" customFormat="1" ht="15" customHeight="1">
      <c r="A1419" s="571">
        <f t="shared" si="173"/>
        <v>1416</v>
      </c>
      <c r="B1419" s="4" t="s">
        <v>84</v>
      </c>
      <c r="C1419" s="92" t="s">
        <v>1038</v>
      </c>
      <c r="D1419" s="92" t="s">
        <v>5782</v>
      </c>
      <c r="E1419" s="84" t="s">
        <v>10019</v>
      </c>
      <c r="F1419" s="84" t="s">
        <v>10019</v>
      </c>
      <c r="G1419" s="83"/>
      <c r="H1419" s="83"/>
      <c r="I1419" s="346">
        <v>191682033292</v>
      </c>
      <c r="J1419" s="305">
        <v>44852.429432303237</v>
      </c>
      <c r="K1419" s="305">
        <v>45824</v>
      </c>
      <c r="L1419" s="282" t="s">
        <v>1239</v>
      </c>
      <c r="M1419" s="328">
        <v>461</v>
      </c>
      <c r="N1419" s="85"/>
      <c r="O1419" s="409"/>
      <c r="P1419" s="29">
        <v>20</v>
      </c>
      <c r="Q1419" s="8">
        <v>9</v>
      </c>
      <c r="R1419" s="92" t="s">
        <v>1693</v>
      </c>
      <c r="S1419" s="3">
        <v>5</v>
      </c>
      <c r="T1419" s="29">
        <v>5.5</v>
      </c>
      <c r="U1419" s="29">
        <v>18</v>
      </c>
      <c r="V1419" s="16" t="s">
        <v>5777</v>
      </c>
      <c r="W1419" s="93" t="s">
        <v>85</v>
      </c>
      <c r="X1419" s="16">
        <v>108</v>
      </c>
      <c r="Y1419" s="8">
        <v>36.67</v>
      </c>
      <c r="Z1419" s="47">
        <v>2650</v>
      </c>
      <c r="AA1419" s="11" t="s">
        <v>4122</v>
      </c>
      <c r="AB1419" s="11" t="s">
        <v>2845</v>
      </c>
      <c r="AC1419" s="47" t="s">
        <v>9995</v>
      </c>
      <c r="AD1419" s="74" t="s">
        <v>4924</v>
      </c>
      <c r="AE1419" s="46" t="s">
        <v>8501</v>
      </c>
      <c r="AF1419" s="82">
        <v>22</v>
      </c>
      <c r="AG1419" s="80" t="s">
        <v>85</v>
      </c>
      <c r="AH1419" s="73" t="s">
        <v>85</v>
      </c>
      <c r="AI1419" s="73" t="s">
        <v>85</v>
      </c>
      <c r="AJ1419" s="73" t="s">
        <v>85</v>
      </c>
      <c r="AK1419" s="9" t="s">
        <v>85</v>
      </c>
      <c r="AL1419" s="13" t="s">
        <v>237</v>
      </c>
      <c r="AM1419" s="75" t="s">
        <v>85</v>
      </c>
      <c r="AN1419" s="38" t="s">
        <v>85</v>
      </c>
      <c r="AO1419" s="3" t="s">
        <v>85</v>
      </c>
      <c r="AP1419" s="75">
        <v>16.2</v>
      </c>
      <c r="AQ1419" s="75">
        <v>60</v>
      </c>
      <c r="AR1419" s="3">
        <v>175</v>
      </c>
      <c r="AS1419" s="34">
        <v>4</v>
      </c>
      <c r="AT1419" s="34">
        <v>20</v>
      </c>
      <c r="AU1419" s="34">
        <v>36</v>
      </c>
      <c r="AV1419" s="34">
        <v>42</v>
      </c>
      <c r="AW1419" s="34">
        <v>246</v>
      </c>
      <c r="AX1419" s="94">
        <v>238</v>
      </c>
      <c r="AY1419" s="381">
        <v>103.36</v>
      </c>
      <c r="AZ1419" s="382">
        <v>26</v>
      </c>
      <c r="BA1419" s="382">
        <v>45</v>
      </c>
      <c r="BB1419" s="49">
        <v>27</v>
      </c>
      <c r="BC1419" s="48">
        <v>1.06</v>
      </c>
      <c r="BD1419" s="3" t="s">
        <v>85</v>
      </c>
      <c r="BE1419" s="412" t="s">
        <v>85</v>
      </c>
      <c r="BF1419" s="3" t="s">
        <v>85</v>
      </c>
      <c r="BG1419" s="412" t="s">
        <v>85</v>
      </c>
      <c r="BH1419" s="70">
        <v>41.740854973670153</v>
      </c>
      <c r="BI1419" s="50">
        <v>23.228346456692901</v>
      </c>
      <c r="BJ1419" s="50">
        <v>23.228346456692901</v>
      </c>
      <c r="BK1419" s="50">
        <v>11.771653543307099</v>
      </c>
      <c r="BL1419" s="357">
        <v>0.10408189999999996</v>
      </c>
      <c r="BM1419" s="73">
        <v>24</v>
      </c>
      <c r="BN1419" s="107" t="s">
        <v>3374</v>
      </c>
      <c r="BO1419" s="46" t="s">
        <v>3891</v>
      </c>
      <c r="BP1419" s="29" t="s">
        <v>3907</v>
      </c>
      <c r="BQ1419" s="29" t="s">
        <v>6574</v>
      </c>
      <c r="BR1419" s="29" t="s">
        <v>6575</v>
      </c>
      <c r="BS1419" s="29" t="s">
        <v>6576</v>
      </c>
      <c r="BT1419" s="74" t="s">
        <v>4101</v>
      </c>
      <c r="BU1419" s="74" t="s">
        <v>3909</v>
      </c>
      <c r="BV1419" s="74" t="s">
        <v>6577</v>
      </c>
      <c r="BW1419" s="74"/>
      <c r="BX1419" s="74"/>
      <c r="BY1419" s="74"/>
      <c r="BZ1419" s="300" t="s">
        <v>6559</v>
      </c>
      <c r="CA1419" s="363" t="s">
        <v>7328</v>
      </c>
      <c r="CB1419" s="300" t="s">
        <v>6558</v>
      </c>
      <c r="CC1419" s="363" t="s">
        <v>7329</v>
      </c>
      <c r="CD1419" s="311" t="str">
        <f t="shared" si="172"/>
        <v>DISCONTINUED - MR319, 20x9, +18mm Offset, 5x5.5, 108mm Centerbore, Gloss Black</v>
      </c>
      <c r="CE1419" s="311" t="s">
        <v>3721</v>
      </c>
      <c r="CF1419" s="311" t="s">
        <v>3720</v>
      </c>
      <c r="CG1419" s="300" t="str">
        <f t="shared" si="174"/>
        <v>STREET (3XX)</v>
      </c>
    </row>
    <row r="1420" spans="1:85" s="36" customFormat="1" ht="15" customHeight="1">
      <c r="A1420" s="571">
        <f t="shared" si="173"/>
        <v>1417</v>
      </c>
      <c r="B1420" s="4" t="s">
        <v>84</v>
      </c>
      <c r="C1420" s="92" t="s">
        <v>1038</v>
      </c>
      <c r="D1420" s="92" t="s">
        <v>5782</v>
      </c>
      <c r="E1420" s="84" t="s">
        <v>10020</v>
      </c>
      <c r="F1420" s="84" t="s">
        <v>10020</v>
      </c>
      <c r="G1420" s="83"/>
      <c r="H1420" s="83"/>
      <c r="I1420" s="346">
        <v>191682033308</v>
      </c>
      <c r="J1420" s="305">
        <v>44852.430944293985</v>
      </c>
      <c r="K1420" s="305">
        <v>45824</v>
      </c>
      <c r="L1420" s="282" t="s">
        <v>1239</v>
      </c>
      <c r="M1420" s="328">
        <v>461</v>
      </c>
      <c r="N1420" s="85"/>
      <c r="O1420" s="409"/>
      <c r="P1420" s="29">
        <v>20</v>
      </c>
      <c r="Q1420" s="8">
        <v>9</v>
      </c>
      <c r="R1420" s="92" t="s">
        <v>1693</v>
      </c>
      <c r="S1420" s="3">
        <v>5</v>
      </c>
      <c r="T1420" s="29">
        <v>5.5</v>
      </c>
      <c r="U1420" s="29">
        <v>18</v>
      </c>
      <c r="V1420" s="16" t="s">
        <v>5777</v>
      </c>
      <c r="W1420" s="93" t="s">
        <v>85</v>
      </c>
      <c r="X1420" s="16">
        <v>108</v>
      </c>
      <c r="Y1420" s="8">
        <v>36.71</v>
      </c>
      <c r="Z1420" s="47">
        <v>2650</v>
      </c>
      <c r="AA1420" s="11" t="s">
        <v>2168</v>
      </c>
      <c r="AB1420" s="11" t="s">
        <v>2846</v>
      </c>
      <c r="AC1420" s="47" t="s">
        <v>9995</v>
      </c>
      <c r="AD1420" s="74" t="s">
        <v>5625</v>
      </c>
      <c r="AE1420" s="46" t="s">
        <v>8501</v>
      </c>
      <c r="AF1420" s="82">
        <v>22</v>
      </c>
      <c r="AG1420" s="80" t="s">
        <v>85</v>
      </c>
      <c r="AH1420" s="73" t="s">
        <v>85</v>
      </c>
      <c r="AI1420" s="73" t="s">
        <v>85</v>
      </c>
      <c r="AJ1420" s="73" t="s">
        <v>85</v>
      </c>
      <c r="AK1420" s="9" t="s">
        <v>85</v>
      </c>
      <c r="AL1420" s="13" t="s">
        <v>237</v>
      </c>
      <c r="AM1420" s="75" t="s">
        <v>85</v>
      </c>
      <c r="AN1420" s="38" t="s">
        <v>85</v>
      </c>
      <c r="AO1420" s="3" t="s">
        <v>85</v>
      </c>
      <c r="AP1420" s="75">
        <v>16.2</v>
      </c>
      <c r="AQ1420" s="75">
        <v>60</v>
      </c>
      <c r="AR1420" s="3">
        <v>175</v>
      </c>
      <c r="AS1420" s="34">
        <v>4</v>
      </c>
      <c r="AT1420" s="34">
        <v>20</v>
      </c>
      <c r="AU1420" s="34">
        <v>36</v>
      </c>
      <c r="AV1420" s="34">
        <v>42</v>
      </c>
      <c r="AW1420" s="34">
        <v>246</v>
      </c>
      <c r="AX1420" s="94">
        <v>238</v>
      </c>
      <c r="AY1420" s="381">
        <v>103.36</v>
      </c>
      <c r="AZ1420" s="382">
        <v>26</v>
      </c>
      <c r="BA1420" s="382">
        <v>45</v>
      </c>
      <c r="BB1420" s="49">
        <v>27</v>
      </c>
      <c r="BC1420" s="48">
        <v>1.06</v>
      </c>
      <c r="BD1420" s="3" t="s">
        <v>85</v>
      </c>
      <c r="BE1420" s="412" t="s">
        <v>85</v>
      </c>
      <c r="BF1420" s="3" t="s">
        <v>85</v>
      </c>
      <c r="BG1420" s="412" t="s">
        <v>85</v>
      </c>
      <c r="BH1420" s="70">
        <v>41.851086104762594</v>
      </c>
      <c r="BI1420" s="50">
        <v>23.228346456692901</v>
      </c>
      <c r="BJ1420" s="50">
        <v>23.228346456692901</v>
      </c>
      <c r="BK1420" s="50">
        <v>11.771653543307099</v>
      </c>
      <c r="BL1420" s="357">
        <v>0.10408189999999996</v>
      </c>
      <c r="BM1420" s="73">
        <v>24</v>
      </c>
      <c r="BN1420" s="107" t="s">
        <v>3374</v>
      </c>
      <c r="BO1420" s="46" t="s">
        <v>3891</v>
      </c>
      <c r="BP1420" s="29" t="s">
        <v>3907</v>
      </c>
      <c r="BQ1420" s="29" t="s">
        <v>6574</v>
      </c>
      <c r="BR1420" s="29" t="s">
        <v>6575</v>
      </c>
      <c r="BS1420" s="29" t="s">
        <v>6576</v>
      </c>
      <c r="BT1420" s="74" t="s">
        <v>4101</v>
      </c>
      <c r="BU1420" s="74" t="s">
        <v>3909</v>
      </c>
      <c r="BV1420" s="74" t="s">
        <v>6577</v>
      </c>
      <c r="BW1420" s="74"/>
      <c r="BX1420" s="74"/>
      <c r="BY1420" s="74"/>
      <c r="BZ1420" s="300" t="s">
        <v>7907</v>
      </c>
      <c r="CA1420" s="363" t="s">
        <v>7908</v>
      </c>
      <c r="CB1420" s="300" t="s">
        <v>7909</v>
      </c>
      <c r="CC1420" s="363" t="s">
        <v>7910</v>
      </c>
      <c r="CD1420" s="311" t="str">
        <f t="shared" si="172"/>
        <v>DISCONTINUED - MR319, 20x9, +18mm Offset, 5x5.5, 108mm Centerbore, Method Bronze</v>
      </c>
      <c r="CE1420" s="311" t="s">
        <v>3721</v>
      </c>
      <c r="CF1420" s="311" t="s">
        <v>3720</v>
      </c>
      <c r="CG1420" s="300" t="str">
        <f t="shared" si="174"/>
        <v>STREET (3XX)</v>
      </c>
    </row>
    <row r="1421" spans="1:85" s="36" customFormat="1" ht="15" customHeight="1">
      <c r="A1421" s="571">
        <f t="shared" si="173"/>
        <v>1418</v>
      </c>
      <c r="B1421" s="4" t="s">
        <v>84</v>
      </c>
      <c r="C1421" s="92" t="s">
        <v>1038</v>
      </c>
      <c r="D1421" s="92" t="s">
        <v>5782</v>
      </c>
      <c r="E1421" s="84" t="s">
        <v>10021</v>
      </c>
      <c r="F1421" s="84" t="s">
        <v>10021</v>
      </c>
      <c r="G1421" s="83"/>
      <c r="H1421" s="83"/>
      <c r="I1421" s="346">
        <v>191682032561</v>
      </c>
      <c r="J1421" s="305">
        <v>44790.412168692128</v>
      </c>
      <c r="K1421" s="305">
        <v>45824</v>
      </c>
      <c r="L1421" s="282" t="s">
        <v>1239</v>
      </c>
      <c r="M1421" s="328">
        <v>461</v>
      </c>
      <c r="N1421" s="85"/>
      <c r="O1421" s="409"/>
      <c r="P1421" s="29">
        <v>20</v>
      </c>
      <c r="Q1421" s="8">
        <v>9</v>
      </c>
      <c r="R1421" s="92" t="s">
        <v>1089</v>
      </c>
      <c r="S1421" s="3">
        <v>6</v>
      </c>
      <c r="T1421" s="29">
        <v>5.5</v>
      </c>
      <c r="U1421" s="29">
        <v>18</v>
      </c>
      <c r="V1421" s="16" t="s">
        <v>5777</v>
      </c>
      <c r="W1421" s="93" t="s">
        <v>85</v>
      </c>
      <c r="X1421" s="16" t="s">
        <v>5771</v>
      </c>
      <c r="Y1421" s="8">
        <v>36.56</v>
      </c>
      <c r="Z1421" s="47">
        <v>2650</v>
      </c>
      <c r="AA1421" s="11" t="s">
        <v>2168</v>
      </c>
      <c r="AB1421" s="11" t="s">
        <v>2846</v>
      </c>
      <c r="AC1421" s="47" t="s">
        <v>9769</v>
      </c>
      <c r="AD1421" s="74" t="s">
        <v>5625</v>
      </c>
      <c r="AE1421" s="46" t="s">
        <v>8501</v>
      </c>
      <c r="AF1421" s="82">
        <v>22</v>
      </c>
      <c r="AG1421" s="80" t="s">
        <v>85</v>
      </c>
      <c r="AH1421" s="73" t="s">
        <v>85</v>
      </c>
      <c r="AI1421" s="73" t="s">
        <v>85</v>
      </c>
      <c r="AJ1421" s="73" t="s">
        <v>85</v>
      </c>
      <c r="AK1421" s="9" t="s">
        <v>85</v>
      </c>
      <c r="AL1421" s="13" t="s">
        <v>236</v>
      </c>
      <c r="AM1421" s="75" t="s">
        <v>1649</v>
      </c>
      <c r="AN1421" s="38">
        <v>2.75</v>
      </c>
      <c r="AO1421" s="3">
        <v>78.3</v>
      </c>
      <c r="AP1421" s="75">
        <v>16.2</v>
      </c>
      <c r="AQ1421" s="75">
        <v>60</v>
      </c>
      <c r="AR1421" s="3">
        <v>175</v>
      </c>
      <c r="AS1421" s="34">
        <v>4</v>
      </c>
      <c r="AT1421" s="34">
        <v>20</v>
      </c>
      <c r="AU1421" s="34">
        <v>36</v>
      </c>
      <c r="AV1421" s="34">
        <v>42</v>
      </c>
      <c r="AW1421" s="34">
        <v>246</v>
      </c>
      <c r="AX1421" s="94">
        <v>238</v>
      </c>
      <c r="AY1421" s="381">
        <v>103.36</v>
      </c>
      <c r="AZ1421" s="382">
        <v>27.13</v>
      </c>
      <c r="BA1421" s="382">
        <v>45</v>
      </c>
      <c r="BB1421" s="49">
        <v>27</v>
      </c>
      <c r="BC1421" s="48">
        <v>1.06</v>
      </c>
      <c r="BD1421" s="3" t="s">
        <v>85</v>
      </c>
      <c r="BE1421" s="412" t="s">
        <v>85</v>
      </c>
      <c r="BF1421" s="3" t="s">
        <v>85</v>
      </c>
      <c r="BG1421" s="412" t="s">
        <v>85</v>
      </c>
      <c r="BH1421" s="70">
        <v>41.299930449300398</v>
      </c>
      <c r="BI1421" s="50">
        <v>23.228346456692901</v>
      </c>
      <c r="BJ1421" s="50">
        <v>23.228346456692901</v>
      </c>
      <c r="BK1421" s="50">
        <v>11.771653543307099</v>
      </c>
      <c r="BL1421" s="357">
        <v>0.10408189999999996</v>
      </c>
      <c r="BM1421" s="73">
        <v>24</v>
      </c>
      <c r="BN1421" s="107" t="s">
        <v>3374</v>
      </c>
      <c r="BO1421" s="46" t="s">
        <v>3891</v>
      </c>
      <c r="BP1421" s="29" t="s">
        <v>3907</v>
      </c>
      <c r="BQ1421" s="29" t="s">
        <v>6574</v>
      </c>
      <c r="BR1421" s="29" t="s">
        <v>6575</v>
      </c>
      <c r="BS1421" s="29" t="s">
        <v>6576</v>
      </c>
      <c r="BT1421" s="74" t="s">
        <v>4101</v>
      </c>
      <c r="BU1421" s="74" t="s">
        <v>3909</v>
      </c>
      <c r="BV1421" s="74" t="s">
        <v>6577</v>
      </c>
      <c r="BW1421" s="74"/>
      <c r="BX1421" s="74"/>
      <c r="BY1421" s="74"/>
      <c r="BZ1421" s="300" t="s">
        <v>7911</v>
      </c>
      <c r="CA1421" s="363" t="s">
        <v>7912</v>
      </c>
      <c r="CB1421" s="300" t="s">
        <v>7913</v>
      </c>
      <c r="CC1421" s="363" t="s">
        <v>7914</v>
      </c>
      <c r="CD1421" s="311" t="str">
        <f t="shared" si="172"/>
        <v>DISCONTINUED - MR319, 20x9, +18mm Offset, 6x5.5, 106.25mm Centerbore, Method Bronze</v>
      </c>
      <c r="CE1421" s="311" t="s">
        <v>3721</v>
      </c>
      <c r="CF1421" s="311" t="s">
        <v>3720</v>
      </c>
      <c r="CG1421" s="300" t="str">
        <f t="shared" si="174"/>
        <v>STREET (3XX)</v>
      </c>
    </row>
    <row r="1422" spans="1:85" s="36" customFormat="1" ht="15" customHeight="1">
      <c r="A1422" s="571">
        <f t="shared" si="173"/>
        <v>1419</v>
      </c>
      <c r="B1422" s="4" t="s">
        <v>84</v>
      </c>
      <c r="C1422" s="92" t="s">
        <v>1038</v>
      </c>
      <c r="D1422" s="92" t="s">
        <v>6024</v>
      </c>
      <c r="E1422" s="84" t="s">
        <v>10022</v>
      </c>
      <c r="F1422" s="84" t="s">
        <v>10022</v>
      </c>
      <c r="G1422" s="83"/>
      <c r="H1422" s="83"/>
      <c r="I1422" s="346">
        <v>191682033711</v>
      </c>
      <c r="J1422" s="305">
        <v>44937.540313321762</v>
      </c>
      <c r="K1422" s="305">
        <v>45824</v>
      </c>
      <c r="L1422" s="282" t="s">
        <v>1239</v>
      </c>
      <c r="M1422" s="328">
        <v>324</v>
      </c>
      <c r="N1422" s="85"/>
      <c r="O1422" s="409"/>
      <c r="P1422" s="29">
        <v>17</v>
      </c>
      <c r="Q1422" s="8">
        <v>8.5</v>
      </c>
      <c r="R1422" s="92" t="s">
        <v>1692</v>
      </c>
      <c r="S1422" s="3">
        <v>5</v>
      </c>
      <c r="T1422" s="29">
        <v>5</v>
      </c>
      <c r="U1422" s="29">
        <v>0</v>
      </c>
      <c r="V1422" s="16" t="s">
        <v>5765</v>
      </c>
      <c r="W1422" s="93" t="s">
        <v>85</v>
      </c>
      <c r="X1422" s="16">
        <v>71.5</v>
      </c>
      <c r="Y1422" s="8">
        <v>28.48</v>
      </c>
      <c r="Z1422" s="47">
        <v>2650</v>
      </c>
      <c r="AA1422" s="11" t="s">
        <v>2168</v>
      </c>
      <c r="AB1422" s="11" t="s">
        <v>2846</v>
      </c>
      <c r="AC1422" s="47" t="s">
        <v>9713</v>
      </c>
      <c r="AD1422" s="74" t="s">
        <v>4921</v>
      </c>
      <c r="AE1422" s="46" t="s">
        <v>8501</v>
      </c>
      <c r="AF1422" s="82">
        <v>22</v>
      </c>
      <c r="AG1422" s="80" t="s">
        <v>85</v>
      </c>
      <c r="AH1422" s="80" t="s">
        <v>85</v>
      </c>
      <c r="AI1422" s="80" t="s">
        <v>85</v>
      </c>
      <c r="AJ1422" s="73" t="s">
        <v>85</v>
      </c>
      <c r="AK1422" s="9" t="s">
        <v>85</v>
      </c>
      <c r="AL1422" s="13" t="s">
        <v>237</v>
      </c>
      <c r="AM1422" s="75" t="s">
        <v>85</v>
      </c>
      <c r="AN1422" s="38" t="s">
        <v>85</v>
      </c>
      <c r="AO1422" s="75" t="s">
        <v>85</v>
      </c>
      <c r="AP1422" s="75">
        <v>16.2</v>
      </c>
      <c r="AQ1422" s="75">
        <v>60</v>
      </c>
      <c r="AR1422" s="3">
        <v>175</v>
      </c>
      <c r="AS1422" s="34">
        <v>5.3</v>
      </c>
      <c r="AT1422" s="34">
        <v>26.7</v>
      </c>
      <c r="AU1422" s="34">
        <v>47.9</v>
      </c>
      <c r="AV1422" s="34">
        <v>56.47</v>
      </c>
      <c r="AW1422" s="34">
        <v>210</v>
      </c>
      <c r="AX1422" s="94">
        <v>206</v>
      </c>
      <c r="AY1422" s="381">
        <v>71.5</v>
      </c>
      <c r="AZ1422" s="382">
        <v>41.5</v>
      </c>
      <c r="BA1422" s="382">
        <v>41.5</v>
      </c>
      <c r="BB1422" s="49">
        <v>70</v>
      </c>
      <c r="BC1422" s="48">
        <v>2.76</v>
      </c>
      <c r="BD1422" s="3" t="s">
        <v>85</v>
      </c>
      <c r="BE1422" s="412" t="s">
        <v>85</v>
      </c>
      <c r="BF1422" s="3" t="s">
        <v>85</v>
      </c>
      <c r="BG1422" s="412" t="s">
        <v>85</v>
      </c>
      <c r="BH1422" s="70">
        <v>32.479999999999997</v>
      </c>
      <c r="BI1422" s="50">
        <v>20.236220472440898</v>
      </c>
      <c r="BJ1422" s="50">
        <v>20.236220472440898</v>
      </c>
      <c r="BK1422" s="50">
        <v>11.417322834645701</v>
      </c>
      <c r="BL1422" s="357">
        <v>7.6616839999999839E-2</v>
      </c>
      <c r="BM1422" s="73">
        <v>36</v>
      </c>
      <c r="BN1422" s="107" t="s">
        <v>4691</v>
      </c>
      <c r="BO1422" s="46" t="s">
        <v>3891</v>
      </c>
      <c r="BP1422" s="29" t="s">
        <v>3907</v>
      </c>
      <c r="BQ1422" s="29" t="s">
        <v>6685</v>
      </c>
      <c r="BR1422" s="29" t="s">
        <v>6575</v>
      </c>
      <c r="BS1422" s="29" t="s">
        <v>6576</v>
      </c>
      <c r="BT1422" s="74" t="s">
        <v>4101</v>
      </c>
      <c r="BU1422" s="74" t="s">
        <v>3909</v>
      </c>
      <c r="BV1422" s="74" t="s">
        <v>6577</v>
      </c>
      <c r="BW1422" s="74"/>
      <c r="BX1422" s="74"/>
      <c r="BY1422" s="74"/>
      <c r="BZ1422" s="300" t="s">
        <v>7931</v>
      </c>
      <c r="CA1422" s="363" t="s">
        <v>7932</v>
      </c>
      <c r="CB1422" s="300" t="s">
        <v>7933</v>
      </c>
      <c r="CC1422" s="363" t="s">
        <v>7934</v>
      </c>
      <c r="CD1422" s="311" t="str">
        <f t="shared" si="172"/>
        <v>DISCONTINUED - MR320, 17x8.5, 0mm Offset, 5x5, 71.5mm Centerbore, Method Bronze</v>
      </c>
      <c r="CE1422" s="311" t="s">
        <v>3721</v>
      </c>
      <c r="CF1422" s="311" t="s">
        <v>3720</v>
      </c>
      <c r="CG1422" s="300" t="str">
        <f t="shared" si="174"/>
        <v>STREET (3XX)</v>
      </c>
    </row>
    <row r="1423" spans="1:85" s="36" customFormat="1" ht="15" customHeight="1">
      <c r="A1423" s="571">
        <f t="shared" si="173"/>
        <v>1420</v>
      </c>
      <c r="B1423" s="4" t="s">
        <v>84</v>
      </c>
      <c r="C1423" s="92" t="s">
        <v>1038</v>
      </c>
      <c r="D1423" s="92" t="s">
        <v>6024</v>
      </c>
      <c r="E1423" s="84" t="s">
        <v>10023</v>
      </c>
      <c r="F1423" s="84" t="s">
        <v>10023</v>
      </c>
      <c r="G1423" s="83"/>
      <c r="H1423" s="83"/>
      <c r="I1423" s="346">
        <v>191682033759</v>
      </c>
      <c r="J1423" s="305">
        <v>44937.540313923608</v>
      </c>
      <c r="K1423" s="305">
        <v>45824</v>
      </c>
      <c r="L1423" s="282" t="s">
        <v>1239</v>
      </c>
      <c r="M1423" s="328">
        <v>324</v>
      </c>
      <c r="N1423" s="85"/>
      <c r="O1423" s="409"/>
      <c r="P1423" s="29">
        <v>17</v>
      </c>
      <c r="Q1423" s="8">
        <v>8.5</v>
      </c>
      <c r="R1423" s="92" t="s">
        <v>1693</v>
      </c>
      <c r="S1423" s="3">
        <v>5</v>
      </c>
      <c r="T1423" s="29">
        <v>5.5</v>
      </c>
      <c r="U1423" s="29">
        <v>0</v>
      </c>
      <c r="V1423" s="16" t="s">
        <v>5765</v>
      </c>
      <c r="W1423" s="93" t="s">
        <v>85</v>
      </c>
      <c r="X1423" s="16">
        <v>108</v>
      </c>
      <c r="Y1423" s="8">
        <v>27.78</v>
      </c>
      <c r="Z1423" s="47">
        <v>2650</v>
      </c>
      <c r="AA1423" s="11" t="s">
        <v>2168</v>
      </c>
      <c r="AB1423" s="11" t="s">
        <v>2846</v>
      </c>
      <c r="AC1423" s="47" t="s">
        <v>9697</v>
      </c>
      <c r="AD1423" s="74" t="s">
        <v>4924</v>
      </c>
      <c r="AE1423" s="46" t="s">
        <v>8501</v>
      </c>
      <c r="AF1423" s="82">
        <v>22</v>
      </c>
      <c r="AG1423" s="80" t="s">
        <v>85</v>
      </c>
      <c r="AH1423" s="80" t="s">
        <v>85</v>
      </c>
      <c r="AI1423" s="80" t="s">
        <v>85</v>
      </c>
      <c r="AJ1423" s="73" t="s">
        <v>85</v>
      </c>
      <c r="AK1423" s="9" t="s">
        <v>85</v>
      </c>
      <c r="AL1423" s="13" t="s">
        <v>237</v>
      </c>
      <c r="AM1423" s="75" t="s">
        <v>85</v>
      </c>
      <c r="AN1423" s="38" t="s">
        <v>85</v>
      </c>
      <c r="AO1423" s="75" t="s">
        <v>85</v>
      </c>
      <c r="AP1423" s="75">
        <v>16.2</v>
      </c>
      <c r="AQ1423" s="75">
        <v>60</v>
      </c>
      <c r="AR1423" s="3">
        <v>175</v>
      </c>
      <c r="AS1423" s="34">
        <v>5.3</v>
      </c>
      <c r="AT1423" s="34">
        <v>26.7</v>
      </c>
      <c r="AU1423" s="34">
        <v>47.9</v>
      </c>
      <c r="AV1423" s="34">
        <v>56.47</v>
      </c>
      <c r="AW1423" s="34">
        <v>210</v>
      </c>
      <c r="AX1423" s="94">
        <v>206</v>
      </c>
      <c r="AY1423" s="381">
        <v>103.34</v>
      </c>
      <c r="AZ1423" s="382">
        <v>33.5</v>
      </c>
      <c r="BA1423" s="382">
        <v>41.5</v>
      </c>
      <c r="BB1423" s="49">
        <v>70</v>
      </c>
      <c r="BC1423" s="48">
        <v>2.76</v>
      </c>
      <c r="BD1423" s="3" t="s">
        <v>85</v>
      </c>
      <c r="BE1423" s="412" t="s">
        <v>85</v>
      </c>
      <c r="BF1423" s="3" t="s">
        <v>85</v>
      </c>
      <c r="BG1423" s="412" t="s">
        <v>85</v>
      </c>
      <c r="BH1423" s="70">
        <v>31.78</v>
      </c>
      <c r="BI1423" s="50">
        <v>20.236220472440898</v>
      </c>
      <c r="BJ1423" s="50">
        <v>20.236220472440898</v>
      </c>
      <c r="BK1423" s="50">
        <v>11.417322834645701</v>
      </c>
      <c r="BL1423" s="357">
        <v>7.6616839999999839E-2</v>
      </c>
      <c r="BM1423" s="73">
        <v>36</v>
      </c>
      <c r="BN1423" s="107" t="s">
        <v>4691</v>
      </c>
      <c r="BO1423" s="46" t="s">
        <v>3891</v>
      </c>
      <c r="BP1423" s="29" t="s">
        <v>3907</v>
      </c>
      <c r="BQ1423" s="29" t="s">
        <v>6685</v>
      </c>
      <c r="BR1423" s="29" t="s">
        <v>6575</v>
      </c>
      <c r="BS1423" s="29" t="s">
        <v>6576</v>
      </c>
      <c r="BT1423" s="74" t="s">
        <v>4101</v>
      </c>
      <c r="BU1423" s="74" t="s">
        <v>3909</v>
      </c>
      <c r="BV1423" s="74" t="s">
        <v>6577</v>
      </c>
      <c r="BW1423" s="74"/>
      <c r="BX1423" s="74"/>
      <c r="BY1423" s="74"/>
      <c r="BZ1423" s="300" t="s">
        <v>7931</v>
      </c>
      <c r="CA1423" s="363" t="s">
        <v>7932</v>
      </c>
      <c r="CB1423" s="300" t="s">
        <v>7933</v>
      </c>
      <c r="CC1423" s="363" t="s">
        <v>7934</v>
      </c>
      <c r="CD1423" s="311" t="str">
        <f t="shared" si="172"/>
        <v>DISCONTINUED - MR320, 17x8.5, 0mm Offset, 5x5.5, 108mm Centerbore, Method Bronze</v>
      </c>
      <c r="CE1423" s="311" t="s">
        <v>3721</v>
      </c>
      <c r="CF1423" s="311" t="s">
        <v>3720</v>
      </c>
      <c r="CG1423" s="300" t="str">
        <f t="shared" si="174"/>
        <v>STREET (3XX)</v>
      </c>
    </row>
    <row r="1424" spans="1:85" s="36" customFormat="1" ht="15" customHeight="1">
      <c r="A1424" s="571">
        <f t="shared" si="173"/>
        <v>1421</v>
      </c>
      <c r="B1424" s="4" t="s">
        <v>84</v>
      </c>
      <c r="C1424" s="92" t="s">
        <v>1038</v>
      </c>
      <c r="D1424" s="92" t="s">
        <v>6024</v>
      </c>
      <c r="E1424" s="84" t="s">
        <v>10024</v>
      </c>
      <c r="F1424" s="84" t="s">
        <v>10024</v>
      </c>
      <c r="G1424" s="83"/>
      <c r="H1424" s="83"/>
      <c r="I1424" s="346">
        <v>191682033803</v>
      </c>
      <c r="J1424" s="305">
        <v>44937.540314722224</v>
      </c>
      <c r="K1424" s="305">
        <v>45824</v>
      </c>
      <c r="L1424" s="282" t="s">
        <v>1239</v>
      </c>
      <c r="M1424" s="328">
        <v>324</v>
      </c>
      <c r="N1424" s="85"/>
      <c r="O1424" s="409"/>
      <c r="P1424" s="29">
        <v>17</v>
      </c>
      <c r="Q1424" s="8">
        <v>8.5</v>
      </c>
      <c r="R1424" s="92" t="s">
        <v>1089</v>
      </c>
      <c r="S1424" s="3">
        <v>6</v>
      </c>
      <c r="T1424" s="29">
        <v>5.5</v>
      </c>
      <c r="U1424" s="29">
        <v>0</v>
      </c>
      <c r="V1424" s="16" t="s">
        <v>5765</v>
      </c>
      <c r="W1424" s="93" t="s">
        <v>85</v>
      </c>
      <c r="X1424" s="16">
        <v>106.25</v>
      </c>
      <c r="Y1424" s="8">
        <v>27.71</v>
      </c>
      <c r="Z1424" s="47">
        <v>2650</v>
      </c>
      <c r="AA1424" s="11" t="s">
        <v>2165</v>
      </c>
      <c r="AB1424" s="11" t="s">
        <v>2845</v>
      </c>
      <c r="AC1424" s="47" t="s">
        <v>9717</v>
      </c>
      <c r="AD1424" s="74" t="s">
        <v>4924</v>
      </c>
      <c r="AE1424" s="46" t="s">
        <v>8501</v>
      </c>
      <c r="AF1424" s="82">
        <v>22</v>
      </c>
      <c r="AG1424" s="80" t="s">
        <v>85</v>
      </c>
      <c r="AH1424" s="80" t="s">
        <v>85</v>
      </c>
      <c r="AI1424" s="80" t="s">
        <v>85</v>
      </c>
      <c r="AJ1424" s="73" t="s">
        <v>85</v>
      </c>
      <c r="AK1424" s="9" t="s">
        <v>85</v>
      </c>
      <c r="AL1424" s="13" t="s">
        <v>236</v>
      </c>
      <c r="AM1424" s="75" t="s">
        <v>1649</v>
      </c>
      <c r="AN1424" s="38">
        <v>2.75</v>
      </c>
      <c r="AO1424" s="3">
        <v>78.3</v>
      </c>
      <c r="AP1424" s="75">
        <v>16.2</v>
      </c>
      <c r="AQ1424" s="75">
        <v>60</v>
      </c>
      <c r="AR1424" s="3">
        <v>175</v>
      </c>
      <c r="AS1424" s="34">
        <v>5.3</v>
      </c>
      <c r="AT1424" s="34">
        <v>26.7</v>
      </c>
      <c r="AU1424" s="34">
        <v>47.9</v>
      </c>
      <c r="AV1424" s="34">
        <v>56.47</v>
      </c>
      <c r="AW1424" s="34">
        <v>210</v>
      </c>
      <c r="AX1424" s="94">
        <v>206</v>
      </c>
      <c r="AY1424" s="381">
        <v>103.34</v>
      </c>
      <c r="AZ1424" s="382">
        <v>33.5</v>
      </c>
      <c r="BA1424" s="382">
        <v>41.5</v>
      </c>
      <c r="BB1424" s="49">
        <v>70</v>
      </c>
      <c r="BC1424" s="48">
        <v>2.76</v>
      </c>
      <c r="BD1424" s="3" t="s">
        <v>85</v>
      </c>
      <c r="BE1424" s="412" t="s">
        <v>85</v>
      </c>
      <c r="BF1424" s="3" t="s">
        <v>85</v>
      </c>
      <c r="BG1424" s="412" t="s">
        <v>85</v>
      </c>
      <c r="BH1424" s="70">
        <v>31.71</v>
      </c>
      <c r="BI1424" s="50">
        <v>20.236220472440898</v>
      </c>
      <c r="BJ1424" s="50">
        <v>20.236220472440898</v>
      </c>
      <c r="BK1424" s="50">
        <v>11.417322834645701</v>
      </c>
      <c r="BL1424" s="357">
        <v>7.6616839999999839E-2</v>
      </c>
      <c r="BM1424" s="73">
        <v>36</v>
      </c>
      <c r="BN1424" s="107" t="s">
        <v>4691</v>
      </c>
      <c r="BO1424" s="46" t="s">
        <v>3891</v>
      </c>
      <c r="BP1424" s="29" t="s">
        <v>3907</v>
      </c>
      <c r="BQ1424" s="29" t="s">
        <v>6685</v>
      </c>
      <c r="BR1424" s="29" t="s">
        <v>6575</v>
      </c>
      <c r="BS1424" s="29" t="s">
        <v>6576</v>
      </c>
      <c r="BT1424" s="74" t="s">
        <v>4101</v>
      </c>
      <c r="BU1424" s="74" t="s">
        <v>3909</v>
      </c>
      <c r="BV1424" s="74" t="s">
        <v>6577</v>
      </c>
      <c r="BW1424" s="74"/>
      <c r="BX1424" s="74"/>
      <c r="BY1424" s="74"/>
      <c r="BZ1424" s="300" t="s">
        <v>7919</v>
      </c>
      <c r="CA1424" s="363" t="s">
        <v>7920</v>
      </c>
      <c r="CB1424" s="300" t="s">
        <v>7921</v>
      </c>
      <c r="CC1424" s="363" t="s">
        <v>7922</v>
      </c>
      <c r="CD1424" s="311" t="str">
        <f t="shared" si="172"/>
        <v>DISCONTINUED - MR320, 17x8.5, 0mm Offset, 6x5.5, 106.25mm Centerbore, Matte Black</v>
      </c>
      <c r="CE1424" s="311" t="s">
        <v>3721</v>
      </c>
      <c r="CF1424" s="311" t="s">
        <v>3720</v>
      </c>
      <c r="CG1424" s="300" t="str">
        <f t="shared" si="174"/>
        <v>STREET (3XX)</v>
      </c>
    </row>
    <row r="1425" spans="1:85" s="36" customFormat="1" ht="15" customHeight="1">
      <c r="A1425" s="571">
        <f t="shared" si="173"/>
        <v>1422</v>
      </c>
      <c r="B1425" s="4" t="s">
        <v>84</v>
      </c>
      <c r="C1425" s="92" t="s">
        <v>1038</v>
      </c>
      <c r="D1425" s="92" t="s">
        <v>6024</v>
      </c>
      <c r="E1425" s="84" t="s">
        <v>10025</v>
      </c>
      <c r="F1425" s="84" t="s">
        <v>10025</v>
      </c>
      <c r="G1425" s="83"/>
      <c r="H1425" s="83"/>
      <c r="I1425" s="346">
        <v>191682033834</v>
      </c>
      <c r="J1425" s="305">
        <v>44937.540315266204</v>
      </c>
      <c r="K1425" s="305">
        <v>45824</v>
      </c>
      <c r="L1425" s="282" t="s">
        <v>1239</v>
      </c>
      <c r="M1425" s="328">
        <v>345</v>
      </c>
      <c r="N1425" s="85"/>
      <c r="O1425" s="409"/>
      <c r="P1425" s="29">
        <v>18</v>
      </c>
      <c r="Q1425" s="8">
        <v>9</v>
      </c>
      <c r="R1425" s="92" t="s">
        <v>1688</v>
      </c>
      <c r="S1425" s="3">
        <v>5</v>
      </c>
      <c r="T1425" s="29">
        <v>150</v>
      </c>
      <c r="U1425" s="29">
        <v>18</v>
      </c>
      <c r="V1425" s="16" t="s">
        <v>5777</v>
      </c>
      <c r="W1425" s="93" t="s">
        <v>85</v>
      </c>
      <c r="X1425" s="16">
        <v>110.5</v>
      </c>
      <c r="Y1425" s="8">
        <v>29.57</v>
      </c>
      <c r="Z1425" s="47">
        <v>2650</v>
      </c>
      <c r="AA1425" s="11" t="s">
        <v>2168</v>
      </c>
      <c r="AB1425" s="11" t="s">
        <v>2846</v>
      </c>
      <c r="AC1425" s="47" t="s">
        <v>9739</v>
      </c>
      <c r="AD1425" s="74" t="s">
        <v>4924</v>
      </c>
      <c r="AE1425" s="46" t="s">
        <v>8501</v>
      </c>
      <c r="AF1425" s="82">
        <v>22</v>
      </c>
      <c r="AG1425" s="80" t="s">
        <v>85</v>
      </c>
      <c r="AH1425" s="80" t="s">
        <v>85</v>
      </c>
      <c r="AI1425" s="80" t="s">
        <v>85</v>
      </c>
      <c r="AJ1425" s="73" t="s">
        <v>85</v>
      </c>
      <c r="AK1425" s="9" t="s">
        <v>85</v>
      </c>
      <c r="AL1425" s="13" t="s">
        <v>237</v>
      </c>
      <c r="AM1425" s="75" t="s">
        <v>85</v>
      </c>
      <c r="AN1425" s="38" t="s">
        <v>85</v>
      </c>
      <c r="AO1425" s="75" t="s">
        <v>85</v>
      </c>
      <c r="AP1425" s="75">
        <v>16.2</v>
      </c>
      <c r="AQ1425" s="75">
        <v>60</v>
      </c>
      <c r="AR1425" s="3">
        <v>185</v>
      </c>
      <c r="AS1425" s="34">
        <v>0</v>
      </c>
      <c r="AT1425" s="34">
        <v>16</v>
      </c>
      <c r="AU1425" s="34">
        <v>41</v>
      </c>
      <c r="AV1425" s="34">
        <v>48</v>
      </c>
      <c r="AW1425" s="34">
        <v>220</v>
      </c>
      <c r="AX1425" s="94">
        <v>213</v>
      </c>
      <c r="AY1425" s="381">
        <v>103.34</v>
      </c>
      <c r="AZ1425" s="382">
        <v>37</v>
      </c>
      <c r="BA1425" s="382">
        <v>43</v>
      </c>
      <c r="BB1425" s="49">
        <v>48</v>
      </c>
      <c r="BC1425" s="48">
        <v>1.89</v>
      </c>
      <c r="BD1425" s="3" t="s">
        <v>85</v>
      </c>
      <c r="BE1425" s="412" t="s">
        <v>85</v>
      </c>
      <c r="BF1425" s="3" t="s">
        <v>85</v>
      </c>
      <c r="BG1425" s="412" t="s">
        <v>85</v>
      </c>
      <c r="BH1425" s="70">
        <v>33.57</v>
      </c>
      <c r="BI1425" s="50">
        <v>21.141732283464599</v>
      </c>
      <c r="BJ1425" s="50">
        <v>21.141732283464599</v>
      </c>
      <c r="BK1425" s="50">
        <v>11.929133858267701</v>
      </c>
      <c r="BL1425" s="357">
        <v>8.7375807000000152E-2</v>
      </c>
      <c r="BM1425" s="73">
        <v>36</v>
      </c>
      <c r="BN1425" s="107" t="s">
        <v>4691</v>
      </c>
      <c r="BO1425" s="46" t="s">
        <v>3891</v>
      </c>
      <c r="BP1425" s="29" t="s">
        <v>3907</v>
      </c>
      <c r="BQ1425" s="29" t="s">
        <v>6685</v>
      </c>
      <c r="BR1425" s="29" t="s">
        <v>6575</v>
      </c>
      <c r="BS1425" s="29" t="s">
        <v>6576</v>
      </c>
      <c r="BT1425" s="74" t="s">
        <v>4101</v>
      </c>
      <c r="BU1425" s="74" t="s">
        <v>3909</v>
      </c>
      <c r="BV1425" s="74" t="s">
        <v>6577</v>
      </c>
      <c r="BW1425" s="74"/>
      <c r="BX1425" s="74"/>
      <c r="BY1425" s="74"/>
      <c r="BZ1425" s="300" t="s">
        <v>7931</v>
      </c>
      <c r="CA1425" s="363" t="s">
        <v>7932</v>
      </c>
      <c r="CB1425" s="300" t="s">
        <v>7933</v>
      </c>
      <c r="CC1425" s="363" t="s">
        <v>7934</v>
      </c>
      <c r="CD1425" s="311" t="str">
        <f t="shared" si="172"/>
        <v>DISCONTINUED - MR320, 18x9, +18mm Offset, 5x150, 110.5mm Centerbore, Method Bronze</v>
      </c>
      <c r="CE1425" s="311" t="s">
        <v>3721</v>
      </c>
      <c r="CF1425" s="311" t="s">
        <v>3720</v>
      </c>
      <c r="CG1425" s="300" t="str">
        <f t="shared" si="174"/>
        <v>STREET (3XX)</v>
      </c>
    </row>
    <row r="1426" spans="1:85" s="36" customFormat="1" ht="15" customHeight="1">
      <c r="A1426" s="571">
        <f t="shared" si="173"/>
        <v>1423</v>
      </c>
      <c r="B1426" s="4" t="s">
        <v>84</v>
      </c>
      <c r="C1426" s="92" t="s">
        <v>1038</v>
      </c>
      <c r="D1426" s="92" t="s">
        <v>6024</v>
      </c>
      <c r="E1426" s="84" t="s">
        <v>10026</v>
      </c>
      <c r="F1426" s="84" t="s">
        <v>10026</v>
      </c>
      <c r="G1426" s="83"/>
      <c r="H1426" s="83"/>
      <c r="I1426" s="346">
        <v>191682033841</v>
      </c>
      <c r="J1426" s="305">
        <v>44937.540315428239</v>
      </c>
      <c r="K1426" s="305">
        <v>45824</v>
      </c>
      <c r="L1426" s="282" t="s">
        <v>1239</v>
      </c>
      <c r="M1426" s="328">
        <v>345</v>
      </c>
      <c r="N1426" s="85"/>
      <c r="O1426" s="409"/>
      <c r="P1426" s="29">
        <v>18</v>
      </c>
      <c r="Q1426" s="8">
        <v>9</v>
      </c>
      <c r="R1426" s="92" t="s">
        <v>1697</v>
      </c>
      <c r="S1426" s="3">
        <v>6</v>
      </c>
      <c r="T1426" s="29">
        <v>135</v>
      </c>
      <c r="U1426" s="29">
        <v>18</v>
      </c>
      <c r="V1426" s="16" t="s">
        <v>5777</v>
      </c>
      <c r="W1426" s="93" t="s">
        <v>85</v>
      </c>
      <c r="X1426" s="16">
        <v>87</v>
      </c>
      <c r="Y1426" s="8">
        <v>29.57</v>
      </c>
      <c r="Z1426" s="47">
        <v>2650</v>
      </c>
      <c r="AA1426" s="11" t="s">
        <v>2165</v>
      </c>
      <c r="AB1426" s="11" t="s">
        <v>2845</v>
      </c>
      <c r="AC1426" s="47" t="s">
        <v>9732</v>
      </c>
      <c r="AD1426" s="74" t="s">
        <v>4921</v>
      </c>
      <c r="AE1426" s="46" t="s">
        <v>8501</v>
      </c>
      <c r="AF1426" s="82">
        <v>22</v>
      </c>
      <c r="AG1426" s="80" t="s">
        <v>85</v>
      </c>
      <c r="AH1426" s="80" t="s">
        <v>85</v>
      </c>
      <c r="AI1426" s="80" t="s">
        <v>85</v>
      </c>
      <c r="AJ1426" s="73" t="s">
        <v>85</v>
      </c>
      <c r="AK1426" s="9" t="s">
        <v>85</v>
      </c>
      <c r="AL1426" s="13" t="s">
        <v>237</v>
      </c>
      <c r="AM1426" s="75" t="s">
        <v>85</v>
      </c>
      <c r="AN1426" s="38" t="s">
        <v>85</v>
      </c>
      <c r="AO1426" s="75" t="s">
        <v>85</v>
      </c>
      <c r="AP1426" s="75">
        <v>16.2</v>
      </c>
      <c r="AQ1426" s="75">
        <v>60</v>
      </c>
      <c r="AR1426" s="3">
        <v>175</v>
      </c>
      <c r="AS1426" s="34">
        <v>5</v>
      </c>
      <c r="AT1426" s="34">
        <v>26</v>
      </c>
      <c r="AU1426" s="34">
        <v>42</v>
      </c>
      <c r="AV1426" s="34">
        <v>48</v>
      </c>
      <c r="AW1426" s="34">
        <v>220</v>
      </c>
      <c r="AX1426" s="94">
        <v>213</v>
      </c>
      <c r="AY1426" s="381">
        <v>82.6</v>
      </c>
      <c r="AZ1426" s="382">
        <v>36.979999999999997</v>
      </c>
      <c r="BA1426" s="382">
        <v>45</v>
      </c>
      <c r="BB1426" s="49">
        <v>48</v>
      </c>
      <c r="BC1426" s="48">
        <v>1.89</v>
      </c>
      <c r="BD1426" s="3" t="s">
        <v>85</v>
      </c>
      <c r="BE1426" s="412" t="s">
        <v>85</v>
      </c>
      <c r="BF1426" s="3" t="s">
        <v>85</v>
      </c>
      <c r="BG1426" s="412" t="s">
        <v>85</v>
      </c>
      <c r="BH1426" s="70">
        <v>33.57</v>
      </c>
      <c r="BI1426" s="50">
        <v>21.141732283464599</v>
      </c>
      <c r="BJ1426" s="50">
        <v>21.141732283464599</v>
      </c>
      <c r="BK1426" s="50">
        <v>11.929133858267701</v>
      </c>
      <c r="BL1426" s="357">
        <v>8.7375807000000152E-2</v>
      </c>
      <c r="BM1426" s="73">
        <v>36</v>
      </c>
      <c r="BN1426" s="107" t="s">
        <v>4691</v>
      </c>
      <c r="BO1426" s="46" t="s">
        <v>3891</v>
      </c>
      <c r="BP1426" s="29" t="s">
        <v>3907</v>
      </c>
      <c r="BQ1426" s="29" t="s">
        <v>6685</v>
      </c>
      <c r="BR1426" s="29" t="s">
        <v>6575</v>
      </c>
      <c r="BS1426" s="29" t="s">
        <v>6576</v>
      </c>
      <c r="BT1426" s="74" t="s">
        <v>4101</v>
      </c>
      <c r="BU1426" s="74" t="s">
        <v>3909</v>
      </c>
      <c r="BV1426" s="74" t="s">
        <v>6577</v>
      </c>
      <c r="BW1426" s="74"/>
      <c r="BX1426" s="74"/>
      <c r="BY1426" s="74"/>
      <c r="BZ1426" s="300" t="s">
        <v>7919</v>
      </c>
      <c r="CA1426" s="363" t="s">
        <v>7920</v>
      </c>
      <c r="CB1426" s="300" t="s">
        <v>7921</v>
      </c>
      <c r="CC1426" s="363" t="s">
        <v>7922</v>
      </c>
      <c r="CD1426" s="311" t="str">
        <f t="shared" si="172"/>
        <v>DISCONTINUED - MR320, 18x9, +18mm Offset, 6x135, 87mm Centerbore, Matte Black</v>
      </c>
      <c r="CE1426" s="311" t="s">
        <v>3721</v>
      </c>
      <c r="CF1426" s="311" t="s">
        <v>3720</v>
      </c>
      <c r="CG1426" s="300" t="str">
        <f t="shared" si="174"/>
        <v>STREET (3XX)</v>
      </c>
    </row>
    <row r="1427" spans="1:85" s="36" customFormat="1" ht="15" customHeight="1">
      <c r="A1427" s="571">
        <f t="shared" si="173"/>
        <v>1424</v>
      </c>
      <c r="B1427" s="4" t="s">
        <v>84</v>
      </c>
      <c r="C1427" s="92" t="s">
        <v>1038</v>
      </c>
      <c r="D1427" s="92" t="s">
        <v>6024</v>
      </c>
      <c r="E1427" s="84" t="s">
        <v>10027</v>
      </c>
      <c r="F1427" s="84" t="s">
        <v>10027</v>
      </c>
      <c r="G1427" s="83"/>
      <c r="H1427" s="83"/>
      <c r="I1427" s="346">
        <v>191682033919</v>
      </c>
      <c r="J1427" s="305">
        <v>44937.540316620369</v>
      </c>
      <c r="K1427" s="305">
        <v>45824</v>
      </c>
      <c r="L1427" s="282" t="s">
        <v>1239</v>
      </c>
      <c r="M1427" s="328">
        <v>377</v>
      </c>
      <c r="N1427" s="85"/>
      <c r="O1427" s="409"/>
      <c r="P1427" s="29">
        <v>18</v>
      </c>
      <c r="Q1427" s="8">
        <v>9</v>
      </c>
      <c r="R1427" s="92" t="s">
        <v>1701</v>
      </c>
      <c r="S1427" s="3">
        <v>8</v>
      </c>
      <c r="T1427" s="29">
        <v>180</v>
      </c>
      <c r="U1427" s="29">
        <v>18</v>
      </c>
      <c r="V1427" s="16" t="s">
        <v>5777</v>
      </c>
      <c r="W1427" s="93" t="s">
        <v>85</v>
      </c>
      <c r="X1427" s="16">
        <v>130.81</v>
      </c>
      <c r="Y1427" s="8">
        <v>32.869999999999997</v>
      </c>
      <c r="Z1427" s="47">
        <v>3640</v>
      </c>
      <c r="AA1427" s="11" t="s">
        <v>2168</v>
      </c>
      <c r="AB1427" s="11" t="s">
        <v>2846</v>
      </c>
      <c r="AC1427" s="47" t="s">
        <v>9731</v>
      </c>
      <c r="AD1427" s="74" t="s">
        <v>4926</v>
      </c>
      <c r="AE1427" s="46" t="s">
        <v>8503</v>
      </c>
      <c r="AF1427" s="82">
        <v>33</v>
      </c>
      <c r="AG1427" s="80" t="s">
        <v>85</v>
      </c>
      <c r="AH1427" s="80" t="s">
        <v>85</v>
      </c>
      <c r="AI1427" s="73" t="s">
        <v>2863</v>
      </c>
      <c r="AJ1427" s="73" t="s">
        <v>85</v>
      </c>
      <c r="AK1427" s="9" t="s">
        <v>85</v>
      </c>
      <c r="AL1427" s="13" t="s">
        <v>237</v>
      </c>
      <c r="AM1427" s="75" t="s">
        <v>85</v>
      </c>
      <c r="AN1427" s="38" t="s">
        <v>85</v>
      </c>
      <c r="AO1427" s="75" t="s">
        <v>85</v>
      </c>
      <c r="AP1427" s="75">
        <v>16.2</v>
      </c>
      <c r="AQ1427" s="75">
        <v>60</v>
      </c>
      <c r="AR1427" s="3">
        <v>210</v>
      </c>
      <c r="AS1427" s="34">
        <v>0</v>
      </c>
      <c r="AT1427" s="34">
        <v>0</v>
      </c>
      <c r="AU1427" s="34">
        <v>32</v>
      </c>
      <c r="AV1427" s="34">
        <v>45</v>
      </c>
      <c r="AW1427" s="34">
        <v>220</v>
      </c>
      <c r="AX1427" s="94">
        <v>213</v>
      </c>
      <c r="AY1427" s="381">
        <v>128</v>
      </c>
      <c r="AZ1427" s="382">
        <v>108</v>
      </c>
      <c r="BA1427" s="382">
        <v>108</v>
      </c>
      <c r="BB1427" s="49">
        <v>48</v>
      </c>
      <c r="BC1427" s="48">
        <v>1.89</v>
      </c>
      <c r="BD1427" s="3" t="s">
        <v>85</v>
      </c>
      <c r="BE1427" s="412" t="s">
        <v>85</v>
      </c>
      <c r="BF1427" s="3" t="s">
        <v>85</v>
      </c>
      <c r="BG1427" s="412" t="s">
        <v>85</v>
      </c>
      <c r="BH1427" s="70">
        <v>36.869999999999997</v>
      </c>
      <c r="BI1427" s="50">
        <v>21.141732283464599</v>
      </c>
      <c r="BJ1427" s="50">
        <v>21.141732283464599</v>
      </c>
      <c r="BK1427" s="50">
        <v>11.929133858267701</v>
      </c>
      <c r="BL1427" s="357">
        <v>8.7375807000000152E-2</v>
      </c>
      <c r="BM1427" s="73">
        <v>36</v>
      </c>
      <c r="BN1427" s="107" t="s">
        <v>4691</v>
      </c>
      <c r="BO1427" s="46" t="s">
        <v>3891</v>
      </c>
      <c r="BP1427" s="29" t="s">
        <v>3907</v>
      </c>
      <c r="BQ1427" s="29" t="s">
        <v>6685</v>
      </c>
      <c r="BR1427" s="29" t="s">
        <v>6575</v>
      </c>
      <c r="BS1427" s="29" t="s">
        <v>6576</v>
      </c>
      <c r="BT1427" s="74" t="s">
        <v>4101</v>
      </c>
      <c r="BU1427" s="74" t="s">
        <v>3909</v>
      </c>
      <c r="BV1427" s="74" t="s">
        <v>6577</v>
      </c>
      <c r="BW1427" s="74"/>
      <c r="BX1427" s="74"/>
      <c r="BY1427" s="74"/>
      <c r="BZ1427" s="300" t="s">
        <v>6710</v>
      </c>
      <c r="CA1427" s="363" t="s">
        <v>7362</v>
      </c>
      <c r="CB1427" s="300" t="s">
        <v>6711</v>
      </c>
      <c r="CC1427" s="363" t="s">
        <v>7363</v>
      </c>
      <c r="CD1427" s="311" t="str">
        <f t="shared" si="172"/>
        <v>DISCONTINUED - MR320, 18x9, +18mm Offset, 8x180, 130.81mm Centerbore, Method Bronze</v>
      </c>
      <c r="CE1427" s="311" t="s">
        <v>3721</v>
      </c>
      <c r="CF1427" s="311" t="s">
        <v>3720</v>
      </c>
      <c r="CG1427" s="300" t="str">
        <f t="shared" si="174"/>
        <v>STREET (3XX)</v>
      </c>
    </row>
    <row r="1428" spans="1:85" s="36" customFormat="1" ht="15" customHeight="1">
      <c r="A1428" s="571">
        <f t="shared" si="173"/>
        <v>1425</v>
      </c>
      <c r="B1428" s="4" t="s">
        <v>84</v>
      </c>
      <c r="C1428" s="92" t="s">
        <v>1055</v>
      </c>
      <c r="D1428" s="5" t="s">
        <v>2224</v>
      </c>
      <c r="E1428" s="84" t="s">
        <v>10028</v>
      </c>
      <c r="F1428" s="84" t="s">
        <v>10028</v>
      </c>
      <c r="G1428" s="83" t="s">
        <v>1095</v>
      </c>
      <c r="H1428" s="83"/>
      <c r="I1428" s="72" t="s">
        <v>788</v>
      </c>
      <c r="J1428" s="305">
        <v>41640</v>
      </c>
      <c r="K1428" s="305">
        <v>45824</v>
      </c>
      <c r="L1428" s="282" t="s">
        <v>1239</v>
      </c>
      <c r="M1428" s="328">
        <v>366</v>
      </c>
      <c r="N1428" s="85"/>
      <c r="O1428" s="409"/>
      <c r="P1428" s="5">
        <v>14</v>
      </c>
      <c r="Q1428" s="70">
        <v>10</v>
      </c>
      <c r="R1428" s="92" t="s">
        <v>1683</v>
      </c>
      <c r="S1428" s="5">
        <v>4</v>
      </c>
      <c r="T1428" s="5">
        <v>156</v>
      </c>
      <c r="U1428" s="5">
        <v>-2</v>
      </c>
      <c r="V1428" s="17">
        <v>5.3</v>
      </c>
      <c r="W1428" s="5" t="s">
        <v>178</v>
      </c>
      <c r="X1428" s="17">
        <v>132</v>
      </c>
      <c r="Y1428" s="70">
        <v>17.97</v>
      </c>
      <c r="Z1428" s="47">
        <v>1600</v>
      </c>
      <c r="AA1428" s="72" t="s">
        <v>2165</v>
      </c>
      <c r="AB1428" s="72" t="s">
        <v>2845</v>
      </c>
      <c r="AC1428" s="47" t="s">
        <v>9608</v>
      </c>
      <c r="AD1428" s="2" t="s">
        <v>1738</v>
      </c>
      <c r="AE1428" s="46" t="s">
        <v>8502</v>
      </c>
      <c r="AF1428" s="82">
        <v>22</v>
      </c>
      <c r="AG1428" s="80" t="s">
        <v>85</v>
      </c>
      <c r="AH1428" s="74" t="s">
        <v>1792</v>
      </c>
      <c r="AI1428" s="73" t="s">
        <v>85</v>
      </c>
      <c r="AJ1428" s="2" t="s">
        <v>85</v>
      </c>
      <c r="AK1428" s="9" t="s">
        <v>85</v>
      </c>
      <c r="AL1428" s="74" t="s">
        <v>237</v>
      </c>
      <c r="AM1428" s="74" t="s">
        <v>85</v>
      </c>
      <c r="AN1428" s="38" t="s">
        <v>85</v>
      </c>
      <c r="AO1428" s="74" t="s">
        <v>85</v>
      </c>
      <c r="AP1428" s="74">
        <v>14.1</v>
      </c>
      <c r="AQ1428" s="74">
        <v>60</v>
      </c>
      <c r="AR1428" s="74">
        <v>183</v>
      </c>
      <c r="AS1428" s="25">
        <v>0</v>
      </c>
      <c r="AT1428" s="25">
        <v>11</v>
      </c>
      <c r="AU1428" s="25">
        <v>16.7</v>
      </c>
      <c r="AV1428" s="25">
        <v>13.8</v>
      </c>
      <c r="AW1428" s="25">
        <v>167</v>
      </c>
      <c r="AX1428" s="25">
        <v>163</v>
      </c>
      <c r="AY1428" s="77">
        <v>60</v>
      </c>
      <c r="AZ1428" s="49">
        <v>51</v>
      </c>
      <c r="BA1428" s="49">
        <v>51</v>
      </c>
      <c r="BB1428" s="49">
        <v>87</v>
      </c>
      <c r="BC1428" s="48">
        <v>3.43</v>
      </c>
      <c r="BD1428" s="3" t="s">
        <v>3185</v>
      </c>
      <c r="BE1428" s="412">
        <v>89</v>
      </c>
      <c r="BF1428" s="3" t="s">
        <v>1478</v>
      </c>
      <c r="BG1428" s="412">
        <v>11</v>
      </c>
      <c r="BH1428" s="70">
        <v>21.715532825210442</v>
      </c>
      <c r="BI1428" s="50">
        <v>16.8503937007874</v>
      </c>
      <c r="BJ1428" s="50">
        <v>16.8503937007874</v>
      </c>
      <c r="BK1428" s="50">
        <v>12.9133858267717</v>
      </c>
      <c r="BL1428" s="357">
        <v>6.0084352000000188E-2</v>
      </c>
      <c r="BM1428" s="5">
        <v>48</v>
      </c>
      <c r="BN1428" s="107" t="s">
        <v>3374</v>
      </c>
      <c r="BO1428" s="46" t="s">
        <v>3891</v>
      </c>
      <c r="BP1428" s="74" t="s">
        <v>3907</v>
      </c>
      <c r="BQ1428" s="74" t="s">
        <v>5166</v>
      </c>
      <c r="BR1428" s="44" t="s">
        <v>3932</v>
      </c>
      <c r="BS1428" s="74" t="s">
        <v>5170</v>
      </c>
      <c r="BT1428" s="74" t="s">
        <v>5168</v>
      </c>
      <c r="BU1428" s="74" t="s">
        <v>4616</v>
      </c>
      <c r="BV1428" s="74" t="s">
        <v>4451</v>
      </c>
      <c r="BW1428" s="74"/>
      <c r="BX1428" s="74"/>
      <c r="BY1428" s="74"/>
      <c r="BZ1428" s="300" t="s">
        <v>8212</v>
      </c>
      <c r="CA1428" s="356" t="s">
        <v>8213</v>
      </c>
      <c r="CB1428" s="300" t="s">
        <v>8212</v>
      </c>
      <c r="CC1428" s="356" t="s">
        <v>8213</v>
      </c>
      <c r="CD1428" s="311" t="str">
        <f t="shared" si="172"/>
        <v>DISCONTINUED - MR406 UTV Beadlock, 14x10, 5+5/-2mm Offset, 4x156, 132mm Centerbore, Matte Black, w/ BH-H20875</v>
      </c>
      <c r="CE1428" s="311" t="s">
        <v>3721</v>
      </c>
      <c r="CF1428" s="311" t="s">
        <v>3720</v>
      </c>
      <c r="CG1428" s="300" t="str">
        <f t="shared" si="174"/>
        <v>UTV (4XX)</v>
      </c>
    </row>
    <row r="1429" spans="1:85" s="36" customFormat="1" ht="15" customHeight="1">
      <c r="A1429" s="571">
        <f t="shared" si="173"/>
        <v>1426</v>
      </c>
      <c r="B1429" s="4" t="s">
        <v>84</v>
      </c>
      <c r="C1429" s="92" t="s">
        <v>1055</v>
      </c>
      <c r="D1429" s="5" t="s">
        <v>5416</v>
      </c>
      <c r="E1429" s="84" t="s">
        <v>10029</v>
      </c>
      <c r="F1429" s="84" t="s">
        <v>10029</v>
      </c>
      <c r="G1429" s="83"/>
      <c r="H1429" s="83"/>
      <c r="I1429" s="72" t="s">
        <v>2624</v>
      </c>
      <c r="J1429" s="305">
        <v>43418.686041666668</v>
      </c>
      <c r="K1429" s="305">
        <v>45824</v>
      </c>
      <c r="L1429" s="282" t="s">
        <v>1239</v>
      </c>
      <c r="M1429" s="328">
        <v>261</v>
      </c>
      <c r="N1429" s="85"/>
      <c r="O1429" s="409"/>
      <c r="P1429" s="5">
        <v>15</v>
      </c>
      <c r="Q1429" s="70">
        <v>10</v>
      </c>
      <c r="R1429" s="92" t="s">
        <v>1683</v>
      </c>
      <c r="S1429" s="5">
        <v>4</v>
      </c>
      <c r="T1429" s="5">
        <v>156</v>
      </c>
      <c r="U1429" s="5">
        <v>0</v>
      </c>
      <c r="V1429" s="17">
        <v>5.5</v>
      </c>
      <c r="W1429" s="5" t="s">
        <v>178</v>
      </c>
      <c r="X1429" s="17">
        <v>132</v>
      </c>
      <c r="Y1429" s="8">
        <v>18.149999999999999</v>
      </c>
      <c r="Z1429" s="47">
        <v>1600</v>
      </c>
      <c r="AA1429" s="72" t="s">
        <v>2597</v>
      </c>
      <c r="AB1429" s="72" t="s">
        <v>2849</v>
      </c>
      <c r="AC1429" s="47" t="s">
        <v>10030</v>
      </c>
      <c r="AD1429" s="2" t="s">
        <v>3942</v>
      </c>
      <c r="AE1429" s="46" t="s">
        <v>8501</v>
      </c>
      <c r="AF1429" s="82">
        <v>22</v>
      </c>
      <c r="AG1429" s="80" t="s">
        <v>85</v>
      </c>
      <c r="AH1429" s="80" t="s">
        <v>85</v>
      </c>
      <c r="AI1429" s="73" t="s">
        <v>85</v>
      </c>
      <c r="AJ1429" s="2" t="s">
        <v>85</v>
      </c>
      <c r="AK1429" s="9" t="s">
        <v>85</v>
      </c>
      <c r="AL1429" s="74" t="s">
        <v>237</v>
      </c>
      <c r="AM1429" s="74" t="s">
        <v>85</v>
      </c>
      <c r="AN1429" s="38" t="s">
        <v>85</v>
      </c>
      <c r="AO1429" s="74" t="s">
        <v>85</v>
      </c>
      <c r="AP1429" s="74">
        <v>14.1</v>
      </c>
      <c r="AQ1429" s="74">
        <v>60</v>
      </c>
      <c r="AR1429" s="74">
        <v>180</v>
      </c>
      <c r="AS1429" s="25">
        <v>0</v>
      </c>
      <c r="AT1429" s="25">
        <v>15.9</v>
      </c>
      <c r="AU1429" s="25">
        <v>25</v>
      </c>
      <c r="AV1429" s="25">
        <v>24.19</v>
      </c>
      <c r="AW1429" s="25">
        <v>168</v>
      </c>
      <c r="AX1429" s="25">
        <v>165</v>
      </c>
      <c r="AY1429" s="77">
        <v>115</v>
      </c>
      <c r="AZ1429" s="49">
        <v>37.799999999999997</v>
      </c>
      <c r="BA1429" s="49">
        <v>38</v>
      </c>
      <c r="BB1429" s="49">
        <v>110</v>
      </c>
      <c r="BC1429" s="48">
        <v>4.33</v>
      </c>
      <c r="BD1429" s="3" t="s">
        <v>85</v>
      </c>
      <c r="BE1429" s="412" t="s">
        <v>85</v>
      </c>
      <c r="BF1429" s="3" t="s">
        <v>85</v>
      </c>
      <c r="BG1429" s="412" t="s">
        <v>85</v>
      </c>
      <c r="BH1429" s="70">
        <v>22.67</v>
      </c>
      <c r="BI1429" s="50">
        <v>17.8740157480315</v>
      </c>
      <c r="BJ1429" s="50">
        <v>17.8740157480315</v>
      </c>
      <c r="BK1429" s="50">
        <v>12.9133858267717</v>
      </c>
      <c r="BL1429" s="357">
        <v>6.7606048000000252E-2</v>
      </c>
      <c r="BM1429" s="5">
        <v>48</v>
      </c>
      <c r="BN1429" s="107" t="s">
        <v>3374</v>
      </c>
      <c r="BO1429" s="46" t="s">
        <v>3891</v>
      </c>
      <c r="BP1429" s="74" t="s">
        <v>4730</v>
      </c>
      <c r="BQ1429" s="74" t="s">
        <v>3907</v>
      </c>
      <c r="BR1429" s="74" t="s">
        <v>5142</v>
      </c>
      <c r="BS1429" s="74" t="s">
        <v>2734</v>
      </c>
      <c r="BT1429" s="74" t="s">
        <v>5140</v>
      </c>
      <c r="BU1429" s="74" t="s">
        <v>5141</v>
      </c>
      <c r="BV1429" s="74"/>
      <c r="BW1429" s="74"/>
      <c r="BX1429" s="74"/>
      <c r="BY1429" s="74"/>
      <c r="BZ1429" s="300" t="s">
        <v>6410</v>
      </c>
      <c r="CA1429" s="356" t="s">
        <v>7322</v>
      </c>
      <c r="CB1429" s="300" t="s">
        <v>6412</v>
      </c>
      <c r="CC1429" s="356" t="s">
        <v>7323</v>
      </c>
      <c r="CD1429" s="311" t="str">
        <f t="shared" si="172"/>
        <v>DISCONTINUED - MR409 Bead Grip, 15x10, 5+5/0mm Offset, 4x156, 132mm Centerbore, Steel Grey</v>
      </c>
      <c r="CE1429" s="311" t="s">
        <v>3721</v>
      </c>
      <c r="CF1429" s="311" t="s">
        <v>3720</v>
      </c>
      <c r="CG1429" s="300" t="str">
        <f t="shared" si="174"/>
        <v>UTV (4XX)</v>
      </c>
    </row>
    <row r="1430" spans="1:85" s="36" customFormat="1" ht="15" customHeight="1">
      <c r="A1430" s="571">
        <f t="shared" si="173"/>
        <v>1427</v>
      </c>
      <c r="B1430" s="4" t="s">
        <v>84</v>
      </c>
      <c r="C1430" s="92" t="s">
        <v>1055</v>
      </c>
      <c r="D1430" s="5" t="s">
        <v>5521</v>
      </c>
      <c r="E1430" s="84" t="s">
        <v>10031</v>
      </c>
      <c r="F1430" s="84" t="s">
        <v>10031</v>
      </c>
      <c r="G1430" s="83" t="s">
        <v>1095</v>
      </c>
      <c r="H1430" s="83"/>
      <c r="I1430" s="72" t="s">
        <v>5045</v>
      </c>
      <c r="J1430" s="299">
        <v>44459.585902777777</v>
      </c>
      <c r="K1430" s="305">
        <v>45824</v>
      </c>
      <c r="L1430" s="282" t="s">
        <v>1239</v>
      </c>
      <c r="M1430" s="328">
        <v>734</v>
      </c>
      <c r="N1430" s="85"/>
      <c r="O1430" s="409"/>
      <c r="P1430" s="5">
        <v>15</v>
      </c>
      <c r="Q1430" s="70">
        <v>7</v>
      </c>
      <c r="R1430" s="92" t="s">
        <v>1683</v>
      </c>
      <c r="S1430" s="5">
        <v>4</v>
      </c>
      <c r="T1430" s="5">
        <v>156</v>
      </c>
      <c r="U1430" s="5">
        <v>38</v>
      </c>
      <c r="V1430" s="17">
        <v>5.57</v>
      </c>
      <c r="W1430" s="5" t="s">
        <v>166</v>
      </c>
      <c r="X1430" s="17">
        <v>120</v>
      </c>
      <c r="Y1430" s="8">
        <v>14.88</v>
      </c>
      <c r="Z1430" s="47">
        <v>1600</v>
      </c>
      <c r="AA1430" s="72" t="s">
        <v>5043</v>
      </c>
      <c r="AB1430" s="72" t="s">
        <v>5052</v>
      </c>
      <c r="AC1430" s="47" t="s">
        <v>9844</v>
      </c>
      <c r="AD1430" s="2" t="s">
        <v>85</v>
      </c>
      <c r="AE1430" s="46" t="s">
        <v>8675</v>
      </c>
      <c r="AF1430" s="82" t="s">
        <v>85</v>
      </c>
      <c r="AG1430" s="80" t="s">
        <v>85</v>
      </c>
      <c r="AH1430" s="80" t="s">
        <v>85</v>
      </c>
      <c r="AI1430" s="80" t="s">
        <v>85</v>
      </c>
      <c r="AJ1430" s="80" t="s">
        <v>85</v>
      </c>
      <c r="AK1430" s="9" t="s">
        <v>85</v>
      </c>
      <c r="AL1430" s="74" t="s">
        <v>237</v>
      </c>
      <c r="AM1430" s="74" t="s">
        <v>85</v>
      </c>
      <c r="AN1430" s="38" t="s">
        <v>85</v>
      </c>
      <c r="AO1430" s="74" t="s">
        <v>85</v>
      </c>
      <c r="AP1430" s="74">
        <v>14</v>
      </c>
      <c r="AQ1430" s="74">
        <v>60</v>
      </c>
      <c r="AR1430" s="74">
        <v>180</v>
      </c>
      <c r="AS1430" s="25">
        <v>0</v>
      </c>
      <c r="AT1430" s="25">
        <v>4.5999999999999996</v>
      </c>
      <c r="AU1430" s="25">
        <v>15</v>
      </c>
      <c r="AV1430" s="25">
        <v>24</v>
      </c>
      <c r="AW1430" s="25">
        <v>182</v>
      </c>
      <c r="AX1430" s="25">
        <v>166.5</v>
      </c>
      <c r="AY1430" s="77" t="s">
        <v>85</v>
      </c>
      <c r="AZ1430" s="49" t="s">
        <v>85</v>
      </c>
      <c r="BA1430" s="49" t="s">
        <v>85</v>
      </c>
      <c r="BB1430" s="49">
        <v>0</v>
      </c>
      <c r="BC1430" s="48">
        <v>0</v>
      </c>
      <c r="BD1430" s="3" t="s">
        <v>5050</v>
      </c>
      <c r="BE1430" s="412">
        <v>189</v>
      </c>
      <c r="BF1430" s="3" t="s">
        <v>1479</v>
      </c>
      <c r="BG1430" s="412">
        <v>11</v>
      </c>
      <c r="BH1430" s="3">
        <v>20.6</v>
      </c>
      <c r="BI1430" s="50">
        <v>17.8740157480315</v>
      </c>
      <c r="BJ1430" s="50">
        <v>17.8740157480315</v>
      </c>
      <c r="BK1430" s="50">
        <v>9.8425196850393704</v>
      </c>
      <c r="BL1430" s="357">
        <v>5.1529000000000012E-2</v>
      </c>
      <c r="BM1430" s="5">
        <v>48</v>
      </c>
      <c r="BN1430" s="107" t="s">
        <v>3374</v>
      </c>
      <c r="BO1430" s="46" t="s">
        <v>3891</v>
      </c>
      <c r="BP1430" s="74" t="s">
        <v>5191</v>
      </c>
      <c r="BQ1430" s="74" t="s">
        <v>5581</v>
      </c>
      <c r="BR1430" s="74" t="s">
        <v>3932</v>
      </c>
      <c r="BS1430" s="74" t="s">
        <v>5583</v>
      </c>
      <c r="BT1430" s="74" t="s">
        <v>5590</v>
      </c>
      <c r="BU1430" s="74" t="s">
        <v>5591</v>
      </c>
      <c r="BV1430" s="74" t="s">
        <v>5586</v>
      </c>
      <c r="BW1430" s="74" t="s">
        <v>5592</v>
      </c>
      <c r="BX1430" s="74"/>
      <c r="BY1430" s="74"/>
      <c r="BZ1430" s="300" t="s">
        <v>8172</v>
      </c>
      <c r="CA1430" s="356" t="s">
        <v>8174</v>
      </c>
      <c r="CB1430" s="300" t="s">
        <v>8175</v>
      </c>
      <c r="CC1430" s="356" t="s">
        <v>8176</v>
      </c>
      <c r="CD1430" s="311" t="str">
        <f t="shared" si="172"/>
        <v>DISCONTINUED - MR413 Beadlock, 15x7, 5+2/+38mm Offset, 4x156, 120mm Centerbore, Polished, w/ BH-H24100</v>
      </c>
      <c r="CE1430" s="311" t="s">
        <v>3721</v>
      </c>
      <c r="CF1430" s="311" t="s">
        <v>3720</v>
      </c>
      <c r="CG1430" s="300" t="str">
        <f t="shared" si="174"/>
        <v>UTV (4XX)</v>
      </c>
    </row>
    <row r="1431" spans="1:85" s="36" customFormat="1" ht="15" customHeight="1">
      <c r="A1431" s="571">
        <f t="shared" si="173"/>
        <v>1428</v>
      </c>
      <c r="B1431" s="92" t="s">
        <v>84</v>
      </c>
      <c r="C1431" s="92" t="s">
        <v>1058</v>
      </c>
      <c r="D1431" s="3" t="s">
        <v>1079</v>
      </c>
      <c r="E1431" s="84" t="s">
        <v>4646</v>
      </c>
      <c r="F1431" s="84" t="s">
        <v>4646</v>
      </c>
      <c r="G1431" s="83" t="s">
        <v>1095</v>
      </c>
      <c r="H1431" s="83" t="s">
        <v>4379</v>
      </c>
      <c r="I1431" s="71" t="s">
        <v>860</v>
      </c>
      <c r="J1431" s="305">
        <v>41640</v>
      </c>
      <c r="K1431" s="305">
        <v>45824</v>
      </c>
      <c r="L1431" s="282" t="s">
        <v>1239</v>
      </c>
      <c r="M1431" s="328">
        <v>1025</v>
      </c>
      <c r="N1431" s="85"/>
      <c r="O1431" s="409"/>
      <c r="P1431" s="3">
        <v>17</v>
      </c>
      <c r="Q1431" s="8">
        <v>9</v>
      </c>
      <c r="R1431" s="92" t="s">
        <v>1089</v>
      </c>
      <c r="S1431" s="3">
        <v>6</v>
      </c>
      <c r="T1431" s="3">
        <v>5.5</v>
      </c>
      <c r="U1431" s="3">
        <v>-12</v>
      </c>
      <c r="V1431" s="16">
        <v>4.5</v>
      </c>
      <c r="W1431" s="93" t="s">
        <v>85</v>
      </c>
      <c r="X1431" s="16">
        <v>108</v>
      </c>
      <c r="Y1431" s="8">
        <v>31.3</v>
      </c>
      <c r="Z1431" s="47">
        <v>4000</v>
      </c>
      <c r="AA1431" s="72" t="s">
        <v>5159</v>
      </c>
      <c r="AB1431" s="72" t="s">
        <v>173</v>
      </c>
      <c r="AC1431" s="47" t="s">
        <v>10032</v>
      </c>
      <c r="AD1431" s="3" t="s">
        <v>85</v>
      </c>
      <c r="AE1431" s="46" t="s">
        <v>8675</v>
      </c>
      <c r="AF1431" s="82" t="s">
        <v>85</v>
      </c>
      <c r="AG1431" s="80" t="s">
        <v>85</v>
      </c>
      <c r="AH1431" s="3" t="s">
        <v>85</v>
      </c>
      <c r="AI1431" s="73" t="s">
        <v>85</v>
      </c>
      <c r="AJ1431" s="3" t="s">
        <v>85</v>
      </c>
      <c r="AK1431" s="9" t="s">
        <v>85</v>
      </c>
      <c r="AL1431" s="74" t="s">
        <v>237</v>
      </c>
      <c r="AM1431" s="74" t="s">
        <v>85</v>
      </c>
      <c r="AN1431" s="38" t="s">
        <v>85</v>
      </c>
      <c r="AO1431" s="74" t="s">
        <v>85</v>
      </c>
      <c r="AP1431" s="74">
        <v>18.3</v>
      </c>
      <c r="AQ1431" s="74">
        <v>90</v>
      </c>
      <c r="AR1431" s="74">
        <v>200</v>
      </c>
      <c r="AS1431" s="34">
        <v>0</v>
      </c>
      <c r="AT1431" s="34">
        <v>0</v>
      </c>
      <c r="AU1431" s="34">
        <v>10</v>
      </c>
      <c r="AV1431" s="34">
        <v>53</v>
      </c>
      <c r="AW1431" s="34">
        <v>211</v>
      </c>
      <c r="AX1431" s="34">
        <v>208</v>
      </c>
      <c r="AY1431" s="77" t="s">
        <v>85</v>
      </c>
      <c r="AZ1431" s="49" t="s">
        <v>85</v>
      </c>
      <c r="BA1431" s="49" t="s">
        <v>85</v>
      </c>
      <c r="BB1431" s="49">
        <v>65</v>
      </c>
      <c r="BC1431" s="48">
        <v>2.56</v>
      </c>
      <c r="BD1431" s="3" t="s">
        <v>2575</v>
      </c>
      <c r="BE1431" s="412">
        <v>149</v>
      </c>
      <c r="BF1431" s="3" t="s">
        <v>4707</v>
      </c>
      <c r="BG1431" s="412">
        <v>11</v>
      </c>
      <c r="BH1431" s="70">
        <v>37.6</v>
      </c>
      <c r="BI1431" s="50">
        <v>20.4724409448819</v>
      </c>
      <c r="BJ1431" s="50">
        <v>20.4724409448819</v>
      </c>
      <c r="BK1431" s="50">
        <v>12.4409448818898</v>
      </c>
      <c r="BL1431" s="357">
        <v>8.5446400000000311E-2</v>
      </c>
      <c r="BM1431" s="74">
        <v>36</v>
      </c>
      <c r="BN1431" s="107" t="s">
        <v>3374</v>
      </c>
      <c r="BO1431" s="46" t="s">
        <v>3891</v>
      </c>
      <c r="BP1431" s="74" t="s">
        <v>5191</v>
      </c>
      <c r="BQ1431" s="74" t="s">
        <v>4615</v>
      </c>
      <c r="BR1431" s="74" t="s">
        <v>5193</v>
      </c>
      <c r="BS1431" s="74" t="s">
        <v>3932</v>
      </c>
      <c r="BT1431" s="74" t="s">
        <v>4616</v>
      </c>
      <c r="BU1431" s="74"/>
      <c r="BV1431" s="74"/>
      <c r="BW1431" s="74"/>
      <c r="BX1431" s="74"/>
      <c r="BY1431" s="74"/>
      <c r="BZ1431" s="300"/>
      <c r="CA1431" s="356"/>
      <c r="CB1431" s="312"/>
      <c r="CC1431" s="356"/>
      <c r="CD1431" s="311" t="str">
        <f t="shared" si="172"/>
        <v>DISCONTINUED - MR202 Forged, 17x9, -12mm Offset, 6x5.5, 108mm Centerbore, Machined - Raw, w/ BH-H24125-V</v>
      </c>
      <c r="CE1431" s="311" t="s">
        <v>3721</v>
      </c>
      <c r="CF1431" s="311" t="s">
        <v>3720</v>
      </c>
      <c r="CG1431" s="300" t="str">
        <f t="shared" si="174"/>
        <v>FORGED (2XX)</v>
      </c>
    </row>
    <row r="1432" spans="1:85" s="36" customFormat="1" ht="15" customHeight="1">
      <c r="A1432" s="571">
        <f t="shared" si="173"/>
        <v>1429</v>
      </c>
      <c r="B1432" s="92" t="s">
        <v>84</v>
      </c>
      <c r="C1432" s="92" t="s">
        <v>1059</v>
      </c>
      <c r="D1432" s="3" t="s">
        <v>1418</v>
      </c>
      <c r="E1432" s="84" t="s">
        <v>10033</v>
      </c>
      <c r="F1432" s="84" t="s">
        <v>10033</v>
      </c>
      <c r="G1432" s="83" t="s">
        <v>2087</v>
      </c>
      <c r="H1432" s="83" t="s">
        <v>1097</v>
      </c>
      <c r="I1432" s="71" t="s">
        <v>1421</v>
      </c>
      <c r="J1432" s="305">
        <v>43271.398182870369</v>
      </c>
      <c r="K1432" s="305">
        <v>45824</v>
      </c>
      <c r="L1432" s="282" t="s">
        <v>1239</v>
      </c>
      <c r="M1432" s="328">
        <v>272</v>
      </c>
      <c r="N1432" s="85"/>
      <c r="O1432" s="409"/>
      <c r="P1432" s="3">
        <v>15</v>
      </c>
      <c r="Q1432" s="8">
        <v>7</v>
      </c>
      <c r="R1432" s="92" t="s">
        <v>1684</v>
      </c>
      <c r="S1432" s="3">
        <v>5</v>
      </c>
      <c r="T1432" s="3">
        <v>100</v>
      </c>
      <c r="U1432" s="3">
        <v>48</v>
      </c>
      <c r="V1432" s="16">
        <v>5.9</v>
      </c>
      <c r="W1432" s="93" t="s">
        <v>85</v>
      </c>
      <c r="X1432" s="16">
        <v>56.1</v>
      </c>
      <c r="Y1432" s="8">
        <v>16.336253627899428</v>
      </c>
      <c r="Z1432" s="47">
        <v>1900</v>
      </c>
      <c r="AA1432" s="72" t="s">
        <v>2165</v>
      </c>
      <c r="AB1432" s="72" t="s">
        <v>2845</v>
      </c>
      <c r="AC1432" s="47" t="s">
        <v>9662</v>
      </c>
      <c r="AD1432" s="3" t="s">
        <v>3938</v>
      </c>
      <c r="AE1432" s="46" t="s">
        <v>8501</v>
      </c>
      <c r="AF1432" s="82">
        <v>8</v>
      </c>
      <c r="AG1432" s="80" t="s">
        <v>85</v>
      </c>
      <c r="AH1432" s="3" t="s">
        <v>85</v>
      </c>
      <c r="AI1432" s="73" t="s">
        <v>85</v>
      </c>
      <c r="AJ1432" s="2" t="s">
        <v>85</v>
      </c>
      <c r="AK1432" s="9" t="s">
        <v>85</v>
      </c>
      <c r="AL1432" s="74" t="s">
        <v>237</v>
      </c>
      <c r="AM1432" s="74" t="s">
        <v>85</v>
      </c>
      <c r="AN1432" s="38" t="s">
        <v>85</v>
      </c>
      <c r="AO1432" s="74" t="s">
        <v>85</v>
      </c>
      <c r="AP1432" s="74">
        <v>14.9</v>
      </c>
      <c r="AQ1432" s="74">
        <v>60</v>
      </c>
      <c r="AR1432" s="74">
        <v>138</v>
      </c>
      <c r="AS1432" s="25">
        <v>23.6</v>
      </c>
      <c r="AT1432" s="25">
        <v>25</v>
      </c>
      <c r="AU1432" s="25">
        <v>27.7</v>
      </c>
      <c r="AV1432" s="25">
        <v>18</v>
      </c>
      <c r="AW1432" s="25">
        <v>180</v>
      </c>
      <c r="AX1432" s="25">
        <v>168</v>
      </c>
      <c r="AY1432" s="77">
        <v>48</v>
      </c>
      <c r="AZ1432" s="49">
        <v>45</v>
      </c>
      <c r="BA1432" s="49">
        <v>45</v>
      </c>
      <c r="BB1432" s="49">
        <v>0</v>
      </c>
      <c r="BC1432" s="48">
        <v>0</v>
      </c>
      <c r="BD1432" s="3" t="s">
        <v>85</v>
      </c>
      <c r="BE1432" s="412" t="s">
        <v>85</v>
      </c>
      <c r="BF1432" s="3" t="s">
        <v>85</v>
      </c>
      <c r="BG1432" s="412" t="s">
        <v>85</v>
      </c>
      <c r="BH1432" s="70">
        <v>20.84</v>
      </c>
      <c r="BI1432" s="50">
        <v>17.8740157480315</v>
      </c>
      <c r="BJ1432" s="50">
        <v>17.8740157480315</v>
      </c>
      <c r="BK1432" s="50">
        <v>9.8425196850393704</v>
      </c>
      <c r="BL1432" s="357">
        <v>5.1529000000000012E-2</v>
      </c>
      <c r="BM1432" s="3">
        <v>48</v>
      </c>
      <c r="BN1432" s="107" t="s">
        <v>4691</v>
      </c>
      <c r="BO1432" s="46" t="s">
        <v>3891</v>
      </c>
      <c r="BP1432" s="74" t="s">
        <v>3907</v>
      </c>
      <c r="BQ1432" s="74" t="s">
        <v>5227</v>
      </c>
      <c r="BR1432" s="74" t="s">
        <v>5229</v>
      </c>
      <c r="BS1432" s="74" t="s">
        <v>5230</v>
      </c>
      <c r="BT1432" s="74" t="s">
        <v>5231</v>
      </c>
      <c r="BU1432" s="74" t="s">
        <v>5232</v>
      </c>
      <c r="BV1432" s="74" t="s">
        <v>5233</v>
      </c>
      <c r="BW1432" s="74" t="s">
        <v>5234</v>
      </c>
      <c r="BX1432" s="74"/>
      <c r="BY1432" s="74"/>
      <c r="BZ1432" s="300" t="s">
        <v>8053</v>
      </c>
      <c r="CA1432" s="356" t="s">
        <v>8054</v>
      </c>
      <c r="CB1432" s="300" t="s">
        <v>8055</v>
      </c>
      <c r="CC1432" s="356" t="s">
        <v>8056</v>
      </c>
      <c r="CD1432" s="311" t="str">
        <f t="shared" si="172"/>
        <v>DISCONTINUED - MR501 VT-SPEC 2, 15x7, +48mm Offset, 5x100, 56.1mm Centerbore, Matte Black</v>
      </c>
      <c r="CE1432" s="311" t="s">
        <v>3721</v>
      </c>
      <c r="CF1432" s="311" t="s">
        <v>3720</v>
      </c>
      <c r="CG1432" s="300" t="str">
        <f t="shared" si="174"/>
        <v>RALLY (5XX)</v>
      </c>
    </row>
    <row r="1433" spans="1:85" s="36" customFormat="1" ht="15" customHeight="1">
      <c r="A1433" s="571">
        <f t="shared" si="173"/>
        <v>1430</v>
      </c>
      <c r="B1433" s="3" t="s">
        <v>84</v>
      </c>
      <c r="C1433" s="92" t="s">
        <v>1059</v>
      </c>
      <c r="D1433" s="74" t="s">
        <v>233</v>
      </c>
      <c r="E1433" s="84" t="s">
        <v>10034</v>
      </c>
      <c r="F1433" s="84" t="s">
        <v>10034</v>
      </c>
      <c r="G1433" s="83">
        <v>-2</v>
      </c>
      <c r="H1433" s="83"/>
      <c r="I1433" s="71" t="s">
        <v>5679</v>
      </c>
      <c r="J1433" s="305">
        <v>44678.602013888885</v>
      </c>
      <c r="K1433" s="305">
        <v>45824</v>
      </c>
      <c r="L1433" s="282" t="s">
        <v>1239</v>
      </c>
      <c r="M1433" s="328">
        <v>324</v>
      </c>
      <c r="N1433" s="85"/>
      <c r="O1433" s="409"/>
      <c r="P1433" s="74">
        <v>17</v>
      </c>
      <c r="Q1433" s="76">
        <v>8</v>
      </c>
      <c r="R1433" s="92" t="s">
        <v>1685</v>
      </c>
      <c r="S1433" s="74">
        <v>5</v>
      </c>
      <c r="T1433" s="74">
        <v>108</v>
      </c>
      <c r="U1433" s="74">
        <v>42</v>
      </c>
      <c r="V1433" s="77">
        <v>6.2</v>
      </c>
      <c r="W1433" s="93" t="s">
        <v>85</v>
      </c>
      <c r="X1433" s="77">
        <v>63.4</v>
      </c>
      <c r="Y1433" s="76">
        <v>23.37</v>
      </c>
      <c r="Z1433" s="47">
        <v>1850</v>
      </c>
      <c r="AA1433" s="72" t="s">
        <v>2165</v>
      </c>
      <c r="AB1433" s="72" t="s">
        <v>2845</v>
      </c>
      <c r="AC1433" s="47" t="s">
        <v>9745</v>
      </c>
      <c r="AD1433" s="74" t="s">
        <v>5414</v>
      </c>
      <c r="AE1433" s="46" t="s">
        <v>8502</v>
      </c>
      <c r="AF1433" s="82">
        <v>33</v>
      </c>
      <c r="AG1433" s="80" t="s">
        <v>85</v>
      </c>
      <c r="AH1433" s="74" t="s">
        <v>1786</v>
      </c>
      <c r="AI1433" s="73" t="s">
        <v>85</v>
      </c>
      <c r="AJ1433" s="3" t="s">
        <v>85</v>
      </c>
      <c r="AK1433" s="9" t="s">
        <v>85</v>
      </c>
      <c r="AL1433" s="92" t="s">
        <v>236</v>
      </c>
      <c r="AM1433" s="74" t="s">
        <v>85</v>
      </c>
      <c r="AN1433" s="38" t="s">
        <v>85</v>
      </c>
      <c r="AO1433" s="74" t="s">
        <v>85</v>
      </c>
      <c r="AP1433" s="74">
        <v>16.2</v>
      </c>
      <c r="AQ1433" s="74">
        <v>60</v>
      </c>
      <c r="AR1433" s="74">
        <v>160</v>
      </c>
      <c r="AS1433" s="25">
        <v>31.6</v>
      </c>
      <c r="AT1433" s="25">
        <v>40</v>
      </c>
      <c r="AU1433" s="25">
        <v>43</v>
      </c>
      <c r="AV1433" s="25">
        <v>46</v>
      </c>
      <c r="AW1433" s="25">
        <v>207.6</v>
      </c>
      <c r="AX1433" s="25">
        <v>195.6</v>
      </c>
      <c r="AY1433" s="77">
        <v>63.4</v>
      </c>
      <c r="AZ1433" s="49">
        <v>40</v>
      </c>
      <c r="BA1433" s="49">
        <v>40</v>
      </c>
      <c r="BB1433" s="49">
        <v>0</v>
      </c>
      <c r="BC1433" s="48">
        <v>0</v>
      </c>
      <c r="BD1433" s="3" t="s">
        <v>85</v>
      </c>
      <c r="BE1433" s="412" t="s">
        <v>85</v>
      </c>
      <c r="BF1433" s="3" t="s">
        <v>85</v>
      </c>
      <c r="BG1433" s="412" t="s">
        <v>85</v>
      </c>
      <c r="BH1433" s="70">
        <v>27.37</v>
      </c>
      <c r="BI1433" s="50">
        <v>20.236220472440898</v>
      </c>
      <c r="BJ1433" s="50">
        <v>20.236220472440898</v>
      </c>
      <c r="BK1433" s="50">
        <v>10.7086614173228</v>
      </c>
      <c r="BL1433" s="357">
        <v>7.18613119999994E-2</v>
      </c>
      <c r="BM1433" s="74">
        <v>36</v>
      </c>
      <c r="BN1433" s="107" t="s">
        <v>4691</v>
      </c>
      <c r="BO1433" s="46" t="s">
        <v>3891</v>
      </c>
      <c r="BP1433" s="74" t="s">
        <v>3907</v>
      </c>
      <c r="BQ1433" s="74" t="s">
        <v>5227</v>
      </c>
      <c r="BR1433" s="74" t="s">
        <v>5170</v>
      </c>
      <c r="BS1433" s="74" t="s">
        <v>4451</v>
      </c>
      <c r="BT1433" s="74" t="s">
        <v>4101</v>
      </c>
      <c r="BU1433" s="74" t="s">
        <v>3909</v>
      </c>
      <c r="BV1433" s="74" t="s">
        <v>5228</v>
      </c>
      <c r="BW1433" s="74"/>
      <c r="BX1433" s="74"/>
      <c r="BY1433" s="74"/>
      <c r="BZ1433" s="300" t="s">
        <v>6221</v>
      </c>
      <c r="CA1433" s="356" t="s">
        <v>8052</v>
      </c>
      <c r="CB1433" s="300" t="s">
        <v>6223</v>
      </c>
      <c r="CC1433" s="356" t="s">
        <v>8051</v>
      </c>
      <c r="CD1433" s="311" t="str">
        <f t="shared" si="172"/>
        <v>DISCONTINUED - MR501 RALLY, 17x8, +42mm Offset, 5x108, 63.4mm Centerbore, Matte Black</v>
      </c>
      <c r="CE1433" s="311" t="s">
        <v>3721</v>
      </c>
      <c r="CF1433" s="311" t="s">
        <v>3720</v>
      </c>
      <c r="CG1433" s="300" t="str">
        <f t="shared" si="174"/>
        <v>RALLY (5XX)</v>
      </c>
    </row>
    <row r="1434" spans="1:85" s="36" customFormat="1" ht="15" customHeight="1">
      <c r="A1434" s="571">
        <f t="shared" si="173"/>
        <v>1431</v>
      </c>
      <c r="B1434" s="3" t="s">
        <v>84</v>
      </c>
      <c r="C1434" s="92" t="s">
        <v>1060</v>
      </c>
      <c r="D1434" s="74" t="s">
        <v>907</v>
      </c>
      <c r="E1434" s="84" t="s">
        <v>10035</v>
      </c>
      <c r="F1434" s="84" t="s">
        <v>10035</v>
      </c>
      <c r="G1434" s="83" t="s">
        <v>2095</v>
      </c>
      <c r="H1434" s="83"/>
      <c r="I1434" s="72" t="s">
        <v>4887</v>
      </c>
      <c r="J1434" s="305">
        <v>44351</v>
      </c>
      <c r="K1434" s="305">
        <v>45824</v>
      </c>
      <c r="L1434" s="282" t="s">
        <v>1239</v>
      </c>
      <c r="M1434" s="328">
        <v>461</v>
      </c>
      <c r="N1434" s="85"/>
      <c r="O1434" s="409"/>
      <c r="P1434" s="74">
        <v>20</v>
      </c>
      <c r="Q1434" s="76">
        <v>10</v>
      </c>
      <c r="R1434" s="92" t="s">
        <v>1693</v>
      </c>
      <c r="S1434" s="74">
        <v>5</v>
      </c>
      <c r="T1434" s="74">
        <v>5.5</v>
      </c>
      <c r="U1434" s="74">
        <v>-24</v>
      </c>
      <c r="V1434" s="77">
        <v>4.55</v>
      </c>
      <c r="W1434" s="93" t="s">
        <v>85</v>
      </c>
      <c r="X1434" s="77">
        <v>108</v>
      </c>
      <c r="Y1434" s="76">
        <v>43.85</v>
      </c>
      <c r="Z1434" s="47">
        <v>2650</v>
      </c>
      <c r="AA1434" s="45" t="s">
        <v>5147</v>
      </c>
      <c r="AB1434" s="71" t="s">
        <v>173</v>
      </c>
      <c r="AC1434" s="47" t="s">
        <v>9927</v>
      </c>
      <c r="AD1434" s="74" t="s">
        <v>1591</v>
      </c>
      <c r="AE1434" s="46" t="s">
        <v>8502</v>
      </c>
      <c r="AF1434" s="82">
        <v>33</v>
      </c>
      <c r="AG1434" s="80" t="s">
        <v>1734</v>
      </c>
      <c r="AH1434" s="73" t="s">
        <v>1786</v>
      </c>
      <c r="AI1434" s="73" t="s">
        <v>85</v>
      </c>
      <c r="AJ1434" s="92" t="s">
        <v>1826</v>
      </c>
      <c r="AK1434" s="9">
        <v>1.1000000000000001</v>
      </c>
      <c r="AL1434" s="92" t="s">
        <v>236</v>
      </c>
      <c r="AM1434" s="74" t="s">
        <v>85</v>
      </c>
      <c r="AN1434" s="38" t="s">
        <v>85</v>
      </c>
      <c r="AO1434" s="74" t="s">
        <v>85</v>
      </c>
      <c r="AP1434" s="75">
        <v>16.2</v>
      </c>
      <c r="AQ1434" s="75">
        <v>60</v>
      </c>
      <c r="AR1434" s="74">
        <v>170</v>
      </c>
      <c r="AS1434" s="34">
        <v>4</v>
      </c>
      <c r="AT1434" s="34">
        <v>13</v>
      </c>
      <c r="AU1434" s="34">
        <v>25</v>
      </c>
      <c r="AV1434" s="34">
        <v>37</v>
      </c>
      <c r="AW1434" s="34">
        <v>245</v>
      </c>
      <c r="AX1434" s="94">
        <v>241</v>
      </c>
      <c r="AY1434" s="93">
        <v>108</v>
      </c>
      <c r="AZ1434" s="49">
        <v>38</v>
      </c>
      <c r="BA1434" s="49">
        <v>38</v>
      </c>
      <c r="BB1434" s="49">
        <v>63</v>
      </c>
      <c r="BC1434" s="48">
        <v>2.48</v>
      </c>
      <c r="BD1434" s="3" t="s">
        <v>85</v>
      </c>
      <c r="BE1434" s="412" t="s">
        <v>85</v>
      </c>
      <c r="BF1434" s="3" t="s">
        <v>85</v>
      </c>
      <c r="BG1434" s="412" t="s">
        <v>85</v>
      </c>
      <c r="BH1434" s="70">
        <v>48.28</v>
      </c>
      <c r="BI1434" s="50">
        <v>23.228346456692901</v>
      </c>
      <c r="BJ1434" s="50">
        <v>23.228346456692901</v>
      </c>
      <c r="BK1434" s="50">
        <v>12.9133858267717</v>
      </c>
      <c r="BL1434" s="357">
        <v>0.11417680000000027</v>
      </c>
      <c r="BM1434" s="74">
        <v>20</v>
      </c>
      <c r="BN1434" s="107" t="s">
        <v>4691</v>
      </c>
      <c r="BO1434" s="46" t="s">
        <v>3891</v>
      </c>
      <c r="BP1434" s="74" t="s">
        <v>3907</v>
      </c>
      <c r="BQ1434" s="74" t="s">
        <v>4615</v>
      </c>
      <c r="BR1434" s="74" t="s">
        <v>5198</v>
      </c>
      <c r="BS1434" s="74" t="s">
        <v>5199</v>
      </c>
      <c r="BT1434" s="74" t="s">
        <v>4451</v>
      </c>
      <c r="BU1434" s="74" t="s">
        <v>4101</v>
      </c>
      <c r="BV1434" s="74" t="s">
        <v>3909</v>
      </c>
      <c r="BW1434" s="74"/>
      <c r="BX1434" s="74"/>
      <c r="BY1434" s="74"/>
      <c r="BZ1434" s="300" t="s">
        <v>6265</v>
      </c>
      <c r="CA1434" s="356" t="s">
        <v>8113</v>
      </c>
      <c r="CB1434" s="300" t="s">
        <v>6267</v>
      </c>
      <c r="CC1434" s="356" t="s">
        <v>8112</v>
      </c>
      <c r="CD1434" s="311" t="str">
        <f t="shared" si="172"/>
        <v>DISCONTINUED - MR605 NV, 20x10, -24mm Offset, 5x5.5, 108mm Centerbore, Machined - Clear Coat</v>
      </c>
      <c r="CE1434" s="311" t="s">
        <v>3721</v>
      </c>
      <c r="CF1434" s="311" t="s">
        <v>3720</v>
      </c>
      <c r="CG1434" s="300" t="str">
        <f t="shared" si="174"/>
        <v>DISCO (6XX)</v>
      </c>
    </row>
    <row r="1435" spans="1:85" s="36" customFormat="1" ht="15" customHeight="1">
      <c r="A1435" s="571">
        <f t="shared" si="173"/>
        <v>1432</v>
      </c>
      <c r="B1435" s="3" t="s">
        <v>84</v>
      </c>
      <c r="C1435" s="92" t="s">
        <v>1060</v>
      </c>
      <c r="D1435" s="74" t="s">
        <v>907</v>
      </c>
      <c r="E1435" s="84" t="s">
        <v>10036</v>
      </c>
      <c r="F1435" s="84" t="s">
        <v>10036</v>
      </c>
      <c r="G1435" s="83" t="s">
        <v>2095</v>
      </c>
      <c r="H1435" s="83"/>
      <c r="I1435" s="71" t="s">
        <v>949</v>
      </c>
      <c r="J1435" s="305">
        <v>42736</v>
      </c>
      <c r="K1435" s="305">
        <v>45824</v>
      </c>
      <c r="L1435" s="282" t="s">
        <v>1239</v>
      </c>
      <c r="M1435" s="328">
        <v>492</v>
      </c>
      <c r="N1435" s="85"/>
      <c r="O1435" s="409"/>
      <c r="P1435" s="74">
        <v>20</v>
      </c>
      <c r="Q1435" s="76">
        <v>12</v>
      </c>
      <c r="R1435" s="92" t="s">
        <v>1701</v>
      </c>
      <c r="S1435" s="74">
        <v>8</v>
      </c>
      <c r="T1435" s="74">
        <v>180</v>
      </c>
      <c r="U1435" s="74">
        <v>-52</v>
      </c>
      <c r="V1435" s="77">
        <v>4.5</v>
      </c>
      <c r="W1435" s="93" t="s">
        <v>85</v>
      </c>
      <c r="X1435" s="77">
        <v>124.1</v>
      </c>
      <c r="Y1435" s="76">
        <v>44.86</v>
      </c>
      <c r="Z1435" s="47">
        <v>3640</v>
      </c>
      <c r="AA1435" s="81" t="s">
        <v>2165</v>
      </c>
      <c r="AB1435" s="72" t="s">
        <v>2845</v>
      </c>
      <c r="AC1435" s="47" t="s">
        <v>9753</v>
      </c>
      <c r="AD1435" s="74" t="s">
        <v>1577</v>
      </c>
      <c r="AE1435" s="46" t="s">
        <v>8502</v>
      </c>
      <c r="AF1435" s="82">
        <v>33</v>
      </c>
      <c r="AG1435" s="73" t="s">
        <v>85</v>
      </c>
      <c r="AH1435" s="3" t="s">
        <v>1787</v>
      </c>
      <c r="AI1435" s="73" t="s">
        <v>85</v>
      </c>
      <c r="AJ1435" s="92" t="s">
        <v>1826</v>
      </c>
      <c r="AK1435" s="9">
        <v>1.1000000000000001</v>
      </c>
      <c r="AL1435" s="92" t="s">
        <v>236</v>
      </c>
      <c r="AM1435" s="74" t="s">
        <v>85</v>
      </c>
      <c r="AN1435" s="38" t="s">
        <v>85</v>
      </c>
      <c r="AO1435" s="74" t="s">
        <v>85</v>
      </c>
      <c r="AP1435" s="75">
        <v>16.2</v>
      </c>
      <c r="AQ1435" s="75">
        <v>60</v>
      </c>
      <c r="AR1435" s="74">
        <v>206</v>
      </c>
      <c r="AS1435" s="34">
        <v>3</v>
      </c>
      <c r="AT1435" s="34">
        <v>3</v>
      </c>
      <c r="AU1435" s="34">
        <v>23</v>
      </c>
      <c r="AV1435" s="34">
        <v>37</v>
      </c>
      <c r="AW1435" s="34">
        <v>246</v>
      </c>
      <c r="AX1435" s="94">
        <v>241</v>
      </c>
      <c r="AY1435" s="93">
        <v>124.2</v>
      </c>
      <c r="AZ1435" s="49">
        <v>108.5</v>
      </c>
      <c r="BA1435" s="49">
        <v>108.5</v>
      </c>
      <c r="BB1435" s="49">
        <v>125</v>
      </c>
      <c r="BC1435" s="48">
        <v>4.92</v>
      </c>
      <c r="BD1435" s="3" t="s">
        <v>85</v>
      </c>
      <c r="BE1435" s="412" t="s">
        <v>85</v>
      </c>
      <c r="BF1435" s="3" t="s">
        <v>85</v>
      </c>
      <c r="BG1435" s="412" t="s">
        <v>85</v>
      </c>
      <c r="BH1435" s="70">
        <v>50.419719361681508</v>
      </c>
      <c r="BI1435" s="50">
        <v>23.228346456692901</v>
      </c>
      <c r="BJ1435" s="50">
        <v>23.228346456692901</v>
      </c>
      <c r="BK1435" s="50">
        <v>14.96</v>
      </c>
      <c r="BL1435" s="357">
        <v>0.13227243039999984</v>
      </c>
      <c r="BM1435" s="74">
        <v>16</v>
      </c>
      <c r="BN1435" s="107" t="s">
        <v>3374</v>
      </c>
      <c r="BO1435" s="46" t="s">
        <v>3891</v>
      </c>
      <c r="BP1435" s="74" t="s">
        <v>3907</v>
      </c>
      <c r="BQ1435" s="74" t="s">
        <v>4615</v>
      </c>
      <c r="BR1435" s="74" t="s">
        <v>5198</v>
      </c>
      <c r="BS1435" s="74" t="s">
        <v>5199</v>
      </c>
      <c r="BT1435" s="74" t="s">
        <v>4451</v>
      </c>
      <c r="BU1435" s="74" t="s">
        <v>4101</v>
      </c>
      <c r="BV1435" s="74" t="s">
        <v>3909</v>
      </c>
      <c r="BW1435" s="74"/>
      <c r="BX1435" s="74"/>
      <c r="BY1435" s="74"/>
      <c r="BZ1435" s="300" t="s">
        <v>8091</v>
      </c>
      <c r="CA1435" s="356" t="s">
        <v>8095</v>
      </c>
      <c r="CB1435" s="300" t="s">
        <v>8096</v>
      </c>
      <c r="CC1435" s="356" t="s">
        <v>8097</v>
      </c>
      <c r="CD1435" s="311" t="str">
        <f t="shared" si="172"/>
        <v>DISCONTINUED - MR605 NV, 20x12, -52mm Offset, 8x180, 124.1mm Centerbore, Matte Black</v>
      </c>
      <c r="CE1435" s="311" t="s">
        <v>3721</v>
      </c>
      <c r="CF1435" s="311" t="s">
        <v>3720</v>
      </c>
      <c r="CG1435" s="300" t="str">
        <f t="shared" si="174"/>
        <v>DISCO (6XX)</v>
      </c>
    </row>
    <row r="1436" spans="1:85" s="36" customFormat="1" ht="15" customHeight="1">
      <c r="A1436" s="571">
        <f t="shared" si="173"/>
        <v>1433</v>
      </c>
      <c r="B1436" s="3" t="s">
        <v>84</v>
      </c>
      <c r="C1436" s="92" t="s">
        <v>1247</v>
      </c>
      <c r="D1436" s="74" t="s">
        <v>5481</v>
      </c>
      <c r="E1436" s="84" t="s">
        <v>10037</v>
      </c>
      <c r="F1436" s="84" t="s">
        <v>10037</v>
      </c>
      <c r="G1436" s="83"/>
      <c r="H1436" s="83"/>
      <c r="I1436" s="81" t="s">
        <v>4430</v>
      </c>
      <c r="J1436" s="299">
        <v>44133.675842928242</v>
      </c>
      <c r="K1436" s="305">
        <v>45824</v>
      </c>
      <c r="L1436" s="282" t="s">
        <v>1239</v>
      </c>
      <c r="M1436" s="328">
        <v>272</v>
      </c>
      <c r="N1436" s="85"/>
      <c r="O1436" s="409"/>
      <c r="P1436" s="74">
        <v>15</v>
      </c>
      <c r="Q1436" s="76">
        <v>7</v>
      </c>
      <c r="R1436" s="92" t="s">
        <v>1684</v>
      </c>
      <c r="S1436" s="74">
        <v>5</v>
      </c>
      <c r="T1436" s="74">
        <v>100</v>
      </c>
      <c r="U1436" s="74">
        <v>15</v>
      </c>
      <c r="V1436" s="77">
        <v>4.5999999999999996</v>
      </c>
      <c r="W1436" s="93" t="s">
        <v>85</v>
      </c>
      <c r="X1436" s="77">
        <v>56.1</v>
      </c>
      <c r="Y1436" s="76">
        <v>19.55</v>
      </c>
      <c r="Z1436" s="47">
        <v>2100</v>
      </c>
      <c r="AA1436" s="81" t="s">
        <v>4426</v>
      </c>
      <c r="AB1436" s="71" t="s">
        <v>4427</v>
      </c>
      <c r="AC1436" s="47" t="s">
        <v>9665</v>
      </c>
      <c r="AD1436" s="74" t="s">
        <v>3939</v>
      </c>
      <c r="AE1436" s="46" t="s">
        <v>8501</v>
      </c>
      <c r="AF1436" s="82">
        <v>22</v>
      </c>
      <c r="AG1436" s="80" t="s">
        <v>85</v>
      </c>
      <c r="AH1436" s="80" t="s">
        <v>85</v>
      </c>
      <c r="AI1436" s="80" t="s">
        <v>85</v>
      </c>
      <c r="AJ1436" s="80" t="s">
        <v>85</v>
      </c>
      <c r="AK1436" s="9" t="s">
        <v>85</v>
      </c>
      <c r="AL1436" s="92" t="s">
        <v>236</v>
      </c>
      <c r="AM1436" s="74" t="s">
        <v>85</v>
      </c>
      <c r="AN1436" s="38" t="s">
        <v>85</v>
      </c>
      <c r="AO1436" s="74" t="s">
        <v>85</v>
      </c>
      <c r="AP1436" s="75">
        <v>16.2</v>
      </c>
      <c r="AQ1436" s="75">
        <v>60</v>
      </c>
      <c r="AR1436" s="34">
        <v>130</v>
      </c>
      <c r="AS1436" s="94">
        <v>31.8</v>
      </c>
      <c r="AT1436" s="94">
        <v>35.9</v>
      </c>
      <c r="AU1436" s="94">
        <v>37</v>
      </c>
      <c r="AV1436" s="94">
        <v>34</v>
      </c>
      <c r="AW1436" s="94">
        <v>178</v>
      </c>
      <c r="AX1436" s="94">
        <v>172</v>
      </c>
      <c r="AY1436" s="384">
        <v>56.1</v>
      </c>
      <c r="AZ1436" s="382">
        <v>27.88</v>
      </c>
      <c r="BA1436" s="382">
        <v>27.88</v>
      </c>
      <c r="BB1436" s="49">
        <v>23</v>
      </c>
      <c r="BC1436" s="48">
        <v>0.91</v>
      </c>
      <c r="BD1436" s="3" t="s">
        <v>85</v>
      </c>
      <c r="BE1436" s="412" t="s">
        <v>85</v>
      </c>
      <c r="BF1436" s="3" t="s">
        <v>85</v>
      </c>
      <c r="BG1436" s="412" t="s">
        <v>85</v>
      </c>
      <c r="BH1436" s="70">
        <v>22.523894453221658</v>
      </c>
      <c r="BI1436" s="50">
        <v>17.8740157480315</v>
      </c>
      <c r="BJ1436" s="50">
        <v>17.8740157480315</v>
      </c>
      <c r="BK1436" s="50">
        <v>9.8425196850393704</v>
      </c>
      <c r="BL1436" s="357">
        <v>5.1529000000000012E-2</v>
      </c>
      <c r="BM1436" s="3">
        <v>48</v>
      </c>
      <c r="BN1436" s="107" t="s">
        <v>3374</v>
      </c>
      <c r="BO1436" s="46" t="s">
        <v>3891</v>
      </c>
      <c r="BP1436" s="74" t="s">
        <v>4730</v>
      </c>
      <c r="BQ1436" s="74" t="s">
        <v>3907</v>
      </c>
      <c r="BR1436" s="74" t="s">
        <v>5139</v>
      </c>
      <c r="BS1436" s="74" t="s">
        <v>2734</v>
      </c>
      <c r="BT1436" s="74" t="s">
        <v>5140</v>
      </c>
      <c r="BU1436" s="74" t="s">
        <v>5141</v>
      </c>
      <c r="BV1436" s="89" t="s">
        <v>5127</v>
      </c>
      <c r="BW1436" s="74" t="s">
        <v>4101</v>
      </c>
      <c r="BX1436" s="74" t="s">
        <v>3909</v>
      </c>
      <c r="BY1436" s="74"/>
      <c r="BZ1436" s="300" t="s">
        <v>6282</v>
      </c>
      <c r="CA1436" s="356" t="s">
        <v>7370</v>
      </c>
      <c r="CB1436" s="300" t="s">
        <v>6283</v>
      </c>
      <c r="CC1436" s="356" t="s">
        <v>7371</v>
      </c>
      <c r="CD1436" s="311" t="str">
        <f t="shared" ref="CD1436:CD1451" si="175">CONCATENATE("DISCONTINUED"," ","-"," ",D1436,", ",P1436,"x",Q1436,", ",IF(W1436="N/A", "", CONCATENATE(W1436, "/")),IF(U1436&gt;0, CONCATENATE("+",U1436), U1436),"mm Offset, ",R1436,", ",X1436,"mm Centerbore, ",PROPER(AA1436), "", IF(BF1436="N/A", "", CONCATENATE(", w/ ", BF1436)))</f>
        <v>DISCONTINUED - MR701 Bead Grip, 15x7, +15mm Offset, 5x100, 56.1mm Centerbore, Bahia Blue</v>
      </c>
      <c r="CE1436" s="311" t="s">
        <v>3721</v>
      </c>
      <c r="CF1436" s="311" t="s">
        <v>3720</v>
      </c>
      <c r="CG1436" s="300" t="str">
        <f t="shared" si="174"/>
        <v>TRAIL (7XX)</v>
      </c>
    </row>
    <row r="1437" spans="1:85" s="36" customFormat="1" ht="15" customHeight="1">
      <c r="A1437" s="571">
        <f t="shared" si="173"/>
        <v>1434</v>
      </c>
      <c r="B1437" s="3" t="s">
        <v>84</v>
      </c>
      <c r="C1437" s="92" t="s">
        <v>1247</v>
      </c>
      <c r="D1437" s="74" t="s">
        <v>5481</v>
      </c>
      <c r="E1437" s="84" t="s">
        <v>10038</v>
      </c>
      <c r="F1437" s="84" t="s">
        <v>10038</v>
      </c>
      <c r="G1437" s="83"/>
      <c r="H1437" s="83"/>
      <c r="I1437" s="81" t="s">
        <v>4431</v>
      </c>
      <c r="J1437" s="299">
        <v>44133.676458333335</v>
      </c>
      <c r="K1437" s="305">
        <v>45824</v>
      </c>
      <c r="L1437" s="282" t="s">
        <v>1239</v>
      </c>
      <c r="M1437" s="328">
        <v>345</v>
      </c>
      <c r="N1437" s="85"/>
      <c r="O1437" s="409"/>
      <c r="P1437" s="74">
        <v>16</v>
      </c>
      <c r="Q1437" s="76">
        <v>8</v>
      </c>
      <c r="R1437" s="92" t="s">
        <v>1089</v>
      </c>
      <c r="S1437" s="74">
        <v>6</v>
      </c>
      <c r="T1437" s="74">
        <v>5.5</v>
      </c>
      <c r="U1437" s="74">
        <v>0</v>
      </c>
      <c r="V1437" s="77">
        <v>4.5</v>
      </c>
      <c r="W1437" s="93" t="s">
        <v>85</v>
      </c>
      <c r="X1437" s="77">
        <v>106.25</v>
      </c>
      <c r="Y1437" s="76">
        <v>26.46</v>
      </c>
      <c r="Z1437" s="47">
        <v>2650</v>
      </c>
      <c r="AA1437" s="81" t="s">
        <v>4426</v>
      </c>
      <c r="AB1437" s="71" t="s">
        <v>4427</v>
      </c>
      <c r="AC1437" s="47" t="s">
        <v>9708</v>
      </c>
      <c r="AD1437" s="74" t="s">
        <v>3941</v>
      </c>
      <c r="AE1437" s="46" t="s">
        <v>8501</v>
      </c>
      <c r="AF1437" s="82">
        <v>22</v>
      </c>
      <c r="AG1437" s="80" t="s">
        <v>85</v>
      </c>
      <c r="AH1437" s="73" t="s">
        <v>85</v>
      </c>
      <c r="AI1437" s="73" t="s">
        <v>85</v>
      </c>
      <c r="AJ1437" s="73" t="s">
        <v>85</v>
      </c>
      <c r="AK1437" s="9" t="s">
        <v>85</v>
      </c>
      <c r="AL1437" s="92" t="s">
        <v>236</v>
      </c>
      <c r="AM1437" s="74" t="s">
        <v>1649</v>
      </c>
      <c r="AN1437" s="38">
        <v>2.75</v>
      </c>
      <c r="AO1437" s="3">
        <v>78.3</v>
      </c>
      <c r="AP1437" s="75">
        <v>16.2</v>
      </c>
      <c r="AQ1437" s="75">
        <v>60</v>
      </c>
      <c r="AR1437" s="34">
        <v>175</v>
      </c>
      <c r="AS1437" s="34">
        <v>3</v>
      </c>
      <c r="AT1437" s="34">
        <v>16.600000000000001</v>
      </c>
      <c r="AU1437" s="34">
        <v>39</v>
      </c>
      <c r="AV1437" s="34">
        <v>42</v>
      </c>
      <c r="AW1437" s="34">
        <v>194</v>
      </c>
      <c r="AX1437" s="34">
        <v>190</v>
      </c>
      <c r="AY1437" s="384">
        <v>103.36</v>
      </c>
      <c r="AZ1437" s="382">
        <v>34.450000000000003</v>
      </c>
      <c r="BA1437" s="382">
        <v>42.73</v>
      </c>
      <c r="BB1437" s="49">
        <v>36</v>
      </c>
      <c r="BC1437" s="48">
        <v>1.42</v>
      </c>
      <c r="BD1437" s="3" t="s">
        <v>85</v>
      </c>
      <c r="BE1437" s="412" t="s">
        <v>85</v>
      </c>
      <c r="BF1437" s="3" t="s">
        <v>85</v>
      </c>
      <c r="BG1437" s="412" t="s">
        <v>85</v>
      </c>
      <c r="BH1437" s="70">
        <v>30.644254443697985</v>
      </c>
      <c r="BI1437" s="50">
        <v>19.055118110236201</v>
      </c>
      <c r="BJ1437" s="50">
        <v>19.055118110236201</v>
      </c>
      <c r="BK1437" s="50">
        <v>10.944881889763799</v>
      </c>
      <c r="BL1437" s="357">
        <v>6.5123167999999981E-2</v>
      </c>
      <c r="BM1437" s="73">
        <v>36</v>
      </c>
      <c r="BN1437" s="107" t="s">
        <v>3374</v>
      </c>
      <c r="BO1437" s="46" t="s">
        <v>3891</v>
      </c>
      <c r="BP1437" s="74" t="s">
        <v>4730</v>
      </c>
      <c r="BQ1437" s="74" t="s">
        <v>3907</v>
      </c>
      <c r="BR1437" s="74" t="s">
        <v>5139</v>
      </c>
      <c r="BS1437" s="74" t="s">
        <v>2734</v>
      </c>
      <c r="BT1437" s="74" t="s">
        <v>5140</v>
      </c>
      <c r="BU1437" s="74" t="s">
        <v>5141</v>
      </c>
      <c r="BV1437" s="89" t="s">
        <v>5127</v>
      </c>
      <c r="BW1437" s="74" t="s">
        <v>4101</v>
      </c>
      <c r="BX1437" s="74" t="s">
        <v>3909</v>
      </c>
      <c r="BY1437" s="74"/>
      <c r="BZ1437" s="300" t="s">
        <v>6279</v>
      </c>
      <c r="CA1437" s="363" t="s">
        <v>7376</v>
      </c>
      <c r="CB1437" s="300" t="s">
        <v>6281</v>
      </c>
      <c r="CC1437" s="363" t="s">
        <v>7377</v>
      </c>
      <c r="CD1437" s="311" t="str">
        <f t="shared" si="175"/>
        <v>DISCONTINUED - MR701 Bead Grip, 16x8, 0mm Offset, 6x5.5, 106.25mm Centerbore, Bahia Blue</v>
      </c>
      <c r="CE1437" s="311" t="s">
        <v>3721</v>
      </c>
      <c r="CF1437" s="311" t="s">
        <v>3720</v>
      </c>
      <c r="CG1437" s="300" t="str">
        <f t="shared" si="174"/>
        <v>TRAIL (7XX)</v>
      </c>
    </row>
    <row r="1438" spans="1:85" s="36" customFormat="1" ht="15" customHeight="1">
      <c r="A1438" s="571">
        <f t="shared" si="173"/>
        <v>1435</v>
      </c>
      <c r="B1438" s="3" t="s">
        <v>84</v>
      </c>
      <c r="C1438" s="92" t="s">
        <v>1247</v>
      </c>
      <c r="D1438" s="74" t="s">
        <v>5481</v>
      </c>
      <c r="E1438" s="84" t="s">
        <v>10039</v>
      </c>
      <c r="F1438" s="84" t="s">
        <v>10039</v>
      </c>
      <c r="G1438" s="83"/>
      <c r="H1438" s="83"/>
      <c r="I1438" s="81" t="s">
        <v>1908</v>
      </c>
      <c r="J1438" s="305">
        <v>43101</v>
      </c>
      <c r="K1438" s="305">
        <v>45824</v>
      </c>
      <c r="L1438" s="282" t="s">
        <v>1239</v>
      </c>
      <c r="M1438" s="328">
        <v>356</v>
      </c>
      <c r="N1438" s="85"/>
      <c r="O1438" s="409"/>
      <c r="P1438" s="74">
        <v>17</v>
      </c>
      <c r="Q1438" s="74">
        <v>7.5</v>
      </c>
      <c r="R1438" s="92" t="s">
        <v>1687</v>
      </c>
      <c r="S1438" s="74">
        <v>5</v>
      </c>
      <c r="T1438" s="74">
        <v>130</v>
      </c>
      <c r="U1438" s="74">
        <v>50</v>
      </c>
      <c r="V1438" s="77">
        <v>6.2</v>
      </c>
      <c r="W1438" s="93" t="s">
        <v>85</v>
      </c>
      <c r="X1438" s="77">
        <v>78.099999999999994</v>
      </c>
      <c r="Y1438" s="76">
        <v>29.91</v>
      </c>
      <c r="Z1438" s="47">
        <v>3640</v>
      </c>
      <c r="AA1438" s="81" t="s">
        <v>2168</v>
      </c>
      <c r="AB1438" s="71" t="s">
        <v>2846</v>
      </c>
      <c r="AC1438" s="47" t="s">
        <v>9921</v>
      </c>
      <c r="AD1438" s="74" t="s">
        <v>3940</v>
      </c>
      <c r="AE1438" s="46" t="s">
        <v>8501</v>
      </c>
      <c r="AF1438" s="82">
        <v>22</v>
      </c>
      <c r="AG1438" s="80" t="s">
        <v>85</v>
      </c>
      <c r="AH1438" s="73" t="s">
        <v>85</v>
      </c>
      <c r="AI1438" s="73" t="s">
        <v>85</v>
      </c>
      <c r="AJ1438" s="73" t="s">
        <v>85</v>
      </c>
      <c r="AK1438" s="9" t="s">
        <v>85</v>
      </c>
      <c r="AL1438" s="92" t="s">
        <v>236</v>
      </c>
      <c r="AM1438" s="74" t="s">
        <v>85</v>
      </c>
      <c r="AN1438" s="38" t="s">
        <v>85</v>
      </c>
      <c r="AO1438" s="74" t="s">
        <v>85</v>
      </c>
      <c r="AP1438" s="74">
        <v>19</v>
      </c>
      <c r="AQ1438" s="75">
        <v>60</v>
      </c>
      <c r="AR1438" s="74">
        <v>160</v>
      </c>
      <c r="AS1438" s="34">
        <v>7</v>
      </c>
      <c r="AT1438" s="34">
        <v>13.7</v>
      </c>
      <c r="AU1438" s="34">
        <v>17.7</v>
      </c>
      <c r="AV1438" s="34">
        <v>15</v>
      </c>
      <c r="AW1438" s="34">
        <v>203.9</v>
      </c>
      <c r="AX1438" s="34">
        <v>191</v>
      </c>
      <c r="AY1438" s="384">
        <v>78.099999999999994</v>
      </c>
      <c r="AZ1438" s="382">
        <v>44.2</v>
      </c>
      <c r="BA1438" s="382">
        <v>44.2</v>
      </c>
      <c r="BB1438" s="49">
        <v>25</v>
      </c>
      <c r="BC1438" s="48">
        <v>0.98</v>
      </c>
      <c r="BD1438" s="3" t="s">
        <v>85</v>
      </c>
      <c r="BE1438" s="412" t="s">
        <v>85</v>
      </c>
      <c r="BF1438" s="3" t="s">
        <v>85</v>
      </c>
      <c r="BG1438" s="412" t="s">
        <v>85</v>
      </c>
      <c r="BH1438" s="70">
        <v>34.171650638656025</v>
      </c>
      <c r="BI1438" s="50">
        <v>20.236220472440898</v>
      </c>
      <c r="BJ1438" s="50">
        <v>20.236220472440898</v>
      </c>
      <c r="BK1438" s="50">
        <v>10.4330708661417</v>
      </c>
      <c r="BL1438" s="357">
        <v>7.001193999999944E-2</v>
      </c>
      <c r="BM1438" s="73">
        <v>36</v>
      </c>
      <c r="BN1438" s="107" t="s">
        <v>4691</v>
      </c>
      <c r="BO1438" s="46" t="s">
        <v>3891</v>
      </c>
      <c r="BP1438" s="74" t="s">
        <v>4730</v>
      </c>
      <c r="BQ1438" s="74" t="s">
        <v>3907</v>
      </c>
      <c r="BR1438" s="74" t="s">
        <v>5139</v>
      </c>
      <c r="BS1438" s="74" t="s">
        <v>2734</v>
      </c>
      <c r="BT1438" s="74" t="s">
        <v>5140</v>
      </c>
      <c r="BU1438" s="74" t="s">
        <v>5141</v>
      </c>
      <c r="BV1438" s="89" t="s">
        <v>5127</v>
      </c>
      <c r="BW1438" s="74" t="s">
        <v>4101</v>
      </c>
      <c r="BX1438" s="74" t="s">
        <v>3909</v>
      </c>
      <c r="BY1438" s="74"/>
      <c r="BZ1438" s="300" t="s">
        <v>6275</v>
      </c>
      <c r="CA1438" s="356" t="s">
        <v>8292</v>
      </c>
      <c r="CB1438" s="300" t="s">
        <v>6277</v>
      </c>
      <c r="CC1438" s="356" t="s">
        <v>8293</v>
      </c>
      <c r="CD1438" s="311" t="str">
        <f t="shared" si="175"/>
        <v>DISCONTINUED - MR701 Bead Grip, 17x7.5, +50mm Offset, 5x130, 78.1mm Centerbore, Method Bronze</v>
      </c>
      <c r="CE1438" s="311" t="s">
        <v>3721</v>
      </c>
      <c r="CF1438" s="311" t="s">
        <v>3720</v>
      </c>
      <c r="CG1438" s="300" t="str">
        <f t="shared" si="174"/>
        <v>TRAIL (7XX)</v>
      </c>
    </row>
    <row r="1439" spans="1:85" s="36" customFormat="1" ht="15" customHeight="1">
      <c r="A1439" s="571">
        <f t="shared" si="173"/>
        <v>1436</v>
      </c>
      <c r="B1439" s="3" t="s">
        <v>84</v>
      </c>
      <c r="C1439" s="92" t="s">
        <v>1247</v>
      </c>
      <c r="D1439" s="74" t="s">
        <v>5483</v>
      </c>
      <c r="E1439" s="84" t="s">
        <v>10040</v>
      </c>
      <c r="F1439" s="84" t="s">
        <v>10040</v>
      </c>
      <c r="G1439" s="83"/>
      <c r="H1439" s="83"/>
      <c r="I1439" s="81" t="s">
        <v>3066</v>
      </c>
      <c r="J1439" s="299">
        <v>43587.424002673608</v>
      </c>
      <c r="K1439" s="305">
        <v>45824</v>
      </c>
      <c r="L1439" s="282" t="s">
        <v>1239</v>
      </c>
      <c r="M1439" s="328">
        <v>303</v>
      </c>
      <c r="N1439" s="85"/>
      <c r="O1439" s="409"/>
      <c r="P1439" s="74">
        <v>16</v>
      </c>
      <c r="Q1439" s="76">
        <v>8</v>
      </c>
      <c r="R1439" s="92" t="s">
        <v>1695</v>
      </c>
      <c r="S1439" s="74">
        <v>6</v>
      </c>
      <c r="T1439" s="74">
        <v>120</v>
      </c>
      <c r="U1439" s="74">
        <v>0</v>
      </c>
      <c r="V1439" s="77">
        <v>4.5</v>
      </c>
      <c r="W1439" s="93" t="s">
        <v>85</v>
      </c>
      <c r="X1439" s="77">
        <v>67</v>
      </c>
      <c r="Y1439" s="76">
        <v>24.4</v>
      </c>
      <c r="Z1439" s="47">
        <v>2650</v>
      </c>
      <c r="AA1439" s="81" t="s">
        <v>2168</v>
      </c>
      <c r="AB1439" s="71" t="s">
        <v>2846</v>
      </c>
      <c r="AC1439" s="47" t="s">
        <v>9682</v>
      </c>
      <c r="AD1439" s="74" t="s">
        <v>3940</v>
      </c>
      <c r="AE1439" s="46" t="s">
        <v>8501</v>
      </c>
      <c r="AF1439" s="82">
        <v>22</v>
      </c>
      <c r="AG1439" s="80" t="s">
        <v>85</v>
      </c>
      <c r="AH1439" s="73" t="s">
        <v>85</v>
      </c>
      <c r="AI1439" s="73" t="s">
        <v>85</v>
      </c>
      <c r="AJ1439" s="73" t="s">
        <v>85</v>
      </c>
      <c r="AK1439" s="9" t="s">
        <v>85</v>
      </c>
      <c r="AL1439" s="92" t="s">
        <v>236</v>
      </c>
      <c r="AM1439" s="74" t="s">
        <v>85</v>
      </c>
      <c r="AN1439" s="38" t="s">
        <v>85</v>
      </c>
      <c r="AO1439" s="74" t="s">
        <v>85</v>
      </c>
      <c r="AP1439" s="75">
        <v>16.2</v>
      </c>
      <c r="AQ1439" s="75">
        <v>60</v>
      </c>
      <c r="AR1439" s="74">
        <v>160</v>
      </c>
      <c r="AS1439" s="34">
        <v>13</v>
      </c>
      <c r="AT1439" s="34">
        <v>27</v>
      </c>
      <c r="AU1439" s="34">
        <v>54</v>
      </c>
      <c r="AV1439" s="34">
        <v>71.900000000000006</v>
      </c>
      <c r="AW1439" s="34">
        <v>193</v>
      </c>
      <c r="AX1439" s="34">
        <v>191</v>
      </c>
      <c r="AY1439" s="384">
        <v>67</v>
      </c>
      <c r="AZ1439" s="382">
        <v>49.84</v>
      </c>
      <c r="BA1439" s="382">
        <v>49.84</v>
      </c>
      <c r="BB1439" s="49">
        <v>30</v>
      </c>
      <c r="BC1439" s="48">
        <v>1.18</v>
      </c>
      <c r="BD1439" s="3" t="s">
        <v>85</v>
      </c>
      <c r="BE1439" s="412" t="s">
        <v>85</v>
      </c>
      <c r="BF1439" s="3" t="s">
        <v>85</v>
      </c>
      <c r="BG1439" s="412" t="s">
        <v>85</v>
      </c>
      <c r="BH1439" s="70">
        <v>27.9</v>
      </c>
      <c r="BI1439" s="50">
        <v>19.055118110236201</v>
      </c>
      <c r="BJ1439" s="50">
        <v>19.055118110236201</v>
      </c>
      <c r="BK1439" s="50">
        <v>10.944881889763799</v>
      </c>
      <c r="BL1439" s="357">
        <v>6.5123167999999981E-2</v>
      </c>
      <c r="BM1439" s="73">
        <v>36</v>
      </c>
      <c r="BN1439" s="107" t="s">
        <v>3374</v>
      </c>
      <c r="BO1439" s="46" t="s">
        <v>3891</v>
      </c>
      <c r="BP1439" s="74" t="s">
        <v>4730</v>
      </c>
      <c r="BQ1439" s="74" t="s">
        <v>3907</v>
      </c>
      <c r="BR1439" s="74" t="s">
        <v>5142</v>
      </c>
      <c r="BS1439" s="74" t="s">
        <v>2734</v>
      </c>
      <c r="BT1439" s="74" t="s">
        <v>4116</v>
      </c>
      <c r="BU1439" s="74" t="s">
        <v>5141</v>
      </c>
      <c r="BV1439" s="74" t="s">
        <v>4101</v>
      </c>
      <c r="BW1439" s="74" t="s">
        <v>3909</v>
      </c>
      <c r="BX1439" s="74"/>
      <c r="BY1439" s="74"/>
      <c r="BZ1439" s="300"/>
      <c r="CA1439" s="356"/>
      <c r="CB1439" s="300"/>
      <c r="CC1439" s="356"/>
      <c r="CD1439" s="311" t="str">
        <f t="shared" si="175"/>
        <v>DISCONTINUED - MR702 Bead Grip, 16x8, 0mm Offset, 6x120, 67mm Centerbore, Method Bronze</v>
      </c>
      <c r="CE1439" s="311" t="s">
        <v>3721</v>
      </c>
      <c r="CF1439" s="311" t="s">
        <v>3720</v>
      </c>
      <c r="CG1439" s="300" t="str">
        <f t="shared" si="174"/>
        <v>TRAIL (7XX)</v>
      </c>
    </row>
    <row r="1440" spans="1:85" s="36" customFormat="1" ht="15" customHeight="1">
      <c r="A1440" s="571">
        <f t="shared" si="173"/>
        <v>1437</v>
      </c>
      <c r="B1440" s="3" t="s">
        <v>84</v>
      </c>
      <c r="C1440" s="92" t="s">
        <v>1247</v>
      </c>
      <c r="D1440" s="74" t="s">
        <v>5483</v>
      </c>
      <c r="E1440" s="84" t="s">
        <v>10041</v>
      </c>
      <c r="F1440" s="84" t="s">
        <v>10041</v>
      </c>
      <c r="G1440" s="83"/>
      <c r="H1440" s="83"/>
      <c r="I1440" s="81" t="s">
        <v>3077</v>
      </c>
      <c r="J1440" s="299">
        <v>43587.429849537039</v>
      </c>
      <c r="K1440" s="305">
        <v>45824</v>
      </c>
      <c r="L1440" s="282" t="s">
        <v>1239</v>
      </c>
      <c r="M1440" s="328">
        <v>345</v>
      </c>
      <c r="N1440" s="85"/>
      <c r="O1440" s="409"/>
      <c r="P1440" s="74">
        <v>17</v>
      </c>
      <c r="Q1440" s="74">
        <v>7.5</v>
      </c>
      <c r="R1440" s="92" t="s">
        <v>1696</v>
      </c>
      <c r="S1440" s="74">
        <v>6</v>
      </c>
      <c r="T1440" s="74">
        <v>130</v>
      </c>
      <c r="U1440" s="74">
        <v>50</v>
      </c>
      <c r="V1440" s="77">
        <v>6.2</v>
      </c>
      <c r="W1440" s="93" t="s">
        <v>85</v>
      </c>
      <c r="X1440" s="77">
        <v>84.1</v>
      </c>
      <c r="Y1440" s="76">
        <v>27.45</v>
      </c>
      <c r="Z1440" s="47">
        <v>3640</v>
      </c>
      <c r="AA1440" s="81" t="s">
        <v>2165</v>
      </c>
      <c r="AB1440" s="72" t="s">
        <v>2845</v>
      </c>
      <c r="AC1440" s="47" t="s">
        <v>9916</v>
      </c>
      <c r="AD1440" s="74" t="s">
        <v>3940</v>
      </c>
      <c r="AE1440" s="46" t="s">
        <v>8501</v>
      </c>
      <c r="AF1440" s="82">
        <v>22</v>
      </c>
      <c r="AG1440" s="80" t="s">
        <v>85</v>
      </c>
      <c r="AH1440" s="73" t="s">
        <v>85</v>
      </c>
      <c r="AI1440" s="73" t="s">
        <v>85</v>
      </c>
      <c r="AJ1440" s="73" t="s">
        <v>85</v>
      </c>
      <c r="AK1440" s="9" t="s">
        <v>85</v>
      </c>
      <c r="AL1440" s="92" t="s">
        <v>236</v>
      </c>
      <c r="AM1440" s="74" t="s">
        <v>85</v>
      </c>
      <c r="AN1440" s="38" t="s">
        <v>85</v>
      </c>
      <c r="AO1440" s="74" t="s">
        <v>85</v>
      </c>
      <c r="AP1440" s="75">
        <v>16.2</v>
      </c>
      <c r="AQ1440" s="75">
        <v>60</v>
      </c>
      <c r="AR1440" s="74">
        <v>160</v>
      </c>
      <c r="AS1440" s="34">
        <v>6</v>
      </c>
      <c r="AT1440" s="34">
        <v>12</v>
      </c>
      <c r="AU1440" s="34">
        <v>19</v>
      </c>
      <c r="AV1440" s="34">
        <v>18</v>
      </c>
      <c r="AW1440" s="34">
        <v>207</v>
      </c>
      <c r="AX1440" s="34">
        <v>191.9</v>
      </c>
      <c r="AY1440" s="384">
        <v>82.6</v>
      </c>
      <c r="AZ1440" s="382">
        <v>31.63</v>
      </c>
      <c r="BA1440" s="382">
        <v>39.18</v>
      </c>
      <c r="BB1440" s="49">
        <v>30</v>
      </c>
      <c r="BC1440" s="48">
        <v>1.18</v>
      </c>
      <c r="BD1440" s="3" t="s">
        <v>85</v>
      </c>
      <c r="BE1440" s="412" t="s">
        <v>85</v>
      </c>
      <c r="BF1440" s="3" t="s">
        <v>85</v>
      </c>
      <c r="BG1440" s="412" t="s">
        <v>85</v>
      </c>
      <c r="BH1440" s="70">
        <v>30.95</v>
      </c>
      <c r="BI1440" s="50">
        <v>20.236220472440898</v>
      </c>
      <c r="BJ1440" s="50">
        <v>20.236220472440898</v>
      </c>
      <c r="BK1440" s="50">
        <v>10.4330708661417</v>
      </c>
      <c r="BL1440" s="357">
        <v>7.001193999999944E-2</v>
      </c>
      <c r="BM1440" s="73">
        <v>36</v>
      </c>
      <c r="BN1440" s="107" t="s">
        <v>3374</v>
      </c>
      <c r="BO1440" s="46" t="s">
        <v>3891</v>
      </c>
      <c r="BP1440" s="74" t="s">
        <v>4730</v>
      </c>
      <c r="BQ1440" s="74" t="s">
        <v>3907</v>
      </c>
      <c r="BR1440" s="74" t="s">
        <v>5142</v>
      </c>
      <c r="BS1440" s="74" t="s">
        <v>2734</v>
      </c>
      <c r="BT1440" s="74" t="s">
        <v>4116</v>
      </c>
      <c r="BU1440" s="74" t="s">
        <v>5141</v>
      </c>
      <c r="BV1440" s="74" t="s">
        <v>4101</v>
      </c>
      <c r="BW1440" s="74" t="s">
        <v>3909</v>
      </c>
      <c r="BX1440" s="74"/>
      <c r="BY1440" s="74"/>
      <c r="BZ1440" s="300"/>
      <c r="CA1440" s="356"/>
      <c r="CB1440" s="300"/>
      <c r="CC1440" s="356"/>
      <c r="CD1440" s="311" t="str">
        <f t="shared" si="175"/>
        <v>DISCONTINUED - MR702 Bead Grip, 17x7.5, +50mm Offset, 6x130, 84.1mm Centerbore, Matte Black</v>
      </c>
      <c r="CE1440" s="311" t="s">
        <v>3721</v>
      </c>
      <c r="CF1440" s="311" t="s">
        <v>3720</v>
      </c>
      <c r="CG1440" s="300" t="str">
        <f t="shared" si="174"/>
        <v>TRAIL (7XX)</v>
      </c>
    </row>
    <row r="1441" spans="1:85" s="36" customFormat="1" ht="15" customHeight="1">
      <c r="A1441" s="571">
        <f t="shared" si="173"/>
        <v>1438</v>
      </c>
      <c r="B1441" s="3" t="s">
        <v>84</v>
      </c>
      <c r="C1441" s="92" t="s">
        <v>1247</v>
      </c>
      <c r="D1441" s="75" t="s">
        <v>5485</v>
      </c>
      <c r="E1441" s="84" t="s">
        <v>10042</v>
      </c>
      <c r="F1441" s="84" t="s">
        <v>10042</v>
      </c>
      <c r="G1441" s="83"/>
      <c r="H1441" s="83"/>
      <c r="I1441" s="43" t="s">
        <v>3336</v>
      </c>
      <c r="J1441" s="316">
        <v>43714</v>
      </c>
      <c r="K1441" s="305">
        <v>45824</v>
      </c>
      <c r="L1441" s="282" t="s">
        <v>1239</v>
      </c>
      <c r="M1441" s="328">
        <v>272</v>
      </c>
      <c r="N1441" s="85"/>
      <c r="O1441" s="409"/>
      <c r="P1441" s="75">
        <v>15</v>
      </c>
      <c r="Q1441" s="76">
        <v>7</v>
      </c>
      <c r="R1441" s="92" t="s">
        <v>1684</v>
      </c>
      <c r="S1441" s="75">
        <v>5</v>
      </c>
      <c r="T1441" s="75">
        <v>100</v>
      </c>
      <c r="U1441" s="75">
        <v>15</v>
      </c>
      <c r="V1441" s="68">
        <v>4.5999999999999996</v>
      </c>
      <c r="W1441" s="95" t="s">
        <v>85</v>
      </c>
      <c r="X1441" s="77">
        <v>56.1</v>
      </c>
      <c r="Y1441" s="39">
        <v>19.14</v>
      </c>
      <c r="Z1441" s="47">
        <v>2100</v>
      </c>
      <c r="AA1441" s="43" t="s">
        <v>2165</v>
      </c>
      <c r="AB1441" s="72" t="s">
        <v>2845</v>
      </c>
      <c r="AC1441" s="47" t="s">
        <v>9665</v>
      </c>
      <c r="AD1441" s="74" t="s">
        <v>3939</v>
      </c>
      <c r="AE1441" s="46" t="s">
        <v>8501</v>
      </c>
      <c r="AF1441" s="82">
        <v>22</v>
      </c>
      <c r="AG1441" s="80" t="s">
        <v>85</v>
      </c>
      <c r="AH1441" s="80" t="s">
        <v>85</v>
      </c>
      <c r="AI1441" s="14" t="s">
        <v>85</v>
      </c>
      <c r="AJ1441" s="14" t="s">
        <v>85</v>
      </c>
      <c r="AK1441" s="9" t="s">
        <v>85</v>
      </c>
      <c r="AL1441" s="92" t="s">
        <v>236</v>
      </c>
      <c r="AM1441" s="74" t="s">
        <v>85</v>
      </c>
      <c r="AN1441" s="38" t="s">
        <v>85</v>
      </c>
      <c r="AO1441" s="74" t="s">
        <v>85</v>
      </c>
      <c r="AP1441" s="75">
        <v>16.2</v>
      </c>
      <c r="AQ1441" s="75">
        <v>60</v>
      </c>
      <c r="AR1441" s="75">
        <v>130</v>
      </c>
      <c r="AS1441" s="34">
        <v>30</v>
      </c>
      <c r="AT1441" s="34">
        <v>33.9</v>
      </c>
      <c r="AU1441" s="25">
        <v>35</v>
      </c>
      <c r="AV1441" s="34">
        <v>32.799999999999997</v>
      </c>
      <c r="AW1441" s="25">
        <v>178</v>
      </c>
      <c r="AX1441" s="67">
        <v>172</v>
      </c>
      <c r="AY1441" s="385">
        <v>56.1</v>
      </c>
      <c r="AZ1441" s="382">
        <v>28</v>
      </c>
      <c r="BA1441" s="382">
        <v>28</v>
      </c>
      <c r="BB1441" s="49">
        <v>30</v>
      </c>
      <c r="BC1441" s="48">
        <v>1.18</v>
      </c>
      <c r="BD1441" s="3" t="s">
        <v>85</v>
      </c>
      <c r="BE1441" s="412" t="s">
        <v>85</v>
      </c>
      <c r="BF1441" s="3" t="s">
        <v>85</v>
      </c>
      <c r="BG1441" s="412" t="s">
        <v>85</v>
      </c>
      <c r="BH1441" s="70">
        <v>22.93</v>
      </c>
      <c r="BI1441" s="50">
        <v>17.8740157480315</v>
      </c>
      <c r="BJ1441" s="50">
        <v>17.8740157480315</v>
      </c>
      <c r="BK1441" s="50">
        <v>9.8425196850393704</v>
      </c>
      <c r="BL1441" s="357">
        <v>5.1529000000000012E-2</v>
      </c>
      <c r="BM1441" s="3">
        <v>48</v>
      </c>
      <c r="BN1441" s="107" t="s">
        <v>3374</v>
      </c>
      <c r="BO1441" s="46" t="s">
        <v>3891</v>
      </c>
      <c r="BP1441" s="74" t="s">
        <v>4730</v>
      </c>
      <c r="BQ1441" s="74" t="s">
        <v>3907</v>
      </c>
      <c r="BR1441" s="74" t="s">
        <v>5143</v>
      </c>
      <c r="BS1441" s="74" t="s">
        <v>2734</v>
      </c>
      <c r="BT1441" s="74" t="s">
        <v>4116</v>
      </c>
      <c r="BU1441" s="74" t="s">
        <v>5141</v>
      </c>
      <c r="BV1441" s="74" t="s">
        <v>5127</v>
      </c>
      <c r="BW1441" s="74" t="s">
        <v>4101</v>
      </c>
      <c r="BX1441" s="74" t="s">
        <v>3909</v>
      </c>
      <c r="BY1441" s="74"/>
      <c r="BZ1441" s="334" t="s">
        <v>8355</v>
      </c>
      <c r="CA1441" s="364" t="s">
        <v>8356</v>
      </c>
      <c r="CB1441" s="337" t="s">
        <v>8352</v>
      </c>
      <c r="CC1441" s="364" t="s">
        <v>8354</v>
      </c>
      <c r="CD1441" s="311" t="str">
        <f t="shared" si="175"/>
        <v>DISCONTINUED - MR704 Bead Grip, 15x7, +15mm Offset, 5x100, 56.1mm Centerbore, Matte Black</v>
      </c>
      <c r="CE1441" s="311" t="s">
        <v>3721</v>
      </c>
      <c r="CF1441" s="311" t="s">
        <v>3720</v>
      </c>
      <c r="CG1441" s="300" t="str">
        <f t="shared" si="174"/>
        <v>TRAIL (7XX)</v>
      </c>
    </row>
    <row r="1442" spans="1:85" s="36" customFormat="1" ht="15" customHeight="1">
      <c r="A1442" s="571">
        <f t="shared" si="173"/>
        <v>1439</v>
      </c>
      <c r="B1442" s="13" t="s">
        <v>84</v>
      </c>
      <c r="C1442" s="97" t="s">
        <v>1247</v>
      </c>
      <c r="D1442" s="75" t="s">
        <v>5485</v>
      </c>
      <c r="E1442" s="84" t="s">
        <v>10043</v>
      </c>
      <c r="F1442" s="84" t="s">
        <v>10043</v>
      </c>
      <c r="G1442" s="83"/>
      <c r="H1442" s="83"/>
      <c r="I1442" s="43" t="s">
        <v>3339</v>
      </c>
      <c r="J1442" s="316">
        <v>43714</v>
      </c>
      <c r="K1442" s="305">
        <v>45824</v>
      </c>
      <c r="L1442" s="282" t="s">
        <v>1239</v>
      </c>
      <c r="M1442" s="328">
        <v>345</v>
      </c>
      <c r="N1442" s="85"/>
      <c r="O1442" s="409"/>
      <c r="P1442" s="75">
        <v>16</v>
      </c>
      <c r="Q1442" s="39">
        <v>8</v>
      </c>
      <c r="R1442" s="92" t="s">
        <v>1089</v>
      </c>
      <c r="S1442" s="75">
        <v>6</v>
      </c>
      <c r="T1442" s="75">
        <v>5.5</v>
      </c>
      <c r="U1442" s="75">
        <v>0</v>
      </c>
      <c r="V1442" s="68">
        <v>4.5</v>
      </c>
      <c r="W1442" s="95" t="s">
        <v>85</v>
      </c>
      <c r="X1442" s="68">
        <v>106.25</v>
      </c>
      <c r="Y1442" s="39">
        <v>25.79</v>
      </c>
      <c r="Z1442" s="47">
        <v>2650</v>
      </c>
      <c r="AA1442" s="43" t="s">
        <v>2093</v>
      </c>
      <c r="AB1442" s="72" t="s">
        <v>2850</v>
      </c>
      <c r="AC1442" s="47" t="s">
        <v>9708</v>
      </c>
      <c r="AD1442" s="74" t="s">
        <v>3941</v>
      </c>
      <c r="AE1442" s="46" t="s">
        <v>8501</v>
      </c>
      <c r="AF1442" s="82">
        <v>22</v>
      </c>
      <c r="AG1442" s="14" t="s">
        <v>85</v>
      </c>
      <c r="AH1442" s="14" t="s">
        <v>85</v>
      </c>
      <c r="AI1442" s="14" t="s">
        <v>85</v>
      </c>
      <c r="AJ1442" s="14" t="s">
        <v>85</v>
      </c>
      <c r="AK1442" s="9" t="s">
        <v>85</v>
      </c>
      <c r="AL1442" s="92" t="s">
        <v>236</v>
      </c>
      <c r="AM1442" s="75" t="s">
        <v>1649</v>
      </c>
      <c r="AN1442" s="38">
        <v>2.75</v>
      </c>
      <c r="AO1442" s="3">
        <v>78.3</v>
      </c>
      <c r="AP1442" s="75">
        <v>16.2</v>
      </c>
      <c r="AQ1442" s="75">
        <v>60</v>
      </c>
      <c r="AR1442" s="75">
        <v>175</v>
      </c>
      <c r="AS1442" s="34">
        <v>4</v>
      </c>
      <c r="AT1442" s="34">
        <v>21.7</v>
      </c>
      <c r="AU1442" s="25">
        <v>42</v>
      </c>
      <c r="AV1442" s="34">
        <v>40</v>
      </c>
      <c r="AW1442" s="25">
        <v>194</v>
      </c>
      <c r="AX1442" s="67">
        <v>191</v>
      </c>
      <c r="AY1442" s="385">
        <v>103.36</v>
      </c>
      <c r="AZ1442" s="382">
        <v>34.42</v>
      </c>
      <c r="BA1442" s="382">
        <v>42.73</v>
      </c>
      <c r="BB1442" s="49">
        <v>45</v>
      </c>
      <c r="BC1442" s="48">
        <v>1.77</v>
      </c>
      <c r="BD1442" s="13" t="s">
        <v>85</v>
      </c>
      <c r="BE1442" s="412" t="s">
        <v>85</v>
      </c>
      <c r="BF1442" s="13" t="s">
        <v>85</v>
      </c>
      <c r="BG1442" s="412" t="s">
        <v>85</v>
      </c>
      <c r="BH1442" s="70">
        <v>30.2</v>
      </c>
      <c r="BI1442" s="50">
        <v>19.055118110236201</v>
      </c>
      <c r="BJ1442" s="50">
        <v>19.055118110236201</v>
      </c>
      <c r="BK1442" s="50">
        <v>10.944881889763799</v>
      </c>
      <c r="BL1442" s="357">
        <v>6.5123167999999981E-2</v>
      </c>
      <c r="BM1442" s="14">
        <v>36</v>
      </c>
      <c r="BN1442" s="107" t="s">
        <v>3374</v>
      </c>
      <c r="BO1442" s="46" t="s">
        <v>3891</v>
      </c>
      <c r="BP1442" s="74" t="s">
        <v>4730</v>
      </c>
      <c r="BQ1442" s="74" t="s">
        <v>3907</v>
      </c>
      <c r="BR1442" s="74" t="s">
        <v>5143</v>
      </c>
      <c r="BS1442" s="74" t="s">
        <v>2734</v>
      </c>
      <c r="BT1442" s="74" t="s">
        <v>4116</v>
      </c>
      <c r="BU1442" s="74" t="s">
        <v>5141</v>
      </c>
      <c r="BV1442" s="74" t="s">
        <v>5127</v>
      </c>
      <c r="BW1442" s="74" t="s">
        <v>4101</v>
      </c>
      <c r="BX1442" s="74" t="s">
        <v>3909</v>
      </c>
      <c r="BY1442" s="74"/>
      <c r="BZ1442" s="334" t="s">
        <v>6331</v>
      </c>
      <c r="CA1442" s="364" t="s">
        <v>8369</v>
      </c>
      <c r="CB1442" s="337" t="s">
        <v>6334</v>
      </c>
      <c r="CC1442" s="364" t="s">
        <v>8370</v>
      </c>
      <c r="CD1442" s="311" t="str">
        <f t="shared" si="175"/>
        <v>DISCONTINUED - MR704 Bead Grip, 16x8, 0mm Offset, 6x5.5, 106.25mm Centerbore, Titanium</v>
      </c>
      <c r="CE1442" s="311" t="s">
        <v>3721</v>
      </c>
      <c r="CF1442" s="311" t="s">
        <v>3720</v>
      </c>
      <c r="CG1442" s="300" t="str">
        <f t="shared" si="174"/>
        <v>TRAIL (7XX)</v>
      </c>
    </row>
    <row r="1443" spans="1:85" s="36" customFormat="1" ht="15" customHeight="1">
      <c r="A1443" s="571">
        <f t="shared" si="173"/>
        <v>1440</v>
      </c>
      <c r="B1443" s="13" t="s">
        <v>84</v>
      </c>
      <c r="C1443" s="97" t="s">
        <v>1247</v>
      </c>
      <c r="D1443" s="75" t="s">
        <v>5488</v>
      </c>
      <c r="E1443" s="84" t="s">
        <v>10044</v>
      </c>
      <c r="F1443" s="84" t="s">
        <v>10044</v>
      </c>
      <c r="G1443" s="83"/>
      <c r="H1443" s="83"/>
      <c r="I1443" s="43" t="s">
        <v>5255</v>
      </c>
      <c r="J1443" s="315">
        <v>44488.474947511575</v>
      </c>
      <c r="K1443" s="305">
        <v>45824</v>
      </c>
      <c r="L1443" s="282" t="s">
        <v>1239</v>
      </c>
      <c r="M1443" s="328">
        <v>356</v>
      </c>
      <c r="N1443" s="85"/>
      <c r="O1443" s="409"/>
      <c r="P1443" s="75">
        <v>17</v>
      </c>
      <c r="Q1443" s="76">
        <v>7.5</v>
      </c>
      <c r="R1443" s="92" t="s">
        <v>1689</v>
      </c>
      <c r="S1443" s="75">
        <v>5</v>
      </c>
      <c r="T1443" s="75">
        <v>160</v>
      </c>
      <c r="U1443" s="75">
        <v>50</v>
      </c>
      <c r="V1443" s="77">
        <v>6.2</v>
      </c>
      <c r="W1443" s="95" t="s">
        <v>85</v>
      </c>
      <c r="X1443" s="68">
        <v>65</v>
      </c>
      <c r="Y1443" s="39">
        <v>29.61</v>
      </c>
      <c r="Z1443" s="47">
        <v>3640</v>
      </c>
      <c r="AA1443" s="43" t="s">
        <v>2165</v>
      </c>
      <c r="AB1443" s="72" t="s">
        <v>2845</v>
      </c>
      <c r="AC1443" s="47" t="s">
        <v>9876</v>
      </c>
      <c r="AD1443" s="74" t="s">
        <v>3940</v>
      </c>
      <c r="AE1443" s="46" t="s">
        <v>8501</v>
      </c>
      <c r="AF1443" s="82">
        <v>22</v>
      </c>
      <c r="AG1443" s="14" t="s">
        <v>85</v>
      </c>
      <c r="AH1443" s="14" t="s">
        <v>85</v>
      </c>
      <c r="AI1443" s="13" t="s">
        <v>85</v>
      </c>
      <c r="AJ1443" s="14" t="s">
        <v>85</v>
      </c>
      <c r="AK1443" s="9" t="s">
        <v>85</v>
      </c>
      <c r="AL1443" s="92" t="s">
        <v>236</v>
      </c>
      <c r="AM1443" s="75" t="s">
        <v>85</v>
      </c>
      <c r="AN1443" s="38" t="s">
        <v>85</v>
      </c>
      <c r="AO1443" s="75" t="s">
        <v>85</v>
      </c>
      <c r="AP1443" s="75">
        <v>16.2</v>
      </c>
      <c r="AQ1443" s="75">
        <v>60</v>
      </c>
      <c r="AR1443" s="75">
        <v>190</v>
      </c>
      <c r="AS1443" s="34">
        <v>0</v>
      </c>
      <c r="AT1443" s="34">
        <v>2.9</v>
      </c>
      <c r="AU1443" s="25">
        <v>7</v>
      </c>
      <c r="AV1443" s="34">
        <v>7</v>
      </c>
      <c r="AW1443" s="25">
        <v>199</v>
      </c>
      <c r="AX1443" s="67">
        <v>184</v>
      </c>
      <c r="AY1443" s="77">
        <v>65</v>
      </c>
      <c r="AZ1443" s="49">
        <v>32</v>
      </c>
      <c r="BA1443" s="49">
        <v>32</v>
      </c>
      <c r="BB1443" s="49">
        <v>0</v>
      </c>
      <c r="BC1443" s="48">
        <v>0</v>
      </c>
      <c r="BD1443" s="13" t="s">
        <v>85</v>
      </c>
      <c r="BE1443" s="412" t="s">
        <v>85</v>
      </c>
      <c r="BF1443" s="13" t="s">
        <v>85</v>
      </c>
      <c r="BG1443" s="412" t="s">
        <v>85</v>
      </c>
      <c r="BH1443" s="70">
        <v>33.61</v>
      </c>
      <c r="BI1443" s="50">
        <v>20.236220472440898</v>
      </c>
      <c r="BJ1443" s="50">
        <v>20.236220472440898</v>
      </c>
      <c r="BK1443" s="50">
        <v>10.4330708661417</v>
      </c>
      <c r="BL1443" s="357">
        <v>7.001193999999944E-2</v>
      </c>
      <c r="BM1443" s="14">
        <v>36</v>
      </c>
      <c r="BN1443" s="107" t="s">
        <v>3374</v>
      </c>
      <c r="BO1443" s="46" t="s">
        <v>3891</v>
      </c>
      <c r="BP1443" s="74" t="s">
        <v>4730</v>
      </c>
      <c r="BQ1443" s="74" t="s">
        <v>3907</v>
      </c>
      <c r="BR1443" s="74" t="s">
        <v>5165</v>
      </c>
      <c r="BS1443" s="74" t="s">
        <v>2734</v>
      </c>
      <c r="BT1443" s="74" t="s">
        <v>5619</v>
      </c>
      <c r="BU1443" s="74" t="s">
        <v>5126</v>
      </c>
      <c r="BV1443" s="74" t="s">
        <v>5620</v>
      </c>
      <c r="BW1443" s="74" t="s">
        <v>4101</v>
      </c>
      <c r="BX1443" s="74" t="s">
        <v>3909</v>
      </c>
      <c r="BY1443" s="74"/>
      <c r="BZ1443" s="334"/>
      <c r="CA1443" s="364"/>
      <c r="CB1443" s="337"/>
      <c r="CC1443" s="364"/>
      <c r="CD1443" s="311" t="str">
        <f t="shared" si="175"/>
        <v>DISCONTINUED - MR706 Bead Grip, 17x7.5, +50mm Offset, 5x160, 65mm Centerbore, Matte Black</v>
      </c>
      <c r="CE1443" s="311" t="s">
        <v>3721</v>
      </c>
      <c r="CF1443" s="311" t="s">
        <v>3720</v>
      </c>
      <c r="CG1443" s="300" t="str">
        <f t="shared" si="174"/>
        <v>TRAIL (7XX)</v>
      </c>
    </row>
    <row r="1444" spans="1:85" s="36" customFormat="1" ht="15" customHeight="1">
      <c r="A1444" s="571">
        <f t="shared" si="173"/>
        <v>1441</v>
      </c>
      <c r="B1444" s="13" t="s">
        <v>84</v>
      </c>
      <c r="C1444" s="97" t="s">
        <v>1247</v>
      </c>
      <c r="D1444" s="75" t="s">
        <v>5488</v>
      </c>
      <c r="E1444" s="84" t="s">
        <v>10045</v>
      </c>
      <c r="F1444" s="84" t="s">
        <v>10045</v>
      </c>
      <c r="G1444" s="83"/>
      <c r="H1444" s="83"/>
      <c r="I1444" s="43" t="s">
        <v>5256</v>
      </c>
      <c r="J1444" s="315">
        <v>44488.475485023147</v>
      </c>
      <c r="K1444" s="305">
        <v>45824</v>
      </c>
      <c r="L1444" s="282" t="s">
        <v>1239</v>
      </c>
      <c r="M1444" s="328">
        <v>356</v>
      </c>
      <c r="N1444" s="85"/>
      <c r="O1444" s="409"/>
      <c r="P1444" s="75">
        <v>17</v>
      </c>
      <c r="Q1444" s="76">
        <v>7.5</v>
      </c>
      <c r="R1444" s="92" t="s">
        <v>1689</v>
      </c>
      <c r="S1444" s="75">
        <v>5</v>
      </c>
      <c r="T1444" s="75">
        <v>160</v>
      </c>
      <c r="U1444" s="75">
        <v>50</v>
      </c>
      <c r="V1444" s="77">
        <v>6.2</v>
      </c>
      <c r="W1444" s="95" t="s">
        <v>85</v>
      </c>
      <c r="X1444" s="68">
        <v>65</v>
      </c>
      <c r="Y1444" s="39">
        <v>29.61</v>
      </c>
      <c r="Z1444" s="47">
        <v>3640</v>
      </c>
      <c r="AA1444" s="43" t="s">
        <v>2168</v>
      </c>
      <c r="AB1444" s="72" t="s">
        <v>2846</v>
      </c>
      <c r="AC1444" s="47" t="s">
        <v>9876</v>
      </c>
      <c r="AD1444" s="74" t="s">
        <v>3940</v>
      </c>
      <c r="AE1444" s="46" t="s">
        <v>8501</v>
      </c>
      <c r="AF1444" s="82">
        <v>22</v>
      </c>
      <c r="AG1444" s="14" t="s">
        <v>85</v>
      </c>
      <c r="AH1444" s="14" t="s">
        <v>85</v>
      </c>
      <c r="AI1444" s="13" t="s">
        <v>85</v>
      </c>
      <c r="AJ1444" s="14" t="s">
        <v>85</v>
      </c>
      <c r="AK1444" s="9" t="s">
        <v>85</v>
      </c>
      <c r="AL1444" s="92" t="s">
        <v>236</v>
      </c>
      <c r="AM1444" s="75" t="s">
        <v>85</v>
      </c>
      <c r="AN1444" s="38" t="s">
        <v>85</v>
      </c>
      <c r="AO1444" s="75" t="s">
        <v>85</v>
      </c>
      <c r="AP1444" s="75">
        <v>16.2</v>
      </c>
      <c r="AQ1444" s="75">
        <v>60</v>
      </c>
      <c r="AR1444" s="75">
        <v>190</v>
      </c>
      <c r="AS1444" s="34">
        <v>0</v>
      </c>
      <c r="AT1444" s="34">
        <v>2.9</v>
      </c>
      <c r="AU1444" s="25">
        <v>7</v>
      </c>
      <c r="AV1444" s="34">
        <v>7</v>
      </c>
      <c r="AW1444" s="25">
        <v>199</v>
      </c>
      <c r="AX1444" s="67">
        <v>184</v>
      </c>
      <c r="AY1444" s="77">
        <v>65</v>
      </c>
      <c r="AZ1444" s="49">
        <v>32</v>
      </c>
      <c r="BA1444" s="49">
        <v>32</v>
      </c>
      <c r="BB1444" s="49">
        <v>0</v>
      </c>
      <c r="BC1444" s="48">
        <v>0</v>
      </c>
      <c r="BD1444" s="13" t="s">
        <v>85</v>
      </c>
      <c r="BE1444" s="412" t="s">
        <v>85</v>
      </c>
      <c r="BF1444" s="13" t="s">
        <v>85</v>
      </c>
      <c r="BG1444" s="412" t="s">
        <v>85</v>
      </c>
      <c r="BH1444" s="70">
        <v>33.61</v>
      </c>
      <c r="BI1444" s="50">
        <v>20.236220472440898</v>
      </c>
      <c r="BJ1444" s="50">
        <v>20.236220472440898</v>
      </c>
      <c r="BK1444" s="50">
        <v>10.4330708661417</v>
      </c>
      <c r="BL1444" s="357">
        <v>7.001193999999944E-2</v>
      </c>
      <c r="BM1444" s="14">
        <v>36</v>
      </c>
      <c r="BN1444" s="107" t="s">
        <v>3374</v>
      </c>
      <c r="BO1444" s="46" t="s">
        <v>3891</v>
      </c>
      <c r="BP1444" s="74" t="s">
        <v>4730</v>
      </c>
      <c r="BQ1444" s="74" t="s">
        <v>3907</v>
      </c>
      <c r="BR1444" s="74" t="s">
        <v>5165</v>
      </c>
      <c r="BS1444" s="74" t="s">
        <v>2734</v>
      </c>
      <c r="BT1444" s="74" t="s">
        <v>5619</v>
      </c>
      <c r="BU1444" s="74" t="s">
        <v>5126</v>
      </c>
      <c r="BV1444" s="74" t="s">
        <v>5620</v>
      </c>
      <c r="BW1444" s="74" t="s">
        <v>4101</v>
      </c>
      <c r="BX1444" s="74" t="s">
        <v>3909</v>
      </c>
      <c r="BY1444" s="74"/>
      <c r="BZ1444" s="334"/>
      <c r="CA1444" s="364"/>
      <c r="CB1444" s="337"/>
      <c r="CC1444" s="364"/>
      <c r="CD1444" s="311" t="str">
        <f t="shared" si="175"/>
        <v>DISCONTINUED - MR706 Bead Grip, 17x7.5, +50mm Offset, 5x160, 65mm Centerbore, Method Bronze</v>
      </c>
      <c r="CE1444" s="311" t="s">
        <v>3721</v>
      </c>
      <c r="CF1444" s="311" t="s">
        <v>3720</v>
      </c>
      <c r="CG1444" s="300" t="str">
        <f t="shared" si="174"/>
        <v>TRAIL (7XX)</v>
      </c>
    </row>
    <row r="1445" spans="1:85" s="36" customFormat="1" ht="15" customHeight="1">
      <c r="A1445" s="571">
        <f t="shared" si="173"/>
        <v>1442</v>
      </c>
      <c r="B1445" s="13" t="s">
        <v>84</v>
      </c>
      <c r="C1445" s="97" t="s">
        <v>1247</v>
      </c>
      <c r="D1445" s="75" t="s">
        <v>5488</v>
      </c>
      <c r="E1445" s="84" t="s">
        <v>10046</v>
      </c>
      <c r="F1445" s="84" t="s">
        <v>10046</v>
      </c>
      <c r="G1445" s="83"/>
      <c r="H1445" s="83"/>
      <c r="I1445" s="43" t="s">
        <v>5258</v>
      </c>
      <c r="J1445" s="315">
        <v>44488.476555462963</v>
      </c>
      <c r="K1445" s="305">
        <v>45824</v>
      </c>
      <c r="L1445" s="282" t="s">
        <v>1239</v>
      </c>
      <c r="M1445" s="328">
        <v>356</v>
      </c>
      <c r="N1445" s="85"/>
      <c r="O1445" s="409"/>
      <c r="P1445" s="75">
        <v>17</v>
      </c>
      <c r="Q1445" s="76">
        <v>7.5</v>
      </c>
      <c r="R1445" s="92" t="s">
        <v>1696</v>
      </c>
      <c r="S1445" s="75">
        <v>6</v>
      </c>
      <c r="T1445" s="75">
        <v>130</v>
      </c>
      <c r="U1445" s="75">
        <v>50</v>
      </c>
      <c r="V1445" s="77">
        <v>6.2</v>
      </c>
      <c r="W1445" s="95" t="s">
        <v>85</v>
      </c>
      <c r="X1445" s="68">
        <v>84.1</v>
      </c>
      <c r="Y1445" s="39">
        <v>29.67</v>
      </c>
      <c r="Z1445" s="47">
        <v>3640</v>
      </c>
      <c r="AA1445" s="43" t="s">
        <v>2168</v>
      </c>
      <c r="AB1445" s="72" t="s">
        <v>2846</v>
      </c>
      <c r="AC1445" s="47" t="s">
        <v>9916</v>
      </c>
      <c r="AD1445" s="74" t="s">
        <v>3940</v>
      </c>
      <c r="AE1445" s="46" t="s">
        <v>8501</v>
      </c>
      <c r="AF1445" s="82">
        <v>22</v>
      </c>
      <c r="AG1445" s="14" t="s">
        <v>85</v>
      </c>
      <c r="AH1445" s="14" t="s">
        <v>85</v>
      </c>
      <c r="AI1445" s="13" t="s">
        <v>85</v>
      </c>
      <c r="AJ1445" s="14" t="s">
        <v>85</v>
      </c>
      <c r="AK1445" s="9" t="s">
        <v>85</v>
      </c>
      <c r="AL1445" s="92" t="s">
        <v>236</v>
      </c>
      <c r="AM1445" s="75" t="s">
        <v>85</v>
      </c>
      <c r="AN1445" s="38" t="s">
        <v>85</v>
      </c>
      <c r="AO1445" s="75" t="s">
        <v>85</v>
      </c>
      <c r="AP1445" s="75">
        <v>16.2</v>
      </c>
      <c r="AQ1445" s="75">
        <v>60</v>
      </c>
      <c r="AR1445" s="75">
        <v>173</v>
      </c>
      <c r="AS1445" s="34">
        <v>2</v>
      </c>
      <c r="AT1445" s="34">
        <v>6</v>
      </c>
      <c r="AU1445" s="25">
        <v>7</v>
      </c>
      <c r="AV1445" s="34">
        <v>7</v>
      </c>
      <c r="AW1445" s="25">
        <v>199</v>
      </c>
      <c r="AX1445" s="67">
        <v>184</v>
      </c>
      <c r="AY1445" s="77">
        <v>84.1</v>
      </c>
      <c r="AZ1445" s="49">
        <v>32</v>
      </c>
      <c r="BA1445" s="49">
        <v>32</v>
      </c>
      <c r="BB1445" s="49">
        <v>0</v>
      </c>
      <c r="BC1445" s="48">
        <v>0</v>
      </c>
      <c r="BD1445" s="13" t="s">
        <v>85</v>
      </c>
      <c r="BE1445" s="412" t="s">
        <v>85</v>
      </c>
      <c r="BF1445" s="13" t="s">
        <v>85</v>
      </c>
      <c r="BG1445" s="412" t="s">
        <v>85</v>
      </c>
      <c r="BH1445" s="70">
        <v>33.67</v>
      </c>
      <c r="BI1445" s="50">
        <v>20.236220472440898</v>
      </c>
      <c r="BJ1445" s="50">
        <v>20.236220472440898</v>
      </c>
      <c r="BK1445" s="50">
        <v>10.4330708661417</v>
      </c>
      <c r="BL1445" s="357">
        <v>7.001193999999944E-2</v>
      </c>
      <c r="BM1445" s="14">
        <v>36</v>
      </c>
      <c r="BN1445" s="107" t="s">
        <v>3374</v>
      </c>
      <c r="BO1445" s="46" t="s">
        <v>3891</v>
      </c>
      <c r="BP1445" s="74" t="s">
        <v>4730</v>
      </c>
      <c r="BQ1445" s="74" t="s">
        <v>3907</v>
      </c>
      <c r="BR1445" s="74" t="s">
        <v>5165</v>
      </c>
      <c r="BS1445" s="74" t="s">
        <v>2734</v>
      </c>
      <c r="BT1445" s="74" t="s">
        <v>5619</v>
      </c>
      <c r="BU1445" s="74" t="s">
        <v>5126</v>
      </c>
      <c r="BV1445" s="74" t="s">
        <v>5620</v>
      </c>
      <c r="BW1445" s="74" t="s">
        <v>4101</v>
      </c>
      <c r="BX1445" s="74" t="s">
        <v>3909</v>
      </c>
      <c r="BY1445" s="74"/>
      <c r="BZ1445" s="334"/>
      <c r="CA1445" s="364"/>
      <c r="CB1445" s="337"/>
      <c r="CC1445" s="364"/>
      <c r="CD1445" s="311" t="str">
        <f t="shared" si="175"/>
        <v>DISCONTINUED - MR706 Bead Grip, 17x7.5, +50mm Offset, 6x130, 84.1mm Centerbore, Method Bronze</v>
      </c>
      <c r="CE1445" s="311" t="s">
        <v>3721</v>
      </c>
      <c r="CF1445" s="311" t="s">
        <v>3720</v>
      </c>
      <c r="CG1445" s="300" t="str">
        <f t="shared" si="174"/>
        <v>TRAIL (7XX)</v>
      </c>
    </row>
    <row r="1446" spans="1:85" s="36" customFormat="1" ht="15" customHeight="1">
      <c r="A1446" s="571">
        <f t="shared" si="173"/>
        <v>1443</v>
      </c>
      <c r="B1446" s="13" t="s">
        <v>84</v>
      </c>
      <c r="C1446" s="97" t="s">
        <v>1247</v>
      </c>
      <c r="D1446" s="75" t="s">
        <v>5488</v>
      </c>
      <c r="E1446" s="84" t="s">
        <v>10047</v>
      </c>
      <c r="F1446" s="84" t="s">
        <v>10047</v>
      </c>
      <c r="G1446" s="83"/>
      <c r="H1446" s="83"/>
      <c r="I1446" s="43" t="s">
        <v>5310</v>
      </c>
      <c r="J1446" s="315">
        <v>44488.538405821761</v>
      </c>
      <c r="K1446" s="305">
        <v>45824</v>
      </c>
      <c r="L1446" s="282" t="s">
        <v>1239</v>
      </c>
      <c r="M1446" s="328">
        <v>440</v>
      </c>
      <c r="N1446" s="85"/>
      <c r="O1446" s="409"/>
      <c r="P1446" s="75">
        <v>18</v>
      </c>
      <c r="Q1446" s="8">
        <v>9</v>
      </c>
      <c r="R1446" s="92" t="s">
        <v>1700</v>
      </c>
      <c r="S1446" s="75">
        <v>8</v>
      </c>
      <c r="T1446" s="75">
        <v>170</v>
      </c>
      <c r="U1446" s="75">
        <v>18</v>
      </c>
      <c r="V1446" s="77">
        <v>5.68</v>
      </c>
      <c r="W1446" s="95" t="s">
        <v>85</v>
      </c>
      <c r="X1446" s="68">
        <v>130.81</v>
      </c>
      <c r="Y1446" s="39">
        <v>36.57</v>
      </c>
      <c r="Z1446" s="47">
        <v>3640</v>
      </c>
      <c r="AA1446" s="43" t="s">
        <v>2168</v>
      </c>
      <c r="AB1446" s="72" t="s">
        <v>2846</v>
      </c>
      <c r="AC1446" s="47" t="s">
        <v>9641</v>
      </c>
      <c r="AD1446" s="74" t="s">
        <v>3943</v>
      </c>
      <c r="AE1446" s="46" t="s">
        <v>8503</v>
      </c>
      <c r="AF1446" s="82">
        <v>33</v>
      </c>
      <c r="AG1446" s="14" t="s">
        <v>85</v>
      </c>
      <c r="AH1446" s="14" t="s">
        <v>85</v>
      </c>
      <c r="AI1446" s="13" t="s">
        <v>2863</v>
      </c>
      <c r="AJ1446" s="14" t="s">
        <v>85</v>
      </c>
      <c r="AK1446" s="9" t="s">
        <v>85</v>
      </c>
      <c r="AL1446" s="92" t="s">
        <v>237</v>
      </c>
      <c r="AM1446" s="75" t="s">
        <v>85</v>
      </c>
      <c r="AN1446" s="38" t="s">
        <v>85</v>
      </c>
      <c r="AO1446" s="75" t="s">
        <v>85</v>
      </c>
      <c r="AP1446" s="75">
        <v>16.2</v>
      </c>
      <c r="AQ1446" s="75">
        <v>60</v>
      </c>
      <c r="AR1446" s="75">
        <v>200</v>
      </c>
      <c r="AS1446" s="34">
        <v>0</v>
      </c>
      <c r="AT1446" s="34">
        <v>0</v>
      </c>
      <c r="AU1446" s="25">
        <v>24.5</v>
      </c>
      <c r="AV1446" s="34">
        <v>42.5</v>
      </c>
      <c r="AW1446" s="25">
        <v>219.6</v>
      </c>
      <c r="AX1446" s="67">
        <v>211.8</v>
      </c>
      <c r="AY1446" s="77">
        <v>128</v>
      </c>
      <c r="AZ1446" s="49">
        <v>103.9</v>
      </c>
      <c r="BA1446" s="49">
        <v>107</v>
      </c>
      <c r="BB1446" s="49">
        <v>22</v>
      </c>
      <c r="BC1446" s="48">
        <v>0.87</v>
      </c>
      <c r="BD1446" s="13" t="s">
        <v>85</v>
      </c>
      <c r="BE1446" s="412" t="s">
        <v>85</v>
      </c>
      <c r="BF1446" s="13" t="s">
        <v>85</v>
      </c>
      <c r="BG1446" s="412" t="s">
        <v>85</v>
      </c>
      <c r="BH1446" s="70">
        <v>40.57</v>
      </c>
      <c r="BI1446" s="50">
        <v>21.141732283464599</v>
      </c>
      <c r="BJ1446" s="50">
        <v>21.141732283464599</v>
      </c>
      <c r="BK1446" s="50">
        <v>11.929133858267701</v>
      </c>
      <c r="BL1446" s="357">
        <v>8.7375807000000152E-2</v>
      </c>
      <c r="BM1446" s="14">
        <v>36</v>
      </c>
      <c r="BN1446" s="107" t="s">
        <v>3374</v>
      </c>
      <c r="BO1446" s="46" t="s">
        <v>3891</v>
      </c>
      <c r="BP1446" s="74" t="s">
        <v>4730</v>
      </c>
      <c r="BQ1446" s="74" t="s">
        <v>3907</v>
      </c>
      <c r="BR1446" s="74" t="s">
        <v>5165</v>
      </c>
      <c r="BS1446" s="74" t="s">
        <v>2734</v>
      </c>
      <c r="BT1446" s="74" t="s">
        <v>5619</v>
      </c>
      <c r="BU1446" s="74" t="s">
        <v>5126</v>
      </c>
      <c r="BV1446" s="74" t="s">
        <v>5620</v>
      </c>
      <c r="BW1446" s="74" t="s">
        <v>4101</v>
      </c>
      <c r="BX1446" s="74" t="s">
        <v>3909</v>
      </c>
      <c r="BY1446" s="74"/>
      <c r="BZ1446" s="334"/>
      <c r="CA1446" s="364"/>
      <c r="CB1446" s="337"/>
      <c r="CC1446" s="364"/>
      <c r="CD1446" s="311" t="str">
        <f t="shared" si="175"/>
        <v>DISCONTINUED - MR706 Bead Grip, 18x9, +18mm Offset, 8x170, 130.81mm Centerbore, Method Bronze</v>
      </c>
      <c r="CE1446" s="311" t="s">
        <v>3721</v>
      </c>
      <c r="CF1446" s="311" t="s">
        <v>3720</v>
      </c>
      <c r="CG1446" s="300" t="str">
        <f t="shared" si="174"/>
        <v>TRAIL (7XX)</v>
      </c>
    </row>
    <row r="1447" spans="1:85" s="36" customFormat="1" ht="15" customHeight="1">
      <c r="A1447" s="571">
        <f t="shared" si="173"/>
        <v>1444</v>
      </c>
      <c r="B1447" s="13" t="s">
        <v>84</v>
      </c>
      <c r="C1447" s="97" t="s">
        <v>1247</v>
      </c>
      <c r="D1447" s="75" t="s">
        <v>5489</v>
      </c>
      <c r="E1447" s="84" t="s">
        <v>10048</v>
      </c>
      <c r="F1447" s="84" t="s">
        <v>10048</v>
      </c>
      <c r="G1447" s="83"/>
      <c r="H1447" s="83"/>
      <c r="I1447" s="72" t="s">
        <v>5422</v>
      </c>
      <c r="J1447" s="306">
        <v>44518.655578703707</v>
      </c>
      <c r="K1447" s="305">
        <v>45824</v>
      </c>
      <c r="L1447" s="282" t="s">
        <v>1239</v>
      </c>
      <c r="M1447" s="328">
        <v>335</v>
      </c>
      <c r="N1447" s="85"/>
      <c r="O1447" s="409"/>
      <c r="P1447" s="75">
        <v>16</v>
      </c>
      <c r="Q1447" s="76">
        <v>7</v>
      </c>
      <c r="R1447" s="92" t="s">
        <v>1685</v>
      </c>
      <c r="S1447" s="75">
        <v>5</v>
      </c>
      <c r="T1447" s="75">
        <v>108</v>
      </c>
      <c r="U1447" s="75">
        <v>15</v>
      </c>
      <c r="V1447" s="77">
        <v>4.5999999999999996</v>
      </c>
      <c r="W1447" s="95" t="s">
        <v>85</v>
      </c>
      <c r="X1447" s="68">
        <v>63.4</v>
      </c>
      <c r="Y1447" s="39">
        <v>18.22</v>
      </c>
      <c r="Z1447" s="47">
        <v>1850</v>
      </c>
      <c r="AA1447" s="43" t="s">
        <v>2165</v>
      </c>
      <c r="AB1447" s="72" t="s">
        <v>2845</v>
      </c>
      <c r="AC1447" s="47" t="s">
        <v>10049</v>
      </c>
      <c r="AD1447" s="74" t="s">
        <v>3939</v>
      </c>
      <c r="AE1447" s="46" t="s">
        <v>8501</v>
      </c>
      <c r="AF1447" s="82">
        <v>22</v>
      </c>
      <c r="AG1447" s="14" t="s">
        <v>85</v>
      </c>
      <c r="AH1447" s="14" t="s">
        <v>85</v>
      </c>
      <c r="AI1447" s="13" t="s">
        <v>85</v>
      </c>
      <c r="AJ1447" s="14" t="s">
        <v>85</v>
      </c>
      <c r="AK1447" s="9" t="s">
        <v>85</v>
      </c>
      <c r="AL1447" s="92" t="s">
        <v>236</v>
      </c>
      <c r="AM1447" s="75" t="s">
        <v>85</v>
      </c>
      <c r="AN1447" s="38" t="s">
        <v>85</v>
      </c>
      <c r="AO1447" s="75" t="s">
        <v>85</v>
      </c>
      <c r="AP1447" s="75">
        <v>16.2</v>
      </c>
      <c r="AQ1447" s="75">
        <v>60</v>
      </c>
      <c r="AR1447" s="75">
        <v>150</v>
      </c>
      <c r="AS1447" s="34">
        <v>25</v>
      </c>
      <c r="AT1447" s="34">
        <v>31.6</v>
      </c>
      <c r="AU1447" s="25">
        <v>44.9</v>
      </c>
      <c r="AV1447" s="34">
        <v>57.8</v>
      </c>
      <c r="AW1447" s="25">
        <v>195</v>
      </c>
      <c r="AX1447" s="67">
        <v>189</v>
      </c>
      <c r="AY1447" s="384">
        <v>60</v>
      </c>
      <c r="AZ1447" s="382">
        <v>32.869999999999997</v>
      </c>
      <c r="BA1447" s="382">
        <v>41.06</v>
      </c>
      <c r="BB1447" s="49">
        <v>0</v>
      </c>
      <c r="BC1447" s="48">
        <v>0</v>
      </c>
      <c r="BD1447" s="13" t="s">
        <v>85</v>
      </c>
      <c r="BE1447" s="412" t="s">
        <v>85</v>
      </c>
      <c r="BF1447" s="13" t="s">
        <v>85</v>
      </c>
      <c r="BG1447" s="412" t="s">
        <v>85</v>
      </c>
      <c r="BH1447" s="70">
        <v>22.41</v>
      </c>
      <c r="BI1447" s="50">
        <v>19.09</v>
      </c>
      <c r="BJ1447" s="50">
        <v>19.09</v>
      </c>
      <c r="BK1447" s="50">
        <v>10.24</v>
      </c>
      <c r="BL1447" s="357">
        <v>6.1152323564527607E-2</v>
      </c>
      <c r="BM1447" s="75">
        <v>36</v>
      </c>
      <c r="BN1447" s="107" t="s">
        <v>3374</v>
      </c>
      <c r="BO1447" s="46" t="s">
        <v>3891</v>
      </c>
      <c r="BP1447" s="74" t="s">
        <v>4730</v>
      </c>
      <c r="BQ1447" s="74" t="s">
        <v>3907</v>
      </c>
      <c r="BR1447" s="74" t="s">
        <v>5161</v>
      </c>
      <c r="BS1447" s="74" t="s">
        <v>2734</v>
      </c>
      <c r="BT1447" s="74" t="s">
        <v>5619</v>
      </c>
      <c r="BU1447" s="74" t="s">
        <v>5126</v>
      </c>
      <c r="BV1447" s="74" t="s">
        <v>5620</v>
      </c>
      <c r="BW1447" s="74" t="s">
        <v>4101</v>
      </c>
      <c r="BX1447" s="74" t="s">
        <v>3909</v>
      </c>
      <c r="BY1447" s="74"/>
      <c r="BZ1447" s="334" t="s">
        <v>6391</v>
      </c>
      <c r="CA1447" s="364" t="s">
        <v>7390</v>
      </c>
      <c r="CB1447" s="337" t="s">
        <v>6394</v>
      </c>
      <c r="CC1447" s="364" t="s">
        <v>7391</v>
      </c>
      <c r="CD1447" s="311" t="str">
        <f t="shared" si="175"/>
        <v>DISCONTINUED - MR707 Bead Grip, 16x7, +15mm Offset, 5x108, 63.4mm Centerbore, Matte Black</v>
      </c>
      <c r="CE1447" s="311" t="s">
        <v>3721</v>
      </c>
      <c r="CF1447" s="311" t="s">
        <v>3720</v>
      </c>
      <c r="CG1447" s="300" t="str">
        <f t="shared" si="174"/>
        <v>TRAIL (7XX)</v>
      </c>
    </row>
    <row r="1448" spans="1:85" s="36" customFormat="1" ht="15" customHeight="1">
      <c r="A1448" s="571">
        <f t="shared" si="173"/>
        <v>1445</v>
      </c>
      <c r="B1448" s="13" t="s">
        <v>84</v>
      </c>
      <c r="C1448" s="97" t="s">
        <v>1247</v>
      </c>
      <c r="D1448" s="75" t="s">
        <v>5489</v>
      </c>
      <c r="E1448" s="84" t="s">
        <v>10050</v>
      </c>
      <c r="F1448" s="84" t="s">
        <v>10050</v>
      </c>
      <c r="G1448" s="83"/>
      <c r="H1448" s="83"/>
      <c r="I1448" s="72" t="s">
        <v>5426</v>
      </c>
      <c r="J1448" s="306">
        <v>44518.655578703707</v>
      </c>
      <c r="K1448" s="305">
        <v>45824</v>
      </c>
      <c r="L1448" s="282" t="s">
        <v>1239</v>
      </c>
      <c r="M1448" s="328">
        <v>335</v>
      </c>
      <c r="N1448" s="85"/>
      <c r="O1448" s="409"/>
      <c r="P1448" s="75">
        <v>16</v>
      </c>
      <c r="Q1448" s="76">
        <v>7</v>
      </c>
      <c r="R1448" s="92" t="s">
        <v>2788</v>
      </c>
      <c r="S1448" s="75">
        <v>5</v>
      </c>
      <c r="T1448" s="75">
        <v>112</v>
      </c>
      <c r="U1448" s="75">
        <v>30</v>
      </c>
      <c r="V1448" s="77">
        <v>5.17</v>
      </c>
      <c r="W1448" s="95" t="s">
        <v>85</v>
      </c>
      <c r="X1448" s="68">
        <v>66.7</v>
      </c>
      <c r="Y1448" s="39">
        <v>17.27</v>
      </c>
      <c r="Z1448" s="47">
        <v>1850</v>
      </c>
      <c r="AA1448" s="43" t="s">
        <v>2165</v>
      </c>
      <c r="AB1448" s="72" t="s">
        <v>2845</v>
      </c>
      <c r="AC1448" s="47" t="s">
        <v>9902</v>
      </c>
      <c r="AD1448" s="74" t="s">
        <v>3939</v>
      </c>
      <c r="AE1448" s="46" t="s">
        <v>8501</v>
      </c>
      <c r="AF1448" s="82">
        <v>22</v>
      </c>
      <c r="AG1448" s="14" t="s">
        <v>85</v>
      </c>
      <c r="AH1448" s="14" t="s">
        <v>85</v>
      </c>
      <c r="AI1448" s="13" t="s">
        <v>85</v>
      </c>
      <c r="AJ1448" s="14" t="s">
        <v>85</v>
      </c>
      <c r="AK1448" s="9" t="s">
        <v>85</v>
      </c>
      <c r="AL1448" s="92" t="s">
        <v>236</v>
      </c>
      <c r="AM1448" s="75" t="s">
        <v>85</v>
      </c>
      <c r="AN1448" s="38" t="s">
        <v>85</v>
      </c>
      <c r="AO1448" s="75" t="s">
        <v>85</v>
      </c>
      <c r="AP1448" s="75">
        <v>16.2</v>
      </c>
      <c r="AQ1448" s="75">
        <v>60</v>
      </c>
      <c r="AR1448" s="75">
        <v>150</v>
      </c>
      <c r="AS1448" s="34">
        <v>14</v>
      </c>
      <c r="AT1448" s="34">
        <v>22.6</v>
      </c>
      <c r="AU1448" s="25">
        <v>33</v>
      </c>
      <c r="AV1448" s="34">
        <v>42.8</v>
      </c>
      <c r="AW1448" s="25">
        <v>193.6</v>
      </c>
      <c r="AX1448" s="67">
        <v>182</v>
      </c>
      <c r="AY1448" s="384">
        <v>60</v>
      </c>
      <c r="AZ1448" s="382">
        <v>26.22</v>
      </c>
      <c r="BA1448" s="382">
        <v>34.409999999999997</v>
      </c>
      <c r="BB1448" s="49">
        <v>0</v>
      </c>
      <c r="BC1448" s="48">
        <v>0</v>
      </c>
      <c r="BD1448" s="13" t="s">
        <v>85</v>
      </c>
      <c r="BE1448" s="412" t="s">
        <v>85</v>
      </c>
      <c r="BF1448" s="13" t="s">
        <v>85</v>
      </c>
      <c r="BG1448" s="412" t="s">
        <v>85</v>
      </c>
      <c r="BH1448" s="70">
        <v>21.64</v>
      </c>
      <c r="BI1448" s="50">
        <v>19.09</v>
      </c>
      <c r="BJ1448" s="50">
        <v>19.09</v>
      </c>
      <c r="BK1448" s="50">
        <v>10.24</v>
      </c>
      <c r="BL1448" s="357">
        <v>6.1152323564527607E-2</v>
      </c>
      <c r="BM1448" s="75">
        <v>36</v>
      </c>
      <c r="BN1448" s="107" t="s">
        <v>3374</v>
      </c>
      <c r="BO1448" s="46" t="s">
        <v>3891</v>
      </c>
      <c r="BP1448" s="74" t="s">
        <v>4730</v>
      </c>
      <c r="BQ1448" s="74" t="s">
        <v>3907</v>
      </c>
      <c r="BR1448" s="74" t="s">
        <v>5161</v>
      </c>
      <c r="BS1448" s="74" t="s">
        <v>2734</v>
      </c>
      <c r="BT1448" s="74" t="s">
        <v>5619</v>
      </c>
      <c r="BU1448" s="74" t="s">
        <v>5126</v>
      </c>
      <c r="BV1448" s="74" t="s">
        <v>5620</v>
      </c>
      <c r="BW1448" s="74" t="s">
        <v>4101</v>
      </c>
      <c r="BX1448" s="74" t="s">
        <v>3909</v>
      </c>
      <c r="BY1448" s="74"/>
      <c r="BZ1448" s="334" t="s">
        <v>6391</v>
      </c>
      <c r="CA1448" s="364" t="s">
        <v>7390</v>
      </c>
      <c r="CB1448" s="337" t="s">
        <v>6394</v>
      </c>
      <c r="CC1448" s="364" t="s">
        <v>7391</v>
      </c>
      <c r="CD1448" s="311" t="str">
        <f t="shared" si="175"/>
        <v>DISCONTINUED - MR707 Bead Grip, 16x7, +30mm Offset, 5x112, 66.7mm Centerbore, Matte Black</v>
      </c>
      <c r="CE1448" s="311" t="s">
        <v>3721</v>
      </c>
      <c r="CF1448" s="311" t="s">
        <v>3720</v>
      </c>
      <c r="CG1448" s="300" t="str">
        <f t="shared" si="174"/>
        <v>TRAIL (7XX)</v>
      </c>
    </row>
    <row r="1449" spans="1:85" s="36" customFormat="1" ht="15" customHeight="1">
      <c r="A1449" s="571">
        <f t="shared" si="173"/>
        <v>1446</v>
      </c>
      <c r="B1449" s="13" t="s">
        <v>84</v>
      </c>
      <c r="C1449" s="97" t="s">
        <v>1247</v>
      </c>
      <c r="D1449" s="75" t="s">
        <v>5489</v>
      </c>
      <c r="E1449" s="84" t="s">
        <v>10051</v>
      </c>
      <c r="F1449" s="84" t="s">
        <v>10051</v>
      </c>
      <c r="G1449" s="83"/>
      <c r="H1449" s="83"/>
      <c r="I1449" s="72" t="s">
        <v>5439</v>
      </c>
      <c r="J1449" s="306">
        <v>44518.655590277776</v>
      </c>
      <c r="K1449" s="305">
        <v>45824</v>
      </c>
      <c r="L1449" s="282" t="s">
        <v>1239</v>
      </c>
      <c r="M1449" s="328">
        <v>366</v>
      </c>
      <c r="N1449" s="85"/>
      <c r="O1449" s="409"/>
      <c r="P1449" s="75">
        <v>17</v>
      </c>
      <c r="Q1449" s="76">
        <v>8.5</v>
      </c>
      <c r="R1449" s="92" t="s">
        <v>1688</v>
      </c>
      <c r="S1449" s="75">
        <v>5</v>
      </c>
      <c r="T1449" s="75">
        <v>150</v>
      </c>
      <c r="U1449" s="75">
        <v>0</v>
      </c>
      <c r="V1449" s="77">
        <v>4.72</v>
      </c>
      <c r="W1449" s="95" t="s">
        <v>85</v>
      </c>
      <c r="X1449" s="68">
        <v>110.5</v>
      </c>
      <c r="Y1449" s="39">
        <v>30.71</v>
      </c>
      <c r="Z1449" s="47">
        <v>2650</v>
      </c>
      <c r="AA1449" s="43" t="s">
        <v>4426</v>
      </c>
      <c r="AB1449" s="72" t="s">
        <v>4427</v>
      </c>
      <c r="AC1449" s="47" t="s">
        <v>9714</v>
      </c>
      <c r="AD1449" s="74" t="s">
        <v>3941</v>
      </c>
      <c r="AE1449" s="46" t="s">
        <v>8501</v>
      </c>
      <c r="AF1449" s="82">
        <v>22</v>
      </c>
      <c r="AG1449" s="14" t="s">
        <v>85</v>
      </c>
      <c r="AH1449" s="14" t="s">
        <v>85</v>
      </c>
      <c r="AI1449" s="13" t="s">
        <v>85</v>
      </c>
      <c r="AJ1449" s="14" t="s">
        <v>85</v>
      </c>
      <c r="AK1449" s="9" t="s">
        <v>85</v>
      </c>
      <c r="AL1449" s="92" t="s">
        <v>236</v>
      </c>
      <c r="AM1449" s="75" t="s">
        <v>85</v>
      </c>
      <c r="AN1449" s="38" t="s">
        <v>85</v>
      </c>
      <c r="AO1449" s="75" t="s">
        <v>85</v>
      </c>
      <c r="AP1449" s="75">
        <v>16.2</v>
      </c>
      <c r="AQ1449" s="75">
        <v>60</v>
      </c>
      <c r="AR1449" s="75">
        <v>180</v>
      </c>
      <c r="AS1449" s="34">
        <v>0</v>
      </c>
      <c r="AT1449" s="34">
        <v>15.9</v>
      </c>
      <c r="AU1449" s="25">
        <v>44.7</v>
      </c>
      <c r="AV1449" s="34">
        <v>82.9</v>
      </c>
      <c r="AW1449" s="25">
        <v>210</v>
      </c>
      <c r="AX1449" s="67">
        <v>206</v>
      </c>
      <c r="AY1449" s="384">
        <v>103.35</v>
      </c>
      <c r="AZ1449" s="382">
        <v>35.99</v>
      </c>
      <c r="BA1449" s="382">
        <v>42.3</v>
      </c>
      <c r="BB1449" s="49">
        <v>0</v>
      </c>
      <c r="BC1449" s="48">
        <v>0</v>
      </c>
      <c r="BD1449" s="13" t="s">
        <v>85</v>
      </c>
      <c r="BE1449" s="412" t="s">
        <v>85</v>
      </c>
      <c r="BF1449" s="13" t="s">
        <v>85</v>
      </c>
      <c r="BG1449" s="412" t="s">
        <v>85</v>
      </c>
      <c r="BH1449" s="70">
        <v>34.71</v>
      </c>
      <c r="BI1449" s="50">
        <v>20.236220472440898</v>
      </c>
      <c r="BJ1449" s="50">
        <v>20.236220472440898</v>
      </c>
      <c r="BK1449" s="50">
        <v>11.417322834645701</v>
      </c>
      <c r="BL1449" s="357">
        <v>7.6616839999999839E-2</v>
      </c>
      <c r="BM1449" s="14">
        <v>36</v>
      </c>
      <c r="BN1449" s="107" t="s">
        <v>7485</v>
      </c>
      <c r="BO1449" s="46" t="s">
        <v>3891</v>
      </c>
      <c r="BP1449" s="74" t="s">
        <v>4730</v>
      </c>
      <c r="BQ1449" s="74" t="s">
        <v>3907</v>
      </c>
      <c r="BR1449" s="74" t="s">
        <v>5161</v>
      </c>
      <c r="BS1449" s="74" t="s">
        <v>2734</v>
      </c>
      <c r="BT1449" s="74" t="s">
        <v>5619</v>
      </c>
      <c r="BU1449" s="74" t="s">
        <v>5126</v>
      </c>
      <c r="BV1449" s="74" t="s">
        <v>5620</v>
      </c>
      <c r="BW1449" s="74" t="s">
        <v>4101</v>
      </c>
      <c r="BX1449" s="74" t="s">
        <v>3909</v>
      </c>
      <c r="BY1449" s="74"/>
      <c r="BZ1449" s="334" t="s">
        <v>6379</v>
      </c>
      <c r="CA1449" s="364" t="s">
        <v>8386</v>
      </c>
      <c r="CB1449" s="337" t="s">
        <v>6382</v>
      </c>
      <c r="CC1449" s="364" t="s">
        <v>8387</v>
      </c>
      <c r="CD1449" s="311" t="str">
        <f t="shared" si="175"/>
        <v>DISCONTINUED - MR707 Bead Grip, 17x8.5, 0mm Offset, 5x150, 110.5mm Centerbore, Bahia Blue</v>
      </c>
      <c r="CE1449" s="311" t="s">
        <v>3721</v>
      </c>
      <c r="CF1449" s="311" t="s">
        <v>3720</v>
      </c>
      <c r="CG1449" s="300" t="str">
        <f t="shared" si="174"/>
        <v>TRAIL (7XX)</v>
      </c>
    </row>
    <row r="1450" spans="1:85" s="36" customFormat="1" ht="15" customHeight="1">
      <c r="A1450" s="571">
        <f t="shared" si="173"/>
        <v>1447</v>
      </c>
      <c r="B1450" s="13" t="s">
        <v>84</v>
      </c>
      <c r="C1450" s="97" t="s">
        <v>1247</v>
      </c>
      <c r="D1450" s="75" t="s">
        <v>5489</v>
      </c>
      <c r="E1450" s="84" t="s">
        <v>10052</v>
      </c>
      <c r="F1450" s="84" t="s">
        <v>10052</v>
      </c>
      <c r="G1450" s="83"/>
      <c r="H1450" s="83"/>
      <c r="I1450" s="72" t="s">
        <v>5458</v>
      </c>
      <c r="J1450" s="306">
        <v>44518.655590277776</v>
      </c>
      <c r="K1450" s="305">
        <v>45824</v>
      </c>
      <c r="L1450" s="282" t="s">
        <v>1239</v>
      </c>
      <c r="M1450" s="328">
        <v>440</v>
      </c>
      <c r="N1450" s="85"/>
      <c r="O1450" s="409"/>
      <c r="P1450" s="75">
        <v>18</v>
      </c>
      <c r="Q1450" s="8">
        <v>9</v>
      </c>
      <c r="R1450" s="92" t="s">
        <v>1089</v>
      </c>
      <c r="S1450" s="75">
        <v>6</v>
      </c>
      <c r="T1450" s="75">
        <v>5.5</v>
      </c>
      <c r="U1450" s="75">
        <v>18</v>
      </c>
      <c r="V1450" s="77">
        <v>5.7</v>
      </c>
      <c r="W1450" s="95" t="s">
        <v>85</v>
      </c>
      <c r="X1450" s="68">
        <v>106.25</v>
      </c>
      <c r="Y1450" s="39">
        <v>30.9</v>
      </c>
      <c r="Z1450" s="47">
        <v>2650</v>
      </c>
      <c r="AA1450" s="43" t="s">
        <v>4426</v>
      </c>
      <c r="AB1450" s="72" t="s">
        <v>4427</v>
      </c>
      <c r="AC1450" s="47" t="s">
        <v>9733</v>
      </c>
      <c r="AD1450" s="74" t="s">
        <v>3941</v>
      </c>
      <c r="AE1450" s="46" t="s">
        <v>8501</v>
      </c>
      <c r="AF1450" s="82">
        <v>22</v>
      </c>
      <c r="AG1450" s="14" t="s">
        <v>85</v>
      </c>
      <c r="AH1450" s="14" t="s">
        <v>85</v>
      </c>
      <c r="AI1450" s="13" t="s">
        <v>85</v>
      </c>
      <c r="AJ1450" s="14" t="s">
        <v>85</v>
      </c>
      <c r="AK1450" s="9" t="s">
        <v>85</v>
      </c>
      <c r="AL1450" s="92" t="s">
        <v>236</v>
      </c>
      <c r="AM1450" s="75" t="s">
        <v>1649</v>
      </c>
      <c r="AN1450" s="38">
        <v>2.75</v>
      </c>
      <c r="AO1450" s="3">
        <v>78.3</v>
      </c>
      <c r="AP1450" s="75">
        <v>16.2</v>
      </c>
      <c r="AQ1450" s="75">
        <v>60</v>
      </c>
      <c r="AR1450" s="75">
        <v>175</v>
      </c>
      <c r="AS1450" s="34">
        <v>2.9</v>
      </c>
      <c r="AT1450" s="34">
        <v>14.8</v>
      </c>
      <c r="AU1450" s="25">
        <v>38.700000000000003</v>
      </c>
      <c r="AV1450" s="34">
        <v>63.7</v>
      </c>
      <c r="AW1450" s="25">
        <v>222</v>
      </c>
      <c r="AX1450" s="67">
        <v>213</v>
      </c>
      <c r="AY1450" s="384">
        <v>103.35</v>
      </c>
      <c r="AZ1450" s="382">
        <v>35.99</v>
      </c>
      <c r="BA1450" s="382">
        <v>42.6</v>
      </c>
      <c r="BB1450" s="49">
        <v>0</v>
      </c>
      <c r="BC1450" s="48">
        <v>0</v>
      </c>
      <c r="BD1450" s="13" t="s">
        <v>85</v>
      </c>
      <c r="BE1450" s="412" t="s">
        <v>85</v>
      </c>
      <c r="BF1450" s="13" t="s">
        <v>85</v>
      </c>
      <c r="BG1450" s="412" t="s">
        <v>85</v>
      </c>
      <c r="BH1450" s="70">
        <v>35.42</v>
      </c>
      <c r="BI1450" s="50">
        <v>21.141732283464599</v>
      </c>
      <c r="BJ1450" s="50">
        <v>21.141732283464599</v>
      </c>
      <c r="BK1450" s="50">
        <v>11.929133858267701</v>
      </c>
      <c r="BL1450" s="357">
        <v>8.7375807000000152E-2</v>
      </c>
      <c r="BM1450" s="14">
        <v>36</v>
      </c>
      <c r="BN1450" s="107" t="s">
        <v>3374</v>
      </c>
      <c r="BO1450" s="46" t="s">
        <v>3891</v>
      </c>
      <c r="BP1450" s="74" t="s">
        <v>4730</v>
      </c>
      <c r="BQ1450" s="74" t="s">
        <v>3907</v>
      </c>
      <c r="BR1450" s="74" t="s">
        <v>5161</v>
      </c>
      <c r="BS1450" s="74" t="s">
        <v>2734</v>
      </c>
      <c r="BT1450" s="74" t="s">
        <v>5619</v>
      </c>
      <c r="BU1450" s="74" t="s">
        <v>5126</v>
      </c>
      <c r="BV1450" s="74" t="s">
        <v>5620</v>
      </c>
      <c r="BW1450" s="74" t="s">
        <v>4101</v>
      </c>
      <c r="BX1450" s="74" t="s">
        <v>3909</v>
      </c>
      <c r="BY1450" s="74"/>
      <c r="BZ1450" s="334" t="s">
        <v>6384</v>
      </c>
      <c r="CA1450" s="364" t="s">
        <v>8388</v>
      </c>
      <c r="CB1450" s="337" t="s">
        <v>6386</v>
      </c>
      <c r="CC1450" s="364" t="s">
        <v>8389</v>
      </c>
      <c r="CD1450" s="311" t="str">
        <f t="shared" si="175"/>
        <v>DISCONTINUED - MR707 Bead Grip, 18x9, +18mm Offset, 6x5.5, 106.25mm Centerbore, Bahia Blue</v>
      </c>
      <c r="CE1450" s="311" t="s">
        <v>3721</v>
      </c>
      <c r="CF1450" s="311" t="s">
        <v>3720</v>
      </c>
      <c r="CG1450" s="300" t="str">
        <f t="shared" si="174"/>
        <v>TRAIL (7XX)</v>
      </c>
    </row>
    <row r="1451" spans="1:85" customFormat="1" ht="15" customHeight="1">
      <c r="A1451" s="571">
        <f t="shared" si="173"/>
        <v>1448</v>
      </c>
      <c r="B1451" s="74" t="s">
        <v>2909</v>
      </c>
      <c r="C1451" s="92" t="s">
        <v>2893</v>
      </c>
      <c r="D1451" s="92" t="s">
        <v>2897</v>
      </c>
      <c r="E1451" s="84" t="s">
        <v>10053</v>
      </c>
      <c r="F1451" s="84" t="s">
        <v>10053</v>
      </c>
      <c r="G1451" s="36"/>
      <c r="H1451" s="36"/>
      <c r="I1451" s="11" t="s">
        <v>2929</v>
      </c>
      <c r="J1451" s="307">
        <v>43517.601435185185</v>
      </c>
      <c r="K1451" s="305">
        <v>45824</v>
      </c>
      <c r="L1451" s="282" t="s">
        <v>1239</v>
      </c>
      <c r="M1451" s="328">
        <v>160.22</v>
      </c>
      <c r="N1451" s="85"/>
      <c r="O1451" s="409"/>
      <c r="P1451" s="92">
        <v>14</v>
      </c>
      <c r="Q1451" s="23">
        <v>10</v>
      </c>
      <c r="R1451" s="92" t="s">
        <v>1682</v>
      </c>
      <c r="S1451" s="73">
        <v>4</v>
      </c>
      <c r="T1451" s="73">
        <v>136</v>
      </c>
      <c r="U1451" s="3">
        <v>0</v>
      </c>
      <c r="V1451" s="16">
        <v>5.4</v>
      </c>
      <c r="W1451" s="93" t="s">
        <v>178</v>
      </c>
      <c r="X1451" s="16">
        <v>110</v>
      </c>
      <c r="Y1451" s="8">
        <v>15.15</v>
      </c>
      <c r="Z1451" s="47">
        <v>1000</v>
      </c>
      <c r="AA1451" s="71" t="s">
        <v>2165</v>
      </c>
      <c r="AB1451" s="72" t="s">
        <v>2845</v>
      </c>
      <c r="AC1451" s="47" t="s">
        <v>9850</v>
      </c>
      <c r="AD1451" s="73" t="s">
        <v>2903</v>
      </c>
      <c r="AE1451" s="46" t="s">
        <v>8502</v>
      </c>
      <c r="AF1451" s="82">
        <v>14.454000000000002</v>
      </c>
      <c r="AG1451" s="80" t="s">
        <v>85</v>
      </c>
      <c r="AH1451" s="80" t="s">
        <v>2905</v>
      </c>
      <c r="AI1451" s="73" t="s">
        <v>85</v>
      </c>
      <c r="AJ1451" s="73" t="s">
        <v>85</v>
      </c>
      <c r="AK1451" s="9" t="s">
        <v>85</v>
      </c>
      <c r="AL1451" s="92" t="s">
        <v>237</v>
      </c>
      <c r="AM1451" s="92" t="s">
        <v>85</v>
      </c>
      <c r="AN1451" s="38" t="s">
        <v>85</v>
      </c>
      <c r="AO1451" s="92" t="s">
        <v>85</v>
      </c>
      <c r="AP1451" s="92">
        <v>13</v>
      </c>
      <c r="AQ1451" s="92">
        <v>60</v>
      </c>
      <c r="AR1451" s="92">
        <v>170</v>
      </c>
      <c r="AS1451" s="25">
        <v>18</v>
      </c>
      <c r="AT1451" s="25">
        <v>22</v>
      </c>
      <c r="AU1451" s="25">
        <v>30</v>
      </c>
      <c r="AV1451" s="25" t="s">
        <v>2969</v>
      </c>
      <c r="AW1451" s="25">
        <v>165</v>
      </c>
      <c r="AX1451" s="94">
        <v>162</v>
      </c>
      <c r="AY1451" s="93">
        <v>80</v>
      </c>
      <c r="AZ1451" s="49">
        <v>46</v>
      </c>
      <c r="BA1451" s="49">
        <v>0</v>
      </c>
      <c r="BB1451" s="49">
        <v>35</v>
      </c>
      <c r="BC1451" s="48">
        <v>1.38</v>
      </c>
      <c r="BD1451" s="25" t="s">
        <v>85</v>
      </c>
      <c r="BE1451" s="412" t="s">
        <v>85</v>
      </c>
      <c r="BF1451" s="3" t="s">
        <v>85</v>
      </c>
      <c r="BG1451" s="412" t="s">
        <v>85</v>
      </c>
      <c r="BH1451" s="70">
        <v>18.649999999999999</v>
      </c>
      <c r="BI1451" s="50">
        <v>15</v>
      </c>
      <c r="BJ1451" s="50">
        <v>15</v>
      </c>
      <c r="BK1451" s="50">
        <v>11</v>
      </c>
      <c r="BL1451" s="357">
        <v>4.0557983399999997E-2</v>
      </c>
      <c r="BM1451" s="73">
        <v>57</v>
      </c>
      <c r="BN1451" s="107" t="s">
        <v>3374</v>
      </c>
      <c r="BO1451" s="46" t="s">
        <v>3891</v>
      </c>
      <c r="BP1451" s="74" t="s">
        <v>2955</v>
      </c>
      <c r="BQ1451" s="74" t="s">
        <v>3902</v>
      </c>
      <c r="BR1451" s="74" t="s">
        <v>3898</v>
      </c>
      <c r="BS1451" s="44" t="s">
        <v>3899</v>
      </c>
      <c r="BT1451" s="44" t="s">
        <v>3903</v>
      </c>
      <c r="BU1451" s="44"/>
      <c r="BV1451" s="44"/>
      <c r="BW1451" s="44"/>
      <c r="BX1451" s="44"/>
      <c r="BY1451" s="44"/>
      <c r="BZ1451" s="334"/>
      <c r="CA1451" s="364"/>
      <c r="CB1451" s="337"/>
      <c r="CC1451" s="364"/>
      <c r="CD1451" s="311" t="str">
        <f t="shared" si="175"/>
        <v>DISCONTINUED - GZ804 Casino, 14x10, 5+5/0mm Offset, 4x136, 110mm Centerbore, Matte Black</v>
      </c>
      <c r="CE1451" s="311" t="s">
        <v>3721</v>
      </c>
      <c r="CF1451" s="311" t="s">
        <v>3720</v>
      </c>
      <c r="CG1451" s="300" t="str">
        <f t="shared" si="174"/>
        <v>GMZ (8XX)</v>
      </c>
    </row>
    <row r="1452" spans="1:85" s="36" customFormat="1" ht="15" customHeight="1">
      <c r="A1452" s="571">
        <f t="shared" si="173"/>
        <v>1449</v>
      </c>
      <c r="B1452" s="408" t="s">
        <v>84</v>
      </c>
      <c r="C1452" s="408" t="s">
        <v>1038</v>
      </c>
      <c r="D1452" s="408" t="s">
        <v>1080</v>
      </c>
      <c r="E1452" s="84" t="s">
        <v>10095</v>
      </c>
      <c r="F1452" s="84" t="s">
        <v>10095</v>
      </c>
      <c r="G1452" s="83"/>
      <c r="H1452" s="83"/>
      <c r="I1452" s="72" t="s">
        <v>288</v>
      </c>
      <c r="J1452" s="305">
        <v>40544</v>
      </c>
      <c r="K1452" s="305">
        <v>45824</v>
      </c>
      <c r="L1452" s="282" t="s">
        <v>1239</v>
      </c>
      <c r="M1452" s="328">
        <v>335</v>
      </c>
      <c r="N1452" s="85"/>
      <c r="O1452" s="409"/>
      <c r="P1452" s="408">
        <v>17</v>
      </c>
      <c r="Q1452" s="8">
        <v>8.5</v>
      </c>
      <c r="R1452" s="408" t="s">
        <v>1699</v>
      </c>
      <c r="S1452" s="3">
        <v>8</v>
      </c>
      <c r="T1452" s="3">
        <v>6.5</v>
      </c>
      <c r="U1452" s="3">
        <v>0</v>
      </c>
      <c r="V1452" s="16">
        <v>4.75</v>
      </c>
      <c r="W1452" s="410" t="s">
        <v>85</v>
      </c>
      <c r="X1452" s="16">
        <v>130.81</v>
      </c>
      <c r="Y1452" s="8">
        <v>31.46</v>
      </c>
      <c r="Z1452" s="47">
        <v>3640</v>
      </c>
      <c r="AA1452" s="72" t="s">
        <v>2165</v>
      </c>
      <c r="AB1452" s="72" t="s">
        <v>2845</v>
      </c>
      <c r="AC1452" s="47" t="s">
        <v>9627</v>
      </c>
      <c r="AD1452" s="73" t="s">
        <v>1800</v>
      </c>
      <c r="AE1452" s="46" t="s">
        <v>8503</v>
      </c>
      <c r="AF1452" s="82">
        <v>33</v>
      </c>
      <c r="AG1452" s="80" t="s">
        <v>85</v>
      </c>
      <c r="AH1452" s="408" t="s">
        <v>85</v>
      </c>
      <c r="AI1452" s="3" t="s">
        <v>2863</v>
      </c>
      <c r="AJ1452" s="408" t="s">
        <v>1826</v>
      </c>
      <c r="AK1452" s="9">
        <v>1.1000000000000001</v>
      </c>
      <c r="AL1452" s="408" t="s">
        <v>237</v>
      </c>
      <c r="AM1452" s="408" t="s">
        <v>85</v>
      </c>
      <c r="AN1452" s="38" t="s">
        <v>85</v>
      </c>
      <c r="AO1452" s="408" t="s">
        <v>85</v>
      </c>
      <c r="AP1452" s="75">
        <v>16.2</v>
      </c>
      <c r="AQ1452" s="75">
        <v>60</v>
      </c>
      <c r="AR1452" s="408">
        <v>205</v>
      </c>
      <c r="AS1452" s="25">
        <v>0</v>
      </c>
      <c r="AT1452" s="25">
        <v>0</v>
      </c>
      <c r="AU1452" s="25">
        <v>23.3</v>
      </c>
      <c r="AV1452" s="25">
        <v>26.9</v>
      </c>
      <c r="AW1452" s="25">
        <v>208.1</v>
      </c>
      <c r="AX1452" s="411">
        <v>204.7</v>
      </c>
      <c r="AY1452" s="410">
        <v>124</v>
      </c>
      <c r="AZ1452" s="49">
        <v>98</v>
      </c>
      <c r="BA1452" s="49">
        <v>100</v>
      </c>
      <c r="BB1452" s="49">
        <v>70</v>
      </c>
      <c r="BC1452" s="48">
        <v>2.76</v>
      </c>
      <c r="BD1452" s="408" t="s">
        <v>85</v>
      </c>
      <c r="BE1452" s="412" t="s">
        <v>85</v>
      </c>
      <c r="BF1452" s="408" t="s">
        <v>85</v>
      </c>
      <c r="BG1452" s="412" t="s">
        <v>85</v>
      </c>
      <c r="BH1452" s="70">
        <v>35.648747795294703</v>
      </c>
      <c r="BI1452" s="50">
        <v>20.236220472440898</v>
      </c>
      <c r="BJ1452" s="50">
        <v>20.236220472440898</v>
      </c>
      <c r="BK1452" s="50">
        <v>11.417322834645701</v>
      </c>
      <c r="BL1452" s="357">
        <v>7.6616839999999839E-2</v>
      </c>
      <c r="BM1452" s="73">
        <v>36</v>
      </c>
      <c r="BN1452" s="107" t="s">
        <v>3374</v>
      </c>
      <c r="BO1452" s="46" t="s">
        <v>3891</v>
      </c>
      <c r="BP1452" s="74" t="s">
        <v>3907</v>
      </c>
      <c r="BQ1452" s="74" t="s">
        <v>5194</v>
      </c>
      <c r="BR1452" s="74" t="s">
        <v>5195</v>
      </c>
      <c r="BS1452" s="74" t="s">
        <v>5169</v>
      </c>
      <c r="BT1452" s="74" t="s">
        <v>5196</v>
      </c>
      <c r="BU1452" s="74" t="s">
        <v>5197</v>
      </c>
      <c r="BV1452" s="74" t="s">
        <v>3909</v>
      </c>
      <c r="BW1452" s="74"/>
      <c r="BX1452" s="74"/>
      <c r="BY1452" s="74"/>
      <c r="BZ1452" s="300" t="s">
        <v>7713</v>
      </c>
      <c r="CA1452" s="413" t="s">
        <v>7719</v>
      </c>
      <c r="CB1452" s="300" t="s">
        <v>7716</v>
      </c>
      <c r="CC1452" s="413" t="s">
        <v>7718</v>
      </c>
      <c r="CD1452" s="311" t="str">
        <f t="shared" ref="CD1452:CD1493" si="176">CONCATENATE("DISCONTINUED"," ","-"," ",D1452,", ",P1452,"x",Q1452,", ",IF(W1452="N/A", "", CONCATENATE(W1452, "/")),IF(U1452&gt;0, CONCATENATE("+",U1452), U1452),"mm Offset, ",R1452,", ",X1452,"mm Centerbore, ",PROPER(AA1452), "", IF(BF1452="N/A", "", CONCATENATE(", w/ ", BF1452)))</f>
        <v>DISCONTINUED - MR301 The Standard, 17x8.5, 0mm Offset, 8x6.5, 130.81mm Centerbore, Matte Black</v>
      </c>
      <c r="CE1452" s="311" t="s">
        <v>3721</v>
      </c>
      <c r="CF1452" s="311" t="s">
        <v>3720</v>
      </c>
      <c r="CG1452" s="300" t="str">
        <f t="shared" si="174"/>
        <v>STREET (3XX)</v>
      </c>
    </row>
    <row r="1453" spans="1:85" s="36" customFormat="1" ht="15" customHeight="1">
      <c r="A1453" s="571">
        <f t="shared" si="173"/>
        <v>1450</v>
      </c>
      <c r="B1453" s="92" t="s">
        <v>84</v>
      </c>
      <c r="C1453" s="92" t="s">
        <v>1038</v>
      </c>
      <c r="D1453" s="92" t="s">
        <v>1246</v>
      </c>
      <c r="E1453" s="84" t="s">
        <v>10096</v>
      </c>
      <c r="F1453" s="84" t="s">
        <v>10096</v>
      </c>
      <c r="G1453" s="83"/>
      <c r="H1453" s="83"/>
      <c r="I1453" s="72" t="s">
        <v>1888</v>
      </c>
      <c r="J1453" s="305">
        <v>42736</v>
      </c>
      <c r="K1453" s="305">
        <v>45824</v>
      </c>
      <c r="L1453" s="282" t="s">
        <v>1239</v>
      </c>
      <c r="M1453" s="328">
        <v>419</v>
      </c>
      <c r="N1453" s="85"/>
      <c r="O1453" s="409"/>
      <c r="P1453" s="29">
        <v>18</v>
      </c>
      <c r="Q1453" s="8">
        <v>9</v>
      </c>
      <c r="R1453" s="92" t="s">
        <v>1699</v>
      </c>
      <c r="S1453" s="3">
        <v>8</v>
      </c>
      <c r="T1453" s="29">
        <v>6.5</v>
      </c>
      <c r="U1453" s="29">
        <v>18</v>
      </c>
      <c r="V1453" s="16">
        <v>5.75</v>
      </c>
      <c r="W1453" s="93" t="s">
        <v>85</v>
      </c>
      <c r="X1453" s="16">
        <v>130.81</v>
      </c>
      <c r="Y1453" s="8">
        <v>36.520000000000003</v>
      </c>
      <c r="Z1453" s="47">
        <v>3640</v>
      </c>
      <c r="AA1453" s="71" t="s">
        <v>5156</v>
      </c>
      <c r="AB1453" s="71" t="s">
        <v>2846</v>
      </c>
      <c r="AC1453" s="47" t="s">
        <v>9696</v>
      </c>
      <c r="AD1453" s="73" t="s">
        <v>1562</v>
      </c>
      <c r="AE1453" s="46" t="s">
        <v>8503</v>
      </c>
      <c r="AF1453" s="82">
        <v>33</v>
      </c>
      <c r="AG1453" s="73" t="s">
        <v>85</v>
      </c>
      <c r="AH1453" s="73" t="s">
        <v>85</v>
      </c>
      <c r="AI1453" s="3" t="s">
        <v>2863</v>
      </c>
      <c r="AJ1453" s="92" t="s">
        <v>1826</v>
      </c>
      <c r="AK1453" s="9">
        <v>1.1000000000000001</v>
      </c>
      <c r="AL1453" s="71" t="s">
        <v>237</v>
      </c>
      <c r="AM1453" s="3" t="s">
        <v>85</v>
      </c>
      <c r="AN1453" s="38" t="s">
        <v>85</v>
      </c>
      <c r="AO1453" s="3" t="s">
        <v>85</v>
      </c>
      <c r="AP1453" s="75">
        <v>16.2</v>
      </c>
      <c r="AQ1453" s="75">
        <v>60</v>
      </c>
      <c r="AR1453" s="3">
        <v>200</v>
      </c>
      <c r="AS1453" s="34">
        <v>0</v>
      </c>
      <c r="AT1453" s="34">
        <v>0</v>
      </c>
      <c r="AU1453" s="34">
        <v>25.5</v>
      </c>
      <c r="AV1453" s="34">
        <v>41.3</v>
      </c>
      <c r="AW1453" s="34">
        <v>218.3</v>
      </c>
      <c r="AX1453" s="94">
        <v>208.3</v>
      </c>
      <c r="AY1453" s="93">
        <v>123</v>
      </c>
      <c r="AZ1453" s="49">
        <v>89.5</v>
      </c>
      <c r="BA1453" s="49">
        <v>89.5</v>
      </c>
      <c r="BB1453" s="49">
        <v>23</v>
      </c>
      <c r="BC1453" s="48">
        <v>0.91</v>
      </c>
      <c r="BD1453" s="92" t="s">
        <v>85</v>
      </c>
      <c r="BE1453" s="412" t="s">
        <v>85</v>
      </c>
      <c r="BF1453" s="92" t="s">
        <v>85</v>
      </c>
      <c r="BG1453" s="412" t="s">
        <v>85</v>
      </c>
      <c r="BH1453" s="70">
        <v>41.079468187115523</v>
      </c>
      <c r="BI1453" s="50">
        <v>21.141732283464599</v>
      </c>
      <c r="BJ1453" s="50">
        <v>21.141732283464599</v>
      </c>
      <c r="BK1453" s="50">
        <v>11.929133858267701</v>
      </c>
      <c r="BL1453" s="357">
        <v>8.7375807000000152E-2</v>
      </c>
      <c r="BM1453" s="73">
        <v>36</v>
      </c>
      <c r="BN1453" s="107" t="s">
        <v>3374</v>
      </c>
      <c r="BO1453" s="46" t="s">
        <v>3891</v>
      </c>
      <c r="BP1453" s="74" t="s">
        <v>3907</v>
      </c>
      <c r="BQ1453" s="29" t="s">
        <v>5165</v>
      </c>
      <c r="BR1453" s="29" t="s">
        <v>5212</v>
      </c>
      <c r="BS1453" s="29" t="s">
        <v>5199</v>
      </c>
      <c r="BT1453" s="74" t="s">
        <v>5210</v>
      </c>
      <c r="BU1453" s="74" t="s">
        <v>5189</v>
      </c>
      <c r="BV1453" s="74" t="s">
        <v>4101</v>
      </c>
      <c r="BW1453" s="74" t="s">
        <v>3909</v>
      </c>
      <c r="BX1453" s="74"/>
      <c r="BY1453" s="74"/>
      <c r="BZ1453" s="300" t="s">
        <v>7829</v>
      </c>
      <c r="CA1453" s="356" t="s">
        <v>7830</v>
      </c>
      <c r="CB1453" s="300" t="s">
        <v>7827</v>
      </c>
      <c r="CC1453" s="356" t="s">
        <v>7828</v>
      </c>
      <c r="CD1453" s="311" t="str">
        <f t="shared" si="176"/>
        <v>DISCONTINUED - MR312, 18x9, +18mm Offset, 8x6.5, 130.81mm Centerbore, Method Bronze - Matte Black Lip</v>
      </c>
      <c r="CE1453" s="311" t="s">
        <v>3721</v>
      </c>
      <c r="CF1453" s="311" t="s">
        <v>3720</v>
      </c>
      <c r="CG1453" s="300" t="str">
        <f t="shared" si="174"/>
        <v>STREET (3XX)</v>
      </c>
    </row>
    <row r="1454" spans="1:85" s="36" customFormat="1" ht="15" customHeight="1">
      <c r="A1454" s="571">
        <f t="shared" si="173"/>
        <v>1451</v>
      </c>
      <c r="B1454" s="97" t="s">
        <v>84</v>
      </c>
      <c r="C1454" s="97" t="s">
        <v>1038</v>
      </c>
      <c r="D1454" s="97" t="s">
        <v>1976</v>
      </c>
      <c r="E1454" s="84" t="s">
        <v>10097</v>
      </c>
      <c r="F1454" s="84" t="s">
        <v>10097</v>
      </c>
      <c r="G1454" s="83"/>
      <c r="H1454" s="83"/>
      <c r="I1454" s="42" t="s">
        <v>5322</v>
      </c>
      <c r="J1454" s="315">
        <v>44501.579826388886</v>
      </c>
      <c r="K1454" s="305">
        <v>45824</v>
      </c>
      <c r="L1454" s="282" t="s">
        <v>1239</v>
      </c>
      <c r="M1454" s="328">
        <v>461</v>
      </c>
      <c r="N1454" s="85"/>
      <c r="O1454" s="409"/>
      <c r="P1454" s="83">
        <v>20</v>
      </c>
      <c r="Q1454" s="8">
        <v>9</v>
      </c>
      <c r="R1454" s="92" t="s">
        <v>1693</v>
      </c>
      <c r="S1454" s="13">
        <v>5</v>
      </c>
      <c r="T1454" s="83">
        <v>5.5</v>
      </c>
      <c r="U1454" s="83">
        <v>18</v>
      </c>
      <c r="V1454" s="16">
        <v>5.7</v>
      </c>
      <c r="W1454" s="95" t="s">
        <v>85</v>
      </c>
      <c r="X1454" s="40">
        <v>108</v>
      </c>
      <c r="Y1454" s="41">
        <v>37.35</v>
      </c>
      <c r="Z1454" s="47">
        <v>2650</v>
      </c>
      <c r="AA1454" s="11" t="s">
        <v>2165</v>
      </c>
      <c r="AB1454" s="42" t="s">
        <v>2845</v>
      </c>
      <c r="AC1454" s="47" t="s">
        <v>9995</v>
      </c>
      <c r="AD1454" s="11" t="s">
        <v>5318</v>
      </c>
      <c r="AE1454" s="46" t="s">
        <v>8502</v>
      </c>
      <c r="AF1454" s="82">
        <v>33</v>
      </c>
      <c r="AG1454" s="14" t="s">
        <v>85</v>
      </c>
      <c r="AH1454" s="14" t="s">
        <v>1786</v>
      </c>
      <c r="AI1454" s="14" t="s">
        <v>85</v>
      </c>
      <c r="AJ1454" s="31" t="s">
        <v>2484</v>
      </c>
      <c r="AK1454" s="9">
        <v>1.1000000000000001</v>
      </c>
      <c r="AL1454" s="11" t="s">
        <v>237</v>
      </c>
      <c r="AM1454" s="3" t="s">
        <v>85</v>
      </c>
      <c r="AN1454" s="38" t="s">
        <v>85</v>
      </c>
      <c r="AO1454" s="3" t="s">
        <v>85</v>
      </c>
      <c r="AP1454" s="75">
        <v>16.2</v>
      </c>
      <c r="AQ1454" s="75">
        <v>60</v>
      </c>
      <c r="AR1454" s="13">
        <v>175</v>
      </c>
      <c r="AS1454" s="67">
        <v>4</v>
      </c>
      <c r="AT1454" s="67">
        <v>20.8</v>
      </c>
      <c r="AU1454" s="67">
        <v>39.700000000000003</v>
      </c>
      <c r="AV1454" s="67">
        <v>41</v>
      </c>
      <c r="AW1454" s="67">
        <v>244</v>
      </c>
      <c r="AX1454" s="96">
        <v>239</v>
      </c>
      <c r="AY1454" s="68">
        <v>106.25</v>
      </c>
      <c r="AZ1454" s="49">
        <v>41</v>
      </c>
      <c r="BA1454" s="49">
        <v>41</v>
      </c>
      <c r="BB1454" s="49">
        <v>54</v>
      </c>
      <c r="BC1454" s="48">
        <v>2.13</v>
      </c>
      <c r="BD1454" s="3" t="s">
        <v>85</v>
      </c>
      <c r="BE1454" s="412" t="s">
        <v>85</v>
      </c>
      <c r="BF1454" s="3" t="s">
        <v>85</v>
      </c>
      <c r="BG1454" s="412" t="s">
        <v>85</v>
      </c>
      <c r="BH1454" s="70">
        <v>43.7</v>
      </c>
      <c r="BI1454" s="50">
        <v>23.228346456692901</v>
      </c>
      <c r="BJ1454" s="50">
        <v>23.228346456692901</v>
      </c>
      <c r="BK1454" s="50">
        <v>11.771653543307099</v>
      </c>
      <c r="BL1454" s="357">
        <v>0.10408189999999996</v>
      </c>
      <c r="BM1454" s="14">
        <v>24</v>
      </c>
      <c r="BN1454" s="107" t="s">
        <v>3374</v>
      </c>
      <c r="BO1454" s="46" t="s">
        <v>3891</v>
      </c>
      <c r="BP1454" s="29" t="s">
        <v>3907</v>
      </c>
      <c r="BQ1454" s="29" t="s">
        <v>5175</v>
      </c>
      <c r="BR1454" s="29" t="s">
        <v>2709</v>
      </c>
      <c r="BS1454" s="29" t="s">
        <v>5199</v>
      </c>
      <c r="BT1454" s="74" t="s">
        <v>5210</v>
      </c>
      <c r="BU1454" s="74" t="s">
        <v>5189</v>
      </c>
      <c r="BV1454" s="74" t="s">
        <v>4101</v>
      </c>
      <c r="BW1454" s="74" t="s">
        <v>3909</v>
      </c>
      <c r="BX1454" s="74"/>
      <c r="BY1454" s="74"/>
      <c r="BZ1454" s="300" t="s">
        <v>6169</v>
      </c>
      <c r="CA1454" s="356" t="s">
        <v>7847</v>
      </c>
      <c r="CB1454" s="300" t="s">
        <v>6171</v>
      </c>
      <c r="CC1454" s="356" t="s">
        <v>7848</v>
      </c>
      <c r="CD1454" s="311" t="str">
        <f t="shared" si="176"/>
        <v>DISCONTINUED - MR315, 20x9, +18mm Offset, 5x5.5, 108mm Centerbore, Matte Black</v>
      </c>
      <c r="CE1454" s="311" t="s">
        <v>3721</v>
      </c>
      <c r="CF1454" s="311" t="s">
        <v>3720</v>
      </c>
      <c r="CG1454" s="300" t="str">
        <f t="shared" si="174"/>
        <v>STREET (3XX)</v>
      </c>
    </row>
    <row r="1455" spans="1:85" s="36" customFormat="1" ht="15" customHeight="1">
      <c r="A1455" s="571">
        <f t="shared" si="173"/>
        <v>1452</v>
      </c>
      <c r="B1455" s="92" t="s">
        <v>84</v>
      </c>
      <c r="C1455" s="92" t="s">
        <v>1038</v>
      </c>
      <c r="D1455" s="92" t="s">
        <v>3867</v>
      </c>
      <c r="E1455" s="84" t="s">
        <v>10098</v>
      </c>
      <c r="F1455" s="84" t="s">
        <v>10098</v>
      </c>
      <c r="G1455" s="83" t="s">
        <v>2095</v>
      </c>
      <c r="H1455" s="83"/>
      <c r="I1455" s="72" t="s">
        <v>5374</v>
      </c>
      <c r="J1455" s="315">
        <v>44501.579837962963</v>
      </c>
      <c r="K1455" s="305">
        <v>45824</v>
      </c>
      <c r="L1455" s="282" t="s">
        <v>1239</v>
      </c>
      <c r="M1455" s="328">
        <v>415</v>
      </c>
      <c r="N1455" s="85"/>
      <c r="O1455" s="409"/>
      <c r="P1455" s="29">
        <v>20</v>
      </c>
      <c r="Q1455" s="24">
        <v>10</v>
      </c>
      <c r="R1455" s="92" t="s">
        <v>1697</v>
      </c>
      <c r="S1455" s="3">
        <v>6</v>
      </c>
      <c r="T1455" s="29">
        <v>135</v>
      </c>
      <c r="U1455" s="29">
        <v>-18</v>
      </c>
      <c r="V1455" s="16">
        <v>4.75</v>
      </c>
      <c r="W1455" s="93" t="s">
        <v>85</v>
      </c>
      <c r="X1455" s="16">
        <v>87</v>
      </c>
      <c r="Y1455" s="41">
        <v>36.58</v>
      </c>
      <c r="Z1455" s="47">
        <v>2650</v>
      </c>
      <c r="AA1455" s="71" t="s">
        <v>4122</v>
      </c>
      <c r="AB1455" s="71" t="s">
        <v>2845</v>
      </c>
      <c r="AC1455" s="47" t="s">
        <v>9859</v>
      </c>
      <c r="AD1455" s="74" t="s">
        <v>1600</v>
      </c>
      <c r="AE1455" s="46" t="s">
        <v>8501</v>
      </c>
      <c r="AF1455" s="82">
        <v>22</v>
      </c>
      <c r="AG1455" s="80" t="s">
        <v>85</v>
      </c>
      <c r="AH1455" s="73" t="s">
        <v>85</v>
      </c>
      <c r="AI1455" s="73" t="s">
        <v>85</v>
      </c>
      <c r="AJ1455" s="73" t="s">
        <v>85</v>
      </c>
      <c r="AK1455" s="9" t="s">
        <v>85</v>
      </c>
      <c r="AL1455" s="74" t="s">
        <v>236</v>
      </c>
      <c r="AM1455" s="74" t="s">
        <v>85</v>
      </c>
      <c r="AN1455" s="38" t="s">
        <v>85</v>
      </c>
      <c r="AO1455" s="74" t="s">
        <v>85</v>
      </c>
      <c r="AP1455" s="75">
        <v>16.2</v>
      </c>
      <c r="AQ1455" s="75">
        <v>60</v>
      </c>
      <c r="AR1455" s="3">
        <v>175</v>
      </c>
      <c r="AS1455" s="34">
        <v>3</v>
      </c>
      <c r="AT1455" s="34">
        <v>16.600000000000001</v>
      </c>
      <c r="AU1455" s="34">
        <v>37.9</v>
      </c>
      <c r="AV1455" s="34">
        <v>47.8</v>
      </c>
      <c r="AW1455" s="34">
        <v>245.7</v>
      </c>
      <c r="AX1455" s="94">
        <v>241.3</v>
      </c>
      <c r="AY1455" s="383">
        <v>82.31</v>
      </c>
      <c r="AZ1455" s="382">
        <v>37.44</v>
      </c>
      <c r="BA1455" s="382">
        <v>45.76</v>
      </c>
      <c r="BB1455" s="49">
        <v>77</v>
      </c>
      <c r="BC1455" s="48">
        <v>3.03</v>
      </c>
      <c r="BD1455" s="3" t="s">
        <v>85</v>
      </c>
      <c r="BE1455" s="412" t="s">
        <v>85</v>
      </c>
      <c r="BF1455" s="3" t="s">
        <v>85</v>
      </c>
      <c r="BG1455" s="412" t="s">
        <v>85</v>
      </c>
      <c r="BH1455" s="70">
        <v>42.39</v>
      </c>
      <c r="BI1455" s="50">
        <v>23.228346456692901</v>
      </c>
      <c r="BJ1455" s="50">
        <v>23.228346456692901</v>
      </c>
      <c r="BK1455" s="50">
        <v>12.9133858267717</v>
      </c>
      <c r="BL1455" s="357">
        <v>0.11417680000000027</v>
      </c>
      <c r="BM1455" s="73">
        <v>20</v>
      </c>
      <c r="BN1455" s="107" t="s">
        <v>3374</v>
      </c>
      <c r="BO1455" s="46" t="s">
        <v>3891</v>
      </c>
      <c r="BP1455" s="29" t="s">
        <v>3907</v>
      </c>
      <c r="BQ1455" s="29" t="s">
        <v>5222</v>
      </c>
      <c r="BR1455" s="29" t="s">
        <v>5223</v>
      </c>
      <c r="BS1455" s="29" t="s">
        <v>5216</v>
      </c>
      <c r="BT1455" s="74" t="s">
        <v>4101</v>
      </c>
      <c r="BU1455" s="74" t="s">
        <v>3909</v>
      </c>
      <c r="BV1455" s="74"/>
      <c r="BW1455" s="74"/>
      <c r="BX1455" s="74"/>
      <c r="BY1455" s="74"/>
      <c r="BZ1455" s="300" t="s">
        <v>7873</v>
      </c>
      <c r="CA1455" s="363" t="s">
        <v>7874</v>
      </c>
      <c r="CB1455" s="300" t="s">
        <v>7871</v>
      </c>
      <c r="CC1455" s="363" t="s">
        <v>7872</v>
      </c>
      <c r="CD1455" s="311" t="str">
        <f t="shared" si="176"/>
        <v>DISCONTINUED - MR316, 20x10, -18mm Offset, 6x135, 87mm Centerbore, Gloss Black</v>
      </c>
      <c r="CE1455" s="311" t="s">
        <v>3721</v>
      </c>
      <c r="CF1455" s="311" t="s">
        <v>3720</v>
      </c>
      <c r="CG1455" s="300" t="str">
        <f t="shared" si="174"/>
        <v>STREET (3XX)</v>
      </c>
    </row>
    <row r="1456" spans="1:85" s="36" customFormat="1" ht="15" customHeight="1">
      <c r="A1456" s="571">
        <f t="shared" si="173"/>
        <v>1453</v>
      </c>
      <c r="B1456" s="13" t="s">
        <v>84</v>
      </c>
      <c r="C1456" s="97" t="s">
        <v>1247</v>
      </c>
      <c r="D1456" s="75" t="s">
        <v>5485</v>
      </c>
      <c r="E1456" s="84" t="s">
        <v>10099</v>
      </c>
      <c r="F1456" s="84" t="s">
        <v>10099</v>
      </c>
      <c r="G1456" s="83"/>
      <c r="H1456" s="83"/>
      <c r="I1456" s="43" t="s">
        <v>3345</v>
      </c>
      <c r="J1456" s="316">
        <v>43714</v>
      </c>
      <c r="K1456" s="305">
        <v>45824</v>
      </c>
      <c r="L1456" s="282" t="s">
        <v>1239</v>
      </c>
      <c r="M1456" s="328">
        <v>366</v>
      </c>
      <c r="N1456" s="85"/>
      <c r="O1456" s="409"/>
      <c r="P1456" s="75">
        <v>17</v>
      </c>
      <c r="Q1456" s="75">
        <v>8.5</v>
      </c>
      <c r="R1456" s="92" t="s">
        <v>1688</v>
      </c>
      <c r="S1456" s="75">
        <v>5</v>
      </c>
      <c r="T1456" s="75">
        <v>150</v>
      </c>
      <c r="U1456" s="75">
        <v>0</v>
      </c>
      <c r="V1456" s="68">
        <v>4.75</v>
      </c>
      <c r="W1456" s="95" t="s">
        <v>85</v>
      </c>
      <c r="X1456" s="68">
        <v>110.5</v>
      </c>
      <c r="Y1456" s="39">
        <v>32.479999999999997</v>
      </c>
      <c r="Z1456" s="47">
        <v>2650</v>
      </c>
      <c r="AA1456" s="43" t="s">
        <v>2165</v>
      </c>
      <c r="AB1456" s="72" t="s">
        <v>2845</v>
      </c>
      <c r="AC1456" s="47" t="s">
        <v>9714</v>
      </c>
      <c r="AD1456" s="74" t="s">
        <v>3941</v>
      </c>
      <c r="AE1456" s="46" t="s">
        <v>8501</v>
      </c>
      <c r="AF1456" s="82">
        <v>22</v>
      </c>
      <c r="AG1456" s="14" t="s">
        <v>85</v>
      </c>
      <c r="AH1456" s="14" t="s">
        <v>85</v>
      </c>
      <c r="AI1456" s="14" t="s">
        <v>85</v>
      </c>
      <c r="AJ1456" s="14" t="s">
        <v>85</v>
      </c>
      <c r="AK1456" s="9" t="s">
        <v>85</v>
      </c>
      <c r="AL1456" s="92" t="s">
        <v>236</v>
      </c>
      <c r="AM1456" s="74" t="s">
        <v>85</v>
      </c>
      <c r="AN1456" s="38" t="s">
        <v>85</v>
      </c>
      <c r="AO1456" s="74" t="s">
        <v>85</v>
      </c>
      <c r="AP1456" s="75">
        <v>16.2</v>
      </c>
      <c r="AQ1456" s="75">
        <v>60</v>
      </c>
      <c r="AR1456" s="75">
        <v>180</v>
      </c>
      <c r="AS1456" s="34">
        <v>0</v>
      </c>
      <c r="AT1456" s="34">
        <v>14</v>
      </c>
      <c r="AU1456" s="25">
        <v>41</v>
      </c>
      <c r="AV1456" s="34">
        <v>47.7</v>
      </c>
      <c r="AW1456" s="25">
        <v>209</v>
      </c>
      <c r="AX1456" s="67">
        <v>206</v>
      </c>
      <c r="AY1456" s="385">
        <v>103.36</v>
      </c>
      <c r="AZ1456" s="382">
        <v>35.880000000000003</v>
      </c>
      <c r="BA1456" s="382">
        <v>44.2</v>
      </c>
      <c r="BB1456" s="49">
        <v>46</v>
      </c>
      <c r="BC1456" s="48">
        <v>1.81</v>
      </c>
      <c r="BD1456" s="13" t="s">
        <v>85</v>
      </c>
      <c r="BE1456" s="412" t="s">
        <v>85</v>
      </c>
      <c r="BF1456" s="13" t="s">
        <v>85</v>
      </c>
      <c r="BG1456" s="412" t="s">
        <v>85</v>
      </c>
      <c r="BH1456" s="70">
        <v>37.880000000000003</v>
      </c>
      <c r="BI1456" s="50">
        <v>20.236220472440898</v>
      </c>
      <c r="BJ1456" s="50">
        <v>20.236220472440898</v>
      </c>
      <c r="BK1456" s="50">
        <v>11.417322834645701</v>
      </c>
      <c r="BL1456" s="357">
        <v>7.6616839999999839E-2</v>
      </c>
      <c r="BM1456" s="14">
        <v>36</v>
      </c>
      <c r="BN1456" s="107" t="s">
        <v>4691</v>
      </c>
      <c r="BO1456" s="46" t="s">
        <v>3891</v>
      </c>
      <c r="BP1456" s="74" t="s">
        <v>4730</v>
      </c>
      <c r="BQ1456" s="74" t="s">
        <v>3907</v>
      </c>
      <c r="BR1456" s="74" t="s">
        <v>5143</v>
      </c>
      <c r="BS1456" s="74" t="s">
        <v>2734</v>
      </c>
      <c r="BT1456" s="74" t="s">
        <v>4116</v>
      </c>
      <c r="BU1456" s="74" t="s">
        <v>5141</v>
      </c>
      <c r="BV1456" s="74" t="s">
        <v>5127</v>
      </c>
      <c r="BW1456" s="74" t="s">
        <v>4101</v>
      </c>
      <c r="BX1456" s="74" t="s">
        <v>3909</v>
      </c>
      <c r="BY1456" s="74"/>
      <c r="BZ1456" s="334" t="s">
        <v>8355</v>
      </c>
      <c r="CA1456" s="364" t="s">
        <v>8356</v>
      </c>
      <c r="CB1456" s="337" t="s">
        <v>8352</v>
      </c>
      <c r="CC1456" s="364" t="s">
        <v>8354</v>
      </c>
      <c r="CD1456" s="311" t="str">
        <f t="shared" si="176"/>
        <v>DISCONTINUED - MR704 Bead Grip, 17x8.5, 0mm Offset, 5x150, 110.5mm Centerbore, Matte Black</v>
      </c>
      <c r="CE1456" s="311" t="s">
        <v>3721</v>
      </c>
      <c r="CF1456" s="311" t="s">
        <v>3720</v>
      </c>
      <c r="CG1456" s="300" t="str">
        <f t="shared" si="174"/>
        <v>TRAIL (7XX)</v>
      </c>
    </row>
    <row r="1457" spans="1:85" s="36" customFormat="1" ht="15" customHeight="1">
      <c r="A1457" s="571">
        <f t="shared" si="173"/>
        <v>1454</v>
      </c>
      <c r="B1457" s="408" t="s">
        <v>84</v>
      </c>
      <c r="C1457" s="408" t="s">
        <v>1038</v>
      </c>
      <c r="D1457" s="408" t="s">
        <v>1080</v>
      </c>
      <c r="E1457" s="129" t="s">
        <v>10147</v>
      </c>
      <c r="F1457" s="84" t="s">
        <v>10147</v>
      </c>
      <c r="G1457" s="83"/>
      <c r="H1457" s="83"/>
      <c r="I1457" s="72" t="s">
        <v>276</v>
      </c>
      <c r="J1457" s="305">
        <v>40544</v>
      </c>
      <c r="K1457" s="417">
        <v>45939</v>
      </c>
      <c r="L1457" s="282" t="s">
        <v>1239</v>
      </c>
      <c r="M1457" s="328">
        <v>335</v>
      </c>
      <c r="N1457" s="85"/>
      <c r="O1457" s="409"/>
      <c r="P1457" s="408">
        <v>17</v>
      </c>
      <c r="Q1457" s="8">
        <v>8.5</v>
      </c>
      <c r="R1457" s="408" t="s">
        <v>1756</v>
      </c>
      <c r="S1457" s="3">
        <v>5</v>
      </c>
      <c r="T1457" s="3">
        <v>4.5</v>
      </c>
      <c r="U1457" s="3">
        <v>0</v>
      </c>
      <c r="V1457" s="16">
        <v>4.75</v>
      </c>
      <c r="W1457" s="410" t="s">
        <v>85</v>
      </c>
      <c r="X1457" s="16">
        <v>83</v>
      </c>
      <c r="Y1457" s="8">
        <v>29.89</v>
      </c>
      <c r="Z1457" s="47">
        <v>2650</v>
      </c>
      <c r="AA1457" s="72" t="s">
        <v>2165</v>
      </c>
      <c r="AB1457" s="72" t="s">
        <v>2845</v>
      </c>
      <c r="AC1457" s="47" t="s">
        <v>9918</v>
      </c>
      <c r="AD1457" s="73" t="s">
        <v>1547</v>
      </c>
      <c r="AE1457" s="46" t="s">
        <v>8503</v>
      </c>
      <c r="AF1457" s="82">
        <v>33</v>
      </c>
      <c r="AG1457" s="80" t="s">
        <v>85</v>
      </c>
      <c r="AH1457" s="408" t="s">
        <v>85</v>
      </c>
      <c r="AI1457" s="416" t="s">
        <v>2940</v>
      </c>
      <c r="AJ1457" s="408" t="s">
        <v>1826</v>
      </c>
      <c r="AK1457" s="9">
        <v>1.1000000000000001</v>
      </c>
      <c r="AL1457" s="408" t="s">
        <v>237</v>
      </c>
      <c r="AM1457" s="408" t="s">
        <v>85</v>
      </c>
      <c r="AN1457" s="38" t="s">
        <v>85</v>
      </c>
      <c r="AO1457" s="408" t="s">
        <v>85</v>
      </c>
      <c r="AP1457" s="75">
        <v>16.2</v>
      </c>
      <c r="AQ1457" s="75">
        <v>60</v>
      </c>
      <c r="AR1457" s="408">
        <v>150</v>
      </c>
      <c r="AS1457" s="25">
        <v>13.7</v>
      </c>
      <c r="AT1457" s="25">
        <v>22.9</v>
      </c>
      <c r="AU1457" s="25">
        <v>30.3</v>
      </c>
      <c r="AV1457" s="25">
        <v>29.3</v>
      </c>
      <c r="AW1457" s="25">
        <v>208.4</v>
      </c>
      <c r="AX1457" s="411">
        <v>204.8</v>
      </c>
      <c r="AY1457" s="420">
        <v>77.099999999999994</v>
      </c>
      <c r="AZ1457" s="49">
        <v>80</v>
      </c>
      <c r="BA1457" s="49">
        <v>80</v>
      </c>
      <c r="BB1457" s="49">
        <v>70</v>
      </c>
      <c r="BC1457" s="48">
        <v>2.76</v>
      </c>
      <c r="BD1457" s="408" t="s">
        <v>85</v>
      </c>
      <c r="BE1457" s="412" t="s">
        <v>85</v>
      </c>
      <c r="BF1457" s="408" t="s">
        <v>85</v>
      </c>
      <c r="BG1457" s="412" t="s">
        <v>85</v>
      </c>
      <c r="BH1457" s="70">
        <v>33.840957245378711</v>
      </c>
      <c r="BI1457" s="50">
        <v>20.236220472440898</v>
      </c>
      <c r="BJ1457" s="50">
        <v>20.236220472440898</v>
      </c>
      <c r="BK1457" s="50">
        <v>11.417322834645701</v>
      </c>
      <c r="BL1457" s="357">
        <v>7.6616839999999839E-2</v>
      </c>
      <c r="BM1457" s="73">
        <v>36</v>
      </c>
      <c r="BN1457" s="107" t="s">
        <v>3374</v>
      </c>
      <c r="BO1457" s="46" t="s">
        <v>3891</v>
      </c>
      <c r="BP1457" s="74" t="s">
        <v>3907</v>
      </c>
      <c r="BQ1457" s="74" t="s">
        <v>5194</v>
      </c>
      <c r="BR1457" s="74" t="s">
        <v>5195</v>
      </c>
      <c r="BS1457" s="74" t="s">
        <v>5169</v>
      </c>
      <c r="BT1457" s="74" t="s">
        <v>5196</v>
      </c>
      <c r="BU1457" s="74" t="s">
        <v>5197</v>
      </c>
      <c r="BV1457" s="74" t="s">
        <v>3909</v>
      </c>
      <c r="BW1457" s="35"/>
      <c r="BX1457" s="35"/>
      <c r="BY1457" s="35"/>
      <c r="BZ1457" s="338" t="s">
        <v>6051</v>
      </c>
      <c r="CA1457" s="423" t="s">
        <v>7350</v>
      </c>
      <c r="CB1457" s="338" t="s">
        <v>6053</v>
      </c>
      <c r="CC1457" s="423" t="s">
        <v>7351</v>
      </c>
      <c r="CD1457" s="311" t="str">
        <f t="shared" si="176"/>
        <v>DISCONTINUED - MR301 The Standard, 17x8.5, 0mm Offset, 5x4.5, 83mm Centerbore, Matte Black</v>
      </c>
      <c r="CE1457" s="311" t="s">
        <v>3721</v>
      </c>
      <c r="CF1457" s="311" t="s">
        <v>3720</v>
      </c>
      <c r="CG1457" s="300" t="str">
        <f t="shared" si="174"/>
        <v>STREET (3XX)</v>
      </c>
    </row>
    <row r="1458" spans="1:85" s="36" customFormat="1" ht="15" customHeight="1">
      <c r="A1458" s="571">
        <f t="shared" si="173"/>
        <v>1455</v>
      </c>
      <c r="B1458" s="408" t="s">
        <v>84</v>
      </c>
      <c r="C1458" s="408" t="s">
        <v>1038</v>
      </c>
      <c r="D1458" s="408" t="s">
        <v>1080</v>
      </c>
      <c r="E1458" s="129" t="s">
        <v>10148</v>
      </c>
      <c r="F1458" s="84" t="s">
        <v>10148</v>
      </c>
      <c r="G1458" s="83"/>
      <c r="H1458" s="83"/>
      <c r="I1458" s="72" t="s">
        <v>329</v>
      </c>
      <c r="J1458" s="305">
        <v>40544</v>
      </c>
      <c r="K1458" s="417">
        <v>45939</v>
      </c>
      <c r="L1458" s="282" t="s">
        <v>1239</v>
      </c>
      <c r="M1458" s="328">
        <v>335</v>
      </c>
      <c r="N1458" s="85"/>
      <c r="O1458" s="409"/>
      <c r="P1458" s="408">
        <v>17</v>
      </c>
      <c r="Q1458" s="8">
        <v>8.5</v>
      </c>
      <c r="R1458" s="408" t="s">
        <v>1698</v>
      </c>
      <c r="S1458" s="3">
        <v>6</v>
      </c>
      <c r="T1458" s="3">
        <v>4.5</v>
      </c>
      <c r="U1458" s="3">
        <v>25</v>
      </c>
      <c r="V1458" s="16">
        <v>5.75</v>
      </c>
      <c r="W1458" s="410" t="s">
        <v>85</v>
      </c>
      <c r="X1458" s="16">
        <v>83</v>
      </c>
      <c r="Y1458" s="10">
        <v>30.09</v>
      </c>
      <c r="Z1458" s="47">
        <v>2650</v>
      </c>
      <c r="AA1458" s="72" t="s">
        <v>2165</v>
      </c>
      <c r="AB1458" s="72" t="s">
        <v>2845</v>
      </c>
      <c r="AC1458" s="47" t="s">
        <v>10149</v>
      </c>
      <c r="AD1458" s="73" t="s">
        <v>1547</v>
      </c>
      <c r="AE1458" s="46" t="s">
        <v>8503</v>
      </c>
      <c r="AF1458" s="82">
        <v>33</v>
      </c>
      <c r="AG1458" s="80" t="s">
        <v>85</v>
      </c>
      <c r="AH1458" s="73" t="s">
        <v>85</v>
      </c>
      <c r="AI1458" s="416" t="s">
        <v>2940</v>
      </c>
      <c r="AJ1458" s="408" t="s">
        <v>1826</v>
      </c>
      <c r="AK1458" s="9">
        <v>1.1000000000000001</v>
      </c>
      <c r="AL1458" s="408" t="s">
        <v>237</v>
      </c>
      <c r="AM1458" s="408" t="s">
        <v>85</v>
      </c>
      <c r="AN1458" s="38" t="s">
        <v>85</v>
      </c>
      <c r="AO1458" s="408" t="s">
        <v>85</v>
      </c>
      <c r="AP1458" s="75">
        <v>16.2</v>
      </c>
      <c r="AQ1458" s="75">
        <v>60</v>
      </c>
      <c r="AR1458" s="408">
        <v>150</v>
      </c>
      <c r="AS1458" s="25">
        <v>13.4</v>
      </c>
      <c r="AT1458" s="25">
        <v>23.2</v>
      </c>
      <c r="AU1458" s="25">
        <v>36.5</v>
      </c>
      <c r="AV1458" s="25">
        <v>33.4</v>
      </c>
      <c r="AW1458" s="25">
        <v>206.9</v>
      </c>
      <c r="AX1458" s="411">
        <v>201.1</v>
      </c>
      <c r="AY1458" s="420">
        <v>77.099999999999994</v>
      </c>
      <c r="AZ1458" s="49">
        <v>80</v>
      </c>
      <c r="BA1458" s="49">
        <v>80</v>
      </c>
      <c r="BB1458" s="49">
        <v>47</v>
      </c>
      <c r="BC1458" s="48">
        <v>1.85</v>
      </c>
      <c r="BD1458" s="408" t="s">
        <v>85</v>
      </c>
      <c r="BE1458" s="412" t="s">
        <v>85</v>
      </c>
      <c r="BF1458" s="408" t="s">
        <v>85</v>
      </c>
      <c r="BG1458" s="412" t="s">
        <v>85</v>
      </c>
      <c r="BH1458" s="70">
        <v>34.0393732813451</v>
      </c>
      <c r="BI1458" s="50">
        <v>20.236220472440898</v>
      </c>
      <c r="BJ1458" s="50">
        <v>20.236220472440898</v>
      </c>
      <c r="BK1458" s="50">
        <v>11.417322834645701</v>
      </c>
      <c r="BL1458" s="357">
        <v>7.6616839999999839E-2</v>
      </c>
      <c r="BM1458" s="73">
        <v>36</v>
      </c>
      <c r="BN1458" s="107" t="s">
        <v>3374</v>
      </c>
      <c r="BO1458" s="46" t="s">
        <v>3891</v>
      </c>
      <c r="BP1458" s="74" t="s">
        <v>3907</v>
      </c>
      <c r="BQ1458" s="74" t="s">
        <v>5194</v>
      </c>
      <c r="BR1458" s="74" t="s">
        <v>5195</v>
      </c>
      <c r="BS1458" s="74" t="s">
        <v>5169</v>
      </c>
      <c r="BT1458" s="74" t="s">
        <v>5196</v>
      </c>
      <c r="BU1458" s="74" t="s">
        <v>5197</v>
      </c>
      <c r="BV1458" s="74" t="s">
        <v>3909</v>
      </c>
      <c r="BW1458" s="74"/>
      <c r="BX1458" s="74"/>
      <c r="BY1458" s="74"/>
      <c r="BZ1458" s="300" t="s">
        <v>7721</v>
      </c>
      <c r="CA1458" s="413" t="s">
        <v>7722</v>
      </c>
      <c r="CB1458" s="300" t="s">
        <v>7717</v>
      </c>
      <c r="CC1458" s="413" t="s">
        <v>7720</v>
      </c>
      <c r="CD1458" s="311" t="str">
        <f t="shared" si="176"/>
        <v>DISCONTINUED - MR301 The Standard, 17x8.5, +25mm Offset, 6x4.5, 83mm Centerbore, Matte Black</v>
      </c>
      <c r="CE1458" s="311" t="s">
        <v>3721</v>
      </c>
      <c r="CF1458" s="311" t="s">
        <v>3720</v>
      </c>
      <c r="CG1458" s="300" t="str">
        <f t="shared" si="174"/>
        <v>STREET (3XX)</v>
      </c>
    </row>
    <row r="1459" spans="1:85" s="36" customFormat="1" ht="15" customHeight="1">
      <c r="A1459" s="571">
        <f t="shared" si="173"/>
        <v>1456</v>
      </c>
      <c r="B1459" s="408" t="s">
        <v>84</v>
      </c>
      <c r="C1459" s="408" t="s">
        <v>1038</v>
      </c>
      <c r="D1459" s="408" t="s">
        <v>1080</v>
      </c>
      <c r="E1459" s="84" t="s">
        <v>10150</v>
      </c>
      <c r="F1459" s="84" t="s">
        <v>10150</v>
      </c>
      <c r="G1459" s="83"/>
      <c r="H1459" s="83"/>
      <c r="I1459" s="72" t="s">
        <v>277</v>
      </c>
      <c r="J1459" s="305">
        <v>40544</v>
      </c>
      <c r="K1459" s="417">
        <v>45939</v>
      </c>
      <c r="L1459" s="282" t="s">
        <v>1239</v>
      </c>
      <c r="M1459" s="328">
        <v>335</v>
      </c>
      <c r="N1459" s="85"/>
      <c r="O1459" s="409"/>
      <c r="P1459" s="408">
        <v>17</v>
      </c>
      <c r="Q1459" s="8">
        <v>8.5</v>
      </c>
      <c r="R1459" s="408" t="s">
        <v>1697</v>
      </c>
      <c r="S1459" s="3">
        <v>6</v>
      </c>
      <c r="T1459" s="3">
        <v>135</v>
      </c>
      <c r="U1459" s="3">
        <v>0</v>
      </c>
      <c r="V1459" s="16">
        <v>4.75</v>
      </c>
      <c r="W1459" s="410" t="s">
        <v>85</v>
      </c>
      <c r="X1459" s="16">
        <v>94</v>
      </c>
      <c r="Y1459" s="8">
        <v>29.74</v>
      </c>
      <c r="Z1459" s="47">
        <v>2650</v>
      </c>
      <c r="AA1459" s="45" t="s">
        <v>5147</v>
      </c>
      <c r="AB1459" s="72" t="s">
        <v>173</v>
      </c>
      <c r="AC1459" s="47" t="s">
        <v>9716</v>
      </c>
      <c r="AD1459" s="73" t="s">
        <v>1534</v>
      </c>
      <c r="AE1459" s="46" t="s">
        <v>8503</v>
      </c>
      <c r="AF1459" s="82">
        <v>33</v>
      </c>
      <c r="AG1459" s="80" t="s">
        <v>85</v>
      </c>
      <c r="AH1459" s="73" t="s">
        <v>85</v>
      </c>
      <c r="AI1459" s="73" t="s">
        <v>2858</v>
      </c>
      <c r="AJ1459" s="408" t="s">
        <v>1826</v>
      </c>
      <c r="AK1459" s="9">
        <v>1.1000000000000001</v>
      </c>
      <c r="AL1459" s="408" t="s">
        <v>237</v>
      </c>
      <c r="AM1459" s="408" t="s">
        <v>85</v>
      </c>
      <c r="AN1459" s="38" t="s">
        <v>85</v>
      </c>
      <c r="AO1459" s="408" t="s">
        <v>85</v>
      </c>
      <c r="AP1459" s="75">
        <v>16.2</v>
      </c>
      <c r="AQ1459" s="75">
        <v>60</v>
      </c>
      <c r="AR1459" s="408">
        <v>175</v>
      </c>
      <c r="AS1459" s="25">
        <v>3.2</v>
      </c>
      <c r="AT1459" s="25">
        <v>16</v>
      </c>
      <c r="AU1459" s="25">
        <v>30</v>
      </c>
      <c r="AV1459" s="25">
        <v>29.3</v>
      </c>
      <c r="AW1459" s="25">
        <v>208.4</v>
      </c>
      <c r="AX1459" s="411">
        <v>204.8</v>
      </c>
      <c r="AY1459" s="410">
        <v>88.8</v>
      </c>
      <c r="AZ1459" s="49">
        <v>79.8</v>
      </c>
      <c r="BA1459" s="49">
        <v>79.8</v>
      </c>
      <c r="BB1459" s="49">
        <v>70</v>
      </c>
      <c r="BC1459" s="48">
        <v>2.76</v>
      </c>
      <c r="BD1459" s="408" t="s">
        <v>85</v>
      </c>
      <c r="BE1459" s="412" t="s">
        <v>85</v>
      </c>
      <c r="BF1459" s="408" t="s">
        <v>85</v>
      </c>
      <c r="BG1459" s="412" t="s">
        <v>85</v>
      </c>
      <c r="BH1459" s="70">
        <v>33.774818566723248</v>
      </c>
      <c r="BI1459" s="50">
        <v>20.236220472440898</v>
      </c>
      <c r="BJ1459" s="50">
        <v>20.236220472440898</v>
      </c>
      <c r="BK1459" s="50">
        <v>11.417322834645701</v>
      </c>
      <c r="BL1459" s="357">
        <v>7.6616839999999839E-2</v>
      </c>
      <c r="BM1459" s="73">
        <v>36</v>
      </c>
      <c r="BN1459" s="107" t="s">
        <v>3374</v>
      </c>
      <c r="BO1459" s="46" t="s">
        <v>3891</v>
      </c>
      <c r="BP1459" s="74" t="s">
        <v>3907</v>
      </c>
      <c r="BQ1459" s="74" t="s">
        <v>5194</v>
      </c>
      <c r="BR1459" s="74" t="s">
        <v>5195</v>
      </c>
      <c r="BS1459" s="74" t="s">
        <v>5169</v>
      </c>
      <c r="BT1459" s="74" t="s">
        <v>5196</v>
      </c>
      <c r="BU1459" s="74" t="s">
        <v>5197</v>
      </c>
      <c r="BV1459" s="74" t="s">
        <v>3909</v>
      </c>
      <c r="BW1459" s="74"/>
      <c r="BX1459" s="74"/>
      <c r="BY1459" s="74"/>
      <c r="BZ1459" s="300" t="s">
        <v>7724</v>
      </c>
      <c r="CA1459" s="413" t="s">
        <v>7731</v>
      </c>
      <c r="CB1459" s="300" t="s">
        <v>7729</v>
      </c>
      <c r="CC1459" s="413" t="s">
        <v>7730</v>
      </c>
      <c r="CD1459" s="311" t="str">
        <f t="shared" si="176"/>
        <v>DISCONTINUED - MR301 The Standard, 17x8.5, 0mm Offset, 6x135, 94mm Centerbore, Machined - Clear Coat</v>
      </c>
      <c r="CE1459" s="311" t="s">
        <v>3721</v>
      </c>
      <c r="CF1459" s="311" t="s">
        <v>3720</v>
      </c>
      <c r="CG1459" s="300" t="str">
        <f t="shared" si="174"/>
        <v>STREET (3XX)</v>
      </c>
    </row>
    <row r="1460" spans="1:85" s="36" customFormat="1" ht="15" customHeight="1">
      <c r="A1460" s="571">
        <f t="shared" si="173"/>
        <v>1457</v>
      </c>
      <c r="B1460" s="408" t="s">
        <v>84</v>
      </c>
      <c r="C1460" s="408" t="s">
        <v>1038</v>
      </c>
      <c r="D1460" s="408" t="s">
        <v>1080</v>
      </c>
      <c r="E1460" s="84" t="s">
        <v>10151</v>
      </c>
      <c r="F1460" s="84" t="s">
        <v>10151</v>
      </c>
      <c r="G1460" s="83"/>
      <c r="H1460" s="83"/>
      <c r="I1460" s="72" t="s">
        <v>327</v>
      </c>
      <c r="J1460" s="305">
        <v>40544</v>
      </c>
      <c r="K1460" s="417">
        <v>45939</v>
      </c>
      <c r="L1460" s="282" t="s">
        <v>1239</v>
      </c>
      <c r="M1460" s="328">
        <v>335</v>
      </c>
      <c r="N1460" s="85"/>
      <c r="O1460" s="409"/>
      <c r="P1460" s="408">
        <v>17</v>
      </c>
      <c r="Q1460" s="8">
        <v>8.5</v>
      </c>
      <c r="R1460" s="408" t="s">
        <v>1089</v>
      </c>
      <c r="S1460" s="3">
        <v>6</v>
      </c>
      <c r="T1460" s="3">
        <v>5.5</v>
      </c>
      <c r="U1460" s="3">
        <v>25</v>
      </c>
      <c r="V1460" s="16">
        <v>5.75</v>
      </c>
      <c r="W1460" s="410" t="s">
        <v>85</v>
      </c>
      <c r="X1460" s="16">
        <v>108</v>
      </c>
      <c r="Y1460" s="10">
        <v>29.76</v>
      </c>
      <c r="Z1460" s="47">
        <v>2650</v>
      </c>
      <c r="AA1460" s="72" t="s">
        <v>2165</v>
      </c>
      <c r="AB1460" s="72" t="s">
        <v>2845</v>
      </c>
      <c r="AC1460" s="47" t="s">
        <v>9813</v>
      </c>
      <c r="AD1460" s="73" t="s">
        <v>1538</v>
      </c>
      <c r="AE1460" s="46" t="s">
        <v>8503</v>
      </c>
      <c r="AF1460" s="82">
        <v>33</v>
      </c>
      <c r="AG1460" s="80" t="s">
        <v>85</v>
      </c>
      <c r="AH1460" s="73" t="s">
        <v>85</v>
      </c>
      <c r="AI1460" s="408" t="s">
        <v>2859</v>
      </c>
      <c r="AJ1460" s="408" t="s">
        <v>1826</v>
      </c>
      <c r="AK1460" s="9">
        <v>1.1000000000000001</v>
      </c>
      <c r="AL1460" s="408" t="s">
        <v>237</v>
      </c>
      <c r="AM1460" s="408" t="s">
        <v>85</v>
      </c>
      <c r="AN1460" s="38" t="s">
        <v>85</v>
      </c>
      <c r="AO1460" s="408" t="s">
        <v>85</v>
      </c>
      <c r="AP1460" s="75">
        <v>16.2</v>
      </c>
      <c r="AQ1460" s="75">
        <v>60</v>
      </c>
      <c r="AR1460" s="408">
        <v>170</v>
      </c>
      <c r="AS1460" s="25">
        <v>6.4</v>
      </c>
      <c r="AT1460" s="25">
        <v>22.8</v>
      </c>
      <c r="AU1460" s="25">
        <v>36.5</v>
      </c>
      <c r="AV1460" s="25">
        <v>33.4</v>
      </c>
      <c r="AW1460" s="25">
        <v>206.9</v>
      </c>
      <c r="AX1460" s="411">
        <v>201.1</v>
      </c>
      <c r="AY1460" s="410">
        <v>106.4</v>
      </c>
      <c r="AZ1460" s="49">
        <v>55</v>
      </c>
      <c r="BA1460" s="49">
        <v>55</v>
      </c>
      <c r="BB1460" s="49">
        <v>47</v>
      </c>
      <c r="BC1460" s="48">
        <v>1.85</v>
      </c>
      <c r="BD1460" s="408" t="s">
        <v>85</v>
      </c>
      <c r="BE1460" s="412" t="s">
        <v>85</v>
      </c>
      <c r="BF1460" s="408" t="s">
        <v>85</v>
      </c>
      <c r="BG1460" s="412" t="s">
        <v>85</v>
      </c>
      <c r="BH1460" s="70">
        <v>33.929142150252659</v>
      </c>
      <c r="BI1460" s="50">
        <v>20.236220472440898</v>
      </c>
      <c r="BJ1460" s="50">
        <v>20.236220472440898</v>
      </c>
      <c r="BK1460" s="50">
        <v>11.417322834645701</v>
      </c>
      <c r="BL1460" s="357">
        <v>7.6616839999999839E-2</v>
      </c>
      <c r="BM1460" s="73">
        <v>36</v>
      </c>
      <c r="BN1460" s="107" t="s">
        <v>3374</v>
      </c>
      <c r="BO1460" s="46" t="s">
        <v>3891</v>
      </c>
      <c r="BP1460" s="74" t="s">
        <v>3907</v>
      </c>
      <c r="BQ1460" s="74" t="s">
        <v>5194</v>
      </c>
      <c r="BR1460" s="74" t="s">
        <v>5195</v>
      </c>
      <c r="BS1460" s="74" t="s">
        <v>5169</v>
      </c>
      <c r="BT1460" s="74" t="s">
        <v>5196</v>
      </c>
      <c r="BU1460" s="74" t="s">
        <v>5197</v>
      </c>
      <c r="BV1460" s="74" t="s">
        <v>3909</v>
      </c>
      <c r="BW1460" s="74"/>
      <c r="BX1460" s="74"/>
      <c r="BY1460" s="74"/>
      <c r="BZ1460" s="300" t="s">
        <v>7721</v>
      </c>
      <c r="CA1460" s="413" t="s">
        <v>7722</v>
      </c>
      <c r="CB1460" s="300" t="s">
        <v>7717</v>
      </c>
      <c r="CC1460" s="413" t="s">
        <v>7720</v>
      </c>
      <c r="CD1460" s="311" t="str">
        <f t="shared" si="176"/>
        <v>DISCONTINUED - MR301 The Standard, 17x8.5, +25mm Offset, 6x5.5, 108mm Centerbore, Matte Black</v>
      </c>
      <c r="CE1460" s="311" t="s">
        <v>3721</v>
      </c>
      <c r="CF1460" s="311" t="s">
        <v>3720</v>
      </c>
      <c r="CG1460" s="300" t="str">
        <f t="shared" si="174"/>
        <v>STREET (3XX)</v>
      </c>
    </row>
    <row r="1461" spans="1:85" s="36" customFormat="1" ht="15" customHeight="1">
      <c r="A1461" s="571">
        <f t="shared" si="173"/>
        <v>1458</v>
      </c>
      <c r="B1461" s="408" t="s">
        <v>84</v>
      </c>
      <c r="C1461" s="408" t="s">
        <v>1038</v>
      </c>
      <c r="D1461" s="408" t="s">
        <v>1080</v>
      </c>
      <c r="E1461" s="84" t="s">
        <v>10152</v>
      </c>
      <c r="F1461" s="84" t="s">
        <v>10152</v>
      </c>
      <c r="G1461" s="83"/>
      <c r="H1461" s="83"/>
      <c r="I1461" s="72" t="s">
        <v>285</v>
      </c>
      <c r="J1461" s="305">
        <v>40544</v>
      </c>
      <c r="K1461" s="417">
        <v>45939</v>
      </c>
      <c r="L1461" s="282" t="s">
        <v>1239</v>
      </c>
      <c r="M1461" s="328">
        <v>335</v>
      </c>
      <c r="N1461" s="85"/>
      <c r="O1461" s="409"/>
      <c r="P1461" s="408">
        <v>17</v>
      </c>
      <c r="Q1461" s="8">
        <v>8.5</v>
      </c>
      <c r="R1461" s="408" t="s">
        <v>1089</v>
      </c>
      <c r="S1461" s="3">
        <v>6</v>
      </c>
      <c r="T1461" s="3">
        <v>5.5</v>
      </c>
      <c r="U1461" s="3">
        <v>0</v>
      </c>
      <c r="V1461" s="16">
        <v>4.75</v>
      </c>
      <c r="W1461" s="410" t="s">
        <v>85</v>
      </c>
      <c r="X1461" s="16">
        <v>108</v>
      </c>
      <c r="Y1461" s="8">
        <v>29.67</v>
      </c>
      <c r="Z1461" s="47">
        <v>2650</v>
      </c>
      <c r="AA1461" s="45" t="s">
        <v>5147</v>
      </c>
      <c r="AB1461" s="72" t="s">
        <v>173</v>
      </c>
      <c r="AC1461" s="47" t="s">
        <v>9717</v>
      </c>
      <c r="AD1461" s="408" t="s">
        <v>1536</v>
      </c>
      <c r="AE1461" s="46" t="s">
        <v>8503</v>
      </c>
      <c r="AF1461" s="82">
        <v>33</v>
      </c>
      <c r="AG1461" s="80" t="s">
        <v>85</v>
      </c>
      <c r="AH1461" s="73" t="s">
        <v>85</v>
      </c>
      <c r="AI1461" s="408" t="s">
        <v>2859</v>
      </c>
      <c r="AJ1461" s="408" t="s">
        <v>1826</v>
      </c>
      <c r="AK1461" s="9">
        <v>1.1000000000000001</v>
      </c>
      <c r="AL1461" s="408" t="s">
        <v>237</v>
      </c>
      <c r="AM1461" s="408" t="s">
        <v>85</v>
      </c>
      <c r="AN1461" s="38" t="s">
        <v>85</v>
      </c>
      <c r="AO1461" s="408" t="s">
        <v>85</v>
      </c>
      <c r="AP1461" s="75">
        <v>16.2</v>
      </c>
      <c r="AQ1461" s="75">
        <v>60</v>
      </c>
      <c r="AR1461" s="408">
        <v>185</v>
      </c>
      <c r="AS1461" s="25">
        <v>0</v>
      </c>
      <c r="AT1461" s="25">
        <v>9.6</v>
      </c>
      <c r="AU1461" s="25">
        <v>28.6</v>
      </c>
      <c r="AV1461" s="25">
        <v>29.3</v>
      </c>
      <c r="AW1461" s="25">
        <v>208.4</v>
      </c>
      <c r="AX1461" s="411">
        <v>204.8</v>
      </c>
      <c r="AY1461" s="410">
        <v>106.4</v>
      </c>
      <c r="AZ1461" s="49">
        <v>55</v>
      </c>
      <c r="BA1461" s="49">
        <v>55</v>
      </c>
      <c r="BB1461" s="49">
        <v>70</v>
      </c>
      <c r="BC1461" s="48">
        <v>2.76</v>
      </c>
      <c r="BD1461" s="408" t="s">
        <v>85</v>
      </c>
      <c r="BE1461" s="412" t="s">
        <v>85</v>
      </c>
      <c r="BF1461" s="408" t="s">
        <v>85</v>
      </c>
      <c r="BG1461" s="412" t="s">
        <v>85</v>
      </c>
      <c r="BH1461" s="70">
        <v>33.840957245378711</v>
      </c>
      <c r="BI1461" s="50">
        <v>20.236220472440898</v>
      </c>
      <c r="BJ1461" s="50">
        <v>20.236220472440898</v>
      </c>
      <c r="BK1461" s="50">
        <v>11.417322834645701</v>
      </c>
      <c r="BL1461" s="357">
        <v>7.6616839999999839E-2</v>
      </c>
      <c r="BM1461" s="73">
        <v>36</v>
      </c>
      <c r="BN1461" s="107" t="s">
        <v>3374</v>
      </c>
      <c r="BO1461" s="46" t="s">
        <v>3891</v>
      </c>
      <c r="BP1461" s="74" t="s">
        <v>3907</v>
      </c>
      <c r="BQ1461" s="74" t="s">
        <v>5194</v>
      </c>
      <c r="BR1461" s="74" t="s">
        <v>5195</v>
      </c>
      <c r="BS1461" s="74" t="s">
        <v>5169</v>
      </c>
      <c r="BT1461" s="74" t="s">
        <v>5196</v>
      </c>
      <c r="BU1461" s="74" t="s">
        <v>5197</v>
      </c>
      <c r="BV1461" s="74" t="s">
        <v>3909</v>
      </c>
      <c r="BW1461" s="74"/>
      <c r="BX1461" s="74"/>
      <c r="BY1461" s="74"/>
      <c r="BZ1461" s="300" t="s">
        <v>7724</v>
      </c>
      <c r="CA1461" s="413" t="s">
        <v>7731</v>
      </c>
      <c r="CB1461" s="300" t="s">
        <v>7729</v>
      </c>
      <c r="CC1461" s="413" t="s">
        <v>7730</v>
      </c>
      <c r="CD1461" s="311" t="str">
        <f t="shared" si="176"/>
        <v>DISCONTINUED - MR301 The Standard, 17x8.5, 0mm Offset, 6x5.5, 108mm Centerbore, Machined - Clear Coat</v>
      </c>
      <c r="CE1461" s="311" t="s">
        <v>3721</v>
      </c>
      <c r="CF1461" s="311" t="s">
        <v>3720</v>
      </c>
      <c r="CG1461" s="300" t="str">
        <f t="shared" si="174"/>
        <v>STREET (3XX)</v>
      </c>
    </row>
    <row r="1462" spans="1:85" s="36" customFormat="1" ht="15" customHeight="1">
      <c r="A1462" s="571">
        <f t="shared" si="173"/>
        <v>1459</v>
      </c>
      <c r="B1462" s="408" t="s">
        <v>84</v>
      </c>
      <c r="C1462" s="408" t="s">
        <v>1038</v>
      </c>
      <c r="D1462" s="408" t="s">
        <v>1080</v>
      </c>
      <c r="E1462" s="84" t="s">
        <v>10153</v>
      </c>
      <c r="F1462" s="84" t="s">
        <v>10153</v>
      </c>
      <c r="G1462" s="83"/>
      <c r="H1462" s="83"/>
      <c r="I1462" s="72" t="s">
        <v>245</v>
      </c>
      <c r="J1462" s="305">
        <v>40544</v>
      </c>
      <c r="K1462" s="417">
        <v>45939</v>
      </c>
      <c r="L1462" s="282" t="s">
        <v>1239</v>
      </c>
      <c r="M1462" s="328">
        <v>409</v>
      </c>
      <c r="N1462" s="85"/>
      <c r="O1462" s="409"/>
      <c r="P1462" s="408">
        <v>20</v>
      </c>
      <c r="Q1462" s="8">
        <v>9</v>
      </c>
      <c r="R1462" s="408" t="s">
        <v>1089</v>
      </c>
      <c r="S1462" s="73">
        <v>6</v>
      </c>
      <c r="T1462" s="73">
        <v>5.5</v>
      </c>
      <c r="U1462" s="3">
        <v>18</v>
      </c>
      <c r="V1462" s="410">
        <v>5.75</v>
      </c>
      <c r="W1462" s="410" t="s">
        <v>85</v>
      </c>
      <c r="X1462" s="16">
        <v>108</v>
      </c>
      <c r="Y1462" s="8">
        <v>36.57</v>
      </c>
      <c r="Z1462" s="47">
        <v>2500</v>
      </c>
      <c r="AA1462" s="45" t="s">
        <v>5147</v>
      </c>
      <c r="AB1462" s="72" t="s">
        <v>173</v>
      </c>
      <c r="AC1462" s="47" t="s">
        <v>9556</v>
      </c>
      <c r="AD1462" s="408" t="s">
        <v>1536</v>
      </c>
      <c r="AE1462" s="46" t="s">
        <v>8503</v>
      </c>
      <c r="AF1462" s="82">
        <v>33</v>
      </c>
      <c r="AG1462" s="80" t="s">
        <v>85</v>
      </c>
      <c r="AH1462" s="408" t="s">
        <v>85</v>
      </c>
      <c r="AI1462" s="408" t="s">
        <v>2859</v>
      </c>
      <c r="AJ1462" s="408" t="s">
        <v>1826</v>
      </c>
      <c r="AK1462" s="9">
        <v>1.1000000000000001</v>
      </c>
      <c r="AL1462" s="408" t="s">
        <v>237</v>
      </c>
      <c r="AM1462" s="408" t="s">
        <v>85</v>
      </c>
      <c r="AN1462" s="38" t="s">
        <v>85</v>
      </c>
      <c r="AO1462" s="408" t="s">
        <v>85</v>
      </c>
      <c r="AP1462" s="75">
        <v>16.2</v>
      </c>
      <c r="AQ1462" s="75">
        <v>60</v>
      </c>
      <c r="AR1462" s="408">
        <v>178</v>
      </c>
      <c r="AS1462" s="25">
        <v>1.2</v>
      </c>
      <c r="AT1462" s="25">
        <v>20.8</v>
      </c>
      <c r="AU1462" s="25">
        <v>39.299999999999997</v>
      </c>
      <c r="AV1462" s="25">
        <v>42.5</v>
      </c>
      <c r="AW1462" s="25">
        <v>243.7</v>
      </c>
      <c r="AX1462" s="411">
        <v>239.4</v>
      </c>
      <c r="AY1462" s="410">
        <v>106.4</v>
      </c>
      <c r="AZ1462" s="49">
        <v>55</v>
      </c>
      <c r="BA1462" s="49">
        <v>55</v>
      </c>
      <c r="BB1462" s="49">
        <v>47</v>
      </c>
      <c r="BC1462" s="48">
        <v>1.85</v>
      </c>
      <c r="BD1462" s="408" t="s">
        <v>85</v>
      </c>
      <c r="BE1462" s="412" t="s">
        <v>85</v>
      </c>
      <c r="BF1462" s="408" t="s">
        <v>85</v>
      </c>
      <c r="BG1462" s="412" t="s">
        <v>85</v>
      </c>
      <c r="BH1462" s="70">
        <v>41.292581707227562</v>
      </c>
      <c r="BI1462" s="50">
        <v>23.228346456692901</v>
      </c>
      <c r="BJ1462" s="50">
        <v>23.228346456692901</v>
      </c>
      <c r="BK1462" s="50">
        <v>11.771653543307099</v>
      </c>
      <c r="BL1462" s="357">
        <v>0.10408189999999996</v>
      </c>
      <c r="BM1462" s="408">
        <v>20</v>
      </c>
      <c r="BN1462" s="107" t="s">
        <v>3374</v>
      </c>
      <c r="BO1462" s="46" t="s">
        <v>3891</v>
      </c>
      <c r="BP1462" s="74" t="s">
        <v>3907</v>
      </c>
      <c r="BQ1462" s="74" t="s">
        <v>5194</v>
      </c>
      <c r="BR1462" s="74" t="s">
        <v>5195</v>
      </c>
      <c r="BS1462" s="74" t="s">
        <v>5169</v>
      </c>
      <c r="BT1462" s="74" t="s">
        <v>5196</v>
      </c>
      <c r="BU1462" s="74" t="s">
        <v>5197</v>
      </c>
      <c r="BV1462" s="74" t="s">
        <v>3909</v>
      </c>
      <c r="BW1462" s="74"/>
      <c r="BX1462" s="74"/>
      <c r="BY1462" s="74"/>
      <c r="BZ1462" s="300" t="s">
        <v>7724</v>
      </c>
      <c r="CA1462" s="413" t="s">
        <v>7731</v>
      </c>
      <c r="CB1462" s="300" t="s">
        <v>7729</v>
      </c>
      <c r="CC1462" s="413" t="s">
        <v>7730</v>
      </c>
      <c r="CD1462" s="311" t="str">
        <f t="shared" si="176"/>
        <v>DISCONTINUED - MR301 The Standard, 20x9, +18mm Offset, 6x5.5, 108mm Centerbore, Machined - Clear Coat</v>
      </c>
      <c r="CE1462" s="311" t="s">
        <v>3721</v>
      </c>
      <c r="CF1462" s="311" t="s">
        <v>3720</v>
      </c>
      <c r="CG1462" s="300" t="str">
        <f t="shared" si="174"/>
        <v>STREET (3XX)</v>
      </c>
    </row>
    <row r="1463" spans="1:85" s="36" customFormat="1" ht="15" customHeight="1">
      <c r="A1463" s="571">
        <f t="shared" si="173"/>
        <v>1460</v>
      </c>
      <c r="B1463" s="408" t="s">
        <v>84</v>
      </c>
      <c r="C1463" s="408" t="s">
        <v>1038</v>
      </c>
      <c r="D1463" s="5" t="s">
        <v>1082</v>
      </c>
      <c r="E1463" s="84" t="s">
        <v>10154</v>
      </c>
      <c r="F1463" s="84" t="s">
        <v>10154</v>
      </c>
      <c r="G1463" s="83" t="s">
        <v>2095</v>
      </c>
      <c r="H1463" s="83"/>
      <c r="I1463" s="72" t="s">
        <v>4075</v>
      </c>
      <c r="J1463" s="305">
        <v>43924</v>
      </c>
      <c r="K1463" s="417">
        <v>45939</v>
      </c>
      <c r="L1463" s="282" t="s">
        <v>1239</v>
      </c>
      <c r="M1463" s="328">
        <v>429</v>
      </c>
      <c r="N1463" s="85"/>
      <c r="O1463" s="409"/>
      <c r="P1463" s="5">
        <v>20</v>
      </c>
      <c r="Q1463" s="8">
        <v>10</v>
      </c>
      <c r="R1463" s="408" t="s">
        <v>1089</v>
      </c>
      <c r="S1463" s="3">
        <v>6</v>
      </c>
      <c r="T1463" s="3">
        <v>5.5</v>
      </c>
      <c r="U1463" s="3">
        <v>-18</v>
      </c>
      <c r="V1463" s="16">
        <v>4.76</v>
      </c>
      <c r="W1463" s="410" t="s">
        <v>85</v>
      </c>
      <c r="X1463" s="16">
        <v>108</v>
      </c>
      <c r="Y1463" s="8">
        <v>37.956252806163086</v>
      </c>
      <c r="Z1463" s="47">
        <v>2650</v>
      </c>
      <c r="AA1463" s="45" t="s">
        <v>5147</v>
      </c>
      <c r="AB1463" s="72" t="s">
        <v>173</v>
      </c>
      <c r="AC1463" s="47" t="s">
        <v>9857</v>
      </c>
      <c r="AD1463" s="73" t="s">
        <v>1554</v>
      </c>
      <c r="AE1463" s="46" t="s">
        <v>8503</v>
      </c>
      <c r="AF1463" s="82">
        <v>33</v>
      </c>
      <c r="AG1463" s="80" t="s">
        <v>85</v>
      </c>
      <c r="AH1463" s="408" t="s">
        <v>85</v>
      </c>
      <c r="AI1463" s="408" t="s">
        <v>2859</v>
      </c>
      <c r="AJ1463" s="73" t="s">
        <v>1827</v>
      </c>
      <c r="AK1463" s="9">
        <v>1.1000000000000001</v>
      </c>
      <c r="AL1463" s="408" t="s">
        <v>237</v>
      </c>
      <c r="AM1463" s="408" t="s">
        <v>85</v>
      </c>
      <c r="AN1463" s="38" t="s">
        <v>85</v>
      </c>
      <c r="AO1463" s="408" t="s">
        <v>85</v>
      </c>
      <c r="AP1463" s="75">
        <v>16.2</v>
      </c>
      <c r="AQ1463" s="75">
        <v>60</v>
      </c>
      <c r="AR1463" s="408">
        <v>175</v>
      </c>
      <c r="AS1463" s="25">
        <v>3</v>
      </c>
      <c r="AT1463" s="25">
        <v>14.9</v>
      </c>
      <c r="AU1463" s="25">
        <v>35.700000000000003</v>
      </c>
      <c r="AV1463" s="25">
        <v>44.51</v>
      </c>
      <c r="AW1463" s="25">
        <v>245.81</v>
      </c>
      <c r="AX1463" s="411">
        <v>241.4</v>
      </c>
      <c r="AY1463" s="410">
        <v>107</v>
      </c>
      <c r="AZ1463" s="49">
        <v>41</v>
      </c>
      <c r="BA1463" s="49">
        <v>74</v>
      </c>
      <c r="BB1463" s="49">
        <v>99</v>
      </c>
      <c r="BC1463" s="48">
        <v>3.9</v>
      </c>
      <c r="BD1463" s="408" t="s">
        <v>85</v>
      </c>
      <c r="BE1463" s="412" t="s">
        <v>85</v>
      </c>
      <c r="BF1463" s="408" t="s">
        <v>85</v>
      </c>
      <c r="BG1463" s="412" t="s">
        <v>85</v>
      </c>
      <c r="BH1463" s="70">
        <v>44.202683568067954</v>
      </c>
      <c r="BI1463" s="50">
        <v>23.228346456692901</v>
      </c>
      <c r="BJ1463" s="50">
        <v>23.228346456692901</v>
      </c>
      <c r="BK1463" s="50">
        <v>12.9133858267717</v>
      </c>
      <c r="BL1463" s="357">
        <v>0.11417680000000027</v>
      </c>
      <c r="BM1463" s="408">
        <v>20</v>
      </c>
      <c r="BN1463" s="107" t="s">
        <v>3374</v>
      </c>
      <c r="BO1463" s="46" t="s">
        <v>3891</v>
      </c>
      <c r="BP1463" s="74" t="s">
        <v>3907</v>
      </c>
      <c r="BQ1463" s="29" t="s">
        <v>5143</v>
      </c>
      <c r="BR1463" s="29" t="s">
        <v>5198</v>
      </c>
      <c r="BS1463" s="74" t="s">
        <v>5199</v>
      </c>
      <c r="BT1463" s="74" t="s">
        <v>5169</v>
      </c>
      <c r="BU1463" s="74" t="s">
        <v>5196</v>
      </c>
      <c r="BV1463" s="74" t="s">
        <v>3909</v>
      </c>
      <c r="BW1463" s="74"/>
      <c r="BX1463" s="74"/>
      <c r="BY1463" s="74"/>
      <c r="BZ1463" s="300" t="s">
        <v>7755</v>
      </c>
      <c r="CA1463" s="413" t="s">
        <v>7756</v>
      </c>
      <c r="CB1463" s="300" t="s">
        <v>7757</v>
      </c>
      <c r="CC1463" s="413" t="s">
        <v>7758</v>
      </c>
      <c r="CD1463" s="311" t="str">
        <f t="shared" si="176"/>
        <v>DISCONTINUED - MR304 Double Standard, 20x10, -18mm Offset, 6x5.5, 108mm Centerbore, Machined - Clear Coat</v>
      </c>
      <c r="CE1463" s="311" t="s">
        <v>3721</v>
      </c>
      <c r="CF1463" s="311" t="s">
        <v>3720</v>
      </c>
      <c r="CG1463" s="300" t="str">
        <f t="shared" si="174"/>
        <v>STREET (3XX)</v>
      </c>
    </row>
    <row r="1464" spans="1:85" s="36" customFormat="1" ht="15" customHeight="1">
      <c r="A1464" s="571">
        <f t="shared" si="173"/>
        <v>1461</v>
      </c>
      <c r="B1464" s="408" t="s">
        <v>84</v>
      </c>
      <c r="C1464" s="408" t="s">
        <v>1038</v>
      </c>
      <c r="D1464" s="5" t="s">
        <v>1082</v>
      </c>
      <c r="E1464" s="84" t="s">
        <v>10155</v>
      </c>
      <c r="F1464" s="84" t="s">
        <v>10155</v>
      </c>
      <c r="G1464" s="83" t="s">
        <v>2095</v>
      </c>
      <c r="H1464" s="83"/>
      <c r="I1464" s="72" t="s">
        <v>4077</v>
      </c>
      <c r="J1464" s="305">
        <v>43924</v>
      </c>
      <c r="K1464" s="417">
        <v>45939</v>
      </c>
      <c r="L1464" s="282" t="s">
        <v>1239</v>
      </c>
      <c r="M1464" s="328">
        <v>429</v>
      </c>
      <c r="N1464" s="85"/>
      <c r="O1464" s="409"/>
      <c r="P1464" s="5">
        <v>20</v>
      </c>
      <c r="Q1464" s="8">
        <v>10</v>
      </c>
      <c r="R1464" s="408" t="s">
        <v>1699</v>
      </c>
      <c r="S1464" s="3">
        <v>8</v>
      </c>
      <c r="T1464" s="3">
        <v>6.5</v>
      </c>
      <c r="U1464" s="3">
        <v>-18</v>
      </c>
      <c r="V1464" s="16">
        <v>4.76</v>
      </c>
      <c r="W1464" s="410" t="s">
        <v>85</v>
      </c>
      <c r="X1464" s="16">
        <v>130.81</v>
      </c>
      <c r="Y1464" s="8">
        <v>38.029740226891377</v>
      </c>
      <c r="Z1464" s="47">
        <v>3640</v>
      </c>
      <c r="AA1464" s="45" t="s">
        <v>5147</v>
      </c>
      <c r="AB1464" s="72" t="s">
        <v>173</v>
      </c>
      <c r="AC1464" s="47" t="s">
        <v>9847</v>
      </c>
      <c r="AD1464" s="73" t="s">
        <v>1561</v>
      </c>
      <c r="AE1464" s="46" t="s">
        <v>8503</v>
      </c>
      <c r="AF1464" s="82">
        <v>33</v>
      </c>
      <c r="AG1464" s="80" t="s">
        <v>85</v>
      </c>
      <c r="AH1464" s="408" t="s">
        <v>85</v>
      </c>
      <c r="AI1464" s="3" t="s">
        <v>2863</v>
      </c>
      <c r="AJ1464" s="73" t="s">
        <v>1827</v>
      </c>
      <c r="AK1464" s="9">
        <v>1.1000000000000001</v>
      </c>
      <c r="AL1464" s="408" t="s">
        <v>237</v>
      </c>
      <c r="AM1464" s="408" t="s">
        <v>85</v>
      </c>
      <c r="AN1464" s="38" t="s">
        <v>85</v>
      </c>
      <c r="AO1464" s="408" t="s">
        <v>85</v>
      </c>
      <c r="AP1464" s="75">
        <v>16.2</v>
      </c>
      <c r="AQ1464" s="75">
        <v>60</v>
      </c>
      <c r="AR1464" s="408">
        <v>200</v>
      </c>
      <c r="AS1464" s="25">
        <v>0</v>
      </c>
      <c r="AT1464" s="25">
        <v>0</v>
      </c>
      <c r="AU1464" s="25">
        <v>34.799999999999997</v>
      </c>
      <c r="AV1464" s="25">
        <v>43.8</v>
      </c>
      <c r="AW1464" s="25">
        <v>245.4</v>
      </c>
      <c r="AX1464" s="411">
        <v>241</v>
      </c>
      <c r="AY1464" s="410">
        <v>123</v>
      </c>
      <c r="AZ1464" s="49">
        <v>89.5</v>
      </c>
      <c r="BA1464" s="49">
        <v>89.5</v>
      </c>
      <c r="BB1464" s="49">
        <v>99</v>
      </c>
      <c r="BC1464" s="48">
        <v>3.9</v>
      </c>
      <c r="BD1464" s="408" t="s">
        <v>85</v>
      </c>
      <c r="BE1464" s="412" t="s">
        <v>85</v>
      </c>
      <c r="BF1464" s="408" t="s">
        <v>85</v>
      </c>
      <c r="BG1464" s="412" t="s">
        <v>85</v>
      </c>
      <c r="BH1464" s="70">
        <v>44.423145830252828</v>
      </c>
      <c r="BI1464" s="50">
        <v>23.228346456692901</v>
      </c>
      <c r="BJ1464" s="50">
        <v>23.228346456692901</v>
      </c>
      <c r="BK1464" s="50">
        <v>12.9133858267717</v>
      </c>
      <c r="BL1464" s="357">
        <v>0.11417680000000027</v>
      </c>
      <c r="BM1464" s="408">
        <v>20</v>
      </c>
      <c r="BN1464" s="107" t="s">
        <v>3374</v>
      </c>
      <c r="BO1464" s="46" t="s">
        <v>3891</v>
      </c>
      <c r="BP1464" s="74" t="s">
        <v>3907</v>
      </c>
      <c r="BQ1464" s="29" t="s">
        <v>5143</v>
      </c>
      <c r="BR1464" s="29" t="s">
        <v>5198</v>
      </c>
      <c r="BS1464" s="74" t="s">
        <v>5199</v>
      </c>
      <c r="BT1464" s="74" t="s">
        <v>5169</v>
      </c>
      <c r="BU1464" s="74" t="s">
        <v>5196</v>
      </c>
      <c r="BV1464" s="74" t="s">
        <v>3909</v>
      </c>
      <c r="BW1464" s="74"/>
      <c r="BX1464" s="74"/>
      <c r="BY1464" s="74"/>
      <c r="BZ1464" s="300" t="s">
        <v>7751</v>
      </c>
      <c r="CA1464" s="413" t="s">
        <v>7752</v>
      </c>
      <c r="CB1464" s="300" t="s">
        <v>7753</v>
      </c>
      <c r="CC1464" s="413" t="s">
        <v>7754</v>
      </c>
      <c r="CD1464" s="311" t="str">
        <f t="shared" si="176"/>
        <v>DISCONTINUED - MR304 Double Standard, 20x10, -18mm Offset, 8x6.5, 130.81mm Centerbore, Machined - Clear Coat</v>
      </c>
      <c r="CE1464" s="311" t="s">
        <v>3721</v>
      </c>
      <c r="CF1464" s="311" t="s">
        <v>3720</v>
      </c>
      <c r="CG1464" s="300" t="str">
        <f t="shared" si="174"/>
        <v>STREET (3XX)</v>
      </c>
    </row>
    <row r="1465" spans="1:85" s="36" customFormat="1" ht="15" customHeight="1">
      <c r="A1465" s="571">
        <f t="shared" si="173"/>
        <v>1462</v>
      </c>
      <c r="B1465" s="408" t="s">
        <v>84</v>
      </c>
      <c r="C1465" s="408" t="s">
        <v>1038</v>
      </c>
      <c r="D1465" s="5" t="s">
        <v>1082</v>
      </c>
      <c r="E1465" s="84" t="s">
        <v>10156</v>
      </c>
      <c r="F1465" s="84" t="s">
        <v>10156</v>
      </c>
      <c r="G1465" s="83" t="s">
        <v>2095</v>
      </c>
      <c r="H1465" s="83"/>
      <c r="I1465" s="72" t="s">
        <v>4079</v>
      </c>
      <c r="J1465" s="305">
        <v>43924</v>
      </c>
      <c r="K1465" s="417">
        <v>45939</v>
      </c>
      <c r="L1465" s="282" t="s">
        <v>1239</v>
      </c>
      <c r="M1465" s="328">
        <v>429</v>
      </c>
      <c r="N1465" s="85"/>
      <c r="O1465" s="409"/>
      <c r="P1465" s="5">
        <v>20</v>
      </c>
      <c r="Q1465" s="8">
        <v>10</v>
      </c>
      <c r="R1465" s="408" t="s">
        <v>1700</v>
      </c>
      <c r="S1465" s="3">
        <v>8</v>
      </c>
      <c r="T1465" s="3">
        <v>170</v>
      </c>
      <c r="U1465" s="3">
        <v>-18</v>
      </c>
      <c r="V1465" s="16">
        <v>4.76</v>
      </c>
      <c r="W1465" s="410" t="s">
        <v>85</v>
      </c>
      <c r="X1465" s="16">
        <v>130.81</v>
      </c>
      <c r="Y1465" s="8">
        <v>37.919509095798944</v>
      </c>
      <c r="Z1465" s="47">
        <v>3640</v>
      </c>
      <c r="AA1465" s="45" t="s">
        <v>5147</v>
      </c>
      <c r="AB1465" s="72" t="s">
        <v>173</v>
      </c>
      <c r="AC1465" s="47" t="s">
        <v>9842</v>
      </c>
      <c r="AD1465" s="73" t="s">
        <v>1584</v>
      </c>
      <c r="AE1465" s="46" t="s">
        <v>8503</v>
      </c>
      <c r="AF1465" s="82">
        <v>33</v>
      </c>
      <c r="AG1465" s="80" t="s">
        <v>85</v>
      </c>
      <c r="AH1465" s="408" t="s">
        <v>85</v>
      </c>
      <c r="AI1465" s="3" t="s">
        <v>2863</v>
      </c>
      <c r="AJ1465" s="73" t="s">
        <v>1827</v>
      </c>
      <c r="AK1465" s="9">
        <v>1.1000000000000001</v>
      </c>
      <c r="AL1465" s="408" t="s">
        <v>237</v>
      </c>
      <c r="AM1465" s="408" t="s">
        <v>85</v>
      </c>
      <c r="AN1465" s="38" t="s">
        <v>85</v>
      </c>
      <c r="AO1465" s="408" t="s">
        <v>85</v>
      </c>
      <c r="AP1465" s="75">
        <v>16.2</v>
      </c>
      <c r="AQ1465" s="75">
        <v>60</v>
      </c>
      <c r="AR1465" s="408">
        <v>205</v>
      </c>
      <c r="AS1465" s="25">
        <v>0</v>
      </c>
      <c r="AT1465" s="25">
        <v>0</v>
      </c>
      <c r="AU1465" s="25">
        <v>34.69</v>
      </c>
      <c r="AV1465" s="25">
        <v>43.8</v>
      </c>
      <c r="AW1465" s="25">
        <v>245.4</v>
      </c>
      <c r="AX1465" s="411">
        <v>241</v>
      </c>
      <c r="AY1465" s="410">
        <v>128</v>
      </c>
      <c r="AZ1465" s="49">
        <v>97.7</v>
      </c>
      <c r="BA1465" s="49">
        <v>107</v>
      </c>
      <c r="BB1465" s="49">
        <v>99</v>
      </c>
      <c r="BC1465" s="48">
        <v>3.9</v>
      </c>
      <c r="BD1465" s="408" t="s">
        <v>85</v>
      </c>
      <c r="BE1465" s="412" t="s">
        <v>85</v>
      </c>
      <c r="BF1465" s="408" t="s">
        <v>85</v>
      </c>
      <c r="BG1465" s="412" t="s">
        <v>85</v>
      </c>
      <c r="BH1465" s="70">
        <v>44.312914699160395</v>
      </c>
      <c r="BI1465" s="50">
        <v>23.228346456692901</v>
      </c>
      <c r="BJ1465" s="50">
        <v>23.228346456692901</v>
      </c>
      <c r="BK1465" s="50">
        <v>12.9133858267717</v>
      </c>
      <c r="BL1465" s="357">
        <v>0.11417680000000027</v>
      </c>
      <c r="BM1465" s="408">
        <v>20</v>
      </c>
      <c r="BN1465" s="107" t="s">
        <v>3374</v>
      </c>
      <c r="BO1465" s="46" t="s">
        <v>3891</v>
      </c>
      <c r="BP1465" s="74" t="s">
        <v>3907</v>
      </c>
      <c r="BQ1465" s="29" t="s">
        <v>5143</v>
      </c>
      <c r="BR1465" s="29" t="s">
        <v>5198</v>
      </c>
      <c r="BS1465" s="74" t="s">
        <v>5199</v>
      </c>
      <c r="BT1465" s="74" t="s">
        <v>5169</v>
      </c>
      <c r="BU1465" s="74" t="s">
        <v>5196</v>
      </c>
      <c r="BV1465" s="74" t="s">
        <v>3909</v>
      </c>
      <c r="BW1465" s="74"/>
      <c r="BX1465" s="74"/>
      <c r="BY1465" s="74"/>
      <c r="BZ1465" s="300" t="s">
        <v>7751</v>
      </c>
      <c r="CA1465" s="413" t="s">
        <v>7752</v>
      </c>
      <c r="CB1465" s="300" t="s">
        <v>7753</v>
      </c>
      <c r="CC1465" s="413" t="s">
        <v>7754</v>
      </c>
      <c r="CD1465" s="311" t="str">
        <f t="shared" si="176"/>
        <v>DISCONTINUED - MR304 Double Standard, 20x10, -18mm Offset, 8x170, 130.81mm Centerbore, Machined - Clear Coat</v>
      </c>
      <c r="CE1465" s="311" t="s">
        <v>3721</v>
      </c>
      <c r="CF1465" s="311" t="s">
        <v>3720</v>
      </c>
      <c r="CG1465" s="300" t="str">
        <f t="shared" si="174"/>
        <v>STREET (3XX)</v>
      </c>
    </row>
    <row r="1466" spans="1:85" s="36" customFormat="1" ht="15" customHeight="1">
      <c r="A1466" s="571">
        <f t="shared" si="173"/>
        <v>1463</v>
      </c>
      <c r="B1466" s="92" t="s">
        <v>84</v>
      </c>
      <c r="C1466" s="92" t="s">
        <v>1038</v>
      </c>
      <c r="D1466" s="92" t="s">
        <v>1246</v>
      </c>
      <c r="E1466" s="84" t="s">
        <v>10157</v>
      </c>
      <c r="F1466" s="84" t="s">
        <v>10157</v>
      </c>
      <c r="G1466" s="83"/>
      <c r="H1466" s="83"/>
      <c r="I1466" s="72" t="s">
        <v>1881</v>
      </c>
      <c r="J1466" s="305">
        <v>42736</v>
      </c>
      <c r="K1466" s="417">
        <v>45939</v>
      </c>
      <c r="L1466" s="282" t="s">
        <v>1239</v>
      </c>
      <c r="M1466" s="328">
        <v>408</v>
      </c>
      <c r="N1466" s="85"/>
      <c r="O1466" s="409"/>
      <c r="P1466" s="29">
        <v>18</v>
      </c>
      <c r="Q1466" s="8">
        <v>9</v>
      </c>
      <c r="R1466" s="92" t="s">
        <v>1688</v>
      </c>
      <c r="S1466" s="3">
        <v>5</v>
      </c>
      <c r="T1466" s="29">
        <v>150</v>
      </c>
      <c r="U1466" s="29">
        <v>18</v>
      </c>
      <c r="V1466" s="16">
        <v>5.75</v>
      </c>
      <c r="W1466" s="93" t="s">
        <v>85</v>
      </c>
      <c r="X1466" s="16">
        <v>110.5</v>
      </c>
      <c r="Y1466" s="8">
        <v>34.799999999999997</v>
      </c>
      <c r="Z1466" s="47">
        <v>2650</v>
      </c>
      <c r="AA1466" s="71" t="s">
        <v>2165</v>
      </c>
      <c r="AB1466" s="72" t="s">
        <v>2845</v>
      </c>
      <c r="AC1466" s="47" t="s">
        <v>9739</v>
      </c>
      <c r="AD1466" s="73" t="s">
        <v>2051</v>
      </c>
      <c r="AE1466" s="46" t="s">
        <v>8502</v>
      </c>
      <c r="AF1466" s="82">
        <v>33</v>
      </c>
      <c r="AG1466" s="73" t="s">
        <v>85</v>
      </c>
      <c r="AH1466" s="73" t="s">
        <v>1786</v>
      </c>
      <c r="AI1466" s="73" t="s">
        <v>85</v>
      </c>
      <c r="AJ1466" s="92" t="s">
        <v>1826</v>
      </c>
      <c r="AK1466" s="9">
        <v>1.1000000000000001</v>
      </c>
      <c r="AL1466" s="71" t="s">
        <v>237</v>
      </c>
      <c r="AM1466" s="3" t="s">
        <v>85</v>
      </c>
      <c r="AN1466" s="38" t="s">
        <v>85</v>
      </c>
      <c r="AO1466" s="3" t="s">
        <v>85</v>
      </c>
      <c r="AP1466" s="75">
        <v>16.2</v>
      </c>
      <c r="AQ1466" s="75">
        <v>60</v>
      </c>
      <c r="AR1466" s="3">
        <v>185</v>
      </c>
      <c r="AS1466" s="34">
        <v>0</v>
      </c>
      <c r="AT1466" s="34">
        <v>13</v>
      </c>
      <c r="AU1466" s="34">
        <v>32.200000000000003</v>
      </c>
      <c r="AV1466" s="34">
        <v>43.1</v>
      </c>
      <c r="AW1466" s="34">
        <v>218.8</v>
      </c>
      <c r="AX1466" s="94">
        <v>208.6</v>
      </c>
      <c r="AY1466" s="77">
        <v>110.5</v>
      </c>
      <c r="AZ1466" s="49">
        <v>46</v>
      </c>
      <c r="BA1466" s="49">
        <v>46</v>
      </c>
      <c r="BB1466" s="49">
        <v>23</v>
      </c>
      <c r="BC1466" s="48">
        <v>0.91</v>
      </c>
      <c r="BD1466" s="92" t="s">
        <v>85</v>
      </c>
      <c r="BE1466" s="412" t="s">
        <v>85</v>
      </c>
      <c r="BF1466" s="92" t="s">
        <v>85</v>
      </c>
      <c r="BG1466" s="412" t="s">
        <v>85</v>
      </c>
      <c r="BH1466" s="70">
        <v>39.646463482913816</v>
      </c>
      <c r="BI1466" s="50">
        <v>21.141732283464599</v>
      </c>
      <c r="BJ1466" s="50">
        <v>21.141732283464599</v>
      </c>
      <c r="BK1466" s="50">
        <v>11.929133858267701</v>
      </c>
      <c r="BL1466" s="357">
        <v>8.7375807000000152E-2</v>
      </c>
      <c r="BM1466" s="73">
        <v>36</v>
      </c>
      <c r="BN1466" s="107" t="s">
        <v>3374</v>
      </c>
      <c r="BO1466" s="46" t="s">
        <v>3891</v>
      </c>
      <c r="BP1466" s="74" t="s">
        <v>3907</v>
      </c>
      <c r="BQ1466" s="29" t="s">
        <v>5165</v>
      </c>
      <c r="BR1466" s="29" t="s">
        <v>5212</v>
      </c>
      <c r="BS1466" s="29" t="s">
        <v>5199</v>
      </c>
      <c r="BT1466" s="74" t="s">
        <v>5210</v>
      </c>
      <c r="BU1466" s="74" t="s">
        <v>5189</v>
      </c>
      <c r="BV1466" s="74" t="s">
        <v>4101</v>
      </c>
      <c r="BW1466" s="74" t="s">
        <v>3909</v>
      </c>
      <c r="BX1466" s="74"/>
      <c r="BY1466" s="74"/>
      <c r="BZ1466" s="300" t="s">
        <v>7817</v>
      </c>
      <c r="CA1466" s="356" t="s">
        <v>7818</v>
      </c>
      <c r="CB1466" s="300" t="s">
        <v>7819</v>
      </c>
      <c r="CC1466" s="356" t="s">
        <v>7820</v>
      </c>
      <c r="CD1466" s="311" t="str">
        <f t="shared" si="176"/>
        <v>DISCONTINUED - MR312, 18x9, +18mm Offset, 5x150, 110.5mm Centerbore, Matte Black</v>
      </c>
      <c r="CE1466" s="311" t="s">
        <v>3721</v>
      </c>
      <c r="CF1466" s="311" t="s">
        <v>3720</v>
      </c>
      <c r="CG1466" s="300" t="str">
        <f t="shared" si="174"/>
        <v>STREET (3XX)</v>
      </c>
    </row>
    <row r="1467" spans="1:85" s="36" customFormat="1" ht="15" customHeight="1">
      <c r="A1467" s="571">
        <f t="shared" si="173"/>
        <v>1464</v>
      </c>
      <c r="B1467" s="92" t="s">
        <v>84</v>
      </c>
      <c r="C1467" s="92" t="s">
        <v>1038</v>
      </c>
      <c r="D1467" s="92" t="s">
        <v>1246</v>
      </c>
      <c r="E1467" s="84" t="s">
        <v>10158</v>
      </c>
      <c r="F1467" s="84" t="s">
        <v>10158</v>
      </c>
      <c r="G1467" s="83"/>
      <c r="H1467" s="83"/>
      <c r="I1467" s="72" t="s">
        <v>1882</v>
      </c>
      <c r="J1467" s="305">
        <v>42736</v>
      </c>
      <c r="K1467" s="417">
        <v>45939</v>
      </c>
      <c r="L1467" s="282" t="s">
        <v>1239</v>
      </c>
      <c r="M1467" s="328">
        <v>419</v>
      </c>
      <c r="N1467" s="85"/>
      <c r="O1467" s="409"/>
      <c r="P1467" s="29">
        <v>18</v>
      </c>
      <c r="Q1467" s="8">
        <v>9</v>
      </c>
      <c r="R1467" s="92" t="s">
        <v>1688</v>
      </c>
      <c r="S1467" s="3">
        <v>5</v>
      </c>
      <c r="T1467" s="29">
        <v>150</v>
      </c>
      <c r="U1467" s="29">
        <v>18</v>
      </c>
      <c r="V1467" s="16">
        <v>5.75</v>
      </c>
      <c r="W1467" s="93" t="s">
        <v>85</v>
      </c>
      <c r="X1467" s="16">
        <v>110.5</v>
      </c>
      <c r="Y1467" s="8">
        <v>36.49</v>
      </c>
      <c r="Z1467" s="47">
        <v>2650</v>
      </c>
      <c r="AA1467" s="71" t="s">
        <v>5156</v>
      </c>
      <c r="AB1467" s="71" t="s">
        <v>2846</v>
      </c>
      <c r="AC1467" s="47" t="s">
        <v>9739</v>
      </c>
      <c r="AD1467" s="73" t="s">
        <v>2051</v>
      </c>
      <c r="AE1467" s="46" t="s">
        <v>8502</v>
      </c>
      <c r="AF1467" s="82">
        <v>33</v>
      </c>
      <c r="AG1467" s="73" t="s">
        <v>85</v>
      </c>
      <c r="AH1467" s="73" t="s">
        <v>1786</v>
      </c>
      <c r="AI1467" s="73" t="s">
        <v>85</v>
      </c>
      <c r="AJ1467" s="92" t="s">
        <v>1826</v>
      </c>
      <c r="AK1467" s="9">
        <v>1.1000000000000001</v>
      </c>
      <c r="AL1467" s="71" t="s">
        <v>237</v>
      </c>
      <c r="AM1467" s="3" t="s">
        <v>85</v>
      </c>
      <c r="AN1467" s="38" t="s">
        <v>85</v>
      </c>
      <c r="AO1467" s="3" t="s">
        <v>85</v>
      </c>
      <c r="AP1467" s="75">
        <v>16.2</v>
      </c>
      <c r="AQ1467" s="75">
        <v>60</v>
      </c>
      <c r="AR1467" s="3">
        <v>185</v>
      </c>
      <c r="AS1467" s="34">
        <v>0</v>
      </c>
      <c r="AT1467" s="34">
        <v>13</v>
      </c>
      <c r="AU1467" s="34">
        <v>32.200000000000003</v>
      </c>
      <c r="AV1467" s="34">
        <v>43.1</v>
      </c>
      <c r="AW1467" s="34">
        <v>218.8</v>
      </c>
      <c r="AX1467" s="94">
        <v>208.6</v>
      </c>
      <c r="AY1467" s="77">
        <v>110.5</v>
      </c>
      <c r="AZ1467" s="49">
        <v>46</v>
      </c>
      <c r="BA1467" s="49">
        <v>46</v>
      </c>
      <c r="BB1467" s="49">
        <v>23</v>
      </c>
      <c r="BC1467" s="48">
        <v>0.91</v>
      </c>
      <c r="BD1467" s="92" t="s">
        <v>85</v>
      </c>
      <c r="BE1467" s="412" t="s">
        <v>85</v>
      </c>
      <c r="BF1467" s="92" t="s">
        <v>85</v>
      </c>
      <c r="BG1467" s="412" t="s">
        <v>85</v>
      </c>
      <c r="BH1467" s="70">
        <v>41.59388013221357</v>
      </c>
      <c r="BI1467" s="50">
        <v>21.141732283464599</v>
      </c>
      <c r="BJ1467" s="50">
        <v>21.141732283464599</v>
      </c>
      <c r="BK1467" s="50">
        <v>11.929133858267701</v>
      </c>
      <c r="BL1467" s="357">
        <v>8.7375807000000152E-2</v>
      </c>
      <c r="BM1467" s="73">
        <v>36</v>
      </c>
      <c r="BN1467" s="107" t="s">
        <v>3374</v>
      </c>
      <c r="BO1467" s="46" t="s">
        <v>3891</v>
      </c>
      <c r="BP1467" s="74" t="s">
        <v>3907</v>
      </c>
      <c r="BQ1467" s="29" t="s">
        <v>5165</v>
      </c>
      <c r="BR1467" s="29" t="s">
        <v>5212</v>
      </c>
      <c r="BS1467" s="29" t="s">
        <v>5199</v>
      </c>
      <c r="BT1467" s="74" t="s">
        <v>5210</v>
      </c>
      <c r="BU1467" s="74" t="s">
        <v>5189</v>
      </c>
      <c r="BV1467" s="74" t="s">
        <v>4101</v>
      </c>
      <c r="BW1467" s="74" t="s">
        <v>3909</v>
      </c>
      <c r="BX1467" s="74"/>
      <c r="BY1467" s="74"/>
      <c r="BZ1467" s="300" t="s">
        <v>6125</v>
      </c>
      <c r="CA1467" s="356" t="s">
        <v>7831</v>
      </c>
      <c r="CB1467" s="300" t="s">
        <v>6127</v>
      </c>
      <c r="CC1467" s="356" t="s">
        <v>7832</v>
      </c>
      <c r="CD1467" s="311" t="str">
        <f t="shared" si="176"/>
        <v>DISCONTINUED - MR312, 18x9, +18mm Offset, 5x150, 110.5mm Centerbore, Method Bronze - Matte Black Lip</v>
      </c>
      <c r="CE1467" s="311" t="s">
        <v>3721</v>
      </c>
      <c r="CF1467" s="311" t="s">
        <v>3720</v>
      </c>
      <c r="CG1467" s="300" t="str">
        <f t="shared" si="174"/>
        <v>STREET (3XX)</v>
      </c>
    </row>
    <row r="1468" spans="1:85" s="36" customFormat="1" ht="15" customHeight="1">
      <c r="A1468" s="571">
        <f t="shared" si="173"/>
        <v>1465</v>
      </c>
      <c r="B1468" s="92" t="s">
        <v>84</v>
      </c>
      <c r="C1468" s="92" t="s">
        <v>1038</v>
      </c>
      <c r="D1468" s="92" t="s">
        <v>1246</v>
      </c>
      <c r="E1468" s="84" t="s">
        <v>10159</v>
      </c>
      <c r="F1468" s="84" t="s">
        <v>10159</v>
      </c>
      <c r="G1468" s="83"/>
      <c r="H1468" s="83"/>
      <c r="I1468" s="72" t="s">
        <v>1884</v>
      </c>
      <c r="J1468" s="305">
        <v>42736</v>
      </c>
      <c r="K1468" s="417">
        <v>45939</v>
      </c>
      <c r="L1468" s="282" t="s">
        <v>1239</v>
      </c>
      <c r="M1468" s="328">
        <v>419</v>
      </c>
      <c r="N1468" s="85"/>
      <c r="O1468" s="409"/>
      <c r="P1468" s="29">
        <v>18</v>
      </c>
      <c r="Q1468" s="8">
        <v>9</v>
      </c>
      <c r="R1468" s="92" t="s">
        <v>1089</v>
      </c>
      <c r="S1468" s="3">
        <v>6</v>
      </c>
      <c r="T1468" s="29">
        <v>5.5</v>
      </c>
      <c r="U1468" s="29">
        <v>18</v>
      </c>
      <c r="V1468" s="16">
        <v>5.75</v>
      </c>
      <c r="W1468" s="93" t="s">
        <v>85</v>
      </c>
      <c r="X1468" s="16">
        <v>106.25</v>
      </c>
      <c r="Y1468" s="8">
        <v>35.75</v>
      </c>
      <c r="Z1468" s="47">
        <v>2650</v>
      </c>
      <c r="AA1468" s="71" t="s">
        <v>5156</v>
      </c>
      <c r="AB1468" s="71" t="s">
        <v>2846</v>
      </c>
      <c r="AC1468" s="47" t="s">
        <v>9733</v>
      </c>
      <c r="AD1468" s="73" t="s">
        <v>2537</v>
      </c>
      <c r="AE1468" s="46" t="s">
        <v>8502</v>
      </c>
      <c r="AF1468" s="82">
        <v>33</v>
      </c>
      <c r="AG1468" s="73" t="s">
        <v>85</v>
      </c>
      <c r="AH1468" s="73" t="s">
        <v>1786</v>
      </c>
      <c r="AI1468" s="73" t="s">
        <v>85</v>
      </c>
      <c r="AJ1468" s="92" t="s">
        <v>1826</v>
      </c>
      <c r="AK1468" s="9">
        <v>1.1000000000000001</v>
      </c>
      <c r="AL1468" s="3" t="s">
        <v>236</v>
      </c>
      <c r="AM1468" s="74" t="s">
        <v>1649</v>
      </c>
      <c r="AN1468" s="38">
        <v>2.75</v>
      </c>
      <c r="AO1468" s="3">
        <v>78.3</v>
      </c>
      <c r="AP1468" s="75">
        <v>16.2</v>
      </c>
      <c r="AQ1468" s="75">
        <v>60</v>
      </c>
      <c r="AR1468" s="3">
        <v>175</v>
      </c>
      <c r="AS1468" s="34">
        <v>4.3</v>
      </c>
      <c r="AT1468" s="34">
        <v>20.5</v>
      </c>
      <c r="AU1468" s="34">
        <v>32.4</v>
      </c>
      <c r="AV1468" s="34">
        <v>43.1</v>
      </c>
      <c r="AW1468" s="34">
        <v>218.8</v>
      </c>
      <c r="AX1468" s="94">
        <v>208.6</v>
      </c>
      <c r="AY1468" s="77">
        <v>106.25</v>
      </c>
      <c r="AZ1468" s="49">
        <v>47</v>
      </c>
      <c r="BA1468" s="49">
        <v>47</v>
      </c>
      <c r="BB1468" s="49">
        <v>23</v>
      </c>
      <c r="BC1468" s="48">
        <v>0.91</v>
      </c>
      <c r="BD1468" s="92" t="s">
        <v>85</v>
      </c>
      <c r="BE1468" s="412" t="s">
        <v>85</v>
      </c>
      <c r="BF1468" s="92" t="s">
        <v>85</v>
      </c>
      <c r="BG1468" s="412" t="s">
        <v>85</v>
      </c>
      <c r="BH1468" s="70">
        <v>40.67528737310991</v>
      </c>
      <c r="BI1468" s="50">
        <v>21.141732283464599</v>
      </c>
      <c r="BJ1468" s="50">
        <v>21.141732283464599</v>
      </c>
      <c r="BK1468" s="50">
        <v>11.929133858267701</v>
      </c>
      <c r="BL1468" s="357">
        <v>8.7375807000000152E-2</v>
      </c>
      <c r="BM1468" s="73">
        <v>36</v>
      </c>
      <c r="BN1468" s="107" t="s">
        <v>3374</v>
      </c>
      <c r="BO1468" s="46" t="s">
        <v>3891</v>
      </c>
      <c r="BP1468" s="74" t="s">
        <v>3907</v>
      </c>
      <c r="BQ1468" s="29" t="s">
        <v>5165</v>
      </c>
      <c r="BR1468" s="29" t="s">
        <v>5212</v>
      </c>
      <c r="BS1468" s="29" t="s">
        <v>5199</v>
      </c>
      <c r="BT1468" s="74" t="s">
        <v>5210</v>
      </c>
      <c r="BU1468" s="74" t="s">
        <v>5189</v>
      </c>
      <c r="BV1468" s="74" t="s">
        <v>4101</v>
      </c>
      <c r="BW1468" s="74" t="s">
        <v>3909</v>
      </c>
      <c r="BX1468" s="74"/>
      <c r="BY1468" s="74"/>
      <c r="BZ1468" s="300" t="s">
        <v>7835</v>
      </c>
      <c r="CA1468" s="356" t="s">
        <v>7836</v>
      </c>
      <c r="CB1468" s="300" t="s">
        <v>7833</v>
      </c>
      <c r="CC1468" s="356" t="s">
        <v>7834</v>
      </c>
      <c r="CD1468" s="311" t="str">
        <f t="shared" si="176"/>
        <v>DISCONTINUED - MR312, 18x9, +18mm Offset, 6x5.5, 106.25mm Centerbore, Method Bronze - Matte Black Lip</v>
      </c>
      <c r="CE1468" s="311" t="s">
        <v>3721</v>
      </c>
      <c r="CF1468" s="311" t="s">
        <v>3720</v>
      </c>
      <c r="CG1468" s="300" t="str">
        <f t="shared" si="174"/>
        <v>STREET (3XX)</v>
      </c>
    </row>
    <row r="1469" spans="1:85" s="36" customFormat="1" ht="15" customHeight="1">
      <c r="A1469" s="571">
        <f t="shared" si="173"/>
        <v>1466</v>
      </c>
      <c r="B1469" s="97" t="s">
        <v>84</v>
      </c>
      <c r="C1469" s="97" t="s">
        <v>1038</v>
      </c>
      <c r="D1469" s="97" t="s">
        <v>1976</v>
      </c>
      <c r="E1469" s="84" t="s">
        <v>10160</v>
      </c>
      <c r="F1469" s="84" t="s">
        <v>10160</v>
      </c>
      <c r="G1469" s="83"/>
      <c r="H1469" s="83"/>
      <c r="I1469" s="42" t="s">
        <v>5323</v>
      </c>
      <c r="J1469" s="315">
        <v>44501.579826388886</v>
      </c>
      <c r="K1469" s="417">
        <v>45939</v>
      </c>
      <c r="L1469" s="282" t="s">
        <v>1239</v>
      </c>
      <c r="M1469" s="328">
        <v>461</v>
      </c>
      <c r="N1469" s="85"/>
      <c r="O1469" s="409"/>
      <c r="P1469" s="83">
        <v>20</v>
      </c>
      <c r="Q1469" s="8">
        <v>9</v>
      </c>
      <c r="R1469" s="92" t="s">
        <v>1693</v>
      </c>
      <c r="S1469" s="13">
        <v>5</v>
      </c>
      <c r="T1469" s="83">
        <v>5.5</v>
      </c>
      <c r="U1469" s="83">
        <v>18</v>
      </c>
      <c r="V1469" s="16">
        <v>5.7</v>
      </c>
      <c r="W1469" s="95" t="s">
        <v>85</v>
      </c>
      <c r="X1469" s="40">
        <v>108</v>
      </c>
      <c r="Y1469" s="41">
        <v>37.61</v>
      </c>
      <c r="Z1469" s="47">
        <v>2650</v>
      </c>
      <c r="AA1469" s="45" t="s">
        <v>5147</v>
      </c>
      <c r="AB1469" s="42" t="s">
        <v>173</v>
      </c>
      <c r="AC1469" s="47" t="s">
        <v>9995</v>
      </c>
      <c r="AD1469" s="11" t="s">
        <v>5318</v>
      </c>
      <c r="AE1469" s="46" t="s">
        <v>8502</v>
      </c>
      <c r="AF1469" s="82">
        <v>33</v>
      </c>
      <c r="AG1469" s="14" t="s">
        <v>85</v>
      </c>
      <c r="AH1469" s="14" t="s">
        <v>1786</v>
      </c>
      <c r="AI1469" s="14" t="s">
        <v>85</v>
      </c>
      <c r="AJ1469" s="31" t="s">
        <v>2484</v>
      </c>
      <c r="AK1469" s="9">
        <v>1.1000000000000001</v>
      </c>
      <c r="AL1469" s="11" t="s">
        <v>237</v>
      </c>
      <c r="AM1469" s="3" t="s">
        <v>85</v>
      </c>
      <c r="AN1469" s="38" t="s">
        <v>85</v>
      </c>
      <c r="AO1469" s="3" t="s">
        <v>85</v>
      </c>
      <c r="AP1469" s="75">
        <v>16.2</v>
      </c>
      <c r="AQ1469" s="75">
        <v>60</v>
      </c>
      <c r="AR1469" s="13">
        <v>175</v>
      </c>
      <c r="AS1469" s="67">
        <v>4</v>
      </c>
      <c r="AT1469" s="67">
        <v>20.8</v>
      </c>
      <c r="AU1469" s="67">
        <v>39.700000000000003</v>
      </c>
      <c r="AV1469" s="67">
        <v>41</v>
      </c>
      <c r="AW1469" s="67">
        <v>244</v>
      </c>
      <c r="AX1469" s="96">
        <v>239</v>
      </c>
      <c r="AY1469" s="68">
        <v>106.25</v>
      </c>
      <c r="AZ1469" s="49">
        <v>41</v>
      </c>
      <c r="BA1469" s="49">
        <v>41</v>
      </c>
      <c r="BB1469" s="49">
        <v>54</v>
      </c>
      <c r="BC1469" s="48">
        <v>2.13</v>
      </c>
      <c r="BD1469" s="3" t="s">
        <v>85</v>
      </c>
      <c r="BE1469" s="412" t="s">
        <v>85</v>
      </c>
      <c r="BF1469" s="3" t="s">
        <v>85</v>
      </c>
      <c r="BG1469" s="412" t="s">
        <v>85</v>
      </c>
      <c r="BH1469" s="70">
        <v>44.65</v>
      </c>
      <c r="BI1469" s="50">
        <v>23.228346456692901</v>
      </c>
      <c r="BJ1469" s="50">
        <v>23.228346456692901</v>
      </c>
      <c r="BK1469" s="50">
        <v>11.771653543307099</v>
      </c>
      <c r="BL1469" s="357">
        <v>0.10408189999999996</v>
      </c>
      <c r="BM1469" s="408">
        <v>20</v>
      </c>
      <c r="BN1469" s="107" t="s">
        <v>3374</v>
      </c>
      <c r="BO1469" s="46" t="s">
        <v>3891</v>
      </c>
      <c r="BP1469" s="29" t="s">
        <v>3907</v>
      </c>
      <c r="BQ1469" s="29" t="s">
        <v>5175</v>
      </c>
      <c r="BR1469" s="29" t="s">
        <v>2709</v>
      </c>
      <c r="BS1469" s="29" t="s">
        <v>5199</v>
      </c>
      <c r="BT1469" s="74" t="s">
        <v>5210</v>
      </c>
      <c r="BU1469" s="74" t="s">
        <v>5189</v>
      </c>
      <c r="BV1469" s="74" t="s">
        <v>4101</v>
      </c>
      <c r="BW1469" s="74" t="s">
        <v>3909</v>
      </c>
      <c r="BX1469" s="74"/>
      <c r="BY1469" s="74"/>
      <c r="BZ1469" s="300" t="s">
        <v>6191</v>
      </c>
      <c r="CA1469" s="356" t="s">
        <v>7384</v>
      </c>
      <c r="CB1469" s="300" t="s">
        <v>6193</v>
      </c>
      <c r="CC1469" s="356" t="s">
        <v>7385</v>
      </c>
      <c r="CD1469" s="311" t="str">
        <f t="shared" si="176"/>
        <v>DISCONTINUED - MR315, 20x9, +18mm Offset, 5x5.5, 108mm Centerbore, Machined - Clear Coat</v>
      </c>
      <c r="CE1469" s="311" t="s">
        <v>3721</v>
      </c>
      <c r="CF1469" s="311" t="s">
        <v>3720</v>
      </c>
      <c r="CG1469" s="300" t="str">
        <f t="shared" si="174"/>
        <v>STREET (3XX)</v>
      </c>
    </row>
    <row r="1470" spans="1:85" s="36" customFormat="1" ht="15" customHeight="1">
      <c r="A1470" s="571">
        <f t="shared" si="173"/>
        <v>1467</v>
      </c>
      <c r="B1470" s="92" t="s">
        <v>84</v>
      </c>
      <c r="C1470" s="92" t="s">
        <v>1038</v>
      </c>
      <c r="D1470" s="92" t="s">
        <v>3867</v>
      </c>
      <c r="E1470" s="84" t="s">
        <v>10161</v>
      </c>
      <c r="F1470" s="84" t="s">
        <v>10161</v>
      </c>
      <c r="G1470" s="83"/>
      <c r="H1470" s="83"/>
      <c r="I1470" s="72" t="s">
        <v>5368</v>
      </c>
      <c r="J1470" s="315">
        <v>44501.579837962963</v>
      </c>
      <c r="K1470" s="417">
        <v>45939</v>
      </c>
      <c r="L1470" s="282" t="s">
        <v>1239</v>
      </c>
      <c r="M1470" s="328">
        <v>389</v>
      </c>
      <c r="N1470" s="85"/>
      <c r="O1470" s="409"/>
      <c r="P1470" s="29">
        <v>20</v>
      </c>
      <c r="Q1470" s="8">
        <v>9</v>
      </c>
      <c r="R1470" s="92" t="s">
        <v>1089</v>
      </c>
      <c r="S1470" s="3">
        <v>6</v>
      </c>
      <c r="T1470" s="29">
        <v>5.5</v>
      </c>
      <c r="U1470" s="29">
        <v>18</v>
      </c>
      <c r="V1470" s="16">
        <v>5.7</v>
      </c>
      <c r="W1470" s="93" t="s">
        <v>85</v>
      </c>
      <c r="X1470" s="16">
        <v>106.25</v>
      </c>
      <c r="Y1470" s="41">
        <v>33.130000000000003</v>
      </c>
      <c r="Z1470" s="47">
        <v>2650</v>
      </c>
      <c r="AA1470" s="71" t="s">
        <v>4122</v>
      </c>
      <c r="AB1470" s="71" t="s">
        <v>2845</v>
      </c>
      <c r="AC1470" s="47" t="s">
        <v>9769</v>
      </c>
      <c r="AD1470" s="74" t="s">
        <v>1598</v>
      </c>
      <c r="AE1470" s="46" t="s">
        <v>8501</v>
      </c>
      <c r="AF1470" s="82">
        <v>22</v>
      </c>
      <c r="AG1470" s="80" t="s">
        <v>85</v>
      </c>
      <c r="AH1470" s="73" t="s">
        <v>85</v>
      </c>
      <c r="AI1470" s="73" t="s">
        <v>85</v>
      </c>
      <c r="AJ1470" s="73" t="s">
        <v>85</v>
      </c>
      <c r="AK1470" s="9" t="s">
        <v>85</v>
      </c>
      <c r="AL1470" s="74" t="s">
        <v>236</v>
      </c>
      <c r="AM1470" s="74" t="s">
        <v>1649</v>
      </c>
      <c r="AN1470" s="38">
        <v>2.75</v>
      </c>
      <c r="AO1470" s="3">
        <v>78.3</v>
      </c>
      <c r="AP1470" s="75">
        <v>16.2</v>
      </c>
      <c r="AQ1470" s="75">
        <v>60</v>
      </c>
      <c r="AR1470" s="3">
        <v>175</v>
      </c>
      <c r="AS1470" s="34">
        <v>3</v>
      </c>
      <c r="AT1470" s="34">
        <v>16.600000000000001</v>
      </c>
      <c r="AU1470" s="34">
        <v>36.799999999999997</v>
      </c>
      <c r="AV1470" s="34">
        <v>42.9</v>
      </c>
      <c r="AW1470" s="34">
        <v>244</v>
      </c>
      <c r="AX1470" s="94">
        <v>238</v>
      </c>
      <c r="AY1470" s="383">
        <v>103.2</v>
      </c>
      <c r="AZ1470" s="382">
        <v>37.44</v>
      </c>
      <c r="BA1470" s="382">
        <v>45.76</v>
      </c>
      <c r="BB1470" s="49">
        <v>45</v>
      </c>
      <c r="BC1470" s="48">
        <v>1.77</v>
      </c>
      <c r="BD1470" s="3" t="s">
        <v>85</v>
      </c>
      <c r="BE1470" s="412" t="s">
        <v>85</v>
      </c>
      <c r="BF1470" s="3" t="s">
        <v>85</v>
      </c>
      <c r="BG1470" s="412" t="s">
        <v>85</v>
      </c>
      <c r="BH1470" s="70">
        <v>38.492710977479625</v>
      </c>
      <c r="BI1470" s="50">
        <v>23.228346456692901</v>
      </c>
      <c r="BJ1470" s="50">
        <v>23.228346456692901</v>
      </c>
      <c r="BK1470" s="50">
        <v>11.771653543307099</v>
      </c>
      <c r="BL1470" s="357">
        <v>0.10408189999999996</v>
      </c>
      <c r="BM1470" s="408">
        <v>20</v>
      </c>
      <c r="BN1470" s="107" t="s">
        <v>3374</v>
      </c>
      <c r="BO1470" s="46" t="s">
        <v>3891</v>
      </c>
      <c r="BP1470" s="29" t="s">
        <v>3907</v>
      </c>
      <c r="BQ1470" s="29" t="s">
        <v>5222</v>
      </c>
      <c r="BR1470" s="29" t="s">
        <v>5223</v>
      </c>
      <c r="BS1470" s="29" t="s">
        <v>5216</v>
      </c>
      <c r="BT1470" s="74" t="s">
        <v>4101</v>
      </c>
      <c r="BU1470" s="74" t="s">
        <v>3909</v>
      </c>
      <c r="BV1470" s="74"/>
      <c r="BW1470" s="74"/>
      <c r="BX1470" s="74"/>
      <c r="BY1470" s="74"/>
      <c r="BZ1470" s="300" t="s">
        <v>7873</v>
      </c>
      <c r="CA1470" s="363" t="s">
        <v>7874</v>
      </c>
      <c r="CB1470" s="300" t="s">
        <v>7871</v>
      </c>
      <c r="CC1470" s="363" t="s">
        <v>7872</v>
      </c>
      <c r="CD1470" s="311" t="str">
        <f t="shared" si="176"/>
        <v>DISCONTINUED - MR316, 20x9, +18mm Offset, 6x5.5, 106.25mm Centerbore, Gloss Black</v>
      </c>
      <c r="CE1470" s="311" t="s">
        <v>3721</v>
      </c>
      <c r="CF1470" s="311" t="s">
        <v>3720</v>
      </c>
      <c r="CG1470" s="300" t="str">
        <f t="shared" si="174"/>
        <v>STREET (3XX)</v>
      </c>
    </row>
    <row r="1471" spans="1:85" s="36" customFormat="1" ht="15" customHeight="1">
      <c r="A1471" s="571">
        <f t="shared" si="173"/>
        <v>1468</v>
      </c>
      <c r="B1471" s="92" t="s">
        <v>84</v>
      </c>
      <c r="C1471" s="92" t="s">
        <v>1038</v>
      </c>
      <c r="D1471" s="92" t="s">
        <v>3867</v>
      </c>
      <c r="E1471" s="84" t="s">
        <v>10162</v>
      </c>
      <c r="F1471" s="84" t="s">
        <v>10162</v>
      </c>
      <c r="G1471" s="83" t="s">
        <v>2095</v>
      </c>
      <c r="H1471" s="83"/>
      <c r="I1471" s="72" t="s">
        <v>5999</v>
      </c>
      <c r="J1471" s="315">
        <v>44902.464278460648</v>
      </c>
      <c r="K1471" s="417">
        <v>45939</v>
      </c>
      <c r="L1471" s="282" t="s">
        <v>1239</v>
      </c>
      <c r="M1471" s="328">
        <v>461</v>
      </c>
      <c r="N1471" s="85"/>
      <c r="O1471" s="409"/>
      <c r="P1471" s="29">
        <v>20</v>
      </c>
      <c r="Q1471" s="8">
        <v>10</v>
      </c>
      <c r="R1471" s="92" t="s">
        <v>1701</v>
      </c>
      <c r="S1471" s="3">
        <v>8</v>
      </c>
      <c r="T1471" s="29">
        <v>180</v>
      </c>
      <c r="U1471" s="29">
        <v>-18</v>
      </c>
      <c r="V1471" s="16">
        <v>4.75</v>
      </c>
      <c r="W1471" s="93" t="s">
        <v>85</v>
      </c>
      <c r="X1471" s="16">
        <v>130.81</v>
      </c>
      <c r="Y1471" s="41">
        <v>38.71</v>
      </c>
      <c r="Z1471" s="47">
        <v>3640</v>
      </c>
      <c r="AA1471" s="11" t="s">
        <v>2516</v>
      </c>
      <c r="AB1471" s="11" t="s">
        <v>2850</v>
      </c>
      <c r="AC1471" s="47" t="s">
        <v>9843</v>
      </c>
      <c r="AD1471" s="74" t="s">
        <v>1597</v>
      </c>
      <c r="AE1471" s="46" t="s">
        <v>8503</v>
      </c>
      <c r="AF1471" s="82">
        <v>33</v>
      </c>
      <c r="AG1471" s="80" t="s">
        <v>85</v>
      </c>
      <c r="AH1471" s="73" t="s">
        <v>85</v>
      </c>
      <c r="AI1471" s="73" t="s">
        <v>2863</v>
      </c>
      <c r="AJ1471" s="73" t="s">
        <v>85</v>
      </c>
      <c r="AK1471" s="9" t="s">
        <v>85</v>
      </c>
      <c r="AL1471" s="74" t="s">
        <v>237</v>
      </c>
      <c r="AM1471" s="74" t="s">
        <v>85</v>
      </c>
      <c r="AN1471" s="38" t="s">
        <v>85</v>
      </c>
      <c r="AO1471" s="74" t="s">
        <v>85</v>
      </c>
      <c r="AP1471" s="75">
        <v>16.2</v>
      </c>
      <c r="AQ1471" s="75">
        <v>60</v>
      </c>
      <c r="AR1471" s="3">
        <v>210</v>
      </c>
      <c r="AS1471" s="34">
        <v>0</v>
      </c>
      <c r="AT1471" s="34">
        <v>0</v>
      </c>
      <c r="AU1471" s="34">
        <v>13</v>
      </c>
      <c r="AV1471" s="34">
        <v>41</v>
      </c>
      <c r="AW1471" s="34">
        <v>245</v>
      </c>
      <c r="AX1471" s="94">
        <v>239</v>
      </c>
      <c r="AY1471" s="381">
        <v>123.1</v>
      </c>
      <c r="AZ1471" s="382">
        <v>92</v>
      </c>
      <c r="BA1471" s="382">
        <v>92</v>
      </c>
      <c r="BB1471" s="49">
        <v>77</v>
      </c>
      <c r="BC1471" s="48">
        <v>3.03</v>
      </c>
      <c r="BD1471" s="3" t="s">
        <v>85</v>
      </c>
      <c r="BE1471" s="412" t="s">
        <v>85</v>
      </c>
      <c r="BF1471" s="3" t="s">
        <v>85</v>
      </c>
      <c r="BG1471" s="412" t="s">
        <v>85</v>
      </c>
      <c r="BH1471" s="70">
        <v>43.21</v>
      </c>
      <c r="BI1471" s="50">
        <v>23.228346456692901</v>
      </c>
      <c r="BJ1471" s="50">
        <v>23.228346456692901</v>
      </c>
      <c r="BK1471" s="50">
        <v>12.9133858267717</v>
      </c>
      <c r="BL1471" s="357">
        <v>0.11417680000000027</v>
      </c>
      <c r="BM1471" s="408">
        <v>20</v>
      </c>
      <c r="BN1471" s="107" t="s">
        <v>3374</v>
      </c>
      <c r="BO1471" s="46" t="s">
        <v>3891</v>
      </c>
      <c r="BP1471" s="29" t="s">
        <v>3907</v>
      </c>
      <c r="BQ1471" s="29" t="s">
        <v>5222</v>
      </c>
      <c r="BR1471" s="29" t="s">
        <v>5223</v>
      </c>
      <c r="BS1471" s="29" t="s">
        <v>5216</v>
      </c>
      <c r="BT1471" s="74" t="s">
        <v>4101</v>
      </c>
      <c r="BU1471" s="74" t="s">
        <v>3909</v>
      </c>
      <c r="BV1471" s="74"/>
      <c r="BW1471" s="74"/>
      <c r="BX1471" s="74"/>
      <c r="BY1471" s="74"/>
      <c r="BZ1471" s="300" t="s">
        <v>7880</v>
      </c>
      <c r="CA1471" s="363" t="s">
        <v>7879</v>
      </c>
      <c r="CB1471" s="300" t="s">
        <v>7881</v>
      </c>
      <c r="CC1471" s="363" t="s">
        <v>7882</v>
      </c>
      <c r="CD1471" s="311" t="str">
        <f t="shared" si="176"/>
        <v>DISCONTINUED - MR316, 20x10, -18mm Offset, 8x180, 130.81mm Centerbore, Gloss Titanium</v>
      </c>
      <c r="CE1471" s="311" t="s">
        <v>3721</v>
      </c>
      <c r="CF1471" s="311" t="s">
        <v>3720</v>
      </c>
      <c r="CG1471" s="300" t="str">
        <f t="shared" si="174"/>
        <v>STREET (3XX)</v>
      </c>
    </row>
    <row r="1472" spans="1:85" s="36" customFormat="1" ht="15" customHeight="1">
      <c r="A1472" s="571">
        <f t="shared" si="173"/>
        <v>1469</v>
      </c>
      <c r="B1472" s="4" t="s">
        <v>84</v>
      </c>
      <c r="C1472" s="92" t="s">
        <v>1038</v>
      </c>
      <c r="D1472" s="92" t="s">
        <v>5782</v>
      </c>
      <c r="E1472" s="84" t="s">
        <v>10163</v>
      </c>
      <c r="F1472" s="84" t="s">
        <v>10163</v>
      </c>
      <c r="G1472" s="83"/>
      <c r="H1472" s="83"/>
      <c r="I1472" s="346">
        <v>191682032295</v>
      </c>
      <c r="J1472" s="305">
        <v>44778.549314236108</v>
      </c>
      <c r="K1472" s="417">
        <v>45939</v>
      </c>
      <c r="L1472" s="282" t="s">
        <v>1239</v>
      </c>
      <c r="M1472" s="328">
        <v>345</v>
      </c>
      <c r="N1472" s="85"/>
      <c r="O1472" s="409"/>
      <c r="P1472" s="29" t="s">
        <v>5762</v>
      </c>
      <c r="Q1472" s="8" t="s">
        <v>5763</v>
      </c>
      <c r="R1472" s="92" t="s">
        <v>1692</v>
      </c>
      <c r="S1472" s="3" t="s">
        <v>5764</v>
      </c>
      <c r="T1472" s="29" t="s">
        <v>5764</v>
      </c>
      <c r="U1472" s="29">
        <v>0</v>
      </c>
      <c r="V1472" s="16" t="s">
        <v>5765</v>
      </c>
      <c r="W1472" s="93" t="s">
        <v>85</v>
      </c>
      <c r="X1472" s="16">
        <v>71.5</v>
      </c>
      <c r="Y1472" s="8">
        <v>26.9</v>
      </c>
      <c r="Z1472" s="47">
        <v>2650</v>
      </c>
      <c r="AA1472" s="11" t="s">
        <v>2168</v>
      </c>
      <c r="AB1472" s="11" t="s">
        <v>2846</v>
      </c>
      <c r="AC1472" s="47" t="s">
        <v>9713</v>
      </c>
      <c r="AD1472" s="74" t="s">
        <v>5622</v>
      </c>
      <c r="AE1472" s="46" t="s">
        <v>8501</v>
      </c>
      <c r="AF1472" s="82">
        <v>22</v>
      </c>
      <c r="AG1472" s="80" t="s">
        <v>85</v>
      </c>
      <c r="AH1472" s="73" t="s">
        <v>85</v>
      </c>
      <c r="AI1472" s="73" t="s">
        <v>85</v>
      </c>
      <c r="AJ1472" s="73" t="s">
        <v>85</v>
      </c>
      <c r="AK1472" s="9" t="s">
        <v>85</v>
      </c>
      <c r="AL1472" s="13" t="s">
        <v>237</v>
      </c>
      <c r="AM1472" s="75" t="s">
        <v>85</v>
      </c>
      <c r="AN1472" s="38" t="s">
        <v>85</v>
      </c>
      <c r="AO1472" s="3" t="s">
        <v>85</v>
      </c>
      <c r="AP1472" s="75">
        <v>16.2</v>
      </c>
      <c r="AQ1472" s="75">
        <v>60</v>
      </c>
      <c r="AR1472" s="3" t="s">
        <v>5779</v>
      </c>
      <c r="AS1472" s="34">
        <v>5</v>
      </c>
      <c r="AT1472" s="34">
        <v>21</v>
      </c>
      <c r="AU1472" s="34">
        <v>35</v>
      </c>
      <c r="AV1472" s="34">
        <v>50</v>
      </c>
      <c r="AW1472" s="34">
        <v>209</v>
      </c>
      <c r="AX1472" s="94">
        <v>206</v>
      </c>
      <c r="AY1472" s="381">
        <v>71.5</v>
      </c>
      <c r="AZ1472" s="382">
        <v>45</v>
      </c>
      <c r="BA1472" s="382">
        <v>45</v>
      </c>
      <c r="BB1472" s="49">
        <v>33</v>
      </c>
      <c r="BC1472" s="48">
        <v>1.3</v>
      </c>
      <c r="BD1472" s="3" t="s">
        <v>85</v>
      </c>
      <c r="BE1472" s="412" t="s">
        <v>85</v>
      </c>
      <c r="BF1472" s="3" t="s">
        <v>85</v>
      </c>
      <c r="BG1472" s="412" t="s">
        <v>85</v>
      </c>
      <c r="BH1472" s="70">
        <v>30.644254443697985</v>
      </c>
      <c r="BI1472" s="50">
        <v>20.236220472440898</v>
      </c>
      <c r="BJ1472" s="50">
        <v>20.236220472440898</v>
      </c>
      <c r="BK1472" s="50">
        <v>11.417322834645701</v>
      </c>
      <c r="BL1472" s="357">
        <v>7.6616839999999839E-2</v>
      </c>
      <c r="BM1472" s="73">
        <v>36</v>
      </c>
      <c r="BN1472" s="107" t="s">
        <v>3374</v>
      </c>
      <c r="BO1472" s="46" t="s">
        <v>3891</v>
      </c>
      <c r="BP1472" s="29" t="s">
        <v>3907</v>
      </c>
      <c r="BQ1472" s="29" t="s">
        <v>6574</v>
      </c>
      <c r="BR1472" s="29" t="s">
        <v>6575</v>
      </c>
      <c r="BS1472" s="29" t="s">
        <v>6576</v>
      </c>
      <c r="BT1472" s="74" t="s">
        <v>4101</v>
      </c>
      <c r="BU1472" s="74" t="s">
        <v>3909</v>
      </c>
      <c r="BV1472" s="74" t="s">
        <v>6577</v>
      </c>
      <c r="BW1472" s="74"/>
      <c r="BX1472" s="74"/>
      <c r="BY1472" s="74"/>
      <c r="BZ1472" s="300" t="s">
        <v>7907</v>
      </c>
      <c r="CA1472" s="363" t="s">
        <v>7908</v>
      </c>
      <c r="CB1472" s="300" t="s">
        <v>7909</v>
      </c>
      <c r="CC1472" s="363" t="s">
        <v>7910</v>
      </c>
      <c r="CD1472" s="311" t="str">
        <f t="shared" si="176"/>
        <v>DISCONTINUED - MR319, 17x8.5, 0mm Offset, 5x5, 71.5mm Centerbore, Method Bronze</v>
      </c>
      <c r="CE1472" s="311" t="s">
        <v>3721</v>
      </c>
      <c r="CF1472" s="311" t="s">
        <v>3720</v>
      </c>
      <c r="CG1472" s="300" t="str">
        <f t="shared" si="174"/>
        <v>STREET (3XX)</v>
      </c>
    </row>
    <row r="1473" spans="1:85" s="36" customFormat="1" ht="15" customHeight="1">
      <c r="A1473" s="571">
        <f t="shared" si="173"/>
        <v>1470</v>
      </c>
      <c r="B1473" s="4" t="s">
        <v>84</v>
      </c>
      <c r="C1473" s="92" t="s">
        <v>1038</v>
      </c>
      <c r="D1473" s="92" t="s">
        <v>5782</v>
      </c>
      <c r="E1473" s="84" t="s">
        <v>10164</v>
      </c>
      <c r="F1473" s="84" t="s">
        <v>10164</v>
      </c>
      <c r="G1473" s="83"/>
      <c r="H1473" s="83"/>
      <c r="I1473" s="346">
        <v>191682032349</v>
      </c>
      <c r="J1473" s="305">
        <v>44778.549315023149</v>
      </c>
      <c r="K1473" s="417">
        <v>45939</v>
      </c>
      <c r="L1473" s="282" t="s">
        <v>1239</v>
      </c>
      <c r="M1473" s="328">
        <v>345</v>
      </c>
      <c r="N1473" s="85"/>
      <c r="O1473" s="409"/>
      <c r="P1473" s="29" t="s">
        <v>5762</v>
      </c>
      <c r="Q1473" s="8" t="s">
        <v>5763</v>
      </c>
      <c r="R1473" s="92" t="s">
        <v>1089</v>
      </c>
      <c r="S1473" s="3" t="s">
        <v>5768</v>
      </c>
      <c r="T1473" s="29" t="s">
        <v>5767</v>
      </c>
      <c r="U1473" s="29">
        <v>0</v>
      </c>
      <c r="V1473" s="16" t="s">
        <v>5765</v>
      </c>
      <c r="W1473" s="93" t="s">
        <v>85</v>
      </c>
      <c r="X1473" s="16" t="s">
        <v>5771</v>
      </c>
      <c r="Y1473" s="8">
        <v>26.93</v>
      </c>
      <c r="Z1473" s="47">
        <v>2650</v>
      </c>
      <c r="AA1473" s="11" t="s">
        <v>2168</v>
      </c>
      <c r="AB1473" s="11" t="s">
        <v>2846</v>
      </c>
      <c r="AC1473" s="47" t="s">
        <v>9717</v>
      </c>
      <c r="AD1473" s="74" t="s">
        <v>5625</v>
      </c>
      <c r="AE1473" s="46" t="s">
        <v>8501</v>
      </c>
      <c r="AF1473" s="82">
        <v>22</v>
      </c>
      <c r="AG1473" s="80" t="s">
        <v>85</v>
      </c>
      <c r="AH1473" s="73" t="s">
        <v>85</v>
      </c>
      <c r="AI1473" s="73" t="s">
        <v>85</v>
      </c>
      <c r="AJ1473" s="73" t="s">
        <v>85</v>
      </c>
      <c r="AK1473" s="9" t="s">
        <v>85</v>
      </c>
      <c r="AL1473" s="13" t="s">
        <v>236</v>
      </c>
      <c r="AM1473" s="75" t="s">
        <v>1649</v>
      </c>
      <c r="AN1473" s="38">
        <v>2.75</v>
      </c>
      <c r="AO1473" s="3">
        <v>78.3</v>
      </c>
      <c r="AP1473" s="75">
        <v>16.2</v>
      </c>
      <c r="AQ1473" s="75">
        <v>60</v>
      </c>
      <c r="AR1473" s="3" t="s">
        <v>5779</v>
      </c>
      <c r="AS1473" s="34">
        <v>5</v>
      </c>
      <c r="AT1473" s="34">
        <v>21</v>
      </c>
      <c r="AU1473" s="34">
        <v>35</v>
      </c>
      <c r="AV1473" s="34">
        <v>50</v>
      </c>
      <c r="AW1473" s="34">
        <v>209</v>
      </c>
      <c r="AX1473" s="94">
        <v>206</v>
      </c>
      <c r="AY1473" s="381">
        <v>103.34</v>
      </c>
      <c r="AZ1473" s="382">
        <v>28.16</v>
      </c>
      <c r="BA1473" s="382">
        <v>45</v>
      </c>
      <c r="BB1473" s="49">
        <v>33</v>
      </c>
      <c r="BC1473" s="48">
        <v>1.3</v>
      </c>
      <c r="BD1473" s="3" t="s">
        <v>85</v>
      </c>
      <c r="BE1473" s="412" t="s">
        <v>85</v>
      </c>
      <c r="BF1473" s="3" t="s">
        <v>85</v>
      </c>
      <c r="BG1473" s="412" t="s">
        <v>85</v>
      </c>
      <c r="BH1473" s="70">
        <v>31.232153809524323</v>
      </c>
      <c r="BI1473" s="50">
        <v>20.236220472440898</v>
      </c>
      <c r="BJ1473" s="50">
        <v>20.236220472440898</v>
      </c>
      <c r="BK1473" s="50">
        <v>11.417322834645701</v>
      </c>
      <c r="BL1473" s="357">
        <v>7.6616839999999839E-2</v>
      </c>
      <c r="BM1473" s="73">
        <v>36</v>
      </c>
      <c r="BN1473" s="107" t="s">
        <v>3374</v>
      </c>
      <c r="BO1473" s="46" t="s">
        <v>3891</v>
      </c>
      <c r="BP1473" s="29" t="s">
        <v>3907</v>
      </c>
      <c r="BQ1473" s="29" t="s">
        <v>6574</v>
      </c>
      <c r="BR1473" s="29" t="s">
        <v>6575</v>
      </c>
      <c r="BS1473" s="29" t="s">
        <v>6576</v>
      </c>
      <c r="BT1473" s="74" t="s">
        <v>4101</v>
      </c>
      <c r="BU1473" s="74" t="s">
        <v>3909</v>
      </c>
      <c r="BV1473" s="74" t="s">
        <v>6577</v>
      </c>
      <c r="BW1473" s="74"/>
      <c r="BX1473" s="74"/>
      <c r="BY1473" s="74"/>
      <c r="BZ1473" s="300" t="s">
        <v>7911</v>
      </c>
      <c r="CA1473" s="363" t="s">
        <v>7912</v>
      </c>
      <c r="CB1473" s="300" t="s">
        <v>7913</v>
      </c>
      <c r="CC1473" s="363" t="s">
        <v>7914</v>
      </c>
      <c r="CD1473" s="311" t="str">
        <f t="shared" si="176"/>
        <v>DISCONTINUED - MR319, 17x8.5, 0mm Offset, 6x5.5, 106.25mm Centerbore, Method Bronze</v>
      </c>
      <c r="CE1473" s="311" t="s">
        <v>3721</v>
      </c>
      <c r="CF1473" s="311" t="s">
        <v>3720</v>
      </c>
      <c r="CG1473" s="300" t="str">
        <f t="shared" si="174"/>
        <v>STREET (3XX)</v>
      </c>
    </row>
    <row r="1474" spans="1:85" s="36" customFormat="1" ht="15" customHeight="1">
      <c r="A1474" s="571">
        <f t="shared" si="173"/>
        <v>1471</v>
      </c>
      <c r="B1474" s="4" t="s">
        <v>84</v>
      </c>
      <c r="C1474" s="92" t="s">
        <v>1038</v>
      </c>
      <c r="D1474" s="92" t="s">
        <v>5782</v>
      </c>
      <c r="E1474" s="84" t="s">
        <v>10165</v>
      </c>
      <c r="F1474" s="84" t="s">
        <v>10165</v>
      </c>
      <c r="G1474" s="83"/>
      <c r="H1474" s="83"/>
      <c r="I1474" s="346">
        <v>191682031021</v>
      </c>
      <c r="J1474" s="305">
        <v>44755</v>
      </c>
      <c r="K1474" s="417">
        <v>45939</v>
      </c>
      <c r="L1474" s="282" t="s">
        <v>1239</v>
      </c>
      <c r="M1474" s="328">
        <v>408</v>
      </c>
      <c r="N1474" s="85"/>
      <c r="O1474" s="409"/>
      <c r="P1474" s="29" t="s">
        <v>5776</v>
      </c>
      <c r="Q1474" s="8">
        <v>9</v>
      </c>
      <c r="R1474" s="92" t="s">
        <v>1700</v>
      </c>
      <c r="S1474" s="3" t="s">
        <v>5772</v>
      </c>
      <c r="T1474" s="29" t="s">
        <v>5775</v>
      </c>
      <c r="U1474" s="29">
        <v>18</v>
      </c>
      <c r="V1474" s="16" t="s">
        <v>5777</v>
      </c>
      <c r="W1474" s="93" t="s">
        <v>85</v>
      </c>
      <c r="X1474" s="16" t="s">
        <v>5774</v>
      </c>
      <c r="Y1474" s="8">
        <v>33.94</v>
      </c>
      <c r="Z1474" s="47">
        <v>3640</v>
      </c>
      <c r="AA1474" s="11" t="s">
        <v>4122</v>
      </c>
      <c r="AB1474" s="11" t="s">
        <v>2845</v>
      </c>
      <c r="AC1474" s="47" t="s">
        <v>9641</v>
      </c>
      <c r="AD1474" s="74" t="s">
        <v>4926</v>
      </c>
      <c r="AE1474" s="46" t="s">
        <v>8503</v>
      </c>
      <c r="AF1474" s="82">
        <v>33</v>
      </c>
      <c r="AG1474" s="80" t="s">
        <v>85</v>
      </c>
      <c r="AH1474" s="73" t="s">
        <v>85</v>
      </c>
      <c r="AI1474" s="73" t="s">
        <v>2863</v>
      </c>
      <c r="AJ1474" s="73" t="s">
        <v>85</v>
      </c>
      <c r="AK1474" s="9" t="s">
        <v>85</v>
      </c>
      <c r="AL1474" s="13" t="s">
        <v>237</v>
      </c>
      <c r="AM1474" s="75" t="s">
        <v>85</v>
      </c>
      <c r="AN1474" s="38" t="s">
        <v>85</v>
      </c>
      <c r="AO1474" s="3" t="s">
        <v>85</v>
      </c>
      <c r="AP1474" s="75">
        <v>16.2</v>
      </c>
      <c r="AQ1474" s="75">
        <v>60</v>
      </c>
      <c r="AR1474" s="3" t="s">
        <v>5781</v>
      </c>
      <c r="AS1474" s="34">
        <v>0</v>
      </c>
      <c r="AT1474" s="34">
        <v>0</v>
      </c>
      <c r="AU1474" s="34">
        <v>30</v>
      </c>
      <c r="AV1474" s="34">
        <v>45</v>
      </c>
      <c r="AW1474" s="34">
        <v>218</v>
      </c>
      <c r="AX1474" s="94">
        <v>213</v>
      </c>
      <c r="AY1474" s="381">
        <v>128</v>
      </c>
      <c r="AZ1474" s="382">
        <v>108</v>
      </c>
      <c r="BA1474" s="382">
        <v>108</v>
      </c>
      <c r="BB1474" s="49">
        <v>27</v>
      </c>
      <c r="BC1474" s="48">
        <v>1.06</v>
      </c>
      <c r="BD1474" s="3" t="s">
        <v>85</v>
      </c>
      <c r="BE1474" s="412" t="s">
        <v>85</v>
      </c>
      <c r="BF1474" s="3" t="s">
        <v>85</v>
      </c>
      <c r="BG1474" s="412" t="s">
        <v>85</v>
      </c>
      <c r="BH1474" s="70">
        <v>38.79</v>
      </c>
      <c r="BI1474" s="50">
        <v>21.141732283464599</v>
      </c>
      <c r="BJ1474" s="50">
        <v>21.141732283464599</v>
      </c>
      <c r="BK1474" s="50">
        <v>11.929133858267701</v>
      </c>
      <c r="BL1474" s="357">
        <v>8.7375807000000152E-2</v>
      </c>
      <c r="BM1474" s="73">
        <v>36</v>
      </c>
      <c r="BN1474" s="107" t="s">
        <v>3374</v>
      </c>
      <c r="BO1474" s="46" t="s">
        <v>3891</v>
      </c>
      <c r="BP1474" s="29" t="s">
        <v>3907</v>
      </c>
      <c r="BQ1474" s="29" t="s">
        <v>6574</v>
      </c>
      <c r="BR1474" s="29" t="s">
        <v>6575</v>
      </c>
      <c r="BS1474" s="29" t="s">
        <v>6576</v>
      </c>
      <c r="BT1474" s="74" t="s">
        <v>4101</v>
      </c>
      <c r="BU1474" s="74" t="s">
        <v>3909</v>
      </c>
      <c r="BV1474" s="74" t="s">
        <v>6577</v>
      </c>
      <c r="BW1474" s="74"/>
      <c r="BX1474" s="74"/>
      <c r="BY1474" s="74"/>
      <c r="BZ1474" s="300" t="s">
        <v>7903</v>
      </c>
      <c r="CA1474" s="363" t="s">
        <v>7904</v>
      </c>
      <c r="CB1474" s="300" t="s">
        <v>7905</v>
      </c>
      <c r="CC1474" s="363" t="s">
        <v>7906</v>
      </c>
      <c r="CD1474" s="311" t="str">
        <f t="shared" si="176"/>
        <v>DISCONTINUED - MR319, 18x9, +18mm Offset, 8x170, 130.81mm Centerbore, Gloss Black</v>
      </c>
      <c r="CE1474" s="311" t="s">
        <v>3721</v>
      </c>
      <c r="CF1474" s="311" t="s">
        <v>3720</v>
      </c>
      <c r="CG1474" s="300" t="str">
        <f t="shared" si="174"/>
        <v>STREET (3XX)</v>
      </c>
    </row>
    <row r="1475" spans="1:85" s="36" customFormat="1" ht="15" customHeight="1">
      <c r="A1475" s="571">
        <f t="shared" si="173"/>
        <v>1472</v>
      </c>
      <c r="B1475" s="4" t="s">
        <v>84</v>
      </c>
      <c r="C1475" s="92" t="s">
        <v>1055</v>
      </c>
      <c r="D1475" s="3" t="s">
        <v>1113</v>
      </c>
      <c r="E1475" s="84" t="s">
        <v>10166</v>
      </c>
      <c r="F1475" s="84" t="s">
        <v>10166</v>
      </c>
      <c r="G1475" s="83" t="s">
        <v>1095</v>
      </c>
      <c r="H1475" s="83"/>
      <c r="I1475" s="72" t="s">
        <v>735</v>
      </c>
      <c r="J1475" s="305">
        <v>41640</v>
      </c>
      <c r="K1475" s="417">
        <v>45939</v>
      </c>
      <c r="L1475" s="282" t="s">
        <v>1239</v>
      </c>
      <c r="M1475" s="328">
        <v>345</v>
      </c>
      <c r="N1475" s="85"/>
      <c r="O1475" s="409"/>
      <c r="P1475" s="5">
        <v>14</v>
      </c>
      <c r="Q1475" s="70">
        <v>7</v>
      </c>
      <c r="R1475" s="92" t="s">
        <v>1682</v>
      </c>
      <c r="S1475" s="7">
        <v>4</v>
      </c>
      <c r="T1475" s="7">
        <v>136</v>
      </c>
      <c r="U1475" s="5">
        <v>38</v>
      </c>
      <c r="V1475" s="17">
        <v>5.3</v>
      </c>
      <c r="W1475" s="5" t="s">
        <v>166</v>
      </c>
      <c r="X1475" s="26">
        <v>106</v>
      </c>
      <c r="Y1475" s="6">
        <v>15.65</v>
      </c>
      <c r="Z1475" s="47">
        <v>1600</v>
      </c>
      <c r="AA1475" s="72" t="s">
        <v>2165</v>
      </c>
      <c r="AB1475" s="72" t="s">
        <v>2845</v>
      </c>
      <c r="AC1475" s="47" t="s">
        <v>9592</v>
      </c>
      <c r="AD1475" s="2" t="s">
        <v>1581</v>
      </c>
      <c r="AE1475" s="46" t="s">
        <v>8503</v>
      </c>
      <c r="AF1475" s="82">
        <v>22</v>
      </c>
      <c r="AG1475" s="80" t="s">
        <v>85</v>
      </c>
      <c r="AH1475" s="2" t="s">
        <v>85</v>
      </c>
      <c r="AI1475" s="2" t="s">
        <v>2859</v>
      </c>
      <c r="AJ1475" s="2" t="s">
        <v>85</v>
      </c>
      <c r="AK1475" s="9" t="s">
        <v>85</v>
      </c>
      <c r="AL1475" s="74" t="s">
        <v>237</v>
      </c>
      <c r="AM1475" s="74" t="s">
        <v>85</v>
      </c>
      <c r="AN1475" s="38" t="s">
        <v>85</v>
      </c>
      <c r="AO1475" s="74" t="s">
        <v>85</v>
      </c>
      <c r="AP1475" s="74">
        <v>14.1</v>
      </c>
      <c r="AQ1475" s="74">
        <v>60</v>
      </c>
      <c r="AR1475" s="74">
        <v>194</v>
      </c>
      <c r="AS1475" s="25">
        <v>0</v>
      </c>
      <c r="AT1475" s="25">
        <v>0.7</v>
      </c>
      <c r="AU1475" s="25">
        <v>5</v>
      </c>
      <c r="AV1475" s="25">
        <v>0</v>
      </c>
      <c r="AW1475" s="25">
        <v>167</v>
      </c>
      <c r="AX1475" s="25">
        <v>158</v>
      </c>
      <c r="AY1475" s="77">
        <v>100</v>
      </c>
      <c r="AZ1475" s="49">
        <v>24.5</v>
      </c>
      <c r="BA1475" s="49">
        <v>46.5</v>
      </c>
      <c r="BB1475" s="49">
        <v>24</v>
      </c>
      <c r="BC1475" s="48">
        <v>0.94</v>
      </c>
      <c r="BD1475" s="3" t="s">
        <v>3185</v>
      </c>
      <c r="BE1475" s="412">
        <v>89</v>
      </c>
      <c r="BF1475" s="3" t="s">
        <v>1478</v>
      </c>
      <c r="BG1475" s="412">
        <v>11</v>
      </c>
      <c r="BH1475" s="70">
        <v>19.069985678991912</v>
      </c>
      <c r="BI1475" s="50">
        <v>16.968503937007899</v>
      </c>
      <c r="BJ1475" s="50">
        <v>16.968503937007899</v>
      </c>
      <c r="BK1475" s="50">
        <v>10.354330708661401</v>
      </c>
      <c r="BL1475" s="357">
        <v>4.8855143000000059E-2</v>
      </c>
      <c r="BM1475" s="5">
        <v>48</v>
      </c>
      <c r="BN1475" s="107" t="s">
        <v>3374</v>
      </c>
      <c r="BO1475" s="46" t="s">
        <v>3891</v>
      </c>
      <c r="BP1475" s="74" t="s">
        <v>3907</v>
      </c>
      <c r="BQ1475" s="44" t="s">
        <v>4615</v>
      </c>
      <c r="BR1475" s="44" t="s">
        <v>3932</v>
      </c>
      <c r="BS1475" s="74" t="s">
        <v>5167</v>
      </c>
      <c r="BT1475" s="74" t="s">
        <v>5168</v>
      </c>
      <c r="BU1475" s="74" t="s">
        <v>4616</v>
      </c>
      <c r="BV1475" s="74" t="s">
        <v>5169</v>
      </c>
      <c r="BW1475" s="74"/>
      <c r="BX1475" s="74"/>
      <c r="BY1475" s="74"/>
      <c r="BZ1475" s="300" t="s">
        <v>8242</v>
      </c>
      <c r="CA1475" s="356" t="s">
        <v>8243</v>
      </c>
      <c r="CB1475" s="300" t="s">
        <v>8244</v>
      </c>
      <c r="CC1475" s="356" t="s">
        <v>8245</v>
      </c>
      <c r="CD1475" s="311" t="str">
        <f t="shared" si="176"/>
        <v>DISCONTINUED - MR401 UTV Beadlock, 14x7, 5+2/+38mm Offset, 4x136, 106mm Centerbore, Matte Black, w/ BH-H20875</v>
      </c>
      <c r="CE1475" s="311" t="s">
        <v>3721</v>
      </c>
      <c r="CF1475" s="311" t="s">
        <v>3720</v>
      </c>
      <c r="CG1475" s="300" t="str">
        <f t="shared" si="174"/>
        <v>UTV (4XX)</v>
      </c>
    </row>
    <row r="1476" spans="1:85" s="36" customFormat="1" ht="15" customHeight="1">
      <c r="A1476" s="571">
        <f t="shared" ref="A1476:A1539" si="177">ROW(B1476)-3</f>
        <v>1473</v>
      </c>
      <c r="B1476" s="4" t="s">
        <v>84</v>
      </c>
      <c r="C1476" s="92" t="s">
        <v>1055</v>
      </c>
      <c r="D1476" s="3" t="s">
        <v>1113</v>
      </c>
      <c r="E1476" s="84" t="s">
        <v>10167</v>
      </c>
      <c r="F1476" s="84" t="s">
        <v>10167</v>
      </c>
      <c r="G1476" s="83" t="s">
        <v>1095</v>
      </c>
      <c r="H1476" s="83"/>
      <c r="I1476" s="72" t="s">
        <v>1249</v>
      </c>
      <c r="J1476" s="305">
        <v>41640</v>
      </c>
      <c r="K1476" s="417">
        <v>45939</v>
      </c>
      <c r="L1476" s="282" t="s">
        <v>1239</v>
      </c>
      <c r="M1476" s="328">
        <v>345</v>
      </c>
      <c r="N1476" s="85"/>
      <c r="O1476" s="409"/>
      <c r="P1476" s="5">
        <v>14</v>
      </c>
      <c r="Q1476" s="70">
        <v>7</v>
      </c>
      <c r="R1476" s="92" t="s">
        <v>1683</v>
      </c>
      <c r="S1476" s="5">
        <v>4</v>
      </c>
      <c r="T1476" s="5">
        <v>156</v>
      </c>
      <c r="U1476" s="3">
        <v>13</v>
      </c>
      <c r="V1476" s="17">
        <v>4.3</v>
      </c>
      <c r="W1476" s="5" t="s">
        <v>168</v>
      </c>
      <c r="X1476" s="26">
        <v>132</v>
      </c>
      <c r="Y1476" s="6">
        <v>15.14</v>
      </c>
      <c r="Z1476" s="47">
        <v>1600</v>
      </c>
      <c r="AA1476" s="72" t="s">
        <v>5152</v>
      </c>
      <c r="AB1476" s="71" t="s">
        <v>2850</v>
      </c>
      <c r="AC1476" s="47" t="s">
        <v>9772</v>
      </c>
      <c r="AD1476" s="2" t="s">
        <v>1582</v>
      </c>
      <c r="AE1476" s="46" t="s">
        <v>8503</v>
      </c>
      <c r="AF1476" s="82">
        <v>22</v>
      </c>
      <c r="AG1476" s="80" t="s">
        <v>85</v>
      </c>
      <c r="AH1476" s="2" t="s">
        <v>85</v>
      </c>
      <c r="AI1476" s="2" t="s">
        <v>2862</v>
      </c>
      <c r="AJ1476" s="2" t="s">
        <v>85</v>
      </c>
      <c r="AK1476" s="9" t="s">
        <v>85</v>
      </c>
      <c r="AL1476" s="74" t="s">
        <v>237</v>
      </c>
      <c r="AM1476" s="74" t="s">
        <v>85</v>
      </c>
      <c r="AN1476" s="38" t="s">
        <v>85</v>
      </c>
      <c r="AO1476" s="74" t="s">
        <v>85</v>
      </c>
      <c r="AP1476" s="74">
        <v>14.1</v>
      </c>
      <c r="AQ1476" s="74">
        <v>60</v>
      </c>
      <c r="AR1476" s="74">
        <v>194</v>
      </c>
      <c r="AS1476" s="25">
        <v>0</v>
      </c>
      <c r="AT1476" s="25">
        <v>0.7</v>
      </c>
      <c r="AU1476" s="25">
        <v>5</v>
      </c>
      <c r="AV1476" s="25">
        <v>0</v>
      </c>
      <c r="AW1476" s="25">
        <v>168</v>
      </c>
      <c r="AX1476" s="25">
        <v>161</v>
      </c>
      <c r="AY1476" s="77">
        <v>120</v>
      </c>
      <c r="AZ1476" s="49">
        <v>22</v>
      </c>
      <c r="BA1476" s="49">
        <v>46.5</v>
      </c>
      <c r="BB1476" s="49">
        <v>50</v>
      </c>
      <c r="BC1476" s="48">
        <v>1.97</v>
      </c>
      <c r="BD1476" s="3" t="s">
        <v>3185</v>
      </c>
      <c r="BE1476" s="412">
        <v>89</v>
      </c>
      <c r="BF1476" s="3" t="s">
        <v>1478</v>
      </c>
      <c r="BG1476" s="412">
        <v>11</v>
      </c>
      <c r="BH1476" s="70">
        <v>18.592317444258008</v>
      </c>
      <c r="BI1476" s="50">
        <v>16.968503937007899</v>
      </c>
      <c r="BJ1476" s="50">
        <v>16.968503937007899</v>
      </c>
      <c r="BK1476" s="50">
        <v>10.354330708661401</v>
      </c>
      <c r="BL1476" s="357">
        <v>4.8855143000000059E-2</v>
      </c>
      <c r="BM1476" s="5">
        <v>48</v>
      </c>
      <c r="BN1476" s="107" t="s">
        <v>3374</v>
      </c>
      <c r="BO1476" s="46" t="s">
        <v>3891</v>
      </c>
      <c r="BP1476" s="74" t="s">
        <v>3907</v>
      </c>
      <c r="BQ1476" s="44" t="s">
        <v>4615</v>
      </c>
      <c r="BR1476" s="44" t="s">
        <v>3932</v>
      </c>
      <c r="BS1476" s="74" t="s">
        <v>5167</v>
      </c>
      <c r="BT1476" s="74" t="s">
        <v>5168</v>
      </c>
      <c r="BU1476" s="74" t="s">
        <v>4616</v>
      </c>
      <c r="BV1476" s="74" t="s">
        <v>5169</v>
      </c>
      <c r="BW1476" s="74"/>
      <c r="BX1476" s="74"/>
      <c r="BY1476" s="74"/>
      <c r="BZ1476" s="300" t="s">
        <v>6433</v>
      </c>
      <c r="CA1476" s="356" t="s">
        <v>8254</v>
      </c>
      <c r="CB1476" s="300" t="s">
        <v>6435</v>
      </c>
      <c r="CC1476" s="356" t="s">
        <v>8255</v>
      </c>
      <c r="CD1476" s="311" t="str">
        <f t="shared" si="176"/>
        <v>DISCONTINUED - MR401 UTV Beadlock, 14x7, 4+3/+13mm Offset, 4x156, 132mm Centerbore, Titanium - Matte Black Ring, w/ BH-H20875</v>
      </c>
      <c r="CE1476" s="311" t="s">
        <v>3721</v>
      </c>
      <c r="CF1476" s="311" t="s">
        <v>3720</v>
      </c>
      <c r="CG1476" s="300" t="str">
        <f t="shared" si="174"/>
        <v>UTV (4XX)</v>
      </c>
    </row>
    <row r="1477" spans="1:85" s="36" customFormat="1" ht="15" customHeight="1">
      <c r="A1477" s="571">
        <f t="shared" si="177"/>
        <v>1474</v>
      </c>
      <c r="B1477" s="4" t="s">
        <v>84</v>
      </c>
      <c r="C1477" s="92" t="s">
        <v>1055</v>
      </c>
      <c r="D1477" s="3" t="s">
        <v>1113</v>
      </c>
      <c r="E1477" s="84" t="s">
        <v>10168</v>
      </c>
      <c r="F1477" s="84" t="s">
        <v>10168</v>
      </c>
      <c r="G1477" s="83" t="s">
        <v>1095</v>
      </c>
      <c r="H1477" s="83"/>
      <c r="I1477" s="72" t="s">
        <v>731</v>
      </c>
      <c r="J1477" s="305">
        <v>41640</v>
      </c>
      <c r="K1477" s="417">
        <v>45939</v>
      </c>
      <c r="L1477" s="282" t="s">
        <v>1239</v>
      </c>
      <c r="M1477" s="328">
        <v>345</v>
      </c>
      <c r="N1477" s="85"/>
      <c r="O1477" s="409"/>
      <c r="P1477" s="5">
        <v>14</v>
      </c>
      <c r="Q1477" s="70">
        <v>7</v>
      </c>
      <c r="R1477" s="92" t="s">
        <v>1683</v>
      </c>
      <c r="S1477" s="5">
        <v>4</v>
      </c>
      <c r="T1477" s="5">
        <v>156</v>
      </c>
      <c r="U1477" s="5">
        <v>38</v>
      </c>
      <c r="V1477" s="17">
        <v>5.3</v>
      </c>
      <c r="W1477" s="5" t="s">
        <v>166</v>
      </c>
      <c r="X1477" s="26">
        <v>132</v>
      </c>
      <c r="Y1477" s="6">
        <v>15.51</v>
      </c>
      <c r="Z1477" s="47">
        <v>1600</v>
      </c>
      <c r="AA1477" s="72" t="s">
        <v>2165</v>
      </c>
      <c r="AB1477" s="72" t="s">
        <v>2845</v>
      </c>
      <c r="AC1477" s="47" t="s">
        <v>9774</v>
      </c>
      <c r="AD1477" s="2" t="s">
        <v>1582</v>
      </c>
      <c r="AE1477" s="46" t="s">
        <v>8503</v>
      </c>
      <c r="AF1477" s="82">
        <v>22</v>
      </c>
      <c r="AG1477" s="80" t="s">
        <v>85</v>
      </c>
      <c r="AH1477" s="2" t="s">
        <v>85</v>
      </c>
      <c r="AI1477" s="2" t="s">
        <v>2862</v>
      </c>
      <c r="AJ1477" s="2" t="s">
        <v>85</v>
      </c>
      <c r="AK1477" s="9" t="s">
        <v>85</v>
      </c>
      <c r="AL1477" s="74" t="s">
        <v>237</v>
      </c>
      <c r="AM1477" s="74" t="s">
        <v>85</v>
      </c>
      <c r="AN1477" s="38" t="s">
        <v>85</v>
      </c>
      <c r="AO1477" s="74" t="s">
        <v>85</v>
      </c>
      <c r="AP1477" s="74">
        <v>14.1</v>
      </c>
      <c r="AQ1477" s="74">
        <v>60</v>
      </c>
      <c r="AR1477" s="74">
        <v>194</v>
      </c>
      <c r="AS1477" s="25">
        <v>0</v>
      </c>
      <c r="AT1477" s="25">
        <v>0.7</v>
      </c>
      <c r="AU1477" s="25">
        <v>5</v>
      </c>
      <c r="AV1477" s="25">
        <v>0</v>
      </c>
      <c r="AW1477" s="25">
        <v>167</v>
      </c>
      <c r="AX1477" s="25">
        <v>158</v>
      </c>
      <c r="AY1477" s="77">
        <v>120</v>
      </c>
      <c r="AZ1477" s="49">
        <v>22</v>
      </c>
      <c r="BA1477" s="49">
        <v>46.5</v>
      </c>
      <c r="BB1477" s="49">
        <v>24</v>
      </c>
      <c r="BC1477" s="48">
        <v>0.94</v>
      </c>
      <c r="BD1477" s="3" t="s">
        <v>3185</v>
      </c>
      <c r="BE1477" s="412">
        <v>89</v>
      </c>
      <c r="BF1477" s="3" t="s">
        <v>1478</v>
      </c>
      <c r="BG1477" s="412">
        <v>11</v>
      </c>
      <c r="BH1477" s="70">
        <v>18.923010837535326</v>
      </c>
      <c r="BI1477" s="50">
        <v>16.968503937007899</v>
      </c>
      <c r="BJ1477" s="50">
        <v>16.968503937007899</v>
      </c>
      <c r="BK1477" s="50">
        <v>10.354330708661401</v>
      </c>
      <c r="BL1477" s="357">
        <v>4.8855143000000059E-2</v>
      </c>
      <c r="BM1477" s="5">
        <v>48</v>
      </c>
      <c r="BN1477" s="107" t="s">
        <v>3374</v>
      </c>
      <c r="BO1477" s="46" t="s">
        <v>3891</v>
      </c>
      <c r="BP1477" s="74" t="s">
        <v>3907</v>
      </c>
      <c r="BQ1477" s="44" t="s">
        <v>4615</v>
      </c>
      <c r="BR1477" s="44" t="s">
        <v>3932</v>
      </c>
      <c r="BS1477" s="74" t="s">
        <v>5167</v>
      </c>
      <c r="BT1477" s="74" t="s">
        <v>5168</v>
      </c>
      <c r="BU1477" s="74" t="s">
        <v>4616</v>
      </c>
      <c r="BV1477" s="74" t="s">
        <v>5169</v>
      </c>
      <c r="BW1477" s="74"/>
      <c r="BX1477" s="74"/>
      <c r="BY1477" s="74"/>
      <c r="BZ1477" s="300" t="s">
        <v>8242</v>
      </c>
      <c r="CA1477" s="356" t="s">
        <v>8243</v>
      </c>
      <c r="CB1477" s="300" t="s">
        <v>8244</v>
      </c>
      <c r="CC1477" s="356" t="s">
        <v>8245</v>
      </c>
      <c r="CD1477" s="311" t="str">
        <f t="shared" si="176"/>
        <v>DISCONTINUED - MR401 UTV Beadlock, 14x7, 5+2/+38mm Offset, 4x156, 132mm Centerbore, Matte Black, w/ BH-H20875</v>
      </c>
      <c r="CE1477" s="311" t="s">
        <v>3721</v>
      </c>
      <c r="CF1477" s="311" t="s">
        <v>3720</v>
      </c>
      <c r="CG1477" s="300" t="str">
        <f t="shared" ref="CG1477:CG1540" si="178">C1477</f>
        <v>UTV (4XX)</v>
      </c>
    </row>
    <row r="1478" spans="1:85" s="36" customFormat="1" ht="15" customHeight="1">
      <c r="A1478" s="571">
        <f t="shared" si="177"/>
        <v>1475</v>
      </c>
      <c r="B1478" s="4" t="s">
        <v>84</v>
      </c>
      <c r="C1478" s="92" t="s">
        <v>1055</v>
      </c>
      <c r="D1478" s="5" t="s">
        <v>5528</v>
      </c>
      <c r="E1478" s="84" t="s">
        <v>10169</v>
      </c>
      <c r="F1478" s="84" t="s">
        <v>10169</v>
      </c>
      <c r="G1478" s="83"/>
      <c r="H1478" s="83"/>
      <c r="I1478" s="72" t="s">
        <v>5544</v>
      </c>
      <c r="J1478" s="305">
        <v>44580.366284722222</v>
      </c>
      <c r="K1478" s="417">
        <v>45939</v>
      </c>
      <c r="L1478" s="282" t="s">
        <v>1239</v>
      </c>
      <c r="M1478" s="328">
        <v>261</v>
      </c>
      <c r="N1478" s="85"/>
      <c r="O1478" s="409"/>
      <c r="P1478" s="5">
        <v>15</v>
      </c>
      <c r="Q1478" s="70">
        <v>7</v>
      </c>
      <c r="R1478" s="92" t="s">
        <v>1682</v>
      </c>
      <c r="S1478" s="5">
        <v>4</v>
      </c>
      <c r="T1478" s="5">
        <v>136</v>
      </c>
      <c r="U1478" s="5">
        <v>38</v>
      </c>
      <c r="V1478" s="17">
        <v>5.33</v>
      </c>
      <c r="W1478" s="5" t="s">
        <v>166</v>
      </c>
      <c r="X1478" s="17">
        <v>106</v>
      </c>
      <c r="Y1478" s="8">
        <v>17.27</v>
      </c>
      <c r="Z1478" s="47">
        <v>1600</v>
      </c>
      <c r="AA1478" s="72" t="s">
        <v>5558</v>
      </c>
      <c r="AB1478" s="72" t="s">
        <v>5559</v>
      </c>
      <c r="AC1478" s="47" t="s">
        <v>9858</v>
      </c>
      <c r="AD1478" s="2" t="s">
        <v>3945</v>
      </c>
      <c r="AE1478" s="46" t="s">
        <v>8501</v>
      </c>
      <c r="AF1478" s="82">
        <v>22</v>
      </c>
      <c r="AG1478" s="80" t="s">
        <v>85</v>
      </c>
      <c r="AH1478" s="80" t="s">
        <v>85</v>
      </c>
      <c r="AI1478" s="80" t="s">
        <v>85</v>
      </c>
      <c r="AJ1478" s="80" t="s">
        <v>85</v>
      </c>
      <c r="AK1478" s="9" t="s">
        <v>85</v>
      </c>
      <c r="AL1478" s="74" t="s">
        <v>237</v>
      </c>
      <c r="AM1478" s="74" t="s">
        <v>85</v>
      </c>
      <c r="AN1478" s="38" t="s">
        <v>85</v>
      </c>
      <c r="AO1478" s="74" t="s">
        <v>85</v>
      </c>
      <c r="AP1478" s="74">
        <v>14.1</v>
      </c>
      <c r="AQ1478" s="74">
        <v>60</v>
      </c>
      <c r="AR1478" s="74">
        <v>180</v>
      </c>
      <c r="AS1478" s="25">
        <v>0</v>
      </c>
      <c r="AT1478" s="25">
        <v>5</v>
      </c>
      <c r="AU1478" s="25">
        <v>10.8</v>
      </c>
      <c r="AV1478" s="25">
        <v>9</v>
      </c>
      <c r="AW1478" s="25">
        <v>180.6</v>
      </c>
      <c r="AX1478" s="25">
        <v>168.8</v>
      </c>
      <c r="AY1478" s="77">
        <v>104</v>
      </c>
      <c r="AZ1478" s="49">
        <v>48</v>
      </c>
      <c r="BA1478" s="49">
        <v>48</v>
      </c>
      <c r="BB1478" s="49">
        <v>20</v>
      </c>
      <c r="BC1478" s="48">
        <v>0.79</v>
      </c>
      <c r="BD1478" s="3" t="s">
        <v>85</v>
      </c>
      <c r="BE1478" s="412" t="s">
        <v>85</v>
      </c>
      <c r="BF1478" s="3" t="s">
        <v>85</v>
      </c>
      <c r="BG1478" s="412" t="s">
        <v>85</v>
      </c>
      <c r="BH1478" s="70">
        <v>20.98</v>
      </c>
      <c r="BI1478" s="50">
        <v>17.8740157480315</v>
      </c>
      <c r="BJ1478" s="50">
        <v>17.8740157480315</v>
      </c>
      <c r="BK1478" s="50">
        <v>9.8425196850393704</v>
      </c>
      <c r="BL1478" s="357">
        <v>5.1529000000000012E-2</v>
      </c>
      <c r="BM1478" s="5">
        <v>48</v>
      </c>
      <c r="BN1478" s="107" t="s">
        <v>3374</v>
      </c>
      <c r="BO1478" s="46" t="s">
        <v>3891</v>
      </c>
      <c r="BP1478" s="74" t="s">
        <v>5587</v>
      </c>
      <c r="BQ1478" s="74" t="s">
        <v>3907</v>
      </c>
      <c r="BR1478" s="74" t="s">
        <v>4615</v>
      </c>
      <c r="BS1478" s="74" t="s">
        <v>2734</v>
      </c>
      <c r="BT1478" s="74" t="s">
        <v>4116</v>
      </c>
      <c r="BU1478" s="74" t="s">
        <v>5141</v>
      </c>
      <c r="BV1478" s="74" t="s">
        <v>5586</v>
      </c>
      <c r="BW1478" s="74"/>
      <c r="BX1478" s="74"/>
      <c r="BY1478" s="74"/>
      <c r="BZ1478" s="300" t="s">
        <v>6425</v>
      </c>
      <c r="CA1478" s="356" t="s">
        <v>7324</v>
      </c>
      <c r="CB1478" s="300" t="s">
        <v>6427</v>
      </c>
      <c r="CC1478" s="356" t="s">
        <v>7325</v>
      </c>
      <c r="CD1478" s="311" t="str">
        <f t="shared" si="176"/>
        <v>DISCONTINUED - MR414 Bead Grip, 15x7, 5+2/+38mm Offset, 4x136, 106mm Centerbore, Graphite</v>
      </c>
      <c r="CE1478" s="311" t="s">
        <v>3721</v>
      </c>
      <c r="CF1478" s="311" t="s">
        <v>3720</v>
      </c>
      <c r="CG1478" s="300" t="str">
        <f t="shared" si="178"/>
        <v>UTV (4XX)</v>
      </c>
    </row>
    <row r="1479" spans="1:85" s="36" customFormat="1" ht="15" customHeight="1">
      <c r="A1479" s="571">
        <f t="shared" si="177"/>
        <v>1476</v>
      </c>
      <c r="B1479" s="92" t="s">
        <v>84</v>
      </c>
      <c r="C1479" s="92" t="s">
        <v>1056</v>
      </c>
      <c r="D1479" s="3" t="s">
        <v>1843</v>
      </c>
      <c r="E1479" s="84" t="s">
        <v>10170</v>
      </c>
      <c r="F1479" s="84" t="s">
        <v>10170</v>
      </c>
      <c r="G1479" s="83" t="s">
        <v>1095</v>
      </c>
      <c r="H1479" s="83"/>
      <c r="I1479" s="71" t="s">
        <v>4461</v>
      </c>
      <c r="J1479" s="306">
        <v>44159</v>
      </c>
      <c r="K1479" s="417">
        <v>45939</v>
      </c>
      <c r="L1479" s="282" t="s">
        <v>1239</v>
      </c>
      <c r="M1479" s="328">
        <v>576</v>
      </c>
      <c r="N1479" s="85"/>
      <c r="O1479" s="409"/>
      <c r="P1479" s="3">
        <v>15</v>
      </c>
      <c r="Q1479" s="8">
        <v>8</v>
      </c>
      <c r="R1479" s="92" t="s">
        <v>1089</v>
      </c>
      <c r="S1479" s="74">
        <v>6</v>
      </c>
      <c r="T1479" s="3">
        <v>5.5</v>
      </c>
      <c r="U1479" s="3">
        <v>-24</v>
      </c>
      <c r="V1479" s="16">
        <v>3.5</v>
      </c>
      <c r="W1479" s="93" t="s">
        <v>85</v>
      </c>
      <c r="X1479" s="16">
        <v>108</v>
      </c>
      <c r="Y1479" s="8">
        <v>26.3</v>
      </c>
      <c r="Z1479" s="47">
        <v>2700</v>
      </c>
      <c r="AA1479" s="72" t="s">
        <v>5159</v>
      </c>
      <c r="AB1479" s="72" t="s">
        <v>173</v>
      </c>
      <c r="AC1479" s="47" t="s">
        <v>10171</v>
      </c>
      <c r="AD1479" s="3" t="s">
        <v>85</v>
      </c>
      <c r="AE1479" s="46" t="s">
        <v>8675</v>
      </c>
      <c r="AF1479" s="82" t="s">
        <v>85</v>
      </c>
      <c r="AG1479" s="80" t="s">
        <v>85</v>
      </c>
      <c r="AH1479" s="3" t="s">
        <v>85</v>
      </c>
      <c r="AI1479" s="73" t="s">
        <v>85</v>
      </c>
      <c r="AJ1479" s="2" t="s">
        <v>85</v>
      </c>
      <c r="AK1479" s="9" t="s">
        <v>85</v>
      </c>
      <c r="AL1479" s="74" t="s">
        <v>237</v>
      </c>
      <c r="AM1479" s="74" t="s">
        <v>85</v>
      </c>
      <c r="AN1479" s="38" t="s">
        <v>85</v>
      </c>
      <c r="AO1479" s="74" t="s">
        <v>85</v>
      </c>
      <c r="AP1479" s="74">
        <v>16.2</v>
      </c>
      <c r="AQ1479" s="74">
        <v>60</v>
      </c>
      <c r="AR1479" s="74">
        <v>175</v>
      </c>
      <c r="AS1479" s="34">
        <v>6</v>
      </c>
      <c r="AT1479" s="34">
        <v>20.9</v>
      </c>
      <c r="AU1479" s="34">
        <v>29</v>
      </c>
      <c r="AV1479" s="34">
        <v>27.6</v>
      </c>
      <c r="AW1479" s="34">
        <v>180.8</v>
      </c>
      <c r="AX1479" s="34">
        <v>176.6</v>
      </c>
      <c r="AY1479" s="77" t="s">
        <v>85</v>
      </c>
      <c r="AZ1479" s="49" t="s">
        <v>85</v>
      </c>
      <c r="BA1479" s="49" t="s">
        <v>85</v>
      </c>
      <c r="BB1479" s="49">
        <v>76</v>
      </c>
      <c r="BC1479" s="48">
        <v>2.99</v>
      </c>
      <c r="BD1479" s="3" t="s">
        <v>3176</v>
      </c>
      <c r="BE1479" s="412">
        <v>119</v>
      </c>
      <c r="BF1479" s="3" t="s">
        <v>1479</v>
      </c>
      <c r="BG1479" s="412">
        <v>11</v>
      </c>
      <c r="BH1479" s="70">
        <v>30.48993086016857</v>
      </c>
      <c r="BI1479" s="50">
        <v>17.8740157480315</v>
      </c>
      <c r="BJ1479" s="50">
        <v>17.8740157480315</v>
      </c>
      <c r="BK1479" s="50">
        <v>10.944881889763799</v>
      </c>
      <c r="BL1479" s="357">
        <v>5.7300248000000116E-2</v>
      </c>
      <c r="BM1479" s="3">
        <v>48</v>
      </c>
      <c r="BN1479" s="107" t="s">
        <v>3374</v>
      </c>
      <c r="BO1479" s="46" t="s">
        <v>3891</v>
      </c>
      <c r="BP1479" s="74" t="s">
        <v>2713</v>
      </c>
      <c r="BQ1479" s="74" t="s">
        <v>5175</v>
      </c>
      <c r="BR1479" s="74" t="s">
        <v>5176</v>
      </c>
      <c r="BS1479" s="74" t="s">
        <v>3932</v>
      </c>
      <c r="BT1479" s="74" t="s">
        <v>4616</v>
      </c>
      <c r="BU1479" s="74" t="s">
        <v>5032</v>
      </c>
      <c r="BV1479" s="74" t="s">
        <v>3933</v>
      </c>
      <c r="BW1479" s="74"/>
      <c r="BX1479" s="74"/>
      <c r="BY1479" s="74"/>
      <c r="BZ1479" s="300"/>
      <c r="CA1479" s="312"/>
      <c r="CB1479" s="300"/>
      <c r="CC1479" s="312"/>
      <c r="CD1479" s="311" t="str">
        <f t="shared" si="176"/>
        <v>DISCONTINUED - MR103 Beadlock, 15x8, -24mm Offset, 6x5.5, 108mm Centerbore, Machined - Raw, w/ BH-H24100</v>
      </c>
      <c r="CE1479" s="311" t="s">
        <v>3721</v>
      </c>
      <c r="CF1479" s="311" t="s">
        <v>3720</v>
      </c>
      <c r="CG1479" s="300" t="str">
        <f t="shared" si="178"/>
        <v>RACE (1XX)</v>
      </c>
    </row>
    <row r="1480" spans="1:85" s="36" customFormat="1" ht="15" customHeight="1">
      <c r="A1480" s="571">
        <f t="shared" si="177"/>
        <v>1477</v>
      </c>
      <c r="B1480" s="92" t="s">
        <v>84</v>
      </c>
      <c r="C1480" s="92" t="s">
        <v>1056</v>
      </c>
      <c r="D1480" s="3" t="s">
        <v>2989</v>
      </c>
      <c r="E1480" s="84" t="s">
        <v>4757</v>
      </c>
      <c r="F1480" s="84" t="s">
        <v>4757</v>
      </c>
      <c r="G1480" s="83" t="s">
        <v>2992</v>
      </c>
      <c r="H1480" s="83" t="s">
        <v>4379</v>
      </c>
      <c r="I1480" s="71" t="s">
        <v>2994</v>
      </c>
      <c r="J1480" s="306">
        <v>43536.492858796293</v>
      </c>
      <c r="K1480" s="417">
        <v>45939</v>
      </c>
      <c r="L1480" s="282" t="s">
        <v>1239</v>
      </c>
      <c r="M1480" s="328">
        <v>671</v>
      </c>
      <c r="N1480" s="85"/>
      <c r="O1480" s="409"/>
      <c r="P1480" s="3">
        <v>17</v>
      </c>
      <c r="Q1480" s="8">
        <v>9</v>
      </c>
      <c r="R1480" s="92" t="s">
        <v>1413</v>
      </c>
      <c r="S1480" s="3">
        <v>6</v>
      </c>
      <c r="T1480" s="3">
        <v>6.5</v>
      </c>
      <c r="U1480" s="3">
        <v>-12</v>
      </c>
      <c r="V1480" s="16">
        <v>4.5</v>
      </c>
      <c r="W1480" s="93" t="s">
        <v>85</v>
      </c>
      <c r="X1480" s="16">
        <v>108</v>
      </c>
      <c r="Y1480" s="8">
        <v>37.25</v>
      </c>
      <c r="Z1480" s="47">
        <v>4000</v>
      </c>
      <c r="AA1480" s="72" t="s">
        <v>5159</v>
      </c>
      <c r="AB1480" s="72" t="s">
        <v>173</v>
      </c>
      <c r="AC1480" s="47" t="s">
        <v>9671</v>
      </c>
      <c r="AD1480" s="3" t="s">
        <v>85</v>
      </c>
      <c r="AE1480" s="46" t="s">
        <v>8675</v>
      </c>
      <c r="AF1480" s="82" t="s">
        <v>85</v>
      </c>
      <c r="AG1480" s="80" t="s">
        <v>85</v>
      </c>
      <c r="AH1480" s="3" t="s">
        <v>85</v>
      </c>
      <c r="AI1480" s="73" t="s">
        <v>85</v>
      </c>
      <c r="AJ1480" s="2" t="s">
        <v>85</v>
      </c>
      <c r="AK1480" s="9" t="s">
        <v>85</v>
      </c>
      <c r="AL1480" s="74" t="s">
        <v>237</v>
      </c>
      <c r="AM1480" s="74" t="s">
        <v>85</v>
      </c>
      <c r="AN1480" s="38" t="s">
        <v>85</v>
      </c>
      <c r="AO1480" s="74" t="s">
        <v>85</v>
      </c>
      <c r="AP1480" s="74">
        <v>18.3</v>
      </c>
      <c r="AQ1480" s="74">
        <v>90</v>
      </c>
      <c r="AR1480" s="74">
        <v>204</v>
      </c>
      <c r="AS1480" s="34">
        <v>0</v>
      </c>
      <c r="AT1480" s="34">
        <v>0</v>
      </c>
      <c r="AU1480" s="34">
        <v>28</v>
      </c>
      <c r="AV1480" s="34">
        <v>37</v>
      </c>
      <c r="AW1480" s="34">
        <v>206</v>
      </c>
      <c r="AX1480" s="34">
        <v>204</v>
      </c>
      <c r="AY1480" s="77" t="s">
        <v>85</v>
      </c>
      <c r="AZ1480" s="49" t="s">
        <v>85</v>
      </c>
      <c r="BA1480" s="49" t="s">
        <v>85</v>
      </c>
      <c r="BB1480" s="49">
        <v>60</v>
      </c>
      <c r="BC1480" s="48">
        <v>2.36</v>
      </c>
      <c r="BD1480" s="3" t="s">
        <v>2575</v>
      </c>
      <c r="BE1480" s="412">
        <v>149</v>
      </c>
      <c r="BF1480" s="3" t="s">
        <v>1480</v>
      </c>
      <c r="BG1480" s="412">
        <v>11</v>
      </c>
      <c r="BH1480" s="70">
        <v>42.100943335238789</v>
      </c>
      <c r="BI1480" s="50">
        <v>20.4724409448819</v>
      </c>
      <c r="BJ1480" s="50">
        <v>20.4724409448819</v>
      </c>
      <c r="BK1480" s="50">
        <v>12.4409448818898</v>
      </c>
      <c r="BL1480" s="357">
        <v>8.5446400000000311E-2</v>
      </c>
      <c r="BM1480" s="73">
        <v>36</v>
      </c>
      <c r="BN1480" s="107" t="s">
        <v>3374</v>
      </c>
      <c r="BO1480" s="46" t="s">
        <v>3891</v>
      </c>
      <c r="BP1480" s="74" t="s">
        <v>2713</v>
      </c>
      <c r="BQ1480" s="74" t="s">
        <v>5175</v>
      </c>
      <c r="BR1480" s="74" t="s">
        <v>5176</v>
      </c>
      <c r="BS1480" s="74" t="s">
        <v>3932</v>
      </c>
      <c r="BT1480" s="74" t="s">
        <v>4616</v>
      </c>
      <c r="BU1480" s="74" t="s">
        <v>5032</v>
      </c>
      <c r="BV1480" s="74" t="s">
        <v>3933</v>
      </c>
      <c r="BW1480" s="74" t="s">
        <v>5177</v>
      </c>
      <c r="BX1480" s="74"/>
      <c r="BY1480" s="74"/>
      <c r="BZ1480" s="300"/>
      <c r="CA1480" s="312"/>
      <c r="CB1480" s="342"/>
      <c r="CC1480" s="312"/>
      <c r="CD1480" s="311" t="str">
        <f t="shared" si="176"/>
        <v>DISCONTINUED - MR103 HD Beadlock, 17x9, -12mm Offset, 6x6.5, 108mm Centerbore, Machined - Raw, w/ BH-H24125</v>
      </c>
      <c r="CE1480" s="311" t="s">
        <v>3721</v>
      </c>
      <c r="CF1480" s="311" t="s">
        <v>3720</v>
      </c>
      <c r="CG1480" s="300" t="str">
        <f t="shared" si="178"/>
        <v>RACE (1XX)</v>
      </c>
    </row>
    <row r="1481" spans="1:85" s="36" customFormat="1" ht="15" customHeight="1">
      <c r="A1481" s="571">
        <f t="shared" si="177"/>
        <v>1478</v>
      </c>
      <c r="B1481" s="3" t="s">
        <v>84</v>
      </c>
      <c r="C1481" s="92" t="s">
        <v>1059</v>
      </c>
      <c r="D1481" s="74" t="s">
        <v>233</v>
      </c>
      <c r="E1481" s="84" t="s">
        <v>10172</v>
      </c>
      <c r="F1481" s="84" t="s">
        <v>10172</v>
      </c>
      <c r="G1481" s="83">
        <v>-2</v>
      </c>
      <c r="H1481" s="83"/>
      <c r="I1481" s="71" t="s">
        <v>5661</v>
      </c>
      <c r="J1481" s="305">
        <v>44517.580335648148</v>
      </c>
      <c r="K1481" s="417">
        <v>45939</v>
      </c>
      <c r="L1481" s="282" t="s">
        <v>1239</v>
      </c>
      <c r="M1481" s="328">
        <v>324</v>
      </c>
      <c r="N1481" s="85"/>
      <c r="O1481" s="409"/>
      <c r="P1481" s="74">
        <v>17</v>
      </c>
      <c r="Q1481" s="76">
        <v>8</v>
      </c>
      <c r="R1481" s="92" t="s">
        <v>1756</v>
      </c>
      <c r="S1481" s="74">
        <v>5</v>
      </c>
      <c r="T1481" s="74">
        <v>4.5</v>
      </c>
      <c r="U1481" s="74">
        <v>42</v>
      </c>
      <c r="V1481" s="77">
        <v>6.2</v>
      </c>
      <c r="W1481" s="93" t="s">
        <v>85</v>
      </c>
      <c r="X1481" s="77">
        <v>67.099999999999994</v>
      </c>
      <c r="Y1481" s="76">
        <v>23.8</v>
      </c>
      <c r="Z1481" s="47">
        <v>1850</v>
      </c>
      <c r="AA1481" s="72" t="s">
        <v>2168</v>
      </c>
      <c r="AB1481" s="71" t="s">
        <v>2846</v>
      </c>
      <c r="AC1481" s="47" t="s">
        <v>9894</v>
      </c>
      <c r="AD1481" s="74" t="s">
        <v>5414</v>
      </c>
      <c r="AE1481" s="46" t="s">
        <v>8502</v>
      </c>
      <c r="AF1481" s="82">
        <v>33</v>
      </c>
      <c r="AG1481" s="80" t="s">
        <v>85</v>
      </c>
      <c r="AH1481" s="74" t="s">
        <v>1786</v>
      </c>
      <c r="AI1481" s="73" t="s">
        <v>85</v>
      </c>
      <c r="AJ1481" s="3" t="s">
        <v>85</v>
      </c>
      <c r="AK1481" s="9" t="s">
        <v>85</v>
      </c>
      <c r="AL1481" s="92" t="s">
        <v>236</v>
      </c>
      <c r="AM1481" s="74" t="s">
        <v>1631</v>
      </c>
      <c r="AN1481" s="38">
        <v>2.75</v>
      </c>
      <c r="AO1481" s="74">
        <v>56.1</v>
      </c>
      <c r="AP1481" s="74">
        <v>16.2</v>
      </c>
      <c r="AQ1481" s="74">
        <v>60</v>
      </c>
      <c r="AR1481" s="74">
        <v>155</v>
      </c>
      <c r="AS1481" s="25">
        <v>31.6</v>
      </c>
      <c r="AT1481" s="25">
        <v>40</v>
      </c>
      <c r="AU1481" s="25">
        <v>43</v>
      </c>
      <c r="AV1481" s="25">
        <v>46</v>
      </c>
      <c r="AW1481" s="25">
        <v>207.6</v>
      </c>
      <c r="AX1481" s="25">
        <v>195.6</v>
      </c>
      <c r="AY1481" s="77">
        <v>67.099999999999994</v>
      </c>
      <c r="AZ1481" s="49">
        <v>40</v>
      </c>
      <c r="BA1481" s="49">
        <v>40</v>
      </c>
      <c r="BB1481" s="49">
        <v>0</v>
      </c>
      <c r="BC1481" s="48">
        <v>0</v>
      </c>
      <c r="BD1481" s="3" t="s">
        <v>85</v>
      </c>
      <c r="BE1481" s="412" t="s">
        <v>85</v>
      </c>
      <c r="BF1481" s="3" t="s">
        <v>85</v>
      </c>
      <c r="BG1481" s="412" t="s">
        <v>85</v>
      </c>
      <c r="BH1481" s="70">
        <v>27.3</v>
      </c>
      <c r="BI1481" s="50">
        <v>20.236220472440898</v>
      </c>
      <c r="BJ1481" s="50">
        <v>20.236220472440898</v>
      </c>
      <c r="BK1481" s="50">
        <v>10.7086614173228</v>
      </c>
      <c r="BL1481" s="357">
        <v>7.18613119999994E-2</v>
      </c>
      <c r="BM1481" s="73">
        <v>36</v>
      </c>
      <c r="BN1481" s="107" t="s">
        <v>4691</v>
      </c>
      <c r="BO1481" s="46" t="s">
        <v>3891</v>
      </c>
      <c r="BP1481" s="74" t="s">
        <v>3907</v>
      </c>
      <c r="BQ1481" s="74" t="s">
        <v>5227</v>
      </c>
      <c r="BR1481" s="74" t="s">
        <v>5170</v>
      </c>
      <c r="BS1481" s="74" t="s">
        <v>4451</v>
      </c>
      <c r="BT1481" s="74" t="s">
        <v>4101</v>
      </c>
      <c r="BU1481" s="74" t="s">
        <v>3909</v>
      </c>
      <c r="BV1481" s="74" t="s">
        <v>5228</v>
      </c>
      <c r="BW1481" s="74"/>
      <c r="BX1481" s="74"/>
      <c r="BY1481" s="74"/>
      <c r="BZ1481" s="300" t="s">
        <v>6229</v>
      </c>
      <c r="CA1481" s="356" t="s">
        <v>8049</v>
      </c>
      <c r="CB1481" s="300" t="s">
        <v>6231</v>
      </c>
      <c r="CC1481" s="356" t="s">
        <v>8050</v>
      </c>
      <c r="CD1481" s="311" t="str">
        <f t="shared" si="176"/>
        <v>DISCONTINUED - MR501 RALLY, 17x8, +42mm Offset, 5x4.5, 67.1mm Centerbore, Method Bronze</v>
      </c>
      <c r="CE1481" s="311" t="s">
        <v>3721</v>
      </c>
      <c r="CF1481" s="311" t="s">
        <v>3720</v>
      </c>
      <c r="CG1481" s="300" t="str">
        <f t="shared" si="178"/>
        <v>RALLY (5XX)</v>
      </c>
    </row>
    <row r="1482" spans="1:85" s="36" customFormat="1" ht="15" customHeight="1">
      <c r="A1482" s="571">
        <f t="shared" si="177"/>
        <v>1479</v>
      </c>
      <c r="B1482" s="3" t="s">
        <v>84</v>
      </c>
      <c r="C1482" s="92" t="s">
        <v>1059</v>
      </c>
      <c r="D1482" s="75" t="s">
        <v>234</v>
      </c>
      <c r="E1482" s="84" t="s">
        <v>10173</v>
      </c>
      <c r="F1482" s="84" t="s">
        <v>10173</v>
      </c>
      <c r="G1482" s="83">
        <v>-2</v>
      </c>
      <c r="H1482" s="83"/>
      <c r="I1482" s="71" t="s">
        <v>5665</v>
      </c>
      <c r="J1482" s="305">
        <v>44517.580335648148</v>
      </c>
      <c r="K1482" s="417">
        <v>45939</v>
      </c>
      <c r="L1482" s="282" t="s">
        <v>1239</v>
      </c>
      <c r="M1482" s="328">
        <v>282</v>
      </c>
      <c r="N1482" s="85"/>
      <c r="O1482" s="409"/>
      <c r="P1482" s="75">
        <v>16</v>
      </c>
      <c r="Q1482" s="39">
        <v>7</v>
      </c>
      <c r="R1482" s="92" t="s">
        <v>1756</v>
      </c>
      <c r="S1482" s="75">
        <v>5</v>
      </c>
      <c r="T1482" s="75">
        <v>4.5</v>
      </c>
      <c r="U1482" s="75">
        <v>15</v>
      </c>
      <c r="V1482" s="68">
        <v>4.5999999999999996</v>
      </c>
      <c r="W1482" s="95" t="s">
        <v>85</v>
      </c>
      <c r="X1482" s="68">
        <v>67.099999999999994</v>
      </c>
      <c r="Y1482" s="8">
        <v>19.003847000336442</v>
      </c>
      <c r="Z1482" s="47">
        <v>1850</v>
      </c>
      <c r="AA1482" s="42" t="s">
        <v>2165</v>
      </c>
      <c r="AB1482" s="42" t="s">
        <v>2845</v>
      </c>
      <c r="AC1482" s="47" t="s">
        <v>9887</v>
      </c>
      <c r="AD1482" s="74" t="s">
        <v>5414</v>
      </c>
      <c r="AE1482" s="46" t="s">
        <v>8502</v>
      </c>
      <c r="AF1482" s="82">
        <v>33</v>
      </c>
      <c r="AG1482" s="80" t="s">
        <v>85</v>
      </c>
      <c r="AH1482" s="74" t="s">
        <v>1786</v>
      </c>
      <c r="AI1482" s="73" t="s">
        <v>85</v>
      </c>
      <c r="AJ1482" s="3" t="s">
        <v>85</v>
      </c>
      <c r="AK1482" s="9" t="s">
        <v>85</v>
      </c>
      <c r="AL1482" s="92" t="s">
        <v>236</v>
      </c>
      <c r="AM1482" s="75" t="s">
        <v>1631</v>
      </c>
      <c r="AN1482" s="38">
        <v>2.75</v>
      </c>
      <c r="AO1482" s="75">
        <v>56.1</v>
      </c>
      <c r="AP1482" s="75">
        <v>16.2</v>
      </c>
      <c r="AQ1482" s="75">
        <v>60</v>
      </c>
      <c r="AR1482" s="75">
        <v>147</v>
      </c>
      <c r="AS1482" s="34">
        <v>26</v>
      </c>
      <c r="AT1482" s="34">
        <v>36.5</v>
      </c>
      <c r="AU1482" s="34">
        <v>42</v>
      </c>
      <c r="AV1482" s="34">
        <v>52</v>
      </c>
      <c r="AW1482" s="34">
        <v>195</v>
      </c>
      <c r="AX1482" s="34">
        <v>193</v>
      </c>
      <c r="AY1482" s="68">
        <v>67.099999999999994</v>
      </c>
      <c r="AZ1482" s="49">
        <v>40</v>
      </c>
      <c r="BA1482" s="49">
        <v>40</v>
      </c>
      <c r="BB1482" s="49">
        <v>0</v>
      </c>
      <c r="BC1482" s="48">
        <v>0</v>
      </c>
      <c r="BD1482" s="13" t="s">
        <v>85</v>
      </c>
      <c r="BE1482" s="412" t="s">
        <v>85</v>
      </c>
      <c r="BF1482" s="13" t="s">
        <v>85</v>
      </c>
      <c r="BG1482" s="412" t="s">
        <v>85</v>
      </c>
      <c r="BH1482" s="70">
        <v>23.5</v>
      </c>
      <c r="BI1482" s="50">
        <v>19.09</v>
      </c>
      <c r="BJ1482" s="50">
        <v>19.09</v>
      </c>
      <c r="BK1482" s="50">
        <v>10.24</v>
      </c>
      <c r="BL1482" s="357">
        <v>6.1152323564527607E-2</v>
      </c>
      <c r="BM1482" s="73">
        <v>36</v>
      </c>
      <c r="BN1482" s="107" t="s">
        <v>4691</v>
      </c>
      <c r="BO1482" s="46" t="s">
        <v>3891</v>
      </c>
      <c r="BP1482" s="74" t="s">
        <v>3907</v>
      </c>
      <c r="BQ1482" s="74" t="s">
        <v>5206</v>
      </c>
      <c r="BR1482" s="74" t="s">
        <v>5170</v>
      </c>
      <c r="BS1482" s="74" t="s">
        <v>4451</v>
      </c>
      <c r="BT1482" s="74" t="s">
        <v>4101</v>
      </c>
      <c r="BU1482" s="74" t="s">
        <v>3909</v>
      </c>
      <c r="BV1482" s="74" t="s">
        <v>5235</v>
      </c>
      <c r="BW1482" s="75"/>
      <c r="BX1482" s="75"/>
      <c r="BY1482" s="75"/>
      <c r="BZ1482" s="334" t="s">
        <v>6249</v>
      </c>
      <c r="CA1482" s="364" t="s">
        <v>7330</v>
      </c>
      <c r="CB1482" s="300" t="s">
        <v>6251</v>
      </c>
      <c r="CC1482" s="364" t="s">
        <v>7331</v>
      </c>
      <c r="CD1482" s="311" t="str">
        <f t="shared" si="176"/>
        <v>DISCONTINUED - MR502 RALLY, 16x7, +15mm Offset, 5x4.5, 67.1mm Centerbore, Matte Black</v>
      </c>
      <c r="CE1482" s="311" t="s">
        <v>3721</v>
      </c>
      <c r="CF1482" s="311" t="s">
        <v>3720</v>
      </c>
      <c r="CG1482" s="300" t="str">
        <f t="shared" si="178"/>
        <v>RALLY (5XX)</v>
      </c>
    </row>
    <row r="1483" spans="1:85" s="36" customFormat="1" ht="15" customHeight="1">
      <c r="A1483" s="571">
        <f t="shared" si="177"/>
        <v>1480</v>
      </c>
      <c r="B1483" s="3" t="s">
        <v>84</v>
      </c>
      <c r="C1483" s="92" t="s">
        <v>1059</v>
      </c>
      <c r="D1483" s="75" t="s">
        <v>234</v>
      </c>
      <c r="E1483" s="84" t="s">
        <v>10174</v>
      </c>
      <c r="F1483" s="84" t="s">
        <v>10174</v>
      </c>
      <c r="G1483" s="83">
        <v>-2</v>
      </c>
      <c r="H1483" s="83"/>
      <c r="I1483" s="71" t="s">
        <v>5669</v>
      </c>
      <c r="J1483" s="305">
        <v>44517.580347222225</v>
      </c>
      <c r="K1483" s="417">
        <v>45939</v>
      </c>
      <c r="L1483" s="282" t="s">
        <v>1239</v>
      </c>
      <c r="M1483" s="328">
        <v>282</v>
      </c>
      <c r="N1483" s="85"/>
      <c r="O1483" s="409"/>
      <c r="P1483" s="75">
        <v>16</v>
      </c>
      <c r="Q1483" s="39">
        <v>7</v>
      </c>
      <c r="R1483" s="92" t="s">
        <v>2788</v>
      </c>
      <c r="S1483" s="75">
        <v>5</v>
      </c>
      <c r="T1483" s="75">
        <v>112</v>
      </c>
      <c r="U1483" s="75">
        <v>30</v>
      </c>
      <c r="V1483" s="68">
        <v>5.2</v>
      </c>
      <c r="W1483" s="95" t="s">
        <v>85</v>
      </c>
      <c r="X1483" s="68">
        <v>66.7</v>
      </c>
      <c r="Y1483" s="39">
        <v>19.329999999999998</v>
      </c>
      <c r="Z1483" s="47">
        <v>1850</v>
      </c>
      <c r="AA1483" s="42" t="s">
        <v>2165</v>
      </c>
      <c r="AB1483" s="42" t="s">
        <v>2845</v>
      </c>
      <c r="AC1483" s="47" t="s">
        <v>9902</v>
      </c>
      <c r="AD1483" s="74" t="s">
        <v>5414</v>
      </c>
      <c r="AE1483" s="46" t="s">
        <v>8502</v>
      </c>
      <c r="AF1483" s="82">
        <v>33</v>
      </c>
      <c r="AG1483" s="80" t="s">
        <v>85</v>
      </c>
      <c r="AH1483" s="74" t="s">
        <v>1786</v>
      </c>
      <c r="AI1483" s="73" t="s">
        <v>85</v>
      </c>
      <c r="AJ1483" s="3" t="s">
        <v>85</v>
      </c>
      <c r="AK1483" s="9" t="s">
        <v>85</v>
      </c>
      <c r="AL1483" s="92" t="s">
        <v>236</v>
      </c>
      <c r="AM1483" s="75" t="s">
        <v>85</v>
      </c>
      <c r="AN1483" s="38" t="s">
        <v>85</v>
      </c>
      <c r="AO1483" s="75" t="s">
        <v>85</v>
      </c>
      <c r="AP1483" s="75">
        <v>16.2</v>
      </c>
      <c r="AQ1483" s="75">
        <v>60</v>
      </c>
      <c r="AR1483" s="75">
        <v>148</v>
      </c>
      <c r="AS1483" s="34">
        <v>25</v>
      </c>
      <c r="AT1483" s="34">
        <v>34.799999999999997</v>
      </c>
      <c r="AU1483" s="34">
        <v>37.799999999999997</v>
      </c>
      <c r="AV1483" s="34">
        <v>41</v>
      </c>
      <c r="AW1483" s="34">
        <v>194.7</v>
      </c>
      <c r="AX1483" s="34">
        <v>189</v>
      </c>
      <c r="AY1483" s="68">
        <v>66.599999999999994</v>
      </c>
      <c r="AZ1483" s="49">
        <v>40</v>
      </c>
      <c r="BA1483" s="49">
        <v>40</v>
      </c>
      <c r="BB1483" s="49">
        <v>0</v>
      </c>
      <c r="BC1483" s="48">
        <v>0</v>
      </c>
      <c r="BD1483" s="13" t="s">
        <v>85</v>
      </c>
      <c r="BE1483" s="412" t="s">
        <v>85</v>
      </c>
      <c r="BF1483" s="13" t="s">
        <v>85</v>
      </c>
      <c r="BG1483" s="412" t="s">
        <v>85</v>
      </c>
      <c r="BH1483" s="69">
        <v>23.96</v>
      </c>
      <c r="BI1483" s="50">
        <v>19.09</v>
      </c>
      <c r="BJ1483" s="50">
        <v>19.09</v>
      </c>
      <c r="BK1483" s="50">
        <v>10.24</v>
      </c>
      <c r="BL1483" s="357">
        <v>6.1152323564527607E-2</v>
      </c>
      <c r="BM1483" s="73">
        <v>36</v>
      </c>
      <c r="BN1483" s="107" t="s">
        <v>4691</v>
      </c>
      <c r="BO1483" s="46" t="s">
        <v>3891</v>
      </c>
      <c r="BP1483" s="74" t="s">
        <v>3907</v>
      </c>
      <c r="BQ1483" s="74" t="s">
        <v>5206</v>
      </c>
      <c r="BR1483" s="74" t="s">
        <v>5170</v>
      </c>
      <c r="BS1483" s="74" t="s">
        <v>4451</v>
      </c>
      <c r="BT1483" s="74" t="s">
        <v>4101</v>
      </c>
      <c r="BU1483" s="74" t="s">
        <v>3909</v>
      </c>
      <c r="BV1483" s="74" t="s">
        <v>5235</v>
      </c>
      <c r="BW1483" s="75"/>
      <c r="BX1483" s="75"/>
      <c r="BY1483" s="75"/>
      <c r="BZ1483" s="334" t="s">
        <v>6249</v>
      </c>
      <c r="CA1483" s="364" t="s">
        <v>7330</v>
      </c>
      <c r="CB1483" s="300" t="s">
        <v>6251</v>
      </c>
      <c r="CC1483" s="364" t="s">
        <v>7331</v>
      </c>
      <c r="CD1483" s="311" t="str">
        <f t="shared" si="176"/>
        <v>DISCONTINUED - MR502 RALLY, 16x7, +30mm Offset, 5x112, 66.7mm Centerbore, Matte Black</v>
      </c>
      <c r="CE1483" s="311" t="s">
        <v>3721</v>
      </c>
      <c r="CF1483" s="311" t="s">
        <v>3720</v>
      </c>
      <c r="CG1483" s="300" t="str">
        <f t="shared" si="178"/>
        <v>RALLY (5XX)</v>
      </c>
    </row>
    <row r="1484" spans="1:85" s="36" customFormat="1" ht="15" customHeight="1">
      <c r="A1484" s="571">
        <f t="shared" si="177"/>
        <v>1481</v>
      </c>
      <c r="B1484" s="3" t="s">
        <v>84</v>
      </c>
      <c r="C1484" s="92" t="s">
        <v>1247</v>
      </c>
      <c r="D1484" s="74" t="s">
        <v>5481</v>
      </c>
      <c r="E1484" s="84" t="s">
        <v>10175</v>
      </c>
      <c r="F1484" s="84" t="s">
        <v>10175</v>
      </c>
      <c r="G1484" s="83"/>
      <c r="H1484" s="83"/>
      <c r="I1484" s="81" t="s">
        <v>1895</v>
      </c>
      <c r="J1484" s="305">
        <v>43101</v>
      </c>
      <c r="K1484" s="417">
        <v>45939</v>
      </c>
      <c r="L1484" s="282" t="s">
        <v>1239</v>
      </c>
      <c r="M1484" s="328">
        <v>272</v>
      </c>
      <c r="N1484" s="85"/>
      <c r="O1484" s="409"/>
      <c r="P1484" s="74">
        <v>15</v>
      </c>
      <c r="Q1484" s="76">
        <v>7</v>
      </c>
      <c r="R1484" s="92" t="s">
        <v>1684</v>
      </c>
      <c r="S1484" s="74">
        <v>5</v>
      </c>
      <c r="T1484" s="74">
        <v>100</v>
      </c>
      <c r="U1484" s="74">
        <v>15</v>
      </c>
      <c r="V1484" s="77">
        <v>4.5999999999999996</v>
      </c>
      <c r="W1484" s="93" t="s">
        <v>85</v>
      </c>
      <c r="X1484" s="77">
        <v>56.1</v>
      </c>
      <c r="Y1484" s="76">
        <v>19.07</v>
      </c>
      <c r="Z1484" s="47">
        <v>2100</v>
      </c>
      <c r="AA1484" s="81" t="s">
        <v>2165</v>
      </c>
      <c r="AB1484" s="72" t="s">
        <v>2845</v>
      </c>
      <c r="AC1484" s="47" t="s">
        <v>9665</v>
      </c>
      <c r="AD1484" s="74" t="s">
        <v>3939</v>
      </c>
      <c r="AE1484" s="46" t="s">
        <v>8501</v>
      </c>
      <c r="AF1484" s="82">
        <v>22</v>
      </c>
      <c r="AG1484" s="80" t="s">
        <v>85</v>
      </c>
      <c r="AH1484" s="73" t="s">
        <v>85</v>
      </c>
      <c r="AI1484" s="73" t="s">
        <v>85</v>
      </c>
      <c r="AJ1484" s="73" t="s">
        <v>85</v>
      </c>
      <c r="AK1484" s="9" t="s">
        <v>85</v>
      </c>
      <c r="AL1484" s="92" t="s">
        <v>236</v>
      </c>
      <c r="AM1484" s="74" t="s">
        <v>85</v>
      </c>
      <c r="AN1484" s="38" t="s">
        <v>85</v>
      </c>
      <c r="AO1484" s="74" t="s">
        <v>85</v>
      </c>
      <c r="AP1484" s="75">
        <v>16.2</v>
      </c>
      <c r="AQ1484" s="75">
        <v>60</v>
      </c>
      <c r="AR1484" s="34">
        <v>130</v>
      </c>
      <c r="AS1484" s="94">
        <v>31.8</v>
      </c>
      <c r="AT1484" s="94">
        <v>35.9</v>
      </c>
      <c r="AU1484" s="94">
        <v>37</v>
      </c>
      <c r="AV1484" s="94">
        <v>34</v>
      </c>
      <c r="AW1484" s="94">
        <v>178</v>
      </c>
      <c r="AX1484" s="94">
        <v>172</v>
      </c>
      <c r="AY1484" s="384">
        <v>56.1</v>
      </c>
      <c r="AZ1484" s="382">
        <v>27.88</v>
      </c>
      <c r="BA1484" s="382">
        <v>27.88</v>
      </c>
      <c r="BB1484" s="49">
        <v>23</v>
      </c>
      <c r="BC1484" s="48">
        <v>0.91</v>
      </c>
      <c r="BD1484" s="3" t="s">
        <v>85</v>
      </c>
      <c r="BE1484" s="412" t="s">
        <v>85</v>
      </c>
      <c r="BF1484" s="3" t="s">
        <v>85</v>
      </c>
      <c r="BG1484" s="412" t="s">
        <v>85</v>
      </c>
      <c r="BH1484" s="70">
        <v>22.634125584314095</v>
      </c>
      <c r="BI1484" s="50">
        <v>17.8740157480315</v>
      </c>
      <c r="BJ1484" s="50">
        <v>17.8740157480315</v>
      </c>
      <c r="BK1484" s="50">
        <v>9.8425196850393704</v>
      </c>
      <c r="BL1484" s="357">
        <v>5.1529000000000012E-2</v>
      </c>
      <c r="BM1484" s="3">
        <v>48</v>
      </c>
      <c r="BN1484" s="107" t="s">
        <v>3374</v>
      </c>
      <c r="BO1484" s="46" t="s">
        <v>3891</v>
      </c>
      <c r="BP1484" s="74" t="s">
        <v>4730</v>
      </c>
      <c r="BQ1484" s="74" t="s">
        <v>3907</v>
      </c>
      <c r="BR1484" s="74" t="s">
        <v>5139</v>
      </c>
      <c r="BS1484" s="74" t="s">
        <v>2734</v>
      </c>
      <c r="BT1484" s="74" t="s">
        <v>5140</v>
      </c>
      <c r="BU1484" s="74" t="s">
        <v>5141</v>
      </c>
      <c r="BV1484" s="89" t="s">
        <v>5127</v>
      </c>
      <c r="BW1484" s="74" t="s">
        <v>4101</v>
      </c>
      <c r="BX1484" s="74" t="s">
        <v>3909</v>
      </c>
      <c r="BY1484" s="74"/>
      <c r="BZ1484" s="300" t="s">
        <v>8280</v>
      </c>
      <c r="CA1484" s="356" t="s">
        <v>8281</v>
      </c>
      <c r="CB1484" s="300" t="s">
        <v>8282</v>
      </c>
      <c r="CC1484" s="356" t="s">
        <v>8283</v>
      </c>
      <c r="CD1484" s="311" t="str">
        <f t="shared" si="176"/>
        <v>DISCONTINUED - MR701 Bead Grip, 15x7, +15mm Offset, 5x100, 56.1mm Centerbore, Matte Black</v>
      </c>
      <c r="CE1484" s="311" t="s">
        <v>3721</v>
      </c>
      <c r="CF1484" s="311" t="s">
        <v>3720</v>
      </c>
      <c r="CG1484" s="300" t="str">
        <f t="shared" si="178"/>
        <v>TRAIL (7XX)</v>
      </c>
    </row>
    <row r="1485" spans="1:85" s="36" customFormat="1" ht="15" customHeight="1">
      <c r="A1485" s="571">
        <f t="shared" si="177"/>
        <v>1482</v>
      </c>
      <c r="B1485" s="3" t="s">
        <v>84</v>
      </c>
      <c r="C1485" s="92" t="s">
        <v>1247</v>
      </c>
      <c r="D1485" s="74" t="s">
        <v>5484</v>
      </c>
      <c r="E1485" s="84" t="s">
        <v>10176</v>
      </c>
      <c r="F1485" s="84" t="s">
        <v>10176</v>
      </c>
      <c r="G1485" s="83"/>
      <c r="H1485" s="83"/>
      <c r="I1485" s="81" t="s">
        <v>4167</v>
      </c>
      <c r="J1485" s="299">
        <v>43998</v>
      </c>
      <c r="K1485" s="417">
        <v>45939</v>
      </c>
      <c r="L1485" s="282" t="s">
        <v>1239</v>
      </c>
      <c r="M1485" s="328">
        <v>272</v>
      </c>
      <c r="N1485" s="85"/>
      <c r="O1485" s="409"/>
      <c r="P1485" s="74">
        <v>15</v>
      </c>
      <c r="Q1485" s="76">
        <v>7</v>
      </c>
      <c r="R1485" s="92" t="s">
        <v>1684</v>
      </c>
      <c r="S1485" s="74">
        <v>5</v>
      </c>
      <c r="T1485" s="74">
        <v>100</v>
      </c>
      <c r="U1485" s="74">
        <v>15</v>
      </c>
      <c r="V1485" s="77">
        <v>4.5999999999999996</v>
      </c>
      <c r="W1485" s="93" t="s">
        <v>85</v>
      </c>
      <c r="X1485" s="77">
        <v>56.1</v>
      </c>
      <c r="Y1485" s="76">
        <v>19.399999999999999</v>
      </c>
      <c r="Z1485" s="47">
        <v>2100</v>
      </c>
      <c r="AA1485" s="81" t="s">
        <v>2165</v>
      </c>
      <c r="AB1485" s="72" t="s">
        <v>2845</v>
      </c>
      <c r="AC1485" s="47" t="s">
        <v>9665</v>
      </c>
      <c r="AD1485" s="74" t="s">
        <v>3939</v>
      </c>
      <c r="AE1485" s="46" t="s">
        <v>8501</v>
      </c>
      <c r="AF1485" s="82">
        <v>22</v>
      </c>
      <c r="AG1485" s="80" t="s">
        <v>85</v>
      </c>
      <c r="AH1485" s="14" t="s">
        <v>85</v>
      </c>
      <c r="AI1485" s="14" t="s">
        <v>85</v>
      </c>
      <c r="AJ1485" s="14" t="s">
        <v>85</v>
      </c>
      <c r="AK1485" s="9" t="s">
        <v>85</v>
      </c>
      <c r="AL1485" s="92" t="s">
        <v>236</v>
      </c>
      <c r="AM1485" s="74" t="s">
        <v>85</v>
      </c>
      <c r="AN1485" s="38" t="s">
        <v>85</v>
      </c>
      <c r="AO1485" s="74" t="s">
        <v>85</v>
      </c>
      <c r="AP1485" s="75">
        <v>16.2</v>
      </c>
      <c r="AQ1485" s="75">
        <v>60</v>
      </c>
      <c r="AR1485" s="34">
        <v>130</v>
      </c>
      <c r="AS1485" s="34">
        <v>20.9</v>
      </c>
      <c r="AT1485" s="34">
        <v>23.5</v>
      </c>
      <c r="AU1485" s="34">
        <v>26.8</v>
      </c>
      <c r="AV1485" s="34">
        <v>25</v>
      </c>
      <c r="AW1485" s="34">
        <v>178</v>
      </c>
      <c r="AX1485" s="34">
        <v>171</v>
      </c>
      <c r="AY1485" s="384">
        <v>56.1</v>
      </c>
      <c r="AZ1485" s="382">
        <v>27.1</v>
      </c>
      <c r="BA1485" s="382">
        <v>27.1</v>
      </c>
      <c r="BB1485" s="49">
        <v>30</v>
      </c>
      <c r="BC1485" s="48">
        <v>1.18</v>
      </c>
      <c r="BD1485" s="3" t="s">
        <v>85</v>
      </c>
      <c r="BE1485" s="412" t="s">
        <v>85</v>
      </c>
      <c r="BF1485" s="3" t="s">
        <v>85</v>
      </c>
      <c r="BG1485" s="412" t="s">
        <v>85</v>
      </c>
      <c r="BH1485" s="70">
        <v>23.4</v>
      </c>
      <c r="BI1485" s="50">
        <v>17.8740157480315</v>
      </c>
      <c r="BJ1485" s="50">
        <v>17.8740157480315</v>
      </c>
      <c r="BK1485" s="50">
        <v>9.8425196850393704</v>
      </c>
      <c r="BL1485" s="357">
        <v>5.1529000000000012E-2</v>
      </c>
      <c r="BM1485" s="3">
        <v>48</v>
      </c>
      <c r="BN1485" s="107" t="s">
        <v>3374</v>
      </c>
      <c r="BO1485" s="46" t="s">
        <v>3891</v>
      </c>
      <c r="BP1485" s="74" t="s">
        <v>4730</v>
      </c>
      <c r="BQ1485" s="74" t="s">
        <v>3907</v>
      </c>
      <c r="BR1485" s="74" t="s">
        <v>4615</v>
      </c>
      <c r="BS1485" s="74" t="s">
        <v>2734</v>
      </c>
      <c r="BT1485" s="74" t="s">
        <v>4116</v>
      </c>
      <c r="BU1485" s="74" t="s">
        <v>5141</v>
      </c>
      <c r="BV1485" s="74" t="s">
        <v>5127</v>
      </c>
      <c r="BW1485" s="74" t="s">
        <v>4101</v>
      </c>
      <c r="BX1485" s="74" t="s">
        <v>3909</v>
      </c>
      <c r="BY1485" s="74"/>
      <c r="BZ1485" s="300" t="s">
        <v>6305</v>
      </c>
      <c r="CA1485" s="356" t="s">
        <v>8307</v>
      </c>
      <c r="CB1485" s="300" t="s">
        <v>6308</v>
      </c>
      <c r="CC1485" s="356" t="s">
        <v>8308</v>
      </c>
      <c r="CD1485" s="311" t="str">
        <f t="shared" si="176"/>
        <v>DISCONTINUED - MR703 Bead Grip, 15x7, +15mm Offset, 5x100, 56.1mm Centerbore, Matte Black</v>
      </c>
      <c r="CE1485" s="311" t="s">
        <v>3721</v>
      </c>
      <c r="CF1485" s="311" t="s">
        <v>3720</v>
      </c>
      <c r="CG1485" s="300" t="str">
        <f t="shared" si="178"/>
        <v>TRAIL (7XX)</v>
      </c>
    </row>
    <row r="1486" spans="1:85" s="36" customFormat="1" ht="15" customHeight="1">
      <c r="A1486" s="571">
        <f t="shared" si="177"/>
        <v>1483</v>
      </c>
      <c r="B1486" s="13" t="s">
        <v>84</v>
      </c>
      <c r="C1486" s="97" t="s">
        <v>1247</v>
      </c>
      <c r="D1486" s="75" t="s">
        <v>5485</v>
      </c>
      <c r="E1486" s="84" t="s">
        <v>10177</v>
      </c>
      <c r="F1486" s="84" t="s">
        <v>10177</v>
      </c>
      <c r="G1486" s="83"/>
      <c r="H1486" s="83"/>
      <c r="I1486" s="43" t="s">
        <v>3781</v>
      </c>
      <c r="J1486" s="316">
        <v>43714</v>
      </c>
      <c r="K1486" s="417">
        <v>45939</v>
      </c>
      <c r="L1486" s="282" t="s">
        <v>1239</v>
      </c>
      <c r="M1486" s="328">
        <v>366</v>
      </c>
      <c r="N1486" s="85"/>
      <c r="O1486" s="409"/>
      <c r="P1486" s="75">
        <v>17</v>
      </c>
      <c r="Q1486" s="75">
        <v>8.5</v>
      </c>
      <c r="R1486" s="92" t="s">
        <v>1693</v>
      </c>
      <c r="S1486" s="75">
        <v>5</v>
      </c>
      <c r="T1486" s="75">
        <v>5.5</v>
      </c>
      <c r="U1486" s="75">
        <v>0</v>
      </c>
      <c r="V1486" s="68">
        <v>4.75</v>
      </c>
      <c r="W1486" s="95" t="s">
        <v>85</v>
      </c>
      <c r="X1486" s="68">
        <v>108</v>
      </c>
      <c r="Y1486" s="39">
        <v>32.78</v>
      </c>
      <c r="Z1486" s="47">
        <v>2650</v>
      </c>
      <c r="AA1486" s="43" t="s">
        <v>2093</v>
      </c>
      <c r="AB1486" s="72" t="s">
        <v>2850</v>
      </c>
      <c r="AC1486" s="47" t="s">
        <v>9697</v>
      </c>
      <c r="AD1486" s="74" t="s">
        <v>3941</v>
      </c>
      <c r="AE1486" s="46" t="s">
        <v>8501</v>
      </c>
      <c r="AF1486" s="82">
        <v>22</v>
      </c>
      <c r="AG1486" s="14" t="s">
        <v>85</v>
      </c>
      <c r="AH1486" s="14" t="s">
        <v>85</v>
      </c>
      <c r="AI1486" s="14" t="s">
        <v>85</v>
      </c>
      <c r="AJ1486" s="14" t="s">
        <v>85</v>
      </c>
      <c r="AK1486" s="9" t="s">
        <v>85</v>
      </c>
      <c r="AL1486" s="92" t="s">
        <v>236</v>
      </c>
      <c r="AM1486" s="74" t="s">
        <v>85</v>
      </c>
      <c r="AN1486" s="38" t="s">
        <v>85</v>
      </c>
      <c r="AO1486" s="74" t="s">
        <v>85</v>
      </c>
      <c r="AP1486" s="75">
        <v>16.2</v>
      </c>
      <c r="AQ1486" s="75">
        <v>60</v>
      </c>
      <c r="AR1486" s="75">
        <v>175</v>
      </c>
      <c r="AS1486" s="34">
        <v>3</v>
      </c>
      <c r="AT1486" s="34">
        <v>16</v>
      </c>
      <c r="AU1486" s="25">
        <v>41</v>
      </c>
      <c r="AV1486" s="34">
        <v>47.7</v>
      </c>
      <c r="AW1486" s="25">
        <v>209</v>
      </c>
      <c r="AX1486" s="67">
        <v>206</v>
      </c>
      <c r="AY1486" s="385">
        <v>103.36</v>
      </c>
      <c r="AZ1486" s="382">
        <v>35.880000000000003</v>
      </c>
      <c r="BA1486" s="382">
        <v>44.2</v>
      </c>
      <c r="BB1486" s="49">
        <v>46</v>
      </c>
      <c r="BC1486" s="48">
        <v>1.81</v>
      </c>
      <c r="BD1486" s="13" t="s">
        <v>85</v>
      </c>
      <c r="BE1486" s="412" t="s">
        <v>85</v>
      </c>
      <c r="BF1486" s="13" t="s">
        <v>85</v>
      </c>
      <c r="BG1486" s="412" t="s">
        <v>85</v>
      </c>
      <c r="BH1486" s="70">
        <v>38.07</v>
      </c>
      <c r="BI1486" s="50">
        <v>20.236220472440898</v>
      </c>
      <c r="BJ1486" s="50">
        <v>20.236220472440898</v>
      </c>
      <c r="BK1486" s="50">
        <v>11.417322834645701</v>
      </c>
      <c r="BL1486" s="357">
        <v>7.6616839999999839E-2</v>
      </c>
      <c r="BM1486" s="73">
        <v>36</v>
      </c>
      <c r="BN1486" s="107" t="s">
        <v>4691</v>
      </c>
      <c r="BO1486" s="46" t="s">
        <v>3891</v>
      </c>
      <c r="BP1486" s="74" t="s">
        <v>4730</v>
      </c>
      <c r="BQ1486" s="74" t="s">
        <v>3907</v>
      </c>
      <c r="BR1486" s="74" t="s">
        <v>5143</v>
      </c>
      <c r="BS1486" s="74" t="s">
        <v>2734</v>
      </c>
      <c r="BT1486" s="74" t="s">
        <v>4116</v>
      </c>
      <c r="BU1486" s="74" t="s">
        <v>5141</v>
      </c>
      <c r="BV1486" s="74" t="s">
        <v>5127</v>
      </c>
      <c r="BW1486" s="74" t="s">
        <v>4101</v>
      </c>
      <c r="BX1486" s="74" t="s">
        <v>3909</v>
      </c>
      <c r="BY1486" s="74"/>
      <c r="BZ1486" s="334" t="s">
        <v>6332</v>
      </c>
      <c r="CA1486" s="364" t="s">
        <v>8371</v>
      </c>
      <c r="CB1486" s="337" t="s">
        <v>6337</v>
      </c>
      <c r="CC1486" s="364" t="s">
        <v>8372</v>
      </c>
      <c r="CD1486" s="311" t="str">
        <f t="shared" si="176"/>
        <v>DISCONTINUED - MR704 Bead Grip, 17x8.5, 0mm Offset, 5x5.5, 108mm Centerbore, Titanium</v>
      </c>
      <c r="CE1486" s="311" t="s">
        <v>3721</v>
      </c>
      <c r="CF1486" s="311" t="s">
        <v>3720</v>
      </c>
      <c r="CG1486" s="300" t="str">
        <f t="shared" si="178"/>
        <v>TRAIL (7XX)</v>
      </c>
    </row>
    <row r="1487" spans="1:85" s="36" customFormat="1" ht="15" customHeight="1">
      <c r="A1487" s="571">
        <f t="shared" si="177"/>
        <v>1484</v>
      </c>
      <c r="B1487" s="13" t="s">
        <v>84</v>
      </c>
      <c r="C1487" s="97" t="s">
        <v>1247</v>
      </c>
      <c r="D1487" s="75" t="s">
        <v>5487</v>
      </c>
      <c r="E1487" s="84" t="s">
        <v>10178</v>
      </c>
      <c r="F1487" s="84" t="s">
        <v>10178</v>
      </c>
      <c r="G1487" s="83"/>
      <c r="H1487" s="83"/>
      <c r="I1487" s="43" t="s">
        <v>4845</v>
      </c>
      <c r="J1487" s="305">
        <v>44335.400919745371</v>
      </c>
      <c r="K1487" s="417">
        <v>45939</v>
      </c>
      <c r="L1487" s="282" t="s">
        <v>1239</v>
      </c>
      <c r="M1487" s="328">
        <v>387</v>
      </c>
      <c r="N1487" s="85"/>
      <c r="O1487" s="409"/>
      <c r="P1487" s="75">
        <v>17</v>
      </c>
      <c r="Q1487" s="75">
        <v>8.5</v>
      </c>
      <c r="R1487" s="92" t="s">
        <v>1700</v>
      </c>
      <c r="S1487" s="75">
        <v>8</v>
      </c>
      <c r="T1487" s="75">
        <v>170</v>
      </c>
      <c r="U1487" s="75">
        <v>0</v>
      </c>
      <c r="V1487" s="68">
        <v>4.75</v>
      </c>
      <c r="W1487" s="95" t="s">
        <v>85</v>
      </c>
      <c r="X1487" s="68">
        <v>130.81</v>
      </c>
      <c r="Y1487" s="8">
        <v>28.086892202353404</v>
      </c>
      <c r="Z1487" s="47">
        <v>3640</v>
      </c>
      <c r="AA1487" s="43" t="s">
        <v>2093</v>
      </c>
      <c r="AB1487" s="72" t="s">
        <v>2850</v>
      </c>
      <c r="AC1487" s="47" t="s">
        <v>9626</v>
      </c>
      <c r="AD1487" s="74" t="s">
        <v>3943</v>
      </c>
      <c r="AE1487" s="46" t="s">
        <v>8503</v>
      </c>
      <c r="AF1487" s="82">
        <v>33</v>
      </c>
      <c r="AG1487" s="14" t="s">
        <v>85</v>
      </c>
      <c r="AH1487" s="14" t="s">
        <v>85</v>
      </c>
      <c r="AI1487" s="13" t="s">
        <v>2863</v>
      </c>
      <c r="AJ1487" s="14" t="s">
        <v>85</v>
      </c>
      <c r="AK1487" s="9" t="s">
        <v>85</v>
      </c>
      <c r="AL1487" s="92" t="s">
        <v>237</v>
      </c>
      <c r="AM1487" s="75" t="s">
        <v>85</v>
      </c>
      <c r="AN1487" s="38" t="s">
        <v>85</v>
      </c>
      <c r="AO1487" s="75" t="s">
        <v>85</v>
      </c>
      <c r="AP1487" s="75">
        <v>16.2</v>
      </c>
      <c r="AQ1487" s="75">
        <v>60</v>
      </c>
      <c r="AR1487" s="75">
        <v>200</v>
      </c>
      <c r="AS1487" s="34">
        <v>0</v>
      </c>
      <c r="AT1487" s="34">
        <v>0</v>
      </c>
      <c r="AU1487" s="25">
        <v>39.5</v>
      </c>
      <c r="AV1487" s="34">
        <v>52</v>
      </c>
      <c r="AW1487" s="25">
        <v>208</v>
      </c>
      <c r="AX1487" s="67">
        <v>205</v>
      </c>
      <c r="AY1487" s="384">
        <v>128</v>
      </c>
      <c r="AZ1487" s="382">
        <v>103.9</v>
      </c>
      <c r="BA1487" s="382">
        <v>107</v>
      </c>
      <c r="BB1487" s="49">
        <v>31</v>
      </c>
      <c r="BC1487" s="48">
        <v>1.22</v>
      </c>
      <c r="BD1487" s="13" t="s">
        <v>85</v>
      </c>
      <c r="BE1487" s="412" t="s">
        <v>85</v>
      </c>
      <c r="BF1487" s="13" t="s">
        <v>85</v>
      </c>
      <c r="BG1487" s="412" t="s">
        <v>85</v>
      </c>
      <c r="BH1487" s="70">
        <v>32.590000000000003</v>
      </c>
      <c r="BI1487" s="50">
        <v>20.236220472440898</v>
      </c>
      <c r="BJ1487" s="50">
        <v>20.236220472440898</v>
      </c>
      <c r="BK1487" s="50">
        <v>11.417322834645701</v>
      </c>
      <c r="BL1487" s="357">
        <v>7.6616839999999839E-2</v>
      </c>
      <c r="BM1487" s="73">
        <v>36</v>
      </c>
      <c r="BN1487" s="107" t="s">
        <v>4691</v>
      </c>
      <c r="BO1487" s="46" t="s">
        <v>3891</v>
      </c>
      <c r="BP1487" s="74" t="s">
        <v>4730</v>
      </c>
      <c r="BQ1487" s="74" t="s">
        <v>3907</v>
      </c>
      <c r="BR1487" s="74" t="s">
        <v>5031</v>
      </c>
      <c r="BS1487" s="74" t="s">
        <v>2734</v>
      </c>
      <c r="BT1487" s="74" t="s">
        <v>4116</v>
      </c>
      <c r="BU1487" s="74" t="s">
        <v>5126</v>
      </c>
      <c r="BV1487" s="74" t="s">
        <v>5127</v>
      </c>
      <c r="BW1487" s="74" t="s">
        <v>4101</v>
      </c>
      <c r="BX1487" s="74" t="s">
        <v>3909</v>
      </c>
      <c r="BY1487" s="74"/>
      <c r="BZ1487" s="334" t="s">
        <v>6346</v>
      </c>
      <c r="CA1487" s="364" t="s">
        <v>7332</v>
      </c>
      <c r="CB1487" s="337" t="s">
        <v>6353</v>
      </c>
      <c r="CC1487" s="364" t="s">
        <v>7333</v>
      </c>
      <c r="CD1487" s="311" t="str">
        <f t="shared" si="176"/>
        <v>DISCONTINUED - MR705 Bead Grip, 17x8.5, 0mm Offset, 8x170, 130.81mm Centerbore, Titanium</v>
      </c>
      <c r="CE1487" s="311" t="s">
        <v>3721</v>
      </c>
      <c r="CF1487" s="311" t="s">
        <v>3720</v>
      </c>
      <c r="CG1487" s="300" t="str">
        <f t="shared" si="178"/>
        <v>TRAIL (7XX)</v>
      </c>
    </row>
    <row r="1488" spans="1:85" s="36" customFormat="1" ht="15" customHeight="1">
      <c r="A1488" s="571">
        <f t="shared" si="177"/>
        <v>1485</v>
      </c>
      <c r="B1488" s="13" t="s">
        <v>84</v>
      </c>
      <c r="C1488" s="97" t="s">
        <v>1247</v>
      </c>
      <c r="D1488" s="75" t="s">
        <v>5487</v>
      </c>
      <c r="E1488" s="84" t="s">
        <v>10179</v>
      </c>
      <c r="F1488" s="84" t="s">
        <v>10179</v>
      </c>
      <c r="G1488" s="83"/>
      <c r="H1488" s="83"/>
      <c r="I1488" s="43" t="s">
        <v>4578</v>
      </c>
      <c r="J1488" s="316">
        <v>44202.43722699074</v>
      </c>
      <c r="K1488" s="417">
        <v>45939</v>
      </c>
      <c r="L1488" s="282" t="s">
        <v>1239</v>
      </c>
      <c r="M1488" s="328">
        <v>387</v>
      </c>
      <c r="N1488" s="85"/>
      <c r="O1488" s="409"/>
      <c r="P1488" s="75">
        <v>17</v>
      </c>
      <c r="Q1488" s="75">
        <v>8.5</v>
      </c>
      <c r="R1488" s="92" t="s">
        <v>1701</v>
      </c>
      <c r="S1488" s="75">
        <v>8</v>
      </c>
      <c r="T1488" s="75">
        <v>180</v>
      </c>
      <c r="U1488" s="75">
        <v>0</v>
      </c>
      <c r="V1488" s="68">
        <v>4.75</v>
      </c>
      <c r="W1488" s="95" t="s">
        <v>85</v>
      </c>
      <c r="X1488" s="68">
        <v>130.81</v>
      </c>
      <c r="Y1488" s="8">
        <v>28.307354464538275</v>
      </c>
      <c r="Z1488" s="47">
        <v>3640</v>
      </c>
      <c r="AA1488" s="43" t="s">
        <v>2165</v>
      </c>
      <c r="AB1488" s="72" t="s">
        <v>2845</v>
      </c>
      <c r="AC1488" s="47" t="s">
        <v>9718</v>
      </c>
      <c r="AD1488" s="74" t="s">
        <v>3944</v>
      </c>
      <c r="AE1488" s="46" t="s">
        <v>8503</v>
      </c>
      <c r="AF1488" s="82">
        <v>33</v>
      </c>
      <c r="AG1488" s="14" t="s">
        <v>85</v>
      </c>
      <c r="AH1488" s="14" t="s">
        <v>85</v>
      </c>
      <c r="AI1488" s="13" t="s">
        <v>2863</v>
      </c>
      <c r="AJ1488" s="14" t="s">
        <v>85</v>
      </c>
      <c r="AK1488" s="9" t="s">
        <v>85</v>
      </c>
      <c r="AL1488" s="92" t="s">
        <v>237</v>
      </c>
      <c r="AM1488" s="75" t="s">
        <v>85</v>
      </c>
      <c r="AN1488" s="38" t="s">
        <v>85</v>
      </c>
      <c r="AO1488" s="75" t="s">
        <v>85</v>
      </c>
      <c r="AP1488" s="75">
        <v>16.2</v>
      </c>
      <c r="AQ1488" s="75">
        <v>60</v>
      </c>
      <c r="AR1488" s="75">
        <v>210</v>
      </c>
      <c r="AS1488" s="34">
        <v>0</v>
      </c>
      <c r="AT1488" s="34">
        <v>0</v>
      </c>
      <c r="AU1488" s="25">
        <v>39.5</v>
      </c>
      <c r="AV1488" s="34">
        <v>52</v>
      </c>
      <c r="AW1488" s="25">
        <v>208</v>
      </c>
      <c r="AX1488" s="67">
        <v>205</v>
      </c>
      <c r="AY1488" s="384">
        <v>123.1</v>
      </c>
      <c r="AZ1488" s="382">
        <v>92</v>
      </c>
      <c r="BA1488" s="382">
        <v>92</v>
      </c>
      <c r="BB1488" s="49">
        <v>31</v>
      </c>
      <c r="BC1488" s="48">
        <v>1.22</v>
      </c>
      <c r="BD1488" s="13" t="s">
        <v>85</v>
      </c>
      <c r="BE1488" s="412" t="s">
        <v>85</v>
      </c>
      <c r="BF1488" s="13" t="s">
        <v>85</v>
      </c>
      <c r="BG1488" s="412" t="s">
        <v>85</v>
      </c>
      <c r="BH1488" s="70">
        <v>32.81</v>
      </c>
      <c r="BI1488" s="50">
        <v>20.236220472440898</v>
      </c>
      <c r="BJ1488" s="50">
        <v>20.236220472440898</v>
      </c>
      <c r="BK1488" s="50">
        <v>11.417322834645701</v>
      </c>
      <c r="BL1488" s="357">
        <v>7.6616839999999839E-2</v>
      </c>
      <c r="BM1488" s="73">
        <v>36</v>
      </c>
      <c r="BN1488" s="107" t="s">
        <v>4691</v>
      </c>
      <c r="BO1488" s="46" t="s">
        <v>3891</v>
      </c>
      <c r="BP1488" s="74" t="s">
        <v>4730</v>
      </c>
      <c r="BQ1488" s="74" t="s">
        <v>3907</v>
      </c>
      <c r="BR1488" s="74" t="s">
        <v>5031</v>
      </c>
      <c r="BS1488" s="74" t="s">
        <v>2734</v>
      </c>
      <c r="BT1488" s="74" t="s">
        <v>4116</v>
      </c>
      <c r="BU1488" s="74" t="s">
        <v>5126</v>
      </c>
      <c r="BV1488" s="74" t="s">
        <v>5127</v>
      </c>
      <c r="BW1488" s="74" t="s">
        <v>4101</v>
      </c>
      <c r="BX1488" s="74" t="s">
        <v>3909</v>
      </c>
      <c r="BY1488" s="74"/>
      <c r="BZ1488" s="334" t="s">
        <v>6339</v>
      </c>
      <c r="CA1488" s="364" t="s">
        <v>7348</v>
      </c>
      <c r="CB1488" s="337" t="s">
        <v>6343</v>
      </c>
      <c r="CC1488" s="364" t="s">
        <v>7349</v>
      </c>
      <c r="CD1488" s="311" t="str">
        <f t="shared" si="176"/>
        <v>DISCONTINUED - MR705 Bead Grip, 17x8.5, 0mm Offset, 8x180, 130.81mm Centerbore, Matte Black</v>
      </c>
      <c r="CE1488" s="311" t="s">
        <v>3721</v>
      </c>
      <c r="CF1488" s="311" t="s">
        <v>3720</v>
      </c>
      <c r="CG1488" s="300" t="str">
        <f t="shared" si="178"/>
        <v>TRAIL (7XX)</v>
      </c>
    </row>
    <row r="1489" spans="1:86" s="36" customFormat="1" ht="15" customHeight="1">
      <c r="A1489" s="571">
        <f t="shared" si="177"/>
        <v>1486</v>
      </c>
      <c r="B1489" s="13" t="s">
        <v>84</v>
      </c>
      <c r="C1489" s="97" t="s">
        <v>1247</v>
      </c>
      <c r="D1489" s="75" t="s">
        <v>5487</v>
      </c>
      <c r="E1489" s="84" t="s">
        <v>10180</v>
      </c>
      <c r="F1489" s="84" t="s">
        <v>10180</v>
      </c>
      <c r="G1489" s="83"/>
      <c r="H1489" s="83"/>
      <c r="I1489" s="43" t="s">
        <v>4584</v>
      </c>
      <c r="J1489" s="316">
        <v>44202.441216898151</v>
      </c>
      <c r="K1489" s="417">
        <v>45939</v>
      </c>
      <c r="L1489" s="282" t="s">
        <v>1239</v>
      </c>
      <c r="M1489" s="328">
        <v>429</v>
      </c>
      <c r="N1489" s="85"/>
      <c r="O1489" s="409"/>
      <c r="P1489" s="75">
        <v>18</v>
      </c>
      <c r="Q1489" s="8">
        <v>9</v>
      </c>
      <c r="R1489" s="92" t="s">
        <v>1700</v>
      </c>
      <c r="S1489" s="75">
        <v>8</v>
      </c>
      <c r="T1489" s="75">
        <v>170</v>
      </c>
      <c r="U1489" s="75">
        <v>18</v>
      </c>
      <c r="V1489" s="77">
        <v>5.75</v>
      </c>
      <c r="W1489" s="95" t="s">
        <v>85</v>
      </c>
      <c r="X1489" s="68">
        <v>130.81</v>
      </c>
      <c r="Y1489" s="8">
        <v>30.622208217479496</v>
      </c>
      <c r="Z1489" s="47">
        <v>3640</v>
      </c>
      <c r="AA1489" s="43" t="s">
        <v>2165</v>
      </c>
      <c r="AB1489" s="72" t="s">
        <v>2845</v>
      </c>
      <c r="AC1489" s="47" t="s">
        <v>9641</v>
      </c>
      <c r="AD1489" s="74" t="s">
        <v>3943</v>
      </c>
      <c r="AE1489" s="46" t="s">
        <v>8503</v>
      </c>
      <c r="AF1489" s="82">
        <v>33</v>
      </c>
      <c r="AG1489" s="14" t="s">
        <v>85</v>
      </c>
      <c r="AH1489" s="14" t="s">
        <v>85</v>
      </c>
      <c r="AI1489" s="13" t="s">
        <v>2863</v>
      </c>
      <c r="AJ1489" s="14" t="s">
        <v>85</v>
      </c>
      <c r="AK1489" s="9" t="s">
        <v>85</v>
      </c>
      <c r="AL1489" s="92" t="s">
        <v>237</v>
      </c>
      <c r="AM1489" s="75" t="s">
        <v>85</v>
      </c>
      <c r="AN1489" s="38" t="s">
        <v>85</v>
      </c>
      <c r="AO1489" s="75" t="s">
        <v>85</v>
      </c>
      <c r="AP1489" s="75">
        <v>16.2</v>
      </c>
      <c r="AQ1489" s="75">
        <v>60</v>
      </c>
      <c r="AR1489" s="75">
        <v>200</v>
      </c>
      <c r="AS1489" s="34">
        <v>0</v>
      </c>
      <c r="AT1489" s="34">
        <v>7</v>
      </c>
      <c r="AU1489" s="25">
        <v>28.5</v>
      </c>
      <c r="AV1489" s="34">
        <v>40</v>
      </c>
      <c r="AW1489" s="25">
        <v>218</v>
      </c>
      <c r="AX1489" s="67">
        <v>214</v>
      </c>
      <c r="AY1489" s="385">
        <v>128</v>
      </c>
      <c r="AZ1489" s="382">
        <v>103.9</v>
      </c>
      <c r="BA1489" s="382">
        <v>107</v>
      </c>
      <c r="BB1489" s="49">
        <v>31</v>
      </c>
      <c r="BC1489" s="48">
        <v>1.22</v>
      </c>
      <c r="BD1489" s="13" t="s">
        <v>85</v>
      </c>
      <c r="BE1489" s="412" t="s">
        <v>85</v>
      </c>
      <c r="BF1489" s="13" t="s">
        <v>85</v>
      </c>
      <c r="BG1489" s="412" t="s">
        <v>85</v>
      </c>
      <c r="BH1489" s="70">
        <v>35.119999999999997</v>
      </c>
      <c r="BI1489" s="50">
        <v>21.141732283464599</v>
      </c>
      <c r="BJ1489" s="50">
        <v>21.141732283464599</v>
      </c>
      <c r="BK1489" s="50">
        <v>11.929133858267701</v>
      </c>
      <c r="BL1489" s="357">
        <v>8.7375807000000152E-2</v>
      </c>
      <c r="BM1489" s="14">
        <v>36</v>
      </c>
      <c r="BN1489" s="107" t="s">
        <v>4691</v>
      </c>
      <c r="BO1489" s="46" t="s">
        <v>3891</v>
      </c>
      <c r="BP1489" s="74" t="s">
        <v>4730</v>
      </c>
      <c r="BQ1489" s="74" t="s">
        <v>3907</v>
      </c>
      <c r="BR1489" s="74" t="s">
        <v>5031</v>
      </c>
      <c r="BS1489" s="74" t="s">
        <v>2734</v>
      </c>
      <c r="BT1489" s="74" t="s">
        <v>4116</v>
      </c>
      <c r="BU1489" s="74" t="s">
        <v>5126</v>
      </c>
      <c r="BV1489" s="74" t="s">
        <v>5127</v>
      </c>
      <c r="BW1489" s="74" t="s">
        <v>4101</v>
      </c>
      <c r="BX1489" s="74" t="s">
        <v>3909</v>
      </c>
      <c r="BY1489" s="74"/>
      <c r="BZ1489" s="334" t="s">
        <v>6339</v>
      </c>
      <c r="CA1489" s="364" t="s">
        <v>7348</v>
      </c>
      <c r="CB1489" s="337" t="s">
        <v>6343</v>
      </c>
      <c r="CC1489" s="364" t="s">
        <v>7349</v>
      </c>
      <c r="CD1489" s="311" t="str">
        <f t="shared" si="176"/>
        <v>DISCONTINUED - MR705 Bead Grip, 18x9, +18mm Offset, 8x170, 130.81mm Centerbore, Matte Black</v>
      </c>
      <c r="CE1489" s="311" t="s">
        <v>3721</v>
      </c>
      <c r="CF1489" s="311" t="s">
        <v>3720</v>
      </c>
      <c r="CG1489" s="300" t="str">
        <f t="shared" si="178"/>
        <v>TRAIL (7XX)</v>
      </c>
    </row>
    <row r="1490" spans="1:86" customFormat="1" ht="15" customHeight="1">
      <c r="A1490" s="571">
        <f t="shared" si="177"/>
        <v>1487</v>
      </c>
      <c r="B1490" s="90" t="s">
        <v>9247</v>
      </c>
      <c r="C1490" s="90" t="s">
        <v>9248</v>
      </c>
      <c r="D1490" s="90" t="s">
        <v>9255</v>
      </c>
      <c r="E1490" s="84" t="s">
        <v>9146</v>
      </c>
      <c r="F1490" s="90" t="s">
        <v>9219</v>
      </c>
      <c r="G1490" s="36"/>
      <c r="H1490" s="36"/>
      <c r="I1490" s="45" t="s">
        <v>9303</v>
      </c>
      <c r="J1490" s="316"/>
      <c r="K1490" s="417">
        <v>45939</v>
      </c>
      <c r="L1490" s="282" t="s">
        <v>1239</v>
      </c>
      <c r="M1490" s="328">
        <v>410</v>
      </c>
      <c r="N1490" s="85"/>
      <c r="O1490" s="409"/>
      <c r="P1490" s="90">
        <v>18</v>
      </c>
      <c r="Q1490" s="46">
        <v>9</v>
      </c>
      <c r="R1490" s="92" t="s">
        <v>1697</v>
      </c>
      <c r="S1490" s="46">
        <v>6</v>
      </c>
      <c r="T1490" s="46">
        <v>135</v>
      </c>
      <c r="U1490" s="47">
        <v>18</v>
      </c>
      <c r="V1490" s="48">
        <v>5.7182614173228341</v>
      </c>
      <c r="W1490" s="486" t="s">
        <v>85</v>
      </c>
      <c r="X1490" s="48" t="s">
        <v>9338</v>
      </c>
      <c r="Y1490" s="421">
        <v>28.4</v>
      </c>
      <c r="Z1490" s="47" t="s">
        <v>9339</v>
      </c>
      <c r="AA1490" s="45" t="s">
        <v>9335</v>
      </c>
      <c r="AB1490" s="72" t="s">
        <v>2845</v>
      </c>
      <c r="AC1490" s="47" t="s">
        <v>9560</v>
      </c>
      <c r="AD1490" s="46" t="s">
        <v>9344</v>
      </c>
      <c r="AE1490" s="46" t="s">
        <v>8501</v>
      </c>
      <c r="AF1490" s="82">
        <v>26.99</v>
      </c>
      <c r="AG1490" s="82" t="s">
        <v>85</v>
      </c>
      <c r="AH1490" s="82" t="s">
        <v>85</v>
      </c>
      <c r="AI1490" s="82" t="s">
        <v>85</v>
      </c>
      <c r="AJ1490" s="82" t="s">
        <v>85</v>
      </c>
      <c r="AK1490" s="82" t="s">
        <v>85</v>
      </c>
      <c r="AL1490" s="92" t="s">
        <v>9345</v>
      </c>
      <c r="AM1490" s="92" t="s">
        <v>85</v>
      </c>
      <c r="AN1490" s="90" t="s">
        <v>85</v>
      </c>
      <c r="AO1490" s="38" t="s">
        <v>85</v>
      </c>
      <c r="AP1490" s="92">
        <v>16</v>
      </c>
      <c r="AQ1490" s="92">
        <v>60</v>
      </c>
      <c r="AR1490" s="92">
        <v>165</v>
      </c>
      <c r="AS1490" s="25"/>
      <c r="AT1490" s="25"/>
      <c r="AU1490" s="25"/>
      <c r="AV1490" s="25"/>
      <c r="AW1490" s="25"/>
      <c r="AX1490" s="94"/>
      <c r="AY1490" s="93"/>
      <c r="AZ1490" s="49"/>
      <c r="BA1490" s="49"/>
      <c r="BB1490" s="49">
        <v>0</v>
      </c>
      <c r="BC1490" s="48">
        <v>0</v>
      </c>
      <c r="BD1490" s="92" t="s">
        <v>85</v>
      </c>
      <c r="BE1490" s="412" t="s">
        <v>85</v>
      </c>
      <c r="BF1490" s="92" t="s">
        <v>85</v>
      </c>
      <c r="BG1490" s="412" t="s">
        <v>85</v>
      </c>
      <c r="BH1490" s="70">
        <v>34</v>
      </c>
      <c r="BI1490" s="50">
        <v>21</v>
      </c>
      <c r="BJ1490" s="50">
        <v>21</v>
      </c>
      <c r="BK1490" s="50">
        <v>12.3</v>
      </c>
      <c r="BL1490" s="357">
        <v>8.8888351255200004E-2</v>
      </c>
      <c r="BM1490" s="14">
        <v>36</v>
      </c>
      <c r="BN1490" s="107" t="s">
        <v>3374</v>
      </c>
      <c r="BO1490" s="46" t="s">
        <v>3891</v>
      </c>
      <c r="BP1490" s="74"/>
      <c r="BQ1490" s="74"/>
      <c r="BR1490" s="74"/>
      <c r="BS1490" s="74"/>
      <c r="BT1490" s="74"/>
      <c r="BU1490" s="74"/>
      <c r="BV1490" s="74"/>
      <c r="BW1490" s="74"/>
      <c r="BX1490" s="74"/>
      <c r="BY1490" s="74"/>
      <c r="BZ1490" s="300"/>
      <c r="CA1490" s="356"/>
      <c r="CB1490" s="300"/>
      <c r="CC1490" s="356"/>
      <c r="CD1490" s="311" t="str">
        <f t="shared" si="176"/>
        <v>DISCONTINUED - Tech 6 F150, 18x9, +18mm Offset, 6x135, 87.1mm Centerbore, Satin Black</v>
      </c>
      <c r="CE1490" s="311" t="s">
        <v>3721</v>
      </c>
      <c r="CF1490" s="311" t="s">
        <v>3720</v>
      </c>
      <c r="CG1490" s="300" t="str">
        <f t="shared" si="178"/>
        <v>TECH</v>
      </c>
      <c r="CH1490" s="36"/>
    </row>
    <row r="1491" spans="1:86" s="36" customFormat="1" ht="15" customHeight="1">
      <c r="A1491" s="571">
        <f t="shared" si="177"/>
        <v>1488</v>
      </c>
      <c r="B1491" s="408" t="s">
        <v>84</v>
      </c>
      <c r="C1491" s="408" t="s">
        <v>1038</v>
      </c>
      <c r="D1491" s="408" t="s">
        <v>1080</v>
      </c>
      <c r="E1491" s="84" t="s">
        <v>10239</v>
      </c>
      <c r="F1491" s="84" t="s">
        <v>10239</v>
      </c>
      <c r="G1491" s="83" t="s">
        <v>2095</v>
      </c>
      <c r="H1491" s="83"/>
      <c r="I1491" s="72" t="s">
        <v>254</v>
      </c>
      <c r="J1491" s="305">
        <v>40544</v>
      </c>
      <c r="K1491" s="417">
        <v>45939</v>
      </c>
      <c r="L1491" s="282" t="s">
        <v>1239</v>
      </c>
      <c r="M1491" s="328">
        <v>239</v>
      </c>
      <c r="N1491" s="85"/>
      <c r="O1491" s="409"/>
      <c r="P1491" s="408">
        <v>15</v>
      </c>
      <c r="Q1491" s="23">
        <v>7</v>
      </c>
      <c r="R1491" s="408" t="s">
        <v>1693</v>
      </c>
      <c r="S1491" s="73">
        <v>5</v>
      </c>
      <c r="T1491" s="73">
        <v>5.5</v>
      </c>
      <c r="U1491" s="3">
        <v>-6</v>
      </c>
      <c r="V1491" s="16">
        <v>3.75</v>
      </c>
      <c r="W1491" s="410" t="s">
        <v>85</v>
      </c>
      <c r="X1491" s="16">
        <v>108</v>
      </c>
      <c r="Y1491" s="8">
        <v>21.38</v>
      </c>
      <c r="Z1491" s="47">
        <v>2100</v>
      </c>
      <c r="AA1491" s="72" t="s">
        <v>2165</v>
      </c>
      <c r="AB1491" s="72" t="s">
        <v>2845</v>
      </c>
      <c r="AC1491" s="47" t="s">
        <v>9694</v>
      </c>
      <c r="AD1491" s="73" t="s">
        <v>1538</v>
      </c>
      <c r="AE1491" s="46" t="s">
        <v>8503</v>
      </c>
      <c r="AF1491" s="82">
        <v>33</v>
      </c>
      <c r="AG1491" s="80" t="s">
        <v>85</v>
      </c>
      <c r="AH1491" s="73" t="s">
        <v>85</v>
      </c>
      <c r="AI1491" s="408" t="s">
        <v>2859</v>
      </c>
      <c r="AJ1491" s="408" t="s">
        <v>1826</v>
      </c>
      <c r="AK1491" s="9">
        <v>1.1000000000000001</v>
      </c>
      <c r="AL1491" s="408" t="s">
        <v>237</v>
      </c>
      <c r="AM1491" s="408" t="s">
        <v>85</v>
      </c>
      <c r="AN1491" s="38" t="s">
        <v>85</v>
      </c>
      <c r="AO1491" s="408" t="s">
        <v>85</v>
      </c>
      <c r="AP1491" s="75">
        <v>16.2</v>
      </c>
      <c r="AQ1491" s="75">
        <v>60</v>
      </c>
      <c r="AR1491" s="408">
        <v>178</v>
      </c>
      <c r="AS1491" s="25">
        <v>0</v>
      </c>
      <c r="AT1491" s="25">
        <v>23.3</v>
      </c>
      <c r="AU1491" s="25">
        <v>33.4</v>
      </c>
      <c r="AV1491" s="25">
        <v>26.5</v>
      </c>
      <c r="AW1491" s="25">
        <v>183</v>
      </c>
      <c r="AX1491" s="411">
        <v>179.5</v>
      </c>
      <c r="AY1491" s="410">
        <v>106.4</v>
      </c>
      <c r="AZ1491" s="49">
        <v>55</v>
      </c>
      <c r="BA1491" s="49">
        <v>55</v>
      </c>
      <c r="BB1491" s="49">
        <v>60</v>
      </c>
      <c r="BC1491" s="48">
        <v>2.36</v>
      </c>
      <c r="BD1491" s="408" t="s">
        <v>85</v>
      </c>
      <c r="BE1491" s="412" t="s">
        <v>85</v>
      </c>
      <c r="BF1491" s="408" t="s">
        <v>85</v>
      </c>
      <c r="BG1491" s="412" t="s">
        <v>85</v>
      </c>
      <c r="BH1491" s="70">
        <v>24.86814317445419</v>
      </c>
      <c r="BI1491" s="50">
        <v>17.8740157480315</v>
      </c>
      <c r="BJ1491" s="50">
        <v>17.8740157480315</v>
      </c>
      <c r="BK1491" s="50">
        <v>9.8425196850393704</v>
      </c>
      <c r="BL1491" s="357">
        <v>5.1529000000000012E-2</v>
      </c>
      <c r="BM1491" s="5">
        <v>48</v>
      </c>
      <c r="BN1491" s="107" t="s">
        <v>3374</v>
      </c>
      <c r="BO1491" s="46" t="s">
        <v>3891</v>
      </c>
      <c r="BP1491" s="74" t="s">
        <v>3907</v>
      </c>
      <c r="BQ1491" s="74" t="s">
        <v>5194</v>
      </c>
      <c r="BR1491" s="74" t="s">
        <v>5195</v>
      </c>
      <c r="BS1491" s="74" t="s">
        <v>5169</v>
      </c>
      <c r="BT1491" s="74" t="s">
        <v>5196</v>
      </c>
      <c r="BU1491" s="74" t="s">
        <v>5197</v>
      </c>
      <c r="BV1491" s="74" t="s">
        <v>3909</v>
      </c>
      <c r="BW1491" s="74"/>
      <c r="BX1491" s="74"/>
      <c r="BY1491" s="74"/>
      <c r="BZ1491" s="338" t="s">
        <v>6051</v>
      </c>
      <c r="CA1491" s="423" t="s">
        <v>7350</v>
      </c>
      <c r="CB1491" s="338" t="s">
        <v>6053</v>
      </c>
      <c r="CC1491" s="423" t="s">
        <v>7351</v>
      </c>
      <c r="CD1491" s="311" t="str">
        <f t="shared" si="176"/>
        <v>DISCONTINUED - MR301 The Standard, 15x7, -6mm Offset, 5x5.5, 108mm Centerbore, Matte Black</v>
      </c>
      <c r="CE1491" s="311" t="s">
        <v>3721</v>
      </c>
      <c r="CF1491" s="311" t="s">
        <v>3720</v>
      </c>
      <c r="CG1491" s="300" t="str">
        <f t="shared" si="178"/>
        <v>STREET (3XX)</v>
      </c>
    </row>
    <row r="1492" spans="1:86" s="36" customFormat="1" ht="15" customHeight="1">
      <c r="A1492" s="571">
        <f t="shared" si="177"/>
        <v>1489</v>
      </c>
      <c r="B1492" s="92" t="s">
        <v>84</v>
      </c>
      <c r="C1492" s="92" t="s">
        <v>1038</v>
      </c>
      <c r="D1492" s="92" t="s">
        <v>4208</v>
      </c>
      <c r="E1492" s="129" t="s">
        <v>10240</v>
      </c>
      <c r="F1492" s="84" t="s">
        <v>10240</v>
      </c>
      <c r="G1492" s="83"/>
      <c r="H1492" s="83"/>
      <c r="I1492" s="72" t="s">
        <v>4233</v>
      </c>
      <c r="J1492" s="305">
        <v>44026</v>
      </c>
      <c r="K1492" s="417">
        <v>45939</v>
      </c>
      <c r="L1492" s="282" t="s">
        <v>1239</v>
      </c>
      <c r="M1492" s="328">
        <v>419</v>
      </c>
      <c r="N1492" s="85"/>
      <c r="O1492" s="409"/>
      <c r="P1492" s="29">
        <v>18</v>
      </c>
      <c r="Q1492" s="8">
        <v>9</v>
      </c>
      <c r="R1492" s="92" t="s">
        <v>1700</v>
      </c>
      <c r="S1492" s="3">
        <v>8</v>
      </c>
      <c r="T1492" s="29">
        <v>170</v>
      </c>
      <c r="U1492" s="29">
        <v>18</v>
      </c>
      <c r="V1492" s="16">
        <v>5.75</v>
      </c>
      <c r="W1492" s="93" t="s">
        <v>85</v>
      </c>
      <c r="X1492" s="16">
        <v>130.81</v>
      </c>
      <c r="Y1492" s="8">
        <v>34.32</v>
      </c>
      <c r="Z1492" s="47">
        <v>3640</v>
      </c>
      <c r="AA1492" s="71" t="s">
        <v>2165</v>
      </c>
      <c r="AB1492" s="71" t="s">
        <v>2845</v>
      </c>
      <c r="AC1492" s="47" t="s">
        <v>9641</v>
      </c>
      <c r="AD1492" s="74" t="s">
        <v>1746</v>
      </c>
      <c r="AE1492" s="46" t="s">
        <v>8503</v>
      </c>
      <c r="AF1492" s="82">
        <v>33</v>
      </c>
      <c r="AG1492" s="80" t="s">
        <v>85</v>
      </c>
      <c r="AH1492" s="73" t="s">
        <v>85</v>
      </c>
      <c r="AI1492" s="13" t="s">
        <v>2863</v>
      </c>
      <c r="AJ1492" s="73" t="s">
        <v>1497</v>
      </c>
      <c r="AK1492" s="9">
        <v>1.1000000000000001</v>
      </c>
      <c r="AL1492" s="92" t="s">
        <v>237</v>
      </c>
      <c r="AM1492" s="92" t="s">
        <v>85</v>
      </c>
      <c r="AN1492" s="38" t="s">
        <v>85</v>
      </c>
      <c r="AO1492" s="92" t="s">
        <v>85</v>
      </c>
      <c r="AP1492" s="75">
        <v>16.2</v>
      </c>
      <c r="AQ1492" s="75">
        <v>60</v>
      </c>
      <c r="AR1492" s="3">
        <v>200</v>
      </c>
      <c r="AS1492" s="34">
        <v>0</v>
      </c>
      <c r="AT1492" s="34">
        <v>0</v>
      </c>
      <c r="AU1492" s="34">
        <v>37</v>
      </c>
      <c r="AV1492" s="34">
        <v>64.59</v>
      </c>
      <c r="AW1492" s="34">
        <v>219</v>
      </c>
      <c r="AX1492" s="94">
        <v>215.8</v>
      </c>
      <c r="AY1492" s="383">
        <v>128</v>
      </c>
      <c r="AZ1492" s="382">
        <v>103.9</v>
      </c>
      <c r="BA1492" s="382">
        <v>107</v>
      </c>
      <c r="BB1492" s="49">
        <v>21</v>
      </c>
      <c r="BC1492" s="48">
        <v>0.83</v>
      </c>
      <c r="BD1492" s="3" t="s">
        <v>85</v>
      </c>
      <c r="BE1492" s="412" t="s">
        <v>85</v>
      </c>
      <c r="BF1492" s="3" t="s">
        <v>85</v>
      </c>
      <c r="BG1492" s="412" t="s">
        <v>85</v>
      </c>
      <c r="BH1492" s="70">
        <v>39.06</v>
      </c>
      <c r="BI1492" s="50">
        <v>21.141732283464599</v>
      </c>
      <c r="BJ1492" s="50">
        <v>21.141732283464599</v>
      </c>
      <c r="BK1492" s="50">
        <v>11.929133858267701</v>
      </c>
      <c r="BL1492" s="357">
        <v>8.7375807000000152E-2</v>
      </c>
      <c r="BM1492" s="14">
        <v>36</v>
      </c>
      <c r="BN1492" s="107" t="s">
        <v>3374</v>
      </c>
      <c r="BO1492" s="46" t="s">
        <v>3891</v>
      </c>
      <c r="BP1492" s="29" t="s">
        <v>3907</v>
      </c>
      <c r="BQ1492" s="29" t="s">
        <v>4614</v>
      </c>
      <c r="BR1492" s="29" t="s">
        <v>5224</v>
      </c>
      <c r="BS1492" s="29" t="s">
        <v>5199</v>
      </c>
      <c r="BT1492" s="74" t="s">
        <v>5225</v>
      </c>
      <c r="BU1492" s="74" t="s">
        <v>5226</v>
      </c>
      <c r="BV1492" s="74" t="s">
        <v>4101</v>
      </c>
      <c r="BW1492" s="74" t="s">
        <v>3909</v>
      </c>
      <c r="BX1492" s="74"/>
      <c r="BY1492" s="74"/>
      <c r="BZ1492" s="300" t="s">
        <v>6205</v>
      </c>
      <c r="CA1492" s="363" t="s">
        <v>7358</v>
      </c>
      <c r="CB1492" s="300" t="s">
        <v>6209</v>
      </c>
      <c r="CC1492" s="363" t="s">
        <v>7359</v>
      </c>
      <c r="CD1492" s="311" t="str">
        <f t="shared" si="176"/>
        <v>DISCONTINUED - MR317, 18x9, +18mm Offset, 8x170, 130.81mm Centerbore, Matte Black</v>
      </c>
      <c r="CE1492" s="311" t="s">
        <v>3721</v>
      </c>
      <c r="CF1492" s="311" t="s">
        <v>3720</v>
      </c>
      <c r="CG1492" s="300" t="str">
        <f t="shared" si="178"/>
        <v>STREET (3XX)</v>
      </c>
    </row>
    <row r="1493" spans="1:86" s="36" customFormat="1" ht="15" customHeight="1">
      <c r="A1493" s="571">
        <f t="shared" si="177"/>
        <v>1490</v>
      </c>
      <c r="B1493" s="3" t="s">
        <v>84</v>
      </c>
      <c r="C1493" s="92" t="s">
        <v>1247</v>
      </c>
      <c r="D1493" s="74" t="s">
        <v>5483</v>
      </c>
      <c r="E1493" s="84" t="s">
        <v>10241</v>
      </c>
      <c r="F1493" s="84" t="s">
        <v>10241</v>
      </c>
      <c r="G1493" s="83"/>
      <c r="H1493" s="83"/>
      <c r="I1493" s="81" t="s">
        <v>2034</v>
      </c>
      <c r="J1493" s="305">
        <v>43101</v>
      </c>
      <c r="K1493" s="417">
        <v>45939</v>
      </c>
      <c r="L1493" s="282" t="s">
        <v>1239</v>
      </c>
      <c r="M1493" s="328">
        <v>366</v>
      </c>
      <c r="N1493" s="85"/>
      <c r="O1493" s="409"/>
      <c r="P1493" s="74">
        <v>17</v>
      </c>
      <c r="Q1493" s="74">
        <v>8.5</v>
      </c>
      <c r="R1493" s="92" t="s">
        <v>1697</v>
      </c>
      <c r="S1493" s="74">
        <v>6</v>
      </c>
      <c r="T1493" s="74">
        <v>135</v>
      </c>
      <c r="U1493" s="74">
        <v>0</v>
      </c>
      <c r="V1493" s="77">
        <v>4.75</v>
      </c>
      <c r="W1493" s="93" t="s">
        <v>85</v>
      </c>
      <c r="X1493" s="77">
        <v>87</v>
      </c>
      <c r="Y1493" s="76">
        <v>29.7</v>
      </c>
      <c r="Z1493" s="47">
        <v>2650</v>
      </c>
      <c r="AA1493" s="81" t="s">
        <v>2165</v>
      </c>
      <c r="AB1493" s="72" t="s">
        <v>2845</v>
      </c>
      <c r="AC1493" s="47" t="s">
        <v>9716</v>
      </c>
      <c r="AD1493" s="74" t="s">
        <v>3940</v>
      </c>
      <c r="AE1493" s="46" t="s">
        <v>8501</v>
      </c>
      <c r="AF1493" s="82">
        <v>22</v>
      </c>
      <c r="AG1493" s="80" t="s">
        <v>85</v>
      </c>
      <c r="AH1493" s="73" t="s">
        <v>85</v>
      </c>
      <c r="AI1493" s="73" t="s">
        <v>85</v>
      </c>
      <c r="AJ1493" s="73" t="s">
        <v>85</v>
      </c>
      <c r="AK1493" s="9" t="s">
        <v>85</v>
      </c>
      <c r="AL1493" s="92" t="s">
        <v>236</v>
      </c>
      <c r="AM1493" s="74" t="s">
        <v>85</v>
      </c>
      <c r="AN1493" s="38" t="s">
        <v>85</v>
      </c>
      <c r="AO1493" s="74" t="s">
        <v>85</v>
      </c>
      <c r="AP1493" s="75">
        <v>16.2</v>
      </c>
      <c r="AQ1493" s="75">
        <v>60</v>
      </c>
      <c r="AR1493" s="74">
        <v>170</v>
      </c>
      <c r="AS1493" s="34">
        <v>8.8000000000000007</v>
      </c>
      <c r="AT1493" s="34">
        <v>26</v>
      </c>
      <c r="AU1493" s="34">
        <v>59.8</v>
      </c>
      <c r="AV1493" s="34">
        <v>75</v>
      </c>
      <c r="AW1493" s="34">
        <v>208.9</v>
      </c>
      <c r="AX1493" s="34">
        <v>207</v>
      </c>
      <c r="AY1493" s="384">
        <v>82.6</v>
      </c>
      <c r="AZ1493" s="382">
        <v>31.63</v>
      </c>
      <c r="BA1493" s="382">
        <v>39.94</v>
      </c>
      <c r="BB1493" s="49">
        <v>30</v>
      </c>
      <c r="BC1493" s="48">
        <v>1.18</v>
      </c>
      <c r="BD1493" s="3" t="s">
        <v>85</v>
      </c>
      <c r="BE1493" s="412" t="s">
        <v>85</v>
      </c>
      <c r="BF1493" s="3" t="s">
        <v>85</v>
      </c>
      <c r="BG1493" s="412" t="s">
        <v>85</v>
      </c>
      <c r="BH1493" s="70">
        <v>34.9</v>
      </c>
      <c r="BI1493" s="50">
        <v>20.236220472440898</v>
      </c>
      <c r="BJ1493" s="50">
        <v>20.236220472440898</v>
      </c>
      <c r="BK1493" s="50">
        <v>11.417322834645701</v>
      </c>
      <c r="BL1493" s="357">
        <v>7.6616839999999839E-2</v>
      </c>
      <c r="BM1493" s="73">
        <v>36</v>
      </c>
      <c r="BN1493" s="107" t="s">
        <v>3374</v>
      </c>
      <c r="BO1493" s="46" t="s">
        <v>3891</v>
      </c>
      <c r="BP1493" s="74" t="s">
        <v>4730</v>
      </c>
      <c r="BQ1493" s="74" t="s">
        <v>3907</v>
      </c>
      <c r="BR1493" s="74" t="s">
        <v>5142</v>
      </c>
      <c r="BS1493" s="74" t="s">
        <v>2734</v>
      </c>
      <c r="BT1493" s="74" t="s">
        <v>4116</v>
      </c>
      <c r="BU1493" s="74" t="s">
        <v>5141</v>
      </c>
      <c r="BV1493" s="74" t="s">
        <v>4101</v>
      </c>
      <c r="BW1493" s="74" t="s">
        <v>3909</v>
      </c>
      <c r="BX1493" s="74"/>
      <c r="BY1493" s="74"/>
      <c r="BZ1493" s="300"/>
      <c r="CA1493" s="356"/>
      <c r="CB1493" s="300"/>
      <c r="CC1493" s="356"/>
      <c r="CD1493" s="311" t="str">
        <f t="shared" si="176"/>
        <v>DISCONTINUED - MR702 Bead Grip, 17x8.5, 0mm Offset, 6x135, 87mm Centerbore, Matte Black</v>
      </c>
      <c r="CE1493" s="311" t="s">
        <v>3721</v>
      </c>
      <c r="CF1493" s="311" t="s">
        <v>3720</v>
      </c>
      <c r="CG1493" s="300" t="str">
        <f t="shared" si="178"/>
        <v>TRAIL (7XX)</v>
      </c>
    </row>
    <row r="1494" spans="1:86" s="36" customFormat="1" ht="15" customHeight="1">
      <c r="A1494" s="571">
        <f t="shared" si="177"/>
        <v>1491</v>
      </c>
      <c r="B1494" s="13" t="s">
        <v>84</v>
      </c>
      <c r="C1494" s="97" t="s">
        <v>1247</v>
      </c>
      <c r="D1494" s="75" t="s">
        <v>5487</v>
      </c>
      <c r="E1494" s="84" t="s">
        <v>10242</v>
      </c>
      <c r="F1494" s="84" t="s">
        <v>10242</v>
      </c>
      <c r="G1494" s="83"/>
      <c r="H1494" s="83"/>
      <c r="I1494" s="43" t="s">
        <v>4583</v>
      </c>
      <c r="J1494" s="316">
        <v>44202.440722905092</v>
      </c>
      <c r="K1494" s="417">
        <v>45939</v>
      </c>
      <c r="L1494" s="282" t="s">
        <v>1239</v>
      </c>
      <c r="M1494" s="328">
        <v>440</v>
      </c>
      <c r="N1494" s="85"/>
      <c r="O1494" s="409"/>
      <c r="P1494" s="75">
        <v>18</v>
      </c>
      <c r="Q1494" s="8">
        <v>9</v>
      </c>
      <c r="R1494" s="92" t="s">
        <v>1699</v>
      </c>
      <c r="S1494" s="75">
        <v>8</v>
      </c>
      <c r="T1494" s="75">
        <v>6.5</v>
      </c>
      <c r="U1494" s="75">
        <v>18</v>
      </c>
      <c r="V1494" s="77">
        <v>5.75</v>
      </c>
      <c r="W1494" s="95" t="s">
        <v>85</v>
      </c>
      <c r="X1494" s="68">
        <v>130.81</v>
      </c>
      <c r="Y1494" s="8">
        <v>31.768611980840863</v>
      </c>
      <c r="Z1494" s="47">
        <v>3640</v>
      </c>
      <c r="AA1494" s="43" t="s">
        <v>2165</v>
      </c>
      <c r="AB1494" s="72" t="s">
        <v>2845</v>
      </c>
      <c r="AC1494" s="47" t="s">
        <v>9696</v>
      </c>
      <c r="AD1494" s="74" t="s">
        <v>3944</v>
      </c>
      <c r="AE1494" s="46" t="s">
        <v>8503</v>
      </c>
      <c r="AF1494" s="82">
        <v>33</v>
      </c>
      <c r="AG1494" s="14" t="s">
        <v>85</v>
      </c>
      <c r="AH1494" s="14" t="s">
        <v>85</v>
      </c>
      <c r="AI1494" s="13" t="s">
        <v>2863</v>
      </c>
      <c r="AJ1494" s="14" t="s">
        <v>85</v>
      </c>
      <c r="AK1494" s="9" t="s">
        <v>85</v>
      </c>
      <c r="AL1494" s="92" t="s">
        <v>237</v>
      </c>
      <c r="AM1494" s="75" t="s">
        <v>85</v>
      </c>
      <c r="AN1494" s="38" t="s">
        <v>85</v>
      </c>
      <c r="AO1494" s="75" t="s">
        <v>85</v>
      </c>
      <c r="AP1494" s="75">
        <v>16.2</v>
      </c>
      <c r="AQ1494" s="75">
        <v>60</v>
      </c>
      <c r="AR1494" s="75">
        <v>200</v>
      </c>
      <c r="AS1494" s="34">
        <v>0</v>
      </c>
      <c r="AT1494" s="34">
        <v>7</v>
      </c>
      <c r="AU1494" s="25">
        <v>28.5</v>
      </c>
      <c r="AV1494" s="34">
        <v>40</v>
      </c>
      <c r="AW1494" s="25">
        <v>218</v>
      </c>
      <c r="AX1494" s="67">
        <v>214</v>
      </c>
      <c r="AY1494" s="384">
        <v>123.1</v>
      </c>
      <c r="AZ1494" s="382">
        <v>92</v>
      </c>
      <c r="BA1494" s="382">
        <v>92</v>
      </c>
      <c r="BB1494" s="49">
        <v>31</v>
      </c>
      <c r="BC1494" s="48">
        <v>1.22</v>
      </c>
      <c r="BD1494" s="13" t="s">
        <v>85</v>
      </c>
      <c r="BE1494" s="412" t="s">
        <v>85</v>
      </c>
      <c r="BF1494" s="13" t="s">
        <v>85</v>
      </c>
      <c r="BG1494" s="412" t="s">
        <v>85</v>
      </c>
      <c r="BH1494" s="70">
        <v>36.270000000000003</v>
      </c>
      <c r="BI1494" s="50">
        <v>21.141732283464599</v>
      </c>
      <c r="BJ1494" s="50">
        <v>21.141732283464599</v>
      </c>
      <c r="BK1494" s="50">
        <v>11.929133858267701</v>
      </c>
      <c r="BL1494" s="357">
        <v>8.7375807000000152E-2</v>
      </c>
      <c r="BM1494" s="14">
        <v>36</v>
      </c>
      <c r="BN1494" s="107" t="s">
        <v>4691</v>
      </c>
      <c r="BO1494" s="46" t="s">
        <v>3891</v>
      </c>
      <c r="BP1494" s="74" t="s">
        <v>4730</v>
      </c>
      <c r="BQ1494" s="74" t="s">
        <v>3907</v>
      </c>
      <c r="BR1494" s="74" t="s">
        <v>5031</v>
      </c>
      <c r="BS1494" s="74" t="s">
        <v>2734</v>
      </c>
      <c r="BT1494" s="74" t="s">
        <v>4116</v>
      </c>
      <c r="BU1494" s="74" t="s">
        <v>5126</v>
      </c>
      <c r="BV1494" s="74" t="s">
        <v>5127</v>
      </c>
      <c r="BW1494" s="74" t="s">
        <v>4101</v>
      </c>
      <c r="BX1494" s="74" t="s">
        <v>3909</v>
      </c>
      <c r="BY1494" s="74"/>
      <c r="BZ1494" s="334" t="s">
        <v>6339</v>
      </c>
      <c r="CA1494" s="364" t="s">
        <v>7348</v>
      </c>
      <c r="CB1494" s="337" t="s">
        <v>6343</v>
      </c>
      <c r="CC1494" s="364" t="s">
        <v>7349</v>
      </c>
      <c r="CD1494" s="311" t="str">
        <f t="shared" ref="CD1494:CD1556" si="179">CONCATENATE("DISCONTINUED"," ","-"," ",D1494,", ",P1494,"x",Q1494,", ",IF(W1494="N/A", "", CONCATENATE(W1494, "/")),IF(U1494&gt;0, CONCATENATE("+",U1494), U1494),"mm Offset, ",R1494,", ",X1494,"mm Centerbore, ",PROPER(AA1494), "", IF(BF1494="N/A", "", CONCATENATE(", w/ ", BF1494)))</f>
        <v>DISCONTINUED - MR705 Bead Grip, 18x9, +18mm Offset, 8x6.5, 130.81mm Centerbore, Matte Black</v>
      </c>
      <c r="CE1494" s="311" t="s">
        <v>3721</v>
      </c>
      <c r="CF1494" s="311" t="s">
        <v>3720</v>
      </c>
      <c r="CG1494" s="300" t="str">
        <f t="shared" si="178"/>
        <v>TRAIL (7XX)</v>
      </c>
    </row>
    <row r="1495" spans="1:86" customFormat="1" ht="15" customHeight="1">
      <c r="A1495" s="571">
        <f t="shared" si="177"/>
        <v>1492</v>
      </c>
      <c r="B1495" s="90" t="s">
        <v>9247</v>
      </c>
      <c r="C1495" s="90" t="s">
        <v>9248</v>
      </c>
      <c r="D1495" s="90" t="s">
        <v>9255</v>
      </c>
      <c r="E1495" s="84" t="s">
        <v>9153</v>
      </c>
      <c r="F1495" s="90" t="s">
        <v>9226</v>
      </c>
      <c r="G1495" s="36"/>
      <c r="H1495" s="36"/>
      <c r="I1495" s="45" t="s">
        <v>9310</v>
      </c>
      <c r="J1495" s="316"/>
      <c r="K1495" s="417">
        <v>45939</v>
      </c>
      <c r="L1495" s="282" t="s">
        <v>1239</v>
      </c>
      <c r="M1495" s="328">
        <v>410</v>
      </c>
      <c r="N1495" s="85"/>
      <c r="O1495" s="409"/>
      <c r="P1495" s="90">
        <v>18</v>
      </c>
      <c r="Q1495" s="46">
        <v>9</v>
      </c>
      <c r="R1495" s="92" t="s">
        <v>1697</v>
      </c>
      <c r="S1495" s="46">
        <v>6</v>
      </c>
      <c r="T1495" s="46">
        <v>135</v>
      </c>
      <c r="U1495" s="47">
        <v>18</v>
      </c>
      <c r="V1495" s="48">
        <v>5.7182614173228341</v>
      </c>
      <c r="W1495" s="486" t="s">
        <v>85</v>
      </c>
      <c r="X1495" s="48" t="s">
        <v>9338</v>
      </c>
      <c r="Y1495" s="421">
        <v>28.4</v>
      </c>
      <c r="Z1495" s="47" t="s">
        <v>9339</v>
      </c>
      <c r="AA1495" s="45" t="s">
        <v>9333</v>
      </c>
      <c r="AB1495" s="72" t="s">
        <v>9334</v>
      </c>
      <c r="AC1495" s="47" t="s">
        <v>9560</v>
      </c>
      <c r="AD1495" s="46" t="s">
        <v>9344</v>
      </c>
      <c r="AE1495" s="46" t="s">
        <v>8501</v>
      </c>
      <c r="AF1495" s="82">
        <v>26.99</v>
      </c>
      <c r="AG1495" s="82" t="s">
        <v>85</v>
      </c>
      <c r="AH1495" s="82" t="s">
        <v>85</v>
      </c>
      <c r="AI1495" s="82" t="s">
        <v>85</v>
      </c>
      <c r="AJ1495" s="82" t="s">
        <v>85</v>
      </c>
      <c r="AK1495" s="82" t="s">
        <v>85</v>
      </c>
      <c r="AL1495" s="92" t="s">
        <v>9345</v>
      </c>
      <c r="AM1495" s="92" t="s">
        <v>85</v>
      </c>
      <c r="AN1495" s="90" t="s">
        <v>85</v>
      </c>
      <c r="AO1495" s="38" t="s">
        <v>85</v>
      </c>
      <c r="AP1495" s="92">
        <v>16</v>
      </c>
      <c r="AQ1495" s="92">
        <v>60</v>
      </c>
      <c r="AR1495" s="92">
        <v>165</v>
      </c>
      <c r="AS1495" s="25"/>
      <c r="AT1495" s="25"/>
      <c r="AU1495" s="25"/>
      <c r="AV1495" s="25"/>
      <c r="AW1495" s="25"/>
      <c r="AX1495" s="94"/>
      <c r="AY1495" s="93"/>
      <c r="AZ1495" s="49"/>
      <c r="BA1495" s="49"/>
      <c r="BB1495" s="49">
        <v>0</v>
      </c>
      <c r="BC1495" s="48">
        <v>0</v>
      </c>
      <c r="BD1495" s="92" t="s">
        <v>85</v>
      </c>
      <c r="BE1495" s="412" t="s">
        <v>85</v>
      </c>
      <c r="BF1495" s="92" t="s">
        <v>85</v>
      </c>
      <c r="BG1495" s="412" t="s">
        <v>85</v>
      </c>
      <c r="BH1495" s="70">
        <v>34</v>
      </c>
      <c r="BI1495" s="50">
        <v>21</v>
      </c>
      <c r="BJ1495" s="50">
        <v>21</v>
      </c>
      <c r="BK1495" s="50">
        <v>12.3</v>
      </c>
      <c r="BL1495" s="357">
        <v>8.8888351255200004E-2</v>
      </c>
      <c r="BM1495" s="14">
        <v>36</v>
      </c>
      <c r="BN1495" s="107" t="s">
        <v>3374</v>
      </c>
      <c r="BO1495" s="46" t="s">
        <v>3891</v>
      </c>
      <c r="BP1495" s="74"/>
      <c r="BQ1495" s="74"/>
      <c r="BR1495" s="74"/>
      <c r="BS1495" s="74"/>
      <c r="BT1495" s="74"/>
      <c r="BU1495" s="74"/>
      <c r="BV1495" s="74"/>
      <c r="BW1495" s="74"/>
      <c r="BX1495" s="74"/>
      <c r="BY1495" s="74"/>
      <c r="BZ1495" s="300"/>
      <c r="CA1495" s="356"/>
      <c r="CB1495" s="300"/>
      <c r="CC1495" s="356"/>
      <c r="CD1495" s="311" t="str">
        <f t="shared" si="179"/>
        <v>DISCONTINUED - Tech 6 F150, 18x9, +18mm Offset, 6x135, 87.1mm Centerbore, Satin Charcoal</v>
      </c>
      <c r="CE1495" s="311" t="s">
        <v>3721</v>
      </c>
      <c r="CF1495" s="311" t="s">
        <v>3720</v>
      </c>
      <c r="CG1495" s="300" t="str">
        <f t="shared" si="178"/>
        <v>TECH</v>
      </c>
      <c r="CH1495" s="36"/>
    </row>
    <row r="1496" spans="1:86" customFormat="1" ht="15" customHeight="1">
      <c r="A1496" s="571">
        <f t="shared" si="177"/>
        <v>1493</v>
      </c>
      <c r="B1496" s="90" t="s">
        <v>9247</v>
      </c>
      <c r="C1496" s="90" t="s">
        <v>9258</v>
      </c>
      <c r="D1496" s="90" t="s">
        <v>9259</v>
      </c>
      <c r="E1496" s="84" t="s">
        <v>9165</v>
      </c>
      <c r="F1496" s="90" t="s">
        <v>9238</v>
      </c>
      <c r="G1496" s="36"/>
      <c r="H1496" s="36"/>
      <c r="I1496" s="45" t="s">
        <v>9322</v>
      </c>
      <c r="J1496" s="316"/>
      <c r="K1496" s="417">
        <v>45939</v>
      </c>
      <c r="L1496" s="282" t="s">
        <v>1239</v>
      </c>
      <c r="M1496" s="328">
        <v>420</v>
      </c>
      <c r="N1496" s="85"/>
      <c r="O1496" s="409"/>
      <c r="P1496" s="90">
        <v>18</v>
      </c>
      <c r="Q1496" s="46">
        <v>9</v>
      </c>
      <c r="R1496" s="92" t="s">
        <v>1697</v>
      </c>
      <c r="S1496" s="46">
        <v>6</v>
      </c>
      <c r="T1496" s="46">
        <v>135</v>
      </c>
      <c r="U1496" s="47">
        <v>18</v>
      </c>
      <c r="V1496" s="47">
        <v>5.71</v>
      </c>
      <c r="W1496" s="486" t="s">
        <v>85</v>
      </c>
      <c r="X1496" s="48" t="s">
        <v>9338</v>
      </c>
      <c r="Y1496" s="421">
        <v>25.7</v>
      </c>
      <c r="Z1496" s="47">
        <v>2500</v>
      </c>
      <c r="AA1496" s="45" t="s">
        <v>9335</v>
      </c>
      <c r="AB1496" s="72" t="s">
        <v>2845</v>
      </c>
      <c r="AC1496" s="47" t="s">
        <v>9560</v>
      </c>
      <c r="AD1496" s="46" t="s">
        <v>9344</v>
      </c>
      <c r="AE1496" s="46" t="s">
        <v>8501</v>
      </c>
      <c r="AF1496" s="82">
        <v>26.99</v>
      </c>
      <c r="AG1496" s="82" t="s">
        <v>85</v>
      </c>
      <c r="AH1496" s="82" t="s">
        <v>85</v>
      </c>
      <c r="AI1496" s="82" t="s">
        <v>85</v>
      </c>
      <c r="AJ1496" s="82" t="s">
        <v>85</v>
      </c>
      <c r="AK1496" s="82" t="s">
        <v>85</v>
      </c>
      <c r="AL1496" s="92" t="s">
        <v>9345</v>
      </c>
      <c r="AM1496" s="92" t="s">
        <v>85</v>
      </c>
      <c r="AN1496" s="90" t="s">
        <v>85</v>
      </c>
      <c r="AO1496" s="38" t="s">
        <v>85</v>
      </c>
      <c r="AP1496" s="92">
        <v>16</v>
      </c>
      <c r="AQ1496" s="92">
        <v>60</v>
      </c>
      <c r="AR1496" s="92">
        <v>170</v>
      </c>
      <c r="AS1496" s="25"/>
      <c r="AT1496" s="25"/>
      <c r="AU1496" s="25"/>
      <c r="AV1496" s="25"/>
      <c r="AW1496" s="25"/>
      <c r="AX1496" s="94"/>
      <c r="AY1496" s="93"/>
      <c r="AZ1496" s="49"/>
      <c r="BA1496" s="49"/>
      <c r="BB1496" s="49">
        <v>0</v>
      </c>
      <c r="BC1496" s="48">
        <v>0</v>
      </c>
      <c r="BD1496" s="92" t="s">
        <v>85</v>
      </c>
      <c r="BE1496" s="412" t="s">
        <v>85</v>
      </c>
      <c r="BF1496" s="92" t="s">
        <v>85</v>
      </c>
      <c r="BG1496" s="412" t="s">
        <v>85</v>
      </c>
      <c r="BH1496" s="70">
        <v>31.3</v>
      </c>
      <c r="BI1496" s="50">
        <v>21</v>
      </c>
      <c r="BJ1496" s="50">
        <v>21</v>
      </c>
      <c r="BK1496" s="50">
        <v>12.3</v>
      </c>
      <c r="BL1496" s="357">
        <v>8.8888351255200004E-2</v>
      </c>
      <c r="BM1496" s="14">
        <v>36</v>
      </c>
      <c r="BN1496" s="107" t="s">
        <v>3374</v>
      </c>
      <c r="BO1496" s="46" t="s">
        <v>3891</v>
      </c>
      <c r="BP1496" s="74"/>
      <c r="BQ1496" s="74"/>
      <c r="BR1496" s="74"/>
      <c r="BS1496" s="74"/>
      <c r="BT1496" s="74"/>
      <c r="BU1496" s="74"/>
      <c r="BV1496" s="74"/>
      <c r="BW1496" s="74"/>
      <c r="BX1496" s="74"/>
      <c r="BY1496" s="74"/>
      <c r="BZ1496" s="300"/>
      <c r="CA1496" s="356"/>
      <c r="CB1496" s="300"/>
      <c r="CC1496" s="356"/>
      <c r="CD1496" s="311" t="str">
        <f t="shared" si="179"/>
        <v>DISCONTINUED - EVO 6 F150, 18x9, +18mm Offset, 6x135, 87.1mm Centerbore, Satin Black</v>
      </c>
      <c r="CE1496" s="311" t="s">
        <v>3721</v>
      </c>
      <c r="CF1496" s="311" t="s">
        <v>3720</v>
      </c>
      <c r="CG1496" s="300" t="str">
        <f t="shared" si="178"/>
        <v>EVO</v>
      </c>
      <c r="CH1496" s="36"/>
    </row>
    <row r="1497" spans="1:86" s="36" customFormat="1" ht="15" customHeight="1">
      <c r="A1497" s="571">
        <f t="shared" si="177"/>
        <v>1494</v>
      </c>
      <c r="B1497" s="408" t="s">
        <v>84</v>
      </c>
      <c r="C1497" s="408" t="s">
        <v>1038</v>
      </c>
      <c r="D1497" s="408" t="s">
        <v>1080</v>
      </c>
      <c r="E1497" s="84" t="s">
        <v>10275</v>
      </c>
      <c r="F1497" s="84" t="s">
        <v>10275</v>
      </c>
      <c r="G1497" s="83"/>
      <c r="H1497" s="83"/>
      <c r="I1497" s="72" t="s">
        <v>326</v>
      </c>
      <c r="J1497" s="305">
        <v>40544</v>
      </c>
      <c r="K1497" s="417">
        <v>45939</v>
      </c>
      <c r="L1497" s="282" t="s">
        <v>1239</v>
      </c>
      <c r="M1497" s="328">
        <v>335</v>
      </c>
      <c r="N1497" s="85"/>
      <c r="O1497" s="409"/>
      <c r="P1497" s="408">
        <v>17</v>
      </c>
      <c r="Q1497" s="8">
        <v>8.5</v>
      </c>
      <c r="R1497" s="408" t="s">
        <v>1089</v>
      </c>
      <c r="S1497" s="3">
        <v>6</v>
      </c>
      <c r="T1497" s="3">
        <v>5.5</v>
      </c>
      <c r="U1497" s="3">
        <v>25</v>
      </c>
      <c r="V1497" s="16">
        <v>5.75</v>
      </c>
      <c r="W1497" s="410" t="s">
        <v>85</v>
      </c>
      <c r="X1497" s="16">
        <v>108</v>
      </c>
      <c r="Y1497" s="10">
        <v>30.87</v>
      </c>
      <c r="Z1497" s="47">
        <v>2650</v>
      </c>
      <c r="AA1497" s="45" t="s">
        <v>5147</v>
      </c>
      <c r="AB1497" s="72" t="s">
        <v>173</v>
      </c>
      <c r="AC1497" s="47" t="s">
        <v>9813</v>
      </c>
      <c r="AD1497" s="408" t="s">
        <v>1536</v>
      </c>
      <c r="AE1497" s="46" t="s">
        <v>8503</v>
      </c>
      <c r="AF1497" s="82">
        <v>33</v>
      </c>
      <c r="AG1497" s="80" t="s">
        <v>85</v>
      </c>
      <c r="AH1497" s="408" t="s">
        <v>85</v>
      </c>
      <c r="AI1497" s="408" t="s">
        <v>2859</v>
      </c>
      <c r="AJ1497" s="408" t="s">
        <v>1826</v>
      </c>
      <c r="AK1497" s="9">
        <v>1.1000000000000001</v>
      </c>
      <c r="AL1497" s="408" t="s">
        <v>237</v>
      </c>
      <c r="AM1497" s="408" t="s">
        <v>85</v>
      </c>
      <c r="AN1497" s="38" t="s">
        <v>85</v>
      </c>
      <c r="AO1497" s="408" t="s">
        <v>85</v>
      </c>
      <c r="AP1497" s="75">
        <v>16.2</v>
      </c>
      <c r="AQ1497" s="75">
        <v>60</v>
      </c>
      <c r="AR1497" s="408">
        <v>170</v>
      </c>
      <c r="AS1497" s="25">
        <v>6.4</v>
      </c>
      <c r="AT1497" s="25">
        <v>22.8</v>
      </c>
      <c r="AU1497" s="25">
        <v>36.5</v>
      </c>
      <c r="AV1497" s="25">
        <v>33.4</v>
      </c>
      <c r="AW1497" s="25">
        <v>206.9</v>
      </c>
      <c r="AX1497" s="411">
        <v>201.1</v>
      </c>
      <c r="AY1497" s="410">
        <v>106.4</v>
      </c>
      <c r="AZ1497" s="49">
        <v>55</v>
      </c>
      <c r="BA1497" s="49">
        <v>55</v>
      </c>
      <c r="BB1497" s="49">
        <v>47</v>
      </c>
      <c r="BC1497" s="48">
        <v>1.85</v>
      </c>
      <c r="BD1497" s="408" t="s">
        <v>85</v>
      </c>
      <c r="BE1497" s="412" t="s">
        <v>85</v>
      </c>
      <c r="BF1497" s="408" t="s">
        <v>85</v>
      </c>
      <c r="BG1497" s="412" t="s">
        <v>85</v>
      </c>
      <c r="BH1497" s="70">
        <v>35.031453461177044</v>
      </c>
      <c r="BI1497" s="50">
        <v>20.236220472440898</v>
      </c>
      <c r="BJ1497" s="50">
        <v>20.236220472440898</v>
      </c>
      <c r="BK1497" s="50">
        <v>11.417322834645701</v>
      </c>
      <c r="BL1497" s="357">
        <v>7.6616839999999839E-2</v>
      </c>
      <c r="BM1497" s="73">
        <v>36</v>
      </c>
      <c r="BN1497" s="107" t="s">
        <v>3374</v>
      </c>
      <c r="BO1497" s="46" t="s">
        <v>3891</v>
      </c>
      <c r="BP1497" s="74" t="s">
        <v>3907</v>
      </c>
      <c r="BQ1497" s="74" t="s">
        <v>5194</v>
      </c>
      <c r="BR1497" s="74" t="s">
        <v>5195</v>
      </c>
      <c r="BS1497" s="74" t="s">
        <v>5169</v>
      </c>
      <c r="BT1497" s="74" t="s">
        <v>5196</v>
      </c>
      <c r="BU1497" s="74" t="s">
        <v>5197</v>
      </c>
      <c r="BV1497" s="74" t="s">
        <v>3909</v>
      </c>
      <c r="BW1497" s="74"/>
      <c r="BX1497" s="74"/>
      <c r="BY1497" s="74"/>
      <c r="BZ1497" s="300" t="s">
        <v>7724</v>
      </c>
      <c r="CA1497" s="413" t="s">
        <v>7731</v>
      </c>
      <c r="CB1497" s="300" t="s">
        <v>7729</v>
      </c>
      <c r="CC1497" s="413" t="s">
        <v>7730</v>
      </c>
      <c r="CD1497" s="311" t="str">
        <f t="shared" si="179"/>
        <v>DISCONTINUED - MR301 The Standard, 17x8.5, +25mm Offset, 6x5.5, 108mm Centerbore, Machined - Clear Coat</v>
      </c>
      <c r="CE1497" s="311" t="s">
        <v>3721</v>
      </c>
      <c r="CF1497" s="311" t="s">
        <v>3720</v>
      </c>
      <c r="CG1497" s="300" t="str">
        <f t="shared" si="178"/>
        <v>STREET (3XX)</v>
      </c>
    </row>
    <row r="1498" spans="1:86" s="36" customFormat="1" ht="15" customHeight="1">
      <c r="A1498" s="571">
        <f t="shared" si="177"/>
        <v>1495</v>
      </c>
      <c r="B1498" s="408" t="s">
        <v>84</v>
      </c>
      <c r="C1498" s="408" t="s">
        <v>1038</v>
      </c>
      <c r="D1498" s="408" t="s">
        <v>1080</v>
      </c>
      <c r="E1498" s="84" t="s">
        <v>10276</v>
      </c>
      <c r="F1498" s="84" t="s">
        <v>10276</v>
      </c>
      <c r="G1498" s="83"/>
      <c r="H1498" s="83"/>
      <c r="I1498" s="72" t="s">
        <v>244</v>
      </c>
      <c r="J1498" s="305">
        <v>40544</v>
      </c>
      <c r="K1498" s="417">
        <v>45939</v>
      </c>
      <c r="L1498" s="282" t="s">
        <v>1239</v>
      </c>
      <c r="M1498" s="328">
        <v>409</v>
      </c>
      <c r="N1498" s="85"/>
      <c r="O1498" s="409"/>
      <c r="P1498" s="408">
        <v>20</v>
      </c>
      <c r="Q1498" s="8">
        <v>9</v>
      </c>
      <c r="R1498" s="408" t="s">
        <v>1688</v>
      </c>
      <c r="S1498" s="408">
        <v>5</v>
      </c>
      <c r="T1498" s="408">
        <v>150</v>
      </c>
      <c r="U1498" s="408">
        <v>18</v>
      </c>
      <c r="V1498" s="410">
        <v>5.75</v>
      </c>
      <c r="W1498" s="410" t="s">
        <v>85</v>
      </c>
      <c r="X1498" s="410">
        <v>116.5</v>
      </c>
      <c r="Y1498" s="424">
        <v>39.549999999999997</v>
      </c>
      <c r="Z1498" s="47">
        <v>2500</v>
      </c>
      <c r="AA1498" s="425" t="s">
        <v>2165</v>
      </c>
      <c r="AB1498" s="72" t="s">
        <v>2845</v>
      </c>
      <c r="AC1498" s="47" t="s">
        <v>9555</v>
      </c>
      <c r="AD1498" s="73" t="s">
        <v>1542</v>
      </c>
      <c r="AE1498" s="46" t="s">
        <v>8503</v>
      </c>
      <c r="AF1498" s="82">
        <v>33</v>
      </c>
      <c r="AG1498" s="80" t="s">
        <v>85</v>
      </c>
      <c r="AH1498" s="408" t="s">
        <v>85</v>
      </c>
      <c r="AI1498" s="408" t="s">
        <v>2861</v>
      </c>
      <c r="AJ1498" s="408" t="s">
        <v>1826</v>
      </c>
      <c r="AK1498" s="9">
        <v>1.1000000000000001</v>
      </c>
      <c r="AL1498" s="408" t="s">
        <v>237</v>
      </c>
      <c r="AM1498" s="408" t="s">
        <v>85</v>
      </c>
      <c r="AN1498" s="38" t="s">
        <v>85</v>
      </c>
      <c r="AO1498" s="408" t="s">
        <v>85</v>
      </c>
      <c r="AP1498" s="75">
        <v>16.2</v>
      </c>
      <c r="AQ1498" s="75">
        <v>60</v>
      </c>
      <c r="AR1498" s="408">
        <v>178</v>
      </c>
      <c r="AS1498" s="25">
        <v>1.2</v>
      </c>
      <c r="AT1498" s="25">
        <v>20.8</v>
      </c>
      <c r="AU1498" s="25">
        <v>39.299999999999997</v>
      </c>
      <c r="AV1498" s="25">
        <v>42.5</v>
      </c>
      <c r="AW1498" s="25">
        <v>243.7</v>
      </c>
      <c r="AX1498" s="411">
        <v>239.4</v>
      </c>
      <c r="AY1498" s="410">
        <v>110.5</v>
      </c>
      <c r="AZ1498" s="49">
        <v>38.9</v>
      </c>
      <c r="BA1498" s="49">
        <v>38.9</v>
      </c>
      <c r="BB1498" s="49">
        <v>47</v>
      </c>
      <c r="BC1498" s="48">
        <v>1.85</v>
      </c>
      <c r="BD1498" s="408" t="s">
        <v>85</v>
      </c>
      <c r="BE1498" s="412" t="s">
        <v>85</v>
      </c>
      <c r="BF1498" s="408" t="s">
        <v>85</v>
      </c>
      <c r="BG1498" s="412" t="s">
        <v>85</v>
      </c>
      <c r="BH1498" s="70">
        <v>41.865783588908251</v>
      </c>
      <c r="BI1498" s="50">
        <v>23.228346456692901</v>
      </c>
      <c r="BJ1498" s="50">
        <v>23.228346456692901</v>
      </c>
      <c r="BK1498" s="50">
        <v>11.771653543307099</v>
      </c>
      <c r="BL1498" s="357">
        <v>0.10408189999999996</v>
      </c>
      <c r="BM1498" s="408">
        <v>20</v>
      </c>
      <c r="BN1498" s="107" t="s">
        <v>3374</v>
      </c>
      <c r="BO1498" s="46" t="s">
        <v>3891</v>
      </c>
      <c r="BP1498" s="74" t="s">
        <v>3907</v>
      </c>
      <c r="BQ1498" s="74" t="s">
        <v>5194</v>
      </c>
      <c r="BR1498" s="74" t="s">
        <v>5195</v>
      </c>
      <c r="BS1498" s="74" t="s">
        <v>5169</v>
      </c>
      <c r="BT1498" s="74" t="s">
        <v>5196</v>
      </c>
      <c r="BU1498" s="74" t="s">
        <v>5197</v>
      </c>
      <c r="BV1498" s="74" t="s">
        <v>3909</v>
      </c>
      <c r="BW1498" s="74"/>
      <c r="BX1498" s="74"/>
      <c r="BY1498" s="74"/>
      <c r="BZ1498" s="338" t="s">
        <v>6051</v>
      </c>
      <c r="CA1498" s="423" t="s">
        <v>7350</v>
      </c>
      <c r="CB1498" s="338" t="s">
        <v>6053</v>
      </c>
      <c r="CC1498" s="423" t="s">
        <v>7351</v>
      </c>
      <c r="CD1498" s="311" t="str">
        <f t="shared" si="179"/>
        <v>DISCONTINUED - MR301 The Standard, 20x9, +18mm Offset, 5x150, 116.5mm Centerbore, Matte Black</v>
      </c>
      <c r="CE1498" s="311" t="s">
        <v>3721</v>
      </c>
      <c r="CF1498" s="311" t="s">
        <v>3720</v>
      </c>
      <c r="CG1498" s="300" t="str">
        <f t="shared" si="178"/>
        <v>STREET (3XX)</v>
      </c>
    </row>
    <row r="1499" spans="1:86" s="36" customFormat="1" ht="15" customHeight="1">
      <c r="A1499" s="571">
        <f t="shared" si="177"/>
        <v>1496</v>
      </c>
      <c r="B1499" s="408" t="s">
        <v>84</v>
      </c>
      <c r="C1499" s="408" t="s">
        <v>1038</v>
      </c>
      <c r="D1499" s="5" t="s">
        <v>1082</v>
      </c>
      <c r="E1499" s="84" t="s">
        <v>10277</v>
      </c>
      <c r="F1499" s="84" t="s">
        <v>10277</v>
      </c>
      <c r="G1499" s="83"/>
      <c r="H1499" s="83"/>
      <c r="I1499" s="72" t="s">
        <v>362</v>
      </c>
      <c r="J1499" s="305">
        <v>40909</v>
      </c>
      <c r="K1499" s="417">
        <v>45939</v>
      </c>
      <c r="L1499" s="282" t="s">
        <v>1239</v>
      </c>
      <c r="M1499" s="328">
        <v>299</v>
      </c>
      <c r="N1499" s="85"/>
      <c r="O1499" s="409"/>
      <c r="P1499" s="5">
        <v>16</v>
      </c>
      <c r="Q1499" s="8">
        <v>8</v>
      </c>
      <c r="R1499" s="408" t="s">
        <v>1699</v>
      </c>
      <c r="S1499" s="3">
        <v>8</v>
      </c>
      <c r="T1499" s="3">
        <v>6.5</v>
      </c>
      <c r="U1499" s="3">
        <v>0</v>
      </c>
      <c r="V1499" s="18">
        <v>4.5</v>
      </c>
      <c r="W1499" s="410" t="s">
        <v>85</v>
      </c>
      <c r="X1499" s="16">
        <v>130.81</v>
      </c>
      <c r="Y1499" s="8">
        <v>23.809924315966779</v>
      </c>
      <c r="Z1499" s="47">
        <v>3200</v>
      </c>
      <c r="AA1499" s="71" t="s">
        <v>2165</v>
      </c>
      <c r="AB1499" s="72" t="s">
        <v>2845</v>
      </c>
      <c r="AC1499" s="47" t="s">
        <v>9640</v>
      </c>
      <c r="AD1499" s="73" t="s">
        <v>1562</v>
      </c>
      <c r="AE1499" s="46" t="s">
        <v>8503</v>
      </c>
      <c r="AF1499" s="82">
        <v>33</v>
      </c>
      <c r="AG1499" s="80" t="s">
        <v>85</v>
      </c>
      <c r="AH1499" s="408" t="s">
        <v>85</v>
      </c>
      <c r="AI1499" s="3" t="s">
        <v>2863</v>
      </c>
      <c r="AJ1499" s="73" t="s">
        <v>1827</v>
      </c>
      <c r="AK1499" s="9">
        <v>1.1000000000000001</v>
      </c>
      <c r="AL1499" s="408" t="s">
        <v>237</v>
      </c>
      <c r="AM1499" s="408" t="s">
        <v>85</v>
      </c>
      <c r="AN1499" s="38" t="s">
        <v>85</v>
      </c>
      <c r="AO1499" s="408" t="s">
        <v>85</v>
      </c>
      <c r="AP1499" s="75">
        <v>16.2</v>
      </c>
      <c r="AQ1499" s="75">
        <v>60</v>
      </c>
      <c r="AR1499" s="408">
        <v>200</v>
      </c>
      <c r="AS1499" s="25">
        <v>0</v>
      </c>
      <c r="AT1499" s="25">
        <v>0</v>
      </c>
      <c r="AU1499" s="25">
        <v>27.7</v>
      </c>
      <c r="AV1499" s="25">
        <v>26.6</v>
      </c>
      <c r="AW1499" s="25">
        <v>193.8</v>
      </c>
      <c r="AX1499" s="411">
        <v>191.3</v>
      </c>
      <c r="AY1499" s="410">
        <v>123</v>
      </c>
      <c r="AZ1499" s="49">
        <v>89.5</v>
      </c>
      <c r="BA1499" s="49">
        <v>89.5</v>
      </c>
      <c r="BB1499" s="49">
        <v>70</v>
      </c>
      <c r="BC1499" s="48">
        <v>2.76</v>
      </c>
      <c r="BD1499" s="408" t="s">
        <v>85</v>
      </c>
      <c r="BE1499" s="412" t="s">
        <v>85</v>
      </c>
      <c r="BF1499" s="408" t="s">
        <v>85</v>
      </c>
      <c r="BG1499" s="412" t="s">
        <v>85</v>
      </c>
      <c r="BH1499" s="70">
        <v>28.329400690756771</v>
      </c>
      <c r="BI1499" s="50">
        <v>19.055118110236201</v>
      </c>
      <c r="BJ1499" s="50">
        <v>19.055118110236201</v>
      </c>
      <c r="BK1499" s="50">
        <v>10.944881889763799</v>
      </c>
      <c r="BL1499" s="357">
        <v>6.5123167999999981E-2</v>
      </c>
      <c r="BM1499" s="73">
        <v>36</v>
      </c>
      <c r="BN1499" s="107" t="s">
        <v>3374</v>
      </c>
      <c r="BO1499" s="46" t="s">
        <v>3891</v>
      </c>
      <c r="BP1499" s="74" t="s">
        <v>3907</v>
      </c>
      <c r="BQ1499" s="29" t="s">
        <v>5143</v>
      </c>
      <c r="BR1499" s="29" t="s">
        <v>5198</v>
      </c>
      <c r="BS1499" s="74" t="s">
        <v>5199</v>
      </c>
      <c r="BT1499" s="74" t="s">
        <v>5169</v>
      </c>
      <c r="BU1499" s="74" t="s">
        <v>5196</v>
      </c>
      <c r="BV1499" s="74" t="s">
        <v>3909</v>
      </c>
      <c r="BW1499" s="74"/>
      <c r="BX1499" s="74"/>
      <c r="BY1499" s="74"/>
      <c r="BZ1499" s="300" t="s">
        <v>7735</v>
      </c>
      <c r="CA1499" s="413" t="s">
        <v>7736</v>
      </c>
      <c r="CB1499" s="300" t="s">
        <v>7737</v>
      </c>
      <c r="CC1499" s="413" t="s">
        <v>7738</v>
      </c>
      <c r="CD1499" s="311" t="str">
        <f t="shared" si="179"/>
        <v>DISCONTINUED - MR304 Double Standard, 16x8, 0mm Offset, 8x6.5, 130.81mm Centerbore, Matte Black</v>
      </c>
      <c r="CE1499" s="311" t="s">
        <v>3721</v>
      </c>
      <c r="CF1499" s="311" t="s">
        <v>3720</v>
      </c>
      <c r="CG1499" s="300" t="str">
        <f t="shared" si="178"/>
        <v>STREET (3XX)</v>
      </c>
    </row>
    <row r="1500" spans="1:86" s="36" customFormat="1" ht="15" customHeight="1">
      <c r="A1500" s="571">
        <f t="shared" si="177"/>
        <v>1497</v>
      </c>
      <c r="B1500" s="92" t="s">
        <v>84</v>
      </c>
      <c r="C1500" s="92" t="s">
        <v>1038</v>
      </c>
      <c r="D1500" s="92" t="s">
        <v>1246</v>
      </c>
      <c r="E1500" s="84" t="s">
        <v>10278</v>
      </c>
      <c r="F1500" s="84" t="s">
        <v>10278</v>
      </c>
      <c r="G1500" s="83"/>
      <c r="H1500" s="83"/>
      <c r="I1500" s="72" t="s">
        <v>1887</v>
      </c>
      <c r="J1500" s="305">
        <v>42736</v>
      </c>
      <c r="K1500" s="417">
        <v>45939</v>
      </c>
      <c r="L1500" s="282" t="s">
        <v>1239</v>
      </c>
      <c r="M1500" s="328">
        <v>408</v>
      </c>
      <c r="N1500" s="85"/>
      <c r="O1500" s="409"/>
      <c r="P1500" s="29">
        <v>18</v>
      </c>
      <c r="Q1500" s="8">
        <v>9</v>
      </c>
      <c r="R1500" s="92" t="s">
        <v>1699</v>
      </c>
      <c r="S1500" s="3">
        <v>8</v>
      </c>
      <c r="T1500" s="29">
        <v>6.5</v>
      </c>
      <c r="U1500" s="29">
        <v>18</v>
      </c>
      <c r="V1500" s="16">
        <v>5.75</v>
      </c>
      <c r="W1500" s="93" t="s">
        <v>85</v>
      </c>
      <c r="X1500" s="16">
        <v>130.81</v>
      </c>
      <c r="Y1500" s="8">
        <v>36.520000000000003</v>
      </c>
      <c r="Z1500" s="47">
        <v>3640</v>
      </c>
      <c r="AA1500" s="71" t="s">
        <v>2165</v>
      </c>
      <c r="AB1500" s="72" t="s">
        <v>2845</v>
      </c>
      <c r="AC1500" s="47" t="s">
        <v>9696</v>
      </c>
      <c r="AD1500" s="73" t="s">
        <v>1562</v>
      </c>
      <c r="AE1500" s="46" t="s">
        <v>8503</v>
      </c>
      <c r="AF1500" s="82">
        <v>33</v>
      </c>
      <c r="AG1500" s="73" t="s">
        <v>85</v>
      </c>
      <c r="AH1500" s="73" t="s">
        <v>85</v>
      </c>
      <c r="AI1500" s="3" t="s">
        <v>2863</v>
      </c>
      <c r="AJ1500" s="92" t="s">
        <v>1826</v>
      </c>
      <c r="AK1500" s="9">
        <v>1.1000000000000001</v>
      </c>
      <c r="AL1500" s="71" t="s">
        <v>237</v>
      </c>
      <c r="AM1500" s="3" t="s">
        <v>85</v>
      </c>
      <c r="AN1500" s="38" t="s">
        <v>85</v>
      </c>
      <c r="AO1500" s="3" t="s">
        <v>85</v>
      </c>
      <c r="AP1500" s="75">
        <v>16.2</v>
      </c>
      <c r="AQ1500" s="75">
        <v>60</v>
      </c>
      <c r="AR1500" s="3">
        <v>200</v>
      </c>
      <c r="AS1500" s="34">
        <v>0</v>
      </c>
      <c r="AT1500" s="34">
        <v>0</v>
      </c>
      <c r="AU1500" s="34">
        <v>25.5</v>
      </c>
      <c r="AV1500" s="34">
        <v>41.3</v>
      </c>
      <c r="AW1500" s="34">
        <v>218.3</v>
      </c>
      <c r="AX1500" s="94">
        <v>208.3</v>
      </c>
      <c r="AY1500" s="93">
        <v>123</v>
      </c>
      <c r="AZ1500" s="49">
        <v>89.5</v>
      </c>
      <c r="BA1500" s="49">
        <v>89.5</v>
      </c>
      <c r="BB1500" s="49">
        <v>23</v>
      </c>
      <c r="BC1500" s="48">
        <v>0.91</v>
      </c>
      <c r="BD1500" s="92" t="s">
        <v>85</v>
      </c>
      <c r="BE1500" s="412" t="s">
        <v>85</v>
      </c>
      <c r="BF1500" s="92" t="s">
        <v>85</v>
      </c>
      <c r="BG1500" s="412" t="s">
        <v>85</v>
      </c>
      <c r="BH1500" s="70">
        <v>41.079468187115516</v>
      </c>
      <c r="BI1500" s="50">
        <v>21.141732283464599</v>
      </c>
      <c r="BJ1500" s="50">
        <v>21.141732283464599</v>
      </c>
      <c r="BK1500" s="50">
        <v>11.929133858267701</v>
      </c>
      <c r="BL1500" s="357">
        <v>8.7375807000000152E-2</v>
      </c>
      <c r="BM1500" s="73">
        <v>36</v>
      </c>
      <c r="BN1500" s="107" t="s">
        <v>3374</v>
      </c>
      <c r="BO1500" s="46" t="s">
        <v>3891</v>
      </c>
      <c r="BP1500" s="74" t="s">
        <v>3907</v>
      </c>
      <c r="BQ1500" s="29" t="s">
        <v>5165</v>
      </c>
      <c r="BR1500" s="29" t="s">
        <v>5212</v>
      </c>
      <c r="BS1500" s="29" t="s">
        <v>5199</v>
      </c>
      <c r="BT1500" s="74" t="s">
        <v>5210</v>
      </c>
      <c r="BU1500" s="74" t="s">
        <v>5189</v>
      </c>
      <c r="BV1500" s="74" t="s">
        <v>4101</v>
      </c>
      <c r="BW1500" s="74" t="s">
        <v>3909</v>
      </c>
      <c r="BX1500" s="74"/>
      <c r="BY1500" s="74"/>
      <c r="BZ1500" s="300" t="s">
        <v>6140</v>
      </c>
      <c r="CA1500" s="356" t="s">
        <v>7825</v>
      </c>
      <c r="CB1500" s="300" t="s">
        <v>6143</v>
      </c>
      <c r="CC1500" s="356" t="s">
        <v>7826</v>
      </c>
      <c r="CD1500" s="311" t="str">
        <f t="shared" si="179"/>
        <v>DISCONTINUED - MR312, 18x9, +18mm Offset, 8x6.5, 130.81mm Centerbore, Matte Black</v>
      </c>
      <c r="CE1500" s="311" t="s">
        <v>3721</v>
      </c>
      <c r="CF1500" s="311" t="s">
        <v>3720</v>
      </c>
      <c r="CG1500" s="300" t="str">
        <f t="shared" si="178"/>
        <v>STREET (3XX)</v>
      </c>
    </row>
    <row r="1501" spans="1:86" s="36" customFormat="1" ht="15" customHeight="1">
      <c r="A1501" s="571">
        <f t="shared" si="177"/>
        <v>1498</v>
      </c>
      <c r="B1501" s="92" t="s">
        <v>84</v>
      </c>
      <c r="C1501" s="92" t="s">
        <v>1038</v>
      </c>
      <c r="D1501" s="92" t="s">
        <v>1975</v>
      </c>
      <c r="E1501" s="84" t="s">
        <v>10279</v>
      </c>
      <c r="F1501" s="84" t="s">
        <v>10279</v>
      </c>
      <c r="G1501" s="83"/>
      <c r="H1501" s="83"/>
      <c r="I1501" s="72" t="s">
        <v>2518</v>
      </c>
      <c r="J1501" s="305">
        <v>43340</v>
      </c>
      <c r="K1501" s="417">
        <v>45939</v>
      </c>
      <c r="L1501" s="282" t="s">
        <v>1239</v>
      </c>
      <c r="M1501" s="328">
        <v>377</v>
      </c>
      <c r="N1501" s="85"/>
      <c r="O1501" s="409"/>
      <c r="P1501" s="29">
        <v>17</v>
      </c>
      <c r="Q1501" s="24">
        <v>8.5</v>
      </c>
      <c r="R1501" s="92" t="s">
        <v>1692</v>
      </c>
      <c r="S1501" s="3">
        <v>5</v>
      </c>
      <c r="T1501" s="29">
        <v>5</v>
      </c>
      <c r="U1501" s="29">
        <v>0</v>
      </c>
      <c r="V1501" s="16">
        <v>4.75</v>
      </c>
      <c r="W1501" s="93" t="s">
        <v>85</v>
      </c>
      <c r="X1501" s="16">
        <v>71.5</v>
      </c>
      <c r="Y1501" s="8">
        <v>32.32</v>
      </c>
      <c r="Z1501" s="47">
        <v>2650</v>
      </c>
      <c r="AA1501" s="71" t="s">
        <v>2516</v>
      </c>
      <c r="AB1501" s="71" t="s">
        <v>2850</v>
      </c>
      <c r="AC1501" s="47" t="s">
        <v>9713</v>
      </c>
      <c r="AD1501" s="71" t="s">
        <v>1600</v>
      </c>
      <c r="AE1501" s="46" t="s">
        <v>8501</v>
      </c>
      <c r="AF1501" s="82">
        <v>22</v>
      </c>
      <c r="AG1501" s="73" t="s">
        <v>85</v>
      </c>
      <c r="AH1501" s="73" t="s">
        <v>85</v>
      </c>
      <c r="AI1501" s="73" t="s">
        <v>85</v>
      </c>
      <c r="AJ1501" s="73" t="s">
        <v>85</v>
      </c>
      <c r="AK1501" s="9" t="s">
        <v>85</v>
      </c>
      <c r="AL1501" s="71" t="s">
        <v>237</v>
      </c>
      <c r="AM1501" s="3" t="s">
        <v>85</v>
      </c>
      <c r="AN1501" s="38" t="s">
        <v>85</v>
      </c>
      <c r="AO1501" s="3" t="s">
        <v>85</v>
      </c>
      <c r="AP1501" s="75">
        <v>16.2</v>
      </c>
      <c r="AQ1501" s="75">
        <v>60</v>
      </c>
      <c r="AR1501" s="3">
        <v>166</v>
      </c>
      <c r="AS1501" s="34">
        <v>19.2</v>
      </c>
      <c r="AT1501" s="34">
        <v>45.6</v>
      </c>
      <c r="AU1501" s="34">
        <v>66.8</v>
      </c>
      <c r="AV1501" s="34">
        <v>83.8</v>
      </c>
      <c r="AW1501" s="34">
        <v>207</v>
      </c>
      <c r="AX1501" s="94">
        <v>205</v>
      </c>
      <c r="AY1501" s="383">
        <v>71.5</v>
      </c>
      <c r="AZ1501" s="382">
        <v>38.54</v>
      </c>
      <c r="BA1501" s="382">
        <v>38.54</v>
      </c>
      <c r="BB1501" s="49">
        <v>0</v>
      </c>
      <c r="BC1501" s="48">
        <v>0</v>
      </c>
      <c r="BD1501" s="92" t="s">
        <v>85</v>
      </c>
      <c r="BE1501" s="412" t="s">
        <v>85</v>
      </c>
      <c r="BF1501" s="92" t="s">
        <v>85</v>
      </c>
      <c r="BG1501" s="412" t="s">
        <v>85</v>
      </c>
      <c r="BH1501" s="70">
        <v>37.700000000000003</v>
      </c>
      <c r="BI1501" s="50">
        <v>20.236220472440898</v>
      </c>
      <c r="BJ1501" s="50">
        <v>20.236220472440898</v>
      </c>
      <c r="BK1501" s="50">
        <v>11.417322834645701</v>
      </c>
      <c r="BL1501" s="357">
        <v>7.6616839999999839E-2</v>
      </c>
      <c r="BM1501" s="73">
        <v>36</v>
      </c>
      <c r="BN1501" s="107" t="s">
        <v>3374</v>
      </c>
      <c r="BO1501" s="46" t="s">
        <v>3891</v>
      </c>
      <c r="BP1501" s="29" t="s">
        <v>3907</v>
      </c>
      <c r="BQ1501" s="29" t="s">
        <v>5213</v>
      </c>
      <c r="BR1501" s="29" t="s">
        <v>5214</v>
      </c>
      <c r="BS1501" s="29" t="s">
        <v>5215</v>
      </c>
      <c r="BT1501" s="74" t="s">
        <v>5216</v>
      </c>
      <c r="BU1501" s="74" t="s">
        <v>4101</v>
      </c>
      <c r="BV1501" s="74" t="s">
        <v>3909</v>
      </c>
      <c r="BW1501" s="74"/>
      <c r="BX1501" s="74"/>
      <c r="BY1501" s="74"/>
      <c r="BZ1501" s="300" t="s">
        <v>6145</v>
      </c>
      <c r="CA1501" s="356" t="s">
        <v>7360</v>
      </c>
      <c r="CB1501" s="300" t="s">
        <v>6149</v>
      </c>
      <c r="CC1501" s="356" t="s">
        <v>7361</v>
      </c>
      <c r="CD1501" s="311" t="str">
        <f t="shared" si="179"/>
        <v>DISCONTINUED - MR314, 17x8.5, 0mm Offset, 5x5, 71.5mm Centerbore, Gloss Titanium</v>
      </c>
      <c r="CE1501" s="311" t="s">
        <v>3721</v>
      </c>
      <c r="CF1501" s="311" t="s">
        <v>3720</v>
      </c>
      <c r="CG1501" s="300" t="str">
        <f t="shared" si="178"/>
        <v>STREET (3XX)</v>
      </c>
    </row>
    <row r="1502" spans="1:86" s="36" customFormat="1" ht="15" customHeight="1">
      <c r="A1502" s="571">
        <f t="shared" si="177"/>
        <v>1499</v>
      </c>
      <c r="B1502" s="4" t="s">
        <v>84</v>
      </c>
      <c r="C1502" s="92" t="s">
        <v>1038</v>
      </c>
      <c r="D1502" s="92" t="s">
        <v>5782</v>
      </c>
      <c r="E1502" s="84" t="s">
        <v>10280</v>
      </c>
      <c r="F1502" s="84" t="s">
        <v>10280</v>
      </c>
      <c r="G1502" s="83"/>
      <c r="H1502" s="83"/>
      <c r="I1502" s="346">
        <v>191682031038</v>
      </c>
      <c r="J1502" s="305">
        <v>44755</v>
      </c>
      <c r="K1502" s="417">
        <v>45939</v>
      </c>
      <c r="L1502" s="282" t="s">
        <v>1239</v>
      </c>
      <c r="M1502" s="328">
        <v>366</v>
      </c>
      <c r="N1502" s="85"/>
      <c r="O1502" s="409"/>
      <c r="P1502" s="29" t="s">
        <v>5776</v>
      </c>
      <c r="Q1502" s="8">
        <v>9</v>
      </c>
      <c r="R1502" s="92" t="s">
        <v>1697</v>
      </c>
      <c r="S1502" s="3" t="s">
        <v>5768</v>
      </c>
      <c r="T1502" s="29" t="s">
        <v>5770</v>
      </c>
      <c r="U1502" s="29">
        <v>18</v>
      </c>
      <c r="V1502" s="16">
        <v>5.68</v>
      </c>
      <c r="W1502" s="93" t="s">
        <v>85</v>
      </c>
      <c r="X1502" s="16">
        <v>87</v>
      </c>
      <c r="Y1502" s="8">
        <v>31.67</v>
      </c>
      <c r="Z1502" s="47">
        <v>2650</v>
      </c>
      <c r="AA1502" s="11" t="s">
        <v>4122</v>
      </c>
      <c r="AB1502" s="11" t="s">
        <v>2845</v>
      </c>
      <c r="AC1502" s="47" t="s">
        <v>9732</v>
      </c>
      <c r="AD1502" s="74" t="s">
        <v>4921</v>
      </c>
      <c r="AE1502" s="46" t="s">
        <v>8501</v>
      </c>
      <c r="AF1502" s="82">
        <v>22</v>
      </c>
      <c r="AG1502" s="80" t="s">
        <v>85</v>
      </c>
      <c r="AH1502" s="73" t="s">
        <v>85</v>
      </c>
      <c r="AI1502" s="73" t="s">
        <v>85</v>
      </c>
      <c r="AJ1502" s="73" t="s">
        <v>85</v>
      </c>
      <c r="AK1502" s="9" t="s">
        <v>85</v>
      </c>
      <c r="AL1502" s="13" t="s">
        <v>237</v>
      </c>
      <c r="AM1502" s="75" t="s">
        <v>85</v>
      </c>
      <c r="AN1502" s="38" t="s">
        <v>85</v>
      </c>
      <c r="AO1502" s="3" t="s">
        <v>85</v>
      </c>
      <c r="AP1502" s="75">
        <v>16.2</v>
      </c>
      <c r="AQ1502" s="75">
        <v>60</v>
      </c>
      <c r="AR1502" s="3" t="s">
        <v>5779</v>
      </c>
      <c r="AS1502" s="34">
        <v>4</v>
      </c>
      <c r="AT1502" s="34">
        <v>20</v>
      </c>
      <c r="AU1502" s="34">
        <v>39</v>
      </c>
      <c r="AV1502" s="34">
        <v>45</v>
      </c>
      <c r="AW1502" s="34">
        <v>218</v>
      </c>
      <c r="AX1502" s="94">
        <v>214</v>
      </c>
      <c r="AY1502" s="381">
        <v>82.75</v>
      </c>
      <c r="AZ1502" s="382">
        <v>37</v>
      </c>
      <c r="BA1502" s="382">
        <v>45</v>
      </c>
      <c r="BB1502" s="49">
        <v>27</v>
      </c>
      <c r="BC1502" s="48">
        <v>1.06</v>
      </c>
      <c r="BD1502" s="3" t="s">
        <v>85</v>
      </c>
      <c r="BE1502" s="412" t="s">
        <v>85</v>
      </c>
      <c r="BF1502" s="3" t="s">
        <v>85</v>
      </c>
      <c r="BG1502" s="412" t="s">
        <v>85</v>
      </c>
      <c r="BH1502" s="70">
        <v>36.520000000000003</v>
      </c>
      <c r="BI1502" s="50">
        <v>21.141732283464599</v>
      </c>
      <c r="BJ1502" s="50">
        <v>21.141732283464599</v>
      </c>
      <c r="BK1502" s="50">
        <v>11.929133858267701</v>
      </c>
      <c r="BL1502" s="357">
        <v>8.7375807000000152E-2</v>
      </c>
      <c r="BM1502" s="73">
        <v>36</v>
      </c>
      <c r="BN1502" s="107" t="s">
        <v>3374</v>
      </c>
      <c r="BO1502" s="46" t="s">
        <v>3891</v>
      </c>
      <c r="BP1502" s="29" t="s">
        <v>3907</v>
      </c>
      <c r="BQ1502" s="29" t="s">
        <v>6574</v>
      </c>
      <c r="BR1502" s="29" t="s">
        <v>6575</v>
      </c>
      <c r="BS1502" s="29" t="s">
        <v>6576</v>
      </c>
      <c r="BT1502" s="74" t="s">
        <v>4101</v>
      </c>
      <c r="BU1502" s="74" t="s">
        <v>3909</v>
      </c>
      <c r="BV1502" s="74" t="s">
        <v>6577</v>
      </c>
      <c r="BW1502" s="74"/>
      <c r="BX1502" s="74"/>
      <c r="BY1502" s="74"/>
      <c r="BZ1502" s="300" t="s">
        <v>6560</v>
      </c>
      <c r="CA1502" s="363" t="s">
        <v>7316</v>
      </c>
      <c r="CB1502" s="300" t="s">
        <v>6561</v>
      </c>
      <c r="CC1502" s="363" t="s">
        <v>7317</v>
      </c>
      <c r="CD1502" s="311" t="str">
        <f t="shared" si="179"/>
        <v>DISCONTINUED - MR319, 18x9, +18mm Offset, 6x135, 87mm Centerbore, Gloss Black</v>
      </c>
      <c r="CE1502" s="311" t="s">
        <v>3721</v>
      </c>
      <c r="CF1502" s="311" t="s">
        <v>3720</v>
      </c>
      <c r="CG1502" s="300" t="str">
        <f t="shared" si="178"/>
        <v>STREET (3XX)</v>
      </c>
    </row>
    <row r="1503" spans="1:86" s="36" customFormat="1" ht="15" customHeight="1">
      <c r="A1503" s="571">
        <f t="shared" si="177"/>
        <v>1500</v>
      </c>
      <c r="B1503" s="3" t="s">
        <v>84</v>
      </c>
      <c r="C1503" s="92" t="s">
        <v>1247</v>
      </c>
      <c r="D1503" s="74" t="s">
        <v>5484</v>
      </c>
      <c r="E1503" s="84" t="s">
        <v>10281</v>
      </c>
      <c r="F1503" s="84" t="s">
        <v>10281</v>
      </c>
      <c r="G1503" s="83"/>
      <c r="H1503" s="83"/>
      <c r="I1503" s="72" t="s">
        <v>4897</v>
      </c>
      <c r="J1503" s="305">
        <v>44351</v>
      </c>
      <c r="K1503" s="417">
        <v>45939</v>
      </c>
      <c r="L1503" s="282" t="s">
        <v>1239</v>
      </c>
      <c r="M1503" s="328">
        <v>345</v>
      </c>
      <c r="N1503" s="85"/>
      <c r="O1503" s="409"/>
      <c r="P1503" s="74">
        <v>16</v>
      </c>
      <c r="Q1503" s="76">
        <v>6</v>
      </c>
      <c r="R1503" s="92" t="s">
        <v>1687</v>
      </c>
      <c r="S1503" s="74">
        <v>5</v>
      </c>
      <c r="T1503" s="74">
        <v>130</v>
      </c>
      <c r="U1503" s="74">
        <v>68</v>
      </c>
      <c r="V1503" s="77">
        <v>6.17</v>
      </c>
      <c r="W1503" s="93" t="s">
        <v>85</v>
      </c>
      <c r="X1503" s="77">
        <v>78.099999999999994</v>
      </c>
      <c r="Y1503" s="16">
        <v>24.62</v>
      </c>
      <c r="Z1503" s="47">
        <v>3300</v>
      </c>
      <c r="AA1503" s="81" t="s">
        <v>2516</v>
      </c>
      <c r="AB1503" s="71" t="s">
        <v>2850</v>
      </c>
      <c r="AC1503" s="47" t="s">
        <v>10282</v>
      </c>
      <c r="AD1503" s="74" t="s">
        <v>3940</v>
      </c>
      <c r="AE1503" s="46" t="s">
        <v>8501</v>
      </c>
      <c r="AF1503" s="82">
        <v>22</v>
      </c>
      <c r="AG1503" s="80" t="s">
        <v>85</v>
      </c>
      <c r="AH1503" s="14" t="s">
        <v>85</v>
      </c>
      <c r="AI1503" s="14" t="s">
        <v>85</v>
      </c>
      <c r="AJ1503" s="14" t="s">
        <v>85</v>
      </c>
      <c r="AK1503" s="9" t="s">
        <v>85</v>
      </c>
      <c r="AL1503" s="92" t="s">
        <v>236</v>
      </c>
      <c r="AM1503" s="74" t="s">
        <v>85</v>
      </c>
      <c r="AN1503" s="38" t="s">
        <v>85</v>
      </c>
      <c r="AO1503" s="3" t="s">
        <v>85</v>
      </c>
      <c r="AP1503" s="74">
        <v>19</v>
      </c>
      <c r="AQ1503" s="75">
        <v>60</v>
      </c>
      <c r="AR1503" s="74">
        <v>174</v>
      </c>
      <c r="AS1503" s="34">
        <v>1.9</v>
      </c>
      <c r="AT1503" s="34">
        <v>7</v>
      </c>
      <c r="AU1503" s="34">
        <v>8</v>
      </c>
      <c r="AV1503" s="34">
        <v>3</v>
      </c>
      <c r="AW1503" s="34">
        <v>180.8</v>
      </c>
      <c r="AX1503" s="34">
        <v>160</v>
      </c>
      <c r="AY1503" s="384">
        <v>78.099999999999994</v>
      </c>
      <c r="AZ1503" s="382">
        <v>42.31</v>
      </c>
      <c r="BA1503" s="382">
        <v>42.31</v>
      </c>
      <c r="BB1503" s="49">
        <v>0</v>
      </c>
      <c r="BC1503" s="48">
        <v>0</v>
      </c>
      <c r="BD1503" s="3" t="s">
        <v>85</v>
      </c>
      <c r="BE1503" s="412" t="s">
        <v>85</v>
      </c>
      <c r="BF1503" s="3" t="s">
        <v>85</v>
      </c>
      <c r="BG1503" s="412" t="s">
        <v>85</v>
      </c>
      <c r="BH1503" s="70">
        <v>28</v>
      </c>
      <c r="BI1503" s="50">
        <v>18.307086614173201</v>
      </c>
      <c r="BJ1503" s="50">
        <v>18.307086614173201</v>
      </c>
      <c r="BK1503" s="50">
        <v>9.0944881889763796</v>
      </c>
      <c r="BL1503" s="357">
        <v>4.9947974999999846E-2</v>
      </c>
      <c r="BM1503" s="73">
        <v>36</v>
      </c>
      <c r="BN1503" s="107" t="s">
        <v>3374</v>
      </c>
      <c r="BO1503" s="46" t="s">
        <v>3891</v>
      </c>
      <c r="BP1503" s="74" t="s">
        <v>4730</v>
      </c>
      <c r="BQ1503" s="74" t="s">
        <v>3907</v>
      </c>
      <c r="BR1503" s="74" t="s">
        <v>4615</v>
      </c>
      <c r="BS1503" s="74" t="s">
        <v>2734</v>
      </c>
      <c r="BT1503" s="74" t="s">
        <v>4116</v>
      </c>
      <c r="BU1503" s="74" t="s">
        <v>5141</v>
      </c>
      <c r="BV1503" s="74" t="s">
        <v>5127</v>
      </c>
      <c r="BW1503" s="74" t="s">
        <v>4101</v>
      </c>
      <c r="BX1503" s="74" t="s">
        <v>3909</v>
      </c>
      <c r="BY1503" s="74"/>
      <c r="BZ1503" s="300" t="s">
        <v>8326</v>
      </c>
      <c r="CA1503" s="356" t="s">
        <v>8327</v>
      </c>
      <c r="CB1503" s="300" t="s">
        <v>8328</v>
      </c>
      <c r="CC1503" s="356" t="s">
        <v>8329</v>
      </c>
      <c r="CD1503" s="311" t="str">
        <f t="shared" si="179"/>
        <v>DISCONTINUED - MR703 Bead Grip, 16x6, +68mm Offset, 5x130, 78.1mm Centerbore, Gloss Titanium</v>
      </c>
      <c r="CE1503" s="311" t="s">
        <v>3721</v>
      </c>
      <c r="CF1503" s="311" t="s">
        <v>3720</v>
      </c>
      <c r="CG1503" s="300" t="str">
        <f t="shared" si="178"/>
        <v>TRAIL (7XX)</v>
      </c>
    </row>
    <row r="1504" spans="1:86" s="36" customFormat="1" ht="15" customHeight="1">
      <c r="A1504" s="571">
        <f t="shared" si="177"/>
        <v>1501</v>
      </c>
      <c r="B1504" s="13" t="s">
        <v>84</v>
      </c>
      <c r="C1504" s="97" t="s">
        <v>1247</v>
      </c>
      <c r="D1504" s="75" t="s">
        <v>5485</v>
      </c>
      <c r="E1504" s="84" t="s">
        <v>10283</v>
      </c>
      <c r="F1504" s="84" t="s">
        <v>10283</v>
      </c>
      <c r="G1504" s="83"/>
      <c r="H1504" s="83"/>
      <c r="I1504" s="43" t="s">
        <v>3343</v>
      </c>
      <c r="J1504" s="316">
        <v>43714</v>
      </c>
      <c r="K1504" s="417">
        <v>45939</v>
      </c>
      <c r="L1504" s="282" t="s">
        <v>1239</v>
      </c>
      <c r="M1504" s="328">
        <v>366</v>
      </c>
      <c r="N1504" s="85"/>
      <c r="O1504" s="409"/>
      <c r="P1504" s="75">
        <v>17</v>
      </c>
      <c r="Q1504" s="75">
        <v>8.5</v>
      </c>
      <c r="R1504" s="92" t="s">
        <v>1692</v>
      </c>
      <c r="S1504" s="75">
        <v>5</v>
      </c>
      <c r="T1504" s="75">
        <v>5</v>
      </c>
      <c r="U1504" s="75">
        <v>0</v>
      </c>
      <c r="V1504" s="68">
        <v>4.75</v>
      </c>
      <c r="W1504" s="95" t="s">
        <v>85</v>
      </c>
      <c r="X1504" s="68">
        <v>71.5</v>
      </c>
      <c r="Y1504" s="39">
        <v>32</v>
      </c>
      <c r="Z1504" s="47">
        <v>2650</v>
      </c>
      <c r="AA1504" s="43" t="s">
        <v>2093</v>
      </c>
      <c r="AB1504" s="72" t="s">
        <v>2850</v>
      </c>
      <c r="AC1504" s="47" t="s">
        <v>9713</v>
      </c>
      <c r="AD1504" s="74" t="s">
        <v>3940</v>
      </c>
      <c r="AE1504" s="46" t="s">
        <v>8501</v>
      </c>
      <c r="AF1504" s="82">
        <v>22</v>
      </c>
      <c r="AG1504" s="14" t="s">
        <v>85</v>
      </c>
      <c r="AH1504" s="14" t="s">
        <v>85</v>
      </c>
      <c r="AI1504" s="14" t="s">
        <v>85</v>
      </c>
      <c r="AJ1504" s="14" t="s">
        <v>85</v>
      </c>
      <c r="AK1504" s="9" t="s">
        <v>85</v>
      </c>
      <c r="AL1504" s="92" t="s">
        <v>236</v>
      </c>
      <c r="AM1504" s="75" t="s">
        <v>85</v>
      </c>
      <c r="AN1504" s="38" t="s">
        <v>85</v>
      </c>
      <c r="AO1504" s="75" t="s">
        <v>85</v>
      </c>
      <c r="AP1504" s="75">
        <v>16.2</v>
      </c>
      <c r="AQ1504" s="75">
        <v>60</v>
      </c>
      <c r="AR1504" s="75">
        <v>175</v>
      </c>
      <c r="AS1504" s="34">
        <v>14</v>
      </c>
      <c r="AT1504" s="34">
        <v>28.7</v>
      </c>
      <c r="AU1504" s="25">
        <v>45.5</v>
      </c>
      <c r="AV1504" s="34">
        <v>47.7</v>
      </c>
      <c r="AW1504" s="25">
        <v>209</v>
      </c>
      <c r="AX1504" s="67">
        <v>206</v>
      </c>
      <c r="AY1504" s="385">
        <v>71.5</v>
      </c>
      <c r="AZ1504" s="382">
        <v>42.8</v>
      </c>
      <c r="BA1504" s="382">
        <v>42.8</v>
      </c>
      <c r="BB1504" s="49">
        <v>46</v>
      </c>
      <c r="BC1504" s="48">
        <v>1.81</v>
      </c>
      <c r="BD1504" s="13" t="s">
        <v>85</v>
      </c>
      <c r="BE1504" s="412" t="s">
        <v>85</v>
      </c>
      <c r="BF1504" s="13" t="s">
        <v>85</v>
      </c>
      <c r="BG1504" s="412" t="s">
        <v>85</v>
      </c>
      <c r="BH1504" s="70">
        <v>37.409999999999997</v>
      </c>
      <c r="BI1504" s="50">
        <v>20.236220472440898</v>
      </c>
      <c r="BJ1504" s="50">
        <v>20.236220472440898</v>
      </c>
      <c r="BK1504" s="50">
        <v>11.417322834645701</v>
      </c>
      <c r="BL1504" s="357">
        <v>7.6616839999999839E-2</v>
      </c>
      <c r="BM1504" s="73">
        <v>36</v>
      </c>
      <c r="BN1504" s="107" t="s">
        <v>4691</v>
      </c>
      <c r="BO1504" s="46" t="s">
        <v>3891</v>
      </c>
      <c r="BP1504" s="74" t="s">
        <v>4730</v>
      </c>
      <c r="BQ1504" s="74" t="s">
        <v>3907</v>
      </c>
      <c r="BR1504" s="74" t="s">
        <v>5143</v>
      </c>
      <c r="BS1504" s="74" t="s">
        <v>2734</v>
      </c>
      <c r="BT1504" s="74" t="s">
        <v>4116</v>
      </c>
      <c r="BU1504" s="74" t="s">
        <v>5141</v>
      </c>
      <c r="BV1504" s="74" t="s">
        <v>5127</v>
      </c>
      <c r="BW1504" s="74" t="s">
        <v>4101</v>
      </c>
      <c r="BX1504" s="74" t="s">
        <v>3909</v>
      </c>
      <c r="BY1504" s="74"/>
      <c r="BZ1504" s="334" t="s">
        <v>6332</v>
      </c>
      <c r="CA1504" s="364" t="s">
        <v>8371</v>
      </c>
      <c r="CB1504" s="337" t="s">
        <v>6337</v>
      </c>
      <c r="CC1504" s="364" t="s">
        <v>8372</v>
      </c>
      <c r="CD1504" s="311" t="str">
        <f t="shared" si="179"/>
        <v>DISCONTINUED - MR704 Bead Grip, 17x8.5, 0mm Offset, 5x5, 71.5mm Centerbore, Titanium</v>
      </c>
      <c r="CE1504" s="311" t="s">
        <v>3721</v>
      </c>
      <c r="CF1504" s="311" t="s">
        <v>3720</v>
      </c>
      <c r="CG1504" s="300" t="str">
        <f t="shared" si="178"/>
        <v>TRAIL (7XX)</v>
      </c>
    </row>
    <row r="1505" spans="1:85" s="36" customFormat="1" ht="15" customHeight="1">
      <c r="A1505" s="571">
        <f t="shared" si="177"/>
        <v>1502</v>
      </c>
      <c r="B1505" s="408" t="s">
        <v>84</v>
      </c>
      <c r="C1505" s="408" t="s">
        <v>1038</v>
      </c>
      <c r="D1505" s="408" t="s">
        <v>1080</v>
      </c>
      <c r="E1505" s="84" t="s">
        <v>10344</v>
      </c>
      <c r="F1505" s="84" t="s">
        <v>10344</v>
      </c>
      <c r="G1505" s="83"/>
      <c r="H1505" s="83"/>
      <c r="I1505" s="72" t="s">
        <v>286</v>
      </c>
      <c r="J1505" s="305">
        <v>40544</v>
      </c>
      <c r="K1505" s="417">
        <v>45939</v>
      </c>
      <c r="L1505" s="282" t="s">
        <v>1239</v>
      </c>
      <c r="M1505" s="328">
        <v>335</v>
      </c>
      <c r="N1505" s="85"/>
      <c r="O1505" s="409"/>
      <c r="P1505" s="408">
        <v>17</v>
      </c>
      <c r="Q1505" s="8">
        <v>8.5</v>
      </c>
      <c r="R1505" s="408" t="s">
        <v>1089</v>
      </c>
      <c r="S1505" s="3">
        <v>6</v>
      </c>
      <c r="T1505" s="3">
        <v>5.5</v>
      </c>
      <c r="U1505" s="3">
        <v>0</v>
      </c>
      <c r="V1505" s="16">
        <v>4.75</v>
      </c>
      <c r="W1505" s="410" t="s">
        <v>85</v>
      </c>
      <c r="X1505" s="16">
        <v>108</v>
      </c>
      <c r="Y1505" s="8">
        <v>30.2</v>
      </c>
      <c r="Z1505" s="47">
        <v>2650</v>
      </c>
      <c r="AA1505" s="72" t="s">
        <v>2165</v>
      </c>
      <c r="AB1505" s="72" t="s">
        <v>2845</v>
      </c>
      <c r="AC1505" s="47" t="s">
        <v>9717</v>
      </c>
      <c r="AD1505" s="73" t="s">
        <v>1538</v>
      </c>
      <c r="AE1505" s="46" t="s">
        <v>8503</v>
      </c>
      <c r="AF1505" s="82">
        <v>33</v>
      </c>
      <c r="AG1505" s="80" t="s">
        <v>85</v>
      </c>
      <c r="AH1505" s="408" t="s">
        <v>85</v>
      </c>
      <c r="AI1505" s="408" t="s">
        <v>2859</v>
      </c>
      <c r="AJ1505" s="408" t="s">
        <v>1826</v>
      </c>
      <c r="AK1505" s="9">
        <v>1.1000000000000001</v>
      </c>
      <c r="AL1505" s="408" t="s">
        <v>237</v>
      </c>
      <c r="AM1505" s="408" t="s">
        <v>85</v>
      </c>
      <c r="AN1505" s="38" t="s">
        <v>85</v>
      </c>
      <c r="AO1505" s="408" t="s">
        <v>85</v>
      </c>
      <c r="AP1505" s="75">
        <v>16.2</v>
      </c>
      <c r="AQ1505" s="75">
        <v>60</v>
      </c>
      <c r="AR1505" s="408">
        <v>185</v>
      </c>
      <c r="AS1505" s="25">
        <v>0</v>
      </c>
      <c r="AT1505" s="25">
        <v>9.6</v>
      </c>
      <c r="AU1505" s="25">
        <v>28.6</v>
      </c>
      <c r="AV1505" s="25">
        <v>29.3</v>
      </c>
      <c r="AW1505" s="25">
        <v>208.4</v>
      </c>
      <c r="AX1505" s="411">
        <v>204.8</v>
      </c>
      <c r="AY1505" s="410">
        <v>106.4</v>
      </c>
      <c r="AZ1505" s="49">
        <v>55</v>
      </c>
      <c r="BA1505" s="49">
        <v>55</v>
      </c>
      <c r="BB1505" s="49">
        <v>70</v>
      </c>
      <c r="BC1505" s="48">
        <v>2.76</v>
      </c>
      <c r="BD1505" s="408" t="s">
        <v>85</v>
      </c>
      <c r="BE1505" s="412" t="s">
        <v>85</v>
      </c>
      <c r="BF1505" s="408" t="s">
        <v>85</v>
      </c>
      <c r="BG1505" s="412" t="s">
        <v>85</v>
      </c>
      <c r="BH1505" s="70">
        <v>34.370066674622414</v>
      </c>
      <c r="BI1505" s="50">
        <v>20.236220472440898</v>
      </c>
      <c r="BJ1505" s="50">
        <v>20.236220472440898</v>
      </c>
      <c r="BK1505" s="50">
        <v>11.417322834645701</v>
      </c>
      <c r="BL1505" s="357">
        <v>7.6616839999999839E-2</v>
      </c>
      <c r="BM1505" s="73">
        <v>36</v>
      </c>
      <c r="BN1505" s="107" t="s">
        <v>3374</v>
      </c>
      <c r="BO1505" s="46" t="s">
        <v>3891</v>
      </c>
      <c r="BP1505" s="74" t="s">
        <v>3907</v>
      </c>
      <c r="BQ1505" s="74" t="s">
        <v>5194</v>
      </c>
      <c r="BR1505" s="74" t="s">
        <v>5195</v>
      </c>
      <c r="BS1505" s="74" t="s">
        <v>5169</v>
      </c>
      <c r="BT1505" s="74" t="s">
        <v>5196</v>
      </c>
      <c r="BU1505" s="74" t="s">
        <v>5197</v>
      </c>
      <c r="BV1505" s="74" t="s">
        <v>3909</v>
      </c>
      <c r="BW1505" s="74"/>
      <c r="BX1505" s="74"/>
      <c r="BY1505" s="74"/>
      <c r="BZ1505" s="300" t="s">
        <v>7721</v>
      </c>
      <c r="CA1505" s="413" t="s">
        <v>7722</v>
      </c>
      <c r="CB1505" s="300" t="s">
        <v>7717</v>
      </c>
      <c r="CC1505" s="413" t="s">
        <v>7720</v>
      </c>
      <c r="CD1505" s="311" t="str">
        <f t="shared" si="179"/>
        <v>DISCONTINUED - MR301 The Standard, 17x8.5, 0mm Offset, 6x5.5, 108mm Centerbore, Matte Black</v>
      </c>
      <c r="CE1505" s="311" t="s">
        <v>3721</v>
      </c>
      <c r="CF1505" s="311" t="s">
        <v>3720</v>
      </c>
      <c r="CG1505" s="300" t="str">
        <f t="shared" si="178"/>
        <v>STREET (3XX)</v>
      </c>
    </row>
    <row r="1506" spans="1:85" s="36" customFormat="1" ht="15" customHeight="1">
      <c r="A1506" s="571">
        <f t="shared" si="177"/>
        <v>1503</v>
      </c>
      <c r="B1506" s="408" t="s">
        <v>84</v>
      </c>
      <c r="C1506" s="408" t="s">
        <v>1038</v>
      </c>
      <c r="D1506" s="408" t="s">
        <v>1080</v>
      </c>
      <c r="E1506" s="84" t="s">
        <v>10345</v>
      </c>
      <c r="F1506" s="84" t="s">
        <v>10345</v>
      </c>
      <c r="G1506" s="83"/>
      <c r="H1506" s="83"/>
      <c r="I1506" s="72" t="s">
        <v>316</v>
      </c>
      <c r="J1506" s="305">
        <v>40544</v>
      </c>
      <c r="K1506" s="417">
        <v>45939</v>
      </c>
      <c r="L1506" s="282" t="s">
        <v>1239</v>
      </c>
      <c r="M1506" s="328">
        <v>387</v>
      </c>
      <c r="N1506" s="85"/>
      <c r="O1506" s="409"/>
      <c r="P1506" s="408">
        <v>18</v>
      </c>
      <c r="Q1506" s="8">
        <v>9</v>
      </c>
      <c r="R1506" s="408" t="s">
        <v>1699</v>
      </c>
      <c r="S1506" s="3">
        <v>8</v>
      </c>
      <c r="T1506" s="3">
        <v>6.5</v>
      </c>
      <c r="U1506" s="3">
        <v>18</v>
      </c>
      <c r="V1506" s="16">
        <v>5.75</v>
      </c>
      <c r="W1506" s="410" t="s">
        <v>85</v>
      </c>
      <c r="X1506" s="16">
        <v>130.81</v>
      </c>
      <c r="Y1506" s="8">
        <v>33.33</v>
      </c>
      <c r="Z1506" s="47">
        <v>3640</v>
      </c>
      <c r="AA1506" s="72" t="s">
        <v>2165</v>
      </c>
      <c r="AB1506" s="72" t="s">
        <v>2845</v>
      </c>
      <c r="AC1506" s="47" t="s">
        <v>9696</v>
      </c>
      <c r="AD1506" s="73" t="s">
        <v>1800</v>
      </c>
      <c r="AE1506" s="46" t="s">
        <v>8503</v>
      </c>
      <c r="AF1506" s="82">
        <v>33</v>
      </c>
      <c r="AG1506" s="80" t="s">
        <v>85</v>
      </c>
      <c r="AH1506" s="408" t="s">
        <v>85</v>
      </c>
      <c r="AI1506" s="3" t="s">
        <v>2863</v>
      </c>
      <c r="AJ1506" s="408" t="s">
        <v>1826</v>
      </c>
      <c r="AK1506" s="9">
        <v>1.1000000000000001</v>
      </c>
      <c r="AL1506" s="408" t="s">
        <v>237</v>
      </c>
      <c r="AM1506" s="408" t="s">
        <v>85</v>
      </c>
      <c r="AN1506" s="38" t="s">
        <v>85</v>
      </c>
      <c r="AO1506" s="408" t="s">
        <v>85</v>
      </c>
      <c r="AP1506" s="75">
        <v>16.2</v>
      </c>
      <c r="AQ1506" s="75">
        <v>60</v>
      </c>
      <c r="AR1506" s="408">
        <v>205</v>
      </c>
      <c r="AS1506" s="25">
        <v>0</v>
      </c>
      <c r="AT1506" s="25">
        <v>0</v>
      </c>
      <c r="AU1506" s="25">
        <v>17.3</v>
      </c>
      <c r="AV1506" s="25">
        <v>20.5</v>
      </c>
      <c r="AW1506" s="25">
        <v>217.7</v>
      </c>
      <c r="AX1506" s="411">
        <v>211.1</v>
      </c>
      <c r="AY1506" s="410">
        <v>124</v>
      </c>
      <c r="AZ1506" s="49">
        <v>98</v>
      </c>
      <c r="BA1506" s="49">
        <v>100</v>
      </c>
      <c r="BB1506" s="49">
        <v>68</v>
      </c>
      <c r="BC1506" s="48">
        <v>2.68</v>
      </c>
      <c r="BD1506" s="408" t="s">
        <v>85</v>
      </c>
      <c r="BE1506" s="412" t="s">
        <v>85</v>
      </c>
      <c r="BF1506" s="408" t="s">
        <v>85</v>
      </c>
      <c r="BG1506" s="412" t="s">
        <v>85</v>
      </c>
      <c r="BH1506" s="70">
        <v>37.677000607395577</v>
      </c>
      <c r="BI1506" s="50">
        <v>21.141732283464599</v>
      </c>
      <c r="BJ1506" s="50">
        <v>21.141732283464599</v>
      </c>
      <c r="BK1506" s="50">
        <v>11.929133858267701</v>
      </c>
      <c r="BL1506" s="357">
        <v>8.7375807000000152E-2</v>
      </c>
      <c r="BM1506" s="73">
        <v>36</v>
      </c>
      <c r="BN1506" s="107" t="s">
        <v>3374</v>
      </c>
      <c r="BO1506" s="46" t="s">
        <v>3891</v>
      </c>
      <c r="BP1506" s="74" t="s">
        <v>3907</v>
      </c>
      <c r="BQ1506" s="74" t="s">
        <v>5194</v>
      </c>
      <c r="BR1506" s="74" t="s">
        <v>5195</v>
      </c>
      <c r="BS1506" s="74" t="s">
        <v>5169</v>
      </c>
      <c r="BT1506" s="74" t="s">
        <v>5196</v>
      </c>
      <c r="BU1506" s="74" t="s">
        <v>5197</v>
      </c>
      <c r="BV1506" s="74" t="s">
        <v>3909</v>
      </c>
      <c r="BW1506" s="74"/>
      <c r="BX1506" s="74"/>
      <c r="BY1506" s="74"/>
      <c r="BZ1506" s="300" t="s">
        <v>7713</v>
      </c>
      <c r="CA1506" s="413" t="s">
        <v>7719</v>
      </c>
      <c r="CB1506" s="300" t="s">
        <v>7716</v>
      </c>
      <c r="CC1506" s="413" t="s">
        <v>7718</v>
      </c>
      <c r="CD1506" s="311" t="str">
        <f t="shared" si="179"/>
        <v>DISCONTINUED - MR301 The Standard, 18x9, +18mm Offset, 8x6.5, 130.81mm Centerbore, Matte Black</v>
      </c>
      <c r="CE1506" s="311" t="s">
        <v>3721</v>
      </c>
      <c r="CF1506" s="311" t="s">
        <v>3720</v>
      </c>
      <c r="CG1506" s="300" t="str">
        <f t="shared" si="178"/>
        <v>STREET (3XX)</v>
      </c>
    </row>
    <row r="1507" spans="1:85" s="36" customFormat="1" ht="15" customHeight="1">
      <c r="A1507" s="571">
        <f t="shared" si="177"/>
        <v>1504</v>
      </c>
      <c r="B1507" s="92" t="s">
        <v>84</v>
      </c>
      <c r="C1507" s="92" t="s">
        <v>1038</v>
      </c>
      <c r="D1507" s="92" t="s">
        <v>1975</v>
      </c>
      <c r="E1507" s="84" t="s">
        <v>10346</v>
      </c>
      <c r="F1507" s="84" t="s">
        <v>10346</v>
      </c>
      <c r="G1507" s="83"/>
      <c r="H1507" s="83"/>
      <c r="I1507" s="72" t="s">
        <v>2015</v>
      </c>
      <c r="J1507" s="305">
        <v>43326.52784722222</v>
      </c>
      <c r="K1507" s="417">
        <v>45939</v>
      </c>
      <c r="L1507" s="282" t="s">
        <v>1239</v>
      </c>
      <c r="M1507" s="328">
        <v>419</v>
      </c>
      <c r="N1507" s="85"/>
      <c r="O1507" s="409"/>
      <c r="P1507" s="29">
        <v>18</v>
      </c>
      <c r="Q1507" s="8">
        <v>9</v>
      </c>
      <c r="R1507" s="92" t="s">
        <v>1089</v>
      </c>
      <c r="S1507" s="3">
        <v>6</v>
      </c>
      <c r="T1507" s="29">
        <v>5.5</v>
      </c>
      <c r="U1507" s="29">
        <v>18</v>
      </c>
      <c r="V1507" s="16">
        <v>5.75</v>
      </c>
      <c r="W1507" s="93" t="s">
        <v>85</v>
      </c>
      <c r="X1507" s="16">
        <v>106.25</v>
      </c>
      <c r="Y1507" s="8">
        <v>33.54</v>
      </c>
      <c r="Z1507" s="47">
        <v>2650</v>
      </c>
      <c r="AA1507" s="71" t="s">
        <v>2165</v>
      </c>
      <c r="AB1507" s="72" t="s">
        <v>2845</v>
      </c>
      <c r="AC1507" s="47" t="s">
        <v>9733</v>
      </c>
      <c r="AD1507" s="71" t="s">
        <v>1598</v>
      </c>
      <c r="AE1507" s="46" t="s">
        <v>8501</v>
      </c>
      <c r="AF1507" s="82">
        <v>22</v>
      </c>
      <c r="AG1507" s="73" t="s">
        <v>85</v>
      </c>
      <c r="AH1507" s="73" t="s">
        <v>85</v>
      </c>
      <c r="AI1507" s="73" t="s">
        <v>85</v>
      </c>
      <c r="AJ1507" s="73" t="s">
        <v>85</v>
      </c>
      <c r="AK1507" s="9" t="s">
        <v>85</v>
      </c>
      <c r="AL1507" s="3" t="s">
        <v>236</v>
      </c>
      <c r="AM1507" s="74" t="s">
        <v>1649</v>
      </c>
      <c r="AN1507" s="38">
        <v>2.75</v>
      </c>
      <c r="AO1507" s="3">
        <v>78.3</v>
      </c>
      <c r="AP1507" s="75">
        <v>16.2</v>
      </c>
      <c r="AQ1507" s="75">
        <v>60</v>
      </c>
      <c r="AR1507" s="3">
        <v>170</v>
      </c>
      <c r="AS1507" s="34">
        <v>11</v>
      </c>
      <c r="AT1507" s="34">
        <v>32</v>
      </c>
      <c r="AU1507" s="34">
        <v>50</v>
      </c>
      <c r="AV1507" s="34">
        <v>70</v>
      </c>
      <c r="AW1507" s="34">
        <v>219</v>
      </c>
      <c r="AX1507" s="94">
        <v>215</v>
      </c>
      <c r="AY1507" s="383">
        <v>103.36</v>
      </c>
      <c r="AZ1507" s="382">
        <v>31.63</v>
      </c>
      <c r="BA1507" s="382">
        <v>39.94</v>
      </c>
      <c r="BB1507" s="49">
        <v>0</v>
      </c>
      <c r="BC1507" s="48">
        <v>0</v>
      </c>
      <c r="BD1507" s="92" t="s">
        <v>85</v>
      </c>
      <c r="BE1507" s="412" t="s">
        <v>85</v>
      </c>
      <c r="BF1507" s="92" t="s">
        <v>85</v>
      </c>
      <c r="BG1507" s="412" t="s">
        <v>85</v>
      </c>
      <c r="BH1507" s="70">
        <v>38.36</v>
      </c>
      <c r="BI1507" s="50">
        <v>21.141732283464599</v>
      </c>
      <c r="BJ1507" s="50">
        <v>21.141732283464599</v>
      </c>
      <c r="BK1507" s="50">
        <v>11.929133858267701</v>
      </c>
      <c r="BL1507" s="357">
        <v>8.7375807000000152E-2</v>
      </c>
      <c r="BM1507" s="73">
        <v>36</v>
      </c>
      <c r="BN1507" s="107" t="s">
        <v>3374</v>
      </c>
      <c r="BO1507" s="46" t="s">
        <v>3891</v>
      </c>
      <c r="BP1507" s="29" t="s">
        <v>3907</v>
      </c>
      <c r="BQ1507" s="29" t="s">
        <v>5213</v>
      </c>
      <c r="BR1507" s="29" t="s">
        <v>5214</v>
      </c>
      <c r="BS1507" s="29" t="s">
        <v>5215</v>
      </c>
      <c r="BT1507" s="74" t="s">
        <v>5216</v>
      </c>
      <c r="BU1507" s="74" t="s">
        <v>4101</v>
      </c>
      <c r="BV1507" s="74" t="s">
        <v>3909</v>
      </c>
      <c r="BW1507" s="74"/>
      <c r="BX1507" s="74"/>
      <c r="BY1507" s="74"/>
      <c r="BZ1507" s="300" t="s">
        <v>6158</v>
      </c>
      <c r="CA1507" s="356" t="s">
        <v>7838</v>
      </c>
      <c r="CB1507" s="300" t="s">
        <v>6164</v>
      </c>
      <c r="CC1507" s="356" t="s">
        <v>7837</v>
      </c>
      <c r="CD1507" s="311" t="str">
        <f t="shared" si="179"/>
        <v>DISCONTINUED - MR314, 18x9, +18mm Offset, 6x5.5, 106.25mm Centerbore, Matte Black</v>
      </c>
      <c r="CE1507" s="311" t="s">
        <v>3721</v>
      </c>
      <c r="CF1507" s="311" t="s">
        <v>3720</v>
      </c>
      <c r="CG1507" s="300" t="str">
        <f t="shared" si="178"/>
        <v>STREET (3XX)</v>
      </c>
    </row>
    <row r="1508" spans="1:85" s="36" customFormat="1" ht="15" customHeight="1">
      <c r="A1508" s="571">
        <f t="shared" si="177"/>
        <v>1505</v>
      </c>
      <c r="B1508" s="97" t="s">
        <v>84</v>
      </c>
      <c r="C1508" s="97" t="s">
        <v>1038</v>
      </c>
      <c r="D1508" s="97" t="s">
        <v>1976</v>
      </c>
      <c r="E1508" s="84" t="s">
        <v>10347</v>
      </c>
      <c r="F1508" s="84" t="s">
        <v>10347</v>
      </c>
      <c r="G1508" s="83"/>
      <c r="H1508" s="83"/>
      <c r="I1508" s="42" t="s">
        <v>3127</v>
      </c>
      <c r="J1508" s="315">
        <v>43613</v>
      </c>
      <c r="K1508" s="417">
        <v>45939</v>
      </c>
      <c r="L1508" s="282" t="s">
        <v>1239</v>
      </c>
      <c r="M1508" s="328">
        <v>399</v>
      </c>
      <c r="N1508" s="85"/>
      <c r="O1508" s="409"/>
      <c r="P1508" s="83">
        <v>18</v>
      </c>
      <c r="Q1508" s="8">
        <v>9</v>
      </c>
      <c r="R1508" s="92" t="s">
        <v>1688</v>
      </c>
      <c r="S1508" s="13">
        <v>5</v>
      </c>
      <c r="T1508" s="83">
        <v>150</v>
      </c>
      <c r="U1508" s="83">
        <v>18</v>
      </c>
      <c r="V1508" s="40">
        <v>5.75</v>
      </c>
      <c r="W1508" s="95" t="s">
        <v>85</v>
      </c>
      <c r="X1508" s="40">
        <v>110.5</v>
      </c>
      <c r="Y1508" s="41">
        <v>34.590000000000003</v>
      </c>
      <c r="Z1508" s="47">
        <v>2650</v>
      </c>
      <c r="AA1508" s="11" t="s">
        <v>2165</v>
      </c>
      <c r="AB1508" s="42" t="s">
        <v>2845</v>
      </c>
      <c r="AC1508" s="47" t="s">
        <v>9739</v>
      </c>
      <c r="AD1508" s="99" t="s">
        <v>2051</v>
      </c>
      <c r="AE1508" s="46" t="s">
        <v>8502</v>
      </c>
      <c r="AF1508" s="82">
        <v>33</v>
      </c>
      <c r="AG1508" s="14" t="s">
        <v>85</v>
      </c>
      <c r="AH1508" s="31" t="s">
        <v>1786</v>
      </c>
      <c r="AI1508" s="14" t="s">
        <v>85</v>
      </c>
      <c r="AJ1508" s="31" t="s">
        <v>2484</v>
      </c>
      <c r="AK1508" s="9">
        <v>1.1000000000000001</v>
      </c>
      <c r="AL1508" s="11" t="s">
        <v>237</v>
      </c>
      <c r="AM1508" s="13" t="s">
        <v>85</v>
      </c>
      <c r="AN1508" s="38" t="s">
        <v>85</v>
      </c>
      <c r="AO1508" s="13" t="s">
        <v>85</v>
      </c>
      <c r="AP1508" s="75">
        <v>16.2</v>
      </c>
      <c r="AQ1508" s="75">
        <v>60</v>
      </c>
      <c r="AR1508" s="13">
        <v>180</v>
      </c>
      <c r="AS1508" s="67">
        <v>3</v>
      </c>
      <c r="AT1508" s="67">
        <v>17</v>
      </c>
      <c r="AU1508" s="67">
        <v>30</v>
      </c>
      <c r="AV1508" s="67">
        <v>47</v>
      </c>
      <c r="AW1508" s="96">
        <v>216</v>
      </c>
      <c r="AX1508" s="96">
        <v>216</v>
      </c>
      <c r="AY1508" s="68">
        <v>110.5</v>
      </c>
      <c r="AZ1508" s="49">
        <v>52</v>
      </c>
      <c r="BA1508" s="49">
        <v>52</v>
      </c>
      <c r="BB1508" s="49">
        <v>42</v>
      </c>
      <c r="BC1508" s="48">
        <v>1.65</v>
      </c>
      <c r="BD1508" s="97" t="s">
        <v>85</v>
      </c>
      <c r="BE1508" s="412" t="s">
        <v>85</v>
      </c>
      <c r="BF1508" s="97" t="s">
        <v>85</v>
      </c>
      <c r="BG1508" s="412" t="s">
        <v>85</v>
      </c>
      <c r="BH1508" s="70">
        <v>40.32</v>
      </c>
      <c r="BI1508" s="50">
        <v>21.141732283464599</v>
      </c>
      <c r="BJ1508" s="50">
        <v>21.141732283464599</v>
      </c>
      <c r="BK1508" s="50">
        <v>11.929133858267701</v>
      </c>
      <c r="BL1508" s="357">
        <v>8.7375807000000152E-2</v>
      </c>
      <c r="BM1508" s="14">
        <v>36</v>
      </c>
      <c r="BN1508" s="107" t="s">
        <v>3374</v>
      </c>
      <c r="BO1508" s="46" t="s">
        <v>3891</v>
      </c>
      <c r="BP1508" s="29" t="s">
        <v>3907</v>
      </c>
      <c r="BQ1508" s="29" t="s">
        <v>5175</v>
      </c>
      <c r="BR1508" s="29" t="s">
        <v>2709</v>
      </c>
      <c r="BS1508" s="29" t="s">
        <v>5199</v>
      </c>
      <c r="BT1508" s="74" t="s">
        <v>5210</v>
      </c>
      <c r="BU1508" s="74" t="s">
        <v>5189</v>
      </c>
      <c r="BV1508" s="74" t="s">
        <v>4101</v>
      </c>
      <c r="BW1508" s="74" t="s">
        <v>3909</v>
      </c>
      <c r="BX1508" s="74"/>
      <c r="BY1508" s="74"/>
      <c r="BZ1508" s="300" t="s">
        <v>6169</v>
      </c>
      <c r="CA1508" s="356" t="s">
        <v>7847</v>
      </c>
      <c r="CB1508" s="300" t="s">
        <v>6171</v>
      </c>
      <c r="CC1508" s="356" t="s">
        <v>7848</v>
      </c>
      <c r="CD1508" s="311" t="str">
        <f t="shared" si="179"/>
        <v>DISCONTINUED - MR315, 18x9, +18mm Offset, 5x150, 110.5mm Centerbore, Matte Black</v>
      </c>
      <c r="CE1508" s="311" t="s">
        <v>3721</v>
      </c>
      <c r="CF1508" s="311" t="s">
        <v>3720</v>
      </c>
      <c r="CG1508" s="300" t="str">
        <f t="shared" si="178"/>
        <v>STREET (3XX)</v>
      </c>
    </row>
    <row r="1509" spans="1:85" s="36" customFormat="1" ht="15" customHeight="1">
      <c r="A1509" s="571">
        <f t="shared" si="177"/>
        <v>1506</v>
      </c>
      <c r="B1509" s="92" t="s">
        <v>84</v>
      </c>
      <c r="C1509" s="92" t="s">
        <v>1038</v>
      </c>
      <c r="D1509" s="92" t="s">
        <v>4208</v>
      </c>
      <c r="E1509" s="129" t="s">
        <v>10348</v>
      </c>
      <c r="F1509" s="84" t="s">
        <v>10348</v>
      </c>
      <c r="G1509" s="83"/>
      <c r="H1509" s="83"/>
      <c r="I1509" s="72" t="s">
        <v>4235</v>
      </c>
      <c r="J1509" s="305">
        <v>44026</v>
      </c>
      <c r="K1509" s="417">
        <v>45939</v>
      </c>
      <c r="L1509" s="282" t="s">
        <v>1239</v>
      </c>
      <c r="M1509" s="328">
        <v>419</v>
      </c>
      <c r="N1509" s="85"/>
      <c r="O1509" s="409"/>
      <c r="P1509" s="29">
        <v>18</v>
      </c>
      <c r="Q1509" s="8">
        <v>9</v>
      </c>
      <c r="R1509" s="92" t="s">
        <v>1701</v>
      </c>
      <c r="S1509" s="3">
        <v>8</v>
      </c>
      <c r="T1509" s="29">
        <v>180</v>
      </c>
      <c r="U1509" s="29">
        <v>18</v>
      </c>
      <c r="V1509" s="16">
        <v>5.75</v>
      </c>
      <c r="W1509" s="93" t="s">
        <v>85</v>
      </c>
      <c r="X1509" s="16">
        <v>130.81</v>
      </c>
      <c r="Y1509" s="8">
        <v>34.979999999999997</v>
      </c>
      <c r="Z1509" s="47">
        <v>3640</v>
      </c>
      <c r="AA1509" s="71" t="s">
        <v>2165</v>
      </c>
      <c r="AB1509" s="71" t="s">
        <v>2845</v>
      </c>
      <c r="AC1509" s="47" t="s">
        <v>9731</v>
      </c>
      <c r="AD1509" s="74" t="s">
        <v>1597</v>
      </c>
      <c r="AE1509" s="46" t="s">
        <v>8503</v>
      </c>
      <c r="AF1509" s="82">
        <v>33</v>
      </c>
      <c r="AG1509" s="80" t="s">
        <v>85</v>
      </c>
      <c r="AH1509" s="73" t="s">
        <v>85</v>
      </c>
      <c r="AI1509" s="13" t="s">
        <v>2863</v>
      </c>
      <c r="AJ1509" s="73" t="s">
        <v>1497</v>
      </c>
      <c r="AK1509" s="9">
        <v>1.1000000000000001</v>
      </c>
      <c r="AL1509" s="92" t="s">
        <v>237</v>
      </c>
      <c r="AM1509" s="92" t="s">
        <v>85</v>
      </c>
      <c r="AN1509" s="38" t="s">
        <v>85</v>
      </c>
      <c r="AO1509" s="92" t="s">
        <v>85</v>
      </c>
      <c r="AP1509" s="75">
        <v>16.2</v>
      </c>
      <c r="AQ1509" s="75">
        <v>60</v>
      </c>
      <c r="AR1509" s="3">
        <v>210</v>
      </c>
      <c r="AS1509" s="34">
        <v>0</v>
      </c>
      <c r="AT1509" s="34">
        <v>0</v>
      </c>
      <c r="AU1509" s="34">
        <v>36</v>
      </c>
      <c r="AV1509" s="34">
        <v>64.59</v>
      </c>
      <c r="AW1509" s="34">
        <v>219</v>
      </c>
      <c r="AX1509" s="94">
        <v>215.8</v>
      </c>
      <c r="AY1509" s="381">
        <v>123.1</v>
      </c>
      <c r="AZ1509" s="382">
        <v>92</v>
      </c>
      <c r="BA1509" s="382">
        <v>92</v>
      </c>
      <c r="BB1509" s="49">
        <v>21</v>
      </c>
      <c r="BC1509" s="48">
        <v>0.83</v>
      </c>
      <c r="BD1509" s="3" t="s">
        <v>85</v>
      </c>
      <c r="BE1509" s="412" t="s">
        <v>85</v>
      </c>
      <c r="BF1509" s="3" t="s">
        <v>85</v>
      </c>
      <c r="BG1509" s="412" t="s">
        <v>85</v>
      </c>
      <c r="BH1509" s="70">
        <v>41.18</v>
      </c>
      <c r="BI1509" s="50">
        <v>21.141732283464599</v>
      </c>
      <c r="BJ1509" s="50">
        <v>21.141732283464599</v>
      </c>
      <c r="BK1509" s="50">
        <v>11.929133858267701</v>
      </c>
      <c r="BL1509" s="357">
        <v>8.7375807000000152E-2</v>
      </c>
      <c r="BM1509" s="14">
        <v>36</v>
      </c>
      <c r="BN1509" s="107" t="s">
        <v>3374</v>
      </c>
      <c r="BO1509" s="46" t="s">
        <v>3891</v>
      </c>
      <c r="BP1509" s="29" t="s">
        <v>3907</v>
      </c>
      <c r="BQ1509" s="29" t="s">
        <v>4614</v>
      </c>
      <c r="BR1509" s="29" t="s">
        <v>5224</v>
      </c>
      <c r="BS1509" s="29" t="s">
        <v>5199</v>
      </c>
      <c r="BT1509" s="74" t="s">
        <v>5225</v>
      </c>
      <c r="BU1509" s="74" t="s">
        <v>5226</v>
      </c>
      <c r="BV1509" s="74" t="s">
        <v>4101</v>
      </c>
      <c r="BW1509" s="74" t="s">
        <v>3909</v>
      </c>
      <c r="BX1509" s="74"/>
      <c r="BY1509" s="74"/>
      <c r="BZ1509" s="300" t="s">
        <v>6205</v>
      </c>
      <c r="CA1509" s="363" t="s">
        <v>7358</v>
      </c>
      <c r="CB1509" s="300" t="s">
        <v>6209</v>
      </c>
      <c r="CC1509" s="363" t="s">
        <v>7359</v>
      </c>
      <c r="CD1509" s="311" t="str">
        <f t="shared" si="179"/>
        <v>DISCONTINUED - MR317, 18x9, +18mm Offset, 8x180, 130.81mm Centerbore, Matte Black</v>
      </c>
      <c r="CE1509" s="311" t="s">
        <v>3721</v>
      </c>
      <c r="CF1509" s="311" t="s">
        <v>3720</v>
      </c>
      <c r="CG1509" s="300" t="str">
        <f t="shared" si="178"/>
        <v>STREET (3XX)</v>
      </c>
    </row>
    <row r="1510" spans="1:85" s="36" customFormat="1" ht="15" customHeight="1">
      <c r="A1510" s="571">
        <f t="shared" si="177"/>
        <v>1507</v>
      </c>
      <c r="B1510" s="92" t="s">
        <v>84</v>
      </c>
      <c r="C1510" s="92" t="s">
        <v>1038</v>
      </c>
      <c r="D1510" s="92" t="s">
        <v>5733</v>
      </c>
      <c r="E1510" s="129" t="s">
        <v>10349</v>
      </c>
      <c r="F1510" s="84" t="s">
        <v>10349</v>
      </c>
      <c r="G1510" s="83"/>
      <c r="H1510" s="83"/>
      <c r="I1510" s="305" t="s">
        <v>5690</v>
      </c>
      <c r="J1510" s="305">
        <v>44672.367317870368</v>
      </c>
      <c r="K1510" s="417">
        <v>45939</v>
      </c>
      <c r="L1510" s="282" t="s">
        <v>1239</v>
      </c>
      <c r="M1510" s="328">
        <v>249</v>
      </c>
      <c r="N1510" s="85"/>
      <c r="O1510" s="409"/>
      <c r="P1510" s="29">
        <v>15</v>
      </c>
      <c r="Q1510" s="8">
        <v>7</v>
      </c>
      <c r="R1510" s="92" t="s">
        <v>1684</v>
      </c>
      <c r="S1510" s="3">
        <v>5</v>
      </c>
      <c r="T1510" s="29">
        <v>100</v>
      </c>
      <c r="U1510" s="29">
        <v>15</v>
      </c>
      <c r="V1510" s="16">
        <v>4.55</v>
      </c>
      <c r="W1510" s="93" t="s">
        <v>85</v>
      </c>
      <c r="X1510" s="16">
        <v>56.1</v>
      </c>
      <c r="Y1510" s="8">
        <v>18.37</v>
      </c>
      <c r="Z1510" s="47">
        <v>1900</v>
      </c>
      <c r="AA1510" s="11" t="s">
        <v>2168</v>
      </c>
      <c r="AB1510" s="11" t="s">
        <v>2846</v>
      </c>
      <c r="AC1510" s="47" t="s">
        <v>9955</v>
      </c>
      <c r="AD1510" s="74" t="s">
        <v>5621</v>
      </c>
      <c r="AE1510" s="46" t="s">
        <v>8501</v>
      </c>
      <c r="AF1510" s="82">
        <v>22</v>
      </c>
      <c r="AG1510" s="80" t="s">
        <v>85</v>
      </c>
      <c r="AH1510" s="73" t="s">
        <v>85</v>
      </c>
      <c r="AI1510" s="73" t="s">
        <v>85</v>
      </c>
      <c r="AJ1510" s="73" t="s">
        <v>85</v>
      </c>
      <c r="AK1510" s="9" t="s">
        <v>85</v>
      </c>
      <c r="AL1510" s="13" t="s">
        <v>237</v>
      </c>
      <c r="AM1510" s="75" t="s">
        <v>85</v>
      </c>
      <c r="AN1510" s="38" t="s">
        <v>85</v>
      </c>
      <c r="AO1510" s="3" t="s">
        <v>85</v>
      </c>
      <c r="AP1510" s="75">
        <v>16.2</v>
      </c>
      <c r="AQ1510" s="75">
        <v>60</v>
      </c>
      <c r="AR1510" s="3">
        <v>148</v>
      </c>
      <c r="AS1510" s="34">
        <v>16</v>
      </c>
      <c r="AT1510" s="34">
        <v>21</v>
      </c>
      <c r="AU1510" s="34">
        <v>25</v>
      </c>
      <c r="AV1510" s="34">
        <v>22</v>
      </c>
      <c r="AW1510" s="34">
        <v>182</v>
      </c>
      <c r="AX1510" s="94">
        <v>171</v>
      </c>
      <c r="AY1510" s="381">
        <v>56.1</v>
      </c>
      <c r="AZ1510" s="382">
        <v>34</v>
      </c>
      <c r="BA1510" s="382">
        <v>34</v>
      </c>
      <c r="BB1510" s="49">
        <v>43</v>
      </c>
      <c r="BC1510" s="48">
        <v>1.69</v>
      </c>
      <c r="BD1510" s="3" t="s">
        <v>85</v>
      </c>
      <c r="BE1510" s="412" t="s">
        <v>85</v>
      </c>
      <c r="BF1510" s="3" t="s">
        <v>85</v>
      </c>
      <c r="BG1510" s="412" t="s">
        <v>85</v>
      </c>
      <c r="BH1510" s="70">
        <v>21.274608300840686</v>
      </c>
      <c r="BI1510" s="50">
        <v>17.8740157480315</v>
      </c>
      <c r="BJ1510" s="50">
        <v>17.8740157480315</v>
      </c>
      <c r="BK1510" s="50">
        <v>9.8425196850393704</v>
      </c>
      <c r="BL1510" s="357">
        <v>5.1529000000000012E-2</v>
      </c>
      <c r="BM1510" s="73">
        <v>48</v>
      </c>
      <c r="BN1510" s="107" t="s">
        <v>3374</v>
      </c>
      <c r="BO1510" s="46" t="s">
        <v>3891</v>
      </c>
      <c r="BP1510" s="29" t="s">
        <v>3907</v>
      </c>
      <c r="BQ1510" s="29" t="s">
        <v>6025</v>
      </c>
      <c r="BR1510" s="29" t="s">
        <v>6026</v>
      </c>
      <c r="BS1510" s="29" t="s">
        <v>6027</v>
      </c>
      <c r="BT1510" s="74" t="s">
        <v>6028</v>
      </c>
      <c r="BU1510" s="74" t="s">
        <v>3909</v>
      </c>
      <c r="BV1510" s="74" t="s">
        <v>6029</v>
      </c>
      <c r="BW1510" s="74"/>
      <c r="BX1510" s="74"/>
      <c r="BY1510" s="74"/>
      <c r="BZ1510" s="300" t="s">
        <v>7901</v>
      </c>
      <c r="CA1510" s="363" t="s">
        <v>7902</v>
      </c>
      <c r="CB1510" s="300" t="s">
        <v>7899</v>
      </c>
      <c r="CC1510" s="363" t="s">
        <v>7900</v>
      </c>
      <c r="CD1510" s="311" t="str">
        <f t="shared" si="179"/>
        <v>DISCONTINUED - MR318, 15x7, +15mm Offset, 5x100, 56.1mm Centerbore, Method Bronze</v>
      </c>
      <c r="CE1510" s="311" t="s">
        <v>3721</v>
      </c>
      <c r="CF1510" s="311" t="s">
        <v>3720</v>
      </c>
      <c r="CG1510" s="300" t="str">
        <f t="shared" si="178"/>
        <v>STREET (3XX)</v>
      </c>
    </row>
    <row r="1511" spans="1:85" s="36" customFormat="1" ht="15" customHeight="1">
      <c r="A1511" s="571">
        <f t="shared" si="177"/>
        <v>1508</v>
      </c>
      <c r="B1511" s="92" t="s">
        <v>84</v>
      </c>
      <c r="C1511" s="92" t="s">
        <v>1038</v>
      </c>
      <c r="D1511" s="92" t="s">
        <v>5733</v>
      </c>
      <c r="E1511" s="129" t="s">
        <v>10350</v>
      </c>
      <c r="F1511" s="84" t="s">
        <v>10350</v>
      </c>
      <c r="G1511" s="83"/>
      <c r="H1511" s="83"/>
      <c r="I1511" s="305" t="s">
        <v>5707</v>
      </c>
      <c r="J1511" s="305">
        <v>44672.367322881946</v>
      </c>
      <c r="K1511" s="417">
        <v>45939</v>
      </c>
      <c r="L1511" s="282" t="s">
        <v>1239</v>
      </c>
      <c r="M1511" s="328">
        <v>345</v>
      </c>
      <c r="N1511" s="85"/>
      <c r="O1511" s="409"/>
      <c r="P1511" s="29">
        <v>17</v>
      </c>
      <c r="Q1511" s="8">
        <v>8.5</v>
      </c>
      <c r="R1511" s="92" t="s">
        <v>1699</v>
      </c>
      <c r="S1511" s="3">
        <v>8</v>
      </c>
      <c r="T1511" s="29">
        <v>6.5</v>
      </c>
      <c r="U1511" s="29">
        <v>0</v>
      </c>
      <c r="V1511" s="16">
        <v>4.7</v>
      </c>
      <c r="W1511" s="93" t="s">
        <v>85</v>
      </c>
      <c r="X1511" s="16">
        <v>130.81</v>
      </c>
      <c r="Y1511" s="8">
        <v>28.44</v>
      </c>
      <c r="Z1511" s="47">
        <v>3640</v>
      </c>
      <c r="AA1511" s="11" t="s">
        <v>4122</v>
      </c>
      <c r="AB1511" s="11" t="s">
        <v>2845</v>
      </c>
      <c r="AC1511" s="47" t="s">
        <v>9627</v>
      </c>
      <c r="AD1511" s="74" t="s">
        <v>4926</v>
      </c>
      <c r="AE1511" s="46" t="s">
        <v>8503</v>
      </c>
      <c r="AF1511" s="82">
        <v>33</v>
      </c>
      <c r="AG1511" s="80" t="s">
        <v>85</v>
      </c>
      <c r="AH1511" s="73" t="s">
        <v>85</v>
      </c>
      <c r="AI1511" s="73" t="s">
        <v>2863</v>
      </c>
      <c r="AJ1511" s="73" t="s">
        <v>85</v>
      </c>
      <c r="AK1511" s="9" t="s">
        <v>85</v>
      </c>
      <c r="AL1511" s="13" t="s">
        <v>237</v>
      </c>
      <c r="AM1511" s="75" t="s">
        <v>85</v>
      </c>
      <c r="AN1511" s="38" t="s">
        <v>85</v>
      </c>
      <c r="AO1511" s="3" t="s">
        <v>85</v>
      </c>
      <c r="AP1511" s="75">
        <v>16.2</v>
      </c>
      <c r="AQ1511" s="75">
        <v>60</v>
      </c>
      <c r="AR1511" s="3">
        <v>200</v>
      </c>
      <c r="AS1511" s="34">
        <v>0</v>
      </c>
      <c r="AT1511" s="34">
        <v>0</v>
      </c>
      <c r="AU1511" s="34">
        <v>27</v>
      </c>
      <c r="AV1511" s="34">
        <v>41</v>
      </c>
      <c r="AW1511" s="34">
        <v>209</v>
      </c>
      <c r="AX1511" s="94">
        <v>201</v>
      </c>
      <c r="AY1511" s="381">
        <v>128</v>
      </c>
      <c r="AZ1511" s="382">
        <v>108</v>
      </c>
      <c r="BA1511" s="382">
        <v>108</v>
      </c>
      <c r="BB1511" s="49">
        <v>48</v>
      </c>
      <c r="BC1511" s="48">
        <v>1.89</v>
      </c>
      <c r="BD1511" s="3" t="s">
        <v>85</v>
      </c>
      <c r="BE1511" s="412" t="s">
        <v>85</v>
      </c>
      <c r="BF1511" s="3" t="s">
        <v>85</v>
      </c>
      <c r="BG1511" s="412" t="s">
        <v>85</v>
      </c>
      <c r="BH1511" s="70">
        <v>32.114002858263831</v>
      </c>
      <c r="BI1511" s="50">
        <v>20.236220472440898</v>
      </c>
      <c r="BJ1511" s="50">
        <v>20.236220472440898</v>
      </c>
      <c r="BK1511" s="50">
        <v>11.417322834645701</v>
      </c>
      <c r="BL1511" s="357">
        <v>7.6616839999999839E-2</v>
      </c>
      <c r="BM1511" s="73">
        <v>36</v>
      </c>
      <c r="BN1511" s="107" t="s">
        <v>3374</v>
      </c>
      <c r="BO1511" s="46" t="s">
        <v>3891</v>
      </c>
      <c r="BP1511" s="29" t="s">
        <v>3907</v>
      </c>
      <c r="BQ1511" s="29" t="s">
        <v>6025</v>
      </c>
      <c r="BR1511" s="29" t="s">
        <v>6026</v>
      </c>
      <c r="BS1511" s="29" t="s">
        <v>6027</v>
      </c>
      <c r="BT1511" s="74" t="s">
        <v>6028</v>
      </c>
      <c r="BU1511" s="74" t="s">
        <v>3909</v>
      </c>
      <c r="BV1511" s="74" t="s">
        <v>6029</v>
      </c>
      <c r="BW1511" s="74"/>
      <c r="BX1511" s="74"/>
      <c r="BY1511" s="74"/>
      <c r="BZ1511" s="300" t="s">
        <v>7895</v>
      </c>
      <c r="CA1511" s="363" t="s">
        <v>7896</v>
      </c>
      <c r="CB1511" s="300" t="s">
        <v>7897</v>
      </c>
      <c r="CC1511" s="363" t="s">
        <v>7898</v>
      </c>
      <c r="CD1511" s="311" t="str">
        <f t="shared" si="179"/>
        <v>DISCONTINUED - MR318, 17x8.5, 0mm Offset, 8x6.5, 130.81mm Centerbore, Gloss Black</v>
      </c>
      <c r="CE1511" s="311" t="s">
        <v>3721</v>
      </c>
      <c r="CF1511" s="311" t="s">
        <v>3720</v>
      </c>
      <c r="CG1511" s="300" t="str">
        <f t="shared" si="178"/>
        <v>STREET (3XX)</v>
      </c>
    </row>
    <row r="1512" spans="1:85" s="36" customFormat="1" ht="15" customHeight="1">
      <c r="A1512" s="571">
        <f t="shared" si="177"/>
        <v>1509</v>
      </c>
      <c r="B1512" s="4" t="s">
        <v>84</v>
      </c>
      <c r="C1512" s="92" t="s">
        <v>1038</v>
      </c>
      <c r="D1512" s="92" t="s">
        <v>5782</v>
      </c>
      <c r="E1512" s="84" t="s">
        <v>10351</v>
      </c>
      <c r="F1512" s="84" t="s">
        <v>10351</v>
      </c>
      <c r="G1512" s="83"/>
      <c r="H1512" s="83"/>
      <c r="I1512" s="346">
        <v>191682030840</v>
      </c>
      <c r="J1512" s="305">
        <v>44755</v>
      </c>
      <c r="K1512" s="417">
        <v>45939</v>
      </c>
      <c r="L1512" s="282" t="s">
        <v>1239</v>
      </c>
      <c r="M1512" s="328">
        <v>345</v>
      </c>
      <c r="N1512" s="85"/>
      <c r="O1512" s="409"/>
      <c r="P1512" s="29" t="s">
        <v>5762</v>
      </c>
      <c r="Q1512" s="8" t="s">
        <v>5763</v>
      </c>
      <c r="R1512" s="92" t="s">
        <v>1692</v>
      </c>
      <c r="S1512" s="3" t="s">
        <v>5764</v>
      </c>
      <c r="T1512" s="29" t="s">
        <v>5764</v>
      </c>
      <c r="U1512" s="29">
        <v>0</v>
      </c>
      <c r="V1512" s="16">
        <v>4.72</v>
      </c>
      <c r="W1512" s="93" t="s">
        <v>85</v>
      </c>
      <c r="X1512" s="16">
        <v>71.5</v>
      </c>
      <c r="Y1512" s="8">
        <v>27.15</v>
      </c>
      <c r="Z1512" s="47">
        <v>2650</v>
      </c>
      <c r="AA1512" s="11" t="s">
        <v>4122</v>
      </c>
      <c r="AB1512" s="11" t="s">
        <v>2845</v>
      </c>
      <c r="AC1512" s="47" t="s">
        <v>9713</v>
      </c>
      <c r="AD1512" s="74" t="s">
        <v>4921</v>
      </c>
      <c r="AE1512" s="46" t="s">
        <v>8501</v>
      </c>
      <c r="AF1512" s="82">
        <v>22</v>
      </c>
      <c r="AG1512" s="80" t="s">
        <v>85</v>
      </c>
      <c r="AH1512" s="73" t="s">
        <v>85</v>
      </c>
      <c r="AI1512" s="73" t="s">
        <v>85</v>
      </c>
      <c r="AJ1512" s="73" t="s">
        <v>85</v>
      </c>
      <c r="AK1512" s="9" t="s">
        <v>85</v>
      </c>
      <c r="AL1512" s="13" t="s">
        <v>237</v>
      </c>
      <c r="AM1512" s="75" t="s">
        <v>85</v>
      </c>
      <c r="AN1512" s="38" t="s">
        <v>85</v>
      </c>
      <c r="AO1512" s="3" t="s">
        <v>85</v>
      </c>
      <c r="AP1512" s="75">
        <v>16.2</v>
      </c>
      <c r="AQ1512" s="75">
        <v>60</v>
      </c>
      <c r="AR1512" s="3" t="s">
        <v>5779</v>
      </c>
      <c r="AS1512" s="34">
        <v>5</v>
      </c>
      <c r="AT1512" s="34">
        <v>21</v>
      </c>
      <c r="AU1512" s="34">
        <v>35</v>
      </c>
      <c r="AV1512" s="34">
        <v>50</v>
      </c>
      <c r="AW1512" s="34">
        <v>209</v>
      </c>
      <c r="AX1512" s="94">
        <v>206</v>
      </c>
      <c r="AY1512" s="381">
        <v>71.5</v>
      </c>
      <c r="AZ1512" s="382">
        <v>45</v>
      </c>
      <c r="BA1512" s="382">
        <v>45</v>
      </c>
      <c r="BB1512" s="49">
        <v>33</v>
      </c>
      <c r="BC1512" s="48">
        <v>1.3</v>
      </c>
      <c r="BD1512" s="3" t="s">
        <v>85</v>
      </c>
      <c r="BE1512" s="412" t="s">
        <v>85</v>
      </c>
      <c r="BF1512" s="3" t="s">
        <v>85</v>
      </c>
      <c r="BG1512" s="412" t="s">
        <v>85</v>
      </c>
      <c r="BH1512" s="70">
        <v>30.864716705882859</v>
      </c>
      <c r="BI1512" s="50">
        <v>20.236220472440898</v>
      </c>
      <c r="BJ1512" s="50">
        <v>20.236220472440898</v>
      </c>
      <c r="BK1512" s="50">
        <v>11.417322834645701</v>
      </c>
      <c r="BL1512" s="357">
        <v>7.6616839999999839E-2</v>
      </c>
      <c r="BM1512" s="73">
        <v>36</v>
      </c>
      <c r="BN1512" s="107" t="s">
        <v>3374</v>
      </c>
      <c r="BO1512" s="46" t="s">
        <v>3891</v>
      </c>
      <c r="BP1512" s="29" t="s">
        <v>3907</v>
      </c>
      <c r="BQ1512" s="29" t="s">
        <v>6574</v>
      </c>
      <c r="BR1512" s="29" t="s">
        <v>6575</v>
      </c>
      <c r="BS1512" s="29" t="s">
        <v>6576</v>
      </c>
      <c r="BT1512" s="74" t="s">
        <v>4101</v>
      </c>
      <c r="BU1512" s="74" t="s">
        <v>3909</v>
      </c>
      <c r="BV1512" s="74" t="s">
        <v>6577</v>
      </c>
      <c r="BW1512" s="74"/>
      <c r="BX1512" s="74"/>
      <c r="BY1512" s="74"/>
      <c r="BZ1512" s="300" t="s">
        <v>6559</v>
      </c>
      <c r="CA1512" s="363" t="s">
        <v>7328</v>
      </c>
      <c r="CB1512" s="300" t="s">
        <v>6558</v>
      </c>
      <c r="CC1512" s="363" t="s">
        <v>7329</v>
      </c>
      <c r="CD1512" s="311" t="str">
        <f t="shared" si="179"/>
        <v>DISCONTINUED - MR319, 17x8.5, 0mm Offset, 5x5, 71.5mm Centerbore, Gloss Black</v>
      </c>
      <c r="CE1512" s="311" t="s">
        <v>3721</v>
      </c>
      <c r="CF1512" s="311" t="s">
        <v>3720</v>
      </c>
      <c r="CG1512" s="300" t="str">
        <f t="shared" si="178"/>
        <v>STREET (3XX)</v>
      </c>
    </row>
    <row r="1513" spans="1:85" s="36" customFormat="1" ht="15" customHeight="1">
      <c r="A1513" s="571">
        <f t="shared" si="177"/>
        <v>1510</v>
      </c>
      <c r="B1513" s="4" t="s">
        <v>84</v>
      </c>
      <c r="C1513" s="92" t="s">
        <v>1038</v>
      </c>
      <c r="D1513" s="92" t="s">
        <v>5782</v>
      </c>
      <c r="E1513" s="84" t="s">
        <v>10352</v>
      </c>
      <c r="F1513" s="84" t="s">
        <v>10352</v>
      </c>
      <c r="G1513" s="83"/>
      <c r="H1513" s="83"/>
      <c r="I1513" s="346">
        <v>191682030901</v>
      </c>
      <c r="J1513" s="305">
        <v>44755</v>
      </c>
      <c r="K1513" s="417">
        <v>45939</v>
      </c>
      <c r="L1513" s="282" t="s">
        <v>1239</v>
      </c>
      <c r="M1513" s="328">
        <v>345</v>
      </c>
      <c r="N1513" s="85"/>
      <c r="O1513" s="409"/>
      <c r="P1513" s="29" t="s">
        <v>5762</v>
      </c>
      <c r="Q1513" s="8" t="s">
        <v>5763</v>
      </c>
      <c r="R1513" s="92" t="s">
        <v>1089</v>
      </c>
      <c r="S1513" s="3" t="s">
        <v>5768</v>
      </c>
      <c r="T1513" s="29" t="s">
        <v>5767</v>
      </c>
      <c r="U1513" s="29">
        <v>0</v>
      </c>
      <c r="V1513" s="16" t="s">
        <v>5765</v>
      </c>
      <c r="W1513" s="93" t="s">
        <v>85</v>
      </c>
      <c r="X1513" s="16" t="s">
        <v>5771</v>
      </c>
      <c r="Y1513" s="8">
        <v>26.9</v>
      </c>
      <c r="Z1513" s="47">
        <v>2650</v>
      </c>
      <c r="AA1513" s="11" t="s">
        <v>4122</v>
      </c>
      <c r="AB1513" s="11" t="s">
        <v>2845</v>
      </c>
      <c r="AC1513" s="47" t="s">
        <v>9717</v>
      </c>
      <c r="AD1513" s="74" t="s">
        <v>4924</v>
      </c>
      <c r="AE1513" s="46" t="s">
        <v>8501</v>
      </c>
      <c r="AF1513" s="82">
        <v>22</v>
      </c>
      <c r="AG1513" s="80" t="s">
        <v>85</v>
      </c>
      <c r="AH1513" s="73" t="s">
        <v>85</v>
      </c>
      <c r="AI1513" s="73" t="s">
        <v>85</v>
      </c>
      <c r="AJ1513" s="73" t="s">
        <v>85</v>
      </c>
      <c r="AK1513" s="9" t="s">
        <v>85</v>
      </c>
      <c r="AL1513" s="13" t="s">
        <v>236</v>
      </c>
      <c r="AM1513" s="75" t="s">
        <v>1649</v>
      </c>
      <c r="AN1513" s="38">
        <v>2.75</v>
      </c>
      <c r="AO1513" s="3">
        <v>78.3</v>
      </c>
      <c r="AP1513" s="75">
        <v>16.2</v>
      </c>
      <c r="AQ1513" s="75">
        <v>60</v>
      </c>
      <c r="AR1513" s="3" t="s">
        <v>5779</v>
      </c>
      <c r="AS1513" s="34">
        <v>5</v>
      </c>
      <c r="AT1513" s="34">
        <v>21</v>
      </c>
      <c r="AU1513" s="34">
        <v>35</v>
      </c>
      <c r="AV1513" s="34">
        <v>50</v>
      </c>
      <c r="AW1513" s="34">
        <v>209</v>
      </c>
      <c r="AX1513" s="94">
        <v>206</v>
      </c>
      <c r="AY1513" s="381">
        <v>103.34</v>
      </c>
      <c r="AZ1513" s="382">
        <v>28.16</v>
      </c>
      <c r="BA1513" s="382">
        <v>45</v>
      </c>
      <c r="BB1513" s="49">
        <v>33</v>
      </c>
      <c r="BC1513" s="48">
        <v>1.3</v>
      </c>
      <c r="BD1513" s="3" t="s">
        <v>85</v>
      </c>
      <c r="BE1513" s="412" t="s">
        <v>85</v>
      </c>
      <c r="BF1513" s="3" t="s">
        <v>85</v>
      </c>
      <c r="BG1513" s="412" t="s">
        <v>85</v>
      </c>
      <c r="BH1513" s="70">
        <v>30.680998154062127</v>
      </c>
      <c r="BI1513" s="50">
        <v>20.236220472440898</v>
      </c>
      <c r="BJ1513" s="50">
        <v>20.236220472440898</v>
      </c>
      <c r="BK1513" s="50">
        <v>11.417322834645701</v>
      </c>
      <c r="BL1513" s="357">
        <v>7.6616839999999839E-2</v>
      </c>
      <c r="BM1513" s="73">
        <v>36</v>
      </c>
      <c r="BN1513" s="107" t="s">
        <v>3374</v>
      </c>
      <c r="BO1513" s="46" t="s">
        <v>3891</v>
      </c>
      <c r="BP1513" s="29" t="s">
        <v>3907</v>
      </c>
      <c r="BQ1513" s="29" t="s">
        <v>6574</v>
      </c>
      <c r="BR1513" s="29" t="s">
        <v>6575</v>
      </c>
      <c r="BS1513" s="29" t="s">
        <v>6576</v>
      </c>
      <c r="BT1513" s="74" t="s">
        <v>4101</v>
      </c>
      <c r="BU1513" s="74" t="s">
        <v>3909</v>
      </c>
      <c r="BV1513" s="74" t="s">
        <v>6577</v>
      </c>
      <c r="BW1513" s="74"/>
      <c r="BX1513" s="74"/>
      <c r="BY1513" s="74"/>
      <c r="BZ1513" s="300" t="s">
        <v>6560</v>
      </c>
      <c r="CA1513" s="363" t="s">
        <v>7316</v>
      </c>
      <c r="CB1513" s="300" t="s">
        <v>6561</v>
      </c>
      <c r="CC1513" s="363" t="s">
        <v>7317</v>
      </c>
      <c r="CD1513" s="311" t="str">
        <f t="shared" si="179"/>
        <v>DISCONTINUED - MR319, 17x8.5, 0mm Offset, 6x5.5, 106.25mm Centerbore, Gloss Black</v>
      </c>
      <c r="CE1513" s="311" t="s">
        <v>3721</v>
      </c>
      <c r="CF1513" s="311" t="s">
        <v>3720</v>
      </c>
      <c r="CG1513" s="300" t="str">
        <f t="shared" si="178"/>
        <v>STREET (3XX)</v>
      </c>
    </row>
    <row r="1514" spans="1:85" s="36" customFormat="1" ht="15" customHeight="1">
      <c r="A1514" s="571">
        <f t="shared" si="177"/>
        <v>1511</v>
      </c>
      <c r="B1514" s="4" t="s">
        <v>84</v>
      </c>
      <c r="C1514" s="92" t="s">
        <v>1038</v>
      </c>
      <c r="D1514" s="92" t="s">
        <v>6024</v>
      </c>
      <c r="E1514" s="84" t="s">
        <v>10353</v>
      </c>
      <c r="F1514" s="84" t="s">
        <v>10353</v>
      </c>
      <c r="G1514" s="83"/>
      <c r="H1514" s="83"/>
      <c r="I1514" s="346">
        <v>191682033858</v>
      </c>
      <c r="J1514" s="305">
        <v>44937.540315590275</v>
      </c>
      <c r="K1514" s="417">
        <v>45939</v>
      </c>
      <c r="L1514" s="282" t="s">
        <v>1239</v>
      </c>
      <c r="M1514" s="328">
        <v>345</v>
      </c>
      <c r="N1514" s="85"/>
      <c r="O1514" s="409"/>
      <c r="P1514" s="29">
        <v>18</v>
      </c>
      <c r="Q1514" s="8">
        <v>9</v>
      </c>
      <c r="R1514" s="92" t="s">
        <v>1697</v>
      </c>
      <c r="S1514" s="3">
        <v>6</v>
      </c>
      <c r="T1514" s="29">
        <v>135</v>
      </c>
      <c r="U1514" s="29">
        <v>18</v>
      </c>
      <c r="V1514" s="16" t="s">
        <v>5777</v>
      </c>
      <c r="W1514" s="93" t="s">
        <v>85</v>
      </c>
      <c r="X1514" s="16">
        <v>87</v>
      </c>
      <c r="Y1514" s="8">
        <v>29.57</v>
      </c>
      <c r="Z1514" s="47">
        <v>2650</v>
      </c>
      <c r="AA1514" s="11" t="s">
        <v>2168</v>
      </c>
      <c r="AB1514" s="11" t="s">
        <v>2846</v>
      </c>
      <c r="AC1514" s="47" t="s">
        <v>9732</v>
      </c>
      <c r="AD1514" s="74" t="s">
        <v>4921</v>
      </c>
      <c r="AE1514" s="46" t="s">
        <v>8501</v>
      </c>
      <c r="AF1514" s="82">
        <v>22</v>
      </c>
      <c r="AG1514" s="80" t="s">
        <v>85</v>
      </c>
      <c r="AH1514" s="80" t="s">
        <v>85</v>
      </c>
      <c r="AI1514" s="80" t="s">
        <v>85</v>
      </c>
      <c r="AJ1514" s="73" t="s">
        <v>85</v>
      </c>
      <c r="AK1514" s="9" t="s">
        <v>85</v>
      </c>
      <c r="AL1514" s="13" t="s">
        <v>237</v>
      </c>
      <c r="AM1514" s="75" t="s">
        <v>85</v>
      </c>
      <c r="AN1514" s="38" t="s">
        <v>85</v>
      </c>
      <c r="AO1514" s="75" t="s">
        <v>85</v>
      </c>
      <c r="AP1514" s="75">
        <v>16.2</v>
      </c>
      <c r="AQ1514" s="75">
        <v>60</v>
      </c>
      <c r="AR1514" s="3">
        <v>175</v>
      </c>
      <c r="AS1514" s="34">
        <v>5</v>
      </c>
      <c r="AT1514" s="34">
        <v>26</v>
      </c>
      <c r="AU1514" s="34">
        <v>42</v>
      </c>
      <c r="AV1514" s="34">
        <v>48</v>
      </c>
      <c r="AW1514" s="34">
        <v>220</v>
      </c>
      <c r="AX1514" s="94">
        <v>213</v>
      </c>
      <c r="AY1514" s="381">
        <v>82.6</v>
      </c>
      <c r="AZ1514" s="382">
        <v>36.979999999999997</v>
      </c>
      <c r="BA1514" s="382">
        <v>45</v>
      </c>
      <c r="BB1514" s="49">
        <v>48</v>
      </c>
      <c r="BC1514" s="48">
        <v>1.89</v>
      </c>
      <c r="BD1514" s="3" t="s">
        <v>85</v>
      </c>
      <c r="BE1514" s="412" t="s">
        <v>85</v>
      </c>
      <c r="BF1514" s="3" t="s">
        <v>85</v>
      </c>
      <c r="BG1514" s="412" t="s">
        <v>85</v>
      </c>
      <c r="BH1514" s="70">
        <v>33.57</v>
      </c>
      <c r="BI1514" s="50">
        <v>21.141732283464599</v>
      </c>
      <c r="BJ1514" s="50">
        <v>21.141732283464599</v>
      </c>
      <c r="BK1514" s="50">
        <v>11.929133858267701</v>
      </c>
      <c r="BL1514" s="357">
        <v>8.7375807000000152E-2</v>
      </c>
      <c r="BM1514" s="73">
        <v>36</v>
      </c>
      <c r="BN1514" s="107" t="s">
        <v>4691</v>
      </c>
      <c r="BO1514" s="46" t="s">
        <v>3891</v>
      </c>
      <c r="BP1514" s="29" t="s">
        <v>3907</v>
      </c>
      <c r="BQ1514" s="29" t="s">
        <v>6685</v>
      </c>
      <c r="BR1514" s="29" t="s">
        <v>6575</v>
      </c>
      <c r="BS1514" s="29" t="s">
        <v>6576</v>
      </c>
      <c r="BT1514" s="74" t="s">
        <v>4101</v>
      </c>
      <c r="BU1514" s="74" t="s">
        <v>3909</v>
      </c>
      <c r="BV1514" s="74" t="s">
        <v>6577</v>
      </c>
      <c r="BW1514" s="74"/>
      <c r="BX1514" s="74"/>
      <c r="BY1514" s="74"/>
      <c r="BZ1514" s="300" t="s">
        <v>7935</v>
      </c>
      <c r="CA1514" s="363" t="s">
        <v>7936</v>
      </c>
      <c r="CB1514" s="300" t="s">
        <v>7937</v>
      </c>
      <c r="CC1514" s="363" t="s">
        <v>7938</v>
      </c>
      <c r="CD1514" s="311" t="str">
        <f t="shared" si="179"/>
        <v>DISCONTINUED - MR320, 18x9, +18mm Offset, 6x135, 87mm Centerbore, Method Bronze</v>
      </c>
      <c r="CE1514" s="311" t="s">
        <v>3721</v>
      </c>
      <c r="CF1514" s="311" t="s">
        <v>3720</v>
      </c>
      <c r="CG1514" s="300" t="str">
        <f t="shared" si="178"/>
        <v>STREET (3XX)</v>
      </c>
    </row>
    <row r="1515" spans="1:85" s="36" customFormat="1" ht="15" customHeight="1">
      <c r="A1515" s="571">
        <f t="shared" si="177"/>
        <v>1512</v>
      </c>
      <c r="B1515" s="4" t="s">
        <v>84</v>
      </c>
      <c r="C1515" s="92" t="s">
        <v>1055</v>
      </c>
      <c r="D1515" s="3" t="s">
        <v>1113</v>
      </c>
      <c r="E1515" s="84" t="s">
        <v>10354</v>
      </c>
      <c r="F1515" s="84" t="s">
        <v>10354</v>
      </c>
      <c r="G1515" s="83" t="s">
        <v>1095</v>
      </c>
      <c r="H1515" s="83"/>
      <c r="I1515" s="72" t="s">
        <v>730</v>
      </c>
      <c r="J1515" s="305">
        <v>41640</v>
      </c>
      <c r="K1515" s="417">
        <v>45939</v>
      </c>
      <c r="L1515" s="282" t="s">
        <v>1239</v>
      </c>
      <c r="M1515" s="328">
        <v>345</v>
      </c>
      <c r="N1515" s="85"/>
      <c r="O1515" s="409"/>
      <c r="P1515" s="5">
        <v>14</v>
      </c>
      <c r="Q1515" s="70">
        <v>7</v>
      </c>
      <c r="R1515" s="92" t="s">
        <v>1683</v>
      </c>
      <c r="S1515" s="5">
        <v>4</v>
      </c>
      <c r="T1515" s="5">
        <v>156</v>
      </c>
      <c r="U1515" s="5">
        <v>13</v>
      </c>
      <c r="V1515" s="17">
        <v>4.3</v>
      </c>
      <c r="W1515" s="5" t="s">
        <v>168</v>
      </c>
      <c r="X1515" s="26">
        <v>132</v>
      </c>
      <c r="Y1515" s="6">
        <v>16.02</v>
      </c>
      <c r="Z1515" s="47">
        <v>1600</v>
      </c>
      <c r="AA1515" s="72" t="s">
        <v>2165</v>
      </c>
      <c r="AB1515" s="72" t="s">
        <v>2845</v>
      </c>
      <c r="AC1515" s="47" t="s">
        <v>9772</v>
      </c>
      <c r="AD1515" s="2" t="s">
        <v>1582</v>
      </c>
      <c r="AE1515" s="46" t="s">
        <v>8503</v>
      </c>
      <c r="AF1515" s="82">
        <v>22</v>
      </c>
      <c r="AG1515" s="80" t="s">
        <v>85</v>
      </c>
      <c r="AH1515" s="2" t="s">
        <v>85</v>
      </c>
      <c r="AI1515" s="2" t="s">
        <v>2862</v>
      </c>
      <c r="AJ1515" s="2" t="s">
        <v>85</v>
      </c>
      <c r="AK1515" s="9" t="s">
        <v>85</v>
      </c>
      <c r="AL1515" s="74" t="s">
        <v>237</v>
      </c>
      <c r="AM1515" s="74" t="s">
        <v>85</v>
      </c>
      <c r="AN1515" s="38" t="s">
        <v>85</v>
      </c>
      <c r="AO1515" s="74" t="s">
        <v>85</v>
      </c>
      <c r="AP1515" s="74">
        <v>14.1</v>
      </c>
      <c r="AQ1515" s="74">
        <v>60</v>
      </c>
      <c r="AR1515" s="74">
        <v>194</v>
      </c>
      <c r="AS1515" s="25">
        <v>0</v>
      </c>
      <c r="AT1515" s="25">
        <v>0.7</v>
      </c>
      <c r="AU1515" s="25">
        <v>5</v>
      </c>
      <c r="AV1515" s="25">
        <v>0</v>
      </c>
      <c r="AW1515" s="25">
        <v>168</v>
      </c>
      <c r="AX1515" s="25">
        <v>161</v>
      </c>
      <c r="AY1515" s="77">
        <v>120</v>
      </c>
      <c r="AZ1515" s="49">
        <v>22</v>
      </c>
      <c r="BA1515" s="49">
        <v>46.5</v>
      </c>
      <c r="BB1515" s="49">
        <v>50</v>
      </c>
      <c r="BC1515" s="48">
        <v>1.97</v>
      </c>
      <c r="BD1515" s="3" t="s">
        <v>3185</v>
      </c>
      <c r="BE1515" s="412">
        <v>89</v>
      </c>
      <c r="BF1515" s="3" t="s">
        <v>1478</v>
      </c>
      <c r="BG1515" s="412">
        <v>11</v>
      </c>
      <c r="BH1515" s="70">
        <v>19.1434730997202</v>
      </c>
      <c r="BI1515" s="50">
        <v>16.968503937007899</v>
      </c>
      <c r="BJ1515" s="50">
        <v>16.968503937007899</v>
      </c>
      <c r="BK1515" s="50">
        <v>10.354330708661401</v>
      </c>
      <c r="BL1515" s="357">
        <v>4.8855143000000059E-2</v>
      </c>
      <c r="BM1515" s="5">
        <v>48</v>
      </c>
      <c r="BN1515" s="107" t="s">
        <v>3374</v>
      </c>
      <c r="BO1515" s="46" t="s">
        <v>3891</v>
      </c>
      <c r="BP1515" s="74" t="s">
        <v>3907</v>
      </c>
      <c r="BQ1515" s="44" t="s">
        <v>4615</v>
      </c>
      <c r="BR1515" s="44" t="s">
        <v>3932</v>
      </c>
      <c r="BS1515" s="74" t="s">
        <v>5167</v>
      </c>
      <c r="BT1515" s="74" t="s">
        <v>5168</v>
      </c>
      <c r="BU1515" s="74" t="s">
        <v>4616</v>
      </c>
      <c r="BV1515" s="74" t="s">
        <v>5169</v>
      </c>
      <c r="BW1515" s="74"/>
      <c r="BX1515" s="74"/>
      <c r="BY1515" s="74"/>
      <c r="BZ1515" s="300" t="s">
        <v>8242</v>
      </c>
      <c r="CA1515" s="356" t="s">
        <v>8243</v>
      </c>
      <c r="CB1515" s="300" t="s">
        <v>8244</v>
      </c>
      <c r="CC1515" s="356" t="s">
        <v>8245</v>
      </c>
      <c r="CD1515" s="311" t="str">
        <f t="shared" si="179"/>
        <v>DISCONTINUED - MR401 UTV Beadlock, 14x7, 4+3/+13mm Offset, 4x156, 132mm Centerbore, Matte Black, w/ BH-H20875</v>
      </c>
      <c r="CE1515" s="311" t="s">
        <v>3721</v>
      </c>
      <c r="CF1515" s="311" t="s">
        <v>3720</v>
      </c>
      <c r="CG1515" s="300" t="str">
        <f t="shared" si="178"/>
        <v>UTV (4XX)</v>
      </c>
    </row>
    <row r="1516" spans="1:85" s="36" customFormat="1" ht="15" customHeight="1">
      <c r="A1516" s="571">
        <f t="shared" si="177"/>
        <v>1513</v>
      </c>
      <c r="B1516" s="4" t="s">
        <v>84</v>
      </c>
      <c r="C1516" s="92" t="s">
        <v>1055</v>
      </c>
      <c r="D1516" s="5" t="s">
        <v>2224</v>
      </c>
      <c r="E1516" s="84" t="s">
        <v>10355</v>
      </c>
      <c r="F1516" s="84" t="s">
        <v>10355</v>
      </c>
      <c r="G1516" s="83" t="s">
        <v>1095</v>
      </c>
      <c r="H1516" s="83"/>
      <c r="I1516" s="72" t="s">
        <v>785</v>
      </c>
      <c r="J1516" s="305">
        <v>41640</v>
      </c>
      <c r="K1516" s="417">
        <v>45939</v>
      </c>
      <c r="L1516" s="282" t="s">
        <v>1239</v>
      </c>
      <c r="M1516" s="328">
        <v>366</v>
      </c>
      <c r="N1516" s="85"/>
      <c r="O1516" s="409"/>
      <c r="P1516" s="5">
        <v>14</v>
      </c>
      <c r="Q1516" s="70">
        <v>10</v>
      </c>
      <c r="R1516" s="92" t="s">
        <v>1682</v>
      </c>
      <c r="S1516" s="5">
        <v>4</v>
      </c>
      <c r="T1516" s="5">
        <v>136</v>
      </c>
      <c r="U1516" s="5">
        <v>0</v>
      </c>
      <c r="V1516" s="17">
        <v>5.3</v>
      </c>
      <c r="W1516" s="5" t="s">
        <v>178</v>
      </c>
      <c r="X1516" s="26">
        <v>106</v>
      </c>
      <c r="Y1516" s="70">
        <v>15.47</v>
      </c>
      <c r="Z1516" s="47">
        <v>1600</v>
      </c>
      <c r="AA1516" s="72" t="s">
        <v>2165</v>
      </c>
      <c r="AB1516" s="72" t="s">
        <v>2845</v>
      </c>
      <c r="AC1516" s="47" t="s">
        <v>9605</v>
      </c>
      <c r="AD1516" s="2" t="s">
        <v>2310</v>
      </c>
      <c r="AE1516" s="46" t="s">
        <v>8502</v>
      </c>
      <c r="AF1516" s="82">
        <v>22</v>
      </c>
      <c r="AG1516" s="80" t="s">
        <v>85</v>
      </c>
      <c r="AH1516" s="74" t="s">
        <v>1792</v>
      </c>
      <c r="AI1516" s="73" t="s">
        <v>85</v>
      </c>
      <c r="AJ1516" s="2" t="s">
        <v>85</v>
      </c>
      <c r="AK1516" s="9" t="s">
        <v>85</v>
      </c>
      <c r="AL1516" s="74" t="s">
        <v>237</v>
      </c>
      <c r="AM1516" s="74" t="s">
        <v>85</v>
      </c>
      <c r="AN1516" s="38" t="s">
        <v>85</v>
      </c>
      <c r="AO1516" s="74" t="s">
        <v>85</v>
      </c>
      <c r="AP1516" s="74">
        <v>14.1</v>
      </c>
      <c r="AQ1516" s="74">
        <v>60</v>
      </c>
      <c r="AR1516" s="74">
        <v>183</v>
      </c>
      <c r="AS1516" s="25">
        <v>0</v>
      </c>
      <c r="AT1516" s="25">
        <v>9</v>
      </c>
      <c r="AU1516" s="25">
        <v>16.7</v>
      </c>
      <c r="AV1516" s="25">
        <v>13.8</v>
      </c>
      <c r="AW1516" s="25">
        <v>167</v>
      </c>
      <c r="AX1516" s="25">
        <v>163</v>
      </c>
      <c r="AY1516" s="77">
        <v>60</v>
      </c>
      <c r="AZ1516" s="49">
        <v>35</v>
      </c>
      <c r="BA1516" s="49">
        <v>35</v>
      </c>
      <c r="BB1516" s="49">
        <v>87</v>
      </c>
      <c r="BC1516" s="48">
        <v>3.43</v>
      </c>
      <c r="BD1516" s="3" t="s">
        <v>3185</v>
      </c>
      <c r="BE1516" s="412">
        <v>89</v>
      </c>
      <c r="BF1516" s="3" t="s">
        <v>1478</v>
      </c>
      <c r="BG1516" s="412">
        <v>11</v>
      </c>
      <c r="BH1516" s="70">
        <v>22.046226218487757</v>
      </c>
      <c r="BI1516" s="50">
        <v>16.8503937007874</v>
      </c>
      <c r="BJ1516" s="50">
        <v>16.8503937007874</v>
      </c>
      <c r="BK1516" s="50">
        <v>12.9133858267717</v>
      </c>
      <c r="BL1516" s="357">
        <v>6.0084352000000188E-2</v>
      </c>
      <c r="BM1516" s="5">
        <v>48</v>
      </c>
      <c r="BN1516" s="107" t="s">
        <v>3374</v>
      </c>
      <c r="BO1516" s="46" t="s">
        <v>3891</v>
      </c>
      <c r="BP1516" s="74" t="s">
        <v>3907</v>
      </c>
      <c r="BQ1516" s="74" t="s">
        <v>5166</v>
      </c>
      <c r="BR1516" s="44" t="s">
        <v>3932</v>
      </c>
      <c r="BS1516" s="74" t="s">
        <v>5170</v>
      </c>
      <c r="BT1516" s="74" t="s">
        <v>5168</v>
      </c>
      <c r="BU1516" s="74" t="s">
        <v>4616</v>
      </c>
      <c r="BV1516" s="74" t="s">
        <v>4451</v>
      </c>
      <c r="BW1516" s="74"/>
      <c r="BX1516" s="74"/>
      <c r="BY1516" s="74"/>
      <c r="BZ1516" s="300" t="s">
        <v>8212</v>
      </c>
      <c r="CA1516" s="356" t="s">
        <v>8213</v>
      </c>
      <c r="CB1516" s="300" t="s">
        <v>8212</v>
      </c>
      <c r="CC1516" s="356" t="s">
        <v>8213</v>
      </c>
      <c r="CD1516" s="311" t="str">
        <f t="shared" si="179"/>
        <v>DISCONTINUED - MR406 UTV Beadlock, 14x10, 5+5/0mm Offset, 4x136, 106mm Centerbore, Matte Black, w/ BH-H20875</v>
      </c>
      <c r="CE1516" s="311" t="s">
        <v>3721</v>
      </c>
      <c r="CF1516" s="311" t="s">
        <v>3720</v>
      </c>
      <c r="CG1516" s="300" t="str">
        <f t="shared" si="178"/>
        <v>UTV (4XX)</v>
      </c>
    </row>
    <row r="1517" spans="1:85" s="36" customFormat="1" ht="15" customHeight="1">
      <c r="A1517" s="571">
        <f t="shared" si="177"/>
        <v>1514</v>
      </c>
      <c r="B1517" s="4" t="s">
        <v>84</v>
      </c>
      <c r="C1517" s="92" t="s">
        <v>1055</v>
      </c>
      <c r="D1517" s="5" t="s">
        <v>5528</v>
      </c>
      <c r="E1517" s="84" t="s">
        <v>10356</v>
      </c>
      <c r="F1517" s="84" t="s">
        <v>10356</v>
      </c>
      <c r="G1517" s="83"/>
      <c r="H1517" s="83"/>
      <c r="I1517" s="72" t="s">
        <v>5546</v>
      </c>
      <c r="J1517" s="305">
        <v>44580.366284722222</v>
      </c>
      <c r="K1517" s="417">
        <v>45939</v>
      </c>
      <c r="L1517" s="282" t="s">
        <v>1239</v>
      </c>
      <c r="M1517" s="328">
        <v>261</v>
      </c>
      <c r="N1517" s="85"/>
      <c r="O1517" s="409"/>
      <c r="P1517" s="5">
        <v>15</v>
      </c>
      <c r="Q1517" s="70">
        <v>7</v>
      </c>
      <c r="R1517" s="92" t="s">
        <v>1683</v>
      </c>
      <c r="S1517" s="5">
        <v>4</v>
      </c>
      <c r="T1517" s="5">
        <v>156</v>
      </c>
      <c r="U1517" s="5">
        <v>38</v>
      </c>
      <c r="V1517" s="17">
        <v>5.33</v>
      </c>
      <c r="W1517" s="5" t="s">
        <v>166</v>
      </c>
      <c r="X1517" s="17">
        <v>132</v>
      </c>
      <c r="Y1517" s="8">
        <v>16.829999999999998</v>
      </c>
      <c r="Z1517" s="47">
        <v>1600</v>
      </c>
      <c r="AA1517" s="72" t="s">
        <v>5558</v>
      </c>
      <c r="AB1517" s="72" t="s">
        <v>5559</v>
      </c>
      <c r="AC1517" s="47" t="s">
        <v>9844</v>
      </c>
      <c r="AD1517" s="2" t="s">
        <v>3942</v>
      </c>
      <c r="AE1517" s="46" t="s">
        <v>8501</v>
      </c>
      <c r="AF1517" s="82">
        <v>22</v>
      </c>
      <c r="AG1517" s="80" t="s">
        <v>85</v>
      </c>
      <c r="AH1517" s="80" t="s">
        <v>85</v>
      </c>
      <c r="AI1517" s="80" t="s">
        <v>85</v>
      </c>
      <c r="AJ1517" s="80" t="s">
        <v>85</v>
      </c>
      <c r="AK1517" s="9" t="s">
        <v>85</v>
      </c>
      <c r="AL1517" s="74" t="s">
        <v>237</v>
      </c>
      <c r="AM1517" s="74" t="s">
        <v>85</v>
      </c>
      <c r="AN1517" s="38" t="s">
        <v>85</v>
      </c>
      <c r="AO1517" s="74" t="s">
        <v>85</v>
      </c>
      <c r="AP1517" s="74">
        <v>14.1</v>
      </c>
      <c r="AQ1517" s="74">
        <v>60</v>
      </c>
      <c r="AR1517" s="74">
        <v>180</v>
      </c>
      <c r="AS1517" s="25">
        <v>0</v>
      </c>
      <c r="AT1517" s="25">
        <v>5</v>
      </c>
      <c r="AU1517" s="25">
        <v>10.8</v>
      </c>
      <c r="AV1517" s="25">
        <v>9</v>
      </c>
      <c r="AW1517" s="25">
        <v>180.6</v>
      </c>
      <c r="AX1517" s="25">
        <v>168.8</v>
      </c>
      <c r="AY1517" s="77">
        <v>125</v>
      </c>
      <c r="AZ1517" s="49">
        <v>47</v>
      </c>
      <c r="BA1517" s="49">
        <v>47</v>
      </c>
      <c r="BB1517" s="49">
        <v>20</v>
      </c>
      <c r="BC1517" s="48">
        <v>0.79</v>
      </c>
      <c r="BD1517" s="3" t="s">
        <v>85</v>
      </c>
      <c r="BE1517" s="412" t="s">
        <v>85</v>
      </c>
      <c r="BF1517" s="3" t="s">
        <v>85</v>
      </c>
      <c r="BG1517" s="412" t="s">
        <v>85</v>
      </c>
      <c r="BH1517" s="70">
        <v>20.58</v>
      </c>
      <c r="BI1517" s="50">
        <v>17.8740157480315</v>
      </c>
      <c r="BJ1517" s="50">
        <v>17.8740157480315</v>
      </c>
      <c r="BK1517" s="50">
        <v>9.8425196850393704</v>
      </c>
      <c r="BL1517" s="357">
        <v>5.1529000000000012E-2</v>
      </c>
      <c r="BM1517" s="5">
        <v>48</v>
      </c>
      <c r="BN1517" s="107" t="s">
        <v>3374</v>
      </c>
      <c r="BO1517" s="46" t="s">
        <v>3891</v>
      </c>
      <c r="BP1517" s="74" t="s">
        <v>5587</v>
      </c>
      <c r="BQ1517" s="74" t="s">
        <v>3907</v>
      </c>
      <c r="BR1517" s="74" t="s">
        <v>4615</v>
      </c>
      <c r="BS1517" s="74" t="s">
        <v>2734</v>
      </c>
      <c r="BT1517" s="74" t="s">
        <v>4116</v>
      </c>
      <c r="BU1517" s="74" t="s">
        <v>5141</v>
      </c>
      <c r="BV1517" s="74" t="s">
        <v>5586</v>
      </c>
      <c r="BW1517" s="74"/>
      <c r="BX1517" s="74"/>
      <c r="BY1517" s="74"/>
      <c r="BZ1517" s="300" t="s">
        <v>6425</v>
      </c>
      <c r="CA1517" s="356" t="s">
        <v>7324</v>
      </c>
      <c r="CB1517" s="300" t="s">
        <v>6427</v>
      </c>
      <c r="CC1517" s="356" t="s">
        <v>7325</v>
      </c>
      <c r="CD1517" s="311" t="str">
        <f t="shared" si="179"/>
        <v>DISCONTINUED - MR414 Bead Grip, 15x7, 5+2/+38mm Offset, 4x156, 132mm Centerbore, Graphite</v>
      </c>
      <c r="CE1517" s="311" t="s">
        <v>3721</v>
      </c>
      <c r="CF1517" s="311" t="s">
        <v>3720</v>
      </c>
      <c r="CG1517" s="300" t="str">
        <f t="shared" si="178"/>
        <v>UTV (4XX)</v>
      </c>
    </row>
    <row r="1518" spans="1:85" s="36" customFormat="1" ht="15" customHeight="1">
      <c r="A1518" s="571">
        <f t="shared" si="177"/>
        <v>1515</v>
      </c>
      <c r="B1518" s="3" t="s">
        <v>84</v>
      </c>
      <c r="C1518" s="92" t="s">
        <v>1247</v>
      </c>
      <c r="D1518" s="74" t="s">
        <v>5484</v>
      </c>
      <c r="E1518" s="84" t="s">
        <v>10357</v>
      </c>
      <c r="F1518" s="84" t="s">
        <v>10357</v>
      </c>
      <c r="G1518" s="83"/>
      <c r="H1518" s="83"/>
      <c r="I1518" s="72" t="s">
        <v>4896</v>
      </c>
      <c r="J1518" s="305">
        <v>44351</v>
      </c>
      <c r="K1518" s="417">
        <v>45939</v>
      </c>
      <c r="L1518" s="282" t="s">
        <v>1239</v>
      </c>
      <c r="M1518" s="328">
        <v>345</v>
      </c>
      <c r="N1518" s="85"/>
      <c r="O1518" s="409"/>
      <c r="P1518" s="74">
        <v>16</v>
      </c>
      <c r="Q1518" s="76">
        <v>6</v>
      </c>
      <c r="R1518" s="92" t="s">
        <v>1687</v>
      </c>
      <c r="S1518" s="74">
        <v>5</v>
      </c>
      <c r="T1518" s="74">
        <v>130</v>
      </c>
      <c r="U1518" s="74">
        <v>68</v>
      </c>
      <c r="V1518" s="77">
        <v>6.17</v>
      </c>
      <c r="W1518" s="93" t="s">
        <v>85</v>
      </c>
      <c r="X1518" s="77">
        <v>78.099999999999994</v>
      </c>
      <c r="Y1518" s="16">
        <v>24.62</v>
      </c>
      <c r="Z1518" s="47">
        <v>3300</v>
      </c>
      <c r="AA1518" s="81" t="s">
        <v>2168</v>
      </c>
      <c r="AB1518" s="71" t="s">
        <v>2846</v>
      </c>
      <c r="AC1518" s="47" t="s">
        <v>10282</v>
      </c>
      <c r="AD1518" s="74" t="s">
        <v>3940</v>
      </c>
      <c r="AE1518" s="46" t="s">
        <v>8501</v>
      </c>
      <c r="AF1518" s="82">
        <v>22</v>
      </c>
      <c r="AG1518" s="80" t="s">
        <v>85</v>
      </c>
      <c r="AH1518" s="14" t="s">
        <v>85</v>
      </c>
      <c r="AI1518" s="14" t="s">
        <v>85</v>
      </c>
      <c r="AJ1518" s="14" t="s">
        <v>85</v>
      </c>
      <c r="AK1518" s="9" t="s">
        <v>85</v>
      </c>
      <c r="AL1518" s="92" t="s">
        <v>236</v>
      </c>
      <c r="AM1518" s="74" t="s">
        <v>85</v>
      </c>
      <c r="AN1518" s="38" t="s">
        <v>85</v>
      </c>
      <c r="AO1518" s="3" t="s">
        <v>85</v>
      </c>
      <c r="AP1518" s="74">
        <v>19</v>
      </c>
      <c r="AQ1518" s="75">
        <v>60</v>
      </c>
      <c r="AR1518" s="74">
        <v>174</v>
      </c>
      <c r="AS1518" s="34">
        <v>1.9</v>
      </c>
      <c r="AT1518" s="34">
        <v>7</v>
      </c>
      <c r="AU1518" s="34">
        <v>8</v>
      </c>
      <c r="AV1518" s="34">
        <v>3</v>
      </c>
      <c r="AW1518" s="34">
        <v>180.8</v>
      </c>
      <c r="AX1518" s="34">
        <v>160</v>
      </c>
      <c r="AY1518" s="384">
        <v>78.099999999999994</v>
      </c>
      <c r="AZ1518" s="382">
        <v>42.31</v>
      </c>
      <c r="BA1518" s="382">
        <v>42.31</v>
      </c>
      <c r="BB1518" s="49">
        <v>0</v>
      </c>
      <c r="BC1518" s="48">
        <v>0</v>
      </c>
      <c r="BD1518" s="3" t="s">
        <v>85</v>
      </c>
      <c r="BE1518" s="412" t="s">
        <v>85</v>
      </c>
      <c r="BF1518" s="3" t="s">
        <v>85</v>
      </c>
      <c r="BG1518" s="412" t="s">
        <v>85</v>
      </c>
      <c r="BH1518" s="70">
        <v>28</v>
      </c>
      <c r="BI1518" s="50">
        <v>18.307086614173201</v>
      </c>
      <c r="BJ1518" s="50">
        <v>18.307086614173201</v>
      </c>
      <c r="BK1518" s="50">
        <v>9.0944881889763796</v>
      </c>
      <c r="BL1518" s="357">
        <v>4.9947974999999846E-2</v>
      </c>
      <c r="BM1518" s="73">
        <v>36</v>
      </c>
      <c r="BN1518" s="107" t="s">
        <v>3374</v>
      </c>
      <c r="BO1518" s="46" t="s">
        <v>3891</v>
      </c>
      <c r="BP1518" s="74" t="s">
        <v>4730</v>
      </c>
      <c r="BQ1518" s="74" t="s">
        <v>3907</v>
      </c>
      <c r="BR1518" s="74" t="s">
        <v>4615</v>
      </c>
      <c r="BS1518" s="74" t="s">
        <v>2734</v>
      </c>
      <c r="BT1518" s="74" t="s">
        <v>4116</v>
      </c>
      <c r="BU1518" s="74" t="s">
        <v>5141</v>
      </c>
      <c r="BV1518" s="74" t="s">
        <v>5127</v>
      </c>
      <c r="BW1518" s="74" t="s">
        <v>4101</v>
      </c>
      <c r="BX1518" s="74" t="s">
        <v>3909</v>
      </c>
      <c r="BY1518" s="74"/>
      <c r="BZ1518" s="300" t="s">
        <v>8312</v>
      </c>
      <c r="CA1518" s="356" t="s">
        <v>8313</v>
      </c>
      <c r="CB1518" s="300" t="s">
        <v>8314</v>
      </c>
      <c r="CC1518" s="356" t="s">
        <v>8315</v>
      </c>
      <c r="CD1518" s="311" t="str">
        <f t="shared" si="179"/>
        <v>DISCONTINUED - MR703 Bead Grip, 16x6, +68mm Offset, 5x130, 78.1mm Centerbore, Method Bronze</v>
      </c>
      <c r="CE1518" s="311" t="s">
        <v>3721</v>
      </c>
      <c r="CF1518" s="311" t="s">
        <v>3720</v>
      </c>
      <c r="CG1518" s="300" t="str">
        <f t="shared" si="178"/>
        <v>TRAIL (7XX)</v>
      </c>
    </row>
    <row r="1519" spans="1:85" s="36" customFormat="1" ht="15" customHeight="1">
      <c r="A1519" s="571">
        <f t="shared" si="177"/>
        <v>1516</v>
      </c>
      <c r="B1519" s="3" t="s">
        <v>84</v>
      </c>
      <c r="C1519" s="92" t="s">
        <v>1247</v>
      </c>
      <c r="D1519" s="74" t="s">
        <v>5484</v>
      </c>
      <c r="E1519" s="84" t="s">
        <v>10358</v>
      </c>
      <c r="F1519" s="84" t="s">
        <v>10358</v>
      </c>
      <c r="G1519" s="83"/>
      <c r="H1519" s="83"/>
      <c r="I1519" s="81" t="s">
        <v>3975</v>
      </c>
      <c r="J1519" s="299">
        <v>43886</v>
      </c>
      <c r="K1519" s="417">
        <v>45939</v>
      </c>
      <c r="L1519" s="282" t="s">
        <v>1239</v>
      </c>
      <c r="M1519" s="328">
        <v>356</v>
      </c>
      <c r="N1519" s="85"/>
      <c r="O1519" s="409"/>
      <c r="P1519" s="74">
        <v>17</v>
      </c>
      <c r="Q1519" s="74">
        <v>7.5</v>
      </c>
      <c r="R1519" s="92" t="s">
        <v>1687</v>
      </c>
      <c r="S1519" s="74">
        <v>5</v>
      </c>
      <c r="T1519" s="74">
        <v>130</v>
      </c>
      <c r="U1519" s="74">
        <v>50</v>
      </c>
      <c r="V1519" s="68">
        <v>6.2</v>
      </c>
      <c r="W1519" s="93" t="s">
        <v>85</v>
      </c>
      <c r="X1519" s="77">
        <v>78.099999999999994</v>
      </c>
      <c r="Y1519" s="76">
        <v>27.56</v>
      </c>
      <c r="Z1519" s="47">
        <v>3640</v>
      </c>
      <c r="AA1519" s="81" t="s">
        <v>2168</v>
      </c>
      <c r="AB1519" s="71" t="s">
        <v>2846</v>
      </c>
      <c r="AC1519" s="47" t="s">
        <v>9921</v>
      </c>
      <c r="AD1519" s="74" t="s">
        <v>3940</v>
      </c>
      <c r="AE1519" s="46" t="s">
        <v>8501</v>
      </c>
      <c r="AF1519" s="82">
        <v>22</v>
      </c>
      <c r="AG1519" s="80" t="s">
        <v>85</v>
      </c>
      <c r="AH1519" s="14" t="s">
        <v>85</v>
      </c>
      <c r="AI1519" s="14" t="s">
        <v>85</v>
      </c>
      <c r="AJ1519" s="14" t="s">
        <v>85</v>
      </c>
      <c r="AK1519" s="9" t="s">
        <v>85</v>
      </c>
      <c r="AL1519" s="92" t="s">
        <v>236</v>
      </c>
      <c r="AM1519" s="74" t="s">
        <v>85</v>
      </c>
      <c r="AN1519" s="38" t="s">
        <v>85</v>
      </c>
      <c r="AO1519" s="74" t="s">
        <v>85</v>
      </c>
      <c r="AP1519" s="74">
        <v>19</v>
      </c>
      <c r="AQ1519" s="75">
        <v>60</v>
      </c>
      <c r="AR1519" s="74">
        <v>160</v>
      </c>
      <c r="AS1519" s="34">
        <v>8</v>
      </c>
      <c r="AT1519" s="34">
        <v>14</v>
      </c>
      <c r="AU1519" s="34">
        <v>17</v>
      </c>
      <c r="AV1519" s="34">
        <v>14.6</v>
      </c>
      <c r="AW1519" s="34">
        <v>199.6</v>
      </c>
      <c r="AX1519" s="34">
        <v>189</v>
      </c>
      <c r="AY1519" s="384">
        <v>78.099999999999994</v>
      </c>
      <c r="AZ1519" s="382">
        <v>39.9</v>
      </c>
      <c r="BA1519" s="382">
        <v>39.9</v>
      </c>
      <c r="BB1519" s="49">
        <v>22</v>
      </c>
      <c r="BC1519" s="48">
        <v>0.87</v>
      </c>
      <c r="BD1519" s="3" t="s">
        <v>85</v>
      </c>
      <c r="BE1519" s="412" t="s">
        <v>85</v>
      </c>
      <c r="BF1519" s="3" t="s">
        <v>85</v>
      </c>
      <c r="BG1519" s="412" t="s">
        <v>85</v>
      </c>
      <c r="BH1519" s="70">
        <v>32.92</v>
      </c>
      <c r="BI1519" s="50">
        <v>20.236220472440898</v>
      </c>
      <c r="BJ1519" s="50">
        <v>20.236220472440898</v>
      </c>
      <c r="BK1519" s="50">
        <v>10.4330708661417</v>
      </c>
      <c r="BL1519" s="357">
        <v>7.001193999999944E-2</v>
      </c>
      <c r="BM1519" s="73">
        <v>36</v>
      </c>
      <c r="BN1519" s="107" t="s">
        <v>3374</v>
      </c>
      <c r="BO1519" s="46" t="s">
        <v>3891</v>
      </c>
      <c r="BP1519" s="74" t="s">
        <v>4730</v>
      </c>
      <c r="BQ1519" s="74" t="s">
        <v>3907</v>
      </c>
      <c r="BR1519" s="74" t="s">
        <v>4615</v>
      </c>
      <c r="BS1519" s="74" t="s">
        <v>2734</v>
      </c>
      <c r="BT1519" s="74" t="s">
        <v>4116</v>
      </c>
      <c r="BU1519" s="74" t="s">
        <v>5141</v>
      </c>
      <c r="BV1519" s="74" t="s">
        <v>5127</v>
      </c>
      <c r="BW1519" s="74" t="s">
        <v>4101</v>
      </c>
      <c r="BX1519" s="74" t="s">
        <v>3909</v>
      </c>
      <c r="BY1519" s="74"/>
      <c r="BZ1519" s="300" t="s">
        <v>8312</v>
      </c>
      <c r="CA1519" s="356" t="s">
        <v>8313</v>
      </c>
      <c r="CB1519" s="300" t="s">
        <v>8314</v>
      </c>
      <c r="CC1519" s="356" t="s">
        <v>8315</v>
      </c>
      <c r="CD1519" s="311" t="str">
        <f t="shared" si="179"/>
        <v>DISCONTINUED - MR703 Bead Grip, 17x7.5, +50mm Offset, 5x130, 78.1mm Centerbore, Method Bronze</v>
      </c>
      <c r="CE1519" s="311" t="s">
        <v>3721</v>
      </c>
      <c r="CF1519" s="311" t="s">
        <v>3720</v>
      </c>
      <c r="CG1519" s="300" t="str">
        <f t="shared" si="178"/>
        <v>TRAIL (7XX)</v>
      </c>
    </row>
    <row r="1520" spans="1:85" s="36" customFormat="1" ht="15" customHeight="1">
      <c r="A1520" s="571">
        <f t="shared" si="177"/>
        <v>1517</v>
      </c>
      <c r="B1520" s="13" t="s">
        <v>84</v>
      </c>
      <c r="C1520" s="97" t="s">
        <v>1247</v>
      </c>
      <c r="D1520" s="75" t="s">
        <v>5485</v>
      </c>
      <c r="E1520" s="84" t="s">
        <v>10359</v>
      </c>
      <c r="F1520" s="84" t="s">
        <v>10359</v>
      </c>
      <c r="G1520" s="83"/>
      <c r="H1520" s="83"/>
      <c r="I1520" s="43" t="s">
        <v>3350</v>
      </c>
      <c r="J1520" s="316">
        <v>43714</v>
      </c>
      <c r="K1520" s="417">
        <v>45939</v>
      </c>
      <c r="L1520" s="282" t="s">
        <v>1239</v>
      </c>
      <c r="M1520" s="328">
        <v>366</v>
      </c>
      <c r="N1520" s="85"/>
      <c r="O1520" s="409"/>
      <c r="P1520" s="75">
        <v>17</v>
      </c>
      <c r="Q1520" s="75">
        <v>8.5</v>
      </c>
      <c r="R1520" s="92" t="s">
        <v>1697</v>
      </c>
      <c r="S1520" s="75">
        <v>6</v>
      </c>
      <c r="T1520" s="75">
        <v>135</v>
      </c>
      <c r="U1520" s="75">
        <v>0</v>
      </c>
      <c r="V1520" s="68">
        <v>4.75</v>
      </c>
      <c r="W1520" s="95" t="s">
        <v>85</v>
      </c>
      <c r="X1520" s="68">
        <v>87</v>
      </c>
      <c r="Y1520" s="39">
        <v>32.85</v>
      </c>
      <c r="Z1520" s="47">
        <v>2650</v>
      </c>
      <c r="AA1520" s="43" t="s">
        <v>2093</v>
      </c>
      <c r="AB1520" s="72" t="s">
        <v>2850</v>
      </c>
      <c r="AC1520" s="47" t="s">
        <v>9716</v>
      </c>
      <c r="AD1520" s="74" t="s">
        <v>3940</v>
      </c>
      <c r="AE1520" s="46" t="s">
        <v>8501</v>
      </c>
      <c r="AF1520" s="82">
        <v>22</v>
      </c>
      <c r="AG1520" s="14" t="s">
        <v>85</v>
      </c>
      <c r="AH1520" s="14" t="s">
        <v>85</v>
      </c>
      <c r="AI1520" s="14" t="s">
        <v>85</v>
      </c>
      <c r="AJ1520" s="14" t="s">
        <v>85</v>
      </c>
      <c r="AK1520" s="9" t="s">
        <v>85</v>
      </c>
      <c r="AL1520" s="92" t="s">
        <v>236</v>
      </c>
      <c r="AM1520" s="75" t="s">
        <v>3335</v>
      </c>
      <c r="AN1520" s="38" t="s">
        <v>85</v>
      </c>
      <c r="AO1520" s="75" t="s">
        <v>85</v>
      </c>
      <c r="AP1520" s="75">
        <v>16.2</v>
      </c>
      <c r="AQ1520" s="75">
        <v>60</v>
      </c>
      <c r="AR1520" s="75">
        <v>175</v>
      </c>
      <c r="AS1520" s="34">
        <v>3</v>
      </c>
      <c r="AT1520" s="34">
        <v>16</v>
      </c>
      <c r="AU1520" s="25">
        <v>41</v>
      </c>
      <c r="AV1520" s="34">
        <v>47.7</v>
      </c>
      <c r="AW1520" s="25">
        <v>209</v>
      </c>
      <c r="AX1520" s="67">
        <v>206</v>
      </c>
      <c r="AY1520" s="385">
        <v>82.6</v>
      </c>
      <c r="AZ1520" s="382">
        <v>35.89</v>
      </c>
      <c r="BA1520" s="382">
        <v>42.81</v>
      </c>
      <c r="BB1520" s="49">
        <v>46</v>
      </c>
      <c r="BC1520" s="48">
        <v>1.81</v>
      </c>
      <c r="BD1520" s="13" t="s">
        <v>85</v>
      </c>
      <c r="BE1520" s="412" t="s">
        <v>85</v>
      </c>
      <c r="BF1520" s="13" t="s">
        <v>85</v>
      </c>
      <c r="BG1520" s="412" t="s">
        <v>85</v>
      </c>
      <c r="BH1520" s="70">
        <v>37.549999999999997</v>
      </c>
      <c r="BI1520" s="50">
        <v>20.236220472440898</v>
      </c>
      <c r="BJ1520" s="50">
        <v>20.236220472440898</v>
      </c>
      <c r="BK1520" s="50">
        <v>11.417322834645701</v>
      </c>
      <c r="BL1520" s="357">
        <v>7.6616839999999839E-2</v>
      </c>
      <c r="BM1520" s="73">
        <v>36</v>
      </c>
      <c r="BN1520" s="107" t="s">
        <v>4691</v>
      </c>
      <c r="BO1520" s="46" t="s">
        <v>3891</v>
      </c>
      <c r="BP1520" s="74" t="s">
        <v>4730</v>
      </c>
      <c r="BQ1520" s="74" t="s">
        <v>3907</v>
      </c>
      <c r="BR1520" s="74" t="s">
        <v>5143</v>
      </c>
      <c r="BS1520" s="74" t="s">
        <v>2734</v>
      </c>
      <c r="BT1520" s="74" t="s">
        <v>4116</v>
      </c>
      <c r="BU1520" s="74" t="s">
        <v>5141</v>
      </c>
      <c r="BV1520" s="74" t="s">
        <v>5127</v>
      </c>
      <c r="BW1520" s="74" t="s">
        <v>4101</v>
      </c>
      <c r="BX1520" s="74" t="s">
        <v>3909</v>
      </c>
      <c r="BY1520" s="74"/>
      <c r="BZ1520" s="334" t="s">
        <v>6331</v>
      </c>
      <c r="CA1520" s="364" t="s">
        <v>8369</v>
      </c>
      <c r="CB1520" s="337" t="s">
        <v>6334</v>
      </c>
      <c r="CC1520" s="364" t="s">
        <v>8370</v>
      </c>
      <c r="CD1520" s="311" t="str">
        <f t="shared" si="179"/>
        <v>DISCONTINUED - MR704 Bead Grip, 17x8.5, 0mm Offset, 6x135, 87mm Centerbore, Titanium</v>
      </c>
      <c r="CE1520" s="311" t="s">
        <v>3721</v>
      </c>
      <c r="CF1520" s="311" t="s">
        <v>3720</v>
      </c>
      <c r="CG1520" s="300" t="str">
        <f t="shared" si="178"/>
        <v>TRAIL (7XX)</v>
      </c>
    </row>
    <row r="1521" spans="1:85" s="36" customFormat="1" ht="15" customHeight="1">
      <c r="A1521" s="571">
        <f t="shared" si="177"/>
        <v>1518</v>
      </c>
      <c r="B1521" s="13" t="s">
        <v>84</v>
      </c>
      <c r="C1521" s="97" t="s">
        <v>1247</v>
      </c>
      <c r="D1521" s="75" t="s">
        <v>5487</v>
      </c>
      <c r="E1521" s="84" t="s">
        <v>10360</v>
      </c>
      <c r="F1521" s="84" t="s">
        <v>10360</v>
      </c>
      <c r="G1521" s="83"/>
      <c r="H1521" s="83"/>
      <c r="I1521" s="43" t="s">
        <v>4840</v>
      </c>
      <c r="J1521" s="305">
        <v>44335.3939828125</v>
      </c>
      <c r="K1521" s="417">
        <v>45939</v>
      </c>
      <c r="L1521" s="282" t="s">
        <v>1239</v>
      </c>
      <c r="M1521" s="328">
        <v>366</v>
      </c>
      <c r="N1521" s="85"/>
      <c r="O1521" s="409"/>
      <c r="P1521" s="75">
        <v>17</v>
      </c>
      <c r="Q1521" s="75">
        <v>8.5</v>
      </c>
      <c r="R1521" s="92" t="s">
        <v>1697</v>
      </c>
      <c r="S1521" s="75">
        <v>6</v>
      </c>
      <c r="T1521" s="75">
        <v>135</v>
      </c>
      <c r="U1521" s="75">
        <v>0</v>
      </c>
      <c r="V1521" s="68">
        <v>4.75</v>
      </c>
      <c r="W1521" s="95" t="s">
        <v>85</v>
      </c>
      <c r="X1521" s="68">
        <v>87</v>
      </c>
      <c r="Y1521" s="8">
        <v>26.587748819496237</v>
      </c>
      <c r="Z1521" s="47">
        <v>2650</v>
      </c>
      <c r="AA1521" s="43" t="s">
        <v>2093</v>
      </c>
      <c r="AB1521" s="72" t="s">
        <v>2850</v>
      </c>
      <c r="AC1521" s="47" t="s">
        <v>9716</v>
      </c>
      <c r="AD1521" s="74" t="s">
        <v>3940</v>
      </c>
      <c r="AE1521" s="46" t="s">
        <v>8501</v>
      </c>
      <c r="AF1521" s="82">
        <v>22</v>
      </c>
      <c r="AG1521" s="14" t="s">
        <v>85</v>
      </c>
      <c r="AH1521" s="14" t="s">
        <v>85</v>
      </c>
      <c r="AI1521" s="14" t="s">
        <v>85</v>
      </c>
      <c r="AJ1521" s="14" t="s">
        <v>85</v>
      </c>
      <c r="AK1521" s="9" t="s">
        <v>85</v>
      </c>
      <c r="AL1521" s="92" t="s">
        <v>236</v>
      </c>
      <c r="AM1521" s="75" t="s">
        <v>85</v>
      </c>
      <c r="AN1521" s="38" t="s">
        <v>85</v>
      </c>
      <c r="AO1521" s="75" t="s">
        <v>85</v>
      </c>
      <c r="AP1521" s="75">
        <v>16.2</v>
      </c>
      <c r="AQ1521" s="75">
        <v>60</v>
      </c>
      <c r="AR1521" s="75">
        <v>175</v>
      </c>
      <c r="AS1521" s="34">
        <v>5</v>
      </c>
      <c r="AT1521" s="34">
        <v>26.8</v>
      </c>
      <c r="AU1521" s="25">
        <v>47</v>
      </c>
      <c r="AV1521" s="34">
        <v>54</v>
      </c>
      <c r="AW1521" s="25">
        <v>208.7</v>
      </c>
      <c r="AX1521" s="67">
        <v>205.8</v>
      </c>
      <c r="AY1521" s="385">
        <v>82.4</v>
      </c>
      <c r="AZ1521" s="382">
        <v>30.88</v>
      </c>
      <c r="BA1521" s="382">
        <v>39.35</v>
      </c>
      <c r="BB1521" s="49">
        <v>31</v>
      </c>
      <c r="BC1521" s="48">
        <v>1.22</v>
      </c>
      <c r="BD1521" s="13" t="s">
        <v>85</v>
      </c>
      <c r="BE1521" s="412" t="s">
        <v>85</v>
      </c>
      <c r="BF1521" s="13" t="s">
        <v>85</v>
      </c>
      <c r="BG1521" s="412" t="s">
        <v>85</v>
      </c>
      <c r="BH1521" s="70">
        <v>31.09</v>
      </c>
      <c r="BI1521" s="50">
        <v>20.236220472440898</v>
      </c>
      <c r="BJ1521" s="50">
        <v>20.236220472440898</v>
      </c>
      <c r="BK1521" s="50">
        <v>11.417322834645701</v>
      </c>
      <c r="BL1521" s="357">
        <v>7.6616839999999839E-2</v>
      </c>
      <c r="BM1521" s="73">
        <v>36</v>
      </c>
      <c r="BN1521" s="107" t="s">
        <v>4691</v>
      </c>
      <c r="BO1521" s="46" t="s">
        <v>3891</v>
      </c>
      <c r="BP1521" s="74" t="s">
        <v>4730</v>
      </c>
      <c r="BQ1521" s="74" t="s">
        <v>3907</v>
      </c>
      <c r="BR1521" s="74" t="s">
        <v>5031</v>
      </c>
      <c r="BS1521" s="74" t="s">
        <v>2734</v>
      </c>
      <c r="BT1521" s="74" t="s">
        <v>4116</v>
      </c>
      <c r="BU1521" s="74" t="s">
        <v>5126</v>
      </c>
      <c r="BV1521" s="74" t="s">
        <v>5127</v>
      </c>
      <c r="BW1521" s="74" t="s">
        <v>4101</v>
      </c>
      <c r="BX1521" s="74" t="s">
        <v>3909</v>
      </c>
      <c r="BY1521" s="74"/>
      <c r="BZ1521" s="334" t="s">
        <v>6345</v>
      </c>
      <c r="CA1521" s="364" t="s">
        <v>7340</v>
      </c>
      <c r="CB1521" s="337" t="s">
        <v>6350</v>
      </c>
      <c r="CC1521" s="364" t="s">
        <v>7341</v>
      </c>
      <c r="CD1521" s="311" t="str">
        <f t="shared" si="179"/>
        <v>DISCONTINUED - MR705 Bead Grip, 17x8.5, 0mm Offset, 6x135, 87mm Centerbore, Titanium</v>
      </c>
      <c r="CE1521" s="311" t="s">
        <v>3721</v>
      </c>
      <c r="CF1521" s="311" t="s">
        <v>3720</v>
      </c>
      <c r="CG1521" s="300" t="str">
        <f t="shared" si="178"/>
        <v>TRAIL (7XX)</v>
      </c>
    </row>
    <row r="1522" spans="1:85" s="36" customFormat="1" ht="15" customHeight="1">
      <c r="A1522" s="571">
        <f t="shared" si="177"/>
        <v>1519</v>
      </c>
      <c r="B1522" s="408" t="s">
        <v>84</v>
      </c>
      <c r="C1522" s="408" t="s">
        <v>1038</v>
      </c>
      <c r="D1522" s="408" t="s">
        <v>1080</v>
      </c>
      <c r="E1522" s="84" t="s">
        <v>10390</v>
      </c>
      <c r="F1522" s="84" t="s">
        <v>10390</v>
      </c>
      <c r="G1522" s="83"/>
      <c r="H1522" s="83"/>
      <c r="I1522" s="72" t="s">
        <v>265</v>
      </c>
      <c r="J1522" s="305">
        <v>40544</v>
      </c>
      <c r="K1522" s="417">
        <v>45939</v>
      </c>
      <c r="L1522" s="282" t="s">
        <v>1239</v>
      </c>
      <c r="M1522" s="328">
        <v>299</v>
      </c>
      <c r="N1522" s="85"/>
      <c r="O1522" s="409"/>
      <c r="P1522" s="408">
        <v>16</v>
      </c>
      <c r="Q1522" s="8">
        <v>8</v>
      </c>
      <c r="R1522" s="408" t="s">
        <v>1699</v>
      </c>
      <c r="S1522" s="3">
        <v>8</v>
      </c>
      <c r="T1522" s="3">
        <v>6.5</v>
      </c>
      <c r="U1522" s="3">
        <v>0</v>
      </c>
      <c r="V1522" s="16">
        <v>4.5</v>
      </c>
      <c r="W1522" s="410" t="s">
        <v>85</v>
      </c>
      <c r="X1522" s="16">
        <v>130.81</v>
      </c>
      <c r="Y1522" s="8">
        <v>25.76</v>
      </c>
      <c r="Z1522" s="47">
        <v>3200</v>
      </c>
      <c r="AA1522" s="72" t="s">
        <v>2165</v>
      </c>
      <c r="AB1522" s="72" t="s">
        <v>2845</v>
      </c>
      <c r="AC1522" s="47" t="s">
        <v>9640</v>
      </c>
      <c r="AD1522" s="73" t="s">
        <v>1800</v>
      </c>
      <c r="AE1522" s="46" t="s">
        <v>8503</v>
      </c>
      <c r="AF1522" s="82">
        <v>33</v>
      </c>
      <c r="AG1522" s="80" t="s">
        <v>85</v>
      </c>
      <c r="AH1522" s="73" t="s">
        <v>85</v>
      </c>
      <c r="AI1522" s="3" t="s">
        <v>2863</v>
      </c>
      <c r="AJ1522" s="408" t="s">
        <v>1826</v>
      </c>
      <c r="AK1522" s="9">
        <v>1.1000000000000001</v>
      </c>
      <c r="AL1522" s="408" t="s">
        <v>237</v>
      </c>
      <c r="AM1522" s="408" t="s">
        <v>85</v>
      </c>
      <c r="AN1522" s="38" t="s">
        <v>85</v>
      </c>
      <c r="AO1522" s="408" t="s">
        <v>85</v>
      </c>
      <c r="AP1522" s="75">
        <v>16.2</v>
      </c>
      <c r="AQ1522" s="75">
        <v>60</v>
      </c>
      <c r="AR1522" s="408">
        <v>197</v>
      </c>
      <c r="AS1522" s="25">
        <v>0</v>
      </c>
      <c r="AT1522" s="25">
        <v>0</v>
      </c>
      <c r="AU1522" s="25">
        <v>28.4</v>
      </c>
      <c r="AV1522" s="25">
        <v>27.2</v>
      </c>
      <c r="AW1522" s="25">
        <v>193.3</v>
      </c>
      <c r="AX1522" s="411">
        <v>189.6</v>
      </c>
      <c r="AY1522" s="410">
        <v>124</v>
      </c>
      <c r="AZ1522" s="49">
        <v>98</v>
      </c>
      <c r="BA1522" s="49">
        <v>100</v>
      </c>
      <c r="BB1522" s="49">
        <v>64</v>
      </c>
      <c r="BC1522" s="48">
        <v>2.52</v>
      </c>
      <c r="BD1522" s="408" t="s">
        <v>85</v>
      </c>
      <c r="BE1522" s="412" t="s">
        <v>85</v>
      </c>
      <c r="BF1522" s="408" t="s">
        <v>85</v>
      </c>
      <c r="BG1522" s="412" t="s">
        <v>85</v>
      </c>
      <c r="BH1522" s="70">
        <v>29.688917974230179</v>
      </c>
      <c r="BI1522" s="50">
        <v>19.055118110236201</v>
      </c>
      <c r="BJ1522" s="50">
        <v>19.055118110236201</v>
      </c>
      <c r="BK1522" s="50">
        <v>10.944881889763799</v>
      </c>
      <c r="BL1522" s="357">
        <v>6.5123167999999981E-2</v>
      </c>
      <c r="BM1522" s="73">
        <v>36</v>
      </c>
      <c r="BN1522" s="107" t="s">
        <v>3771</v>
      </c>
      <c r="BO1522" s="46" t="s">
        <v>3891</v>
      </c>
      <c r="BP1522" s="74" t="s">
        <v>3907</v>
      </c>
      <c r="BQ1522" s="74" t="s">
        <v>5194</v>
      </c>
      <c r="BR1522" s="74" t="s">
        <v>5195</v>
      </c>
      <c r="BS1522" s="74" t="s">
        <v>5169</v>
      </c>
      <c r="BT1522" s="74" t="s">
        <v>5196</v>
      </c>
      <c r="BU1522" s="74" t="s">
        <v>5197</v>
      </c>
      <c r="BV1522" s="74" t="s">
        <v>3909</v>
      </c>
      <c r="BW1522" s="74"/>
      <c r="BX1522" s="74"/>
      <c r="BY1522" s="74"/>
      <c r="BZ1522" s="300" t="s">
        <v>7713</v>
      </c>
      <c r="CA1522" s="413" t="s">
        <v>7719</v>
      </c>
      <c r="CB1522" s="300" t="s">
        <v>7716</v>
      </c>
      <c r="CC1522" s="413" t="s">
        <v>7718</v>
      </c>
      <c r="CD1522" s="311" t="str">
        <f t="shared" si="179"/>
        <v>DISCONTINUED - MR301 The Standard, 16x8, 0mm Offset, 8x6.5, 130.81mm Centerbore, Matte Black</v>
      </c>
      <c r="CE1522" s="311" t="s">
        <v>3721</v>
      </c>
      <c r="CF1522" s="311" t="s">
        <v>3720</v>
      </c>
      <c r="CG1522" s="300" t="str">
        <f t="shared" si="178"/>
        <v>STREET (3XX)</v>
      </c>
    </row>
    <row r="1523" spans="1:85" s="36" customFormat="1" ht="15" customHeight="1">
      <c r="A1523" s="571">
        <f t="shared" si="177"/>
        <v>1520</v>
      </c>
      <c r="B1523" s="408" t="s">
        <v>84</v>
      </c>
      <c r="C1523" s="408" t="s">
        <v>1038</v>
      </c>
      <c r="D1523" s="408" t="s">
        <v>1080</v>
      </c>
      <c r="E1523" s="84" t="s">
        <v>10391</v>
      </c>
      <c r="F1523" s="84" t="s">
        <v>10391</v>
      </c>
      <c r="G1523" s="83" t="s">
        <v>2095</v>
      </c>
      <c r="H1523" s="83"/>
      <c r="I1523" s="72" t="s">
        <v>307</v>
      </c>
      <c r="J1523" s="305">
        <v>40544</v>
      </c>
      <c r="K1523" s="417">
        <v>45939</v>
      </c>
      <c r="L1523" s="282" t="s">
        <v>1239</v>
      </c>
      <c r="M1523" s="328">
        <v>387</v>
      </c>
      <c r="N1523" s="85"/>
      <c r="O1523" s="409"/>
      <c r="P1523" s="408">
        <v>18</v>
      </c>
      <c r="Q1523" s="8">
        <v>9</v>
      </c>
      <c r="R1523" s="408" t="s">
        <v>1693</v>
      </c>
      <c r="S1523" s="3">
        <v>5</v>
      </c>
      <c r="T1523" s="3">
        <v>5.5</v>
      </c>
      <c r="U1523" s="3">
        <v>-12</v>
      </c>
      <c r="V1523" s="16">
        <v>4.5</v>
      </c>
      <c r="W1523" s="410" t="s">
        <v>85</v>
      </c>
      <c r="X1523" s="16">
        <v>108</v>
      </c>
      <c r="Y1523" s="8">
        <v>31.04</v>
      </c>
      <c r="Z1523" s="47">
        <v>2650</v>
      </c>
      <c r="AA1523" s="72" t="s">
        <v>2165</v>
      </c>
      <c r="AB1523" s="72" t="s">
        <v>2845</v>
      </c>
      <c r="AC1523" s="47" t="s">
        <v>9678</v>
      </c>
      <c r="AD1523" s="73" t="s">
        <v>1538</v>
      </c>
      <c r="AE1523" s="46" t="s">
        <v>8503</v>
      </c>
      <c r="AF1523" s="82">
        <v>33</v>
      </c>
      <c r="AG1523" s="80" t="s">
        <v>85</v>
      </c>
      <c r="AH1523" s="73" t="s">
        <v>85</v>
      </c>
      <c r="AI1523" s="408" t="s">
        <v>2859</v>
      </c>
      <c r="AJ1523" s="408" t="s">
        <v>1826</v>
      </c>
      <c r="AK1523" s="9">
        <v>1.1000000000000001</v>
      </c>
      <c r="AL1523" s="408" t="s">
        <v>237</v>
      </c>
      <c r="AM1523" s="408" t="s">
        <v>85</v>
      </c>
      <c r="AN1523" s="38" t="s">
        <v>85</v>
      </c>
      <c r="AO1523" s="408" t="s">
        <v>85</v>
      </c>
      <c r="AP1523" s="75">
        <v>16.2</v>
      </c>
      <c r="AQ1523" s="75">
        <v>60</v>
      </c>
      <c r="AR1523" s="408">
        <v>178</v>
      </c>
      <c r="AS1523" s="25">
        <v>0</v>
      </c>
      <c r="AT1523" s="25">
        <v>16</v>
      </c>
      <c r="AU1523" s="25">
        <v>29.3</v>
      </c>
      <c r="AV1523" s="25">
        <v>28.8</v>
      </c>
      <c r="AW1523" s="25">
        <v>221.5</v>
      </c>
      <c r="AX1523" s="411">
        <v>217.1</v>
      </c>
      <c r="AY1523" s="410">
        <v>106.4</v>
      </c>
      <c r="AZ1523" s="49">
        <v>55</v>
      </c>
      <c r="BA1523" s="49">
        <v>55</v>
      </c>
      <c r="BB1523" s="49">
        <v>90</v>
      </c>
      <c r="BC1523" s="48">
        <v>3.54</v>
      </c>
      <c r="BD1523" s="408" t="s">
        <v>85</v>
      </c>
      <c r="BE1523" s="412" t="s">
        <v>85</v>
      </c>
      <c r="BF1523" s="408" t="s">
        <v>85</v>
      </c>
      <c r="BG1523" s="412" t="s">
        <v>85</v>
      </c>
      <c r="BH1523" s="70">
        <v>35.369495596527194</v>
      </c>
      <c r="BI1523" s="50">
        <v>21.141732283464599</v>
      </c>
      <c r="BJ1523" s="50">
        <v>21.141732283464599</v>
      </c>
      <c r="BK1523" s="50">
        <v>11.929133858267701</v>
      </c>
      <c r="BL1523" s="357">
        <v>8.7375807000000152E-2</v>
      </c>
      <c r="BM1523" s="73">
        <v>36</v>
      </c>
      <c r="BN1523" s="107" t="s">
        <v>3771</v>
      </c>
      <c r="BO1523" s="46" t="s">
        <v>3891</v>
      </c>
      <c r="BP1523" s="74" t="s">
        <v>3907</v>
      </c>
      <c r="BQ1523" s="74" t="s">
        <v>5194</v>
      </c>
      <c r="BR1523" s="74" t="s">
        <v>5195</v>
      </c>
      <c r="BS1523" s="74" t="s">
        <v>5169</v>
      </c>
      <c r="BT1523" s="74" t="s">
        <v>5196</v>
      </c>
      <c r="BU1523" s="74" t="s">
        <v>5197</v>
      </c>
      <c r="BV1523" s="74" t="s">
        <v>3909</v>
      </c>
      <c r="BW1523" s="74"/>
      <c r="BX1523" s="74"/>
      <c r="BY1523" s="74"/>
      <c r="BZ1523" s="338" t="s">
        <v>6051</v>
      </c>
      <c r="CA1523" s="423" t="s">
        <v>7350</v>
      </c>
      <c r="CB1523" s="338" t="s">
        <v>6053</v>
      </c>
      <c r="CC1523" s="423" t="s">
        <v>7351</v>
      </c>
      <c r="CD1523" s="311" t="str">
        <f t="shared" si="179"/>
        <v>DISCONTINUED - MR301 The Standard, 18x9, -12mm Offset, 5x5.5, 108mm Centerbore, Matte Black</v>
      </c>
      <c r="CE1523" s="311" t="s">
        <v>3721</v>
      </c>
      <c r="CF1523" s="311" t="s">
        <v>3720</v>
      </c>
      <c r="CG1523" s="300" t="str">
        <f t="shared" si="178"/>
        <v>STREET (3XX)</v>
      </c>
    </row>
    <row r="1524" spans="1:85" s="36" customFormat="1" ht="15" customHeight="1">
      <c r="A1524" s="571">
        <f t="shared" si="177"/>
        <v>1521</v>
      </c>
      <c r="B1524" s="408" t="s">
        <v>84</v>
      </c>
      <c r="C1524" s="408" t="s">
        <v>1038</v>
      </c>
      <c r="D1524" s="408" t="s">
        <v>1080</v>
      </c>
      <c r="E1524" s="84" t="s">
        <v>10392</v>
      </c>
      <c r="F1524" s="84" t="s">
        <v>10392</v>
      </c>
      <c r="G1524" s="83"/>
      <c r="H1524" s="83"/>
      <c r="I1524" s="72" t="s">
        <v>324</v>
      </c>
      <c r="J1524" s="305">
        <v>40544</v>
      </c>
      <c r="K1524" s="417">
        <v>45939</v>
      </c>
      <c r="L1524" s="282" t="s">
        <v>1239</v>
      </c>
      <c r="M1524" s="328">
        <v>387</v>
      </c>
      <c r="N1524" s="85"/>
      <c r="O1524" s="409"/>
      <c r="P1524" s="408">
        <v>18</v>
      </c>
      <c r="Q1524" s="8">
        <v>9</v>
      </c>
      <c r="R1524" s="408" t="s">
        <v>1701</v>
      </c>
      <c r="S1524" s="3">
        <v>8</v>
      </c>
      <c r="T1524" s="3">
        <v>180</v>
      </c>
      <c r="U1524" s="3">
        <v>18</v>
      </c>
      <c r="V1524" s="16">
        <v>5.75</v>
      </c>
      <c r="W1524" s="410" t="s">
        <v>85</v>
      </c>
      <c r="X1524" s="16">
        <v>130.81</v>
      </c>
      <c r="Y1524" s="8">
        <v>33.03</v>
      </c>
      <c r="Z1524" s="47">
        <v>3640</v>
      </c>
      <c r="AA1524" s="72" t="s">
        <v>2165</v>
      </c>
      <c r="AB1524" s="72" t="s">
        <v>2845</v>
      </c>
      <c r="AC1524" s="47" t="s">
        <v>9731</v>
      </c>
      <c r="AD1524" s="73" t="s">
        <v>1800</v>
      </c>
      <c r="AE1524" s="46" t="s">
        <v>8503</v>
      </c>
      <c r="AF1524" s="82">
        <v>33</v>
      </c>
      <c r="AG1524" s="80" t="s">
        <v>85</v>
      </c>
      <c r="AH1524" s="408" t="s">
        <v>85</v>
      </c>
      <c r="AI1524" s="3" t="s">
        <v>2863</v>
      </c>
      <c r="AJ1524" s="408" t="s">
        <v>1826</v>
      </c>
      <c r="AK1524" s="9">
        <v>1.1000000000000001</v>
      </c>
      <c r="AL1524" s="408" t="s">
        <v>237</v>
      </c>
      <c r="AM1524" s="408" t="s">
        <v>85</v>
      </c>
      <c r="AN1524" s="38" t="s">
        <v>85</v>
      </c>
      <c r="AO1524" s="408" t="s">
        <v>85</v>
      </c>
      <c r="AP1524" s="75">
        <v>16.2</v>
      </c>
      <c r="AQ1524" s="75">
        <v>60</v>
      </c>
      <c r="AR1524" s="408">
        <v>205</v>
      </c>
      <c r="AS1524" s="25">
        <v>0</v>
      </c>
      <c r="AT1524" s="25">
        <v>0</v>
      </c>
      <c r="AU1524" s="25">
        <v>17.3</v>
      </c>
      <c r="AV1524" s="25">
        <v>20.5</v>
      </c>
      <c r="AW1524" s="25">
        <v>217.7</v>
      </c>
      <c r="AX1524" s="411">
        <v>211.1</v>
      </c>
      <c r="AY1524" s="410">
        <v>124</v>
      </c>
      <c r="AZ1524" s="49">
        <v>98</v>
      </c>
      <c r="BA1524" s="49">
        <v>100</v>
      </c>
      <c r="BB1524" s="49">
        <v>68</v>
      </c>
      <c r="BC1524" s="48">
        <v>2.68</v>
      </c>
      <c r="BD1524" s="408" t="s">
        <v>85</v>
      </c>
      <c r="BE1524" s="412" t="s">
        <v>85</v>
      </c>
      <c r="BF1524" s="408" t="s">
        <v>85</v>
      </c>
      <c r="BG1524" s="412" t="s">
        <v>85</v>
      </c>
      <c r="BH1524" s="70">
        <v>37.368353440336755</v>
      </c>
      <c r="BI1524" s="50">
        <v>21.141732283464599</v>
      </c>
      <c r="BJ1524" s="50">
        <v>21.141732283464599</v>
      </c>
      <c r="BK1524" s="50">
        <v>11.929133858267701</v>
      </c>
      <c r="BL1524" s="357">
        <v>8.7375807000000152E-2</v>
      </c>
      <c r="BM1524" s="73">
        <v>36</v>
      </c>
      <c r="BN1524" s="107" t="s">
        <v>3771</v>
      </c>
      <c r="BO1524" s="46" t="s">
        <v>3891</v>
      </c>
      <c r="BP1524" s="74" t="s">
        <v>3907</v>
      </c>
      <c r="BQ1524" s="74" t="s">
        <v>5194</v>
      </c>
      <c r="BR1524" s="74" t="s">
        <v>5195</v>
      </c>
      <c r="BS1524" s="74" t="s">
        <v>5169</v>
      </c>
      <c r="BT1524" s="74" t="s">
        <v>5196</v>
      </c>
      <c r="BU1524" s="74" t="s">
        <v>5197</v>
      </c>
      <c r="BV1524" s="74" t="s">
        <v>3909</v>
      </c>
      <c r="BW1524" s="74"/>
      <c r="BX1524" s="74"/>
      <c r="BY1524" s="74"/>
      <c r="BZ1524" s="300" t="s">
        <v>7713</v>
      </c>
      <c r="CA1524" s="413" t="s">
        <v>7719</v>
      </c>
      <c r="CB1524" s="300" t="s">
        <v>7716</v>
      </c>
      <c r="CC1524" s="413" t="s">
        <v>7718</v>
      </c>
      <c r="CD1524" s="311" t="str">
        <f t="shared" si="179"/>
        <v>DISCONTINUED - MR301 The Standard, 18x9, +18mm Offset, 8x180, 130.81mm Centerbore, Matte Black</v>
      </c>
      <c r="CE1524" s="311" t="s">
        <v>3721</v>
      </c>
      <c r="CF1524" s="311" t="s">
        <v>3720</v>
      </c>
      <c r="CG1524" s="300" t="str">
        <f t="shared" si="178"/>
        <v>STREET (3XX)</v>
      </c>
    </row>
    <row r="1525" spans="1:85" s="36" customFormat="1" ht="15" customHeight="1">
      <c r="A1525" s="571">
        <f t="shared" si="177"/>
        <v>1522</v>
      </c>
      <c r="B1525" s="408" t="s">
        <v>84</v>
      </c>
      <c r="C1525" s="408" t="s">
        <v>1038</v>
      </c>
      <c r="D1525" s="408" t="s">
        <v>1080</v>
      </c>
      <c r="E1525" s="84" t="s">
        <v>10393</v>
      </c>
      <c r="F1525" s="84" t="s">
        <v>10393</v>
      </c>
      <c r="G1525" s="83"/>
      <c r="H1525" s="83"/>
      <c r="I1525" s="72" t="s">
        <v>246</v>
      </c>
      <c r="J1525" s="305">
        <v>40544</v>
      </c>
      <c r="K1525" s="417">
        <v>45939</v>
      </c>
      <c r="L1525" s="282" t="s">
        <v>1239</v>
      </c>
      <c r="M1525" s="328">
        <v>409</v>
      </c>
      <c r="N1525" s="85"/>
      <c r="O1525" s="409"/>
      <c r="P1525" s="408">
        <v>20</v>
      </c>
      <c r="Q1525" s="8">
        <v>9</v>
      </c>
      <c r="R1525" s="408" t="s">
        <v>1089</v>
      </c>
      <c r="S1525" s="73">
        <v>6</v>
      </c>
      <c r="T1525" s="73">
        <v>5.5</v>
      </c>
      <c r="U1525" s="3">
        <v>18</v>
      </c>
      <c r="V1525" s="410">
        <v>5.75</v>
      </c>
      <c r="W1525" s="410" t="s">
        <v>85</v>
      </c>
      <c r="X1525" s="16">
        <v>108</v>
      </c>
      <c r="Y1525" s="8">
        <v>37.43</v>
      </c>
      <c r="Z1525" s="47">
        <v>2500</v>
      </c>
      <c r="AA1525" s="72" t="s">
        <v>2165</v>
      </c>
      <c r="AB1525" s="72" t="s">
        <v>2845</v>
      </c>
      <c r="AC1525" s="47" t="s">
        <v>9556</v>
      </c>
      <c r="AD1525" s="73" t="s">
        <v>1538</v>
      </c>
      <c r="AE1525" s="46" t="s">
        <v>8503</v>
      </c>
      <c r="AF1525" s="82">
        <v>33</v>
      </c>
      <c r="AG1525" s="80" t="s">
        <v>85</v>
      </c>
      <c r="AH1525" s="73" t="s">
        <v>85</v>
      </c>
      <c r="AI1525" s="408" t="s">
        <v>2859</v>
      </c>
      <c r="AJ1525" s="408" t="s">
        <v>1826</v>
      </c>
      <c r="AK1525" s="9">
        <v>1.1000000000000001</v>
      </c>
      <c r="AL1525" s="408" t="s">
        <v>237</v>
      </c>
      <c r="AM1525" s="408" t="s">
        <v>85</v>
      </c>
      <c r="AN1525" s="38" t="s">
        <v>85</v>
      </c>
      <c r="AO1525" s="408" t="s">
        <v>85</v>
      </c>
      <c r="AP1525" s="75">
        <v>16.2</v>
      </c>
      <c r="AQ1525" s="75">
        <v>60</v>
      </c>
      <c r="AR1525" s="408">
        <v>178</v>
      </c>
      <c r="AS1525" s="25">
        <v>1.2</v>
      </c>
      <c r="AT1525" s="25">
        <v>20.8</v>
      </c>
      <c r="AU1525" s="25">
        <v>39.299999999999997</v>
      </c>
      <c r="AV1525" s="25">
        <v>42.5</v>
      </c>
      <c r="AW1525" s="25">
        <v>243.7</v>
      </c>
      <c r="AX1525" s="411">
        <v>239.4</v>
      </c>
      <c r="AY1525" s="410">
        <v>106.4</v>
      </c>
      <c r="AZ1525" s="49">
        <v>55</v>
      </c>
      <c r="BA1525" s="49">
        <v>55</v>
      </c>
      <c r="BB1525" s="49">
        <v>47</v>
      </c>
      <c r="BC1525" s="48">
        <v>1.85</v>
      </c>
      <c r="BD1525" s="408" t="s">
        <v>85</v>
      </c>
      <c r="BE1525" s="412" t="s">
        <v>85</v>
      </c>
      <c r="BF1525" s="408" t="s">
        <v>85</v>
      </c>
      <c r="BG1525" s="412" t="s">
        <v>85</v>
      </c>
      <c r="BH1525" s="70">
        <v>42.152384529748595</v>
      </c>
      <c r="BI1525" s="50">
        <v>23.228346456692901</v>
      </c>
      <c r="BJ1525" s="50">
        <v>23.228346456692901</v>
      </c>
      <c r="BK1525" s="50">
        <v>11.771653543307099</v>
      </c>
      <c r="BL1525" s="357">
        <v>0.10408189999999996</v>
      </c>
      <c r="BM1525" s="408">
        <v>20</v>
      </c>
      <c r="BN1525" s="107" t="s">
        <v>3771</v>
      </c>
      <c r="BO1525" s="46" t="s">
        <v>3891</v>
      </c>
      <c r="BP1525" s="74" t="s">
        <v>3907</v>
      </c>
      <c r="BQ1525" s="74" t="s">
        <v>5194</v>
      </c>
      <c r="BR1525" s="74" t="s">
        <v>5195</v>
      </c>
      <c r="BS1525" s="74" t="s">
        <v>5169</v>
      </c>
      <c r="BT1525" s="74" t="s">
        <v>5196</v>
      </c>
      <c r="BU1525" s="74" t="s">
        <v>5197</v>
      </c>
      <c r="BV1525" s="74" t="s">
        <v>3909</v>
      </c>
      <c r="BW1525" s="74"/>
      <c r="BX1525" s="74"/>
      <c r="BY1525" s="74"/>
      <c r="BZ1525" s="300" t="s">
        <v>7721</v>
      </c>
      <c r="CA1525" s="413" t="s">
        <v>7722</v>
      </c>
      <c r="CB1525" s="300" t="s">
        <v>7717</v>
      </c>
      <c r="CC1525" s="413" t="s">
        <v>7720</v>
      </c>
      <c r="CD1525" s="311" t="str">
        <f t="shared" si="179"/>
        <v>DISCONTINUED - MR301 The Standard, 20x9, +18mm Offset, 6x5.5, 108mm Centerbore, Matte Black</v>
      </c>
      <c r="CE1525" s="311" t="s">
        <v>3721</v>
      </c>
      <c r="CF1525" s="311" t="s">
        <v>3720</v>
      </c>
      <c r="CG1525" s="300" t="str">
        <f t="shared" si="178"/>
        <v>STREET (3XX)</v>
      </c>
    </row>
    <row r="1526" spans="1:85" s="36" customFormat="1" ht="15" customHeight="1">
      <c r="A1526" s="571">
        <f t="shared" si="177"/>
        <v>1523</v>
      </c>
      <c r="B1526" s="408" t="s">
        <v>84</v>
      </c>
      <c r="C1526" s="408" t="s">
        <v>1038</v>
      </c>
      <c r="D1526" s="408" t="s">
        <v>1080</v>
      </c>
      <c r="E1526" s="84" t="s">
        <v>10394</v>
      </c>
      <c r="F1526" s="84" t="s">
        <v>10394</v>
      </c>
      <c r="G1526" s="83"/>
      <c r="H1526" s="83"/>
      <c r="I1526" s="72" t="s">
        <v>249</v>
      </c>
      <c r="J1526" s="305">
        <v>40544</v>
      </c>
      <c r="K1526" s="417">
        <v>45939</v>
      </c>
      <c r="L1526" s="282" t="s">
        <v>1239</v>
      </c>
      <c r="M1526" s="328">
        <v>409</v>
      </c>
      <c r="N1526" s="85"/>
      <c r="O1526" s="409"/>
      <c r="P1526" s="408">
        <v>20</v>
      </c>
      <c r="Q1526" s="8">
        <v>9</v>
      </c>
      <c r="R1526" s="408" t="s">
        <v>1700</v>
      </c>
      <c r="S1526" s="73">
        <v>8</v>
      </c>
      <c r="T1526" s="73">
        <v>170</v>
      </c>
      <c r="U1526" s="3">
        <v>18</v>
      </c>
      <c r="V1526" s="410">
        <v>5.75</v>
      </c>
      <c r="W1526" s="410" t="s">
        <v>85</v>
      </c>
      <c r="X1526" s="16">
        <v>130.81</v>
      </c>
      <c r="Y1526" s="8">
        <v>39.729999999999997</v>
      </c>
      <c r="Z1526" s="47">
        <v>3600</v>
      </c>
      <c r="AA1526" s="45" t="s">
        <v>5147</v>
      </c>
      <c r="AB1526" s="72" t="s">
        <v>173</v>
      </c>
      <c r="AC1526" s="47" t="s">
        <v>9559</v>
      </c>
      <c r="AD1526" s="73" t="s">
        <v>7547</v>
      </c>
      <c r="AE1526" s="46" t="s">
        <v>8503</v>
      </c>
      <c r="AF1526" s="82">
        <v>33</v>
      </c>
      <c r="AG1526" s="80" t="s">
        <v>85</v>
      </c>
      <c r="AH1526" s="408" t="s">
        <v>85</v>
      </c>
      <c r="AI1526" s="3" t="s">
        <v>2863</v>
      </c>
      <c r="AJ1526" s="408" t="s">
        <v>1826</v>
      </c>
      <c r="AK1526" s="9">
        <v>1.1000000000000001</v>
      </c>
      <c r="AL1526" s="408" t="s">
        <v>237</v>
      </c>
      <c r="AM1526" s="408" t="s">
        <v>85</v>
      </c>
      <c r="AN1526" s="38" t="s">
        <v>85</v>
      </c>
      <c r="AO1526" s="408" t="s">
        <v>85</v>
      </c>
      <c r="AP1526" s="75">
        <v>16.2</v>
      </c>
      <c r="AQ1526" s="75">
        <v>60</v>
      </c>
      <c r="AR1526" s="408">
        <v>205</v>
      </c>
      <c r="AS1526" s="25">
        <v>0</v>
      </c>
      <c r="AT1526" s="25">
        <v>0</v>
      </c>
      <c r="AU1526" s="25">
        <v>32</v>
      </c>
      <c r="AV1526" s="25">
        <v>40</v>
      </c>
      <c r="AW1526" s="25">
        <v>243.3</v>
      </c>
      <c r="AX1526" s="411">
        <v>238.8</v>
      </c>
      <c r="AY1526" s="410">
        <v>124</v>
      </c>
      <c r="AZ1526" s="49">
        <v>98</v>
      </c>
      <c r="BA1526" s="49">
        <v>100</v>
      </c>
      <c r="BB1526" s="49">
        <v>94</v>
      </c>
      <c r="BC1526" s="48">
        <v>3.7</v>
      </c>
      <c r="BD1526" s="408" t="s">
        <v>85</v>
      </c>
      <c r="BE1526" s="412" t="s">
        <v>85</v>
      </c>
      <c r="BF1526" s="408" t="s">
        <v>85</v>
      </c>
      <c r="BG1526" s="412" t="s">
        <v>85</v>
      </c>
      <c r="BH1526" s="70">
        <v>44.467238282689806</v>
      </c>
      <c r="BI1526" s="50">
        <v>23.228346456692901</v>
      </c>
      <c r="BJ1526" s="50">
        <v>23.228346456692901</v>
      </c>
      <c r="BK1526" s="50">
        <v>11.771653543307099</v>
      </c>
      <c r="BL1526" s="357">
        <v>0.10408189999999996</v>
      </c>
      <c r="BM1526" s="408">
        <v>20</v>
      </c>
      <c r="BN1526" s="107" t="s">
        <v>3771</v>
      </c>
      <c r="BO1526" s="46" t="s">
        <v>3891</v>
      </c>
      <c r="BP1526" s="74" t="s">
        <v>3907</v>
      </c>
      <c r="BQ1526" s="74" t="s">
        <v>5194</v>
      </c>
      <c r="BR1526" s="74" t="s">
        <v>5195</v>
      </c>
      <c r="BS1526" s="74" t="s">
        <v>5169</v>
      </c>
      <c r="BT1526" s="74" t="s">
        <v>5196</v>
      </c>
      <c r="BU1526" s="74" t="s">
        <v>5197</v>
      </c>
      <c r="BV1526" s="74" t="s">
        <v>3909</v>
      </c>
      <c r="BW1526" s="74"/>
      <c r="BX1526" s="74"/>
      <c r="BY1526" s="74"/>
      <c r="BZ1526" s="300" t="s">
        <v>7725</v>
      </c>
      <c r="CA1526" s="413" t="s">
        <v>7732</v>
      </c>
      <c r="CB1526" s="300" t="s">
        <v>7733</v>
      </c>
      <c r="CC1526" s="413" t="s">
        <v>7734</v>
      </c>
      <c r="CD1526" s="311" t="str">
        <f t="shared" si="179"/>
        <v>DISCONTINUED - MR301 The Standard, 20x9, +18mm Offset, 8x170, 130.81mm Centerbore, Machined - Clear Coat</v>
      </c>
      <c r="CE1526" s="311" t="s">
        <v>3721</v>
      </c>
      <c r="CF1526" s="311" t="s">
        <v>3720</v>
      </c>
      <c r="CG1526" s="300" t="str">
        <f t="shared" si="178"/>
        <v>STREET (3XX)</v>
      </c>
    </row>
    <row r="1527" spans="1:85" s="36" customFormat="1" ht="15" customHeight="1">
      <c r="A1527" s="571">
        <f t="shared" si="177"/>
        <v>1524</v>
      </c>
      <c r="B1527" s="408" t="s">
        <v>84</v>
      </c>
      <c r="C1527" s="408" t="s">
        <v>1038</v>
      </c>
      <c r="D1527" s="5" t="s">
        <v>1082</v>
      </c>
      <c r="E1527" s="84" t="s">
        <v>10395</v>
      </c>
      <c r="F1527" s="84" t="s">
        <v>10395</v>
      </c>
      <c r="G1527" s="83"/>
      <c r="H1527" s="83"/>
      <c r="I1527" s="72" t="s">
        <v>404</v>
      </c>
      <c r="J1527" s="305">
        <v>40909</v>
      </c>
      <c r="K1527" s="417">
        <v>45939</v>
      </c>
      <c r="L1527" s="282" t="s">
        <v>1239</v>
      </c>
      <c r="M1527" s="328">
        <v>387</v>
      </c>
      <c r="N1527" s="85"/>
      <c r="O1527" s="409"/>
      <c r="P1527" s="5">
        <v>18</v>
      </c>
      <c r="Q1527" s="8">
        <v>9</v>
      </c>
      <c r="R1527" s="408" t="s">
        <v>1699</v>
      </c>
      <c r="S1527" s="3">
        <v>8</v>
      </c>
      <c r="T1527" s="3">
        <v>6.5</v>
      </c>
      <c r="U1527" s="3">
        <v>18</v>
      </c>
      <c r="V1527" s="16">
        <v>5.75</v>
      </c>
      <c r="W1527" s="410" t="s">
        <v>85</v>
      </c>
      <c r="X1527" s="16">
        <v>130.81</v>
      </c>
      <c r="Y1527" s="8">
        <v>31.56</v>
      </c>
      <c r="Z1527" s="47">
        <v>3640</v>
      </c>
      <c r="AA1527" s="71" t="s">
        <v>2165</v>
      </c>
      <c r="AB1527" s="72" t="s">
        <v>2845</v>
      </c>
      <c r="AC1527" s="47" t="s">
        <v>9696</v>
      </c>
      <c r="AD1527" s="73" t="s">
        <v>1562</v>
      </c>
      <c r="AE1527" s="46" t="s">
        <v>8503</v>
      </c>
      <c r="AF1527" s="82">
        <v>33</v>
      </c>
      <c r="AG1527" s="80" t="s">
        <v>85</v>
      </c>
      <c r="AH1527" s="408" t="s">
        <v>85</v>
      </c>
      <c r="AI1527" s="3" t="s">
        <v>2863</v>
      </c>
      <c r="AJ1527" s="73" t="s">
        <v>1827</v>
      </c>
      <c r="AK1527" s="9">
        <v>1.1000000000000001</v>
      </c>
      <c r="AL1527" s="408" t="s">
        <v>237</v>
      </c>
      <c r="AM1527" s="408" t="s">
        <v>85</v>
      </c>
      <c r="AN1527" s="38" t="s">
        <v>85</v>
      </c>
      <c r="AO1527" s="408" t="s">
        <v>85</v>
      </c>
      <c r="AP1527" s="75">
        <v>16.2</v>
      </c>
      <c r="AQ1527" s="75">
        <v>60</v>
      </c>
      <c r="AR1527" s="408">
        <v>200</v>
      </c>
      <c r="AS1527" s="25">
        <v>0</v>
      </c>
      <c r="AT1527" s="25">
        <v>0</v>
      </c>
      <c r="AU1527" s="25">
        <v>31.3</v>
      </c>
      <c r="AV1527" s="25">
        <v>31.3</v>
      </c>
      <c r="AW1527" s="25">
        <v>217.8</v>
      </c>
      <c r="AX1527" s="411">
        <v>213.3</v>
      </c>
      <c r="AY1527" s="410">
        <v>123</v>
      </c>
      <c r="AZ1527" s="49">
        <v>89.5</v>
      </c>
      <c r="BA1527" s="49">
        <v>89.5</v>
      </c>
      <c r="BB1527" s="49">
        <v>62</v>
      </c>
      <c r="BC1527" s="48">
        <v>2.44</v>
      </c>
      <c r="BD1527" s="408" t="s">
        <v>85</v>
      </c>
      <c r="BE1527" s="412" t="s">
        <v>85</v>
      </c>
      <c r="BF1527" s="408" t="s">
        <v>85</v>
      </c>
      <c r="BG1527" s="412" t="s">
        <v>85</v>
      </c>
      <c r="BH1527" s="70">
        <v>36.045579867227488</v>
      </c>
      <c r="BI1527" s="50">
        <v>21.141732283464599</v>
      </c>
      <c r="BJ1527" s="50">
        <v>21.141732283464599</v>
      </c>
      <c r="BK1527" s="50">
        <v>11.929133858267701</v>
      </c>
      <c r="BL1527" s="357">
        <v>8.7375807000000152E-2</v>
      </c>
      <c r="BM1527" s="73">
        <v>36</v>
      </c>
      <c r="BN1527" s="107" t="s">
        <v>3771</v>
      </c>
      <c r="BO1527" s="46" t="s">
        <v>3891</v>
      </c>
      <c r="BP1527" s="74" t="s">
        <v>3907</v>
      </c>
      <c r="BQ1527" s="29" t="s">
        <v>5143</v>
      </c>
      <c r="BR1527" s="29" t="s">
        <v>5198</v>
      </c>
      <c r="BS1527" s="74" t="s">
        <v>5199</v>
      </c>
      <c r="BT1527" s="74" t="s">
        <v>5169</v>
      </c>
      <c r="BU1527" s="74" t="s">
        <v>5196</v>
      </c>
      <c r="BV1527" s="74" t="s">
        <v>3909</v>
      </c>
      <c r="BW1527" s="74"/>
      <c r="BX1527" s="74"/>
      <c r="BY1527" s="74"/>
      <c r="BZ1527" s="300" t="s">
        <v>7735</v>
      </c>
      <c r="CA1527" s="413" t="s">
        <v>7736</v>
      </c>
      <c r="CB1527" s="300" t="s">
        <v>7737</v>
      </c>
      <c r="CC1527" s="413" t="s">
        <v>7738</v>
      </c>
      <c r="CD1527" s="311" t="str">
        <f t="shared" si="179"/>
        <v>DISCONTINUED - MR304 Double Standard, 18x9, +18mm Offset, 8x6.5, 130.81mm Centerbore, Matte Black</v>
      </c>
      <c r="CE1527" s="311" t="s">
        <v>3721</v>
      </c>
      <c r="CF1527" s="311" t="s">
        <v>3720</v>
      </c>
      <c r="CG1527" s="300" t="str">
        <f t="shared" si="178"/>
        <v>STREET (3XX)</v>
      </c>
    </row>
    <row r="1528" spans="1:85" s="36" customFormat="1" ht="15" customHeight="1">
      <c r="A1528" s="571">
        <f t="shared" si="177"/>
        <v>1525</v>
      </c>
      <c r="B1528" s="408" t="s">
        <v>84</v>
      </c>
      <c r="C1528" s="408" t="s">
        <v>1038</v>
      </c>
      <c r="D1528" s="5" t="s">
        <v>2225</v>
      </c>
      <c r="E1528" s="84" t="s">
        <v>10396</v>
      </c>
      <c r="F1528" s="84" t="s">
        <v>10396</v>
      </c>
      <c r="G1528" s="83"/>
      <c r="H1528" s="83"/>
      <c r="I1528" s="72" t="s">
        <v>5568</v>
      </c>
      <c r="J1528" s="305">
        <v>44585.489849537036</v>
      </c>
      <c r="K1528" s="417">
        <v>45939</v>
      </c>
      <c r="L1528" s="282" t="s">
        <v>1239</v>
      </c>
      <c r="M1528" s="328">
        <v>335</v>
      </c>
      <c r="N1528" s="85"/>
      <c r="O1528" s="409"/>
      <c r="P1528" s="5">
        <v>17</v>
      </c>
      <c r="Q1528" s="8">
        <v>8.5</v>
      </c>
      <c r="R1528" s="408" t="s">
        <v>1089</v>
      </c>
      <c r="S1528" s="3">
        <v>6</v>
      </c>
      <c r="T1528" s="3">
        <v>5.5</v>
      </c>
      <c r="U1528" s="3">
        <v>25</v>
      </c>
      <c r="V1528" s="16">
        <v>5.7</v>
      </c>
      <c r="W1528" s="410" t="s">
        <v>85</v>
      </c>
      <c r="X1528" s="16">
        <v>108</v>
      </c>
      <c r="Y1528" s="16">
        <v>29.62</v>
      </c>
      <c r="Z1528" s="47">
        <v>2500</v>
      </c>
      <c r="AA1528" s="71" t="s">
        <v>5380</v>
      </c>
      <c r="AB1528" s="71" t="s">
        <v>2850</v>
      </c>
      <c r="AC1528" s="47" t="s">
        <v>10397</v>
      </c>
      <c r="AD1528" s="73" t="s">
        <v>1556</v>
      </c>
      <c r="AE1528" s="46" t="s">
        <v>8503</v>
      </c>
      <c r="AF1528" s="82">
        <v>33</v>
      </c>
      <c r="AG1528" s="80" t="s">
        <v>85</v>
      </c>
      <c r="AH1528" s="80" t="s">
        <v>85</v>
      </c>
      <c r="AI1528" s="408" t="s">
        <v>2859</v>
      </c>
      <c r="AJ1528" s="73" t="s">
        <v>1827</v>
      </c>
      <c r="AK1528" s="9">
        <v>1.1000000000000001</v>
      </c>
      <c r="AL1528" s="408" t="s">
        <v>237</v>
      </c>
      <c r="AM1528" s="408" t="s">
        <v>85</v>
      </c>
      <c r="AN1528" s="38" t="s">
        <v>85</v>
      </c>
      <c r="AO1528" s="408" t="s">
        <v>85</v>
      </c>
      <c r="AP1528" s="75">
        <v>16.2</v>
      </c>
      <c r="AQ1528" s="75">
        <v>60</v>
      </c>
      <c r="AR1528" s="408">
        <v>170</v>
      </c>
      <c r="AS1528" s="25">
        <v>6.9</v>
      </c>
      <c r="AT1528" s="25">
        <v>21.3</v>
      </c>
      <c r="AU1528" s="25">
        <v>33.5</v>
      </c>
      <c r="AV1528" s="25">
        <v>39.4</v>
      </c>
      <c r="AW1528" s="25">
        <v>209.8</v>
      </c>
      <c r="AX1528" s="411">
        <v>200.5</v>
      </c>
      <c r="AY1528" s="410">
        <v>107</v>
      </c>
      <c r="AZ1528" s="365">
        <v>41</v>
      </c>
      <c r="BA1528" s="365">
        <v>74</v>
      </c>
      <c r="BB1528" s="49">
        <v>30</v>
      </c>
      <c r="BC1528" s="48">
        <v>1.18</v>
      </c>
      <c r="BD1528" s="3" t="s">
        <v>85</v>
      </c>
      <c r="BE1528" s="412" t="s">
        <v>85</v>
      </c>
      <c r="BF1528" s="3" t="s">
        <v>85</v>
      </c>
      <c r="BG1528" s="412" t="s">
        <v>85</v>
      </c>
      <c r="BH1528" s="70">
        <v>33.363289010644799</v>
      </c>
      <c r="BI1528" s="50">
        <v>20.236220472440898</v>
      </c>
      <c r="BJ1528" s="50">
        <v>20.236220472440898</v>
      </c>
      <c r="BK1528" s="50">
        <v>11.417322834645701</v>
      </c>
      <c r="BL1528" s="357">
        <v>7.6616839999999839E-2</v>
      </c>
      <c r="BM1528" s="73">
        <v>36</v>
      </c>
      <c r="BN1528" s="107" t="s">
        <v>10337</v>
      </c>
      <c r="BO1528" s="46" t="s">
        <v>3891</v>
      </c>
      <c r="BP1528" s="74" t="s">
        <v>3907</v>
      </c>
      <c r="BQ1528" s="74" t="s">
        <v>4615</v>
      </c>
      <c r="BR1528" s="74" t="s">
        <v>5198</v>
      </c>
      <c r="BS1528" s="74" t="s">
        <v>5199</v>
      </c>
      <c r="BT1528" s="74" t="s">
        <v>5169</v>
      </c>
      <c r="BU1528" s="74" t="s">
        <v>5196</v>
      </c>
      <c r="BV1528" s="74" t="s">
        <v>3909</v>
      </c>
      <c r="BW1528" s="74"/>
      <c r="BX1528" s="74"/>
      <c r="BY1528" s="74"/>
      <c r="BZ1528" s="300" t="s">
        <v>7792</v>
      </c>
      <c r="CA1528" s="413" t="s">
        <v>7791</v>
      </c>
      <c r="CB1528" s="300" t="s">
        <v>7793</v>
      </c>
      <c r="CC1528" s="413" t="s">
        <v>7794</v>
      </c>
      <c r="CD1528" s="311" t="str">
        <f t="shared" si="179"/>
        <v>DISCONTINUED - MR305 NV, 17x8.5, +25mm Offset, 6x5.5, 108mm Centerbore, Titanium - Matte Black Lip</v>
      </c>
      <c r="CE1528" s="311" t="s">
        <v>3721</v>
      </c>
      <c r="CF1528" s="311" t="s">
        <v>3720</v>
      </c>
      <c r="CG1528" s="300" t="str">
        <f t="shared" si="178"/>
        <v>STREET (3XX)</v>
      </c>
    </row>
    <row r="1529" spans="1:85" s="36" customFormat="1" ht="15" customHeight="1">
      <c r="A1529" s="571">
        <f t="shared" si="177"/>
        <v>1526</v>
      </c>
      <c r="B1529" s="92" t="s">
        <v>84</v>
      </c>
      <c r="C1529" s="92" t="s">
        <v>1038</v>
      </c>
      <c r="D1529" s="92" t="s">
        <v>1246</v>
      </c>
      <c r="E1529" s="84" t="s">
        <v>10398</v>
      </c>
      <c r="F1529" s="84" t="s">
        <v>10398</v>
      </c>
      <c r="G1529" s="83"/>
      <c r="H1529" s="83"/>
      <c r="I1529" s="72" t="s">
        <v>1871</v>
      </c>
      <c r="J1529" s="305">
        <v>42736</v>
      </c>
      <c r="K1529" s="417">
        <v>45939</v>
      </c>
      <c r="L1529" s="282" t="s">
        <v>1239</v>
      </c>
      <c r="M1529" s="328">
        <v>377</v>
      </c>
      <c r="N1529" s="85"/>
      <c r="O1529" s="409"/>
      <c r="P1529" s="92">
        <v>17</v>
      </c>
      <c r="Q1529" s="8">
        <v>8.5</v>
      </c>
      <c r="R1529" s="92" t="s">
        <v>1699</v>
      </c>
      <c r="S1529" s="3">
        <v>8</v>
      </c>
      <c r="T1529" s="3">
        <v>6.5</v>
      </c>
      <c r="U1529" s="3">
        <v>0</v>
      </c>
      <c r="V1529" s="16">
        <v>4.72</v>
      </c>
      <c r="W1529" s="93" t="s">
        <v>85</v>
      </c>
      <c r="X1529" s="16">
        <v>130.81</v>
      </c>
      <c r="Y1529" s="8">
        <v>30.97</v>
      </c>
      <c r="Z1529" s="47">
        <v>3640</v>
      </c>
      <c r="AA1529" s="71" t="s">
        <v>2165</v>
      </c>
      <c r="AB1529" s="72" t="s">
        <v>2845</v>
      </c>
      <c r="AC1529" s="47" t="s">
        <v>9627</v>
      </c>
      <c r="AD1529" s="73" t="s">
        <v>1562</v>
      </c>
      <c r="AE1529" s="46" t="s">
        <v>8503</v>
      </c>
      <c r="AF1529" s="82">
        <v>33</v>
      </c>
      <c r="AG1529" s="73" t="s">
        <v>85</v>
      </c>
      <c r="AH1529" s="73" t="s">
        <v>85</v>
      </c>
      <c r="AI1529" s="3" t="s">
        <v>2863</v>
      </c>
      <c r="AJ1529" s="92" t="s">
        <v>1826</v>
      </c>
      <c r="AK1529" s="9">
        <v>1.1000000000000001</v>
      </c>
      <c r="AL1529" s="71" t="s">
        <v>237</v>
      </c>
      <c r="AM1529" s="3" t="s">
        <v>85</v>
      </c>
      <c r="AN1529" s="38" t="s">
        <v>85</v>
      </c>
      <c r="AO1529" s="3" t="s">
        <v>85</v>
      </c>
      <c r="AP1529" s="75">
        <v>16.2</v>
      </c>
      <c r="AQ1529" s="75">
        <v>60</v>
      </c>
      <c r="AR1529" s="3">
        <v>200</v>
      </c>
      <c r="AS1529" s="34">
        <v>0</v>
      </c>
      <c r="AT1529" s="34">
        <v>0</v>
      </c>
      <c r="AU1529" s="34">
        <v>28.3</v>
      </c>
      <c r="AV1529" s="34">
        <v>50.8</v>
      </c>
      <c r="AW1529" s="34">
        <v>208.4</v>
      </c>
      <c r="AX1529" s="94">
        <v>198.8</v>
      </c>
      <c r="AY1529" s="93">
        <v>123</v>
      </c>
      <c r="AZ1529" s="49">
        <v>89.5</v>
      </c>
      <c r="BA1529" s="49">
        <v>89.5</v>
      </c>
      <c r="BB1529" s="49">
        <v>25</v>
      </c>
      <c r="BC1529" s="48">
        <v>0.98</v>
      </c>
      <c r="BD1529" s="92" t="s">
        <v>85</v>
      </c>
      <c r="BE1529" s="412" t="s">
        <v>85</v>
      </c>
      <c r="BF1529" s="92" t="s">
        <v>85</v>
      </c>
      <c r="BG1529" s="412" t="s">
        <v>85</v>
      </c>
      <c r="BH1529" s="70">
        <v>35.714886473950166</v>
      </c>
      <c r="BI1529" s="50">
        <v>20.236220472440898</v>
      </c>
      <c r="BJ1529" s="50">
        <v>20.236220472440898</v>
      </c>
      <c r="BK1529" s="50">
        <v>11.417322834645701</v>
      </c>
      <c r="BL1529" s="357">
        <v>7.6616839999999839E-2</v>
      </c>
      <c r="BM1529" s="73">
        <v>36</v>
      </c>
      <c r="BN1529" s="107" t="s">
        <v>10337</v>
      </c>
      <c r="BO1529" s="46" t="s">
        <v>3891</v>
      </c>
      <c r="BP1529" s="74" t="s">
        <v>3907</v>
      </c>
      <c r="BQ1529" s="29" t="s">
        <v>5165</v>
      </c>
      <c r="BR1529" s="29" t="s">
        <v>5212</v>
      </c>
      <c r="BS1529" s="29" t="s">
        <v>5199</v>
      </c>
      <c r="BT1529" s="74" t="s">
        <v>5210</v>
      </c>
      <c r="BU1529" s="74" t="s">
        <v>5189</v>
      </c>
      <c r="BV1529" s="74" t="s">
        <v>4101</v>
      </c>
      <c r="BW1529" s="74" t="s">
        <v>3909</v>
      </c>
      <c r="BX1529" s="74"/>
      <c r="BY1529" s="74"/>
      <c r="BZ1529" s="300" t="s">
        <v>6140</v>
      </c>
      <c r="CA1529" s="356" t="s">
        <v>7825</v>
      </c>
      <c r="CB1529" s="300" t="s">
        <v>6143</v>
      </c>
      <c r="CC1529" s="356" t="s">
        <v>7826</v>
      </c>
      <c r="CD1529" s="311" t="str">
        <f t="shared" si="179"/>
        <v>DISCONTINUED - MR312, 17x8.5, 0mm Offset, 8x6.5, 130.81mm Centerbore, Matte Black</v>
      </c>
      <c r="CE1529" s="311" t="s">
        <v>3721</v>
      </c>
      <c r="CF1529" s="311" t="s">
        <v>3720</v>
      </c>
      <c r="CG1529" s="300" t="str">
        <f t="shared" si="178"/>
        <v>STREET (3XX)</v>
      </c>
    </row>
    <row r="1530" spans="1:85" s="36" customFormat="1" ht="15" customHeight="1">
      <c r="A1530" s="571">
        <f t="shared" si="177"/>
        <v>1527</v>
      </c>
      <c r="B1530" s="92" t="s">
        <v>84</v>
      </c>
      <c r="C1530" s="92" t="s">
        <v>1038</v>
      </c>
      <c r="D1530" s="92" t="s">
        <v>1246</v>
      </c>
      <c r="E1530" s="84" t="s">
        <v>10399</v>
      </c>
      <c r="F1530" s="84" t="s">
        <v>10399</v>
      </c>
      <c r="G1530" s="83"/>
      <c r="H1530" s="83"/>
      <c r="I1530" s="72" t="s">
        <v>1883</v>
      </c>
      <c r="J1530" s="305">
        <v>42736</v>
      </c>
      <c r="K1530" s="417">
        <v>45939</v>
      </c>
      <c r="L1530" s="282" t="s">
        <v>1239</v>
      </c>
      <c r="M1530" s="328">
        <v>415</v>
      </c>
      <c r="N1530" s="85"/>
      <c r="O1530" s="409"/>
      <c r="P1530" s="29">
        <v>18</v>
      </c>
      <c r="Q1530" s="8">
        <v>9</v>
      </c>
      <c r="R1530" s="92" t="s">
        <v>1089</v>
      </c>
      <c r="S1530" s="3">
        <v>6</v>
      </c>
      <c r="T1530" s="29">
        <v>5.5</v>
      </c>
      <c r="U1530" s="29">
        <v>18</v>
      </c>
      <c r="V1530" s="16">
        <v>5.75</v>
      </c>
      <c r="W1530" s="93" t="s">
        <v>85</v>
      </c>
      <c r="X1530" s="16">
        <v>106.25</v>
      </c>
      <c r="Y1530" s="8">
        <v>35.83</v>
      </c>
      <c r="Z1530" s="47">
        <v>2650</v>
      </c>
      <c r="AA1530" s="71" t="s">
        <v>2165</v>
      </c>
      <c r="AB1530" s="72" t="s">
        <v>2845</v>
      </c>
      <c r="AC1530" s="47" t="s">
        <v>9733</v>
      </c>
      <c r="AD1530" s="73" t="s">
        <v>2537</v>
      </c>
      <c r="AE1530" s="46" t="s">
        <v>8502</v>
      </c>
      <c r="AF1530" s="82">
        <v>33</v>
      </c>
      <c r="AG1530" s="73" t="s">
        <v>85</v>
      </c>
      <c r="AH1530" s="73" t="s">
        <v>1786</v>
      </c>
      <c r="AI1530" s="73" t="s">
        <v>85</v>
      </c>
      <c r="AJ1530" s="92" t="s">
        <v>1826</v>
      </c>
      <c r="AK1530" s="9">
        <v>1.1000000000000001</v>
      </c>
      <c r="AL1530" s="3" t="s">
        <v>236</v>
      </c>
      <c r="AM1530" s="74" t="s">
        <v>1649</v>
      </c>
      <c r="AN1530" s="38">
        <v>2.75</v>
      </c>
      <c r="AO1530" s="3">
        <v>78.3</v>
      </c>
      <c r="AP1530" s="75">
        <v>16.2</v>
      </c>
      <c r="AQ1530" s="75">
        <v>60</v>
      </c>
      <c r="AR1530" s="3">
        <v>175</v>
      </c>
      <c r="AS1530" s="34">
        <v>4.3</v>
      </c>
      <c r="AT1530" s="34">
        <v>20.5</v>
      </c>
      <c r="AU1530" s="34">
        <v>32.4</v>
      </c>
      <c r="AV1530" s="34">
        <v>43.1</v>
      </c>
      <c r="AW1530" s="34">
        <v>218.8</v>
      </c>
      <c r="AX1530" s="94">
        <v>208.6</v>
      </c>
      <c r="AY1530" s="77">
        <v>106.25</v>
      </c>
      <c r="AZ1530" s="49">
        <v>47</v>
      </c>
      <c r="BA1530" s="49">
        <v>47</v>
      </c>
      <c r="BB1530" s="49">
        <v>23</v>
      </c>
      <c r="BC1530" s="48">
        <v>0.91</v>
      </c>
      <c r="BD1530" s="92" t="s">
        <v>85</v>
      </c>
      <c r="BE1530" s="412" t="s">
        <v>85</v>
      </c>
      <c r="BF1530" s="92" t="s">
        <v>85</v>
      </c>
      <c r="BG1530" s="412" t="s">
        <v>85</v>
      </c>
      <c r="BH1530" s="70">
        <v>40.344593979832595</v>
      </c>
      <c r="BI1530" s="50">
        <v>21.141732283464599</v>
      </c>
      <c r="BJ1530" s="50">
        <v>21.141732283464599</v>
      </c>
      <c r="BK1530" s="50">
        <v>11.929133858267701</v>
      </c>
      <c r="BL1530" s="357">
        <v>8.7375807000000152E-2</v>
      </c>
      <c r="BM1530" s="73">
        <v>36</v>
      </c>
      <c r="BN1530" s="107" t="s">
        <v>3771</v>
      </c>
      <c r="BO1530" s="46" t="s">
        <v>3891</v>
      </c>
      <c r="BP1530" s="74" t="s">
        <v>3907</v>
      </c>
      <c r="BQ1530" s="29" t="s">
        <v>5165</v>
      </c>
      <c r="BR1530" s="29" t="s">
        <v>5212</v>
      </c>
      <c r="BS1530" s="29" t="s">
        <v>5199</v>
      </c>
      <c r="BT1530" s="74" t="s">
        <v>5210</v>
      </c>
      <c r="BU1530" s="74" t="s">
        <v>5189</v>
      </c>
      <c r="BV1530" s="74" t="s">
        <v>4101</v>
      </c>
      <c r="BW1530" s="74" t="s">
        <v>3909</v>
      </c>
      <c r="BX1530" s="74"/>
      <c r="BY1530" s="74"/>
      <c r="BZ1530" s="300" t="s">
        <v>7821</v>
      </c>
      <c r="CA1530" s="356" t="s">
        <v>7822</v>
      </c>
      <c r="CB1530" s="300" t="s">
        <v>7823</v>
      </c>
      <c r="CC1530" s="356" t="s">
        <v>7824</v>
      </c>
      <c r="CD1530" s="311" t="str">
        <f t="shared" si="179"/>
        <v>DISCONTINUED - MR312, 18x9, +18mm Offset, 6x5.5, 106.25mm Centerbore, Matte Black</v>
      </c>
      <c r="CE1530" s="311" t="s">
        <v>3721</v>
      </c>
      <c r="CF1530" s="311" t="s">
        <v>3720</v>
      </c>
      <c r="CG1530" s="300" t="str">
        <f t="shared" si="178"/>
        <v>STREET (3XX)</v>
      </c>
    </row>
    <row r="1531" spans="1:85" s="36" customFormat="1" ht="15" customHeight="1">
      <c r="A1531" s="571">
        <f t="shared" si="177"/>
        <v>1528</v>
      </c>
      <c r="B1531" s="92" t="s">
        <v>84</v>
      </c>
      <c r="C1531" s="92" t="s">
        <v>1038</v>
      </c>
      <c r="D1531" s="92" t="s">
        <v>3867</v>
      </c>
      <c r="E1531" s="84" t="s">
        <v>10400</v>
      </c>
      <c r="F1531" s="84" t="s">
        <v>10400</v>
      </c>
      <c r="G1531" s="83"/>
      <c r="H1531" s="83"/>
      <c r="I1531" s="72" t="s">
        <v>5963</v>
      </c>
      <c r="J1531" s="315">
        <v>44883</v>
      </c>
      <c r="K1531" s="417">
        <v>45939</v>
      </c>
      <c r="L1531" s="282" t="s">
        <v>1239</v>
      </c>
      <c r="M1531" s="328">
        <v>461</v>
      </c>
      <c r="N1531" s="85"/>
      <c r="O1531" s="409"/>
      <c r="P1531" s="29">
        <v>20</v>
      </c>
      <c r="Q1531" s="8">
        <v>9</v>
      </c>
      <c r="R1531" s="92" t="s">
        <v>1701</v>
      </c>
      <c r="S1531" s="3">
        <v>8</v>
      </c>
      <c r="T1531" s="29">
        <v>180</v>
      </c>
      <c r="U1531" s="29">
        <v>18</v>
      </c>
      <c r="V1531" s="16">
        <v>5.7</v>
      </c>
      <c r="W1531" s="93" t="s">
        <v>85</v>
      </c>
      <c r="X1531" s="16">
        <v>130.81</v>
      </c>
      <c r="Y1531" s="41">
        <v>41.47</v>
      </c>
      <c r="Z1531" s="47">
        <v>3640</v>
      </c>
      <c r="AA1531" s="11" t="s">
        <v>2516</v>
      </c>
      <c r="AB1531" s="11" t="s">
        <v>2850</v>
      </c>
      <c r="AC1531" s="47" t="s">
        <v>9770</v>
      </c>
      <c r="AD1531" s="74" t="s">
        <v>1597</v>
      </c>
      <c r="AE1531" s="46" t="s">
        <v>8503</v>
      </c>
      <c r="AF1531" s="82">
        <v>33</v>
      </c>
      <c r="AG1531" s="80" t="s">
        <v>85</v>
      </c>
      <c r="AH1531" s="73" t="s">
        <v>85</v>
      </c>
      <c r="AI1531" s="73" t="s">
        <v>2863</v>
      </c>
      <c r="AJ1531" s="73" t="s">
        <v>85</v>
      </c>
      <c r="AK1531" s="9" t="s">
        <v>85</v>
      </c>
      <c r="AL1531" s="74" t="s">
        <v>237</v>
      </c>
      <c r="AM1531" s="74" t="s">
        <v>85</v>
      </c>
      <c r="AN1531" s="38" t="s">
        <v>85</v>
      </c>
      <c r="AO1531" s="74" t="s">
        <v>85</v>
      </c>
      <c r="AP1531" s="75">
        <v>16.2</v>
      </c>
      <c r="AQ1531" s="75">
        <v>60</v>
      </c>
      <c r="AR1531" s="3">
        <v>210</v>
      </c>
      <c r="AS1531" s="34">
        <v>0</v>
      </c>
      <c r="AT1531" s="34">
        <v>0</v>
      </c>
      <c r="AU1531" s="34">
        <v>14</v>
      </c>
      <c r="AV1531" s="34">
        <v>34</v>
      </c>
      <c r="AW1531" s="34">
        <v>245</v>
      </c>
      <c r="AX1531" s="94">
        <v>237</v>
      </c>
      <c r="AY1531" s="381">
        <v>123.1</v>
      </c>
      <c r="AZ1531" s="382">
        <v>92</v>
      </c>
      <c r="BA1531" s="382">
        <v>92</v>
      </c>
      <c r="BB1531" s="49">
        <v>45</v>
      </c>
      <c r="BC1531" s="48">
        <v>1.77</v>
      </c>
      <c r="BD1531" s="3" t="s">
        <v>85</v>
      </c>
      <c r="BE1531" s="412" t="s">
        <v>85</v>
      </c>
      <c r="BF1531" s="3" t="s">
        <v>85</v>
      </c>
      <c r="BG1531" s="412" t="s">
        <v>85</v>
      </c>
      <c r="BH1531" s="70">
        <v>45.97</v>
      </c>
      <c r="BI1531" s="50">
        <v>23.228346456692901</v>
      </c>
      <c r="BJ1531" s="50">
        <v>23.228346456692901</v>
      </c>
      <c r="BK1531" s="50">
        <v>11.771653543307099</v>
      </c>
      <c r="BL1531" s="357">
        <v>0.10408189999999996</v>
      </c>
      <c r="BM1531" s="408">
        <v>20</v>
      </c>
      <c r="BN1531" s="107" t="s">
        <v>3771</v>
      </c>
      <c r="BO1531" s="46" t="s">
        <v>3891</v>
      </c>
      <c r="BP1531" s="29" t="s">
        <v>3907</v>
      </c>
      <c r="BQ1531" s="29" t="s">
        <v>5222</v>
      </c>
      <c r="BR1531" s="29" t="s">
        <v>5223</v>
      </c>
      <c r="BS1531" s="29" t="s">
        <v>5216</v>
      </c>
      <c r="BT1531" s="74" t="s">
        <v>4101</v>
      </c>
      <c r="BU1531" s="74" t="s">
        <v>3909</v>
      </c>
      <c r="BV1531" s="74"/>
      <c r="BW1531" s="74"/>
      <c r="BX1531" s="74"/>
      <c r="BY1531" s="74"/>
      <c r="BZ1531" s="300" t="s">
        <v>7880</v>
      </c>
      <c r="CA1531" s="363" t="s">
        <v>7879</v>
      </c>
      <c r="CB1531" s="300" t="s">
        <v>7881</v>
      </c>
      <c r="CC1531" s="363" t="s">
        <v>7882</v>
      </c>
      <c r="CD1531" s="311" t="str">
        <f t="shared" si="179"/>
        <v>DISCONTINUED - MR316, 20x9, +18mm Offset, 8x180, 130.81mm Centerbore, Gloss Titanium</v>
      </c>
      <c r="CE1531" s="311" t="s">
        <v>3721</v>
      </c>
      <c r="CF1531" s="311" t="s">
        <v>3720</v>
      </c>
      <c r="CG1531" s="300" t="str">
        <f t="shared" si="178"/>
        <v>STREET (3XX)</v>
      </c>
    </row>
    <row r="1532" spans="1:85" s="36" customFormat="1" ht="15" customHeight="1">
      <c r="A1532" s="571">
        <f t="shared" si="177"/>
        <v>1529</v>
      </c>
      <c r="B1532" s="92" t="s">
        <v>84</v>
      </c>
      <c r="C1532" s="92" t="s">
        <v>1038</v>
      </c>
      <c r="D1532" s="92" t="s">
        <v>3867</v>
      </c>
      <c r="E1532" s="84" t="s">
        <v>10401</v>
      </c>
      <c r="F1532" s="84" t="s">
        <v>10401</v>
      </c>
      <c r="G1532" s="83" t="s">
        <v>2095</v>
      </c>
      <c r="H1532" s="83"/>
      <c r="I1532" s="72" t="s">
        <v>5376</v>
      </c>
      <c r="J1532" s="315">
        <v>44501.579837962963</v>
      </c>
      <c r="K1532" s="417">
        <v>45939</v>
      </c>
      <c r="L1532" s="282" t="s">
        <v>1239</v>
      </c>
      <c r="M1532" s="328">
        <v>399</v>
      </c>
      <c r="N1532" s="85"/>
      <c r="O1532" s="409"/>
      <c r="P1532" s="29">
        <v>20</v>
      </c>
      <c r="Q1532" s="24">
        <v>10</v>
      </c>
      <c r="R1532" s="92" t="s">
        <v>1089</v>
      </c>
      <c r="S1532" s="3">
        <v>6</v>
      </c>
      <c r="T1532" s="29">
        <v>5.5</v>
      </c>
      <c r="U1532" s="29">
        <v>-18</v>
      </c>
      <c r="V1532" s="16">
        <v>4.75</v>
      </c>
      <c r="W1532" s="93" t="s">
        <v>85</v>
      </c>
      <c r="X1532" s="16">
        <v>106.25</v>
      </c>
      <c r="Y1532" s="41">
        <v>35.656096537367539</v>
      </c>
      <c r="Z1532" s="47">
        <v>2650</v>
      </c>
      <c r="AA1532" s="71" t="s">
        <v>4122</v>
      </c>
      <c r="AB1532" s="71" t="s">
        <v>2845</v>
      </c>
      <c r="AC1532" s="47" t="s">
        <v>9857</v>
      </c>
      <c r="AD1532" s="74" t="s">
        <v>1598</v>
      </c>
      <c r="AE1532" s="46" t="s">
        <v>8501</v>
      </c>
      <c r="AF1532" s="82">
        <v>22</v>
      </c>
      <c r="AG1532" s="80" t="s">
        <v>85</v>
      </c>
      <c r="AH1532" s="73" t="s">
        <v>85</v>
      </c>
      <c r="AI1532" s="73" t="s">
        <v>85</v>
      </c>
      <c r="AJ1532" s="73" t="s">
        <v>85</v>
      </c>
      <c r="AK1532" s="9" t="s">
        <v>85</v>
      </c>
      <c r="AL1532" s="74" t="s">
        <v>236</v>
      </c>
      <c r="AM1532" s="74" t="s">
        <v>1649</v>
      </c>
      <c r="AN1532" s="38">
        <v>2.75</v>
      </c>
      <c r="AO1532" s="3">
        <v>78.3</v>
      </c>
      <c r="AP1532" s="75">
        <v>16.2</v>
      </c>
      <c r="AQ1532" s="75">
        <v>60</v>
      </c>
      <c r="AR1532" s="3">
        <v>175</v>
      </c>
      <c r="AS1532" s="34">
        <v>3</v>
      </c>
      <c r="AT1532" s="34">
        <v>16.600000000000001</v>
      </c>
      <c r="AU1532" s="34">
        <v>37.9</v>
      </c>
      <c r="AV1532" s="34">
        <v>47.8</v>
      </c>
      <c r="AW1532" s="34">
        <v>245.7</v>
      </c>
      <c r="AX1532" s="94">
        <v>241.3</v>
      </c>
      <c r="AY1532" s="383">
        <v>103.2</v>
      </c>
      <c r="AZ1532" s="382">
        <v>37.44</v>
      </c>
      <c r="BA1532" s="382">
        <v>45.76</v>
      </c>
      <c r="BB1532" s="49">
        <v>77</v>
      </c>
      <c r="BC1532" s="48">
        <v>3.03</v>
      </c>
      <c r="BD1532" s="3" t="s">
        <v>85</v>
      </c>
      <c r="BE1532" s="412" t="s">
        <v>85</v>
      </c>
      <c r="BF1532" s="3" t="s">
        <v>85</v>
      </c>
      <c r="BG1532" s="412" t="s">
        <v>85</v>
      </c>
      <c r="BH1532" s="70">
        <v>41.829039878544101</v>
      </c>
      <c r="BI1532" s="50">
        <v>23.228346456692901</v>
      </c>
      <c r="BJ1532" s="50">
        <v>23.228346456692901</v>
      </c>
      <c r="BK1532" s="50">
        <v>12.9133858267717</v>
      </c>
      <c r="BL1532" s="357">
        <v>0.11417680000000027</v>
      </c>
      <c r="BM1532" s="408">
        <v>20</v>
      </c>
      <c r="BN1532" s="107" t="s">
        <v>3771</v>
      </c>
      <c r="BO1532" s="46" t="s">
        <v>3891</v>
      </c>
      <c r="BP1532" s="29" t="s">
        <v>3907</v>
      </c>
      <c r="BQ1532" s="29" t="s">
        <v>5222</v>
      </c>
      <c r="BR1532" s="29" t="s">
        <v>5223</v>
      </c>
      <c r="BS1532" s="29" t="s">
        <v>5216</v>
      </c>
      <c r="BT1532" s="74" t="s">
        <v>4101</v>
      </c>
      <c r="BU1532" s="74" t="s">
        <v>3909</v>
      </c>
      <c r="BV1532" s="74"/>
      <c r="BW1532" s="74"/>
      <c r="BX1532" s="74"/>
      <c r="BY1532" s="74"/>
      <c r="BZ1532" s="300" t="s">
        <v>7873</v>
      </c>
      <c r="CA1532" s="363" t="s">
        <v>7874</v>
      </c>
      <c r="CB1532" s="300" t="s">
        <v>7871</v>
      </c>
      <c r="CC1532" s="363" t="s">
        <v>7872</v>
      </c>
      <c r="CD1532" s="311" t="str">
        <f t="shared" si="179"/>
        <v>DISCONTINUED - MR316, 20x10, -18mm Offset, 6x5.5, 106.25mm Centerbore, Gloss Black</v>
      </c>
      <c r="CE1532" s="311" t="s">
        <v>3721</v>
      </c>
      <c r="CF1532" s="311" t="s">
        <v>3720</v>
      </c>
      <c r="CG1532" s="300" t="str">
        <f t="shared" si="178"/>
        <v>STREET (3XX)</v>
      </c>
    </row>
    <row r="1533" spans="1:85" s="36" customFormat="1" ht="15" customHeight="1">
      <c r="A1533" s="571">
        <f t="shared" si="177"/>
        <v>1530</v>
      </c>
      <c r="B1533" s="92" t="s">
        <v>84</v>
      </c>
      <c r="C1533" s="92" t="s">
        <v>1038</v>
      </c>
      <c r="D1533" s="92" t="s">
        <v>5733</v>
      </c>
      <c r="E1533" s="129" t="s">
        <v>10402</v>
      </c>
      <c r="F1533" s="84" t="s">
        <v>10402</v>
      </c>
      <c r="G1533" s="83"/>
      <c r="H1533" s="83"/>
      <c r="I1533" s="305" t="s">
        <v>5692</v>
      </c>
      <c r="J1533" s="305">
        <v>44672.367318240744</v>
      </c>
      <c r="K1533" s="417">
        <v>45939</v>
      </c>
      <c r="L1533" s="282" t="s">
        <v>1239</v>
      </c>
      <c r="M1533" s="328">
        <v>319</v>
      </c>
      <c r="N1533" s="85"/>
      <c r="O1533" s="409"/>
      <c r="P1533" s="29">
        <v>17</v>
      </c>
      <c r="Q1533" s="8">
        <v>8.5</v>
      </c>
      <c r="R1533" s="92" t="s">
        <v>1692</v>
      </c>
      <c r="S1533" s="3">
        <v>5</v>
      </c>
      <c r="T1533" s="29">
        <v>5</v>
      </c>
      <c r="U1533" s="29">
        <v>0</v>
      </c>
      <c r="V1533" s="16">
        <v>4.7</v>
      </c>
      <c r="W1533" s="93" t="s">
        <v>85</v>
      </c>
      <c r="X1533" s="16">
        <v>71.5</v>
      </c>
      <c r="Y1533" s="8">
        <v>26.12</v>
      </c>
      <c r="Z1533" s="47">
        <v>2650</v>
      </c>
      <c r="AA1533" s="11" t="s">
        <v>2168</v>
      </c>
      <c r="AB1533" s="11" t="s">
        <v>2846</v>
      </c>
      <c r="AC1533" s="47" t="s">
        <v>9713</v>
      </c>
      <c r="AD1533" s="74" t="s">
        <v>5622</v>
      </c>
      <c r="AE1533" s="46" t="s">
        <v>8501</v>
      </c>
      <c r="AF1533" s="82">
        <v>22</v>
      </c>
      <c r="AG1533" s="80" t="s">
        <v>85</v>
      </c>
      <c r="AH1533" s="73" t="s">
        <v>85</v>
      </c>
      <c r="AI1533" s="73" t="s">
        <v>85</v>
      </c>
      <c r="AJ1533" s="73" t="s">
        <v>85</v>
      </c>
      <c r="AK1533" s="9" t="s">
        <v>85</v>
      </c>
      <c r="AL1533" s="13" t="s">
        <v>237</v>
      </c>
      <c r="AM1533" s="75" t="s">
        <v>85</v>
      </c>
      <c r="AN1533" s="38" t="s">
        <v>85</v>
      </c>
      <c r="AO1533" s="3" t="s">
        <v>85</v>
      </c>
      <c r="AP1533" s="75">
        <v>16.2</v>
      </c>
      <c r="AQ1533" s="75">
        <v>60</v>
      </c>
      <c r="AR1533" s="3">
        <v>175</v>
      </c>
      <c r="AS1533" s="34">
        <v>7</v>
      </c>
      <c r="AT1533" s="34">
        <v>25</v>
      </c>
      <c r="AU1533" s="34">
        <v>38</v>
      </c>
      <c r="AV1533" s="34">
        <v>48</v>
      </c>
      <c r="AW1533" s="34">
        <v>210</v>
      </c>
      <c r="AX1533" s="94">
        <v>202</v>
      </c>
      <c r="AY1533" s="381">
        <v>71.5</v>
      </c>
      <c r="AZ1533" s="382">
        <v>38.6</v>
      </c>
      <c r="BA1533" s="382">
        <v>38.6</v>
      </c>
      <c r="BB1533" s="49">
        <v>50</v>
      </c>
      <c r="BC1533" s="48">
        <v>1.97</v>
      </c>
      <c r="BD1533" s="3" t="s">
        <v>85</v>
      </c>
      <c r="BE1533" s="412" t="s">
        <v>85</v>
      </c>
      <c r="BF1533" s="3" t="s">
        <v>85</v>
      </c>
      <c r="BG1533" s="412" t="s">
        <v>85</v>
      </c>
      <c r="BH1533" s="70">
        <v>29.652174263866033</v>
      </c>
      <c r="BI1533" s="50">
        <v>20.236220472440898</v>
      </c>
      <c r="BJ1533" s="50">
        <v>20.236220472440898</v>
      </c>
      <c r="BK1533" s="50">
        <v>11.417322834645701</v>
      </c>
      <c r="BL1533" s="357">
        <v>7.6616839999999839E-2</v>
      </c>
      <c r="BM1533" s="73">
        <v>36</v>
      </c>
      <c r="BN1533" s="107" t="s">
        <v>10366</v>
      </c>
      <c r="BO1533" s="46" t="s">
        <v>3891</v>
      </c>
      <c r="BP1533" s="29" t="s">
        <v>3907</v>
      </c>
      <c r="BQ1533" s="29" t="s">
        <v>6025</v>
      </c>
      <c r="BR1533" s="29" t="s">
        <v>6026</v>
      </c>
      <c r="BS1533" s="29" t="s">
        <v>6027</v>
      </c>
      <c r="BT1533" s="74" t="s">
        <v>6028</v>
      </c>
      <c r="BU1533" s="74" t="s">
        <v>3909</v>
      </c>
      <c r="BV1533" s="74" t="s">
        <v>6029</v>
      </c>
      <c r="BW1533" s="74"/>
      <c r="BX1533" s="74"/>
      <c r="BY1533" s="74"/>
      <c r="BZ1533" s="300" t="s">
        <v>7901</v>
      </c>
      <c r="CA1533" s="363" t="s">
        <v>7902</v>
      </c>
      <c r="CB1533" s="300" t="s">
        <v>7899</v>
      </c>
      <c r="CC1533" s="363" t="s">
        <v>7900</v>
      </c>
      <c r="CD1533" s="311" t="str">
        <f t="shared" si="179"/>
        <v>DISCONTINUED - MR318, 17x8.5, 0mm Offset, 5x5, 71.5mm Centerbore, Method Bronze</v>
      </c>
      <c r="CE1533" s="311" t="s">
        <v>3721</v>
      </c>
      <c r="CF1533" s="311" t="s">
        <v>3720</v>
      </c>
      <c r="CG1533" s="300" t="str">
        <f t="shared" si="178"/>
        <v>STREET (3XX)</v>
      </c>
    </row>
    <row r="1534" spans="1:85" s="36" customFormat="1" ht="15" customHeight="1">
      <c r="A1534" s="571">
        <f t="shared" si="177"/>
        <v>1531</v>
      </c>
      <c r="B1534" s="92" t="s">
        <v>84</v>
      </c>
      <c r="C1534" s="92" t="s">
        <v>1038</v>
      </c>
      <c r="D1534" s="92" t="s">
        <v>5733</v>
      </c>
      <c r="E1534" s="129" t="s">
        <v>10403</v>
      </c>
      <c r="F1534" s="84" t="s">
        <v>10403</v>
      </c>
      <c r="G1534" s="83"/>
      <c r="H1534" s="83"/>
      <c r="I1534" s="305" t="s">
        <v>5709</v>
      </c>
      <c r="J1534" s="305">
        <v>44672.367323206017</v>
      </c>
      <c r="K1534" s="417">
        <v>45939</v>
      </c>
      <c r="L1534" s="282" t="s">
        <v>1239</v>
      </c>
      <c r="M1534" s="328">
        <v>345</v>
      </c>
      <c r="N1534" s="85"/>
      <c r="O1534" s="409"/>
      <c r="P1534" s="29">
        <v>17</v>
      </c>
      <c r="Q1534" s="8">
        <v>8.5</v>
      </c>
      <c r="R1534" s="92" t="s">
        <v>1700</v>
      </c>
      <c r="S1534" s="3">
        <v>8</v>
      </c>
      <c r="T1534" s="29">
        <v>170</v>
      </c>
      <c r="U1534" s="29">
        <v>0</v>
      </c>
      <c r="V1534" s="16">
        <v>4.7</v>
      </c>
      <c r="W1534" s="93" t="s">
        <v>85</v>
      </c>
      <c r="X1534" s="16">
        <v>130.81</v>
      </c>
      <c r="Y1534" s="8">
        <v>28.33</v>
      </c>
      <c r="Z1534" s="47">
        <v>3640</v>
      </c>
      <c r="AA1534" s="11" t="s">
        <v>4122</v>
      </c>
      <c r="AB1534" s="11" t="s">
        <v>2845</v>
      </c>
      <c r="AC1534" s="47" t="s">
        <v>9626</v>
      </c>
      <c r="AD1534" s="74" t="s">
        <v>4926</v>
      </c>
      <c r="AE1534" s="46" t="s">
        <v>8503</v>
      </c>
      <c r="AF1534" s="82">
        <v>33</v>
      </c>
      <c r="AG1534" s="80" t="s">
        <v>85</v>
      </c>
      <c r="AH1534" s="73" t="s">
        <v>85</v>
      </c>
      <c r="AI1534" s="73" t="s">
        <v>2863</v>
      </c>
      <c r="AJ1534" s="73" t="s">
        <v>85</v>
      </c>
      <c r="AK1534" s="9" t="s">
        <v>85</v>
      </c>
      <c r="AL1534" s="13" t="s">
        <v>237</v>
      </c>
      <c r="AM1534" s="75" t="s">
        <v>85</v>
      </c>
      <c r="AN1534" s="38" t="s">
        <v>85</v>
      </c>
      <c r="AO1534" s="3" t="s">
        <v>85</v>
      </c>
      <c r="AP1534" s="75">
        <v>16.2</v>
      </c>
      <c r="AQ1534" s="75">
        <v>60</v>
      </c>
      <c r="AR1534" s="3">
        <v>200</v>
      </c>
      <c r="AS1534" s="34">
        <v>0</v>
      </c>
      <c r="AT1534" s="34">
        <v>0</v>
      </c>
      <c r="AU1534" s="34">
        <v>27</v>
      </c>
      <c r="AV1534" s="34">
        <v>41</v>
      </c>
      <c r="AW1534" s="34">
        <v>209</v>
      </c>
      <c r="AX1534" s="94">
        <v>201</v>
      </c>
      <c r="AY1534" s="381">
        <v>128</v>
      </c>
      <c r="AZ1534" s="382">
        <v>108</v>
      </c>
      <c r="BA1534" s="382">
        <v>108</v>
      </c>
      <c r="BB1534" s="49">
        <v>48</v>
      </c>
      <c r="BC1534" s="48">
        <v>1.89</v>
      </c>
      <c r="BD1534" s="3" t="s">
        <v>85</v>
      </c>
      <c r="BE1534" s="412" t="s">
        <v>85</v>
      </c>
      <c r="BF1534" s="3" t="s">
        <v>85</v>
      </c>
      <c r="BG1534" s="412" t="s">
        <v>85</v>
      </c>
      <c r="BH1534" s="70">
        <v>32.187490278992129</v>
      </c>
      <c r="BI1534" s="50">
        <v>20.236220472440898</v>
      </c>
      <c r="BJ1534" s="50">
        <v>20.236220472440898</v>
      </c>
      <c r="BK1534" s="50">
        <v>11.417322834645701</v>
      </c>
      <c r="BL1534" s="357">
        <v>7.6616839999999839E-2</v>
      </c>
      <c r="BM1534" s="73">
        <v>36</v>
      </c>
      <c r="BN1534" s="107" t="s">
        <v>3771</v>
      </c>
      <c r="BO1534" s="46" t="s">
        <v>3891</v>
      </c>
      <c r="BP1534" s="29" t="s">
        <v>3907</v>
      </c>
      <c r="BQ1534" s="29" t="s">
        <v>6025</v>
      </c>
      <c r="BR1534" s="29" t="s">
        <v>6026</v>
      </c>
      <c r="BS1534" s="29" t="s">
        <v>6027</v>
      </c>
      <c r="BT1534" s="74" t="s">
        <v>6028</v>
      </c>
      <c r="BU1534" s="74" t="s">
        <v>3909</v>
      </c>
      <c r="BV1534" s="74" t="s">
        <v>6029</v>
      </c>
      <c r="BW1534" s="74"/>
      <c r="BX1534" s="74"/>
      <c r="BY1534" s="74"/>
      <c r="BZ1534" s="300" t="s">
        <v>7895</v>
      </c>
      <c r="CA1534" s="363" t="s">
        <v>7896</v>
      </c>
      <c r="CB1534" s="300" t="s">
        <v>7897</v>
      </c>
      <c r="CC1534" s="363" t="s">
        <v>7898</v>
      </c>
      <c r="CD1534" s="311" t="str">
        <f t="shared" si="179"/>
        <v>DISCONTINUED - MR318, 17x8.5, 0mm Offset, 8x170, 130.81mm Centerbore, Gloss Black</v>
      </c>
      <c r="CE1534" s="311" t="s">
        <v>3721</v>
      </c>
      <c r="CF1534" s="311" t="s">
        <v>3720</v>
      </c>
      <c r="CG1534" s="300" t="str">
        <f t="shared" si="178"/>
        <v>STREET (3XX)</v>
      </c>
    </row>
    <row r="1535" spans="1:85" s="36" customFormat="1" ht="15" customHeight="1">
      <c r="A1535" s="571">
        <f t="shared" si="177"/>
        <v>1532</v>
      </c>
      <c r="B1535" s="92" t="s">
        <v>84</v>
      </c>
      <c r="C1535" s="92" t="s">
        <v>1038</v>
      </c>
      <c r="D1535" s="92" t="s">
        <v>5733</v>
      </c>
      <c r="E1535" s="129" t="s">
        <v>10404</v>
      </c>
      <c r="F1535" s="84" t="s">
        <v>10404</v>
      </c>
      <c r="G1535" s="83"/>
      <c r="H1535" s="83"/>
      <c r="I1535" s="305" t="s">
        <v>5713</v>
      </c>
      <c r="J1535" s="305">
        <v>44672.367325520834</v>
      </c>
      <c r="K1535" s="417">
        <v>45939</v>
      </c>
      <c r="L1535" s="282" t="s">
        <v>1239</v>
      </c>
      <c r="M1535" s="328">
        <v>366</v>
      </c>
      <c r="N1535" s="85"/>
      <c r="O1535" s="409"/>
      <c r="P1535" s="29">
        <v>18</v>
      </c>
      <c r="Q1535" s="8">
        <v>8.5</v>
      </c>
      <c r="R1535" s="92" t="s">
        <v>1697</v>
      </c>
      <c r="S1535" s="3">
        <v>6</v>
      </c>
      <c r="T1535" s="29">
        <v>135</v>
      </c>
      <c r="U1535" s="29">
        <v>40</v>
      </c>
      <c r="V1535" s="16">
        <v>6.27</v>
      </c>
      <c r="W1535" s="93" t="s">
        <v>85</v>
      </c>
      <c r="X1535" s="16">
        <v>87</v>
      </c>
      <c r="Y1535" s="8">
        <v>30.64</v>
      </c>
      <c r="Z1535" s="47">
        <v>2650</v>
      </c>
      <c r="AA1535" s="11" t="s">
        <v>4122</v>
      </c>
      <c r="AB1535" s="11" t="s">
        <v>2845</v>
      </c>
      <c r="AC1535" s="47" t="s">
        <v>9962</v>
      </c>
      <c r="AD1535" s="74" t="s">
        <v>4921</v>
      </c>
      <c r="AE1535" s="46" t="s">
        <v>8501</v>
      </c>
      <c r="AF1535" s="82">
        <v>22</v>
      </c>
      <c r="AG1535" s="80" t="s">
        <v>85</v>
      </c>
      <c r="AH1535" s="73" t="s">
        <v>85</v>
      </c>
      <c r="AI1535" s="73" t="s">
        <v>85</v>
      </c>
      <c r="AJ1535" s="73" t="s">
        <v>85</v>
      </c>
      <c r="AK1535" s="9" t="s">
        <v>85</v>
      </c>
      <c r="AL1535" s="13" t="s">
        <v>237</v>
      </c>
      <c r="AM1535" s="75" t="s">
        <v>85</v>
      </c>
      <c r="AN1535" s="38" t="s">
        <v>85</v>
      </c>
      <c r="AO1535" s="3" t="s">
        <v>85</v>
      </c>
      <c r="AP1535" s="75">
        <v>16.2</v>
      </c>
      <c r="AQ1535" s="75">
        <v>60</v>
      </c>
      <c r="AR1535" s="3">
        <v>175</v>
      </c>
      <c r="AS1535" s="34">
        <v>3</v>
      </c>
      <c r="AT1535" s="34">
        <v>12</v>
      </c>
      <c r="AU1535" s="34">
        <v>22</v>
      </c>
      <c r="AV1535" s="34">
        <v>24</v>
      </c>
      <c r="AW1535" s="34">
        <v>219</v>
      </c>
      <c r="AX1535" s="94">
        <v>209</v>
      </c>
      <c r="AY1535" s="93">
        <v>82.6</v>
      </c>
      <c r="AZ1535" s="49">
        <v>35.979999999999997</v>
      </c>
      <c r="BA1535" s="49">
        <v>44</v>
      </c>
      <c r="BB1535" s="49">
        <v>31</v>
      </c>
      <c r="BC1535" s="48">
        <v>1.22</v>
      </c>
      <c r="BD1535" s="3" t="s">
        <v>85</v>
      </c>
      <c r="BE1535" s="412" t="s">
        <v>85</v>
      </c>
      <c r="BF1535" s="3" t="s">
        <v>85</v>
      </c>
      <c r="BG1535" s="412" t="s">
        <v>85</v>
      </c>
      <c r="BH1535" s="70">
        <v>34.612575163025781</v>
      </c>
      <c r="BI1535" s="50">
        <v>21.141732283464599</v>
      </c>
      <c r="BJ1535" s="50">
        <v>21.141732283464599</v>
      </c>
      <c r="BK1535" s="50">
        <v>11.417322834645701</v>
      </c>
      <c r="BL1535" s="357">
        <v>8.3627010000000473E-2</v>
      </c>
      <c r="BM1535" s="73">
        <v>36</v>
      </c>
      <c r="BN1535" s="107" t="s">
        <v>3771</v>
      </c>
      <c r="BO1535" s="46" t="s">
        <v>3891</v>
      </c>
      <c r="BP1535" s="29" t="s">
        <v>3907</v>
      </c>
      <c r="BQ1535" s="29" t="s">
        <v>6025</v>
      </c>
      <c r="BR1535" s="29" t="s">
        <v>6026</v>
      </c>
      <c r="BS1535" s="29" t="s">
        <v>6027</v>
      </c>
      <c r="BT1535" s="74" t="s">
        <v>6028</v>
      </c>
      <c r="BU1535" s="74" t="s">
        <v>3909</v>
      </c>
      <c r="BV1535" s="74" t="s">
        <v>6029</v>
      </c>
      <c r="BW1535" s="74"/>
      <c r="BX1535" s="74"/>
      <c r="BY1535" s="74"/>
      <c r="BZ1535" s="300" t="s">
        <v>6502</v>
      </c>
      <c r="CA1535" s="363" t="s">
        <v>7380</v>
      </c>
      <c r="CB1535" s="300" t="s">
        <v>6503</v>
      </c>
      <c r="CC1535" s="363" t="s">
        <v>7381</v>
      </c>
      <c r="CD1535" s="311" t="str">
        <f t="shared" si="179"/>
        <v>DISCONTINUED - MR318, 18x8.5, +40mm Offset, 6x135, 87mm Centerbore, Gloss Black</v>
      </c>
      <c r="CE1535" s="311" t="s">
        <v>3721</v>
      </c>
      <c r="CF1535" s="311" t="s">
        <v>3720</v>
      </c>
      <c r="CG1535" s="300" t="str">
        <f t="shared" si="178"/>
        <v>STREET (3XX)</v>
      </c>
    </row>
    <row r="1536" spans="1:85" s="36" customFormat="1" ht="15" customHeight="1">
      <c r="A1536" s="571">
        <f t="shared" si="177"/>
        <v>1533</v>
      </c>
      <c r="B1536" s="92" t="s">
        <v>84</v>
      </c>
      <c r="C1536" s="92" t="s">
        <v>1038</v>
      </c>
      <c r="D1536" s="92" t="s">
        <v>5733</v>
      </c>
      <c r="E1536" s="129" t="s">
        <v>10405</v>
      </c>
      <c r="F1536" s="84" t="s">
        <v>10405</v>
      </c>
      <c r="G1536" s="83"/>
      <c r="H1536" s="83"/>
      <c r="I1536" s="305" t="s">
        <v>5717</v>
      </c>
      <c r="J1536" s="305">
        <v>44672.367323553241</v>
      </c>
      <c r="K1536" s="417">
        <v>45939</v>
      </c>
      <c r="L1536" s="282" t="s">
        <v>1239</v>
      </c>
      <c r="M1536" s="328">
        <v>359</v>
      </c>
      <c r="N1536" s="85"/>
      <c r="O1536" s="409"/>
      <c r="P1536" s="29">
        <v>18</v>
      </c>
      <c r="Q1536" s="8">
        <v>9</v>
      </c>
      <c r="R1536" s="92" t="s">
        <v>1697</v>
      </c>
      <c r="S1536" s="3">
        <v>6</v>
      </c>
      <c r="T1536" s="29">
        <v>135</v>
      </c>
      <c r="U1536" s="29">
        <v>0</v>
      </c>
      <c r="V1536" s="16">
        <v>4.95</v>
      </c>
      <c r="W1536" s="93" t="s">
        <v>85</v>
      </c>
      <c r="X1536" s="16">
        <v>87</v>
      </c>
      <c r="Y1536" s="8">
        <v>34.799999999999997</v>
      </c>
      <c r="Z1536" s="47">
        <v>2650</v>
      </c>
      <c r="AA1536" s="11" t="s">
        <v>4122</v>
      </c>
      <c r="AB1536" s="11" t="s">
        <v>2845</v>
      </c>
      <c r="AC1536" s="47" t="s">
        <v>10011</v>
      </c>
      <c r="AD1536" s="74" t="s">
        <v>4921</v>
      </c>
      <c r="AE1536" s="46" t="s">
        <v>8501</v>
      </c>
      <c r="AF1536" s="82">
        <v>22</v>
      </c>
      <c r="AG1536" s="80" t="s">
        <v>85</v>
      </c>
      <c r="AH1536" s="73" t="s">
        <v>85</v>
      </c>
      <c r="AI1536" s="73" t="s">
        <v>85</v>
      </c>
      <c r="AJ1536" s="73" t="s">
        <v>85</v>
      </c>
      <c r="AK1536" s="9" t="s">
        <v>85</v>
      </c>
      <c r="AL1536" s="13" t="s">
        <v>237</v>
      </c>
      <c r="AM1536" s="75" t="s">
        <v>85</v>
      </c>
      <c r="AN1536" s="38" t="s">
        <v>85</v>
      </c>
      <c r="AO1536" s="3" t="s">
        <v>85</v>
      </c>
      <c r="AP1536" s="75">
        <v>16.2</v>
      </c>
      <c r="AQ1536" s="75">
        <v>60</v>
      </c>
      <c r="AR1536" s="3">
        <v>175</v>
      </c>
      <c r="AS1536" s="34">
        <v>3</v>
      </c>
      <c r="AT1536" s="34">
        <v>17</v>
      </c>
      <c r="AU1536" s="34">
        <v>42</v>
      </c>
      <c r="AV1536" s="34">
        <v>56</v>
      </c>
      <c r="AW1536" s="34">
        <v>222</v>
      </c>
      <c r="AX1536" s="94">
        <v>219</v>
      </c>
      <c r="AY1536" s="381">
        <v>82.6</v>
      </c>
      <c r="AZ1536" s="382">
        <v>30.6</v>
      </c>
      <c r="BA1536" s="382">
        <v>38.6</v>
      </c>
      <c r="BB1536" s="49">
        <v>41</v>
      </c>
      <c r="BC1536" s="48">
        <v>1.61</v>
      </c>
      <c r="BD1536" s="3" t="s">
        <v>85</v>
      </c>
      <c r="BE1536" s="412" t="s">
        <v>85</v>
      </c>
      <c r="BF1536" s="3" t="s">
        <v>85</v>
      </c>
      <c r="BG1536" s="412" t="s">
        <v>85</v>
      </c>
      <c r="BH1536" s="70">
        <v>39.132051537815776</v>
      </c>
      <c r="BI1536" s="50">
        <v>21.141732283464599</v>
      </c>
      <c r="BJ1536" s="50">
        <v>21.141732283464599</v>
      </c>
      <c r="BK1536" s="50">
        <v>11.929133858267701</v>
      </c>
      <c r="BL1536" s="357">
        <v>8.7375807000000152E-2</v>
      </c>
      <c r="BM1536" s="73">
        <v>36</v>
      </c>
      <c r="BN1536" s="107" t="s">
        <v>10337</v>
      </c>
      <c r="BO1536" s="46" t="s">
        <v>3891</v>
      </c>
      <c r="BP1536" s="29" t="s">
        <v>3907</v>
      </c>
      <c r="BQ1536" s="29" t="s">
        <v>6025</v>
      </c>
      <c r="BR1536" s="29" t="s">
        <v>6026</v>
      </c>
      <c r="BS1536" s="29" t="s">
        <v>6027</v>
      </c>
      <c r="BT1536" s="74" t="s">
        <v>6028</v>
      </c>
      <c r="BU1536" s="74" t="s">
        <v>3909</v>
      </c>
      <c r="BV1536" s="74" t="s">
        <v>6029</v>
      </c>
      <c r="BW1536" s="74"/>
      <c r="BX1536" s="74"/>
      <c r="BY1536" s="74"/>
      <c r="BZ1536" s="300" t="s">
        <v>6502</v>
      </c>
      <c r="CA1536" s="363" t="s">
        <v>7380</v>
      </c>
      <c r="CB1536" s="300" t="s">
        <v>6503</v>
      </c>
      <c r="CC1536" s="363" t="s">
        <v>7381</v>
      </c>
      <c r="CD1536" s="311" t="str">
        <f t="shared" si="179"/>
        <v>DISCONTINUED - MR318, 18x9, 0mm Offset, 6x135, 87mm Centerbore, Gloss Black</v>
      </c>
      <c r="CE1536" s="311" t="s">
        <v>3721</v>
      </c>
      <c r="CF1536" s="311" t="s">
        <v>3720</v>
      </c>
      <c r="CG1536" s="300" t="str">
        <f t="shared" si="178"/>
        <v>STREET (3XX)</v>
      </c>
    </row>
    <row r="1537" spans="1:85" s="36" customFormat="1" ht="15" customHeight="1">
      <c r="A1537" s="571">
        <f t="shared" si="177"/>
        <v>1534</v>
      </c>
      <c r="B1537" s="4" t="s">
        <v>84</v>
      </c>
      <c r="C1537" s="92" t="s">
        <v>1038</v>
      </c>
      <c r="D1537" s="92" t="s">
        <v>5782</v>
      </c>
      <c r="E1537" s="84" t="s">
        <v>10406</v>
      </c>
      <c r="F1537" s="84" t="s">
        <v>10406</v>
      </c>
      <c r="G1537" s="83"/>
      <c r="H1537" s="83"/>
      <c r="I1537" s="346">
        <v>191682032363</v>
      </c>
      <c r="J1537" s="305">
        <v>44778.549315312499</v>
      </c>
      <c r="K1537" s="417">
        <v>45939</v>
      </c>
      <c r="L1537" s="282" t="s">
        <v>1239</v>
      </c>
      <c r="M1537" s="328">
        <v>345</v>
      </c>
      <c r="N1537" s="85"/>
      <c r="O1537" s="409"/>
      <c r="P1537" s="29" t="s">
        <v>5762</v>
      </c>
      <c r="Q1537" s="8" t="s">
        <v>5763</v>
      </c>
      <c r="R1537" s="92" t="s">
        <v>1700</v>
      </c>
      <c r="S1537" s="3" t="s">
        <v>5772</v>
      </c>
      <c r="T1537" s="29" t="s">
        <v>5775</v>
      </c>
      <c r="U1537" s="29">
        <v>0</v>
      </c>
      <c r="V1537" s="16" t="s">
        <v>5765</v>
      </c>
      <c r="W1537" s="93" t="s">
        <v>85</v>
      </c>
      <c r="X1537" s="16" t="s">
        <v>5774</v>
      </c>
      <c r="Y1537" s="8">
        <v>27.34</v>
      </c>
      <c r="Z1537" s="47">
        <v>3640</v>
      </c>
      <c r="AA1537" s="11" t="s">
        <v>2168</v>
      </c>
      <c r="AB1537" s="11" t="s">
        <v>2846</v>
      </c>
      <c r="AC1537" s="47" t="s">
        <v>9626</v>
      </c>
      <c r="AD1537" s="74" t="s">
        <v>5628</v>
      </c>
      <c r="AE1537" s="46" t="s">
        <v>8503</v>
      </c>
      <c r="AF1537" s="82">
        <v>33</v>
      </c>
      <c r="AG1537" s="80" t="s">
        <v>85</v>
      </c>
      <c r="AH1537" s="73" t="s">
        <v>85</v>
      </c>
      <c r="AI1537" s="73" t="s">
        <v>2863</v>
      </c>
      <c r="AJ1537" s="9" t="s">
        <v>85</v>
      </c>
      <c r="AK1537" s="9" t="s">
        <v>85</v>
      </c>
      <c r="AL1537" s="13" t="s">
        <v>237</v>
      </c>
      <c r="AM1537" s="3" t="s">
        <v>85</v>
      </c>
      <c r="AN1537" s="38" t="s">
        <v>85</v>
      </c>
      <c r="AO1537" s="3" t="s">
        <v>85</v>
      </c>
      <c r="AP1537" s="75">
        <v>16.2</v>
      </c>
      <c r="AQ1537" s="75">
        <v>60</v>
      </c>
      <c r="AR1537" s="3" t="s">
        <v>5781</v>
      </c>
      <c r="AS1537" s="34">
        <v>0</v>
      </c>
      <c r="AT1537" s="34">
        <v>0</v>
      </c>
      <c r="AU1537" s="34">
        <v>31</v>
      </c>
      <c r="AV1537" s="34">
        <v>49</v>
      </c>
      <c r="AW1537" s="34">
        <v>207</v>
      </c>
      <c r="AX1537" s="94">
        <v>202</v>
      </c>
      <c r="AY1537" s="381">
        <v>128</v>
      </c>
      <c r="AZ1537" s="382">
        <v>108</v>
      </c>
      <c r="BA1537" s="382">
        <v>108</v>
      </c>
      <c r="BB1537" s="49">
        <v>33</v>
      </c>
      <c r="BC1537" s="48">
        <v>1.3</v>
      </c>
      <c r="BD1537" s="3" t="s">
        <v>85</v>
      </c>
      <c r="BE1537" s="412" t="s">
        <v>85</v>
      </c>
      <c r="BF1537" s="3" t="s">
        <v>85</v>
      </c>
      <c r="BG1537" s="412" t="s">
        <v>85</v>
      </c>
      <c r="BH1537" s="70">
        <v>32.19</v>
      </c>
      <c r="BI1537" s="50">
        <v>20.236220472440898</v>
      </c>
      <c r="BJ1537" s="50">
        <v>20.236220472440898</v>
      </c>
      <c r="BK1537" s="50">
        <v>11.417322834645701</v>
      </c>
      <c r="BL1537" s="357">
        <v>7.6616839999999839E-2</v>
      </c>
      <c r="BM1537" s="73">
        <v>36</v>
      </c>
      <c r="BN1537" s="107" t="s">
        <v>3771</v>
      </c>
      <c r="BO1537" s="46" t="s">
        <v>3891</v>
      </c>
      <c r="BP1537" s="29" t="s">
        <v>3907</v>
      </c>
      <c r="BQ1537" s="29" t="s">
        <v>6574</v>
      </c>
      <c r="BR1537" s="29" t="s">
        <v>6575</v>
      </c>
      <c r="BS1537" s="29" t="s">
        <v>6576</v>
      </c>
      <c r="BT1537" s="74" t="s">
        <v>4101</v>
      </c>
      <c r="BU1537" s="74" t="s">
        <v>3909</v>
      </c>
      <c r="BV1537" s="74" t="s">
        <v>6577</v>
      </c>
      <c r="BW1537" s="74"/>
      <c r="BX1537" s="74"/>
      <c r="BY1537" s="74"/>
      <c r="BZ1537" s="300" t="s">
        <v>7917</v>
      </c>
      <c r="CA1537" s="363" t="s">
        <v>7918</v>
      </c>
      <c r="CB1537" s="300" t="s">
        <v>7915</v>
      </c>
      <c r="CC1537" s="363" t="s">
        <v>7916</v>
      </c>
      <c r="CD1537" s="311" t="str">
        <f t="shared" si="179"/>
        <v>DISCONTINUED - MR319, 17x8.5, 0mm Offset, 8x170, 130.81mm Centerbore, Method Bronze</v>
      </c>
      <c r="CE1537" s="311" t="s">
        <v>3721</v>
      </c>
      <c r="CF1537" s="311" t="s">
        <v>3720</v>
      </c>
      <c r="CG1537" s="300" t="str">
        <f t="shared" si="178"/>
        <v>STREET (3XX)</v>
      </c>
    </row>
    <row r="1538" spans="1:85" s="36" customFormat="1" ht="15" customHeight="1">
      <c r="A1538" s="571">
        <f t="shared" si="177"/>
        <v>1535</v>
      </c>
      <c r="B1538" s="4" t="s">
        <v>84</v>
      </c>
      <c r="C1538" s="92" t="s">
        <v>1038</v>
      </c>
      <c r="D1538" s="92" t="s">
        <v>6467</v>
      </c>
      <c r="E1538" s="84" t="s">
        <v>10407</v>
      </c>
      <c r="F1538" s="84" t="s">
        <v>10407</v>
      </c>
      <c r="G1538" s="83"/>
      <c r="H1538" s="83"/>
      <c r="I1538" s="346">
        <v>191682034800</v>
      </c>
      <c r="J1538" s="102">
        <v>45085.444364189818</v>
      </c>
      <c r="K1538" s="417">
        <v>45939</v>
      </c>
      <c r="L1538" s="282" t="s">
        <v>1239</v>
      </c>
      <c r="M1538" s="328">
        <v>439</v>
      </c>
      <c r="N1538" s="85"/>
      <c r="O1538" s="409"/>
      <c r="P1538" s="29">
        <v>20</v>
      </c>
      <c r="Q1538" s="8">
        <v>9</v>
      </c>
      <c r="R1538" s="92" t="s">
        <v>1699</v>
      </c>
      <c r="S1538" s="3">
        <v>8</v>
      </c>
      <c r="T1538" s="29">
        <v>6.5</v>
      </c>
      <c r="U1538" s="29">
        <v>18</v>
      </c>
      <c r="V1538" s="16">
        <v>5.68</v>
      </c>
      <c r="W1538" s="93" t="s">
        <v>85</v>
      </c>
      <c r="X1538" s="16">
        <v>130.81</v>
      </c>
      <c r="Y1538" s="8">
        <v>40.57</v>
      </c>
      <c r="Z1538" s="47">
        <v>3640</v>
      </c>
      <c r="AA1538" s="11" t="s">
        <v>5147</v>
      </c>
      <c r="AB1538" s="11" t="s">
        <v>173</v>
      </c>
      <c r="AC1538" s="47" t="s">
        <v>9723</v>
      </c>
      <c r="AD1538" s="74" t="s">
        <v>6583</v>
      </c>
      <c r="AE1538" s="46" t="s">
        <v>8503</v>
      </c>
      <c r="AF1538" s="82">
        <v>33</v>
      </c>
      <c r="AG1538" s="80" t="s">
        <v>85</v>
      </c>
      <c r="AH1538" s="80" t="s">
        <v>85</v>
      </c>
      <c r="AI1538" s="73" t="s">
        <v>2863</v>
      </c>
      <c r="AJ1538" s="80" t="s">
        <v>85</v>
      </c>
      <c r="AK1538" s="9" t="s">
        <v>85</v>
      </c>
      <c r="AL1538" s="13" t="s">
        <v>237</v>
      </c>
      <c r="AM1538" s="38" t="s">
        <v>85</v>
      </c>
      <c r="AN1538" s="38" t="s">
        <v>85</v>
      </c>
      <c r="AO1538" s="3" t="s">
        <v>85</v>
      </c>
      <c r="AP1538" s="75">
        <v>16.2</v>
      </c>
      <c r="AQ1538" s="75">
        <v>60</v>
      </c>
      <c r="AR1538" s="3">
        <v>200</v>
      </c>
      <c r="AS1538" s="34">
        <v>0</v>
      </c>
      <c r="AT1538" s="34">
        <v>0</v>
      </c>
      <c r="AU1538" s="34">
        <v>31.9</v>
      </c>
      <c r="AV1538" s="34">
        <v>43</v>
      </c>
      <c r="AW1538" s="34">
        <v>245</v>
      </c>
      <c r="AX1538" s="94">
        <v>242</v>
      </c>
      <c r="AY1538" s="381">
        <v>128</v>
      </c>
      <c r="AZ1538" s="382">
        <v>108</v>
      </c>
      <c r="BA1538" s="382">
        <v>108</v>
      </c>
      <c r="BB1538" s="49">
        <v>25</v>
      </c>
      <c r="BC1538" s="48">
        <v>0.98</v>
      </c>
      <c r="BD1538" s="3" t="s">
        <v>85</v>
      </c>
      <c r="BE1538" s="412" t="s">
        <v>85</v>
      </c>
      <c r="BF1538" s="3" t="s">
        <v>85</v>
      </c>
      <c r="BG1538" s="412" t="s">
        <v>85</v>
      </c>
      <c r="BH1538" s="70">
        <v>45.86</v>
      </c>
      <c r="BI1538" s="50">
        <v>23.228346456692901</v>
      </c>
      <c r="BJ1538" s="50">
        <v>23.228346456692901</v>
      </c>
      <c r="BK1538" s="50">
        <v>11.771653543307099</v>
      </c>
      <c r="BL1538" s="357">
        <v>0.10408189999999996</v>
      </c>
      <c r="BM1538" s="408">
        <v>20</v>
      </c>
      <c r="BN1538" s="107" t="s">
        <v>3771</v>
      </c>
      <c r="BO1538" s="46" t="s">
        <v>3891</v>
      </c>
      <c r="BP1538" s="29" t="s">
        <v>3907</v>
      </c>
      <c r="BQ1538" s="29" t="s">
        <v>5166</v>
      </c>
      <c r="BR1538" s="29" t="s">
        <v>6786</v>
      </c>
      <c r="BS1538" s="29" t="s">
        <v>6576</v>
      </c>
      <c r="BT1538" s="74" t="s">
        <v>4101</v>
      </c>
      <c r="BU1538" s="74" t="s">
        <v>3909</v>
      </c>
      <c r="BV1538" s="74" t="s">
        <v>6787</v>
      </c>
      <c r="BW1538" s="74"/>
      <c r="BX1538" s="74"/>
      <c r="BY1538" s="74"/>
      <c r="BZ1538" s="300" t="s">
        <v>7964</v>
      </c>
      <c r="CA1538" s="363" t="s">
        <v>7970</v>
      </c>
      <c r="CB1538" s="300" t="s">
        <v>7968</v>
      </c>
      <c r="CC1538" s="363" t="s">
        <v>7969</v>
      </c>
      <c r="CD1538" s="311" t="str">
        <f t="shared" si="179"/>
        <v>DISCONTINUED - MR321, 20x9, +18mm Offset, 8x6.5, 130.81mm Centerbore, Machined - Clear Coat</v>
      </c>
      <c r="CE1538" s="311" t="s">
        <v>3721</v>
      </c>
      <c r="CF1538" s="311" t="s">
        <v>3720</v>
      </c>
      <c r="CG1538" s="300" t="str">
        <f t="shared" si="178"/>
        <v>STREET (3XX)</v>
      </c>
    </row>
    <row r="1539" spans="1:85" s="36" customFormat="1" ht="15" customHeight="1">
      <c r="A1539" s="571">
        <f t="shared" si="177"/>
        <v>1536</v>
      </c>
      <c r="B1539" s="4" t="s">
        <v>84</v>
      </c>
      <c r="C1539" s="92" t="s">
        <v>1038</v>
      </c>
      <c r="D1539" s="92" t="s">
        <v>6602</v>
      </c>
      <c r="E1539" s="84" t="s">
        <v>10408</v>
      </c>
      <c r="F1539" s="84" t="s">
        <v>10408</v>
      </c>
      <c r="G1539" s="83" t="s">
        <v>2095</v>
      </c>
      <c r="H1539" s="83"/>
      <c r="I1539" s="346">
        <v>191682036781</v>
      </c>
      <c r="J1539" s="102">
        <v>45218.379655092591</v>
      </c>
      <c r="K1539" s="417">
        <v>45939</v>
      </c>
      <c r="L1539" s="282" t="s">
        <v>1239</v>
      </c>
      <c r="M1539" s="328">
        <v>429</v>
      </c>
      <c r="N1539" s="85"/>
      <c r="O1539" s="409"/>
      <c r="P1539" s="29">
        <v>20</v>
      </c>
      <c r="Q1539" s="8">
        <v>10</v>
      </c>
      <c r="R1539" s="92" t="s">
        <v>1700</v>
      </c>
      <c r="S1539" s="3">
        <v>8</v>
      </c>
      <c r="T1539" s="29">
        <v>170</v>
      </c>
      <c r="U1539" s="29">
        <v>-18</v>
      </c>
      <c r="V1539" s="16">
        <v>4.76</v>
      </c>
      <c r="W1539" s="93" t="s">
        <v>85</v>
      </c>
      <c r="X1539" s="16">
        <v>130.81</v>
      </c>
      <c r="Y1539" s="8">
        <v>42.289999999999992</v>
      </c>
      <c r="Z1539" s="47">
        <v>3640</v>
      </c>
      <c r="AA1539" s="11" t="s">
        <v>2516</v>
      </c>
      <c r="AB1539" s="11" t="s">
        <v>2850</v>
      </c>
      <c r="AC1539" s="47" t="s">
        <v>9842</v>
      </c>
      <c r="AD1539" s="74" t="s">
        <v>6828</v>
      </c>
      <c r="AE1539" s="46" t="s">
        <v>8503</v>
      </c>
      <c r="AF1539" s="82">
        <v>33</v>
      </c>
      <c r="AG1539" s="80" t="s">
        <v>85</v>
      </c>
      <c r="AH1539" s="80" t="s">
        <v>85</v>
      </c>
      <c r="AI1539" s="73" t="s">
        <v>2863</v>
      </c>
      <c r="AJ1539" s="80" t="s">
        <v>85</v>
      </c>
      <c r="AK1539" s="9" t="s">
        <v>85</v>
      </c>
      <c r="AL1539" s="13" t="s">
        <v>237</v>
      </c>
      <c r="AM1539" s="38" t="s">
        <v>85</v>
      </c>
      <c r="AN1539" s="38" t="s">
        <v>85</v>
      </c>
      <c r="AO1539" s="3" t="s">
        <v>85</v>
      </c>
      <c r="AP1539" s="75">
        <v>16.2</v>
      </c>
      <c r="AQ1539" s="75">
        <v>60</v>
      </c>
      <c r="AR1539" s="3">
        <v>200</v>
      </c>
      <c r="AS1539" s="34">
        <v>0</v>
      </c>
      <c r="AT1539" s="34">
        <v>0</v>
      </c>
      <c r="AU1539" s="34">
        <v>37.4</v>
      </c>
      <c r="AV1539" s="34">
        <v>84.6</v>
      </c>
      <c r="AW1539" s="34">
        <v>248</v>
      </c>
      <c r="AX1539" s="94">
        <v>245.6</v>
      </c>
      <c r="AY1539" s="383">
        <v>128</v>
      </c>
      <c r="AZ1539" s="382">
        <v>103.9</v>
      </c>
      <c r="BA1539" s="382">
        <v>107</v>
      </c>
      <c r="BB1539" s="49">
        <v>24</v>
      </c>
      <c r="BC1539" s="48">
        <v>0.94</v>
      </c>
      <c r="BD1539" s="3" t="s">
        <v>85</v>
      </c>
      <c r="BE1539" s="412" t="s">
        <v>85</v>
      </c>
      <c r="BF1539" s="3" t="s">
        <v>85</v>
      </c>
      <c r="BG1539" s="412" t="s">
        <v>85</v>
      </c>
      <c r="BH1539" s="70">
        <v>46.789999999999992</v>
      </c>
      <c r="BI1539" s="50">
        <v>23.228346456692901</v>
      </c>
      <c r="BJ1539" s="50">
        <v>23.228346456692901</v>
      </c>
      <c r="BK1539" s="50">
        <v>12.9133858267717</v>
      </c>
      <c r="BL1539" s="357">
        <v>0.11417680000000027</v>
      </c>
      <c r="BM1539" s="408">
        <v>20</v>
      </c>
      <c r="BN1539" s="107" t="s">
        <v>10367</v>
      </c>
      <c r="BO1539" s="46" t="s">
        <v>3891</v>
      </c>
      <c r="BP1539" s="29" t="s">
        <v>3907</v>
      </c>
      <c r="BQ1539" s="29" t="s">
        <v>10135</v>
      </c>
      <c r="BR1539" s="29" t="s">
        <v>10136</v>
      </c>
      <c r="BS1539" s="29" t="s">
        <v>10137</v>
      </c>
      <c r="BT1539" s="74" t="s">
        <v>10138</v>
      </c>
      <c r="BU1539" s="74" t="s">
        <v>4101</v>
      </c>
      <c r="BV1539" s="74" t="s">
        <v>3909</v>
      </c>
      <c r="BW1539" s="74" t="s">
        <v>6577</v>
      </c>
      <c r="BX1539" s="74"/>
      <c r="BY1539" s="74"/>
      <c r="BZ1539" s="300" t="s">
        <v>7988</v>
      </c>
      <c r="CA1539" s="363" t="s">
        <v>7989</v>
      </c>
      <c r="CB1539" s="300" t="s">
        <v>7980</v>
      </c>
      <c r="CC1539" s="363" t="s">
        <v>7990</v>
      </c>
      <c r="CD1539" s="311" t="str">
        <f t="shared" si="179"/>
        <v>DISCONTINUED - MR322, 20x10, -18mm Offset, 8x170, 130.81mm Centerbore, Gloss Titanium</v>
      </c>
      <c r="CE1539" s="311" t="s">
        <v>3721</v>
      </c>
      <c r="CF1539" s="311" t="s">
        <v>3720</v>
      </c>
      <c r="CG1539" s="300" t="str">
        <f t="shared" si="178"/>
        <v>STREET (3XX)</v>
      </c>
    </row>
    <row r="1540" spans="1:85" s="36" customFormat="1" ht="15" customHeight="1">
      <c r="A1540" s="571">
        <f t="shared" ref="A1540:A1603" si="180">ROW(B1540)-3</f>
        <v>1537</v>
      </c>
      <c r="B1540" s="4" t="s">
        <v>84</v>
      </c>
      <c r="C1540" s="92" t="s">
        <v>1038</v>
      </c>
      <c r="D1540" s="92" t="s">
        <v>6743</v>
      </c>
      <c r="E1540" s="84" t="s">
        <v>10409</v>
      </c>
      <c r="F1540" s="84" t="s">
        <v>10409</v>
      </c>
      <c r="G1540" s="83"/>
      <c r="H1540" s="83"/>
      <c r="I1540" s="346">
        <v>191682037757</v>
      </c>
      <c r="J1540" s="102">
        <v>45329.360103981482</v>
      </c>
      <c r="K1540" s="417">
        <v>45939</v>
      </c>
      <c r="L1540" s="282" t="s">
        <v>1239</v>
      </c>
      <c r="M1540" s="328">
        <v>349</v>
      </c>
      <c r="N1540" s="85"/>
      <c r="O1540" s="409"/>
      <c r="P1540" s="29">
        <v>17</v>
      </c>
      <c r="Q1540" s="8">
        <v>8.5</v>
      </c>
      <c r="R1540" s="92" t="s">
        <v>1700</v>
      </c>
      <c r="S1540" s="3">
        <v>8</v>
      </c>
      <c r="T1540" s="29">
        <v>170</v>
      </c>
      <c r="U1540" s="29">
        <v>0</v>
      </c>
      <c r="V1540" s="77">
        <v>4.72</v>
      </c>
      <c r="W1540" s="93" t="s">
        <v>85</v>
      </c>
      <c r="X1540" s="16">
        <v>130.81</v>
      </c>
      <c r="Y1540" s="8">
        <v>29.6</v>
      </c>
      <c r="Z1540" s="47">
        <v>3640</v>
      </c>
      <c r="AA1540" s="11" t="s">
        <v>6749</v>
      </c>
      <c r="AB1540" s="11" t="s">
        <v>2846</v>
      </c>
      <c r="AC1540" s="47" t="s">
        <v>9626</v>
      </c>
      <c r="AD1540" s="74" t="s">
        <v>5628</v>
      </c>
      <c r="AE1540" s="46" t="s">
        <v>8503</v>
      </c>
      <c r="AF1540" s="82">
        <v>33</v>
      </c>
      <c r="AG1540" s="80" t="s">
        <v>85</v>
      </c>
      <c r="AH1540" s="80" t="s">
        <v>85</v>
      </c>
      <c r="AI1540" s="80" t="s">
        <v>85</v>
      </c>
      <c r="AJ1540" s="80" t="s">
        <v>85</v>
      </c>
      <c r="AK1540" s="9" t="s">
        <v>85</v>
      </c>
      <c r="AL1540" s="13" t="s">
        <v>237</v>
      </c>
      <c r="AM1540" s="38" t="s">
        <v>85</v>
      </c>
      <c r="AN1540" s="38" t="s">
        <v>85</v>
      </c>
      <c r="AO1540" s="38" t="s">
        <v>85</v>
      </c>
      <c r="AP1540" s="75">
        <v>16.2</v>
      </c>
      <c r="AQ1540" s="75">
        <v>60</v>
      </c>
      <c r="AR1540" s="3">
        <v>200</v>
      </c>
      <c r="AS1540" s="34">
        <v>0</v>
      </c>
      <c r="AT1540" s="34">
        <v>0</v>
      </c>
      <c r="AU1540" s="34">
        <v>25.6</v>
      </c>
      <c r="AV1540" s="34">
        <v>46.3</v>
      </c>
      <c r="AW1540" s="34">
        <v>209.6</v>
      </c>
      <c r="AX1540" s="94">
        <v>205.8</v>
      </c>
      <c r="AY1540" s="381">
        <v>128</v>
      </c>
      <c r="AZ1540" s="382">
        <v>108</v>
      </c>
      <c r="BA1540" s="382">
        <v>108</v>
      </c>
      <c r="BB1540" s="49">
        <v>32</v>
      </c>
      <c r="BC1540" s="48">
        <v>1.26</v>
      </c>
      <c r="BD1540" s="3" t="s">
        <v>85</v>
      </c>
      <c r="BE1540" s="412" t="s">
        <v>85</v>
      </c>
      <c r="BF1540" s="3" t="s">
        <v>85</v>
      </c>
      <c r="BG1540" s="412" t="s">
        <v>85</v>
      </c>
      <c r="BH1540" s="70">
        <v>34.1</v>
      </c>
      <c r="BI1540" s="50">
        <v>20.236220472440898</v>
      </c>
      <c r="BJ1540" s="50">
        <v>20.236220472440898</v>
      </c>
      <c r="BK1540" s="50">
        <v>11.417322834645701</v>
      </c>
      <c r="BL1540" s="357">
        <v>7.6616839999999839E-2</v>
      </c>
      <c r="BM1540" s="73">
        <v>36</v>
      </c>
      <c r="BN1540" s="107" t="s">
        <v>3771</v>
      </c>
      <c r="BO1540" s="46" t="s">
        <v>3891</v>
      </c>
      <c r="BP1540" s="29" t="s">
        <v>3907</v>
      </c>
      <c r="BQ1540" s="29" t="s">
        <v>10139</v>
      </c>
      <c r="BR1540" s="29" t="s">
        <v>6786</v>
      </c>
      <c r="BS1540" s="29" t="s">
        <v>6576</v>
      </c>
      <c r="BT1540" s="74" t="s">
        <v>4101</v>
      </c>
      <c r="BU1540" s="74" t="s">
        <v>3909</v>
      </c>
      <c r="BV1540" s="74" t="s">
        <v>6577</v>
      </c>
      <c r="BW1540" s="74"/>
      <c r="BX1540" s="74"/>
      <c r="BY1540" s="74"/>
      <c r="BZ1540" s="300" t="s">
        <v>8041</v>
      </c>
      <c r="CA1540" s="363" t="s">
        <v>8042</v>
      </c>
      <c r="CB1540" s="300" t="s">
        <v>8043</v>
      </c>
      <c r="CC1540" s="363" t="s">
        <v>8044</v>
      </c>
      <c r="CD1540" s="311" t="str">
        <f t="shared" si="179"/>
        <v>DISCONTINUED - MR323, 17x8.5, 0mm Offset, 8x170, 130.81mm Centerbore, Gloss Bronze</v>
      </c>
      <c r="CE1540" s="311" t="s">
        <v>3721</v>
      </c>
      <c r="CF1540" s="311" t="s">
        <v>3720</v>
      </c>
      <c r="CG1540" s="300" t="str">
        <f t="shared" si="178"/>
        <v>STREET (3XX)</v>
      </c>
    </row>
    <row r="1541" spans="1:85" s="36" customFormat="1" ht="15" customHeight="1">
      <c r="A1541" s="571">
        <f t="shared" si="180"/>
        <v>1538</v>
      </c>
      <c r="B1541" s="3" t="s">
        <v>84</v>
      </c>
      <c r="C1541" s="92" t="s">
        <v>1247</v>
      </c>
      <c r="D1541" s="74" t="s">
        <v>5481</v>
      </c>
      <c r="E1541" s="84" t="s">
        <v>10371</v>
      </c>
      <c r="F1541" s="84" t="s">
        <v>10371</v>
      </c>
      <c r="G1541" s="83"/>
      <c r="H1541" s="83"/>
      <c r="I1541" s="81" t="s">
        <v>1896</v>
      </c>
      <c r="J1541" s="305">
        <v>43101</v>
      </c>
      <c r="K1541" s="417">
        <v>45939</v>
      </c>
      <c r="L1541" s="282" t="s">
        <v>1239</v>
      </c>
      <c r="M1541" s="328">
        <v>272</v>
      </c>
      <c r="N1541" s="85"/>
      <c r="O1541" s="409"/>
      <c r="P1541" s="74">
        <v>15</v>
      </c>
      <c r="Q1541" s="76">
        <v>7</v>
      </c>
      <c r="R1541" s="92" t="s">
        <v>1684</v>
      </c>
      <c r="S1541" s="74">
        <v>5</v>
      </c>
      <c r="T1541" s="74">
        <v>100</v>
      </c>
      <c r="U1541" s="74">
        <v>15</v>
      </c>
      <c r="V1541" s="77">
        <v>4.5999999999999996</v>
      </c>
      <c r="W1541" s="93" t="s">
        <v>85</v>
      </c>
      <c r="X1541" s="77">
        <v>56.1</v>
      </c>
      <c r="Y1541" s="76">
        <v>19.66</v>
      </c>
      <c r="Z1541" s="47">
        <v>2100</v>
      </c>
      <c r="AA1541" s="81" t="s">
        <v>2168</v>
      </c>
      <c r="AB1541" s="71" t="s">
        <v>2846</v>
      </c>
      <c r="AC1541" s="47" t="s">
        <v>9665</v>
      </c>
      <c r="AD1541" s="74" t="s">
        <v>3939</v>
      </c>
      <c r="AE1541" s="46" t="s">
        <v>8501</v>
      </c>
      <c r="AF1541" s="82">
        <v>22</v>
      </c>
      <c r="AG1541" s="80" t="s">
        <v>85</v>
      </c>
      <c r="AH1541" s="73" t="s">
        <v>85</v>
      </c>
      <c r="AI1541" s="73" t="s">
        <v>85</v>
      </c>
      <c r="AJ1541" s="73" t="s">
        <v>85</v>
      </c>
      <c r="AK1541" s="9" t="s">
        <v>85</v>
      </c>
      <c r="AL1541" s="92" t="s">
        <v>236</v>
      </c>
      <c r="AM1541" s="74" t="s">
        <v>85</v>
      </c>
      <c r="AN1541" s="38" t="s">
        <v>85</v>
      </c>
      <c r="AO1541" s="74" t="s">
        <v>85</v>
      </c>
      <c r="AP1541" s="75">
        <v>16.2</v>
      </c>
      <c r="AQ1541" s="75">
        <v>60</v>
      </c>
      <c r="AR1541" s="34">
        <v>130</v>
      </c>
      <c r="AS1541" s="94">
        <v>31.8</v>
      </c>
      <c r="AT1541" s="94">
        <v>35.9</v>
      </c>
      <c r="AU1541" s="94">
        <v>37</v>
      </c>
      <c r="AV1541" s="94">
        <v>34</v>
      </c>
      <c r="AW1541" s="94">
        <v>178</v>
      </c>
      <c r="AX1541" s="94">
        <v>172</v>
      </c>
      <c r="AY1541" s="384">
        <v>56.1</v>
      </c>
      <c r="AZ1541" s="382">
        <v>27.88</v>
      </c>
      <c r="BA1541" s="382">
        <v>27.88</v>
      </c>
      <c r="BB1541" s="49">
        <v>23</v>
      </c>
      <c r="BC1541" s="48">
        <v>0.91</v>
      </c>
      <c r="BD1541" s="3" t="s">
        <v>85</v>
      </c>
      <c r="BE1541" s="412" t="s">
        <v>85</v>
      </c>
      <c r="BF1541" s="3" t="s">
        <v>85</v>
      </c>
      <c r="BG1541" s="412" t="s">
        <v>85</v>
      </c>
      <c r="BH1541" s="70">
        <v>22.597381873949953</v>
      </c>
      <c r="BI1541" s="50">
        <v>17.8740157480315</v>
      </c>
      <c r="BJ1541" s="50">
        <v>17.8740157480315</v>
      </c>
      <c r="BK1541" s="50">
        <v>9.8425196850393704</v>
      </c>
      <c r="BL1541" s="357">
        <v>5.1529000000000012E-2</v>
      </c>
      <c r="BM1541" s="3">
        <v>48</v>
      </c>
      <c r="BN1541" s="107" t="s">
        <v>3771</v>
      </c>
      <c r="BO1541" s="46" t="s">
        <v>3891</v>
      </c>
      <c r="BP1541" s="74" t="s">
        <v>4730</v>
      </c>
      <c r="BQ1541" s="74" t="s">
        <v>3907</v>
      </c>
      <c r="BR1541" s="74" t="s">
        <v>5139</v>
      </c>
      <c r="BS1541" s="74" t="s">
        <v>2734</v>
      </c>
      <c r="BT1541" s="74" t="s">
        <v>5140</v>
      </c>
      <c r="BU1541" s="74" t="s">
        <v>5141</v>
      </c>
      <c r="BV1541" s="89" t="s">
        <v>5127</v>
      </c>
      <c r="BW1541" s="74" t="s">
        <v>4101</v>
      </c>
      <c r="BX1541" s="74" t="s">
        <v>3909</v>
      </c>
      <c r="BY1541" s="74"/>
      <c r="BZ1541" s="300" t="s">
        <v>6275</v>
      </c>
      <c r="CA1541" s="356" t="s">
        <v>8292</v>
      </c>
      <c r="CB1541" s="300" t="s">
        <v>6277</v>
      </c>
      <c r="CC1541" s="356" t="s">
        <v>8293</v>
      </c>
      <c r="CD1541" s="311" t="str">
        <f t="shared" si="179"/>
        <v>DISCONTINUED - MR701 Bead Grip, 15x7, +15mm Offset, 5x100, 56.1mm Centerbore, Method Bronze</v>
      </c>
      <c r="CE1541" s="311" t="s">
        <v>3721</v>
      </c>
      <c r="CF1541" s="311" t="s">
        <v>3720</v>
      </c>
      <c r="CG1541" s="300" t="str">
        <f t="shared" ref="CG1541:CG1603" si="181">C1541</f>
        <v>TRAIL (7XX)</v>
      </c>
    </row>
    <row r="1542" spans="1:85" s="36" customFormat="1" ht="15" customHeight="1">
      <c r="A1542" s="571">
        <f t="shared" si="180"/>
        <v>1539</v>
      </c>
      <c r="B1542" s="13" t="s">
        <v>84</v>
      </c>
      <c r="C1542" s="97" t="s">
        <v>6891</v>
      </c>
      <c r="D1542" s="75" t="s">
        <v>6881</v>
      </c>
      <c r="E1542" s="84" t="s">
        <v>10372</v>
      </c>
      <c r="F1542" s="84" t="s">
        <v>10372</v>
      </c>
      <c r="G1542" s="83"/>
      <c r="H1542" s="83"/>
      <c r="I1542" s="72" t="s">
        <v>6903</v>
      </c>
      <c r="J1542" s="102">
        <v>45349.429837962962</v>
      </c>
      <c r="K1542" s="417">
        <v>45939</v>
      </c>
      <c r="L1542" s="282" t="s">
        <v>1239</v>
      </c>
      <c r="M1542" s="328">
        <v>424</v>
      </c>
      <c r="N1542" s="85"/>
      <c r="O1542" s="409"/>
      <c r="P1542" s="75">
        <v>20</v>
      </c>
      <c r="Q1542" s="8">
        <v>9</v>
      </c>
      <c r="R1542" s="92" t="s">
        <v>1701</v>
      </c>
      <c r="S1542" s="75">
        <v>8</v>
      </c>
      <c r="T1542" s="75">
        <v>180</v>
      </c>
      <c r="U1542" s="75">
        <v>0</v>
      </c>
      <c r="V1542" s="77">
        <v>4.95</v>
      </c>
      <c r="W1542" s="95" t="s">
        <v>85</v>
      </c>
      <c r="X1542" s="68">
        <v>124.1</v>
      </c>
      <c r="Y1542" s="39">
        <v>39.021820406723329</v>
      </c>
      <c r="Z1542" s="47">
        <v>3640</v>
      </c>
      <c r="AA1542" s="43" t="s">
        <v>4123</v>
      </c>
      <c r="AB1542" s="72" t="s">
        <v>2845</v>
      </c>
      <c r="AC1542" s="47" t="s">
        <v>9681</v>
      </c>
      <c r="AD1542" s="74" t="s">
        <v>7421</v>
      </c>
      <c r="AE1542" s="46" t="s">
        <v>8501</v>
      </c>
      <c r="AF1542" s="82">
        <v>22</v>
      </c>
      <c r="AG1542" s="14" t="s">
        <v>85</v>
      </c>
      <c r="AH1542" s="9" t="s">
        <v>85</v>
      </c>
      <c r="AI1542" s="14" t="s">
        <v>85</v>
      </c>
      <c r="AJ1542" s="14" t="s">
        <v>85</v>
      </c>
      <c r="AK1542" s="9" t="s">
        <v>85</v>
      </c>
      <c r="AL1542" s="92" t="s">
        <v>236</v>
      </c>
      <c r="AM1542" s="75" t="s">
        <v>85</v>
      </c>
      <c r="AN1542" s="38" t="s">
        <v>85</v>
      </c>
      <c r="AO1542" s="75" t="s">
        <v>85</v>
      </c>
      <c r="AP1542" s="75">
        <v>16.2</v>
      </c>
      <c r="AQ1542" s="75">
        <v>60</v>
      </c>
      <c r="AR1542" s="75">
        <v>210</v>
      </c>
      <c r="AS1542" s="34">
        <v>0</v>
      </c>
      <c r="AT1542" s="34">
        <v>0</v>
      </c>
      <c r="AU1542" s="25">
        <v>27.9</v>
      </c>
      <c r="AV1542" s="34">
        <v>49.4</v>
      </c>
      <c r="AW1542" s="25">
        <v>227</v>
      </c>
      <c r="AX1542" s="67">
        <v>224.6</v>
      </c>
      <c r="AY1542" s="77">
        <v>124.1</v>
      </c>
      <c r="AZ1542" s="49">
        <v>89.9</v>
      </c>
      <c r="BA1542" s="49">
        <v>89.9</v>
      </c>
      <c r="BB1542" s="49">
        <v>37.6</v>
      </c>
      <c r="BC1542" s="48">
        <v>1.48</v>
      </c>
      <c r="BD1542" s="13" t="s">
        <v>85</v>
      </c>
      <c r="BE1542" s="412" t="s">
        <v>85</v>
      </c>
      <c r="BF1542" s="13" t="s">
        <v>85</v>
      </c>
      <c r="BG1542" s="412" t="s">
        <v>85</v>
      </c>
      <c r="BH1542" s="70">
        <v>43.521820406723329</v>
      </c>
      <c r="BI1542" s="50">
        <v>23.228346456692901</v>
      </c>
      <c r="BJ1542" s="50">
        <v>23.228346456692901</v>
      </c>
      <c r="BK1542" s="50">
        <v>11.771653543307099</v>
      </c>
      <c r="BL1542" s="357">
        <v>0.10408189999999996</v>
      </c>
      <c r="BM1542" s="408">
        <v>20</v>
      </c>
      <c r="BN1542" s="107" t="s">
        <v>3771</v>
      </c>
      <c r="BO1542" s="46" t="s">
        <v>3891</v>
      </c>
      <c r="BP1542" s="74" t="s">
        <v>3907</v>
      </c>
      <c r="BQ1542" s="74" t="s">
        <v>7495</v>
      </c>
      <c r="BR1542" s="74" t="s">
        <v>7488</v>
      </c>
      <c r="BS1542" s="74" t="s">
        <v>7489</v>
      </c>
      <c r="BT1542" s="74" t="s">
        <v>7493</v>
      </c>
      <c r="BU1542" s="74" t="s">
        <v>7490</v>
      </c>
      <c r="BV1542" s="74" t="s">
        <v>3909</v>
      </c>
      <c r="BW1542" s="74" t="s">
        <v>7491</v>
      </c>
      <c r="BX1542" s="74"/>
      <c r="BY1542" s="74"/>
      <c r="BZ1542" s="334" t="s">
        <v>8533</v>
      </c>
      <c r="CA1542" s="364" t="s">
        <v>8534</v>
      </c>
      <c r="CB1542" s="337" t="s">
        <v>8535</v>
      </c>
      <c r="CC1542" s="364" t="s">
        <v>8536</v>
      </c>
      <c r="CD1542" s="311" t="str">
        <f t="shared" si="179"/>
        <v>DISCONTINUED - MR801, 20x9, 0mm Offset, 8x180, 124.1mm Centerbore, Gloss Black Milled</v>
      </c>
      <c r="CE1542" s="311" t="s">
        <v>3721</v>
      </c>
      <c r="CF1542" s="311" t="s">
        <v>3720</v>
      </c>
      <c r="CG1542" s="300" t="str">
        <f t="shared" si="181"/>
        <v>RAISED (8XX)</v>
      </c>
    </row>
    <row r="1543" spans="1:85" s="36" customFormat="1" ht="15" customHeight="1">
      <c r="A1543" s="571">
        <f t="shared" si="180"/>
        <v>1540</v>
      </c>
      <c r="B1543" s="13" t="s">
        <v>84</v>
      </c>
      <c r="C1543" s="97" t="s">
        <v>6891</v>
      </c>
      <c r="D1543" s="75" t="s">
        <v>6881</v>
      </c>
      <c r="E1543" s="84" t="s">
        <v>10373</v>
      </c>
      <c r="F1543" s="84" t="s">
        <v>10373</v>
      </c>
      <c r="G1543" s="83" t="s">
        <v>2095</v>
      </c>
      <c r="H1543" s="83"/>
      <c r="I1543" s="72" t="s">
        <v>6923</v>
      </c>
      <c r="J1543" s="102">
        <v>45349.429837962962</v>
      </c>
      <c r="K1543" s="417">
        <v>45939</v>
      </c>
      <c r="L1543" s="282" t="s">
        <v>1239</v>
      </c>
      <c r="M1543" s="328">
        <v>499</v>
      </c>
      <c r="N1543" s="85"/>
      <c r="O1543" s="409"/>
      <c r="P1543" s="75">
        <v>22</v>
      </c>
      <c r="Q1543" s="8">
        <v>10</v>
      </c>
      <c r="R1543" s="92" t="s">
        <v>1700</v>
      </c>
      <c r="S1543" s="75">
        <v>8</v>
      </c>
      <c r="T1543" s="75">
        <v>170</v>
      </c>
      <c r="U1543" s="75">
        <v>-18</v>
      </c>
      <c r="V1543" s="77">
        <v>4.75</v>
      </c>
      <c r="W1543" s="95" t="s">
        <v>85</v>
      </c>
      <c r="X1543" s="68">
        <v>125</v>
      </c>
      <c r="Y1543" s="39">
        <v>45.856150534454535</v>
      </c>
      <c r="Z1543" s="47">
        <v>3640</v>
      </c>
      <c r="AA1543" s="43" t="s">
        <v>4123</v>
      </c>
      <c r="AB1543" s="72" t="s">
        <v>2845</v>
      </c>
      <c r="AC1543" s="47" t="s">
        <v>10374</v>
      </c>
      <c r="AD1543" s="74" t="s">
        <v>7510</v>
      </c>
      <c r="AE1543" s="46" t="s">
        <v>8501</v>
      </c>
      <c r="AF1543" s="82">
        <v>22</v>
      </c>
      <c r="AG1543" s="14" t="s">
        <v>85</v>
      </c>
      <c r="AH1543" s="9" t="s">
        <v>85</v>
      </c>
      <c r="AI1543" s="14" t="s">
        <v>85</v>
      </c>
      <c r="AJ1543" s="14" t="s">
        <v>85</v>
      </c>
      <c r="AK1543" s="9" t="s">
        <v>85</v>
      </c>
      <c r="AL1543" s="92" t="s">
        <v>236</v>
      </c>
      <c r="AM1543" s="75" t="s">
        <v>85</v>
      </c>
      <c r="AN1543" s="38" t="s">
        <v>85</v>
      </c>
      <c r="AO1543" s="75" t="s">
        <v>85</v>
      </c>
      <c r="AP1543" s="75">
        <v>16.2</v>
      </c>
      <c r="AQ1543" s="75">
        <v>60</v>
      </c>
      <c r="AR1543" s="75">
        <v>200</v>
      </c>
      <c r="AS1543" s="34">
        <v>0</v>
      </c>
      <c r="AT1543" s="34">
        <v>0</v>
      </c>
      <c r="AU1543" s="25">
        <v>31.2</v>
      </c>
      <c r="AV1543" s="34">
        <v>42.8</v>
      </c>
      <c r="AW1543" s="25">
        <v>252.3</v>
      </c>
      <c r="AX1543" s="67">
        <v>249.8</v>
      </c>
      <c r="AY1543" s="77">
        <v>125</v>
      </c>
      <c r="AZ1543" s="49">
        <v>91.7</v>
      </c>
      <c r="BA1543" s="49">
        <v>91.7</v>
      </c>
      <c r="BB1543" s="49">
        <v>70.900000000000006</v>
      </c>
      <c r="BC1543" s="48">
        <v>2.79</v>
      </c>
      <c r="BD1543" s="13" t="s">
        <v>85</v>
      </c>
      <c r="BE1543" s="412" t="s">
        <v>85</v>
      </c>
      <c r="BF1543" s="13" t="s">
        <v>85</v>
      </c>
      <c r="BG1543" s="412" t="s">
        <v>85</v>
      </c>
      <c r="BH1543" s="70">
        <v>50.356150534454535</v>
      </c>
      <c r="BI1543" s="50">
        <v>24.803100000000001</v>
      </c>
      <c r="BJ1543" s="50">
        <v>24.803100000000001</v>
      </c>
      <c r="BK1543" s="50">
        <v>12.5984</v>
      </c>
      <c r="BL1543" s="357">
        <v>0.12700723795352409</v>
      </c>
      <c r="BM1543" s="14">
        <v>18</v>
      </c>
      <c r="BN1543" s="107" t="s">
        <v>3771</v>
      </c>
      <c r="BO1543" s="46" t="s">
        <v>3891</v>
      </c>
      <c r="BP1543" s="74" t="s">
        <v>3907</v>
      </c>
      <c r="BQ1543" s="74" t="s">
        <v>7495</v>
      </c>
      <c r="BR1543" s="74" t="s">
        <v>7488</v>
      </c>
      <c r="BS1543" s="74" t="s">
        <v>7489</v>
      </c>
      <c r="BT1543" s="74" t="s">
        <v>7493</v>
      </c>
      <c r="BU1543" s="74" t="s">
        <v>7490</v>
      </c>
      <c r="BV1543" s="74" t="s">
        <v>3909</v>
      </c>
      <c r="BW1543" s="74" t="s">
        <v>7491</v>
      </c>
      <c r="BX1543" s="74"/>
      <c r="BY1543" s="74"/>
      <c r="BZ1543" s="334" t="s">
        <v>8533</v>
      </c>
      <c r="CA1543" s="364" t="s">
        <v>8534</v>
      </c>
      <c r="CB1543" s="337" t="s">
        <v>8535</v>
      </c>
      <c r="CC1543" s="364" t="s">
        <v>8536</v>
      </c>
      <c r="CD1543" s="311" t="str">
        <f t="shared" si="179"/>
        <v>DISCONTINUED - MR801, 22x10, -18mm Offset, 8x170, 125mm Centerbore, Gloss Black Milled</v>
      </c>
      <c r="CE1543" s="311" t="s">
        <v>3721</v>
      </c>
      <c r="CF1543" s="311" t="s">
        <v>3720</v>
      </c>
      <c r="CG1543" s="300" t="str">
        <f t="shared" si="181"/>
        <v>RAISED (8XX)</v>
      </c>
    </row>
    <row r="1544" spans="1:85" s="36" customFormat="1" ht="15" customHeight="1">
      <c r="A1544" s="571">
        <f t="shared" si="180"/>
        <v>1541</v>
      </c>
      <c r="B1544" s="13" t="s">
        <v>84</v>
      </c>
      <c r="C1544" s="97" t="s">
        <v>6891</v>
      </c>
      <c r="D1544" s="75" t="s">
        <v>6887</v>
      </c>
      <c r="E1544" s="84" t="s">
        <v>10375</v>
      </c>
      <c r="F1544" s="84" t="s">
        <v>10375</v>
      </c>
      <c r="G1544" s="83"/>
      <c r="H1544" s="83"/>
      <c r="I1544" s="72" t="s">
        <v>6981</v>
      </c>
      <c r="J1544" s="102">
        <v>45349.429849537039</v>
      </c>
      <c r="K1544" s="417">
        <v>45939</v>
      </c>
      <c r="L1544" s="282" t="s">
        <v>1239</v>
      </c>
      <c r="M1544" s="328">
        <v>459</v>
      </c>
      <c r="N1544" s="85"/>
      <c r="O1544" s="409"/>
      <c r="P1544" s="75">
        <v>22</v>
      </c>
      <c r="Q1544" s="8">
        <v>9</v>
      </c>
      <c r="R1544" s="92" t="s">
        <v>1697</v>
      </c>
      <c r="S1544" s="92">
        <v>6</v>
      </c>
      <c r="T1544" s="75">
        <v>135</v>
      </c>
      <c r="U1544" s="75">
        <v>20</v>
      </c>
      <c r="V1544" s="77">
        <v>5.75</v>
      </c>
      <c r="W1544" s="95" t="s">
        <v>85</v>
      </c>
      <c r="X1544" s="68">
        <v>87</v>
      </c>
      <c r="Y1544" s="39">
        <v>39.462744931093084</v>
      </c>
      <c r="Z1544" s="47">
        <v>2650</v>
      </c>
      <c r="AA1544" s="43" t="s">
        <v>5147</v>
      </c>
      <c r="AB1544" s="72" t="s">
        <v>173</v>
      </c>
      <c r="AC1544" s="47" t="s">
        <v>10376</v>
      </c>
      <c r="AD1544" s="74" t="s">
        <v>7425</v>
      </c>
      <c r="AE1544" s="46" t="s">
        <v>8501</v>
      </c>
      <c r="AF1544" s="82">
        <v>22</v>
      </c>
      <c r="AG1544" s="14" t="s">
        <v>85</v>
      </c>
      <c r="AH1544" s="9" t="s">
        <v>85</v>
      </c>
      <c r="AI1544" s="9" t="s">
        <v>85</v>
      </c>
      <c r="AJ1544" s="14" t="s">
        <v>85</v>
      </c>
      <c r="AK1544" s="9" t="s">
        <v>85</v>
      </c>
      <c r="AL1544" s="92" t="s">
        <v>236</v>
      </c>
      <c r="AM1544" s="75" t="s">
        <v>85</v>
      </c>
      <c r="AN1544" s="38" t="s">
        <v>85</v>
      </c>
      <c r="AO1544" s="75" t="s">
        <v>85</v>
      </c>
      <c r="AP1544" s="75">
        <v>16.2</v>
      </c>
      <c r="AQ1544" s="75">
        <v>60</v>
      </c>
      <c r="AR1544" s="75">
        <v>170</v>
      </c>
      <c r="AS1544" s="34">
        <v>13</v>
      </c>
      <c r="AT1544" s="34">
        <v>27.2</v>
      </c>
      <c r="AU1544" s="25">
        <v>39.299999999999997</v>
      </c>
      <c r="AV1544" s="34">
        <v>41.3</v>
      </c>
      <c r="AW1544" s="25">
        <v>263.7</v>
      </c>
      <c r="AX1544" s="67">
        <v>256.60000000000002</v>
      </c>
      <c r="AY1544" s="77">
        <v>87</v>
      </c>
      <c r="AZ1544" s="49">
        <v>60.9</v>
      </c>
      <c r="BA1544" s="49">
        <v>60.9</v>
      </c>
      <c r="BB1544" s="49">
        <v>56.7</v>
      </c>
      <c r="BC1544" s="48">
        <v>2.23</v>
      </c>
      <c r="BD1544" s="13" t="s">
        <v>85</v>
      </c>
      <c r="BE1544" s="412" t="s">
        <v>85</v>
      </c>
      <c r="BF1544" s="13" t="s">
        <v>85</v>
      </c>
      <c r="BG1544" s="412" t="s">
        <v>85</v>
      </c>
      <c r="BH1544" s="70">
        <v>43.962744931093084</v>
      </c>
      <c r="BI1544" s="50">
        <v>24.803100000000001</v>
      </c>
      <c r="BJ1544" s="50">
        <v>24.803100000000001</v>
      </c>
      <c r="BK1544" s="50">
        <v>11.417299999999999</v>
      </c>
      <c r="BL1544" s="357">
        <v>0.1151003093953812</v>
      </c>
      <c r="BM1544" s="14">
        <v>18</v>
      </c>
      <c r="BN1544" s="107" t="s">
        <v>3771</v>
      </c>
      <c r="BO1544" s="46" t="s">
        <v>3891</v>
      </c>
      <c r="BP1544" s="74" t="s">
        <v>3907</v>
      </c>
      <c r="BQ1544" s="74" t="s">
        <v>7487</v>
      </c>
      <c r="BR1544" s="74" t="s">
        <v>7488</v>
      </c>
      <c r="BS1544" s="74" t="s">
        <v>7489</v>
      </c>
      <c r="BT1544" s="74" t="s">
        <v>7493</v>
      </c>
      <c r="BU1544" s="74" t="s">
        <v>7490</v>
      </c>
      <c r="BV1544" s="74" t="s">
        <v>3909</v>
      </c>
      <c r="BW1544" s="74" t="s">
        <v>7491</v>
      </c>
      <c r="BX1544" s="74"/>
      <c r="BY1544" s="74"/>
      <c r="BZ1544" s="334" t="s">
        <v>8549</v>
      </c>
      <c r="CA1544" s="364" t="s">
        <v>8550</v>
      </c>
      <c r="CB1544" s="337" t="s">
        <v>8551</v>
      </c>
      <c r="CC1544" s="364" t="s">
        <v>8552</v>
      </c>
      <c r="CD1544" s="311" t="str">
        <f t="shared" si="179"/>
        <v>DISCONTINUED - MR802, 22x9, +20mm Offset, 6x135, 87mm Centerbore, Machined - Clear Coat</v>
      </c>
      <c r="CE1544" s="311" t="s">
        <v>3721</v>
      </c>
      <c r="CF1544" s="311" t="s">
        <v>3720</v>
      </c>
      <c r="CG1544" s="300" t="str">
        <f t="shared" si="181"/>
        <v>RAISED (8XX)</v>
      </c>
    </row>
    <row r="1545" spans="1:85" s="36" customFormat="1" ht="15" customHeight="1">
      <c r="A1545" s="571">
        <f t="shared" si="180"/>
        <v>1542</v>
      </c>
      <c r="B1545" s="13" t="s">
        <v>84</v>
      </c>
      <c r="C1545" s="97" t="s">
        <v>6891</v>
      </c>
      <c r="D1545" s="75" t="s">
        <v>6887</v>
      </c>
      <c r="E1545" s="84" t="s">
        <v>10377</v>
      </c>
      <c r="F1545" s="84" t="s">
        <v>10377</v>
      </c>
      <c r="G1545" s="83"/>
      <c r="H1545" s="83"/>
      <c r="I1545" s="72" t="s">
        <v>6983</v>
      </c>
      <c r="J1545" s="102">
        <v>45349.429849537039</v>
      </c>
      <c r="K1545" s="417">
        <v>45939</v>
      </c>
      <c r="L1545" s="282" t="s">
        <v>1239</v>
      </c>
      <c r="M1545" s="328">
        <v>459</v>
      </c>
      <c r="N1545" s="85"/>
      <c r="O1545" s="409"/>
      <c r="P1545" s="75">
        <v>22</v>
      </c>
      <c r="Q1545" s="8">
        <v>9</v>
      </c>
      <c r="R1545" s="92" t="s">
        <v>1089</v>
      </c>
      <c r="S1545" s="92">
        <v>6</v>
      </c>
      <c r="T1545" s="75">
        <v>5.5</v>
      </c>
      <c r="U1545" s="75">
        <v>20</v>
      </c>
      <c r="V1545" s="77">
        <v>5.75</v>
      </c>
      <c r="W1545" s="95" t="s">
        <v>85</v>
      </c>
      <c r="X1545" s="68">
        <v>106.25</v>
      </c>
      <c r="Y1545" s="39">
        <v>39.462744931093084</v>
      </c>
      <c r="Z1545" s="47">
        <v>2650</v>
      </c>
      <c r="AA1545" s="43" t="s">
        <v>5147</v>
      </c>
      <c r="AB1545" s="72" t="s">
        <v>173</v>
      </c>
      <c r="AC1545" s="47" t="s">
        <v>10378</v>
      </c>
      <c r="AD1545" s="74" t="s">
        <v>7425</v>
      </c>
      <c r="AE1545" s="46" t="s">
        <v>8501</v>
      </c>
      <c r="AF1545" s="82">
        <v>22</v>
      </c>
      <c r="AG1545" s="14" t="s">
        <v>85</v>
      </c>
      <c r="AH1545" s="9" t="s">
        <v>85</v>
      </c>
      <c r="AI1545" s="9" t="s">
        <v>85</v>
      </c>
      <c r="AJ1545" s="14" t="s">
        <v>85</v>
      </c>
      <c r="AK1545" s="9" t="s">
        <v>85</v>
      </c>
      <c r="AL1545" s="92" t="s">
        <v>236</v>
      </c>
      <c r="AM1545" s="75" t="s">
        <v>1649</v>
      </c>
      <c r="AN1545" s="38">
        <v>2.75</v>
      </c>
      <c r="AO1545" s="3">
        <v>78.3</v>
      </c>
      <c r="AP1545" s="75">
        <v>16.2</v>
      </c>
      <c r="AQ1545" s="75">
        <v>60</v>
      </c>
      <c r="AR1545" s="75">
        <v>170</v>
      </c>
      <c r="AS1545" s="34">
        <v>13</v>
      </c>
      <c r="AT1545" s="34">
        <v>27.2</v>
      </c>
      <c r="AU1545" s="25">
        <v>39.299999999999997</v>
      </c>
      <c r="AV1545" s="34">
        <v>41.3</v>
      </c>
      <c r="AW1545" s="25">
        <v>263.7</v>
      </c>
      <c r="AX1545" s="67">
        <v>256.60000000000002</v>
      </c>
      <c r="AY1545" s="77">
        <v>94.8</v>
      </c>
      <c r="AZ1545" s="49">
        <v>46.8</v>
      </c>
      <c r="BA1545" s="49">
        <v>60.9</v>
      </c>
      <c r="BB1545" s="49">
        <v>56.7</v>
      </c>
      <c r="BC1545" s="48">
        <v>2.23</v>
      </c>
      <c r="BD1545" s="13" t="s">
        <v>85</v>
      </c>
      <c r="BE1545" s="412" t="s">
        <v>85</v>
      </c>
      <c r="BF1545" s="13" t="s">
        <v>85</v>
      </c>
      <c r="BG1545" s="412" t="s">
        <v>85</v>
      </c>
      <c r="BH1545" s="70">
        <v>43.962744931093084</v>
      </c>
      <c r="BI1545" s="50">
        <v>24.803100000000001</v>
      </c>
      <c r="BJ1545" s="50">
        <v>24.803100000000001</v>
      </c>
      <c r="BK1545" s="50">
        <v>11.417299999999999</v>
      </c>
      <c r="BL1545" s="357">
        <v>0.1151003093953812</v>
      </c>
      <c r="BM1545" s="14">
        <v>18</v>
      </c>
      <c r="BN1545" s="107" t="s">
        <v>3771</v>
      </c>
      <c r="BO1545" s="46" t="s">
        <v>3891</v>
      </c>
      <c r="BP1545" s="74" t="s">
        <v>3907</v>
      </c>
      <c r="BQ1545" s="74" t="s">
        <v>7487</v>
      </c>
      <c r="BR1545" s="74" t="s">
        <v>7488</v>
      </c>
      <c r="BS1545" s="74" t="s">
        <v>7489</v>
      </c>
      <c r="BT1545" s="74" t="s">
        <v>7493</v>
      </c>
      <c r="BU1545" s="74" t="s">
        <v>7490</v>
      </c>
      <c r="BV1545" s="74" t="s">
        <v>3909</v>
      </c>
      <c r="BW1545" s="74" t="s">
        <v>7491</v>
      </c>
      <c r="BX1545" s="74"/>
      <c r="BY1545" s="74"/>
      <c r="BZ1545" s="334" t="s">
        <v>8549</v>
      </c>
      <c r="CA1545" s="364" t="s">
        <v>8550</v>
      </c>
      <c r="CB1545" s="337" t="s">
        <v>8551</v>
      </c>
      <c r="CC1545" s="364" t="s">
        <v>8552</v>
      </c>
      <c r="CD1545" s="311" t="str">
        <f t="shared" si="179"/>
        <v>DISCONTINUED - MR802, 22x9, +20mm Offset, 6x5.5, 106.25mm Centerbore, Machined - Clear Coat</v>
      </c>
      <c r="CE1545" s="311" t="s">
        <v>3721</v>
      </c>
      <c r="CF1545" s="311" t="s">
        <v>3720</v>
      </c>
      <c r="CG1545" s="300" t="str">
        <f t="shared" si="181"/>
        <v>RAISED (8XX)</v>
      </c>
    </row>
    <row r="1546" spans="1:85" s="36" customFormat="1" ht="15" customHeight="1">
      <c r="A1546" s="571">
        <f t="shared" si="180"/>
        <v>1543</v>
      </c>
      <c r="B1546" s="13" t="s">
        <v>84</v>
      </c>
      <c r="C1546" s="97" t="s">
        <v>6891</v>
      </c>
      <c r="D1546" s="75" t="s">
        <v>6887</v>
      </c>
      <c r="E1546" s="84" t="s">
        <v>10379</v>
      </c>
      <c r="F1546" s="84" t="s">
        <v>10379</v>
      </c>
      <c r="G1546" s="83"/>
      <c r="H1546" s="83"/>
      <c r="I1546" s="72" t="s">
        <v>6987</v>
      </c>
      <c r="J1546" s="102">
        <v>45349.429849537039</v>
      </c>
      <c r="K1546" s="417">
        <v>45939</v>
      </c>
      <c r="L1546" s="282" t="s">
        <v>1239</v>
      </c>
      <c r="M1546" s="328">
        <v>499</v>
      </c>
      <c r="N1546" s="85"/>
      <c r="O1546" s="409"/>
      <c r="P1546" s="75">
        <v>22</v>
      </c>
      <c r="Q1546" s="8">
        <v>10</v>
      </c>
      <c r="R1546" s="92" t="s">
        <v>1089</v>
      </c>
      <c r="S1546" s="92">
        <v>6</v>
      </c>
      <c r="T1546" s="75">
        <v>5.5</v>
      </c>
      <c r="U1546" s="75">
        <v>10</v>
      </c>
      <c r="V1546" s="77">
        <v>5.8500000000000005</v>
      </c>
      <c r="W1546" s="95" t="s">
        <v>85</v>
      </c>
      <c r="X1546" s="68">
        <v>106.25</v>
      </c>
      <c r="Y1546" s="39">
        <v>39.462744931093084</v>
      </c>
      <c r="Z1546" s="47">
        <v>2650</v>
      </c>
      <c r="AA1546" s="43" t="s">
        <v>5147</v>
      </c>
      <c r="AB1546" s="72" t="s">
        <v>173</v>
      </c>
      <c r="AC1546" s="47" t="s">
        <v>10380</v>
      </c>
      <c r="AD1546" s="74" t="s">
        <v>7425</v>
      </c>
      <c r="AE1546" s="46" t="s">
        <v>8501</v>
      </c>
      <c r="AF1546" s="82">
        <v>22</v>
      </c>
      <c r="AG1546" s="14" t="s">
        <v>85</v>
      </c>
      <c r="AH1546" s="9" t="s">
        <v>85</v>
      </c>
      <c r="AI1546" s="9" t="s">
        <v>85</v>
      </c>
      <c r="AJ1546" s="14" t="s">
        <v>85</v>
      </c>
      <c r="AK1546" s="9" t="s">
        <v>85</v>
      </c>
      <c r="AL1546" s="92" t="s">
        <v>236</v>
      </c>
      <c r="AM1546" s="75" t="s">
        <v>1649</v>
      </c>
      <c r="AN1546" s="38">
        <v>2.75</v>
      </c>
      <c r="AO1546" s="3">
        <v>78.3</v>
      </c>
      <c r="AP1546" s="75">
        <v>16.2</v>
      </c>
      <c r="AQ1546" s="75">
        <v>60</v>
      </c>
      <c r="AR1546" s="75">
        <v>170</v>
      </c>
      <c r="AS1546" s="34">
        <v>12.9</v>
      </c>
      <c r="AT1546" s="34">
        <v>26.7</v>
      </c>
      <c r="AU1546" s="25">
        <v>38.6</v>
      </c>
      <c r="AV1546" s="34">
        <v>45.3</v>
      </c>
      <c r="AW1546" s="25">
        <v>264.5</v>
      </c>
      <c r="AX1546" s="67">
        <v>257.5</v>
      </c>
      <c r="AY1546" s="77">
        <v>94.8</v>
      </c>
      <c r="AZ1546" s="49">
        <v>41.2</v>
      </c>
      <c r="BA1546" s="49">
        <v>55.9</v>
      </c>
      <c r="BB1546" s="49">
        <v>60</v>
      </c>
      <c r="BC1546" s="48">
        <v>2.36</v>
      </c>
      <c r="BD1546" s="13" t="s">
        <v>85</v>
      </c>
      <c r="BE1546" s="412" t="s">
        <v>85</v>
      </c>
      <c r="BF1546" s="13" t="s">
        <v>85</v>
      </c>
      <c r="BG1546" s="412" t="s">
        <v>85</v>
      </c>
      <c r="BH1546" s="70">
        <v>43.962744931093084</v>
      </c>
      <c r="BI1546" s="50">
        <v>24.803100000000001</v>
      </c>
      <c r="BJ1546" s="50">
        <v>24.803100000000001</v>
      </c>
      <c r="BK1546" s="50">
        <v>12.5984</v>
      </c>
      <c r="BL1546" s="357">
        <v>0.12700723795352409</v>
      </c>
      <c r="BM1546" s="14">
        <v>18</v>
      </c>
      <c r="BN1546" s="107" t="s">
        <v>3771</v>
      </c>
      <c r="BO1546" s="46" t="s">
        <v>3891</v>
      </c>
      <c r="BP1546" s="74" t="s">
        <v>3907</v>
      </c>
      <c r="BQ1546" s="74" t="s">
        <v>7487</v>
      </c>
      <c r="BR1546" s="74" t="s">
        <v>7488</v>
      </c>
      <c r="BS1546" s="74" t="s">
        <v>7489</v>
      </c>
      <c r="BT1546" s="74" t="s">
        <v>7493</v>
      </c>
      <c r="BU1546" s="74" t="s">
        <v>7490</v>
      </c>
      <c r="BV1546" s="74" t="s">
        <v>3909</v>
      </c>
      <c r="BW1546" s="74" t="s">
        <v>7491</v>
      </c>
      <c r="BX1546" s="74"/>
      <c r="BY1546" s="74"/>
      <c r="BZ1546" s="334" t="s">
        <v>8549</v>
      </c>
      <c r="CA1546" s="364" t="s">
        <v>8550</v>
      </c>
      <c r="CB1546" s="337" t="s">
        <v>8551</v>
      </c>
      <c r="CC1546" s="364" t="s">
        <v>8552</v>
      </c>
      <c r="CD1546" s="311" t="str">
        <f t="shared" si="179"/>
        <v>DISCONTINUED - MR802, 22x10, +10mm Offset, 6x5.5, 106.25mm Centerbore, Machined - Clear Coat</v>
      </c>
      <c r="CE1546" s="311" t="s">
        <v>3721</v>
      </c>
      <c r="CF1546" s="311" t="s">
        <v>3720</v>
      </c>
      <c r="CG1546" s="300" t="str">
        <f t="shared" si="181"/>
        <v>RAISED (8XX)</v>
      </c>
    </row>
    <row r="1547" spans="1:85" s="36" customFormat="1" ht="15" customHeight="1">
      <c r="A1547" s="571">
        <f t="shared" si="180"/>
        <v>1544</v>
      </c>
      <c r="B1547" s="13" t="s">
        <v>84</v>
      </c>
      <c r="C1547" s="97" t="s">
        <v>6891</v>
      </c>
      <c r="D1547" s="75" t="s">
        <v>6888</v>
      </c>
      <c r="E1547" s="84" t="s">
        <v>10381</v>
      </c>
      <c r="F1547" s="84" t="s">
        <v>10381</v>
      </c>
      <c r="G1547" s="83"/>
      <c r="H1547" s="83"/>
      <c r="I1547" s="72" t="s">
        <v>7028</v>
      </c>
      <c r="J1547" s="102">
        <v>45349.429861111108</v>
      </c>
      <c r="K1547" s="417">
        <v>45939</v>
      </c>
      <c r="L1547" s="282" t="s">
        <v>1239</v>
      </c>
      <c r="M1547" s="328">
        <v>414</v>
      </c>
      <c r="N1547" s="85"/>
      <c r="O1547" s="409"/>
      <c r="P1547" s="75">
        <v>20</v>
      </c>
      <c r="Q1547" s="8">
        <v>9</v>
      </c>
      <c r="R1547" s="92" t="s">
        <v>1700</v>
      </c>
      <c r="S1547" s="75">
        <v>8</v>
      </c>
      <c r="T1547" s="75">
        <v>170</v>
      </c>
      <c r="U1547" s="75">
        <v>0</v>
      </c>
      <c r="V1547" s="77">
        <v>4.95</v>
      </c>
      <c r="W1547" s="95" t="s">
        <v>85</v>
      </c>
      <c r="X1547" s="68">
        <v>125</v>
      </c>
      <c r="Y1547" s="39">
        <v>34.833037425210655</v>
      </c>
      <c r="Z1547" s="47">
        <v>3640</v>
      </c>
      <c r="AA1547" s="43" t="s">
        <v>4122</v>
      </c>
      <c r="AB1547" s="72" t="s">
        <v>2845</v>
      </c>
      <c r="AC1547" s="47" t="s">
        <v>9680</v>
      </c>
      <c r="AD1547" s="74" t="s">
        <v>7510</v>
      </c>
      <c r="AE1547" s="46" t="s">
        <v>8501</v>
      </c>
      <c r="AF1547" s="82">
        <v>22</v>
      </c>
      <c r="AG1547" s="14" t="s">
        <v>85</v>
      </c>
      <c r="AH1547" s="9" t="s">
        <v>85</v>
      </c>
      <c r="AI1547" s="9" t="s">
        <v>85</v>
      </c>
      <c r="AJ1547" s="14" t="s">
        <v>85</v>
      </c>
      <c r="AK1547" s="9" t="s">
        <v>85</v>
      </c>
      <c r="AL1547" s="92" t="s">
        <v>236</v>
      </c>
      <c r="AM1547" s="75" t="s">
        <v>85</v>
      </c>
      <c r="AN1547" s="38" t="s">
        <v>85</v>
      </c>
      <c r="AO1547" s="75" t="s">
        <v>85</v>
      </c>
      <c r="AP1547" s="75">
        <v>16.2</v>
      </c>
      <c r="AQ1547" s="75">
        <v>60</v>
      </c>
      <c r="AR1547" s="75">
        <v>200</v>
      </c>
      <c r="AS1547" s="34">
        <v>0</v>
      </c>
      <c r="AT1547" s="34">
        <v>0</v>
      </c>
      <c r="AU1547" s="25">
        <v>34</v>
      </c>
      <c r="AV1547" s="34">
        <v>47.3</v>
      </c>
      <c r="AW1547" s="25">
        <v>231.8</v>
      </c>
      <c r="AX1547" s="67">
        <v>227.4</v>
      </c>
      <c r="AY1547" s="77">
        <v>125</v>
      </c>
      <c r="AZ1547" s="49">
        <v>86</v>
      </c>
      <c r="BA1547" s="49">
        <v>86</v>
      </c>
      <c r="BB1547" s="49">
        <v>55.6</v>
      </c>
      <c r="BC1547" s="48">
        <v>2.19</v>
      </c>
      <c r="BD1547" s="13" t="s">
        <v>85</v>
      </c>
      <c r="BE1547" s="412" t="s">
        <v>85</v>
      </c>
      <c r="BF1547" s="13" t="s">
        <v>85</v>
      </c>
      <c r="BG1547" s="412" t="s">
        <v>85</v>
      </c>
      <c r="BH1547" s="70">
        <v>39.333037425210655</v>
      </c>
      <c r="BI1547" s="50">
        <v>23.228346456692901</v>
      </c>
      <c r="BJ1547" s="50">
        <v>23.228346456692901</v>
      </c>
      <c r="BK1547" s="50">
        <v>11.771653543307099</v>
      </c>
      <c r="BL1547" s="357">
        <v>0.10408189999999996</v>
      </c>
      <c r="BM1547" s="408">
        <v>20</v>
      </c>
      <c r="BN1547" s="107" t="s">
        <v>3771</v>
      </c>
      <c r="BO1547" s="46" t="s">
        <v>3891</v>
      </c>
      <c r="BP1547" s="74" t="s">
        <v>3907</v>
      </c>
      <c r="BQ1547" s="74" t="s">
        <v>7492</v>
      </c>
      <c r="BR1547" s="74" t="s">
        <v>7489</v>
      </c>
      <c r="BS1547" s="74" t="s">
        <v>7493</v>
      </c>
      <c r="BT1547" s="74" t="s">
        <v>7490</v>
      </c>
      <c r="BU1547" s="74" t="s">
        <v>3909</v>
      </c>
      <c r="BV1547" s="74" t="s">
        <v>7491</v>
      </c>
      <c r="BW1547" s="74"/>
      <c r="BX1547" s="74"/>
      <c r="BY1547" s="74"/>
      <c r="BZ1547" s="334" t="s">
        <v>8585</v>
      </c>
      <c r="CA1547" s="364" t="s">
        <v>8586</v>
      </c>
      <c r="CB1547" s="337" t="s">
        <v>8587</v>
      </c>
      <c r="CC1547" s="364" t="s">
        <v>8588</v>
      </c>
      <c r="CD1547" s="311" t="str">
        <f t="shared" si="179"/>
        <v>DISCONTINUED - MR803, 20x9, 0mm Offset, 8x170, 125mm Centerbore, Gloss Black</v>
      </c>
      <c r="CE1547" s="311" t="s">
        <v>3721</v>
      </c>
      <c r="CF1547" s="311" t="s">
        <v>3720</v>
      </c>
      <c r="CG1547" s="300" t="str">
        <f t="shared" si="181"/>
        <v>RAISED (8XX)</v>
      </c>
    </row>
    <row r="1548" spans="1:85" s="36" customFormat="1" ht="15" customHeight="1">
      <c r="A1548" s="571">
        <f t="shared" si="180"/>
        <v>1545</v>
      </c>
      <c r="B1548" s="13" t="s">
        <v>84</v>
      </c>
      <c r="C1548" s="97" t="s">
        <v>6891</v>
      </c>
      <c r="D1548" s="75" t="s">
        <v>6888</v>
      </c>
      <c r="E1548" s="84" t="s">
        <v>10382</v>
      </c>
      <c r="F1548" s="84" t="s">
        <v>10382</v>
      </c>
      <c r="G1548" s="83"/>
      <c r="H1548" s="83"/>
      <c r="I1548" s="72" t="s">
        <v>7032</v>
      </c>
      <c r="J1548" s="102">
        <v>45349.429861111108</v>
      </c>
      <c r="K1548" s="417">
        <v>45939</v>
      </c>
      <c r="L1548" s="282" t="s">
        <v>1239</v>
      </c>
      <c r="M1548" s="328">
        <v>424</v>
      </c>
      <c r="N1548" s="85"/>
      <c r="O1548" s="409"/>
      <c r="P1548" s="75">
        <v>20</v>
      </c>
      <c r="Q1548" s="8">
        <v>10</v>
      </c>
      <c r="R1548" s="92" t="s">
        <v>1697</v>
      </c>
      <c r="S1548" s="75">
        <v>6</v>
      </c>
      <c r="T1548" s="75">
        <v>135</v>
      </c>
      <c r="U1548" s="75">
        <v>10</v>
      </c>
      <c r="V1548" s="77">
        <v>5.8500000000000005</v>
      </c>
      <c r="W1548" s="95" t="s">
        <v>85</v>
      </c>
      <c r="X1548" s="68">
        <v>87</v>
      </c>
      <c r="Y1548" s="39">
        <v>33.289801589916515</v>
      </c>
      <c r="Z1548" s="47">
        <v>2650</v>
      </c>
      <c r="AA1548" s="43" t="s">
        <v>4122</v>
      </c>
      <c r="AB1548" s="72" t="s">
        <v>2845</v>
      </c>
      <c r="AC1548" s="47" t="s">
        <v>10383</v>
      </c>
      <c r="AD1548" s="74" t="s">
        <v>7428</v>
      </c>
      <c r="AE1548" s="46" t="s">
        <v>8501</v>
      </c>
      <c r="AF1548" s="82">
        <v>22</v>
      </c>
      <c r="AG1548" s="14" t="s">
        <v>85</v>
      </c>
      <c r="AH1548" s="9" t="s">
        <v>85</v>
      </c>
      <c r="AI1548" s="9" t="s">
        <v>85</v>
      </c>
      <c r="AJ1548" s="14" t="s">
        <v>85</v>
      </c>
      <c r="AK1548" s="9" t="s">
        <v>85</v>
      </c>
      <c r="AL1548" s="92" t="s">
        <v>236</v>
      </c>
      <c r="AM1548" s="75" t="s">
        <v>85</v>
      </c>
      <c r="AN1548" s="38" t="s">
        <v>85</v>
      </c>
      <c r="AO1548" s="75" t="s">
        <v>85</v>
      </c>
      <c r="AP1548" s="75">
        <v>16.2</v>
      </c>
      <c r="AQ1548" s="75">
        <v>60</v>
      </c>
      <c r="AR1548" s="75">
        <v>170</v>
      </c>
      <c r="AS1548" s="34">
        <v>10.4</v>
      </c>
      <c r="AT1548" s="34">
        <v>26.1</v>
      </c>
      <c r="AU1548" s="25">
        <v>39.5</v>
      </c>
      <c r="AV1548" s="34">
        <v>52.9</v>
      </c>
      <c r="AW1548" s="25">
        <v>230.3</v>
      </c>
      <c r="AX1548" s="67">
        <v>225.9</v>
      </c>
      <c r="AY1548" s="77">
        <v>87</v>
      </c>
      <c r="AZ1548" s="49">
        <v>55.9</v>
      </c>
      <c r="BA1548" s="49">
        <v>55.9</v>
      </c>
      <c r="BB1548" s="49">
        <v>49.4</v>
      </c>
      <c r="BC1548" s="48">
        <v>1.94</v>
      </c>
      <c r="BD1548" s="13" t="s">
        <v>85</v>
      </c>
      <c r="BE1548" s="412" t="s">
        <v>85</v>
      </c>
      <c r="BF1548" s="13" t="s">
        <v>85</v>
      </c>
      <c r="BG1548" s="412" t="s">
        <v>85</v>
      </c>
      <c r="BH1548" s="70">
        <v>37.789801589916515</v>
      </c>
      <c r="BI1548" s="50">
        <v>23.228346456692901</v>
      </c>
      <c r="BJ1548" s="50">
        <v>23.228346456692901</v>
      </c>
      <c r="BK1548" s="50">
        <v>12.9133858267717</v>
      </c>
      <c r="BL1548" s="357">
        <v>0.11417680000000027</v>
      </c>
      <c r="BM1548" s="408">
        <v>20</v>
      </c>
      <c r="BN1548" s="107" t="s">
        <v>3771</v>
      </c>
      <c r="BO1548" s="46" t="s">
        <v>3891</v>
      </c>
      <c r="BP1548" s="74" t="s">
        <v>3907</v>
      </c>
      <c r="BQ1548" s="74" t="s">
        <v>7492</v>
      </c>
      <c r="BR1548" s="74" t="s">
        <v>7489</v>
      </c>
      <c r="BS1548" s="74" t="s">
        <v>7493</v>
      </c>
      <c r="BT1548" s="74" t="s">
        <v>7490</v>
      </c>
      <c r="BU1548" s="74" t="s">
        <v>3909</v>
      </c>
      <c r="BV1548" s="74" t="s">
        <v>7491</v>
      </c>
      <c r="BW1548" s="74"/>
      <c r="BX1548" s="74"/>
      <c r="BY1548" s="74"/>
      <c r="BZ1548" s="334" t="s">
        <v>8577</v>
      </c>
      <c r="CA1548" s="364" t="s">
        <v>8578</v>
      </c>
      <c r="CB1548" s="337" t="s">
        <v>8579</v>
      </c>
      <c r="CC1548" s="364" t="s">
        <v>8580</v>
      </c>
      <c r="CD1548" s="311" t="str">
        <f t="shared" si="179"/>
        <v>DISCONTINUED - MR803, 20x10, +10mm Offset, 6x135, 87mm Centerbore, Gloss Black</v>
      </c>
      <c r="CE1548" s="311" t="s">
        <v>3721</v>
      </c>
      <c r="CF1548" s="311" t="s">
        <v>3720</v>
      </c>
      <c r="CG1548" s="300" t="str">
        <f t="shared" si="181"/>
        <v>RAISED (8XX)</v>
      </c>
    </row>
    <row r="1549" spans="1:85" s="36" customFormat="1" ht="15" customHeight="1">
      <c r="A1549" s="571">
        <f t="shared" si="180"/>
        <v>1546</v>
      </c>
      <c r="B1549" s="13" t="s">
        <v>84</v>
      </c>
      <c r="C1549" s="97" t="s">
        <v>6891</v>
      </c>
      <c r="D1549" s="75" t="s">
        <v>6888</v>
      </c>
      <c r="E1549" s="84" t="s">
        <v>10384</v>
      </c>
      <c r="F1549" s="84" t="s">
        <v>10384</v>
      </c>
      <c r="G1549" s="83"/>
      <c r="H1549" s="83"/>
      <c r="I1549" s="72" t="s">
        <v>7063</v>
      </c>
      <c r="J1549" s="102">
        <v>45349.429872685185</v>
      </c>
      <c r="K1549" s="417">
        <v>45939</v>
      </c>
      <c r="L1549" s="282" t="s">
        <v>1239</v>
      </c>
      <c r="M1549" s="328">
        <v>499</v>
      </c>
      <c r="N1549" s="85"/>
      <c r="O1549" s="409"/>
      <c r="P1549" s="75">
        <v>22</v>
      </c>
      <c r="Q1549" s="8">
        <v>10</v>
      </c>
      <c r="R1549" s="92" t="s">
        <v>1089</v>
      </c>
      <c r="S1549" s="75">
        <v>6</v>
      </c>
      <c r="T1549" s="75">
        <v>5.5</v>
      </c>
      <c r="U1549" s="75">
        <v>10</v>
      </c>
      <c r="V1549" s="77">
        <v>5.8500000000000005</v>
      </c>
      <c r="W1549" s="95" t="s">
        <v>85</v>
      </c>
      <c r="X1549" s="68">
        <v>106.25</v>
      </c>
      <c r="Y1549" s="39">
        <v>40.344593979832595</v>
      </c>
      <c r="Z1549" s="47">
        <v>2650</v>
      </c>
      <c r="AA1549" s="43" t="s">
        <v>7279</v>
      </c>
      <c r="AB1549" s="72" t="s">
        <v>2850</v>
      </c>
      <c r="AC1549" s="47" t="s">
        <v>10380</v>
      </c>
      <c r="AD1549" s="74" t="s">
        <v>7430</v>
      </c>
      <c r="AE1549" s="46" t="s">
        <v>8501</v>
      </c>
      <c r="AF1549" s="82">
        <v>22</v>
      </c>
      <c r="AG1549" s="14" t="s">
        <v>85</v>
      </c>
      <c r="AH1549" s="9" t="s">
        <v>85</v>
      </c>
      <c r="AI1549" s="9" t="s">
        <v>85</v>
      </c>
      <c r="AJ1549" s="14" t="s">
        <v>85</v>
      </c>
      <c r="AK1549" s="9" t="s">
        <v>85</v>
      </c>
      <c r="AL1549" s="92" t="s">
        <v>236</v>
      </c>
      <c r="AM1549" s="75" t="s">
        <v>1649</v>
      </c>
      <c r="AN1549" s="38">
        <v>2.75</v>
      </c>
      <c r="AO1549" s="3">
        <v>78.3</v>
      </c>
      <c r="AP1549" s="75">
        <v>16.2</v>
      </c>
      <c r="AQ1549" s="75">
        <v>60</v>
      </c>
      <c r="AR1549" s="75">
        <v>170</v>
      </c>
      <c r="AS1549" s="34">
        <v>10.3</v>
      </c>
      <c r="AT1549" s="34">
        <v>26.1</v>
      </c>
      <c r="AU1549" s="25">
        <v>41.1</v>
      </c>
      <c r="AV1549" s="34">
        <v>49.3</v>
      </c>
      <c r="AW1549" s="25">
        <v>256.2</v>
      </c>
      <c r="AX1549" s="67">
        <v>251.9</v>
      </c>
      <c r="AY1549" s="77">
        <v>94.8</v>
      </c>
      <c r="AZ1549" s="49">
        <v>41.2</v>
      </c>
      <c r="BA1549" s="49">
        <v>55.9</v>
      </c>
      <c r="BB1549" s="49">
        <v>56.4</v>
      </c>
      <c r="BC1549" s="48">
        <v>2.2200000000000002</v>
      </c>
      <c r="BD1549" s="13" t="s">
        <v>85</v>
      </c>
      <c r="BE1549" s="412" t="s">
        <v>85</v>
      </c>
      <c r="BF1549" s="13" t="s">
        <v>85</v>
      </c>
      <c r="BG1549" s="412" t="s">
        <v>85</v>
      </c>
      <c r="BH1549" s="70">
        <v>44.844593979832595</v>
      </c>
      <c r="BI1549" s="50">
        <v>24.803100000000001</v>
      </c>
      <c r="BJ1549" s="50">
        <v>24.803100000000001</v>
      </c>
      <c r="BK1549" s="50">
        <v>12.5984</v>
      </c>
      <c r="BL1549" s="357">
        <v>0.12700723795352409</v>
      </c>
      <c r="BM1549" s="14">
        <v>18</v>
      </c>
      <c r="BN1549" s="107" t="s">
        <v>3771</v>
      </c>
      <c r="BO1549" s="46" t="s">
        <v>3891</v>
      </c>
      <c r="BP1549" s="74" t="s">
        <v>3907</v>
      </c>
      <c r="BQ1549" s="74" t="s">
        <v>7492</v>
      </c>
      <c r="BR1549" s="74" t="s">
        <v>7489</v>
      </c>
      <c r="BS1549" s="74" t="s">
        <v>7493</v>
      </c>
      <c r="BT1549" s="74" t="s">
        <v>7490</v>
      </c>
      <c r="BU1549" s="74" t="s">
        <v>3909</v>
      </c>
      <c r="BV1549" s="74" t="s">
        <v>7491</v>
      </c>
      <c r="BW1549" s="74"/>
      <c r="BX1549" s="74"/>
      <c r="BY1549" s="74"/>
      <c r="BZ1549" s="334" t="s">
        <v>8581</v>
      </c>
      <c r="CA1549" s="364" t="s">
        <v>8582</v>
      </c>
      <c r="CB1549" s="337" t="s">
        <v>8583</v>
      </c>
      <c r="CC1549" s="364" t="s">
        <v>8584</v>
      </c>
      <c r="CD1549" s="311" t="str">
        <f t="shared" si="179"/>
        <v>DISCONTINUED - MR803, 22x10, +10mm Offset, 6x5.5, 106.25mm Centerbore, Gloss Titanium - Machined Lip</v>
      </c>
      <c r="CE1549" s="311" t="s">
        <v>3721</v>
      </c>
      <c r="CF1549" s="311" t="s">
        <v>3720</v>
      </c>
      <c r="CG1549" s="300" t="str">
        <f t="shared" si="181"/>
        <v>RAISED (8XX)</v>
      </c>
    </row>
    <row r="1550" spans="1:85" s="36" customFormat="1" ht="15" customHeight="1">
      <c r="A1550" s="571">
        <f t="shared" si="180"/>
        <v>1547</v>
      </c>
      <c r="B1550" s="13" t="s">
        <v>84</v>
      </c>
      <c r="C1550" s="97" t="s">
        <v>6891</v>
      </c>
      <c r="D1550" s="75" t="s">
        <v>6888</v>
      </c>
      <c r="E1550" s="84" t="s">
        <v>10385</v>
      </c>
      <c r="F1550" s="84" t="s">
        <v>10385</v>
      </c>
      <c r="G1550" s="83" t="s">
        <v>2095</v>
      </c>
      <c r="H1550" s="83"/>
      <c r="I1550" s="72" t="s">
        <v>7070</v>
      </c>
      <c r="J1550" s="102">
        <v>45349.429872685185</v>
      </c>
      <c r="K1550" s="417">
        <v>45939</v>
      </c>
      <c r="L1550" s="282" t="s">
        <v>1239</v>
      </c>
      <c r="M1550" s="328">
        <v>489</v>
      </c>
      <c r="N1550" s="85"/>
      <c r="O1550" s="409"/>
      <c r="P1550" s="75">
        <v>22</v>
      </c>
      <c r="Q1550" s="8">
        <v>10</v>
      </c>
      <c r="R1550" s="92" t="s">
        <v>1700</v>
      </c>
      <c r="S1550" s="75">
        <v>8</v>
      </c>
      <c r="T1550" s="75">
        <v>170</v>
      </c>
      <c r="U1550" s="75">
        <v>-18</v>
      </c>
      <c r="V1550" s="77">
        <v>4.75</v>
      </c>
      <c r="W1550" s="95" t="s">
        <v>85</v>
      </c>
      <c r="X1550" s="68">
        <v>125</v>
      </c>
      <c r="Y1550" s="39">
        <v>42.108292077311624</v>
      </c>
      <c r="Z1550" s="47">
        <v>3640</v>
      </c>
      <c r="AA1550" s="43" t="s">
        <v>4122</v>
      </c>
      <c r="AB1550" s="72" t="s">
        <v>2845</v>
      </c>
      <c r="AC1550" s="47" t="s">
        <v>10374</v>
      </c>
      <c r="AD1550" s="74" t="s">
        <v>7510</v>
      </c>
      <c r="AE1550" s="46" t="s">
        <v>8501</v>
      </c>
      <c r="AF1550" s="82">
        <v>22</v>
      </c>
      <c r="AG1550" s="14" t="s">
        <v>85</v>
      </c>
      <c r="AH1550" s="9" t="s">
        <v>85</v>
      </c>
      <c r="AI1550" s="9" t="s">
        <v>85</v>
      </c>
      <c r="AJ1550" s="14" t="s">
        <v>85</v>
      </c>
      <c r="AK1550" s="9" t="s">
        <v>85</v>
      </c>
      <c r="AL1550" s="92" t="s">
        <v>236</v>
      </c>
      <c r="AM1550" s="75" t="s">
        <v>85</v>
      </c>
      <c r="AN1550" s="38" t="s">
        <v>85</v>
      </c>
      <c r="AO1550" s="75" t="s">
        <v>85</v>
      </c>
      <c r="AP1550" s="75">
        <v>16.2</v>
      </c>
      <c r="AQ1550" s="75">
        <v>60</v>
      </c>
      <c r="AR1550" s="75">
        <v>200</v>
      </c>
      <c r="AS1550" s="34">
        <v>0</v>
      </c>
      <c r="AT1550" s="34">
        <v>0</v>
      </c>
      <c r="AU1550" s="25">
        <v>34.5</v>
      </c>
      <c r="AV1550" s="34">
        <v>46.4</v>
      </c>
      <c r="AW1550" s="25">
        <v>258.2</v>
      </c>
      <c r="AX1550" s="67">
        <v>253.8</v>
      </c>
      <c r="AY1550" s="77">
        <v>125</v>
      </c>
      <c r="AZ1550" s="49">
        <v>84</v>
      </c>
      <c r="BA1550" s="49">
        <v>84</v>
      </c>
      <c r="BB1550" s="49">
        <v>84.4</v>
      </c>
      <c r="BC1550" s="48">
        <v>3.32</v>
      </c>
      <c r="BD1550" s="13" t="s">
        <v>85</v>
      </c>
      <c r="BE1550" s="412" t="s">
        <v>85</v>
      </c>
      <c r="BF1550" s="13" t="s">
        <v>85</v>
      </c>
      <c r="BG1550" s="412" t="s">
        <v>85</v>
      </c>
      <c r="BH1550" s="70">
        <v>46.608292077311624</v>
      </c>
      <c r="BI1550" s="50">
        <v>24.803100000000001</v>
      </c>
      <c r="BJ1550" s="50">
        <v>24.803100000000001</v>
      </c>
      <c r="BK1550" s="50">
        <v>12.5984</v>
      </c>
      <c r="BL1550" s="357">
        <v>0.12700723795352409</v>
      </c>
      <c r="BM1550" s="14">
        <v>18</v>
      </c>
      <c r="BN1550" s="107" t="s">
        <v>3771</v>
      </c>
      <c r="BO1550" s="46" t="s">
        <v>3891</v>
      </c>
      <c r="BP1550" s="74" t="s">
        <v>3907</v>
      </c>
      <c r="BQ1550" s="74" t="s">
        <v>7492</v>
      </c>
      <c r="BR1550" s="74" t="s">
        <v>7489</v>
      </c>
      <c r="BS1550" s="74" t="s">
        <v>7493</v>
      </c>
      <c r="BT1550" s="74" t="s">
        <v>7490</v>
      </c>
      <c r="BU1550" s="74" t="s">
        <v>3909</v>
      </c>
      <c r="BV1550" s="74" t="s">
        <v>7491</v>
      </c>
      <c r="BW1550" s="74"/>
      <c r="BX1550" s="74"/>
      <c r="BY1550" s="74"/>
      <c r="BZ1550" s="334" t="s">
        <v>8585</v>
      </c>
      <c r="CA1550" s="364" t="s">
        <v>8586</v>
      </c>
      <c r="CB1550" s="337" t="s">
        <v>8587</v>
      </c>
      <c r="CC1550" s="364" t="s">
        <v>8588</v>
      </c>
      <c r="CD1550" s="311" t="str">
        <f t="shared" si="179"/>
        <v>DISCONTINUED - MR803, 22x10, -18mm Offset, 8x170, 125mm Centerbore, Gloss Black</v>
      </c>
      <c r="CE1550" s="311" t="s">
        <v>3721</v>
      </c>
      <c r="CF1550" s="311" t="s">
        <v>3720</v>
      </c>
      <c r="CG1550" s="300" t="str">
        <f t="shared" si="181"/>
        <v>RAISED (8XX)</v>
      </c>
    </row>
    <row r="1551" spans="1:85" s="36" customFormat="1" ht="15" customHeight="1">
      <c r="A1551" s="571">
        <f t="shared" si="180"/>
        <v>1548</v>
      </c>
      <c r="B1551" s="13" t="s">
        <v>84</v>
      </c>
      <c r="C1551" s="97" t="s">
        <v>6891</v>
      </c>
      <c r="D1551" s="75" t="s">
        <v>6888</v>
      </c>
      <c r="E1551" s="84" t="s">
        <v>10386</v>
      </c>
      <c r="F1551" s="84" t="s">
        <v>10386</v>
      </c>
      <c r="G1551" s="83" t="s">
        <v>2095</v>
      </c>
      <c r="H1551" s="83"/>
      <c r="I1551" s="72" t="s">
        <v>7072</v>
      </c>
      <c r="J1551" s="102">
        <v>45349.429872685185</v>
      </c>
      <c r="K1551" s="417">
        <v>45939</v>
      </c>
      <c r="L1551" s="282" t="s">
        <v>1239</v>
      </c>
      <c r="M1551" s="328">
        <v>489</v>
      </c>
      <c r="N1551" s="85"/>
      <c r="O1551" s="409"/>
      <c r="P1551" s="75">
        <v>22</v>
      </c>
      <c r="Q1551" s="8">
        <v>10</v>
      </c>
      <c r="R1551" s="92" t="s">
        <v>1701</v>
      </c>
      <c r="S1551" s="75">
        <v>8</v>
      </c>
      <c r="T1551" s="75">
        <v>180</v>
      </c>
      <c r="U1551" s="75">
        <v>-18</v>
      </c>
      <c r="V1551" s="77">
        <v>4.75</v>
      </c>
      <c r="W1551" s="95" t="s">
        <v>85</v>
      </c>
      <c r="X1551" s="68">
        <v>124.1</v>
      </c>
      <c r="Y1551" s="39">
        <v>42.769678863866247</v>
      </c>
      <c r="Z1551" s="47">
        <v>3640</v>
      </c>
      <c r="AA1551" s="43" t="s">
        <v>4122</v>
      </c>
      <c r="AB1551" s="72" t="s">
        <v>2845</v>
      </c>
      <c r="AC1551" s="47" t="s">
        <v>10387</v>
      </c>
      <c r="AD1551" s="74" t="s">
        <v>7421</v>
      </c>
      <c r="AE1551" s="46" t="s">
        <v>8501</v>
      </c>
      <c r="AF1551" s="82">
        <v>22</v>
      </c>
      <c r="AG1551" s="14" t="s">
        <v>85</v>
      </c>
      <c r="AH1551" s="9" t="s">
        <v>85</v>
      </c>
      <c r="AI1551" s="9" t="s">
        <v>85</v>
      </c>
      <c r="AJ1551" s="14" t="s">
        <v>85</v>
      </c>
      <c r="AK1551" s="9" t="s">
        <v>85</v>
      </c>
      <c r="AL1551" s="92" t="s">
        <v>236</v>
      </c>
      <c r="AM1551" s="75" t="s">
        <v>85</v>
      </c>
      <c r="AN1551" s="38" t="s">
        <v>85</v>
      </c>
      <c r="AO1551" s="75" t="s">
        <v>85</v>
      </c>
      <c r="AP1551" s="75">
        <v>16.2</v>
      </c>
      <c r="AQ1551" s="75">
        <v>60</v>
      </c>
      <c r="AR1551" s="75">
        <v>210</v>
      </c>
      <c r="AS1551" s="34">
        <v>0</v>
      </c>
      <c r="AT1551" s="34">
        <v>0</v>
      </c>
      <c r="AU1551" s="25">
        <v>31.3</v>
      </c>
      <c r="AV1551" s="34">
        <v>46.4</v>
      </c>
      <c r="AW1551" s="25">
        <v>258.2</v>
      </c>
      <c r="AX1551" s="67">
        <v>253.8</v>
      </c>
      <c r="AY1551" s="68">
        <v>124.1</v>
      </c>
      <c r="AZ1551" s="49">
        <v>84</v>
      </c>
      <c r="BA1551" s="49">
        <v>84</v>
      </c>
      <c r="BB1551" s="49">
        <v>84.4</v>
      </c>
      <c r="BC1551" s="48">
        <v>3.32</v>
      </c>
      <c r="BD1551" s="13" t="s">
        <v>85</v>
      </c>
      <c r="BE1551" s="412" t="s">
        <v>85</v>
      </c>
      <c r="BF1551" s="13" t="s">
        <v>85</v>
      </c>
      <c r="BG1551" s="412" t="s">
        <v>85</v>
      </c>
      <c r="BH1551" s="70">
        <v>47.269678863866247</v>
      </c>
      <c r="BI1551" s="50">
        <v>24.803100000000001</v>
      </c>
      <c r="BJ1551" s="50">
        <v>24.803100000000001</v>
      </c>
      <c r="BK1551" s="50">
        <v>12.5984</v>
      </c>
      <c r="BL1551" s="357">
        <v>0.12700723795352409</v>
      </c>
      <c r="BM1551" s="14">
        <v>18</v>
      </c>
      <c r="BN1551" s="107" t="s">
        <v>3771</v>
      </c>
      <c r="BO1551" s="46" t="s">
        <v>3891</v>
      </c>
      <c r="BP1551" s="74" t="s">
        <v>3907</v>
      </c>
      <c r="BQ1551" s="74" t="s">
        <v>7492</v>
      </c>
      <c r="BR1551" s="74" t="s">
        <v>7489</v>
      </c>
      <c r="BS1551" s="74" t="s">
        <v>7493</v>
      </c>
      <c r="BT1551" s="74" t="s">
        <v>7490</v>
      </c>
      <c r="BU1551" s="74" t="s">
        <v>3909</v>
      </c>
      <c r="BV1551" s="74" t="s">
        <v>7491</v>
      </c>
      <c r="BW1551" s="74"/>
      <c r="BX1551" s="74"/>
      <c r="BY1551" s="74"/>
      <c r="BZ1551" s="334" t="s">
        <v>8585</v>
      </c>
      <c r="CA1551" s="364" t="s">
        <v>8586</v>
      </c>
      <c r="CB1551" s="337" t="s">
        <v>8587</v>
      </c>
      <c r="CC1551" s="364" t="s">
        <v>8588</v>
      </c>
      <c r="CD1551" s="311" t="str">
        <f t="shared" si="179"/>
        <v>DISCONTINUED - MR803, 22x10, -18mm Offset, 8x180, 124.1mm Centerbore, Gloss Black</v>
      </c>
      <c r="CE1551" s="311" t="s">
        <v>3721</v>
      </c>
      <c r="CF1551" s="311" t="s">
        <v>3720</v>
      </c>
      <c r="CG1551" s="300" t="str">
        <f t="shared" si="181"/>
        <v>RAISED (8XX)</v>
      </c>
    </row>
    <row r="1552" spans="1:85" s="36" customFormat="1" ht="15" customHeight="1">
      <c r="A1552" s="571">
        <f t="shared" si="180"/>
        <v>1549</v>
      </c>
      <c r="B1552" s="13" t="s">
        <v>84</v>
      </c>
      <c r="C1552" s="97" t="s">
        <v>6891</v>
      </c>
      <c r="D1552" s="75" t="s">
        <v>6889</v>
      </c>
      <c r="E1552" s="84" t="s">
        <v>10388</v>
      </c>
      <c r="F1552" s="84" t="s">
        <v>10388</v>
      </c>
      <c r="G1552" s="83" t="s">
        <v>2095</v>
      </c>
      <c r="H1552" s="83"/>
      <c r="I1552" s="72" t="s">
        <v>7127</v>
      </c>
      <c r="J1552" s="102">
        <v>45349.429884259262</v>
      </c>
      <c r="K1552" s="417">
        <v>45939</v>
      </c>
      <c r="L1552" s="282" t="s">
        <v>1239</v>
      </c>
      <c r="M1552" s="328">
        <v>459</v>
      </c>
      <c r="N1552" s="85"/>
      <c r="O1552" s="409"/>
      <c r="P1552" s="75">
        <v>20</v>
      </c>
      <c r="Q1552" s="8">
        <v>12</v>
      </c>
      <c r="R1552" s="92" t="s">
        <v>1089</v>
      </c>
      <c r="S1552" s="92">
        <v>6</v>
      </c>
      <c r="T1552" s="75">
        <v>5.5</v>
      </c>
      <c r="U1552" s="75">
        <v>-40</v>
      </c>
      <c r="V1552" s="77">
        <v>4.9000000000000004</v>
      </c>
      <c r="W1552" s="95" t="s">
        <v>85</v>
      </c>
      <c r="X1552" s="68">
        <v>106.25</v>
      </c>
      <c r="Y1552" s="39">
        <v>43.651527912605765</v>
      </c>
      <c r="Z1552" s="47">
        <v>2650</v>
      </c>
      <c r="AA1552" s="43" t="s">
        <v>5147</v>
      </c>
      <c r="AB1552" s="72" t="s">
        <v>173</v>
      </c>
      <c r="AC1552" s="47" t="s">
        <v>10389</v>
      </c>
      <c r="AD1552" s="74" t="s">
        <v>7425</v>
      </c>
      <c r="AE1552" s="46" t="s">
        <v>8501</v>
      </c>
      <c r="AF1552" s="82">
        <v>22</v>
      </c>
      <c r="AG1552" s="14" t="s">
        <v>85</v>
      </c>
      <c r="AH1552" s="9" t="s">
        <v>85</v>
      </c>
      <c r="AI1552" s="14" t="s">
        <v>85</v>
      </c>
      <c r="AJ1552" s="14" t="s">
        <v>85</v>
      </c>
      <c r="AK1552" s="9" t="s">
        <v>85</v>
      </c>
      <c r="AL1552" s="92" t="s">
        <v>236</v>
      </c>
      <c r="AM1552" s="75" t="s">
        <v>1649</v>
      </c>
      <c r="AN1552" s="38">
        <v>2.75</v>
      </c>
      <c r="AO1552" s="3">
        <v>78.3</v>
      </c>
      <c r="AP1552" s="75">
        <v>16.2</v>
      </c>
      <c r="AQ1552" s="75">
        <v>60</v>
      </c>
      <c r="AR1552" s="75">
        <v>175</v>
      </c>
      <c r="AS1552" s="34">
        <v>5.3</v>
      </c>
      <c r="AT1552" s="34">
        <v>25.9</v>
      </c>
      <c r="AU1552" s="25">
        <v>38.5</v>
      </c>
      <c r="AV1552" s="34">
        <v>47.8</v>
      </c>
      <c r="AW1552" s="25">
        <v>246.6</v>
      </c>
      <c r="AX1552" s="67">
        <v>242.8</v>
      </c>
      <c r="AY1552" s="77">
        <v>94.8</v>
      </c>
      <c r="AZ1552" s="49">
        <v>55.9</v>
      </c>
      <c r="BA1552" s="49">
        <v>55.9</v>
      </c>
      <c r="BB1552" s="49">
        <v>137.19999999999999</v>
      </c>
      <c r="BC1552" s="48">
        <v>5.4</v>
      </c>
      <c r="BD1552" s="13" t="s">
        <v>85</v>
      </c>
      <c r="BE1552" s="412" t="s">
        <v>85</v>
      </c>
      <c r="BF1552" s="13" t="s">
        <v>85</v>
      </c>
      <c r="BG1552" s="412" t="s">
        <v>85</v>
      </c>
      <c r="BH1552" s="70">
        <v>48.151527912605765</v>
      </c>
      <c r="BI1552" s="50">
        <v>23.228346456692901</v>
      </c>
      <c r="BJ1552" s="50">
        <v>23.228346456692901</v>
      </c>
      <c r="BK1552" s="50">
        <v>14.96</v>
      </c>
      <c r="BL1552" s="357">
        <v>0.13227243039999984</v>
      </c>
      <c r="BM1552" s="408">
        <v>20</v>
      </c>
      <c r="BN1552" s="107" t="s">
        <v>3771</v>
      </c>
      <c r="BO1552" s="46" t="s">
        <v>3891</v>
      </c>
      <c r="BP1552" s="74" t="s">
        <v>3907</v>
      </c>
      <c r="BQ1552" s="74" t="s">
        <v>7494</v>
      </c>
      <c r="BR1552" s="74" t="s">
        <v>7489</v>
      </c>
      <c r="BS1552" s="74" t="s">
        <v>7493</v>
      </c>
      <c r="BT1552" s="74" t="s">
        <v>7490</v>
      </c>
      <c r="BU1552" s="74" t="s">
        <v>3909</v>
      </c>
      <c r="BV1552" s="74" t="s">
        <v>7491</v>
      </c>
      <c r="BW1552" s="74"/>
      <c r="BX1552" s="74"/>
      <c r="BY1552" s="74"/>
      <c r="BZ1552" s="334" t="s">
        <v>8629</v>
      </c>
      <c r="CA1552" s="364" t="s">
        <v>8630</v>
      </c>
      <c r="CB1552" s="337" t="s">
        <v>8631</v>
      </c>
      <c r="CC1552" s="364" t="s">
        <v>8632</v>
      </c>
      <c r="CD1552" s="311" t="str">
        <f t="shared" si="179"/>
        <v>DISCONTINUED - MR804, 20x12, -40mm Offset, 6x5.5, 106.25mm Centerbore, Machined - Clear Coat</v>
      </c>
      <c r="CE1552" s="311" t="s">
        <v>3721</v>
      </c>
      <c r="CF1552" s="311" t="s">
        <v>3720</v>
      </c>
      <c r="CG1552" s="300" t="str">
        <f t="shared" si="181"/>
        <v>RAISED (8XX)</v>
      </c>
    </row>
    <row r="1553" spans="1:85" s="36" customFormat="1" ht="15" customHeight="1">
      <c r="A1553" s="571">
        <f t="shared" si="180"/>
        <v>1550</v>
      </c>
      <c r="B1553" s="408" t="s">
        <v>84</v>
      </c>
      <c r="C1553" s="408" t="s">
        <v>1038</v>
      </c>
      <c r="D1553" s="408" t="s">
        <v>1080</v>
      </c>
      <c r="E1553" s="84" t="s">
        <v>10424</v>
      </c>
      <c r="F1553" s="84" t="s">
        <v>10424</v>
      </c>
      <c r="G1553" s="83"/>
      <c r="H1553" s="83"/>
      <c r="I1553" s="72" t="s">
        <v>331</v>
      </c>
      <c r="J1553" s="305">
        <v>40544</v>
      </c>
      <c r="K1553" s="417">
        <v>45967</v>
      </c>
      <c r="L1553" s="282" t="s">
        <v>1239</v>
      </c>
      <c r="M1553" s="328">
        <v>335</v>
      </c>
      <c r="N1553" s="85"/>
      <c r="O1553" s="409"/>
      <c r="P1553" s="408">
        <v>17</v>
      </c>
      <c r="Q1553" s="8">
        <v>8.5</v>
      </c>
      <c r="R1553" s="408" t="s">
        <v>1699</v>
      </c>
      <c r="S1553" s="3">
        <v>8</v>
      </c>
      <c r="T1553" s="3">
        <v>6.5</v>
      </c>
      <c r="U1553" s="3">
        <v>25</v>
      </c>
      <c r="V1553" s="16">
        <v>5.75</v>
      </c>
      <c r="W1553" s="410" t="s">
        <v>85</v>
      </c>
      <c r="X1553" s="16">
        <v>130.81</v>
      </c>
      <c r="Y1553" s="10">
        <v>29.74</v>
      </c>
      <c r="Z1553" s="47">
        <v>3640</v>
      </c>
      <c r="AA1553" s="72" t="s">
        <v>2165</v>
      </c>
      <c r="AB1553" s="72" t="s">
        <v>2845</v>
      </c>
      <c r="AC1553" s="47" t="s">
        <v>9970</v>
      </c>
      <c r="AD1553" s="73" t="s">
        <v>1800</v>
      </c>
      <c r="AE1553" s="46" t="s">
        <v>8503</v>
      </c>
      <c r="AF1553" s="82">
        <v>33</v>
      </c>
      <c r="AG1553" s="80" t="s">
        <v>85</v>
      </c>
      <c r="AH1553" s="73" t="s">
        <v>85</v>
      </c>
      <c r="AI1553" s="3" t="s">
        <v>2863</v>
      </c>
      <c r="AJ1553" s="408" t="s">
        <v>1826</v>
      </c>
      <c r="AK1553" s="9">
        <v>1.1000000000000001</v>
      </c>
      <c r="AL1553" s="408" t="s">
        <v>237</v>
      </c>
      <c r="AM1553" s="408" t="s">
        <v>85</v>
      </c>
      <c r="AN1553" s="38" t="s">
        <v>85</v>
      </c>
      <c r="AO1553" s="408" t="s">
        <v>85</v>
      </c>
      <c r="AP1553" s="75">
        <v>16.2</v>
      </c>
      <c r="AQ1553" s="75">
        <v>60</v>
      </c>
      <c r="AR1553" s="408">
        <v>190</v>
      </c>
      <c r="AS1553" s="25">
        <v>0</v>
      </c>
      <c r="AT1553" s="25">
        <v>8</v>
      </c>
      <c r="AU1553" s="25">
        <v>32.299999999999997</v>
      </c>
      <c r="AV1553" s="25">
        <v>31.1</v>
      </c>
      <c r="AW1553" s="25">
        <v>206.9</v>
      </c>
      <c r="AX1553" s="411">
        <v>201.1</v>
      </c>
      <c r="AY1553" s="410">
        <v>124</v>
      </c>
      <c r="AZ1553" s="49">
        <v>98</v>
      </c>
      <c r="BA1553" s="49">
        <v>100</v>
      </c>
      <c r="BB1553" s="49">
        <v>47</v>
      </c>
      <c r="BC1553" s="48">
        <v>1.85</v>
      </c>
      <c r="BD1553" s="408" t="s">
        <v>85</v>
      </c>
      <c r="BE1553" s="412" t="s">
        <v>85</v>
      </c>
      <c r="BF1553" s="408" t="s">
        <v>85</v>
      </c>
      <c r="BG1553" s="412" t="s">
        <v>85</v>
      </c>
      <c r="BH1553" s="70">
        <v>33.929142150252659</v>
      </c>
      <c r="BI1553" s="50">
        <v>20.236220472440898</v>
      </c>
      <c r="BJ1553" s="50">
        <v>20.236220472440898</v>
      </c>
      <c r="BK1553" s="50">
        <v>11.417322834645701</v>
      </c>
      <c r="BL1553" s="357">
        <v>7.6616839999999839E-2</v>
      </c>
      <c r="BM1553" s="73">
        <v>36</v>
      </c>
      <c r="BN1553" s="107" t="s">
        <v>3771</v>
      </c>
      <c r="BO1553" s="46" t="s">
        <v>3891</v>
      </c>
      <c r="BP1553" s="74" t="s">
        <v>3907</v>
      </c>
      <c r="BQ1553" s="74" t="s">
        <v>5194</v>
      </c>
      <c r="BR1553" s="74" t="s">
        <v>5195</v>
      </c>
      <c r="BS1553" s="74" t="s">
        <v>5169</v>
      </c>
      <c r="BT1553" s="74" t="s">
        <v>5196</v>
      </c>
      <c r="BU1553" s="74" t="s">
        <v>5197</v>
      </c>
      <c r="BV1553" s="74" t="s">
        <v>3909</v>
      </c>
      <c r="BW1553" s="74"/>
      <c r="BX1553" s="74"/>
      <c r="BY1553" s="74"/>
      <c r="BZ1553" s="300" t="s">
        <v>7713</v>
      </c>
      <c r="CA1553" s="413" t="s">
        <v>7719</v>
      </c>
      <c r="CB1553" s="300" t="s">
        <v>7716</v>
      </c>
      <c r="CC1553" s="413" t="s">
        <v>7718</v>
      </c>
      <c r="CD1553" s="311" t="str">
        <f t="shared" si="179"/>
        <v>DISCONTINUED - MR301 The Standard, 17x8.5, +25mm Offset, 8x6.5, 130.81mm Centerbore, Matte Black</v>
      </c>
      <c r="CE1553" s="311" t="s">
        <v>3721</v>
      </c>
      <c r="CF1553" s="311" t="s">
        <v>3720</v>
      </c>
      <c r="CG1553" s="300" t="str">
        <f t="shared" si="181"/>
        <v>STREET (3XX)</v>
      </c>
    </row>
    <row r="1554" spans="1:85" s="36" customFormat="1" ht="15" customHeight="1">
      <c r="A1554" s="571">
        <f t="shared" si="180"/>
        <v>1551</v>
      </c>
      <c r="B1554" s="408" t="s">
        <v>84</v>
      </c>
      <c r="C1554" s="408" t="s">
        <v>1038</v>
      </c>
      <c r="D1554" s="408" t="s">
        <v>1080</v>
      </c>
      <c r="E1554" s="84" t="s">
        <v>10425</v>
      </c>
      <c r="F1554" s="84" t="s">
        <v>10425</v>
      </c>
      <c r="G1554" s="83" t="s">
        <v>2095</v>
      </c>
      <c r="H1554" s="83"/>
      <c r="I1554" s="72" t="s">
        <v>294</v>
      </c>
      <c r="J1554" s="305">
        <v>40544</v>
      </c>
      <c r="K1554" s="417">
        <v>45967</v>
      </c>
      <c r="L1554" s="282" t="s">
        <v>1239</v>
      </c>
      <c r="M1554" s="328">
        <v>339</v>
      </c>
      <c r="N1554" s="85"/>
      <c r="O1554" s="409"/>
      <c r="P1554" s="408">
        <v>17</v>
      </c>
      <c r="Q1554" s="8">
        <v>9</v>
      </c>
      <c r="R1554" s="408" t="s">
        <v>1693</v>
      </c>
      <c r="S1554" s="3">
        <v>5</v>
      </c>
      <c r="T1554" s="3">
        <v>5.5</v>
      </c>
      <c r="U1554" s="3">
        <v>-12</v>
      </c>
      <c r="V1554" s="16">
        <v>4.5</v>
      </c>
      <c r="W1554" s="410" t="s">
        <v>85</v>
      </c>
      <c r="X1554" s="16">
        <v>108</v>
      </c>
      <c r="Y1554" s="8">
        <v>29.78</v>
      </c>
      <c r="Z1554" s="47">
        <v>2650</v>
      </c>
      <c r="AA1554" s="45" t="s">
        <v>5147</v>
      </c>
      <c r="AB1554" s="72" t="s">
        <v>173</v>
      </c>
      <c r="AC1554" s="47" t="s">
        <v>9867</v>
      </c>
      <c r="AD1554" s="408" t="s">
        <v>1536</v>
      </c>
      <c r="AE1554" s="46" t="s">
        <v>8503</v>
      </c>
      <c r="AF1554" s="82">
        <v>33</v>
      </c>
      <c r="AG1554" s="80" t="s">
        <v>85</v>
      </c>
      <c r="AH1554" s="73" t="s">
        <v>85</v>
      </c>
      <c r="AI1554" s="408" t="s">
        <v>2859</v>
      </c>
      <c r="AJ1554" s="408" t="s">
        <v>1826</v>
      </c>
      <c r="AK1554" s="9">
        <v>1.1000000000000001</v>
      </c>
      <c r="AL1554" s="408" t="s">
        <v>237</v>
      </c>
      <c r="AM1554" s="408" t="s">
        <v>85</v>
      </c>
      <c r="AN1554" s="38" t="s">
        <v>85</v>
      </c>
      <c r="AO1554" s="408" t="s">
        <v>85</v>
      </c>
      <c r="AP1554" s="75">
        <v>16.2</v>
      </c>
      <c r="AQ1554" s="75">
        <v>60</v>
      </c>
      <c r="AR1554" s="408">
        <v>175</v>
      </c>
      <c r="AS1554" s="25">
        <v>2</v>
      </c>
      <c r="AT1554" s="25">
        <v>14.8</v>
      </c>
      <c r="AU1554" s="25">
        <v>29.9</v>
      </c>
      <c r="AV1554" s="25">
        <v>29.9</v>
      </c>
      <c r="AW1554" s="25">
        <v>209</v>
      </c>
      <c r="AX1554" s="411">
        <v>205.6</v>
      </c>
      <c r="AY1554" s="410">
        <v>106.4</v>
      </c>
      <c r="AZ1554" s="49">
        <v>55</v>
      </c>
      <c r="BA1554" s="49">
        <v>55</v>
      </c>
      <c r="BB1554" s="49">
        <v>88</v>
      </c>
      <c r="BC1554" s="48">
        <v>3.46</v>
      </c>
      <c r="BD1554" s="408" t="s">
        <v>85</v>
      </c>
      <c r="BE1554" s="412" t="s">
        <v>85</v>
      </c>
      <c r="BF1554" s="408" t="s">
        <v>85</v>
      </c>
      <c r="BG1554" s="412" t="s">
        <v>85</v>
      </c>
      <c r="BH1554" s="70">
        <v>33.973234602689637</v>
      </c>
      <c r="BI1554" s="50">
        <v>20.236220472440898</v>
      </c>
      <c r="BJ1554" s="50">
        <v>20.236220472440898</v>
      </c>
      <c r="BK1554" s="50">
        <v>12.4409448818898</v>
      </c>
      <c r="BL1554" s="357">
        <v>8.348593599999983E-2</v>
      </c>
      <c r="BM1554" s="73">
        <v>36</v>
      </c>
      <c r="BN1554" s="107" t="s">
        <v>3771</v>
      </c>
      <c r="BO1554" s="46" t="s">
        <v>3891</v>
      </c>
      <c r="BP1554" s="74" t="s">
        <v>3907</v>
      </c>
      <c r="BQ1554" s="74" t="s">
        <v>5194</v>
      </c>
      <c r="BR1554" s="74" t="s">
        <v>5195</v>
      </c>
      <c r="BS1554" s="74" t="s">
        <v>5169</v>
      </c>
      <c r="BT1554" s="74" t="s">
        <v>5196</v>
      </c>
      <c r="BU1554" s="74" t="s">
        <v>5197</v>
      </c>
      <c r="BV1554" s="74" t="s">
        <v>3909</v>
      </c>
      <c r="BW1554" s="74"/>
      <c r="BX1554" s="74"/>
      <c r="BY1554" s="74"/>
      <c r="BZ1554" s="338" t="s">
        <v>7723</v>
      </c>
      <c r="CA1554" s="423" t="s">
        <v>7726</v>
      </c>
      <c r="CB1554" s="338" t="s">
        <v>7727</v>
      </c>
      <c r="CC1554" s="423" t="s">
        <v>7728</v>
      </c>
      <c r="CD1554" s="311" t="str">
        <f t="shared" si="179"/>
        <v>DISCONTINUED - MR301 The Standard, 17x9, -12mm Offset, 5x5.5, 108mm Centerbore, Machined - Clear Coat</v>
      </c>
      <c r="CE1554" s="311" t="s">
        <v>3721</v>
      </c>
      <c r="CF1554" s="311" t="s">
        <v>3720</v>
      </c>
      <c r="CG1554" s="300" t="str">
        <f t="shared" si="181"/>
        <v>STREET (3XX)</v>
      </c>
    </row>
    <row r="1555" spans="1:85" s="36" customFormat="1" ht="15" customHeight="1">
      <c r="A1555" s="571">
        <f t="shared" si="180"/>
        <v>1552</v>
      </c>
      <c r="B1555" s="408" t="s">
        <v>84</v>
      </c>
      <c r="C1555" s="408" t="s">
        <v>1038</v>
      </c>
      <c r="D1555" s="408" t="s">
        <v>1080</v>
      </c>
      <c r="E1555" s="84" t="s">
        <v>10426</v>
      </c>
      <c r="F1555" s="84" t="s">
        <v>10426</v>
      </c>
      <c r="G1555" s="83" t="s">
        <v>2095</v>
      </c>
      <c r="H1555" s="83"/>
      <c r="I1555" s="72" t="s">
        <v>296</v>
      </c>
      <c r="J1555" s="305">
        <v>40544</v>
      </c>
      <c r="K1555" s="417">
        <v>45967</v>
      </c>
      <c r="L1555" s="282" t="s">
        <v>1239</v>
      </c>
      <c r="M1555" s="328">
        <v>339</v>
      </c>
      <c r="N1555" s="85"/>
      <c r="O1555" s="409"/>
      <c r="P1555" s="408">
        <v>17</v>
      </c>
      <c r="Q1555" s="8">
        <v>9</v>
      </c>
      <c r="R1555" s="408" t="s">
        <v>1089</v>
      </c>
      <c r="S1555" s="3">
        <v>6</v>
      </c>
      <c r="T1555" s="3">
        <v>5.5</v>
      </c>
      <c r="U1555" s="3">
        <v>-12</v>
      </c>
      <c r="V1555" s="16">
        <v>4.5</v>
      </c>
      <c r="W1555" s="410" t="s">
        <v>85</v>
      </c>
      <c r="X1555" s="16">
        <v>108</v>
      </c>
      <c r="Y1555" s="8">
        <v>29.65</v>
      </c>
      <c r="Z1555" s="47">
        <v>2650</v>
      </c>
      <c r="AA1555" s="45" t="s">
        <v>5147</v>
      </c>
      <c r="AB1555" s="72" t="s">
        <v>173</v>
      </c>
      <c r="AC1555" s="47" t="s">
        <v>9720</v>
      </c>
      <c r="AD1555" s="408" t="s">
        <v>1536</v>
      </c>
      <c r="AE1555" s="46" t="s">
        <v>8503</v>
      </c>
      <c r="AF1555" s="82">
        <v>33</v>
      </c>
      <c r="AG1555" s="80" t="s">
        <v>85</v>
      </c>
      <c r="AH1555" s="73" t="s">
        <v>85</v>
      </c>
      <c r="AI1555" s="408" t="s">
        <v>2859</v>
      </c>
      <c r="AJ1555" s="408" t="s">
        <v>1826</v>
      </c>
      <c r="AK1555" s="9">
        <v>1.1000000000000001</v>
      </c>
      <c r="AL1555" s="408" t="s">
        <v>237</v>
      </c>
      <c r="AM1555" s="408" t="s">
        <v>85</v>
      </c>
      <c r="AN1555" s="38" t="s">
        <v>85</v>
      </c>
      <c r="AO1555" s="408" t="s">
        <v>85</v>
      </c>
      <c r="AP1555" s="75">
        <v>16.2</v>
      </c>
      <c r="AQ1555" s="75">
        <v>60</v>
      </c>
      <c r="AR1555" s="408">
        <v>175</v>
      </c>
      <c r="AS1555" s="25">
        <v>2</v>
      </c>
      <c r="AT1555" s="25">
        <v>14.8</v>
      </c>
      <c r="AU1555" s="25">
        <v>29.9</v>
      </c>
      <c r="AV1555" s="25">
        <v>29.9</v>
      </c>
      <c r="AW1555" s="25">
        <v>209</v>
      </c>
      <c r="AX1555" s="411">
        <v>205.6</v>
      </c>
      <c r="AY1555" s="410">
        <v>106.4</v>
      </c>
      <c r="AZ1555" s="49">
        <v>55</v>
      </c>
      <c r="BA1555" s="49">
        <v>55</v>
      </c>
      <c r="BB1555" s="49">
        <v>88</v>
      </c>
      <c r="BC1555" s="48">
        <v>3.46</v>
      </c>
      <c r="BD1555" s="408" t="s">
        <v>85</v>
      </c>
      <c r="BE1555" s="412" t="s">
        <v>85</v>
      </c>
      <c r="BF1555" s="408" t="s">
        <v>85</v>
      </c>
      <c r="BG1555" s="412" t="s">
        <v>85</v>
      </c>
      <c r="BH1555" s="70">
        <v>33.840957245378711</v>
      </c>
      <c r="BI1555" s="50">
        <v>20.236220472440898</v>
      </c>
      <c r="BJ1555" s="50">
        <v>20.236220472440898</v>
      </c>
      <c r="BK1555" s="50">
        <v>12.4409448818898</v>
      </c>
      <c r="BL1555" s="357">
        <v>8.348593599999983E-2</v>
      </c>
      <c r="BM1555" s="73">
        <v>36</v>
      </c>
      <c r="BN1555" s="107" t="s">
        <v>3771</v>
      </c>
      <c r="BO1555" s="46" t="s">
        <v>3891</v>
      </c>
      <c r="BP1555" s="74" t="s">
        <v>3907</v>
      </c>
      <c r="BQ1555" s="74" t="s">
        <v>5194</v>
      </c>
      <c r="BR1555" s="74" t="s">
        <v>5195</v>
      </c>
      <c r="BS1555" s="74" t="s">
        <v>5169</v>
      </c>
      <c r="BT1555" s="74" t="s">
        <v>5196</v>
      </c>
      <c r="BU1555" s="74" t="s">
        <v>5197</v>
      </c>
      <c r="BV1555" s="74" t="s">
        <v>3909</v>
      </c>
      <c r="BW1555" s="74"/>
      <c r="BX1555" s="74"/>
      <c r="BY1555" s="74"/>
      <c r="BZ1555" s="300" t="s">
        <v>7724</v>
      </c>
      <c r="CA1555" s="413" t="s">
        <v>7731</v>
      </c>
      <c r="CB1555" s="300" t="s">
        <v>7729</v>
      </c>
      <c r="CC1555" s="413" t="s">
        <v>7730</v>
      </c>
      <c r="CD1555" s="311" t="str">
        <f t="shared" si="179"/>
        <v>DISCONTINUED - MR301 The Standard, 17x9, -12mm Offset, 6x5.5, 108mm Centerbore, Machined - Clear Coat</v>
      </c>
      <c r="CE1555" s="311" t="s">
        <v>3721</v>
      </c>
      <c r="CF1555" s="311" t="s">
        <v>3720</v>
      </c>
      <c r="CG1555" s="300" t="str">
        <f t="shared" si="181"/>
        <v>STREET (3XX)</v>
      </c>
    </row>
    <row r="1556" spans="1:85" s="36" customFormat="1" ht="15" customHeight="1">
      <c r="A1556" s="571">
        <f t="shared" si="180"/>
        <v>1553</v>
      </c>
      <c r="B1556" s="408" t="s">
        <v>84</v>
      </c>
      <c r="C1556" s="408" t="s">
        <v>1038</v>
      </c>
      <c r="D1556" s="408" t="s">
        <v>1080</v>
      </c>
      <c r="E1556" s="84" t="s">
        <v>10427</v>
      </c>
      <c r="F1556" s="84" t="s">
        <v>10427</v>
      </c>
      <c r="G1556" s="83"/>
      <c r="H1556" s="83"/>
      <c r="I1556" s="72" t="s">
        <v>314</v>
      </c>
      <c r="J1556" s="305">
        <v>40544</v>
      </c>
      <c r="K1556" s="417">
        <v>45967</v>
      </c>
      <c r="L1556" s="282" t="s">
        <v>1239</v>
      </c>
      <c r="M1556" s="328">
        <v>387</v>
      </c>
      <c r="N1556" s="85"/>
      <c r="O1556" s="409"/>
      <c r="P1556" s="408">
        <v>18</v>
      </c>
      <c r="Q1556" s="8">
        <v>9</v>
      </c>
      <c r="R1556" s="408" t="s">
        <v>1699</v>
      </c>
      <c r="S1556" s="3">
        <v>8</v>
      </c>
      <c r="T1556" s="3">
        <v>6.5</v>
      </c>
      <c r="U1556" s="3">
        <v>18</v>
      </c>
      <c r="V1556" s="16">
        <v>5.75</v>
      </c>
      <c r="W1556" s="410" t="s">
        <v>85</v>
      </c>
      <c r="X1556" s="16">
        <v>130.81</v>
      </c>
      <c r="Y1556" s="8">
        <v>32.78</v>
      </c>
      <c r="Z1556" s="47">
        <v>3640</v>
      </c>
      <c r="AA1556" s="45" t="s">
        <v>5147</v>
      </c>
      <c r="AB1556" s="72" t="s">
        <v>173</v>
      </c>
      <c r="AC1556" s="47" t="s">
        <v>9696</v>
      </c>
      <c r="AD1556" s="73" t="s">
        <v>1799</v>
      </c>
      <c r="AE1556" s="46" t="s">
        <v>8503</v>
      </c>
      <c r="AF1556" s="82">
        <v>33</v>
      </c>
      <c r="AG1556" s="80" t="s">
        <v>85</v>
      </c>
      <c r="AH1556" s="408" t="s">
        <v>85</v>
      </c>
      <c r="AI1556" s="3" t="s">
        <v>2863</v>
      </c>
      <c r="AJ1556" s="408" t="s">
        <v>1826</v>
      </c>
      <c r="AK1556" s="9">
        <v>1.1000000000000001</v>
      </c>
      <c r="AL1556" s="408" t="s">
        <v>237</v>
      </c>
      <c r="AM1556" s="408" t="s">
        <v>85</v>
      </c>
      <c r="AN1556" s="38" t="s">
        <v>85</v>
      </c>
      <c r="AO1556" s="408" t="s">
        <v>85</v>
      </c>
      <c r="AP1556" s="75">
        <v>16.2</v>
      </c>
      <c r="AQ1556" s="75">
        <v>60</v>
      </c>
      <c r="AR1556" s="408">
        <v>205</v>
      </c>
      <c r="AS1556" s="25">
        <v>0</v>
      </c>
      <c r="AT1556" s="25">
        <v>0</v>
      </c>
      <c r="AU1556" s="25">
        <v>17.3</v>
      </c>
      <c r="AV1556" s="25">
        <v>20.5</v>
      </c>
      <c r="AW1556" s="25">
        <v>217.7</v>
      </c>
      <c r="AX1556" s="411">
        <v>211.1</v>
      </c>
      <c r="AY1556" s="410">
        <v>124</v>
      </c>
      <c r="AZ1556" s="49">
        <v>98</v>
      </c>
      <c r="BA1556" s="49">
        <v>100</v>
      </c>
      <c r="BB1556" s="49">
        <v>68</v>
      </c>
      <c r="BC1556" s="48">
        <v>2.68</v>
      </c>
      <c r="BD1556" s="408" t="s">
        <v>85</v>
      </c>
      <c r="BE1556" s="412" t="s">
        <v>85</v>
      </c>
      <c r="BF1556" s="408" t="s">
        <v>85</v>
      </c>
      <c r="BG1556" s="412" t="s">
        <v>85</v>
      </c>
      <c r="BH1556" s="70">
        <v>37.133193694006216</v>
      </c>
      <c r="BI1556" s="50">
        <v>21.141732283464599</v>
      </c>
      <c r="BJ1556" s="50">
        <v>21.141732283464599</v>
      </c>
      <c r="BK1556" s="50">
        <v>11.929133858267701</v>
      </c>
      <c r="BL1556" s="357">
        <v>8.7375807000000152E-2</v>
      </c>
      <c r="BM1556" s="73">
        <v>36</v>
      </c>
      <c r="BN1556" s="107" t="s">
        <v>3771</v>
      </c>
      <c r="BO1556" s="46" t="s">
        <v>3891</v>
      </c>
      <c r="BP1556" s="74" t="s">
        <v>3907</v>
      </c>
      <c r="BQ1556" s="74" t="s">
        <v>5194</v>
      </c>
      <c r="BR1556" s="74" t="s">
        <v>5195</v>
      </c>
      <c r="BS1556" s="74" t="s">
        <v>5169</v>
      </c>
      <c r="BT1556" s="74" t="s">
        <v>5196</v>
      </c>
      <c r="BU1556" s="74" t="s">
        <v>5197</v>
      </c>
      <c r="BV1556" s="74" t="s">
        <v>3909</v>
      </c>
      <c r="BW1556" s="74"/>
      <c r="BX1556" s="74"/>
      <c r="BY1556" s="74"/>
      <c r="BZ1556" s="300" t="s">
        <v>7725</v>
      </c>
      <c r="CA1556" s="413" t="s">
        <v>7732</v>
      </c>
      <c r="CB1556" s="300" t="s">
        <v>7733</v>
      </c>
      <c r="CC1556" s="413" t="s">
        <v>7734</v>
      </c>
      <c r="CD1556" s="311" t="str">
        <f t="shared" si="179"/>
        <v>DISCONTINUED - MR301 The Standard, 18x9, +18mm Offset, 8x6.5, 130.81mm Centerbore, Machined - Clear Coat</v>
      </c>
      <c r="CE1556" s="311" t="s">
        <v>3721</v>
      </c>
      <c r="CF1556" s="311" t="s">
        <v>3720</v>
      </c>
      <c r="CG1556" s="300" t="str">
        <f t="shared" si="181"/>
        <v>STREET (3XX)</v>
      </c>
    </row>
    <row r="1557" spans="1:85" s="36" customFormat="1" ht="15" customHeight="1">
      <c r="A1557" s="571">
        <f t="shared" si="180"/>
        <v>1554</v>
      </c>
      <c r="B1557" s="408" t="s">
        <v>84</v>
      </c>
      <c r="C1557" s="408" t="s">
        <v>1038</v>
      </c>
      <c r="D1557" s="408" t="s">
        <v>1080</v>
      </c>
      <c r="E1557" s="84" t="s">
        <v>10428</v>
      </c>
      <c r="F1557" s="84" t="s">
        <v>10428</v>
      </c>
      <c r="G1557" s="83"/>
      <c r="H1557" s="83"/>
      <c r="I1557" s="72" t="s">
        <v>323</v>
      </c>
      <c r="J1557" s="305">
        <v>40544</v>
      </c>
      <c r="K1557" s="417">
        <v>45967</v>
      </c>
      <c r="L1557" s="282" t="s">
        <v>1239</v>
      </c>
      <c r="M1557" s="328">
        <v>387</v>
      </c>
      <c r="N1557" s="85"/>
      <c r="O1557" s="409"/>
      <c r="P1557" s="408">
        <v>18</v>
      </c>
      <c r="Q1557" s="8">
        <v>9</v>
      </c>
      <c r="R1557" s="408" t="s">
        <v>1701</v>
      </c>
      <c r="S1557" s="3">
        <v>8</v>
      </c>
      <c r="T1557" s="3">
        <v>180</v>
      </c>
      <c r="U1557" s="3">
        <v>18</v>
      </c>
      <c r="V1557" s="16">
        <v>5.75</v>
      </c>
      <c r="W1557" s="410" t="s">
        <v>85</v>
      </c>
      <c r="X1557" s="16">
        <v>130.81</v>
      </c>
      <c r="Y1557" s="8">
        <v>32.78</v>
      </c>
      <c r="Z1557" s="47">
        <v>3640</v>
      </c>
      <c r="AA1557" s="45" t="s">
        <v>5147</v>
      </c>
      <c r="AB1557" s="72" t="s">
        <v>173</v>
      </c>
      <c r="AC1557" s="47" t="s">
        <v>9731</v>
      </c>
      <c r="AD1557" s="73" t="s">
        <v>1799</v>
      </c>
      <c r="AE1557" s="46" t="s">
        <v>8503</v>
      </c>
      <c r="AF1557" s="82">
        <v>33</v>
      </c>
      <c r="AG1557" s="80" t="s">
        <v>85</v>
      </c>
      <c r="AH1557" s="73" t="s">
        <v>85</v>
      </c>
      <c r="AI1557" s="3" t="s">
        <v>2863</v>
      </c>
      <c r="AJ1557" s="408" t="s">
        <v>1826</v>
      </c>
      <c r="AK1557" s="9">
        <v>1.1000000000000001</v>
      </c>
      <c r="AL1557" s="408" t="s">
        <v>237</v>
      </c>
      <c r="AM1557" s="408" t="s">
        <v>85</v>
      </c>
      <c r="AN1557" s="38" t="s">
        <v>85</v>
      </c>
      <c r="AO1557" s="408" t="s">
        <v>85</v>
      </c>
      <c r="AP1557" s="75">
        <v>16.2</v>
      </c>
      <c r="AQ1557" s="75">
        <v>60</v>
      </c>
      <c r="AR1557" s="408">
        <v>205</v>
      </c>
      <c r="AS1557" s="25">
        <v>0</v>
      </c>
      <c r="AT1557" s="25">
        <v>0</v>
      </c>
      <c r="AU1557" s="25">
        <v>17.3</v>
      </c>
      <c r="AV1557" s="25">
        <v>20.5</v>
      </c>
      <c r="AW1557" s="25">
        <v>217.7</v>
      </c>
      <c r="AX1557" s="411">
        <v>211.1</v>
      </c>
      <c r="AY1557" s="410">
        <v>124</v>
      </c>
      <c r="AZ1557" s="49">
        <v>98</v>
      </c>
      <c r="BA1557" s="49">
        <v>100</v>
      </c>
      <c r="BB1557" s="49">
        <v>68</v>
      </c>
      <c r="BC1557" s="48">
        <v>2.68</v>
      </c>
      <c r="BD1557" s="408" t="s">
        <v>85</v>
      </c>
      <c r="BE1557" s="412" t="s">
        <v>85</v>
      </c>
      <c r="BF1557" s="408" t="s">
        <v>85</v>
      </c>
      <c r="BG1557" s="412" t="s">
        <v>85</v>
      </c>
      <c r="BH1557" s="70">
        <v>37.125844951933381</v>
      </c>
      <c r="BI1557" s="50">
        <v>21.141732283464599</v>
      </c>
      <c r="BJ1557" s="50">
        <v>21.141732283464599</v>
      </c>
      <c r="BK1557" s="50">
        <v>11.929133858267701</v>
      </c>
      <c r="BL1557" s="357">
        <v>8.7375807000000152E-2</v>
      </c>
      <c r="BM1557" s="73">
        <v>36</v>
      </c>
      <c r="BN1557" s="107" t="s">
        <v>3771</v>
      </c>
      <c r="BO1557" s="46" t="s">
        <v>3891</v>
      </c>
      <c r="BP1557" s="74" t="s">
        <v>3907</v>
      </c>
      <c r="BQ1557" s="74" t="s">
        <v>5194</v>
      </c>
      <c r="BR1557" s="74" t="s">
        <v>5195</v>
      </c>
      <c r="BS1557" s="74" t="s">
        <v>5169</v>
      </c>
      <c r="BT1557" s="74" t="s">
        <v>5196</v>
      </c>
      <c r="BU1557" s="74" t="s">
        <v>5197</v>
      </c>
      <c r="BV1557" s="74" t="s">
        <v>3909</v>
      </c>
      <c r="BW1557" s="74"/>
      <c r="BX1557" s="74"/>
      <c r="BY1557" s="74"/>
      <c r="BZ1557" s="300" t="s">
        <v>7725</v>
      </c>
      <c r="CA1557" s="413" t="s">
        <v>7732</v>
      </c>
      <c r="CB1557" s="300" t="s">
        <v>7733</v>
      </c>
      <c r="CC1557" s="413" t="s">
        <v>7734</v>
      </c>
      <c r="CD1557" s="311" t="str">
        <f t="shared" ref="CD1557:CD1570" si="182">CONCATENATE("DISCONTINUED"," ","-"," ",D1557,", ",P1557,"x",Q1557,", ",IF(W1557="N/A", "", CONCATENATE(W1557, "/")),IF(U1557&gt;0, CONCATENATE("+",U1557), U1557),"mm Offset, ",R1557,", ",X1557,"mm Centerbore, ",PROPER(AA1557), "", IF(BF1557="N/A", "", CONCATENATE(", w/ ", BF1557)))</f>
        <v>DISCONTINUED - MR301 The Standard, 18x9, +18mm Offset, 8x180, 130.81mm Centerbore, Machined - Clear Coat</v>
      </c>
      <c r="CE1557" s="311" t="s">
        <v>3721</v>
      </c>
      <c r="CF1557" s="311" t="s">
        <v>3720</v>
      </c>
      <c r="CG1557" s="300" t="str">
        <f t="shared" si="181"/>
        <v>STREET (3XX)</v>
      </c>
    </row>
    <row r="1558" spans="1:85" s="36" customFormat="1" ht="15" customHeight="1">
      <c r="A1558" s="571">
        <f t="shared" si="180"/>
        <v>1555</v>
      </c>
      <c r="B1558" s="92" t="s">
        <v>84</v>
      </c>
      <c r="C1558" s="92" t="s">
        <v>1038</v>
      </c>
      <c r="D1558" s="92" t="s">
        <v>4208</v>
      </c>
      <c r="E1558" s="129" t="s">
        <v>10429</v>
      </c>
      <c r="F1558" s="84" t="s">
        <v>10429</v>
      </c>
      <c r="G1558" s="83"/>
      <c r="H1558" s="83"/>
      <c r="I1558" s="72" t="s">
        <v>4231</v>
      </c>
      <c r="J1558" s="305">
        <v>44026</v>
      </c>
      <c r="K1558" s="417">
        <v>45967</v>
      </c>
      <c r="L1558" s="282" t="s">
        <v>1239</v>
      </c>
      <c r="M1558" s="328">
        <v>419</v>
      </c>
      <c r="N1558" s="85"/>
      <c r="O1558" s="409"/>
      <c r="P1558" s="29">
        <v>18</v>
      </c>
      <c r="Q1558" s="8">
        <v>9</v>
      </c>
      <c r="R1558" s="92" t="s">
        <v>1699</v>
      </c>
      <c r="S1558" s="3">
        <v>8</v>
      </c>
      <c r="T1558" s="29">
        <v>6.5</v>
      </c>
      <c r="U1558" s="29">
        <v>18</v>
      </c>
      <c r="V1558" s="16">
        <v>5.75</v>
      </c>
      <c r="W1558" s="93" t="s">
        <v>85</v>
      </c>
      <c r="X1558" s="16">
        <v>130.81</v>
      </c>
      <c r="Y1558" s="8">
        <v>34.54</v>
      </c>
      <c r="Z1558" s="47">
        <v>3640</v>
      </c>
      <c r="AA1558" s="71" t="s">
        <v>2165</v>
      </c>
      <c r="AB1558" s="71" t="s">
        <v>2845</v>
      </c>
      <c r="AC1558" s="47" t="s">
        <v>9696</v>
      </c>
      <c r="AD1558" s="74" t="s">
        <v>1597</v>
      </c>
      <c r="AE1558" s="46" t="s">
        <v>8503</v>
      </c>
      <c r="AF1558" s="82">
        <v>33</v>
      </c>
      <c r="AG1558" s="80" t="s">
        <v>85</v>
      </c>
      <c r="AH1558" s="73" t="s">
        <v>85</v>
      </c>
      <c r="AI1558" s="13" t="s">
        <v>2863</v>
      </c>
      <c r="AJ1558" s="73" t="s">
        <v>1497</v>
      </c>
      <c r="AK1558" s="9">
        <v>1.1000000000000001</v>
      </c>
      <c r="AL1558" s="92" t="s">
        <v>237</v>
      </c>
      <c r="AM1558" s="92" t="s">
        <v>85</v>
      </c>
      <c r="AN1558" s="38" t="s">
        <v>85</v>
      </c>
      <c r="AO1558" s="92" t="s">
        <v>85</v>
      </c>
      <c r="AP1558" s="75">
        <v>16.2</v>
      </c>
      <c r="AQ1558" s="75">
        <v>60</v>
      </c>
      <c r="AR1558" s="3">
        <v>200</v>
      </c>
      <c r="AS1558" s="34">
        <v>0</v>
      </c>
      <c r="AT1558" s="34">
        <v>0</v>
      </c>
      <c r="AU1558" s="34">
        <v>36</v>
      </c>
      <c r="AV1558" s="34">
        <v>64.59</v>
      </c>
      <c r="AW1558" s="34">
        <v>219</v>
      </c>
      <c r="AX1558" s="94">
        <v>215.8</v>
      </c>
      <c r="AY1558" s="381">
        <v>123.1</v>
      </c>
      <c r="AZ1558" s="382">
        <v>92</v>
      </c>
      <c r="BA1558" s="382">
        <v>92</v>
      </c>
      <c r="BB1558" s="49">
        <v>21</v>
      </c>
      <c r="BC1558" s="48">
        <v>0.83</v>
      </c>
      <c r="BD1558" s="3" t="s">
        <v>85</v>
      </c>
      <c r="BE1558" s="412" t="s">
        <v>85</v>
      </c>
      <c r="BF1558" s="3" t="s">
        <v>85</v>
      </c>
      <c r="BG1558" s="412" t="s">
        <v>85</v>
      </c>
      <c r="BH1558" s="70">
        <v>39.9</v>
      </c>
      <c r="BI1558" s="50">
        <v>21.141732283464599</v>
      </c>
      <c r="BJ1558" s="50">
        <v>21.141732283464599</v>
      </c>
      <c r="BK1558" s="50">
        <v>11.929133858267701</v>
      </c>
      <c r="BL1558" s="357">
        <v>8.7375807000000152E-2</v>
      </c>
      <c r="BM1558" s="14">
        <v>36</v>
      </c>
      <c r="BN1558" s="107" t="s">
        <v>3771</v>
      </c>
      <c r="BO1558" s="46" t="s">
        <v>3891</v>
      </c>
      <c r="BP1558" s="29" t="s">
        <v>3907</v>
      </c>
      <c r="BQ1558" s="29" t="s">
        <v>4614</v>
      </c>
      <c r="BR1558" s="29" t="s">
        <v>5224</v>
      </c>
      <c r="BS1558" s="29" t="s">
        <v>5199</v>
      </c>
      <c r="BT1558" s="74" t="s">
        <v>5225</v>
      </c>
      <c r="BU1558" s="74" t="s">
        <v>5226</v>
      </c>
      <c r="BV1558" s="74" t="s">
        <v>4101</v>
      </c>
      <c r="BW1558" s="74" t="s">
        <v>3909</v>
      </c>
      <c r="BX1558" s="74"/>
      <c r="BY1558" s="74"/>
      <c r="BZ1558" s="300" t="s">
        <v>6205</v>
      </c>
      <c r="CA1558" s="363" t="s">
        <v>7358</v>
      </c>
      <c r="CB1558" s="300" t="s">
        <v>6209</v>
      </c>
      <c r="CC1558" s="363" t="s">
        <v>7359</v>
      </c>
      <c r="CD1558" s="311" t="str">
        <f t="shared" si="182"/>
        <v>DISCONTINUED - MR317, 18x9, +18mm Offset, 8x6.5, 130.81mm Centerbore, Matte Black</v>
      </c>
      <c r="CE1558" s="311" t="s">
        <v>3721</v>
      </c>
      <c r="CF1558" s="311" t="s">
        <v>3720</v>
      </c>
      <c r="CG1558" s="300" t="str">
        <f t="shared" si="181"/>
        <v>STREET (3XX)</v>
      </c>
    </row>
    <row r="1559" spans="1:85" s="36" customFormat="1" ht="15" customHeight="1">
      <c r="A1559" s="571">
        <f t="shared" si="180"/>
        <v>1556</v>
      </c>
      <c r="B1559" s="4" t="s">
        <v>84</v>
      </c>
      <c r="C1559" s="92" t="s">
        <v>1038</v>
      </c>
      <c r="D1559" s="92" t="s">
        <v>6024</v>
      </c>
      <c r="E1559" s="84" t="s">
        <v>10430</v>
      </c>
      <c r="F1559" s="84" t="s">
        <v>10430</v>
      </c>
      <c r="G1559" s="83"/>
      <c r="H1559" s="83"/>
      <c r="I1559" s="346">
        <v>191682033704</v>
      </c>
      <c r="J1559" s="305">
        <v>44937.540312916666</v>
      </c>
      <c r="K1559" s="417">
        <v>45967</v>
      </c>
      <c r="L1559" s="282" t="s">
        <v>1239</v>
      </c>
      <c r="M1559" s="328">
        <v>324</v>
      </c>
      <c r="N1559" s="85"/>
      <c r="O1559" s="409"/>
      <c r="P1559" s="29">
        <v>17</v>
      </c>
      <c r="Q1559" s="8">
        <v>8.5</v>
      </c>
      <c r="R1559" s="92" t="s">
        <v>1692</v>
      </c>
      <c r="S1559" s="3">
        <v>5</v>
      </c>
      <c r="T1559" s="29">
        <v>5</v>
      </c>
      <c r="U1559" s="29">
        <v>0</v>
      </c>
      <c r="V1559" s="16" t="s">
        <v>5765</v>
      </c>
      <c r="W1559" s="93" t="s">
        <v>85</v>
      </c>
      <c r="X1559" s="16">
        <v>71.5</v>
      </c>
      <c r="Y1559" s="8">
        <v>28.48</v>
      </c>
      <c r="Z1559" s="47">
        <v>2650</v>
      </c>
      <c r="AA1559" s="11" t="s">
        <v>2165</v>
      </c>
      <c r="AB1559" s="11" t="s">
        <v>2845</v>
      </c>
      <c r="AC1559" s="47" t="s">
        <v>9713</v>
      </c>
      <c r="AD1559" s="74" t="s">
        <v>4921</v>
      </c>
      <c r="AE1559" s="46" t="s">
        <v>8501</v>
      </c>
      <c r="AF1559" s="82">
        <v>22</v>
      </c>
      <c r="AG1559" s="80" t="s">
        <v>85</v>
      </c>
      <c r="AH1559" s="80" t="s">
        <v>85</v>
      </c>
      <c r="AI1559" s="80" t="s">
        <v>85</v>
      </c>
      <c r="AJ1559" s="73" t="s">
        <v>85</v>
      </c>
      <c r="AK1559" s="9" t="s">
        <v>85</v>
      </c>
      <c r="AL1559" s="13" t="s">
        <v>237</v>
      </c>
      <c r="AM1559" s="75" t="s">
        <v>85</v>
      </c>
      <c r="AN1559" s="38" t="s">
        <v>85</v>
      </c>
      <c r="AO1559" s="75" t="s">
        <v>85</v>
      </c>
      <c r="AP1559" s="75">
        <v>16.2</v>
      </c>
      <c r="AQ1559" s="75">
        <v>60</v>
      </c>
      <c r="AR1559" s="3">
        <v>175</v>
      </c>
      <c r="AS1559" s="34">
        <v>5.3</v>
      </c>
      <c r="AT1559" s="34">
        <v>26.7</v>
      </c>
      <c r="AU1559" s="34">
        <v>47.9</v>
      </c>
      <c r="AV1559" s="34">
        <v>56.47</v>
      </c>
      <c r="AW1559" s="34">
        <v>210</v>
      </c>
      <c r="AX1559" s="94">
        <v>206</v>
      </c>
      <c r="AY1559" s="381">
        <v>71.5</v>
      </c>
      <c r="AZ1559" s="382">
        <v>41.5</v>
      </c>
      <c r="BA1559" s="382">
        <v>41.5</v>
      </c>
      <c r="BB1559" s="49">
        <v>70</v>
      </c>
      <c r="BC1559" s="48">
        <v>2.76</v>
      </c>
      <c r="BD1559" s="3" t="s">
        <v>85</v>
      </c>
      <c r="BE1559" s="412" t="s">
        <v>85</v>
      </c>
      <c r="BF1559" s="3" t="s">
        <v>85</v>
      </c>
      <c r="BG1559" s="412" t="s">
        <v>85</v>
      </c>
      <c r="BH1559" s="70">
        <v>32.479999999999997</v>
      </c>
      <c r="BI1559" s="50">
        <v>20.236220472440898</v>
      </c>
      <c r="BJ1559" s="50">
        <v>20.236220472440898</v>
      </c>
      <c r="BK1559" s="50">
        <v>11.417322834645701</v>
      </c>
      <c r="BL1559" s="357">
        <v>7.6616839999999839E-2</v>
      </c>
      <c r="BM1559" s="73">
        <v>36</v>
      </c>
      <c r="BN1559" s="107" t="s">
        <v>10367</v>
      </c>
      <c r="BO1559" s="46" t="s">
        <v>3891</v>
      </c>
      <c r="BP1559" s="29" t="s">
        <v>3907</v>
      </c>
      <c r="BQ1559" s="29" t="s">
        <v>6685</v>
      </c>
      <c r="BR1559" s="29" t="s">
        <v>6575</v>
      </c>
      <c r="BS1559" s="29" t="s">
        <v>6576</v>
      </c>
      <c r="BT1559" s="74" t="s">
        <v>4101</v>
      </c>
      <c r="BU1559" s="74" t="s">
        <v>3909</v>
      </c>
      <c r="BV1559" s="74" t="s">
        <v>6577</v>
      </c>
      <c r="BW1559" s="74"/>
      <c r="BX1559" s="74"/>
      <c r="BY1559" s="74"/>
      <c r="BZ1559" s="300" t="s">
        <v>7925</v>
      </c>
      <c r="CA1559" s="363" t="s">
        <v>7926</v>
      </c>
      <c r="CB1559" s="300" t="s">
        <v>7923</v>
      </c>
      <c r="CC1559" s="363" t="s">
        <v>7924</v>
      </c>
      <c r="CD1559" s="311" t="str">
        <f t="shared" si="182"/>
        <v>DISCONTINUED - MR320, 17x8.5, 0mm Offset, 5x5, 71.5mm Centerbore, Matte Black</v>
      </c>
      <c r="CE1559" s="311" t="s">
        <v>3721</v>
      </c>
      <c r="CF1559" s="311" t="s">
        <v>3720</v>
      </c>
      <c r="CG1559" s="300" t="str">
        <f t="shared" si="181"/>
        <v>STREET (3XX)</v>
      </c>
    </row>
    <row r="1560" spans="1:85" s="36" customFormat="1" ht="15" customHeight="1">
      <c r="A1560" s="571">
        <f t="shared" si="180"/>
        <v>1557</v>
      </c>
      <c r="B1560" s="4" t="s">
        <v>84</v>
      </c>
      <c r="C1560" s="92" t="s">
        <v>1055</v>
      </c>
      <c r="D1560" s="5" t="s">
        <v>5415</v>
      </c>
      <c r="E1560" s="84" t="s">
        <v>10431</v>
      </c>
      <c r="F1560" s="84" t="s">
        <v>10431</v>
      </c>
      <c r="G1560" s="83"/>
      <c r="H1560" s="83"/>
      <c r="I1560" s="72" t="s">
        <v>4605</v>
      </c>
      <c r="J1560" s="305">
        <v>44215.552754629629</v>
      </c>
      <c r="K1560" s="417">
        <v>45967</v>
      </c>
      <c r="L1560" s="282" t="s">
        <v>1239</v>
      </c>
      <c r="M1560" s="328">
        <v>240</v>
      </c>
      <c r="N1560" s="85"/>
      <c r="O1560" s="409"/>
      <c r="P1560" s="5">
        <v>15</v>
      </c>
      <c r="Q1560" s="70">
        <v>6</v>
      </c>
      <c r="R1560" s="92" t="s">
        <v>1683</v>
      </c>
      <c r="S1560" s="5">
        <v>4</v>
      </c>
      <c r="T1560" s="5">
        <v>156</v>
      </c>
      <c r="U1560" s="5">
        <v>51</v>
      </c>
      <c r="V1560" s="17">
        <v>5.5</v>
      </c>
      <c r="W1560" s="5" t="s">
        <v>2038</v>
      </c>
      <c r="X1560" s="17">
        <v>120</v>
      </c>
      <c r="Y1560" s="70">
        <v>16.39</v>
      </c>
      <c r="Z1560" s="47">
        <v>1600</v>
      </c>
      <c r="AA1560" s="72" t="s">
        <v>4426</v>
      </c>
      <c r="AB1560" s="72" t="s">
        <v>4427</v>
      </c>
      <c r="AC1560" s="47" t="s">
        <v>9934</v>
      </c>
      <c r="AD1560" s="2" t="s">
        <v>85</v>
      </c>
      <c r="AE1560" s="46" t="s">
        <v>8675</v>
      </c>
      <c r="AF1560" s="82" t="s">
        <v>85</v>
      </c>
      <c r="AG1560" s="2" t="s">
        <v>85</v>
      </c>
      <c r="AH1560" s="2" t="s">
        <v>85</v>
      </c>
      <c r="AI1560" s="73" t="s">
        <v>85</v>
      </c>
      <c r="AJ1560" s="2" t="s">
        <v>85</v>
      </c>
      <c r="AK1560" s="9" t="s">
        <v>85</v>
      </c>
      <c r="AL1560" s="74" t="s">
        <v>237</v>
      </c>
      <c r="AM1560" s="74" t="s">
        <v>85</v>
      </c>
      <c r="AN1560" s="38" t="s">
        <v>85</v>
      </c>
      <c r="AO1560" s="74" t="s">
        <v>85</v>
      </c>
      <c r="AP1560" s="74">
        <v>14.1</v>
      </c>
      <c r="AQ1560" s="74">
        <v>60</v>
      </c>
      <c r="AR1560" s="74">
        <v>191</v>
      </c>
      <c r="AS1560" s="25">
        <v>0</v>
      </c>
      <c r="AT1560" s="25">
        <v>3</v>
      </c>
      <c r="AU1560" s="25">
        <v>15</v>
      </c>
      <c r="AV1560" s="25">
        <v>16</v>
      </c>
      <c r="AW1560" s="25">
        <v>171</v>
      </c>
      <c r="AX1560" s="25">
        <v>167</v>
      </c>
      <c r="AY1560" s="77" t="s">
        <v>85</v>
      </c>
      <c r="AZ1560" s="49" t="s">
        <v>85</v>
      </c>
      <c r="BA1560" s="49" t="s">
        <v>85</v>
      </c>
      <c r="BB1560" s="49">
        <v>0</v>
      </c>
      <c r="BC1560" s="48">
        <v>0</v>
      </c>
      <c r="BD1560" s="3" t="s">
        <v>85</v>
      </c>
      <c r="BE1560" s="412" t="s">
        <v>85</v>
      </c>
      <c r="BF1560" s="3" t="s">
        <v>85</v>
      </c>
      <c r="BG1560" s="412" t="s">
        <v>85</v>
      </c>
      <c r="BH1560" s="70">
        <v>20.14</v>
      </c>
      <c r="BI1560" s="50">
        <v>17.8740157480315</v>
      </c>
      <c r="BJ1560" s="50">
        <v>17.8740157480315</v>
      </c>
      <c r="BK1560" s="50">
        <v>9.0944881889763796</v>
      </c>
      <c r="BL1560" s="357">
        <v>4.761279600000002E-2</v>
      </c>
      <c r="BM1560" s="5">
        <v>48</v>
      </c>
      <c r="BN1560" s="107" t="s">
        <v>3771</v>
      </c>
      <c r="BO1560" s="46" t="s">
        <v>3891</v>
      </c>
      <c r="BP1560" s="74" t="s">
        <v>4730</v>
      </c>
      <c r="BQ1560" s="74" t="s">
        <v>3907</v>
      </c>
      <c r="BR1560" s="74" t="s">
        <v>5161</v>
      </c>
      <c r="BS1560" s="74" t="s">
        <v>2734</v>
      </c>
      <c r="BT1560" s="74" t="s">
        <v>4116</v>
      </c>
      <c r="BU1560" s="74"/>
      <c r="BV1560" s="74"/>
      <c r="BW1560" s="74"/>
      <c r="BX1560" s="74"/>
      <c r="BY1560" s="74"/>
      <c r="BZ1560" s="300" t="s">
        <v>6406</v>
      </c>
      <c r="CA1560" s="356" t="s">
        <v>7408</v>
      </c>
      <c r="CB1560" s="300" t="s">
        <v>6407</v>
      </c>
      <c r="CC1560" s="356" t="s">
        <v>7409</v>
      </c>
      <c r="CD1560" s="311" t="str">
        <f t="shared" si="182"/>
        <v>DISCONTINUED - MR407 Bead Grip, 15x6, 5+1/+51mm Offset, 4x156, 120mm Centerbore, Bahia Blue</v>
      </c>
      <c r="CE1560" s="311" t="s">
        <v>3721</v>
      </c>
      <c r="CF1560" s="311" t="s">
        <v>3720</v>
      </c>
      <c r="CG1560" s="300" t="str">
        <f t="shared" si="181"/>
        <v>UTV (4XX)</v>
      </c>
    </row>
    <row r="1561" spans="1:85" s="36" customFormat="1" ht="15" customHeight="1">
      <c r="A1561" s="571">
        <f t="shared" si="180"/>
        <v>1558</v>
      </c>
      <c r="B1561" s="4" t="s">
        <v>84</v>
      </c>
      <c r="C1561" s="92" t="s">
        <v>1055</v>
      </c>
      <c r="D1561" s="5" t="s">
        <v>5418</v>
      </c>
      <c r="E1561" s="84" t="s">
        <v>10432</v>
      </c>
      <c r="F1561" s="84" t="s">
        <v>10432</v>
      </c>
      <c r="G1561" s="83"/>
      <c r="H1561" s="83"/>
      <c r="I1561" s="72" t="s">
        <v>3320</v>
      </c>
      <c r="J1561" s="299">
        <v>43714</v>
      </c>
      <c r="K1561" s="417">
        <v>45967</v>
      </c>
      <c r="L1561" s="282" t="s">
        <v>1239</v>
      </c>
      <c r="M1561" s="328">
        <v>209</v>
      </c>
      <c r="N1561" s="85"/>
      <c r="O1561" s="409"/>
      <c r="P1561" s="5">
        <v>14</v>
      </c>
      <c r="Q1561" s="70">
        <v>7</v>
      </c>
      <c r="R1561" s="92" t="s">
        <v>1683</v>
      </c>
      <c r="S1561" s="5">
        <v>4</v>
      </c>
      <c r="T1561" s="5">
        <v>156</v>
      </c>
      <c r="U1561" s="5">
        <v>13</v>
      </c>
      <c r="V1561" s="17">
        <v>4.5</v>
      </c>
      <c r="W1561" s="5" t="s">
        <v>168</v>
      </c>
      <c r="X1561" s="17">
        <v>132</v>
      </c>
      <c r="Y1561" s="8">
        <v>13.26</v>
      </c>
      <c r="Z1561" s="47">
        <v>1600</v>
      </c>
      <c r="AA1561" s="72" t="s">
        <v>2165</v>
      </c>
      <c r="AB1561" s="72" t="s">
        <v>2845</v>
      </c>
      <c r="AC1561" s="47" t="s">
        <v>9772</v>
      </c>
      <c r="AD1561" s="2" t="s">
        <v>3942</v>
      </c>
      <c r="AE1561" s="46" t="s">
        <v>8501</v>
      </c>
      <c r="AF1561" s="82">
        <v>22</v>
      </c>
      <c r="AG1561" s="80" t="s">
        <v>85</v>
      </c>
      <c r="AH1561" s="80" t="s">
        <v>85</v>
      </c>
      <c r="AI1561" s="80" t="s">
        <v>85</v>
      </c>
      <c r="AJ1561" s="80" t="s">
        <v>85</v>
      </c>
      <c r="AK1561" s="9" t="s">
        <v>85</v>
      </c>
      <c r="AL1561" s="74" t="s">
        <v>237</v>
      </c>
      <c r="AM1561" s="74" t="s">
        <v>85</v>
      </c>
      <c r="AN1561" s="38" t="s">
        <v>85</v>
      </c>
      <c r="AO1561" s="74" t="s">
        <v>85</v>
      </c>
      <c r="AP1561" s="74">
        <v>14.1</v>
      </c>
      <c r="AQ1561" s="74">
        <v>60</v>
      </c>
      <c r="AR1561" s="74">
        <v>180</v>
      </c>
      <c r="AS1561" s="25">
        <v>0</v>
      </c>
      <c r="AT1561" s="25">
        <v>11</v>
      </c>
      <c r="AU1561" s="25">
        <v>23</v>
      </c>
      <c r="AV1561" s="25">
        <v>11</v>
      </c>
      <c r="AW1561" s="25">
        <v>166</v>
      </c>
      <c r="AX1561" s="25">
        <v>165</v>
      </c>
      <c r="AY1561" s="77">
        <v>115</v>
      </c>
      <c r="AZ1561" s="49">
        <v>40</v>
      </c>
      <c r="BA1561" s="49">
        <v>40</v>
      </c>
      <c r="BB1561" s="49">
        <v>44</v>
      </c>
      <c r="BC1561" s="48">
        <v>1.73</v>
      </c>
      <c r="BD1561" s="3" t="s">
        <v>85</v>
      </c>
      <c r="BE1561" s="412" t="s">
        <v>85</v>
      </c>
      <c r="BF1561" s="3" t="s">
        <v>85</v>
      </c>
      <c r="BG1561" s="412" t="s">
        <v>85</v>
      </c>
      <c r="BH1561" s="70">
        <v>17.12</v>
      </c>
      <c r="BI1561" s="50">
        <v>16.8503937007874</v>
      </c>
      <c r="BJ1561" s="50">
        <v>16.8503937007874</v>
      </c>
      <c r="BK1561" s="50">
        <v>9.8425196850393704</v>
      </c>
      <c r="BL1561" s="357">
        <v>4.5795999999999983E-2</v>
      </c>
      <c r="BM1561" s="5">
        <v>48</v>
      </c>
      <c r="BN1561" s="107" t="s">
        <v>3771</v>
      </c>
      <c r="BO1561" s="46" t="s">
        <v>3891</v>
      </c>
      <c r="BP1561" s="74" t="s">
        <v>4730</v>
      </c>
      <c r="BQ1561" s="74" t="s">
        <v>3907</v>
      </c>
      <c r="BR1561" s="74" t="s">
        <v>5163</v>
      </c>
      <c r="BS1561" s="74" t="s">
        <v>2734</v>
      </c>
      <c r="BT1561" s="74" t="s">
        <v>4116</v>
      </c>
      <c r="BU1561" s="74" t="s">
        <v>5141</v>
      </c>
      <c r="BV1561" s="74"/>
      <c r="BW1561" s="74"/>
      <c r="BX1561" s="74"/>
      <c r="BY1561" s="74"/>
      <c r="BZ1561" s="300" t="s">
        <v>8132</v>
      </c>
      <c r="CA1561" s="356" t="s">
        <v>8133</v>
      </c>
      <c r="CB1561" s="300" t="s">
        <v>8134</v>
      </c>
      <c r="CC1561" s="356" t="s">
        <v>8135</v>
      </c>
      <c r="CD1561" s="311" t="str">
        <f t="shared" si="182"/>
        <v>DISCONTINUED - MR411 Bead Grip, 14x7, 4+3/+13mm Offset, 4x156, 132mm Centerbore, Matte Black</v>
      </c>
      <c r="CE1561" s="311" t="s">
        <v>3721</v>
      </c>
      <c r="CF1561" s="311" t="s">
        <v>3720</v>
      </c>
      <c r="CG1561" s="300" t="str">
        <f t="shared" si="181"/>
        <v>UTV (4XX)</v>
      </c>
    </row>
    <row r="1562" spans="1:85" s="36" customFormat="1" ht="15" customHeight="1">
      <c r="A1562" s="571">
        <f t="shared" si="180"/>
        <v>1559</v>
      </c>
      <c r="B1562" s="13" t="s">
        <v>84</v>
      </c>
      <c r="C1562" s="97" t="s">
        <v>1247</v>
      </c>
      <c r="D1562" s="75" t="s">
        <v>5489</v>
      </c>
      <c r="E1562" s="84" t="s">
        <v>10433</v>
      </c>
      <c r="F1562" s="84" t="s">
        <v>10433</v>
      </c>
      <c r="G1562" s="83"/>
      <c r="H1562" s="83"/>
      <c r="I1562" s="72" t="s">
        <v>5432</v>
      </c>
      <c r="J1562" s="306">
        <v>44518.655578703707</v>
      </c>
      <c r="K1562" s="417">
        <v>45967</v>
      </c>
      <c r="L1562" s="282" t="s">
        <v>1239</v>
      </c>
      <c r="M1562" s="328">
        <v>366</v>
      </c>
      <c r="N1562" s="85"/>
      <c r="O1562" s="409"/>
      <c r="P1562" s="75">
        <v>17</v>
      </c>
      <c r="Q1562" s="76">
        <v>8.5</v>
      </c>
      <c r="R1562" s="92" t="s">
        <v>1684</v>
      </c>
      <c r="S1562" s="75">
        <v>5</v>
      </c>
      <c r="T1562" s="75">
        <v>100</v>
      </c>
      <c r="U1562" s="75">
        <v>38</v>
      </c>
      <c r="V1562" s="77">
        <v>6.24</v>
      </c>
      <c r="W1562" s="95" t="s">
        <v>85</v>
      </c>
      <c r="X1562" s="68">
        <v>56.1</v>
      </c>
      <c r="Y1562" s="39">
        <v>21.9</v>
      </c>
      <c r="Z1562" s="47">
        <v>1850</v>
      </c>
      <c r="AA1562" s="43" t="s">
        <v>2165</v>
      </c>
      <c r="AB1562" s="72" t="s">
        <v>2845</v>
      </c>
      <c r="AC1562" s="47" t="s">
        <v>10434</v>
      </c>
      <c r="AD1562" s="74" t="s">
        <v>3939</v>
      </c>
      <c r="AE1562" s="46" t="s">
        <v>8501</v>
      </c>
      <c r="AF1562" s="82">
        <v>22</v>
      </c>
      <c r="AG1562" s="14" t="s">
        <v>85</v>
      </c>
      <c r="AH1562" s="14" t="s">
        <v>85</v>
      </c>
      <c r="AI1562" s="13" t="s">
        <v>85</v>
      </c>
      <c r="AJ1562" s="14" t="s">
        <v>85</v>
      </c>
      <c r="AK1562" s="9" t="s">
        <v>85</v>
      </c>
      <c r="AL1562" s="92" t="s">
        <v>236</v>
      </c>
      <c r="AM1562" s="75" t="s">
        <v>85</v>
      </c>
      <c r="AN1562" s="38" t="s">
        <v>85</v>
      </c>
      <c r="AO1562" s="75" t="s">
        <v>85</v>
      </c>
      <c r="AP1562" s="75">
        <v>16.2</v>
      </c>
      <c r="AQ1562" s="75">
        <v>60</v>
      </c>
      <c r="AR1562" s="75">
        <v>150</v>
      </c>
      <c r="AS1562" s="34">
        <v>13.5</v>
      </c>
      <c r="AT1562" s="34">
        <v>22.6</v>
      </c>
      <c r="AU1562" s="25">
        <v>39</v>
      </c>
      <c r="AV1562" s="34">
        <v>48.6</v>
      </c>
      <c r="AW1562" s="25">
        <v>206</v>
      </c>
      <c r="AX1562" s="67">
        <v>199.9</v>
      </c>
      <c r="AY1562" s="384">
        <v>56.1</v>
      </c>
      <c r="AZ1562" s="382">
        <v>34.409999999999997</v>
      </c>
      <c r="BA1562" s="382">
        <v>34.409999999999997</v>
      </c>
      <c r="BB1562" s="49">
        <v>0</v>
      </c>
      <c r="BC1562" s="48">
        <v>0</v>
      </c>
      <c r="BD1562" s="13" t="s">
        <v>85</v>
      </c>
      <c r="BE1562" s="412" t="s">
        <v>85</v>
      </c>
      <c r="BF1562" s="13" t="s">
        <v>85</v>
      </c>
      <c r="BG1562" s="412" t="s">
        <v>85</v>
      </c>
      <c r="BH1562" s="70">
        <v>27.23</v>
      </c>
      <c r="BI1562" s="50">
        <v>20.236220472440898</v>
      </c>
      <c r="BJ1562" s="50">
        <v>20.236220472440898</v>
      </c>
      <c r="BK1562" s="50">
        <v>11.417322834645701</v>
      </c>
      <c r="BL1562" s="357">
        <v>7.6616839999999839E-2</v>
      </c>
      <c r="BM1562" s="73">
        <v>36</v>
      </c>
      <c r="BN1562" s="107" t="s">
        <v>3771</v>
      </c>
      <c r="BO1562" s="46" t="s">
        <v>3891</v>
      </c>
      <c r="BP1562" s="74" t="s">
        <v>4730</v>
      </c>
      <c r="BQ1562" s="74" t="s">
        <v>3907</v>
      </c>
      <c r="BR1562" s="74" t="s">
        <v>5161</v>
      </c>
      <c r="BS1562" s="74" t="s">
        <v>2734</v>
      </c>
      <c r="BT1562" s="74" t="s">
        <v>5619</v>
      </c>
      <c r="BU1562" s="74" t="s">
        <v>5126</v>
      </c>
      <c r="BV1562" s="74" t="s">
        <v>5620</v>
      </c>
      <c r="BW1562" s="74" t="s">
        <v>4101</v>
      </c>
      <c r="BX1562" s="74" t="s">
        <v>3909</v>
      </c>
      <c r="BY1562" s="74"/>
      <c r="BZ1562" s="334" t="s">
        <v>6391</v>
      </c>
      <c r="CA1562" s="364" t="s">
        <v>7390</v>
      </c>
      <c r="CB1562" s="337" t="s">
        <v>6394</v>
      </c>
      <c r="CC1562" s="364" t="s">
        <v>7391</v>
      </c>
      <c r="CD1562" s="311" t="str">
        <f t="shared" si="182"/>
        <v>DISCONTINUED - MR707 Bead Grip, 17x8.5, +38mm Offset, 5x100, 56.1mm Centerbore, Matte Black</v>
      </c>
      <c r="CE1562" s="311" t="s">
        <v>3721</v>
      </c>
      <c r="CF1562" s="311" t="s">
        <v>3720</v>
      </c>
      <c r="CG1562" s="300" t="str">
        <f t="shared" si="181"/>
        <v>TRAIL (7XX)</v>
      </c>
    </row>
    <row r="1563" spans="1:85" s="36" customFormat="1" ht="15" customHeight="1">
      <c r="A1563" s="571">
        <f t="shared" si="180"/>
        <v>1560</v>
      </c>
      <c r="B1563" s="92" t="s">
        <v>84</v>
      </c>
      <c r="C1563" s="92" t="s">
        <v>1038</v>
      </c>
      <c r="D1563" s="92" t="s">
        <v>1246</v>
      </c>
      <c r="E1563" s="84" t="s">
        <v>10436</v>
      </c>
      <c r="F1563" s="84" t="s">
        <v>10436</v>
      </c>
      <c r="G1563" s="83"/>
      <c r="H1563" s="83"/>
      <c r="I1563" s="72" t="s">
        <v>1885</v>
      </c>
      <c r="J1563" s="305">
        <v>42736</v>
      </c>
      <c r="K1563" s="417">
        <v>45967</v>
      </c>
      <c r="L1563" s="282" t="s">
        <v>1239</v>
      </c>
      <c r="M1563" s="328">
        <v>408</v>
      </c>
      <c r="N1563" s="85"/>
      <c r="O1563" s="409"/>
      <c r="P1563" s="29">
        <v>18</v>
      </c>
      <c r="Q1563" s="8">
        <v>9</v>
      </c>
      <c r="R1563" s="92" t="s">
        <v>1697</v>
      </c>
      <c r="S1563" s="3">
        <v>6</v>
      </c>
      <c r="T1563" s="29">
        <v>135</v>
      </c>
      <c r="U1563" s="29">
        <v>18</v>
      </c>
      <c r="V1563" s="16">
        <v>5.75</v>
      </c>
      <c r="W1563" s="93" t="s">
        <v>85</v>
      </c>
      <c r="X1563" s="16">
        <v>87</v>
      </c>
      <c r="Y1563" s="8">
        <v>36.270000000000003</v>
      </c>
      <c r="Z1563" s="47">
        <v>2650</v>
      </c>
      <c r="AA1563" s="71" t="s">
        <v>2165</v>
      </c>
      <c r="AB1563" s="72" t="s">
        <v>2845</v>
      </c>
      <c r="AC1563" s="47" t="s">
        <v>9732</v>
      </c>
      <c r="AD1563" s="73" t="s">
        <v>2050</v>
      </c>
      <c r="AE1563" s="46" t="s">
        <v>8502</v>
      </c>
      <c r="AF1563" s="82">
        <v>33</v>
      </c>
      <c r="AG1563" s="73" t="s">
        <v>85</v>
      </c>
      <c r="AH1563" s="73" t="s">
        <v>1786</v>
      </c>
      <c r="AI1563" s="73" t="s">
        <v>85</v>
      </c>
      <c r="AJ1563" s="92" t="s">
        <v>1826</v>
      </c>
      <c r="AK1563" s="9">
        <v>1.1000000000000001</v>
      </c>
      <c r="AL1563" s="71" t="s">
        <v>237</v>
      </c>
      <c r="AM1563" s="3" t="s">
        <v>85</v>
      </c>
      <c r="AN1563" s="38" t="s">
        <v>85</v>
      </c>
      <c r="AO1563" s="3" t="s">
        <v>85</v>
      </c>
      <c r="AP1563" s="75">
        <v>16.2</v>
      </c>
      <c r="AQ1563" s="75">
        <v>60</v>
      </c>
      <c r="AR1563" s="3">
        <v>175</v>
      </c>
      <c r="AS1563" s="34">
        <v>4.3</v>
      </c>
      <c r="AT1563" s="34">
        <v>20.5</v>
      </c>
      <c r="AU1563" s="34">
        <v>32.4</v>
      </c>
      <c r="AV1563" s="34">
        <v>43.1</v>
      </c>
      <c r="AW1563" s="34">
        <v>218.8</v>
      </c>
      <c r="AX1563" s="94">
        <v>208.6</v>
      </c>
      <c r="AY1563" s="77">
        <v>87</v>
      </c>
      <c r="AZ1563" s="49">
        <v>40</v>
      </c>
      <c r="BA1563" s="49">
        <v>40</v>
      </c>
      <c r="BB1563" s="49">
        <v>23</v>
      </c>
      <c r="BC1563" s="48">
        <v>0.91</v>
      </c>
      <c r="BD1563" s="92" t="s">
        <v>85</v>
      </c>
      <c r="BE1563" s="412" t="s">
        <v>85</v>
      </c>
      <c r="BF1563" s="92" t="s">
        <v>85</v>
      </c>
      <c r="BG1563" s="412" t="s">
        <v>85</v>
      </c>
      <c r="BH1563" s="70">
        <v>40.8222622145665</v>
      </c>
      <c r="BI1563" s="50">
        <v>21.141732283464599</v>
      </c>
      <c r="BJ1563" s="50">
        <v>21.141732283464599</v>
      </c>
      <c r="BK1563" s="50">
        <v>11.929133858267701</v>
      </c>
      <c r="BL1563" s="357">
        <v>8.7375807000000152E-2</v>
      </c>
      <c r="BM1563" s="73">
        <v>36</v>
      </c>
      <c r="BN1563" s="107" t="s">
        <v>3771</v>
      </c>
      <c r="BO1563" s="46" t="s">
        <v>3891</v>
      </c>
      <c r="BP1563" s="74" t="s">
        <v>3907</v>
      </c>
      <c r="BQ1563" s="29" t="s">
        <v>5165</v>
      </c>
      <c r="BR1563" s="29" t="s">
        <v>5212</v>
      </c>
      <c r="BS1563" s="29" t="s">
        <v>5199</v>
      </c>
      <c r="BT1563" s="74" t="s">
        <v>5210</v>
      </c>
      <c r="BU1563" s="74" t="s">
        <v>5189</v>
      </c>
      <c r="BV1563" s="74" t="s">
        <v>4101</v>
      </c>
      <c r="BW1563" s="74" t="s">
        <v>3909</v>
      </c>
      <c r="BX1563" s="74"/>
      <c r="BY1563" s="74"/>
      <c r="BZ1563" s="300" t="s">
        <v>7821</v>
      </c>
      <c r="CA1563" s="356" t="s">
        <v>7822</v>
      </c>
      <c r="CB1563" s="300" t="s">
        <v>7823</v>
      </c>
      <c r="CC1563" s="356" t="s">
        <v>7824</v>
      </c>
      <c r="CD1563" s="311" t="str">
        <f t="shared" si="182"/>
        <v>DISCONTINUED - MR312, 18x9, +18mm Offset, 6x135, 87mm Centerbore, Matte Black</v>
      </c>
      <c r="CE1563" s="311" t="s">
        <v>3721</v>
      </c>
      <c r="CF1563" s="311" t="s">
        <v>3720</v>
      </c>
      <c r="CG1563" s="300" t="str">
        <f t="shared" si="181"/>
        <v>STREET (3XX)</v>
      </c>
    </row>
    <row r="1564" spans="1:85" s="36" customFormat="1" ht="15" customHeight="1">
      <c r="A1564" s="571">
        <f t="shared" si="180"/>
        <v>1561</v>
      </c>
      <c r="B1564" s="4" t="s">
        <v>84</v>
      </c>
      <c r="C1564" s="92" t="s">
        <v>1055</v>
      </c>
      <c r="D1564" s="5" t="s">
        <v>5415</v>
      </c>
      <c r="E1564" s="84" t="s">
        <v>10437</v>
      </c>
      <c r="F1564" s="84" t="s">
        <v>10437</v>
      </c>
      <c r="G1564" s="83"/>
      <c r="H1564" s="83"/>
      <c r="I1564" s="72" t="s">
        <v>4606</v>
      </c>
      <c r="J1564" s="305">
        <v>44215.555162037039</v>
      </c>
      <c r="K1564" s="417">
        <v>45967</v>
      </c>
      <c r="L1564" s="282" t="s">
        <v>1239</v>
      </c>
      <c r="M1564" s="328">
        <v>240</v>
      </c>
      <c r="N1564" s="85"/>
      <c r="O1564" s="409"/>
      <c r="P1564" s="5">
        <v>15</v>
      </c>
      <c r="Q1564" s="70">
        <v>6</v>
      </c>
      <c r="R1564" s="92" t="s">
        <v>1682</v>
      </c>
      <c r="S1564" s="5">
        <v>4</v>
      </c>
      <c r="T1564" s="5">
        <v>136</v>
      </c>
      <c r="U1564" s="5">
        <v>51</v>
      </c>
      <c r="V1564" s="17">
        <v>5.5</v>
      </c>
      <c r="W1564" s="5" t="s">
        <v>2038</v>
      </c>
      <c r="X1564" s="17">
        <v>100</v>
      </c>
      <c r="Y1564" s="70">
        <v>16.829999999999998</v>
      </c>
      <c r="Z1564" s="47">
        <v>1600</v>
      </c>
      <c r="AA1564" s="72" t="s">
        <v>4426</v>
      </c>
      <c r="AB1564" s="72" t="s">
        <v>4427</v>
      </c>
      <c r="AC1564" s="47" t="s">
        <v>10438</v>
      </c>
      <c r="AD1564" s="2" t="s">
        <v>85</v>
      </c>
      <c r="AE1564" s="46" t="s">
        <v>8675</v>
      </c>
      <c r="AF1564" s="82" t="s">
        <v>85</v>
      </c>
      <c r="AG1564" s="2" t="s">
        <v>85</v>
      </c>
      <c r="AH1564" s="2" t="s">
        <v>85</v>
      </c>
      <c r="AI1564" s="73" t="s">
        <v>85</v>
      </c>
      <c r="AJ1564" s="2" t="s">
        <v>85</v>
      </c>
      <c r="AK1564" s="9" t="s">
        <v>85</v>
      </c>
      <c r="AL1564" s="74" t="s">
        <v>237</v>
      </c>
      <c r="AM1564" s="74" t="s">
        <v>85</v>
      </c>
      <c r="AN1564" s="38" t="s">
        <v>85</v>
      </c>
      <c r="AO1564" s="74" t="s">
        <v>85</v>
      </c>
      <c r="AP1564" s="74">
        <v>14.1</v>
      </c>
      <c r="AQ1564" s="74">
        <v>60</v>
      </c>
      <c r="AR1564" s="74">
        <v>191</v>
      </c>
      <c r="AS1564" s="25">
        <v>0</v>
      </c>
      <c r="AT1564" s="25">
        <v>3</v>
      </c>
      <c r="AU1564" s="25">
        <v>15</v>
      </c>
      <c r="AV1564" s="25">
        <v>16</v>
      </c>
      <c r="AW1564" s="25">
        <v>171</v>
      </c>
      <c r="AX1564" s="25">
        <v>167</v>
      </c>
      <c r="AY1564" s="77" t="s">
        <v>85</v>
      </c>
      <c r="AZ1564" s="49" t="s">
        <v>85</v>
      </c>
      <c r="BA1564" s="49" t="s">
        <v>85</v>
      </c>
      <c r="BB1564" s="49">
        <v>0</v>
      </c>
      <c r="BC1564" s="48">
        <v>0</v>
      </c>
      <c r="BD1564" s="3" t="s">
        <v>85</v>
      </c>
      <c r="BE1564" s="412" t="s">
        <v>85</v>
      </c>
      <c r="BF1564" s="3" t="s">
        <v>85</v>
      </c>
      <c r="BG1564" s="412" t="s">
        <v>85</v>
      </c>
      <c r="BH1564" s="70">
        <v>20.87</v>
      </c>
      <c r="BI1564" s="50">
        <v>17.8740157480315</v>
      </c>
      <c r="BJ1564" s="50">
        <v>17.8740157480315</v>
      </c>
      <c r="BK1564" s="50">
        <v>9.0944881889763796</v>
      </c>
      <c r="BL1564" s="357">
        <v>4.761279600000002E-2</v>
      </c>
      <c r="BM1564" s="5">
        <v>48</v>
      </c>
      <c r="BN1564" s="107" t="s">
        <v>3771</v>
      </c>
      <c r="BO1564" s="46" t="s">
        <v>3891</v>
      </c>
      <c r="BP1564" s="74" t="s">
        <v>4730</v>
      </c>
      <c r="BQ1564" s="74" t="s">
        <v>3907</v>
      </c>
      <c r="BR1564" s="74" t="s">
        <v>5161</v>
      </c>
      <c r="BS1564" s="74" t="s">
        <v>2734</v>
      </c>
      <c r="BT1564" s="74" t="s">
        <v>4116</v>
      </c>
      <c r="BU1564" s="74"/>
      <c r="BV1564" s="74"/>
      <c r="BW1564" s="74"/>
      <c r="BX1564" s="74"/>
      <c r="BY1564" s="74"/>
      <c r="BZ1564" s="300" t="s">
        <v>6406</v>
      </c>
      <c r="CA1564" s="356" t="s">
        <v>7408</v>
      </c>
      <c r="CB1564" s="300" t="s">
        <v>6407</v>
      </c>
      <c r="CC1564" s="356" t="s">
        <v>7409</v>
      </c>
      <c r="CD1564" s="311" t="str">
        <f t="shared" si="182"/>
        <v>DISCONTINUED - MR407 Bead Grip, 15x6, 5+1/+51mm Offset, 4x136, 100mm Centerbore, Bahia Blue</v>
      </c>
      <c r="CE1564" s="311" t="s">
        <v>3721</v>
      </c>
      <c r="CF1564" s="311" t="s">
        <v>3720</v>
      </c>
      <c r="CG1564" s="300" t="str">
        <f t="shared" si="181"/>
        <v>UTV (4XX)</v>
      </c>
    </row>
    <row r="1565" spans="1:85" s="36" customFormat="1" ht="15" customHeight="1">
      <c r="A1565" s="571">
        <f t="shared" si="180"/>
        <v>1562</v>
      </c>
      <c r="B1565" s="13" t="s">
        <v>84</v>
      </c>
      <c r="C1565" s="97" t="s">
        <v>1247</v>
      </c>
      <c r="D1565" s="75" t="s">
        <v>5486</v>
      </c>
      <c r="E1565" s="84" t="s">
        <v>10439</v>
      </c>
      <c r="F1565" s="84" t="s">
        <v>10439</v>
      </c>
      <c r="G1565" s="83" t="s">
        <v>2100</v>
      </c>
      <c r="H1565" s="83"/>
      <c r="I1565" s="43" t="s">
        <v>4681</v>
      </c>
      <c r="J1565" s="305">
        <v>44252.57950104167</v>
      </c>
      <c r="K1565" s="417">
        <v>45967</v>
      </c>
      <c r="L1565" s="282" t="s">
        <v>1239</v>
      </c>
      <c r="M1565" s="328">
        <v>450</v>
      </c>
      <c r="N1565" s="85"/>
      <c r="O1565" s="409"/>
      <c r="P1565" s="75">
        <v>17</v>
      </c>
      <c r="Q1565" s="8">
        <v>9</v>
      </c>
      <c r="R1565" s="92" t="s">
        <v>1701</v>
      </c>
      <c r="S1565" s="75">
        <v>8</v>
      </c>
      <c r="T1565" s="75">
        <v>180</v>
      </c>
      <c r="U1565" s="75">
        <v>18</v>
      </c>
      <c r="V1565" s="68">
        <v>5.75</v>
      </c>
      <c r="W1565" s="95" t="s">
        <v>85</v>
      </c>
      <c r="X1565" s="68">
        <v>130.81</v>
      </c>
      <c r="Y1565" s="76">
        <v>31.64</v>
      </c>
      <c r="Z1565" s="47">
        <v>4500</v>
      </c>
      <c r="AA1565" s="43" t="s">
        <v>2093</v>
      </c>
      <c r="AB1565" s="72" t="s">
        <v>2850</v>
      </c>
      <c r="AC1565" s="47" t="s">
        <v>10440</v>
      </c>
      <c r="AD1565" s="74" t="s">
        <v>3944</v>
      </c>
      <c r="AE1565" s="46" t="s">
        <v>8503</v>
      </c>
      <c r="AF1565" s="82">
        <v>33</v>
      </c>
      <c r="AG1565" s="14" t="s">
        <v>85</v>
      </c>
      <c r="AH1565" s="14" t="s">
        <v>85</v>
      </c>
      <c r="AI1565" s="13" t="s">
        <v>2863</v>
      </c>
      <c r="AJ1565" s="14" t="s">
        <v>85</v>
      </c>
      <c r="AK1565" s="9" t="s">
        <v>85</v>
      </c>
      <c r="AL1565" s="92" t="s">
        <v>237</v>
      </c>
      <c r="AM1565" s="75" t="s">
        <v>85</v>
      </c>
      <c r="AN1565" s="38" t="s">
        <v>85</v>
      </c>
      <c r="AO1565" s="3" t="s">
        <v>85</v>
      </c>
      <c r="AP1565" s="75">
        <v>16.2</v>
      </c>
      <c r="AQ1565" s="75">
        <v>60</v>
      </c>
      <c r="AR1565" s="75">
        <v>210</v>
      </c>
      <c r="AS1565" s="34">
        <v>0</v>
      </c>
      <c r="AT1565" s="34">
        <v>0</v>
      </c>
      <c r="AU1565" s="67">
        <v>21</v>
      </c>
      <c r="AV1565" s="67">
        <v>34</v>
      </c>
      <c r="AW1565" s="67">
        <v>208</v>
      </c>
      <c r="AX1565" s="67">
        <v>204</v>
      </c>
      <c r="AY1565" s="384">
        <v>123.1</v>
      </c>
      <c r="AZ1565" s="382">
        <v>92</v>
      </c>
      <c r="BA1565" s="382">
        <v>92</v>
      </c>
      <c r="BB1565" s="75">
        <v>45</v>
      </c>
      <c r="BC1565" s="48">
        <v>1.77</v>
      </c>
      <c r="BD1565" s="13" t="s">
        <v>85</v>
      </c>
      <c r="BE1565" s="412" t="s">
        <v>85</v>
      </c>
      <c r="BF1565" s="13" t="s">
        <v>85</v>
      </c>
      <c r="BG1565" s="412" t="s">
        <v>85</v>
      </c>
      <c r="BH1565" s="70">
        <v>36.49</v>
      </c>
      <c r="BI1565" s="50">
        <v>20.236220472440898</v>
      </c>
      <c r="BJ1565" s="50">
        <v>20.236220472440898</v>
      </c>
      <c r="BK1565" s="50">
        <v>12.4409448818898</v>
      </c>
      <c r="BL1565" s="357">
        <v>8.348593599999983E-2</v>
      </c>
      <c r="BM1565" s="73">
        <v>36</v>
      </c>
      <c r="BN1565" s="107" t="s">
        <v>10337</v>
      </c>
      <c r="BO1565" s="46" t="s">
        <v>3891</v>
      </c>
      <c r="BP1565" s="74" t="s">
        <v>4730</v>
      </c>
      <c r="BQ1565" s="74" t="s">
        <v>3907</v>
      </c>
      <c r="BR1565" s="74" t="s">
        <v>5143</v>
      </c>
      <c r="BS1565" s="74" t="s">
        <v>2734</v>
      </c>
      <c r="BT1565" s="74" t="s">
        <v>4116</v>
      </c>
      <c r="BU1565" s="74" t="s">
        <v>5030</v>
      </c>
      <c r="BV1565" s="74" t="s">
        <v>3909</v>
      </c>
      <c r="BW1565" s="74"/>
      <c r="BX1565" s="74"/>
      <c r="BY1565" s="74"/>
      <c r="BZ1565" s="334" t="s">
        <v>8364</v>
      </c>
      <c r="CA1565" s="364" t="s">
        <v>8365</v>
      </c>
      <c r="CB1565" s="337" t="s">
        <v>8366</v>
      </c>
      <c r="CC1565" s="364" t="s">
        <v>8367</v>
      </c>
      <c r="CD1565" s="311" t="str">
        <f t="shared" si="182"/>
        <v>DISCONTINUED - MR704 HD Bead Grip, 17x9, +18mm Offset, 8x180, 130.81mm Centerbore, Titanium</v>
      </c>
      <c r="CE1565" s="311" t="s">
        <v>3721</v>
      </c>
      <c r="CF1565" s="311" t="s">
        <v>3720</v>
      </c>
      <c r="CG1565" s="300" t="str">
        <f t="shared" si="181"/>
        <v>TRAIL (7XX)</v>
      </c>
    </row>
    <row r="1566" spans="1:85" s="36" customFormat="1" ht="15" customHeight="1">
      <c r="A1566" s="571">
        <f t="shared" si="180"/>
        <v>1563</v>
      </c>
      <c r="B1566" s="408" t="s">
        <v>84</v>
      </c>
      <c r="C1566" s="408" t="s">
        <v>1038</v>
      </c>
      <c r="D1566" s="408" t="s">
        <v>1080</v>
      </c>
      <c r="E1566" s="129" t="s">
        <v>10477</v>
      </c>
      <c r="F1566" s="84" t="s">
        <v>10477</v>
      </c>
      <c r="G1566" s="83" t="s">
        <v>2095</v>
      </c>
      <c r="H1566" s="83"/>
      <c r="I1566" s="72" t="s">
        <v>252</v>
      </c>
      <c r="J1566" s="305">
        <v>40544</v>
      </c>
      <c r="K1566" s="417">
        <v>45996</v>
      </c>
      <c r="L1566" s="282" t="s">
        <v>1239</v>
      </c>
      <c r="M1566" s="328">
        <v>239</v>
      </c>
      <c r="N1566" s="85"/>
      <c r="O1566" s="409"/>
      <c r="P1566" s="408">
        <v>15</v>
      </c>
      <c r="Q1566" s="23">
        <v>7</v>
      </c>
      <c r="R1566" s="408" t="s">
        <v>1756</v>
      </c>
      <c r="S1566" s="73">
        <v>5</v>
      </c>
      <c r="T1566" s="73">
        <v>4.5</v>
      </c>
      <c r="U1566" s="3">
        <v>-6</v>
      </c>
      <c r="V1566" s="16">
        <v>3.75</v>
      </c>
      <c r="W1566" s="410" t="s">
        <v>85</v>
      </c>
      <c r="X1566" s="16">
        <v>83</v>
      </c>
      <c r="Y1566" s="8">
        <v>21.43</v>
      </c>
      <c r="Z1566" s="47">
        <v>2100</v>
      </c>
      <c r="AA1566" s="72" t="s">
        <v>2165</v>
      </c>
      <c r="AB1566" s="72" t="s">
        <v>2845</v>
      </c>
      <c r="AC1566" s="47" t="s">
        <v>10478</v>
      </c>
      <c r="AD1566" s="73" t="s">
        <v>1547</v>
      </c>
      <c r="AE1566" s="46" t="s">
        <v>8503</v>
      </c>
      <c r="AF1566" s="82">
        <v>33</v>
      </c>
      <c r="AG1566" s="80" t="s">
        <v>85</v>
      </c>
      <c r="AH1566" s="73" t="s">
        <v>85</v>
      </c>
      <c r="AI1566" s="416" t="s">
        <v>2940</v>
      </c>
      <c r="AJ1566" s="408" t="s">
        <v>1826</v>
      </c>
      <c r="AK1566" s="9">
        <v>1.1000000000000001</v>
      </c>
      <c r="AL1566" s="408" t="s">
        <v>237</v>
      </c>
      <c r="AM1566" s="408" t="s">
        <v>85</v>
      </c>
      <c r="AN1566" s="38" t="s">
        <v>85</v>
      </c>
      <c r="AO1566" s="408" t="s">
        <v>85</v>
      </c>
      <c r="AP1566" s="75">
        <v>16.2</v>
      </c>
      <c r="AQ1566" s="75">
        <v>60</v>
      </c>
      <c r="AR1566" s="408">
        <v>150</v>
      </c>
      <c r="AS1566" s="25">
        <v>15.9</v>
      </c>
      <c r="AT1566" s="25">
        <v>26.5</v>
      </c>
      <c r="AU1566" s="25">
        <v>33.200000000000003</v>
      </c>
      <c r="AV1566" s="25">
        <v>26.5</v>
      </c>
      <c r="AW1566" s="25">
        <v>183</v>
      </c>
      <c r="AX1566" s="411">
        <v>179.5</v>
      </c>
      <c r="AY1566" s="420">
        <v>77.099999999999994</v>
      </c>
      <c r="AZ1566" s="49">
        <v>80</v>
      </c>
      <c r="BA1566" s="49">
        <v>80</v>
      </c>
      <c r="BB1566" s="49">
        <v>60</v>
      </c>
      <c r="BC1566" s="48">
        <v>2.36</v>
      </c>
      <c r="BD1566" s="408" t="s">
        <v>85</v>
      </c>
      <c r="BE1566" s="412" t="s">
        <v>85</v>
      </c>
      <c r="BF1566" s="408" t="s">
        <v>85</v>
      </c>
      <c r="BG1566" s="412" t="s">
        <v>85</v>
      </c>
      <c r="BH1566" s="70">
        <v>24.69177336470629</v>
      </c>
      <c r="BI1566" s="50">
        <v>17.8740157480315</v>
      </c>
      <c r="BJ1566" s="50">
        <v>17.8740157480315</v>
      </c>
      <c r="BK1566" s="50">
        <v>9.8425196850393704</v>
      </c>
      <c r="BL1566" s="357">
        <v>5.1529000000000012E-2</v>
      </c>
      <c r="BM1566" s="5">
        <v>48</v>
      </c>
      <c r="BN1566" s="107" t="s">
        <v>3771</v>
      </c>
      <c r="BO1566" s="46" t="s">
        <v>3891</v>
      </c>
      <c r="BP1566" s="74" t="s">
        <v>3907</v>
      </c>
      <c r="BQ1566" s="74" t="s">
        <v>5194</v>
      </c>
      <c r="BR1566" s="74" t="s">
        <v>5195</v>
      </c>
      <c r="BS1566" s="74" t="s">
        <v>5169</v>
      </c>
      <c r="BT1566" s="74" t="s">
        <v>5196</v>
      </c>
      <c r="BU1566" s="74" t="s">
        <v>5197</v>
      </c>
      <c r="BV1566" s="74" t="s">
        <v>3909</v>
      </c>
      <c r="BW1566" s="74"/>
      <c r="BX1566" s="74"/>
      <c r="BY1566" s="74"/>
      <c r="BZ1566" s="338" t="s">
        <v>6051</v>
      </c>
      <c r="CA1566" s="423" t="s">
        <v>7350</v>
      </c>
      <c r="CB1566" s="338" t="s">
        <v>6053</v>
      </c>
      <c r="CC1566" s="423" t="s">
        <v>7351</v>
      </c>
      <c r="CD1566" s="311" t="str">
        <f t="shared" si="182"/>
        <v>DISCONTINUED - MR301 The Standard, 15x7, -6mm Offset, 5x4.5, 83mm Centerbore, Matte Black</v>
      </c>
      <c r="CE1566" s="311" t="s">
        <v>3721</v>
      </c>
      <c r="CF1566" s="311" t="s">
        <v>3720</v>
      </c>
      <c r="CG1566" s="300" t="str">
        <f t="shared" si="181"/>
        <v>STREET (3XX)</v>
      </c>
    </row>
    <row r="1567" spans="1:85" s="36" customFormat="1" ht="15" customHeight="1">
      <c r="A1567" s="571">
        <f t="shared" si="180"/>
        <v>1564</v>
      </c>
      <c r="B1567" s="92" t="s">
        <v>84</v>
      </c>
      <c r="C1567" s="92" t="s">
        <v>1038</v>
      </c>
      <c r="D1567" s="92" t="s">
        <v>4208</v>
      </c>
      <c r="E1567" s="129" t="s">
        <v>10479</v>
      </c>
      <c r="F1567" s="84" t="s">
        <v>10479</v>
      </c>
      <c r="G1567" s="83"/>
      <c r="H1567" s="83"/>
      <c r="I1567" s="72" t="s">
        <v>4211</v>
      </c>
      <c r="J1567" s="305">
        <v>44026</v>
      </c>
      <c r="K1567" s="417">
        <v>45996</v>
      </c>
      <c r="L1567" s="282" t="s">
        <v>1239</v>
      </c>
      <c r="M1567" s="328">
        <v>356</v>
      </c>
      <c r="N1567" s="85"/>
      <c r="O1567" s="409"/>
      <c r="P1567" s="29">
        <v>17</v>
      </c>
      <c r="Q1567" s="24">
        <v>8.5</v>
      </c>
      <c r="R1567" s="92" t="s">
        <v>1688</v>
      </c>
      <c r="S1567" s="3">
        <v>5</v>
      </c>
      <c r="T1567" s="29">
        <v>150</v>
      </c>
      <c r="U1567" s="29">
        <v>0</v>
      </c>
      <c r="V1567" s="16">
        <v>4.75</v>
      </c>
      <c r="W1567" s="93" t="s">
        <v>85</v>
      </c>
      <c r="X1567" s="16">
        <v>110.5</v>
      </c>
      <c r="Y1567" s="8">
        <v>29.14</v>
      </c>
      <c r="Z1567" s="47">
        <v>2650</v>
      </c>
      <c r="AA1567" s="71" t="s">
        <v>2165</v>
      </c>
      <c r="AB1567" s="71" t="s">
        <v>2845</v>
      </c>
      <c r="AC1567" s="47" t="s">
        <v>9714</v>
      </c>
      <c r="AD1567" s="74" t="s">
        <v>1598</v>
      </c>
      <c r="AE1567" s="46" t="s">
        <v>8501</v>
      </c>
      <c r="AF1567" s="82">
        <v>22</v>
      </c>
      <c r="AG1567" s="80" t="s">
        <v>85</v>
      </c>
      <c r="AH1567" s="73" t="s">
        <v>85</v>
      </c>
      <c r="AI1567" s="73" t="s">
        <v>85</v>
      </c>
      <c r="AJ1567" s="73" t="s">
        <v>1497</v>
      </c>
      <c r="AK1567" s="9">
        <v>1.1000000000000001</v>
      </c>
      <c r="AL1567" s="92" t="s">
        <v>237</v>
      </c>
      <c r="AM1567" s="92" t="s">
        <v>85</v>
      </c>
      <c r="AN1567" s="38" t="s">
        <v>85</v>
      </c>
      <c r="AO1567" s="92" t="s">
        <v>85</v>
      </c>
      <c r="AP1567" s="75">
        <v>16.2</v>
      </c>
      <c r="AQ1567" s="75">
        <v>60</v>
      </c>
      <c r="AR1567" s="3">
        <v>180</v>
      </c>
      <c r="AS1567" s="34">
        <v>0</v>
      </c>
      <c r="AT1567" s="34">
        <v>21</v>
      </c>
      <c r="AU1567" s="34">
        <v>55</v>
      </c>
      <c r="AV1567" s="34">
        <v>85</v>
      </c>
      <c r="AW1567" s="34">
        <v>208.8</v>
      </c>
      <c r="AX1567" s="94">
        <v>205.8</v>
      </c>
      <c r="AY1567" s="383">
        <v>103.35</v>
      </c>
      <c r="AZ1567" s="382">
        <v>32</v>
      </c>
      <c r="BA1567" s="382">
        <v>39.5</v>
      </c>
      <c r="BB1567" s="49">
        <v>21</v>
      </c>
      <c r="BC1567" s="48">
        <v>0.83</v>
      </c>
      <c r="BD1567" s="3" t="s">
        <v>85</v>
      </c>
      <c r="BE1567" s="412" t="s">
        <v>85</v>
      </c>
      <c r="BF1567" s="3" t="s">
        <v>85</v>
      </c>
      <c r="BG1567" s="412" t="s">
        <v>85</v>
      </c>
      <c r="BH1567" s="70">
        <v>33.770000000000003</v>
      </c>
      <c r="BI1567" s="50">
        <v>20.236220472440898</v>
      </c>
      <c r="BJ1567" s="50">
        <v>20.236220472440898</v>
      </c>
      <c r="BK1567" s="50">
        <v>11.417322834645701</v>
      </c>
      <c r="BL1567" s="357">
        <v>7.6616839999999839E-2</v>
      </c>
      <c r="BM1567" s="73">
        <v>36</v>
      </c>
      <c r="BN1567" s="107" t="s">
        <v>3771</v>
      </c>
      <c r="BO1567" s="46" t="s">
        <v>3891</v>
      </c>
      <c r="BP1567" s="29" t="s">
        <v>3907</v>
      </c>
      <c r="BQ1567" s="29" t="s">
        <v>4614</v>
      </c>
      <c r="BR1567" s="29" t="s">
        <v>5224</v>
      </c>
      <c r="BS1567" s="29" t="s">
        <v>5199</v>
      </c>
      <c r="BT1567" s="74" t="s">
        <v>5225</v>
      </c>
      <c r="BU1567" s="74" t="s">
        <v>5226</v>
      </c>
      <c r="BV1567" s="74" t="s">
        <v>4101</v>
      </c>
      <c r="BW1567" s="74" t="s">
        <v>3909</v>
      </c>
      <c r="BX1567" s="74"/>
      <c r="BY1567" s="74"/>
      <c r="BZ1567" s="300" t="s">
        <v>7887</v>
      </c>
      <c r="CA1567" s="363" t="s">
        <v>7888</v>
      </c>
      <c r="CB1567" s="300" t="s">
        <v>7889</v>
      </c>
      <c r="CC1567" s="363" t="s">
        <v>7890</v>
      </c>
      <c r="CD1567" s="311" t="str">
        <f t="shared" si="182"/>
        <v>DISCONTINUED - MR317, 17x8.5, 0mm Offset, 5x150, 110.5mm Centerbore, Matte Black</v>
      </c>
      <c r="CE1567" s="311" t="s">
        <v>3721</v>
      </c>
      <c r="CF1567" s="311" t="s">
        <v>3720</v>
      </c>
      <c r="CG1567" s="300" t="str">
        <f t="shared" si="181"/>
        <v>STREET (3XX)</v>
      </c>
    </row>
    <row r="1568" spans="1:85" s="36" customFormat="1" ht="15" customHeight="1">
      <c r="A1568" s="571">
        <f t="shared" si="180"/>
        <v>1565</v>
      </c>
      <c r="B1568" s="4" t="s">
        <v>84</v>
      </c>
      <c r="C1568" s="92" t="s">
        <v>1055</v>
      </c>
      <c r="D1568" s="3" t="s">
        <v>1113</v>
      </c>
      <c r="E1568" s="84" t="s">
        <v>10480</v>
      </c>
      <c r="F1568" s="84" t="s">
        <v>10480</v>
      </c>
      <c r="G1568" s="83" t="s">
        <v>1095</v>
      </c>
      <c r="H1568" s="83"/>
      <c r="I1568" s="346">
        <v>191682036033</v>
      </c>
      <c r="J1568" s="102">
        <v>45224.461739988423</v>
      </c>
      <c r="K1568" s="417">
        <v>45996</v>
      </c>
      <c r="L1568" s="282" t="s">
        <v>1239</v>
      </c>
      <c r="M1568" s="328">
        <v>408</v>
      </c>
      <c r="N1568" s="85"/>
      <c r="O1568" s="409"/>
      <c r="P1568" s="5">
        <v>15</v>
      </c>
      <c r="Q1568" s="70">
        <v>10</v>
      </c>
      <c r="R1568" s="92" t="s">
        <v>1089</v>
      </c>
      <c r="S1568" s="5">
        <v>6</v>
      </c>
      <c r="T1568" s="5">
        <v>5.5</v>
      </c>
      <c r="U1568" s="3">
        <v>25</v>
      </c>
      <c r="V1568" s="17">
        <v>6.5</v>
      </c>
      <c r="W1568" s="5" t="s">
        <v>3243</v>
      </c>
      <c r="X1568" s="17">
        <v>81.8</v>
      </c>
      <c r="Y1568" s="8">
        <v>22.487150742857512</v>
      </c>
      <c r="Z1568" s="47">
        <v>1600</v>
      </c>
      <c r="AA1568" s="72" t="s">
        <v>2165</v>
      </c>
      <c r="AB1568" s="72" t="s">
        <v>2845</v>
      </c>
      <c r="AC1568" s="47" t="s">
        <v>10481</v>
      </c>
      <c r="AD1568" s="82" t="s">
        <v>6780</v>
      </c>
      <c r="AE1568" s="46" t="s">
        <v>8503</v>
      </c>
      <c r="AF1568" s="82">
        <v>22</v>
      </c>
      <c r="AG1568" s="80" t="s">
        <v>85</v>
      </c>
      <c r="AH1568" s="2" t="s">
        <v>85</v>
      </c>
      <c r="AI1568" s="2" t="s">
        <v>85</v>
      </c>
      <c r="AJ1568" s="2" t="s">
        <v>85</v>
      </c>
      <c r="AK1568" s="9" t="s">
        <v>85</v>
      </c>
      <c r="AL1568" s="74" t="s">
        <v>237</v>
      </c>
      <c r="AM1568" s="74" t="s">
        <v>85</v>
      </c>
      <c r="AN1568" s="38" t="s">
        <v>85</v>
      </c>
      <c r="AO1568" s="74" t="s">
        <v>85</v>
      </c>
      <c r="AP1568" s="74">
        <v>14.1</v>
      </c>
      <c r="AQ1568" s="74">
        <v>60</v>
      </c>
      <c r="AR1568" s="74">
        <v>180</v>
      </c>
      <c r="AS1568" s="25">
        <v>0</v>
      </c>
      <c r="AT1568" s="25">
        <v>13</v>
      </c>
      <c r="AU1568" s="25">
        <v>22</v>
      </c>
      <c r="AV1568" s="25">
        <v>25</v>
      </c>
      <c r="AW1568" s="25">
        <v>179</v>
      </c>
      <c r="AX1568" s="25">
        <v>175</v>
      </c>
      <c r="AY1568" s="77">
        <v>78.3</v>
      </c>
      <c r="AZ1568" s="49">
        <v>27.8</v>
      </c>
      <c r="BA1568" s="49">
        <v>44</v>
      </c>
      <c r="BB1568" s="49">
        <v>52</v>
      </c>
      <c r="BC1568" s="48">
        <v>2.0499999999999998</v>
      </c>
      <c r="BD1568" s="3" t="s">
        <v>3189</v>
      </c>
      <c r="BE1568" s="412">
        <v>99</v>
      </c>
      <c r="BF1568" s="3" t="s">
        <v>1479</v>
      </c>
      <c r="BG1568" s="412">
        <v>11</v>
      </c>
      <c r="BH1568" s="70">
        <v>26.487150742857512</v>
      </c>
      <c r="BI1568" s="50">
        <v>17.8740157480315</v>
      </c>
      <c r="BJ1568" s="50">
        <v>17.8740157480315</v>
      </c>
      <c r="BK1568" s="50">
        <v>12.9133858267717</v>
      </c>
      <c r="BL1568" s="357">
        <v>6.7606048000000252E-2</v>
      </c>
      <c r="BM1568" s="5">
        <v>48</v>
      </c>
      <c r="BN1568" s="107" t="s">
        <v>3771</v>
      </c>
      <c r="BO1568" s="46" t="s">
        <v>3891</v>
      </c>
      <c r="BP1568" s="74" t="s">
        <v>3907</v>
      </c>
      <c r="BQ1568" s="44" t="s">
        <v>4615</v>
      </c>
      <c r="BR1568" s="44" t="s">
        <v>3932</v>
      </c>
      <c r="BS1568" s="74" t="s">
        <v>5167</v>
      </c>
      <c r="BT1568" s="74" t="s">
        <v>5168</v>
      </c>
      <c r="BU1568" s="74" t="s">
        <v>4616</v>
      </c>
      <c r="BV1568" s="74" t="s">
        <v>5169</v>
      </c>
      <c r="BW1568" s="74"/>
      <c r="BX1568" s="74"/>
      <c r="BY1568" s="74"/>
      <c r="BZ1568" s="300" t="s">
        <v>8250</v>
      </c>
      <c r="CA1568" s="356" t="s">
        <v>8251</v>
      </c>
      <c r="CB1568" s="300" t="s">
        <v>8252</v>
      </c>
      <c r="CC1568" s="356" t="s">
        <v>8253</v>
      </c>
      <c r="CD1568" s="311" t="str">
        <f t="shared" si="182"/>
        <v>DISCONTINUED - MR401 UTV Beadlock, 15x10, 6+4/+25mm Offset, 6x5.5, 81.8mm Centerbore, Matte Black, w/ BH-H24100</v>
      </c>
      <c r="CE1568" s="311" t="s">
        <v>3721</v>
      </c>
      <c r="CF1568" s="311" t="s">
        <v>3720</v>
      </c>
      <c r="CG1568" s="300" t="str">
        <f t="shared" si="181"/>
        <v>UTV (4XX)</v>
      </c>
    </row>
    <row r="1569" spans="1:85" s="36" customFormat="1" ht="15" customHeight="1">
      <c r="A1569" s="571">
        <f t="shared" si="180"/>
        <v>1566</v>
      </c>
      <c r="B1569" s="13" t="s">
        <v>84</v>
      </c>
      <c r="C1569" s="97" t="s">
        <v>1247</v>
      </c>
      <c r="D1569" s="75" t="s">
        <v>5487</v>
      </c>
      <c r="E1569" s="84" t="s">
        <v>10482</v>
      </c>
      <c r="F1569" s="84" t="s">
        <v>10482</v>
      </c>
      <c r="G1569" s="83"/>
      <c r="H1569" s="83"/>
      <c r="I1569" s="43" t="s">
        <v>4568</v>
      </c>
      <c r="J1569" s="316">
        <v>44202.427372685182</v>
      </c>
      <c r="K1569" s="417">
        <v>45996</v>
      </c>
      <c r="L1569" s="282" t="s">
        <v>1239</v>
      </c>
      <c r="M1569" s="328">
        <v>366</v>
      </c>
      <c r="N1569" s="85"/>
      <c r="O1569" s="409"/>
      <c r="P1569" s="75">
        <v>17</v>
      </c>
      <c r="Q1569" s="75">
        <v>8.5</v>
      </c>
      <c r="R1569" s="92" t="s">
        <v>1688</v>
      </c>
      <c r="S1569" s="75">
        <v>5</v>
      </c>
      <c r="T1569" s="75">
        <v>150</v>
      </c>
      <c r="U1569" s="75">
        <v>0</v>
      </c>
      <c r="V1569" s="68">
        <v>4.75</v>
      </c>
      <c r="W1569" s="95" t="s">
        <v>85</v>
      </c>
      <c r="X1569" s="68">
        <v>110.5</v>
      </c>
      <c r="Y1569" s="8">
        <v>26.565702593277752</v>
      </c>
      <c r="Z1569" s="47">
        <v>2650</v>
      </c>
      <c r="AA1569" s="43" t="s">
        <v>2165</v>
      </c>
      <c r="AB1569" s="72" t="s">
        <v>2845</v>
      </c>
      <c r="AC1569" s="47" t="s">
        <v>9714</v>
      </c>
      <c r="AD1569" s="74" t="s">
        <v>3941</v>
      </c>
      <c r="AE1569" s="46" t="s">
        <v>8501</v>
      </c>
      <c r="AF1569" s="82">
        <v>22</v>
      </c>
      <c r="AG1569" s="14" t="s">
        <v>85</v>
      </c>
      <c r="AH1569" s="14" t="s">
        <v>85</v>
      </c>
      <c r="AI1569" s="14" t="s">
        <v>85</v>
      </c>
      <c r="AJ1569" s="14" t="s">
        <v>85</v>
      </c>
      <c r="AK1569" s="9" t="s">
        <v>85</v>
      </c>
      <c r="AL1569" s="92" t="s">
        <v>236</v>
      </c>
      <c r="AM1569" s="75" t="s">
        <v>85</v>
      </c>
      <c r="AN1569" s="38" t="s">
        <v>85</v>
      </c>
      <c r="AO1569" s="75" t="s">
        <v>85</v>
      </c>
      <c r="AP1569" s="75">
        <v>16.2</v>
      </c>
      <c r="AQ1569" s="75">
        <v>60</v>
      </c>
      <c r="AR1569" s="75">
        <v>180</v>
      </c>
      <c r="AS1569" s="34">
        <v>0</v>
      </c>
      <c r="AT1569" s="34">
        <v>21</v>
      </c>
      <c r="AU1569" s="25">
        <v>45</v>
      </c>
      <c r="AV1569" s="34">
        <v>54</v>
      </c>
      <c r="AW1569" s="25">
        <v>208.7</v>
      </c>
      <c r="AX1569" s="67">
        <v>205.8</v>
      </c>
      <c r="AY1569" s="385">
        <v>103.35</v>
      </c>
      <c r="AZ1569" s="382">
        <v>31.42</v>
      </c>
      <c r="BA1569" s="382">
        <v>40.299999999999997</v>
      </c>
      <c r="BB1569" s="49">
        <v>31</v>
      </c>
      <c r="BC1569" s="48">
        <v>1.22</v>
      </c>
      <c r="BD1569" s="13" t="s">
        <v>85</v>
      </c>
      <c r="BE1569" s="412" t="s">
        <v>85</v>
      </c>
      <c r="BF1569" s="13" t="s">
        <v>85</v>
      </c>
      <c r="BG1569" s="412" t="s">
        <v>85</v>
      </c>
      <c r="BH1569" s="70">
        <v>31.07</v>
      </c>
      <c r="BI1569" s="50">
        <v>20.236220472440898</v>
      </c>
      <c r="BJ1569" s="50">
        <v>20.236220472440898</v>
      </c>
      <c r="BK1569" s="50">
        <v>11.417322834645701</v>
      </c>
      <c r="BL1569" s="357">
        <v>7.6616839999999839E-2</v>
      </c>
      <c r="BM1569" s="73">
        <v>36</v>
      </c>
      <c r="BN1569" s="107" t="s">
        <v>10367</v>
      </c>
      <c r="BO1569" s="46" t="s">
        <v>3891</v>
      </c>
      <c r="BP1569" s="74" t="s">
        <v>4730</v>
      </c>
      <c r="BQ1569" s="74" t="s">
        <v>3907</v>
      </c>
      <c r="BR1569" s="74" t="s">
        <v>5031</v>
      </c>
      <c r="BS1569" s="74" t="s">
        <v>2734</v>
      </c>
      <c r="BT1569" s="74" t="s">
        <v>4116</v>
      </c>
      <c r="BU1569" s="74" t="s">
        <v>5126</v>
      </c>
      <c r="BV1569" s="74" t="s">
        <v>5127</v>
      </c>
      <c r="BW1569" s="74" t="s">
        <v>4101</v>
      </c>
      <c r="BX1569" s="74" t="s">
        <v>3909</v>
      </c>
      <c r="BY1569" s="74"/>
      <c r="BZ1569" s="334" t="s">
        <v>8376</v>
      </c>
      <c r="CA1569" s="364" t="s">
        <v>8377</v>
      </c>
      <c r="CB1569" s="337" t="s">
        <v>8378</v>
      </c>
      <c r="CC1569" s="364" t="s">
        <v>8379</v>
      </c>
      <c r="CD1569" s="311" t="str">
        <f t="shared" si="182"/>
        <v>DISCONTINUED - MR705 Bead Grip, 17x8.5, 0mm Offset, 5x150, 110.5mm Centerbore, Matte Black</v>
      </c>
      <c r="CE1569" s="311" t="s">
        <v>3721</v>
      </c>
      <c r="CF1569" s="311" t="s">
        <v>3720</v>
      </c>
      <c r="CG1569" s="300" t="str">
        <f t="shared" si="181"/>
        <v>TRAIL (7XX)</v>
      </c>
    </row>
    <row r="1570" spans="1:85" s="36" customFormat="1" ht="15" customHeight="1">
      <c r="A1570" s="571">
        <f t="shared" si="180"/>
        <v>1567</v>
      </c>
      <c r="B1570" s="13" t="s">
        <v>84</v>
      </c>
      <c r="C1570" s="97" t="s">
        <v>1247</v>
      </c>
      <c r="D1570" s="75" t="s">
        <v>6665</v>
      </c>
      <c r="E1570" s="84" t="s">
        <v>10483</v>
      </c>
      <c r="F1570" s="84" t="s">
        <v>10483</v>
      </c>
      <c r="G1570" s="83"/>
      <c r="H1570" s="83"/>
      <c r="I1570" s="72" t="s">
        <v>6703</v>
      </c>
      <c r="J1570" s="102">
        <v>45188.393750000003</v>
      </c>
      <c r="K1570" s="417">
        <v>45996</v>
      </c>
      <c r="L1570" s="282" t="s">
        <v>1239</v>
      </c>
      <c r="M1570" s="328">
        <v>429</v>
      </c>
      <c r="N1570" s="85"/>
      <c r="O1570" s="409"/>
      <c r="P1570" s="75">
        <v>18</v>
      </c>
      <c r="Q1570" s="8">
        <v>9</v>
      </c>
      <c r="R1570" s="92" t="s">
        <v>1089</v>
      </c>
      <c r="S1570" s="75">
        <v>6</v>
      </c>
      <c r="T1570" s="75">
        <v>5.5</v>
      </c>
      <c r="U1570" s="75">
        <v>12</v>
      </c>
      <c r="V1570" s="77">
        <v>5.44</v>
      </c>
      <c r="W1570" s="95" t="s">
        <v>85</v>
      </c>
      <c r="X1570" s="68">
        <v>106.25</v>
      </c>
      <c r="Y1570" s="39">
        <v>32.347349999999999</v>
      </c>
      <c r="Z1570" s="47">
        <v>2650</v>
      </c>
      <c r="AA1570" s="43" t="s">
        <v>2516</v>
      </c>
      <c r="AB1570" s="72" t="s">
        <v>2850</v>
      </c>
      <c r="AC1570" s="47" t="s">
        <v>10484</v>
      </c>
      <c r="AD1570" s="74" t="s">
        <v>3941</v>
      </c>
      <c r="AE1570" s="46" t="s">
        <v>8501</v>
      </c>
      <c r="AF1570" s="82">
        <v>22</v>
      </c>
      <c r="AG1570" s="14" t="s">
        <v>85</v>
      </c>
      <c r="AH1570" s="9" t="s">
        <v>85</v>
      </c>
      <c r="AI1570" s="9" t="s">
        <v>85</v>
      </c>
      <c r="AJ1570" s="14" t="s">
        <v>85</v>
      </c>
      <c r="AK1570" s="9" t="s">
        <v>85</v>
      </c>
      <c r="AL1570" s="92" t="s">
        <v>236</v>
      </c>
      <c r="AM1570" s="75" t="s">
        <v>1649</v>
      </c>
      <c r="AN1570" s="38">
        <v>2.75</v>
      </c>
      <c r="AO1570" s="3">
        <v>78.3</v>
      </c>
      <c r="AP1570" s="75">
        <v>16.2</v>
      </c>
      <c r="AQ1570" s="75">
        <v>60</v>
      </c>
      <c r="AR1570" s="75">
        <v>175</v>
      </c>
      <c r="AS1570" s="34">
        <v>4.9000000000000004</v>
      </c>
      <c r="AT1570" s="34">
        <v>23.4</v>
      </c>
      <c r="AU1570" s="25">
        <v>38.200000000000003</v>
      </c>
      <c r="AV1570" s="34">
        <v>43.8</v>
      </c>
      <c r="AW1570" s="25">
        <v>222.9</v>
      </c>
      <c r="AX1570" s="67">
        <v>216.4</v>
      </c>
      <c r="AY1570" s="384">
        <v>103.35</v>
      </c>
      <c r="AZ1570" s="382">
        <v>34.6</v>
      </c>
      <c r="BA1570" s="382">
        <v>40.909999999999997</v>
      </c>
      <c r="BB1570" s="49">
        <v>32</v>
      </c>
      <c r="BC1570" s="48">
        <v>1.26</v>
      </c>
      <c r="BD1570" s="13" t="s">
        <v>85</v>
      </c>
      <c r="BE1570" s="412" t="s">
        <v>85</v>
      </c>
      <c r="BF1570" s="13" t="s">
        <v>85</v>
      </c>
      <c r="BG1570" s="412" t="s">
        <v>85</v>
      </c>
      <c r="BH1570" s="70">
        <v>38.22</v>
      </c>
      <c r="BI1570" s="50">
        <v>21.141732283464599</v>
      </c>
      <c r="BJ1570" s="50">
        <v>21.141732283464599</v>
      </c>
      <c r="BK1570" s="50">
        <v>11.929133858267701</v>
      </c>
      <c r="BL1570" s="357">
        <v>8.7375807000000152E-2</v>
      </c>
      <c r="BM1570" s="14">
        <v>36</v>
      </c>
      <c r="BN1570" s="107" t="s">
        <v>10367</v>
      </c>
      <c r="BO1570" s="46" t="s">
        <v>3891</v>
      </c>
      <c r="BP1570" s="74" t="s">
        <v>4730</v>
      </c>
      <c r="BQ1570" s="74" t="s">
        <v>3907</v>
      </c>
      <c r="BR1570" s="74" t="s">
        <v>10140</v>
      </c>
      <c r="BS1570" s="74" t="s">
        <v>10141</v>
      </c>
      <c r="BT1570" s="74" t="s">
        <v>4116</v>
      </c>
      <c r="BU1570" s="74" t="s">
        <v>10142</v>
      </c>
      <c r="BV1570" s="74" t="s">
        <v>5127</v>
      </c>
      <c r="BW1570" s="74" t="s">
        <v>4101</v>
      </c>
      <c r="BX1570" s="74" t="s">
        <v>3909</v>
      </c>
      <c r="BY1570" s="74" t="s">
        <v>6577</v>
      </c>
      <c r="BZ1570" s="334" t="s">
        <v>8420</v>
      </c>
      <c r="CA1570" s="364" t="s">
        <v>8421</v>
      </c>
      <c r="CB1570" s="334" t="s">
        <v>8418</v>
      </c>
      <c r="CC1570" s="364" t="s">
        <v>8419</v>
      </c>
      <c r="CD1570" s="311" t="str">
        <f t="shared" si="182"/>
        <v>DISCONTINUED - MR708 Bead Grip, 18x9, +12mm Offset, 6x5.5, 106.25mm Centerbore, Gloss Titanium</v>
      </c>
      <c r="CE1570" s="311" t="s">
        <v>3721</v>
      </c>
      <c r="CF1570" s="311" t="s">
        <v>3720</v>
      </c>
      <c r="CG1570" s="300" t="str">
        <f t="shared" si="181"/>
        <v>TRAIL (7XX)</v>
      </c>
    </row>
    <row r="1571" spans="1:85" s="36" customFormat="1" ht="15" customHeight="1">
      <c r="A1571" s="571">
        <f t="shared" si="180"/>
        <v>1568</v>
      </c>
      <c r="B1571" s="408" t="s">
        <v>84</v>
      </c>
      <c r="C1571" s="408" t="s">
        <v>1038</v>
      </c>
      <c r="D1571" s="408" t="s">
        <v>1080</v>
      </c>
      <c r="E1571" s="84" t="s">
        <v>10517</v>
      </c>
      <c r="F1571" s="84" t="s">
        <v>10517</v>
      </c>
      <c r="G1571" s="83"/>
      <c r="H1571" s="83"/>
      <c r="I1571" s="72" t="s">
        <v>280</v>
      </c>
      <c r="J1571" s="305">
        <v>40544</v>
      </c>
      <c r="K1571" s="417">
        <v>45996</v>
      </c>
      <c r="L1571" s="282" t="s">
        <v>1239</v>
      </c>
      <c r="M1571" s="328">
        <v>335</v>
      </c>
      <c r="N1571" s="85"/>
      <c r="O1571" s="409"/>
      <c r="P1571" s="408">
        <v>17</v>
      </c>
      <c r="Q1571" s="8">
        <v>8.5</v>
      </c>
      <c r="R1571" s="408" t="s">
        <v>1692</v>
      </c>
      <c r="S1571" s="3">
        <v>5</v>
      </c>
      <c r="T1571" s="25">
        <v>5</v>
      </c>
      <c r="U1571" s="3">
        <v>0</v>
      </c>
      <c r="V1571" s="16">
        <v>4.75</v>
      </c>
      <c r="W1571" s="410" t="s">
        <v>85</v>
      </c>
      <c r="X1571" s="16">
        <v>94</v>
      </c>
      <c r="Y1571" s="8">
        <v>30.45</v>
      </c>
      <c r="Z1571" s="47">
        <v>2650</v>
      </c>
      <c r="AA1571" s="72" t="s">
        <v>2165</v>
      </c>
      <c r="AB1571" s="72" t="s">
        <v>2845</v>
      </c>
      <c r="AC1571" s="47" t="s">
        <v>9713</v>
      </c>
      <c r="AD1571" s="73" t="s">
        <v>1662</v>
      </c>
      <c r="AE1571" s="46" t="s">
        <v>8503</v>
      </c>
      <c r="AF1571" s="82">
        <v>33</v>
      </c>
      <c r="AG1571" s="80" t="s">
        <v>85</v>
      </c>
      <c r="AH1571" s="408" t="s">
        <v>85</v>
      </c>
      <c r="AI1571" s="73" t="s">
        <v>2858</v>
      </c>
      <c r="AJ1571" s="408" t="s">
        <v>1826</v>
      </c>
      <c r="AK1571" s="9">
        <v>1.1000000000000001</v>
      </c>
      <c r="AL1571" s="408" t="s">
        <v>237</v>
      </c>
      <c r="AM1571" s="408" t="s">
        <v>85</v>
      </c>
      <c r="AN1571" s="38" t="s">
        <v>85</v>
      </c>
      <c r="AO1571" s="408" t="s">
        <v>85</v>
      </c>
      <c r="AP1571" s="75">
        <v>16.2</v>
      </c>
      <c r="AQ1571" s="75">
        <v>60</v>
      </c>
      <c r="AR1571" s="408">
        <v>160</v>
      </c>
      <c r="AS1571" s="25">
        <v>9.1999999999999993</v>
      </c>
      <c r="AT1571" s="25">
        <v>18.3</v>
      </c>
      <c r="AU1571" s="25">
        <v>30.1</v>
      </c>
      <c r="AV1571" s="25">
        <v>29.3</v>
      </c>
      <c r="AW1571" s="25">
        <v>208.4</v>
      </c>
      <c r="AX1571" s="411">
        <v>204.8</v>
      </c>
      <c r="AY1571" s="410">
        <v>88.8</v>
      </c>
      <c r="AZ1571" s="49">
        <v>79.8</v>
      </c>
      <c r="BA1571" s="49">
        <v>79.8</v>
      </c>
      <c r="BB1571" s="49">
        <v>70</v>
      </c>
      <c r="BC1571" s="48">
        <v>2.76</v>
      </c>
      <c r="BD1571" s="408" t="s">
        <v>85</v>
      </c>
      <c r="BE1571" s="412" t="s">
        <v>85</v>
      </c>
      <c r="BF1571" s="408" t="s">
        <v>85</v>
      </c>
      <c r="BG1571" s="412" t="s">
        <v>85</v>
      </c>
      <c r="BH1571" s="70">
        <v>34.480297805714855</v>
      </c>
      <c r="BI1571" s="50">
        <v>20.236220472440898</v>
      </c>
      <c r="BJ1571" s="50">
        <v>20.236220472440898</v>
      </c>
      <c r="BK1571" s="50">
        <v>11.417322834645701</v>
      </c>
      <c r="BL1571" s="357">
        <v>7.6616839999999839E-2</v>
      </c>
      <c r="BM1571" s="73">
        <v>36</v>
      </c>
      <c r="BN1571" s="107" t="s">
        <v>3771</v>
      </c>
      <c r="BO1571" s="46" t="s">
        <v>3891</v>
      </c>
      <c r="BP1571" s="74" t="s">
        <v>3907</v>
      </c>
      <c r="BQ1571" s="74" t="s">
        <v>5194</v>
      </c>
      <c r="BR1571" s="74" t="s">
        <v>5195</v>
      </c>
      <c r="BS1571" s="74" t="s">
        <v>5169</v>
      </c>
      <c r="BT1571" s="74" t="s">
        <v>5196</v>
      </c>
      <c r="BU1571" s="74" t="s">
        <v>5197</v>
      </c>
      <c r="BV1571" s="74" t="s">
        <v>3909</v>
      </c>
      <c r="BW1571" s="74"/>
      <c r="BX1571" s="74"/>
      <c r="BY1571" s="74"/>
      <c r="BZ1571" s="338" t="s">
        <v>6051</v>
      </c>
      <c r="CA1571" s="423" t="s">
        <v>7350</v>
      </c>
      <c r="CB1571" s="338" t="s">
        <v>6053</v>
      </c>
      <c r="CC1571" s="423" t="s">
        <v>7351</v>
      </c>
      <c r="CD1571" s="311" t="str">
        <f t="shared" ref="CD1571:CD1573" si="183">CONCATENATE("DISCONTINUED"," ","-"," ",D1571,", ",P1571,"x",Q1571,", ",IF(W1571="N/A", "", CONCATENATE(W1571, "/")),IF(U1571&gt;0, CONCATENATE("+",U1571), U1571),"mm Offset, ",R1571,", ",X1571,"mm Centerbore, ",PROPER(AA1571), "", IF(BF1571="N/A", "", CONCATENATE(", w/ ", BF1571)))</f>
        <v>DISCONTINUED - MR301 The Standard, 17x8.5, 0mm Offset, 5x5, 94mm Centerbore, Matte Black</v>
      </c>
      <c r="CE1571" s="311" t="s">
        <v>3721</v>
      </c>
      <c r="CF1571" s="311" t="s">
        <v>3720</v>
      </c>
      <c r="CG1571" s="300" t="str">
        <f t="shared" si="181"/>
        <v>STREET (3XX)</v>
      </c>
    </row>
    <row r="1572" spans="1:85" s="36" customFormat="1" ht="15" customHeight="1">
      <c r="A1572" s="571">
        <f t="shared" si="180"/>
        <v>1569</v>
      </c>
      <c r="B1572" s="13" t="s">
        <v>84</v>
      </c>
      <c r="C1572" s="97" t="s">
        <v>6891</v>
      </c>
      <c r="D1572" s="75" t="s">
        <v>6888</v>
      </c>
      <c r="E1572" s="84" t="s">
        <v>10518</v>
      </c>
      <c r="F1572" s="84" t="s">
        <v>10518</v>
      </c>
      <c r="G1572" s="83"/>
      <c r="H1572" s="83"/>
      <c r="I1572" s="72" t="s">
        <v>7030</v>
      </c>
      <c r="J1572" s="102">
        <v>45349.429861111108</v>
      </c>
      <c r="K1572" s="417">
        <v>45996</v>
      </c>
      <c r="L1572" s="282" t="s">
        <v>1239</v>
      </c>
      <c r="M1572" s="328">
        <v>414</v>
      </c>
      <c r="N1572" s="85"/>
      <c r="O1572" s="409"/>
      <c r="P1572" s="75">
        <v>20</v>
      </c>
      <c r="Q1572" s="8">
        <v>9</v>
      </c>
      <c r="R1572" s="92" t="s">
        <v>1701</v>
      </c>
      <c r="S1572" s="75">
        <v>8</v>
      </c>
      <c r="T1572" s="75">
        <v>180</v>
      </c>
      <c r="U1572" s="75">
        <v>0</v>
      </c>
      <c r="V1572" s="77">
        <v>4.95</v>
      </c>
      <c r="W1572" s="95" t="s">
        <v>85</v>
      </c>
      <c r="X1572" s="68">
        <v>124.1</v>
      </c>
      <c r="Y1572" s="39">
        <v>35.273961949580411</v>
      </c>
      <c r="Z1572" s="47">
        <v>3640</v>
      </c>
      <c r="AA1572" s="43" t="s">
        <v>4122</v>
      </c>
      <c r="AB1572" s="72" t="s">
        <v>2845</v>
      </c>
      <c r="AC1572" s="47" t="s">
        <v>9681</v>
      </c>
      <c r="AD1572" s="74" t="s">
        <v>7421</v>
      </c>
      <c r="AE1572" s="46" t="s">
        <v>8501</v>
      </c>
      <c r="AF1572" s="82">
        <v>22</v>
      </c>
      <c r="AG1572" s="14" t="s">
        <v>85</v>
      </c>
      <c r="AH1572" s="9" t="s">
        <v>85</v>
      </c>
      <c r="AI1572" s="9" t="s">
        <v>85</v>
      </c>
      <c r="AJ1572" s="14" t="s">
        <v>85</v>
      </c>
      <c r="AK1572" s="9" t="s">
        <v>85</v>
      </c>
      <c r="AL1572" s="92" t="s">
        <v>236</v>
      </c>
      <c r="AM1572" s="75" t="s">
        <v>85</v>
      </c>
      <c r="AN1572" s="38" t="s">
        <v>85</v>
      </c>
      <c r="AO1572" s="75" t="s">
        <v>85</v>
      </c>
      <c r="AP1572" s="75">
        <v>16.2</v>
      </c>
      <c r="AQ1572" s="75">
        <v>60</v>
      </c>
      <c r="AR1572" s="75">
        <v>210</v>
      </c>
      <c r="AS1572" s="34">
        <v>0</v>
      </c>
      <c r="AT1572" s="34">
        <v>0</v>
      </c>
      <c r="AU1572" s="25">
        <v>31.2</v>
      </c>
      <c r="AV1572" s="34">
        <v>47.3</v>
      </c>
      <c r="AW1572" s="25">
        <v>231.8</v>
      </c>
      <c r="AX1572" s="67">
        <v>227.4</v>
      </c>
      <c r="AY1572" s="77">
        <v>124.1</v>
      </c>
      <c r="AZ1572" s="49">
        <v>86</v>
      </c>
      <c r="BA1572" s="49">
        <v>86</v>
      </c>
      <c r="BB1572" s="49">
        <v>55.6</v>
      </c>
      <c r="BC1572" s="48">
        <v>2.19</v>
      </c>
      <c r="BD1572" s="13" t="s">
        <v>85</v>
      </c>
      <c r="BE1572" s="412" t="s">
        <v>85</v>
      </c>
      <c r="BF1572" s="13" t="s">
        <v>85</v>
      </c>
      <c r="BG1572" s="412" t="s">
        <v>85</v>
      </c>
      <c r="BH1572" s="70">
        <v>39.773961949580411</v>
      </c>
      <c r="BI1572" s="50">
        <v>23.228346456692901</v>
      </c>
      <c r="BJ1572" s="50">
        <v>23.228346456692901</v>
      </c>
      <c r="BK1572" s="50">
        <v>11.771653543307099</v>
      </c>
      <c r="BL1572" s="357">
        <v>0.10408189999999996</v>
      </c>
      <c r="BM1572" s="408">
        <v>20</v>
      </c>
      <c r="BN1572" s="107" t="s">
        <v>3771</v>
      </c>
      <c r="BO1572" s="46" t="s">
        <v>3891</v>
      </c>
      <c r="BP1572" s="74" t="s">
        <v>3907</v>
      </c>
      <c r="BQ1572" s="74" t="s">
        <v>7492</v>
      </c>
      <c r="BR1572" s="74" t="s">
        <v>7489</v>
      </c>
      <c r="BS1572" s="74" t="s">
        <v>7493</v>
      </c>
      <c r="BT1572" s="74" t="s">
        <v>7490</v>
      </c>
      <c r="BU1572" s="74" t="s">
        <v>3909</v>
      </c>
      <c r="BV1572" s="74" t="s">
        <v>7491</v>
      </c>
      <c r="BW1572" s="74"/>
      <c r="BX1572" s="74"/>
      <c r="BY1572" s="74"/>
      <c r="BZ1572" s="334" t="s">
        <v>8585</v>
      </c>
      <c r="CA1572" s="364" t="s">
        <v>8586</v>
      </c>
      <c r="CB1572" s="337" t="s">
        <v>8587</v>
      </c>
      <c r="CC1572" s="364" t="s">
        <v>8588</v>
      </c>
      <c r="CD1572" s="311" t="str">
        <f t="shared" si="183"/>
        <v>DISCONTINUED - MR803, 20x9, 0mm Offset, 8x180, 124.1mm Centerbore, Gloss Black</v>
      </c>
      <c r="CE1572" s="311" t="s">
        <v>3721</v>
      </c>
      <c r="CF1572" s="311" t="s">
        <v>3720</v>
      </c>
      <c r="CG1572" s="300" t="str">
        <f t="shared" si="181"/>
        <v>RAISED (8XX)</v>
      </c>
    </row>
    <row r="1573" spans="1:85" s="36" customFormat="1" ht="15" customHeight="1">
      <c r="A1573" s="571">
        <f t="shared" si="180"/>
        <v>1570</v>
      </c>
      <c r="B1573" s="13" t="s">
        <v>84</v>
      </c>
      <c r="C1573" s="97" t="s">
        <v>6891</v>
      </c>
      <c r="D1573" s="75" t="s">
        <v>6888</v>
      </c>
      <c r="E1573" s="84" t="s">
        <v>10519</v>
      </c>
      <c r="F1573" s="84" t="s">
        <v>10519</v>
      </c>
      <c r="G1573" s="83"/>
      <c r="H1573" s="83"/>
      <c r="I1573" s="72" t="s">
        <v>7059</v>
      </c>
      <c r="J1573" s="102">
        <v>45349.429872685185</v>
      </c>
      <c r="K1573" s="417">
        <v>45996</v>
      </c>
      <c r="L1573" s="282" t="s">
        <v>1239</v>
      </c>
      <c r="M1573" s="328">
        <v>459</v>
      </c>
      <c r="N1573" s="85"/>
      <c r="O1573" s="409"/>
      <c r="P1573" s="75">
        <v>22</v>
      </c>
      <c r="Q1573" s="8">
        <v>9</v>
      </c>
      <c r="R1573" s="92" t="s">
        <v>1089</v>
      </c>
      <c r="S1573" s="75">
        <v>6</v>
      </c>
      <c r="T1573" s="75">
        <v>5.5</v>
      </c>
      <c r="U1573" s="75">
        <v>20</v>
      </c>
      <c r="V1573" s="77">
        <v>5.75</v>
      </c>
      <c r="W1573" s="95" t="s">
        <v>85</v>
      </c>
      <c r="X1573" s="68">
        <v>106.25</v>
      </c>
      <c r="Y1573" s="39">
        <v>40.565056242017469</v>
      </c>
      <c r="Z1573" s="47">
        <v>2650</v>
      </c>
      <c r="AA1573" s="43" t="s">
        <v>7279</v>
      </c>
      <c r="AB1573" s="72" t="s">
        <v>2850</v>
      </c>
      <c r="AC1573" s="47" t="s">
        <v>10378</v>
      </c>
      <c r="AD1573" s="74" t="s">
        <v>7430</v>
      </c>
      <c r="AE1573" s="46" t="s">
        <v>8501</v>
      </c>
      <c r="AF1573" s="82">
        <v>22</v>
      </c>
      <c r="AG1573" s="14" t="s">
        <v>85</v>
      </c>
      <c r="AH1573" s="9" t="s">
        <v>85</v>
      </c>
      <c r="AI1573" s="9" t="s">
        <v>85</v>
      </c>
      <c r="AJ1573" s="14" t="s">
        <v>85</v>
      </c>
      <c r="AK1573" s="9" t="s">
        <v>85</v>
      </c>
      <c r="AL1573" s="92" t="s">
        <v>236</v>
      </c>
      <c r="AM1573" s="75" t="s">
        <v>1649</v>
      </c>
      <c r="AN1573" s="38">
        <v>2.75</v>
      </c>
      <c r="AO1573" s="3">
        <v>78.3</v>
      </c>
      <c r="AP1573" s="75">
        <v>16.2</v>
      </c>
      <c r="AQ1573" s="75">
        <v>60</v>
      </c>
      <c r="AR1573" s="75">
        <v>170</v>
      </c>
      <c r="AS1573" s="34">
        <v>10.3</v>
      </c>
      <c r="AT1573" s="34">
        <v>25.6</v>
      </c>
      <c r="AU1573" s="25">
        <v>40.200000000000003</v>
      </c>
      <c r="AV1573" s="34">
        <v>45.1</v>
      </c>
      <c r="AW1573" s="25">
        <v>256.5</v>
      </c>
      <c r="AX1573" s="67">
        <v>252.1</v>
      </c>
      <c r="AY1573" s="77">
        <v>94.8</v>
      </c>
      <c r="AZ1573" s="49">
        <v>41.2</v>
      </c>
      <c r="BA1573" s="49">
        <v>55.9</v>
      </c>
      <c r="BB1573" s="49">
        <v>46.4</v>
      </c>
      <c r="BC1573" s="48">
        <v>1.83</v>
      </c>
      <c r="BD1573" s="13" t="s">
        <v>85</v>
      </c>
      <c r="BE1573" s="412" t="s">
        <v>85</v>
      </c>
      <c r="BF1573" s="13" t="s">
        <v>85</v>
      </c>
      <c r="BG1573" s="412" t="s">
        <v>85</v>
      </c>
      <c r="BH1573" s="70">
        <v>45.065056242017469</v>
      </c>
      <c r="BI1573" s="50">
        <v>24.803100000000001</v>
      </c>
      <c r="BJ1573" s="50">
        <v>24.803100000000001</v>
      </c>
      <c r="BK1573" s="50">
        <v>11.417299999999999</v>
      </c>
      <c r="BL1573" s="357">
        <v>0.1151003093953812</v>
      </c>
      <c r="BM1573" s="14">
        <v>18</v>
      </c>
      <c r="BN1573" s="107" t="s">
        <v>3771</v>
      </c>
      <c r="BO1573" s="46" t="s">
        <v>3891</v>
      </c>
      <c r="BP1573" s="74" t="s">
        <v>3907</v>
      </c>
      <c r="BQ1573" s="74" t="s">
        <v>7492</v>
      </c>
      <c r="BR1573" s="74" t="s">
        <v>7489</v>
      </c>
      <c r="BS1573" s="74" t="s">
        <v>7493</v>
      </c>
      <c r="BT1573" s="74" t="s">
        <v>7490</v>
      </c>
      <c r="BU1573" s="74" t="s">
        <v>3909</v>
      </c>
      <c r="BV1573" s="74" t="s">
        <v>7491</v>
      </c>
      <c r="BW1573" s="74"/>
      <c r="BX1573" s="74"/>
      <c r="BY1573" s="74"/>
      <c r="BZ1573" s="334" t="s">
        <v>8581</v>
      </c>
      <c r="CA1573" s="364" t="s">
        <v>8582</v>
      </c>
      <c r="CB1573" s="337" t="s">
        <v>8583</v>
      </c>
      <c r="CC1573" s="364" t="s">
        <v>8584</v>
      </c>
      <c r="CD1573" s="311" t="str">
        <f t="shared" si="183"/>
        <v>DISCONTINUED - MR803, 22x9, +20mm Offset, 6x5.5, 106.25mm Centerbore, Gloss Titanium - Machined Lip</v>
      </c>
      <c r="CE1573" s="311" t="s">
        <v>3721</v>
      </c>
      <c r="CF1573" s="311" t="s">
        <v>3720</v>
      </c>
      <c r="CG1573" s="300" t="str">
        <f t="shared" si="181"/>
        <v>RAISED (8XX)</v>
      </c>
    </row>
    <row r="1574" spans="1:85" s="36" customFormat="1" ht="15" customHeight="1">
      <c r="A1574" s="571">
        <f t="shared" si="180"/>
        <v>1571</v>
      </c>
      <c r="B1574" s="4" t="s">
        <v>84</v>
      </c>
      <c r="C1574" s="92" t="s">
        <v>1038</v>
      </c>
      <c r="D1574" s="92" t="s">
        <v>5782</v>
      </c>
      <c r="E1574" s="84" t="s">
        <v>10520</v>
      </c>
      <c r="F1574" s="84" t="s">
        <v>10520</v>
      </c>
      <c r="G1574" s="83"/>
      <c r="H1574" s="83"/>
      <c r="I1574" s="346">
        <v>191682032615</v>
      </c>
      <c r="J1574" s="305">
        <v>44790.412169444447</v>
      </c>
      <c r="K1574" s="417">
        <v>45996</v>
      </c>
      <c r="L1574" s="282" t="s">
        <v>1239</v>
      </c>
      <c r="M1574" s="328">
        <v>482</v>
      </c>
      <c r="N1574" s="85"/>
      <c r="O1574" s="409"/>
      <c r="P1574" s="29">
        <v>20</v>
      </c>
      <c r="Q1574" s="8">
        <v>9</v>
      </c>
      <c r="R1574" s="92" t="s">
        <v>1699</v>
      </c>
      <c r="S1574" s="3">
        <v>8</v>
      </c>
      <c r="T1574" s="29">
        <v>6.5</v>
      </c>
      <c r="U1574" s="29">
        <v>18</v>
      </c>
      <c r="V1574" s="16" t="s">
        <v>5777</v>
      </c>
      <c r="W1574" s="93" t="s">
        <v>85</v>
      </c>
      <c r="X1574" s="16" t="s">
        <v>5774</v>
      </c>
      <c r="Y1574" s="8">
        <v>40.01</v>
      </c>
      <c r="Z1574" s="47">
        <v>3640</v>
      </c>
      <c r="AA1574" s="11" t="s">
        <v>4122</v>
      </c>
      <c r="AB1574" s="11" t="s">
        <v>2845</v>
      </c>
      <c r="AC1574" s="47" t="s">
        <v>9723</v>
      </c>
      <c r="AD1574" s="74" t="s">
        <v>4926</v>
      </c>
      <c r="AE1574" s="46" t="s">
        <v>8503</v>
      </c>
      <c r="AF1574" s="82">
        <v>33</v>
      </c>
      <c r="AG1574" s="80" t="s">
        <v>85</v>
      </c>
      <c r="AH1574" s="73" t="s">
        <v>85</v>
      </c>
      <c r="AI1574" s="73" t="s">
        <v>2863</v>
      </c>
      <c r="AJ1574" s="73" t="s">
        <v>85</v>
      </c>
      <c r="AK1574" s="9" t="s">
        <v>85</v>
      </c>
      <c r="AL1574" s="13" t="s">
        <v>237</v>
      </c>
      <c r="AM1574" s="75" t="s">
        <v>85</v>
      </c>
      <c r="AN1574" s="38" t="s">
        <v>85</v>
      </c>
      <c r="AO1574" s="3" t="s">
        <v>85</v>
      </c>
      <c r="AP1574" s="75">
        <v>16.2</v>
      </c>
      <c r="AQ1574" s="75">
        <v>60</v>
      </c>
      <c r="AR1574" s="3">
        <v>200</v>
      </c>
      <c r="AS1574" s="34">
        <v>0</v>
      </c>
      <c r="AT1574" s="34">
        <v>0</v>
      </c>
      <c r="AU1574" s="34">
        <v>32</v>
      </c>
      <c r="AV1574" s="34">
        <v>52</v>
      </c>
      <c r="AW1574" s="34">
        <v>246</v>
      </c>
      <c r="AX1574" s="94">
        <v>238</v>
      </c>
      <c r="AY1574" s="381">
        <v>128</v>
      </c>
      <c r="AZ1574" s="382">
        <v>108</v>
      </c>
      <c r="BA1574" s="382">
        <v>108</v>
      </c>
      <c r="BB1574" s="49">
        <v>27</v>
      </c>
      <c r="BC1574" s="48">
        <v>1.06</v>
      </c>
      <c r="BD1574" s="3" t="s">
        <v>85</v>
      </c>
      <c r="BE1574" s="412" t="s">
        <v>85</v>
      </c>
      <c r="BF1574" s="3" t="s">
        <v>85</v>
      </c>
      <c r="BG1574" s="412" t="s">
        <v>85</v>
      </c>
      <c r="BH1574" s="70">
        <v>45.194763747899891</v>
      </c>
      <c r="BI1574" s="50">
        <v>23.228346456692901</v>
      </c>
      <c r="BJ1574" s="50">
        <v>23.228346456692901</v>
      </c>
      <c r="BK1574" s="50">
        <v>11.771653543307099</v>
      </c>
      <c r="BL1574" s="357">
        <v>0.10408189999999996</v>
      </c>
      <c r="BM1574" s="408">
        <v>20</v>
      </c>
      <c r="BN1574" s="107" t="s">
        <v>3771</v>
      </c>
      <c r="BO1574" s="46" t="s">
        <v>3891</v>
      </c>
      <c r="BP1574" s="29" t="s">
        <v>3907</v>
      </c>
      <c r="BQ1574" s="29" t="s">
        <v>6574</v>
      </c>
      <c r="BR1574" s="29" t="s">
        <v>6575</v>
      </c>
      <c r="BS1574" s="29" t="s">
        <v>6576</v>
      </c>
      <c r="BT1574" s="74" t="s">
        <v>4101</v>
      </c>
      <c r="BU1574" s="74" t="s">
        <v>3909</v>
      </c>
      <c r="BV1574" s="74" t="s">
        <v>6577</v>
      </c>
      <c r="BW1574" s="74"/>
      <c r="BX1574" s="74"/>
      <c r="BY1574" s="74"/>
      <c r="BZ1574" s="300" t="s">
        <v>7903</v>
      </c>
      <c r="CA1574" s="363" t="s">
        <v>7904</v>
      </c>
      <c r="CB1574" s="300" t="s">
        <v>7905</v>
      </c>
      <c r="CC1574" s="363" t="s">
        <v>7906</v>
      </c>
      <c r="CD1574" s="311" t="str">
        <f t="shared" ref="CD1574:CD1576" si="184">CONCATENATE("DISCONTINUED"," ","-"," ",D1574,", ",P1574,"x",Q1574,", ",IF(W1574="N/A", "", CONCATENATE(W1574, "/")),IF(U1574&gt;0, CONCATENATE("+",U1574), U1574),"mm Offset, ",R1574,", ",X1574,"mm Centerbore, ",PROPER(AA1574), "", IF(BF1574="N/A", "", CONCATENATE(", w/ ", BF1574)))</f>
        <v>DISCONTINUED - MR319, 20x9, +18mm Offset, 8x6.5, 130.81mm Centerbore, Gloss Black</v>
      </c>
      <c r="CE1574" s="311" t="s">
        <v>3721</v>
      </c>
      <c r="CF1574" s="311" t="s">
        <v>3720</v>
      </c>
      <c r="CG1574" s="300" t="str">
        <f t="shared" si="181"/>
        <v>STREET (3XX)</v>
      </c>
    </row>
    <row r="1575" spans="1:85" s="36" customFormat="1" ht="15" customHeight="1">
      <c r="A1575" s="571">
        <f t="shared" si="180"/>
        <v>1572</v>
      </c>
      <c r="B1575" s="13" t="s">
        <v>84</v>
      </c>
      <c r="C1575" s="97" t="s">
        <v>1247</v>
      </c>
      <c r="D1575" s="75" t="s">
        <v>5485</v>
      </c>
      <c r="E1575" s="84" t="s">
        <v>10521</v>
      </c>
      <c r="F1575" s="84" t="s">
        <v>10521</v>
      </c>
      <c r="G1575" s="83"/>
      <c r="H1575" s="83"/>
      <c r="I1575" s="43" t="s">
        <v>3353</v>
      </c>
      <c r="J1575" s="316">
        <v>43714</v>
      </c>
      <c r="K1575" s="417">
        <v>45996</v>
      </c>
      <c r="L1575" s="282" t="s">
        <v>1239</v>
      </c>
      <c r="M1575" s="328">
        <v>387</v>
      </c>
      <c r="N1575" s="85"/>
      <c r="O1575" s="409"/>
      <c r="P1575" s="75">
        <v>17</v>
      </c>
      <c r="Q1575" s="75">
        <v>8.5</v>
      </c>
      <c r="R1575" s="92" t="s">
        <v>1699</v>
      </c>
      <c r="S1575" s="75">
        <v>8</v>
      </c>
      <c r="T1575" s="75">
        <v>6.5</v>
      </c>
      <c r="U1575" s="75">
        <v>0</v>
      </c>
      <c r="V1575" s="68">
        <v>4.75</v>
      </c>
      <c r="W1575" s="95" t="s">
        <v>85</v>
      </c>
      <c r="X1575" s="68">
        <v>130.81</v>
      </c>
      <c r="Y1575" s="39">
        <v>32.92</v>
      </c>
      <c r="Z1575" s="47">
        <v>3640</v>
      </c>
      <c r="AA1575" s="43" t="s">
        <v>2165</v>
      </c>
      <c r="AB1575" s="72" t="s">
        <v>2845</v>
      </c>
      <c r="AC1575" s="47" t="s">
        <v>9627</v>
      </c>
      <c r="AD1575" s="74" t="s">
        <v>3944</v>
      </c>
      <c r="AE1575" s="46" t="s">
        <v>8503</v>
      </c>
      <c r="AF1575" s="82">
        <v>33</v>
      </c>
      <c r="AG1575" s="14" t="s">
        <v>85</v>
      </c>
      <c r="AH1575" s="14" t="s">
        <v>85</v>
      </c>
      <c r="AI1575" s="13" t="s">
        <v>2863</v>
      </c>
      <c r="AJ1575" s="14" t="s">
        <v>85</v>
      </c>
      <c r="AK1575" s="9" t="s">
        <v>85</v>
      </c>
      <c r="AL1575" s="92" t="s">
        <v>237</v>
      </c>
      <c r="AM1575" s="75" t="s">
        <v>85</v>
      </c>
      <c r="AN1575" s="38" t="s">
        <v>85</v>
      </c>
      <c r="AO1575" s="75" t="s">
        <v>85</v>
      </c>
      <c r="AP1575" s="75">
        <v>16.2</v>
      </c>
      <c r="AQ1575" s="75">
        <v>60</v>
      </c>
      <c r="AR1575" s="75">
        <v>200</v>
      </c>
      <c r="AS1575" s="34">
        <v>0</v>
      </c>
      <c r="AT1575" s="34">
        <v>0</v>
      </c>
      <c r="AU1575" s="25">
        <v>42.6</v>
      </c>
      <c r="AV1575" s="34">
        <v>47.7</v>
      </c>
      <c r="AW1575" s="25">
        <v>209</v>
      </c>
      <c r="AX1575" s="67">
        <v>206</v>
      </c>
      <c r="AY1575" s="384">
        <v>123.1</v>
      </c>
      <c r="AZ1575" s="382">
        <v>92</v>
      </c>
      <c r="BA1575" s="382">
        <v>92</v>
      </c>
      <c r="BB1575" s="49">
        <v>46</v>
      </c>
      <c r="BC1575" s="48">
        <v>1.81</v>
      </c>
      <c r="BD1575" s="13" t="s">
        <v>85</v>
      </c>
      <c r="BE1575" s="412" t="s">
        <v>85</v>
      </c>
      <c r="BF1575" s="13" t="s">
        <v>85</v>
      </c>
      <c r="BG1575" s="412" t="s">
        <v>85</v>
      </c>
      <c r="BH1575" s="70">
        <v>37.15</v>
      </c>
      <c r="BI1575" s="50">
        <v>20.236220472440898</v>
      </c>
      <c r="BJ1575" s="50">
        <v>20.236220472440898</v>
      </c>
      <c r="BK1575" s="50">
        <v>11.417322834645701</v>
      </c>
      <c r="BL1575" s="357">
        <v>7.6616839999999839E-2</v>
      </c>
      <c r="BM1575" s="73">
        <v>36</v>
      </c>
      <c r="BN1575" s="107" t="s">
        <v>10367</v>
      </c>
      <c r="BO1575" s="46" t="s">
        <v>3891</v>
      </c>
      <c r="BP1575" s="74" t="s">
        <v>4730</v>
      </c>
      <c r="BQ1575" s="74" t="s">
        <v>3907</v>
      </c>
      <c r="BR1575" s="74" t="s">
        <v>5143</v>
      </c>
      <c r="BS1575" s="74" t="s">
        <v>2734</v>
      </c>
      <c r="BT1575" s="74" t="s">
        <v>4116</v>
      </c>
      <c r="BU1575" s="74" t="s">
        <v>5141</v>
      </c>
      <c r="BV1575" s="74" t="s">
        <v>5127</v>
      </c>
      <c r="BW1575" s="74" t="s">
        <v>4101</v>
      </c>
      <c r="BX1575" s="74" t="s">
        <v>3909</v>
      </c>
      <c r="BY1575" s="74"/>
      <c r="BZ1575" s="334" t="s">
        <v>8361</v>
      </c>
      <c r="CA1575" s="364" t="s">
        <v>8362</v>
      </c>
      <c r="CB1575" s="337" t="s">
        <v>8353</v>
      </c>
      <c r="CC1575" s="364" t="s">
        <v>8363</v>
      </c>
      <c r="CD1575" s="311" t="str">
        <f t="shared" si="184"/>
        <v>DISCONTINUED - MR704 Bead Grip, 17x8.5, 0mm Offset, 8x6.5, 130.81mm Centerbore, Matte Black</v>
      </c>
      <c r="CE1575" s="311" t="s">
        <v>3721</v>
      </c>
      <c r="CF1575" s="311" t="s">
        <v>3720</v>
      </c>
      <c r="CG1575" s="300" t="str">
        <f t="shared" si="181"/>
        <v>TRAIL (7XX)</v>
      </c>
    </row>
    <row r="1576" spans="1:85" s="36" customFormat="1" ht="15" customHeight="1">
      <c r="A1576" s="571">
        <f t="shared" si="180"/>
        <v>1573</v>
      </c>
      <c r="B1576" s="13" t="s">
        <v>84</v>
      </c>
      <c r="C1576" s="97" t="s">
        <v>1247</v>
      </c>
      <c r="D1576" s="75" t="s">
        <v>5487</v>
      </c>
      <c r="E1576" s="84" t="s">
        <v>10522</v>
      </c>
      <c r="F1576" s="84" t="s">
        <v>10522</v>
      </c>
      <c r="G1576" s="83"/>
      <c r="H1576" s="83"/>
      <c r="I1576" s="43" t="s">
        <v>4572</v>
      </c>
      <c r="J1576" s="316">
        <v>44202.430489328704</v>
      </c>
      <c r="K1576" s="417">
        <v>45996</v>
      </c>
      <c r="L1576" s="282" t="s">
        <v>1239</v>
      </c>
      <c r="M1576" s="328">
        <v>366</v>
      </c>
      <c r="N1576" s="85"/>
      <c r="O1576" s="409"/>
      <c r="P1576" s="75">
        <v>17</v>
      </c>
      <c r="Q1576" s="75">
        <v>8.5</v>
      </c>
      <c r="R1576" s="92" t="s">
        <v>1697</v>
      </c>
      <c r="S1576" s="75">
        <v>6</v>
      </c>
      <c r="T1576" s="75">
        <v>135</v>
      </c>
      <c r="U1576" s="75">
        <v>0</v>
      </c>
      <c r="V1576" s="68">
        <v>4.75</v>
      </c>
      <c r="W1576" s="95" t="s">
        <v>85</v>
      </c>
      <c r="X1576" s="68">
        <v>87</v>
      </c>
      <c r="Y1576" s="8">
        <v>26.587748819496237</v>
      </c>
      <c r="Z1576" s="47">
        <v>2650</v>
      </c>
      <c r="AA1576" s="43" t="s">
        <v>2165</v>
      </c>
      <c r="AB1576" s="72" t="s">
        <v>2845</v>
      </c>
      <c r="AC1576" s="47" t="s">
        <v>9716</v>
      </c>
      <c r="AD1576" s="74" t="s">
        <v>3940</v>
      </c>
      <c r="AE1576" s="46" t="s">
        <v>8501</v>
      </c>
      <c r="AF1576" s="82">
        <v>22</v>
      </c>
      <c r="AG1576" s="14" t="s">
        <v>85</v>
      </c>
      <c r="AH1576" s="14" t="s">
        <v>85</v>
      </c>
      <c r="AI1576" s="14" t="s">
        <v>85</v>
      </c>
      <c r="AJ1576" s="14" t="s">
        <v>85</v>
      </c>
      <c r="AK1576" s="9" t="s">
        <v>85</v>
      </c>
      <c r="AL1576" s="92" t="s">
        <v>236</v>
      </c>
      <c r="AM1576" s="75" t="s">
        <v>85</v>
      </c>
      <c r="AN1576" s="38" t="s">
        <v>85</v>
      </c>
      <c r="AO1576" s="75" t="s">
        <v>85</v>
      </c>
      <c r="AP1576" s="75">
        <v>16.2</v>
      </c>
      <c r="AQ1576" s="75">
        <v>60</v>
      </c>
      <c r="AR1576" s="75">
        <v>175</v>
      </c>
      <c r="AS1576" s="34">
        <v>5</v>
      </c>
      <c r="AT1576" s="34">
        <v>26.8</v>
      </c>
      <c r="AU1576" s="25">
        <v>47</v>
      </c>
      <c r="AV1576" s="34">
        <v>54</v>
      </c>
      <c r="AW1576" s="25">
        <v>208.7</v>
      </c>
      <c r="AX1576" s="67">
        <v>205.8</v>
      </c>
      <c r="AY1576" s="385">
        <v>82.4</v>
      </c>
      <c r="AZ1576" s="382">
        <v>30.88</v>
      </c>
      <c r="BA1576" s="382">
        <v>39.35</v>
      </c>
      <c r="BB1576" s="49">
        <v>31</v>
      </c>
      <c r="BC1576" s="48">
        <v>1.22</v>
      </c>
      <c r="BD1576" s="13" t="s">
        <v>85</v>
      </c>
      <c r="BE1576" s="412" t="s">
        <v>85</v>
      </c>
      <c r="BF1576" s="13" t="s">
        <v>85</v>
      </c>
      <c r="BG1576" s="412" t="s">
        <v>85</v>
      </c>
      <c r="BH1576" s="70">
        <v>31.09</v>
      </c>
      <c r="BI1576" s="50">
        <v>20.236220472440898</v>
      </c>
      <c r="BJ1576" s="50">
        <v>20.236220472440898</v>
      </c>
      <c r="BK1576" s="50">
        <v>11.417322834645701</v>
      </c>
      <c r="BL1576" s="357">
        <v>7.6616839999999839E-2</v>
      </c>
      <c r="BM1576" s="73">
        <v>36</v>
      </c>
      <c r="BN1576" s="107" t="s">
        <v>10367</v>
      </c>
      <c r="BO1576" s="46" t="s">
        <v>3891</v>
      </c>
      <c r="BP1576" s="74" t="s">
        <v>4730</v>
      </c>
      <c r="BQ1576" s="74" t="s">
        <v>3907</v>
      </c>
      <c r="BR1576" s="74" t="s">
        <v>5031</v>
      </c>
      <c r="BS1576" s="74" t="s">
        <v>2734</v>
      </c>
      <c r="BT1576" s="74" t="s">
        <v>4116</v>
      </c>
      <c r="BU1576" s="74" t="s">
        <v>5126</v>
      </c>
      <c r="BV1576" s="74" t="s">
        <v>5127</v>
      </c>
      <c r="BW1576" s="74" t="s">
        <v>4101</v>
      </c>
      <c r="BX1576" s="74" t="s">
        <v>3909</v>
      </c>
      <c r="BY1576" s="74"/>
      <c r="BZ1576" s="334" t="s">
        <v>6338</v>
      </c>
      <c r="CA1576" s="364" t="s">
        <v>7366</v>
      </c>
      <c r="CB1576" s="337" t="s">
        <v>6342</v>
      </c>
      <c r="CC1576" s="364" t="s">
        <v>7367</v>
      </c>
      <c r="CD1576" s="311" t="str">
        <f t="shared" si="184"/>
        <v>DISCONTINUED - MR705 Bead Grip, 17x8.5, 0mm Offset, 6x135, 87mm Centerbore, Matte Black</v>
      </c>
      <c r="CE1576" s="311" t="s">
        <v>3721</v>
      </c>
      <c r="CF1576" s="311" t="s">
        <v>3720</v>
      </c>
      <c r="CG1576" s="300" t="str">
        <f t="shared" si="181"/>
        <v>TRAIL (7XX)</v>
      </c>
    </row>
    <row r="1577" spans="1:85" s="36" customFormat="1" ht="15" customHeight="1">
      <c r="A1577" s="571">
        <f t="shared" si="180"/>
        <v>1574</v>
      </c>
      <c r="B1577" s="92" t="s">
        <v>84</v>
      </c>
      <c r="C1577" s="92" t="s">
        <v>1038</v>
      </c>
      <c r="D1577" s="5" t="s">
        <v>2225</v>
      </c>
      <c r="E1577" s="84" t="s">
        <v>10523</v>
      </c>
      <c r="F1577" s="84" t="s">
        <v>10523</v>
      </c>
      <c r="G1577" s="83"/>
      <c r="H1577" s="83"/>
      <c r="I1577" s="72" t="s">
        <v>423</v>
      </c>
      <c r="J1577" s="305">
        <v>41275</v>
      </c>
      <c r="K1577" s="417">
        <v>45996</v>
      </c>
      <c r="L1577" s="282" t="s">
        <v>1239</v>
      </c>
      <c r="M1577" s="328">
        <v>420</v>
      </c>
      <c r="N1577" s="85"/>
      <c r="O1577" s="409"/>
      <c r="P1577" s="5">
        <v>20</v>
      </c>
      <c r="Q1577" s="8">
        <v>9</v>
      </c>
      <c r="R1577" s="92" t="s">
        <v>1700</v>
      </c>
      <c r="S1577" s="3">
        <v>8</v>
      </c>
      <c r="T1577" s="3">
        <v>170</v>
      </c>
      <c r="U1577" s="3">
        <v>18</v>
      </c>
      <c r="V1577" s="16">
        <v>5.75</v>
      </c>
      <c r="W1577" s="93" t="s">
        <v>85</v>
      </c>
      <c r="X1577" s="16">
        <v>130.81</v>
      </c>
      <c r="Y1577" s="8">
        <v>38.729999999999997</v>
      </c>
      <c r="Z1577" s="47">
        <v>3640</v>
      </c>
      <c r="AA1577" s="71" t="s">
        <v>5156</v>
      </c>
      <c r="AB1577" s="71" t="s">
        <v>2846</v>
      </c>
      <c r="AC1577" s="47" t="s">
        <v>9729</v>
      </c>
      <c r="AD1577" s="73" t="s">
        <v>1759</v>
      </c>
      <c r="AE1577" s="46" t="s">
        <v>8503</v>
      </c>
      <c r="AF1577" s="82">
        <v>33</v>
      </c>
      <c r="AG1577" s="80" t="s">
        <v>85</v>
      </c>
      <c r="AH1577" s="92" t="s">
        <v>85</v>
      </c>
      <c r="AI1577" s="3" t="s">
        <v>2863</v>
      </c>
      <c r="AJ1577" s="73" t="s">
        <v>1827</v>
      </c>
      <c r="AK1577" s="9">
        <v>1.1000000000000001</v>
      </c>
      <c r="AL1577" s="92" t="s">
        <v>237</v>
      </c>
      <c r="AM1577" s="92" t="s">
        <v>85</v>
      </c>
      <c r="AN1577" s="38" t="s">
        <v>85</v>
      </c>
      <c r="AO1577" s="92" t="s">
        <v>85</v>
      </c>
      <c r="AP1577" s="75">
        <v>16.2</v>
      </c>
      <c r="AQ1577" s="75">
        <v>60</v>
      </c>
      <c r="AR1577" s="92">
        <v>200</v>
      </c>
      <c r="AS1577" s="25">
        <v>0</v>
      </c>
      <c r="AT1577" s="25">
        <v>0</v>
      </c>
      <c r="AU1577" s="25">
        <v>21.2</v>
      </c>
      <c r="AV1577" s="25">
        <v>28.9</v>
      </c>
      <c r="AW1577" s="25">
        <v>243.4</v>
      </c>
      <c r="AX1577" s="94">
        <v>234.6</v>
      </c>
      <c r="AY1577" s="93">
        <v>128</v>
      </c>
      <c r="AZ1577" s="49">
        <v>97.7</v>
      </c>
      <c r="BA1577" s="49">
        <v>107</v>
      </c>
      <c r="BB1577" s="49">
        <v>36</v>
      </c>
      <c r="BC1577" s="48">
        <v>1.42</v>
      </c>
      <c r="BD1577" s="92" t="s">
        <v>85</v>
      </c>
      <c r="BE1577" s="412" t="s">
        <v>85</v>
      </c>
      <c r="BF1577" s="92" t="s">
        <v>85</v>
      </c>
      <c r="BG1577" s="412" t="s">
        <v>85</v>
      </c>
      <c r="BH1577" s="70">
        <v>44.423145830252828</v>
      </c>
      <c r="BI1577" s="50">
        <v>23.228346456692901</v>
      </c>
      <c r="BJ1577" s="50">
        <v>23.228346456692901</v>
      </c>
      <c r="BK1577" s="50">
        <v>11.771653543307099</v>
      </c>
      <c r="BL1577" s="357">
        <v>0.10408189999999996</v>
      </c>
      <c r="BM1577" s="408">
        <v>20</v>
      </c>
      <c r="BN1577" s="107" t="s">
        <v>10337</v>
      </c>
      <c r="BO1577" s="46" t="s">
        <v>3891</v>
      </c>
      <c r="BP1577" s="74" t="s">
        <v>3907</v>
      </c>
      <c r="BQ1577" s="74" t="s">
        <v>4615</v>
      </c>
      <c r="BR1577" s="74" t="s">
        <v>5198</v>
      </c>
      <c r="BS1577" s="74" t="s">
        <v>5199</v>
      </c>
      <c r="BT1577" s="74" t="s">
        <v>5169</v>
      </c>
      <c r="BU1577" s="74" t="s">
        <v>5196</v>
      </c>
      <c r="BV1577" s="74" t="s">
        <v>3909</v>
      </c>
      <c r="BW1577" s="74"/>
      <c r="BX1577" s="74"/>
      <c r="BY1577" s="74"/>
      <c r="BZ1577" s="300" t="s">
        <v>10070</v>
      </c>
      <c r="CA1577" s="356" t="s">
        <v>10071</v>
      </c>
      <c r="CB1577" s="300" t="s">
        <v>10072</v>
      </c>
      <c r="CC1577" s="356" t="s">
        <v>10073</v>
      </c>
      <c r="CD1577" s="311" t="str">
        <f t="shared" ref="CD1577:CD1586" si="185">CONCATENATE("DISCONTINUED"," ","-"," ",D1577,", ",P1577,"x",Q1577,", ",IF(W1577="N/A", "", CONCATENATE(W1577, "/")),IF(U1577&gt;0, CONCATENATE("+",U1577), U1577),"mm Offset, ",R1577,", ",X1577,"mm Centerbore, ",PROPER(AA1577), "", IF(BF1577="N/A", "", CONCATENATE(", w/ ", BF1577)))</f>
        <v>DISCONTINUED - MR305 NV, 20x9, +18mm Offset, 8x170, 130.81mm Centerbore, Method Bronze - Matte Black Lip</v>
      </c>
      <c r="CE1577" s="311" t="s">
        <v>3721</v>
      </c>
      <c r="CF1577" s="311" t="s">
        <v>3720</v>
      </c>
      <c r="CG1577" s="300" t="str">
        <f t="shared" si="181"/>
        <v>STREET (3XX)</v>
      </c>
    </row>
    <row r="1578" spans="1:85" s="36" customFormat="1" ht="15" customHeight="1">
      <c r="A1578" s="571">
        <f t="shared" si="180"/>
        <v>1575</v>
      </c>
      <c r="B1578" s="92" t="s">
        <v>84</v>
      </c>
      <c r="C1578" s="92" t="s">
        <v>1038</v>
      </c>
      <c r="D1578" s="92" t="s">
        <v>3867</v>
      </c>
      <c r="E1578" s="84" t="s">
        <v>10524</v>
      </c>
      <c r="F1578" s="84" t="s">
        <v>10524</v>
      </c>
      <c r="G1578" s="83"/>
      <c r="H1578" s="83"/>
      <c r="I1578" s="72" t="s">
        <v>5370</v>
      </c>
      <c r="J1578" s="315">
        <v>44501.579837962963</v>
      </c>
      <c r="K1578" s="417">
        <v>45996</v>
      </c>
      <c r="L1578" s="282" t="s">
        <v>1239</v>
      </c>
      <c r="M1578" s="328">
        <v>389</v>
      </c>
      <c r="N1578" s="85"/>
      <c r="O1578" s="409"/>
      <c r="P1578" s="29">
        <v>20</v>
      </c>
      <c r="Q1578" s="8">
        <v>9</v>
      </c>
      <c r="R1578" s="92" t="s">
        <v>1089</v>
      </c>
      <c r="S1578" s="3">
        <v>6</v>
      </c>
      <c r="T1578" s="29">
        <v>5.5</v>
      </c>
      <c r="U1578" s="29">
        <v>0</v>
      </c>
      <c r="V1578" s="16">
        <v>5</v>
      </c>
      <c r="W1578" s="93" t="s">
        <v>85</v>
      </c>
      <c r="X1578" s="16">
        <v>106.25</v>
      </c>
      <c r="Y1578" s="41">
        <v>34.450902837423534</v>
      </c>
      <c r="Z1578" s="47">
        <v>2650</v>
      </c>
      <c r="AA1578" s="71" t="s">
        <v>4122</v>
      </c>
      <c r="AB1578" s="71" t="s">
        <v>2845</v>
      </c>
      <c r="AC1578" s="47" t="s">
        <v>9699</v>
      </c>
      <c r="AD1578" s="74" t="s">
        <v>1598</v>
      </c>
      <c r="AE1578" s="46" t="s">
        <v>8501</v>
      </c>
      <c r="AF1578" s="82">
        <v>22</v>
      </c>
      <c r="AG1578" s="80" t="s">
        <v>85</v>
      </c>
      <c r="AH1578" s="73" t="s">
        <v>85</v>
      </c>
      <c r="AI1578" s="73" t="s">
        <v>85</v>
      </c>
      <c r="AJ1578" s="73" t="s">
        <v>85</v>
      </c>
      <c r="AK1578" s="9" t="s">
        <v>85</v>
      </c>
      <c r="AL1578" s="74" t="s">
        <v>236</v>
      </c>
      <c r="AM1578" s="74" t="s">
        <v>1649</v>
      </c>
      <c r="AN1578" s="38">
        <v>2.75</v>
      </c>
      <c r="AO1578" s="3">
        <v>78.3</v>
      </c>
      <c r="AP1578" s="75">
        <v>16.2</v>
      </c>
      <c r="AQ1578" s="75">
        <v>60</v>
      </c>
      <c r="AR1578" s="3">
        <v>175</v>
      </c>
      <c r="AS1578" s="34">
        <v>7</v>
      </c>
      <c r="AT1578" s="34">
        <v>34</v>
      </c>
      <c r="AU1578" s="34">
        <v>54</v>
      </c>
      <c r="AV1578" s="34">
        <v>60</v>
      </c>
      <c r="AW1578" s="34">
        <v>245</v>
      </c>
      <c r="AX1578" s="94">
        <v>242</v>
      </c>
      <c r="AY1578" s="383">
        <v>103.2</v>
      </c>
      <c r="AZ1578" s="382">
        <v>55.44</v>
      </c>
      <c r="BA1578" s="382">
        <v>63.76</v>
      </c>
      <c r="BB1578" s="49">
        <v>45</v>
      </c>
      <c r="BC1578" s="48">
        <v>1.77</v>
      </c>
      <c r="BD1578" s="3" t="s">
        <v>85</v>
      </c>
      <c r="BE1578" s="412" t="s">
        <v>85</v>
      </c>
      <c r="BF1578" s="3" t="s">
        <v>85</v>
      </c>
      <c r="BG1578" s="412" t="s">
        <v>85</v>
      </c>
      <c r="BH1578" s="70">
        <v>39.521534867675719</v>
      </c>
      <c r="BI1578" s="50">
        <v>23.228346456692901</v>
      </c>
      <c r="BJ1578" s="50">
        <v>23.228346456692901</v>
      </c>
      <c r="BK1578" s="50">
        <v>11.771653543307099</v>
      </c>
      <c r="BL1578" s="357">
        <v>0.10408189999999996</v>
      </c>
      <c r="BM1578" s="408">
        <v>20</v>
      </c>
      <c r="BN1578" s="107" t="s">
        <v>3771</v>
      </c>
      <c r="BO1578" s="46" t="s">
        <v>3891</v>
      </c>
      <c r="BP1578" s="29" t="s">
        <v>3907</v>
      </c>
      <c r="BQ1578" s="29" t="s">
        <v>5222</v>
      </c>
      <c r="BR1578" s="29" t="s">
        <v>5223</v>
      </c>
      <c r="BS1578" s="29" t="s">
        <v>5216</v>
      </c>
      <c r="BT1578" s="74" t="s">
        <v>4101</v>
      </c>
      <c r="BU1578" s="74" t="s">
        <v>3909</v>
      </c>
      <c r="BV1578" s="74"/>
      <c r="BW1578" s="74"/>
      <c r="BX1578" s="74"/>
      <c r="BY1578" s="74"/>
      <c r="BZ1578" s="300" t="s">
        <v>7873</v>
      </c>
      <c r="CA1578" s="363" t="s">
        <v>7874</v>
      </c>
      <c r="CB1578" s="300" t="s">
        <v>7871</v>
      </c>
      <c r="CC1578" s="363" t="s">
        <v>7872</v>
      </c>
      <c r="CD1578" s="311" t="str">
        <f t="shared" si="185"/>
        <v>DISCONTINUED - MR316, 20x9, 0mm Offset, 6x5.5, 106.25mm Centerbore, Gloss Black</v>
      </c>
      <c r="CE1578" s="311" t="s">
        <v>3721</v>
      </c>
      <c r="CF1578" s="311" t="s">
        <v>3720</v>
      </c>
      <c r="CG1578" s="300" t="str">
        <f t="shared" si="181"/>
        <v>STREET (3XX)</v>
      </c>
    </row>
    <row r="1579" spans="1:85" s="36" customFormat="1" ht="15" customHeight="1">
      <c r="A1579" s="571">
        <f t="shared" si="180"/>
        <v>1576</v>
      </c>
      <c r="B1579" s="92" t="s">
        <v>84</v>
      </c>
      <c r="C1579" s="92" t="s">
        <v>1038</v>
      </c>
      <c r="D1579" s="92" t="s">
        <v>4208</v>
      </c>
      <c r="E1579" s="129" t="s">
        <v>10525</v>
      </c>
      <c r="F1579" s="84" t="s">
        <v>10525</v>
      </c>
      <c r="G1579" s="83" t="s">
        <v>2095</v>
      </c>
      <c r="H1579" s="83"/>
      <c r="I1579" s="72" t="s">
        <v>5495</v>
      </c>
      <c r="J1579" s="299">
        <v>44547.416539351849</v>
      </c>
      <c r="K1579" s="417">
        <v>45996</v>
      </c>
      <c r="L1579" s="282" t="s">
        <v>1239</v>
      </c>
      <c r="M1579" s="328">
        <v>419</v>
      </c>
      <c r="N1579" s="85"/>
      <c r="O1579" s="409"/>
      <c r="P1579" s="29">
        <v>17</v>
      </c>
      <c r="Q1579" s="8">
        <v>9</v>
      </c>
      <c r="R1579" s="92" t="s">
        <v>1089</v>
      </c>
      <c r="S1579" s="3">
        <v>6</v>
      </c>
      <c r="T1579" s="29">
        <v>5.5</v>
      </c>
      <c r="U1579" s="29">
        <v>-12</v>
      </c>
      <c r="V1579" s="16">
        <v>4.5</v>
      </c>
      <c r="W1579" s="93" t="s">
        <v>85</v>
      </c>
      <c r="X1579" s="16">
        <v>106.25</v>
      </c>
      <c r="Y1579" s="8">
        <v>29.321480870588719</v>
      </c>
      <c r="Z1579" s="47">
        <v>2650</v>
      </c>
      <c r="AA1579" s="71" t="s">
        <v>2165</v>
      </c>
      <c r="AB1579" s="71" t="s">
        <v>2845</v>
      </c>
      <c r="AC1579" s="47" t="s">
        <v>9720</v>
      </c>
      <c r="AD1579" s="74" t="s">
        <v>1598</v>
      </c>
      <c r="AE1579" s="46" t="s">
        <v>8501</v>
      </c>
      <c r="AF1579" s="82">
        <v>22</v>
      </c>
      <c r="AG1579" s="80" t="s">
        <v>85</v>
      </c>
      <c r="AH1579" s="73" t="s">
        <v>85</v>
      </c>
      <c r="AI1579" s="73" t="s">
        <v>85</v>
      </c>
      <c r="AJ1579" s="73" t="s">
        <v>1497</v>
      </c>
      <c r="AK1579" s="9">
        <v>1.1000000000000001</v>
      </c>
      <c r="AL1579" s="92" t="s">
        <v>236</v>
      </c>
      <c r="AM1579" s="75" t="s">
        <v>1649</v>
      </c>
      <c r="AN1579" s="38">
        <v>2.75</v>
      </c>
      <c r="AO1579" s="3">
        <v>78.3</v>
      </c>
      <c r="AP1579" s="75">
        <v>16.2</v>
      </c>
      <c r="AQ1579" s="75">
        <v>60</v>
      </c>
      <c r="AR1579" s="3">
        <v>175</v>
      </c>
      <c r="AS1579" s="34">
        <v>5</v>
      </c>
      <c r="AT1579" s="34">
        <v>26</v>
      </c>
      <c r="AU1579" s="34">
        <v>55</v>
      </c>
      <c r="AV1579" s="34">
        <v>87</v>
      </c>
      <c r="AW1579" s="34">
        <v>208</v>
      </c>
      <c r="AX1579" s="94">
        <v>205</v>
      </c>
      <c r="AY1579" s="384">
        <v>103.36</v>
      </c>
      <c r="AZ1579" s="382">
        <v>31.48</v>
      </c>
      <c r="BA1579" s="382">
        <v>38</v>
      </c>
      <c r="BB1579" s="49">
        <v>40</v>
      </c>
      <c r="BC1579" s="48">
        <v>1.57</v>
      </c>
      <c r="BD1579" s="3" t="s">
        <v>85</v>
      </c>
      <c r="BE1579" s="412" t="s">
        <v>85</v>
      </c>
      <c r="BF1579" s="3" t="s">
        <v>85</v>
      </c>
      <c r="BG1579" s="412" t="s">
        <v>85</v>
      </c>
      <c r="BH1579" s="70">
        <v>34.299999999999997</v>
      </c>
      <c r="BI1579" s="50">
        <v>20.236220472440898</v>
      </c>
      <c r="BJ1579" s="50">
        <v>20.236220472440898</v>
      </c>
      <c r="BK1579" s="50">
        <v>12.4409448818898</v>
      </c>
      <c r="BL1579" s="357">
        <v>8.348593599999983E-2</v>
      </c>
      <c r="BM1579" s="73">
        <v>36</v>
      </c>
      <c r="BN1579" s="107" t="s">
        <v>3771</v>
      </c>
      <c r="BO1579" s="46" t="s">
        <v>3891</v>
      </c>
      <c r="BP1579" s="29" t="s">
        <v>3907</v>
      </c>
      <c r="BQ1579" s="29" t="s">
        <v>4614</v>
      </c>
      <c r="BR1579" s="29" t="s">
        <v>5224</v>
      </c>
      <c r="BS1579" s="29" t="s">
        <v>5199</v>
      </c>
      <c r="BT1579" s="74" t="s">
        <v>5225</v>
      </c>
      <c r="BU1579" s="74" t="s">
        <v>5226</v>
      </c>
      <c r="BV1579" s="74" t="s">
        <v>4101</v>
      </c>
      <c r="BW1579" s="74" t="s">
        <v>3909</v>
      </c>
      <c r="BX1579" s="74"/>
      <c r="BY1579" s="74"/>
      <c r="BZ1579" s="300" t="s">
        <v>6204</v>
      </c>
      <c r="CA1579" s="363" t="s">
        <v>7290</v>
      </c>
      <c r="CB1579" s="300" t="s">
        <v>6206</v>
      </c>
      <c r="CC1579" s="363" t="s">
        <v>7291</v>
      </c>
      <c r="CD1579" s="311" t="str">
        <f t="shared" si="185"/>
        <v>DISCONTINUED - MR317, 17x9, -12mm Offset, 6x5.5, 106.25mm Centerbore, Matte Black</v>
      </c>
      <c r="CE1579" s="311" t="s">
        <v>3721</v>
      </c>
      <c r="CF1579" s="311" t="s">
        <v>3720</v>
      </c>
      <c r="CG1579" s="300" t="str">
        <f t="shared" si="181"/>
        <v>STREET (3XX)</v>
      </c>
    </row>
    <row r="1580" spans="1:85" s="36" customFormat="1" ht="15" customHeight="1">
      <c r="A1580" s="571">
        <f t="shared" si="180"/>
        <v>1577</v>
      </c>
      <c r="B1580" s="4" t="s">
        <v>84</v>
      </c>
      <c r="C1580" s="92" t="s">
        <v>1038</v>
      </c>
      <c r="D1580" s="92" t="s">
        <v>6602</v>
      </c>
      <c r="E1580" s="84" t="s">
        <v>10526</v>
      </c>
      <c r="F1580" s="84" t="s">
        <v>10526</v>
      </c>
      <c r="G1580" s="83"/>
      <c r="H1580" s="83"/>
      <c r="I1580" s="346">
        <v>191682034930</v>
      </c>
      <c r="J1580" s="102">
        <v>45120.477088252315</v>
      </c>
      <c r="K1580" s="417">
        <v>45996</v>
      </c>
      <c r="L1580" s="282" t="s">
        <v>1239</v>
      </c>
      <c r="M1580" s="328">
        <v>356</v>
      </c>
      <c r="N1580" s="85"/>
      <c r="O1580" s="409"/>
      <c r="P1580" s="29">
        <v>18</v>
      </c>
      <c r="Q1580" s="8">
        <v>9</v>
      </c>
      <c r="R1580" s="92" t="s">
        <v>1688</v>
      </c>
      <c r="S1580" s="3">
        <v>5</v>
      </c>
      <c r="T1580" s="29">
        <v>150</v>
      </c>
      <c r="U1580" s="29">
        <v>18</v>
      </c>
      <c r="V1580" s="16">
        <v>5.68</v>
      </c>
      <c r="W1580" s="93" t="s">
        <v>85</v>
      </c>
      <c r="X1580" s="16">
        <v>110.5</v>
      </c>
      <c r="Y1580" s="8">
        <v>31.91</v>
      </c>
      <c r="Z1580" s="47">
        <v>2650</v>
      </c>
      <c r="AA1580" s="11" t="s">
        <v>4122</v>
      </c>
      <c r="AB1580" s="11" t="s">
        <v>2845</v>
      </c>
      <c r="AC1580" s="47" t="s">
        <v>9739</v>
      </c>
      <c r="AD1580" s="74" t="s">
        <v>1598</v>
      </c>
      <c r="AE1580" s="46" t="s">
        <v>8501</v>
      </c>
      <c r="AF1580" s="82">
        <v>22</v>
      </c>
      <c r="AG1580" s="80" t="s">
        <v>85</v>
      </c>
      <c r="AH1580" s="80" t="s">
        <v>85</v>
      </c>
      <c r="AI1580" s="80" t="s">
        <v>85</v>
      </c>
      <c r="AJ1580" s="80" t="s">
        <v>85</v>
      </c>
      <c r="AK1580" s="9" t="s">
        <v>85</v>
      </c>
      <c r="AL1580" s="13" t="s">
        <v>237</v>
      </c>
      <c r="AM1580" s="38" t="s">
        <v>85</v>
      </c>
      <c r="AN1580" s="38" t="s">
        <v>85</v>
      </c>
      <c r="AO1580" s="3" t="s">
        <v>85</v>
      </c>
      <c r="AP1580" s="75">
        <v>16.2</v>
      </c>
      <c r="AQ1580" s="75">
        <v>60</v>
      </c>
      <c r="AR1580" s="3">
        <v>185</v>
      </c>
      <c r="AS1580" s="34">
        <v>0</v>
      </c>
      <c r="AT1580" s="34">
        <v>20.57</v>
      </c>
      <c r="AU1580" s="34">
        <v>44.29</v>
      </c>
      <c r="AV1580" s="34">
        <v>54.57</v>
      </c>
      <c r="AW1580" s="34">
        <v>220.76</v>
      </c>
      <c r="AX1580" s="94">
        <v>213.37</v>
      </c>
      <c r="AY1580" s="381">
        <v>103.36</v>
      </c>
      <c r="AZ1580" s="382">
        <v>34.409999999999997</v>
      </c>
      <c r="BA1580" s="382">
        <v>42</v>
      </c>
      <c r="BB1580" s="49">
        <v>18</v>
      </c>
      <c r="BC1580" s="48">
        <v>0.71</v>
      </c>
      <c r="BD1580" s="3" t="s">
        <v>85</v>
      </c>
      <c r="BE1580" s="412" t="s">
        <v>85</v>
      </c>
      <c r="BF1580" s="3" t="s">
        <v>85</v>
      </c>
      <c r="BG1580" s="412" t="s">
        <v>85</v>
      </c>
      <c r="BH1580" s="70">
        <v>36.409999999999997</v>
      </c>
      <c r="BI1580" s="50">
        <v>21.141732283464599</v>
      </c>
      <c r="BJ1580" s="50">
        <v>21.141732283464599</v>
      </c>
      <c r="BK1580" s="50">
        <v>11.929133858267701</v>
      </c>
      <c r="BL1580" s="357">
        <v>8.7375807000000152E-2</v>
      </c>
      <c r="BM1580" s="73">
        <v>36</v>
      </c>
      <c r="BN1580" s="107" t="s">
        <v>10367</v>
      </c>
      <c r="BO1580" s="46" t="s">
        <v>3891</v>
      </c>
      <c r="BP1580" s="29" t="s">
        <v>3907</v>
      </c>
      <c r="BQ1580" s="29" t="s">
        <v>10135</v>
      </c>
      <c r="BR1580" s="29" t="s">
        <v>10136</v>
      </c>
      <c r="BS1580" s="29" t="s">
        <v>10137</v>
      </c>
      <c r="BT1580" s="74" t="s">
        <v>10138</v>
      </c>
      <c r="BU1580" s="74" t="s">
        <v>4101</v>
      </c>
      <c r="BV1580" s="74" t="s">
        <v>3909</v>
      </c>
      <c r="BW1580" s="74" t="s">
        <v>6577</v>
      </c>
      <c r="BX1580" s="74"/>
      <c r="BY1580" s="74"/>
      <c r="BZ1580" s="300" t="s">
        <v>7995</v>
      </c>
      <c r="CA1580" s="363" t="s">
        <v>7996</v>
      </c>
      <c r="CB1580" s="300" t="s">
        <v>7993</v>
      </c>
      <c r="CC1580" s="363" t="s">
        <v>7994</v>
      </c>
      <c r="CD1580" s="311" t="str">
        <f t="shared" si="185"/>
        <v>DISCONTINUED - MR322, 18x9, +18mm Offset, 5x150, 110.5mm Centerbore, Gloss Black</v>
      </c>
      <c r="CE1580" s="311" t="s">
        <v>3721</v>
      </c>
      <c r="CF1580" s="311" t="s">
        <v>3720</v>
      </c>
      <c r="CG1580" s="300" t="str">
        <f t="shared" si="181"/>
        <v>STREET (3XX)</v>
      </c>
    </row>
    <row r="1581" spans="1:85" s="36" customFormat="1" ht="15" customHeight="1">
      <c r="A1581" s="571">
        <f t="shared" si="180"/>
        <v>1578</v>
      </c>
      <c r="B1581" s="4" t="s">
        <v>84</v>
      </c>
      <c r="C1581" s="92" t="s">
        <v>1038</v>
      </c>
      <c r="D1581" s="92" t="s">
        <v>6743</v>
      </c>
      <c r="E1581" s="84" t="s">
        <v>10527</v>
      </c>
      <c r="F1581" s="84" t="s">
        <v>10527</v>
      </c>
      <c r="G1581" s="83" t="s">
        <v>2095</v>
      </c>
      <c r="H1581" s="83"/>
      <c r="I1581" s="346" t="s">
        <v>6767</v>
      </c>
      <c r="J1581" s="102">
        <v>45223.491615289349</v>
      </c>
      <c r="K1581" s="417">
        <v>45996</v>
      </c>
      <c r="L1581" s="282" t="s">
        <v>1239</v>
      </c>
      <c r="M1581" s="328">
        <v>439</v>
      </c>
      <c r="N1581" s="85"/>
      <c r="O1581" s="409"/>
      <c r="P1581" s="29">
        <v>20</v>
      </c>
      <c r="Q1581" s="8">
        <v>10</v>
      </c>
      <c r="R1581" s="92" t="s">
        <v>1089</v>
      </c>
      <c r="S1581" s="3">
        <v>6</v>
      </c>
      <c r="T1581" s="29">
        <v>5.5</v>
      </c>
      <c r="U1581" s="29">
        <v>-18</v>
      </c>
      <c r="V1581" s="16">
        <v>4.76</v>
      </c>
      <c r="W1581" s="93" t="s">
        <v>85</v>
      </c>
      <c r="X1581" s="16">
        <v>106.25</v>
      </c>
      <c r="Y1581" s="8">
        <v>39.72</v>
      </c>
      <c r="Z1581" s="47">
        <v>2650</v>
      </c>
      <c r="AA1581" s="11" t="s">
        <v>6749</v>
      </c>
      <c r="AB1581" s="11" t="s">
        <v>2846</v>
      </c>
      <c r="AC1581" s="47" t="s">
        <v>9857</v>
      </c>
      <c r="AD1581" s="74" t="s">
        <v>5625</v>
      </c>
      <c r="AE1581" s="46" t="s">
        <v>8501</v>
      </c>
      <c r="AF1581" s="82">
        <v>22</v>
      </c>
      <c r="AG1581" s="80" t="s">
        <v>85</v>
      </c>
      <c r="AH1581" s="80" t="s">
        <v>85</v>
      </c>
      <c r="AI1581" s="80" t="s">
        <v>85</v>
      </c>
      <c r="AJ1581" s="80" t="s">
        <v>85</v>
      </c>
      <c r="AK1581" s="9" t="s">
        <v>85</v>
      </c>
      <c r="AL1581" s="13" t="s">
        <v>236</v>
      </c>
      <c r="AM1581" s="38" t="s">
        <v>1649</v>
      </c>
      <c r="AN1581" s="38">
        <v>2.75</v>
      </c>
      <c r="AO1581" s="3">
        <v>78.3</v>
      </c>
      <c r="AP1581" s="75">
        <v>16.2</v>
      </c>
      <c r="AQ1581" s="75">
        <v>60</v>
      </c>
      <c r="AR1581" s="3">
        <v>175</v>
      </c>
      <c r="AS1581" s="34">
        <v>4.79</v>
      </c>
      <c r="AT1581" s="34">
        <v>23.98</v>
      </c>
      <c r="AU1581" s="34">
        <v>57.77</v>
      </c>
      <c r="AV1581" s="34">
        <v>80.56</v>
      </c>
      <c r="AW1581" s="34">
        <v>249</v>
      </c>
      <c r="AX1581" s="94">
        <v>246</v>
      </c>
      <c r="AY1581" s="381">
        <v>103.9</v>
      </c>
      <c r="AZ1581" s="382">
        <v>32.6</v>
      </c>
      <c r="BA1581" s="382">
        <v>40</v>
      </c>
      <c r="BB1581" s="49">
        <v>31</v>
      </c>
      <c r="BC1581" s="48">
        <v>1.22</v>
      </c>
      <c r="BD1581" s="3" t="s">
        <v>85</v>
      </c>
      <c r="BE1581" s="412" t="s">
        <v>85</v>
      </c>
      <c r="BF1581" s="3" t="s">
        <v>85</v>
      </c>
      <c r="BG1581" s="412" t="s">
        <v>85</v>
      </c>
      <c r="BH1581" s="70">
        <v>44.22</v>
      </c>
      <c r="BI1581" s="50">
        <v>23.228346456692901</v>
      </c>
      <c r="BJ1581" s="50">
        <v>23.228346456692901</v>
      </c>
      <c r="BK1581" s="50">
        <v>12.9133858267717</v>
      </c>
      <c r="BL1581" s="357">
        <v>0.11417680000000027</v>
      </c>
      <c r="BM1581" s="408">
        <v>20</v>
      </c>
      <c r="BN1581" s="107" t="s">
        <v>3771</v>
      </c>
      <c r="BO1581" s="46" t="s">
        <v>3891</v>
      </c>
      <c r="BP1581" s="29" t="s">
        <v>3907</v>
      </c>
      <c r="BQ1581" s="29" t="s">
        <v>10139</v>
      </c>
      <c r="BR1581" s="29" t="s">
        <v>6786</v>
      </c>
      <c r="BS1581" s="29" t="s">
        <v>6576</v>
      </c>
      <c r="BT1581" s="74" t="s">
        <v>4101</v>
      </c>
      <c r="BU1581" s="74" t="s">
        <v>3909</v>
      </c>
      <c r="BV1581" s="74" t="s">
        <v>6577</v>
      </c>
      <c r="BW1581" s="74"/>
      <c r="BX1581" s="74"/>
      <c r="BY1581" s="74"/>
      <c r="BZ1581" s="300" t="s">
        <v>8039</v>
      </c>
      <c r="CA1581" s="363" t="s">
        <v>8040</v>
      </c>
      <c r="CB1581" s="300" t="s">
        <v>8037</v>
      </c>
      <c r="CC1581" s="363" t="s">
        <v>8038</v>
      </c>
      <c r="CD1581" s="311" t="str">
        <f t="shared" si="185"/>
        <v>DISCONTINUED - MR323, 20x10, -18mm Offset, 6x5.5, 106.25mm Centerbore, Gloss Bronze</v>
      </c>
      <c r="CE1581" s="311" t="s">
        <v>3721</v>
      </c>
      <c r="CF1581" s="311" t="s">
        <v>3720</v>
      </c>
      <c r="CG1581" s="300" t="str">
        <f t="shared" si="181"/>
        <v>STREET (3XX)</v>
      </c>
    </row>
    <row r="1582" spans="1:85" s="36" customFormat="1" ht="15" customHeight="1">
      <c r="A1582" s="571">
        <f t="shared" si="180"/>
        <v>1579</v>
      </c>
      <c r="B1582" s="4" t="s">
        <v>84</v>
      </c>
      <c r="C1582" s="92" t="s">
        <v>1055</v>
      </c>
      <c r="D1582" s="3" t="s">
        <v>1113</v>
      </c>
      <c r="E1582" s="84" t="s">
        <v>10528</v>
      </c>
      <c r="F1582" s="84" t="s">
        <v>10528</v>
      </c>
      <c r="G1582" s="83" t="s">
        <v>1095</v>
      </c>
      <c r="H1582" s="83"/>
      <c r="I1582" s="72" t="s">
        <v>6537</v>
      </c>
      <c r="J1582" s="299">
        <v>45041.444086412041</v>
      </c>
      <c r="K1582" s="417">
        <v>45996</v>
      </c>
      <c r="L1582" s="282" t="s">
        <v>1239</v>
      </c>
      <c r="M1582" s="328">
        <v>408</v>
      </c>
      <c r="N1582" s="85"/>
      <c r="O1582" s="409"/>
      <c r="P1582" s="5">
        <v>15</v>
      </c>
      <c r="Q1582" s="70">
        <v>10</v>
      </c>
      <c r="R1582" s="92" t="s">
        <v>1756</v>
      </c>
      <c r="S1582" s="5">
        <v>5</v>
      </c>
      <c r="T1582" s="5">
        <v>4.5</v>
      </c>
      <c r="U1582" s="3">
        <v>25</v>
      </c>
      <c r="V1582" s="17">
        <v>6.5</v>
      </c>
      <c r="W1582" s="5" t="s">
        <v>3243</v>
      </c>
      <c r="X1582" s="26">
        <v>72</v>
      </c>
      <c r="Y1582" s="373">
        <v>22.41</v>
      </c>
      <c r="Z1582" s="47">
        <v>1600</v>
      </c>
      <c r="AA1582" s="72" t="s">
        <v>2165</v>
      </c>
      <c r="AB1582" s="72" t="s">
        <v>2845</v>
      </c>
      <c r="AC1582" s="47" t="s">
        <v>10529</v>
      </c>
      <c r="AD1582" s="2" t="s">
        <v>4729</v>
      </c>
      <c r="AE1582" s="46" t="s">
        <v>8503</v>
      </c>
      <c r="AF1582" s="82">
        <v>22</v>
      </c>
      <c r="AG1582" s="80" t="s">
        <v>85</v>
      </c>
      <c r="AH1582" s="2" t="s">
        <v>85</v>
      </c>
      <c r="AI1582" s="2" t="s">
        <v>2938</v>
      </c>
      <c r="AJ1582" s="2" t="s">
        <v>85</v>
      </c>
      <c r="AK1582" s="9" t="s">
        <v>85</v>
      </c>
      <c r="AL1582" s="74" t="s">
        <v>237</v>
      </c>
      <c r="AM1582" s="74" t="s">
        <v>85</v>
      </c>
      <c r="AN1582" s="38" t="s">
        <v>85</v>
      </c>
      <c r="AO1582" s="74" t="s">
        <v>85</v>
      </c>
      <c r="AP1582" s="74">
        <v>14.1</v>
      </c>
      <c r="AQ1582" s="74">
        <v>60</v>
      </c>
      <c r="AR1582" s="74">
        <v>180</v>
      </c>
      <c r="AS1582" s="25">
        <v>0</v>
      </c>
      <c r="AT1582" s="25">
        <v>13</v>
      </c>
      <c r="AU1582" s="25">
        <v>22</v>
      </c>
      <c r="AV1582" s="25">
        <v>25</v>
      </c>
      <c r="AW1582" s="25">
        <v>179</v>
      </c>
      <c r="AX1582" s="25">
        <v>175</v>
      </c>
      <c r="AY1582" s="77">
        <v>72</v>
      </c>
      <c r="AZ1582" s="49">
        <v>31.6</v>
      </c>
      <c r="BA1582" s="49">
        <v>43</v>
      </c>
      <c r="BB1582" s="49">
        <v>52</v>
      </c>
      <c r="BC1582" s="48">
        <v>2.0499999999999998</v>
      </c>
      <c r="BD1582" s="3" t="s">
        <v>3189</v>
      </c>
      <c r="BE1582" s="412">
        <v>99</v>
      </c>
      <c r="BF1582" s="3" t="s">
        <v>1479</v>
      </c>
      <c r="BG1582" s="412">
        <v>11</v>
      </c>
      <c r="BH1582" s="70">
        <v>25.61036612380995</v>
      </c>
      <c r="BI1582" s="50">
        <v>17.8740157480315</v>
      </c>
      <c r="BJ1582" s="50">
        <v>17.8740157480315</v>
      </c>
      <c r="BK1582" s="50">
        <v>12.9133858267717</v>
      </c>
      <c r="BL1582" s="357">
        <v>6.7606048000000252E-2</v>
      </c>
      <c r="BM1582" s="5">
        <v>48</v>
      </c>
      <c r="BN1582" s="107" t="s">
        <v>3771</v>
      </c>
      <c r="BO1582" s="46" t="s">
        <v>3891</v>
      </c>
      <c r="BP1582" s="74" t="s">
        <v>3907</v>
      </c>
      <c r="BQ1582" s="44" t="s">
        <v>4615</v>
      </c>
      <c r="BR1582" s="44" t="s">
        <v>3932</v>
      </c>
      <c r="BS1582" s="74" t="s">
        <v>5167</v>
      </c>
      <c r="BT1582" s="74" t="s">
        <v>5168</v>
      </c>
      <c r="BU1582" s="74" t="s">
        <v>4616</v>
      </c>
      <c r="BV1582" s="74" t="s">
        <v>5169</v>
      </c>
      <c r="BW1582" s="74"/>
      <c r="BX1582" s="74"/>
      <c r="BY1582" s="74"/>
      <c r="BZ1582" s="300" t="s">
        <v>8234</v>
      </c>
      <c r="CA1582" s="356" t="s">
        <v>8235</v>
      </c>
      <c r="CB1582" s="300" t="s">
        <v>8236</v>
      </c>
      <c r="CC1582" s="356" t="s">
        <v>8237</v>
      </c>
      <c r="CD1582" s="311" t="str">
        <f t="shared" si="185"/>
        <v>DISCONTINUED - MR401 UTV Beadlock, 15x10, 6+4/+25mm Offset, 5x4.5, 72mm Centerbore, Matte Black, w/ BH-H24100</v>
      </c>
      <c r="CE1582" s="311" t="s">
        <v>3721</v>
      </c>
      <c r="CF1582" s="311" t="s">
        <v>3720</v>
      </c>
      <c r="CG1582" s="300" t="str">
        <f t="shared" si="181"/>
        <v>UTV (4XX)</v>
      </c>
    </row>
    <row r="1583" spans="1:85" s="36" customFormat="1" ht="15" customHeight="1">
      <c r="A1583" s="571">
        <f t="shared" si="180"/>
        <v>1580</v>
      </c>
      <c r="B1583" s="3" t="s">
        <v>84</v>
      </c>
      <c r="C1583" s="92" t="s">
        <v>1247</v>
      </c>
      <c r="D1583" s="74" t="s">
        <v>5481</v>
      </c>
      <c r="E1583" s="84" t="s">
        <v>10530</v>
      </c>
      <c r="F1583" s="84" t="s">
        <v>10530</v>
      </c>
      <c r="G1583" s="83"/>
      <c r="H1583" s="83"/>
      <c r="I1583" s="81" t="s">
        <v>6651</v>
      </c>
      <c r="J1583" s="102">
        <v>45128.425862233795</v>
      </c>
      <c r="K1583" s="417">
        <v>45996</v>
      </c>
      <c r="L1583" s="282" t="s">
        <v>1239</v>
      </c>
      <c r="M1583" s="328">
        <v>387</v>
      </c>
      <c r="N1583" s="85"/>
      <c r="O1583" s="409"/>
      <c r="P1583" s="74">
        <v>17</v>
      </c>
      <c r="Q1583" s="74">
        <v>8.5</v>
      </c>
      <c r="R1583" s="92" t="s">
        <v>1700</v>
      </c>
      <c r="S1583" s="74">
        <v>8</v>
      </c>
      <c r="T1583" s="74">
        <v>170</v>
      </c>
      <c r="U1583" s="74">
        <v>0</v>
      </c>
      <c r="V1583" s="77">
        <v>4.75</v>
      </c>
      <c r="W1583" s="93" t="s">
        <v>85</v>
      </c>
      <c r="X1583" s="16">
        <v>130.81</v>
      </c>
      <c r="Y1583" s="76">
        <v>30.48</v>
      </c>
      <c r="Z1583" s="47">
        <v>3640</v>
      </c>
      <c r="AA1583" s="81" t="s">
        <v>5147</v>
      </c>
      <c r="AB1583" s="72" t="s">
        <v>173</v>
      </c>
      <c r="AC1583" s="47" t="s">
        <v>9626</v>
      </c>
      <c r="AD1583" s="74" t="s">
        <v>7165</v>
      </c>
      <c r="AE1583" s="46" t="s">
        <v>8503</v>
      </c>
      <c r="AF1583" s="82">
        <v>33</v>
      </c>
      <c r="AG1583" s="80" t="s">
        <v>85</v>
      </c>
      <c r="AH1583" s="73" t="s">
        <v>85</v>
      </c>
      <c r="AI1583" s="3" t="s">
        <v>2863</v>
      </c>
      <c r="AJ1583" s="73" t="s">
        <v>85</v>
      </c>
      <c r="AK1583" s="9" t="s">
        <v>85</v>
      </c>
      <c r="AL1583" s="92" t="s">
        <v>237</v>
      </c>
      <c r="AM1583" s="74" t="s">
        <v>85</v>
      </c>
      <c r="AN1583" s="38" t="s">
        <v>85</v>
      </c>
      <c r="AO1583" s="74" t="s">
        <v>85</v>
      </c>
      <c r="AP1583" s="75">
        <v>16.2</v>
      </c>
      <c r="AQ1583" s="75">
        <v>60</v>
      </c>
      <c r="AR1583" s="74">
        <v>197</v>
      </c>
      <c r="AS1583" s="34">
        <v>0</v>
      </c>
      <c r="AT1583" s="34">
        <v>0</v>
      </c>
      <c r="AU1583" s="34">
        <v>45</v>
      </c>
      <c r="AV1583" s="34">
        <v>50.6</v>
      </c>
      <c r="AW1583" s="34">
        <v>208</v>
      </c>
      <c r="AX1583" s="34">
        <v>204.5</v>
      </c>
      <c r="AY1583" s="384">
        <v>128</v>
      </c>
      <c r="AZ1583" s="382">
        <v>103.9</v>
      </c>
      <c r="BA1583" s="382">
        <v>107</v>
      </c>
      <c r="BB1583" s="49">
        <v>46</v>
      </c>
      <c r="BC1583" s="48">
        <v>1.81</v>
      </c>
      <c r="BD1583" s="3" t="s">
        <v>85</v>
      </c>
      <c r="BE1583" s="412" t="s">
        <v>85</v>
      </c>
      <c r="BF1583" s="3" t="s">
        <v>85</v>
      </c>
      <c r="BG1583" s="412" t="s">
        <v>85</v>
      </c>
      <c r="BH1583" s="70">
        <v>35.108615252941753</v>
      </c>
      <c r="BI1583" s="50">
        <v>20.236220472440898</v>
      </c>
      <c r="BJ1583" s="50">
        <v>20.236220472440898</v>
      </c>
      <c r="BK1583" s="50">
        <v>11.417322834645701</v>
      </c>
      <c r="BL1583" s="357">
        <v>7.6616839999999839E-2</v>
      </c>
      <c r="BM1583" s="73">
        <v>36</v>
      </c>
      <c r="BN1583" s="107" t="s">
        <v>10367</v>
      </c>
      <c r="BO1583" s="46" t="s">
        <v>3891</v>
      </c>
      <c r="BP1583" s="74" t="s">
        <v>4730</v>
      </c>
      <c r="BQ1583" s="74" t="s">
        <v>3907</v>
      </c>
      <c r="BR1583" s="74" t="s">
        <v>5139</v>
      </c>
      <c r="BS1583" s="74" t="s">
        <v>2734</v>
      </c>
      <c r="BT1583" s="74" t="s">
        <v>5140</v>
      </c>
      <c r="BU1583" s="74" t="s">
        <v>5141</v>
      </c>
      <c r="BV1583" s="89" t="s">
        <v>5127</v>
      </c>
      <c r="BW1583" s="74" t="s">
        <v>4101</v>
      </c>
      <c r="BX1583" s="74" t="s">
        <v>3909</v>
      </c>
      <c r="BY1583" s="74"/>
      <c r="BZ1583" s="300"/>
      <c r="CA1583" s="356"/>
      <c r="CB1583" s="300"/>
      <c r="CC1583" s="356"/>
      <c r="CD1583" s="311" t="str">
        <f t="shared" si="185"/>
        <v>DISCONTINUED - MR701 Bead Grip, 17x8.5, 0mm Offset, 8x170, 130.81mm Centerbore, Machined - Clear Coat</v>
      </c>
      <c r="CE1583" s="311" t="s">
        <v>3721</v>
      </c>
      <c r="CF1583" s="311" t="s">
        <v>3720</v>
      </c>
      <c r="CG1583" s="300" t="str">
        <f t="shared" si="181"/>
        <v>TRAIL (7XX)</v>
      </c>
    </row>
    <row r="1584" spans="1:85" s="36" customFormat="1" ht="15" customHeight="1">
      <c r="A1584" s="571">
        <f t="shared" si="180"/>
        <v>1581</v>
      </c>
      <c r="B1584" s="13" t="s">
        <v>84</v>
      </c>
      <c r="C1584" s="97" t="s">
        <v>1247</v>
      </c>
      <c r="D1584" s="75" t="s">
        <v>5485</v>
      </c>
      <c r="E1584" s="84" t="s">
        <v>10531</v>
      </c>
      <c r="F1584" s="84" t="s">
        <v>10531</v>
      </c>
      <c r="G1584" s="83"/>
      <c r="H1584" s="83"/>
      <c r="I1584" s="43" t="s">
        <v>3338</v>
      </c>
      <c r="J1584" s="316">
        <v>43714</v>
      </c>
      <c r="K1584" s="417">
        <v>45996</v>
      </c>
      <c r="L1584" s="282" t="s">
        <v>1239</v>
      </c>
      <c r="M1584" s="328">
        <v>345</v>
      </c>
      <c r="N1584" s="85"/>
      <c r="O1584" s="409"/>
      <c r="P1584" s="75">
        <v>16</v>
      </c>
      <c r="Q1584" s="39">
        <v>8</v>
      </c>
      <c r="R1584" s="92" t="s">
        <v>1089</v>
      </c>
      <c r="S1584" s="75">
        <v>6</v>
      </c>
      <c r="T1584" s="75">
        <v>5.5</v>
      </c>
      <c r="U1584" s="75">
        <v>0</v>
      </c>
      <c r="V1584" s="68">
        <v>4.5</v>
      </c>
      <c r="W1584" s="95" t="s">
        <v>85</v>
      </c>
      <c r="X1584" s="68">
        <v>106.25</v>
      </c>
      <c r="Y1584" s="39">
        <v>26.31</v>
      </c>
      <c r="Z1584" s="47">
        <v>2650</v>
      </c>
      <c r="AA1584" s="43" t="s">
        <v>2165</v>
      </c>
      <c r="AB1584" s="72" t="s">
        <v>2845</v>
      </c>
      <c r="AC1584" s="47" t="s">
        <v>9708</v>
      </c>
      <c r="AD1584" s="74" t="s">
        <v>3941</v>
      </c>
      <c r="AE1584" s="46" t="s">
        <v>8501</v>
      </c>
      <c r="AF1584" s="82">
        <v>22</v>
      </c>
      <c r="AG1584" s="14" t="s">
        <v>85</v>
      </c>
      <c r="AH1584" s="14" t="s">
        <v>85</v>
      </c>
      <c r="AI1584" s="14" t="s">
        <v>85</v>
      </c>
      <c r="AJ1584" s="14" t="s">
        <v>85</v>
      </c>
      <c r="AK1584" s="9" t="s">
        <v>85</v>
      </c>
      <c r="AL1584" s="92" t="s">
        <v>236</v>
      </c>
      <c r="AM1584" s="75" t="s">
        <v>1649</v>
      </c>
      <c r="AN1584" s="38">
        <v>2.75</v>
      </c>
      <c r="AO1584" s="3">
        <v>78.3</v>
      </c>
      <c r="AP1584" s="75">
        <v>16.2</v>
      </c>
      <c r="AQ1584" s="75">
        <v>60</v>
      </c>
      <c r="AR1584" s="75">
        <v>175</v>
      </c>
      <c r="AS1584" s="34">
        <v>4</v>
      </c>
      <c r="AT1584" s="34">
        <v>21.7</v>
      </c>
      <c r="AU1584" s="25">
        <v>42</v>
      </c>
      <c r="AV1584" s="34">
        <v>40</v>
      </c>
      <c r="AW1584" s="25">
        <v>194</v>
      </c>
      <c r="AX1584" s="67">
        <v>191</v>
      </c>
      <c r="AY1584" s="385">
        <v>103.36</v>
      </c>
      <c r="AZ1584" s="382">
        <v>34.42</v>
      </c>
      <c r="BA1584" s="382">
        <v>42.73</v>
      </c>
      <c r="BB1584" s="49">
        <v>45</v>
      </c>
      <c r="BC1584" s="48">
        <v>1.77</v>
      </c>
      <c r="BD1584" s="13" t="s">
        <v>85</v>
      </c>
      <c r="BE1584" s="412" t="s">
        <v>85</v>
      </c>
      <c r="BF1584" s="13" t="s">
        <v>85</v>
      </c>
      <c r="BG1584" s="412" t="s">
        <v>85</v>
      </c>
      <c r="BH1584" s="70">
        <v>31.05</v>
      </c>
      <c r="BI1584" s="50">
        <v>19.055118110236201</v>
      </c>
      <c r="BJ1584" s="50">
        <v>19.055118110236201</v>
      </c>
      <c r="BK1584" s="50">
        <v>10.944881889763799</v>
      </c>
      <c r="BL1584" s="357">
        <v>6.5123167999999981E-2</v>
      </c>
      <c r="BM1584" s="73">
        <v>36</v>
      </c>
      <c r="BN1584" s="107" t="s">
        <v>3771</v>
      </c>
      <c r="BO1584" s="46" t="s">
        <v>3891</v>
      </c>
      <c r="BP1584" s="74" t="s">
        <v>4730</v>
      </c>
      <c r="BQ1584" s="74" t="s">
        <v>3907</v>
      </c>
      <c r="BR1584" s="74" t="s">
        <v>5143</v>
      </c>
      <c r="BS1584" s="74" t="s">
        <v>2734</v>
      </c>
      <c r="BT1584" s="74" t="s">
        <v>4116</v>
      </c>
      <c r="BU1584" s="74" t="s">
        <v>5141</v>
      </c>
      <c r="BV1584" s="74" t="s">
        <v>5127</v>
      </c>
      <c r="BW1584" s="74" t="s">
        <v>4101</v>
      </c>
      <c r="BX1584" s="74" t="s">
        <v>3909</v>
      </c>
      <c r="BY1584" s="74"/>
      <c r="BZ1584" s="334" t="s">
        <v>8359</v>
      </c>
      <c r="CA1584" s="364" t="s">
        <v>8360</v>
      </c>
      <c r="CB1584" s="337" t="s">
        <v>8357</v>
      </c>
      <c r="CC1584" s="364" t="s">
        <v>8358</v>
      </c>
      <c r="CD1584" s="311" t="str">
        <f t="shared" si="185"/>
        <v>DISCONTINUED - MR704 Bead Grip, 16x8, 0mm Offset, 6x5.5, 106.25mm Centerbore, Matte Black</v>
      </c>
      <c r="CE1584" s="311" t="s">
        <v>3721</v>
      </c>
      <c r="CF1584" s="311" t="s">
        <v>3720</v>
      </c>
      <c r="CG1584" s="300" t="str">
        <f t="shared" si="181"/>
        <v>TRAIL (7XX)</v>
      </c>
    </row>
    <row r="1585" spans="1:85" s="36" customFormat="1" ht="15" customHeight="1">
      <c r="A1585" s="571">
        <f t="shared" si="180"/>
        <v>1582</v>
      </c>
      <c r="B1585" s="13" t="s">
        <v>84</v>
      </c>
      <c r="C1585" s="97" t="s">
        <v>6891</v>
      </c>
      <c r="D1585" s="75" t="s">
        <v>6887</v>
      </c>
      <c r="E1585" s="84" t="s">
        <v>10532</v>
      </c>
      <c r="F1585" s="84" t="s">
        <v>10532</v>
      </c>
      <c r="G1585" s="83" t="s">
        <v>2095</v>
      </c>
      <c r="H1585" s="83"/>
      <c r="I1585" s="72" t="s">
        <v>7185</v>
      </c>
      <c r="J1585" s="102">
        <v>45350.596701388888</v>
      </c>
      <c r="K1585" s="417">
        <v>45996</v>
      </c>
      <c r="L1585" s="282" t="s">
        <v>1239</v>
      </c>
      <c r="M1585" s="328">
        <v>459</v>
      </c>
      <c r="N1585" s="85"/>
      <c r="O1585" s="409"/>
      <c r="P1585" s="75">
        <v>20</v>
      </c>
      <c r="Q1585" s="8">
        <v>12</v>
      </c>
      <c r="R1585" s="92" t="s">
        <v>1692</v>
      </c>
      <c r="S1585" s="92">
        <v>5</v>
      </c>
      <c r="T1585" s="75">
        <v>5</v>
      </c>
      <c r="U1585" s="75">
        <v>-40</v>
      </c>
      <c r="V1585" s="77">
        <v>4.9000000000000004</v>
      </c>
      <c r="W1585" s="95" t="s">
        <v>85</v>
      </c>
      <c r="X1585" s="77">
        <v>78.25</v>
      </c>
      <c r="Y1585" s="39">
        <v>37.478584571429181</v>
      </c>
      <c r="Z1585" s="47">
        <v>2650</v>
      </c>
      <c r="AA1585" s="43" t="s">
        <v>5147</v>
      </c>
      <c r="AB1585" s="72" t="s">
        <v>173</v>
      </c>
      <c r="AC1585" s="47" t="s">
        <v>10533</v>
      </c>
      <c r="AD1585" s="74" t="s">
        <v>7427</v>
      </c>
      <c r="AE1585" s="46" t="s">
        <v>8501</v>
      </c>
      <c r="AF1585" s="82">
        <v>22</v>
      </c>
      <c r="AG1585" s="14" t="s">
        <v>85</v>
      </c>
      <c r="AH1585" s="9" t="s">
        <v>85</v>
      </c>
      <c r="AI1585" s="9" t="s">
        <v>85</v>
      </c>
      <c r="AJ1585" s="14" t="s">
        <v>85</v>
      </c>
      <c r="AK1585" s="9" t="s">
        <v>85</v>
      </c>
      <c r="AL1585" s="92" t="s">
        <v>236</v>
      </c>
      <c r="AM1585" s="75" t="s">
        <v>7412</v>
      </c>
      <c r="AN1585" s="38">
        <v>3</v>
      </c>
      <c r="AO1585" s="75">
        <v>71.8</v>
      </c>
      <c r="AP1585" s="75">
        <v>16.2</v>
      </c>
      <c r="AQ1585" s="75">
        <v>60</v>
      </c>
      <c r="AR1585" s="75">
        <v>170</v>
      </c>
      <c r="AS1585" s="34">
        <v>12.8</v>
      </c>
      <c r="AT1585" s="34">
        <v>27</v>
      </c>
      <c r="AU1585" s="25">
        <v>40.1</v>
      </c>
      <c r="AV1585" s="34">
        <v>50.4</v>
      </c>
      <c r="AW1585" s="25">
        <v>242.5</v>
      </c>
      <c r="AX1585" s="67">
        <v>235.3</v>
      </c>
      <c r="AY1585" s="68">
        <v>71.5</v>
      </c>
      <c r="AZ1585" s="49">
        <v>55.9</v>
      </c>
      <c r="BA1585" s="49">
        <v>55.9</v>
      </c>
      <c r="BB1585" s="49">
        <v>127.7</v>
      </c>
      <c r="BC1585" s="48">
        <v>5.03</v>
      </c>
      <c r="BD1585" s="13" t="s">
        <v>85</v>
      </c>
      <c r="BE1585" s="412" t="s">
        <v>85</v>
      </c>
      <c r="BF1585" s="13" t="s">
        <v>85</v>
      </c>
      <c r="BG1585" s="412" t="s">
        <v>85</v>
      </c>
      <c r="BH1585" s="70">
        <v>41.978584571429181</v>
      </c>
      <c r="BI1585" s="50">
        <v>23.228346456692901</v>
      </c>
      <c r="BJ1585" s="50">
        <v>23.228346456692901</v>
      </c>
      <c r="BK1585" s="50">
        <v>14.96</v>
      </c>
      <c r="BL1585" s="357">
        <v>0.13227243039999984</v>
      </c>
      <c r="BM1585" s="408">
        <v>20</v>
      </c>
      <c r="BN1585" s="107" t="s">
        <v>3771</v>
      </c>
      <c r="BO1585" s="46" t="s">
        <v>3891</v>
      </c>
      <c r="BP1585" s="74" t="s">
        <v>3907</v>
      </c>
      <c r="BQ1585" s="74" t="s">
        <v>7487</v>
      </c>
      <c r="BR1585" s="74" t="s">
        <v>7488</v>
      </c>
      <c r="BS1585" s="74" t="s">
        <v>7489</v>
      </c>
      <c r="BT1585" s="74" t="s">
        <v>7493</v>
      </c>
      <c r="BU1585" s="74" t="s">
        <v>7490</v>
      </c>
      <c r="BV1585" s="74" t="s">
        <v>3909</v>
      </c>
      <c r="BW1585" s="74" t="s">
        <v>7491</v>
      </c>
      <c r="BX1585" s="74"/>
      <c r="BY1585" s="74"/>
      <c r="BZ1585" s="334"/>
      <c r="CA1585" s="364"/>
      <c r="CB1585" s="337"/>
      <c r="CC1585" s="364"/>
      <c r="CD1585" s="311" t="str">
        <f t="shared" si="185"/>
        <v>DISCONTINUED - MR802, 20x12, -40mm Offset, 5x5, 78.25mm Centerbore, Machined - Clear Coat</v>
      </c>
      <c r="CE1585" s="311" t="s">
        <v>3721</v>
      </c>
      <c r="CF1585" s="311" t="s">
        <v>3720</v>
      </c>
      <c r="CG1585" s="300" t="str">
        <f t="shared" si="181"/>
        <v>RAISED (8XX)</v>
      </c>
    </row>
    <row r="1586" spans="1:85" s="36" customFormat="1" ht="15" customHeight="1">
      <c r="A1586" s="571">
        <f t="shared" si="180"/>
        <v>1583</v>
      </c>
      <c r="B1586" s="13" t="s">
        <v>84</v>
      </c>
      <c r="C1586" s="97" t="s">
        <v>6891</v>
      </c>
      <c r="D1586" s="75" t="s">
        <v>6887</v>
      </c>
      <c r="E1586" s="84" t="s">
        <v>10534</v>
      </c>
      <c r="F1586" s="84" t="s">
        <v>10534</v>
      </c>
      <c r="G1586" s="83" t="s">
        <v>2095</v>
      </c>
      <c r="H1586" s="83"/>
      <c r="I1586" s="72" t="s">
        <v>6994</v>
      </c>
      <c r="J1586" s="102">
        <v>45349.429861111108</v>
      </c>
      <c r="K1586" s="417">
        <v>45996</v>
      </c>
      <c r="L1586" s="282" t="s">
        <v>1239</v>
      </c>
      <c r="M1586" s="328">
        <v>499</v>
      </c>
      <c r="N1586" s="85"/>
      <c r="O1586" s="409"/>
      <c r="P1586" s="75">
        <v>22</v>
      </c>
      <c r="Q1586" s="8">
        <v>10</v>
      </c>
      <c r="R1586" s="92" t="s">
        <v>1700</v>
      </c>
      <c r="S1586" s="92">
        <v>8</v>
      </c>
      <c r="T1586" s="75">
        <v>170</v>
      </c>
      <c r="U1586" s="75">
        <v>-18</v>
      </c>
      <c r="V1586" s="77">
        <v>4.75</v>
      </c>
      <c r="W1586" s="95" t="s">
        <v>85</v>
      </c>
      <c r="X1586" s="68">
        <v>125</v>
      </c>
      <c r="Y1586" s="39">
        <v>44.092452436975513</v>
      </c>
      <c r="Z1586" s="47">
        <v>3640</v>
      </c>
      <c r="AA1586" s="43" t="s">
        <v>6882</v>
      </c>
      <c r="AB1586" s="72" t="s">
        <v>2845</v>
      </c>
      <c r="AC1586" s="47" t="s">
        <v>10374</v>
      </c>
      <c r="AD1586" s="74" t="s">
        <v>7513</v>
      </c>
      <c r="AE1586" s="46" t="s">
        <v>8501</v>
      </c>
      <c r="AF1586" s="82">
        <v>22</v>
      </c>
      <c r="AG1586" s="14" t="s">
        <v>85</v>
      </c>
      <c r="AH1586" s="9" t="s">
        <v>85</v>
      </c>
      <c r="AI1586" s="9" t="s">
        <v>85</v>
      </c>
      <c r="AJ1586" s="14" t="s">
        <v>85</v>
      </c>
      <c r="AK1586" s="9" t="s">
        <v>85</v>
      </c>
      <c r="AL1586" s="92" t="s">
        <v>236</v>
      </c>
      <c r="AM1586" s="75" t="s">
        <v>85</v>
      </c>
      <c r="AN1586" s="38" t="s">
        <v>85</v>
      </c>
      <c r="AO1586" s="75" t="s">
        <v>85</v>
      </c>
      <c r="AP1586" s="75">
        <v>16.2</v>
      </c>
      <c r="AQ1586" s="75">
        <v>60</v>
      </c>
      <c r="AR1586" s="75">
        <v>200</v>
      </c>
      <c r="AS1586" s="34">
        <v>0</v>
      </c>
      <c r="AT1586" s="34">
        <v>0</v>
      </c>
      <c r="AU1586" s="25">
        <v>34.700000000000003</v>
      </c>
      <c r="AV1586" s="34">
        <v>49</v>
      </c>
      <c r="AW1586" s="25">
        <v>267.89999999999998</v>
      </c>
      <c r="AX1586" s="67">
        <v>260.89999999999998</v>
      </c>
      <c r="AY1586" s="77">
        <v>125</v>
      </c>
      <c r="AZ1586" s="49">
        <v>88</v>
      </c>
      <c r="BA1586" s="49">
        <v>88</v>
      </c>
      <c r="BB1586" s="49">
        <v>76.5</v>
      </c>
      <c r="BC1586" s="48">
        <v>3.01</v>
      </c>
      <c r="BD1586" s="13" t="s">
        <v>85</v>
      </c>
      <c r="BE1586" s="412" t="s">
        <v>85</v>
      </c>
      <c r="BF1586" s="13" t="s">
        <v>85</v>
      </c>
      <c r="BG1586" s="412" t="s">
        <v>85</v>
      </c>
      <c r="BH1586" s="70">
        <v>48.592452436975513</v>
      </c>
      <c r="BI1586" s="50">
        <v>24.803100000000001</v>
      </c>
      <c r="BJ1586" s="50">
        <v>24.803100000000001</v>
      </c>
      <c r="BK1586" s="50">
        <v>12.5984</v>
      </c>
      <c r="BL1586" s="357">
        <v>0.12700723795352409</v>
      </c>
      <c r="BM1586" s="14">
        <v>18</v>
      </c>
      <c r="BN1586" s="107" t="s">
        <v>3771</v>
      </c>
      <c r="BO1586" s="46" t="s">
        <v>3891</v>
      </c>
      <c r="BP1586" s="74" t="s">
        <v>3907</v>
      </c>
      <c r="BQ1586" s="74" t="s">
        <v>7487</v>
      </c>
      <c r="BR1586" s="74" t="s">
        <v>7488</v>
      </c>
      <c r="BS1586" s="74" t="s">
        <v>7489</v>
      </c>
      <c r="BT1586" s="74" t="s">
        <v>7493</v>
      </c>
      <c r="BU1586" s="74" t="s">
        <v>7490</v>
      </c>
      <c r="BV1586" s="74" t="s">
        <v>3909</v>
      </c>
      <c r="BW1586" s="74" t="s">
        <v>7491</v>
      </c>
      <c r="BX1586" s="74"/>
      <c r="BY1586" s="74"/>
      <c r="BZ1586" s="334" t="s">
        <v>8553</v>
      </c>
      <c r="CA1586" s="364" t="s">
        <v>8554</v>
      </c>
      <c r="CB1586" s="337" t="s">
        <v>8555</v>
      </c>
      <c r="CC1586" s="364" t="s">
        <v>8556</v>
      </c>
      <c r="CD1586" s="311" t="str">
        <f t="shared" si="185"/>
        <v>DISCONTINUED - MR802, 22x10, -18mm Offset, 8x170, 125mm Centerbore, Double Black Milled</v>
      </c>
      <c r="CE1586" s="311" t="s">
        <v>3721</v>
      </c>
      <c r="CF1586" s="311" t="s">
        <v>3720</v>
      </c>
      <c r="CG1586" s="300" t="str">
        <f t="shared" si="181"/>
        <v>RAISED (8XX)</v>
      </c>
    </row>
    <row r="1587" spans="1:85" s="36" customFormat="1" ht="15" customHeight="1">
      <c r="A1587" s="571">
        <f t="shared" si="180"/>
        <v>1584</v>
      </c>
      <c r="B1587" s="74" t="s">
        <v>84</v>
      </c>
      <c r="C1587" s="92" t="s">
        <v>3238</v>
      </c>
      <c r="D1587" s="74" t="s">
        <v>3239</v>
      </c>
      <c r="E1587" s="84" t="s">
        <v>10535</v>
      </c>
      <c r="F1587" s="84" t="s">
        <v>10535</v>
      </c>
      <c r="G1587" s="83"/>
      <c r="H1587" s="83"/>
      <c r="I1587" s="81" t="s">
        <v>4586</v>
      </c>
      <c r="J1587" s="316">
        <v>44202.421967037037</v>
      </c>
      <c r="K1587" s="417">
        <v>45996</v>
      </c>
      <c r="L1587" s="282" t="s">
        <v>1239</v>
      </c>
      <c r="M1587" s="328">
        <v>387</v>
      </c>
      <c r="N1587" s="85"/>
      <c r="O1587" s="409"/>
      <c r="P1587" s="74">
        <v>16</v>
      </c>
      <c r="Q1587" s="76">
        <v>6</v>
      </c>
      <c r="R1587" s="92" t="s">
        <v>4506</v>
      </c>
      <c r="S1587" s="73">
        <v>6</v>
      </c>
      <c r="T1587" s="74">
        <v>180</v>
      </c>
      <c r="U1587" s="74">
        <v>110</v>
      </c>
      <c r="V1587" s="77">
        <v>7.82</v>
      </c>
      <c r="W1587" s="74" t="s">
        <v>85</v>
      </c>
      <c r="X1587" s="77">
        <v>138.9</v>
      </c>
      <c r="Y1587" s="76">
        <v>26.86</v>
      </c>
      <c r="Z1587" s="47">
        <v>3300</v>
      </c>
      <c r="AA1587" s="71" t="s">
        <v>2165</v>
      </c>
      <c r="AB1587" s="72" t="s">
        <v>2845</v>
      </c>
      <c r="AC1587" s="47" t="s">
        <v>10536</v>
      </c>
      <c r="AD1587" s="74" t="s">
        <v>4588</v>
      </c>
      <c r="AE1587" s="46" t="s">
        <v>8502</v>
      </c>
      <c r="AF1587" s="82">
        <v>33</v>
      </c>
      <c r="AG1587" s="80" t="s">
        <v>85</v>
      </c>
      <c r="AH1587" s="79" t="s">
        <v>1787</v>
      </c>
      <c r="AI1587" s="73" t="s">
        <v>85</v>
      </c>
      <c r="AJ1587" s="73" t="s">
        <v>85</v>
      </c>
      <c r="AK1587" s="9" t="s">
        <v>85</v>
      </c>
      <c r="AL1587" s="92" t="s">
        <v>236</v>
      </c>
      <c r="AM1587" s="92" t="s">
        <v>85</v>
      </c>
      <c r="AN1587" s="38" t="s">
        <v>85</v>
      </c>
      <c r="AO1587" s="92" t="s">
        <v>85</v>
      </c>
      <c r="AP1587" s="74">
        <v>15.5</v>
      </c>
      <c r="AQ1587" s="74">
        <v>0</v>
      </c>
      <c r="AR1587" s="74">
        <v>224</v>
      </c>
      <c r="AS1587" s="25">
        <v>0</v>
      </c>
      <c r="AT1587" s="25">
        <v>0</v>
      </c>
      <c r="AU1587" s="25">
        <v>0</v>
      </c>
      <c r="AV1587" s="34">
        <v>0</v>
      </c>
      <c r="AW1587" s="34">
        <v>171</v>
      </c>
      <c r="AX1587" s="34">
        <v>115</v>
      </c>
      <c r="AY1587" s="77">
        <v>110</v>
      </c>
      <c r="AZ1587" s="49">
        <v>35</v>
      </c>
      <c r="BA1587" s="49">
        <v>35</v>
      </c>
      <c r="BB1587" s="49">
        <v>0</v>
      </c>
      <c r="BC1587" s="48">
        <v>0</v>
      </c>
      <c r="BD1587" s="25" t="s">
        <v>85</v>
      </c>
      <c r="BE1587" s="412" t="s">
        <v>85</v>
      </c>
      <c r="BF1587" s="25" t="s">
        <v>85</v>
      </c>
      <c r="BG1587" s="412" t="s">
        <v>85</v>
      </c>
      <c r="BH1587" s="70">
        <v>30.938204126611154</v>
      </c>
      <c r="BI1587" s="50">
        <v>18.307086614173201</v>
      </c>
      <c r="BJ1587" s="50">
        <v>18.307086614173201</v>
      </c>
      <c r="BK1587" s="50">
        <v>9.0944881889763796</v>
      </c>
      <c r="BL1587" s="357">
        <v>4.9947974999999846E-2</v>
      </c>
      <c r="BM1587" s="73">
        <v>36</v>
      </c>
      <c r="BN1587" s="107" t="s">
        <v>3771</v>
      </c>
      <c r="BO1587" s="46" t="s">
        <v>3891</v>
      </c>
      <c r="BP1587" s="74" t="s">
        <v>3907</v>
      </c>
      <c r="BQ1587" s="74" t="s">
        <v>3908</v>
      </c>
      <c r="BR1587" s="74" t="s">
        <v>5240</v>
      </c>
      <c r="BS1587" s="74" t="s">
        <v>4949</v>
      </c>
      <c r="BT1587" s="74" t="s">
        <v>5034</v>
      </c>
      <c r="BU1587" s="74" t="s">
        <v>4152</v>
      </c>
      <c r="BV1587" s="74"/>
      <c r="BW1587" s="74"/>
      <c r="BX1587" s="74"/>
      <c r="BY1587" s="74"/>
      <c r="BZ1587" s="300" t="s">
        <v>8074</v>
      </c>
      <c r="CA1587" s="356" t="s">
        <v>8075</v>
      </c>
      <c r="CB1587" s="300" t="s">
        <v>8076</v>
      </c>
      <c r="CC1587" s="356" t="s">
        <v>8077</v>
      </c>
      <c r="CD1587" s="311" t="str">
        <f t="shared" ref="CD1587:CD1620" si="186">CONCATENATE("DISCONTINUED"," ","-"," ",D1587,", ",P1587,"x",Q1587,", ",IF(W1587="N/A", "", CONCATENATE(W1587, "/")),IF(U1587&gt;0, CONCATENATE("+",U1587), U1587),"mm Offset, ",R1587,", ",X1587,"mm Centerbore, ",PROPER(AA1587), "", IF(BF1587="N/A", "", CONCATENATE(", w/ ", BF1587)))</f>
        <v>DISCONTINUED - MR901 - FRONT, 16x6, +110mm Offset, 6x180, 138.9mm Centerbore, Matte Black</v>
      </c>
      <c r="CE1587" s="311" t="s">
        <v>3721</v>
      </c>
      <c r="CF1587" s="311" t="s">
        <v>3720</v>
      </c>
      <c r="CG1587" s="300" t="str">
        <f t="shared" si="181"/>
        <v>DUALLY (9XX)</v>
      </c>
    </row>
    <row r="1588" spans="1:85" s="36" customFormat="1" ht="15" customHeight="1">
      <c r="A1588" s="571">
        <f t="shared" si="180"/>
        <v>1585</v>
      </c>
      <c r="B1588" s="74" t="s">
        <v>84</v>
      </c>
      <c r="C1588" s="92" t="s">
        <v>3238</v>
      </c>
      <c r="D1588" s="74" t="s">
        <v>3240</v>
      </c>
      <c r="E1588" s="84" t="s">
        <v>10551</v>
      </c>
      <c r="F1588" s="84" t="s">
        <v>10551</v>
      </c>
      <c r="G1588" s="83" t="s">
        <v>2095</v>
      </c>
      <c r="H1588" s="83"/>
      <c r="I1588" s="81" t="s">
        <v>4587</v>
      </c>
      <c r="J1588" s="316">
        <v>44202.422668437503</v>
      </c>
      <c r="K1588" s="506">
        <v>46041</v>
      </c>
      <c r="L1588" s="282" t="s">
        <v>1239</v>
      </c>
      <c r="M1588" s="328">
        <v>440</v>
      </c>
      <c r="N1588" s="85"/>
      <c r="O1588" s="409"/>
      <c r="P1588" s="74">
        <v>16</v>
      </c>
      <c r="Q1588" s="76">
        <v>6</v>
      </c>
      <c r="R1588" s="92" t="s">
        <v>4506</v>
      </c>
      <c r="S1588" s="73">
        <v>6</v>
      </c>
      <c r="T1588" s="74">
        <v>180</v>
      </c>
      <c r="U1588" s="74">
        <v>-134</v>
      </c>
      <c r="V1588" s="77">
        <v>-1.78</v>
      </c>
      <c r="W1588" s="74" t="s">
        <v>85</v>
      </c>
      <c r="X1588" s="77">
        <v>138.9</v>
      </c>
      <c r="Y1588" s="76">
        <v>28.99</v>
      </c>
      <c r="Z1588" s="47">
        <v>3300</v>
      </c>
      <c r="AA1588" s="71" t="s">
        <v>2165</v>
      </c>
      <c r="AB1588" s="72" t="s">
        <v>2845</v>
      </c>
      <c r="AC1588" s="47" t="s">
        <v>10552</v>
      </c>
      <c r="AD1588" s="74" t="s">
        <v>4588</v>
      </c>
      <c r="AE1588" s="46" t="s">
        <v>8502</v>
      </c>
      <c r="AF1588" s="82">
        <v>33</v>
      </c>
      <c r="AG1588" s="80" t="s">
        <v>85</v>
      </c>
      <c r="AH1588" s="79" t="s">
        <v>1787</v>
      </c>
      <c r="AI1588" s="73" t="s">
        <v>85</v>
      </c>
      <c r="AJ1588" s="73" t="s">
        <v>85</v>
      </c>
      <c r="AK1588" s="9" t="s">
        <v>85</v>
      </c>
      <c r="AL1588" s="92" t="s">
        <v>236</v>
      </c>
      <c r="AM1588" s="92" t="s">
        <v>85</v>
      </c>
      <c r="AN1588" s="38" t="s">
        <v>85</v>
      </c>
      <c r="AO1588" s="92" t="s">
        <v>85</v>
      </c>
      <c r="AP1588" s="74">
        <v>15.5</v>
      </c>
      <c r="AQ1588" s="74">
        <v>0</v>
      </c>
      <c r="AR1588" s="74">
        <v>229</v>
      </c>
      <c r="AS1588" s="25">
        <v>0</v>
      </c>
      <c r="AT1588" s="25">
        <v>0</v>
      </c>
      <c r="AU1588" s="25">
        <v>0</v>
      </c>
      <c r="AV1588" s="34">
        <v>38</v>
      </c>
      <c r="AW1588" s="34" t="s">
        <v>85</v>
      </c>
      <c r="AX1588" s="34" t="s">
        <v>85</v>
      </c>
      <c r="AY1588" s="77">
        <v>138</v>
      </c>
      <c r="AZ1588" s="49">
        <v>24</v>
      </c>
      <c r="BA1588" s="49">
        <v>35</v>
      </c>
      <c r="BB1588" s="49">
        <v>186</v>
      </c>
      <c r="BC1588" s="48">
        <v>7.32</v>
      </c>
      <c r="BD1588" s="25" t="s">
        <v>85</v>
      </c>
      <c r="BE1588" s="412" t="s">
        <v>85</v>
      </c>
      <c r="BF1588" s="25" t="s">
        <v>85</v>
      </c>
      <c r="BG1588" s="412" t="s">
        <v>85</v>
      </c>
      <c r="BH1588" s="70">
        <v>32.92236448627505</v>
      </c>
      <c r="BI1588" s="50">
        <v>18.307086614173201</v>
      </c>
      <c r="BJ1588" s="50">
        <v>18.307086614173201</v>
      </c>
      <c r="BK1588" s="50">
        <v>9.0944881889763796</v>
      </c>
      <c r="BL1588" s="357">
        <v>4.9947974999999846E-2</v>
      </c>
      <c r="BM1588" s="73">
        <v>36</v>
      </c>
      <c r="BN1588" s="107" t="s">
        <v>3771</v>
      </c>
      <c r="BO1588" s="46" t="s">
        <v>3891</v>
      </c>
      <c r="BP1588" s="74" t="s">
        <v>3907</v>
      </c>
      <c r="BQ1588" s="74" t="s">
        <v>3908</v>
      </c>
      <c r="BR1588" s="74" t="s">
        <v>5240</v>
      </c>
      <c r="BS1588" s="74" t="s">
        <v>4949</v>
      </c>
      <c r="BT1588" s="74" t="s">
        <v>5034</v>
      </c>
      <c r="BU1588" s="74" t="s">
        <v>4152</v>
      </c>
      <c r="BV1588" s="74"/>
      <c r="BW1588" s="74"/>
      <c r="BX1588" s="74"/>
      <c r="BY1588" s="74"/>
      <c r="BZ1588" s="300" t="s">
        <v>8080</v>
      </c>
      <c r="CA1588" s="356" t="s">
        <v>8081</v>
      </c>
      <c r="CB1588" s="300" t="s">
        <v>8078</v>
      </c>
      <c r="CC1588" s="356" t="s">
        <v>8079</v>
      </c>
      <c r="CD1588" s="311" t="str">
        <f t="shared" si="186"/>
        <v>DISCONTINUED - MR901 - REAR, 16x6, -134mm Offset, 6x180, 138.9mm Centerbore, Matte Black</v>
      </c>
      <c r="CE1588" s="311" t="s">
        <v>3721</v>
      </c>
      <c r="CF1588" s="311" t="s">
        <v>3720</v>
      </c>
      <c r="CG1588" s="300" t="str">
        <f t="shared" si="181"/>
        <v>DUALLY (9XX)</v>
      </c>
    </row>
    <row r="1589" spans="1:85" s="36" customFormat="1" ht="15" customHeight="1">
      <c r="A1589" s="571">
        <f t="shared" si="180"/>
        <v>1586</v>
      </c>
      <c r="B1589" s="416" t="s">
        <v>84</v>
      </c>
      <c r="C1589" s="416" t="s">
        <v>1038</v>
      </c>
      <c r="D1589" s="416" t="s">
        <v>1080</v>
      </c>
      <c r="E1589" s="84" t="s">
        <v>10553</v>
      </c>
      <c r="F1589" s="84" t="s">
        <v>10553</v>
      </c>
      <c r="G1589" s="84" t="s">
        <v>2095</v>
      </c>
      <c r="H1589" s="84"/>
      <c r="I1589" s="45" t="s">
        <v>251</v>
      </c>
      <c r="J1589" s="417">
        <v>40544</v>
      </c>
      <c r="K1589" s="506">
        <v>46041</v>
      </c>
      <c r="L1589" s="282" t="s">
        <v>1239</v>
      </c>
      <c r="M1589" s="328">
        <v>239</v>
      </c>
      <c r="N1589" s="85"/>
      <c r="O1589" s="409"/>
      <c r="P1589" s="416">
        <v>15</v>
      </c>
      <c r="Q1589" s="419">
        <v>7</v>
      </c>
      <c r="R1589" s="408" t="s">
        <v>1756</v>
      </c>
      <c r="S1589" s="46">
        <v>5</v>
      </c>
      <c r="T1589" s="46">
        <v>4.5</v>
      </c>
      <c r="U1589" s="47">
        <v>-6</v>
      </c>
      <c r="V1589" s="48">
        <v>3.75</v>
      </c>
      <c r="W1589" s="420" t="s">
        <v>85</v>
      </c>
      <c r="X1589" s="48">
        <v>83</v>
      </c>
      <c r="Y1589" s="421">
        <v>21.43</v>
      </c>
      <c r="Z1589" s="47">
        <v>2100</v>
      </c>
      <c r="AA1589" s="45" t="s">
        <v>5147</v>
      </c>
      <c r="AB1589" s="72" t="s">
        <v>173</v>
      </c>
      <c r="AC1589" s="47" t="s">
        <v>10478</v>
      </c>
      <c r="AD1589" s="46" t="s">
        <v>1545</v>
      </c>
      <c r="AE1589" s="46" t="s">
        <v>8503</v>
      </c>
      <c r="AF1589" s="82">
        <v>33</v>
      </c>
      <c r="AG1589" s="82" t="s">
        <v>85</v>
      </c>
      <c r="AH1589" s="416" t="s">
        <v>85</v>
      </c>
      <c r="AI1589" s="416" t="s">
        <v>2940</v>
      </c>
      <c r="AJ1589" s="416" t="s">
        <v>1826</v>
      </c>
      <c r="AK1589" s="9">
        <v>1.1000000000000001</v>
      </c>
      <c r="AL1589" s="416" t="s">
        <v>237</v>
      </c>
      <c r="AM1589" s="416" t="s">
        <v>85</v>
      </c>
      <c r="AN1589" s="38" t="s">
        <v>85</v>
      </c>
      <c r="AO1589" s="416" t="s">
        <v>85</v>
      </c>
      <c r="AP1589" s="75">
        <v>16.2</v>
      </c>
      <c r="AQ1589" s="75">
        <v>60</v>
      </c>
      <c r="AR1589" s="416">
        <v>150</v>
      </c>
      <c r="AS1589" s="49">
        <v>15.9</v>
      </c>
      <c r="AT1589" s="25">
        <v>26.5</v>
      </c>
      <c r="AU1589" s="25">
        <v>33.200000000000003</v>
      </c>
      <c r="AV1589" s="25">
        <v>26.5</v>
      </c>
      <c r="AW1589" s="25">
        <v>183</v>
      </c>
      <c r="AX1589" s="411">
        <v>179.5</v>
      </c>
      <c r="AY1589" s="420">
        <v>77.099999999999994</v>
      </c>
      <c r="AZ1589" s="49">
        <v>80</v>
      </c>
      <c r="BA1589" s="49">
        <v>80</v>
      </c>
      <c r="BB1589" s="49">
        <v>60</v>
      </c>
      <c r="BC1589" s="48">
        <v>2.36</v>
      </c>
      <c r="BD1589" s="416" t="s">
        <v>85</v>
      </c>
      <c r="BE1589" s="412" t="s">
        <v>85</v>
      </c>
      <c r="BF1589" s="416" t="s">
        <v>85</v>
      </c>
      <c r="BG1589" s="412" t="s">
        <v>85</v>
      </c>
      <c r="BH1589" s="422">
        <v>24.69177336470629</v>
      </c>
      <c r="BI1589" s="50">
        <v>17.8740157480315</v>
      </c>
      <c r="BJ1589" s="50">
        <v>17.8740157480315</v>
      </c>
      <c r="BK1589" s="50">
        <v>9.8425196850393704</v>
      </c>
      <c r="BL1589" s="357">
        <v>5.1529000000000012E-2</v>
      </c>
      <c r="BM1589" s="5">
        <v>48</v>
      </c>
      <c r="BN1589" s="107" t="s">
        <v>3771</v>
      </c>
      <c r="BO1589" s="46" t="s">
        <v>3891</v>
      </c>
      <c r="BP1589" s="74" t="s">
        <v>3907</v>
      </c>
      <c r="BQ1589" s="74" t="s">
        <v>5194</v>
      </c>
      <c r="BR1589" s="74" t="s">
        <v>5195</v>
      </c>
      <c r="BS1589" s="74" t="s">
        <v>5169</v>
      </c>
      <c r="BT1589" s="74" t="s">
        <v>5196</v>
      </c>
      <c r="BU1589" s="74" t="s">
        <v>5197</v>
      </c>
      <c r="BV1589" s="74" t="s">
        <v>3909</v>
      </c>
      <c r="BW1589" s="86"/>
      <c r="BX1589" s="86"/>
      <c r="BY1589" s="86"/>
      <c r="BZ1589" s="338" t="s">
        <v>7723</v>
      </c>
      <c r="CA1589" s="423" t="s">
        <v>7726</v>
      </c>
      <c r="CB1589" s="338" t="s">
        <v>7727</v>
      </c>
      <c r="CC1589" s="423" t="s">
        <v>7728</v>
      </c>
      <c r="CD1589" s="311" t="str">
        <f t="shared" si="186"/>
        <v>DISCONTINUED - MR301 The Standard, 15x7, -6mm Offset, 5x4.5, 83mm Centerbore, Machined - Clear Coat</v>
      </c>
      <c r="CE1589" s="311" t="s">
        <v>3721</v>
      </c>
      <c r="CF1589" s="311" t="s">
        <v>3720</v>
      </c>
      <c r="CG1589" s="300" t="str">
        <f t="shared" si="181"/>
        <v>STREET (3XX)</v>
      </c>
    </row>
    <row r="1590" spans="1:85" s="36" customFormat="1" ht="15" customHeight="1">
      <c r="A1590" s="571">
        <f t="shared" si="180"/>
        <v>1587</v>
      </c>
      <c r="B1590" s="408" t="s">
        <v>84</v>
      </c>
      <c r="C1590" s="408" t="s">
        <v>1038</v>
      </c>
      <c r="D1590" s="408" t="s">
        <v>1080</v>
      </c>
      <c r="E1590" s="84" t="s">
        <v>10554</v>
      </c>
      <c r="F1590" s="84" t="s">
        <v>10554</v>
      </c>
      <c r="G1590" s="83" t="s">
        <v>2095</v>
      </c>
      <c r="H1590" s="83"/>
      <c r="I1590" s="72" t="s">
        <v>255</v>
      </c>
      <c r="J1590" s="305">
        <v>40544</v>
      </c>
      <c r="K1590" s="506">
        <v>46041</v>
      </c>
      <c r="L1590" s="282" t="s">
        <v>1239</v>
      </c>
      <c r="M1590" s="328">
        <v>239</v>
      </c>
      <c r="N1590" s="85"/>
      <c r="O1590" s="409"/>
      <c r="P1590" s="408">
        <v>15</v>
      </c>
      <c r="Q1590" s="23">
        <v>7</v>
      </c>
      <c r="R1590" s="408" t="s">
        <v>1089</v>
      </c>
      <c r="S1590" s="73">
        <v>6</v>
      </c>
      <c r="T1590" s="73">
        <v>5.5</v>
      </c>
      <c r="U1590" s="3">
        <v>-6</v>
      </c>
      <c r="V1590" s="16">
        <v>3.75</v>
      </c>
      <c r="W1590" s="410" t="s">
        <v>85</v>
      </c>
      <c r="X1590" s="16">
        <v>108</v>
      </c>
      <c r="Y1590" s="8">
        <v>20.66</v>
      </c>
      <c r="Z1590" s="47">
        <v>2100</v>
      </c>
      <c r="AA1590" s="45" t="s">
        <v>5147</v>
      </c>
      <c r="AB1590" s="72" t="s">
        <v>173</v>
      </c>
      <c r="AC1590" s="47" t="s">
        <v>10555</v>
      </c>
      <c r="AD1590" s="408" t="s">
        <v>1536</v>
      </c>
      <c r="AE1590" s="46" t="s">
        <v>8503</v>
      </c>
      <c r="AF1590" s="82">
        <v>33</v>
      </c>
      <c r="AG1590" s="80" t="s">
        <v>85</v>
      </c>
      <c r="AH1590" s="408" t="s">
        <v>85</v>
      </c>
      <c r="AI1590" s="408" t="s">
        <v>2859</v>
      </c>
      <c r="AJ1590" s="408" t="s">
        <v>1826</v>
      </c>
      <c r="AK1590" s="9">
        <v>1.1000000000000001</v>
      </c>
      <c r="AL1590" s="408" t="s">
        <v>237</v>
      </c>
      <c r="AM1590" s="408" t="s">
        <v>85</v>
      </c>
      <c r="AN1590" s="38" t="s">
        <v>85</v>
      </c>
      <c r="AO1590" s="408" t="s">
        <v>85</v>
      </c>
      <c r="AP1590" s="75">
        <v>16.2</v>
      </c>
      <c r="AQ1590" s="75">
        <v>60</v>
      </c>
      <c r="AR1590" s="408">
        <v>178</v>
      </c>
      <c r="AS1590" s="25">
        <v>0</v>
      </c>
      <c r="AT1590" s="25">
        <v>23.3</v>
      </c>
      <c r="AU1590" s="25">
        <v>33.4</v>
      </c>
      <c r="AV1590" s="25">
        <v>26.5</v>
      </c>
      <c r="AW1590" s="25">
        <v>183</v>
      </c>
      <c r="AX1590" s="411">
        <v>179.5</v>
      </c>
      <c r="AY1590" s="410">
        <v>106.4</v>
      </c>
      <c r="AZ1590" s="49">
        <v>55</v>
      </c>
      <c r="BA1590" s="49">
        <v>55</v>
      </c>
      <c r="BB1590" s="49">
        <v>60</v>
      </c>
      <c r="BC1590" s="48">
        <v>2.36</v>
      </c>
      <c r="BD1590" s="408" t="s">
        <v>85</v>
      </c>
      <c r="BE1590" s="412" t="s">
        <v>85</v>
      </c>
      <c r="BF1590" s="408" t="s">
        <v>85</v>
      </c>
      <c r="BG1590" s="412" t="s">
        <v>85</v>
      </c>
      <c r="BH1590" s="70">
        <v>24.140617709244093</v>
      </c>
      <c r="BI1590" s="50">
        <v>17.8740157480315</v>
      </c>
      <c r="BJ1590" s="50">
        <v>17.8740157480315</v>
      </c>
      <c r="BK1590" s="50">
        <v>9.8425196850393704</v>
      </c>
      <c r="BL1590" s="357">
        <v>5.1529000000000012E-2</v>
      </c>
      <c r="BM1590" s="5">
        <v>48</v>
      </c>
      <c r="BN1590" s="107" t="s">
        <v>3771</v>
      </c>
      <c r="BO1590" s="46" t="s">
        <v>3891</v>
      </c>
      <c r="BP1590" s="74" t="s">
        <v>3907</v>
      </c>
      <c r="BQ1590" s="74" t="s">
        <v>5194</v>
      </c>
      <c r="BR1590" s="74" t="s">
        <v>5195</v>
      </c>
      <c r="BS1590" s="74" t="s">
        <v>5169</v>
      </c>
      <c r="BT1590" s="74" t="s">
        <v>5196</v>
      </c>
      <c r="BU1590" s="74" t="s">
        <v>5197</v>
      </c>
      <c r="BV1590" s="74" t="s">
        <v>3909</v>
      </c>
      <c r="BW1590" s="74"/>
      <c r="BX1590" s="74"/>
      <c r="BY1590" s="74"/>
      <c r="BZ1590" s="300" t="s">
        <v>7724</v>
      </c>
      <c r="CA1590" s="413" t="s">
        <v>7731</v>
      </c>
      <c r="CB1590" s="300" t="s">
        <v>7729</v>
      </c>
      <c r="CC1590" s="413" t="s">
        <v>7730</v>
      </c>
      <c r="CD1590" s="311" t="str">
        <f t="shared" si="186"/>
        <v>DISCONTINUED - MR301 The Standard, 15x7, -6mm Offset, 6x5.5, 108mm Centerbore, Machined - Clear Coat</v>
      </c>
      <c r="CE1590" s="311" t="s">
        <v>3721</v>
      </c>
      <c r="CF1590" s="311" t="s">
        <v>3720</v>
      </c>
      <c r="CG1590" s="300" t="str">
        <f t="shared" si="181"/>
        <v>STREET (3XX)</v>
      </c>
    </row>
    <row r="1591" spans="1:85" s="36" customFormat="1" ht="15" customHeight="1">
      <c r="A1591" s="571">
        <f t="shared" si="180"/>
        <v>1588</v>
      </c>
      <c r="B1591" s="408" t="s">
        <v>84</v>
      </c>
      <c r="C1591" s="408" t="s">
        <v>1038</v>
      </c>
      <c r="D1591" s="408" t="s">
        <v>1080</v>
      </c>
      <c r="E1591" s="84" t="s">
        <v>10556</v>
      </c>
      <c r="F1591" s="84" t="s">
        <v>10556</v>
      </c>
      <c r="G1591" s="83"/>
      <c r="H1591" s="83"/>
      <c r="I1591" s="72" t="s">
        <v>273</v>
      </c>
      <c r="J1591" s="305">
        <v>40544</v>
      </c>
      <c r="K1591" s="506">
        <v>46041</v>
      </c>
      <c r="L1591" s="282" t="s">
        <v>1239</v>
      </c>
      <c r="M1591" s="328">
        <v>345</v>
      </c>
      <c r="N1591" s="85"/>
      <c r="O1591" s="409"/>
      <c r="P1591" s="408">
        <v>17</v>
      </c>
      <c r="Q1591" s="8">
        <v>7.5</v>
      </c>
      <c r="R1591" s="408" t="s">
        <v>1696</v>
      </c>
      <c r="S1591" s="3">
        <v>6</v>
      </c>
      <c r="T1591" s="3">
        <v>130</v>
      </c>
      <c r="U1591" s="3">
        <v>50</v>
      </c>
      <c r="V1591" s="16">
        <v>6.2</v>
      </c>
      <c r="W1591" s="410" t="s">
        <v>85</v>
      </c>
      <c r="X1591" s="16">
        <v>84.1</v>
      </c>
      <c r="Y1591" s="8">
        <v>29.59</v>
      </c>
      <c r="Z1591" s="47">
        <v>3640</v>
      </c>
      <c r="AA1591" s="72" t="s">
        <v>2165</v>
      </c>
      <c r="AB1591" s="72" t="s">
        <v>2845</v>
      </c>
      <c r="AC1591" s="47" t="s">
        <v>9916</v>
      </c>
      <c r="AD1591" s="73" t="s">
        <v>1550</v>
      </c>
      <c r="AE1591" s="46" t="s">
        <v>8502</v>
      </c>
      <c r="AF1591" s="82">
        <v>33</v>
      </c>
      <c r="AG1591" s="80" t="s">
        <v>85</v>
      </c>
      <c r="AH1591" s="79" t="s">
        <v>1792</v>
      </c>
      <c r="AI1591" s="73" t="s">
        <v>85</v>
      </c>
      <c r="AJ1591" s="408" t="s">
        <v>1826</v>
      </c>
      <c r="AK1591" s="9">
        <v>1.1000000000000001</v>
      </c>
      <c r="AL1591" s="408" t="s">
        <v>236</v>
      </c>
      <c r="AM1591" s="408" t="s">
        <v>85</v>
      </c>
      <c r="AN1591" s="38" t="s">
        <v>85</v>
      </c>
      <c r="AO1591" s="408" t="s">
        <v>85</v>
      </c>
      <c r="AP1591" s="75">
        <v>16.2</v>
      </c>
      <c r="AQ1591" s="75">
        <v>60</v>
      </c>
      <c r="AR1591" s="408">
        <v>170</v>
      </c>
      <c r="AS1591" s="25">
        <v>8</v>
      </c>
      <c r="AT1591" s="25">
        <v>16.3</v>
      </c>
      <c r="AU1591" s="25">
        <v>19.7</v>
      </c>
      <c r="AV1591" s="25">
        <v>17.2</v>
      </c>
      <c r="AW1591" s="25">
        <v>203.9</v>
      </c>
      <c r="AX1591" s="411">
        <v>192.6</v>
      </c>
      <c r="AY1591" s="410">
        <v>70</v>
      </c>
      <c r="AZ1591" s="49">
        <v>25</v>
      </c>
      <c r="BA1591" s="49">
        <v>33.799999999999997</v>
      </c>
      <c r="BB1591" s="49">
        <v>18</v>
      </c>
      <c r="BC1591" s="48">
        <v>0.71</v>
      </c>
      <c r="BD1591" s="408" t="s">
        <v>85</v>
      </c>
      <c r="BE1591" s="412" t="s">
        <v>85</v>
      </c>
      <c r="BF1591" s="408" t="s">
        <v>85</v>
      </c>
      <c r="BG1591" s="412" t="s">
        <v>85</v>
      </c>
      <c r="BH1591" s="70">
        <v>33.42207894722744</v>
      </c>
      <c r="BI1591" s="50">
        <v>20.236220472440898</v>
      </c>
      <c r="BJ1591" s="50">
        <v>20.236220472440898</v>
      </c>
      <c r="BK1591" s="50">
        <v>10.4330708661417</v>
      </c>
      <c r="BL1591" s="357">
        <v>7.001193999999944E-2</v>
      </c>
      <c r="BM1591" s="73">
        <v>36</v>
      </c>
      <c r="BN1591" s="107" t="s">
        <v>3771</v>
      </c>
      <c r="BO1591" s="46" t="s">
        <v>3891</v>
      </c>
      <c r="BP1591" s="74" t="s">
        <v>3907</v>
      </c>
      <c r="BQ1591" s="74" t="s">
        <v>5194</v>
      </c>
      <c r="BR1591" s="74" t="s">
        <v>5195</v>
      </c>
      <c r="BS1591" s="74" t="s">
        <v>5169</v>
      </c>
      <c r="BT1591" s="74" t="s">
        <v>5196</v>
      </c>
      <c r="BU1591" s="74" t="s">
        <v>5197</v>
      </c>
      <c r="BV1591" s="74" t="s">
        <v>3909</v>
      </c>
      <c r="BW1591" s="74"/>
      <c r="BX1591" s="74"/>
      <c r="BY1591" s="74"/>
      <c r="BZ1591" s="300" t="s">
        <v>7714</v>
      </c>
      <c r="CA1591" s="413" t="s">
        <v>7715</v>
      </c>
      <c r="CB1591" s="300"/>
      <c r="CC1591" s="312"/>
      <c r="CD1591" s="311" t="str">
        <f t="shared" si="186"/>
        <v>DISCONTINUED - MR301 The Standard, 17x7.5, +50mm Offset, 6x130, 84.1mm Centerbore, Matte Black</v>
      </c>
      <c r="CE1591" s="311" t="s">
        <v>3721</v>
      </c>
      <c r="CF1591" s="311" t="s">
        <v>3720</v>
      </c>
      <c r="CG1591" s="300" t="str">
        <f t="shared" si="181"/>
        <v>STREET (3XX)</v>
      </c>
    </row>
    <row r="1592" spans="1:85" s="36" customFormat="1" ht="15" customHeight="1">
      <c r="A1592" s="571">
        <f t="shared" si="180"/>
        <v>1589</v>
      </c>
      <c r="B1592" s="408" t="s">
        <v>84</v>
      </c>
      <c r="C1592" s="408" t="s">
        <v>1038</v>
      </c>
      <c r="D1592" s="408" t="s">
        <v>1080</v>
      </c>
      <c r="E1592" s="84" t="s">
        <v>10557</v>
      </c>
      <c r="F1592" s="84" t="s">
        <v>10557</v>
      </c>
      <c r="G1592" s="83" t="s">
        <v>2095</v>
      </c>
      <c r="H1592" s="83"/>
      <c r="I1592" s="72" t="s">
        <v>292</v>
      </c>
      <c r="J1592" s="305">
        <v>40544</v>
      </c>
      <c r="K1592" s="506">
        <v>46041</v>
      </c>
      <c r="L1592" s="282" t="s">
        <v>1239</v>
      </c>
      <c r="M1592" s="328">
        <v>339</v>
      </c>
      <c r="N1592" s="85"/>
      <c r="O1592" s="409"/>
      <c r="P1592" s="408">
        <v>17</v>
      </c>
      <c r="Q1592" s="8">
        <v>9</v>
      </c>
      <c r="R1592" s="408" t="s">
        <v>1692</v>
      </c>
      <c r="S1592" s="3">
        <v>5</v>
      </c>
      <c r="T1592" s="25">
        <v>5</v>
      </c>
      <c r="U1592" s="3">
        <v>-12</v>
      </c>
      <c r="V1592" s="16">
        <v>4.5</v>
      </c>
      <c r="W1592" s="410" t="s">
        <v>85</v>
      </c>
      <c r="X1592" s="16">
        <v>94</v>
      </c>
      <c r="Y1592" s="8">
        <v>29.92</v>
      </c>
      <c r="Z1592" s="47">
        <v>2650</v>
      </c>
      <c r="AA1592" s="45" t="s">
        <v>5147</v>
      </c>
      <c r="AB1592" s="72" t="s">
        <v>173</v>
      </c>
      <c r="AC1592" s="47" t="s">
        <v>9719</v>
      </c>
      <c r="AD1592" s="73" t="s">
        <v>1534</v>
      </c>
      <c r="AE1592" s="46" t="s">
        <v>8503</v>
      </c>
      <c r="AF1592" s="82">
        <v>33</v>
      </c>
      <c r="AG1592" s="80" t="s">
        <v>85</v>
      </c>
      <c r="AH1592" s="73" t="s">
        <v>85</v>
      </c>
      <c r="AI1592" s="73" t="s">
        <v>2858</v>
      </c>
      <c r="AJ1592" s="408" t="s">
        <v>1826</v>
      </c>
      <c r="AK1592" s="9">
        <v>1.1000000000000001</v>
      </c>
      <c r="AL1592" s="408" t="s">
        <v>237</v>
      </c>
      <c r="AM1592" s="408" t="s">
        <v>85</v>
      </c>
      <c r="AN1592" s="38" t="s">
        <v>85</v>
      </c>
      <c r="AO1592" s="408" t="s">
        <v>85</v>
      </c>
      <c r="AP1592" s="75">
        <v>16.2</v>
      </c>
      <c r="AQ1592" s="75">
        <v>60</v>
      </c>
      <c r="AR1592" s="408">
        <v>165</v>
      </c>
      <c r="AS1592" s="25">
        <v>6.6</v>
      </c>
      <c r="AT1592" s="25">
        <v>16.600000000000001</v>
      </c>
      <c r="AU1592" s="25">
        <v>30</v>
      </c>
      <c r="AV1592" s="25">
        <v>29.9</v>
      </c>
      <c r="AW1592" s="25">
        <v>209</v>
      </c>
      <c r="AX1592" s="411">
        <v>205.6</v>
      </c>
      <c r="AY1592" s="410">
        <v>88.8</v>
      </c>
      <c r="AZ1592" s="49">
        <v>79.8</v>
      </c>
      <c r="BA1592" s="49">
        <v>79.8</v>
      </c>
      <c r="BB1592" s="49">
        <v>88</v>
      </c>
      <c r="BC1592" s="48">
        <v>3.46</v>
      </c>
      <c r="BD1592" s="408" t="s">
        <v>85</v>
      </c>
      <c r="BE1592" s="412" t="s">
        <v>85</v>
      </c>
      <c r="BF1592" s="408" t="s">
        <v>85</v>
      </c>
      <c r="BG1592" s="412" t="s">
        <v>85</v>
      </c>
      <c r="BH1592" s="70">
        <v>33.973234602689629</v>
      </c>
      <c r="BI1592" s="50">
        <v>20.236220472440898</v>
      </c>
      <c r="BJ1592" s="50">
        <v>20.236220472440898</v>
      </c>
      <c r="BK1592" s="50">
        <v>12.4409448818898</v>
      </c>
      <c r="BL1592" s="357">
        <v>8.348593599999983E-2</v>
      </c>
      <c r="BM1592" s="73">
        <v>36</v>
      </c>
      <c r="BN1592" s="107" t="s">
        <v>3771</v>
      </c>
      <c r="BO1592" s="46" t="s">
        <v>3891</v>
      </c>
      <c r="BP1592" s="74" t="s">
        <v>3907</v>
      </c>
      <c r="BQ1592" s="74" t="s">
        <v>5194</v>
      </c>
      <c r="BR1592" s="74" t="s">
        <v>5195</v>
      </c>
      <c r="BS1592" s="74" t="s">
        <v>5169</v>
      </c>
      <c r="BT1592" s="74" t="s">
        <v>5196</v>
      </c>
      <c r="BU1592" s="74" t="s">
        <v>5197</v>
      </c>
      <c r="BV1592" s="74" t="s">
        <v>3909</v>
      </c>
      <c r="BW1592" s="74"/>
      <c r="BX1592" s="74"/>
      <c r="BY1592" s="74"/>
      <c r="BZ1592" s="338" t="s">
        <v>7723</v>
      </c>
      <c r="CA1592" s="423" t="s">
        <v>7726</v>
      </c>
      <c r="CB1592" s="338" t="s">
        <v>7727</v>
      </c>
      <c r="CC1592" s="423" t="s">
        <v>7728</v>
      </c>
      <c r="CD1592" s="311" t="str">
        <f t="shared" si="186"/>
        <v>DISCONTINUED - MR301 The Standard, 17x9, -12mm Offset, 5x5, 94mm Centerbore, Machined - Clear Coat</v>
      </c>
      <c r="CE1592" s="311" t="s">
        <v>3721</v>
      </c>
      <c r="CF1592" s="311" t="s">
        <v>3720</v>
      </c>
      <c r="CG1592" s="300" t="str">
        <f t="shared" si="181"/>
        <v>STREET (3XX)</v>
      </c>
    </row>
    <row r="1593" spans="1:85" s="36" customFormat="1" ht="15" customHeight="1">
      <c r="A1593" s="571">
        <f t="shared" si="180"/>
        <v>1590</v>
      </c>
      <c r="B1593" s="408" t="s">
        <v>84</v>
      </c>
      <c r="C1593" s="408" t="s">
        <v>1038</v>
      </c>
      <c r="D1593" s="408" t="s">
        <v>1080</v>
      </c>
      <c r="E1593" s="84" t="s">
        <v>10558</v>
      </c>
      <c r="F1593" s="84" t="s">
        <v>10558</v>
      </c>
      <c r="G1593" s="83" t="s">
        <v>2095</v>
      </c>
      <c r="H1593" s="83"/>
      <c r="I1593" s="72" t="s">
        <v>295</v>
      </c>
      <c r="J1593" s="305">
        <v>40544</v>
      </c>
      <c r="K1593" s="506">
        <v>46041</v>
      </c>
      <c r="L1593" s="282" t="s">
        <v>1239</v>
      </c>
      <c r="M1593" s="328">
        <v>339</v>
      </c>
      <c r="N1593" s="85"/>
      <c r="O1593" s="409"/>
      <c r="P1593" s="408">
        <v>17</v>
      </c>
      <c r="Q1593" s="8">
        <v>9</v>
      </c>
      <c r="R1593" s="408" t="s">
        <v>1693</v>
      </c>
      <c r="S1593" s="3">
        <v>5</v>
      </c>
      <c r="T1593" s="3">
        <v>5.5</v>
      </c>
      <c r="U1593" s="3">
        <v>-12</v>
      </c>
      <c r="V1593" s="16">
        <v>4.5</v>
      </c>
      <c r="W1593" s="410" t="s">
        <v>85</v>
      </c>
      <c r="X1593" s="16">
        <v>108</v>
      </c>
      <c r="Y1593" s="8">
        <v>30.09</v>
      </c>
      <c r="Z1593" s="47">
        <v>2650</v>
      </c>
      <c r="AA1593" s="72" t="s">
        <v>2165</v>
      </c>
      <c r="AB1593" s="72" t="s">
        <v>2845</v>
      </c>
      <c r="AC1593" s="47" t="s">
        <v>9867</v>
      </c>
      <c r="AD1593" s="73" t="s">
        <v>1538</v>
      </c>
      <c r="AE1593" s="46" t="s">
        <v>8503</v>
      </c>
      <c r="AF1593" s="82">
        <v>33</v>
      </c>
      <c r="AG1593" s="80" t="s">
        <v>85</v>
      </c>
      <c r="AH1593" s="408" t="s">
        <v>85</v>
      </c>
      <c r="AI1593" s="408" t="s">
        <v>2859</v>
      </c>
      <c r="AJ1593" s="408" t="s">
        <v>1826</v>
      </c>
      <c r="AK1593" s="9">
        <v>1.1000000000000001</v>
      </c>
      <c r="AL1593" s="408" t="s">
        <v>237</v>
      </c>
      <c r="AM1593" s="408" t="s">
        <v>85</v>
      </c>
      <c r="AN1593" s="38" t="s">
        <v>85</v>
      </c>
      <c r="AO1593" s="408" t="s">
        <v>85</v>
      </c>
      <c r="AP1593" s="75">
        <v>16.2</v>
      </c>
      <c r="AQ1593" s="75">
        <v>60</v>
      </c>
      <c r="AR1593" s="408">
        <v>175</v>
      </c>
      <c r="AS1593" s="25">
        <v>2</v>
      </c>
      <c r="AT1593" s="25">
        <v>14.8</v>
      </c>
      <c r="AU1593" s="25">
        <v>29.9</v>
      </c>
      <c r="AV1593" s="25">
        <v>29.9</v>
      </c>
      <c r="AW1593" s="25">
        <v>209</v>
      </c>
      <c r="AX1593" s="411">
        <v>205.6</v>
      </c>
      <c r="AY1593" s="410">
        <v>106.4</v>
      </c>
      <c r="AZ1593" s="49">
        <v>55</v>
      </c>
      <c r="BA1593" s="49">
        <v>55</v>
      </c>
      <c r="BB1593" s="49">
        <v>88</v>
      </c>
      <c r="BC1593" s="48">
        <v>3.46</v>
      </c>
      <c r="BD1593" s="408" t="s">
        <v>85</v>
      </c>
      <c r="BE1593" s="412" t="s">
        <v>85</v>
      </c>
      <c r="BF1593" s="408" t="s">
        <v>85</v>
      </c>
      <c r="BG1593" s="412" t="s">
        <v>85</v>
      </c>
      <c r="BH1593" s="70">
        <v>34.281881769748466</v>
      </c>
      <c r="BI1593" s="50">
        <v>20.236220472440898</v>
      </c>
      <c r="BJ1593" s="50">
        <v>20.236220472440898</v>
      </c>
      <c r="BK1593" s="50">
        <v>12.4409448818898</v>
      </c>
      <c r="BL1593" s="357">
        <v>8.348593599999983E-2</v>
      </c>
      <c r="BM1593" s="73">
        <v>36</v>
      </c>
      <c r="BN1593" s="107" t="s">
        <v>3771</v>
      </c>
      <c r="BO1593" s="46" t="s">
        <v>3891</v>
      </c>
      <c r="BP1593" s="74" t="s">
        <v>3907</v>
      </c>
      <c r="BQ1593" s="74" t="s">
        <v>5194</v>
      </c>
      <c r="BR1593" s="74" t="s">
        <v>5195</v>
      </c>
      <c r="BS1593" s="74" t="s">
        <v>5169</v>
      </c>
      <c r="BT1593" s="74" t="s">
        <v>5196</v>
      </c>
      <c r="BU1593" s="74" t="s">
        <v>5197</v>
      </c>
      <c r="BV1593" s="74" t="s">
        <v>3909</v>
      </c>
      <c r="BW1593" s="74"/>
      <c r="BX1593" s="74"/>
      <c r="BY1593" s="74"/>
      <c r="BZ1593" s="338" t="s">
        <v>6051</v>
      </c>
      <c r="CA1593" s="423" t="s">
        <v>7350</v>
      </c>
      <c r="CB1593" s="338" t="s">
        <v>6053</v>
      </c>
      <c r="CC1593" s="423" t="s">
        <v>7351</v>
      </c>
      <c r="CD1593" s="311" t="str">
        <f t="shared" si="186"/>
        <v>DISCONTINUED - MR301 The Standard, 17x9, -12mm Offset, 5x5.5, 108mm Centerbore, Matte Black</v>
      </c>
      <c r="CE1593" s="311" t="s">
        <v>3721</v>
      </c>
      <c r="CF1593" s="311" t="s">
        <v>3720</v>
      </c>
      <c r="CG1593" s="300" t="str">
        <f t="shared" si="181"/>
        <v>STREET (3XX)</v>
      </c>
    </row>
    <row r="1594" spans="1:85" s="36" customFormat="1" ht="15" customHeight="1">
      <c r="A1594" s="571">
        <f t="shared" si="180"/>
        <v>1591</v>
      </c>
      <c r="B1594" s="408" t="s">
        <v>84</v>
      </c>
      <c r="C1594" s="408" t="s">
        <v>1038</v>
      </c>
      <c r="D1594" s="408" t="s">
        <v>1080</v>
      </c>
      <c r="E1594" s="84" t="s">
        <v>10559</v>
      </c>
      <c r="F1594" s="84" t="s">
        <v>10559</v>
      </c>
      <c r="G1594" s="83" t="s">
        <v>2095</v>
      </c>
      <c r="H1594" s="83"/>
      <c r="I1594" s="72" t="s">
        <v>298</v>
      </c>
      <c r="J1594" s="305">
        <v>40544</v>
      </c>
      <c r="K1594" s="506">
        <v>46041</v>
      </c>
      <c r="L1594" s="282" t="s">
        <v>1239</v>
      </c>
      <c r="M1594" s="328">
        <v>339</v>
      </c>
      <c r="N1594" s="85"/>
      <c r="O1594" s="409"/>
      <c r="P1594" s="408">
        <v>17</v>
      </c>
      <c r="Q1594" s="8">
        <v>9</v>
      </c>
      <c r="R1594" s="408" t="s">
        <v>1699</v>
      </c>
      <c r="S1594" s="3">
        <v>8</v>
      </c>
      <c r="T1594" s="3">
        <v>6.5</v>
      </c>
      <c r="U1594" s="3">
        <v>-12</v>
      </c>
      <c r="V1594" s="16">
        <v>4.5</v>
      </c>
      <c r="W1594" s="410" t="s">
        <v>85</v>
      </c>
      <c r="X1594" s="16">
        <v>130.81</v>
      </c>
      <c r="Y1594" s="8">
        <v>31.17</v>
      </c>
      <c r="Z1594" s="47">
        <v>3640</v>
      </c>
      <c r="AA1594" s="45" t="s">
        <v>5147</v>
      </c>
      <c r="AB1594" s="72" t="s">
        <v>173</v>
      </c>
      <c r="AC1594" s="47" t="s">
        <v>9721</v>
      </c>
      <c r="AD1594" s="73" t="s">
        <v>1799</v>
      </c>
      <c r="AE1594" s="46" t="s">
        <v>8503</v>
      </c>
      <c r="AF1594" s="82">
        <v>33</v>
      </c>
      <c r="AG1594" s="80" t="s">
        <v>85</v>
      </c>
      <c r="AH1594" s="73" t="s">
        <v>85</v>
      </c>
      <c r="AI1594" s="3" t="s">
        <v>2863</v>
      </c>
      <c r="AJ1594" s="408" t="s">
        <v>1826</v>
      </c>
      <c r="AK1594" s="9">
        <v>1.1000000000000001</v>
      </c>
      <c r="AL1594" s="408" t="s">
        <v>237</v>
      </c>
      <c r="AM1594" s="408" t="s">
        <v>85</v>
      </c>
      <c r="AN1594" s="38" t="s">
        <v>85</v>
      </c>
      <c r="AO1594" s="408" t="s">
        <v>85</v>
      </c>
      <c r="AP1594" s="75">
        <v>16.2</v>
      </c>
      <c r="AQ1594" s="75">
        <v>60</v>
      </c>
      <c r="AR1594" s="408">
        <v>200</v>
      </c>
      <c r="AS1594" s="25">
        <v>0</v>
      </c>
      <c r="AT1594" s="25">
        <v>0</v>
      </c>
      <c r="AU1594" s="25">
        <v>23.1</v>
      </c>
      <c r="AV1594" s="25">
        <v>28.8</v>
      </c>
      <c r="AW1594" s="25">
        <v>208.5</v>
      </c>
      <c r="AX1594" s="411">
        <v>205.1</v>
      </c>
      <c r="AY1594" s="410">
        <v>124</v>
      </c>
      <c r="AZ1594" s="49">
        <v>98</v>
      </c>
      <c r="BA1594" s="49">
        <v>100</v>
      </c>
      <c r="BB1594" s="49">
        <v>88</v>
      </c>
      <c r="BC1594" s="48">
        <v>3.46</v>
      </c>
      <c r="BD1594" s="408" t="s">
        <v>85</v>
      </c>
      <c r="BE1594" s="412" t="s">
        <v>85</v>
      </c>
      <c r="BF1594" s="408" t="s">
        <v>85</v>
      </c>
      <c r="BG1594" s="412" t="s">
        <v>85</v>
      </c>
      <c r="BH1594" s="70">
        <v>35.384193080672851</v>
      </c>
      <c r="BI1594" s="50">
        <v>20.236220472440898</v>
      </c>
      <c r="BJ1594" s="50">
        <v>20.236220472440898</v>
      </c>
      <c r="BK1594" s="50">
        <v>12.4409448818898</v>
      </c>
      <c r="BL1594" s="357">
        <v>8.348593599999983E-2</v>
      </c>
      <c r="BM1594" s="73">
        <v>36</v>
      </c>
      <c r="BN1594" s="107" t="s">
        <v>3771</v>
      </c>
      <c r="BO1594" s="46" t="s">
        <v>3891</v>
      </c>
      <c r="BP1594" s="74" t="s">
        <v>3907</v>
      </c>
      <c r="BQ1594" s="74" t="s">
        <v>5194</v>
      </c>
      <c r="BR1594" s="74" t="s">
        <v>5195</v>
      </c>
      <c r="BS1594" s="74" t="s">
        <v>5169</v>
      </c>
      <c r="BT1594" s="74" t="s">
        <v>5196</v>
      </c>
      <c r="BU1594" s="74" t="s">
        <v>5197</v>
      </c>
      <c r="BV1594" s="74" t="s">
        <v>3909</v>
      </c>
      <c r="BW1594" s="74"/>
      <c r="BX1594" s="74"/>
      <c r="BY1594" s="74"/>
      <c r="BZ1594" s="300" t="s">
        <v>7725</v>
      </c>
      <c r="CA1594" s="413" t="s">
        <v>7732</v>
      </c>
      <c r="CB1594" s="300" t="s">
        <v>7733</v>
      </c>
      <c r="CC1594" s="413" t="s">
        <v>7734</v>
      </c>
      <c r="CD1594" s="311" t="str">
        <f t="shared" si="186"/>
        <v>DISCONTINUED - MR301 The Standard, 17x9, -12mm Offset, 8x6.5, 130.81mm Centerbore, Machined - Clear Coat</v>
      </c>
      <c r="CE1594" s="311" t="s">
        <v>3721</v>
      </c>
      <c r="CF1594" s="311" t="s">
        <v>3720</v>
      </c>
      <c r="CG1594" s="300" t="str">
        <f t="shared" si="181"/>
        <v>STREET (3XX)</v>
      </c>
    </row>
    <row r="1595" spans="1:85" s="36" customFormat="1" ht="15" customHeight="1">
      <c r="A1595" s="571">
        <f t="shared" si="180"/>
        <v>1592</v>
      </c>
      <c r="B1595" s="408" t="s">
        <v>84</v>
      </c>
      <c r="C1595" s="408" t="s">
        <v>1038</v>
      </c>
      <c r="D1595" s="408" t="s">
        <v>1080</v>
      </c>
      <c r="E1595" s="84" t="s">
        <v>10560</v>
      </c>
      <c r="F1595" s="84" t="s">
        <v>10560</v>
      </c>
      <c r="G1595" s="83" t="s">
        <v>2095</v>
      </c>
      <c r="H1595" s="83"/>
      <c r="I1595" s="72" t="s">
        <v>299</v>
      </c>
      <c r="J1595" s="305">
        <v>40544</v>
      </c>
      <c r="K1595" s="506">
        <v>46041</v>
      </c>
      <c r="L1595" s="282" t="s">
        <v>1239</v>
      </c>
      <c r="M1595" s="328">
        <v>339</v>
      </c>
      <c r="N1595" s="85"/>
      <c r="O1595" s="409"/>
      <c r="P1595" s="408">
        <v>17</v>
      </c>
      <c r="Q1595" s="8">
        <v>9</v>
      </c>
      <c r="R1595" s="408" t="s">
        <v>1699</v>
      </c>
      <c r="S1595" s="3">
        <v>8</v>
      </c>
      <c r="T1595" s="3">
        <v>6.5</v>
      </c>
      <c r="U1595" s="3">
        <v>-12</v>
      </c>
      <c r="V1595" s="16">
        <v>4.5</v>
      </c>
      <c r="W1595" s="410" t="s">
        <v>85</v>
      </c>
      <c r="X1595" s="16">
        <v>130.81</v>
      </c>
      <c r="Y1595" s="8">
        <v>31.29</v>
      </c>
      <c r="Z1595" s="47">
        <v>3640</v>
      </c>
      <c r="AA1595" s="72" t="s">
        <v>2165</v>
      </c>
      <c r="AB1595" s="72" t="s">
        <v>2845</v>
      </c>
      <c r="AC1595" s="47" t="s">
        <v>9721</v>
      </c>
      <c r="AD1595" s="73" t="s">
        <v>1800</v>
      </c>
      <c r="AE1595" s="46" t="s">
        <v>8503</v>
      </c>
      <c r="AF1595" s="82">
        <v>33</v>
      </c>
      <c r="AG1595" s="80" t="s">
        <v>85</v>
      </c>
      <c r="AH1595" s="408" t="s">
        <v>85</v>
      </c>
      <c r="AI1595" s="3" t="s">
        <v>2863</v>
      </c>
      <c r="AJ1595" s="408" t="s">
        <v>1826</v>
      </c>
      <c r="AK1595" s="9">
        <v>1.1000000000000001</v>
      </c>
      <c r="AL1595" s="408" t="s">
        <v>237</v>
      </c>
      <c r="AM1595" s="408" t="s">
        <v>85</v>
      </c>
      <c r="AN1595" s="38" t="s">
        <v>85</v>
      </c>
      <c r="AO1595" s="408" t="s">
        <v>85</v>
      </c>
      <c r="AP1595" s="75">
        <v>16.2</v>
      </c>
      <c r="AQ1595" s="75">
        <v>60</v>
      </c>
      <c r="AR1595" s="408">
        <v>200</v>
      </c>
      <c r="AS1595" s="25">
        <v>0</v>
      </c>
      <c r="AT1595" s="25">
        <v>0</v>
      </c>
      <c r="AU1595" s="25">
        <v>23.1</v>
      </c>
      <c r="AV1595" s="25">
        <v>28.8</v>
      </c>
      <c r="AW1595" s="25">
        <v>208.5</v>
      </c>
      <c r="AX1595" s="411">
        <v>205.1</v>
      </c>
      <c r="AY1595" s="410">
        <v>124</v>
      </c>
      <c r="AZ1595" s="49">
        <v>98</v>
      </c>
      <c r="BA1595" s="49">
        <v>100</v>
      </c>
      <c r="BB1595" s="49">
        <v>88</v>
      </c>
      <c r="BC1595" s="48">
        <v>3.46</v>
      </c>
      <c r="BD1595" s="408" t="s">
        <v>85</v>
      </c>
      <c r="BE1595" s="412" t="s">
        <v>85</v>
      </c>
      <c r="BF1595" s="408" t="s">
        <v>85</v>
      </c>
      <c r="BG1595" s="412" t="s">
        <v>85</v>
      </c>
      <c r="BH1595" s="70">
        <v>35.487075469692464</v>
      </c>
      <c r="BI1595" s="50">
        <v>20.236220472440898</v>
      </c>
      <c r="BJ1595" s="50">
        <v>20.236220472440898</v>
      </c>
      <c r="BK1595" s="50">
        <v>12.4409448818898</v>
      </c>
      <c r="BL1595" s="357">
        <v>8.348593599999983E-2</v>
      </c>
      <c r="BM1595" s="73">
        <v>36</v>
      </c>
      <c r="BN1595" s="107" t="s">
        <v>3771</v>
      </c>
      <c r="BO1595" s="46" t="s">
        <v>3891</v>
      </c>
      <c r="BP1595" s="74" t="s">
        <v>3907</v>
      </c>
      <c r="BQ1595" s="74" t="s">
        <v>5194</v>
      </c>
      <c r="BR1595" s="74" t="s">
        <v>5195</v>
      </c>
      <c r="BS1595" s="74" t="s">
        <v>5169</v>
      </c>
      <c r="BT1595" s="74" t="s">
        <v>5196</v>
      </c>
      <c r="BU1595" s="74" t="s">
        <v>5197</v>
      </c>
      <c r="BV1595" s="74" t="s">
        <v>3909</v>
      </c>
      <c r="BW1595" s="74"/>
      <c r="BX1595" s="74"/>
      <c r="BY1595" s="74"/>
      <c r="BZ1595" s="300" t="s">
        <v>7713</v>
      </c>
      <c r="CA1595" s="413" t="s">
        <v>7719</v>
      </c>
      <c r="CB1595" s="300" t="s">
        <v>7716</v>
      </c>
      <c r="CC1595" s="413" t="s">
        <v>7718</v>
      </c>
      <c r="CD1595" s="311" t="str">
        <f t="shared" si="186"/>
        <v>DISCONTINUED - MR301 The Standard, 17x9, -12mm Offset, 8x6.5, 130.81mm Centerbore, Matte Black</v>
      </c>
      <c r="CE1595" s="311" t="s">
        <v>3721</v>
      </c>
      <c r="CF1595" s="311" t="s">
        <v>3720</v>
      </c>
      <c r="CG1595" s="300" t="str">
        <f t="shared" si="181"/>
        <v>STREET (3XX)</v>
      </c>
    </row>
    <row r="1596" spans="1:85" s="36" customFormat="1" ht="15" customHeight="1">
      <c r="A1596" s="571">
        <f t="shared" si="180"/>
        <v>1593</v>
      </c>
      <c r="B1596" s="408" t="s">
        <v>84</v>
      </c>
      <c r="C1596" s="408" t="s">
        <v>1038</v>
      </c>
      <c r="D1596" s="408" t="s">
        <v>1080</v>
      </c>
      <c r="E1596" s="84" t="s">
        <v>10561</v>
      </c>
      <c r="F1596" s="84" t="s">
        <v>10561</v>
      </c>
      <c r="G1596" s="83" t="s">
        <v>2095</v>
      </c>
      <c r="H1596" s="83"/>
      <c r="I1596" s="72" t="s">
        <v>301</v>
      </c>
      <c r="J1596" s="305">
        <v>40544</v>
      </c>
      <c r="K1596" s="506">
        <v>46041</v>
      </c>
      <c r="L1596" s="282" t="s">
        <v>1239</v>
      </c>
      <c r="M1596" s="328">
        <v>339</v>
      </c>
      <c r="N1596" s="85"/>
      <c r="O1596" s="409"/>
      <c r="P1596" s="408">
        <v>17</v>
      </c>
      <c r="Q1596" s="8">
        <v>9</v>
      </c>
      <c r="R1596" s="408" t="s">
        <v>1700</v>
      </c>
      <c r="S1596" s="3">
        <v>8</v>
      </c>
      <c r="T1596" s="3">
        <v>170</v>
      </c>
      <c r="U1596" s="3">
        <v>-12</v>
      </c>
      <c r="V1596" s="16">
        <v>4.5</v>
      </c>
      <c r="W1596" s="410" t="s">
        <v>85</v>
      </c>
      <c r="X1596" s="16">
        <v>130.81</v>
      </c>
      <c r="Y1596" s="8">
        <v>31.53</v>
      </c>
      <c r="Z1596" s="47">
        <v>3640</v>
      </c>
      <c r="AA1596" s="72" t="s">
        <v>2165</v>
      </c>
      <c r="AB1596" s="72" t="s">
        <v>2845</v>
      </c>
      <c r="AC1596" s="47" t="s">
        <v>9722</v>
      </c>
      <c r="AD1596" s="73" t="s">
        <v>7548</v>
      </c>
      <c r="AE1596" s="46" t="s">
        <v>8503</v>
      </c>
      <c r="AF1596" s="82">
        <v>33</v>
      </c>
      <c r="AG1596" s="80" t="s">
        <v>85</v>
      </c>
      <c r="AH1596" s="408" t="s">
        <v>85</v>
      </c>
      <c r="AI1596" s="3" t="s">
        <v>2863</v>
      </c>
      <c r="AJ1596" s="408" t="s">
        <v>1826</v>
      </c>
      <c r="AK1596" s="9">
        <v>1.1000000000000001</v>
      </c>
      <c r="AL1596" s="408" t="s">
        <v>237</v>
      </c>
      <c r="AM1596" s="408" t="s">
        <v>85</v>
      </c>
      <c r="AN1596" s="38" t="s">
        <v>85</v>
      </c>
      <c r="AO1596" s="408" t="s">
        <v>85</v>
      </c>
      <c r="AP1596" s="75">
        <v>16.2</v>
      </c>
      <c r="AQ1596" s="75">
        <v>60</v>
      </c>
      <c r="AR1596" s="408">
        <v>200</v>
      </c>
      <c r="AS1596" s="25">
        <v>0</v>
      </c>
      <c r="AT1596" s="25">
        <v>0</v>
      </c>
      <c r="AU1596" s="25">
        <v>23.1</v>
      </c>
      <c r="AV1596" s="25">
        <v>28.8</v>
      </c>
      <c r="AW1596" s="25">
        <v>208.5</v>
      </c>
      <c r="AX1596" s="411">
        <v>205.1</v>
      </c>
      <c r="AY1596" s="410">
        <v>124</v>
      </c>
      <c r="AZ1596" s="49">
        <v>98</v>
      </c>
      <c r="BA1596" s="49">
        <v>100</v>
      </c>
      <c r="BB1596" s="49">
        <v>88</v>
      </c>
      <c r="BC1596" s="48">
        <v>3.46</v>
      </c>
      <c r="BD1596" s="408" t="s">
        <v>85</v>
      </c>
      <c r="BE1596" s="412" t="s">
        <v>85</v>
      </c>
      <c r="BF1596" s="408" t="s">
        <v>85</v>
      </c>
      <c r="BG1596" s="412" t="s">
        <v>85</v>
      </c>
      <c r="BH1596" s="70">
        <v>35.736932700168659</v>
      </c>
      <c r="BI1596" s="50">
        <v>20.236220472440898</v>
      </c>
      <c r="BJ1596" s="50">
        <v>20.236220472440898</v>
      </c>
      <c r="BK1596" s="50">
        <v>12.4409448818898</v>
      </c>
      <c r="BL1596" s="357">
        <v>8.348593599999983E-2</v>
      </c>
      <c r="BM1596" s="73">
        <v>36</v>
      </c>
      <c r="BN1596" s="107" t="s">
        <v>3771</v>
      </c>
      <c r="BO1596" s="46" t="s">
        <v>3891</v>
      </c>
      <c r="BP1596" s="74" t="s">
        <v>3907</v>
      </c>
      <c r="BQ1596" s="74" t="s">
        <v>5194</v>
      </c>
      <c r="BR1596" s="74" t="s">
        <v>5195</v>
      </c>
      <c r="BS1596" s="74" t="s">
        <v>5169</v>
      </c>
      <c r="BT1596" s="74" t="s">
        <v>5196</v>
      </c>
      <c r="BU1596" s="74" t="s">
        <v>5197</v>
      </c>
      <c r="BV1596" s="74" t="s">
        <v>3909</v>
      </c>
      <c r="BW1596" s="74"/>
      <c r="BX1596" s="74"/>
      <c r="BY1596" s="74"/>
      <c r="BZ1596" s="300" t="s">
        <v>7713</v>
      </c>
      <c r="CA1596" s="413" t="s">
        <v>7719</v>
      </c>
      <c r="CB1596" s="300" t="s">
        <v>7716</v>
      </c>
      <c r="CC1596" s="413" t="s">
        <v>7718</v>
      </c>
      <c r="CD1596" s="311" t="str">
        <f t="shared" si="186"/>
        <v>DISCONTINUED - MR301 The Standard, 17x9, -12mm Offset, 8x170, 130.81mm Centerbore, Matte Black</v>
      </c>
      <c r="CE1596" s="311" t="s">
        <v>3721</v>
      </c>
      <c r="CF1596" s="311" t="s">
        <v>3720</v>
      </c>
      <c r="CG1596" s="300" t="str">
        <f t="shared" si="181"/>
        <v>STREET (3XX)</v>
      </c>
    </row>
    <row r="1597" spans="1:85" s="36" customFormat="1" ht="15" customHeight="1">
      <c r="A1597" s="571">
        <f t="shared" si="180"/>
        <v>1594</v>
      </c>
      <c r="B1597" s="408" t="s">
        <v>84</v>
      </c>
      <c r="C1597" s="408" t="s">
        <v>1038</v>
      </c>
      <c r="D1597" s="408" t="s">
        <v>1080</v>
      </c>
      <c r="E1597" s="84" t="s">
        <v>10562</v>
      </c>
      <c r="F1597" s="84" t="s">
        <v>10562</v>
      </c>
      <c r="G1597" s="83" t="s">
        <v>2095</v>
      </c>
      <c r="H1597" s="83"/>
      <c r="I1597" s="72" t="s">
        <v>311</v>
      </c>
      <c r="J1597" s="305">
        <v>40544</v>
      </c>
      <c r="K1597" s="506">
        <v>46041</v>
      </c>
      <c r="L1597" s="282" t="s">
        <v>1239</v>
      </c>
      <c r="M1597" s="328">
        <v>387</v>
      </c>
      <c r="N1597" s="85"/>
      <c r="O1597" s="409"/>
      <c r="P1597" s="408">
        <v>18</v>
      </c>
      <c r="Q1597" s="8">
        <v>9</v>
      </c>
      <c r="R1597" s="408" t="s">
        <v>1089</v>
      </c>
      <c r="S1597" s="3">
        <v>6</v>
      </c>
      <c r="T1597" s="3">
        <v>5.5</v>
      </c>
      <c r="U1597" s="3">
        <v>-12</v>
      </c>
      <c r="V1597" s="16">
        <v>4.5</v>
      </c>
      <c r="W1597" s="410" t="s">
        <v>85</v>
      </c>
      <c r="X1597" s="16">
        <v>108</v>
      </c>
      <c r="Y1597" s="8">
        <v>31.24</v>
      </c>
      <c r="Z1597" s="47">
        <v>2650</v>
      </c>
      <c r="AA1597" s="72" t="s">
        <v>2165</v>
      </c>
      <c r="AB1597" s="72" t="s">
        <v>2845</v>
      </c>
      <c r="AC1597" s="47" t="s">
        <v>9707</v>
      </c>
      <c r="AD1597" s="73" t="s">
        <v>1538</v>
      </c>
      <c r="AE1597" s="46" t="s">
        <v>8503</v>
      </c>
      <c r="AF1597" s="82">
        <v>33</v>
      </c>
      <c r="AG1597" s="80" t="s">
        <v>85</v>
      </c>
      <c r="AH1597" s="73" t="s">
        <v>85</v>
      </c>
      <c r="AI1597" s="408" t="s">
        <v>2859</v>
      </c>
      <c r="AJ1597" s="408" t="s">
        <v>1826</v>
      </c>
      <c r="AK1597" s="9">
        <v>1.1000000000000001</v>
      </c>
      <c r="AL1597" s="408" t="s">
        <v>237</v>
      </c>
      <c r="AM1597" s="408" t="s">
        <v>85</v>
      </c>
      <c r="AN1597" s="38" t="s">
        <v>85</v>
      </c>
      <c r="AO1597" s="408" t="s">
        <v>85</v>
      </c>
      <c r="AP1597" s="75">
        <v>16.2</v>
      </c>
      <c r="AQ1597" s="75">
        <v>60</v>
      </c>
      <c r="AR1597" s="408">
        <v>178</v>
      </c>
      <c r="AS1597" s="25">
        <v>0</v>
      </c>
      <c r="AT1597" s="25">
        <v>16</v>
      </c>
      <c r="AU1597" s="25">
        <v>29.3</v>
      </c>
      <c r="AV1597" s="25">
        <v>28.8</v>
      </c>
      <c r="AW1597" s="25">
        <v>221.5</v>
      </c>
      <c r="AX1597" s="411">
        <v>217.1</v>
      </c>
      <c r="AY1597" s="410">
        <v>106.4</v>
      </c>
      <c r="AZ1597" s="49">
        <v>55</v>
      </c>
      <c r="BA1597" s="49">
        <v>55</v>
      </c>
      <c r="BB1597" s="49">
        <v>90</v>
      </c>
      <c r="BC1597" s="48">
        <v>3.54</v>
      </c>
      <c r="BD1597" s="408" t="s">
        <v>85</v>
      </c>
      <c r="BE1597" s="412" t="s">
        <v>85</v>
      </c>
      <c r="BF1597" s="408" t="s">
        <v>85</v>
      </c>
      <c r="BG1597" s="412" t="s">
        <v>85</v>
      </c>
      <c r="BH1597" s="70">
        <v>35.560562890420755</v>
      </c>
      <c r="BI1597" s="50">
        <v>21.141732283464599</v>
      </c>
      <c r="BJ1597" s="50">
        <v>21.141732283464599</v>
      </c>
      <c r="BK1597" s="50">
        <v>11.929133858267701</v>
      </c>
      <c r="BL1597" s="357">
        <v>8.7375807000000152E-2</v>
      </c>
      <c r="BM1597" s="73">
        <v>36</v>
      </c>
      <c r="BN1597" s="107" t="s">
        <v>3771</v>
      </c>
      <c r="BO1597" s="46" t="s">
        <v>3891</v>
      </c>
      <c r="BP1597" s="74" t="s">
        <v>3907</v>
      </c>
      <c r="BQ1597" s="74" t="s">
        <v>5194</v>
      </c>
      <c r="BR1597" s="74" t="s">
        <v>5195</v>
      </c>
      <c r="BS1597" s="74" t="s">
        <v>5169</v>
      </c>
      <c r="BT1597" s="74" t="s">
        <v>5196</v>
      </c>
      <c r="BU1597" s="74" t="s">
        <v>5197</v>
      </c>
      <c r="BV1597" s="74" t="s">
        <v>3909</v>
      </c>
      <c r="BW1597" s="74"/>
      <c r="BX1597" s="74"/>
      <c r="BY1597" s="74"/>
      <c r="BZ1597" s="300" t="s">
        <v>7721</v>
      </c>
      <c r="CA1597" s="413" t="s">
        <v>7722</v>
      </c>
      <c r="CB1597" s="300" t="s">
        <v>7717</v>
      </c>
      <c r="CC1597" s="413" t="s">
        <v>7720</v>
      </c>
      <c r="CD1597" s="311" t="str">
        <f t="shared" si="186"/>
        <v>DISCONTINUED - MR301 The Standard, 18x9, -12mm Offset, 6x5.5, 108mm Centerbore, Matte Black</v>
      </c>
      <c r="CE1597" s="311" t="s">
        <v>3721</v>
      </c>
      <c r="CF1597" s="311" t="s">
        <v>3720</v>
      </c>
      <c r="CG1597" s="300" t="str">
        <f t="shared" si="181"/>
        <v>STREET (3XX)</v>
      </c>
    </row>
    <row r="1598" spans="1:85" s="36" customFormat="1" ht="15" customHeight="1">
      <c r="A1598" s="571">
        <f t="shared" si="180"/>
        <v>1595</v>
      </c>
      <c r="B1598" s="408" t="s">
        <v>84</v>
      </c>
      <c r="C1598" s="408" t="s">
        <v>1038</v>
      </c>
      <c r="D1598" s="408" t="s">
        <v>1080</v>
      </c>
      <c r="E1598" s="84" t="s">
        <v>10563</v>
      </c>
      <c r="F1598" s="84" t="s">
        <v>10563</v>
      </c>
      <c r="G1598" s="83"/>
      <c r="H1598" s="83"/>
      <c r="I1598" s="72" t="s">
        <v>248</v>
      </c>
      <c r="J1598" s="305">
        <v>40544</v>
      </c>
      <c r="K1598" s="506">
        <v>46041</v>
      </c>
      <c r="L1598" s="282" t="s">
        <v>1239</v>
      </c>
      <c r="M1598" s="328">
        <v>409</v>
      </c>
      <c r="N1598" s="85"/>
      <c r="O1598" s="409"/>
      <c r="P1598" s="408">
        <v>20</v>
      </c>
      <c r="Q1598" s="8">
        <v>9</v>
      </c>
      <c r="R1598" s="408" t="s">
        <v>1699</v>
      </c>
      <c r="S1598" s="73">
        <v>8</v>
      </c>
      <c r="T1598" s="73">
        <v>6.5</v>
      </c>
      <c r="U1598" s="3">
        <v>18</v>
      </c>
      <c r="V1598" s="410">
        <v>5.75</v>
      </c>
      <c r="W1598" s="410" t="s">
        <v>85</v>
      </c>
      <c r="X1598" s="16">
        <v>130.81</v>
      </c>
      <c r="Y1598" s="8">
        <v>40.06</v>
      </c>
      <c r="Z1598" s="47">
        <v>3600</v>
      </c>
      <c r="AA1598" s="72" t="s">
        <v>2165</v>
      </c>
      <c r="AB1598" s="72" t="s">
        <v>2845</v>
      </c>
      <c r="AC1598" s="47" t="s">
        <v>9558</v>
      </c>
      <c r="AD1598" s="73" t="s">
        <v>1800</v>
      </c>
      <c r="AE1598" s="46" t="s">
        <v>8503</v>
      </c>
      <c r="AF1598" s="82">
        <v>33</v>
      </c>
      <c r="AG1598" s="80" t="s">
        <v>85</v>
      </c>
      <c r="AH1598" s="73" t="s">
        <v>85</v>
      </c>
      <c r="AI1598" s="3" t="s">
        <v>2863</v>
      </c>
      <c r="AJ1598" s="408" t="s">
        <v>1826</v>
      </c>
      <c r="AK1598" s="9">
        <v>1.1000000000000001</v>
      </c>
      <c r="AL1598" s="408" t="s">
        <v>237</v>
      </c>
      <c r="AM1598" s="408" t="s">
        <v>85</v>
      </c>
      <c r="AN1598" s="38" t="s">
        <v>85</v>
      </c>
      <c r="AO1598" s="408" t="s">
        <v>85</v>
      </c>
      <c r="AP1598" s="75">
        <v>16.2</v>
      </c>
      <c r="AQ1598" s="75">
        <v>60</v>
      </c>
      <c r="AR1598" s="408">
        <v>205</v>
      </c>
      <c r="AS1598" s="25">
        <v>0</v>
      </c>
      <c r="AT1598" s="25">
        <v>0</v>
      </c>
      <c r="AU1598" s="25">
        <v>32</v>
      </c>
      <c r="AV1598" s="25">
        <v>40</v>
      </c>
      <c r="AW1598" s="25">
        <v>243.3</v>
      </c>
      <c r="AX1598" s="411">
        <v>238.8</v>
      </c>
      <c r="AY1598" s="410">
        <v>124</v>
      </c>
      <c r="AZ1598" s="49">
        <v>98</v>
      </c>
      <c r="BA1598" s="49">
        <v>100</v>
      </c>
      <c r="BB1598" s="49">
        <v>94</v>
      </c>
      <c r="BC1598" s="48">
        <v>3.7</v>
      </c>
      <c r="BD1598" s="408" t="s">
        <v>85</v>
      </c>
      <c r="BE1598" s="412" t="s">
        <v>85</v>
      </c>
      <c r="BF1598" s="408" t="s">
        <v>85</v>
      </c>
      <c r="BG1598" s="412" t="s">
        <v>85</v>
      </c>
      <c r="BH1598" s="70">
        <v>44.797931675967128</v>
      </c>
      <c r="BI1598" s="50">
        <v>23.228346456692901</v>
      </c>
      <c r="BJ1598" s="50">
        <v>23.228346456692901</v>
      </c>
      <c r="BK1598" s="50">
        <v>11.771653543307099</v>
      </c>
      <c r="BL1598" s="357">
        <v>0.10408189999999996</v>
      </c>
      <c r="BM1598" s="408">
        <v>20</v>
      </c>
      <c r="BN1598" s="107" t="s">
        <v>3771</v>
      </c>
      <c r="BO1598" s="46" t="s">
        <v>3891</v>
      </c>
      <c r="BP1598" s="74" t="s">
        <v>3907</v>
      </c>
      <c r="BQ1598" s="74" t="s">
        <v>5194</v>
      </c>
      <c r="BR1598" s="74" t="s">
        <v>5195</v>
      </c>
      <c r="BS1598" s="74" t="s">
        <v>5169</v>
      </c>
      <c r="BT1598" s="74" t="s">
        <v>5196</v>
      </c>
      <c r="BU1598" s="74" t="s">
        <v>5197</v>
      </c>
      <c r="BV1598" s="74" t="s">
        <v>3909</v>
      </c>
      <c r="BW1598" s="74"/>
      <c r="BX1598" s="74"/>
      <c r="BY1598" s="74"/>
      <c r="BZ1598" s="300" t="s">
        <v>7713</v>
      </c>
      <c r="CA1598" s="413" t="s">
        <v>7719</v>
      </c>
      <c r="CB1598" s="300" t="s">
        <v>7716</v>
      </c>
      <c r="CC1598" s="413" t="s">
        <v>7718</v>
      </c>
      <c r="CD1598" s="311" t="str">
        <f t="shared" si="186"/>
        <v>DISCONTINUED - MR301 The Standard, 20x9, +18mm Offset, 8x6.5, 130.81mm Centerbore, Matte Black</v>
      </c>
      <c r="CE1598" s="311" t="s">
        <v>3721</v>
      </c>
      <c r="CF1598" s="311" t="s">
        <v>3720</v>
      </c>
      <c r="CG1598" s="300" t="str">
        <f t="shared" si="181"/>
        <v>STREET (3XX)</v>
      </c>
    </row>
    <row r="1599" spans="1:85" s="36" customFormat="1" ht="15" customHeight="1">
      <c r="A1599" s="571">
        <f t="shared" si="180"/>
        <v>1596</v>
      </c>
      <c r="B1599" s="408" t="s">
        <v>84</v>
      </c>
      <c r="C1599" s="408" t="s">
        <v>1038</v>
      </c>
      <c r="D1599" s="5" t="s">
        <v>1082</v>
      </c>
      <c r="E1599" s="84" t="s">
        <v>10564</v>
      </c>
      <c r="F1599" s="84" t="s">
        <v>10564</v>
      </c>
      <c r="G1599" s="83" t="s">
        <v>2095</v>
      </c>
      <c r="H1599" s="83"/>
      <c r="I1599" s="72" t="s">
        <v>4076</v>
      </c>
      <c r="J1599" s="305">
        <v>43924</v>
      </c>
      <c r="K1599" s="506">
        <v>46041</v>
      </c>
      <c r="L1599" s="282" t="s">
        <v>1239</v>
      </c>
      <c r="M1599" s="328">
        <v>429</v>
      </c>
      <c r="N1599" s="85"/>
      <c r="O1599" s="409"/>
      <c r="P1599" s="5">
        <v>20</v>
      </c>
      <c r="Q1599" s="8">
        <v>10</v>
      </c>
      <c r="R1599" s="408" t="s">
        <v>1699</v>
      </c>
      <c r="S1599" s="3">
        <v>8</v>
      </c>
      <c r="T1599" s="3">
        <v>6.5</v>
      </c>
      <c r="U1599" s="3">
        <v>-18</v>
      </c>
      <c r="V1599" s="16">
        <v>4.76</v>
      </c>
      <c r="W1599" s="410" t="s">
        <v>85</v>
      </c>
      <c r="X1599" s="16">
        <v>130.81</v>
      </c>
      <c r="Y1599" s="8">
        <v>37.368353440336747</v>
      </c>
      <c r="Z1599" s="47">
        <v>3640</v>
      </c>
      <c r="AA1599" s="71" t="s">
        <v>2165</v>
      </c>
      <c r="AB1599" s="72" t="s">
        <v>2845</v>
      </c>
      <c r="AC1599" s="47" t="s">
        <v>9847</v>
      </c>
      <c r="AD1599" s="73" t="s">
        <v>1562</v>
      </c>
      <c r="AE1599" s="46" t="s">
        <v>8503</v>
      </c>
      <c r="AF1599" s="82">
        <v>33</v>
      </c>
      <c r="AG1599" s="80" t="s">
        <v>85</v>
      </c>
      <c r="AH1599" s="73" t="s">
        <v>85</v>
      </c>
      <c r="AI1599" s="3" t="s">
        <v>2863</v>
      </c>
      <c r="AJ1599" s="73" t="s">
        <v>1827</v>
      </c>
      <c r="AK1599" s="9">
        <v>1.1000000000000001</v>
      </c>
      <c r="AL1599" s="408" t="s">
        <v>237</v>
      </c>
      <c r="AM1599" s="408" t="s">
        <v>85</v>
      </c>
      <c r="AN1599" s="38" t="s">
        <v>85</v>
      </c>
      <c r="AO1599" s="408" t="s">
        <v>85</v>
      </c>
      <c r="AP1599" s="75">
        <v>16.2</v>
      </c>
      <c r="AQ1599" s="75">
        <v>60</v>
      </c>
      <c r="AR1599" s="408">
        <v>200</v>
      </c>
      <c r="AS1599" s="25">
        <v>0</v>
      </c>
      <c r="AT1599" s="25">
        <v>0</v>
      </c>
      <c r="AU1599" s="25">
        <v>34.799999999999997</v>
      </c>
      <c r="AV1599" s="25">
        <v>43.8</v>
      </c>
      <c r="AW1599" s="25">
        <v>245.4</v>
      </c>
      <c r="AX1599" s="411">
        <v>241</v>
      </c>
      <c r="AY1599" s="410">
        <v>123</v>
      </c>
      <c r="AZ1599" s="49">
        <v>89.5</v>
      </c>
      <c r="BA1599" s="49">
        <v>89.5</v>
      </c>
      <c r="BB1599" s="49">
        <v>99</v>
      </c>
      <c r="BC1599" s="48">
        <v>3.9</v>
      </c>
      <c r="BD1599" s="408" t="s">
        <v>85</v>
      </c>
      <c r="BE1599" s="412" t="s">
        <v>85</v>
      </c>
      <c r="BF1599" s="408" t="s">
        <v>85</v>
      </c>
      <c r="BG1599" s="412" t="s">
        <v>85</v>
      </c>
      <c r="BH1599" s="70">
        <v>43.651527912605765</v>
      </c>
      <c r="BI1599" s="50">
        <v>23.228346456692901</v>
      </c>
      <c r="BJ1599" s="50">
        <v>23.228346456692901</v>
      </c>
      <c r="BK1599" s="50">
        <v>12.9133858267717</v>
      </c>
      <c r="BL1599" s="357">
        <v>0.11417680000000027</v>
      </c>
      <c r="BM1599" s="408">
        <v>20</v>
      </c>
      <c r="BN1599" s="107" t="s">
        <v>3771</v>
      </c>
      <c r="BO1599" s="46" t="s">
        <v>3891</v>
      </c>
      <c r="BP1599" s="74" t="s">
        <v>3907</v>
      </c>
      <c r="BQ1599" s="29" t="s">
        <v>5143</v>
      </c>
      <c r="BR1599" s="29" t="s">
        <v>5198</v>
      </c>
      <c r="BS1599" s="74" t="s">
        <v>5199</v>
      </c>
      <c r="BT1599" s="74" t="s">
        <v>5169</v>
      </c>
      <c r="BU1599" s="74" t="s">
        <v>5196</v>
      </c>
      <c r="BV1599" s="74" t="s">
        <v>3909</v>
      </c>
      <c r="BW1599" s="74"/>
      <c r="BX1599" s="74"/>
      <c r="BY1599" s="74"/>
      <c r="BZ1599" s="300" t="s">
        <v>7735</v>
      </c>
      <c r="CA1599" s="413" t="s">
        <v>7736</v>
      </c>
      <c r="CB1599" s="300" t="s">
        <v>7737</v>
      </c>
      <c r="CC1599" s="413" t="s">
        <v>7738</v>
      </c>
      <c r="CD1599" s="311" t="str">
        <f t="shared" si="186"/>
        <v>DISCONTINUED - MR304 Double Standard, 20x10, -18mm Offset, 8x6.5, 130.81mm Centerbore, Matte Black</v>
      </c>
      <c r="CE1599" s="311" t="s">
        <v>3721</v>
      </c>
      <c r="CF1599" s="311" t="s">
        <v>3720</v>
      </c>
      <c r="CG1599" s="300" t="str">
        <f t="shared" si="181"/>
        <v>STREET (3XX)</v>
      </c>
    </row>
    <row r="1600" spans="1:85" s="36" customFormat="1" ht="15" customHeight="1">
      <c r="A1600" s="571">
        <f t="shared" si="180"/>
        <v>1597</v>
      </c>
      <c r="B1600" s="92" t="s">
        <v>84</v>
      </c>
      <c r="C1600" s="92" t="s">
        <v>1038</v>
      </c>
      <c r="D1600" s="5" t="s">
        <v>2225</v>
      </c>
      <c r="E1600" s="84" t="s">
        <v>10565</v>
      </c>
      <c r="F1600" s="84" t="s">
        <v>10565</v>
      </c>
      <c r="G1600" s="83" t="s">
        <v>2095</v>
      </c>
      <c r="H1600" s="83"/>
      <c r="I1600" s="72" t="s">
        <v>4089</v>
      </c>
      <c r="J1600" s="305">
        <v>43924</v>
      </c>
      <c r="K1600" s="506">
        <v>46041</v>
      </c>
      <c r="L1600" s="282" t="s">
        <v>1239</v>
      </c>
      <c r="M1600" s="328">
        <v>420</v>
      </c>
      <c r="N1600" s="85"/>
      <c r="O1600" s="409"/>
      <c r="P1600" s="5">
        <v>20</v>
      </c>
      <c r="Q1600" s="8">
        <v>10</v>
      </c>
      <c r="R1600" s="92" t="s">
        <v>1089</v>
      </c>
      <c r="S1600" s="3">
        <v>6</v>
      </c>
      <c r="T1600" s="3">
        <v>5.5</v>
      </c>
      <c r="U1600" s="3">
        <v>-18</v>
      </c>
      <c r="V1600" s="16">
        <v>4.76</v>
      </c>
      <c r="W1600" s="93" t="s">
        <v>85</v>
      </c>
      <c r="X1600" s="16">
        <v>108</v>
      </c>
      <c r="Y1600" s="8">
        <v>37.07</v>
      </c>
      <c r="Z1600" s="47">
        <v>2650</v>
      </c>
      <c r="AA1600" s="71" t="s">
        <v>5156</v>
      </c>
      <c r="AB1600" s="71" t="s">
        <v>2846</v>
      </c>
      <c r="AC1600" s="47" t="s">
        <v>9857</v>
      </c>
      <c r="AD1600" s="73" t="s">
        <v>1556</v>
      </c>
      <c r="AE1600" s="46" t="s">
        <v>8503</v>
      </c>
      <c r="AF1600" s="82">
        <v>33</v>
      </c>
      <c r="AG1600" s="80" t="s">
        <v>85</v>
      </c>
      <c r="AH1600" s="92" t="s">
        <v>85</v>
      </c>
      <c r="AI1600" s="92" t="s">
        <v>2859</v>
      </c>
      <c r="AJ1600" s="73" t="s">
        <v>1827</v>
      </c>
      <c r="AK1600" s="9">
        <v>1.1000000000000001</v>
      </c>
      <c r="AL1600" s="92" t="s">
        <v>237</v>
      </c>
      <c r="AM1600" s="92" t="s">
        <v>85</v>
      </c>
      <c r="AN1600" s="38" t="s">
        <v>85</v>
      </c>
      <c r="AO1600" s="92" t="s">
        <v>85</v>
      </c>
      <c r="AP1600" s="75">
        <v>16.2</v>
      </c>
      <c r="AQ1600" s="75">
        <v>60</v>
      </c>
      <c r="AR1600" s="92">
        <v>175</v>
      </c>
      <c r="AS1600" s="25">
        <v>0</v>
      </c>
      <c r="AT1600" s="25">
        <v>17.8</v>
      </c>
      <c r="AU1600" s="25">
        <v>43.8</v>
      </c>
      <c r="AV1600" s="25">
        <v>59.5</v>
      </c>
      <c r="AW1600" s="25">
        <v>245.4</v>
      </c>
      <c r="AX1600" s="94">
        <v>241</v>
      </c>
      <c r="AY1600" s="93">
        <v>107</v>
      </c>
      <c r="AZ1600" s="49">
        <v>41</v>
      </c>
      <c r="BA1600" s="49">
        <v>74</v>
      </c>
      <c r="BB1600" s="49">
        <v>52</v>
      </c>
      <c r="BC1600" s="48">
        <v>2.0499999999999998</v>
      </c>
      <c r="BD1600" s="92" t="s">
        <v>85</v>
      </c>
      <c r="BE1600" s="412" t="s">
        <v>85</v>
      </c>
      <c r="BF1600" s="92" t="s">
        <v>85</v>
      </c>
      <c r="BG1600" s="412" t="s">
        <v>85</v>
      </c>
      <c r="BH1600" s="70">
        <v>43.761759043698213</v>
      </c>
      <c r="BI1600" s="50">
        <v>23.228346456692901</v>
      </c>
      <c r="BJ1600" s="50">
        <v>23.228346456692901</v>
      </c>
      <c r="BK1600" s="50">
        <v>12.9133858267717</v>
      </c>
      <c r="BL1600" s="357">
        <v>0.11417680000000027</v>
      </c>
      <c r="BM1600" s="408">
        <v>20</v>
      </c>
      <c r="BN1600" s="107" t="s">
        <v>10337</v>
      </c>
      <c r="BO1600" s="46" t="s">
        <v>3891</v>
      </c>
      <c r="BP1600" s="74" t="s">
        <v>3907</v>
      </c>
      <c r="BQ1600" s="74" t="s">
        <v>4615</v>
      </c>
      <c r="BR1600" s="74" t="s">
        <v>5198</v>
      </c>
      <c r="BS1600" s="74" t="s">
        <v>5199</v>
      </c>
      <c r="BT1600" s="74" t="s">
        <v>5169</v>
      </c>
      <c r="BU1600" s="74" t="s">
        <v>5196</v>
      </c>
      <c r="BV1600" s="74" t="s">
        <v>3909</v>
      </c>
      <c r="BW1600" s="74"/>
      <c r="BX1600" s="74"/>
      <c r="BY1600" s="74"/>
      <c r="BZ1600" s="300" t="s">
        <v>10059</v>
      </c>
      <c r="CA1600" s="356" t="s">
        <v>10058</v>
      </c>
      <c r="CB1600" s="300" t="s">
        <v>10060</v>
      </c>
      <c r="CC1600" s="356" t="s">
        <v>10061</v>
      </c>
      <c r="CD1600" s="311" t="str">
        <f t="shared" si="186"/>
        <v>DISCONTINUED - MR305 NV, 20x10, -18mm Offset, 6x5.5, 108mm Centerbore, Method Bronze - Matte Black Lip</v>
      </c>
      <c r="CE1600" s="311" t="s">
        <v>3721</v>
      </c>
      <c r="CF1600" s="311" t="s">
        <v>3720</v>
      </c>
      <c r="CG1600" s="300" t="str">
        <f t="shared" si="181"/>
        <v>STREET (3XX)</v>
      </c>
    </row>
    <row r="1601" spans="1:85" s="36" customFormat="1" ht="15" customHeight="1">
      <c r="A1601" s="571">
        <f t="shared" si="180"/>
        <v>1598</v>
      </c>
      <c r="B1601" s="92" t="s">
        <v>84</v>
      </c>
      <c r="C1601" s="92" t="s">
        <v>1038</v>
      </c>
      <c r="D1601" s="5" t="s">
        <v>2225</v>
      </c>
      <c r="E1601" s="84" t="s">
        <v>10566</v>
      </c>
      <c r="F1601" s="84" t="s">
        <v>10566</v>
      </c>
      <c r="G1601" s="83" t="s">
        <v>2095</v>
      </c>
      <c r="H1601" s="83"/>
      <c r="I1601" s="72" t="s">
        <v>4091</v>
      </c>
      <c r="J1601" s="305">
        <v>43924</v>
      </c>
      <c r="K1601" s="506">
        <v>46041</v>
      </c>
      <c r="L1601" s="282" t="s">
        <v>1239</v>
      </c>
      <c r="M1601" s="328">
        <v>420</v>
      </c>
      <c r="N1601" s="85"/>
      <c r="O1601" s="409"/>
      <c r="P1601" s="5">
        <v>20</v>
      </c>
      <c r="Q1601" s="8">
        <v>10</v>
      </c>
      <c r="R1601" s="92" t="s">
        <v>1699</v>
      </c>
      <c r="S1601" s="3">
        <v>8</v>
      </c>
      <c r="T1601" s="3">
        <v>6.5</v>
      </c>
      <c r="U1601" s="3">
        <v>-18</v>
      </c>
      <c r="V1601" s="16">
        <v>4.76</v>
      </c>
      <c r="W1601" s="93" t="s">
        <v>85</v>
      </c>
      <c r="X1601" s="16">
        <v>130.81</v>
      </c>
      <c r="Y1601" s="8">
        <v>37.549999999999997</v>
      </c>
      <c r="Z1601" s="47">
        <v>3640</v>
      </c>
      <c r="AA1601" s="71" t="s">
        <v>5156</v>
      </c>
      <c r="AB1601" s="71" t="s">
        <v>2846</v>
      </c>
      <c r="AC1601" s="47" t="s">
        <v>9847</v>
      </c>
      <c r="AD1601" s="73" t="s">
        <v>1562</v>
      </c>
      <c r="AE1601" s="46" t="s">
        <v>8503</v>
      </c>
      <c r="AF1601" s="82">
        <v>33</v>
      </c>
      <c r="AG1601" s="80" t="s">
        <v>85</v>
      </c>
      <c r="AH1601" s="92" t="s">
        <v>85</v>
      </c>
      <c r="AI1601" s="3" t="s">
        <v>2863</v>
      </c>
      <c r="AJ1601" s="73" t="s">
        <v>1827</v>
      </c>
      <c r="AK1601" s="9">
        <v>1.1000000000000001</v>
      </c>
      <c r="AL1601" s="92" t="s">
        <v>237</v>
      </c>
      <c r="AM1601" s="92" t="s">
        <v>85</v>
      </c>
      <c r="AN1601" s="38" t="s">
        <v>85</v>
      </c>
      <c r="AO1601" s="92" t="s">
        <v>85</v>
      </c>
      <c r="AP1601" s="75">
        <v>16.2</v>
      </c>
      <c r="AQ1601" s="75">
        <v>60</v>
      </c>
      <c r="AR1601" s="92">
        <v>200</v>
      </c>
      <c r="AS1601" s="25">
        <v>0</v>
      </c>
      <c r="AT1601" s="25">
        <v>0</v>
      </c>
      <c r="AU1601" s="25">
        <v>42.8</v>
      </c>
      <c r="AV1601" s="25">
        <v>58.3</v>
      </c>
      <c r="AW1601" s="25">
        <v>245.4</v>
      </c>
      <c r="AX1601" s="94">
        <v>241</v>
      </c>
      <c r="AY1601" s="93">
        <v>123</v>
      </c>
      <c r="AZ1601" s="49">
        <v>89.5</v>
      </c>
      <c r="BA1601" s="49">
        <v>89.5</v>
      </c>
      <c r="BB1601" s="49">
        <v>52</v>
      </c>
      <c r="BC1601" s="48">
        <v>2.0499999999999998</v>
      </c>
      <c r="BD1601" s="92" t="s">
        <v>85</v>
      </c>
      <c r="BE1601" s="412" t="s">
        <v>85</v>
      </c>
      <c r="BF1601" s="92" t="s">
        <v>85</v>
      </c>
      <c r="BG1601" s="412" t="s">
        <v>85</v>
      </c>
      <c r="BH1601" s="70">
        <v>42.81</v>
      </c>
      <c r="BI1601" s="50">
        <v>23.228346456692901</v>
      </c>
      <c r="BJ1601" s="50">
        <v>23.228346456692901</v>
      </c>
      <c r="BK1601" s="50">
        <v>12.9133858267717</v>
      </c>
      <c r="BL1601" s="357">
        <v>0.11417680000000027</v>
      </c>
      <c r="BM1601" s="408">
        <v>20</v>
      </c>
      <c r="BN1601" s="107" t="s">
        <v>10337</v>
      </c>
      <c r="BO1601" s="46" t="s">
        <v>3891</v>
      </c>
      <c r="BP1601" s="74" t="s">
        <v>3907</v>
      </c>
      <c r="BQ1601" s="74" t="s">
        <v>4615</v>
      </c>
      <c r="BR1601" s="74" t="s">
        <v>5198</v>
      </c>
      <c r="BS1601" s="74" t="s">
        <v>5199</v>
      </c>
      <c r="BT1601" s="74" t="s">
        <v>5169</v>
      </c>
      <c r="BU1601" s="74" t="s">
        <v>5196</v>
      </c>
      <c r="BV1601" s="74" t="s">
        <v>3909</v>
      </c>
      <c r="BW1601" s="74"/>
      <c r="BX1601" s="74"/>
      <c r="BY1601" s="74"/>
      <c r="BZ1601" s="300" t="s">
        <v>10070</v>
      </c>
      <c r="CA1601" s="356" t="s">
        <v>10071</v>
      </c>
      <c r="CB1601" s="300" t="s">
        <v>10072</v>
      </c>
      <c r="CC1601" s="356" t="s">
        <v>10073</v>
      </c>
      <c r="CD1601" s="311" t="str">
        <f t="shared" si="186"/>
        <v>DISCONTINUED - MR305 NV, 20x10, -18mm Offset, 8x6.5, 130.81mm Centerbore, Method Bronze - Matte Black Lip</v>
      </c>
      <c r="CE1601" s="311" t="s">
        <v>3721</v>
      </c>
      <c r="CF1601" s="311" t="s">
        <v>3720</v>
      </c>
      <c r="CG1601" s="300" t="str">
        <f t="shared" si="181"/>
        <v>STREET (3XX)</v>
      </c>
    </row>
    <row r="1602" spans="1:85" s="36" customFormat="1" ht="15" customHeight="1">
      <c r="A1602" s="571">
        <f t="shared" si="180"/>
        <v>1599</v>
      </c>
      <c r="B1602" s="92" t="s">
        <v>84</v>
      </c>
      <c r="C1602" s="92" t="s">
        <v>1038</v>
      </c>
      <c r="D1602" s="92" t="s">
        <v>1246</v>
      </c>
      <c r="E1602" s="84" t="s">
        <v>10567</v>
      </c>
      <c r="F1602" s="84" t="s">
        <v>10567</v>
      </c>
      <c r="G1602" s="83"/>
      <c r="H1602" s="83"/>
      <c r="I1602" s="72" t="s">
        <v>1863</v>
      </c>
      <c r="J1602" s="305">
        <v>42736</v>
      </c>
      <c r="K1602" s="506">
        <v>46041</v>
      </c>
      <c r="L1602" s="282" t="s">
        <v>1239</v>
      </c>
      <c r="M1602" s="328">
        <v>377</v>
      </c>
      <c r="N1602" s="85"/>
      <c r="O1602" s="409"/>
      <c r="P1602" s="92">
        <v>17</v>
      </c>
      <c r="Q1602" s="8">
        <v>8.5</v>
      </c>
      <c r="R1602" s="92" t="s">
        <v>1695</v>
      </c>
      <c r="S1602" s="74">
        <v>6</v>
      </c>
      <c r="T1602" s="3">
        <v>120</v>
      </c>
      <c r="U1602" s="3">
        <v>0</v>
      </c>
      <c r="V1602" s="16">
        <v>4.72</v>
      </c>
      <c r="W1602" s="93" t="s">
        <v>85</v>
      </c>
      <c r="X1602" s="77">
        <v>67</v>
      </c>
      <c r="Y1602" s="8">
        <v>33.36</v>
      </c>
      <c r="Z1602" s="47">
        <v>2650</v>
      </c>
      <c r="AA1602" s="71" t="s">
        <v>2165</v>
      </c>
      <c r="AB1602" s="72" t="s">
        <v>2845</v>
      </c>
      <c r="AC1602" s="47" t="s">
        <v>9715</v>
      </c>
      <c r="AD1602" s="73" t="s">
        <v>2048</v>
      </c>
      <c r="AE1602" s="46" t="s">
        <v>8502</v>
      </c>
      <c r="AF1602" s="82">
        <v>33</v>
      </c>
      <c r="AG1602" s="73" t="s">
        <v>85</v>
      </c>
      <c r="AH1602" s="73" t="s">
        <v>1786</v>
      </c>
      <c r="AI1602" s="73" t="s">
        <v>85</v>
      </c>
      <c r="AJ1602" s="92" t="s">
        <v>1826</v>
      </c>
      <c r="AK1602" s="9">
        <v>1.1000000000000001</v>
      </c>
      <c r="AL1602" s="71" t="s">
        <v>237</v>
      </c>
      <c r="AM1602" s="3" t="s">
        <v>85</v>
      </c>
      <c r="AN1602" s="38" t="s">
        <v>85</v>
      </c>
      <c r="AO1602" s="3" t="s">
        <v>85</v>
      </c>
      <c r="AP1602" s="75">
        <v>16.2</v>
      </c>
      <c r="AQ1602" s="75">
        <v>60</v>
      </c>
      <c r="AR1602" s="3">
        <v>150</v>
      </c>
      <c r="AS1602" s="34">
        <v>17.899999999999999</v>
      </c>
      <c r="AT1602" s="34">
        <v>25.8</v>
      </c>
      <c r="AU1602" s="34">
        <v>33.4</v>
      </c>
      <c r="AV1602" s="34">
        <v>52.1</v>
      </c>
      <c r="AW1602" s="34">
        <v>208.9</v>
      </c>
      <c r="AX1602" s="94">
        <v>199.1</v>
      </c>
      <c r="AY1602" s="93">
        <v>67</v>
      </c>
      <c r="AZ1602" s="49">
        <v>41</v>
      </c>
      <c r="BA1602" s="49">
        <v>41</v>
      </c>
      <c r="BB1602" s="49">
        <v>25</v>
      </c>
      <c r="BC1602" s="48">
        <v>0.98</v>
      </c>
      <c r="BD1602" s="92" t="s">
        <v>85</v>
      </c>
      <c r="BE1602" s="412" t="s">
        <v>85</v>
      </c>
      <c r="BF1602" s="92" t="s">
        <v>85</v>
      </c>
      <c r="BG1602" s="412" t="s">
        <v>85</v>
      </c>
      <c r="BH1602" s="70">
        <v>37.882765385434794</v>
      </c>
      <c r="BI1602" s="50">
        <v>20.236220472440898</v>
      </c>
      <c r="BJ1602" s="50">
        <v>20.236220472440898</v>
      </c>
      <c r="BK1602" s="50">
        <v>11.417322834645701</v>
      </c>
      <c r="BL1602" s="357">
        <v>7.6616839999999839E-2</v>
      </c>
      <c r="BM1602" s="73">
        <v>36</v>
      </c>
      <c r="BN1602" s="107" t="s">
        <v>10337</v>
      </c>
      <c r="BO1602" s="46" t="s">
        <v>3891</v>
      </c>
      <c r="BP1602" s="74" t="s">
        <v>3907</v>
      </c>
      <c r="BQ1602" s="29" t="s">
        <v>5165</v>
      </c>
      <c r="BR1602" s="29" t="s">
        <v>5212</v>
      </c>
      <c r="BS1602" s="29" t="s">
        <v>5199</v>
      </c>
      <c r="BT1602" s="74" t="s">
        <v>5210</v>
      </c>
      <c r="BU1602" s="74" t="s">
        <v>5189</v>
      </c>
      <c r="BV1602" s="74" t="s">
        <v>4101</v>
      </c>
      <c r="BW1602" s="74" t="s">
        <v>3909</v>
      </c>
      <c r="BX1602" s="74"/>
      <c r="BY1602" s="74"/>
      <c r="BZ1602" s="300" t="s">
        <v>7821</v>
      </c>
      <c r="CA1602" s="356" t="s">
        <v>7822</v>
      </c>
      <c r="CB1602" s="300" t="s">
        <v>7823</v>
      </c>
      <c r="CC1602" s="356" t="s">
        <v>7824</v>
      </c>
      <c r="CD1602" s="311" t="str">
        <f t="shared" si="186"/>
        <v>DISCONTINUED - MR312, 17x8.5, 0mm Offset, 6x120, 67mm Centerbore, Matte Black</v>
      </c>
      <c r="CE1602" s="311" t="s">
        <v>3721</v>
      </c>
      <c r="CF1602" s="311" t="s">
        <v>3720</v>
      </c>
      <c r="CG1602" s="300" t="str">
        <f t="shared" si="181"/>
        <v>STREET (3XX)</v>
      </c>
    </row>
    <row r="1603" spans="1:85" s="36" customFormat="1" ht="15" customHeight="1">
      <c r="A1603" s="571">
        <f t="shared" si="180"/>
        <v>1600</v>
      </c>
      <c r="B1603" s="97" t="s">
        <v>84</v>
      </c>
      <c r="C1603" s="97" t="s">
        <v>1038</v>
      </c>
      <c r="D1603" s="97" t="s">
        <v>1976</v>
      </c>
      <c r="E1603" s="84" t="s">
        <v>10568</v>
      </c>
      <c r="F1603" s="84" t="s">
        <v>10568</v>
      </c>
      <c r="G1603" s="83"/>
      <c r="H1603" s="83"/>
      <c r="I1603" s="42" t="s">
        <v>5335</v>
      </c>
      <c r="J1603" s="315">
        <v>44501.579826388886</v>
      </c>
      <c r="K1603" s="506">
        <v>46041</v>
      </c>
      <c r="L1603" s="282" t="s">
        <v>1239</v>
      </c>
      <c r="M1603" s="328">
        <v>439</v>
      </c>
      <c r="N1603" s="85"/>
      <c r="O1603" s="409"/>
      <c r="P1603" s="83">
        <v>20</v>
      </c>
      <c r="Q1603" s="8">
        <v>9</v>
      </c>
      <c r="R1603" s="92" t="s">
        <v>1699</v>
      </c>
      <c r="S1603" s="13">
        <v>8</v>
      </c>
      <c r="T1603" s="83">
        <v>6.5</v>
      </c>
      <c r="U1603" s="83">
        <v>18</v>
      </c>
      <c r="V1603" s="16">
        <v>5.7</v>
      </c>
      <c r="W1603" s="95" t="s">
        <v>85</v>
      </c>
      <c r="X1603" s="40">
        <v>130.81</v>
      </c>
      <c r="Y1603" s="41">
        <v>40.682636115182746</v>
      </c>
      <c r="Z1603" s="47">
        <v>3640</v>
      </c>
      <c r="AA1603" s="45" t="s">
        <v>5147</v>
      </c>
      <c r="AB1603" s="42" t="s">
        <v>173</v>
      </c>
      <c r="AC1603" s="47" t="s">
        <v>9723</v>
      </c>
      <c r="AD1603" s="11" t="s">
        <v>1597</v>
      </c>
      <c r="AE1603" s="46" t="s">
        <v>8503</v>
      </c>
      <c r="AF1603" s="82">
        <v>33</v>
      </c>
      <c r="AG1603" s="14" t="s">
        <v>85</v>
      </c>
      <c r="AH1603" s="14" t="s">
        <v>85</v>
      </c>
      <c r="AI1603" s="3" t="s">
        <v>2863</v>
      </c>
      <c r="AJ1603" s="31" t="s">
        <v>2484</v>
      </c>
      <c r="AK1603" s="9">
        <v>1.1000000000000001</v>
      </c>
      <c r="AL1603" s="11" t="s">
        <v>237</v>
      </c>
      <c r="AM1603" s="3" t="s">
        <v>85</v>
      </c>
      <c r="AN1603" s="38" t="s">
        <v>85</v>
      </c>
      <c r="AO1603" s="3" t="s">
        <v>85</v>
      </c>
      <c r="AP1603" s="75">
        <v>16.2</v>
      </c>
      <c r="AQ1603" s="75">
        <v>60</v>
      </c>
      <c r="AR1603" s="13">
        <v>200</v>
      </c>
      <c r="AS1603" s="67">
        <v>0</v>
      </c>
      <c r="AT1603" s="67">
        <v>0</v>
      </c>
      <c r="AU1603" s="67">
        <v>43</v>
      </c>
      <c r="AV1603" s="67">
        <v>44.8</v>
      </c>
      <c r="AW1603" s="67">
        <v>244</v>
      </c>
      <c r="AX1603" s="96">
        <v>239.5</v>
      </c>
      <c r="AY1603" s="93">
        <v>123.1</v>
      </c>
      <c r="AZ1603" s="49">
        <v>92</v>
      </c>
      <c r="BA1603" s="49">
        <v>92</v>
      </c>
      <c r="BB1603" s="49">
        <v>54</v>
      </c>
      <c r="BC1603" s="48">
        <v>2.13</v>
      </c>
      <c r="BD1603" s="3" t="s">
        <v>85</v>
      </c>
      <c r="BE1603" s="412" t="s">
        <v>85</v>
      </c>
      <c r="BF1603" s="3" t="s">
        <v>85</v>
      </c>
      <c r="BG1603" s="412" t="s">
        <v>85</v>
      </c>
      <c r="BH1603" s="70">
        <v>46.091310280785073</v>
      </c>
      <c r="BI1603" s="50">
        <v>23.228346456692901</v>
      </c>
      <c r="BJ1603" s="50">
        <v>23.228346456692901</v>
      </c>
      <c r="BK1603" s="50">
        <v>11.771653543307099</v>
      </c>
      <c r="BL1603" s="357">
        <v>0.10408189999999996</v>
      </c>
      <c r="BM1603" s="408">
        <v>20</v>
      </c>
      <c r="BN1603" s="107" t="s">
        <v>3771</v>
      </c>
      <c r="BO1603" s="46" t="s">
        <v>3891</v>
      </c>
      <c r="BP1603" s="29" t="s">
        <v>3907</v>
      </c>
      <c r="BQ1603" s="29" t="s">
        <v>5175</v>
      </c>
      <c r="BR1603" s="29" t="s">
        <v>2709</v>
      </c>
      <c r="BS1603" s="29" t="s">
        <v>5199</v>
      </c>
      <c r="BT1603" s="74" t="s">
        <v>5210</v>
      </c>
      <c r="BU1603" s="74" t="s">
        <v>5189</v>
      </c>
      <c r="BV1603" s="74" t="s">
        <v>4101</v>
      </c>
      <c r="BW1603" s="74" t="s">
        <v>3909</v>
      </c>
      <c r="BX1603" s="74"/>
      <c r="BY1603" s="74"/>
      <c r="BZ1603" s="300" t="s">
        <v>6195</v>
      </c>
      <c r="CA1603" s="356" t="s">
        <v>7372</v>
      </c>
      <c r="CB1603" s="300" t="s">
        <v>6197</v>
      </c>
      <c r="CC1603" s="356" t="s">
        <v>7373</v>
      </c>
      <c r="CD1603" s="311" t="str">
        <f t="shared" si="186"/>
        <v>DISCONTINUED - MR315, 20x9, +18mm Offset, 8x6.5, 130.81mm Centerbore, Machined - Clear Coat</v>
      </c>
      <c r="CE1603" s="311" t="s">
        <v>3721</v>
      </c>
      <c r="CF1603" s="311" t="s">
        <v>3720</v>
      </c>
      <c r="CG1603" s="300" t="str">
        <f t="shared" si="181"/>
        <v>STREET (3XX)</v>
      </c>
    </row>
    <row r="1604" spans="1:85" s="36" customFormat="1" ht="15" customHeight="1">
      <c r="A1604" s="571">
        <f t="shared" ref="A1604:A1667" si="187">ROW(B1604)-3</f>
        <v>1601</v>
      </c>
      <c r="B1604" s="4" t="s">
        <v>84</v>
      </c>
      <c r="C1604" s="92" t="s">
        <v>1038</v>
      </c>
      <c r="D1604" s="92" t="s">
        <v>5782</v>
      </c>
      <c r="E1604" s="84" t="s">
        <v>10569</v>
      </c>
      <c r="F1604" s="84" t="s">
        <v>10569</v>
      </c>
      <c r="G1604" s="83"/>
      <c r="H1604" s="83"/>
      <c r="I1604" s="346">
        <v>191682032332</v>
      </c>
      <c r="J1604" s="305">
        <v>44778.549314884258</v>
      </c>
      <c r="K1604" s="506">
        <v>46041</v>
      </c>
      <c r="L1604" s="282" t="s">
        <v>1239</v>
      </c>
      <c r="M1604" s="328">
        <v>345</v>
      </c>
      <c r="N1604" s="85"/>
      <c r="O1604" s="409"/>
      <c r="P1604" s="29" t="s">
        <v>5762</v>
      </c>
      <c r="Q1604" s="8" t="s">
        <v>5763</v>
      </c>
      <c r="R1604" s="92" t="s">
        <v>1697</v>
      </c>
      <c r="S1604" s="3" t="s">
        <v>5768</v>
      </c>
      <c r="T1604" s="29" t="s">
        <v>5770</v>
      </c>
      <c r="U1604" s="29">
        <v>0</v>
      </c>
      <c r="V1604" s="16" t="s">
        <v>5765</v>
      </c>
      <c r="W1604" s="93" t="s">
        <v>85</v>
      </c>
      <c r="X1604" s="16">
        <v>87</v>
      </c>
      <c r="Y1604" s="8">
        <v>27.1</v>
      </c>
      <c r="Z1604" s="47">
        <v>2650</v>
      </c>
      <c r="AA1604" s="11" t="s">
        <v>2168</v>
      </c>
      <c r="AB1604" s="11" t="s">
        <v>2846</v>
      </c>
      <c r="AC1604" s="47" t="s">
        <v>9716</v>
      </c>
      <c r="AD1604" s="74" t="s">
        <v>5622</v>
      </c>
      <c r="AE1604" s="46" t="s">
        <v>8501</v>
      </c>
      <c r="AF1604" s="82">
        <v>22</v>
      </c>
      <c r="AG1604" s="80" t="s">
        <v>85</v>
      </c>
      <c r="AH1604" s="73" t="s">
        <v>85</v>
      </c>
      <c r="AI1604" s="73" t="s">
        <v>85</v>
      </c>
      <c r="AJ1604" s="73" t="s">
        <v>85</v>
      </c>
      <c r="AK1604" s="9" t="s">
        <v>85</v>
      </c>
      <c r="AL1604" s="13" t="s">
        <v>237</v>
      </c>
      <c r="AM1604" s="75" t="s">
        <v>85</v>
      </c>
      <c r="AN1604" s="38" t="s">
        <v>85</v>
      </c>
      <c r="AO1604" s="3" t="s">
        <v>85</v>
      </c>
      <c r="AP1604" s="75">
        <v>16.2</v>
      </c>
      <c r="AQ1604" s="75">
        <v>60</v>
      </c>
      <c r="AR1604" s="3" t="s">
        <v>5779</v>
      </c>
      <c r="AS1604" s="34">
        <v>5</v>
      </c>
      <c r="AT1604" s="34">
        <v>21</v>
      </c>
      <c r="AU1604" s="34">
        <v>35</v>
      </c>
      <c r="AV1604" s="34">
        <v>50</v>
      </c>
      <c r="AW1604" s="34">
        <v>209</v>
      </c>
      <c r="AX1604" s="94">
        <v>206</v>
      </c>
      <c r="AY1604" s="381">
        <v>82.6</v>
      </c>
      <c r="AZ1604" s="382">
        <v>37</v>
      </c>
      <c r="BA1604" s="382">
        <v>45</v>
      </c>
      <c r="BB1604" s="49">
        <v>33</v>
      </c>
      <c r="BC1604" s="48">
        <v>1.3</v>
      </c>
      <c r="BD1604" s="3" t="s">
        <v>85</v>
      </c>
      <c r="BE1604" s="412" t="s">
        <v>85</v>
      </c>
      <c r="BF1604" s="3" t="s">
        <v>85</v>
      </c>
      <c r="BG1604" s="412" t="s">
        <v>85</v>
      </c>
      <c r="BH1604" s="70">
        <v>30.313561050420663</v>
      </c>
      <c r="BI1604" s="50">
        <v>20.236220472440898</v>
      </c>
      <c r="BJ1604" s="50">
        <v>20.236220472440898</v>
      </c>
      <c r="BK1604" s="50">
        <v>11.417322834645701</v>
      </c>
      <c r="BL1604" s="357">
        <v>7.6616839999999839E-2</v>
      </c>
      <c r="BM1604" s="73">
        <v>36</v>
      </c>
      <c r="BN1604" s="107" t="s">
        <v>3771</v>
      </c>
      <c r="BO1604" s="46" t="s">
        <v>3891</v>
      </c>
      <c r="BP1604" s="29" t="s">
        <v>3907</v>
      </c>
      <c r="BQ1604" s="29" t="s">
        <v>6574</v>
      </c>
      <c r="BR1604" s="29" t="s">
        <v>6575</v>
      </c>
      <c r="BS1604" s="29" t="s">
        <v>6576</v>
      </c>
      <c r="BT1604" s="74" t="s">
        <v>4101</v>
      </c>
      <c r="BU1604" s="74" t="s">
        <v>3909</v>
      </c>
      <c r="BV1604" s="74" t="s">
        <v>6577</v>
      </c>
      <c r="BW1604" s="74"/>
      <c r="BX1604" s="74"/>
      <c r="BY1604" s="74"/>
      <c r="BZ1604" s="300" t="s">
        <v>7911</v>
      </c>
      <c r="CA1604" s="363" t="s">
        <v>7912</v>
      </c>
      <c r="CB1604" s="300" t="s">
        <v>7913</v>
      </c>
      <c r="CC1604" s="363" t="s">
        <v>7914</v>
      </c>
      <c r="CD1604" s="311" t="str">
        <f t="shared" si="186"/>
        <v>DISCONTINUED - MR319, 17x8.5, 0mm Offset, 6x135, 87mm Centerbore, Method Bronze</v>
      </c>
      <c r="CE1604" s="311" t="s">
        <v>3721</v>
      </c>
      <c r="CF1604" s="311" t="s">
        <v>3720</v>
      </c>
      <c r="CG1604" s="300" t="str">
        <f t="shared" ref="CG1604:CG1634" si="188">C1604</f>
        <v>STREET (3XX)</v>
      </c>
    </row>
    <row r="1605" spans="1:85" s="36" customFormat="1" ht="15" customHeight="1">
      <c r="A1605" s="571">
        <f t="shared" si="187"/>
        <v>1602</v>
      </c>
      <c r="B1605" s="4" t="s">
        <v>84</v>
      </c>
      <c r="C1605" s="92" t="s">
        <v>1055</v>
      </c>
      <c r="D1605" s="5" t="s">
        <v>5416</v>
      </c>
      <c r="E1605" s="84" t="s">
        <v>10570</v>
      </c>
      <c r="F1605" s="84" t="s">
        <v>10570</v>
      </c>
      <c r="G1605" s="83"/>
      <c r="H1605" s="83"/>
      <c r="I1605" s="72" t="s">
        <v>2601</v>
      </c>
      <c r="J1605" s="305">
        <v>43418.671342592592</v>
      </c>
      <c r="K1605" s="506">
        <v>46041</v>
      </c>
      <c r="L1605" s="282" t="s">
        <v>1239</v>
      </c>
      <c r="M1605" s="328">
        <v>219</v>
      </c>
      <c r="N1605" s="85"/>
      <c r="O1605" s="409"/>
      <c r="P1605" s="5">
        <v>14</v>
      </c>
      <c r="Q1605" s="70">
        <v>7</v>
      </c>
      <c r="R1605" s="92" t="s">
        <v>1682</v>
      </c>
      <c r="S1605" s="5">
        <v>4</v>
      </c>
      <c r="T1605" s="5">
        <v>136</v>
      </c>
      <c r="U1605" s="5">
        <v>13</v>
      </c>
      <c r="V1605" s="17">
        <v>4.5</v>
      </c>
      <c r="W1605" s="5" t="s">
        <v>168</v>
      </c>
      <c r="X1605" s="17">
        <v>106.25</v>
      </c>
      <c r="Y1605" s="8">
        <v>14.37</v>
      </c>
      <c r="Z1605" s="47">
        <v>1600</v>
      </c>
      <c r="AA1605" s="72" t="s">
        <v>2165</v>
      </c>
      <c r="AB1605" s="72" t="s">
        <v>2845</v>
      </c>
      <c r="AC1605" s="47" t="s">
        <v>9777</v>
      </c>
      <c r="AD1605" s="2" t="s">
        <v>3945</v>
      </c>
      <c r="AE1605" s="46" t="s">
        <v>8501</v>
      </c>
      <c r="AF1605" s="82">
        <v>22</v>
      </c>
      <c r="AG1605" s="80" t="s">
        <v>85</v>
      </c>
      <c r="AH1605" s="80" t="s">
        <v>85</v>
      </c>
      <c r="AI1605" s="73" t="s">
        <v>85</v>
      </c>
      <c r="AJ1605" s="2" t="s">
        <v>85</v>
      </c>
      <c r="AK1605" s="9" t="s">
        <v>85</v>
      </c>
      <c r="AL1605" s="74" t="s">
        <v>237</v>
      </c>
      <c r="AM1605" s="74" t="s">
        <v>85</v>
      </c>
      <c r="AN1605" s="38" t="s">
        <v>85</v>
      </c>
      <c r="AO1605" s="74" t="s">
        <v>85</v>
      </c>
      <c r="AP1605" s="74">
        <v>14.1</v>
      </c>
      <c r="AQ1605" s="74">
        <v>60</v>
      </c>
      <c r="AR1605" s="74">
        <v>180</v>
      </c>
      <c r="AS1605" s="25">
        <v>0</v>
      </c>
      <c r="AT1605" s="25">
        <v>9</v>
      </c>
      <c r="AU1605" s="25">
        <v>14</v>
      </c>
      <c r="AV1605" s="25">
        <v>0</v>
      </c>
      <c r="AW1605" s="25">
        <v>161</v>
      </c>
      <c r="AX1605" s="25">
        <v>156</v>
      </c>
      <c r="AY1605" s="77">
        <v>96</v>
      </c>
      <c r="AZ1605" s="49">
        <v>39</v>
      </c>
      <c r="BA1605" s="49">
        <v>39</v>
      </c>
      <c r="BB1605" s="49">
        <v>75</v>
      </c>
      <c r="BC1605" s="48">
        <v>2.95</v>
      </c>
      <c r="BD1605" s="3" t="s">
        <v>85</v>
      </c>
      <c r="BE1605" s="412" t="s">
        <v>85</v>
      </c>
      <c r="BF1605" s="3" t="s">
        <v>85</v>
      </c>
      <c r="BG1605" s="412" t="s">
        <v>85</v>
      </c>
      <c r="BH1605" s="70">
        <v>17.45</v>
      </c>
      <c r="BI1605" s="50">
        <v>16.8503937007874</v>
      </c>
      <c r="BJ1605" s="50">
        <v>16.8503937007874</v>
      </c>
      <c r="BK1605" s="50">
        <v>9.8425196850393704</v>
      </c>
      <c r="BL1605" s="357">
        <v>4.5795999999999983E-2</v>
      </c>
      <c r="BM1605" s="5">
        <v>48</v>
      </c>
      <c r="BN1605" s="107" t="s">
        <v>3771</v>
      </c>
      <c r="BO1605" s="46" t="s">
        <v>3891</v>
      </c>
      <c r="BP1605" s="74" t="s">
        <v>4730</v>
      </c>
      <c r="BQ1605" s="74" t="s">
        <v>3907</v>
      </c>
      <c r="BR1605" s="74" t="s">
        <v>5142</v>
      </c>
      <c r="BS1605" s="74" t="s">
        <v>2734</v>
      </c>
      <c r="BT1605" s="74" t="s">
        <v>5140</v>
      </c>
      <c r="BU1605" s="74" t="s">
        <v>5141</v>
      </c>
      <c r="BV1605" s="74"/>
      <c r="BW1605" s="74"/>
      <c r="BX1605" s="74"/>
      <c r="BY1605" s="74"/>
      <c r="BZ1605" s="300" t="s">
        <v>6404</v>
      </c>
      <c r="CA1605" s="356" t="s">
        <v>7346</v>
      </c>
      <c r="CB1605" s="300" t="s">
        <v>6408</v>
      </c>
      <c r="CC1605" s="356" t="s">
        <v>7347</v>
      </c>
      <c r="CD1605" s="311" t="str">
        <f t="shared" si="186"/>
        <v>DISCONTINUED - MR409 Bead Grip, 14x7, 4+3/+13mm Offset, 4x136, 106.25mm Centerbore, Matte Black</v>
      </c>
      <c r="CE1605" s="311" t="s">
        <v>3721</v>
      </c>
      <c r="CF1605" s="311" t="s">
        <v>3720</v>
      </c>
      <c r="CG1605" s="300" t="str">
        <f t="shared" si="188"/>
        <v>UTV (4XX)</v>
      </c>
    </row>
    <row r="1606" spans="1:85" s="36" customFormat="1" ht="15" customHeight="1">
      <c r="A1606" s="571">
        <f t="shared" si="187"/>
        <v>1603</v>
      </c>
      <c r="B1606" s="4" t="s">
        <v>84</v>
      </c>
      <c r="C1606" s="92" t="s">
        <v>1055</v>
      </c>
      <c r="D1606" s="5" t="s">
        <v>5416</v>
      </c>
      <c r="E1606" s="84" t="s">
        <v>10571</v>
      </c>
      <c r="F1606" s="84" t="s">
        <v>10571</v>
      </c>
      <c r="G1606" s="83"/>
      <c r="H1606" s="83"/>
      <c r="I1606" s="72" t="s">
        <v>2619</v>
      </c>
      <c r="J1606" s="305">
        <v>43418.684490740743</v>
      </c>
      <c r="K1606" s="506">
        <v>46041</v>
      </c>
      <c r="L1606" s="282" t="s">
        <v>1239</v>
      </c>
      <c r="M1606" s="328">
        <v>240</v>
      </c>
      <c r="N1606" s="85"/>
      <c r="O1606" s="409"/>
      <c r="P1606" s="5">
        <v>15</v>
      </c>
      <c r="Q1606" s="70">
        <v>8</v>
      </c>
      <c r="R1606" s="92" t="s">
        <v>1683</v>
      </c>
      <c r="S1606" s="5">
        <v>4</v>
      </c>
      <c r="T1606" s="5">
        <v>156</v>
      </c>
      <c r="U1606" s="5">
        <v>0</v>
      </c>
      <c r="V1606" s="17">
        <v>4.5</v>
      </c>
      <c r="W1606" s="5" t="s">
        <v>171</v>
      </c>
      <c r="X1606" s="17">
        <v>132</v>
      </c>
      <c r="Y1606" s="8">
        <v>16.170000000000002</v>
      </c>
      <c r="Z1606" s="47">
        <v>1600</v>
      </c>
      <c r="AA1606" s="72" t="s">
        <v>2165</v>
      </c>
      <c r="AB1606" s="72" t="s">
        <v>2845</v>
      </c>
      <c r="AC1606" s="47" t="s">
        <v>9966</v>
      </c>
      <c r="AD1606" s="2" t="s">
        <v>3942</v>
      </c>
      <c r="AE1606" s="46" t="s">
        <v>8501</v>
      </c>
      <c r="AF1606" s="82">
        <v>22</v>
      </c>
      <c r="AG1606" s="80" t="s">
        <v>85</v>
      </c>
      <c r="AH1606" s="80" t="s">
        <v>85</v>
      </c>
      <c r="AI1606" s="73" t="s">
        <v>85</v>
      </c>
      <c r="AJ1606" s="2" t="s">
        <v>85</v>
      </c>
      <c r="AK1606" s="9" t="s">
        <v>85</v>
      </c>
      <c r="AL1606" s="74" t="s">
        <v>237</v>
      </c>
      <c r="AM1606" s="74" t="s">
        <v>85</v>
      </c>
      <c r="AN1606" s="38" t="s">
        <v>85</v>
      </c>
      <c r="AO1606" s="74" t="s">
        <v>85</v>
      </c>
      <c r="AP1606" s="74">
        <v>14.1</v>
      </c>
      <c r="AQ1606" s="74">
        <v>60</v>
      </c>
      <c r="AR1606" s="74">
        <v>180</v>
      </c>
      <c r="AS1606" s="25">
        <v>0</v>
      </c>
      <c r="AT1606" s="25">
        <v>18.2</v>
      </c>
      <c r="AU1606" s="25">
        <v>29</v>
      </c>
      <c r="AV1606" s="25">
        <v>24</v>
      </c>
      <c r="AW1606" s="25">
        <v>174.6</v>
      </c>
      <c r="AX1606" s="25">
        <v>167</v>
      </c>
      <c r="AY1606" s="77">
        <v>115</v>
      </c>
      <c r="AZ1606" s="49">
        <v>37.799999999999997</v>
      </c>
      <c r="BA1606" s="49">
        <v>38</v>
      </c>
      <c r="BB1606" s="49">
        <v>80</v>
      </c>
      <c r="BC1606" s="48">
        <v>3.15</v>
      </c>
      <c r="BD1606" s="3" t="s">
        <v>85</v>
      </c>
      <c r="BE1606" s="412" t="s">
        <v>85</v>
      </c>
      <c r="BF1606" s="3" t="s">
        <v>85</v>
      </c>
      <c r="BG1606" s="412" t="s">
        <v>85</v>
      </c>
      <c r="BH1606" s="70">
        <v>20.58</v>
      </c>
      <c r="BI1606" s="50">
        <v>17.8740157480315</v>
      </c>
      <c r="BJ1606" s="50">
        <v>17.8740157480315</v>
      </c>
      <c r="BK1606" s="50">
        <v>10.944881889763799</v>
      </c>
      <c r="BL1606" s="357">
        <v>5.7300248000000116E-2</v>
      </c>
      <c r="BM1606" s="5">
        <v>48</v>
      </c>
      <c r="BN1606" s="107" t="s">
        <v>3771</v>
      </c>
      <c r="BO1606" s="46" t="s">
        <v>3891</v>
      </c>
      <c r="BP1606" s="74" t="s">
        <v>4730</v>
      </c>
      <c r="BQ1606" s="74" t="s">
        <v>3907</v>
      </c>
      <c r="BR1606" s="74" t="s">
        <v>5142</v>
      </c>
      <c r="BS1606" s="74" t="s">
        <v>2734</v>
      </c>
      <c r="BT1606" s="74" t="s">
        <v>5140</v>
      </c>
      <c r="BU1606" s="74" t="s">
        <v>5141</v>
      </c>
      <c r="BV1606" s="74"/>
      <c r="BW1606" s="74"/>
      <c r="BX1606" s="74"/>
      <c r="BY1606" s="74"/>
      <c r="BZ1606" s="300" t="s">
        <v>6404</v>
      </c>
      <c r="CA1606" s="356" t="s">
        <v>7346</v>
      </c>
      <c r="CB1606" s="300" t="s">
        <v>6408</v>
      </c>
      <c r="CC1606" s="356" t="s">
        <v>7347</v>
      </c>
      <c r="CD1606" s="311" t="str">
        <f t="shared" si="186"/>
        <v>DISCONTINUED - MR409 Bead Grip, 15x8, 4+4/0mm Offset, 4x156, 132mm Centerbore, Matte Black</v>
      </c>
      <c r="CE1606" s="311" t="s">
        <v>3721</v>
      </c>
      <c r="CF1606" s="311" t="s">
        <v>3720</v>
      </c>
      <c r="CG1606" s="300" t="str">
        <f t="shared" si="188"/>
        <v>UTV (4XX)</v>
      </c>
    </row>
    <row r="1607" spans="1:85" s="36" customFormat="1" ht="15" customHeight="1">
      <c r="A1607" s="571">
        <f t="shared" si="187"/>
        <v>1604</v>
      </c>
      <c r="B1607" s="4" t="s">
        <v>84</v>
      </c>
      <c r="C1607" s="92" t="s">
        <v>1055</v>
      </c>
      <c r="D1607" s="5" t="s">
        <v>5528</v>
      </c>
      <c r="E1607" s="84" t="s">
        <v>10572</v>
      </c>
      <c r="F1607" s="84" t="s">
        <v>10572</v>
      </c>
      <c r="G1607" s="83"/>
      <c r="H1607" s="83"/>
      <c r="I1607" s="72" t="s">
        <v>5545</v>
      </c>
      <c r="J1607" s="305">
        <v>44580.366284722222</v>
      </c>
      <c r="K1607" s="506">
        <v>46041</v>
      </c>
      <c r="L1607" s="282" t="s">
        <v>1239</v>
      </c>
      <c r="M1607" s="328">
        <v>261</v>
      </c>
      <c r="N1607" s="85"/>
      <c r="O1607" s="409"/>
      <c r="P1607" s="5">
        <v>15</v>
      </c>
      <c r="Q1607" s="70">
        <v>7</v>
      </c>
      <c r="R1607" s="92" t="s">
        <v>1683</v>
      </c>
      <c r="S1607" s="5">
        <v>4</v>
      </c>
      <c r="T1607" s="5">
        <v>156</v>
      </c>
      <c r="U1607" s="5">
        <v>38</v>
      </c>
      <c r="V1607" s="17">
        <v>5.33</v>
      </c>
      <c r="W1607" s="5" t="s">
        <v>166</v>
      </c>
      <c r="X1607" s="17">
        <v>132</v>
      </c>
      <c r="Y1607" s="8">
        <v>16.47</v>
      </c>
      <c r="Z1607" s="47">
        <v>1600</v>
      </c>
      <c r="AA1607" s="72" t="s">
        <v>2165</v>
      </c>
      <c r="AB1607" s="72" t="s">
        <v>2845</v>
      </c>
      <c r="AC1607" s="47" t="s">
        <v>9844</v>
      </c>
      <c r="AD1607" s="2" t="s">
        <v>3942</v>
      </c>
      <c r="AE1607" s="46" t="s">
        <v>8501</v>
      </c>
      <c r="AF1607" s="82">
        <v>22</v>
      </c>
      <c r="AG1607" s="80" t="s">
        <v>85</v>
      </c>
      <c r="AH1607" s="80" t="s">
        <v>85</v>
      </c>
      <c r="AI1607" s="80" t="s">
        <v>85</v>
      </c>
      <c r="AJ1607" s="80" t="s">
        <v>85</v>
      </c>
      <c r="AK1607" s="9" t="s">
        <v>85</v>
      </c>
      <c r="AL1607" s="74" t="s">
        <v>237</v>
      </c>
      <c r="AM1607" s="74" t="s">
        <v>85</v>
      </c>
      <c r="AN1607" s="38" t="s">
        <v>85</v>
      </c>
      <c r="AO1607" s="74" t="s">
        <v>85</v>
      </c>
      <c r="AP1607" s="74">
        <v>14.1</v>
      </c>
      <c r="AQ1607" s="74">
        <v>60</v>
      </c>
      <c r="AR1607" s="74">
        <v>180</v>
      </c>
      <c r="AS1607" s="25">
        <v>0</v>
      </c>
      <c r="AT1607" s="25">
        <v>5</v>
      </c>
      <c r="AU1607" s="25">
        <v>10.8</v>
      </c>
      <c r="AV1607" s="25">
        <v>9</v>
      </c>
      <c r="AW1607" s="25">
        <v>180.6</v>
      </c>
      <c r="AX1607" s="25">
        <v>168.8</v>
      </c>
      <c r="AY1607" s="77">
        <v>125</v>
      </c>
      <c r="AZ1607" s="49">
        <v>47</v>
      </c>
      <c r="BA1607" s="49">
        <v>47</v>
      </c>
      <c r="BB1607" s="49">
        <v>20</v>
      </c>
      <c r="BC1607" s="48">
        <v>0.79</v>
      </c>
      <c r="BD1607" s="3" t="s">
        <v>85</v>
      </c>
      <c r="BE1607" s="412" t="s">
        <v>85</v>
      </c>
      <c r="BF1607" s="3" t="s">
        <v>85</v>
      </c>
      <c r="BG1607" s="412" t="s">
        <v>85</v>
      </c>
      <c r="BH1607" s="70">
        <v>20.47</v>
      </c>
      <c r="BI1607" s="50">
        <v>17.8740157480315</v>
      </c>
      <c r="BJ1607" s="50">
        <v>17.8740157480315</v>
      </c>
      <c r="BK1607" s="50">
        <v>9.8425196850393704</v>
      </c>
      <c r="BL1607" s="357">
        <v>5.1529000000000012E-2</v>
      </c>
      <c r="BM1607" s="5">
        <v>48</v>
      </c>
      <c r="BN1607" s="107" t="s">
        <v>3771</v>
      </c>
      <c r="BO1607" s="46" t="s">
        <v>3891</v>
      </c>
      <c r="BP1607" s="74" t="s">
        <v>5587</v>
      </c>
      <c r="BQ1607" s="74" t="s">
        <v>3907</v>
      </c>
      <c r="BR1607" s="74" t="s">
        <v>4615</v>
      </c>
      <c r="BS1607" s="74" t="s">
        <v>2734</v>
      </c>
      <c r="BT1607" s="74" t="s">
        <v>4116</v>
      </c>
      <c r="BU1607" s="74" t="s">
        <v>5141</v>
      </c>
      <c r="BV1607" s="74" t="s">
        <v>5586</v>
      </c>
      <c r="BW1607" s="74"/>
      <c r="BX1607" s="74"/>
      <c r="BY1607" s="74"/>
      <c r="BZ1607" s="300" t="s">
        <v>6421</v>
      </c>
      <c r="CA1607" s="356" t="s">
        <v>7336</v>
      </c>
      <c r="CB1607" s="300" t="s">
        <v>6423</v>
      </c>
      <c r="CC1607" s="356" t="s">
        <v>7337</v>
      </c>
      <c r="CD1607" s="311" t="str">
        <f t="shared" si="186"/>
        <v>DISCONTINUED - MR414 Bead Grip, 15x7, 5+2/+38mm Offset, 4x156, 132mm Centerbore, Matte Black</v>
      </c>
      <c r="CE1607" s="311" t="s">
        <v>3721</v>
      </c>
      <c r="CF1607" s="311" t="s">
        <v>3720</v>
      </c>
      <c r="CG1607" s="300" t="str">
        <f t="shared" si="188"/>
        <v>UTV (4XX)</v>
      </c>
    </row>
    <row r="1608" spans="1:85" s="36" customFormat="1" ht="15" customHeight="1">
      <c r="A1608" s="571">
        <f t="shared" si="187"/>
        <v>1605</v>
      </c>
      <c r="B1608" s="13" t="s">
        <v>84</v>
      </c>
      <c r="C1608" s="97" t="s">
        <v>1247</v>
      </c>
      <c r="D1608" s="75" t="s">
        <v>6665</v>
      </c>
      <c r="E1608" s="84" t="s">
        <v>10573</v>
      </c>
      <c r="F1608" s="84" t="s">
        <v>10573</v>
      </c>
      <c r="G1608" s="83" t="s">
        <v>2095</v>
      </c>
      <c r="H1608" s="83"/>
      <c r="I1608" s="72" t="s">
        <v>6700</v>
      </c>
      <c r="J1608" s="102">
        <v>45188.393750000003</v>
      </c>
      <c r="K1608" s="506">
        <v>46041</v>
      </c>
      <c r="L1608" s="282" t="s">
        <v>1239</v>
      </c>
      <c r="M1608" s="328">
        <v>387</v>
      </c>
      <c r="N1608" s="85"/>
      <c r="O1608" s="409"/>
      <c r="P1608" s="75">
        <v>17</v>
      </c>
      <c r="Q1608" s="8">
        <v>9</v>
      </c>
      <c r="R1608" s="92" t="s">
        <v>1089</v>
      </c>
      <c r="S1608" s="75">
        <v>6</v>
      </c>
      <c r="T1608" s="75">
        <v>5.5</v>
      </c>
      <c r="U1608" s="75">
        <v>-38</v>
      </c>
      <c r="V1608" s="16">
        <v>3.5</v>
      </c>
      <c r="W1608" s="95" t="s">
        <v>85</v>
      </c>
      <c r="X1608" s="68">
        <v>106.25</v>
      </c>
      <c r="Y1608" s="39">
        <v>29.466149999999999</v>
      </c>
      <c r="Z1608" s="47">
        <v>2650</v>
      </c>
      <c r="AA1608" s="43" t="s">
        <v>2516</v>
      </c>
      <c r="AB1608" s="72" t="s">
        <v>2850</v>
      </c>
      <c r="AC1608" s="47" t="s">
        <v>10574</v>
      </c>
      <c r="AD1608" s="74" t="s">
        <v>3941</v>
      </c>
      <c r="AE1608" s="46" t="s">
        <v>8501</v>
      </c>
      <c r="AF1608" s="82">
        <v>22</v>
      </c>
      <c r="AG1608" s="14" t="s">
        <v>85</v>
      </c>
      <c r="AH1608" s="9" t="s">
        <v>85</v>
      </c>
      <c r="AI1608" s="9" t="s">
        <v>85</v>
      </c>
      <c r="AJ1608" s="14" t="s">
        <v>85</v>
      </c>
      <c r="AK1608" s="9" t="s">
        <v>85</v>
      </c>
      <c r="AL1608" s="92" t="s">
        <v>236</v>
      </c>
      <c r="AM1608" s="75" t="s">
        <v>1649</v>
      </c>
      <c r="AN1608" s="38">
        <v>2.75</v>
      </c>
      <c r="AO1608" s="3">
        <v>78.3</v>
      </c>
      <c r="AP1608" s="75">
        <v>16.2</v>
      </c>
      <c r="AQ1608" s="75">
        <v>60</v>
      </c>
      <c r="AR1608" s="75">
        <v>175</v>
      </c>
      <c r="AS1608" s="34">
        <v>8.1999999999999993</v>
      </c>
      <c r="AT1608" s="34">
        <v>41.2</v>
      </c>
      <c r="AU1608" s="25">
        <v>79.8</v>
      </c>
      <c r="AV1608" s="34">
        <v>96.8</v>
      </c>
      <c r="AW1608" s="25">
        <v>212</v>
      </c>
      <c r="AX1608" s="67">
        <v>210.45</v>
      </c>
      <c r="AY1608" s="384">
        <v>103.35</v>
      </c>
      <c r="AZ1608" s="382">
        <v>34.49</v>
      </c>
      <c r="BA1608" s="382">
        <v>40.799999999999997</v>
      </c>
      <c r="BB1608" s="49">
        <v>32</v>
      </c>
      <c r="BC1608" s="48">
        <v>1.26</v>
      </c>
      <c r="BD1608" s="13" t="s">
        <v>85</v>
      </c>
      <c r="BE1608" s="412" t="s">
        <v>85</v>
      </c>
      <c r="BF1608" s="13" t="s">
        <v>85</v>
      </c>
      <c r="BG1608" s="412" t="s">
        <v>85</v>
      </c>
      <c r="BH1608" s="70">
        <v>34.772849999999998</v>
      </c>
      <c r="BI1608" s="50">
        <v>20.236220472440898</v>
      </c>
      <c r="BJ1608" s="50">
        <v>20.236220472440898</v>
      </c>
      <c r="BK1608" s="50">
        <v>12.4409448818898</v>
      </c>
      <c r="BL1608" s="357">
        <v>8.348593599999983E-2</v>
      </c>
      <c r="BM1608" s="73">
        <v>36</v>
      </c>
      <c r="BN1608" s="107" t="s">
        <v>10367</v>
      </c>
      <c r="BO1608" s="46" t="s">
        <v>3891</v>
      </c>
      <c r="BP1608" s="74" t="s">
        <v>4730</v>
      </c>
      <c r="BQ1608" s="74" t="s">
        <v>3907</v>
      </c>
      <c r="BR1608" s="74" t="s">
        <v>10140</v>
      </c>
      <c r="BS1608" s="74" t="s">
        <v>10141</v>
      </c>
      <c r="BT1608" s="74" t="s">
        <v>4116</v>
      </c>
      <c r="BU1608" s="74" t="s">
        <v>10142</v>
      </c>
      <c r="BV1608" s="74" t="s">
        <v>5127</v>
      </c>
      <c r="BW1608" s="74" t="s">
        <v>4101</v>
      </c>
      <c r="BX1608" s="74" t="s">
        <v>3909</v>
      </c>
      <c r="BY1608" s="74" t="s">
        <v>6577</v>
      </c>
      <c r="BZ1608" s="334" t="s">
        <v>8422</v>
      </c>
      <c r="CA1608" s="364" t="s">
        <v>8423</v>
      </c>
      <c r="CB1608" s="334" t="s">
        <v>8424</v>
      </c>
      <c r="CC1608" s="364" t="s">
        <v>8425</v>
      </c>
      <c r="CD1608" s="311" t="str">
        <f t="shared" si="186"/>
        <v>DISCONTINUED - MR708 Bead Grip, 17x9, -38mm Offset, 6x5.5, 106.25mm Centerbore, Gloss Titanium</v>
      </c>
      <c r="CE1608" s="311" t="s">
        <v>3721</v>
      </c>
      <c r="CF1608" s="311" t="s">
        <v>3720</v>
      </c>
      <c r="CG1608" s="300" t="str">
        <f t="shared" si="188"/>
        <v>TRAIL (7XX)</v>
      </c>
    </row>
    <row r="1609" spans="1:85" s="36" customFormat="1" ht="15" customHeight="1">
      <c r="A1609" s="571">
        <f t="shared" si="187"/>
        <v>1606</v>
      </c>
      <c r="B1609" s="13" t="s">
        <v>84</v>
      </c>
      <c r="C1609" s="97" t="s">
        <v>1247</v>
      </c>
      <c r="D1609" s="75" t="s">
        <v>6665</v>
      </c>
      <c r="E1609" s="84" t="s">
        <v>10575</v>
      </c>
      <c r="F1609" s="84" t="s">
        <v>10575</v>
      </c>
      <c r="G1609" s="83"/>
      <c r="H1609" s="83"/>
      <c r="I1609" s="72" t="s">
        <v>6674</v>
      </c>
      <c r="J1609" s="306">
        <v>45152.645960648151</v>
      </c>
      <c r="K1609" s="506">
        <v>46041</v>
      </c>
      <c r="L1609" s="282" t="s">
        <v>1239</v>
      </c>
      <c r="M1609" s="328">
        <v>429</v>
      </c>
      <c r="N1609" s="85"/>
      <c r="O1609" s="409"/>
      <c r="P1609" s="75">
        <v>18</v>
      </c>
      <c r="Q1609" s="8">
        <v>9</v>
      </c>
      <c r="R1609" s="92" t="s">
        <v>1089</v>
      </c>
      <c r="S1609" s="75">
        <v>6</v>
      </c>
      <c r="T1609" s="75">
        <v>5.5</v>
      </c>
      <c r="U1609" s="75">
        <v>12</v>
      </c>
      <c r="V1609" s="77">
        <v>5.44</v>
      </c>
      <c r="W1609" s="95" t="s">
        <v>85</v>
      </c>
      <c r="X1609" s="68">
        <v>106.25</v>
      </c>
      <c r="Y1609" s="39">
        <v>32.347349999999999</v>
      </c>
      <c r="Z1609" s="47">
        <v>2650</v>
      </c>
      <c r="AA1609" s="43" t="s">
        <v>4122</v>
      </c>
      <c r="AB1609" s="72" t="s">
        <v>2845</v>
      </c>
      <c r="AC1609" s="47" t="s">
        <v>10484</v>
      </c>
      <c r="AD1609" s="74" t="s">
        <v>3941</v>
      </c>
      <c r="AE1609" s="46" t="s">
        <v>8501</v>
      </c>
      <c r="AF1609" s="82">
        <v>22</v>
      </c>
      <c r="AG1609" s="14" t="s">
        <v>85</v>
      </c>
      <c r="AH1609" s="9" t="s">
        <v>85</v>
      </c>
      <c r="AI1609" s="9" t="s">
        <v>85</v>
      </c>
      <c r="AJ1609" s="14" t="s">
        <v>85</v>
      </c>
      <c r="AK1609" s="9" t="s">
        <v>85</v>
      </c>
      <c r="AL1609" s="92" t="s">
        <v>236</v>
      </c>
      <c r="AM1609" s="75" t="s">
        <v>1649</v>
      </c>
      <c r="AN1609" s="38">
        <v>2.75</v>
      </c>
      <c r="AO1609" s="3">
        <v>78.3</v>
      </c>
      <c r="AP1609" s="75">
        <v>16.2</v>
      </c>
      <c r="AQ1609" s="75">
        <v>60</v>
      </c>
      <c r="AR1609" s="75">
        <v>175</v>
      </c>
      <c r="AS1609" s="34">
        <v>4.9000000000000004</v>
      </c>
      <c r="AT1609" s="34">
        <v>23.4</v>
      </c>
      <c r="AU1609" s="25">
        <v>38.200000000000003</v>
      </c>
      <c r="AV1609" s="34">
        <v>43.8</v>
      </c>
      <c r="AW1609" s="25">
        <v>222.9</v>
      </c>
      <c r="AX1609" s="67">
        <v>216.4</v>
      </c>
      <c r="AY1609" s="384">
        <v>103.35</v>
      </c>
      <c r="AZ1609" s="382">
        <v>34.6</v>
      </c>
      <c r="BA1609" s="382">
        <v>40.909999999999997</v>
      </c>
      <c r="BB1609" s="49">
        <v>32</v>
      </c>
      <c r="BC1609" s="48">
        <v>1.26</v>
      </c>
      <c r="BD1609" s="13" t="s">
        <v>85</v>
      </c>
      <c r="BE1609" s="412" t="s">
        <v>85</v>
      </c>
      <c r="BF1609" s="13" t="s">
        <v>85</v>
      </c>
      <c r="BG1609" s="412" t="s">
        <v>85</v>
      </c>
      <c r="BH1609" s="70">
        <v>38.22</v>
      </c>
      <c r="BI1609" s="50">
        <v>21.141732283464599</v>
      </c>
      <c r="BJ1609" s="50">
        <v>21.141732283464599</v>
      </c>
      <c r="BK1609" s="50">
        <v>11.929133858267701</v>
      </c>
      <c r="BL1609" s="357">
        <v>8.7375807000000152E-2</v>
      </c>
      <c r="BM1609" s="14">
        <v>36</v>
      </c>
      <c r="BN1609" s="107" t="s">
        <v>10367</v>
      </c>
      <c r="BO1609" s="46" t="s">
        <v>3891</v>
      </c>
      <c r="BP1609" s="74" t="s">
        <v>4730</v>
      </c>
      <c r="BQ1609" s="74" t="s">
        <v>3907</v>
      </c>
      <c r="BR1609" s="74" t="s">
        <v>10140</v>
      </c>
      <c r="BS1609" s="74" t="s">
        <v>10141</v>
      </c>
      <c r="BT1609" s="74" t="s">
        <v>4116</v>
      </c>
      <c r="BU1609" s="74" t="s">
        <v>10142</v>
      </c>
      <c r="BV1609" s="74" t="s">
        <v>5127</v>
      </c>
      <c r="BW1609" s="74" t="s">
        <v>4101</v>
      </c>
      <c r="BX1609" s="74" t="s">
        <v>3909</v>
      </c>
      <c r="BY1609" s="74" t="s">
        <v>6577</v>
      </c>
      <c r="BZ1609" s="334" t="s">
        <v>8402</v>
      </c>
      <c r="CA1609" s="364" t="s">
        <v>8403</v>
      </c>
      <c r="CB1609" s="337" t="s">
        <v>8404</v>
      </c>
      <c r="CC1609" s="364" t="s">
        <v>8405</v>
      </c>
      <c r="CD1609" s="311" t="str">
        <f t="shared" si="186"/>
        <v>DISCONTINUED - MR708 Bead Grip, 18x9, +12mm Offset, 6x5.5, 106.25mm Centerbore, Gloss Black</v>
      </c>
      <c r="CE1609" s="311" t="s">
        <v>3721</v>
      </c>
      <c r="CF1609" s="311" t="s">
        <v>3720</v>
      </c>
      <c r="CG1609" s="300" t="str">
        <f t="shared" si="188"/>
        <v>TRAIL (7XX)</v>
      </c>
    </row>
    <row r="1610" spans="1:85" s="36" customFormat="1" ht="15" customHeight="1">
      <c r="A1610" s="571">
        <f t="shared" si="187"/>
        <v>1607</v>
      </c>
      <c r="B1610" s="13" t="s">
        <v>84</v>
      </c>
      <c r="C1610" s="97" t="s">
        <v>6891</v>
      </c>
      <c r="D1610" s="75" t="s">
        <v>6881</v>
      </c>
      <c r="E1610" s="84" t="s">
        <v>10576</v>
      </c>
      <c r="F1610" s="84" t="s">
        <v>10576</v>
      </c>
      <c r="G1610" s="83"/>
      <c r="H1610" s="83"/>
      <c r="I1610" s="72" t="s">
        <v>6897</v>
      </c>
      <c r="J1610" s="102">
        <v>45349.429837962962</v>
      </c>
      <c r="K1610" s="506">
        <v>46041</v>
      </c>
      <c r="L1610" s="282" t="s">
        <v>1239</v>
      </c>
      <c r="M1610" s="328">
        <v>424</v>
      </c>
      <c r="N1610" s="85"/>
      <c r="O1610" s="409"/>
      <c r="P1610" s="75">
        <v>20</v>
      </c>
      <c r="Q1610" s="8">
        <v>9</v>
      </c>
      <c r="R1610" s="92" t="s">
        <v>1089</v>
      </c>
      <c r="S1610" s="75">
        <v>6</v>
      </c>
      <c r="T1610" s="75">
        <v>5.5</v>
      </c>
      <c r="U1610" s="75">
        <v>12</v>
      </c>
      <c r="V1610" s="77">
        <v>5.4</v>
      </c>
      <c r="W1610" s="95" t="s">
        <v>85</v>
      </c>
      <c r="X1610" s="68">
        <v>106.25</v>
      </c>
      <c r="Y1610" s="39">
        <v>34.833037425210655</v>
      </c>
      <c r="Z1610" s="47">
        <v>2650</v>
      </c>
      <c r="AA1610" s="43" t="s">
        <v>4123</v>
      </c>
      <c r="AB1610" s="72" t="s">
        <v>2845</v>
      </c>
      <c r="AC1610" s="47" t="s">
        <v>10577</v>
      </c>
      <c r="AD1610" s="74" t="s">
        <v>7420</v>
      </c>
      <c r="AE1610" s="46" t="s">
        <v>8501</v>
      </c>
      <c r="AF1610" s="82">
        <v>22</v>
      </c>
      <c r="AG1610" s="14" t="s">
        <v>85</v>
      </c>
      <c r="AH1610" s="9" t="s">
        <v>85</v>
      </c>
      <c r="AI1610" s="14" t="s">
        <v>85</v>
      </c>
      <c r="AJ1610" s="14" t="s">
        <v>85</v>
      </c>
      <c r="AK1610" s="9" t="s">
        <v>85</v>
      </c>
      <c r="AL1610" s="92" t="s">
        <v>236</v>
      </c>
      <c r="AM1610" s="75" t="s">
        <v>1649</v>
      </c>
      <c r="AN1610" s="38">
        <v>2.75</v>
      </c>
      <c r="AO1610" s="3">
        <v>78.3</v>
      </c>
      <c r="AP1610" s="75">
        <v>16.2</v>
      </c>
      <c r="AQ1610" s="75">
        <v>60</v>
      </c>
      <c r="AR1610" s="75">
        <v>170</v>
      </c>
      <c r="AS1610" s="34">
        <v>9</v>
      </c>
      <c r="AT1610" s="34">
        <v>26</v>
      </c>
      <c r="AU1610" s="25">
        <v>38.4</v>
      </c>
      <c r="AV1610" s="25">
        <v>49.1</v>
      </c>
      <c r="AW1610" s="25">
        <v>230.6</v>
      </c>
      <c r="AX1610" s="67">
        <v>228.2</v>
      </c>
      <c r="AY1610" s="77">
        <v>73.3</v>
      </c>
      <c r="AZ1610" s="49">
        <v>39.1</v>
      </c>
      <c r="BA1610" s="49">
        <v>60.5</v>
      </c>
      <c r="BB1610" s="49">
        <v>38.299999999999997</v>
      </c>
      <c r="BC1610" s="48">
        <v>1.51</v>
      </c>
      <c r="BD1610" s="13" t="s">
        <v>85</v>
      </c>
      <c r="BE1610" s="412" t="s">
        <v>85</v>
      </c>
      <c r="BF1610" s="13" t="s">
        <v>85</v>
      </c>
      <c r="BG1610" s="412" t="s">
        <v>85</v>
      </c>
      <c r="BH1610" s="70">
        <v>39.333037425210655</v>
      </c>
      <c r="BI1610" s="50">
        <v>23.228346456692901</v>
      </c>
      <c r="BJ1610" s="50">
        <v>23.228346456692901</v>
      </c>
      <c r="BK1610" s="50">
        <v>11.771653543307099</v>
      </c>
      <c r="BL1610" s="357">
        <v>0.10408189999999996</v>
      </c>
      <c r="BM1610" s="408">
        <v>20</v>
      </c>
      <c r="BN1610" s="107" t="s">
        <v>3771</v>
      </c>
      <c r="BO1610" s="46" t="s">
        <v>3891</v>
      </c>
      <c r="BP1610" s="74" t="s">
        <v>3907</v>
      </c>
      <c r="BQ1610" s="74" t="s">
        <v>7495</v>
      </c>
      <c r="BR1610" s="74" t="s">
        <v>7488</v>
      </c>
      <c r="BS1610" s="74" t="s">
        <v>7489</v>
      </c>
      <c r="BT1610" s="74" t="s">
        <v>7493</v>
      </c>
      <c r="BU1610" s="74" t="s">
        <v>7490</v>
      </c>
      <c r="BV1610" s="74" t="s">
        <v>3909</v>
      </c>
      <c r="BW1610" s="74" t="s">
        <v>7491</v>
      </c>
      <c r="BX1610" s="74"/>
      <c r="BY1610" s="74"/>
      <c r="BZ1610" s="334" t="s">
        <v>8529</v>
      </c>
      <c r="CA1610" s="364" t="s">
        <v>8530</v>
      </c>
      <c r="CB1610" s="337" t="s">
        <v>8531</v>
      </c>
      <c r="CC1610" s="364" t="s">
        <v>8532</v>
      </c>
      <c r="CD1610" s="311" t="str">
        <f t="shared" si="186"/>
        <v>DISCONTINUED - MR801, 20x9, +12mm Offset, 6x5.5, 106.25mm Centerbore, Gloss Black Milled</v>
      </c>
      <c r="CE1610" s="311" t="s">
        <v>3721</v>
      </c>
      <c r="CF1610" s="311" t="s">
        <v>3720</v>
      </c>
      <c r="CG1610" s="300" t="str">
        <f t="shared" si="188"/>
        <v>RAISED (8XX)</v>
      </c>
    </row>
    <row r="1611" spans="1:85" s="36" customFormat="1" ht="15" customHeight="1">
      <c r="A1611" s="571">
        <f t="shared" si="187"/>
        <v>1608</v>
      </c>
      <c r="B1611" s="13" t="s">
        <v>84</v>
      </c>
      <c r="C1611" s="97" t="s">
        <v>6891</v>
      </c>
      <c r="D1611" s="75" t="s">
        <v>6887</v>
      </c>
      <c r="E1611" s="84" t="s">
        <v>10578</v>
      </c>
      <c r="F1611" s="84" t="s">
        <v>10578</v>
      </c>
      <c r="G1611" s="83" t="s">
        <v>2095</v>
      </c>
      <c r="H1611" s="83"/>
      <c r="I1611" s="72" t="s">
        <v>6977</v>
      </c>
      <c r="J1611" s="102">
        <v>45349.429849537039</v>
      </c>
      <c r="K1611" s="506">
        <v>46041</v>
      </c>
      <c r="L1611" s="282" t="s">
        <v>1239</v>
      </c>
      <c r="M1611" s="328">
        <v>459</v>
      </c>
      <c r="N1611" s="85"/>
      <c r="O1611" s="409"/>
      <c r="P1611" s="75">
        <v>20</v>
      </c>
      <c r="Q1611" s="8">
        <v>12</v>
      </c>
      <c r="R1611" s="92" t="s">
        <v>1700</v>
      </c>
      <c r="S1611" s="92">
        <v>8</v>
      </c>
      <c r="T1611" s="75">
        <v>170</v>
      </c>
      <c r="U1611" s="75">
        <v>-40</v>
      </c>
      <c r="V1611" s="77">
        <v>4.9000000000000004</v>
      </c>
      <c r="W1611" s="95" t="s">
        <v>85</v>
      </c>
      <c r="X1611" s="68">
        <v>125</v>
      </c>
      <c r="Y1611" s="39">
        <v>40.565056242017469</v>
      </c>
      <c r="Z1611" s="47">
        <v>3640</v>
      </c>
      <c r="AA1611" s="43" t="s">
        <v>5147</v>
      </c>
      <c r="AB1611" s="72" t="s">
        <v>173</v>
      </c>
      <c r="AC1611" s="47" t="s">
        <v>10579</v>
      </c>
      <c r="AD1611" s="74" t="s">
        <v>7512</v>
      </c>
      <c r="AE1611" s="46" t="s">
        <v>8501</v>
      </c>
      <c r="AF1611" s="82">
        <v>22</v>
      </c>
      <c r="AG1611" s="14" t="s">
        <v>85</v>
      </c>
      <c r="AH1611" s="9" t="s">
        <v>85</v>
      </c>
      <c r="AI1611" s="9" t="s">
        <v>85</v>
      </c>
      <c r="AJ1611" s="14" t="s">
        <v>85</v>
      </c>
      <c r="AK1611" s="9" t="s">
        <v>85</v>
      </c>
      <c r="AL1611" s="92" t="s">
        <v>236</v>
      </c>
      <c r="AM1611" s="75" t="s">
        <v>85</v>
      </c>
      <c r="AN1611" s="38" t="s">
        <v>85</v>
      </c>
      <c r="AO1611" s="75" t="s">
        <v>85</v>
      </c>
      <c r="AP1611" s="75">
        <v>16.2</v>
      </c>
      <c r="AQ1611" s="75">
        <v>60</v>
      </c>
      <c r="AR1611" s="75">
        <v>200</v>
      </c>
      <c r="AS1611" s="34">
        <v>0</v>
      </c>
      <c r="AT1611" s="34">
        <v>0</v>
      </c>
      <c r="AU1611" s="25">
        <v>37.700000000000003</v>
      </c>
      <c r="AV1611" s="34">
        <v>52.6</v>
      </c>
      <c r="AW1611" s="25">
        <v>242</v>
      </c>
      <c r="AX1611" s="67">
        <v>234.8</v>
      </c>
      <c r="AY1611" s="77">
        <v>125</v>
      </c>
      <c r="AZ1611" s="49">
        <v>88</v>
      </c>
      <c r="BA1611" s="49">
        <v>88</v>
      </c>
      <c r="BB1611" s="49">
        <v>128.5</v>
      </c>
      <c r="BC1611" s="48">
        <v>5.0599999999999996</v>
      </c>
      <c r="BD1611" s="13" t="s">
        <v>85</v>
      </c>
      <c r="BE1611" s="412" t="s">
        <v>85</v>
      </c>
      <c r="BF1611" s="13" t="s">
        <v>85</v>
      </c>
      <c r="BG1611" s="412" t="s">
        <v>85</v>
      </c>
      <c r="BH1611" s="70">
        <v>45.065056242017469</v>
      </c>
      <c r="BI1611" s="50">
        <v>23.228346456692901</v>
      </c>
      <c r="BJ1611" s="50">
        <v>23.228346456692901</v>
      </c>
      <c r="BK1611" s="50">
        <v>14.96</v>
      </c>
      <c r="BL1611" s="357">
        <v>0.13227243039999984</v>
      </c>
      <c r="BM1611" s="408">
        <v>20</v>
      </c>
      <c r="BN1611" s="107" t="s">
        <v>3771</v>
      </c>
      <c r="BO1611" s="46" t="s">
        <v>3891</v>
      </c>
      <c r="BP1611" s="74" t="s">
        <v>3907</v>
      </c>
      <c r="BQ1611" s="74" t="s">
        <v>7487</v>
      </c>
      <c r="BR1611" s="74" t="s">
        <v>7488</v>
      </c>
      <c r="BS1611" s="74" t="s">
        <v>7489</v>
      </c>
      <c r="BT1611" s="74" t="s">
        <v>7493</v>
      </c>
      <c r="BU1611" s="74" t="s">
        <v>7490</v>
      </c>
      <c r="BV1611" s="74" t="s">
        <v>3909</v>
      </c>
      <c r="BW1611" s="74" t="s">
        <v>7491</v>
      </c>
      <c r="BX1611" s="74"/>
      <c r="BY1611" s="74"/>
      <c r="BZ1611" s="334" t="s">
        <v>8573</v>
      </c>
      <c r="CA1611" s="364" t="s">
        <v>8574</v>
      </c>
      <c r="CB1611" s="337" t="s">
        <v>8575</v>
      </c>
      <c r="CC1611" s="364" t="s">
        <v>8576</v>
      </c>
      <c r="CD1611" s="311" t="str">
        <f t="shared" si="186"/>
        <v>DISCONTINUED - MR802, 20x12, -40mm Offset, 8x170, 125mm Centerbore, Machined - Clear Coat</v>
      </c>
      <c r="CE1611" s="311" t="s">
        <v>3721</v>
      </c>
      <c r="CF1611" s="311" t="s">
        <v>3720</v>
      </c>
      <c r="CG1611" s="300" t="str">
        <f t="shared" si="188"/>
        <v>RAISED (8XX)</v>
      </c>
    </row>
    <row r="1612" spans="1:85" s="36" customFormat="1" ht="15" customHeight="1">
      <c r="A1612" s="571">
        <f t="shared" si="187"/>
        <v>1609</v>
      </c>
      <c r="B1612" s="13" t="s">
        <v>84</v>
      </c>
      <c r="C1612" s="97" t="s">
        <v>6891</v>
      </c>
      <c r="D1612" s="75" t="s">
        <v>6888</v>
      </c>
      <c r="E1612" s="84" t="s">
        <v>10580</v>
      </c>
      <c r="F1612" s="84" t="s">
        <v>10580</v>
      </c>
      <c r="G1612" s="83" t="s">
        <v>2095</v>
      </c>
      <c r="H1612" s="83"/>
      <c r="I1612" s="72" t="s">
        <v>7068</v>
      </c>
      <c r="J1612" s="102">
        <v>45349.429872685185</v>
      </c>
      <c r="K1612" s="506">
        <v>46041</v>
      </c>
      <c r="L1612" s="282" t="s">
        <v>1239</v>
      </c>
      <c r="M1612" s="328">
        <v>489</v>
      </c>
      <c r="N1612" s="85"/>
      <c r="O1612" s="409"/>
      <c r="P1612" s="75">
        <v>22</v>
      </c>
      <c r="Q1612" s="8">
        <v>10</v>
      </c>
      <c r="R1612" s="92" t="s">
        <v>1699</v>
      </c>
      <c r="S1612" s="75">
        <v>8</v>
      </c>
      <c r="T1612" s="75">
        <v>6.5</v>
      </c>
      <c r="U1612" s="75">
        <v>-18</v>
      </c>
      <c r="V1612" s="77">
        <v>4.75</v>
      </c>
      <c r="W1612" s="95" t="s">
        <v>85</v>
      </c>
      <c r="X1612" s="68">
        <v>121.3</v>
      </c>
      <c r="Y1612" s="39">
        <v>42.108292077311624</v>
      </c>
      <c r="Z1612" s="47">
        <v>3640</v>
      </c>
      <c r="AA1612" s="43" t="s">
        <v>4122</v>
      </c>
      <c r="AB1612" s="72" t="s">
        <v>2845</v>
      </c>
      <c r="AC1612" s="47" t="s">
        <v>10581</v>
      </c>
      <c r="AD1612" s="74" t="s">
        <v>7421</v>
      </c>
      <c r="AE1612" s="46" t="s">
        <v>8501</v>
      </c>
      <c r="AF1612" s="82">
        <v>22</v>
      </c>
      <c r="AG1612" s="14" t="s">
        <v>85</v>
      </c>
      <c r="AH1612" s="9" t="s">
        <v>85</v>
      </c>
      <c r="AI1612" s="9" t="s">
        <v>85</v>
      </c>
      <c r="AJ1612" s="14" t="s">
        <v>85</v>
      </c>
      <c r="AK1612" s="9" t="s">
        <v>85</v>
      </c>
      <c r="AL1612" s="92" t="s">
        <v>236</v>
      </c>
      <c r="AM1612" s="75" t="s">
        <v>85</v>
      </c>
      <c r="AN1612" s="38" t="s">
        <v>85</v>
      </c>
      <c r="AO1612" s="75" t="s">
        <v>85</v>
      </c>
      <c r="AP1612" s="75">
        <v>16.2</v>
      </c>
      <c r="AQ1612" s="75">
        <v>60</v>
      </c>
      <c r="AR1612" s="75">
        <v>200</v>
      </c>
      <c r="AS1612" s="34">
        <v>0</v>
      </c>
      <c r="AT1612" s="34">
        <v>0</v>
      </c>
      <c r="AU1612" s="25">
        <v>34.5</v>
      </c>
      <c r="AV1612" s="34">
        <v>46.4</v>
      </c>
      <c r="AW1612" s="25">
        <v>258.2</v>
      </c>
      <c r="AX1612" s="67">
        <v>253.8</v>
      </c>
      <c r="AY1612" s="68">
        <v>121.3</v>
      </c>
      <c r="AZ1612" s="49">
        <v>84</v>
      </c>
      <c r="BA1612" s="49">
        <v>84</v>
      </c>
      <c r="BB1612" s="49">
        <v>84.4</v>
      </c>
      <c r="BC1612" s="48">
        <v>3.32</v>
      </c>
      <c r="BD1612" s="13" t="s">
        <v>85</v>
      </c>
      <c r="BE1612" s="412" t="s">
        <v>85</v>
      </c>
      <c r="BF1612" s="13" t="s">
        <v>85</v>
      </c>
      <c r="BG1612" s="412" t="s">
        <v>85</v>
      </c>
      <c r="BH1612" s="70">
        <v>46.608292077311624</v>
      </c>
      <c r="BI1612" s="50">
        <v>24.803100000000001</v>
      </c>
      <c r="BJ1612" s="50">
        <v>24.803100000000001</v>
      </c>
      <c r="BK1612" s="50">
        <v>12.5984</v>
      </c>
      <c r="BL1612" s="357">
        <v>0.12700723795352409</v>
      </c>
      <c r="BM1612" s="14">
        <v>18</v>
      </c>
      <c r="BN1612" s="107" t="s">
        <v>3771</v>
      </c>
      <c r="BO1612" s="46" t="s">
        <v>3891</v>
      </c>
      <c r="BP1612" s="74" t="s">
        <v>3907</v>
      </c>
      <c r="BQ1612" s="74" t="s">
        <v>7492</v>
      </c>
      <c r="BR1612" s="74" t="s">
        <v>7489</v>
      </c>
      <c r="BS1612" s="74" t="s">
        <v>7493</v>
      </c>
      <c r="BT1612" s="74" t="s">
        <v>7490</v>
      </c>
      <c r="BU1612" s="74" t="s">
        <v>3909</v>
      </c>
      <c r="BV1612" s="74" t="s">
        <v>7491</v>
      </c>
      <c r="BW1612" s="74"/>
      <c r="BX1612" s="74"/>
      <c r="BY1612" s="74"/>
      <c r="BZ1612" s="334" t="s">
        <v>8585</v>
      </c>
      <c r="CA1612" s="364" t="s">
        <v>8586</v>
      </c>
      <c r="CB1612" s="337" t="s">
        <v>8587</v>
      </c>
      <c r="CC1612" s="364" t="s">
        <v>8588</v>
      </c>
      <c r="CD1612" s="311" t="str">
        <f t="shared" si="186"/>
        <v>DISCONTINUED - MR803, 22x10, -18mm Offset, 8x6.5, 121.3mm Centerbore, Gloss Black</v>
      </c>
      <c r="CE1612" s="311" t="s">
        <v>3721</v>
      </c>
      <c r="CF1612" s="311" t="s">
        <v>3720</v>
      </c>
      <c r="CG1612" s="300" t="str">
        <f t="shared" si="188"/>
        <v>RAISED (8XX)</v>
      </c>
    </row>
    <row r="1613" spans="1:85" s="36" customFormat="1" ht="15" customHeight="1">
      <c r="A1613" s="571">
        <f t="shared" si="187"/>
        <v>1610</v>
      </c>
      <c r="B1613" s="13" t="s">
        <v>84</v>
      </c>
      <c r="C1613" s="97" t="s">
        <v>6891</v>
      </c>
      <c r="D1613" s="75" t="s">
        <v>6889</v>
      </c>
      <c r="E1613" s="84" t="s">
        <v>10582</v>
      </c>
      <c r="F1613" s="84" t="s">
        <v>10582</v>
      </c>
      <c r="G1613" s="83"/>
      <c r="H1613" s="83"/>
      <c r="I1613" s="72" t="s">
        <v>7091</v>
      </c>
      <c r="J1613" s="102">
        <v>45349.429872685185</v>
      </c>
      <c r="K1613" s="506">
        <v>46041</v>
      </c>
      <c r="L1613" s="282" t="s">
        <v>1239</v>
      </c>
      <c r="M1613" s="328">
        <v>439</v>
      </c>
      <c r="N1613" s="85"/>
      <c r="O1613" s="409"/>
      <c r="P1613" s="75">
        <v>20</v>
      </c>
      <c r="Q1613" s="8">
        <v>9</v>
      </c>
      <c r="R1613" s="92" t="s">
        <v>1089</v>
      </c>
      <c r="S1613" s="92">
        <v>6</v>
      </c>
      <c r="T1613" s="75">
        <v>5.5</v>
      </c>
      <c r="U1613" s="75">
        <v>0</v>
      </c>
      <c r="V1613" s="77">
        <v>4.95</v>
      </c>
      <c r="W1613" s="95" t="s">
        <v>85</v>
      </c>
      <c r="X1613" s="68">
        <v>106.25</v>
      </c>
      <c r="Y1613" s="39">
        <v>41.446905290756987</v>
      </c>
      <c r="Z1613" s="47">
        <v>2650</v>
      </c>
      <c r="AA1613" s="43" t="s">
        <v>5147</v>
      </c>
      <c r="AB1613" s="72" t="s">
        <v>173</v>
      </c>
      <c r="AC1613" s="47" t="s">
        <v>9699</v>
      </c>
      <c r="AD1613" s="74" t="s">
        <v>7425</v>
      </c>
      <c r="AE1613" s="46" t="s">
        <v>8501</v>
      </c>
      <c r="AF1613" s="82">
        <v>22</v>
      </c>
      <c r="AG1613" s="14" t="s">
        <v>85</v>
      </c>
      <c r="AH1613" s="9" t="s">
        <v>85</v>
      </c>
      <c r="AI1613" s="14" t="s">
        <v>85</v>
      </c>
      <c r="AJ1613" s="14" t="s">
        <v>85</v>
      </c>
      <c r="AK1613" s="9" t="s">
        <v>85</v>
      </c>
      <c r="AL1613" s="92" t="s">
        <v>236</v>
      </c>
      <c r="AM1613" s="75" t="s">
        <v>1649</v>
      </c>
      <c r="AN1613" s="38">
        <v>2.75</v>
      </c>
      <c r="AO1613" s="3">
        <v>78.3</v>
      </c>
      <c r="AP1613" s="75">
        <v>16.2</v>
      </c>
      <c r="AQ1613" s="75">
        <v>60</v>
      </c>
      <c r="AR1613" s="75">
        <v>175</v>
      </c>
      <c r="AS1613" s="34">
        <v>5.3</v>
      </c>
      <c r="AT1613" s="34">
        <v>26.8</v>
      </c>
      <c r="AU1613" s="25">
        <v>49.7</v>
      </c>
      <c r="AV1613" s="34">
        <v>59.4</v>
      </c>
      <c r="AW1613" s="25">
        <v>246.4</v>
      </c>
      <c r="AX1613" s="67">
        <v>242.6</v>
      </c>
      <c r="AY1613" s="77">
        <v>94.8</v>
      </c>
      <c r="AZ1613" s="49">
        <v>41.2</v>
      </c>
      <c r="BA1613" s="49">
        <v>55.9</v>
      </c>
      <c r="BB1613" s="49">
        <v>45</v>
      </c>
      <c r="BC1613" s="48">
        <v>1.77</v>
      </c>
      <c r="BD1613" s="13" t="s">
        <v>85</v>
      </c>
      <c r="BE1613" s="412" t="s">
        <v>85</v>
      </c>
      <c r="BF1613" s="13" t="s">
        <v>85</v>
      </c>
      <c r="BG1613" s="412" t="s">
        <v>85</v>
      </c>
      <c r="BH1613" s="70">
        <v>45.946905290756987</v>
      </c>
      <c r="BI1613" s="50">
        <v>23.228346456692901</v>
      </c>
      <c r="BJ1613" s="50">
        <v>23.228346456692901</v>
      </c>
      <c r="BK1613" s="50">
        <v>11.771653543307099</v>
      </c>
      <c r="BL1613" s="357">
        <v>0.10408189999999996</v>
      </c>
      <c r="BM1613" s="408">
        <v>20</v>
      </c>
      <c r="BN1613" s="107" t="s">
        <v>3771</v>
      </c>
      <c r="BO1613" s="46" t="s">
        <v>3891</v>
      </c>
      <c r="BP1613" s="74" t="s">
        <v>3907</v>
      </c>
      <c r="BQ1613" s="74" t="s">
        <v>7494</v>
      </c>
      <c r="BR1613" s="74" t="s">
        <v>7489</v>
      </c>
      <c r="BS1613" s="74" t="s">
        <v>7493</v>
      </c>
      <c r="BT1613" s="74" t="s">
        <v>7490</v>
      </c>
      <c r="BU1613" s="74" t="s">
        <v>3909</v>
      </c>
      <c r="BV1613" s="74" t="s">
        <v>7491</v>
      </c>
      <c r="BW1613" s="74"/>
      <c r="BX1613" s="74"/>
      <c r="BY1613" s="74"/>
      <c r="BZ1613" s="334" t="s">
        <v>8613</v>
      </c>
      <c r="CA1613" s="364" t="s">
        <v>8614</v>
      </c>
      <c r="CB1613" s="337" t="s">
        <v>8615</v>
      </c>
      <c r="CC1613" s="364" t="s">
        <v>8616</v>
      </c>
      <c r="CD1613" s="311" t="str">
        <f t="shared" si="186"/>
        <v>DISCONTINUED - MR804, 20x9, 0mm Offset, 6x5.5, 106.25mm Centerbore, Machined - Clear Coat</v>
      </c>
      <c r="CE1613" s="311" t="s">
        <v>3721</v>
      </c>
      <c r="CF1613" s="311" t="s">
        <v>3720</v>
      </c>
      <c r="CG1613" s="300" t="str">
        <f t="shared" si="188"/>
        <v>RAISED (8XX)</v>
      </c>
    </row>
    <row r="1614" spans="1:85" s="36" customFormat="1" ht="15" customHeight="1">
      <c r="A1614" s="571">
        <f t="shared" si="187"/>
        <v>1611</v>
      </c>
      <c r="B1614" s="13" t="s">
        <v>84</v>
      </c>
      <c r="C1614" s="97" t="s">
        <v>6891</v>
      </c>
      <c r="D1614" s="75" t="s">
        <v>6889</v>
      </c>
      <c r="E1614" s="84" t="s">
        <v>10583</v>
      </c>
      <c r="F1614" s="84" t="s">
        <v>10583</v>
      </c>
      <c r="G1614" s="83"/>
      <c r="H1614" s="83"/>
      <c r="I1614" s="72" t="s">
        <v>7102</v>
      </c>
      <c r="J1614" s="102">
        <v>45349.429872685185</v>
      </c>
      <c r="K1614" s="506">
        <v>46041</v>
      </c>
      <c r="L1614" s="282" t="s">
        <v>1239</v>
      </c>
      <c r="M1614" s="328">
        <v>424</v>
      </c>
      <c r="N1614" s="85"/>
      <c r="O1614" s="409"/>
      <c r="P1614" s="75">
        <v>20</v>
      </c>
      <c r="Q1614" s="8">
        <v>9</v>
      </c>
      <c r="R1614" s="92" t="s">
        <v>1699</v>
      </c>
      <c r="S1614" s="75">
        <v>8</v>
      </c>
      <c r="T1614" s="75">
        <v>6.5</v>
      </c>
      <c r="U1614" s="75">
        <v>0</v>
      </c>
      <c r="V1614" s="77">
        <v>4.95</v>
      </c>
      <c r="W1614" s="95" t="s">
        <v>85</v>
      </c>
      <c r="X1614" s="68">
        <v>121.3</v>
      </c>
      <c r="Y1614" s="39">
        <v>41.446905290756987</v>
      </c>
      <c r="Z1614" s="47">
        <v>3640</v>
      </c>
      <c r="AA1614" s="43" t="s">
        <v>4122</v>
      </c>
      <c r="AB1614" s="72" t="s">
        <v>2845</v>
      </c>
      <c r="AC1614" s="47" t="s">
        <v>9679</v>
      </c>
      <c r="AD1614" s="74" t="s">
        <v>7421</v>
      </c>
      <c r="AE1614" s="46" t="s">
        <v>8501</v>
      </c>
      <c r="AF1614" s="82">
        <v>22</v>
      </c>
      <c r="AG1614" s="14" t="s">
        <v>85</v>
      </c>
      <c r="AH1614" s="9" t="s">
        <v>85</v>
      </c>
      <c r="AI1614" s="9" t="s">
        <v>85</v>
      </c>
      <c r="AJ1614" s="14" t="s">
        <v>85</v>
      </c>
      <c r="AK1614" s="9" t="s">
        <v>85</v>
      </c>
      <c r="AL1614" s="92" t="s">
        <v>236</v>
      </c>
      <c r="AM1614" s="75" t="s">
        <v>85</v>
      </c>
      <c r="AN1614" s="38" t="s">
        <v>85</v>
      </c>
      <c r="AO1614" s="75" t="s">
        <v>85</v>
      </c>
      <c r="AP1614" s="75">
        <v>16.2</v>
      </c>
      <c r="AQ1614" s="75">
        <v>60</v>
      </c>
      <c r="AR1614" s="75">
        <v>200</v>
      </c>
      <c r="AS1614" s="34">
        <v>0</v>
      </c>
      <c r="AT1614" s="34">
        <v>0</v>
      </c>
      <c r="AU1614" s="25">
        <v>28.3</v>
      </c>
      <c r="AV1614" s="34">
        <v>42.1</v>
      </c>
      <c r="AW1614" s="25">
        <v>245.9</v>
      </c>
      <c r="AX1614" s="67">
        <v>242.1</v>
      </c>
      <c r="AY1614" s="77">
        <v>121.3</v>
      </c>
      <c r="AZ1614" s="49">
        <v>85</v>
      </c>
      <c r="BA1614" s="49">
        <v>85</v>
      </c>
      <c r="BB1614" s="49">
        <v>58</v>
      </c>
      <c r="BC1614" s="48">
        <v>2.2799999999999998</v>
      </c>
      <c r="BD1614" s="13" t="s">
        <v>85</v>
      </c>
      <c r="BE1614" s="412" t="s">
        <v>85</v>
      </c>
      <c r="BF1614" s="13" t="s">
        <v>85</v>
      </c>
      <c r="BG1614" s="412" t="s">
        <v>85</v>
      </c>
      <c r="BH1614" s="70">
        <v>45.946905290756987</v>
      </c>
      <c r="BI1614" s="50">
        <v>23.228346456692901</v>
      </c>
      <c r="BJ1614" s="50">
        <v>23.228346456692901</v>
      </c>
      <c r="BK1614" s="50">
        <v>11.771653543307099</v>
      </c>
      <c r="BL1614" s="357">
        <v>0.10408189999999996</v>
      </c>
      <c r="BM1614" s="408">
        <v>20</v>
      </c>
      <c r="BN1614" s="107" t="s">
        <v>3771</v>
      </c>
      <c r="BO1614" s="46" t="s">
        <v>3891</v>
      </c>
      <c r="BP1614" s="74" t="s">
        <v>3907</v>
      </c>
      <c r="BQ1614" s="74" t="s">
        <v>7494</v>
      </c>
      <c r="BR1614" s="74" t="s">
        <v>7489</v>
      </c>
      <c r="BS1614" s="74" t="s">
        <v>7493</v>
      </c>
      <c r="BT1614" s="74" t="s">
        <v>7490</v>
      </c>
      <c r="BU1614" s="74" t="s">
        <v>3909</v>
      </c>
      <c r="BV1614" s="74" t="s">
        <v>7491</v>
      </c>
      <c r="BW1614" s="74"/>
      <c r="BX1614" s="74"/>
      <c r="BY1614" s="74"/>
      <c r="BZ1614" s="334" t="s">
        <v>8617</v>
      </c>
      <c r="CA1614" s="364" t="s">
        <v>8618</v>
      </c>
      <c r="CB1614" s="337" t="s">
        <v>8619</v>
      </c>
      <c r="CC1614" s="364" t="s">
        <v>8620</v>
      </c>
      <c r="CD1614" s="311" t="str">
        <f t="shared" si="186"/>
        <v>DISCONTINUED - MR804, 20x9, 0mm Offset, 8x6.5, 121.3mm Centerbore, Gloss Black</v>
      </c>
      <c r="CE1614" s="311" t="s">
        <v>3721</v>
      </c>
      <c r="CF1614" s="311" t="s">
        <v>3720</v>
      </c>
      <c r="CG1614" s="300" t="str">
        <f t="shared" si="188"/>
        <v>RAISED (8XX)</v>
      </c>
    </row>
    <row r="1615" spans="1:85" s="36" customFormat="1" ht="15" customHeight="1">
      <c r="A1615" s="571">
        <f t="shared" si="187"/>
        <v>1612</v>
      </c>
      <c r="B1615" s="13" t="s">
        <v>84</v>
      </c>
      <c r="C1615" s="97" t="s">
        <v>6891</v>
      </c>
      <c r="D1615" s="75" t="s">
        <v>6889</v>
      </c>
      <c r="E1615" s="84" t="s">
        <v>10584</v>
      </c>
      <c r="F1615" s="84" t="s">
        <v>10584</v>
      </c>
      <c r="G1615" s="83" t="s">
        <v>2095</v>
      </c>
      <c r="H1615" s="83"/>
      <c r="I1615" s="72" t="s">
        <v>7148</v>
      </c>
      <c r="J1615" s="102">
        <v>45349.429884259262</v>
      </c>
      <c r="K1615" s="506">
        <v>46041</v>
      </c>
      <c r="L1615" s="282" t="s">
        <v>1239</v>
      </c>
      <c r="M1615" s="328">
        <v>519</v>
      </c>
      <c r="N1615" s="85"/>
      <c r="O1615" s="409"/>
      <c r="P1615" s="75">
        <v>22</v>
      </c>
      <c r="Q1615" s="8">
        <v>10</v>
      </c>
      <c r="R1615" s="92" t="s">
        <v>1700</v>
      </c>
      <c r="S1615" s="75">
        <v>8</v>
      </c>
      <c r="T1615" s="75">
        <v>170</v>
      </c>
      <c r="U1615" s="75">
        <v>-18</v>
      </c>
      <c r="V1615" s="77">
        <v>4.75</v>
      </c>
      <c r="W1615" s="95" t="s">
        <v>85</v>
      </c>
      <c r="X1615" s="68">
        <v>125</v>
      </c>
      <c r="Y1615" s="39">
        <v>46.737999583194046</v>
      </c>
      <c r="Z1615" s="47">
        <v>3640</v>
      </c>
      <c r="AA1615" s="43" t="s">
        <v>4122</v>
      </c>
      <c r="AB1615" s="72" t="s">
        <v>2845</v>
      </c>
      <c r="AC1615" s="47" t="s">
        <v>10374</v>
      </c>
      <c r="AD1615" s="74" t="s">
        <v>7510</v>
      </c>
      <c r="AE1615" s="46" t="s">
        <v>8501</v>
      </c>
      <c r="AF1615" s="82">
        <v>22</v>
      </c>
      <c r="AG1615" s="14" t="s">
        <v>85</v>
      </c>
      <c r="AH1615" s="9" t="s">
        <v>85</v>
      </c>
      <c r="AI1615" s="9" t="s">
        <v>85</v>
      </c>
      <c r="AJ1615" s="14" t="s">
        <v>85</v>
      </c>
      <c r="AK1615" s="9" t="s">
        <v>85</v>
      </c>
      <c r="AL1615" s="92" t="s">
        <v>236</v>
      </c>
      <c r="AM1615" s="75" t="s">
        <v>85</v>
      </c>
      <c r="AN1615" s="38" t="s">
        <v>85</v>
      </c>
      <c r="AO1615" s="75" t="s">
        <v>85</v>
      </c>
      <c r="AP1615" s="75">
        <v>16.2</v>
      </c>
      <c r="AQ1615" s="75">
        <v>60</v>
      </c>
      <c r="AR1615" s="75">
        <v>200</v>
      </c>
      <c r="AS1615" s="34">
        <v>0</v>
      </c>
      <c r="AT1615" s="34">
        <v>0</v>
      </c>
      <c r="AU1615" s="25">
        <v>28.4</v>
      </c>
      <c r="AV1615" s="34">
        <v>40.9</v>
      </c>
      <c r="AW1615" s="25">
        <v>271.89999999999998</v>
      </c>
      <c r="AX1615" s="67">
        <v>267.89999999999998</v>
      </c>
      <c r="AY1615" s="77">
        <v>125</v>
      </c>
      <c r="AZ1615" s="49">
        <v>85</v>
      </c>
      <c r="BA1615" s="49">
        <v>85</v>
      </c>
      <c r="BB1615" s="49">
        <v>86.6</v>
      </c>
      <c r="BC1615" s="48">
        <v>3.41</v>
      </c>
      <c r="BD1615" s="13" t="s">
        <v>85</v>
      </c>
      <c r="BE1615" s="412" t="s">
        <v>85</v>
      </c>
      <c r="BF1615" s="13" t="s">
        <v>85</v>
      </c>
      <c r="BG1615" s="412" t="s">
        <v>85</v>
      </c>
      <c r="BH1615" s="70">
        <v>51.237999583194046</v>
      </c>
      <c r="BI1615" s="50">
        <v>24.803100000000001</v>
      </c>
      <c r="BJ1615" s="50">
        <v>24.803100000000001</v>
      </c>
      <c r="BK1615" s="50">
        <v>12.5984</v>
      </c>
      <c r="BL1615" s="357">
        <v>0.12700723795352409</v>
      </c>
      <c r="BM1615" s="14">
        <v>18</v>
      </c>
      <c r="BN1615" s="107" t="s">
        <v>3771</v>
      </c>
      <c r="BO1615" s="46" t="s">
        <v>3891</v>
      </c>
      <c r="BP1615" s="74" t="s">
        <v>3907</v>
      </c>
      <c r="BQ1615" s="74" t="s">
        <v>7494</v>
      </c>
      <c r="BR1615" s="74" t="s">
        <v>7489</v>
      </c>
      <c r="BS1615" s="74" t="s">
        <v>7493</v>
      </c>
      <c r="BT1615" s="74" t="s">
        <v>7490</v>
      </c>
      <c r="BU1615" s="74" t="s">
        <v>3909</v>
      </c>
      <c r="BV1615" s="74" t="s">
        <v>7491</v>
      </c>
      <c r="BW1615" s="74"/>
      <c r="BX1615" s="74"/>
      <c r="BY1615" s="74"/>
      <c r="BZ1615" s="334" t="s">
        <v>8617</v>
      </c>
      <c r="CA1615" s="364" t="s">
        <v>8618</v>
      </c>
      <c r="CB1615" s="337" t="s">
        <v>8619</v>
      </c>
      <c r="CC1615" s="364" t="s">
        <v>8620</v>
      </c>
      <c r="CD1615" s="311" t="str">
        <f t="shared" si="186"/>
        <v>DISCONTINUED - MR804, 22x10, -18mm Offset, 8x170, 125mm Centerbore, Gloss Black</v>
      </c>
      <c r="CE1615" s="311" t="s">
        <v>3721</v>
      </c>
      <c r="CF1615" s="311" t="s">
        <v>3720</v>
      </c>
      <c r="CG1615" s="300" t="str">
        <f t="shared" si="188"/>
        <v>RAISED (8XX)</v>
      </c>
    </row>
    <row r="1616" spans="1:85" s="36" customFormat="1" ht="15" customHeight="1">
      <c r="A1616" s="571">
        <f t="shared" si="187"/>
        <v>1613</v>
      </c>
      <c r="B1616" s="408" t="s">
        <v>84</v>
      </c>
      <c r="C1616" s="408" t="s">
        <v>1038</v>
      </c>
      <c r="D1616" s="408" t="s">
        <v>1080</v>
      </c>
      <c r="E1616" s="84" t="s">
        <v>10594</v>
      </c>
      <c r="F1616" s="84" t="s">
        <v>10594</v>
      </c>
      <c r="G1616" s="83" t="s">
        <v>2095</v>
      </c>
      <c r="H1616" s="83"/>
      <c r="I1616" s="72" t="s">
        <v>256</v>
      </c>
      <c r="J1616" s="305">
        <v>40544</v>
      </c>
      <c r="K1616" s="506">
        <v>46041</v>
      </c>
      <c r="L1616" s="282" t="s">
        <v>1239</v>
      </c>
      <c r="M1616" s="328">
        <v>239</v>
      </c>
      <c r="N1616" s="85"/>
      <c r="O1616" s="409"/>
      <c r="P1616" s="408">
        <v>15</v>
      </c>
      <c r="Q1616" s="23">
        <v>7</v>
      </c>
      <c r="R1616" s="408" t="s">
        <v>1089</v>
      </c>
      <c r="S1616" s="73">
        <v>6</v>
      </c>
      <c r="T1616" s="73">
        <v>5.5</v>
      </c>
      <c r="U1616" s="3">
        <v>-6</v>
      </c>
      <c r="V1616" s="16">
        <v>3.75</v>
      </c>
      <c r="W1616" s="410" t="s">
        <v>85</v>
      </c>
      <c r="X1616" s="16">
        <v>108</v>
      </c>
      <c r="Y1616" s="8">
        <v>20.66</v>
      </c>
      <c r="Z1616" s="47">
        <v>2100</v>
      </c>
      <c r="AA1616" s="72" t="s">
        <v>2165</v>
      </c>
      <c r="AB1616" s="72" t="s">
        <v>2845</v>
      </c>
      <c r="AC1616" s="47" t="s">
        <v>10555</v>
      </c>
      <c r="AD1616" s="73" t="s">
        <v>1538</v>
      </c>
      <c r="AE1616" s="46" t="s">
        <v>8503</v>
      </c>
      <c r="AF1616" s="82">
        <v>33</v>
      </c>
      <c r="AG1616" s="80" t="s">
        <v>85</v>
      </c>
      <c r="AH1616" s="73" t="s">
        <v>85</v>
      </c>
      <c r="AI1616" s="408" t="s">
        <v>2859</v>
      </c>
      <c r="AJ1616" s="408" t="s">
        <v>1826</v>
      </c>
      <c r="AK1616" s="9">
        <v>1.1000000000000001</v>
      </c>
      <c r="AL1616" s="408" t="s">
        <v>237</v>
      </c>
      <c r="AM1616" s="408" t="s">
        <v>85</v>
      </c>
      <c r="AN1616" s="38" t="s">
        <v>85</v>
      </c>
      <c r="AO1616" s="408" t="s">
        <v>85</v>
      </c>
      <c r="AP1616" s="75">
        <v>16.2</v>
      </c>
      <c r="AQ1616" s="75">
        <v>60</v>
      </c>
      <c r="AR1616" s="408">
        <v>178</v>
      </c>
      <c r="AS1616" s="25">
        <v>0</v>
      </c>
      <c r="AT1616" s="25">
        <v>23.3</v>
      </c>
      <c r="AU1616" s="25">
        <v>33.4</v>
      </c>
      <c r="AV1616" s="25">
        <v>26.5</v>
      </c>
      <c r="AW1616" s="25">
        <v>183</v>
      </c>
      <c r="AX1616" s="411">
        <v>179.5</v>
      </c>
      <c r="AY1616" s="410">
        <v>106.4</v>
      </c>
      <c r="AZ1616" s="49">
        <v>55</v>
      </c>
      <c r="BA1616" s="49">
        <v>55</v>
      </c>
      <c r="BB1616" s="49">
        <v>60</v>
      </c>
      <c r="BC1616" s="48">
        <v>2.36</v>
      </c>
      <c r="BD1616" s="408" t="s">
        <v>85</v>
      </c>
      <c r="BE1616" s="412" t="s">
        <v>85</v>
      </c>
      <c r="BF1616" s="408" t="s">
        <v>85</v>
      </c>
      <c r="BG1616" s="412" t="s">
        <v>85</v>
      </c>
      <c r="BH1616" s="70">
        <v>24.69</v>
      </c>
      <c r="BI1616" s="50">
        <v>17.8740157480315</v>
      </c>
      <c r="BJ1616" s="50">
        <v>17.8740157480315</v>
      </c>
      <c r="BK1616" s="50">
        <v>9.8425196850393704</v>
      </c>
      <c r="BL1616" s="357">
        <v>5.1529000000000012E-2</v>
      </c>
      <c r="BM1616" s="5">
        <v>48</v>
      </c>
      <c r="BN1616" s="107" t="s">
        <v>3771</v>
      </c>
      <c r="BO1616" s="46" t="s">
        <v>3891</v>
      </c>
      <c r="BP1616" s="74" t="s">
        <v>3907</v>
      </c>
      <c r="BQ1616" s="74" t="s">
        <v>5194</v>
      </c>
      <c r="BR1616" s="74" t="s">
        <v>5195</v>
      </c>
      <c r="BS1616" s="74" t="s">
        <v>5169</v>
      </c>
      <c r="BT1616" s="74" t="s">
        <v>5196</v>
      </c>
      <c r="BU1616" s="74" t="s">
        <v>5197</v>
      </c>
      <c r="BV1616" s="74" t="s">
        <v>3909</v>
      </c>
      <c r="BW1616" s="74"/>
      <c r="BX1616" s="74"/>
      <c r="BY1616" s="74"/>
      <c r="BZ1616" s="300" t="s">
        <v>7721</v>
      </c>
      <c r="CA1616" s="413" t="s">
        <v>7722</v>
      </c>
      <c r="CB1616" s="300" t="s">
        <v>7717</v>
      </c>
      <c r="CC1616" s="413" t="s">
        <v>7720</v>
      </c>
      <c r="CD1616" s="311" t="str">
        <f t="shared" si="186"/>
        <v>DISCONTINUED - MR301 The Standard, 15x7, -6mm Offset, 6x5.5, 108mm Centerbore, Matte Black</v>
      </c>
      <c r="CE1616" s="311" t="s">
        <v>3721</v>
      </c>
      <c r="CF1616" s="311" t="s">
        <v>3720</v>
      </c>
      <c r="CG1616" s="300" t="str">
        <f t="shared" si="188"/>
        <v>STREET (3XX)</v>
      </c>
    </row>
    <row r="1617" spans="1:87" s="36" customFormat="1" ht="15" customHeight="1">
      <c r="A1617" s="571">
        <f t="shared" si="187"/>
        <v>1614</v>
      </c>
      <c r="B1617" s="408" t="s">
        <v>84</v>
      </c>
      <c r="C1617" s="408" t="s">
        <v>1038</v>
      </c>
      <c r="D1617" s="408" t="s">
        <v>1080</v>
      </c>
      <c r="E1617" s="84" t="s">
        <v>10595</v>
      </c>
      <c r="F1617" s="84" t="s">
        <v>10595</v>
      </c>
      <c r="G1617" s="83" t="s">
        <v>2095</v>
      </c>
      <c r="H1617" s="83"/>
      <c r="I1617" s="72" t="s">
        <v>297</v>
      </c>
      <c r="J1617" s="305">
        <v>40544</v>
      </c>
      <c r="K1617" s="506">
        <v>46041</v>
      </c>
      <c r="L1617" s="282" t="s">
        <v>1239</v>
      </c>
      <c r="M1617" s="328">
        <v>339</v>
      </c>
      <c r="N1617" s="85"/>
      <c r="O1617" s="409"/>
      <c r="P1617" s="408">
        <v>17</v>
      </c>
      <c r="Q1617" s="8">
        <v>9</v>
      </c>
      <c r="R1617" s="408" t="s">
        <v>1089</v>
      </c>
      <c r="S1617" s="3">
        <v>6</v>
      </c>
      <c r="T1617" s="3">
        <v>5.5</v>
      </c>
      <c r="U1617" s="3">
        <v>-12</v>
      </c>
      <c r="V1617" s="16">
        <v>4.5</v>
      </c>
      <c r="W1617" s="410" t="s">
        <v>85</v>
      </c>
      <c r="X1617" s="16">
        <v>108</v>
      </c>
      <c r="Y1617" s="8">
        <v>29.87</v>
      </c>
      <c r="Z1617" s="47">
        <v>2650</v>
      </c>
      <c r="AA1617" s="72" t="s">
        <v>2165</v>
      </c>
      <c r="AB1617" s="72" t="s">
        <v>2845</v>
      </c>
      <c r="AC1617" s="47" t="s">
        <v>9720</v>
      </c>
      <c r="AD1617" s="73" t="s">
        <v>1538</v>
      </c>
      <c r="AE1617" s="46" t="s">
        <v>8503</v>
      </c>
      <c r="AF1617" s="82">
        <v>33</v>
      </c>
      <c r="AG1617" s="80" t="s">
        <v>85</v>
      </c>
      <c r="AH1617" s="408" t="s">
        <v>85</v>
      </c>
      <c r="AI1617" s="408" t="s">
        <v>2859</v>
      </c>
      <c r="AJ1617" s="408" t="s">
        <v>1826</v>
      </c>
      <c r="AK1617" s="9">
        <v>1.1000000000000001</v>
      </c>
      <c r="AL1617" s="408" t="s">
        <v>237</v>
      </c>
      <c r="AM1617" s="408" t="s">
        <v>85</v>
      </c>
      <c r="AN1617" s="38" t="s">
        <v>85</v>
      </c>
      <c r="AO1617" s="408" t="s">
        <v>85</v>
      </c>
      <c r="AP1617" s="75">
        <v>16.2</v>
      </c>
      <c r="AQ1617" s="75">
        <v>60</v>
      </c>
      <c r="AR1617" s="408">
        <v>175</v>
      </c>
      <c r="AS1617" s="25">
        <v>2</v>
      </c>
      <c r="AT1617" s="25">
        <v>14.8</v>
      </c>
      <c r="AU1617" s="25">
        <v>29.9</v>
      </c>
      <c r="AV1617" s="25">
        <v>29.9</v>
      </c>
      <c r="AW1617" s="25">
        <v>209</v>
      </c>
      <c r="AX1617" s="411">
        <v>205.6</v>
      </c>
      <c r="AY1617" s="410">
        <v>106.4</v>
      </c>
      <c r="AZ1617" s="49">
        <v>55</v>
      </c>
      <c r="BA1617" s="49">
        <v>55</v>
      </c>
      <c r="BB1617" s="49">
        <v>88</v>
      </c>
      <c r="BC1617" s="48">
        <v>3.46</v>
      </c>
      <c r="BD1617" s="408" t="s">
        <v>85</v>
      </c>
      <c r="BE1617" s="412" t="s">
        <v>85</v>
      </c>
      <c r="BF1617" s="408" t="s">
        <v>85</v>
      </c>
      <c r="BG1617" s="412" t="s">
        <v>85</v>
      </c>
      <c r="BH1617" s="70">
        <v>34.061419507563585</v>
      </c>
      <c r="BI1617" s="50">
        <v>20.236220472440898</v>
      </c>
      <c r="BJ1617" s="50">
        <v>20.236220472440898</v>
      </c>
      <c r="BK1617" s="50">
        <v>12.4409448818898</v>
      </c>
      <c r="BL1617" s="357">
        <v>8.348593599999983E-2</v>
      </c>
      <c r="BM1617" s="73">
        <v>36</v>
      </c>
      <c r="BN1617" s="107" t="s">
        <v>3771</v>
      </c>
      <c r="BO1617" s="46" t="s">
        <v>3891</v>
      </c>
      <c r="BP1617" s="74" t="s">
        <v>3907</v>
      </c>
      <c r="BQ1617" s="74" t="s">
        <v>5194</v>
      </c>
      <c r="BR1617" s="74" t="s">
        <v>5195</v>
      </c>
      <c r="BS1617" s="74" t="s">
        <v>5169</v>
      </c>
      <c r="BT1617" s="74" t="s">
        <v>5196</v>
      </c>
      <c r="BU1617" s="74" t="s">
        <v>5197</v>
      </c>
      <c r="BV1617" s="74" t="s">
        <v>3909</v>
      </c>
      <c r="BW1617" s="74"/>
      <c r="BX1617" s="74"/>
      <c r="BY1617" s="74"/>
      <c r="BZ1617" s="300" t="s">
        <v>7721</v>
      </c>
      <c r="CA1617" s="413" t="s">
        <v>7722</v>
      </c>
      <c r="CB1617" s="300" t="s">
        <v>7717</v>
      </c>
      <c r="CC1617" s="413" t="s">
        <v>7720</v>
      </c>
      <c r="CD1617" s="311" t="str">
        <f t="shared" si="186"/>
        <v>DISCONTINUED - MR301 The Standard, 17x9, -12mm Offset, 6x5.5, 108mm Centerbore, Matte Black</v>
      </c>
      <c r="CE1617" s="311" t="s">
        <v>3721</v>
      </c>
      <c r="CF1617" s="311" t="s">
        <v>3720</v>
      </c>
      <c r="CG1617" s="300" t="str">
        <f t="shared" si="188"/>
        <v>STREET (3XX)</v>
      </c>
    </row>
    <row r="1618" spans="1:87" s="36" customFormat="1" ht="15" customHeight="1">
      <c r="A1618" s="571">
        <f t="shared" si="187"/>
        <v>1615</v>
      </c>
      <c r="B1618" s="408" t="s">
        <v>84</v>
      </c>
      <c r="C1618" s="408" t="s">
        <v>1038</v>
      </c>
      <c r="D1618" s="408" t="s">
        <v>1080</v>
      </c>
      <c r="E1618" s="84" t="s">
        <v>10596</v>
      </c>
      <c r="F1618" s="84" t="s">
        <v>10596</v>
      </c>
      <c r="G1618" s="83"/>
      <c r="H1618" s="83"/>
      <c r="I1618" s="72" t="s">
        <v>322</v>
      </c>
      <c r="J1618" s="305">
        <v>40544</v>
      </c>
      <c r="K1618" s="506">
        <v>46041</v>
      </c>
      <c r="L1618" s="282" t="s">
        <v>1239</v>
      </c>
      <c r="M1618" s="328">
        <v>387</v>
      </c>
      <c r="N1618" s="85"/>
      <c r="O1618" s="409"/>
      <c r="P1618" s="408">
        <v>18</v>
      </c>
      <c r="Q1618" s="8">
        <v>9</v>
      </c>
      <c r="R1618" s="408" t="s">
        <v>1688</v>
      </c>
      <c r="S1618" s="3">
        <v>5</v>
      </c>
      <c r="T1618" s="3">
        <v>150</v>
      </c>
      <c r="U1618" s="3">
        <v>18</v>
      </c>
      <c r="V1618" s="16">
        <v>5.75</v>
      </c>
      <c r="W1618" s="410" t="s">
        <v>85</v>
      </c>
      <c r="X1618" s="16">
        <v>116.5</v>
      </c>
      <c r="Y1618" s="8">
        <v>29.76</v>
      </c>
      <c r="Z1618" s="47">
        <v>2650</v>
      </c>
      <c r="AA1618" s="72" t="s">
        <v>2165</v>
      </c>
      <c r="AB1618" s="72" t="s">
        <v>2845</v>
      </c>
      <c r="AC1618" s="47" t="s">
        <v>9739</v>
      </c>
      <c r="AD1618" s="73" t="s">
        <v>1542</v>
      </c>
      <c r="AE1618" s="46" t="s">
        <v>8503</v>
      </c>
      <c r="AF1618" s="82">
        <v>33</v>
      </c>
      <c r="AG1618" s="80" t="s">
        <v>85</v>
      </c>
      <c r="AH1618" s="73" t="s">
        <v>85</v>
      </c>
      <c r="AI1618" s="408" t="s">
        <v>2861</v>
      </c>
      <c r="AJ1618" s="408" t="s">
        <v>1826</v>
      </c>
      <c r="AK1618" s="9">
        <v>1.1000000000000001</v>
      </c>
      <c r="AL1618" s="408" t="s">
        <v>237</v>
      </c>
      <c r="AM1618" s="408" t="s">
        <v>85</v>
      </c>
      <c r="AN1618" s="38" t="s">
        <v>85</v>
      </c>
      <c r="AO1618" s="408" t="s">
        <v>85</v>
      </c>
      <c r="AP1618" s="75">
        <v>16.2</v>
      </c>
      <c r="AQ1618" s="75">
        <v>60</v>
      </c>
      <c r="AR1618" s="408">
        <v>178</v>
      </c>
      <c r="AS1618" s="25">
        <v>0.7</v>
      </c>
      <c r="AT1618" s="25">
        <v>16</v>
      </c>
      <c r="AU1618" s="25">
        <v>29.3</v>
      </c>
      <c r="AV1618" s="25">
        <v>30.3</v>
      </c>
      <c r="AW1618" s="25">
        <v>218.9</v>
      </c>
      <c r="AX1618" s="411">
        <v>214.1</v>
      </c>
      <c r="AY1618" s="410">
        <v>110.5</v>
      </c>
      <c r="AZ1618" s="49">
        <v>38.9</v>
      </c>
      <c r="BA1618" s="49">
        <v>38.9</v>
      </c>
      <c r="BB1618" s="49">
        <v>46</v>
      </c>
      <c r="BC1618" s="48">
        <v>1.81</v>
      </c>
      <c r="BD1618" s="408" t="s">
        <v>85</v>
      </c>
      <c r="BE1618" s="412" t="s">
        <v>85</v>
      </c>
      <c r="BF1618" s="408" t="s">
        <v>85</v>
      </c>
      <c r="BG1618" s="412" t="s">
        <v>85</v>
      </c>
      <c r="BH1618" s="70">
        <v>33.885049697815681</v>
      </c>
      <c r="BI1618" s="50">
        <v>21.141732283464599</v>
      </c>
      <c r="BJ1618" s="50">
        <v>21.141732283464599</v>
      </c>
      <c r="BK1618" s="50">
        <v>11.929133858267701</v>
      </c>
      <c r="BL1618" s="357">
        <v>8.7375807000000152E-2</v>
      </c>
      <c r="BM1618" s="73">
        <v>36</v>
      </c>
      <c r="BN1618" s="107" t="s">
        <v>3771</v>
      </c>
      <c r="BO1618" s="46" t="s">
        <v>3891</v>
      </c>
      <c r="BP1618" s="74" t="s">
        <v>3907</v>
      </c>
      <c r="BQ1618" s="74" t="s">
        <v>5194</v>
      </c>
      <c r="BR1618" s="74" t="s">
        <v>5195</v>
      </c>
      <c r="BS1618" s="74" t="s">
        <v>5169</v>
      </c>
      <c r="BT1618" s="74" t="s">
        <v>5196</v>
      </c>
      <c r="BU1618" s="74" t="s">
        <v>5197</v>
      </c>
      <c r="BV1618" s="74" t="s">
        <v>3909</v>
      </c>
      <c r="BW1618" s="74"/>
      <c r="BX1618" s="74"/>
      <c r="BY1618" s="74"/>
      <c r="BZ1618" s="338" t="s">
        <v>6051</v>
      </c>
      <c r="CA1618" s="423" t="s">
        <v>7350</v>
      </c>
      <c r="CB1618" s="338" t="s">
        <v>6053</v>
      </c>
      <c r="CC1618" s="423" t="s">
        <v>7351</v>
      </c>
      <c r="CD1618" s="311" t="str">
        <f t="shared" si="186"/>
        <v>DISCONTINUED - MR301 The Standard, 18x9, +18mm Offset, 5x150, 116.5mm Centerbore, Matte Black</v>
      </c>
      <c r="CE1618" s="311" t="s">
        <v>3721</v>
      </c>
      <c r="CF1618" s="311" t="s">
        <v>3720</v>
      </c>
      <c r="CG1618" s="300" t="str">
        <f t="shared" si="188"/>
        <v>STREET (3XX)</v>
      </c>
    </row>
    <row r="1619" spans="1:87" s="36" customFormat="1" ht="15" customHeight="1">
      <c r="A1619" s="571">
        <f t="shared" si="187"/>
        <v>1616</v>
      </c>
      <c r="B1619" s="408" t="s">
        <v>84</v>
      </c>
      <c r="C1619" s="408" t="s">
        <v>1038</v>
      </c>
      <c r="D1619" s="5" t="s">
        <v>1082</v>
      </c>
      <c r="E1619" s="84" t="s">
        <v>10597</v>
      </c>
      <c r="F1619" s="84" t="s">
        <v>10597</v>
      </c>
      <c r="G1619" s="83"/>
      <c r="H1619" s="83"/>
      <c r="I1619" s="72" t="s">
        <v>395</v>
      </c>
      <c r="J1619" s="305">
        <v>40909</v>
      </c>
      <c r="K1619" s="506">
        <v>46041</v>
      </c>
      <c r="L1619" s="282" t="s">
        <v>1239</v>
      </c>
      <c r="M1619" s="328">
        <v>387</v>
      </c>
      <c r="N1619" s="85"/>
      <c r="O1619" s="409"/>
      <c r="P1619" s="5">
        <v>18</v>
      </c>
      <c r="Q1619" s="8">
        <v>9</v>
      </c>
      <c r="R1619" s="408" t="s">
        <v>1688</v>
      </c>
      <c r="S1619" s="3">
        <v>5</v>
      </c>
      <c r="T1619" s="3">
        <v>150</v>
      </c>
      <c r="U1619" s="3">
        <v>25</v>
      </c>
      <c r="V1619" s="16">
        <v>6</v>
      </c>
      <c r="W1619" s="410" t="s">
        <v>85</v>
      </c>
      <c r="X1619" s="16">
        <v>116.5</v>
      </c>
      <c r="Y1619" s="8">
        <v>31.16</v>
      </c>
      <c r="Z1619" s="47">
        <v>2500</v>
      </c>
      <c r="AA1619" s="71" t="s">
        <v>2165</v>
      </c>
      <c r="AB1619" s="72" t="s">
        <v>2845</v>
      </c>
      <c r="AC1619" s="47" t="s">
        <v>9841</v>
      </c>
      <c r="AD1619" s="73" t="s">
        <v>1559</v>
      </c>
      <c r="AE1619" s="46" t="s">
        <v>8503</v>
      </c>
      <c r="AF1619" s="82">
        <v>33</v>
      </c>
      <c r="AG1619" s="80" t="s">
        <v>85</v>
      </c>
      <c r="AH1619" s="73" t="s">
        <v>85</v>
      </c>
      <c r="AI1619" s="408" t="s">
        <v>2861</v>
      </c>
      <c r="AJ1619" s="73" t="s">
        <v>1827</v>
      </c>
      <c r="AK1619" s="9">
        <v>1.1000000000000001</v>
      </c>
      <c r="AL1619" s="408" t="s">
        <v>237</v>
      </c>
      <c r="AM1619" s="408" t="s">
        <v>85</v>
      </c>
      <c r="AN1619" s="38" t="s">
        <v>85</v>
      </c>
      <c r="AO1619" s="408" t="s">
        <v>85</v>
      </c>
      <c r="AP1619" s="75">
        <v>16.2</v>
      </c>
      <c r="AQ1619" s="75">
        <v>60</v>
      </c>
      <c r="AR1619" s="408">
        <v>190</v>
      </c>
      <c r="AS1619" s="25">
        <v>0</v>
      </c>
      <c r="AT1619" s="25">
        <v>10.4</v>
      </c>
      <c r="AU1619" s="25">
        <v>24.9</v>
      </c>
      <c r="AV1619" s="25">
        <v>24.3</v>
      </c>
      <c r="AW1619" s="25">
        <v>217.2</v>
      </c>
      <c r="AX1619" s="411">
        <v>211.3</v>
      </c>
      <c r="AY1619" s="410">
        <v>110.7</v>
      </c>
      <c r="AZ1619" s="49">
        <v>46.7</v>
      </c>
      <c r="BA1619" s="49">
        <v>46.7</v>
      </c>
      <c r="BB1619" s="49">
        <v>62</v>
      </c>
      <c r="BC1619" s="48">
        <v>2.44</v>
      </c>
      <c r="BD1619" s="408" t="s">
        <v>85</v>
      </c>
      <c r="BE1619" s="412" t="s">
        <v>85</v>
      </c>
      <c r="BF1619" s="408" t="s">
        <v>85</v>
      </c>
      <c r="BG1619" s="412" t="s">
        <v>85</v>
      </c>
      <c r="BH1619" s="70">
        <v>35.567911632493583</v>
      </c>
      <c r="BI1619" s="50">
        <v>21.141732283464599</v>
      </c>
      <c r="BJ1619" s="50">
        <v>21.141732283464599</v>
      </c>
      <c r="BK1619" s="50">
        <v>11.929133858267701</v>
      </c>
      <c r="BL1619" s="357">
        <v>8.7375807000000152E-2</v>
      </c>
      <c r="BM1619" s="73">
        <v>36</v>
      </c>
      <c r="BN1619" s="107" t="s">
        <v>3771</v>
      </c>
      <c r="BO1619" s="46" t="s">
        <v>3891</v>
      </c>
      <c r="BP1619" s="74" t="s">
        <v>3907</v>
      </c>
      <c r="BQ1619" s="29" t="s">
        <v>5143</v>
      </c>
      <c r="BR1619" s="29" t="s">
        <v>5198</v>
      </c>
      <c r="BS1619" s="74" t="s">
        <v>5199</v>
      </c>
      <c r="BT1619" s="74" t="s">
        <v>5169</v>
      </c>
      <c r="BU1619" s="74" t="s">
        <v>5196</v>
      </c>
      <c r="BV1619" s="74" t="s">
        <v>3909</v>
      </c>
      <c r="BW1619" s="74"/>
      <c r="BX1619" s="74"/>
      <c r="BY1619" s="74"/>
      <c r="BZ1619" s="300" t="s">
        <v>6054</v>
      </c>
      <c r="CA1619" s="413" t="s">
        <v>7386</v>
      </c>
      <c r="CB1619" s="300" t="s">
        <v>6057</v>
      </c>
      <c r="CC1619" s="413" t="s">
        <v>7387</v>
      </c>
      <c r="CD1619" s="311" t="str">
        <f t="shared" si="186"/>
        <v>DISCONTINUED - MR304 Double Standard, 18x9, +25mm Offset, 5x150, 116.5mm Centerbore, Matte Black</v>
      </c>
      <c r="CE1619" s="311" t="s">
        <v>3721</v>
      </c>
      <c r="CF1619" s="311" t="s">
        <v>3720</v>
      </c>
      <c r="CG1619" s="300" t="str">
        <f t="shared" si="188"/>
        <v>STREET (3XX)</v>
      </c>
    </row>
    <row r="1620" spans="1:87" s="36" customFormat="1" ht="15" customHeight="1">
      <c r="A1620" s="571">
        <f t="shared" si="187"/>
        <v>1617</v>
      </c>
      <c r="B1620" s="92" t="s">
        <v>84</v>
      </c>
      <c r="C1620" s="92" t="s">
        <v>1038</v>
      </c>
      <c r="D1620" s="5" t="s">
        <v>2225</v>
      </c>
      <c r="E1620" s="84" t="s">
        <v>10598</v>
      </c>
      <c r="F1620" s="84" t="s">
        <v>10598</v>
      </c>
      <c r="G1620" s="83"/>
      <c r="H1620" s="83"/>
      <c r="I1620" s="72" t="s">
        <v>414</v>
      </c>
      <c r="J1620" s="305">
        <v>41275</v>
      </c>
      <c r="K1620" s="506">
        <v>46041</v>
      </c>
      <c r="L1620" s="282" t="s">
        <v>1239</v>
      </c>
      <c r="M1620" s="328">
        <v>420</v>
      </c>
      <c r="N1620" s="85"/>
      <c r="O1620" s="409"/>
      <c r="P1620" s="5">
        <v>20</v>
      </c>
      <c r="Q1620" s="8">
        <v>9</v>
      </c>
      <c r="R1620" s="92" t="s">
        <v>1688</v>
      </c>
      <c r="S1620" s="3">
        <v>5</v>
      </c>
      <c r="T1620" s="3">
        <v>150</v>
      </c>
      <c r="U1620" s="3">
        <v>25</v>
      </c>
      <c r="V1620" s="16">
        <v>6</v>
      </c>
      <c r="W1620" s="93" t="s">
        <v>85</v>
      </c>
      <c r="X1620" s="16">
        <v>116.5</v>
      </c>
      <c r="Y1620" s="8">
        <v>36.979999999999997</v>
      </c>
      <c r="Z1620" s="47">
        <v>2650</v>
      </c>
      <c r="AA1620" s="71" t="s">
        <v>5156</v>
      </c>
      <c r="AB1620" s="71" t="s">
        <v>2846</v>
      </c>
      <c r="AC1620" s="47" t="s">
        <v>10599</v>
      </c>
      <c r="AD1620" s="73" t="s">
        <v>1559</v>
      </c>
      <c r="AE1620" s="46" t="s">
        <v>8503</v>
      </c>
      <c r="AF1620" s="82">
        <v>33</v>
      </c>
      <c r="AG1620" s="80" t="s">
        <v>85</v>
      </c>
      <c r="AH1620" s="92" t="s">
        <v>85</v>
      </c>
      <c r="AI1620" s="92" t="s">
        <v>2861</v>
      </c>
      <c r="AJ1620" s="73" t="s">
        <v>1827</v>
      </c>
      <c r="AK1620" s="9">
        <v>1.1000000000000001</v>
      </c>
      <c r="AL1620" s="92" t="s">
        <v>237</v>
      </c>
      <c r="AM1620" s="92" t="s">
        <v>85</v>
      </c>
      <c r="AN1620" s="38" t="s">
        <v>85</v>
      </c>
      <c r="AO1620" s="92" t="s">
        <v>85</v>
      </c>
      <c r="AP1620" s="75">
        <v>16.2</v>
      </c>
      <c r="AQ1620" s="75">
        <v>60</v>
      </c>
      <c r="AR1620" s="92">
        <v>180</v>
      </c>
      <c r="AS1620" s="25">
        <v>0</v>
      </c>
      <c r="AT1620" s="25">
        <v>7.5</v>
      </c>
      <c r="AU1620" s="25">
        <v>14.9</v>
      </c>
      <c r="AV1620" s="25">
        <v>21.9</v>
      </c>
      <c r="AW1620" s="25">
        <v>242.8</v>
      </c>
      <c r="AX1620" s="94">
        <v>232.7</v>
      </c>
      <c r="AY1620" s="93">
        <v>110.7</v>
      </c>
      <c r="AZ1620" s="49">
        <v>46.7</v>
      </c>
      <c r="BA1620" s="49">
        <v>46.7</v>
      </c>
      <c r="BB1620" s="49">
        <v>36</v>
      </c>
      <c r="BC1620" s="48">
        <v>1.42</v>
      </c>
      <c r="BD1620" s="92" t="s">
        <v>85</v>
      </c>
      <c r="BE1620" s="412" t="s">
        <v>85</v>
      </c>
      <c r="BF1620" s="92" t="s">
        <v>85</v>
      </c>
      <c r="BG1620" s="412" t="s">
        <v>85</v>
      </c>
      <c r="BH1620" s="70">
        <v>42.659447732773813</v>
      </c>
      <c r="BI1620" s="50">
        <v>23.228346456692901</v>
      </c>
      <c r="BJ1620" s="50">
        <v>23.228346456692901</v>
      </c>
      <c r="BK1620" s="50">
        <v>11.771653543307099</v>
      </c>
      <c r="BL1620" s="357">
        <v>0.10408189999999996</v>
      </c>
      <c r="BM1620" s="408">
        <v>20</v>
      </c>
      <c r="BN1620" s="107" t="s">
        <v>10337</v>
      </c>
      <c r="BO1620" s="46" t="s">
        <v>3891</v>
      </c>
      <c r="BP1620" s="74" t="s">
        <v>3907</v>
      </c>
      <c r="BQ1620" s="74" t="s">
        <v>4615</v>
      </c>
      <c r="BR1620" s="74" t="s">
        <v>5198</v>
      </c>
      <c r="BS1620" s="74" t="s">
        <v>5199</v>
      </c>
      <c r="BT1620" s="74" t="s">
        <v>5169</v>
      </c>
      <c r="BU1620" s="74" t="s">
        <v>5196</v>
      </c>
      <c r="BV1620" s="74" t="s">
        <v>3909</v>
      </c>
      <c r="BW1620" s="74"/>
      <c r="BX1620" s="74"/>
      <c r="BY1620" s="74"/>
      <c r="BZ1620" s="300" t="s">
        <v>10066</v>
      </c>
      <c r="CA1620" s="356" t="s">
        <v>10067</v>
      </c>
      <c r="CB1620" s="300" t="s">
        <v>10068</v>
      </c>
      <c r="CC1620" s="356" t="s">
        <v>10069</v>
      </c>
      <c r="CD1620" s="311" t="str">
        <f t="shared" si="186"/>
        <v>DISCONTINUED - MR305 NV, 20x9, +25mm Offset, 5x150, 116.5mm Centerbore, Method Bronze - Matte Black Lip</v>
      </c>
      <c r="CE1620" s="311" t="s">
        <v>3721</v>
      </c>
      <c r="CF1620" s="311" t="s">
        <v>3720</v>
      </c>
      <c r="CG1620" s="300" t="str">
        <f t="shared" si="188"/>
        <v>STREET (3XX)</v>
      </c>
    </row>
    <row r="1621" spans="1:87" s="36" customFormat="1" ht="15" customHeight="1">
      <c r="A1621" s="571">
        <f t="shared" si="187"/>
        <v>1618</v>
      </c>
      <c r="B1621" s="92" t="s">
        <v>84</v>
      </c>
      <c r="C1621" s="92" t="s">
        <v>1038</v>
      </c>
      <c r="D1621" s="5" t="s">
        <v>2225</v>
      </c>
      <c r="E1621" s="84" t="s">
        <v>10600</v>
      </c>
      <c r="F1621" s="84" t="s">
        <v>10600</v>
      </c>
      <c r="G1621" s="83"/>
      <c r="H1621" s="83"/>
      <c r="I1621" s="72" t="s">
        <v>5560</v>
      </c>
      <c r="J1621" s="305">
        <v>44585.489861111113</v>
      </c>
      <c r="K1621" s="506">
        <v>46041</v>
      </c>
      <c r="L1621" s="282" t="s">
        <v>1239</v>
      </c>
      <c r="M1621" s="328">
        <v>420</v>
      </c>
      <c r="N1621" s="85"/>
      <c r="O1621" s="409"/>
      <c r="P1621" s="5">
        <v>20</v>
      </c>
      <c r="Q1621" s="8">
        <v>9</v>
      </c>
      <c r="R1621" s="92" t="s">
        <v>1699</v>
      </c>
      <c r="S1621" s="3">
        <v>8</v>
      </c>
      <c r="T1621" s="3">
        <v>6.5</v>
      </c>
      <c r="U1621" s="3">
        <v>18</v>
      </c>
      <c r="V1621" s="16">
        <v>5.75</v>
      </c>
      <c r="W1621" s="93" t="s">
        <v>85</v>
      </c>
      <c r="X1621" s="16">
        <v>130.81</v>
      </c>
      <c r="Y1621" s="8">
        <v>37.630000000000003</v>
      </c>
      <c r="Z1621" s="47">
        <v>3640</v>
      </c>
      <c r="AA1621" s="71" t="s">
        <v>5380</v>
      </c>
      <c r="AB1621" s="71" t="s">
        <v>2850</v>
      </c>
      <c r="AC1621" s="47" t="s">
        <v>9723</v>
      </c>
      <c r="AD1621" s="73" t="s">
        <v>1562</v>
      </c>
      <c r="AE1621" s="46" t="s">
        <v>8503</v>
      </c>
      <c r="AF1621" s="82">
        <v>33</v>
      </c>
      <c r="AG1621" s="80" t="s">
        <v>85</v>
      </c>
      <c r="AH1621" s="92" t="s">
        <v>85</v>
      </c>
      <c r="AI1621" s="3" t="s">
        <v>2863</v>
      </c>
      <c r="AJ1621" s="73" t="s">
        <v>1827</v>
      </c>
      <c r="AK1621" s="9">
        <v>1.1000000000000001</v>
      </c>
      <c r="AL1621" s="92" t="s">
        <v>237</v>
      </c>
      <c r="AM1621" s="92" t="s">
        <v>85</v>
      </c>
      <c r="AN1621" s="38" t="s">
        <v>85</v>
      </c>
      <c r="AO1621" s="92" t="s">
        <v>85</v>
      </c>
      <c r="AP1621" s="75">
        <v>16.2</v>
      </c>
      <c r="AQ1621" s="75">
        <v>60</v>
      </c>
      <c r="AR1621" s="92">
        <v>200</v>
      </c>
      <c r="AS1621" s="25">
        <v>0</v>
      </c>
      <c r="AT1621" s="25">
        <v>0</v>
      </c>
      <c r="AU1621" s="25">
        <v>21.2</v>
      </c>
      <c r="AV1621" s="25">
        <v>28.9</v>
      </c>
      <c r="AW1621" s="25">
        <v>243.4</v>
      </c>
      <c r="AX1621" s="94">
        <v>234.6</v>
      </c>
      <c r="AY1621" s="93">
        <v>123</v>
      </c>
      <c r="AZ1621" s="49">
        <v>89.5</v>
      </c>
      <c r="BA1621" s="49">
        <v>89.5</v>
      </c>
      <c r="BB1621" s="49">
        <v>36</v>
      </c>
      <c r="BC1621" s="48">
        <v>1.42</v>
      </c>
      <c r="BD1621" s="92" t="s">
        <v>85</v>
      </c>
      <c r="BE1621" s="412" t="s">
        <v>85</v>
      </c>
      <c r="BF1621" s="92" t="s">
        <v>85</v>
      </c>
      <c r="BG1621" s="412" t="s">
        <v>85</v>
      </c>
      <c r="BH1621" s="70">
        <v>43.100372257143562</v>
      </c>
      <c r="BI1621" s="50">
        <v>23.228346456692901</v>
      </c>
      <c r="BJ1621" s="50">
        <v>23.228346456692901</v>
      </c>
      <c r="BK1621" s="50">
        <v>11.771653543307099</v>
      </c>
      <c r="BL1621" s="357">
        <v>0.10408189999999996</v>
      </c>
      <c r="BM1621" s="408">
        <v>20</v>
      </c>
      <c r="BN1621" s="107" t="s">
        <v>10337</v>
      </c>
      <c r="BO1621" s="46" t="s">
        <v>3891</v>
      </c>
      <c r="BP1621" s="74" t="s">
        <v>3907</v>
      </c>
      <c r="BQ1621" s="74" t="s">
        <v>4615</v>
      </c>
      <c r="BR1621" s="74" t="s">
        <v>5198</v>
      </c>
      <c r="BS1621" s="74" t="s">
        <v>5199</v>
      </c>
      <c r="BT1621" s="74" t="s">
        <v>5169</v>
      </c>
      <c r="BU1621" s="74" t="s">
        <v>5196</v>
      </c>
      <c r="BV1621" s="74" t="s">
        <v>3909</v>
      </c>
      <c r="BW1621" s="74"/>
      <c r="BX1621" s="74"/>
      <c r="BY1621" s="74"/>
      <c r="BZ1621" s="300" t="s">
        <v>7797</v>
      </c>
      <c r="CA1621" s="356" t="s">
        <v>7798</v>
      </c>
      <c r="CB1621" s="300" t="s">
        <v>7796</v>
      </c>
      <c r="CC1621" s="356" t="s">
        <v>7795</v>
      </c>
      <c r="CD1621" s="311" t="str">
        <f t="shared" ref="CD1621:CD1634" si="189">CONCATENATE("DISCONTINUED"," ","-"," ",D1621,", ",P1621,"x",Q1621,", ",IF(W1621="N/A", "", CONCATENATE(W1621, "/")),IF(U1621&gt;0, CONCATENATE("+",U1621), U1621),"mm Offset, ",R1621,", ",X1621,"mm Centerbore, ",PROPER(AA1621), "", IF(BF1621="N/A", "", CONCATENATE(", w/ ", BF1621)))</f>
        <v>DISCONTINUED - MR305 NV, 20x9, +18mm Offset, 8x6.5, 130.81mm Centerbore, Titanium - Matte Black Lip</v>
      </c>
      <c r="CE1621" s="311" t="s">
        <v>3721</v>
      </c>
      <c r="CF1621" s="311" t="s">
        <v>3720</v>
      </c>
      <c r="CG1621" s="300" t="str">
        <f t="shared" si="188"/>
        <v>STREET (3XX)</v>
      </c>
    </row>
    <row r="1622" spans="1:87" s="36" customFormat="1" ht="15" customHeight="1">
      <c r="A1622" s="571">
        <f t="shared" si="187"/>
        <v>1619</v>
      </c>
      <c r="B1622" s="4" t="s">
        <v>84</v>
      </c>
      <c r="C1622" s="92" t="s">
        <v>1038</v>
      </c>
      <c r="D1622" s="92" t="s">
        <v>5782</v>
      </c>
      <c r="E1622" s="84" t="s">
        <v>10601</v>
      </c>
      <c r="F1622" s="84" t="s">
        <v>10601</v>
      </c>
      <c r="G1622" s="83"/>
      <c r="H1622" s="83"/>
      <c r="I1622" s="346">
        <v>191682030895</v>
      </c>
      <c r="J1622" s="305">
        <v>44755</v>
      </c>
      <c r="K1622" s="506">
        <v>46041</v>
      </c>
      <c r="L1622" s="282" t="s">
        <v>1239</v>
      </c>
      <c r="M1622" s="328">
        <v>345</v>
      </c>
      <c r="N1622" s="85"/>
      <c r="O1622" s="409"/>
      <c r="P1622" s="29" t="s">
        <v>5762</v>
      </c>
      <c r="Q1622" s="8" t="s">
        <v>5763</v>
      </c>
      <c r="R1622" s="92" t="s">
        <v>1697</v>
      </c>
      <c r="S1622" s="3" t="s">
        <v>5768</v>
      </c>
      <c r="T1622" s="29" t="s">
        <v>5770</v>
      </c>
      <c r="U1622" s="29">
        <v>0</v>
      </c>
      <c r="V1622" s="16" t="s">
        <v>5765</v>
      </c>
      <c r="W1622" s="93" t="s">
        <v>85</v>
      </c>
      <c r="X1622" s="16">
        <v>87</v>
      </c>
      <c r="Y1622" s="8">
        <v>28</v>
      </c>
      <c r="Z1622" s="47">
        <v>2650</v>
      </c>
      <c r="AA1622" s="11" t="s">
        <v>4122</v>
      </c>
      <c r="AB1622" s="11" t="s">
        <v>2845</v>
      </c>
      <c r="AC1622" s="47" t="s">
        <v>9716</v>
      </c>
      <c r="AD1622" s="74" t="s">
        <v>4921</v>
      </c>
      <c r="AE1622" s="46" t="s">
        <v>8501</v>
      </c>
      <c r="AF1622" s="82">
        <v>22</v>
      </c>
      <c r="AG1622" s="80" t="s">
        <v>85</v>
      </c>
      <c r="AH1622" s="73" t="s">
        <v>85</v>
      </c>
      <c r="AI1622" s="73" t="s">
        <v>85</v>
      </c>
      <c r="AJ1622" s="73" t="s">
        <v>85</v>
      </c>
      <c r="AK1622" s="9" t="s">
        <v>85</v>
      </c>
      <c r="AL1622" s="13" t="s">
        <v>237</v>
      </c>
      <c r="AM1622" s="75" t="s">
        <v>85</v>
      </c>
      <c r="AN1622" s="38" t="s">
        <v>85</v>
      </c>
      <c r="AO1622" s="3" t="s">
        <v>85</v>
      </c>
      <c r="AP1622" s="75">
        <v>16.2</v>
      </c>
      <c r="AQ1622" s="75">
        <v>60</v>
      </c>
      <c r="AR1622" s="3" t="s">
        <v>5779</v>
      </c>
      <c r="AS1622" s="34">
        <v>5</v>
      </c>
      <c r="AT1622" s="34">
        <v>21</v>
      </c>
      <c r="AU1622" s="34">
        <v>35</v>
      </c>
      <c r="AV1622" s="34">
        <v>50</v>
      </c>
      <c r="AW1622" s="34">
        <v>209</v>
      </c>
      <c r="AX1622" s="94">
        <v>206</v>
      </c>
      <c r="AY1622" s="381">
        <v>82.6</v>
      </c>
      <c r="AZ1622" s="382">
        <v>37</v>
      </c>
      <c r="BA1622" s="382">
        <v>45</v>
      </c>
      <c r="BB1622" s="49">
        <v>33</v>
      </c>
      <c r="BC1622" s="48">
        <v>1.3</v>
      </c>
      <c r="BD1622" s="3" t="s">
        <v>85</v>
      </c>
      <c r="BE1622" s="412" t="s">
        <v>85</v>
      </c>
      <c r="BF1622" s="3" t="s">
        <v>85</v>
      </c>
      <c r="BG1622" s="412" t="s">
        <v>85</v>
      </c>
      <c r="BH1622" s="70">
        <v>31.673078333894079</v>
      </c>
      <c r="BI1622" s="50">
        <v>20.236220472440898</v>
      </c>
      <c r="BJ1622" s="50">
        <v>20.236220472440898</v>
      </c>
      <c r="BK1622" s="50">
        <v>11.417322834645701</v>
      </c>
      <c r="BL1622" s="357">
        <v>7.6616839999999839E-2</v>
      </c>
      <c r="BM1622" s="73">
        <v>36</v>
      </c>
      <c r="BN1622" s="107" t="s">
        <v>3771</v>
      </c>
      <c r="BO1622" s="46" t="s">
        <v>3891</v>
      </c>
      <c r="BP1622" s="29" t="s">
        <v>3907</v>
      </c>
      <c r="BQ1622" s="29" t="s">
        <v>6574</v>
      </c>
      <c r="BR1622" s="29" t="s">
        <v>6575</v>
      </c>
      <c r="BS1622" s="29" t="s">
        <v>6576</v>
      </c>
      <c r="BT1622" s="74" t="s">
        <v>4101</v>
      </c>
      <c r="BU1622" s="74" t="s">
        <v>3909</v>
      </c>
      <c r="BV1622" s="74" t="s">
        <v>6577</v>
      </c>
      <c r="BW1622" s="74"/>
      <c r="BX1622" s="74"/>
      <c r="BY1622" s="74"/>
      <c r="BZ1622" s="300" t="s">
        <v>6560</v>
      </c>
      <c r="CA1622" s="363" t="s">
        <v>7316</v>
      </c>
      <c r="CB1622" s="300" t="s">
        <v>6561</v>
      </c>
      <c r="CC1622" s="363" t="s">
        <v>7317</v>
      </c>
      <c r="CD1622" s="311" t="str">
        <f t="shared" si="189"/>
        <v>DISCONTINUED - MR319, 17x8.5, 0mm Offset, 6x135, 87mm Centerbore, Gloss Black</v>
      </c>
      <c r="CE1622" s="311" t="s">
        <v>3721</v>
      </c>
      <c r="CF1622" s="311" t="s">
        <v>3720</v>
      </c>
      <c r="CG1622" s="300" t="str">
        <f t="shared" si="188"/>
        <v>STREET (3XX)</v>
      </c>
    </row>
    <row r="1623" spans="1:87" s="36" customFormat="1" ht="15" customHeight="1">
      <c r="A1623" s="571">
        <f t="shared" si="187"/>
        <v>1620</v>
      </c>
      <c r="B1623" s="4" t="s">
        <v>84</v>
      </c>
      <c r="C1623" s="92" t="s">
        <v>1038</v>
      </c>
      <c r="D1623" s="92" t="s">
        <v>6602</v>
      </c>
      <c r="E1623" s="84" t="s">
        <v>10602</v>
      </c>
      <c r="F1623" s="84" t="s">
        <v>10602</v>
      </c>
      <c r="G1623" s="83"/>
      <c r="H1623" s="83"/>
      <c r="I1623" s="346">
        <v>191682036651</v>
      </c>
      <c r="J1623" s="102">
        <v>45218.379649618058</v>
      </c>
      <c r="K1623" s="506">
        <v>46041</v>
      </c>
      <c r="L1623" s="282" t="s">
        <v>1239</v>
      </c>
      <c r="M1623" s="328">
        <v>356</v>
      </c>
      <c r="N1623" s="85"/>
      <c r="O1623" s="409"/>
      <c r="P1623" s="29">
        <v>18</v>
      </c>
      <c r="Q1623" s="8">
        <v>9</v>
      </c>
      <c r="R1623" s="92" t="s">
        <v>1688</v>
      </c>
      <c r="S1623" s="3">
        <v>5</v>
      </c>
      <c r="T1623" s="29">
        <v>150</v>
      </c>
      <c r="U1623" s="29">
        <v>18</v>
      </c>
      <c r="V1623" s="16">
        <v>5.68</v>
      </c>
      <c r="W1623" s="93" t="s">
        <v>85</v>
      </c>
      <c r="X1623" s="16">
        <v>110.5</v>
      </c>
      <c r="Y1623" s="8">
        <v>31.91</v>
      </c>
      <c r="Z1623" s="47">
        <v>2650</v>
      </c>
      <c r="AA1623" s="11" t="s">
        <v>2516</v>
      </c>
      <c r="AB1623" s="11" t="s">
        <v>2850</v>
      </c>
      <c r="AC1623" s="47" t="s">
        <v>9739</v>
      </c>
      <c r="AD1623" s="74" t="s">
        <v>1598</v>
      </c>
      <c r="AE1623" s="46" t="s">
        <v>8501</v>
      </c>
      <c r="AF1623" s="82">
        <v>22</v>
      </c>
      <c r="AG1623" s="80" t="s">
        <v>85</v>
      </c>
      <c r="AH1623" s="80" t="s">
        <v>85</v>
      </c>
      <c r="AI1623" s="80" t="s">
        <v>85</v>
      </c>
      <c r="AJ1623" s="80" t="s">
        <v>85</v>
      </c>
      <c r="AK1623" s="9" t="s">
        <v>85</v>
      </c>
      <c r="AL1623" s="13" t="s">
        <v>237</v>
      </c>
      <c r="AM1623" s="38" t="s">
        <v>85</v>
      </c>
      <c r="AN1623" s="38" t="s">
        <v>85</v>
      </c>
      <c r="AO1623" s="3" t="s">
        <v>85</v>
      </c>
      <c r="AP1623" s="75">
        <v>16.2</v>
      </c>
      <c r="AQ1623" s="75">
        <v>60</v>
      </c>
      <c r="AR1623" s="3">
        <v>185</v>
      </c>
      <c r="AS1623" s="34">
        <v>0</v>
      </c>
      <c r="AT1623" s="34">
        <v>20.57</v>
      </c>
      <c r="AU1623" s="34">
        <v>44.29</v>
      </c>
      <c r="AV1623" s="34">
        <v>54.57</v>
      </c>
      <c r="AW1623" s="34">
        <v>220.76</v>
      </c>
      <c r="AX1623" s="94">
        <v>213.37</v>
      </c>
      <c r="AY1623" s="381">
        <v>103.36</v>
      </c>
      <c r="AZ1623" s="382">
        <v>34.409999999999997</v>
      </c>
      <c r="BA1623" s="382">
        <v>42</v>
      </c>
      <c r="BB1623" s="49">
        <v>18</v>
      </c>
      <c r="BC1623" s="48">
        <v>0.71</v>
      </c>
      <c r="BD1623" s="3" t="s">
        <v>85</v>
      </c>
      <c r="BE1623" s="412" t="s">
        <v>85</v>
      </c>
      <c r="BF1623" s="3" t="s">
        <v>85</v>
      </c>
      <c r="BG1623" s="412" t="s">
        <v>85</v>
      </c>
      <c r="BH1623" s="70">
        <v>36.409999999999997</v>
      </c>
      <c r="BI1623" s="50">
        <v>21.141732283464599</v>
      </c>
      <c r="BJ1623" s="50">
        <v>21.141732283464599</v>
      </c>
      <c r="BK1623" s="50">
        <v>11.929133858267701</v>
      </c>
      <c r="BL1623" s="357">
        <v>8.7375807000000152E-2</v>
      </c>
      <c r="BM1623" s="73">
        <v>36</v>
      </c>
      <c r="BN1623" s="107" t="s">
        <v>10367</v>
      </c>
      <c r="BO1623" s="46" t="s">
        <v>3891</v>
      </c>
      <c r="BP1623" s="29" t="s">
        <v>3907</v>
      </c>
      <c r="BQ1623" s="29" t="s">
        <v>10135</v>
      </c>
      <c r="BR1623" s="29" t="s">
        <v>10136</v>
      </c>
      <c r="BS1623" s="29" t="s">
        <v>10137</v>
      </c>
      <c r="BT1623" s="74" t="s">
        <v>10138</v>
      </c>
      <c r="BU1623" s="74" t="s">
        <v>4101</v>
      </c>
      <c r="BV1623" s="74" t="s">
        <v>3909</v>
      </c>
      <c r="BW1623" s="74" t="s">
        <v>6577</v>
      </c>
      <c r="BX1623" s="74"/>
      <c r="BY1623" s="74"/>
      <c r="BZ1623" s="300" t="s">
        <v>7975</v>
      </c>
      <c r="CA1623" s="363" t="s">
        <v>7976</v>
      </c>
      <c r="CB1623" s="300" t="s">
        <v>7977</v>
      </c>
      <c r="CC1623" s="363" t="s">
        <v>7978</v>
      </c>
      <c r="CD1623" s="311" t="str">
        <f t="shared" si="189"/>
        <v>DISCONTINUED - MR322, 18x9, +18mm Offset, 5x150, 110.5mm Centerbore, Gloss Titanium</v>
      </c>
      <c r="CE1623" s="311" t="s">
        <v>3721</v>
      </c>
      <c r="CF1623" s="311" t="s">
        <v>3720</v>
      </c>
      <c r="CG1623" s="300" t="str">
        <f t="shared" si="188"/>
        <v>STREET (3XX)</v>
      </c>
    </row>
    <row r="1624" spans="1:87" s="36" customFormat="1" ht="15" customHeight="1">
      <c r="A1624" s="571">
        <f t="shared" si="187"/>
        <v>1621</v>
      </c>
      <c r="B1624" s="4" t="s">
        <v>84</v>
      </c>
      <c r="C1624" s="92" t="s">
        <v>1038</v>
      </c>
      <c r="D1624" s="92" t="s">
        <v>6602</v>
      </c>
      <c r="E1624" s="84" t="s">
        <v>10603</v>
      </c>
      <c r="F1624" s="84" t="s">
        <v>10603</v>
      </c>
      <c r="G1624" s="83"/>
      <c r="H1624" s="83"/>
      <c r="I1624" s="346">
        <v>191682034961</v>
      </c>
      <c r="J1624" s="102">
        <v>45120.477088831016</v>
      </c>
      <c r="K1624" s="506">
        <v>46041</v>
      </c>
      <c r="L1624" s="282" t="s">
        <v>1239</v>
      </c>
      <c r="M1624" s="328">
        <v>366</v>
      </c>
      <c r="N1624" s="85"/>
      <c r="O1624" s="409"/>
      <c r="P1624" s="29">
        <v>18</v>
      </c>
      <c r="Q1624" s="8">
        <v>9</v>
      </c>
      <c r="R1624" s="92" t="s">
        <v>1701</v>
      </c>
      <c r="S1624" s="3">
        <v>8</v>
      </c>
      <c r="T1624" s="29">
        <v>180</v>
      </c>
      <c r="U1624" s="29">
        <v>18</v>
      </c>
      <c r="V1624" s="16">
        <v>5.68</v>
      </c>
      <c r="W1624" s="93" t="s">
        <v>85</v>
      </c>
      <c r="X1624" s="16">
        <v>130.81</v>
      </c>
      <c r="Y1624" s="8">
        <v>32.159999999999997</v>
      </c>
      <c r="Z1624" s="47">
        <v>3640</v>
      </c>
      <c r="AA1624" s="11" t="s">
        <v>4122</v>
      </c>
      <c r="AB1624" s="11" t="s">
        <v>2845</v>
      </c>
      <c r="AC1624" s="47" t="s">
        <v>9731</v>
      </c>
      <c r="AD1624" s="74" t="s">
        <v>6827</v>
      </c>
      <c r="AE1624" s="46" t="s">
        <v>8503</v>
      </c>
      <c r="AF1624" s="82">
        <v>33</v>
      </c>
      <c r="AG1624" s="80" t="s">
        <v>85</v>
      </c>
      <c r="AH1624" s="80" t="s">
        <v>85</v>
      </c>
      <c r="AI1624" s="73" t="s">
        <v>2863</v>
      </c>
      <c r="AJ1624" s="80" t="s">
        <v>85</v>
      </c>
      <c r="AK1624" s="9" t="s">
        <v>85</v>
      </c>
      <c r="AL1624" s="13" t="s">
        <v>237</v>
      </c>
      <c r="AM1624" s="38" t="s">
        <v>85</v>
      </c>
      <c r="AN1624" s="38" t="s">
        <v>85</v>
      </c>
      <c r="AO1624" s="3" t="s">
        <v>85</v>
      </c>
      <c r="AP1624" s="75">
        <v>16.2</v>
      </c>
      <c r="AQ1624" s="75">
        <v>60</v>
      </c>
      <c r="AR1624" s="3">
        <v>210</v>
      </c>
      <c r="AS1624" s="34">
        <v>0</v>
      </c>
      <c r="AT1624" s="34">
        <v>0</v>
      </c>
      <c r="AU1624" s="34">
        <v>33.6</v>
      </c>
      <c r="AV1624" s="34">
        <v>52.5</v>
      </c>
      <c r="AW1624" s="34">
        <v>220.3</v>
      </c>
      <c r="AX1624" s="94">
        <v>212.8</v>
      </c>
      <c r="AY1624" s="381">
        <v>123.1</v>
      </c>
      <c r="AZ1624" s="382">
        <v>92</v>
      </c>
      <c r="BA1624" s="382">
        <v>92</v>
      </c>
      <c r="BB1624" s="49">
        <v>18</v>
      </c>
      <c r="BC1624" s="48">
        <v>0.71</v>
      </c>
      <c r="BD1624" s="3" t="s">
        <v>85</v>
      </c>
      <c r="BE1624" s="412" t="s">
        <v>85</v>
      </c>
      <c r="BF1624" s="3" t="s">
        <v>85</v>
      </c>
      <c r="BG1624" s="412" t="s">
        <v>85</v>
      </c>
      <c r="BH1624" s="70">
        <v>36.659999999999997</v>
      </c>
      <c r="BI1624" s="50">
        <v>21.141732283464599</v>
      </c>
      <c r="BJ1624" s="50">
        <v>21.141732283464599</v>
      </c>
      <c r="BK1624" s="50">
        <v>11.929133858267701</v>
      </c>
      <c r="BL1624" s="357">
        <v>8.7375807000000152E-2</v>
      </c>
      <c r="BM1624" s="73">
        <v>36</v>
      </c>
      <c r="BN1624" s="107" t="s">
        <v>10367</v>
      </c>
      <c r="BO1624" s="46" t="s">
        <v>3891</v>
      </c>
      <c r="BP1624" s="29" t="s">
        <v>3907</v>
      </c>
      <c r="BQ1624" s="29" t="s">
        <v>10135</v>
      </c>
      <c r="BR1624" s="29" t="s">
        <v>10136</v>
      </c>
      <c r="BS1624" s="29" t="s">
        <v>10137</v>
      </c>
      <c r="BT1624" s="74" t="s">
        <v>10138</v>
      </c>
      <c r="BU1624" s="74" t="s">
        <v>4101</v>
      </c>
      <c r="BV1624" s="74" t="s">
        <v>3909</v>
      </c>
      <c r="BW1624" s="74" t="s">
        <v>6577</v>
      </c>
      <c r="BX1624" s="74"/>
      <c r="BY1624" s="74"/>
      <c r="BZ1624" s="300" t="s">
        <v>8003</v>
      </c>
      <c r="CA1624" s="363" t="s">
        <v>8004</v>
      </c>
      <c r="CB1624" s="300" t="s">
        <v>8001</v>
      </c>
      <c r="CC1624" s="363" t="s">
        <v>8002</v>
      </c>
      <c r="CD1624" s="311" t="str">
        <f t="shared" si="189"/>
        <v>DISCONTINUED - MR322, 18x9, +18mm Offset, 8x180, 130.81mm Centerbore, Gloss Black</v>
      </c>
      <c r="CE1624" s="311" t="s">
        <v>3721</v>
      </c>
      <c r="CF1624" s="311" t="s">
        <v>3720</v>
      </c>
      <c r="CG1624" s="300" t="str">
        <f t="shared" si="188"/>
        <v>STREET (3XX)</v>
      </c>
    </row>
    <row r="1625" spans="1:87" s="36" customFormat="1" ht="15" customHeight="1">
      <c r="A1625" s="571">
        <f t="shared" si="187"/>
        <v>1622</v>
      </c>
      <c r="B1625" s="4" t="s">
        <v>84</v>
      </c>
      <c r="C1625" s="92" t="s">
        <v>1038</v>
      </c>
      <c r="D1625" s="92" t="s">
        <v>6602</v>
      </c>
      <c r="E1625" s="84" t="s">
        <v>10604</v>
      </c>
      <c r="F1625" s="84" t="s">
        <v>10604</v>
      </c>
      <c r="G1625" s="83"/>
      <c r="H1625" s="83"/>
      <c r="I1625" s="346">
        <v>191682035012</v>
      </c>
      <c r="J1625" s="102">
        <v>45120.47708989583</v>
      </c>
      <c r="K1625" s="506">
        <v>46041</v>
      </c>
      <c r="L1625" s="282" t="s">
        <v>1239</v>
      </c>
      <c r="M1625" s="328">
        <v>429</v>
      </c>
      <c r="N1625" s="85"/>
      <c r="O1625" s="409"/>
      <c r="P1625" s="29">
        <v>20</v>
      </c>
      <c r="Q1625" s="8">
        <v>9</v>
      </c>
      <c r="R1625" s="92" t="s">
        <v>1700</v>
      </c>
      <c r="S1625" s="3">
        <v>8</v>
      </c>
      <c r="T1625" s="29">
        <v>170</v>
      </c>
      <c r="U1625" s="29">
        <v>12</v>
      </c>
      <c r="V1625" s="16">
        <v>5.44</v>
      </c>
      <c r="W1625" s="93" t="s">
        <v>85</v>
      </c>
      <c r="X1625" s="16">
        <v>130.81</v>
      </c>
      <c r="Y1625" s="8">
        <v>38.82</v>
      </c>
      <c r="Z1625" s="47">
        <v>3640</v>
      </c>
      <c r="AA1625" s="11" t="s">
        <v>4122</v>
      </c>
      <c r="AB1625" s="11" t="s">
        <v>2845</v>
      </c>
      <c r="AC1625" s="47" t="s">
        <v>10605</v>
      </c>
      <c r="AD1625" s="74" t="s">
        <v>6828</v>
      </c>
      <c r="AE1625" s="46" t="s">
        <v>8503</v>
      </c>
      <c r="AF1625" s="82">
        <v>33</v>
      </c>
      <c r="AG1625" s="80" t="s">
        <v>85</v>
      </c>
      <c r="AH1625" s="80" t="s">
        <v>85</v>
      </c>
      <c r="AI1625" s="73" t="s">
        <v>2863</v>
      </c>
      <c r="AJ1625" s="80" t="s">
        <v>85</v>
      </c>
      <c r="AK1625" s="9" t="s">
        <v>85</v>
      </c>
      <c r="AL1625" s="13" t="s">
        <v>237</v>
      </c>
      <c r="AM1625" s="38" t="s">
        <v>85</v>
      </c>
      <c r="AN1625" s="38" t="s">
        <v>85</v>
      </c>
      <c r="AO1625" s="3" t="s">
        <v>85</v>
      </c>
      <c r="AP1625" s="75">
        <v>16.2</v>
      </c>
      <c r="AQ1625" s="75">
        <v>60</v>
      </c>
      <c r="AR1625" s="3">
        <v>200</v>
      </c>
      <c r="AS1625" s="34">
        <v>0</v>
      </c>
      <c r="AT1625" s="34">
        <v>0</v>
      </c>
      <c r="AU1625" s="34">
        <v>29.4</v>
      </c>
      <c r="AV1625" s="34">
        <v>47</v>
      </c>
      <c r="AW1625" s="34">
        <v>248.8</v>
      </c>
      <c r="AX1625" s="94">
        <v>240.7</v>
      </c>
      <c r="AY1625" s="383">
        <v>128</v>
      </c>
      <c r="AZ1625" s="382">
        <v>103.9</v>
      </c>
      <c r="BA1625" s="382">
        <v>107</v>
      </c>
      <c r="BB1625" s="49">
        <v>23</v>
      </c>
      <c r="BC1625" s="48">
        <v>0.91</v>
      </c>
      <c r="BD1625" s="3" t="s">
        <v>85</v>
      </c>
      <c r="BE1625" s="412" t="s">
        <v>85</v>
      </c>
      <c r="BF1625" s="3" t="s">
        <v>85</v>
      </c>
      <c r="BG1625" s="412" t="s">
        <v>85</v>
      </c>
      <c r="BH1625" s="70">
        <v>43.32</v>
      </c>
      <c r="BI1625" s="50">
        <v>23.228346456692901</v>
      </c>
      <c r="BJ1625" s="50">
        <v>23.228346456692901</v>
      </c>
      <c r="BK1625" s="50">
        <v>11.771653543307099</v>
      </c>
      <c r="BL1625" s="357">
        <v>0.10408189999999996</v>
      </c>
      <c r="BM1625" s="408">
        <v>20</v>
      </c>
      <c r="BN1625" s="107" t="s">
        <v>10367</v>
      </c>
      <c r="BO1625" s="46" t="s">
        <v>3891</v>
      </c>
      <c r="BP1625" s="29" t="s">
        <v>3907</v>
      </c>
      <c r="BQ1625" s="29" t="s">
        <v>10135</v>
      </c>
      <c r="BR1625" s="29" t="s">
        <v>10136</v>
      </c>
      <c r="BS1625" s="29" t="s">
        <v>10137</v>
      </c>
      <c r="BT1625" s="74" t="s">
        <v>10138</v>
      </c>
      <c r="BU1625" s="74" t="s">
        <v>4101</v>
      </c>
      <c r="BV1625" s="74" t="s">
        <v>3909</v>
      </c>
      <c r="BW1625" s="74" t="s">
        <v>6577</v>
      </c>
      <c r="BX1625" s="74"/>
      <c r="BY1625" s="74"/>
      <c r="BZ1625" s="300" t="s">
        <v>7999</v>
      </c>
      <c r="CA1625" s="363" t="s">
        <v>8000</v>
      </c>
      <c r="CB1625" s="300" t="s">
        <v>7997</v>
      </c>
      <c r="CC1625" s="363" t="s">
        <v>7998</v>
      </c>
      <c r="CD1625" s="311" t="str">
        <f t="shared" si="189"/>
        <v>DISCONTINUED - MR322, 20x9, +12mm Offset, 8x170, 130.81mm Centerbore, Gloss Black</v>
      </c>
      <c r="CE1625" s="311" t="s">
        <v>3721</v>
      </c>
      <c r="CF1625" s="311" t="s">
        <v>3720</v>
      </c>
      <c r="CG1625" s="300" t="str">
        <f t="shared" si="188"/>
        <v>STREET (3XX)</v>
      </c>
    </row>
    <row r="1626" spans="1:87" s="36" customFormat="1" ht="15" customHeight="1">
      <c r="A1626" s="571">
        <f t="shared" si="187"/>
        <v>1623</v>
      </c>
      <c r="B1626" s="4" t="s">
        <v>84</v>
      </c>
      <c r="C1626" s="92" t="s">
        <v>1055</v>
      </c>
      <c r="D1626" s="3" t="s">
        <v>1113</v>
      </c>
      <c r="E1626" s="84" t="s">
        <v>10606</v>
      </c>
      <c r="F1626" s="84" t="s">
        <v>10606</v>
      </c>
      <c r="G1626" s="83" t="s">
        <v>1095</v>
      </c>
      <c r="H1626" s="83"/>
      <c r="I1626" s="72" t="s">
        <v>733</v>
      </c>
      <c r="J1626" s="305">
        <v>41640</v>
      </c>
      <c r="K1626" s="506">
        <v>46041</v>
      </c>
      <c r="L1626" s="282" t="s">
        <v>1239</v>
      </c>
      <c r="M1626" s="328">
        <v>345</v>
      </c>
      <c r="N1626" s="85"/>
      <c r="O1626" s="409"/>
      <c r="P1626" s="5">
        <v>14</v>
      </c>
      <c r="Q1626" s="70">
        <v>7</v>
      </c>
      <c r="R1626" s="92" t="s">
        <v>1682</v>
      </c>
      <c r="S1626" s="7">
        <v>4</v>
      </c>
      <c r="T1626" s="7">
        <v>136</v>
      </c>
      <c r="U1626" s="5">
        <v>38</v>
      </c>
      <c r="V1626" s="17">
        <v>5.3</v>
      </c>
      <c r="W1626" s="5" t="s">
        <v>166</v>
      </c>
      <c r="X1626" s="26">
        <v>106</v>
      </c>
      <c r="Y1626" s="6">
        <v>13.34</v>
      </c>
      <c r="Z1626" s="47">
        <v>1600</v>
      </c>
      <c r="AA1626" s="72" t="s">
        <v>5159</v>
      </c>
      <c r="AB1626" s="72" t="s">
        <v>173</v>
      </c>
      <c r="AC1626" s="47" t="s">
        <v>9592</v>
      </c>
      <c r="AD1626" s="2" t="s">
        <v>1581</v>
      </c>
      <c r="AE1626" s="46" t="s">
        <v>8503</v>
      </c>
      <c r="AF1626" s="82">
        <v>22</v>
      </c>
      <c r="AG1626" s="80" t="s">
        <v>85</v>
      </c>
      <c r="AH1626" s="2" t="s">
        <v>85</v>
      </c>
      <c r="AI1626" s="2" t="s">
        <v>2859</v>
      </c>
      <c r="AJ1626" s="2" t="s">
        <v>85</v>
      </c>
      <c r="AK1626" s="9" t="s">
        <v>85</v>
      </c>
      <c r="AL1626" s="74" t="s">
        <v>237</v>
      </c>
      <c r="AM1626" s="74" t="s">
        <v>85</v>
      </c>
      <c r="AN1626" s="38" t="s">
        <v>85</v>
      </c>
      <c r="AO1626" s="74" t="s">
        <v>85</v>
      </c>
      <c r="AP1626" s="74">
        <v>14.1</v>
      </c>
      <c r="AQ1626" s="74">
        <v>60</v>
      </c>
      <c r="AR1626" s="74">
        <v>194</v>
      </c>
      <c r="AS1626" s="25">
        <v>0</v>
      </c>
      <c r="AT1626" s="25">
        <v>0.7</v>
      </c>
      <c r="AU1626" s="25">
        <v>5</v>
      </c>
      <c r="AV1626" s="25">
        <v>0</v>
      </c>
      <c r="AW1626" s="25">
        <v>167</v>
      </c>
      <c r="AX1626" s="25">
        <v>158</v>
      </c>
      <c r="AY1626" s="77">
        <v>100</v>
      </c>
      <c r="AZ1626" s="49">
        <v>24.5</v>
      </c>
      <c r="BA1626" s="49">
        <v>46.5</v>
      </c>
      <c r="BB1626" s="49">
        <v>24</v>
      </c>
      <c r="BC1626" s="48">
        <v>0.94</v>
      </c>
      <c r="BD1626" s="3" t="s">
        <v>3213</v>
      </c>
      <c r="BE1626" s="412">
        <v>89</v>
      </c>
      <c r="BF1626" s="3" t="s">
        <v>1478</v>
      </c>
      <c r="BG1626" s="412">
        <v>11</v>
      </c>
      <c r="BH1626" s="70">
        <v>18.959754547899472</v>
      </c>
      <c r="BI1626" s="50">
        <v>16.968503937007899</v>
      </c>
      <c r="BJ1626" s="50">
        <v>16.968503937007899</v>
      </c>
      <c r="BK1626" s="50">
        <v>10.354330708661401</v>
      </c>
      <c r="BL1626" s="357">
        <v>4.8855143000000059E-2</v>
      </c>
      <c r="BM1626" s="5">
        <v>48</v>
      </c>
      <c r="BN1626" s="107" t="s">
        <v>3771</v>
      </c>
      <c r="BO1626" s="46" t="s">
        <v>3891</v>
      </c>
      <c r="BP1626" s="74" t="s">
        <v>3907</v>
      </c>
      <c r="BQ1626" s="44" t="s">
        <v>4615</v>
      </c>
      <c r="BR1626" s="44" t="s">
        <v>3932</v>
      </c>
      <c r="BS1626" s="74" t="s">
        <v>5167</v>
      </c>
      <c r="BT1626" s="74" t="s">
        <v>5168</v>
      </c>
      <c r="BU1626" s="74" t="s">
        <v>4616</v>
      </c>
      <c r="BV1626" s="74" t="s">
        <v>5169</v>
      </c>
      <c r="BW1626" s="74"/>
      <c r="BX1626" s="74"/>
      <c r="BY1626" s="74"/>
      <c r="BZ1626" s="300" t="s">
        <v>6431</v>
      </c>
      <c r="CA1626" s="356" t="s">
        <v>8259</v>
      </c>
      <c r="CB1626" s="300" t="s">
        <v>6429</v>
      </c>
      <c r="CC1626" s="356" t="s">
        <v>8258</v>
      </c>
      <c r="CD1626" s="311" t="str">
        <f t="shared" si="189"/>
        <v>DISCONTINUED - MR401 UTV Beadlock, 14x7, 5+2/+38mm Offset, 4x136, 106mm Centerbore, Machined - Raw, w/ BH-H20875</v>
      </c>
      <c r="CE1626" s="311" t="s">
        <v>3721</v>
      </c>
      <c r="CF1626" s="311" t="s">
        <v>3720</v>
      </c>
      <c r="CG1626" s="300" t="str">
        <f t="shared" si="188"/>
        <v>UTV (4XX)</v>
      </c>
    </row>
    <row r="1627" spans="1:87" s="36" customFormat="1" ht="15" customHeight="1">
      <c r="A1627" s="571">
        <f t="shared" si="187"/>
        <v>1624</v>
      </c>
      <c r="B1627" s="4" t="s">
        <v>84</v>
      </c>
      <c r="C1627" s="92" t="s">
        <v>1055</v>
      </c>
      <c r="D1627" s="5" t="s">
        <v>5418</v>
      </c>
      <c r="E1627" s="84" t="s">
        <v>10607</v>
      </c>
      <c r="F1627" s="84" t="s">
        <v>10607</v>
      </c>
      <c r="G1627" s="83"/>
      <c r="H1627" s="83"/>
      <c r="I1627" s="72" t="s">
        <v>3323</v>
      </c>
      <c r="J1627" s="299">
        <v>43714</v>
      </c>
      <c r="K1627" s="506">
        <v>46041</v>
      </c>
      <c r="L1627" s="282" t="s">
        <v>1239</v>
      </c>
      <c r="M1627" s="328">
        <v>230</v>
      </c>
      <c r="N1627" s="85"/>
      <c r="O1627" s="409"/>
      <c r="P1627" s="5">
        <v>15</v>
      </c>
      <c r="Q1627" s="70">
        <v>7</v>
      </c>
      <c r="R1627" s="92" t="s">
        <v>1682</v>
      </c>
      <c r="S1627" s="5">
        <v>4</v>
      </c>
      <c r="T1627" s="5">
        <v>136</v>
      </c>
      <c r="U1627" s="5">
        <v>13</v>
      </c>
      <c r="V1627" s="17">
        <v>4.5</v>
      </c>
      <c r="W1627" s="5" t="s">
        <v>168</v>
      </c>
      <c r="X1627" s="17">
        <v>106.25</v>
      </c>
      <c r="Y1627" s="8">
        <v>14.44</v>
      </c>
      <c r="Z1627" s="47">
        <v>1600</v>
      </c>
      <c r="AA1627" s="72" t="s">
        <v>2516</v>
      </c>
      <c r="AB1627" s="72" t="s">
        <v>2850</v>
      </c>
      <c r="AC1627" s="47" t="s">
        <v>9594</v>
      </c>
      <c r="AD1627" s="2" t="s">
        <v>3945</v>
      </c>
      <c r="AE1627" s="46" t="s">
        <v>8501</v>
      </c>
      <c r="AF1627" s="82">
        <v>22</v>
      </c>
      <c r="AG1627" s="80" t="s">
        <v>85</v>
      </c>
      <c r="AH1627" s="80" t="s">
        <v>85</v>
      </c>
      <c r="AI1627" s="80" t="s">
        <v>85</v>
      </c>
      <c r="AJ1627" s="80" t="s">
        <v>85</v>
      </c>
      <c r="AK1627" s="9" t="s">
        <v>85</v>
      </c>
      <c r="AL1627" s="74" t="s">
        <v>237</v>
      </c>
      <c r="AM1627" s="74" t="s">
        <v>85</v>
      </c>
      <c r="AN1627" s="38" t="s">
        <v>85</v>
      </c>
      <c r="AO1627" s="74" t="s">
        <v>85</v>
      </c>
      <c r="AP1627" s="74">
        <v>14.1</v>
      </c>
      <c r="AQ1627" s="74">
        <v>60</v>
      </c>
      <c r="AR1627" s="74">
        <v>180</v>
      </c>
      <c r="AS1627" s="25">
        <v>0</v>
      </c>
      <c r="AT1627" s="25">
        <v>8.8000000000000007</v>
      </c>
      <c r="AU1627" s="25">
        <v>20</v>
      </c>
      <c r="AV1627" s="25">
        <v>23</v>
      </c>
      <c r="AW1627" s="25">
        <v>171</v>
      </c>
      <c r="AX1627" s="25">
        <v>167</v>
      </c>
      <c r="AY1627" s="77">
        <v>96</v>
      </c>
      <c r="AZ1627" s="49">
        <v>40</v>
      </c>
      <c r="BA1627" s="49">
        <v>40</v>
      </c>
      <c r="BB1627" s="49">
        <v>47</v>
      </c>
      <c r="BC1627" s="48">
        <v>1.85</v>
      </c>
      <c r="BD1627" s="3" t="s">
        <v>85</v>
      </c>
      <c r="BE1627" s="412" t="s">
        <v>85</v>
      </c>
      <c r="BF1627" s="3" t="s">
        <v>85</v>
      </c>
      <c r="BG1627" s="412" t="s">
        <v>85</v>
      </c>
      <c r="BH1627" s="70">
        <v>18.849523416807035</v>
      </c>
      <c r="BI1627" s="50">
        <v>17.8740157480315</v>
      </c>
      <c r="BJ1627" s="50">
        <v>17.8740157480315</v>
      </c>
      <c r="BK1627" s="50">
        <v>9.8425196850393704</v>
      </c>
      <c r="BL1627" s="357">
        <v>5.1529000000000012E-2</v>
      </c>
      <c r="BM1627" s="5">
        <v>48</v>
      </c>
      <c r="BN1627" s="107" t="s">
        <v>3771</v>
      </c>
      <c r="BO1627" s="46" t="s">
        <v>3891</v>
      </c>
      <c r="BP1627" s="74" t="s">
        <v>4730</v>
      </c>
      <c r="BQ1627" s="74" t="s">
        <v>3907</v>
      </c>
      <c r="BR1627" s="74" t="s">
        <v>5163</v>
      </c>
      <c r="BS1627" s="74" t="s">
        <v>2734</v>
      </c>
      <c r="BT1627" s="74" t="s">
        <v>4116</v>
      </c>
      <c r="BU1627" s="74" t="s">
        <v>5141</v>
      </c>
      <c r="BV1627" s="74"/>
      <c r="BW1627" s="74"/>
      <c r="BX1627" s="74"/>
      <c r="BY1627" s="74"/>
      <c r="BZ1627" s="300" t="s">
        <v>8129</v>
      </c>
      <c r="CA1627" s="356" t="s">
        <v>8128</v>
      </c>
      <c r="CB1627" s="300" t="s">
        <v>8130</v>
      </c>
      <c r="CC1627" s="356" t="s">
        <v>8131</v>
      </c>
      <c r="CD1627" s="311" t="str">
        <f t="shared" si="189"/>
        <v>DISCONTINUED - MR411 Bead Grip, 15x7, 4+3/+13mm Offset, 4x136, 106.25mm Centerbore, Gloss Titanium</v>
      </c>
      <c r="CE1627" s="311" t="s">
        <v>3721</v>
      </c>
      <c r="CF1627" s="311" t="s">
        <v>3720</v>
      </c>
      <c r="CG1627" s="300" t="str">
        <f t="shared" si="188"/>
        <v>UTV (4XX)</v>
      </c>
    </row>
    <row r="1628" spans="1:87" s="36" customFormat="1" ht="15" customHeight="1">
      <c r="A1628" s="571">
        <f t="shared" si="187"/>
        <v>1625</v>
      </c>
      <c r="B1628" s="4" t="s">
        <v>84</v>
      </c>
      <c r="C1628" s="92" t="s">
        <v>1055</v>
      </c>
      <c r="D1628" s="5" t="s">
        <v>5418</v>
      </c>
      <c r="E1628" s="84" t="s">
        <v>10608</v>
      </c>
      <c r="F1628" s="84" t="s">
        <v>10608</v>
      </c>
      <c r="G1628" s="83"/>
      <c r="H1628" s="83"/>
      <c r="I1628" s="72" t="s">
        <v>3330</v>
      </c>
      <c r="J1628" s="299">
        <v>43714</v>
      </c>
      <c r="K1628" s="506">
        <v>46041</v>
      </c>
      <c r="L1628" s="282" t="s">
        <v>1239</v>
      </c>
      <c r="M1628" s="328">
        <v>261</v>
      </c>
      <c r="N1628" s="85"/>
      <c r="O1628" s="409"/>
      <c r="P1628" s="5">
        <v>15</v>
      </c>
      <c r="Q1628" s="70">
        <v>10</v>
      </c>
      <c r="R1628" s="92" t="s">
        <v>1682</v>
      </c>
      <c r="S1628" s="5">
        <v>4</v>
      </c>
      <c r="T1628" s="5">
        <v>136</v>
      </c>
      <c r="U1628" s="5">
        <v>25</v>
      </c>
      <c r="V1628" s="17">
        <v>6.4</v>
      </c>
      <c r="W1628" s="5" t="s">
        <v>3243</v>
      </c>
      <c r="X1628" s="17">
        <v>106.25</v>
      </c>
      <c r="Y1628" s="8">
        <v>17.34</v>
      </c>
      <c r="Z1628" s="47">
        <v>1600</v>
      </c>
      <c r="AA1628" s="72" t="s">
        <v>2165</v>
      </c>
      <c r="AB1628" s="72" t="s">
        <v>2845</v>
      </c>
      <c r="AC1628" s="47" t="s">
        <v>9845</v>
      </c>
      <c r="AD1628" s="2" t="s">
        <v>3945</v>
      </c>
      <c r="AE1628" s="46" t="s">
        <v>8501</v>
      </c>
      <c r="AF1628" s="82">
        <v>22</v>
      </c>
      <c r="AG1628" s="80" t="s">
        <v>85</v>
      </c>
      <c r="AH1628" s="80" t="s">
        <v>85</v>
      </c>
      <c r="AI1628" s="80" t="s">
        <v>85</v>
      </c>
      <c r="AJ1628" s="80" t="s">
        <v>85</v>
      </c>
      <c r="AK1628" s="9" t="s">
        <v>85</v>
      </c>
      <c r="AL1628" s="74" t="s">
        <v>237</v>
      </c>
      <c r="AM1628" s="74" t="s">
        <v>85</v>
      </c>
      <c r="AN1628" s="38" t="s">
        <v>85</v>
      </c>
      <c r="AO1628" s="74" t="s">
        <v>85</v>
      </c>
      <c r="AP1628" s="74">
        <v>14.1</v>
      </c>
      <c r="AQ1628" s="74">
        <v>60</v>
      </c>
      <c r="AR1628" s="74">
        <v>180</v>
      </c>
      <c r="AS1628" s="25">
        <v>0</v>
      </c>
      <c r="AT1628" s="25">
        <v>8.9</v>
      </c>
      <c r="AU1628" s="25">
        <v>17.8</v>
      </c>
      <c r="AV1628" s="25">
        <v>13</v>
      </c>
      <c r="AW1628" s="25">
        <v>168</v>
      </c>
      <c r="AX1628" s="25">
        <v>167</v>
      </c>
      <c r="AY1628" s="77">
        <v>96</v>
      </c>
      <c r="AZ1628" s="49">
        <v>40</v>
      </c>
      <c r="BA1628" s="49">
        <v>40</v>
      </c>
      <c r="BB1628" s="49">
        <v>82</v>
      </c>
      <c r="BC1628" s="48">
        <v>3.23</v>
      </c>
      <c r="BD1628" s="3" t="s">
        <v>85</v>
      </c>
      <c r="BE1628" s="412" t="s">
        <v>85</v>
      </c>
      <c r="BF1628" s="3" t="s">
        <v>85</v>
      </c>
      <c r="BG1628" s="412" t="s">
        <v>85</v>
      </c>
      <c r="BH1628" s="70">
        <v>21.24</v>
      </c>
      <c r="BI1628" s="50">
        <v>17.8740157480315</v>
      </c>
      <c r="BJ1628" s="50">
        <v>17.8740157480315</v>
      </c>
      <c r="BK1628" s="50">
        <v>12.9133858267717</v>
      </c>
      <c r="BL1628" s="357">
        <v>6.7606048000000252E-2</v>
      </c>
      <c r="BM1628" s="5">
        <v>48</v>
      </c>
      <c r="BN1628" s="107" t="s">
        <v>3771</v>
      </c>
      <c r="BO1628" s="46" t="s">
        <v>3891</v>
      </c>
      <c r="BP1628" s="74" t="s">
        <v>4730</v>
      </c>
      <c r="BQ1628" s="74" t="s">
        <v>3907</v>
      </c>
      <c r="BR1628" s="74" t="s">
        <v>5163</v>
      </c>
      <c r="BS1628" s="74" t="s">
        <v>2734</v>
      </c>
      <c r="BT1628" s="74" t="s">
        <v>4116</v>
      </c>
      <c r="BU1628" s="74" t="s">
        <v>5141</v>
      </c>
      <c r="BV1628" s="74"/>
      <c r="BW1628" s="74"/>
      <c r="BX1628" s="74"/>
      <c r="BY1628" s="74"/>
      <c r="BZ1628" s="300" t="s">
        <v>8132</v>
      </c>
      <c r="CA1628" s="356" t="s">
        <v>8133</v>
      </c>
      <c r="CB1628" s="300" t="s">
        <v>8134</v>
      </c>
      <c r="CC1628" s="356" t="s">
        <v>8135</v>
      </c>
      <c r="CD1628" s="311" t="str">
        <f t="shared" si="189"/>
        <v>DISCONTINUED - MR411 Bead Grip, 15x10, 6+4/+25mm Offset, 4x136, 106.25mm Centerbore, Matte Black</v>
      </c>
      <c r="CE1628" s="311" t="s">
        <v>3721</v>
      </c>
      <c r="CF1628" s="311" t="s">
        <v>3720</v>
      </c>
      <c r="CG1628" s="300" t="str">
        <f t="shared" si="188"/>
        <v>UTV (4XX)</v>
      </c>
    </row>
    <row r="1629" spans="1:87" s="36" customFormat="1" ht="15" customHeight="1">
      <c r="A1629" s="571">
        <f t="shared" si="187"/>
        <v>1626</v>
      </c>
      <c r="B1629" s="92" t="s">
        <v>84</v>
      </c>
      <c r="C1629" s="92" t="s">
        <v>1059</v>
      </c>
      <c r="D1629" s="3" t="s">
        <v>1407</v>
      </c>
      <c r="E1629" s="84" t="s">
        <v>10609</v>
      </c>
      <c r="F1629" s="84" t="s">
        <v>10609</v>
      </c>
      <c r="G1629" s="83" t="s">
        <v>2087</v>
      </c>
      <c r="H1629" s="83" t="s">
        <v>1097</v>
      </c>
      <c r="I1629" s="72" t="s">
        <v>4278</v>
      </c>
      <c r="J1629" s="306">
        <v>44062.536076388889</v>
      </c>
      <c r="K1629" s="506">
        <v>46041</v>
      </c>
      <c r="L1629" s="282" t="s">
        <v>1239</v>
      </c>
      <c r="M1629" s="328">
        <v>256</v>
      </c>
      <c r="N1629" s="85"/>
      <c r="O1629" s="409"/>
      <c r="P1629" s="3">
        <v>15</v>
      </c>
      <c r="Q1629" s="8">
        <v>7</v>
      </c>
      <c r="R1629" s="92" t="s">
        <v>1684</v>
      </c>
      <c r="S1629" s="3">
        <v>5</v>
      </c>
      <c r="T1629" s="3">
        <v>100</v>
      </c>
      <c r="U1629" s="3">
        <v>15</v>
      </c>
      <c r="V1629" s="16">
        <v>4.5999999999999996</v>
      </c>
      <c r="W1629" s="93" t="s">
        <v>85</v>
      </c>
      <c r="X1629" s="16">
        <v>56.1</v>
      </c>
      <c r="Y1629" s="8">
        <v>20.436851704538149</v>
      </c>
      <c r="Z1629" s="47">
        <v>2100</v>
      </c>
      <c r="AA1629" s="72" t="s">
        <v>2169</v>
      </c>
      <c r="AB1629" s="71" t="s">
        <v>2847</v>
      </c>
      <c r="AC1629" s="47" t="s">
        <v>9665</v>
      </c>
      <c r="AD1629" s="3" t="s">
        <v>3938</v>
      </c>
      <c r="AE1629" s="46" t="s">
        <v>8501</v>
      </c>
      <c r="AF1629" s="82">
        <v>8</v>
      </c>
      <c r="AG1629" s="80" t="s">
        <v>85</v>
      </c>
      <c r="AH1629" s="3" t="s">
        <v>85</v>
      </c>
      <c r="AI1629" s="73" t="s">
        <v>85</v>
      </c>
      <c r="AJ1629" s="2" t="s">
        <v>85</v>
      </c>
      <c r="AK1629" s="9" t="s">
        <v>85</v>
      </c>
      <c r="AL1629" s="74" t="s">
        <v>237</v>
      </c>
      <c r="AM1629" s="74" t="s">
        <v>85</v>
      </c>
      <c r="AN1629" s="38" t="s">
        <v>85</v>
      </c>
      <c r="AO1629" s="74" t="s">
        <v>85</v>
      </c>
      <c r="AP1629" s="74">
        <v>14.9</v>
      </c>
      <c r="AQ1629" s="74">
        <v>60</v>
      </c>
      <c r="AR1629" s="74">
        <v>138</v>
      </c>
      <c r="AS1629" s="34">
        <v>37</v>
      </c>
      <c r="AT1629" s="34">
        <v>40</v>
      </c>
      <c r="AU1629" s="34">
        <v>45</v>
      </c>
      <c r="AV1629" s="34">
        <v>48</v>
      </c>
      <c r="AW1629" s="34">
        <v>181</v>
      </c>
      <c r="AX1629" s="34">
        <v>178.8</v>
      </c>
      <c r="AY1629" s="16">
        <v>56.1</v>
      </c>
      <c r="AZ1629" s="49">
        <v>25</v>
      </c>
      <c r="BA1629" s="49">
        <v>25</v>
      </c>
      <c r="BB1629" s="49">
        <v>0</v>
      </c>
      <c r="BC1629" s="48">
        <v>0</v>
      </c>
      <c r="BD1629" s="3" t="s">
        <v>85</v>
      </c>
      <c r="BE1629" s="412" t="s">
        <v>85</v>
      </c>
      <c r="BF1629" s="3" t="s">
        <v>85</v>
      </c>
      <c r="BG1629" s="412" t="s">
        <v>85</v>
      </c>
      <c r="BH1629" s="70">
        <v>24.94</v>
      </c>
      <c r="BI1629" s="50">
        <v>17.8740157480315</v>
      </c>
      <c r="BJ1629" s="50">
        <v>17.8740157480315</v>
      </c>
      <c r="BK1629" s="50">
        <v>9.8425196850393704</v>
      </c>
      <c r="BL1629" s="357">
        <v>5.1529000000000012E-2</v>
      </c>
      <c r="BM1629" s="3">
        <v>48</v>
      </c>
      <c r="BN1629" s="107" t="s">
        <v>10367</v>
      </c>
      <c r="BO1629" s="46" t="s">
        <v>3891</v>
      </c>
      <c r="BP1629" s="74" t="s">
        <v>3907</v>
      </c>
      <c r="BQ1629" s="74" t="s">
        <v>5227</v>
      </c>
      <c r="BR1629" s="74" t="s">
        <v>5229</v>
      </c>
      <c r="BS1629" s="74" t="s">
        <v>5230</v>
      </c>
      <c r="BT1629" s="74" t="s">
        <v>5231</v>
      </c>
      <c r="BU1629" s="74" t="s">
        <v>5232</v>
      </c>
      <c r="BV1629" s="74" t="s">
        <v>5233</v>
      </c>
      <c r="BW1629" s="74" t="s">
        <v>5236</v>
      </c>
      <c r="BX1629" s="74"/>
      <c r="BY1629" s="74"/>
      <c r="BZ1629" s="300" t="s">
        <v>8064</v>
      </c>
      <c r="CA1629" s="356" t="s">
        <v>8065</v>
      </c>
      <c r="CB1629" s="300" t="s">
        <v>8066</v>
      </c>
      <c r="CC1629" s="356" t="s">
        <v>8067</v>
      </c>
      <c r="CD1629" s="311" t="str">
        <f t="shared" si="189"/>
        <v>DISCONTINUED - MR502 VT-SPEC 2, 15x7, +15mm Offset, 5x100, 56.1mm Centerbore, Gold</v>
      </c>
      <c r="CE1629" s="311" t="s">
        <v>3721</v>
      </c>
      <c r="CF1629" s="311" t="s">
        <v>3720</v>
      </c>
      <c r="CG1629" s="300" t="str">
        <f t="shared" si="188"/>
        <v>RALLY (5XX)</v>
      </c>
      <c r="CI1629" s="343"/>
    </row>
    <row r="1630" spans="1:87" s="36" customFormat="1" ht="15" customHeight="1">
      <c r="A1630" s="571">
        <f t="shared" si="187"/>
        <v>1627</v>
      </c>
      <c r="B1630" s="3" t="s">
        <v>84</v>
      </c>
      <c r="C1630" s="92" t="s">
        <v>1059</v>
      </c>
      <c r="D1630" s="74" t="s">
        <v>233</v>
      </c>
      <c r="E1630" s="84" t="s">
        <v>10610</v>
      </c>
      <c r="F1630" s="84" t="s">
        <v>10610</v>
      </c>
      <c r="G1630" s="83">
        <v>-2</v>
      </c>
      <c r="H1630" s="83"/>
      <c r="I1630" s="71" t="s">
        <v>5660</v>
      </c>
      <c r="J1630" s="305">
        <v>44517.580335648148</v>
      </c>
      <c r="K1630" s="506">
        <v>46041</v>
      </c>
      <c r="L1630" s="282" t="s">
        <v>1239</v>
      </c>
      <c r="M1630" s="328">
        <v>324</v>
      </c>
      <c r="N1630" s="85"/>
      <c r="O1630" s="409"/>
      <c r="P1630" s="74">
        <v>17</v>
      </c>
      <c r="Q1630" s="76">
        <v>8</v>
      </c>
      <c r="R1630" s="92" t="s">
        <v>1756</v>
      </c>
      <c r="S1630" s="74">
        <v>5</v>
      </c>
      <c r="T1630" s="74">
        <v>4.5</v>
      </c>
      <c r="U1630" s="74">
        <v>42</v>
      </c>
      <c r="V1630" s="77">
        <v>6.2</v>
      </c>
      <c r="W1630" s="93" t="s">
        <v>85</v>
      </c>
      <c r="X1630" s="77">
        <v>67.099999999999994</v>
      </c>
      <c r="Y1630" s="76">
        <v>25.02</v>
      </c>
      <c r="Z1630" s="47">
        <v>1850</v>
      </c>
      <c r="AA1630" s="81" t="s">
        <v>2093</v>
      </c>
      <c r="AB1630" s="71" t="s">
        <v>2850</v>
      </c>
      <c r="AC1630" s="47" t="s">
        <v>9894</v>
      </c>
      <c r="AD1630" s="74" t="s">
        <v>5414</v>
      </c>
      <c r="AE1630" s="46" t="s">
        <v>8502</v>
      </c>
      <c r="AF1630" s="82">
        <v>33</v>
      </c>
      <c r="AG1630" s="80" t="s">
        <v>85</v>
      </c>
      <c r="AH1630" s="74" t="s">
        <v>1786</v>
      </c>
      <c r="AI1630" s="73" t="s">
        <v>85</v>
      </c>
      <c r="AJ1630" s="3" t="s">
        <v>85</v>
      </c>
      <c r="AK1630" s="9" t="s">
        <v>85</v>
      </c>
      <c r="AL1630" s="92" t="s">
        <v>236</v>
      </c>
      <c r="AM1630" s="74" t="s">
        <v>1631</v>
      </c>
      <c r="AN1630" s="38">
        <v>2.75</v>
      </c>
      <c r="AO1630" s="74">
        <v>56.1</v>
      </c>
      <c r="AP1630" s="74">
        <v>16.2</v>
      </c>
      <c r="AQ1630" s="74">
        <v>60</v>
      </c>
      <c r="AR1630" s="74">
        <v>155</v>
      </c>
      <c r="AS1630" s="25">
        <v>31.6</v>
      </c>
      <c r="AT1630" s="25">
        <v>40</v>
      </c>
      <c r="AU1630" s="25">
        <v>43</v>
      </c>
      <c r="AV1630" s="25">
        <v>46</v>
      </c>
      <c r="AW1630" s="25">
        <v>207.6</v>
      </c>
      <c r="AX1630" s="25">
        <v>195.6</v>
      </c>
      <c r="AY1630" s="77">
        <v>67.099999999999994</v>
      </c>
      <c r="AZ1630" s="49">
        <v>40</v>
      </c>
      <c r="BA1630" s="49">
        <v>40</v>
      </c>
      <c r="BB1630" s="49">
        <v>0</v>
      </c>
      <c r="BC1630" s="48">
        <v>0</v>
      </c>
      <c r="BD1630" s="3" t="s">
        <v>85</v>
      </c>
      <c r="BE1630" s="412" t="s">
        <v>85</v>
      </c>
      <c r="BF1630" s="3" t="s">
        <v>85</v>
      </c>
      <c r="BG1630" s="412" t="s">
        <v>85</v>
      </c>
      <c r="BH1630" s="70">
        <v>30.53</v>
      </c>
      <c r="BI1630" s="50">
        <v>20.236220472440898</v>
      </c>
      <c r="BJ1630" s="50">
        <v>20.236220472440898</v>
      </c>
      <c r="BK1630" s="50">
        <v>10.7086614173228</v>
      </c>
      <c r="BL1630" s="357">
        <v>7.18613119999994E-2</v>
      </c>
      <c r="BM1630" s="73">
        <v>36</v>
      </c>
      <c r="BN1630" s="107" t="s">
        <v>10367</v>
      </c>
      <c r="BO1630" s="46" t="s">
        <v>3891</v>
      </c>
      <c r="BP1630" s="74" t="s">
        <v>3907</v>
      </c>
      <c r="BQ1630" s="74" t="s">
        <v>5227</v>
      </c>
      <c r="BR1630" s="74" t="s">
        <v>5170</v>
      </c>
      <c r="BS1630" s="74" t="s">
        <v>4451</v>
      </c>
      <c r="BT1630" s="74" t="s">
        <v>4101</v>
      </c>
      <c r="BU1630" s="74" t="s">
        <v>3909</v>
      </c>
      <c r="BV1630" s="74" t="s">
        <v>5228</v>
      </c>
      <c r="BW1630" s="74"/>
      <c r="BX1630" s="74"/>
      <c r="BY1630" s="74"/>
      <c r="BZ1630" s="300" t="s">
        <v>8045</v>
      </c>
      <c r="CA1630" s="356" t="s">
        <v>8046</v>
      </c>
      <c r="CB1630" s="300" t="s">
        <v>8047</v>
      </c>
      <c r="CC1630" s="356" t="s">
        <v>8048</v>
      </c>
      <c r="CD1630" s="311" t="str">
        <f t="shared" si="189"/>
        <v>DISCONTINUED - MR501 RALLY, 17x8, +42mm Offset, 5x4.5, 67.1mm Centerbore, Titanium</v>
      </c>
      <c r="CE1630" s="311" t="s">
        <v>3721</v>
      </c>
      <c r="CF1630" s="311" t="s">
        <v>3720</v>
      </c>
      <c r="CG1630" s="300" t="str">
        <f t="shared" si="188"/>
        <v>RALLY (5XX)</v>
      </c>
    </row>
    <row r="1631" spans="1:87" s="36" customFormat="1" ht="15" customHeight="1">
      <c r="A1631" s="571">
        <f t="shared" si="187"/>
        <v>1628</v>
      </c>
      <c r="B1631" s="3" t="s">
        <v>84</v>
      </c>
      <c r="C1631" s="92" t="s">
        <v>1247</v>
      </c>
      <c r="D1631" s="74" t="s">
        <v>5484</v>
      </c>
      <c r="E1631" s="84" t="s">
        <v>10611</v>
      </c>
      <c r="F1631" s="84" t="s">
        <v>10611</v>
      </c>
      <c r="G1631" s="83"/>
      <c r="H1631" s="83"/>
      <c r="I1631" s="81" t="s">
        <v>3974</v>
      </c>
      <c r="J1631" s="299">
        <v>43886</v>
      </c>
      <c r="K1631" s="506">
        <v>46041</v>
      </c>
      <c r="L1631" s="282" t="s">
        <v>1239</v>
      </c>
      <c r="M1631" s="328">
        <v>356</v>
      </c>
      <c r="N1631" s="85"/>
      <c r="O1631" s="409"/>
      <c r="P1631" s="74">
        <v>17</v>
      </c>
      <c r="Q1631" s="74">
        <v>7.5</v>
      </c>
      <c r="R1631" s="92" t="s">
        <v>1687</v>
      </c>
      <c r="S1631" s="74">
        <v>5</v>
      </c>
      <c r="T1631" s="74">
        <v>130</v>
      </c>
      <c r="U1631" s="74">
        <v>50</v>
      </c>
      <c r="V1631" s="68">
        <v>6.2</v>
      </c>
      <c r="W1631" s="93" t="s">
        <v>85</v>
      </c>
      <c r="X1631" s="77">
        <v>78.099999999999994</v>
      </c>
      <c r="Y1631" s="76">
        <v>27.7</v>
      </c>
      <c r="Z1631" s="47">
        <v>3640</v>
      </c>
      <c r="AA1631" s="81" t="s">
        <v>2165</v>
      </c>
      <c r="AB1631" s="72" t="s">
        <v>2845</v>
      </c>
      <c r="AC1631" s="47" t="s">
        <v>9921</v>
      </c>
      <c r="AD1631" s="74" t="s">
        <v>3940</v>
      </c>
      <c r="AE1631" s="46" t="s">
        <v>8501</v>
      </c>
      <c r="AF1631" s="82">
        <v>22</v>
      </c>
      <c r="AG1631" s="80" t="s">
        <v>85</v>
      </c>
      <c r="AH1631" s="14" t="s">
        <v>85</v>
      </c>
      <c r="AI1631" s="14" t="s">
        <v>85</v>
      </c>
      <c r="AJ1631" s="14" t="s">
        <v>85</v>
      </c>
      <c r="AK1631" s="9" t="s">
        <v>85</v>
      </c>
      <c r="AL1631" s="92" t="s">
        <v>236</v>
      </c>
      <c r="AM1631" s="74" t="s">
        <v>85</v>
      </c>
      <c r="AN1631" s="38" t="s">
        <v>85</v>
      </c>
      <c r="AO1631" s="74" t="s">
        <v>85</v>
      </c>
      <c r="AP1631" s="74">
        <v>19</v>
      </c>
      <c r="AQ1631" s="75">
        <v>60</v>
      </c>
      <c r="AR1631" s="74">
        <v>160</v>
      </c>
      <c r="AS1631" s="34">
        <v>8</v>
      </c>
      <c r="AT1631" s="34">
        <v>14</v>
      </c>
      <c r="AU1631" s="34">
        <v>17</v>
      </c>
      <c r="AV1631" s="34">
        <v>14.6</v>
      </c>
      <c r="AW1631" s="34">
        <v>199.6</v>
      </c>
      <c r="AX1631" s="34">
        <v>189</v>
      </c>
      <c r="AY1631" s="384">
        <v>78.099999999999994</v>
      </c>
      <c r="AZ1631" s="382">
        <v>39.9</v>
      </c>
      <c r="BA1631" s="382">
        <v>39.9</v>
      </c>
      <c r="BB1631" s="49">
        <v>22</v>
      </c>
      <c r="BC1631" s="48">
        <v>0.87</v>
      </c>
      <c r="BD1631" s="3" t="s">
        <v>85</v>
      </c>
      <c r="BE1631" s="412" t="s">
        <v>85</v>
      </c>
      <c r="BF1631" s="3" t="s">
        <v>85</v>
      </c>
      <c r="BG1631" s="412" t="s">
        <v>85</v>
      </c>
      <c r="BH1631" s="70">
        <v>31.7</v>
      </c>
      <c r="BI1631" s="50">
        <v>20.236220472440898</v>
      </c>
      <c r="BJ1631" s="50">
        <v>20.236220472440898</v>
      </c>
      <c r="BK1631" s="50">
        <v>10.4330708661417</v>
      </c>
      <c r="BL1631" s="357">
        <v>7.001193999999944E-2</v>
      </c>
      <c r="BM1631" s="73">
        <v>36</v>
      </c>
      <c r="BN1631" s="107" t="s">
        <v>3771</v>
      </c>
      <c r="BO1631" s="46" t="s">
        <v>3891</v>
      </c>
      <c r="BP1631" s="74" t="s">
        <v>4730</v>
      </c>
      <c r="BQ1631" s="74" t="s">
        <v>3907</v>
      </c>
      <c r="BR1631" s="74" t="s">
        <v>4615</v>
      </c>
      <c r="BS1631" s="74" t="s">
        <v>2734</v>
      </c>
      <c r="BT1631" s="74" t="s">
        <v>4116</v>
      </c>
      <c r="BU1631" s="74" t="s">
        <v>5141</v>
      </c>
      <c r="BV1631" s="74" t="s">
        <v>5127</v>
      </c>
      <c r="BW1631" s="74" t="s">
        <v>4101</v>
      </c>
      <c r="BX1631" s="74" t="s">
        <v>3909</v>
      </c>
      <c r="BY1631" s="74"/>
      <c r="BZ1631" s="300" t="s">
        <v>6305</v>
      </c>
      <c r="CA1631" s="356" t="s">
        <v>8307</v>
      </c>
      <c r="CB1631" s="300" t="s">
        <v>6308</v>
      </c>
      <c r="CC1631" s="356" t="s">
        <v>8308</v>
      </c>
      <c r="CD1631" s="311" t="str">
        <f t="shared" si="189"/>
        <v>DISCONTINUED - MR703 Bead Grip, 17x7.5, +50mm Offset, 5x130, 78.1mm Centerbore, Matte Black</v>
      </c>
      <c r="CE1631" s="311" t="s">
        <v>3721</v>
      </c>
      <c r="CF1631" s="311" t="s">
        <v>3720</v>
      </c>
      <c r="CG1631" s="300" t="str">
        <f t="shared" si="188"/>
        <v>TRAIL (7XX)</v>
      </c>
    </row>
    <row r="1632" spans="1:87" s="36" customFormat="1" ht="15" customHeight="1">
      <c r="A1632" s="571">
        <f t="shared" si="187"/>
        <v>1629</v>
      </c>
      <c r="B1632" s="3" t="s">
        <v>84</v>
      </c>
      <c r="C1632" s="92" t="s">
        <v>1247</v>
      </c>
      <c r="D1632" s="74" t="s">
        <v>5484</v>
      </c>
      <c r="E1632" s="84" t="s">
        <v>10612</v>
      </c>
      <c r="F1632" s="84" t="s">
        <v>10612</v>
      </c>
      <c r="G1632" s="83" t="s">
        <v>2095</v>
      </c>
      <c r="H1632" s="83"/>
      <c r="I1632" s="81" t="s">
        <v>5508</v>
      </c>
      <c r="J1632" s="299">
        <v>44547.416550925926</v>
      </c>
      <c r="K1632" s="506">
        <v>46041</v>
      </c>
      <c r="L1632" s="282" t="s">
        <v>1239</v>
      </c>
      <c r="M1632" s="328">
        <v>408</v>
      </c>
      <c r="N1632" s="85"/>
      <c r="O1632" s="409"/>
      <c r="P1632" s="74">
        <v>17</v>
      </c>
      <c r="Q1632" s="8">
        <v>9</v>
      </c>
      <c r="R1632" s="92" t="s">
        <v>1699</v>
      </c>
      <c r="S1632" s="74">
        <v>8</v>
      </c>
      <c r="T1632" s="74">
        <v>6.5</v>
      </c>
      <c r="U1632" s="74">
        <v>-12</v>
      </c>
      <c r="V1632" s="68">
        <v>4.57</v>
      </c>
      <c r="W1632" s="95" t="s">
        <v>85</v>
      </c>
      <c r="X1632" s="77">
        <v>130.81</v>
      </c>
      <c r="Y1632" s="76">
        <v>27.75</v>
      </c>
      <c r="Z1632" s="47">
        <v>3640</v>
      </c>
      <c r="AA1632" s="81" t="s">
        <v>2516</v>
      </c>
      <c r="AB1632" s="71" t="s">
        <v>2850</v>
      </c>
      <c r="AC1632" s="47" t="s">
        <v>9721</v>
      </c>
      <c r="AD1632" s="74" t="s">
        <v>3944</v>
      </c>
      <c r="AE1632" s="46" t="s">
        <v>8503</v>
      </c>
      <c r="AF1632" s="82">
        <v>33</v>
      </c>
      <c r="AG1632" s="80" t="s">
        <v>85</v>
      </c>
      <c r="AH1632" s="80" t="s">
        <v>85</v>
      </c>
      <c r="AI1632" s="3" t="s">
        <v>2863</v>
      </c>
      <c r="AJ1632" s="80" t="s">
        <v>85</v>
      </c>
      <c r="AK1632" s="9" t="s">
        <v>85</v>
      </c>
      <c r="AL1632" s="92" t="s">
        <v>237</v>
      </c>
      <c r="AM1632" s="74" t="s">
        <v>85</v>
      </c>
      <c r="AN1632" s="38" t="s">
        <v>85</v>
      </c>
      <c r="AO1632" s="74" t="s">
        <v>85</v>
      </c>
      <c r="AP1632" s="75">
        <v>16.2</v>
      </c>
      <c r="AQ1632" s="75">
        <v>60</v>
      </c>
      <c r="AR1632" s="74">
        <v>200</v>
      </c>
      <c r="AS1632" s="34">
        <v>0</v>
      </c>
      <c r="AT1632" s="34">
        <v>0</v>
      </c>
      <c r="AU1632" s="34">
        <v>28.6</v>
      </c>
      <c r="AV1632" s="34">
        <v>55.6</v>
      </c>
      <c r="AW1632" s="34">
        <v>209.9</v>
      </c>
      <c r="AX1632" s="34">
        <v>205</v>
      </c>
      <c r="AY1632" s="384">
        <v>123.1</v>
      </c>
      <c r="AZ1632" s="382">
        <v>92</v>
      </c>
      <c r="BA1632" s="382">
        <v>92</v>
      </c>
      <c r="BB1632" s="49">
        <v>30</v>
      </c>
      <c r="BC1632" s="48">
        <v>1.18</v>
      </c>
      <c r="BD1632" s="3" t="s">
        <v>85</v>
      </c>
      <c r="BE1632" s="412" t="s">
        <v>85</v>
      </c>
      <c r="BF1632" s="3" t="s">
        <v>85</v>
      </c>
      <c r="BG1632" s="412" t="s">
        <v>85</v>
      </c>
      <c r="BH1632" s="70">
        <v>33.35</v>
      </c>
      <c r="BI1632" s="50">
        <v>20.236220472440898</v>
      </c>
      <c r="BJ1632" s="50">
        <v>20.236220472440898</v>
      </c>
      <c r="BK1632" s="50">
        <v>12.4409448818898</v>
      </c>
      <c r="BL1632" s="357">
        <v>8.348593599999983E-2</v>
      </c>
      <c r="BM1632" s="73">
        <v>36</v>
      </c>
      <c r="BN1632" s="107" t="s">
        <v>10337</v>
      </c>
      <c r="BO1632" s="46" t="s">
        <v>3891</v>
      </c>
      <c r="BP1632" s="74" t="s">
        <v>4730</v>
      </c>
      <c r="BQ1632" s="74" t="s">
        <v>3907</v>
      </c>
      <c r="BR1632" s="74" t="s">
        <v>4615</v>
      </c>
      <c r="BS1632" s="74" t="s">
        <v>2734</v>
      </c>
      <c r="BT1632" s="74" t="s">
        <v>4116</v>
      </c>
      <c r="BU1632" s="74" t="s">
        <v>5141</v>
      </c>
      <c r="BV1632" s="74" t="s">
        <v>5127</v>
      </c>
      <c r="BW1632" s="74" t="s">
        <v>4101</v>
      </c>
      <c r="BX1632" s="74" t="s">
        <v>3909</v>
      </c>
      <c r="BY1632" s="74"/>
      <c r="BZ1632" s="300" t="s">
        <v>8330</v>
      </c>
      <c r="CA1632" s="356" t="s">
        <v>8331</v>
      </c>
      <c r="CB1632" s="300" t="s">
        <v>8332</v>
      </c>
      <c r="CC1632" s="356" t="s">
        <v>8333</v>
      </c>
      <c r="CD1632" s="311" t="str">
        <f t="shared" si="189"/>
        <v>DISCONTINUED - MR703 Bead Grip, 17x9, -12mm Offset, 8x6.5, 130.81mm Centerbore, Gloss Titanium</v>
      </c>
      <c r="CE1632" s="311" t="s">
        <v>3721</v>
      </c>
      <c r="CF1632" s="311" t="s">
        <v>3720</v>
      </c>
      <c r="CG1632" s="300" t="str">
        <f t="shared" si="188"/>
        <v>TRAIL (7XX)</v>
      </c>
    </row>
    <row r="1633" spans="1:85" s="36" customFormat="1" ht="15" customHeight="1">
      <c r="A1633" s="571">
        <f t="shared" si="187"/>
        <v>1630</v>
      </c>
      <c r="B1633" s="13" t="s">
        <v>84</v>
      </c>
      <c r="C1633" s="97" t="s">
        <v>1247</v>
      </c>
      <c r="D1633" s="75" t="s">
        <v>5489</v>
      </c>
      <c r="E1633" s="84" t="s">
        <v>10613</v>
      </c>
      <c r="F1633" s="84" t="s">
        <v>10613</v>
      </c>
      <c r="G1633" s="83"/>
      <c r="H1633" s="83"/>
      <c r="I1633" s="72" t="s">
        <v>5424</v>
      </c>
      <c r="J1633" s="306">
        <v>44518.655578703707</v>
      </c>
      <c r="K1633" s="506">
        <v>46041</v>
      </c>
      <c r="L1633" s="282" t="s">
        <v>1239</v>
      </c>
      <c r="M1633" s="328">
        <v>335</v>
      </c>
      <c r="N1633" s="85"/>
      <c r="O1633" s="409"/>
      <c r="P1633" s="75">
        <v>16</v>
      </c>
      <c r="Q1633" s="76">
        <v>7</v>
      </c>
      <c r="R1633" s="92" t="s">
        <v>1684</v>
      </c>
      <c r="S1633" s="75">
        <v>5</v>
      </c>
      <c r="T1633" s="75">
        <v>100</v>
      </c>
      <c r="U1633" s="75">
        <v>30</v>
      </c>
      <c r="V1633" s="77">
        <v>5.17</v>
      </c>
      <c r="W1633" s="95" t="s">
        <v>85</v>
      </c>
      <c r="X1633" s="68">
        <v>56.1</v>
      </c>
      <c r="Y1633" s="39">
        <v>17.55</v>
      </c>
      <c r="Z1633" s="47">
        <v>1850</v>
      </c>
      <c r="AA1633" s="43" t="s">
        <v>2165</v>
      </c>
      <c r="AB1633" s="72" t="s">
        <v>2845</v>
      </c>
      <c r="AC1633" s="47" t="s">
        <v>9885</v>
      </c>
      <c r="AD1633" s="74" t="s">
        <v>3939</v>
      </c>
      <c r="AE1633" s="46" t="s">
        <v>8501</v>
      </c>
      <c r="AF1633" s="82">
        <v>22</v>
      </c>
      <c r="AG1633" s="14" t="s">
        <v>85</v>
      </c>
      <c r="AH1633" s="14" t="s">
        <v>85</v>
      </c>
      <c r="AI1633" s="13" t="s">
        <v>85</v>
      </c>
      <c r="AJ1633" s="14" t="s">
        <v>85</v>
      </c>
      <c r="AK1633" s="9" t="s">
        <v>85</v>
      </c>
      <c r="AL1633" s="92" t="s">
        <v>236</v>
      </c>
      <c r="AM1633" s="75" t="s">
        <v>85</v>
      </c>
      <c r="AN1633" s="38" t="s">
        <v>85</v>
      </c>
      <c r="AO1633" s="75" t="s">
        <v>85</v>
      </c>
      <c r="AP1633" s="75">
        <v>16.2</v>
      </c>
      <c r="AQ1633" s="75">
        <v>60</v>
      </c>
      <c r="AR1633" s="75">
        <v>150</v>
      </c>
      <c r="AS1633" s="34">
        <v>14</v>
      </c>
      <c r="AT1633" s="34">
        <v>22.6</v>
      </c>
      <c r="AU1633" s="25">
        <v>33</v>
      </c>
      <c r="AV1633" s="34">
        <v>42.8</v>
      </c>
      <c r="AW1633" s="25">
        <v>193.6</v>
      </c>
      <c r="AX1633" s="67">
        <v>182</v>
      </c>
      <c r="AY1633" s="384">
        <v>56.1</v>
      </c>
      <c r="AZ1633" s="382">
        <v>34.409999999999997</v>
      </c>
      <c r="BA1633" s="382">
        <v>34.409999999999997</v>
      </c>
      <c r="BB1633" s="49">
        <v>0</v>
      </c>
      <c r="BC1633" s="48">
        <v>0</v>
      </c>
      <c r="BD1633" s="13" t="s">
        <v>85</v>
      </c>
      <c r="BE1633" s="412" t="s">
        <v>85</v>
      </c>
      <c r="BF1633" s="13" t="s">
        <v>85</v>
      </c>
      <c r="BG1633" s="412" t="s">
        <v>85</v>
      </c>
      <c r="BH1633" s="70">
        <v>21.55</v>
      </c>
      <c r="BI1633" s="50">
        <v>19.09</v>
      </c>
      <c r="BJ1633" s="50">
        <v>19.09</v>
      </c>
      <c r="BK1633" s="50">
        <v>10.24</v>
      </c>
      <c r="BL1633" s="357">
        <v>6.1152323564527607E-2</v>
      </c>
      <c r="BM1633" s="73">
        <v>36</v>
      </c>
      <c r="BN1633" s="107" t="s">
        <v>3771</v>
      </c>
      <c r="BO1633" s="46" t="s">
        <v>3891</v>
      </c>
      <c r="BP1633" s="74" t="s">
        <v>4730</v>
      </c>
      <c r="BQ1633" s="74" t="s">
        <v>3907</v>
      </c>
      <c r="BR1633" s="74" t="s">
        <v>5161</v>
      </c>
      <c r="BS1633" s="74" t="s">
        <v>2734</v>
      </c>
      <c r="BT1633" s="74" t="s">
        <v>5619</v>
      </c>
      <c r="BU1633" s="74" t="s">
        <v>5126</v>
      </c>
      <c r="BV1633" s="74" t="s">
        <v>5620</v>
      </c>
      <c r="BW1633" s="74" t="s">
        <v>4101</v>
      </c>
      <c r="BX1633" s="74" t="s">
        <v>3909</v>
      </c>
      <c r="BY1633" s="74"/>
      <c r="BZ1633" s="334" t="s">
        <v>6391</v>
      </c>
      <c r="CA1633" s="364" t="s">
        <v>7390</v>
      </c>
      <c r="CB1633" s="337" t="s">
        <v>6394</v>
      </c>
      <c r="CC1633" s="364" t="s">
        <v>7391</v>
      </c>
      <c r="CD1633" s="311" t="str">
        <f t="shared" si="189"/>
        <v>DISCONTINUED - MR707 Bead Grip, 16x7, +30mm Offset, 5x100, 56.1mm Centerbore, Matte Black</v>
      </c>
      <c r="CE1633" s="311" t="s">
        <v>3721</v>
      </c>
      <c r="CF1633" s="311" t="s">
        <v>3720</v>
      </c>
      <c r="CG1633" s="300" t="str">
        <f t="shared" si="188"/>
        <v>TRAIL (7XX)</v>
      </c>
    </row>
    <row r="1634" spans="1:85" s="36" customFormat="1" ht="15" customHeight="1">
      <c r="A1634" s="571">
        <f t="shared" si="187"/>
        <v>1631</v>
      </c>
      <c r="B1634" s="408" t="s">
        <v>84</v>
      </c>
      <c r="C1634" s="408" t="s">
        <v>1038</v>
      </c>
      <c r="D1634" s="408" t="s">
        <v>1080</v>
      </c>
      <c r="E1634" s="84" t="s">
        <v>10614</v>
      </c>
      <c r="F1634" s="84" t="s">
        <v>10614</v>
      </c>
      <c r="G1634" s="83"/>
      <c r="H1634" s="83"/>
      <c r="I1634" s="72" t="s">
        <v>263</v>
      </c>
      <c r="J1634" s="305">
        <v>40544</v>
      </c>
      <c r="K1634" s="417">
        <v>46072</v>
      </c>
      <c r="L1634" s="282" t="s">
        <v>1239</v>
      </c>
      <c r="M1634" s="328">
        <v>299</v>
      </c>
      <c r="N1634" s="85"/>
      <c r="O1634" s="409"/>
      <c r="P1634" s="408">
        <v>16</v>
      </c>
      <c r="Q1634" s="8">
        <v>8</v>
      </c>
      <c r="R1634" s="408" t="s">
        <v>1089</v>
      </c>
      <c r="S1634" s="3">
        <v>6</v>
      </c>
      <c r="T1634" s="3">
        <v>5.5</v>
      </c>
      <c r="U1634" s="3">
        <v>0</v>
      </c>
      <c r="V1634" s="16">
        <v>4.5</v>
      </c>
      <c r="W1634" s="410" t="s">
        <v>85</v>
      </c>
      <c r="X1634" s="16">
        <v>108</v>
      </c>
      <c r="Y1634" s="8">
        <v>26.04</v>
      </c>
      <c r="Z1634" s="47">
        <v>2100</v>
      </c>
      <c r="AA1634" s="72" t="s">
        <v>2165</v>
      </c>
      <c r="AB1634" s="72" t="s">
        <v>2845</v>
      </c>
      <c r="AC1634" s="47" t="s">
        <v>10615</v>
      </c>
      <c r="AD1634" s="73" t="s">
        <v>1538</v>
      </c>
      <c r="AE1634" s="46" t="s">
        <v>8503</v>
      </c>
      <c r="AF1634" s="82">
        <v>33</v>
      </c>
      <c r="AG1634" s="80" t="s">
        <v>85</v>
      </c>
      <c r="AH1634" s="73" t="s">
        <v>85</v>
      </c>
      <c r="AI1634" s="408" t="s">
        <v>2859</v>
      </c>
      <c r="AJ1634" s="408" t="s">
        <v>1826</v>
      </c>
      <c r="AK1634" s="9">
        <v>1.1000000000000001</v>
      </c>
      <c r="AL1634" s="408" t="s">
        <v>237</v>
      </c>
      <c r="AM1634" s="408" t="s">
        <v>85</v>
      </c>
      <c r="AN1634" s="38" t="s">
        <v>85</v>
      </c>
      <c r="AO1634" s="408" t="s">
        <v>85</v>
      </c>
      <c r="AP1634" s="75">
        <v>16.2</v>
      </c>
      <c r="AQ1634" s="75">
        <v>60</v>
      </c>
      <c r="AR1634" s="408">
        <v>178</v>
      </c>
      <c r="AS1634" s="25">
        <v>0</v>
      </c>
      <c r="AT1634" s="25">
        <v>15.8</v>
      </c>
      <c r="AU1634" s="25">
        <v>28.3</v>
      </c>
      <c r="AV1634" s="25">
        <v>27.2</v>
      </c>
      <c r="AW1634" s="25">
        <v>193.3</v>
      </c>
      <c r="AX1634" s="411">
        <v>189.6</v>
      </c>
      <c r="AY1634" s="410">
        <v>106.4</v>
      </c>
      <c r="AZ1634" s="49">
        <v>55</v>
      </c>
      <c r="BA1634" s="49">
        <v>55</v>
      </c>
      <c r="BB1634" s="49">
        <v>64</v>
      </c>
      <c r="BC1634" s="48">
        <v>2.52</v>
      </c>
      <c r="BD1634" s="408" t="s">
        <v>85</v>
      </c>
      <c r="BE1634" s="412" t="s">
        <v>85</v>
      </c>
      <c r="BF1634" s="408" t="s">
        <v>85</v>
      </c>
      <c r="BG1634" s="412" t="s">
        <v>85</v>
      </c>
      <c r="BH1634" s="70">
        <v>29.931426462633549</v>
      </c>
      <c r="BI1634" s="50">
        <v>19.055118110236201</v>
      </c>
      <c r="BJ1634" s="50">
        <v>19.055118110236201</v>
      </c>
      <c r="BK1634" s="50">
        <v>10.944881889763799</v>
      </c>
      <c r="BL1634" s="357">
        <v>6.5123167999999981E-2</v>
      </c>
      <c r="BM1634" s="73">
        <v>36</v>
      </c>
      <c r="BN1634" s="107" t="s">
        <v>3771</v>
      </c>
      <c r="BO1634" s="46" t="s">
        <v>3891</v>
      </c>
      <c r="BP1634" s="74" t="s">
        <v>3907</v>
      </c>
      <c r="BQ1634" s="74" t="s">
        <v>5194</v>
      </c>
      <c r="BR1634" s="74" t="s">
        <v>5195</v>
      </c>
      <c r="BS1634" s="74" t="s">
        <v>5169</v>
      </c>
      <c r="BT1634" s="74" t="s">
        <v>5196</v>
      </c>
      <c r="BU1634" s="74" t="s">
        <v>5197</v>
      </c>
      <c r="BV1634" s="74" t="s">
        <v>3909</v>
      </c>
      <c r="BW1634" s="74"/>
      <c r="BX1634" s="74"/>
      <c r="BY1634" s="74"/>
      <c r="BZ1634" s="300" t="s">
        <v>7721</v>
      </c>
      <c r="CA1634" s="413" t="s">
        <v>7722</v>
      </c>
      <c r="CB1634" s="300" t="s">
        <v>7717</v>
      </c>
      <c r="CC1634" s="413" t="s">
        <v>7720</v>
      </c>
      <c r="CD1634" s="311" t="str">
        <f t="shared" si="189"/>
        <v>DISCONTINUED - MR301 The Standard, 16x8, 0mm Offset, 6x5.5, 108mm Centerbore, Matte Black</v>
      </c>
      <c r="CE1634" s="311" t="s">
        <v>3721</v>
      </c>
      <c r="CF1634" s="311" t="s">
        <v>3720</v>
      </c>
      <c r="CG1634" s="300" t="str">
        <f t="shared" si="188"/>
        <v>STREET (3XX)</v>
      </c>
    </row>
    <row r="1635" spans="1:85" s="36" customFormat="1" ht="15" customHeight="1">
      <c r="A1635" s="571">
        <f t="shared" si="187"/>
        <v>1632</v>
      </c>
      <c r="B1635" s="408" t="s">
        <v>84</v>
      </c>
      <c r="C1635" s="408" t="s">
        <v>1038</v>
      </c>
      <c r="D1635" s="408" t="s">
        <v>1080</v>
      </c>
      <c r="E1635" s="84" t="s">
        <v>10616</v>
      </c>
      <c r="F1635" s="84" t="s">
        <v>10616</v>
      </c>
      <c r="G1635" s="83"/>
      <c r="H1635" s="83"/>
      <c r="I1635" s="72" t="s">
        <v>312</v>
      </c>
      <c r="J1635" s="305">
        <v>40544</v>
      </c>
      <c r="K1635" s="417">
        <v>46072</v>
      </c>
      <c r="L1635" s="282" t="s">
        <v>1239</v>
      </c>
      <c r="M1635" s="328">
        <v>387</v>
      </c>
      <c r="N1635" s="85"/>
      <c r="O1635" s="409"/>
      <c r="P1635" s="408">
        <v>18</v>
      </c>
      <c r="Q1635" s="8">
        <v>9</v>
      </c>
      <c r="R1635" s="408" t="s">
        <v>1089</v>
      </c>
      <c r="S1635" s="3">
        <v>6</v>
      </c>
      <c r="T1635" s="3">
        <v>5.5</v>
      </c>
      <c r="U1635" s="3">
        <v>18</v>
      </c>
      <c r="V1635" s="16">
        <v>5.75</v>
      </c>
      <c r="W1635" s="410" t="s">
        <v>85</v>
      </c>
      <c r="X1635" s="16">
        <v>108</v>
      </c>
      <c r="Y1635" s="8">
        <v>30.61</v>
      </c>
      <c r="Z1635" s="47">
        <v>2650</v>
      </c>
      <c r="AA1635" s="72" t="s">
        <v>2165</v>
      </c>
      <c r="AB1635" s="72" t="s">
        <v>2845</v>
      </c>
      <c r="AC1635" s="47" t="s">
        <v>9733</v>
      </c>
      <c r="AD1635" s="73" t="s">
        <v>1538</v>
      </c>
      <c r="AE1635" s="46" t="s">
        <v>8503</v>
      </c>
      <c r="AF1635" s="82">
        <v>33</v>
      </c>
      <c r="AG1635" s="80" t="s">
        <v>85</v>
      </c>
      <c r="AH1635" s="408" t="s">
        <v>85</v>
      </c>
      <c r="AI1635" s="408" t="s">
        <v>2859</v>
      </c>
      <c r="AJ1635" s="408" t="s">
        <v>1826</v>
      </c>
      <c r="AK1635" s="9">
        <v>1.1000000000000001</v>
      </c>
      <c r="AL1635" s="408" t="s">
        <v>237</v>
      </c>
      <c r="AM1635" s="408" t="s">
        <v>85</v>
      </c>
      <c r="AN1635" s="38" t="s">
        <v>85</v>
      </c>
      <c r="AO1635" s="408" t="s">
        <v>85</v>
      </c>
      <c r="AP1635" s="75">
        <v>16.2</v>
      </c>
      <c r="AQ1635" s="75">
        <v>60</v>
      </c>
      <c r="AR1635" s="408">
        <v>178</v>
      </c>
      <c r="AS1635" s="25">
        <v>0.7</v>
      </c>
      <c r="AT1635" s="25">
        <v>16</v>
      </c>
      <c r="AU1635" s="25">
        <v>29.3</v>
      </c>
      <c r="AV1635" s="25">
        <v>30.3</v>
      </c>
      <c r="AW1635" s="25">
        <v>218.9</v>
      </c>
      <c r="AX1635" s="411">
        <v>214.1</v>
      </c>
      <c r="AY1635" s="410">
        <v>106.4</v>
      </c>
      <c r="AZ1635" s="49">
        <v>55</v>
      </c>
      <c r="BA1635" s="49">
        <v>55</v>
      </c>
      <c r="BB1635" s="49">
        <v>94</v>
      </c>
      <c r="BC1635" s="48">
        <v>3.7</v>
      </c>
      <c r="BD1635" s="408" t="s">
        <v>85</v>
      </c>
      <c r="BE1635" s="412" t="s">
        <v>85</v>
      </c>
      <c r="BF1635" s="408" t="s">
        <v>85</v>
      </c>
      <c r="BG1635" s="412" t="s">
        <v>85</v>
      </c>
      <c r="BH1635" s="70">
        <v>34.928571072157439</v>
      </c>
      <c r="BI1635" s="50">
        <v>21.141732283464599</v>
      </c>
      <c r="BJ1635" s="50">
        <v>21.141732283464599</v>
      </c>
      <c r="BK1635" s="50">
        <v>11.929133858267701</v>
      </c>
      <c r="BL1635" s="357">
        <v>8.7375807000000152E-2</v>
      </c>
      <c r="BM1635" s="73">
        <v>36</v>
      </c>
      <c r="BN1635" s="107" t="s">
        <v>3771</v>
      </c>
      <c r="BO1635" s="46" t="s">
        <v>3891</v>
      </c>
      <c r="BP1635" s="74" t="s">
        <v>3907</v>
      </c>
      <c r="BQ1635" s="74" t="s">
        <v>5194</v>
      </c>
      <c r="BR1635" s="74" t="s">
        <v>5195</v>
      </c>
      <c r="BS1635" s="74" t="s">
        <v>5169</v>
      </c>
      <c r="BT1635" s="74" t="s">
        <v>5196</v>
      </c>
      <c r="BU1635" s="74" t="s">
        <v>5197</v>
      </c>
      <c r="BV1635" s="74" t="s">
        <v>3909</v>
      </c>
      <c r="BW1635" s="74"/>
      <c r="BX1635" s="74"/>
      <c r="BY1635" s="74"/>
      <c r="BZ1635" s="300" t="s">
        <v>7721</v>
      </c>
      <c r="CA1635" s="413" t="s">
        <v>7722</v>
      </c>
      <c r="CB1635" s="300" t="s">
        <v>7717</v>
      </c>
      <c r="CC1635" s="413" t="s">
        <v>7720</v>
      </c>
      <c r="CD1635" s="311" t="str">
        <f t="shared" ref="CD1635:CD1659" si="190">CONCATENATE("DISCONTINUED"," ","-"," ",D1635,", ",P1635,"x",Q1635,", ",IF(W1635="N/A", "", CONCATENATE(W1635, "/")),IF(U1635&gt;0, CONCATENATE("+",U1635), U1635),"mm Offset, ",R1635,", ",X1635,"mm Centerbore, ",PROPER(AA1635), "", IF(BF1635="N/A", "", CONCATENATE(", w/ ", BF1635)))</f>
        <v>DISCONTINUED - MR301 The Standard, 18x9, +18mm Offset, 6x5.5, 108mm Centerbore, Matte Black</v>
      </c>
      <c r="CE1635" s="311" t="s">
        <v>3721</v>
      </c>
      <c r="CF1635" s="311" t="s">
        <v>3720</v>
      </c>
      <c r="CG1635" s="300" t="str">
        <f t="shared" ref="CG1635:CG1659" si="191">C1635</f>
        <v>STREET (3XX)</v>
      </c>
    </row>
    <row r="1636" spans="1:85" s="36" customFormat="1" ht="15" customHeight="1">
      <c r="A1636" s="571">
        <f t="shared" si="187"/>
        <v>1633</v>
      </c>
      <c r="B1636" s="3" t="s">
        <v>84</v>
      </c>
      <c r="C1636" s="92" t="s">
        <v>1060</v>
      </c>
      <c r="D1636" s="74" t="s">
        <v>907</v>
      </c>
      <c r="E1636" s="84" t="s">
        <v>10617</v>
      </c>
      <c r="F1636" s="84" t="s">
        <v>10617</v>
      </c>
      <c r="G1636" s="83" t="s">
        <v>2095</v>
      </c>
      <c r="H1636" s="83"/>
      <c r="I1636" s="71" t="s">
        <v>947</v>
      </c>
      <c r="J1636" s="305">
        <v>42736</v>
      </c>
      <c r="K1636" s="417">
        <v>46072</v>
      </c>
      <c r="L1636" s="282" t="s">
        <v>1239</v>
      </c>
      <c r="M1636" s="328">
        <v>469</v>
      </c>
      <c r="N1636" s="85"/>
      <c r="O1636" s="409"/>
      <c r="P1636" s="74">
        <v>20</v>
      </c>
      <c r="Q1636" s="76">
        <v>12</v>
      </c>
      <c r="R1636" s="92" t="s">
        <v>1700</v>
      </c>
      <c r="S1636" s="74">
        <v>8</v>
      </c>
      <c r="T1636" s="74">
        <v>170</v>
      </c>
      <c r="U1636" s="74">
        <v>-52</v>
      </c>
      <c r="V1636" s="77">
        <v>4.5</v>
      </c>
      <c r="W1636" s="93" t="s">
        <v>85</v>
      </c>
      <c r="X1636" s="77">
        <v>125</v>
      </c>
      <c r="Y1636" s="76">
        <v>44.58</v>
      </c>
      <c r="Z1636" s="47">
        <v>3640</v>
      </c>
      <c r="AA1636" s="81" t="s">
        <v>2165</v>
      </c>
      <c r="AB1636" s="72" t="s">
        <v>2845</v>
      </c>
      <c r="AC1636" s="47" t="s">
        <v>9789</v>
      </c>
      <c r="AD1636" s="74" t="s">
        <v>1577</v>
      </c>
      <c r="AE1636" s="46" t="s">
        <v>8502</v>
      </c>
      <c r="AF1636" s="82">
        <v>33</v>
      </c>
      <c r="AG1636" s="73" t="s">
        <v>85</v>
      </c>
      <c r="AH1636" s="3" t="s">
        <v>1787</v>
      </c>
      <c r="AI1636" s="73" t="s">
        <v>85</v>
      </c>
      <c r="AJ1636" s="92" t="s">
        <v>1826</v>
      </c>
      <c r="AK1636" s="9">
        <v>1.1000000000000001</v>
      </c>
      <c r="AL1636" s="92" t="s">
        <v>236</v>
      </c>
      <c r="AM1636" s="74" t="s">
        <v>85</v>
      </c>
      <c r="AN1636" s="38" t="s">
        <v>85</v>
      </c>
      <c r="AO1636" s="74" t="s">
        <v>85</v>
      </c>
      <c r="AP1636" s="75">
        <v>16.2</v>
      </c>
      <c r="AQ1636" s="75">
        <v>60</v>
      </c>
      <c r="AR1636" s="74">
        <v>200</v>
      </c>
      <c r="AS1636" s="34">
        <v>3</v>
      </c>
      <c r="AT1636" s="34">
        <v>3</v>
      </c>
      <c r="AU1636" s="34">
        <v>23</v>
      </c>
      <c r="AV1636" s="34">
        <v>37</v>
      </c>
      <c r="AW1636" s="34">
        <v>246</v>
      </c>
      <c r="AX1636" s="94">
        <v>241</v>
      </c>
      <c r="AY1636" s="77">
        <v>124</v>
      </c>
      <c r="AZ1636" s="49">
        <v>108.5</v>
      </c>
      <c r="BA1636" s="49">
        <v>108.5</v>
      </c>
      <c r="BB1636" s="49">
        <v>125</v>
      </c>
      <c r="BC1636" s="48">
        <v>4.92</v>
      </c>
      <c r="BD1636" s="3" t="s">
        <v>85</v>
      </c>
      <c r="BE1636" s="412" t="s">
        <v>85</v>
      </c>
      <c r="BF1636" s="3" t="s">
        <v>85</v>
      </c>
      <c r="BG1636" s="412" t="s">
        <v>85</v>
      </c>
      <c r="BH1636" s="70">
        <v>50.133118420841157</v>
      </c>
      <c r="BI1636" s="50">
        <v>23.228346456692901</v>
      </c>
      <c r="BJ1636" s="50">
        <v>23.228346456692901</v>
      </c>
      <c r="BK1636" s="50">
        <v>14.96</v>
      </c>
      <c r="BL1636" s="357">
        <v>0.13227243039999984</v>
      </c>
      <c r="BM1636" s="408">
        <v>20</v>
      </c>
      <c r="BN1636" s="107" t="s">
        <v>3771</v>
      </c>
      <c r="BO1636" s="46" t="s">
        <v>3891</v>
      </c>
      <c r="BP1636" s="74" t="s">
        <v>3907</v>
      </c>
      <c r="BQ1636" s="74" t="s">
        <v>4615</v>
      </c>
      <c r="BR1636" s="74" t="s">
        <v>5198</v>
      </c>
      <c r="BS1636" s="74" t="s">
        <v>5199</v>
      </c>
      <c r="BT1636" s="74" t="s">
        <v>4451</v>
      </c>
      <c r="BU1636" s="74" t="s">
        <v>4101</v>
      </c>
      <c r="BV1636" s="74" t="s">
        <v>3909</v>
      </c>
      <c r="BW1636" s="74"/>
      <c r="BX1636" s="74"/>
      <c r="BY1636" s="74"/>
      <c r="BZ1636" s="300" t="s">
        <v>8091</v>
      </c>
      <c r="CA1636" s="356" t="s">
        <v>8095</v>
      </c>
      <c r="CB1636" s="300" t="s">
        <v>8096</v>
      </c>
      <c r="CC1636" s="356" t="s">
        <v>8097</v>
      </c>
      <c r="CD1636" s="311" t="str">
        <f t="shared" si="190"/>
        <v>DISCONTINUED - MR605 NV, 20x12, -52mm Offset, 8x170, 125mm Centerbore, Matte Black</v>
      </c>
      <c r="CE1636" s="311" t="s">
        <v>3721</v>
      </c>
      <c r="CF1636" s="311" t="s">
        <v>3720</v>
      </c>
      <c r="CG1636" s="300" t="str">
        <f t="shared" si="191"/>
        <v>DISCO (6XX)</v>
      </c>
    </row>
    <row r="1637" spans="1:85" s="36" customFormat="1" ht="15" customHeight="1">
      <c r="A1637" s="571">
        <f t="shared" si="187"/>
        <v>1634</v>
      </c>
      <c r="B1637" s="13" t="s">
        <v>84</v>
      </c>
      <c r="C1637" s="97" t="s">
        <v>6891</v>
      </c>
      <c r="D1637" s="75" t="s">
        <v>6887</v>
      </c>
      <c r="E1637" s="84" t="s">
        <v>10618</v>
      </c>
      <c r="F1637" s="84" t="s">
        <v>10618</v>
      </c>
      <c r="G1637" s="83" t="s">
        <v>2095</v>
      </c>
      <c r="H1637" s="83"/>
      <c r="I1637" s="72" t="s">
        <v>7001</v>
      </c>
      <c r="J1637" s="102">
        <v>45349.429861111108</v>
      </c>
      <c r="K1637" s="417">
        <v>46072</v>
      </c>
      <c r="L1637" s="282" t="s">
        <v>1239</v>
      </c>
      <c r="M1637" s="328">
        <v>549</v>
      </c>
      <c r="N1637" s="85"/>
      <c r="O1637" s="409"/>
      <c r="P1637" s="75">
        <v>22</v>
      </c>
      <c r="Q1637" s="8">
        <v>12</v>
      </c>
      <c r="R1637" s="92" t="s">
        <v>1089</v>
      </c>
      <c r="S1637" s="92">
        <v>6</v>
      </c>
      <c r="T1637" s="75">
        <v>5.5</v>
      </c>
      <c r="U1637" s="75">
        <v>-40</v>
      </c>
      <c r="V1637" s="77">
        <v>4.9000000000000004</v>
      </c>
      <c r="W1637" s="95" t="s">
        <v>85</v>
      </c>
      <c r="X1637" s="68">
        <v>106.25</v>
      </c>
      <c r="Y1637" s="39">
        <v>40.565056242017469</v>
      </c>
      <c r="Z1637" s="47">
        <v>2650</v>
      </c>
      <c r="AA1637" s="43" t="s">
        <v>5147</v>
      </c>
      <c r="AB1637" s="72" t="s">
        <v>173</v>
      </c>
      <c r="AC1637" s="47" t="s">
        <v>10619</v>
      </c>
      <c r="AD1637" s="74" t="s">
        <v>7425</v>
      </c>
      <c r="AE1637" s="46" t="s">
        <v>8501</v>
      </c>
      <c r="AF1637" s="82">
        <v>22</v>
      </c>
      <c r="AG1637" s="14" t="s">
        <v>85</v>
      </c>
      <c r="AH1637" s="9" t="s">
        <v>85</v>
      </c>
      <c r="AI1637" s="9" t="s">
        <v>85</v>
      </c>
      <c r="AJ1637" s="14" t="s">
        <v>85</v>
      </c>
      <c r="AK1637" s="9" t="s">
        <v>85</v>
      </c>
      <c r="AL1637" s="92" t="s">
        <v>236</v>
      </c>
      <c r="AM1637" s="75" t="s">
        <v>1649</v>
      </c>
      <c r="AN1637" s="38">
        <v>2.75</v>
      </c>
      <c r="AO1637" s="3">
        <v>78.3</v>
      </c>
      <c r="AP1637" s="75">
        <v>16.2</v>
      </c>
      <c r="AQ1637" s="75">
        <v>60</v>
      </c>
      <c r="AR1637" s="75">
        <v>170</v>
      </c>
      <c r="AS1637" s="34">
        <v>13.3</v>
      </c>
      <c r="AT1637" s="34">
        <v>28</v>
      </c>
      <c r="AU1637" s="25">
        <v>40.5</v>
      </c>
      <c r="AV1637" s="34">
        <v>47.6</v>
      </c>
      <c r="AW1637" s="25">
        <v>267.89999999999998</v>
      </c>
      <c r="AX1637" s="67">
        <v>260.8</v>
      </c>
      <c r="AY1637" s="77">
        <v>94.8</v>
      </c>
      <c r="AZ1637" s="49">
        <v>41.2</v>
      </c>
      <c r="BA1637" s="49">
        <v>55.9</v>
      </c>
      <c r="BB1637" s="49">
        <v>133.19999999999999</v>
      </c>
      <c r="BC1637" s="48">
        <v>5.24</v>
      </c>
      <c r="BD1637" s="13" t="s">
        <v>85</v>
      </c>
      <c r="BE1637" s="412" t="s">
        <v>85</v>
      </c>
      <c r="BF1637" s="13" t="s">
        <v>85</v>
      </c>
      <c r="BG1637" s="412" t="s">
        <v>85</v>
      </c>
      <c r="BH1637" s="70">
        <v>45.065056242017469</v>
      </c>
      <c r="BI1637" s="50">
        <v>24.803100000000001</v>
      </c>
      <c r="BJ1637" s="50">
        <v>24.803100000000001</v>
      </c>
      <c r="BK1637" s="50">
        <v>14.5669</v>
      </c>
      <c r="BL1637" s="357">
        <v>0.14685211888376223</v>
      </c>
      <c r="BM1637" s="14">
        <v>18</v>
      </c>
      <c r="BN1637" s="107" t="s">
        <v>3771</v>
      </c>
      <c r="BO1637" s="46" t="s">
        <v>3891</v>
      </c>
      <c r="BP1637" s="74" t="s">
        <v>3907</v>
      </c>
      <c r="BQ1637" s="74" t="s">
        <v>7487</v>
      </c>
      <c r="BR1637" s="74" t="s">
        <v>7488</v>
      </c>
      <c r="BS1637" s="74" t="s">
        <v>7489</v>
      </c>
      <c r="BT1637" s="74" t="s">
        <v>7493</v>
      </c>
      <c r="BU1637" s="74" t="s">
        <v>7490</v>
      </c>
      <c r="BV1637" s="74" t="s">
        <v>3909</v>
      </c>
      <c r="BW1637" s="74" t="s">
        <v>7491</v>
      </c>
      <c r="BX1637" s="74"/>
      <c r="BY1637" s="74"/>
      <c r="BZ1637" s="334" t="s">
        <v>8565</v>
      </c>
      <c r="CA1637" s="364" t="s">
        <v>8566</v>
      </c>
      <c r="CB1637" s="337" t="s">
        <v>8567</v>
      </c>
      <c r="CC1637" s="364" t="s">
        <v>8568</v>
      </c>
      <c r="CD1637" s="311" t="str">
        <f t="shared" si="190"/>
        <v>DISCONTINUED - MR802, 22x12, -40mm Offset, 6x5.5, 106.25mm Centerbore, Machined - Clear Coat</v>
      </c>
      <c r="CE1637" s="311" t="s">
        <v>3721</v>
      </c>
      <c r="CF1637" s="311" t="s">
        <v>3720</v>
      </c>
      <c r="CG1637" s="300" t="str">
        <f t="shared" si="191"/>
        <v>RAISED (8XX)</v>
      </c>
    </row>
    <row r="1638" spans="1:85" s="36" customFormat="1" ht="15" customHeight="1">
      <c r="A1638" s="571">
        <f t="shared" si="187"/>
        <v>1635</v>
      </c>
      <c r="B1638" s="13" t="s">
        <v>84</v>
      </c>
      <c r="C1638" s="97" t="s">
        <v>6891</v>
      </c>
      <c r="D1638" s="75" t="s">
        <v>6888</v>
      </c>
      <c r="E1638" s="84" t="s">
        <v>10620</v>
      </c>
      <c r="F1638" s="84" t="s">
        <v>10620</v>
      </c>
      <c r="G1638" s="83"/>
      <c r="H1638" s="83"/>
      <c r="I1638" s="72" t="s">
        <v>7019</v>
      </c>
      <c r="J1638" s="102">
        <v>45349.429861111108</v>
      </c>
      <c r="K1638" s="417">
        <v>46072</v>
      </c>
      <c r="L1638" s="282" t="s">
        <v>1239</v>
      </c>
      <c r="M1638" s="328">
        <v>424</v>
      </c>
      <c r="N1638" s="85"/>
      <c r="O1638" s="409"/>
      <c r="P1638" s="75">
        <v>20</v>
      </c>
      <c r="Q1638" s="8">
        <v>9</v>
      </c>
      <c r="R1638" s="92" t="s">
        <v>1089</v>
      </c>
      <c r="S1638" s="75">
        <v>6</v>
      </c>
      <c r="T1638" s="75">
        <v>5.5</v>
      </c>
      <c r="U1638" s="75">
        <v>12</v>
      </c>
      <c r="V1638" s="77">
        <v>5.4</v>
      </c>
      <c r="W1638" s="95" t="s">
        <v>85</v>
      </c>
      <c r="X1638" s="68">
        <v>106.25</v>
      </c>
      <c r="Y1638" s="39">
        <v>33.951188376471144</v>
      </c>
      <c r="Z1638" s="47">
        <v>2650</v>
      </c>
      <c r="AA1638" s="43" t="s">
        <v>7279</v>
      </c>
      <c r="AB1638" s="72" t="s">
        <v>2850</v>
      </c>
      <c r="AC1638" s="47" t="s">
        <v>10577</v>
      </c>
      <c r="AD1638" s="74" t="s">
        <v>7430</v>
      </c>
      <c r="AE1638" s="46" t="s">
        <v>8501</v>
      </c>
      <c r="AF1638" s="82">
        <v>22</v>
      </c>
      <c r="AG1638" s="14" t="s">
        <v>85</v>
      </c>
      <c r="AH1638" s="9" t="s">
        <v>85</v>
      </c>
      <c r="AI1638" s="9" t="s">
        <v>85</v>
      </c>
      <c r="AJ1638" s="14" t="s">
        <v>85</v>
      </c>
      <c r="AK1638" s="9" t="s">
        <v>85</v>
      </c>
      <c r="AL1638" s="92" t="s">
        <v>236</v>
      </c>
      <c r="AM1638" s="75" t="s">
        <v>1649</v>
      </c>
      <c r="AN1638" s="38">
        <v>2.75</v>
      </c>
      <c r="AO1638" s="3">
        <v>78.3</v>
      </c>
      <c r="AP1638" s="75">
        <v>16.2</v>
      </c>
      <c r="AQ1638" s="75">
        <v>60</v>
      </c>
      <c r="AR1638" s="75">
        <v>170</v>
      </c>
      <c r="AS1638" s="34">
        <v>10.3</v>
      </c>
      <c r="AT1638" s="34">
        <v>25.6</v>
      </c>
      <c r="AU1638" s="25">
        <v>40.299999999999997</v>
      </c>
      <c r="AV1638" s="34">
        <v>46.7</v>
      </c>
      <c r="AW1638" s="25">
        <v>231.3</v>
      </c>
      <c r="AX1638" s="67">
        <v>226.9</v>
      </c>
      <c r="AY1638" s="77">
        <v>94.8</v>
      </c>
      <c r="AZ1638" s="49">
        <v>41.2</v>
      </c>
      <c r="BA1638" s="49">
        <v>55.9</v>
      </c>
      <c r="BB1638" s="49">
        <v>46.4</v>
      </c>
      <c r="BC1638" s="48">
        <v>1.83</v>
      </c>
      <c r="BD1638" s="13" t="s">
        <v>85</v>
      </c>
      <c r="BE1638" s="412" t="s">
        <v>85</v>
      </c>
      <c r="BF1638" s="13" t="s">
        <v>85</v>
      </c>
      <c r="BG1638" s="412" t="s">
        <v>85</v>
      </c>
      <c r="BH1638" s="70">
        <v>38.451188376471144</v>
      </c>
      <c r="BI1638" s="50">
        <v>23.228346456692901</v>
      </c>
      <c r="BJ1638" s="50">
        <v>23.228346456692901</v>
      </c>
      <c r="BK1638" s="50">
        <v>11.771653543307099</v>
      </c>
      <c r="BL1638" s="357">
        <v>0.10408189999999996</v>
      </c>
      <c r="BM1638" s="408">
        <v>20</v>
      </c>
      <c r="BN1638" s="107" t="s">
        <v>3771</v>
      </c>
      <c r="BO1638" s="46" t="s">
        <v>3891</v>
      </c>
      <c r="BP1638" s="74" t="s">
        <v>3907</v>
      </c>
      <c r="BQ1638" s="74" t="s">
        <v>7492</v>
      </c>
      <c r="BR1638" s="74" t="s">
        <v>7489</v>
      </c>
      <c r="BS1638" s="74" t="s">
        <v>7493</v>
      </c>
      <c r="BT1638" s="74" t="s">
        <v>7490</v>
      </c>
      <c r="BU1638" s="74" t="s">
        <v>3909</v>
      </c>
      <c r="BV1638" s="74" t="s">
        <v>7491</v>
      </c>
      <c r="BW1638" s="74"/>
      <c r="BX1638" s="74"/>
      <c r="BY1638" s="74"/>
      <c r="BZ1638" s="334" t="s">
        <v>8581</v>
      </c>
      <c r="CA1638" s="364" t="s">
        <v>8582</v>
      </c>
      <c r="CB1638" s="337" t="s">
        <v>8583</v>
      </c>
      <c r="CC1638" s="364" t="s">
        <v>8584</v>
      </c>
      <c r="CD1638" s="311" t="str">
        <f t="shared" si="190"/>
        <v>DISCONTINUED - MR803, 20x9, +12mm Offset, 6x5.5, 106.25mm Centerbore, Gloss Titanium - Machined Lip</v>
      </c>
      <c r="CE1638" s="311" t="s">
        <v>3721</v>
      </c>
      <c r="CF1638" s="311" t="s">
        <v>3720</v>
      </c>
      <c r="CG1638" s="300" t="str">
        <f t="shared" si="191"/>
        <v>RAISED (8XX)</v>
      </c>
    </row>
    <row r="1639" spans="1:85" s="36" customFormat="1" ht="15" customHeight="1">
      <c r="A1639" s="571">
        <f t="shared" si="187"/>
        <v>1636</v>
      </c>
      <c r="B1639" s="13" t="s">
        <v>84</v>
      </c>
      <c r="C1639" s="97" t="s">
        <v>6891</v>
      </c>
      <c r="D1639" s="75" t="s">
        <v>6888</v>
      </c>
      <c r="E1639" s="84" t="s">
        <v>10621</v>
      </c>
      <c r="F1639" s="84" t="s">
        <v>10621</v>
      </c>
      <c r="G1639" s="83"/>
      <c r="H1639" s="83"/>
      <c r="I1639" s="72" t="s">
        <v>7026</v>
      </c>
      <c r="J1639" s="102">
        <v>45349.429861111108</v>
      </c>
      <c r="K1639" s="417">
        <v>46072</v>
      </c>
      <c r="L1639" s="282" t="s">
        <v>1239</v>
      </c>
      <c r="M1639" s="328">
        <v>414</v>
      </c>
      <c r="N1639" s="85"/>
      <c r="O1639" s="409"/>
      <c r="P1639" s="75">
        <v>20</v>
      </c>
      <c r="Q1639" s="8">
        <v>9</v>
      </c>
      <c r="R1639" s="92" t="s">
        <v>1699</v>
      </c>
      <c r="S1639" s="75">
        <v>8</v>
      </c>
      <c r="T1639" s="75">
        <v>6.5</v>
      </c>
      <c r="U1639" s="75">
        <v>0</v>
      </c>
      <c r="V1639" s="77">
        <v>4.95</v>
      </c>
      <c r="W1639" s="95" t="s">
        <v>85</v>
      </c>
      <c r="X1639" s="68">
        <v>121.3</v>
      </c>
      <c r="Y1639" s="39">
        <v>34.833037425210655</v>
      </c>
      <c r="Z1639" s="47">
        <v>3640</v>
      </c>
      <c r="AA1639" s="43" t="s">
        <v>4122</v>
      </c>
      <c r="AB1639" s="72" t="s">
        <v>2845</v>
      </c>
      <c r="AC1639" s="47" t="s">
        <v>9679</v>
      </c>
      <c r="AD1639" s="74" t="s">
        <v>7421</v>
      </c>
      <c r="AE1639" s="46" t="s">
        <v>8501</v>
      </c>
      <c r="AF1639" s="82">
        <v>22</v>
      </c>
      <c r="AG1639" s="14" t="s">
        <v>85</v>
      </c>
      <c r="AH1639" s="9" t="s">
        <v>85</v>
      </c>
      <c r="AI1639" s="9" t="s">
        <v>85</v>
      </c>
      <c r="AJ1639" s="14" t="s">
        <v>85</v>
      </c>
      <c r="AK1639" s="9" t="s">
        <v>85</v>
      </c>
      <c r="AL1639" s="92" t="s">
        <v>236</v>
      </c>
      <c r="AM1639" s="75" t="s">
        <v>85</v>
      </c>
      <c r="AN1639" s="38" t="s">
        <v>85</v>
      </c>
      <c r="AO1639" s="75" t="s">
        <v>85</v>
      </c>
      <c r="AP1639" s="75">
        <v>16.2</v>
      </c>
      <c r="AQ1639" s="75">
        <v>60</v>
      </c>
      <c r="AR1639" s="75">
        <v>200</v>
      </c>
      <c r="AS1639" s="34">
        <v>0</v>
      </c>
      <c r="AT1639" s="34">
        <v>0</v>
      </c>
      <c r="AU1639" s="25">
        <v>34</v>
      </c>
      <c r="AV1639" s="34">
        <v>47.3</v>
      </c>
      <c r="AW1639" s="25">
        <v>231.8</v>
      </c>
      <c r="AX1639" s="67">
        <v>227.4</v>
      </c>
      <c r="AY1639" s="77">
        <v>121.3</v>
      </c>
      <c r="AZ1639" s="49">
        <v>86</v>
      </c>
      <c r="BA1639" s="49">
        <v>86</v>
      </c>
      <c r="BB1639" s="49">
        <v>55.6</v>
      </c>
      <c r="BC1639" s="48">
        <v>2.19</v>
      </c>
      <c r="BD1639" s="13" t="s">
        <v>85</v>
      </c>
      <c r="BE1639" s="412" t="s">
        <v>85</v>
      </c>
      <c r="BF1639" s="13" t="s">
        <v>85</v>
      </c>
      <c r="BG1639" s="412" t="s">
        <v>85</v>
      </c>
      <c r="BH1639" s="70">
        <v>39.333037425210655</v>
      </c>
      <c r="BI1639" s="50">
        <v>23.228346456692901</v>
      </c>
      <c r="BJ1639" s="50">
        <v>23.228346456692901</v>
      </c>
      <c r="BK1639" s="50">
        <v>11.771653543307099</v>
      </c>
      <c r="BL1639" s="357">
        <v>0.10408189999999996</v>
      </c>
      <c r="BM1639" s="408">
        <v>20</v>
      </c>
      <c r="BN1639" s="107" t="s">
        <v>3771</v>
      </c>
      <c r="BO1639" s="46" t="s">
        <v>3891</v>
      </c>
      <c r="BP1639" s="74" t="s">
        <v>3907</v>
      </c>
      <c r="BQ1639" s="74" t="s">
        <v>7492</v>
      </c>
      <c r="BR1639" s="74" t="s">
        <v>7489</v>
      </c>
      <c r="BS1639" s="74" t="s">
        <v>7493</v>
      </c>
      <c r="BT1639" s="74" t="s">
        <v>7490</v>
      </c>
      <c r="BU1639" s="74" t="s">
        <v>3909</v>
      </c>
      <c r="BV1639" s="74" t="s">
        <v>7491</v>
      </c>
      <c r="BW1639" s="74"/>
      <c r="BX1639" s="74"/>
      <c r="BY1639" s="74"/>
      <c r="BZ1639" s="334" t="s">
        <v>8585</v>
      </c>
      <c r="CA1639" s="364" t="s">
        <v>8586</v>
      </c>
      <c r="CB1639" s="337" t="s">
        <v>8587</v>
      </c>
      <c r="CC1639" s="364" t="s">
        <v>8588</v>
      </c>
      <c r="CD1639" s="311" t="str">
        <f t="shared" si="190"/>
        <v>DISCONTINUED - MR803, 20x9, 0mm Offset, 8x6.5, 121.3mm Centerbore, Gloss Black</v>
      </c>
      <c r="CE1639" s="311" t="s">
        <v>3721</v>
      </c>
      <c r="CF1639" s="311" t="s">
        <v>3720</v>
      </c>
      <c r="CG1639" s="300" t="str">
        <f t="shared" si="191"/>
        <v>RAISED (8XX)</v>
      </c>
    </row>
    <row r="1640" spans="1:85" s="36" customFormat="1" ht="15" customHeight="1">
      <c r="A1640" s="571">
        <f t="shared" si="187"/>
        <v>1637</v>
      </c>
      <c r="B1640" s="13" t="s">
        <v>84</v>
      </c>
      <c r="C1640" s="97" t="s">
        <v>6891</v>
      </c>
      <c r="D1640" s="75" t="s">
        <v>6888</v>
      </c>
      <c r="E1640" s="84" t="s">
        <v>10622</v>
      </c>
      <c r="F1640" s="84" t="s">
        <v>10622</v>
      </c>
      <c r="G1640" s="83"/>
      <c r="H1640" s="83"/>
      <c r="I1640" s="72" t="s">
        <v>7058</v>
      </c>
      <c r="J1640" s="102">
        <v>45349.429872685185</v>
      </c>
      <c r="K1640" s="417">
        <v>46072</v>
      </c>
      <c r="L1640" s="282" t="s">
        <v>1239</v>
      </c>
      <c r="M1640" s="328">
        <v>449</v>
      </c>
      <c r="N1640" s="85"/>
      <c r="O1640" s="409"/>
      <c r="P1640" s="75">
        <v>22</v>
      </c>
      <c r="Q1640" s="8">
        <v>9</v>
      </c>
      <c r="R1640" s="92" t="s">
        <v>1089</v>
      </c>
      <c r="S1640" s="75">
        <v>6</v>
      </c>
      <c r="T1640" s="75">
        <v>5.5</v>
      </c>
      <c r="U1640" s="75">
        <v>20</v>
      </c>
      <c r="V1640" s="77">
        <v>5.75</v>
      </c>
      <c r="W1640" s="95" t="s">
        <v>85</v>
      </c>
      <c r="X1640" s="68">
        <v>106.25</v>
      </c>
      <c r="Y1640" s="39">
        <v>40.565056242017469</v>
      </c>
      <c r="Z1640" s="47">
        <v>2650</v>
      </c>
      <c r="AA1640" s="43" t="s">
        <v>4122</v>
      </c>
      <c r="AB1640" s="72" t="s">
        <v>2845</v>
      </c>
      <c r="AC1640" s="47" t="s">
        <v>10378</v>
      </c>
      <c r="AD1640" s="74" t="s">
        <v>7428</v>
      </c>
      <c r="AE1640" s="46" t="s">
        <v>8501</v>
      </c>
      <c r="AF1640" s="82">
        <v>22</v>
      </c>
      <c r="AG1640" s="14" t="s">
        <v>85</v>
      </c>
      <c r="AH1640" s="9" t="s">
        <v>85</v>
      </c>
      <c r="AI1640" s="9" t="s">
        <v>85</v>
      </c>
      <c r="AJ1640" s="14" t="s">
        <v>85</v>
      </c>
      <c r="AK1640" s="9" t="s">
        <v>85</v>
      </c>
      <c r="AL1640" s="92" t="s">
        <v>236</v>
      </c>
      <c r="AM1640" s="75" t="s">
        <v>1649</v>
      </c>
      <c r="AN1640" s="38">
        <v>2.75</v>
      </c>
      <c r="AO1640" s="3">
        <v>78.3</v>
      </c>
      <c r="AP1640" s="75">
        <v>16.2</v>
      </c>
      <c r="AQ1640" s="75">
        <v>60</v>
      </c>
      <c r="AR1640" s="75">
        <v>170</v>
      </c>
      <c r="AS1640" s="34">
        <v>10.3</v>
      </c>
      <c r="AT1640" s="34">
        <v>25.6</v>
      </c>
      <c r="AU1640" s="25">
        <v>40.200000000000003</v>
      </c>
      <c r="AV1640" s="34">
        <v>45.1</v>
      </c>
      <c r="AW1640" s="25">
        <v>256.5</v>
      </c>
      <c r="AX1640" s="67">
        <v>252.1</v>
      </c>
      <c r="AY1640" s="77">
        <v>94.8</v>
      </c>
      <c r="AZ1640" s="49">
        <v>41.2</v>
      </c>
      <c r="BA1640" s="49">
        <v>55.9</v>
      </c>
      <c r="BB1640" s="49">
        <v>46.4</v>
      </c>
      <c r="BC1640" s="48">
        <v>1.83</v>
      </c>
      <c r="BD1640" s="13" t="s">
        <v>85</v>
      </c>
      <c r="BE1640" s="412" t="s">
        <v>85</v>
      </c>
      <c r="BF1640" s="13" t="s">
        <v>85</v>
      </c>
      <c r="BG1640" s="412" t="s">
        <v>85</v>
      </c>
      <c r="BH1640" s="70">
        <v>45.065056242017469</v>
      </c>
      <c r="BI1640" s="50">
        <v>24.803100000000001</v>
      </c>
      <c r="BJ1640" s="50">
        <v>24.803100000000001</v>
      </c>
      <c r="BK1640" s="50">
        <v>11.417299999999999</v>
      </c>
      <c r="BL1640" s="357">
        <v>0.1151003093953812</v>
      </c>
      <c r="BM1640" s="14">
        <v>18</v>
      </c>
      <c r="BN1640" s="107" t="s">
        <v>3771</v>
      </c>
      <c r="BO1640" s="46" t="s">
        <v>3891</v>
      </c>
      <c r="BP1640" s="74" t="s">
        <v>3907</v>
      </c>
      <c r="BQ1640" s="74" t="s">
        <v>7492</v>
      </c>
      <c r="BR1640" s="74" t="s">
        <v>7489</v>
      </c>
      <c r="BS1640" s="74" t="s">
        <v>7493</v>
      </c>
      <c r="BT1640" s="74" t="s">
        <v>7490</v>
      </c>
      <c r="BU1640" s="74" t="s">
        <v>3909</v>
      </c>
      <c r="BV1640" s="74" t="s">
        <v>7491</v>
      </c>
      <c r="BW1640" s="74"/>
      <c r="BX1640" s="74"/>
      <c r="BY1640" s="74"/>
      <c r="BZ1640" s="334" t="s">
        <v>8577</v>
      </c>
      <c r="CA1640" s="364" t="s">
        <v>8578</v>
      </c>
      <c r="CB1640" s="337" t="s">
        <v>8579</v>
      </c>
      <c r="CC1640" s="364" t="s">
        <v>8580</v>
      </c>
      <c r="CD1640" s="311" t="str">
        <f t="shared" si="190"/>
        <v>DISCONTINUED - MR803, 22x9, +20mm Offset, 6x5.5, 106.25mm Centerbore, Gloss Black</v>
      </c>
      <c r="CE1640" s="311" t="s">
        <v>3721</v>
      </c>
      <c r="CF1640" s="311" t="s">
        <v>3720</v>
      </c>
      <c r="CG1640" s="300" t="str">
        <f t="shared" si="191"/>
        <v>RAISED (8XX)</v>
      </c>
    </row>
    <row r="1641" spans="1:85" s="36" customFormat="1" ht="15" customHeight="1">
      <c r="A1641" s="571">
        <f t="shared" si="187"/>
        <v>1638</v>
      </c>
      <c r="B1641" s="92" t="s">
        <v>84</v>
      </c>
      <c r="C1641" s="92" t="s">
        <v>1038</v>
      </c>
      <c r="D1641" s="92" t="s">
        <v>1975</v>
      </c>
      <c r="E1641" s="84" t="s">
        <v>10650</v>
      </c>
      <c r="F1641" s="84" t="s">
        <v>10650</v>
      </c>
      <c r="G1641" s="83"/>
      <c r="H1641" s="83"/>
      <c r="I1641" s="72" t="s">
        <v>2519</v>
      </c>
      <c r="J1641" s="305">
        <v>43340</v>
      </c>
      <c r="K1641" s="417">
        <v>46072</v>
      </c>
      <c r="L1641" s="282" t="s">
        <v>1239</v>
      </c>
      <c r="M1641" s="328">
        <v>377</v>
      </c>
      <c r="N1641" s="85"/>
      <c r="O1641" s="409"/>
      <c r="P1641" s="29">
        <v>17</v>
      </c>
      <c r="Q1641" s="24">
        <v>8.5</v>
      </c>
      <c r="R1641" s="92" t="s">
        <v>1688</v>
      </c>
      <c r="S1641" s="3">
        <v>5</v>
      </c>
      <c r="T1641" s="29">
        <v>150</v>
      </c>
      <c r="U1641" s="29">
        <v>0</v>
      </c>
      <c r="V1641" s="16">
        <v>4.75</v>
      </c>
      <c r="W1641" s="93" t="s">
        <v>85</v>
      </c>
      <c r="X1641" s="16">
        <v>110.5</v>
      </c>
      <c r="Y1641" s="8">
        <v>32.44</v>
      </c>
      <c r="Z1641" s="47">
        <v>2650</v>
      </c>
      <c r="AA1641" s="71" t="s">
        <v>2516</v>
      </c>
      <c r="AB1641" s="71" t="s">
        <v>2850</v>
      </c>
      <c r="AC1641" s="47" t="s">
        <v>9714</v>
      </c>
      <c r="AD1641" s="71" t="s">
        <v>1598</v>
      </c>
      <c r="AE1641" s="46" t="s">
        <v>8501</v>
      </c>
      <c r="AF1641" s="82">
        <v>22</v>
      </c>
      <c r="AG1641" s="73" t="s">
        <v>85</v>
      </c>
      <c r="AH1641" s="73" t="s">
        <v>85</v>
      </c>
      <c r="AI1641" s="73" t="s">
        <v>85</v>
      </c>
      <c r="AJ1641" s="73" t="s">
        <v>85</v>
      </c>
      <c r="AK1641" s="9" t="s">
        <v>85</v>
      </c>
      <c r="AL1641" s="71" t="s">
        <v>237</v>
      </c>
      <c r="AM1641" s="3" t="s">
        <v>85</v>
      </c>
      <c r="AN1641" s="38" t="s">
        <v>85</v>
      </c>
      <c r="AO1641" s="3" t="s">
        <v>85</v>
      </c>
      <c r="AP1641" s="75">
        <v>16.2</v>
      </c>
      <c r="AQ1641" s="75">
        <v>60</v>
      </c>
      <c r="AR1641" s="3">
        <v>180</v>
      </c>
      <c r="AS1641" s="34">
        <v>0</v>
      </c>
      <c r="AT1641" s="34">
        <v>27.4</v>
      </c>
      <c r="AU1641" s="34">
        <v>66.599999999999994</v>
      </c>
      <c r="AV1641" s="34">
        <v>83.8</v>
      </c>
      <c r="AW1641" s="34">
        <v>207</v>
      </c>
      <c r="AX1641" s="94">
        <v>205</v>
      </c>
      <c r="AY1641" s="383">
        <v>103.36</v>
      </c>
      <c r="AZ1641" s="382">
        <v>32.630000000000003</v>
      </c>
      <c r="BA1641" s="382">
        <v>40.64</v>
      </c>
      <c r="BB1641" s="49">
        <v>0</v>
      </c>
      <c r="BC1641" s="48">
        <v>0</v>
      </c>
      <c r="BD1641" s="92" t="s">
        <v>85</v>
      </c>
      <c r="BE1641" s="412" t="s">
        <v>85</v>
      </c>
      <c r="BF1641" s="92" t="s">
        <v>85</v>
      </c>
      <c r="BG1641" s="412" t="s">
        <v>85</v>
      </c>
      <c r="BH1641" s="70">
        <v>37.799999999999997</v>
      </c>
      <c r="BI1641" s="50">
        <v>20.236220472440898</v>
      </c>
      <c r="BJ1641" s="50">
        <v>20.236220472440898</v>
      </c>
      <c r="BK1641" s="50">
        <v>11.417322834645701</v>
      </c>
      <c r="BL1641" s="357">
        <v>7.6616839999999839E-2</v>
      </c>
      <c r="BM1641" s="73">
        <v>36</v>
      </c>
      <c r="BN1641" s="107" t="s">
        <v>3771</v>
      </c>
      <c r="BO1641" s="46" t="s">
        <v>3891</v>
      </c>
      <c r="BP1641" s="29" t="s">
        <v>3907</v>
      </c>
      <c r="BQ1641" s="29" t="s">
        <v>5213</v>
      </c>
      <c r="BR1641" s="29" t="s">
        <v>5214</v>
      </c>
      <c r="BS1641" s="29" t="s">
        <v>5215</v>
      </c>
      <c r="BT1641" s="74" t="s">
        <v>5216</v>
      </c>
      <c r="BU1641" s="74" t="s">
        <v>4101</v>
      </c>
      <c r="BV1641" s="74" t="s">
        <v>3909</v>
      </c>
      <c r="BW1641" s="74"/>
      <c r="BX1641" s="74"/>
      <c r="BY1641" s="74"/>
      <c r="BZ1641" s="300" t="s">
        <v>6145</v>
      </c>
      <c r="CA1641" s="356" t="s">
        <v>7360</v>
      </c>
      <c r="CB1641" s="300" t="s">
        <v>6149</v>
      </c>
      <c r="CC1641" s="356" t="s">
        <v>7361</v>
      </c>
      <c r="CD1641" s="311" t="str">
        <f t="shared" si="190"/>
        <v>DISCONTINUED - MR314, 17x8.5, 0mm Offset, 5x150, 110.5mm Centerbore, Gloss Titanium</v>
      </c>
      <c r="CE1641" s="311" t="s">
        <v>3721</v>
      </c>
      <c r="CF1641" s="311" t="s">
        <v>3720</v>
      </c>
      <c r="CG1641" s="300" t="str">
        <f t="shared" si="191"/>
        <v>STREET (3XX)</v>
      </c>
    </row>
    <row r="1642" spans="1:85" s="36" customFormat="1" ht="15" customHeight="1">
      <c r="A1642" s="571">
        <f t="shared" si="187"/>
        <v>1639</v>
      </c>
      <c r="B1642" s="92" t="s">
        <v>84</v>
      </c>
      <c r="C1642" s="92" t="s">
        <v>1038</v>
      </c>
      <c r="D1642" s="92" t="s">
        <v>4208</v>
      </c>
      <c r="E1642" s="129" t="s">
        <v>10651</v>
      </c>
      <c r="F1642" s="84" t="s">
        <v>10651</v>
      </c>
      <c r="G1642" s="83" t="s">
        <v>2095</v>
      </c>
      <c r="H1642" s="83"/>
      <c r="I1642" s="72" t="s">
        <v>5491</v>
      </c>
      <c r="J1642" s="299">
        <v>44547.416539351849</v>
      </c>
      <c r="K1642" s="417">
        <v>46072</v>
      </c>
      <c r="L1642" s="282" t="s">
        <v>1239</v>
      </c>
      <c r="M1642" s="328">
        <v>419</v>
      </c>
      <c r="N1642" s="85"/>
      <c r="O1642" s="409"/>
      <c r="P1642" s="29">
        <v>17</v>
      </c>
      <c r="Q1642" s="8">
        <v>9</v>
      </c>
      <c r="R1642" s="92" t="s">
        <v>1692</v>
      </c>
      <c r="S1642" s="3">
        <v>5</v>
      </c>
      <c r="T1642" s="29">
        <v>5</v>
      </c>
      <c r="U1642" s="29">
        <v>-12</v>
      </c>
      <c r="V1642" s="16">
        <v>4.5</v>
      </c>
      <c r="W1642" s="93" t="s">
        <v>85</v>
      </c>
      <c r="X1642" s="16">
        <v>71.5</v>
      </c>
      <c r="Y1642" s="8">
        <v>29.982867657143348</v>
      </c>
      <c r="Z1642" s="47">
        <v>2650</v>
      </c>
      <c r="AA1642" s="71" t="s">
        <v>2165</v>
      </c>
      <c r="AB1642" s="71" t="s">
        <v>2845</v>
      </c>
      <c r="AC1642" s="47" t="s">
        <v>9719</v>
      </c>
      <c r="AD1642" s="74" t="s">
        <v>1600</v>
      </c>
      <c r="AE1642" s="46" t="s">
        <v>8501</v>
      </c>
      <c r="AF1642" s="82">
        <v>22</v>
      </c>
      <c r="AG1642" s="80" t="s">
        <v>85</v>
      </c>
      <c r="AH1642" s="73" t="s">
        <v>85</v>
      </c>
      <c r="AI1642" s="73" t="s">
        <v>85</v>
      </c>
      <c r="AJ1642" s="73" t="s">
        <v>1497</v>
      </c>
      <c r="AK1642" s="9">
        <v>1.1000000000000001</v>
      </c>
      <c r="AL1642" s="92" t="s">
        <v>237</v>
      </c>
      <c r="AM1642" s="92" t="s">
        <v>85</v>
      </c>
      <c r="AN1642" s="38" t="s">
        <v>85</v>
      </c>
      <c r="AO1642" s="92" t="s">
        <v>85</v>
      </c>
      <c r="AP1642" s="75">
        <v>16.2</v>
      </c>
      <c r="AQ1642" s="75">
        <v>60</v>
      </c>
      <c r="AR1642" s="3">
        <v>175</v>
      </c>
      <c r="AS1642" s="34">
        <v>5</v>
      </c>
      <c r="AT1642" s="34">
        <v>26</v>
      </c>
      <c r="AU1642" s="34">
        <v>55</v>
      </c>
      <c r="AV1642" s="34">
        <v>87</v>
      </c>
      <c r="AW1642" s="34">
        <v>208</v>
      </c>
      <c r="AX1642" s="94">
        <v>205</v>
      </c>
      <c r="AY1642" s="384">
        <v>71.5</v>
      </c>
      <c r="AZ1642" s="382">
        <v>39</v>
      </c>
      <c r="BA1642" s="382">
        <v>39</v>
      </c>
      <c r="BB1642" s="49">
        <v>40</v>
      </c>
      <c r="BC1642" s="48">
        <v>1.57</v>
      </c>
      <c r="BD1642" s="3" t="s">
        <v>85</v>
      </c>
      <c r="BE1642" s="412" t="s">
        <v>85</v>
      </c>
      <c r="BF1642" s="3" t="s">
        <v>85</v>
      </c>
      <c r="BG1642" s="412" t="s">
        <v>85</v>
      </c>
      <c r="BH1642" s="70">
        <v>34.869999999999997</v>
      </c>
      <c r="BI1642" s="50">
        <v>20.236220472440898</v>
      </c>
      <c r="BJ1642" s="50">
        <v>20.236220472440898</v>
      </c>
      <c r="BK1642" s="50">
        <v>12.4409448818898</v>
      </c>
      <c r="BL1642" s="357">
        <v>8.348593599999983E-2</v>
      </c>
      <c r="BM1642" s="73">
        <v>36</v>
      </c>
      <c r="BN1642" s="107" t="s">
        <v>3771</v>
      </c>
      <c r="BO1642" s="46" t="s">
        <v>3891</v>
      </c>
      <c r="BP1642" s="29" t="s">
        <v>3907</v>
      </c>
      <c r="BQ1642" s="29" t="s">
        <v>4614</v>
      </c>
      <c r="BR1642" s="29" t="s">
        <v>5224</v>
      </c>
      <c r="BS1642" s="29" t="s">
        <v>5199</v>
      </c>
      <c r="BT1642" s="74" t="s">
        <v>5225</v>
      </c>
      <c r="BU1642" s="74" t="s">
        <v>5226</v>
      </c>
      <c r="BV1642" s="74" t="s">
        <v>4101</v>
      </c>
      <c r="BW1642" s="74" t="s">
        <v>3909</v>
      </c>
      <c r="BX1642" s="74"/>
      <c r="BY1642" s="74"/>
      <c r="BZ1642" s="300" t="s">
        <v>7887</v>
      </c>
      <c r="CA1642" s="363" t="s">
        <v>7888</v>
      </c>
      <c r="CB1642" s="300" t="s">
        <v>7889</v>
      </c>
      <c r="CC1642" s="363" t="s">
        <v>7890</v>
      </c>
      <c r="CD1642" s="311" t="str">
        <f t="shared" si="190"/>
        <v>DISCONTINUED - MR317, 17x9, -12mm Offset, 5x5, 71.5mm Centerbore, Matte Black</v>
      </c>
      <c r="CE1642" s="311" t="s">
        <v>3721</v>
      </c>
      <c r="CF1642" s="311" t="s">
        <v>3720</v>
      </c>
      <c r="CG1642" s="300" t="str">
        <f t="shared" si="191"/>
        <v>STREET (3XX)</v>
      </c>
    </row>
    <row r="1643" spans="1:85" s="36" customFormat="1" ht="15" customHeight="1">
      <c r="A1643" s="571">
        <f t="shared" si="187"/>
        <v>1640</v>
      </c>
      <c r="B1643" s="408" t="s">
        <v>84</v>
      </c>
      <c r="C1643" s="408" t="s">
        <v>1038</v>
      </c>
      <c r="D1643" s="408" t="s">
        <v>1080</v>
      </c>
      <c r="E1643" s="129" t="s">
        <v>10652</v>
      </c>
      <c r="F1643" s="84" t="s">
        <v>10652</v>
      </c>
      <c r="G1643" s="83"/>
      <c r="H1643" s="83"/>
      <c r="I1643" s="72" t="s">
        <v>1857</v>
      </c>
      <c r="J1643" s="305">
        <v>40544</v>
      </c>
      <c r="K1643" s="417">
        <v>46072</v>
      </c>
      <c r="L1643" s="282" t="s">
        <v>1239</v>
      </c>
      <c r="M1643" s="328">
        <v>299</v>
      </c>
      <c r="N1643" s="85"/>
      <c r="O1643" s="409"/>
      <c r="P1643" s="408">
        <v>16</v>
      </c>
      <c r="Q1643" s="8">
        <v>8</v>
      </c>
      <c r="R1643" s="408" t="s">
        <v>1756</v>
      </c>
      <c r="S1643" s="3">
        <v>5</v>
      </c>
      <c r="T1643" s="3">
        <v>4.5</v>
      </c>
      <c r="U1643" s="3">
        <v>0</v>
      </c>
      <c r="V1643" s="16">
        <v>4.5</v>
      </c>
      <c r="W1643" s="410" t="s">
        <v>85</v>
      </c>
      <c r="X1643" s="16">
        <v>83</v>
      </c>
      <c r="Y1643" s="8">
        <v>26.48</v>
      </c>
      <c r="Z1643" s="47">
        <v>2100</v>
      </c>
      <c r="AA1643" s="72" t="s">
        <v>2165</v>
      </c>
      <c r="AB1643" s="72" t="s">
        <v>2845</v>
      </c>
      <c r="AC1643" s="47" t="s">
        <v>9638</v>
      </c>
      <c r="AD1643" s="73" t="s">
        <v>1547</v>
      </c>
      <c r="AE1643" s="46" t="s">
        <v>8503</v>
      </c>
      <c r="AF1643" s="82">
        <v>33</v>
      </c>
      <c r="AG1643" s="80" t="s">
        <v>85</v>
      </c>
      <c r="AH1643" s="73" t="s">
        <v>85</v>
      </c>
      <c r="AI1643" s="416" t="s">
        <v>2940</v>
      </c>
      <c r="AJ1643" s="408" t="s">
        <v>1826</v>
      </c>
      <c r="AK1643" s="9">
        <v>1.1000000000000001</v>
      </c>
      <c r="AL1643" s="408" t="s">
        <v>237</v>
      </c>
      <c r="AM1643" s="408" t="s">
        <v>85</v>
      </c>
      <c r="AN1643" s="38" t="s">
        <v>85</v>
      </c>
      <c r="AO1643" s="408" t="s">
        <v>85</v>
      </c>
      <c r="AP1643" s="75">
        <v>16.2</v>
      </c>
      <c r="AQ1643" s="75">
        <v>60</v>
      </c>
      <c r="AR1643" s="408">
        <v>150</v>
      </c>
      <c r="AS1643" s="25">
        <v>13</v>
      </c>
      <c r="AT1643" s="25">
        <v>22</v>
      </c>
      <c r="AU1643" s="25">
        <v>29.7</v>
      </c>
      <c r="AV1643" s="25">
        <v>27.2</v>
      </c>
      <c r="AW1643" s="25">
        <v>193.3</v>
      </c>
      <c r="AX1643" s="411">
        <v>189.6</v>
      </c>
      <c r="AY1643" s="420">
        <v>77.099999999999994</v>
      </c>
      <c r="AZ1643" s="49">
        <v>80</v>
      </c>
      <c r="BA1643" s="49">
        <v>80</v>
      </c>
      <c r="BB1643" s="49">
        <v>64</v>
      </c>
      <c r="BC1643" s="48">
        <v>2.52</v>
      </c>
      <c r="BD1643" s="408" t="s">
        <v>85</v>
      </c>
      <c r="BE1643" s="412" t="s">
        <v>85</v>
      </c>
      <c r="BF1643" s="408" t="s">
        <v>85</v>
      </c>
      <c r="BG1643" s="412" t="s">
        <v>85</v>
      </c>
      <c r="BH1643" s="70">
        <v>30.159237466891256</v>
      </c>
      <c r="BI1643" s="50">
        <v>19.055118110236201</v>
      </c>
      <c r="BJ1643" s="50">
        <v>19.055118110236201</v>
      </c>
      <c r="BK1643" s="50">
        <v>10.944881889763799</v>
      </c>
      <c r="BL1643" s="357">
        <v>6.5123167999999981E-2</v>
      </c>
      <c r="BM1643" s="73">
        <v>36</v>
      </c>
      <c r="BN1643" s="107" t="s">
        <v>3771</v>
      </c>
      <c r="BO1643" s="46" t="s">
        <v>3891</v>
      </c>
      <c r="BP1643" s="74" t="s">
        <v>3907</v>
      </c>
      <c r="BQ1643" s="74" t="s">
        <v>5194</v>
      </c>
      <c r="BR1643" s="74" t="s">
        <v>5195</v>
      </c>
      <c r="BS1643" s="74" t="s">
        <v>5169</v>
      </c>
      <c r="BT1643" s="74" t="s">
        <v>5196</v>
      </c>
      <c r="BU1643" s="74" t="s">
        <v>5197</v>
      </c>
      <c r="BV1643" s="74" t="s">
        <v>3909</v>
      </c>
      <c r="BW1643" s="74"/>
      <c r="BX1643" s="74"/>
      <c r="BY1643" s="74"/>
      <c r="BZ1643" s="338" t="s">
        <v>6051</v>
      </c>
      <c r="CA1643" s="423" t="s">
        <v>7350</v>
      </c>
      <c r="CB1643" s="338" t="s">
        <v>6053</v>
      </c>
      <c r="CC1643" s="423" t="s">
        <v>7351</v>
      </c>
      <c r="CD1643" s="311" t="str">
        <f t="shared" si="190"/>
        <v>DISCONTINUED - MR301 The Standard, 16x8, 0mm Offset, 5x4.5, 83mm Centerbore, Matte Black</v>
      </c>
      <c r="CE1643" s="311" t="s">
        <v>3721</v>
      </c>
      <c r="CF1643" s="311" t="s">
        <v>3720</v>
      </c>
      <c r="CG1643" s="300" t="str">
        <f t="shared" si="191"/>
        <v>STREET (3XX)</v>
      </c>
    </row>
    <row r="1644" spans="1:85" s="36" customFormat="1" ht="15" customHeight="1">
      <c r="A1644" s="571">
        <f t="shared" si="187"/>
        <v>1641</v>
      </c>
      <c r="B1644" s="408" t="s">
        <v>84</v>
      </c>
      <c r="C1644" s="408" t="s">
        <v>1038</v>
      </c>
      <c r="D1644" s="5" t="s">
        <v>2225</v>
      </c>
      <c r="E1644" s="129" t="s">
        <v>10653</v>
      </c>
      <c r="F1644" s="84" t="s">
        <v>10653</v>
      </c>
      <c r="G1644" s="83"/>
      <c r="H1644" s="83"/>
      <c r="I1644" s="72" t="s">
        <v>4868</v>
      </c>
      <c r="J1644" s="305">
        <v>44351</v>
      </c>
      <c r="K1644" s="417">
        <v>46072</v>
      </c>
      <c r="L1644" s="282" t="s">
        <v>1239</v>
      </c>
      <c r="M1644" s="328">
        <v>335</v>
      </c>
      <c r="N1644" s="85"/>
      <c r="O1644" s="409"/>
      <c r="P1644" s="5">
        <v>17</v>
      </c>
      <c r="Q1644" s="8">
        <v>8.5</v>
      </c>
      <c r="R1644" s="408" t="s">
        <v>1692</v>
      </c>
      <c r="S1644" s="3">
        <v>5</v>
      </c>
      <c r="T1644" s="3">
        <v>5</v>
      </c>
      <c r="U1644" s="3">
        <v>25</v>
      </c>
      <c r="V1644" s="16">
        <v>5.7</v>
      </c>
      <c r="W1644" s="410" t="s">
        <v>85</v>
      </c>
      <c r="X1644" s="16">
        <v>94</v>
      </c>
      <c r="Y1644" s="16">
        <v>29.69</v>
      </c>
      <c r="Z1644" s="47">
        <v>2500</v>
      </c>
      <c r="AA1644" s="71" t="s">
        <v>5156</v>
      </c>
      <c r="AB1644" s="71" t="s">
        <v>2846</v>
      </c>
      <c r="AC1644" s="47" t="s">
        <v>9895</v>
      </c>
      <c r="AD1644" s="73" t="s">
        <v>1552</v>
      </c>
      <c r="AE1644" s="46" t="s">
        <v>8503</v>
      </c>
      <c r="AF1644" s="82">
        <v>33</v>
      </c>
      <c r="AG1644" s="80" t="s">
        <v>85</v>
      </c>
      <c r="AH1644" s="80" t="s">
        <v>85</v>
      </c>
      <c r="AI1644" s="73" t="s">
        <v>2858</v>
      </c>
      <c r="AJ1644" s="73" t="s">
        <v>1827</v>
      </c>
      <c r="AK1644" s="9">
        <v>1.1000000000000001</v>
      </c>
      <c r="AL1644" s="408" t="s">
        <v>237</v>
      </c>
      <c r="AM1644" s="408" t="s">
        <v>85</v>
      </c>
      <c r="AN1644" s="38" t="s">
        <v>85</v>
      </c>
      <c r="AO1644" s="408" t="s">
        <v>85</v>
      </c>
      <c r="AP1644" s="75">
        <v>16.2</v>
      </c>
      <c r="AQ1644" s="75">
        <v>60</v>
      </c>
      <c r="AR1644" s="408">
        <v>155</v>
      </c>
      <c r="AS1644" s="25">
        <v>12.8</v>
      </c>
      <c r="AT1644" s="25">
        <v>23.4</v>
      </c>
      <c r="AU1644" s="25">
        <v>33.5</v>
      </c>
      <c r="AV1644" s="25">
        <v>39.4</v>
      </c>
      <c r="AW1644" s="25">
        <v>209.8</v>
      </c>
      <c r="AX1644" s="411">
        <v>200.5</v>
      </c>
      <c r="AY1644" s="410">
        <v>88.2</v>
      </c>
      <c r="AZ1644" s="49">
        <v>52.7</v>
      </c>
      <c r="BA1644" s="49">
        <v>75</v>
      </c>
      <c r="BB1644" s="49">
        <v>30</v>
      </c>
      <c r="BC1644" s="48">
        <v>1.18</v>
      </c>
      <c r="BD1644" s="408" t="s">
        <v>85</v>
      </c>
      <c r="BE1644" s="412" t="s">
        <v>85</v>
      </c>
      <c r="BF1644" s="408" t="s">
        <v>85</v>
      </c>
      <c r="BG1644" s="412" t="s">
        <v>85</v>
      </c>
      <c r="BH1644" s="70">
        <v>33.767469824650419</v>
      </c>
      <c r="BI1644" s="50">
        <v>20.236220472440898</v>
      </c>
      <c r="BJ1644" s="50">
        <v>20.236220472440898</v>
      </c>
      <c r="BK1644" s="50">
        <v>11.417322834645701</v>
      </c>
      <c r="BL1644" s="357">
        <v>7.6616839999999839E-2</v>
      </c>
      <c r="BM1644" s="73">
        <v>36</v>
      </c>
      <c r="BN1644" s="107" t="s">
        <v>10337</v>
      </c>
      <c r="BO1644" s="46" t="s">
        <v>3891</v>
      </c>
      <c r="BP1644" s="74" t="s">
        <v>3907</v>
      </c>
      <c r="BQ1644" s="74" t="s">
        <v>4615</v>
      </c>
      <c r="BR1644" s="74" t="s">
        <v>5198</v>
      </c>
      <c r="BS1644" s="74" t="s">
        <v>5199</v>
      </c>
      <c r="BT1644" s="74" t="s">
        <v>5169</v>
      </c>
      <c r="BU1644" s="74" t="s">
        <v>5196</v>
      </c>
      <c r="BV1644" s="74" t="s">
        <v>3909</v>
      </c>
      <c r="BW1644" s="74"/>
      <c r="BX1644" s="74"/>
      <c r="BY1644" s="74"/>
      <c r="BZ1644" s="300" t="s">
        <v>10066</v>
      </c>
      <c r="CA1644" s="356" t="s">
        <v>10067</v>
      </c>
      <c r="CB1644" s="300" t="s">
        <v>10068</v>
      </c>
      <c r="CC1644" s="356" t="s">
        <v>10069</v>
      </c>
      <c r="CD1644" s="311" t="str">
        <f t="shared" si="190"/>
        <v>DISCONTINUED - MR305 NV, 17x8.5, +25mm Offset, 5x5, 94mm Centerbore, Method Bronze - Matte Black Lip</v>
      </c>
      <c r="CE1644" s="311" t="s">
        <v>3721</v>
      </c>
      <c r="CF1644" s="311" t="s">
        <v>3720</v>
      </c>
      <c r="CG1644" s="300" t="str">
        <f t="shared" si="191"/>
        <v>STREET (3XX)</v>
      </c>
    </row>
    <row r="1645" spans="1:85" s="36" customFormat="1" ht="15" customHeight="1">
      <c r="A1645" s="571">
        <f t="shared" si="187"/>
        <v>1642</v>
      </c>
      <c r="B1645" s="92" t="s">
        <v>84</v>
      </c>
      <c r="C1645" s="92" t="s">
        <v>1038</v>
      </c>
      <c r="D1645" s="92" t="s">
        <v>1976</v>
      </c>
      <c r="E1645" s="84" t="s">
        <v>10654</v>
      </c>
      <c r="F1645" s="84" t="s">
        <v>10654</v>
      </c>
      <c r="G1645" s="83"/>
      <c r="H1645" s="83"/>
      <c r="I1645" s="72" t="s">
        <v>2007</v>
      </c>
      <c r="J1645" s="305">
        <v>43326.559988425928</v>
      </c>
      <c r="K1645" s="417">
        <v>46072</v>
      </c>
      <c r="L1645" s="282" t="s">
        <v>1239</v>
      </c>
      <c r="M1645" s="328">
        <v>387</v>
      </c>
      <c r="N1645" s="85"/>
      <c r="O1645" s="409"/>
      <c r="P1645" s="29">
        <v>17</v>
      </c>
      <c r="Q1645" s="24">
        <v>8.5</v>
      </c>
      <c r="R1645" s="92" t="s">
        <v>1695</v>
      </c>
      <c r="S1645" s="3">
        <v>6</v>
      </c>
      <c r="T1645" s="29">
        <v>120</v>
      </c>
      <c r="U1645" s="29">
        <v>0</v>
      </c>
      <c r="V1645" s="16">
        <v>4.75</v>
      </c>
      <c r="W1645" s="93" t="s">
        <v>85</v>
      </c>
      <c r="X1645" s="16">
        <v>67</v>
      </c>
      <c r="Y1645" s="8">
        <v>27.94</v>
      </c>
      <c r="Z1645" s="47">
        <v>2650</v>
      </c>
      <c r="AA1645" s="71" t="s">
        <v>2165</v>
      </c>
      <c r="AB1645" s="72" t="s">
        <v>2845</v>
      </c>
      <c r="AC1645" s="47" t="s">
        <v>9715</v>
      </c>
      <c r="AD1645" s="71" t="s">
        <v>2048</v>
      </c>
      <c r="AE1645" s="46" t="s">
        <v>8502</v>
      </c>
      <c r="AF1645" s="82">
        <v>33</v>
      </c>
      <c r="AG1645" s="73" t="s">
        <v>85</v>
      </c>
      <c r="AH1645" s="79" t="s">
        <v>1786</v>
      </c>
      <c r="AI1645" s="73" t="s">
        <v>85</v>
      </c>
      <c r="AJ1645" s="79" t="s">
        <v>2484</v>
      </c>
      <c r="AK1645" s="9">
        <v>1.1000000000000001</v>
      </c>
      <c r="AL1645" s="3" t="s">
        <v>236</v>
      </c>
      <c r="AM1645" s="3" t="s">
        <v>85</v>
      </c>
      <c r="AN1645" s="38" t="s">
        <v>85</v>
      </c>
      <c r="AO1645" s="3" t="s">
        <v>85</v>
      </c>
      <c r="AP1645" s="75">
        <v>16.2</v>
      </c>
      <c r="AQ1645" s="75">
        <v>60</v>
      </c>
      <c r="AR1645" s="3">
        <v>160</v>
      </c>
      <c r="AS1645" s="34">
        <v>13</v>
      </c>
      <c r="AT1645" s="34">
        <v>26</v>
      </c>
      <c r="AU1645" s="34">
        <v>42</v>
      </c>
      <c r="AV1645" s="34">
        <v>44.7</v>
      </c>
      <c r="AW1645" s="34">
        <v>207.8</v>
      </c>
      <c r="AX1645" s="94">
        <v>203.8</v>
      </c>
      <c r="AY1645" s="16">
        <v>67</v>
      </c>
      <c r="AZ1645" s="49">
        <v>38</v>
      </c>
      <c r="BA1645" s="49">
        <v>38</v>
      </c>
      <c r="BB1645" s="49">
        <v>42</v>
      </c>
      <c r="BC1645" s="48">
        <v>1.65</v>
      </c>
      <c r="BD1645" s="92" t="s">
        <v>85</v>
      </c>
      <c r="BE1645" s="412" t="s">
        <v>85</v>
      </c>
      <c r="BF1645" s="92" t="s">
        <v>85</v>
      </c>
      <c r="BG1645" s="412" t="s">
        <v>85</v>
      </c>
      <c r="BH1645" s="70">
        <v>32.35</v>
      </c>
      <c r="BI1645" s="50">
        <v>20.236220472440898</v>
      </c>
      <c r="BJ1645" s="50">
        <v>20.236220472440898</v>
      </c>
      <c r="BK1645" s="50">
        <v>11.417322834645701</v>
      </c>
      <c r="BL1645" s="357">
        <v>7.6616839999999839E-2</v>
      </c>
      <c r="BM1645" s="73">
        <v>36</v>
      </c>
      <c r="BN1645" s="107" t="s">
        <v>10337</v>
      </c>
      <c r="BO1645" s="46" t="s">
        <v>3891</v>
      </c>
      <c r="BP1645" s="29" t="s">
        <v>3907</v>
      </c>
      <c r="BQ1645" s="29" t="s">
        <v>5175</v>
      </c>
      <c r="BR1645" s="29" t="s">
        <v>2709</v>
      </c>
      <c r="BS1645" s="29" t="s">
        <v>5199</v>
      </c>
      <c r="BT1645" s="74" t="s">
        <v>5210</v>
      </c>
      <c r="BU1645" s="74" t="s">
        <v>5189</v>
      </c>
      <c r="BV1645" s="74" t="s">
        <v>4101</v>
      </c>
      <c r="BW1645" s="74" t="s">
        <v>3909</v>
      </c>
      <c r="BX1645" s="74"/>
      <c r="BY1645" s="74"/>
      <c r="BZ1645" s="300" t="s">
        <v>6173</v>
      </c>
      <c r="CA1645" s="356" t="s">
        <v>7846</v>
      </c>
      <c r="CB1645" s="300" t="s">
        <v>6175</v>
      </c>
      <c r="CC1645" s="356" t="s">
        <v>7845</v>
      </c>
      <c r="CD1645" s="311" t="str">
        <f t="shared" si="190"/>
        <v>DISCONTINUED - MR315, 17x8.5, 0mm Offset, 6x120, 67mm Centerbore, Matte Black</v>
      </c>
      <c r="CE1645" s="311" t="s">
        <v>3721</v>
      </c>
      <c r="CF1645" s="311" t="s">
        <v>3720</v>
      </c>
      <c r="CG1645" s="300" t="str">
        <f t="shared" si="191"/>
        <v>STREET (3XX)</v>
      </c>
    </row>
    <row r="1646" spans="1:85" s="36" customFormat="1" ht="15" customHeight="1">
      <c r="A1646" s="571">
        <f t="shared" si="187"/>
        <v>1643</v>
      </c>
      <c r="B1646" s="97" t="s">
        <v>84</v>
      </c>
      <c r="C1646" s="97" t="s">
        <v>1038</v>
      </c>
      <c r="D1646" s="97" t="s">
        <v>1976</v>
      </c>
      <c r="E1646" s="84" t="s">
        <v>6021</v>
      </c>
      <c r="F1646" s="84" t="s">
        <v>6021</v>
      </c>
      <c r="G1646" s="83"/>
      <c r="H1646" s="83"/>
      <c r="I1646" s="42" t="s">
        <v>5326</v>
      </c>
      <c r="J1646" s="315">
        <v>44501.579826388886</v>
      </c>
      <c r="K1646" s="417">
        <v>46072</v>
      </c>
      <c r="L1646" s="282" t="s">
        <v>1239</v>
      </c>
      <c r="M1646" s="328">
        <v>461</v>
      </c>
      <c r="N1646" s="85"/>
      <c r="O1646" s="409"/>
      <c r="P1646" s="83">
        <v>20</v>
      </c>
      <c r="Q1646" s="8">
        <v>9</v>
      </c>
      <c r="R1646" s="92" t="s">
        <v>1697</v>
      </c>
      <c r="S1646" s="13">
        <v>6</v>
      </c>
      <c r="T1646" s="83">
        <v>135</v>
      </c>
      <c r="U1646" s="83">
        <v>18</v>
      </c>
      <c r="V1646" s="16">
        <v>5.7</v>
      </c>
      <c r="W1646" s="95" t="s">
        <v>85</v>
      </c>
      <c r="X1646" s="40">
        <v>87</v>
      </c>
      <c r="Y1646" s="41">
        <v>38.01</v>
      </c>
      <c r="Z1646" s="47">
        <v>2650</v>
      </c>
      <c r="AA1646" s="45" t="s">
        <v>5147</v>
      </c>
      <c r="AB1646" s="42" t="s">
        <v>173</v>
      </c>
      <c r="AC1646" s="47" t="s">
        <v>9767</v>
      </c>
      <c r="AD1646" s="11" t="s">
        <v>2050</v>
      </c>
      <c r="AE1646" s="46" t="s">
        <v>8502</v>
      </c>
      <c r="AF1646" s="82">
        <v>33</v>
      </c>
      <c r="AG1646" s="73" t="s">
        <v>85</v>
      </c>
      <c r="AH1646" s="79" t="s">
        <v>1786</v>
      </c>
      <c r="AI1646" s="14" t="s">
        <v>85</v>
      </c>
      <c r="AJ1646" s="31" t="s">
        <v>2484</v>
      </c>
      <c r="AK1646" s="9">
        <v>1.1000000000000001</v>
      </c>
      <c r="AL1646" s="11" t="s">
        <v>237</v>
      </c>
      <c r="AM1646" s="3" t="s">
        <v>85</v>
      </c>
      <c r="AN1646" s="38" t="s">
        <v>85</v>
      </c>
      <c r="AO1646" s="3" t="s">
        <v>85</v>
      </c>
      <c r="AP1646" s="75">
        <v>16.2</v>
      </c>
      <c r="AQ1646" s="75">
        <v>60</v>
      </c>
      <c r="AR1646" s="13">
        <v>175</v>
      </c>
      <c r="AS1646" s="67">
        <v>4</v>
      </c>
      <c r="AT1646" s="67">
        <v>20.8</v>
      </c>
      <c r="AU1646" s="67">
        <v>39.700000000000003</v>
      </c>
      <c r="AV1646" s="67">
        <v>41</v>
      </c>
      <c r="AW1646" s="67">
        <v>244</v>
      </c>
      <c r="AX1646" s="96">
        <v>239</v>
      </c>
      <c r="AY1646" s="77">
        <v>87</v>
      </c>
      <c r="AZ1646" s="49">
        <v>37</v>
      </c>
      <c r="BA1646" s="49">
        <v>37</v>
      </c>
      <c r="BB1646" s="49">
        <v>54</v>
      </c>
      <c r="BC1646" s="48">
        <v>2.13</v>
      </c>
      <c r="BD1646" s="3" t="s">
        <v>85</v>
      </c>
      <c r="BE1646" s="412" t="s">
        <v>85</v>
      </c>
      <c r="BF1646" s="3" t="s">
        <v>85</v>
      </c>
      <c r="BG1646" s="412" t="s">
        <v>85</v>
      </c>
      <c r="BH1646" s="70">
        <v>44.77</v>
      </c>
      <c r="BI1646" s="50">
        <v>23.228346456692901</v>
      </c>
      <c r="BJ1646" s="50">
        <v>23.228346456692901</v>
      </c>
      <c r="BK1646" s="50">
        <v>11.771653543307099</v>
      </c>
      <c r="BL1646" s="357">
        <v>0.10408189999999996</v>
      </c>
      <c r="BM1646" s="408">
        <v>20</v>
      </c>
      <c r="BN1646" s="107" t="s">
        <v>3771</v>
      </c>
      <c r="BO1646" s="46" t="s">
        <v>3891</v>
      </c>
      <c r="BP1646" s="29" t="s">
        <v>3907</v>
      </c>
      <c r="BQ1646" s="29" t="s">
        <v>5175</v>
      </c>
      <c r="BR1646" s="29" t="s">
        <v>2709</v>
      </c>
      <c r="BS1646" s="29" t="s">
        <v>5199</v>
      </c>
      <c r="BT1646" s="74" t="s">
        <v>5210</v>
      </c>
      <c r="BU1646" s="74" t="s">
        <v>5189</v>
      </c>
      <c r="BV1646" s="74" t="s">
        <v>4101</v>
      </c>
      <c r="BW1646" s="74" t="s">
        <v>3909</v>
      </c>
      <c r="BX1646" s="74"/>
      <c r="BY1646" s="74"/>
      <c r="BZ1646" s="300" t="s">
        <v>7853</v>
      </c>
      <c r="CA1646" s="356" t="s">
        <v>7854</v>
      </c>
      <c r="CB1646" s="300" t="s">
        <v>7855</v>
      </c>
      <c r="CC1646" s="356" t="s">
        <v>7856</v>
      </c>
      <c r="CD1646" s="311" t="str">
        <f t="shared" si="190"/>
        <v>DISCONTINUED - MR315, 20x9, +18mm Offset, 6x135, 87mm Centerbore, Machined - Clear Coat</v>
      </c>
      <c r="CE1646" s="311" t="s">
        <v>3721</v>
      </c>
      <c r="CF1646" s="311" t="s">
        <v>3720</v>
      </c>
      <c r="CG1646" s="300" t="str">
        <f t="shared" si="191"/>
        <v>STREET (3XX)</v>
      </c>
    </row>
    <row r="1647" spans="1:85" s="36" customFormat="1" ht="15" customHeight="1">
      <c r="A1647" s="571">
        <f t="shared" si="187"/>
        <v>1644</v>
      </c>
      <c r="B1647" s="92" t="s">
        <v>84</v>
      </c>
      <c r="C1647" s="92" t="s">
        <v>1038</v>
      </c>
      <c r="D1647" s="92" t="s">
        <v>3867</v>
      </c>
      <c r="E1647" s="129" t="s">
        <v>10655</v>
      </c>
      <c r="F1647" s="84" t="s">
        <v>10655</v>
      </c>
      <c r="G1647" s="83"/>
      <c r="H1647" s="83"/>
      <c r="I1647" s="72" t="s">
        <v>3871</v>
      </c>
      <c r="J1647" s="305">
        <v>43815</v>
      </c>
      <c r="K1647" s="417">
        <v>46072</v>
      </c>
      <c r="L1647" s="282" t="s">
        <v>1239</v>
      </c>
      <c r="M1647" s="328">
        <v>299</v>
      </c>
      <c r="N1647" s="85"/>
      <c r="O1647" s="409"/>
      <c r="P1647" s="29">
        <v>17</v>
      </c>
      <c r="Q1647" s="24">
        <v>8.5</v>
      </c>
      <c r="R1647" s="92" t="s">
        <v>1688</v>
      </c>
      <c r="S1647" s="3">
        <v>5</v>
      </c>
      <c r="T1647" s="29">
        <v>150</v>
      </c>
      <c r="U1647" s="29">
        <v>0</v>
      </c>
      <c r="V1647" s="16">
        <v>4.75</v>
      </c>
      <c r="W1647" s="93" t="s">
        <v>85</v>
      </c>
      <c r="X1647" s="16">
        <v>110.5</v>
      </c>
      <c r="Y1647" s="8">
        <v>26.04394190610687</v>
      </c>
      <c r="Z1647" s="47">
        <v>2650</v>
      </c>
      <c r="AA1647" s="71" t="s">
        <v>2516</v>
      </c>
      <c r="AB1647" s="71" t="s">
        <v>2850</v>
      </c>
      <c r="AC1647" s="47" t="s">
        <v>9714</v>
      </c>
      <c r="AD1647" s="74" t="s">
        <v>1598</v>
      </c>
      <c r="AE1647" s="46" t="s">
        <v>8501</v>
      </c>
      <c r="AF1647" s="82">
        <v>22</v>
      </c>
      <c r="AG1647" s="80" t="s">
        <v>85</v>
      </c>
      <c r="AH1647" s="73" t="s">
        <v>85</v>
      </c>
      <c r="AI1647" s="73" t="s">
        <v>85</v>
      </c>
      <c r="AJ1647" s="73" t="s">
        <v>85</v>
      </c>
      <c r="AK1647" s="9" t="s">
        <v>85</v>
      </c>
      <c r="AL1647" s="74" t="s">
        <v>236</v>
      </c>
      <c r="AM1647" s="74" t="s">
        <v>85</v>
      </c>
      <c r="AN1647" s="38" t="s">
        <v>85</v>
      </c>
      <c r="AO1647" s="74" t="s">
        <v>85</v>
      </c>
      <c r="AP1647" s="75">
        <v>16.2</v>
      </c>
      <c r="AQ1647" s="75">
        <v>60</v>
      </c>
      <c r="AR1647" s="3">
        <v>180</v>
      </c>
      <c r="AS1647" s="34">
        <v>0</v>
      </c>
      <c r="AT1647" s="34">
        <v>18.8</v>
      </c>
      <c r="AU1647" s="34">
        <v>38</v>
      </c>
      <c r="AV1647" s="34">
        <v>48</v>
      </c>
      <c r="AW1647" s="34">
        <v>207.7</v>
      </c>
      <c r="AX1647" s="94">
        <v>203</v>
      </c>
      <c r="AY1647" s="383">
        <v>103.35</v>
      </c>
      <c r="AZ1647" s="382">
        <v>32.590000000000003</v>
      </c>
      <c r="BA1647" s="382">
        <v>40.14</v>
      </c>
      <c r="BB1647" s="49">
        <v>50</v>
      </c>
      <c r="BC1647" s="48">
        <v>1.97</v>
      </c>
      <c r="BD1647" s="3" t="s">
        <v>85</v>
      </c>
      <c r="BE1647" s="412" t="s">
        <v>85</v>
      </c>
      <c r="BF1647" s="3" t="s">
        <v>85</v>
      </c>
      <c r="BG1647" s="412" t="s">
        <v>85</v>
      </c>
      <c r="BH1647" s="70">
        <v>30.541372054678373</v>
      </c>
      <c r="BI1647" s="50">
        <v>20.236220472440898</v>
      </c>
      <c r="BJ1647" s="50">
        <v>20.236220472440898</v>
      </c>
      <c r="BK1647" s="50">
        <v>11.417322834645701</v>
      </c>
      <c r="BL1647" s="357">
        <v>7.6616839999999839E-2</v>
      </c>
      <c r="BM1647" s="73">
        <v>36</v>
      </c>
      <c r="BN1647" s="107" t="s">
        <v>10367</v>
      </c>
      <c r="BO1647" s="46" t="s">
        <v>3891</v>
      </c>
      <c r="BP1647" s="29" t="s">
        <v>3907</v>
      </c>
      <c r="BQ1647" s="29" t="s">
        <v>5222</v>
      </c>
      <c r="BR1647" s="29" t="s">
        <v>5223</v>
      </c>
      <c r="BS1647" s="29" t="s">
        <v>5216</v>
      </c>
      <c r="BT1647" s="74" t="s">
        <v>4101</v>
      </c>
      <c r="BU1647" s="74" t="s">
        <v>3909</v>
      </c>
      <c r="BV1647" s="74"/>
      <c r="BW1647" s="74"/>
      <c r="BX1647" s="74"/>
      <c r="BY1647" s="74"/>
      <c r="BZ1647" s="300" t="s">
        <v>6202</v>
      </c>
      <c r="CA1647" s="363" t="s">
        <v>7364</v>
      </c>
      <c r="CB1647" s="300" t="s">
        <v>6203</v>
      </c>
      <c r="CC1647" s="363" t="s">
        <v>7365</v>
      </c>
      <c r="CD1647" s="311" t="str">
        <f t="shared" si="190"/>
        <v>DISCONTINUED - MR316, 17x8.5, 0mm Offset, 5x150, 110.5mm Centerbore, Gloss Titanium</v>
      </c>
      <c r="CE1647" s="311" t="s">
        <v>3721</v>
      </c>
      <c r="CF1647" s="311" t="s">
        <v>3720</v>
      </c>
      <c r="CG1647" s="300" t="str">
        <f t="shared" si="191"/>
        <v>STREET (3XX)</v>
      </c>
    </row>
    <row r="1648" spans="1:85" s="36" customFormat="1" ht="15" customHeight="1">
      <c r="A1648" s="571">
        <f t="shared" si="187"/>
        <v>1645</v>
      </c>
      <c r="B1648" s="4" t="s">
        <v>84</v>
      </c>
      <c r="C1648" s="92" t="s">
        <v>1038</v>
      </c>
      <c r="D1648" s="92" t="s">
        <v>6024</v>
      </c>
      <c r="E1648" s="84" t="s">
        <v>10656</v>
      </c>
      <c r="F1648" s="84" t="s">
        <v>10656</v>
      </c>
      <c r="G1648" s="83"/>
      <c r="H1648" s="83"/>
      <c r="I1648" s="346">
        <v>191682033780</v>
      </c>
      <c r="J1648" s="305">
        <v>44937.540314421298</v>
      </c>
      <c r="K1648" s="417">
        <v>46072</v>
      </c>
      <c r="L1648" s="282" t="s">
        <v>1239</v>
      </c>
      <c r="M1648" s="328">
        <v>324</v>
      </c>
      <c r="N1648" s="85"/>
      <c r="O1648" s="409"/>
      <c r="P1648" s="29">
        <v>17</v>
      </c>
      <c r="Q1648" s="8">
        <v>8.5</v>
      </c>
      <c r="R1648" s="92" t="s">
        <v>1697</v>
      </c>
      <c r="S1648" s="3">
        <v>6</v>
      </c>
      <c r="T1648" s="29">
        <v>135</v>
      </c>
      <c r="U1648" s="29">
        <v>0</v>
      </c>
      <c r="V1648" s="16" t="s">
        <v>5765</v>
      </c>
      <c r="W1648" s="93" t="s">
        <v>85</v>
      </c>
      <c r="X1648" s="16">
        <v>87</v>
      </c>
      <c r="Y1648" s="8">
        <v>28.22</v>
      </c>
      <c r="Z1648" s="47">
        <v>2650</v>
      </c>
      <c r="AA1648" s="11" t="s">
        <v>2165</v>
      </c>
      <c r="AB1648" s="11" t="s">
        <v>2845</v>
      </c>
      <c r="AC1648" s="47" t="s">
        <v>9716</v>
      </c>
      <c r="AD1648" s="74" t="s">
        <v>4921</v>
      </c>
      <c r="AE1648" s="46" t="s">
        <v>8501</v>
      </c>
      <c r="AF1648" s="82">
        <v>22</v>
      </c>
      <c r="AG1648" s="80" t="s">
        <v>85</v>
      </c>
      <c r="AH1648" s="80" t="s">
        <v>85</v>
      </c>
      <c r="AI1648" s="80" t="s">
        <v>85</v>
      </c>
      <c r="AJ1648" s="73" t="s">
        <v>85</v>
      </c>
      <c r="AK1648" s="9" t="s">
        <v>85</v>
      </c>
      <c r="AL1648" s="13" t="s">
        <v>237</v>
      </c>
      <c r="AM1648" s="75" t="s">
        <v>85</v>
      </c>
      <c r="AN1648" s="38" t="s">
        <v>85</v>
      </c>
      <c r="AO1648" s="75" t="s">
        <v>85</v>
      </c>
      <c r="AP1648" s="75">
        <v>16.2</v>
      </c>
      <c r="AQ1648" s="75">
        <v>60</v>
      </c>
      <c r="AR1648" s="3">
        <v>175</v>
      </c>
      <c r="AS1648" s="34">
        <v>5.3</v>
      </c>
      <c r="AT1648" s="34">
        <v>26.7</v>
      </c>
      <c r="AU1648" s="34">
        <v>47.9</v>
      </c>
      <c r="AV1648" s="34">
        <v>56.47</v>
      </c>
      <c r="AW1648" s="34">
        <v>210</v>
      </c>
      <c r="AX1648" s="94">
        <v>206</v>
      </c>
      <c r="AY1648" s="381">
        <v>82.6</v>
      </c>
      <c r="AZ1648" s="382">
        <v>33.5</v>
      </c>
      <c r="BA1648" s="382">
        <v>41.5</v>
      </c>
      <c r="BB1648" s="49">
        <v>70</v>
      </c>
      <c r="BC1648" s="48">
        <v>2.76</v>
      </c>
      <c r="BD1648" s="3" t="s">
        <v>85</v>
      </c>
      <c r="BE1648" s="412" t="s">
        <v>85</v>
      </c>
      <c r="BF1648" s="3" t="s">
        <v>85</v>
      </c>
      <c r="BG1648" s="412" t="s">
        <v>85</v>
      </c>
      <c r="BH1648" s="70">
        <v>32.22</v>
      </c>
      <c r="BI1648" s="50">
        <v>20.236220472440898</v>
      </c>
      <c r="BJ1648" s="50">
        <v>20.236220472440898</v>
      </c>
      <c r="BK1648" s="50">
        <v>11.417322834645701</v>
      </c>
      <c r="BL1648" s="357">
        <v>7.6616839999999839E-2</v>
      </c>
      <c r="BM1648" s="73">
        <v>36</v>
      </c>
      <c r="BN1648" s="107" t="s">
        <v>10367</v>
      </c>
      <c r="BO1648" s="46" t="s">
        <v>3891</v>
      </c>
      <c r="BP1648" s="29" t="s">
        <v>3907</v>
      </c>
      <c r="BQ1648" s="29" t="s">
        <v>6685</v>
      </c>
      <c r="BR1648" s="29" t="s">
        <v>6575</v>
      </c>
      <c r="BS1648" s="29" t="s">
        <v>6576</v>
      </c>
      <c r="BT1648" s="74" t="s">
        <v>4101</v>
      </c>
      <c r="BU1648" s="74" t="s">
        <v>3909</v>
      </c>
      <c r="BV1648" s="74" t="s">
        <v>6577</v>
      </c>
      <c r="BW1648" s="74"/>
      <c r="BX1648" s="74"/>
      <c r="BY1648" s="74"/>
      <c r="BZ1648" s="300" t="s">
        <v>7919</v>
      </c>
      <c r="CA1648" s="363" t="s">
        <v>7920</v>
      </c>
      <c r="CB1648" s="300" t="s">
        <v>7921</v>
      </c>
      <c r="CC1648" s="363" t="s">
        <v>7922</v>
      </c>
      <c r="CD1648" s="311" t="str">
        <f t="shared" si="190"/>
        <v>DISCONTINUED - MR320, 17x8.5, 0mm Offset, 6x135, 87mm Centerbore, Matte Black</v>
      </c>
      <c r="CE1648" s="311" t="s">
        <v>3721</v>
      </c>
      <c r="CF1648" s="311" t="s">
        <v>3720</v>
      </c>
      <c r="CG1648" s="300" t="str">
        <f t="shared" si="191"/>
        <v>STREET (3XX)</v>
      </c>
    </row>
    <row r="1649" spans="1:85" s="36" customFormat="1" ht="15" customHeight="1">
      <c r="A1649" s="571">
        <f t="shared" si="187"/>
        <v>1646</v>
      </c>
      <c r="B1649" s="4" t="s">
        <v>84</v>
      </c>
      <c r="C1649" s="92" t="s">
        <v>1038</v>
      </c>
      <c r="D1649" s="92" t="s">
        <v>6467</v>
      </c>
      <c r="E1649" s="84" t="s">
        <v>10657</v>
      </c>
      <c r="F1649" s="84" t="s">
        <v>10657</v>
      </c>
      <c r="G1649" s="83"/>
      <c r="H1649" s="83"/>
      <c r="I1649" s="346">
        <v>191682034176</v>
      </c>
      <c r="J1649" s="305">
        <v>44978.630990393518</v>
      </c>
      <c r="K1649" s="417">
        <v>46072</v>
      </c>
      <c r="L1649" s="282" t="s">
        <v>1239</v>
      </c>
      <c r="M1649" s="328">
        <v>319</v>
      </c>
      <c r="N1649" s="85"/>
      <c r="O1649" s="409"/>
      <c r="P1649" s="29">
        <v>17</v>
      </c>
      <c r="Q1649" s="8">
        <v>8.5</v>
      </c>
      <c r="R1649" s="92" t="s">
        <v>1693</v>
      </c>
      <c r="S1649" s="3">
        <v>5</v>
      </c>
      <c r="T1649" s="29">
        <v>5.5</v>
      </c>
      <c r="U1649" s="29">
        <v>0</v>
      </c>
      <c r="V1649" s="16">
        <v>4.72</v>
      </c>
      <c r="W1649" s="93" t="s">
        <v>85</v>
      </c>
      <c r="X1649" s="16">
        <v>108</v>
      </c>
      <c r="Y1649" s="8">
        <v>28.17</v>
      </c>
      <c r="Z1649" s="47">
        <v>2650</v>
      </c>
      <c r="AA1649" s="11" t="s">
        <v>4122</v>
      </c>
      <c r="AB1649" s="11" t="s">
        <v>2845</v>
      </c>
      <c r="AC1649" s="47" t="s">
        <v>9697</v>
      </c>
      <c r="AD1649" s="74" t="s">
        <v>4924</v>
      </c>
      <c r="AE1649" s="46" t="s">
        <v>8501</v>
      </c>
      <c r="AF1649" s="82">
        <v>22</v>
      </c>
      <c r="AG1649" s="80" t="s">
        <v>85</v>
      </c>
      <c r="AH1649" s="80" t="s">
        <v>85</v>
      </c>
      <c r="AI1649" s="80" t="s">
        <v>85</v>
      </c>
      <c r="AJ1649" s="80" t="s">
        <v>85</v>
      </c>
      <c r="AK1649" s="9" t="s">
        <v>85</v>
      </c>
      <c r="AL1649" s="13" t="s">
        <v>237</v>
      </c>
      <c r="AM1649" s="38" t="s">
        <v>85</v>
      </c>
      <c r="AN1649" s="38" t="s">
        <v>85</v>
      </c>
      <c r="AO1649" s="3" t="s">
        <v>85</v>
      </c>
      <c r="AP1649" s="75">
        <v>16.2</v>
      </c>
      <c r="AQ1649" s="75">
        <v>60</v>
      </c>
      <c r="AR1649" s="3">
        <v>175</v>
      </c>
      <c r="AS1649" s="34">
        <v>6.19</v>
      </c>
      <c r="AT1649" s="34">
        <v>30.94</v>
      </c>
      <c r="AU1649" s="34">
        <v>47.16</v>
      </c>
      <c r="AV1649" s="34">
        <v>57.93</v>
      </c>
      <c r="AW1649" s="34">
        <v>209.8</v>
      </c>
      <c r="AX1649" s="94">
        <v>206</v>
      </c>
      <c r="AY1649" s="381">
        <v>103.34</v>
      </c>
      <c r="AZ1649" s="382">
        <v>33.61</v>
      </c>
      <c r="BA1649" s="382">
        <v>41.6</v>
      </c>
      <c r="BB1649" s="49">
        <v>35</v>
      </c>
      <c r="BC1649" s="48">
        <v>1.38</v>
      </c>
      <c r="BD1649" s="3" t="s">
        <v>85</v>
      </c>
      <c r="BE1649" s="412" t="s">
        <v>85</v>
      </c>
      <c r="BF1649" s="3" t="s">
        <v>85</v>
      </c>
      <c r="BG1649" s="412" t="s">
        <v>85</v>
      </c>
      <c r="BH1649" s="70">
        <v>32.67</v>
      </c>
      <c r="BI1649" s="50">
        <v>20.236220472440898</v>
      </c>
      <c r="BJ1649" s="50">
        <v>20.236220472440898</v>
      </c>
      <c r="BK1649" s="50">
        <v>11.417322834645701</v>
      </c>
      <c r="BL1649" s="357">
        <v>7.6616839999999839E-2</v>
      </c>
      <c r="BM1649" s="73">
        <v>36</v>
      </c>
      <c r="BN1649" s="107" t="s">
        <v>10367</v>
      </c>
      <c r="BO1649" s="46" t="s">
        <v>3891</v>
      </c>
      <c r="BP1649" s="29" t="s">
        <v>3907</v>
      </c>
      <c r="BQ1649" s="29" t="s">
        <v>5166</v>
      </c>
      <c r="BR1649" s="29" t="s">
        <v>6786</v>
      </c>
      <c r="BS1649" s="29" t="s">
        <v>6576</v>
      </c>
      <c r="BT1649" s="74" t="s">
        <v>4101</v>
      </c>
      <c r="BU1649" s="74" t="s">
        <v>3909</v>
      </c>
      <c r="BV1649" s="74" t="s">
        <v>6787</v>
      </c>
      <c r="BW1649" s="74"/>
      <c r="BX1649" s="74"/>
      <c r="BY1649" s="74"/>
      <c r="BZ1649" s="300" t="s">
        <v>7233</v>
      </c>
      <c r="CA1649" s="363" t="s">
        <v>7939</v>
      </c>
      <c r="CB1649" s="300" t="s">
        <v>7235</v>
      </c>
      <c r="CC1649" s="363" t="s">
        <v>7940</v>
      </c>
      <c r="CD1649" s="311" t="str">
        <f t="shared" si="190"/>
        <v>DISCONTINUED - MR321, 17x8.5, 0mm Offset, 5x5.5, 108mm Centerbore, Gloss Black</v>
      </c>
      <c r="CE1649" s="311" t="s">
        <v>3721</v>
      </c>
      <c r="CF1649" s="311" t="s">
        <v>3720</v>
      </c>
      <c r="CG1649" s="300" t="str">
        <f t="shared" si="191"/>
        <v>STREET (3XX)</v>
      </c>
    </row>
    <row r="1650" spans="1:85" s="36" customFormat="1" ht="15" customHeight="1">
      <c r="A1650" s="571">
        <f t="shared" si="187"/>
        <v>1647</v>
      </c>
      <c r="B1650" s="4" t="s">
        <v>84</v>
      </c>
      <c r="C1650" s="92" t="s">
        <v>1038</v>
      </c>
      <c r="D1650" s="92" t="s">
        <v>6467</v>
      </c>
      <c r="E1650" s="84" t="s">
        <v>10658</v>
      </c>
      <c r="F1650" s="84" t="s">
        <v>10658</v>
      </c>
      <c r="G1650" s="83"/>
      <c r="H1650" s="83"/>
      <c r="I1650" s="346">
        <v>191682034473</v>
      </c>
      <c r="J1650" s="305">
        <v>44978.630992615741</v>
      </c>
      <c r="K1650" s="417">
        <v>46072</v>
      </c>
      <c r="L1650" s="282" t="s">
        <v>1239</v>
      </c>
      <c r="M1650" s="328">
        <v>419</v>
      </c>
      <c r="N1650" s="85"/>
      <c r="O1650" s="409"/>
      <c r="P1650" s="29">
        <v>20</v>
      </c>
      <c r="Q1650" s="8">
        <v>9</v>
      </c>
      <c r="R1650" s="92" t="s">
        <v>1701</v>
      </c>
      <c r="S1650" s="3">
        <v>8</v>
      </c>
      <c r="T1650" s="29">
        <v>180</v>
      </c>
      <c r="U1650" s="29">
        <v>18</v>
      </c>
      <c r="V1650" s="16">
        <v>5.68</v>
      </c>
      <c r="W1650" s="93" t="s">
        <v>85</v>
      </c>
      <c r="X1650" s="16">
        <v>130.81</v>
      </c>
      <c r="Y1650" s="8">
        <v>41.23</v>
      </c>
      <c r="Z1650" s="47">
        <v>3640</v>
      </c>
      <c r="AA1650" s="11" t="s">
        <v>4122</v>
      </c>
      <c r="AB1650" s="11" t="s">
        <v>2845</v>
      </c>
      <c r="AC1650" s="47" t="s">
        <v>9770</v>
      </c>
      <c r="AD1650" s="74" t="s">
        <v>4926</v>
      </c>
      <c r="AE1650" s="46" t="s">
        <v>8503</v>
      </c>
      <c r="AF1650" s="82">
        <v>33</v>
      </c>
      <c r="AG1650" s="80" t="s">
        <v>85</v>
      </c>
      <c r="AH1650" s="80" t="s">
        <v>85</v>
      </c>
      <c r="AI1650" s="73" t="s">
        <v>2863</v>
      </c>
      <c r="AJ1650" s="80" t="s">
        <v>85</v>
      </c>
      <c r="AK1650" s="9" t="s">
        <v>85</v>
      </c>
      <c r="AL1650" s="13" t="s">
        <v>237</v>
      </c>
      <c r="AM1650" s="38" t="s">
        <v>85</v>
      </c>
      <c r="AN1650" s="38" t="s">
        <v>85</v>
      </c>
      <c r="AO1650" s="3" t="s">
        <v>85</v>
      </c>
      <c r="AP1650" s="75">
        <v>16.2</v>
      </c>
      <c r="AQ1650" s="75">
        <v>60</v>
      </c>
      <c r="AR1650" s="3">
        <v>210</v>
      </c>
      <c r="AS1650" s="34">
        <v>0</v>
      </c>
      <c r="AT1650" s="34">
        <v>0</v>
      </c>
      <c r="AU1650" s="34">
        <v>28</v>
      </c>
      <c r="AV1650" s="34">
        <v>43</v>
      </c>
      <c r="AW1650" s="34">
        <v>245</v>
      </c>
      <c r="AX1650" s="94">
        <v>242</v>
      </c>
      <c r="AY1650" s="381">
        <v>128</v>
      </c>
      <c r="AZ1650" s="382">
        <v>108</v>
      </c>
      <c r="BA1650" s="382">
        <v>108</v>
      </c>
      <c r="BB1650" s="49">
        <v>25</v>
      </c>
      <c r="BC1650" s="48">
        <v>0.98</v>
      </c>
      <c r="BD1650" s="3" t="s">
        <v>85</v>
      </c>
      <c r="BE1650" s="412" t="s">
        <v>85</v>
      </c>
      <c r="BF1650" s="3" t="s">
        <v>85</v>
      </c>
      <c r="BG1650" s="412" t="s">
        <v>85</v>
      </c>
      <c r="BH1650" s="70">
        <v>46.52</v>
      </c>
      <c r="BI1650" s="50">
        <v>23.228346456692901</v>
      </c>
      <c r="BJ1650" s="50">
        <v>23.228346456692901</v>
      </c>
      <c r="BK1650" s="50">
        <v>11.771653543307099</v>
      </c>
      <c r="BL1650" s="357">
        <v>0.10408189999999996</v>
      </c>
      <c r="BM1650" s="408">
        <v>20</v>
      </c>
      <c r="BN1650" s="107" t="s">
        <v>3771</v>
      </c>
      <c r="BO1650" s="46" t="s">
        <v>3891</v>
      </c>
      <c r="BP1650" s="29" t="s">
        <v>3907</v>
      </c>
      <c r="BQ1650" s="29" t="s">
        <v>5166</v>
      </c>
      <c r="BR1650" s="29" t="s">
        <v>6786</v>
      </c>
      <c r="BS1650" s="29" t="s">
        <v>6576</v>
      </c>
      <c r="BT1650" s="74" t="s">
        <v>4101</v>
      </c>
      <c r="BU1650" s="74" t="s">
        <v>3909</v>
      </c>
      <c r="BV1650" s="74" t="s">
        <v>6787</v>
      </c>
      <c r="BW1650" s="74"/>
      <c r="BX1650" s="74"/>
      <c r="BY1650" s="74"/>
      <c r="BZ1650" s="300" t="s">
        <v>7941</v>
      </c>
      <c r="CA1650" s="363" t="s">
        <v>7942</v>
      </c>
      <c r="CB1650" s="300" t="s">
        <v>7943</v>
      </c>
      <c r="CC1650" s="363" t="s">
        <v>7944</v>
      </c>
      <c r="CD1650" s="311" t="str">
        <f t="shared" si="190"/>
        <v>DISCONTINUED - MR321, 20x9, +18mm Offset, 8x180, 130.81mm Centerbore, Gloss Black</v>
      </c>
      <c r="CE1650" s="311" t="s">
        <v>3721</v>
      </c>
      <c r="CF1650" s="311" t="s">
        <v>3720</v>
      </c>
      <c r="CG1650" s="300" t="str">
        <f t="shared" si="191"/>
        <v>STREET (3XX)</v>
      </c>
    </row>
    <row r="1651" spans="1:85" s="36" customFormat="1" ht="15" customHeight="1">
      <c r="A1651" s="571">
        <f t="shared" si="187"/>
        <v>1648</v>
      </c>
      <c r="B1651" s="4" t="s">
        <v>84</v>
      </c>
      <c r="C1651" s="92" t="s">
        <v>1038</v>
      </c>
      <c r="D1651" s="92" t="s">
        <v>6602</v>
      </c>
      <c r="E1651" s="84" t="s">
        <v>10659</v>
      </c>
      <c r="F1651" s="84" t="s">
        <v>10659</v>
      </c>
      <c r="G1651" s="83"/>
      <c r="H1651" s="83"/>
      <c r="I1651" s="346">
        <v>191682036668</v>
      </c>
      <c r="J1651" s="102">
        <v>45218.379649803239</v>
      </c>
      <c r="K1651" s="417">
        <v>46072</v>
      </c>
      <c r="L1651" s="282" t="s">
        <v>1239</v>
      </c>
      <c r="M1651" s="328">
        <v>366</v>
      </c>
      <c r="N1651" s="85"/>
      <c r="O1651" s="409"/>
      <c r="P1651" s="29">
        <v>18</v>
      </c>
      <c r="Q1651" s="8">
        <v>9</v>
      </c>
      <c r="R1651" s="92" t="s">
        <v>1699</v>
      </c>
      <c r="S1651" s="3">
        <v>8</v>
      </c>
      <c r="T1651" s="29">
        <v>6.5</v>
      </c>
      <c r="U1651" s="29">
        <v>18</v>
      </c>
      <c r="V1651" s="16">
        <v>5.68</v>
      </c>
      <c r="W1651" s="93" t="s">
        <v>85</v>
      </c>
      <c r="X1651" s="16">
        <v>130.81</v>
      </c>
      <c r="Y1651" s="8">
        <v>32.159999999999997</v>
      </c>
      <c r="Z1651" s="47">
        <v>3640</v>
      </c>
      <c r="AA1651" s="11" t="s">
        <v>2516</v>
      </c>
      <c r="AB1651" s="11" t="s">
        <v>2850</v>
      </c>
      <c r="AC1651" s="47" t="s">
        <v>9696</v>
      </c>
      <c r="AD1651" s="74" t="s">
        <v>6827</v>
      </c>
      <c r="AE1651" s="46" t="s">
        <v>8503</v>
      </c>
      <c r="AF1651" s="82">
        <v>33</v>
      </c>
      <c r="AG1651" s="80" t="s">
        <v>85</v>
      </c>
      <c r="AH1651" s="80" t="s">
        <v>85</v>
      </c>
      <c r="AI1651" s="73" t="s">
        <v>2863</v>
      </c>
      <c r="AJ1651" s="80" t="s">
        <v>85</v>
      </c>
      <c r="AK1651" s="9" t="s">
        <v>85</v>
      </c>
      <c r="AL1651" s="13" t="s">
        <v>237</v>
      </c>
      <c r="AM1651" s="38" t="s">
        <v>85</v>
      </c>
      <c r="AN1651" s="38" t="s">
        <v>85</v>
      </c>
      <c r="AO1651" s="3" t="s">
        <v>85</v>
      </c>
      <c r="AP1651" s="75">
        <v>16.2</v>
      </c>
      <c r="AQ1651" s="75">
        <v>60</v>
      </c>
      <c r="AR1651" s="3">
        <v>200</v>
      </c>
      <c r="AS1651" s="34">
        <v>0</v>
      </c>
      <c r="AT1651" s="34">
        <v>0</v>
      </c>
      <c r="AU1651" s="34">
        <v>36.9</v>
      </c>
      <c r="AV1651" s="34">
        <v>52.5</v>
      </c>
      <c r="AW1651" s="34">
        <v>220.3</v>
      </c>
      <c r="AX1651" s="94">
        <v>212.8</v>
      </c>
      <c r="AY1651" s="381">
        <v>123.1</v>
      </c>
      <c r="AZ1651" s="382">
        <v>92</v>
      </c>
      <c r="BA1651" s="382">
        <v>92</v>
      </c>
      <c r="BB1651" s="49">
        <v>18</v>
      </c>
      <c r="BC1651" s="48">
        <v>0.71</v>
      </c>
      <c r="BD1651" s="3" t="s">
        <v>85</v>
      </c>
      <c r="BE1651" s="412" t="s">
        <v>85</v>
      </c>
      <c r="BF1651" s="3" t="s">
        <v>85</v>
      </c>
      <c r="BG1651" s="412" t="s">
        <v>85</v>
      </c>
      <c r="BH1651" s="70">
        <v>36.659999999999997</v>
      </c>
      <c r="BI1651" s="50">
        <v>21.141732283464599</v>
      </c>
      <c r="BJ1651" s="50">
        <v>21.141732283464599</v>
      </c>
      <c r="BK1651" s="50">
        <v>11.929133858267701</v>
      </c>
      <c r="BL1651" s="357">
        <v>8.7375807000000152E-2</v>
      </c>
      <c r="BM1651" s="73">
        <v>36</v>
      </c>
      <c r="BN1651" s="107" t="s">
        <v>10367</v>
      </c>
      <c r="BO1651" s="46" t="s">
        <v>3891</v>
      </c>
      <c r="BP1651" s="29" t="s">
        <v>3907</v>
      </c>
      <c r="BQ1651" s="29" t="s">
        <v>10135</v>
      </c>
      <c r="BR1651" s="29" t="s">
        <v>10136</v>
      </c>
      <c r="BS1651" s="29" t="s">
        <v>10137</v>
      </c>
      <c r="BT1651" s="74" t="s">
        <v>10138</v>
      </c>
      <c r="BU1651" s="74" t="s">
        <v>4101</v>
      </c>
      <c r="BV1651" s="74" t="s">
        <v>3909</v>
      </c>
      <c r="BW1651" s="74" t="s">
        <v>6577</v>
      </c>
      <c r="BX1651" s="74"/>
      <c r="BY1651" s="74"/>
      <c r="BZ1651" s="300" t="s">
        <v>7988</v>
      </c>
      <c r="CA1651" s="363" t="s">
        <v>7989</v>
      </c>
      <c r="CB1651" s="300" t="s">
        <v>7991</v>
      </c>
      <c r="CC1651" s="363" t="s">
        <v>7992</v>
      </c>
      <c r="CD1651" s="311" t="str">
        <f t="shared" si="190"/>
        <v>DISCONTINUED - MR322, 18x9, +18mm Offset, 8x6.5, 130.81mm Centerbore, Gloss Titanium</v>
      </c>
      <c r="CE1651" s="311" t="s">
        <v>3721</v>
      </c>
      <c r="CF1651" s="311" t="s">
        <v>3720</v>
      </c>
      <c r="CG1651" s="300" t="str">
        <f t="shared" si="191"/>
        <v>STREET (3XX)</v>
      </c>
    </row>
    <row r="1652" spans="1:85" s="36" customFormat="1" ht="15" customHeight="1">
      <c r="A1652" s="571">
        <f t="shared" si="187"/>
        <v>1649</v>
      </c>
      <c r="B1652" s="4" t="s">
        <v>84</v>
      </c>
      <c r="C1652" s="92" t="s">
        <v>1038</v>
      </c>
      <c r="D1652" s="92" t="s">
        <v>6743</v>
      </c>
      <c r="E1652" s="84" t="s">
        <v>10660</v>
      </c>
      <c r="F1652" s="84" t="s">
        <v>10660</v>
      </c>
      <c r="G1652" s="83"/>
      <c r="H1652" s="83"/>
      <c r="I1652" s="346">
        <v>191682037733</v>
      </c>
      <c r="J1652" s="102">
        <v>45329.360103622683</v>
      </c>
      <c r="K1652" s="417">
        <v>46072</v>
      </c>
      <c r="L1652" s="282" t="s">
        <v>1239</v>
      </c>
      <c r="M1652" s="328">
        <v>349</v>
      </c>
      <c r="N1652" s="85"/>
      <c r="O1652" s="409"/>
      <c r="P1652" s="29">
        <v>17</v>
      </c>
      <c r="Q1652" s="8">
        <v>8.5</v>
      </c>
      <c r="R1652" s="92" t="s">
        <v>1699</v>
      </c>
      <c r="S1652" s="3">
        <v>8</v>
      </c>
      <c r="T1652" s="29">
        <v>6.5</v>
      </c>
      <c r="U1652" s="29">
        <v>0</v>
      </c>
      <c r="V1652" s="77">
        <v>4.72</v>
      </c>
      <c r="W1652" s="93" t="s">
        <v>85</v>
      </c>
      <c r="X1652" s="16">
        <v>130.81</v>
      </c>
      <c r="Y1652" s="8">
        <v>29.6</v>
      </c>
      <c r="Z1652" s="47">
        <v>3640</v>
      </c>
      <c r="AA1652" s="11" t="s">
        <v>6749</v>
      </c>
      <c r="AB1652" s="11" t="s">
        <v>2846</v>
      </c>
      <c r="AC1652" s="47" t="s">
        <v>9627</v>
      </c>
      <c r="AD1652" s="74" t="s">
        <v>6771</v>
      </c>
      <c r="AE1652" s="46" t="s">
        <v>8503</v>
      </c>
      <c r="AF1652" s="82">
        <v>33</v>
      </c>
      <c r="AG1652" s="80" t="s">
        <v>85</v>
      </c>
      <c r="AH1652" s="80" t="s">
        <v>85</v>
      </c>
      <c r="AI1652" s="80" t="s">
        <v>85</v>
      </c>
      <c r="AJ1652" s="80" t="s">
        <v>85</v>
      </c>
      <c r="AK1652" s="9" t="s">
        <v>85</v>
      </c>
      <c r="AL1652" s="13" t="s">
        <v>237</v>
      </c>
      <c r="AM1652" s="38" t="s">
        <v>85</v>
      </c>
      <c r="AN1652" s="38" t="s">
        <v>85</v>
      </c>
      <c r="AO1652" s="38" t="s">
        <v>85</v>
      </c>
      <c r="AP1652" s="75">
        <v>16.2</v>
      </c>
      <c r="AQ1652" s="75">
        <v>60</v>
      </c>
      <c r="AR1652" s="3">
        <v>200</v>
      </c>
      <c r="AS1652" s="34">
        <v>0</v>
      </c>
      <c r="AT1652" s="34">
        <v>0</v>
      </c>
      <c r="AU1652" s="34">
        <v>26.6</v>
      </c>
      <c r="AV1652" s="34">
        <v>46.7</v>
      </c>
      <c r="AW1652" s="34">
        <v>209.6</v>
      </c>
      <c r="AX1652" s="94">
        <v>205.8</v>
      </c>
      <c r="AY1652" s="381">
        <v>126.6</v>
      </c>
      <c r="AZ1652" s="382">
        <v>85</v>
      </c>
      <c r="BA1652" s="382">
        <v>85</v>
      </c>
      <c r="BB1652" s="49">
        <v>32</v>
      </c>
      <c r="BC1652" s="48">
        <v>1.26</v>
      </c>
      <c r="BD1652" s="3" t="s">
        <v>85</v>
      </c>
      <c r="BE1652" s="412" t="s">
        <v>85</v>
      </c>
      <c r="BF1652" s="3" t="s">
        <v>85</v>
      </c>
      <c r="BG1652" s="412" t="s">
        <v>85</v>
      </c>
      <c r="BH1652" s="70">
        <v>34.1</v>
      </c>
      <c r="BI1652" s="50">
        <v>20.236220472440898</v>
      </c>
      <c r="BJ1652" s="50">
        <v>20.236220472440898</v>
      </c>
      <c r="BK1652" s="50">
        <v>11.417322834645701</v>
      </c>
      <c r="BL1652" s="357">
        <v>7.6616839999999839E-2</v>
      </c>
      <c r="BM1652" s="73">
        <v>36</v>
      </c>
      <c r="BN1652" s="107" t="s">
        <v>3771</v>
      </c>
      <c r="BO1652" s="46" t="s">
        <v>3891</v>
      </c>
      <c r="BP1652" s="29" t="s">
        <v>3907</v>
      </c>
      <c r="BQ1652" s="29" t="s">
        <v>10139</v>
      </c>
      <c r="BR1652" s="29" t="s">
        <v>6786</v>
      </c>
      <c r="BS1652" s="29" t="s">
        <v>6576</v>
      </c>
      <c r="BT1652" s="74" t="s">
        <v>4101</v>
      </c>
      <c r="BU1652" s="74" t="s">
        <v>3909</v>
      </c>
      <c r="BV1652" s="74" t="s">
        <v>6577</v>
      </c>
      <c r="BW1652" s="74"/>
      <c r="BX1652" s="74"/>
      <c r="BY1652" s="74"/>
      <c r="BZ1652" s="300" t="s">
        <v>8041</v>
      </c>
      <c r="CA1652" s="363" t="s">
        <v>8042</v>
      </c>
      <c r="CB1652" s="300" t="s">
        <v>8043</v>
      </c>
      <c r="CC1652" s="363" t="s">
        <v>8044</v>
      </c>
      <c r="CD1652" s="311" t="str">
        <f t="shared" si="190"/>
        <v>DISCONTINUED - MR323, 17x8.5, 0mm Offset, 8x6.5, 130.81mm Centerbore, Gloss Bronze</v>
      </c>
      <c r="CE1652" s="311" t="s">
        <v>3721</v>
      </c>
      <c r="CF1652" s="311" t="s">
        <v>3720</v>
      </c>
      <c r="CG1652" s="300" t="str">
        <f t="shared" si="191"/>
        <v>STREET (3XX)</v>
      </c>
    </row>
    <row r="1653" spans="1:85" s="36" customFormat="1" ht="15" customHeight="1">
      <c r="A1653" s="571">
        <f t="shared" si="187"/>
        <v>1650</v>
      </c>
      <c r="B1653" s="4" t="s">
        <v>84</v>
      </c>
      <c r="C1653" s="92" t="s">
        <v>1038</v>
      </c>
      <c r="D1653" s="92" t="s">
        <v>6743</v>
      </c>
      <c r="E1653" s="84" t="s">
        <v>10661</v>
      </c>
      <c r="F1653" s="84" t="s">
        <v>10661</v>
      </c>
      <c r="G1653" s="83" t="s">
        <v>2095</v>
      </c>
      <c r="H1653" s="83"/>
      <c r="I1653" s="346">
        <v>191682036576</v>
      </c>
      <c r="J1653" s="102">
        <v>45215.433564814812</v>
      </c>
      <c r="K1653" s="417">
        <v>46072</v>
      </c>
      <c r="L1653" s="282" t="s">
        <v>1239</v>
      </c>
      <c r="M1653" s="328">
        <v>439</v>
      </c>
      <c r="N1653" s="85"/>
      <c r="O1653" s="409"/>
      <c r="P1653" s="29">
        <v>20</v>
      </c>
      <c r="Q1653" s="8">
        <v>10</v>
      </c>
      <c r="R1653" s="92" t="s">
        <v>1699</v>
      </c>
      <c r="S1653" s="3">
        <v>8</v>
      </c>
      <c r="T1653" s="29">
        <v>6.5</v>
      </c>
      <c r="U1653" s="29">
        <v>-18</v>
      </c>
      <c r="V1653" s="16">
        <v>4.76</v>
      </c>
      <c r="W1653" s="93" t="s">
        <v>85</v>
      </c>
      <c r="X1653" s="16">
        <v>130.81</v>
      </c>
      <c r="Y1653" s="8">
        <v>40.340000000000003</v>
      </c>
      <c r="Z1653" s="47">
        <v>3640</v>
      </c>
      <c r="AA1653" s="11" t="s">
        <v>4122</v>
      </c>
      <c r="AB1653" s="11" t="s">
        <v>2845</v>
      </c>
      <c r="AC1653" s="47" t="s">
        <v>9847</v>
      </c>
      <c r="AD1653" s="74" t="s">
        <v>6744</v>
      </c>
      <c r="AE1653" s="46" t="s">
        <v>8503</v>
      </c>
      <c r="AF1653" s="82">
        <v>33</v>
      </c>
      <c r="AG1653" s="80" t="s">
        <v>85</v>
      </c>
      <c r="AH1653" s="80" t="s">
        <v>85</v>
      </c>
      <c r="AI1653" s="73" t="s">
        <v>2863</v>
      </c>
      <c r="AJ1653" s="80" t="s">
        <v>85</v>
      </c>
      <c r="AK1653" s="9" t="s">
        <v>85</v>
      </c>
      <c r="AL1653" s="13" t="s">
        <v>237</v>
      </c>
      <c r="AM1653" s="38" t="s">
        <v>85</v>
      </c>
      <c r="AN1653" s="38" t="s">
        <v>85</v>
      </c>
      <c r="AO1653" s="38" t="s">
        <v>85</v>
      </c>
      <c r="AP1653" s="75">
        <v>16.2</v>
      </c>
      <c r="AQ1653" s="75">
        <v>60</v>
      </c>
      <c r="AR1653" s="3">
        <v>200</v>
      </c>
      <c r="AS1653" s="34">
        <v>0</v>
      </c>
      <c r="AT1653" s="34">
        <v>0</v>
      </c>
      <c r="AU1653" s="34">
        <v>34</v>
      </c>
      <c r="AV1653" s="34">
        <v>81</v>
      </c>
      <c r="AW1653" s="34">
        <v>249</v>
      </c>
      <c r="AX1653" s="94">
        <v>248</v>
      </c>
      <c r="AY1653" s="381">
        <v>126.6</v>
      </c>
      <c r="AZ1653" s="382">
        <v>85</v>
      </c>
      <c r="BA1653" s="382">
        <v>85</v>
      </c>
      <c r="BB1653" s="49">
        <v>31</v>
      </c>
      <c r="BC1653" s="48">
        <v>1.22</v>
      </c>
      <c r="BD1653" s="3" t="s">
        <v>85</v>
      </c>
      <c r="BE1653" s="412" t="s">
        <v>85</v>
      </c>
      <c r="BF1653" s="3" t="s">
        <v>85</v>
      </c>
      <c r="BG1653" s="412" t="s">
        <v>85</v>
      </c>
      <c r="BH1653" s="70">
        <v>44.84</v>
      </c>
      <c r="BI1653" s="50">
        <v>23.228346456692901</v>
      </c>
      <c r="BJ1653" s="50">
        <v>23.228346456692901</v>
      </c>
      <c r="BK1653" s="50">
        <v>12.9133858267717</v>
      </c>
      <c r="BL1653" s="357">
        <v>0.11417680000000027</v>
      </c>
      <c r="BM1653" s="408">
        <v>20</v>
      </c>
      <c r="BN1653" s="107" t="s">
        <v>3771</v>
      </c>
      <c r="BO1653" s="46" t="s">
        <v>3891</v>
      </c>
      <c r="BP1653" s="29" t="s">
        <v>3907</v>
      </c>
      <c r="BQ1653" s="29" t="s">
        <v>10139</v>
      </c>
      <c r="BR1653" s="29" t="s">
        <v>6786</v>
      </c>
      <c r="BS1653" s="29" t="s">
        <v>6576</v>
      </c>
      <c r="BT1653" s="74" t="s">
        <v>4101</v>
      </c>
      <c r="BU1653" s="74" t="s">
        <v>3909</v>
      </c>
      <c r="BV1653" s="74" t="s">
        <v>6577</v>
      </c>
      <c r="BW1653" s="74"/>
      <c r="BX1653" s="74"/>
      <c r="BY1653" s="74"/>
      <c r="BZ1653" s="300" t="s">
        <v>8027</v>
      </c>
      <c r="CA1653" s="363" t="s">
        <v>8028</v>
      </c>
      <c r="CB1653" s="300" t="s">
        <v>8025</v>
      </c>
      <c r="CC1653" s="363" t="s">
        <v>8026</v>
      </c>
      <c r="CD1653" s="311" t="str">
        <f t="shared" si="190"/>
        <v>DISCONTINUED - MR323, 20x10, -18mm Offset, 8x6.5, 130.81mm Centerbore, Gloss Black</v>
      </c>
      <c r="CE1653" s="311" t="s">
        <v>3721</v>
      </c>
      <c r="CF1653" s="311" t="s">
        <v>3720</v>
      </c>
      <c r="CG1653" s="300" t="str">
        <f t="shared" si="191"/>
        <v>STREET (3XX)</v>
      </c>
    </row>
    <row r="1654" spans="1:85" s="36" customFormat="1" ht="15" customHeight="1">
      <c r="A1654" s="571">
        <f t="shared" si="187"/>
        <v>1651</v>
      </c>
      <c r="B1654" s="4" t="s">
        <v>84</v>
      </c>
      <c r="C1654" s="92" t="s">
        <v>1055</v>
      </c>
      <c r="D1654" s="5" t="s">
        <v>5809</v>
      </c>
      <c r="E1654" s="84" t="s">
        <v>10662</v>
      </c>
      <c r="F1654" s="84" t="s">
        <v>10662</v>
      </c>
      <c r="G1654" s="83" t="s">
        <v>1095</v>
      </c>
      <c r="H1654" s="83"/>
      <c r="I1654" s="346">
        <v>191682033537</v>
      </c>
      <c r="J1654" s="305">
        <v>44886.558506944442</v>
      </c>
      <c r="K1654" s="417">
        <v>46072</v>
      </c>
      <c r="L1654" s="282" t="s">
        <v>1239</v>
      </c>
      <c r="M1654" s="328">
        <v>429</v>
      </c>
      <c r="N1654" s="85"/>
      <c r="O1654" s="409"/>
      <c r="P1654" s="5">
        <v>15</v>
      </c>
      <c r="Q1654" s="70">
        <v>7</v>
      </c>
      <c r="R1654" s="92" t="s">
        <v>1682</v>
      </c>
      <c r="S1654" s="5">
        <v>4</v>
      </c>
      <c r="T1654" s="5">
        <v>136</v>
      </c>
      <c r="U1654" s="5">
        <v>38</v>
      </c>
      <c r="V1654" s="17">
        <v>5.33</v>
      </c>
      <c r="W1654" s="5" t="s">
        <v>166</v>
      </c>
      <c r="X1654" s="17">
        <v>106</v>
      </c>
      <c r="Y1654" s="8">
        <v>21.44</v>
      </c>
      <c r="Z1654" s="47">
        <v>1600</v>
      </c>
      <c r="AA1654" s="72" t="s">
        <v>5971</v>
      </c>
      <c r="AB1654" s="72" t="s">
        <v>5559</v>
      </c>
      <c r="AC1654" s="47" t="s">
        <v>9858</v>
      </c>
      <c r="AD1654" s="2" t="s">
        <v>2600</v>
      </c>
      <c r="AE1654" s="46" t="s">
        <v>8501</v>
      </c>
      <c r="AF1654" s="82">
        <v>22</v>
      </c>
      <c r="AG1654" s="80" t="s">
        <v>85</v>
      </c>
      <c r="AH1654" s="80" t="s">
        <v>85</v>
      </c>
      <c r="AI1654" s="80" t="s">
        <v>85</v>
      </c>
      <c r="AJ1654" s="80" t="s">
        <v>85</v>
      </c>
      <c r="AK1654" s="9" t="s">
        <v>85</v>
      </c>
      <c r="AL1654" s="74" t="s">
        <v>237</v>
      </c>
      <c r="AM1654" s="74" t="s">
        <v>85</v>
      </c>
      <c r="AN1654" s="38" t="s">
        <v>85</v>
      </c>
      <c r="AO1654" s="74" t="s">
        <v>85</v>
      </c>
      <c r="AP1654" s="74">
        <v>14.1</v>
      </c>
      <c r="AQ1654" s="74">
        <v>60</v>
      </c>
      <c r="AR1654" s="74">
        <v>180</v>
      </c>
      <c r="AS1654" s="25">
        <v>0</v>
      </c>
      <c r="AT1654" s="25">
        <v>12.8</v>
      </c>
      <c r="AU1654" s="25">
        <v>22</v>
      </c>
      <c r="AV1654" s="25">
        <v>22.5</v>
      </c>
      <c r="AW1654" s="25">
        <v>177.8</v>
      </c>
      <c r="AX1654" s="25">
        <v>163.69999999999999</v>
      </c>
      <c r="AY1654" s="77">
        <v>104</v>
      </c>
      <c r="AZ1654" s="49">
        <v>48</v>
      </c>
      <c r="BA1654" s="49">
        <v>48</v>
      </c>
      <c r="BB1654" s="49">
        <v>0</v>
      </c>
      <c r="BC1654" s="48">
        <v>0</v>
      </c>
      <c r="BD1654" s="3" t="s">
        <v>5967</v>
      </c>
      <c r="BE1654" s="412">
        <v>189</v>
      </c>
      <c r="BF1654" s="3" t="s">
        <v>6453</v>
      </c>
      <c r="BG1654" s="412">
        <v>18</v>
      </c>
      <c r="BH1654" s="70">
        <v>26.18</v>
      </c>
      <c r="BI1654" s="50">
        <v>17.8740157480315</v>
      </c>
      <c r="BJ1654" s="50">
        <v>17.8740157480315</v>
      </c>
      <c r="BK1654" s="50">
        <v>9.8425196850393704</v>
      </c>
      <c r="BL1654" s="357">
        <v>5.1529000000000012E-2</v>
      </c>
      <c r="BM1654" s="5">
        <v>48</v>
      </c>
      <c r="BN1654" s="107" t="s">
        <v>3771</v>
      </c>
      <c r="BO1654" s="46" t="s">
        <v>3891</v>
      </c>
      <c r="BP1654" s="74" t="s">
        <v>3907</v>
      </c>
      <c r="BQ1654" s="74" t="s">
        <v>6595</v>
      </c>
      <c r="BR1654" s="74" t="s">
        <v>3932</v>
      </c>
      <c r="BS1654" s="74" t="s">
        <v>6596</v>
      </c>
      <c r="BT1654" s="74" t="s">
        <v>5583</v>
      </c>
      <c r="BU1654" s="74" t="s">
        <v>6597</v>
      </c>
      <c r="BV1654" s="74" t="s">
        <v>6598</v>
      </c>
      <c r="BW1654" s="74" t="s">
        <v>5586</v>
      </c>
      <c r="BX1654" s="74"/>
      <c r="BY1654" s="74"/>
      <c r="BZ1654" s="300" t="s">
        <v>8192</v>
      </c>
      <c r="CA1654" s="356" t="s">
        <v>8194</v>
      </c>
      <c r="CB1654" s="300" t="s">
        <v>8195</v>
      </c>
      <c r="CC1654" s="356" t="s">
        <v>8196</v>
      </c>
      <c r="CD1654" s="311" t="str">
        <f t="shared" si="190"/>
        <v>DISCONTINUED - MR415 Beadlock, 15x7, 5+2/+38mm Offset, 4x136, 106mm Centerbore, Graphite - Gloss Graphite Ring, w/ BH-H24100-BZ</v>
      </c>
      <c r="CE1654" s="311" t="s">
        <v>3721</v>
      </c>
      <c r="CF1654" s="311" t="s">
        <v>3720</v>
      </c>
      <c r="CG1654" s="300" t="str">
        <f t="shared" si="191"/>
        <v>UTV (4XX)</v>
      </c>
    </row>
    <row r="1655" spans="1:85" s="36" customFormat="1" ht="15" customHeight="1">
      <c r="A1655" s="571">
        <f t="shared" si="187"/>
        <v>1652</v>
      </c>
      <c r="B1655" s="13" t="s">
        <v>84</v>
      </c>
      <c r="C1655" s="97" t="s">
        <v>1247</v>
      </c>
      <c r="D1655" s="75" t="s">
        <v>6665</v>
      </c>
      <c r="E1655" s="84" t="s">
        <v>10663</v>
      </c>
      <c r="F1655" s="84" t="s">
        <v>10663</v>
      </c>
      <c r="G1655" s="83"/>
      <c r="H1655" s="83"/>
      <c r="I1655" s="72" t="s">
        <v>6719</v>
      </c>
      <c r="J1655" s="102">
        <v>45195.447939814818</v>
      </c>
      <c r="K1655" s="417">
        <v>46072</v>
      </c>
      <c r="L1655" s="282" t="s">
        <v>1239</v>
      </c>
      <c r="M1655" s="328">
        <v>387</v>
      </c>
      <c r="N1655" s="85"/>
      <c r="O1655" s="409"/>
      <c r="P1655" s="75">
        <v>17</v>
      </c>
      <c r="Q1655" s="8">
        <v>8.5</v>
      </c>
      <c r="R1655" s="92" t="s">
        <v>1700</v>
      </c>
      <c r="S1655" s="75">
        <v>8</v>
      </c>
      <c r="T1655" s="75">
        <v>170</v>
      </c>
      <c r="U1655" s="75">
        <v>0</v>
      </c>
      <c r="V1655" s="77">
        <v>4.72</v>
      </c>
      <c r="W1655" s="95" t="s">
        <v>85</v>
      </c>
      <c r="X1655" s="68">
        <v>130.81</v>
      </c>
      <c r="Y1655" s="39">
        <v>31.526103492437493</v>
      </c>
      <c r="Z1655" s="47">
        <v>3640</v>
      </c>
      <c r="AA1655" s="43" t="s">
        <v>2516</v>
      </c>
      <c r="AB1655" s="72" t="s">
        <v>2850</v>
      </c>
      <c r="AC1655" s="47" t="s">
        <v>9626</v>
      </c>
      <c r="AD1655" s="74" t="s">
        <v>3943</v>
      </c>
      <c r="AE1655" s="46" t="s">
        <v>8503</v>
      </c>
      <c r="AF1655" s="82">
        <v>33</v>
      </c>
      <c r="AG1655" s="14" t="s">
        <v>85</v>
      </c>
      <c r="AH1655" s="9" t="s">
        <v>85</v>
      </c>
      <c r="AI1655" s="9" t="s">
        <v>2863</v>
      </c>
      <c r="AJ1655" s="14" t="s">
        <v>85</v>
      </c>
      <c r="AK1655" s="9" t="s">
        <v>85</v>
      </c>
      <c r="AL1655" s="92" t="s">
        <v>237</v>
      </c>
      <c r="AM1655" s="75" t="s">
        <v>85</v>
      </c>
      <c r="AN1655" s="38" t="s">
        <v>85</v>
      </c>
      <c r="AO1655" s="75" t="s">
        <v>85</v>
      </c>
      <c r="AP1655" s="75">
        <v>16.2</v>
      </c>
      <c r="AQ1655" s="75">
        <v>60</v>
      </c>
      <c r="AR1655" s="75">
        <v>200</v>
      </c>
      <c r="AS1655" s="34">
        <v>0</v>
      </c>
      <c r="AT1655" s="34">
        <v>0</v>
      </c>
      <c r="AU1655" s="25">
        <v>32.6</v>
      </c>
      <c r="AV1655" s="34">
        <v>54.7</v>
      </c>
      <c r="AW1655" s="25">
        <v>210.4</v>
      </c>
      <c r="AX1655" s="67">
        <v>207.3</v>
      </c>
      <c r="AY1655" s="384">
        <v>128</v>
      </c>
      <c r="AZ1655" s="382">
        <v>103.9</v>
      </c>
      <c r="BA1655" s="382">
        <v>107</v>
      </c>
      <c r="BB1655" s="49">
        <v>32</v>
      </c>
      <c r="BC1655" s="48">
        <v>1.26</v>
      </c>
      <c r="BD1655" s="13" t="s">
        <v>85</v>
      </c>
      <c r="BE1655" s="412" t="s">
        <v>85</v>
      </c>
      <c r="BF1655" s="13" t="s">
        <v>85</v>
      </c>
      <c r="BG1655" s="412" t="s">
        <v>85</v>
      </c>
      <c r="BH1655" s="70">
        <v>36.026103492437493</v>
      </c>
      <c r="BI1655" s="50">
        <v>20.236220472440898</v>
      </c>
      <c r="BJ1655" s="50">
        <v>20.236220472440898</v>
      </c>
      <c r="BK1655" s="50">
        <v>11.417322834645701</v>
      </c>
      <c r="BL1655" s="357">
        <v>7.6616839999999839E-2</v>
      </c>
      <c r="BM1655" s="73">
        <v>36</v>
      </c>
      <c r="BN1655" s="107" t="s">
        <v>10367</v>
      </c>
      <c r="BO1655" s="46" t="s">
        <v>3891</v>
      </c>
      <c r="BP1655" s="74" t="s">
        <v>4730</v>
      </c>
      <c r="BQ1655" s="74" t="s">
        <v>3907</v>
      </c>
      <c r="BR1655" s="74" t="s">
        <v>10140</v>
      </c>
      <c r="BS1655" s="74" t="s">
        <v>10141</v>
      </c>
      <c r="BT1655" s="74" t="s">
        <v>4116</v>
      </c>
      <c r="BU1655" s="74" t="s">
        <v>10142</v>
      </c>
      <c r="BV1655" s="74" t="s">
        <v>5127</v>
      </c>
      <c r="BW1655" s="74" t="s">
        <v>4101</v>
      </c>
      <c r="BX1655" s="74" t="s">
        <v>3909</v>
      </c>
      <c r="BY1655" s="74" t="s">
        <v>6577</v>
      </c>
      <c r="BZ1655" s="334" t="s">
        <v>8426</v>
      </c>
      <c r="CA1655" s="364" t="s">
        <v>8427</v>
      </c>
      <c r="CB1655" s="337" t="s">
        <v>8428</v>
      </c>
      <c r="CC1655" s="364" t="s">
        <v>8429</v>
      </c>
      <c r="CD1655" s="311" t="str">
        <f t="shared" si="190"/>
        <v>DISCONTINUED - MR708 Bead Grip, 17x8.5, 0mm Offset, 8x170, 130.81mm Centerbore, Gloss Titanium</v>
      </c>
      <c r="CE1655" s="311" t="s">
        <v>3721</v>
      </c>
      <c r="CF1655" s="311" t="s">
        <v>3720</v>
      </c>
      <c r="CG1655" s="300" t="str">
        <f t="shared" si="191"/>
        <v>TRAIL (7XX)</v>
      </c>
    </row>
    <row r="1656" spans="1:85" s="36" customFormat="1" ht="15" customHeight="1">
      <c r="A1656" s="571">
        <f t="shared" si="187"/>
        <v>1653</v>
      </c>
      <c r="B1656" s="13" t="s">
        <v>84</v>
      </c>
      <c r="C1656" s="97" t="s">
        <v>1247</v>
      </c>
      <c r="D1656" s="75" t="s">
        <v>6665</v>
      </c>
      <c r="E1656" s="84" t="s">
        <v>10664</v>
      </c>
      <c r="F1656" s="84" t="s">
        <v>10664</v>
      </c>
      <c r="G1656" s="83" t="s">
        <v>2095</v>
      </c>
      <c r="H1656" s="83"/>
      <c r="I1656" s="72" t="s">
        <v>6721</v>
      </c>
      <c r="J1656" s="102">
        <v>45195.447939814818</v>
      </c>
      <c r="K1656" s="417">
        <v>46072</v>
      </c>
      <c r="L1656" s="282" t="s">
        <v>1239</v>
      </c>
      <c r="M1656" s="328">
        <v>419</v>
      </c>
      <c r="N1656" s="85"/>
      <c r="O1656" s="409"/>
      <c r="P1656" s="75">
        <v>17</v>
      </c>
      <c r="Q1656" s="8">
        <v>9</v>
      </c>
      <c r="R1656" s="92" t="s">
        <v>1699</v>
      </c>
      <c r="S1656" s="75">
        <v>8</v>
      </c>
      <c r="T1656" s="75">
        <v>6.5</v>
      </c>
      <c r="U1656" s="75">
        <v>-38</v>
      </c>
      <c r="V1656" s="16">
        <v>3.5</v>
      </c>
      <c r="W1656" s="95" t="s">
        <v>85</v>
      </c>
      <c r="X1656" s="68">
        <v>130.81</v>
      </c>
      <c r="Y1656" s="39">
        <v>31.230149999999998</v>
      </c>
      <c r="Z1656" s="47">
        <v>3640</v>
      </c>
      <c r="AA1656" s="43" t="s">
        <v>2516</v>
      </c>
      <c r="AB1656" s="72" t="s">
        <v>2850</v>
      </c>
      <c r="AC1656" s="47" t="s">
        <v>10665</v>
      </c>
      <c r="AD1656" s="74" t="s">
        <v>6727</v>
      </c>
      <c r="AE1656" s="46" t="s">
        <v>8503</v>
      </c>
      <c r="AF1656" s="82">
        <v>33</v>
      </c>
      <c r="AG1656" s="14" t="s">
        <v>85</v>
      </c>
      <c r="AH1656" s="9" t="s">
        <v>85</v>
      </c>
      <c r="AI1656" s="9" t="s">
        <v>2863</v>
      </c>
      <c r="AJ1656" s="14" t="s">
        <v>85</v>
      </c>
      <c r="AK1656" s="9" t="s">
        <v>85</v>
      </c>
      <c r="AL1656" s="92" t="s">
        <v>237</v>
      </c>
      <c r="AM1656" s="75" t="s">
        <v>85</v>
      </c>
      <c r="AN1656" s="38" t="s">
        <v>85</v>
      </c>
      <c r="AO1656" s="75" t="s">
        <v>85</v>
      </c>
      <c r="AP1656" s="75">
        <v>16.2</v>
      </c>
      <c r="AQ1656" s="75">
        <v>60</v>
      </c>
      <c r="AR1656" s="75">
        <v>200</v>
      </c>
      <c r="AS1656" s="34">
        <v>0</v>
      </c>
      <c r="AT1656" s="34">
        <v>0</v>
      </c>
      <c r="AU1656" s="25">
        <v>53.4</v>
      </c>
      <c r="AV1656" s="34">
        <v>95</v>
      </c>
      <c r="AW1656" s="25">
        <v>211.2</v>
      </c>
      <c r="AX1656" s="67">
        <v>210</v>
      </c>
      <c r="AY1656" s="384">
        <v>128</v>
      </c>
      <c r="AZ1656" s="382">
        <v>84</v>
      </c>
      <c r="BA1656" s="382">
        <v>86.89</v>
      </c>
      <c r="BB1656" s="49">
        <v>32</v>
      </c>
      <c r="BC1656" s="48">
        <v>1.26</v>
      </c>
      <c r="BD1656" s="13" t="s">
        <v>85</v>
      </c>
      <c r="BE1656" s="412" t="s">
        <v>85</v>
      </c>
      <c r="BF1656" s="13" t="s">
        <v>85</v>
      </c>
      <c r="BG1656" s="412" t="s">
        <v>85</v>
      </c>
      <c r="BH1656" s="70">
        <v>36.625050000000002</v>
      </c>
      <c r="BI1656" s="50">
        <v>20.236220472440898</v>
      </c>
      <c r="BJ1656" s="50">
        <v>20.236220472440898</v>
      </c>
      <c r="BK1656" s="50">
        <v>12.4409448818898</v>
      </c>
      <c r="BL1656" s="357">
        <v>8.348593599999983E-2</v>
      </c>
      <c r="BM1656" s="73">
        <v>36</v>
      </c>
      <c r="BN1656" s="107" t="s">
        <v>10367</v>
      </c>
      <c r="BO1656" s="46" t="s">
        <v>3891</v>
      </c>
      <c r="BP1656" s="74" t="s">
        <v>4730</v>
      </c>
      <c r="BQ1656" s="74" t="s">
        <v>3907</v>
      </c>
      <c r="BR1656" s="74" t="s">
        <v>10140</v>
      </c>
      <c r="BS1656" s="74" t="s">
        <v>10141</v>
      </c>
      <c r="BT1656" s="74" t="s">
        <v>4116</v>
      </c>
      <c r="BU1656" s="74" t="s">
        <v>10142</v>
      </c>
      <c r="BV1656" s="74" t="s">
        <v>5127</v>
      </c>
      <c r="BW1656" s="74" t="s">
        <v>4101</v>
      </c>
      <c r="BX1656" s="74" t="s">
        <v>3909</v>
      </c>
      <c r="BY1656" s="74" t="s">
        <v>6577</v>
      </c>
      <c r="BZ1656" s="334" t="s">
        <v>8426</v>
      </c>
      <c r="CA1656" s="364" t="s">
        <v>8427</v>
      </c>
      <c r="CB1656" s="337" t="s">
        <v>8428</v>
      </c>
      <c r="CC1656" s="364" t="s">
        <v>8429</v>
      </c>
      <c r="CD1656" s="311" t="str">
        <f t="shared" si="190"/>
        <v>DISCONTINUED - MR708 Bead Grip, 17x9, -38mm Offset, 8x6.5, 130.81mm Centerbore, Gloss Titanium</v>
      </c>
      <c r="CE1656" s="311" t="s">
        <v>3721</v>
      </c>
      <c r="CF1656" s="311" t="s">
        <v>3720</v>
      </c>
      <c r="CG1656" s="300" t="str">
        <f t="shared" si="191"/>
        <v>TRAIL (7XX)</v>
      </c>
    </row>
    <row r="1657" spans="1:85" s="36" customFormat="1" ht="15" customHeight="1">
      <c r="A1657" s="571">
        <f t="shared" si="187"/>
        <v>1654</v>
      </c>
      <c r="B1657" s="13" t="s">
        <v>84</v>
      </c>
      <c r="C1657" s="97" t="s">
        <v>1247</v>
      </c>
      <c r="D1657" s="75" t="s">
        <v>6665</v>
      </c>
      <c r="E1657" s="84" t="s">
        <v>10666</v>
      </c>
      <c r="F1657" s="84" t="s">
        <v>10666</v>
      </c>
      <c r="G1657" s="83" t="s">
        <v>2095</v>
      </c>
      <c r="H1657" s="83"/>
      <c r="I1657" s="72" t="s">
        <v>6724</v>
      </c>
      <c r="J1657" s="102">
        <v>45195.447939814818</v>
      </c>
      <c r="K1657" s="417">
        <v>46072</v>
      </c>
      <c r="L1657" s="282" t="s">
        <v>1239</v>
      </c>
      <c r="M1657" s="328">
        <v>419</v>
      </c>
      <c r="N1657" s="85"/>
      <c r="O1657" s="409"/>
      <c r="P1657" s="75">
        <v>17</v>
      </c>
      <c r="Q1657" s="8">
        <v>9</v>
      </c>
      <c r="R1657" s="92" t="s">
        <v>1700</v>
      </c>
      <c r="S1657" s="75">
        <v>8</v>
      </c>
      <c r="T1657" s="75">
        <v>170</v>
      </c>
      <c r="U1657" s="75">
        <v>-38</v>
      </c>
      <c r="V1657" s="16">
        <v>3.5</v>
      </c>
      <c r="W1657" s="95" t="s">
        <v>85</v>
      </c>
      <c r="X1657" s="68">
        <v>130.81</v>
      </c>
      <c r="Y1657" s="39">
        <v>32.0901</v>
      </c>
      <c r="Z1657" s="47">
        <v>3640</v>
      </c>
      <c r="AA1657" s="43" t="s">
        <v>4122</v>
      </c>
      <c r="AB1657" s="72" t="s">
        <v>2845</v>
      </c>
      <c r="AC1657" s="47" t="s">
        <v>10667</v>
      </c>
      <c r="AD1657" s="74" t="s">
        <v>3943</v>
      </c>
      <c r="AE1657" s="46" t="s">
        <v>8503</v>
      </c>
      <c r="AF1657" s="82">
        <v>33</v>
      </c>
      <c r="AG1657" s="14" t="s">
        <v>85</v>
      </c>
      <c r="AH1657" s="9" t="s">
        <v>85</v>
      </c>
      <c r="AI1657" s="9" t="s">
        <v>2863</v>
      </c>
      <c r="AJ1657" s="14" t="s">
        <v>85</v>
      </c>
      <c r="AK1657" s="9" t="s">
        <v>85</v>
      </c>
      <c r="AL1657" s="92" t="s">
        <v>237</v>
      </c>
      <c r="AM1657" s="75" t="s">
        <v>85</v>
      </c>
      <c r="AN1657" s="38" t="s">
        <v>85</v>
      </c>
      <c r="AO1657" s="75" t="s">
        <v>85</v>
      </c>
      <c r="AP1657" s="75">
        <v>16.2</v>
      </c>
      <c r="AQ1657" s="75">
        <v>60</v>
      </c>
      <c r="AR1657" s="75">
        <v>200</v>
      </c>
      <c r="AS1657" s="34">
        <v>0</v>
      </c>
      <c r="AT1657" s="34">
        <v>0</v>
      </c>
      <c r="AU1657" s="25">
        <v>53.4</v>
      </c>
      <c r="AV1657" s="34">
        <v>95</v>
      </c>
      <c r="AW1657" s="25">
        <v>211.2</v>
      </c>
      <c r="AX1657" s="67">
        <v>210</v>
      </c>
      <c r="AY1657" s="384">
        <v>128</v>
      </c>
      <c r="AZ1657" s="382">
        <v>103.9</v>
      </c>
      <c r="BA1657" s="382">
        <v>107</v>
      </c>
      <c r="BB1657" s="49">
        <v>32</v>
      </c>
      <c r="BC1657" s="48">
        <v>1.26</v>
      </c>
      <c r="BD1657" s="13" t="s">
        <v>85</v>
      </c>
      <c r="BE1657" s="412" t="s">
        <v>85</v>
      </c>
      <c r="BF1657" s="13" t="s">
        <v>85</v>
      </c>
      <c r="BG1657" s="412" t="s">
        <v>85</v>
      </c>
      <c r="BH1657" s="70">
        <v>37.852499999999999</v>
      </c>
      <c r="BI1657" s="50">
        <v>20.236220472440898</v>
      </c>
      <c r="BJ1657" s="50">
        <v>20.236220472440898</v>
      </c>
      <c r="BK1657" s="50">
        <v>12.4409448818898</v>
      </c>
      <c r="BL1657" s="357">
        <v>8.348593599999983E-2</v>
      </c>
      <c r="BM1657" s="73">
        <v>36</v>
      </c>
      <c r="BN1657" s="107" t="s">
        <v>10367</v>
      </c>
      <c r="BO1657" s="46" t="s">
        <v>3891</v>
      </c>
      <c r="BP1657" s="74" t="s">
        <v>4730</v>
      </c>
      <c r="BQ1657" s="74" t="s">
        <v>3907</v>
      </c>
      <c r="BR1657" s="74" t="s">
        <v>10140</v>
      </c>
      <c r="BS1657" s="74" t="s">
        <v>10141</v>
      </c>
      <c r="BT1657" s="74" t="s">
        <v>4116</v>
      </c>
      <c r="BU1657" s="74" t="s">
        <v>10142</v>
      </c>
      <c r="BV1657" s="74" t="s">
        <v>5127</v>
      </c>
      <c r="BW1657" s="74" t="s">
        <v>4101</v>
      </c>
      <c r="BX1657" s="74" t="s">
        <v>3909</v>
      </c>
      <c r="BY1657" s="74" t="s">
        <v>6577</v>
      </c>
      <c r="BZ1657" s="334" t="s">
        <v>8398</v>
      </c>
      <c r="CA1657" s="364" t="s">
        <v>8399</v>
      </c>
      <c r="CB1657" s="337" t="s">
        <v>8400</v>
      </c>
      <c r="CC1657" s="364" t="s">
        <v>8401</v>
      </c>
      <c r="CD1657" s="311" t="str">
        <f t="shared" si="190"/>
        <v>DISCONTINUED - MR708 Bead Grip, 17x9, -38mm Offset, 8x170, 130.81mm Centerbore, Gloss Black</v>
      </c>
      <c r="CE1657" s="311" t="s">
        <v>3721</v>
      </c>
      <c r="CF1657" s="311" t="s">
        <v>3720</v>
      </c>
      <c r="CG1657" s="300" t="str">
        <f t="shared" si="191"/>
        <v>TRAIL (7XX)</v>
      </c>
    </row>
    <row r="1658" spans="1:85" s="36" customFormat="1" ht="15" customHeight="1">
      <c r="A1658" s="571">
        <f t="shared" si="187"/>
        <v>1655</v>
      </c>
      <c r="B1658" s="13" t="s">
        <v>84</v>
      </c>
      <c r="C1658" s="97" t="s">
        <v>1247</v>
      </c>
      <c r="D1658" s="75" t="s">
        <v>6665</v>
      </c>
      <c r="E1658" s="84" t="s">
        <v>10668</v>
      </c>
      <c r="F1658" s="84" t="s">
        <v>10668</v>
      </c>
      <c r="G1658" s="83"/>
      <c r="H1658" s="83"/>
      <c r="I1658" s="72" t="s">
        <v>6672</v>
      </c>
      <c r="J1658" s="306">
        <v>45152.645960648151</v>
      </c>
      <c r="K1658" s="417">
        <v>46072</v>
      </c>
      <c r="L1658" s="282" t="s">
        <v>1239</v>
      </c>
      <c r="M1658" s="328">
        <v>429</v>
      </c>
      <c r="N1658" s="85"/>
      <c r="O1658" s="409"/>
      <c r="P1658" s="75">
        <v>18</v>
      </c>
      <c r="Q1658" s="8">
        <v>9</v>
      </c>
      <c r="R1658" s="92" t="s">
        <v>1688</v>
      </c>
      <c r="S1658" s="75">
        <v>5</v>
      </c>
      <c r="T1658" s="75">
        <v>150</v>
      </c>
      <c r="U1658" s="75">
        <v>12</v>
      </c>
      <c r="V1658" s="77">
        <v>5.44</v>
      </c>
      <c r="W1658" s="95" t="s">
        <v>85</v>
      </c>
      <c r="X1658" s="68">
        <v>110.5</v>
      </c>
      <c r="Y1658" s="39">
        <v>32.450250000000004</v>
      </c>
      <c r="Z1658" s="47">
        <v>2650</v>
      </c>
      <c r="AA1658" s="43" t="s">
        <v>4122</v>
      </c>
      <c r="AB1658" s="72" t="s">
        <v>2845</v>
      </c>
      <c r="AC1658" s="47" t="s">
        <v>10670</v>
      </c>
      <c r="AD1658" s="74" t="s">
        <v>3941</v>
      </c>
      <c r="AE1658" s="46" t="s">
        <v>8501</v>
      </c>
      <c r="AF1658" s="82">
        <v>22</v>
      </c>
      <c r="AG1658" s="14" t="s">
        <v>85</v>
      </c>
      <c r="AH1658" s="9" t="s">
        <v>85</v>
      </c>
      <c r="AI1658" s="9" t="s">
        <v>85</v>
      </c>
      <c r="AJ1658" s="14" t="s">
        <v>85</v>
      </c>
      <c r="AK1658" s="9" t="s">
        <v>85</v>
      </c>
      <c r="AL1658" s="92" t="s">
        <v>237</v>
      </c>
      <c r="AM1658" s="75" t="s">
        <v>85</v>
      </c>
      <c r="AN1658" s="38" t="s">
        <v>85</v>
      </c>
      <c r="AO1658" s="75" t="s">
        <v>85</v>
      </c>
      <c r="AP1658" s="75">
        <v>16.2</v>
      </c>
      <c r="AQ1658" s="75">
        <v>60</v>
      </c>
      <c r="AR1658" s="75">
        <v>185</v>
      </c>
      <c r="AS1658" s="34">
        <v>0</v>
      </c>
      <c r="AT1658" s="34">
        <v>20.8</v>
      </c>
      <c r="AU1658" s="25">
        <v>37.799999999999997</v>
      </c>
      <c r="AV1658" s="34">
        <v>43.8</v>
      </c>
      <c r="AW1658" s="25">
        <v>222.9</v>
      </c>
      <c r="AX1658" s="67">
        <v>216.4</v>
      </c>
      <c r="AY1658" s="384">
        <v>103.35</v>
      </c>
      <c r="AZ1658" s="382">
        <v>34.6</v>
      </c>
      <c r="BA1658" s="382">
        <v>40.909999999999997</v>
      </c>
      <c r="BB1658" s="49">
        <v>32</v>
      </c>
      <c r="BC1658" s="48">
        <v>1.26</v>
      </c>
      <c r="BD1658" s="13" t="s">
        <v>85</v>
      </c>
      <c r="BE1658" s="412" t="s">
        <v>85</v>
      </c>
      <c r="BF1658" s="13" t="s">
        <v>85</v>
      </c>
      <c r="BG1658" s="412" t="s">
        <v>85</v>
      </c>
      <c r="BH1658" s="70">
        <v>37.705500000000001</v>
      </c>
      <c r="BI1658" s="50">
        <v>21.141732283464599</v>
      </c>
      <c r="BJ1658" s="50">
        <v>21.141732283464599</v>
      </c>
      <c r="BK1658" s="50">
        <v>11.929133858267701</v>
      </c>
      <c r="BL1658" s="357">
        <v>8.7375807000000152E-2</v>
      </c>
      <c r="BM1658" s="14">
        <v>36</v>
      </c>
      <c r="BN1658" s="107" t="s">
        <v>10367</v>
      </c>
      <c r="BO1658" s="46" t="s">
        <v>3891</v>
      </c>
      <c r="BP1658" s="74" t="s">
        <v>4730</v>
      </c>
      <c r="BQ1658" s="74" t="s">
        <v>3907</v>
      </c>
      <c r="BR1658" s="74" t="s">
        <v>10140</v>
      </c>
      <c r="BS1658" s="74" t="s">
        <v>10141</v>
      </c>
      <c r="BT1658" s="74" t="s">
        <v>4116</v>
      </c>
      <c r="BU1658" s="74" t="s">
        <v>10142</v>
      </c>
      <c r="BV1658" s="74" t="s">
        <v>5127</v>
      </c>
      <c r="BW1658" s="74" t="s">
        <v>4101</v>
      </c>
      <c r="BX1658" s="74" t="s">
        <v>3909</v>
      </c>
      <c r="BY1658" s="74" t="s">
        <v>6577</v>
      </c>
      <c r="BZ1658" s="334" t="s">
        <v>8406</v>
      </c>
      <c r="CA1658" s="364" t="s">
        <v>8407</v>
      </c>
      <c r="CB1658" s="337" t="s">
        <v>8408</v>
      </c>
      <c r="CC1658" s="364" t="s">
        <v>8409</v>
      </c>
      <c r="CD1658" s="311" t="str">
        <f t="shared" si="190"/>
        <v>DISCONTINUED - MR708 Bead Grip, 18x9, +12mm Offset, 5x150, 110.5mm Centerbore, Gloss Black</v>
      </c>
      <c r="CE1658" s="311" t="s">
        <v>3721</v>
      </c>
      <c r="CF1658" s="311" t="s">
        <v>3720</v>
      </c>
      <c r="CG1658" s="300" t="str">
        <f t="shared" si="191"/>
        <v>TRAIL (7XX)</v>
      </c>
    </row>
    <row r="1659" spans="1:85" s="36" customFormat="1" ht="15" customHeight="1">
      <c r="A1659" s="571">
        <f t="shared" si="187"/>
        <v>1656</v>
      </c>
      <c r="B1659" s="13" t="s">
        <v>84</v>
      </c>
      <c r="C1659" s="97" t="s">
        <v>1247</v>
      </c>
      <c r="D1659" s="75" t="s">
        <v>6665</v>
      </c>
      <c r="E1659" s="84" t="s">
        <v>10669</v>
      </c>
      <c r="F1659" s="84" t="s">
        <v>10669</v>
      </c>
      <c r="G1659" s="83"/>
      <c r="H1659" s="83"/>
      <c r="I1659" s="72" t="s">
        <v>6701</v>
      </c>
      <c r="J1659" s="102">
        <v>45188.393750000003</v>
      </c>
      <c r="K1659" s="417">
        <v>46072</v>
      </c>
      <c r="L1659" s="282" t="s">
        <v>1239</v>
      </c>
      <c r="M1659" s="328">
        <v>429</v>
      </c>
      <c r="N1659" s="85"/>
      <c r="O1659" s="409"/>
      <c r="P1659" s="75">
        <v>18</v>
      </c>
      <c r="Q1659" s="8">
        <v>9</v>
      </c>
      <c r="R1659" s="92" t="s">
        <v>1688</v>
      </c>
      <c r="S1659" s="75">
        <v>5</v>
      </c>
      <c r="T1659" s="75">
        <v>150</v>
      </c>
      <c r="U1659" s="75">
        <v>12</v>
      </c>
      <c r="V1659" s="77">
        <v>5.44</v>
      </c>
      <c r="W1659" s="95" t="s">
        <v>85</v>
      </c>
      <c r="X1659" s="68">
        <v>110.5</v>
      </c>
      <c r="Y1659" s="39">
        <v>32.450250000000004</v>
      </c>
      <c r="Z1659" s="47">
        <v>2650</v>
      </c>
      <c r="AA1659" s="43" t="s">
        <v>2516</v>
      </c>
      <c r="AB1659" s="72" t="s">
        <v>2850</v>
      </c>
      <c r="AC1659" s="47" t="s">
        <v>10670</v>
      </c>
      <c r="AD1659" s="74" t="s">
        <v>3941</v>
      </c>
      <c r="AE1659" s="46" t="s">
        <v>8501</v>
      </c>
      <c r="AF1659" s="82">
        <v>22</v>
      </c>
      <c r="AG1659" s="14" t="s">
        <v>85</v>
      </c>
      <c r="AH1659" s="9" t="s">
        <v>85</v>
      </c>
      <c r="AI1659" s="9" t="s">
        <v>85</v>
      </c>
      <c r="AJ1659" s="14" t="s">
        <v>85</v>
      </c>
      <c r="AK1659" s="9" t="s">
        <v>85</v>
      </c>
      <c r="AL1659" s="92" t="s">
        <v>237</v>
      </c>
      <c r="AM1659" s="75" t="s">
        <v>85</v>
      </c>
      <c r="AN1659" s="38" t="s">
        <v>85</v>
      </c>
      <c r="AO1659" s="75" t="s">
        <v>85</v>
      </c>
      <c r="AP1659" s="75">
        <v>16.2</v>
      </c>
      <c r="AQ1659" s="75">
        <v>60</v>
      </c>
      <c r="AR1659" s="75">
        <v>185</v>
      </c>
      <c r="AS1659" s="34">
        <v>0</v>
      </c>
      <c r="AT1659" s="34">
        <v>20.8</v>
      </c>
      <c r="AU1659" s="25">
        <v>37.799999999999997</v>
      </c>
      <c r="AV1659" s="34">
        <v>43.8</v>
      </c>
      <c r="AW1659" s="25">
        <v>222.9</v>
      </c>
      <c r="AX1659" s="67">
        <v>216.4</v>
      </c>
      <c r="AY1659" s="384">
        <v>103.35</v>
      </c>
      <c r="AZ1659" s="382">
        <v>34.6</v>
      </c>
      <c r="BA1659" s="382">
        <v>40.909999999999997</v>
      </c>
      <c r="BB1659" s="49">
        <v>32</v>
      </c>
      <c r="BC1659" s="48">
        <v>1.26</v>
      </c>
      <c r="BD1659" s="13" t="s">
        <v>85</v>
      </c>
      <c r="BE1659" s="412" t="s">
        <v>85</v>
      </c>
      <c r="BF1659" s="13" t="s">
        <v>85</v>
      </c>
      <c r="BG1659" s="412" t="s">
        <v>85</v>
      </c>
      <c r="BH1659" s="70">
        <v>37.705500000000001</v>
      </c>
      <c r="BI1659" s="50">
        <v>21.141732283464599</v>
      </c>
      <c r="BJ1659" s="50">
        <v>21.141732283464599</v>
      </c>
      <c r="BK1659" s="50">
        <v>11.929133858267701</v>
      </c>
      <c r="BL1659" s="357">
        <v>8.7375807000000152E-2</v>
      </c>
      <c r="BM1659" s="14">
        <v>36</v>
      </c>
      <c r="BN1659" s="107" t="s">
        <v>10367</v>
      </c>
      <c r="BO1659" s="46" t="s">
        <v>3891</v>
      </c>
      <c r="BP1659" s="74" t="s">
        <v>4730</v>
      </c>
      <c r="BQ1659" s="74" t="s">
        <v>3907</v>
      </c>
      <c r="BR1659" s="74" t="s">
        <v>10140</v>
      </c>
      <c r="BS1659" s="74" t="s">
        <v>10141</v>
      </c>
      <c r="BT1659" s="74" t="s">
        <v>4116</v>
      </c>
      <c r="BU1659" s="74" t="s">
        <v>10142</v>
      </c>
      <c r="BV1659" s="74" t="s">
        <v>5127</v>
      </c>
      <c r="BW1659" s="74" t="s">
        <v>4101</v>
      </c>
      <c r="BX1659" s="74" t="s">
        <v>3909</v>
      </c>
      <c r="BY1659" s="74" t="s">
        <v>6577</v>
      </c>
      <c r="BZ1659" s="334" t="s">
        <v>8416</v>
      </c>
      <c r="CA1659" s="364" t="s">
        <v>8417</v>
      </c>
      <c r="CB1659" s="337" t="s">
        <v>8414</v>
      </c>
      <c r="CC1659" s="364" t="s">
        <v>8415</v>
      </c>
      <c r="CD1659" s="311" t="str">
        <f t="shared" si="190"/>
        <v>DISCONTINUED - MR708 Bead Grip, 18x9, +12mm Offset, 5x150, 110.5mm Centerbore, Gloss Titanium</v>
      </c>
      <c r="CE1659" s="311" t="s">
        <v>3721</v>
      </c>
      <c r="CF1659" s="311" t="s">
        <v>3720</v>
      </c>
      <c r="CG1659" s="300" t="str">
        <f t="shared" si="191"/>
        <v>TRAIL (7XX)</v>
      </c>
    </row>
    <row r="1660" spans="1:85" s="36" customFormat="1" ht="15" customHeight="1">
      <c r="A1660" s="571">
        <f t="shared" si="187"/>
        <v>1657</v>
      </c>
      <c r="B1660" s="13" t="s">
        <v>84</v>
      </c>
      <c r="C1660" s="97" t="s">
        <v>6891</v>
      </c>
      <c r="D1660" s="75" t="s">
        <v>6888</v>
      </c>
      <c r="E1660" s="84" t="s">
        <v>10671</v>
      </c>
      <c r="F1660" s="84" t="s">
        <v>10671</v>
      </c>
      <c r="G1660" s="83" t="s">
        <v>2095</v>
      </c>
      <c r="H1660" s="83"/>
      <c r="I1660" s="72" t="s">
        <v>7040</v>
      </c>
      <c r="J1660" s="102">
        <v>45349.429861111108</v>
      </c>
      <c r="K1660" s="417">
        <v>46072</v>
      </c>
      <c r="L1660" s="282" t="s">
        <v>1239</v>
      </c>
      <c r="M1660" s="328">
        <v>424</v>
      </c>
      <c r="N1660" s="85"/>
      <c r="O1660" s="409"/>
      <c r="P1660" s="75">
        <v>20</v>
      </c>
      <c r="Q1660" s="8">
        <v>10</v>
      </c>
      <c r="R1660" s="92" t="s">
        <v>1699</v>
      </c>
      <c r="S1660" s="75">
        <v>8</v>
      </c>
      <c r="T1660" s="75">
        <v>6.5</v>
      </c>
      <c r="U1660" s="75">
        <v>-18</v>
      </c>
      <c r="V1660" s="77">
        <v>4.75</v>
      </c>
      <c r="W1660" s="95" t="s">
        <v>85</v>
      </c>
      <c r="X1660" s="68">
        <v>121.3</v>
      </c>
      <c r="Y1660" s="39">
        <v>35.053499687395536</v>
      </c>
      <c r="Z1660" s="47">
        <v>3640</v>
      </c>
      <c r="AA1660" s="43" t="s">
        <v>4122</v>
      </c>
      <c r="AB1660" s="72" t="s">
        <v>2845</v>
      </c>
      <c r="AC1660" s="47" t="s">
        <v>9847</v>
      </c>
      <c r="AD1660" s="74" t="s">
        <v>7421</v>
      </c>
      <c r="AE1660" s="46" t="s">
        <v>8501</v>
      </c>
      <c r="AF1660" s="82">
        <v>22</v>
      </c>
      <c r="AG1660" s="14" t="s">
        <v>85</v>
      </c>
      <c r="AH1660" s="9" t="s">
        <v>85</v>
      </c>
      <c r="AI1660" s="9" t="s">
        <v>85</v>
      </c>
      <c r="AJ1660" s="14" t="s">
        <v>85</v>
      </c>
      <c r="AK1660" s="9" t="s">
        <v>85</v>
      </c>
      <c r="AL1660" s="92" t="s">
        <v>236</v>
      </c>
      <c r="AM1660" s="75" t="s">
        <v>85</v>
      </c>
      <c r="AN1660" s="38" t="s">
        <v>85</v>
      </c>
      <c r="AO1660" s="75" t="s">
        <v>85</v>
      </c>
      <c r="AP1660" s="75">
        <v>16.2</v>
      </c>
      <c r="AQ1660" s="75">
        <v>60</v>
      </c>
      <c r="AR1660" s="75">
        <v>200</v>
      </c>
      <c r="AS1660" s="34">
        <v>0</v>
      </c>
      <c r="AT1660" s="34">
        <v>0</v>
      </c>
      <c r="AU1660" s="25">
        <v>37.6</v>
      </c>
      <c r="AV1660" s="34">
        <v>52.7</v>
      </c>
      <c r="AW1660" s="25">
        <v>232.8</v>
      </c>
      <c r="AX1660" s="67">
        <v>228.4</v>
      </c>
      <c r="AY1660" s="68">
        <v>121.3</v>
      </c>
      <c r="AZ1660" s="49">
        <v>85</v>
      </c>
      <c r="BA1660" s="49">
        <v>85</v>
      </c>
      <c r="BB1660" s="49">
        <v>78.099999999999994</v>
      </c>
      <c r="BC1660" s="48">
        <v>3.07</v>
      </c>
      <c r="BD1660" s="13" t="s">
        <v>85</v>
      </c>
      <c r="BE1660" s="412" t="s">
        <v>85</v>
      </c>
      <c r="BF1660" s="13" t="s">
        <v>85</v>
      </c>
      <c r="BG1660" s="412" t="s">
        <v>85</v>
      </c>
      <c r="BH1660" s="70">
        <v>39.553499687395536</v>
      </c>
      <c r="BI1660" s="50">
        <v>23.228346456692901</v>
      </c>
      <c r="BJ1660" s="50">
        <v>23.228346456692901</v>
      </c>
      <c r="BK1660" s="50">
        <v>12.9133858267717</v>
      </c>
      <c r="BL1660" s="357">
        <v>0.11417680000000027</v>
      </c>
      <c r="BM1660" s="408">
        <v>20</v>
      </c>
      <c r="BN1660" s="107" t="s">
        <v>3771</v>
      </c>
      <c r="BO1660" s="46" t="s">
        <v>3891</v>
      </c>
      <c r="BP1660" s="74" t="s">
        <v>3907</v>
      </c>
      <c r="BQ1660" s="74" t="s">
        <v>7492</v>
      </c>
      <c r="BR1660" s="74" t="s">
        <v>7489</v>
      </c>
      <c r="BS1660" s="74" t="s">
        <v>7493</v>
      </c>
      <c r="BT1660" s="74" t="s">
        <v>7490</v>
      </c>
      <c r="BU1660" s="74" t="s">
        <v>3909</v>
      </c>
      <c r="BV1660" s="74" t="s">
        <v>7491</v>
      </c>
      <c r="BW1660" s="74"/>
      <c r="BX1660" s="74"/>
      <c r="BY1660" s="74"/>
      <c r="BZ1660" s="334" t="s">
        <v>8585</v>
      </c>
      <c r="CA1660" s="364" t="s">
        <v>8586</v>
      </c>
      <c r="CB1660" s="337" t="s">
        <v>8587</v>
      </c>
      <c r="CC1660" s="364" t="s">
        <v>8588</v>
      </c>
      <c r="CD1660" s="311" t="str">
        <f t="shared" ref="CD1660:CD1723" si="192">CONCATENATE("DISCONTINUED"," ","-"," ",D1660,", ",P1660,"x",Q1660,", ",IF(W1660="N/A", "", CONCATENATE(W1660, "/")),IF(U1660&gt;0, CONCATENATE("+",U1660), U1660),"mm Offset, ",R1660,", ",X1660,"mm Centerbore, ",PROPER(AA1660), "", IF(BF1660="N/A", "", CONCATENATE(", w/ ", BF1660)))</f>
        <v>DISCONTINUED - MR803, 20x10, -18mm Offset, 8x6.5, 121.3mm Centerbore, Gloss Black</v>
      </c>
      <c r="CE1660" s="311" t="s">
        <v>3721</v>
      </c>
      <c r="CF1660" s="311" t="s">
        <v>3720</v>
      </c>
      <c r="CG1660" s="300" t="str">
        <f t="shared" ref="CG1660:CG1723" si="193">C1660</f>
        <v>RAISED (8XX)</v>
      </c>
    </row>
    <row r="1661" spans="1:85" s="36" customFormat="1" ht="15" customHeight="1">
      <c r="A1661" s="571">
        <f t="shared" si="187"/>
        <v>1658</v>
      </c>
      <c r="B1661" s="13" t="s">
        <v>84</v>
      </c>
      <c r="C1661" s="97" t="s">
        <v>6891</v>
      </c>
      <c r="D1661" s="75" t="s">
        <v>6888</v>
      </c>
      <c r="E1661" s="84" t="s">
        <v>10672</v>
      </c>
      <c r="F1661" s="84" t="s">
        <v>10672</v>
      </c>
      <c r="G1661" s="83" t="s">
        <v>2095</v>
      </c>
      <c r="H1661" s="83"/>
      <c r="I1661" s="72" t="s">
        <v>7066</v>
      </c>
      <c r="J1661" s="102">
        <v>45349.429872685185</v>
      </c>
      <c r="K1661" s="417">
        <v>46072</v>
      </c>
      <c r="L1661" s="282" t="s">
        <v>1239</v>
      </c>
      <c r="M1661" s="328">
        <v>489</v>
      </c>
      <c r="N1661" s="85"/>
      <c r="O1661" s="409"/>
      <c r="P1661" s="75">
        <v>22</v>
      </c>
      <c r="Q1661" s="8">
        <v>10</v>
      </c>
      <c r="R1661" s="92" t="s">
        <v>1089</v>
      </c>
      <c r="S1661" s="75">
        <v>6</v>
      </c>
      <c r="T1661" s="75">
        <v>5.5</v>
      </c>
      <c r="U1661" s="75">
        <v>-18</v>
      </c>
      <c r="V1661" s="77">
        <v>4.75</v>
      </c>
      <c r="W1661" s="95" t="s">
        <v>85</v>
      </c>
      <c r="X1661" s="68">
        <v>106.25</v>
      </c>
      <c r="Y1661" s="39">
        <v>43.210603388236009</v>
      </c>
      <c r="Z1661" s="47">
        <v>2650</v>
      </c>
      <c r="AA1661" s="43" t="s">
        <v>4122</v>
      </c>
      <c r="AB1661" s="72" t="s">
        <v>2845</v>
      </c>
      <c r="AC1661" s="47" t="s">
        <v>10673</v>
      </c>
      <c r="AD1661" s="74" t="s">
        <v>7428</v>
      </c>
      <c r="AE1661" s="46" t="s">
        <v>8501</v>
      </c>
      <c r="AF1661" s="82">
        <v>22</v>
      </c>
      <c r="AG1661" s="14" t="s">
        <v>85</v>
      </c>
      <c r="AH1661" s="9" t="s">
        <v>85</v>
      </c>
      <c r="AI1661" s="9" t="s">
        <v>85</v>
      </c>
      <c r="AJ1661" s="14" t="s">
        <v>85</v>
      </c>
      <c r="AK1661" s="9" t="s">
        <v>85</v>
      </c>
      <c r="AL1661" s="92" t="s">
        <v>236</v>
      </c>
      <c r="AM1661" s="75" t="s">
        <v>1649</v>
      </c>
      <c r="AN1661" s="38">
        <v>2.75</v>
      </c>
      <c r="AO1661" s="3">
        <v>78.3</v>
      </c>
      <c r="AP1661" s="75">
        <v>16.2</v>
      </c>
      <c r="AQ1661" s="75">
        <v>60</v>
      </c>
      <c r="AR1661" s="75">
        <v>170</v>
      </c>
      <c r="AS1661" s="34">
        <v>17.8</v>
      </c>
      <c r="AT1661" s="34">
        <v>48.6</v>
      </c>
      <c r="AU1661" s="25">
        <v>68.5</v>
      </c>
      <c r="AV1661" s="34">
        <v>59.3</v>
      </c>
      <c r="AW1661" s="25">
        <v>258.7</v>
      </c>
      <c r="AX1661" s="67">
        <v>254.3</v>
      </c>
      <c r="AY1661" s="77">
        <v>94.8</v>
      </c>
      <c r="AZ1661" s="49">
        <v>69.2</v>
      </c>
      <c r="BA1661" s="49">
        <v>83.9</v>
      </c>
      <c r="BB1661" s="49">
        <v>56.4</v>
      </c>
      <c r="BC1661" s="48">
        <v>2.2200000000000002</v>
      </c>
      <c r="BD1661" s="13" t="s">
        <v>85</v>
      </c>
      <c r="BE1661" s="412" t="s">
        <v>85</v>
      </c>
      <c r="BF1661" s="13" t="s">
        <v>85</v>
      </c>
      <c r="BG1661" s="412" t="s">
        <v>85</v>
      </c>
      <c r="BH1661" s="70">
        <v>47.710603388236009</v>
      </c>
      <c r="BI1661" s="50">
        <v>24.803100000000001</v>
      </c>
      <c r="BJ1661" s="50">
        <v>24.803100000000001</v>
      </c>
      <c r="BK1661" s="50">
        <v>12.5984</v>
      </c>
      <c r="BL1661" s="357">
        <v>0.12700723795352409</v>
      </c>
      <c r="BM1661" s="14">
        <v>18</v>
      </c>
      <c r="BN1661" s="107" t="s">
        <v>3771</v>
      </c>
      <c r="BO1661" s="46" t="s">
        <v>3891</v>
      </c>
      <c r="BP1661" s="74" t="s">
        <v>3907</v>
      </c>
      <c r="BQ1661" s="74" t="s">
        <v>7492</v>
      </c>
      <c r="BR1661" s="74" t="s">
        <v>7489</v>
      </c>
      <c r="BS1661" s="74" t="s">
        <v>7493</v>
      </c>
      <c r="BT1661" s="74" t="s">
        <v>7490</v>
      </c>
      <c r="BU1661" s="74" t="s">
        <v>3909</v>
      </c>
      <c r="BV1661" s="74" t="s">
        <v>7491</v>
      </c>
      <c r="BW1661" s="74"/>
      <c r="BX1661" s="74"/>
      <c r="BY1661" s="74"/>
      <c r="BZ1661" s="334" t="s">
        <v>8577</v>
      </c>
      <c r="CA1661" s="364" t="s">
        <v>8578</v>
      </c>
      <c r="CB1661" s="337" t="s">
        <v>8579</v>
      </c>
      <c r="CC1661" s="364" t="s">
        <v>8580</v>
      </c>
      <c r="CD1661" s="311" t="str">
        <f t="shared" si="192"/>
        <v>DISCONTINUED - MR803, 22x10, -18mm Offset, 6x5.5, 106.25mm Centerbore, Gloss Black</v>
      </c>
      <c r="CE1661" s="311" t="s">
        <v>3721</v>
      </c>
      <c r="CF1661" s="311" t="s">
        <v>3720</v>
      </c>
      <c r="CG1661" s="300" t="str">
        <f t="shared" si="193"/>
        <v>RAISED (8XX)</v>
      </c>
    </row>
    <row r="1662" spans="1:85" s="36" customFormat="1" ht="15" customHeight="1">
      <c r="A1662" s="571">
        <f t="shared" si="187"/>
        <v>1659</v>
      </c>
      <c r="B1662" s="13" t="s">
        <v>84</v>
      </c>
      <c r="C1662" s="97" t="s">
        <v>6891</v>
      </c>
      <c r="D1662" s="75" t="s">
        <v>6888</v>
      </c>
      <c r="E1662" s="84" t="s">
        <v>10674</v>
      </c>
      <c r="F1662" s="84" t="s">
        <v>10674</v>
      </c>
      <c r="G1662" s="83" t="s">
        <v>2095</v>
      </c>
      <c r="H1662" s="83"/>
      <c r="I1662" s="72" t="s">
        <v>7082</v>
      </c>
      <c r="J1662" s="102">
        <v>45349.429872685185</v>
      </c>
      <c r="K1662" s="417">
        <v>46072</v>
      </c>
      <c r="L1662" s="282" t="s">
        <v>1239</v>
      </c>
      <c r="M1662" s="328">
        <v>549</v>
      </c>
      <c r="N1662" s="85"/>
      <c r="O1662" s="409"/>
      <c r="P1662" s="75">
        <v>22</v>
      </c>
      <c r="Q1662" s="8">
        <v>12</v>
      </c>
      <c r="R1662" s="92" t="s">
        <v>1701</v>
      </c>
      <c r="S1662" s="75">
        <v>8</v>
      </c>
      <c r="T1662" s="75">
        <v>180</v>
      </c>
      <c r="U1662" s="75">
        <v>-40</v>
      </c>
      <c r="V1662" s="77">
        <v>4.9000000000000004</v>
      </c>
      <c r="W1662" s="95" t="s">
        <v>85</v>
      </c>
      <c r="X1662" s="68">
        <v>124.1</v>
      </c>
      <c r="Y1662" s="39">
        <v>43.210603388236009</v>
      </c>
      <c r="Z1662" s="47">
        <v>3640</v>
      </c>
      <c r="AA1662" s="43" t="s">
        <v>4122</v>
      </c>
      <c r="AB1662" s="72" t="s">
        <v>2845</v>
      </c>
      <c r="AC1662" s="47" t="s">
        <v>10675</v>
      </c>
      <c r="AD1662" s="74" t="s">
        <v>7421</v>
      </c>
      <c r="AE1662" s="46" t="s">
        <v>8501</v>
      </c>
      <c r="AF1662" s="82">
        <v>22</v>
      </c>
      <c r="AG1662" s="14" t="s">
        <v>85</v>
      </c>
      <c r="AH1662" s="9" t="s">
        <v>85</v>
      </c>
      <c r="AI1662" s="9" t="s">
        <v>85</v>
      </c>
      <c r="AJ1662" s="14" t="s">
        <v>85</v>
      </c>
      <c r="AK1662" s="9" t="s">
        <v>85</v>
      </c>
      <c r="AL1662" s="92" t="s">
        <v>236</v>
      </c>
      <c r="AM1662" s="75" t="s">
        <v>85</v>
      </c>
      <c r="AN1662" s="38" t="s">
        <v>85</v>
      </c>
      <c r="AO1662" s="75" t="s">
        <v>85</v>
      </c>
      <c r="AP1662" s="75">
        <v>16.2</v>
      </c>
      <c r="AQ1662" s="75">
        <v>60</v>
      </c>
      <c r="AR1662" s="75">
        <v>210</v>
      </c>
      <c r="AS1662" s="34">
        <v>0</v>
      </c>
      <c r="AT1662" s="34">
        <v>0</v>
      </c>
      <c r="AU1662" s="25">
        <v>31.7</v>
      </c>
      <c r="AV1662" s="34">
        <v>48.5</v>
      </c>
      <c r="AW1662" s="25">
        <v>257.89999999999998</v>
      </c>
      <c r="AX1662" s="67">
        <v>253.5</v>
      </c>
      <c r="AY1662" s="68">
        <v>124.1</v>
      </c>
      <c r="AZ1662" s="49">
        <v>84</v>
      </c>
      <c r="BA1662" s="49">
        <v>84</v>
      </c>
      <c r="BB1662" s="49">
        <v>126.9</v>
      </c>
      <c r="BC1662" s="48">
        <v>5</v>
      </c>
      <c r="BD1662" s="13" t="s">
        <v>85</v>
      </c>
      <c r="BE1662" s="412" t="s">
        <v>85</v>
      </c>
      <c r="BF1662" s="13" t="s">
        <v>85</v>
      </c>
      <c r="BG1662" s="412" t="s">
        <v>85</v>
      </c>
      <c r="BH1662" s="70">
        <v>47.710603388236009</v>
      </c>
      <c r="BI1662" s="50">
        <v>24.803100000000001</v>
      </c>
      <c r="BJ1662" s="50">
        <v>24.803100000000001</v>
      </c>
      <c r="BK1662" s="50">
        <v>14.5669</v>
      </c>
      <c r="BL1662" s="357">
        <v>0.14685211888376223</v>
      </c>
      <c r="BM1662" s="14">
        <v>18</v>
      </c>
      <c r="BN1662" s="107" t="s">
        <v>3771</v>
      </c>
      <c r="BO1662" s="46" t="s">
        <v>3891</v>
      </c>
      <c r="BP1662" s="74" t="s">
        <v>3907</v>
      </c>
      <c r="BQ1662" s="74" t="s">
        <v>7492</v>
      </c>
      <c r="BR1662" s="74" t="s">
        <v>7489</v>
      </c>
      <c r="BS1662" s="74" t="s">
        <v>7493</v>
      </c>
      <c r="BT1662" s="74" t="s">
        <v>7490</v>
      </c>
      <c r="BU1662" s="74" t="s">
        <v>3909</v>
      </c>
      <c r="BV1662" s="74" t="s">
        <v>7491</v>
      </c>
      <c r="BW1662" s="74"/>
      <c r="BX1662" s="74"/>
      <c r="BY1662" s="74"/>
      <c r="BZ1662" s="334" t="s">
        <v>8601</v>
      </c>
      <c r="CA1662" s="364" t="s">
        <v>8602</v>
      </c>
      <c r="CB1662" s="337" t="s">
        <v>8603</v>
      </c>
      <c r="CC1662" s="364" t="s">
        <v>8604</v>
      </c>
      <c r="CD1662" s="311" t="str">
        <f t="shared" si="192"/>
        <v>DISCONTINUED - MR803, 22x12, -40mm Offset, 8x180, 124.1mm Centerbore, Gloss Black</v>
      </c>
      <c r="CE1662" s="311" t="s">
        <v>3721</v>
      </c>
      <c r="CF1662" s="311" t="s">
        <v>3720</v>
      </c>
      <c r="CG1662" s="300" t="str">
        <f t="shared" si="193"/>
        <v>RAISED (8XX)</v>
      </c>
    </row>
    <row r="1663" spans="1:85" s="36" customFormat="1" ht="15" customHeight="1">
      <c r="A1663" s="571">
        <f t="shared" si="187"/>
        <v>1660</v>
      </c>
      <c r="B1663" s="408" t="s">
        <v>84</v>
      </c>
      <c r="C1663" s="408" t="s">
        <v>1038</v>
      </c>
      <c r="D1663" s="408" t="s">
        <v>1080</v>
      </c>
      <c r="E1663" s="84" t="s">
        <v>10679</v>
      </c>
      <c r="F1663" s="84" t="s">
        <v>10679</v>
      </c>
      <c r="G1663" s="83"/>
      <c r="H1663" s="83"/>
      <c r="I1663" s="72" t="s">
        <v>262</v>
      </c>
      <c r="J1663" s="305">
        <v>40544</v>
      </c>
      <c r="K1663" s="417">
        <v>46143</v>
      </c>
      <c r="L1663" s="282" t="s">
        <v>1239</v>
      </c>
      <c r="M1663" s="328">
        <v>299</v>
      </c>
      <c r="N1663" s="85"/>
      <c r="O1663" s="409"/>
      <c r="P1663" s="408">
        <v>16</v>
      </c>
      <c r="Q1663" s="8">
        <v>8</v>
      </c>
      <c r="R1663" s="408" t="s">
        <v>1089</v>
      </c>
      <c r="S1663" s="3">
        <v>6</v>
      </c>
      <c r="T1663" s="3">
        <v>5.5</v>
      </c>
      <c r="U1663" s="3">
        <v>0</v>
      </c>
      <c r="V1663" s="16">
        <v>4.5</v>
      </c>
      <c r="W1663" s="410" t="s">
        <v>85</v>
      </c>
      <c r="X1663" s="16">
        <v>108</v>
      </c>
      <c r="Y1663" s="8">
        <v>25.79</v>
      </c>
      <c r="Z1663" s="47">
        <v>2100</v>
      </c>
      <c r="AA1663" s="45" t="s">
        <v>5147</v>
      </c>
      <c r="AB1663" s="72" t="s">
        <v>173</v>
      </c>
      <c r="AC1663" s="47" t="s">
        <v>10615</v>
      </c>
      <c r="AD1663" s="408" t="s">
        <v>1536</v>
      </c>
      <c r="AE1663" s="46" t="s">
        <v>8503</v>
      </c>
      <c r="AF1663" s="82">
        <v>33</v>
      </c>
      <c r="AG1663" s="80" t="s">
        <v>85</v>
      </c>
      <c r="AH1663" s="408" t="s">
        <v>85</v>
      </c>
      <c r="AI1663" s="408" t="s">
        <v>2859</v>
      </c>
      <c r="AJ1663" s="408" t="s">
        <v>1826</v>
      </c>
      <c r="AK1663" s="9">
        <v>1.1000000000000001</v>
      </c>
      <c r="AL1663" s="408" t="s">
        <v>237</v>
      </c>
      <c r="AM1663" s="408" t="s">
        <v>85</v>
      </c>
      <c r="AN1663" s="38" t="s">
        <v>85</v>
      </c>
      <c r="AO1663" s="408" t="s">
        <v>85</v>
      </c>
      <c r="AP1663" s="75">
        <v>16.2</v>
      </c>
      <c r="AQ1663" s="75">
        <v>60</v>
      </c>
      <c r="AR1663" s="408">
        <v>178</v>
      </c>
      <c r="AS1663" s="25">
        <v>0</v>
      </c>
      <c r="AT1663" s="25">
        <v>15.8</v>
      </c>
      <c r="AU1663" s="25">
        <v>28.3</v>
      </c>
      <c r="AV1663" s="25">
        <v>27.2</v>
      </c>
      <c r="AW1663" s="25">
        <v>193.3</v>
      </c>
      <c r="AX1663" s="411">
        <v>189.6</v>
      </c>
      <c r="AY1663" s="410">
        <v>106.4</v>
      </c>
      <c r="AZ1663" s="49">
        <v>55</v>
      </c>
      <c r="BA1663" s="49">
        <v>55</v>
      </c>
      <c r="BB1663" s="49">
        <v>64</v>
      </c>
      <c r="BC1663" s="48">
        <v>2.52</v>
      </c>
      <c r="BD1663" s="408" t="s">
        <v>85</v>
      </c>
      <c r="BE1663" s="412" t="s">
        <v>85</v>
      </c>
      <c r="BF1663" s="408" t="s">
        <v>85</v>
      </c>
      <c r="BG1663" s="412" t="s">
        <v>85</v>
      </c>
      <c r="BH1663" s="70">
        <v>29.696266716303011</v>
      </c>
      <c r="BI1663" s="50">
        <v>19.055118110236201</v>
      </c>
      <c r="BJ1663" s="50">
        <v>19.055118110236201</v>
      </c>
      <c r="BK1663" s="50">
        <v>10.944881889763799</v>
      </c>
      <c r="BL1663" s="357">
        <v>6.5123167999999981E-2</v>
      </c>
      <c r="BM1663" s="73">
        <v>36</v>
      </c>
      <c r="BN1663" s="107" t="s">
        <v>3771</v>
      </c>
      <c r="BO1663" s="46" t="s">
        <v>3891</v>
      </c>
      <c r="BP1663" s="74" t="s">
        <v>3907</v>
      </c>
      <c r="BQ1663" s="74" t="s">
        <v>5194</v>
      </c>
      <c r="BR1663" s="74" t="s">
        <v>5195</v>
      </c>
      <c r="BS1663" s="74" t="s">
        <v>5169</v>
      </c>
      <c r="BT1663" s="74" t="s">
        <v>5196</v>
      </c>
      <c r="BU1663" s="74" t="s">
        <v>5197</v>
      </c>
      <c r="BV1663" s="74" t="s">
        <v>3909</v>
      </c>
      <c r="BW1663" s="74"/>
      <c r="BX1663" s="74"/>
      <c r="BY1663" s="74"/>
      <c r="BZ1663" s="300" t="s">
        <v>7724</v>
      </c>
      <c r="CA1663" s="413" t="s">
        <v>7731</v>
      </c>
      <c r="CB1663" s="300" t="s">
        <v>7729</v>
      </c>
      <c r="CC1663" s="413" t="s">
        <v>7730</v>
      </c>
      <c r="CD1663" s="311" t="str">
        <f t="shared" si="192"/>
        <v>DISCONTINUED - MR301 The Standard, 16x8, 0mm Offset, 6x5.5, 108mm Centerbore, Machined - Clear Coat</v>
      </c>
      <c r="CE1663" s="311" t="s">
        <v>3721</v>
      </c>
      <c r="CF1663" s="311" t="s">
        <v>3720</v>
      </c>
      <c r="CG1663" s="300" t="str">
        <f t="shared" si="193"/>
        <v>STREET (3XX)</v>
      </c>
    </row>
    <row r="1664" spans="1:85" s="36" customFormat="1" ht="15" customHeight="1">
      <c r="A1664" s="571">
        <f t="shared" si="187"/>
        <v>1661</v>
      </c>
      <c r="B1664" s="408" t="s">
        <v>84</v>
      </c>
      <c r="C1664" s="408" t="s">
        <v>1038</v>
      </c>
      <c r="D1664" s="408" t="s">
        <v>1080</v>
      </c>
      <c r="E1664" s="84" t="s">
        <v>10680</v>
      </c>
      <c r="F1664" s="84" t="s">
        <v>10680</v>
      </c>
      <c r="G1664" s="83" t="s">
        <v>2095</v>
      </c>
      <c r="H1664" s="83"/>
      <c r="I1664" s="72" t="s">
        <v>293</v>
      </c>
      <c r="J1664" s="305">
        <v>40544</v>
      </c>
      <c r="K1664" s="417">
        <v>46143</v>
      </c>
      <c r="L1664" s="282" t="s">
        <v>1239</v>
      </c>
      <c r="M1664" s="328">
        <v>339</v>
      </c>
      <c r="N1664" s="85"/>
      <c r="O1664" s="409"/>
      <c r="P1664" s="408">
        <v>17</v>
      </c>
      <c r="Q1664" s="8">
        <v>9</v>
      </c>
      <c r="R1664" s="408" t="s">
        <v>1692</v>
      </c>
      <c r="S1664" s="3">
        <v>5</v>
      </c>
      <c r="T1664" s="25">
        <v>5</v>
      </c>
      <c r="U1664" s="3">
        <v>-12</v>
      </c>
      <c r="V1664" s="16">
        <v>4.5</v>
      </c>
      <c r="W1664" s="410" t="s">
        <v>85</v>
      </c>
      <c r="X1664" s="16">
        <v>94</v>
      </c>
      <c r="Y1664" s="8">
        <v>31.02</v>
      </c>
      <c r="Z1664" s="47">
        <v>2650</v>
      </c>
      <c r="AA1664" s="72" t="s">
        <v>2165</v>
      </c>
      <c r="AB1664" s="72" t="s">
        <v>2845</v>
      </c>
      <c r="AC1664" s="47" t="s">
        <v>9719</v>
      </c>
      <c r="AD1664" s="73" t="s">
        <v>1662</v>
      </c>
      <c r="AE1664" s="46" t="s">
        <v>8503</v>
      </c>
      <c r="AF1664" s="82">
        <v>33</v>
      </c>
      <c r="AG1664" s="80" t="s">
        <v>85</v>
      </c>
      <c r="AH1664" s="408" t="s">
        <v>85</v>
      </c>
      <c r="AI1664" s="73" t="s">
        <v>2858</v>
      </c>
      <c r="AJ1664" s="408" t="s">
        <v>1826</v>
      </c>
      <c r="AK1664" s="9">
        <v>1.1000000000000001</v>
      </c>
      <c r="AL1664" s="408" t="s">
        <v>237</v>
      </c>
      <c r="AM1664" s="408" t="s">
        <v>85</v>
      </c>
      <c r="AN1664" s="38" t="s">
        <v>85</v>
      </c>
      <c r="AO1664" s="408" t="s">
        <v>85</v>
      </c>
      <c r="AP1664" s="75">
        <v>16.2</v>
      </c>
      <c r="AQ1664" s="75">
        <v>60</v>
      </c>
      <c r="AR1664" s="408">
        <v>165</v>
      </c>
      <c r="AS1664" s="25">
        <v>6.6</v>
      </c>
      <c r="AT1664" s="25">
        <v>16.600000000000001</v>
      </c>
      <c r="AU1664" s="25">
        <v>30</v>
      </c>
      <c r="AV1664" s="25">
        <v>29.9</v>
      </c>
      <c r="AW1664" s="25">
        <v>209</v>
      </c>
      <c r="AX1664" s="411">
        <v>205.6</v>
      </c>
      <c r="AY1664" s="410">
        <v>88.8</v>
      </c>
      <c r="AZ1664" s="49">
        <v>79.8</v>
      </c>
      <c r="BA1664" s="49">
        <v>79.8</v>
      </c>
      <c r="BB1664" s="49">
        <v>88</v>
      </c>
      <c r="BC1664" s="48">
        <v>3.46</v>
      </c>
      <c r="BD1664" s="408" t="s">
        <v>85</v>
      </c>
      <c r="BE1664" s="412" t="s">
        <v>85</v>
      </c>
      <c r="BF1664" s="408" t="s">
        <v>85</v>
      </c>
      <c r="BG1664" s="412" t="s">
        <v>85</v>
      </c>
      <c r="BH1664" s="70">
        <v>35.075545913614015</v>
      </c>
      <c r="BI1664" s="50">
        <v>20.236220472440898</v>
      </c>
      <c r="BJ1664" s="50">
        <v>20.236220472440898</v>
      </c>
      <c r="BK1664" s="50">
        <v>12.4409448818898</v>
      </c>
      <c r="BL1664" s="357">
        <v>8.348593599999983E-2</v>
      </c>
      <c r="BM1664" s="73">
        <v>36</v>
      </c>
      <c r="BN1664" s="107" t="s">
        <v>3771</v>
      </c>
      <c r="BO1664" s="46" t="s">
        <v>3891</v>
      </c>
      <c r="BP1664" s="74" t="s">
        <v>3907</v>
      </c>
      <c r="BQ1664" s="74" t="s">
        <v>5194</v>
      </c>
      <c r="BR1664" s="74" t="s">
        <v>5195</v>
      </c>
      <c r="BS1664" s="74" t="s">
        <v>5169</v>
      </c>
      <c r="BT1664" s="74" t="s">
        <v>5196</v>
      </c>
      <c r="BU1664" s="74" t="s">
        <v>5197</v>
      </c>
      <c r="BV1664" s="74" t="s">
        <v>3909</v>
      </c>
      <c r="BW1664" s="74"/>
      <c r="BX1664" s="74"/>
      <c r="BY1664" s="74"/>
      <c r="BZ1664" s="338" t="s">
        <v>6051</v>
      </c>
      <c r="CA1664" s="423" t="s">
        <v>7350</v>
      </c>
      <c r="CB1664" s="338" t="s">
        <v>6053</v>
      </c>
      <c r="CC1664" s="423" t="s">
        <v>7351</v>
      </c>
      <c r="CD1664" s="311" t="str">
        <f t="shared" si="192"/>
        <v>DISCONTINUED - MR301 The Standard, 17x9, -12mm Offset, 5x5, 94mm Centerbore, Matte Black</v>
      </c>
      <c r="CE1664" s="311" t="s">
        <v>3721</v>
      </c>
      <c r="CF1664" s="311" t="s">
        <v>3720</v>
      </c>
      <c r="CG1664" s="300" t="str">
        <f t="shared" si="193"/>
        <v>STREET (3XX)</v>
      </c>
    </row>
    <row r="1665" spans="1:85" s="36" customFormat="1" ht="15" customHeight="1">
      <c r="A1665" s="571">
        <f t="shared" si="187"/>
        <v>1662</v>
      </c>
      <c r="B1665" s="92" t="s">
        <v>84</v>
      </c>
      <c r="C1665" s="92" t="s">
        <v>1038</v>
      </c>
      <c r="D1665" s="92" t="s">
        <v>1976</v>
      </c>
      <c r="E1665" s="84" t="s">
        <v>10681</v>
      </c>
      <c r="F1665" s="84" t="s">
        <v>10681</v>
      </c>
      <c r="G1665" s="83"/>
      <c r="H1665" s="83"/>
      <c r="I1665" s="72" t="s">
        <v>2005</v>
      </c>
      <c r="J1665" s="305">
        <v>43326.556886574072</v>
      </c>
      <c r="K1665" s="417">
        <v>46143</v>
      </c>
      <c r="L1665" s="282" t="s">
        <v>1239</v>
      </c>
      <c r="M1665" s="328">
        <v>387</v>
      </c>
      <c r="N1665" s="85"/>
      <c r="O1665" s="409"/>
      <c r="P1665" s="29">
        <v>17</v>
      </c>
      <c r="Q1665" s="24">
        <v>8.5</v>
      </c>
      <c r="R1665" s="92" t="s">
        <v>1688</v>
      </c>
      <c r="S1665" s="3">
        <v>5</v>
      </c>
      <c r="T1665" s="29">
        <v>150</v>
      </c>
      <c r="U1665" s="29">
        <v>0</v>
      </c>
      <c r="V1665" s="16">
        <v>4.75</v>
      </c>
      <c r="W1665" s="93" t="s">
        <v>85</v>
      </c>
      <c r="X1665" s="16">
        <v>110.5</v>
      </c>
      <c r="Y1665" s="8">
        <v>28.24</v>
      </c>
      <c r="Z1665" s="47">
        <v>2650</v>
      </c>
      <c r="AA1665" s="71" t="s">
        <v>2165</v>
      </c>
      <c r="AB1665" s="72" t="s">
        <v>2845</v>
      </c>
      <c r="AC1665" s="47" t="s">
        <v>9714</v>
      </c>
      <c r="AD1665" s="35" t="s">
        <v>2051</v>
      </c>
      <c r="AE1665" s="46" t="s">
        <v>8502</v>
      </c>
      <c r="AF1665" s="82">
        <v>33</v>
      </c>
      <c r="AG1665" s="73" t="s">
        <v>85</v>
      </c>
      <c r="AH1665" s="79" t="s">
        <v>1786</v>
      </c>
      <c r="AI1665" s="73" t="s">
        <v>85</v>
      </c>
      <c r="AJ1665" s="79" t="s">
        <v>2484</v>
      </c>
      <c r="AK1665" s="9">
        <v>1.1000000000000001</v>
      </c>
      <c r="AL1665" s="71" t="s">
        <v>237</v>
      </c>
      <c r="AM1665" s="3" t="s">
        <v>85</v>
      </c>
      <c r="AN1665" s="38" t="s">
        <v>85</v>
      </c>
      <c r="AO1665" s="3" t="s">
        <v>85</v>
      </c>
      <c r="AP1665" s="75">
        <v>16.2</v>
      </c>
      <c r="AQ1665" s="75">
        <v>60</v>
      </c>
      <c r="AR1665" s="3">
        <v>180</v>
      </c>
      <c r="AS1665" s="34">
        <v>0</v>
      </c>
      <c r="AT1665" s="34">
        <v>17</v>
      </c>
      <c r="AU1665" s="34">
        <v>40</v>
      </c>
      <c r="AV1665" s="34">
        <v>44.7</v>
      </c>
      <c r="AW1665" s="34">
        <v>207.8</v>
      </c>
      <c r="AX1665" s="94">
        <v>203.8</v>
      </c>
      <c r="AY1665" s="16">
        <v>110.5</v>
      </c>
      <c r="AZ1665" s="49">
        <v>43</v>
      </c>
      <c r="BA1665" s="49">
        <v>43</v>
      </c>
      <c r="BB1665" s="49">
        <v>42</v>
      </c>
      <c r="BC1665" s="48">
        <v>1.65</v>
      </c>
      <c r="BD1665" s="92" t="s">
        <v>85</v>
      </c>
      <c r="BE1665" s="412" t="s">
        <v>85</v>
      </c>
      <c r="BF1665" s="92" t="s">
        <v>85</v>
      </c>
      <c r="BG1665" s="412" t="s">
        <v>85</v>
      </c>
      <c r="BH1665" s="70">
        <v>33.4</v>
      </c>
      <c r="BI1665" s="50">
        <v>20.236220472440898</v>
      </c>
      <c r="BJ1665" s="50">
        <v>20.236220472440898</v>
      </c>
      <c r="BK1665" s="50">
        <v>11.417322834645701</v>
      </c>
      <c r="BL1665" s="357">
        <v>7.6616839999999839E-2</v>
      </c>
      <c r="BM1665" s="73">
        <v>36</v>
      </c>
      <c r="BN1665" s="107" t="s">
        <v>10337</v>
      </c>
      <c r="BO1665" s="46" t="s">
        <v>3891</v>
      </c>
      <c r="BP1665" s="29" t="s">
        <v>3907</v>
      </c>
      <c r="BQ1665" s="29" t="s">
        <v>5175</v>
      </c>
      <c r="BR1665" s="29" t="s">
        <v>2709</v>
      </c>
      <c r="BS1665" s="29" t="s">
        <v>5199</v>
      </c>
      <c r="BT1665" s="74" t="s">
        <v>5210</v>
      </c>
      <c r="BU1665" s="74" t="s">
        <v>5189</v>
      </c>
      <c r="BV1665" s="74" t="s">
        <v>4101</v>
      </c>
      <c r="BW1665" s="74" t="s">
        <v>3909</v>
      </c>
      <c r="BX1665" s="74"/>
      <c r="BY1665" s="74"/>
      <c r="BZ1665" s="300" t="s">
        <v>6169</v>
      </c>
      <c r="CA1665" s="356" t="s">
        <v>7847</v>
      </c>
      <c r="CB1665" s="300" t="s">
        <v>6171</v>
      </c>
      <c r="CC1665" s="356" t="s">
        <v>7848</v>
      </c>
      <c r="CD1665" s="311" t="str">
        <f t="shared" si="192"/>
        <v>DISCONTINUED - MR315, 17x8.5, 0mm Offset, 5x150, 110.5mm Centerbore, Matte Black</v>
      </c>
      <c r="CE1665" s="311" t="s">
        <v>3721</v>
      </c>
      <c r="CF1665" s="311" t="s">
        <v>3720</v>
      </c>
      <c r="CG1665" s="300" t="str">
        <f t="shared" si="193"/>
        <v>STREET (3XX)</v>
      </c>
    </row>
    <row r="1666" spans="1:85" s="36" customFormat="1" ht="15" customHeight="1">
      <c r="A1666" s="571">
        <f t="shared" si="187"/>
        <v>1663</v>
      </c>
      <c r="B1666" s="4" t="s">
        <v>84</v>
      </c>
      <c r="C1666" s="92" t="s">
        <v>1038</v>
      </c>
      <c r="D1666" s="92" t="s">
        <v>6024</v>
      </c>
      <c r="E1666" s="84" t="s">
        <v>10682</v>
      </c>
      <c r="F1666" s="84" t="s">
        <v>10682</v>
      </c>
      <c r="G1666" s="83"/>
      <c r="H1666" s="83"/>
      <c r="I1666" s="346">
        <v>191682033797</v>
      </c>
      <c r="J1666" s="305">
        <v>44937.540314571757</v>
      </c>
      <c r="K1666" s="417">
        <v>46143</v>
      </c>
      <c r="L1666" s="282" t="s">
        <v>1239</v>
      </c>
      <c r="M1666" s="328">
        <v>324</v>
      </c>
      <c r="N1666" s="85"/>
      <c r="O1666" s="409"/>
      <c r="P1666" s="29">
        <v>17</v>
      </c>
      <c r="Q1666" s="8">
        <v>8.5</v>
      </c>
      <c r="R1666" s="92" t="s">
        <v>1697</v>
      </c>
      <c r="S1666" s="3">
        <v>6</v>
      </c>
      <c r="T1666" s="29">
        <v>135</v>
      </c>
      <c r="U1666" s="29">
        <v>0</v>
      </c>
      <c r="V1666" s="16" t="s">
        <v>5765</v>
      </c>
      <c r="W1666" s="93" t="s">
        <v>85</v>
      </c>
      <c r="X1666" s="16">
        <v>87</v>
      </c>
      <c r="Y1666" s="8">
        <v>28.22</v>
      </c>
      <c r="Z1666" s="47">
        <v>2650</v>
      </c>
      <c r="AA1666" s="11" t="s">
        <v>2168</v>
      </c>
      <c r="AB1666" s="11" t="s">
        <v>2846</v>
      </c>
      <c r="AC1666" s="47" t="s">
        <v>9716</v>
      </c>
      <c r="AD1666" s="74" t="s">
        <v>4921</v>
      </c>
      <c r="AE1666" s="46" t="s">
        <v>8501</v>
      </c>
      <c r="AF1666" s="82">
        <v>22</v>
      </c>
      <c r="AG1666" s="80" t="s">
        <v>85</v>
      </c>
      <c r="AH1666" s="80" t="s">
        <v>85</v>
      </c>
      <c r="AI1666" s="80" t="s">
        <v>85</v>
      </c>
      <c r="AJ1666" s="73" t="s">
        <v>85</v>
      </c>
      <c r="AK1666" s="9" t="s">
        <v>85</v>
      </c>
      <c r="AL1666" s="13" t="s">
        <v>237</v>
      </c>
      <c r="AM1666" s="75" t="s">
        <v>85</v>
      </c>
      <c r="AN1666" s="38" t="s">
        <v>85</v>
      </c>
      <c r="AO1666" s="75" t="s">
        <v>85</v>
      </c>
      <c r="AP1666" s="75">
        <v>16.2</v>
      </c>
      <c r="AQ1666" s="75">
        <v>60</v>
      </c>
      <c r="AR1666" s="3">
        <v>175</v>
      </c>
      <c r="AS1666" s="34">
        <v>5.3</v>
      </c>
      <c r="AT1666" s="34">
        <v>26.7</v>
      </c>
      <c r="AU1666" s="34">
        <v>47.9</v>
      </c>
      <c r="AV1666" s="34">
        <v>56.47</v>
      </c>
      <c r="AW1666" s="34">
        <v>210</v>
      </c>
      <c r="AX1666" s="94">
        <v>206</v>
      </c>
      <c r="AY1666" s="381">
        <v>82.6</v>
      </c>
      <c r="AZ1666" s="382">
        <v>33.5</v>
      </c>
      <c r="BA1666" s="382">
        <v>41.5</v>
      </c>
      <c r="BB1666" s="49">
        <v>70</v>
      </c>
      <c r="BC1666" s="48">
        <v>2.76</v>
      </c>
      <c r="BD1666" s="3" t="s">
        <v>85</v>
      </c>
      <c r="BE1666" s="412" t="s">
        <v>85</v>
      </c>
      <c r="BF1666" s="3" t="s">
        <v>85</v>
      </c>
      <c r="BG1666" s="412" t="s">
        <v>85</v>
      </c>
      <c r="BH1666" s="70">
        <v>32.22</v>
      </c>
      <c r="BI1666" s="50">
        <v>20.236220472440898</v>
      </c>
      <c r="BJ1666" s="50">
        <v>20.236220472440898</v>
      </c>
      <c r="BK1666" s="50">
        <v>11.417322834645701</v>
      </c>
      <c r="BL1666" s="357">
        <v>7.6616839999999839E-2</v>
      </c>
      <c r="BM1666" s="73">
        <v>36</v>
      </c>
      <c r="BN1666" s="107" t="s">
        <v>10367</v>
      </c>
      <c r="BO1666" s="46" t="s">
        <v>3891</v>
      </c>
      <c r="BP1666" s="29" t="s">
        <v>3907</v>
      </c>
      <c r="BQ1666" s="29" t="s">
        <v>6685</v>
      </c>
      <c r="BR1666" s="29" t="s">
        <v>6575</v>
      </c>
      <c r="BS1666" s="29" t="s">
        <v>6576</v>
      </c>
      <c r="BT1666" s="74" t="s">
        <v>4101</v>
      </c>
      <c r="BU1666" s="74" t="s">
        <v>3909</v>
      </c>
      <c r="BV1666" s="74" t="s">
        <v>6577</v>
      </c>
      <c r="BW1666" s="74"/>
      <c r="BX1666" s="74"/>
      <c r="BY1666" s="74"/>
      <c r="BZ1666" s="300" t="s">
        <v>7935</v>
      </c>
      <c r="CA1666" s="363" t="s">
        <v>7936</v>
      </c>
      <c r="CB1666" s="300" t="s">
        <v>7937</v>
      </c>
      <c r="CC1666" s="363" t="s">
        <v>7938</v>
      </c>
      <c r="CD1666" s="311" t="str">
        <f t="shared" si="192"/>
        <v>DISCONTINUED - MR320, 17x8.5, 0mm Offset, 6x135, 87mm Centerbore, Method Bronze</v>
      </c>
      <c r="CE1666" s="311" t="s">
        <v>3721</v>
      </c>
      <c r="CF1666" s="311" t="s">
        <v>3720</v>
      </c>
      <c r="CG1666" s="300" t="str">
        <f t="shared" si="193"/>
        <v>STREET (3XX)</v>
      </c>
    </row>
    <row r="1667" spans="1:85" s="36" customFormat="1" ht="15" customHeight="1">
      <c r="A1667" s="571">
        <f t="shared" si="187"/>
        <v>1664</v>
      </c>
      <c r="B1667" s="4" t="s">
        <v>84</v>
      </c>
      <c r="C1667" s="92" t="s">
        <v>1038</v>
      </c>
      <c r="D1667" s="92" t="s">
        <v>6743</v>
      </c>
      <c r="E1667" s="84" t="s">
        <v>10683</v>
      </c>
      <c r="F1667" s="84" t="s">
        <v>10683</v>
      </c>
      <c r="G1667" s="83" t="s">
        <v>2095</v>
      </c>
      <c r="H1667" s="83"/>
      <c r="I1667" s="346">
        <v>191682036439</v>
      </c>
      <c r="J1667" s="102">
        <v>45215.433567685184</v>
      </c>
      <c r="K1667" s="417">
        <v>46143</v>
      </c>
      <c r="L1667" s="282" t="s">
        <v>1239</v>
      </c>
      <c r="M1667" s="328">
        <v>339</v>
      </c>
      <c r="N1667" s="85"/>
      <c r="O1667" s="409"/>
      <c r="P1667" s="29">
        <v>17</v>
      </c>
      <c r="Q1667" s="8">
        <v>9</v>
      </c>
      <c r="R1667" s="92" t="s">
        <v>1692</v>
      </c>
      <c r="S1667" s="3">
        <v>5</v>
      </c>
      <c r="T1667" s="29">
        <v>5</v>
      </c>
      <c r="U1667" s="29">
        <v>-38</v>
      </c>
      <c r="V1667" s="16">
        <v>3.47</v>
      </c>
      <c r="W1667" s="93" t="s">
        <v>85</v>
      </c>
      <c r="X1667" s="16">
        <v>71.5</v>
      </c>
      <c r="Y1667" s="8">
        <v>29.17</v>
      </c>
      <c r="Z1667" s="47">
        <v>2650</v>
      </c>
      <c r="AA1667" s="11" t="s">
        <v>4122</v>
      </c>
      <c r="AB1667" s="11" t="s">
        <v>2845</v>
      </c>
      <c r="AC1667" s="47" t="s">
        <v>10684</v>
      </c>
      <c r="AD1667" s="74" t="s">
        <v>4921</v>
      </c>
      <c r="AE1667" s="46" t="s">
        <v>8501</v>
      </c>
      <c r="AF1667" s="82">
        <v>22</v>
      </c>
      <c r="AG1667" s="80" t="s">
        <v>85</v>
      </c>
      <c r="AH1667" s="80" t="s">
        <v>85</v>
      </c>
      <c r="AI1667" s="80" t="s">
        <v>85</v>
      </c>
      <c r="AJ1667" s="80" t="s">
        <v>85</v>
      </c>
      <c r="AK1667" s="9" t="s">
        <v>85</v>
      </c>
      <c r="AL1667" s="13" t="s">
        <v>237</v>
      </c>
      <c r="AM1667" s="38" t="s">
        <v>85</v>
      </c>
      <c r="AN1667" s="38" t="s">
        <v>85</v>
      </c>
      <c r="AO1667" s="38" t="s">
        <v>85</v>
      </c>
      <c r="AP1667" s="75">
        <v>16.2</v>
      </c>
      <c r="AQ1667" s="75">
        <v>60</v>
      </c>
      <c r="AR1667" s="3">
        <v>160</v>
      </c>
      <c r="AS1667" s="34">
        <v>18.399999999999999</v>
      </c>
      <c r="AT1667" s="34">
        <v>38</v>
      </c>
      <c r="AU1667" s="34">
        <v>73.099999999999994</v>
      </c>
      <c r="AV1667" s="34">
        <v>94.2</v>
      </c>
      <c r="AW1667" s="34">
        <v>212.55</v>
      </c>
      <c r="AX1667" s="94">
        <v>208.75</v>
      </c>
      <c r="AY1667" s="381">
        <v>71.5</v>
      </c>
      <c r="AZ1667" s="382">
        <v>41</v>
      </c>
      <c r="BA1667" s="382">
        <v>41</v>
      </c>
      <c r="BB1667" s="49">
        <v>32</v>
      </c>
      <c r="BC1667" s="48">
        <v>1.26</v>
      </c>
      <c r="BD1667" s="3" t="s">
        <v>85</v>
      </c>
      <c r="BE1667" s="412" t="s">
        <v>85</v>
      </c>
      <c r="BF1667" s="3" t="s">
        <v>85</v>
      </c>
      <c r="BG1667" s="412" t="s">
        <v>85</v>
      </c>
      <c r="BH1667" s="70">
        <v>33.67</v>
      </c>
      <c r="BI1667" s="50">
        <v>20.236220472440898</v>
      </c>
      <c r="BJ1667" s="50">
        <v>20.236220472440898</v>
      </c>
      <c r="BK1667" s="50">
        <v>12.4409448818898</v>
      </c>
      <c r="BL1667" s="357">
        <v>8.348593599999983E-2</v>
      </c>
      <c r="BM1667" s="73">
        <v>36</v>
      </c>
      <c r="BN1667" s="107" t="s">
        <v>3771</v>
      </c>
      <c r="BO1667" s="46" t="s">
        <v>3891</v>
      </c>
      <c r="BP1667" s="29" t="s">
        <v>3907</v>
      </c>
      <c r="BQ1667" s="29" t="s">
        <v>10139</v>
      </c>
      <c r="BR1667" s="29" t="s">
        <v>6786</v>
      </c>
      <c r="BS1667" s="29" t="s">
        <v>6576</v>
      </c>
      <c r="BT1667" s="74" t="s">
        <v>4101</v>
      </c>
      <c r="BU1667" s="74" t="s">
        <v>3909</v>
      </c>
      <c r="BV1667" s="74" t="s">
        <v>6577</v>
      </c>
      <c r="BW1667" s="74"/>
      <c r="BX1667" s="74"/>
      <c r="BY1667" s="74"/>
      <c r="BZ1667" s="300" t="s">
        <v>8013</v>
      </c>
      <c r="CA1667" s="363" t="s">
        <v>8014</v>
      </c>
      <c r="CB1667" s="300" t="s">
        <v>8015</v>
      </c>
      <c r="CC1667" s="363" t="s">
        <v>8016</v>
      </c>
      <c r="CD1667" s="311" t="str">
        <f t="shared" si="192"/>
        <v>DISCONTINUED - MR323, 17x9, -38mm Offset, 5x5, 71.5mm Centerbore, Gloss Black</v>
      </c>
      <c r="CE1667" s="311" t="s">
        <v>3721</v>
      </c>
      <c r="CF1667" s="311" t="s">
        <v>3720</v>
      </c>
      <c r="CG1667" s="300" t="str">
        <f t="shared" si="193"/>
        <v>STREET (3XX)</v>
      </c>
    </row>
    <row r="1668" spans="1:85" s="36" customFormat="1" ht="15" customHeight="1">
      <c r="A1668" s="571">
        <f t="shared" ref="A1668:A1731" si="194">ROW(B1668)-3</f>
        <v>1665</v>
      </c>
      <c r="B1668" s="92" t="s">
        <v>84</v>
      </c>
      <c r="C1668" s="92" t="s">
        <v>1058</v>
      </c>
      <c r="D1668" s="3" t="s">
        <v>1078</v>
      </c>
      <c r="E1668" s="84" t="s">
        <v>4693</v>
      </c>
      <c r="F1668" s="84" t="s">
        <v>4693</v>
      </c>
      <c r="G1668" s="83" t="s">
        <v>1095</v>
      </c>
      <c r="H1668" s="83" t="s">
        <v>3911</v>
      </c>
      <c r="I1668" s="71" t="s">
        <v>858</v>
      </c>
      <c r="J1668" s="305">
        <v>41640</v>
      </c>
      <c r="K1668" s="417">
        <v>46143</v>
      </c>
      <c r="L1668" s="282" t="s">
        <v>1239</v>
      </c>
      <c r="M1668" s="328">
        <v>1025</v>
      </c>
      <c r="N1668" s="85"/>
      <c r="O1668" s="409"/>
      <c r="P1668" s="3">
        <v>17</v>
      </c>
      <c r="Q1668" s="8">
        <v>9</v>
      </c>
      <c r="R1668" s="92" t="s">
        <v>1693</v>
      </c>
      <c r="S1668" s="3">
        <v>5</v>
      </c>
      <c r="T1668" s="3">
        <v>5.5</v>
      </c>
      <c r="U1668" s="3">
        <v>-12</v>
      </c>
      <c r="V1668" s="16">
        <v>4.5</v>
      </c>
      <c r="W1668" s="93" t="s">
        <v>85</v>
      </c>
      <c r="X1668" s="16">
        <v>108</v>
      </c>
      <c r="Y1668" s="8">
        <v>31.67</v>
      </c>
      <c r="Z1668" s="47">
        <v>4000</v>
      </c>
      <c r="AA1668" s="72" t="s">
        <v>5159</v>
      </c>
      <c r="AB1668" s="72" t="s">
        <v>173</v>
      </c>
      <c r="AC1668" s="47" t="s">
        <v>9672</v>
      </c>
      <c r="AD1668" s="3" t="s">
        <v>85</v>
      </c>
      <c r="AE1668" s="46" t="s">
        <v>8675</v>
      </c>
      <c r="AF1668" s="82" t="s">
        <v>85</v>
      </c>
      <c r="AG1668" s="80" t="s">
        <v>85</v>
      </c>
      <c r="AH1668" s="3" t="s">
        <v>85</v>
      </c>
      <c r="AI1668" s="73" t="s">
        <v>85</v>
      </c>
      <c r="AJ1668" s="3" t="s">
        <v>85</v>
      </c>
      <c r="AK1668" s="9" t="s">
        <v>85</v>
      </c>
      <c r="AL1668" s="74" t="s">
        <v>237</v>
      </c>
      <c r="AM1668" s="74" t="s">
        <v>85</v>
      </c>
      <c r="AN1668" s="38" t="s">
        <v>85</v>
      </c>
      <c r="AO1668" s="74" t="s">
        <v>85</v>
      </c>
      <c r="AP1668" s="74">
        <v>18.3</v>
      </c>
      <c r="AQ1668" s="74">
        <v>90</v>
      </c>
      <c r="AR1668" s="74">
        <v>200</v>
      </c>
      <c r="AS1668" s="34">
        <v>0</v>
      </c>
      <c r="AT1668" s="34">
        <v>0</v>
      </c>
      <c r="AU1668" s="34">
        <v>10</v>
      </c>
      <c r="AV1668" s="34">
        <v>53</v>
      </c>
      <c r="AW1668" s="34">
        <v>211</v>
      </c>
      <c r="AX1668" s="34">
        <v>208</v>
      </c>
      <c r="AY1668" s="77" t="s">
        <v>85</v>
      </c>
      <c r="AZ1668" s="49" t="s">
        <v>85</v>
      </c>
      <c r="BA1668" s="49" t="s">
        <v>85</v>
      </c>
      <c r="BB1668" s="49">
        <v>65</v>
      </c>
      <c r="BC1668" s="48">
        <v>2.56</v>
      </c>
      <c r="BD1668" s="3" t="s">
        <v>2575</v>
      </c>
      <c r="BE1668" s="412">
        <v>149</v>
      </c>
      <c r="BF1668" s="3" t="s">
        <v>4707</v>
      </c>
      <c r="BG1668" s="412">
        <v>11</v>
      </c>
      <c r="BH1668" s="70">
        <v>35.85</v>
      </c>
      <c r="BI1668" s="50">
        <v>20.4724409448819</v>
      </c>
      <c r="BJ1668" s="50">
        <v>20.4724409448819</v>
      </c>
      <c r="BK1668" s="50">
        <v>12.4409448818898</v>
      </c>
      <c r="BL1668" s="357">
        <v>8.5446400000000311E-2</v>
      </c>
      <c r="BM1668" s="73">
        <v>36</v>
      </c>
      <c r="BN1668" s="107" t="s">
        <v>3771</v>
      </c>
      <c r="BO1668" s="46" t="s">
        <v>3891</v>
      </c>
      <c r="BP1668" s="74" t="s">
        <v>5191</v>
      </c>
      <c r="BQ1668" s="74" t="s">
        <v>5192</v>
      </c>
      <c r="BR1668" s="74" t="s">
        <v>5193</v>
      </c>
      <c r="BS1668" s="74" t="s">
        <v>3932</v>
      </c>
      <c r="BT1668" s="74" t="s">
        <v>4616</v>
      </c>
      <c r="BU1668" s="74"/>
      <c r="BV1668" s="74"/>
      <c r="BW1668" s="74"/>
      <c r="BX1668" s="74"/>
      <c r="BY1668" s="74"/>
      <c r="BZ1668" s="300"/>
      <c r="CA1668" s="356"/>
      <c r="CB1668" s="312"/>
      <c r="CC1668" s="356"/>
      <c r="CD1668" s="311" t="str">
        <f t="shared" si="192"/>
        <v>DISCONTINUED - MR201 Forged, 17x9, -12mm Offset, 5x5.5, 108mm Centerbore, Machined - Raw, w/ BH-H24125-V</v>
      </c>
      <c r="CE1668" s="311" t="s">
        <v>3721</v>
      </c>
      <c r="CF1668" s="311" t="s">
        <v>3720</v>
      </c>
      <c r="CG1668" s="300" t="str">
        <f t="shared" si="193"/>
        <v>FORGED (2XX)</v>
      </c>
    </row>
    <row r="1669" spans="1:85" s="36" customFormat="1" ht="15" customHeight="1">
      <c r="A1669" s="571">
        <f t="shared" si="194"/>
        <v>1666</v>
      </c>
      <c r="B1669" s="3" t="s">
        <v>84</v>
      </c>
      <c r="C1669" s="92" t="s">
        <v>1059</v>
      </c>
      <c r="D1669" s="74" t="s">
        <v>233</v>
      </c>
      <c r="E1669" s="84" t="s">
        <v>10685</v>
      </c>
      <c r="F1669" s="84" t="s">
        <v>10685</v>
      </c>
      <c r="G1669" s="83">
        <v>-2</v>
      </c>
      <c r="H1669" s="83"/>
      <c r="I1669" s="71" t="s">
        <v>5662</v>
      </c>
      <c r="J1669" s="305">
        <v>44517.580335648148</v>
      </c>
      <c r="K1669" s="417">
        <v>46143</v>
      </c>
      <c r="L1669" s="282" t="s">
        <v>1239</v>
      </c>
      <c r="M1669" s="328">
        <v>324</v>
      </c>
      <c r="N1669" s="85"/>
      <c r="O1669" s="409"/>
      <c r="P1669" s="74">
        <v>17</v>
      </c>
      <c r="Q1669" s="76">
        <v>8</v>
      </c>
      <c r="R1669" s="92" t="s">
        <v>1684</v>
      </c>
      <c r="S1669" s="74">
        <v>5</v>
      </c>
      <c r="T1669" s="74">
        <v>100</v>
      </c>
      <c r="U1669" s="74">
        <v>42</v>
      </c>
      <c r="V1669" s="77">
        <v>6.2</v>
      </c>
      <c r="W1669" s="93" t="s">
        <v>85</v>
      </c>
      <c r="X1669" s="77">
        <v>67.099999999999994</v>
      </c>
      <c r="Y1669" s="8">
        <v>23.699693184874338</v>
      </c>
      <c r="Z1669" s="47">
        <v>1850</v>
      </c>
      <c r="AA1669" s="72" t="s">
        <v>2165</v>
      </c>
      <c r="AB1669" s="72" t="s">
        <v>2845</v>
      </c>
      <c r="AC1669" s="47" t="s">
        <v>9870</v>
      </c>
      <c r="AD1669" s="74" t="s">
        <v>5414</v>
      </c>
      <c r="AE1669" s="46" t="s">
        <v>8502</v>
      </c>
      <c r="AF1669" s="82">
        <v>33</v>
      </c>
      <c r="AG1669" s="80" t="s">
        <v>85</v>
      </c>
      <c r="AH1669" s="74" t="s">
        <v>1786</v>
      </c>
      <c r="AI1669" s="73" t="s">
        <v>85</v>
      </c>
      <c r="AJ1669" s="3" t="s">
        <v>85</v>
      </c>
      <c r="AK1669" s="9" t="s">
        <v>85</v>
      </c>
      <c r="AL1669" s="92" t="s">
        <v>236</v>
      </c>
      <c r="AM1669" s="74" t="s">
        <v>1631</v>
      </c>
      <c r="AN1669" s="38">
        <v>2.75</v>
      </c>
      <c r="AO1669" s="74">
        <v>56.1</v>
      </c>
      <c r="AP1669" s="74">
        <v>16.2</v>
      </c>
      <c r="AQ1669" s="74">
        <v>60</v>
      </c>
      <c r="AR1669" s="74">
        <v>155</v>
      </c>
      <c r="AS1669" s="25">
        <v>31.6</v>
      </c>
      <c r="AT1669" s="25">
        <v>40</v>
      </c>
      <c r="AU1669" s="25">
        <v>43</v>
      </c>
      <c r="AV1669" s="25">
        <v>46</v>
      </c>
      <c r="AW1669" s="25">
        <v>207.6</v>
      </c>
      <c r="AX1669" s="25">
        <v>195.6</v>
      </c>
      <c r="AY1669" s="77">
        <v>67.099999999999994</v>
      </c>
      <c r="AZ1669" s="49">
        <v>40</v>
      </c>
      <c r="BA1669" s="49">
        <v>40</v>
      </c>
      <c r="BB1669" s="49">
        <v>0</v>
      </c>
      <c r="BC1669" s="48">
        <v>0</v>
      </c>
      <c r="BD1669" s="3" t="s">
        <v>85</v>
      </c>
      <c r="BE1669" s="412" t="s">
        <v>85</v>
      </c>
      <c r="BF1669" s="3" t="s">
        <v>85</v>
      </c>
      <c r="BG1669" s="412" t="s">
        <v>85</v>
      </c>
      <c r="BH1669" s="70">
        <v>28.2</v>
      </c>
      <c r="BI1669" s="50">
        <v>20.236220472440898</v>
      </c>
      <c r="BJ1669" s="50">
        <v>20.236220472440898</v>
      </c>
      <c r="BK1669" s="50">
        <v>10.7086614173228</v>
      </c>
      <c r="BL1669" s="357">
        <v>7.18613119999994E-2</v>
      </c>
      <c r="BM1669" s="73">
        <v>36</v>
      </c>
      <c r="BN1669" s="107" t="s">
        <v>10367</v>
      </c>
      <c r="BO1669" s="46" t="s">
        <v>3891</v>
      </c>
      <c r="BP1669" s="74" t="s">
        <v>3907</v>
      </c>
      <c r="BQ1669" s="74" t="s">
        <v>5227</v>
      </c>
      <c r="BR1669" s="74" t="s">
        <v>5170</v>
      </c>
      <c r="BS1669" s="74" t="s">
        <v>4451</v>
      </c>
      <c r="BT1669" s="74" t="s">
        <v>4101</v>
      </c>
      <c r="BU1669" s="74" t="s">
        <v>3909</v>
      </c>
      <c r="BV1669" s="74" t="s">
        <v>5228</v>
      </c>
      <c r="BW1669" s="74"/>
      <c r="BX1669" s="74"/>
      <c r="BY1669" s="74"/>
      <c r="BZ1669" s="300" t="s">
        <v>6221</v>
      </c>
      <c r="CA1669" s="356" t="s">
        <v>8052</v>
      </c>
      <c r="CB1669" s="300" t="s">
        <v>6223</v>
      </c>
      <c r="CC1669" s="356" t="s">
        <v>8051</v>
      </c>
      <c r="CD1669" s="311" t="str">
        <f t="shared" si="192"/>
        <v>DISCONTINUED - MR501 RALLY, 17x8, +42mm Offset, 5x100, 67.1mm Centerbore, Matte Black</v>
      </c>
      <c r="CE1669" s="311" t="s">
        <v>3721</v>
      </c>
      <c r="CF1669" s="311" t="s">
        <v>3720</v>
      </c>
      <c r="CG1669" s="300" t="str">
        <f t="shared" si="193"/>
        <v>RALLY (5XX)</v>
      </c>
    </row>
    <row r="1670" spans="1:85" s="36" customFormat="1" ht="15" customHeight="1">
      <c r="A1670" s="571">
        <f t="shared" si="194"/>
        <v>1667</v>
      </c>
      <c r="B1670" s="3" t="s">
        <v>84</v>
      </c>
      <c r="C1670" s="92" t="s">
        <v>1247</v>
      </c>
      <c r="D1670" s="74" t="s">
        <v>5482</v>
      </c>
      <c r="E1670" s="84" t="s">
        <v>10686</v>
      </c>
      <c r="F1670" s="84" t="s">
        <v>10686</v>
      </c>
      <c r="G1670" s="83" t="s">
        <v>2100</v>
      </c>
      <c r="H1670" s="83"/>
      <c r="I1670" s="81" t="s">
        <v>3054</v>
      </c>
      <c r="J1670" s="299">
        <v>43587.420151701386</v>
      </c>
      <c r="K1670" s="417">
        <v>46143</v>
      </c>
      <c r="L1670" s="282" t="s">
        <v>1239</v>
      </c>
      <c r="M1670" s="328">
        <v>459</v>
      </c>
      <c r="N1670" s="85"/>
      <c r="O1670" s="409"/>
      <c r="P1670" s="74">
        <v>18</v>
      </c>
      <c r="Q1670" s="8">
        <v>9</v>
      </c>
      <c r="R1670" s="92" t="s">
        <v>1699</v>
      </c>
      <c r="S1670" s="74">
        <v>8</v>
      </c>
      <c r="T1670" s="74">
        <v>6.5</v>
      </c>
      <c r="U1670" s="74">
        <v>18</v>
      </c>
      <c r="V1670" s="77">
        <v>5.8</v>
      </c>
      <c r="W1670" s="93" t="s">
        <v>85</v>
      </c>
      <c r="X1670" s="16">
        <v>130.81</v>
      </c>
      <c r="Y1670" s="76">
        <v>36.96</v>
      </c>
      <c r="Z1670" s="47">
        <v>4500</v>
      </c>
      <c r="AA1670" s="81" t="s">
        <v>2168</v>
      </c>
      <c r="AB1670" s="71" t="s">
        <v>2846</v>
      </c>
      <c r="AC1670" s="47" t="s">
        <v>9620</v>
      </c>
      <c r="AD1670" s="74" t="s">
        <v>3944</v>
      </c>
      <c r="AE1670" s="46" t="s">
        <v>8503</v>
      </c>
      <c r="AF1670" s="82">
        <v>33</v>
      </c>
      <c r="AG1670" s="80" t="s">
        <v>85</v>
      </c>
      <c r="AH1670" s="73" t="s">
        <v>85</v>
      </c>
      <c r="AI1670" s="3" t="s">
        <v>2863</v>
      </c>
      <c r="AJ1670" s="73" t="s">
        <v>85</v>
      </c>
      <c r="AK1670" s="9" t="s">
        <v>85</v>
      </c>
      <c r="AL1670" s="92" t="s">
        <v>237</v>
      </c>
      <c r="AM1670" s="74" t="s">
        <v>85</v>
      </c>
      <c r="AN1670" s="38" t="s">
        <v>85</v>
      </c>
      <c r="AO1670" s="74" t="s">
        <v>85</v>
      </c>
      <c r="AP1670" s="75">
        <v>16.2</v>
      </c>
      <c r="AQ1670" s="75">
        <v>60</v>
      </c>
      <c r="AR1670" s="74">
        <v>200</v>
      </c>
      <c r="AS1670" s="34">
        <v>0</v>
      </c>
      <c r="AT1670" s="34">
        <v>0</v>
      </c>
      <c r="AU1670" s="34">
        <v>33.799999999999997</v>
      </c>
      <c r="AV1670" s="34">
        <v>39.799999999999997</v>
      </c>
      <c r="AW1670" s="34">
        <v>219</v>
      </c>
      <c r="AX1670" s="34">
        <v>213.8</v>
      </c>
      <c r="AY1670" s="384">
        <v>123.1</v>
      </c>
      <c r="AZ1670" s="382">
        <v>92</v>
      </c>
      <c r="BA1670" s="382">
        <v>92</v>
      </c>
      <c r="BB1670" s="49">
        <v>46</v>
      </c>
      <c r="BC1670" s="48">
        <v>1.81</v>
      </c>
      <c r="BD1670" s="3" t="s">
        <v>85</v>
      </c>
      <c r="BE1670" s="412" t="s">
        <v>85</v>
      </c>
      <c r="BF1670" s="3" t="s">
        <v>85</v>
      </c>
      <c r="BG1670" s="412" t="s">
        <v>85</v>
      </c>
      <c r="BH1670" s="70">
        <v>41.814342394398444</v>
      </c>
      <c r="BI1670" s="50">
        <v>21.141732283464599</v>
      </c>
      <c r="BJ1670" s="50">
        <v>21.141732283464599</v>
      </c>
      <c r="BK1670" s="50">
        <v>11.929133858267701</v>
      </c>
      <c r="BL1670" s="357">
        <v>8.7375807000000152E-2</v>
      </c>
      <c r="BM1670" s="73">
        <v>36</v>
      </c>
      <c r="BN1670" s="107" t="s">
        <v>3771</v>
      </c>
      <c r="BO1670" s="46" t="s">
        <v>3891</v>
      </c>
      <c r="BP1670" s="74" t="s">
        <v>4730</v>
      </c>
      <c r="BQ1670" s="74" t="s">
        <v>3907</v>
      </c>
      <c r="BR1670" s="74" t="s">
        <v>5139</v>
      </c>
      <c r="BS1670" s="74" t="s">
        <v>2734</v>
      </c>
      <c r="BT1670" s="74" t="s">
        <v>4116</v>
      </c>
      <c r="BU1670" s="74" t="s">
        <v>5030</v>
      </c>
      <c r="BV1670" s="74" t="s">
        <v>4101</v>
      </c>
      <c r="BW1670" s="74" t="s">
        <v>3909</v>
      </c>
      <c r="BX1670" s="74"/>
      <c r="BY1670" s="74"/>
      <c r="BZ1670" s="300" t="s">
        <v>8288</v>
      </c>
      <c r="CA1670" s="356" t="s">
        <v>8289</v>
      </c>
      <c r="CB1670" s="300" t="s">
        <v>8290</v>
      </c>
      <c r="CC1670" s="356" t="s">
        <v>8291</v>
      </c>
      <c r="CD1670" s="311" t="str">
        <f t="shared" si="192"/>
        <v>DISCONTINUED - MR701 HD Bead Grip, 18x9, +18mm Offset, 8x6.5, 130.81mm Centerbore, Method Bronze</v>
      </c>
      <c r="CE1670" s="311" t="s">
        <v>3721</v>
      </c>
      <c r="CF1670" s="311" t="s">
        <v>3720</v>
      </c>
      <c r="CG1670" s="300" t="str">
        <f t="shared" si="193"/>
        <v>TRAIL (7XX)</v>
      </c>
    </row>
    <row r="1671" spans="1:85" s="36" customFormat="1" ht="15" customHeight="1">
      <c r="A1671" s="571">
        <f t="shared" si="194"/>
        <v>1668</v>
      </c>
      <c r="B1671" s="408" t="s">
        <v>84</v>
      </c>
      <c r="C1671" s="408" t="s">
        <v>1038</v>
      </c>
      <c r="D1671" s="408" t="s">
        <v>1080</v>
      </c>
      <c r="E1671" s="84" t="s">
        <v>10727</v>
      </c>
      <c r="F1671" s="84" t="s">
        <v>10727</v>
      </c>
      <c r="G1671" s="83"/>
      <c r="H1671" s="83"/>
      <c r="I1671" s="72" t="s">
        <v>278</v>
      </c>
      <c r="J1671" s="305">
        <v>40544</v>
      </c>
      <c r="K1671" s="417">
        <v>46143</v>
      </c>
      <c r="L1671" s="282" t="s">
        <v>1239</v>
      </c>
      <c r="M1671" s="328">
        <v>335</v>
      </c>
      <c r="N1671" s="85"/>
      <c r="O1671" s="409"/>
      <c r="P1671" s="408">
        <v>17</v>
      </c>
      <c r="Q1671" s="8">
        <v>8.5</v>
      </c>
      <c r="R1671" s="408" t="s">
        <v>1697</v>
      </c>
      <c r="S1671" s="3">
        <v>6</v>
      </c>
      <c r="T1671" s="3">
        <v>135</v>
      </c>
      <c r="U1671" s="3">
        <v>0</v>
      </c>
      <c r="V1671" s="16">
        <v>4.75</v>
      </c>
      <c r="W1671" s="410" t="s">
        <v>85</v>
      </c>
      <c r="X1671" s="16">
        <v>94</v>
      </c>
      <c r="Y1671" s="8">
        <v>29.98</v>
      </c>
      <c r="Z1671" s="47">
        <v>2650</v>
      </c>
      <c r="AA1671" s="72" t="s">
        <v>2165</v>
      </c>
      <c r="AB1671" s="72" t="s">
        <v>2845</v>
      </c>
      <c r="AC1671" s="47" t="s">
        <v>9716</v>
      </c>
      <c r="AD1671" s="73" t="s">
        <v>1662</v>
      </c>
      <c r="AE1671" s="46" t="s">
        <v>8503</v>
      </c>
      <c r="AF1671" s="82">
        <v>33</v>
      </c>
      <c r="AG1671" s="80" t="s">
        <v>85</v>
      </c>
      <c r="AH1671" s="408" t="s">
        <v>85</v>
      </c>
      <c r="AI1671" s="73" t="s">
        <v>2858</v>
      </c>
      <c r="AJ1671" s="408" t="s">
        <v>1826</v>
      </c>
      <c r="AK1671" s="9">
        <v>1.1000000000000001</v>
      </c>
      <c r="AL1671" s="408" t="s">
        <v>237</v>
      </c>
      <c r="AM1671" s="408" t="s">
        <v>85</v>
      </c>
      <c r="AN1671" s="38" t="s">
        <v>85</v>
      </c>
      <c r="AO1671" s="408" t="s">
        <v>85</v>
      </c>
      <c r="AP1671" s="75">
        <v>16.2</v>
      </c>
      <c r="AQ1671" s="75">
        <v>60</v>
      </c>
      <c r="AR1671" s="408">
        <v>175</v>
      </c>
      <c r="AS1671" s="25">
        <v>3.2</v>
      </c>
      <c r="AT1671" s="25">
        <v>16</v>
      </c>
      <c r="AU1671" s="25">
        <v>30</v>
      </c>
      <c r="AV1671" s="25">
        <v>29.3</v>
      </c>
      <c r="AW1671" s="25">
        <v>208.4</v>
      </c>
      <c r="AX1671" s="411">
        <v>204.8</v>
      </c>
      <c r="AY1671" s="410">
        <v>88.8</v>
      </c>
      <c r="AZ1671" s="49">
        <v>79.8</v>
      </c>
      <c r="BA1671" s="49">
        <v>79.8</v>
      </c>
      <c r="BB1671" s="49">
        <v>70</v>
      </c>
      <c r="BC1671" s="48">
        <v>2.76</v>
      </c>
      <c r="BD1671" s="408" t="s">
        <v>85</v>
      </c>
      <c r="BE1671" s="412" t="s">
        <v>85</v>
      </c>
      <c r="BF1671" s="408" t="s">
        <v>85</v>
      </c>
      <c r="BG1671" s="412" t="s">
        <v>85</v>
      </c>
      <c r="BH1671" s="70">
        <v>35</v>
      </c>
      <c r="BI1671" s="50">
        <v>20.236220472440898</v>
      </c>
      <c r="BJ1671" s="50">
        <v>20.236220472440898</v>
      </c>
      <c r="BK1671" s="50">
        <v>11.417322834645701</v>
      </c>
      <c r="BL1671" s="357">
        <v>7.6616839999999839E-2</v>
      </c>
      <c r="BM1671" s="73">
        <v>36</v>
      </c>
      <c r="BN1671" s="107" t="s">
        <v>3771</v>
      </c>
      <c r="BO1671" s="46" t="s">
        <v>3891</v>
      </c>
      <c r="BP1671" s="74" t="s">
        <v>3907</v>
      </c>
      <c r="BQ1671" s="74" t="s">
        <v>5194</v>
      </c>
      <c r="BR1671" s="74" t="s">
        <v>5195</v>
      </c>
      <c r="BS1671" s="74" t="s">
        <v>5169</v>
      </c>
      <c r="BT1671" s="74" t="s">
        <v>5196</v>
      </c>
      <c r="BU1671" s="74" t="s">
        <v>5197</v>
      </c>
      <c r="BV1671" s="74" t="s">
        <v>3909</v>
      </c>
      <c r="BW1671" s="35"/>
      <c r="BX1671" s="35"/>
      <c r="BY1671" s="35"/>
      <c r="BZ1671" s="300" t="s">
        <v>7721</v>
      </c>
      <c r="CA1671" s="413" t="s">
        <v>7722</v>
      </c>
      <c r="CB1671" s="300" t="s">
        <v>7717</v>
      </c>
      <c r="CC1671" s="413" t="s">
        <v>7720</v>
      </c>
      <c r="CD1671" s="311" t="str">
        <f t="shared" si="192"/>
        <v>DISCONTINUED - MR301 The Standard, 17x8.5, 0mm Offset, 6x135, 94mm Centerbore, Matte Black</v>
      </c>
      <c r="CE1671" s="311" t="s">
        <v>3721</v>
      </c>
      <c r="CF1671" s="311" t="s">
        <v>3720</v>
      </c>
      <c r="CG1671" s="300" t="str">
        <f t="shared" si="193"/>
        <v>STREET (3XX)</v>
      </c>
    </row>
    <row r="1672" spans="1:85" s="36" customFormat="1" ht="15" customHeight="1">
      <c r="A1672" s="571">
        <f t="shared" si="194"/>
        <v>1669</v>
      </c>
      <c r="B1672" s="408" t="s">
        <v>84</v>
      </c>
      <c r="C1672" s="408" t="s">
        <v>1038</v>
      </c>
      <c r="D1672" s="408" t="s">
        <v>1080</v>
      </c>
      <c r="E1672" s="84" t="s">
        <v>10728</v>
      </c>
      <c r="F1672" s="84" t="s">
        <v>10728</v>
      </c>
      <c r="G1672" s="83"/>
      <c r="H1672" s="83"/>
      <c r="I1672" s="72" t="s">
        <v>284</v>
      </c>
      <c r="J1672" s="305">
        <v>40544</v>
      </c>
      <c r="K1672" s="417">
        <v>46143</v>
      </c>
      <c r="L1672" s="282" t="s">
        <v>1239</v>
      </c>
      <c r="M1672" s="328">
        <v>335</v>
      </c>
      <c r="N1672" s="85"/>
      <c r="O1672" s="409"/>
      <c r="P1672" s="408">
        <v>17</v>
      </c>
      <c r="Q1672" s="8">
        <v>8.5</v>
      </c>
      <c r="R1672" s="408" t="s">
        <v>1693</v>
      </c>
      <c r="S1672" s="3">
        <v>5</v>
      </c>
      <c r="T1672" s="3">
        <v>5.5</v>
      </c>
      <c r="U1672" s="3">
        <v>0</v>
      </c>
      <c r="V1672" s="16">
        <v>4.75</v>
      </c>
      <c r="W1672" s="410" t="s">
        <v>85</v>
      </c>
      <c r="X1672" s="16">
        <v>108</v>
      </c>
      <c r="Y1672" s="8">
        <v>30.25</v>
      </c>
      <c r="Z1672" s="47">
        <v>2650</v>
      </c>
      <c r="AA1672" s="72" t="s">
        <v>2165</v>
      </c>
      <c r="AB1672" s="72" t="s">
        <v>2845</v>
      </c>
      <c r="AC1672" s="47" t="s">
        <v>9697</v>
      </c>
      <c r="AD1672" s="73" t="s">
        <v>1538</v>
      </c>
      <c r="AE1672" s="46" t="s">
        <v>8503</v>
      </c>
      <c r="AF1672" s="82">
        <v>33</v>
      </c>
      <c r="AG1672" s="80" t="s">
        <v>85</v>
      </c>
      <c r="AH1672" s="408" t="s">
        <v>85</v>
      </c>
      <c r="AI1672" s="408" t="s">
        <v>2859</v>
      </c>
      <c r="AJ1672" s="408" t="s">
        <v>1826</v>
      </c>
      <c r="AK1672" s="9">
        <v>1.1000000000000001</v>
      </c>
      <c r="AL1672" s="408" t="s">
        <v>237</v>
      </c>
      <c r="AM1672" s="408" t="s">
        <v>85</v>
      </c>
      <c r="AN1672" s="38" t="s">
        <v>85</v>
      </c>
      <c r="AO1672" s="408" t="s">
        <v>85</v>
      </c>
      <c r="AP1672" s="75">
        <v>16.2</v>
      </c>
      <c r="AQ1672" s="75">
        <v>60</v>
      </c>
      <c r="AR1672" s="408">
        <v>185</v>
      </c>
      <c r="AS1672" s="25">
        <v>0</v>
      </c>
      <c r="AT1672" s="25">
        <v>9.6</v>
      </c>
      <c r="AU1672" s="25">
        <v>28.6</v>
      </c>
      <c r="AV1672" s="25">
        <v>29.3</v>
      </c>
      <c r="AW1672" s="25">
        <v>208.4</v>
      </c>
      <c r="AX1672" s="411">
        <v>204.8</v>
      </c>
      <c r="AY1672" s="410">
        <v>106.4</v>
      </c>
      <c r="AZ1672" s="49">
        <v>55</v>
      </c>
      <c r="BA1672" s="49">
        <v>55</v>
      </c>
      <c r="BB1672" s="49">
        <v>70</v>
      </c>
      <c r="BC1672" s="48">
        <v>2.76</v>
      </c>
      <c r="BD1672" s="408" t="s">
        <v>85</v>
      </c>
      <c r="BE1672" s="412" t="s">
        <v>85</v>
      </c>
      <c r="BF1672" s="408" t="s">
        <v>85</v>
      </c>
      <c r="BG1672" s="412" t="s">
        <v>85</v>
      </c>
      <c r="BH1672" s="70">
        <v>35</v>
      </c>
      <c r="BI1672" s="50">
        <v>20.236220472440898</v>
      </c>
      <c r="BJ1672" s="50">
        <v>20.236220472440898</v>
      </c>
      <c r="BK1672" s="50">
        <v>11.417322834645701</v>
      </c>
      <c r="BL1672" s="357">
        <v>7.6616839999999839E-2</v>
      </c>
      <c r="BM1672" s="73">
        <v>36</v>
      </c>
      <c r="BN1672" s="107" t="s">
        <v>3771</v>
      </c>
      <c r="BO1672" s="46" t="s">
        <v>3891</v>
      </c>
      <c r="BP1672" s="74" t="s">
        <v>3907</v>
      </c>
      <c r="BQ1672" s="74" t="s">
        <v>5194</v>
      </c>
      <c r="BR1672" s="74" t="s">
        <v>5195</v>
      </c>
      <c r="BS1672" s="74" t="s">
        <v>5169</v>
      </c>
      <c r="BT1672" s="74" t="s">
        <v>5196</v>
      </c>
      <c r="BU1672" s="74" t="s">
        <v>5197</v>
      </c>
      <c r="BV1672" s="74" t="s">
        <v>3909</v>
      </c>
      <c r="BW1672" s="74"/>
      <c r="BX1672" s="74"/>
      <c r="BY1672" s="74"/>
      <c r="BZ1672" s="338" t="s">
        <v>6051</v>
      </c>
      <c r="CA1672" s="423" t="s">
        <v>7350</v>
      </c>
      <c r="CB1672" s="338" t="s">
        <v>6053</v>
      </c>
      <c r="CC1672" s="423" t="s">
        <v>7351</v>
      </c>
      <c r="CD1672" s="311" t="str">
        <f t="shared" si="192"/>
        <v>DISCONTINUED - MR301 The Standard, 17x8.5, 0mm Offset, 5x5.5, 108mm Centerbore, Matte Black</v>
      </c>
      <c r="CE1672" s="311" t="s">
        <v>3721</v>
      </c>
      <c r="CF1672" s="311" t="s">
        <v>3720</v>
      </c>
      <c r="CG1672" s="300" t="str">
        <f t="shared" si="193"/>
        <v>STREET (3XX)</v>
      </c>
    </row>
    <row r="1673" spans="1:85" s="36" customFormat="1" ht="15" customHeight="1">
      <c r="A1673" s="571">
        <f t="shared" si="194"/>
        <v>1670</v>
      </c>
      <c r="B1673" s="408" t="s">
        <v>84</v>
      </c>
      <c r="C1673" s="408" t="s">
        <v>1038</v>
      </c>
      <c r="D1673" s="408" t="s">
        <v>1080</v>
      </c>
      <c r="E1673" s="84" t="s">
        <v>10729</v>
      </c>
      <c r="F1673" s="84" t="s">
        <v>10729</v>
      </c>
      <c r="G1673" s="83"/>
      <c r="H1673" s="83"/>
      <c r="I1673" s="72" t="s">
        <v>250</v>
      </c>
      <c r="J1673" s="305">
        <v>40544</v>
      </c>
      <c r="K1673" s="417">
        <v>46143</v>
      </c>
      <c r="L1673" s="282" t="s">
        <v>1239</v>
      </c>
      <c r="M1673" s="328">
        <v>409</v>
      </c>
      <c r="N1673" s="85"/>
      <c r="O1673" s="409"/>
      <c r="P1673" s="408">
        <v>20</v>
      </c>
      <c r="Q1673" s="8">
        <v>9</v>
      </c>
      <c r="R1673" s="408" t="s">
        <v>1700</v>
      </c>
      <c r="S1673" s="73">
        <v>8</v>
      </c>
      <c r="T1673" s="73">
        <v>170</v>
      </c>
      <c r="U1673" s="3">
        <v>18</v>
      </c>
      <c r="V1673" s="410">
        <v>5.75</v>
      </c>
      <c r="W1673" s="410" t="s">
        <v>85</v>
      </c>
      <c r="X1673" s="16">
        <v>130.81</v>
      </c>
      <c r="Y1673" s="8">
        <v>40.1</v>
      </c>
      <c r="Z1673" s="47">
        <v>3600</v>
      </c>
      <c r="AA1673" s="72" t="s">
        <v>2165</v>
      </c>
      <c r="AB1673" s="72" t="s">
        <v>2845</v>
      </c>
      <c r="AC1673" s="47" t="s">
        <v>9559</v>
      </c>
      <c r="AD1673" s="73" t="s">
        <v>7548</v>
      </c>
      <c r="AE1673" s="46" t="s">
        <v>8503</v>
      </c>
      <c r="AF1673" s="82">
        <v>33</v>
      </c>
      <c r="AG1673" s="80" t="s">
        <v>85</v>
      </c>
      <c r="AH1673" s="73" t="s">
        <v>85</v>
      </c>
      <c r="AI1673" s="3" t="s">
        <v>2863</v>
      </c>
      <c r="AJ1673" s="408" t="s">
        <v>1826</v>
      </c>
      <c r="AK1673" s="9">
        <v>1.1000000000000001</v>
      </c>
      <c r="AL1673" s="408" t="s">
        <v>237</v>
      </c>
      <c r="AM1673" s="408" t="s">
        <v>85</v>
      </c>
      <c r="AN1673" s="38" t="s">
        <v>85</v>
      </c>
      <c r="AO1673" s="408" t="s">
        <v>85</v>
      </c>
      <c r="AP1673" s="75">
        <v>16.2</v>
      </c>
      <c r="AQ1673" s="75">
        <v>60</v>
      </c>
      <c r="AR1673" s="408">
        <v>205</v>
      </c>
      <c r="AS1673" s="25">
        <v>0</v>
      </c>
      <c r="AT1673" s="25">
        <v>0</v>
      </c>
      <c r="AU1673" s="25">
        <v>32</v>
      </c>
      <c r="AV1673" s="25">
        <v>40</v>
      </c>
      <c r="AW1673" s="25">
        <v>243.3</v>
      </c>
      <c r="AX1673" s="411">
        <v>238.8</v>
      </c>
      <c r="AY1673" s="410">
        <v>124</v>
      </c>
      <c r="AZ1673" s="49">
        <v>98</v>
      </c>
      <c r="BA1673" s="49">
        <v>100</v>
      </c>
      <c r="BB1673" s="49">
        <v>94</v>
      </c>
      <c r="BC1673" s="48">
        <v>3.7</v>
      </c>
      <c r="BD1673" s="408" t="s">
        <v>85</v>
      </c>
      <c r="BE1673" s="412" t="s">
        <v>85</v>
      </c>
      <c r="BF1673" s="408" t="s">
        <v>85</v>
      </c>
      <c r="BG1673" s="412" t="s">
        <v>85</v>
      </c>
      <c r="BH1673" s="70">
        <v>45</v>
      </c>
      <c r="BI1673" s="50">
        <v>23.228346456692901</v>
      </c>
      <c r="BJ1673" s="50">
        <v>23.228346456692901</v>
      </c>
      <c r="BK1673" s="50">
        <v>11.771653543307099</v>
      </c>
      <c r="BL1673" s="357">
        <v>0.10408189999999996</v>
      </c>
      <c r="BM1673" s="408">
        <v>20</v>
      </c>
      <c r="BN1673" s="107" t="s">
        <v>3771</v>
      </c>
      <c r="BO1673" s="46" t="s">
        <v>3891</v>
      </c>
      <c r="BP1673" s="74" t="s">
        <v>3907</v>
      </c>
      <c r="BQ1673" s="74" t="s">
        <v>5194</v>
      </c>
      <c r="BR1673" s="74" t="s">
        <v>5195</v>
      </c>
      <c r="BS1673" s="74" t="s">
        <v>5169</v>
      </c>
      <c r="BT1673" s="74" t="s">
        <v>5196</v>
      </c>
      <c r="BU1673" s="74" t="s">
        <v>5197</v>
      </c>
      <c r="BV1673" s="74" t="s">
        <v>3909</v>
      </c>
      <c r="BW1673" s="74"/>
      <c r="BX1673" s="74"/>
      <c r="BY1673" s="74"/>
      <c r="BZ1673" s="300" t="s">
        <v>7713</v>
      </c>
      <c r="CA1673" s="413" t="s">
        <v>7719</v>
      </c>
      <c r="CB1673" s="300" t="s">
        <v>7716</v>
      </c>
      <c r="CC1673" s="413" t="s">
        <v>7718</v>
      </c>
      <c r="CD1673" s="311" t="str">
        <f t="shared" si="192"/>
        <v>DISCONTINUED - MR301 The Standard, 20x9, +18mm Offset, 8x170, 130.81mm Centerbore, Matte Black</v>
      </c>
      <c r="CE1673" s="311" t="s">
        <v>3721</v>
      </c>
      <c r="CF1673" s="311" t="s">
        <v>3720</v>
      </c>
      <c r="CG1673" s="300" t="str">
        <f t="shared" si="193"/>
        <v>STREET (3XX)</v>
      </c>
    </row>
    <row r="1674" spans="1:85" s="36" customFormat="1" ht="15" customHeight="1">
      <c r="A1674" s="571">
        <f t="shared" si="194"/>
        <v>1671</v>
      </c>
      <c r="B1674" s="408" t="s">
        <v>84</v>
      </c>
      <c r="C1674" s="408" t="s">
        <v>1038</v>
      </c>
      <c r="D1674" s="5" t="s">
        <v>1082</v>
      </c>
      <c r="E1674" s="84" t="s">
        <v>10730</v>
      </c>
      <c r="F1674" s="84" t="s">
        <v>10730</v>
      </c>
      <c r="G1674" s="83" t="s">
        <v>2095</v>
      </c>
      <c r="H1674" s="83"/>
      <c r="I1674" s="72" t="s">
        <v>397</v>
      </c>
      <c r="J1674" s="305">
        <v>40909</v>
      </c>
      <c r="K1674" s="417">
        <v>46143</v>
      </c>
      <c r="L1674" s="282" t="s">
        <v>1239</v>
      </c>
      <c r="M1674" s="328">
        <v>387</v>
      </c>
      <c r="N1674" s="85"/>
      <c r="O1674" s="409"/>
      <c r="P1674" s="5">
        <v>18</v>
      </c>
      <c r="Q1674" s="8">
        <v>9</v>
      </c>
      <c r="R1674" s="408" t="s">
        <v>1089</v>
      </c>
      <c r="S1674" s="3">
        <v>6</v>
      </c>
      <c r="T1674" s="3">
        <v>5.5</v>
      </c>
      <c r="U1674" s="3">
        <v>-12</v>
      </c>
      <c r="V1674" s="18">
        <v>4.5</v>
      </c>
      <c r="W1674" s="410" t="s">
        <v>85</v>
      </c>
      <c r="X1674" s="16">
        <v>108</v>
      </c>
      <c r="Y1674" s="8">
        <v>30.2</v>
      </c>
      <c r="Z1674" s="47">
        <v>2500</v>
      </c>
      <c r="AA1674" s="71" t="s">
        <v>2165</v>
      </c>
      <c r="AB1674" s="72" t="s">
        <v>2845</v>
      </c>
      <c r="AC1674" s="47" t="s">
        <v>9564</v>
      </c>
      <c r="AD1674" s="73" t="s">
        <v>1556</v>
      </c>
      <c r="AE1674" s="46" t="s">
        <v>8503</v>
      </c>
      <c r="AF1674" s="82">
        <v>33</v>
      </c>
      <c r="AG1674" s="80" t="s">
        <v>85</v>
      </c>
      <c r="AH1674" s="73" t="s">
        <v>85</v>
      </c>
      <c r="AI1674" s="408" t="s">
        <v>2859</v>
      </c>
      <c r="AJ1674" s="73" t="s">
        <v>1827</v>
      </c>
      <c r="AK1674" s="9">
        <v>1.1000000000000001</v>
      </c>
      <c r="AL1674" s="408" t="s">
        <v>237</v>
      </c>
      <c r="AM1674" s="408" t="s">
        <v>85</v>
      </c>
      <c r="AN1674" s="38" t="s">
        <v>85</v>
      </c>
      <c r="AO1674" s="408" t="s">
        <v>85</v>
      </c>
      <c r="AP1674" s="75">
        <v>16.2</v>
      </c>
      <c r="AQ1674" s="75">
        <v>60</v>
      </c>
      <c r="AR1674" s="408">
        <v>170</v>
      </c>
      <c r="AS1674" s="25">
        <v>6</v>
      </c>
      <c r="AT1674" s="25">
        <v>17.899999999999999</v>
      </c>
      <c r="AU1674" s="25">
        <v>28.9</v>
      </c>
      <c r="AV1674" s="25">
        <v>24.3</v>
      </c>
      <c r="AW1674" s="25">
        <v>220.4</v>
      </c>
      <c r="AX1674" s="411">
        <v>215.3</v>
      </c>
      <c r="AY1674" s="410">
        <v>107</v>
      </c>
      <c r="AZ1674" s="49">
        <v>41</v>
      </c>
      <c r="BA1674" s="49">
        <v>74</v>
      </c>
      <c r="BB1674" s="49">
        <v>98</v>
      </c>
      <c r="BC1674" s="48">
        <v>3.86</v>
      </c>
      <c r="BD1674" s="408" t="s">
        <v>85</v>
      </c>
      <c r="BE1674" s="412" t="s">
        <v>85</v>
      </c>
      <c r="BF1674" s="408" t="s">
        <v>85</v>
      </c>
      <c r="BG1674" s="412" t="s">
        <v>85</v>
      </c>
      <c r="BH1674" s="70">
        <v>36</v>
      </c>
      <c r="BI1674" s="50">
        <v>21.141732283464599</v>
      </c>
      <c r="BJ1674" s="50">
        <v>21.141732283464599</v>
      </c>
      <c r="BK1674" s="50">
        <v>11.929133858267701</v>
      </c>
      <c r="BL1674" s="357">
        <v>8.7375807000000152E-2</v>
      </c>
      <c r="BM1674" s="73">
        <v>36</v>
      </c>
      <c r="BN1674" s="107" t="s">
        <v>3771</v>
      </c>
      <c r="BO1674" s="46" t="s">
        <v>3891</v>
      </c>
      <c r="BP1674" s="74" t="s">
        <v>3907</v>
      </c>
      <c r="BQ1674" s="29" t="s">
        <v>5143</v>
      </c>
      <c r="BR1674" s="29" t="s">
        <v>5198</v>
      </c>
      <c r="BS1674" s="74" t="s">
        <v>5199</v>
      </c>
      <c r="BT1674" s="74" t="s">
        <v>5169</v>
      </c>
      <c r="BU1674" s="74" t="s">
        <v>5196</v>
      </c>
      <c r="BV1674" s="74" t="s">
        <v>3909</v>
      </c>
      <c r="BW1674" s="74"/>
      <c r="BX1674" s="74"/>
      <c r="BY1674" s="74"/>
      <c r="BZ1674" s="300" t="s">
        <v>6065</v>
      </c>
      <c r="CA1674" s="413" t="s">
        <v>7739</v>
      </c>
      <c r="CB1674" s="300" t="s">
        <v>6067</v>
      </c>
      <c r="CC1674" s="413" t="s">
        <v>7740</v>
      </c>
      <c r="CD1674" s="311" t="str">
        <f t="shared" si="192"/>
        <v>DISCONTINUED - MR304 Double Standard, 18x9, -12mm Offset, 6x5.5, 108mm Centerbore, Matte Black</v>
      </c>
      <c r="CE1674" s="311" t="s">
        <v>3721</v>
      </c>
      <c r="CF1674" s="311" t="s">
        <v>3720</v>
      </c>
      <c r="CG1674" s="300" t="str">
        <f t="shared" si="193"/>
        <v>STREET (3XX)</v>
      </c>
    </row>
    <row r="1675" spans="1:85" s="36" customFormat="1" ht="15" customHeight="1">
      <c r="A1675" s="571">
        <f t="shared" si="194"/>
        <v>1672</v>
      </c>
      <c r="B1675" s="408" t="s">
        <v>84</v>
      </c>
      <c r="C1675" s="408" t="s">
        <v>1038</v>
      </c>
      <c r="D1675" s="5" t="s">
        <v>1082</v>
      </c>
      <c r="E1675" s="84" t="s">
        <v>10731</v>
      </c>
      <c r="F1675" s="84" t="s">
        <v>10731</v>
      </c>
      <c r="G1675" s="83" t="s">
        <v>2095</v>
      </c>
      <c r="H1675" s="83"/>
      <c r="I1675" s="72" t="s">
        <v>401</v>
      </c>
      <c r="J1675" s="305">
        <v>40909</v>
      </c>
      <c r="K1675" s="417">
        <v>46143</v>
      </c>
      <c r="L1675" s="282" t="s">
        <v>1239</v>
      </c>
      <c r="M1675" s="328">
        <v>387</v>
      </c>
      <c r="N1675" s="85"/>
      <c r="O1675" s="409"/>
      <c r="P1675" s="5">
        <v>18</v>
      </c>
      <c r="Q1675" s="8">
        <v>9</v>
      </c>
      <c r="R1675" s="408" t="s">
        <v>1089</v>
      </c>
      <c r="S1675" s="3">
        <v>6</v>
      </c>
      <c r="T1675" s="3">
        <v>5.5</v>
      </c>
      <c r="U1675" s="3">
        <v>-12</v>
      </c>
      <c r="V1675" s="18">
        <v>4.5</v>
      </c>
      <c r="W1675" s="410" t="s">
        <v>85</v>
      </c>
      <c r="X1675" s="16">
        <v>108</v>
      </c>
      <c r="Y1675" s="8">
        <v>31.27</v>
      </c>
      <c r="Z1675" s="47">
        <v>2500</v>
      </c>
      <c r="AA1675" s="45" t="s">
        <v>5147</v>
      </c>
      <c r="AB1675" s="72" t="s">
        <v>173</v>
      </c>
      <c r="AC1675" s="47" t="s">
        <v>9564</v>
      </c>
      <c r="AD1675" s="73" t="s">
        <v>1554</v>
      </c>
      <c r="AE1675" s="46" t="s">
        <v>8503</v>
      </c>
      <c r="AF1675" s="82">
        <v>33</v>
      </c>
      <c r="AG1675" s="80" t="s">
        <v>85</v>
      </c>
      <c r="AH1675" s="408" t="s">
        <v>85</v>
      </c>
      <c r="AI1675" s="408" t="s">
        <v>2859</v>
      </c>
      <c r="AJ1675" s="73" t="s">
        <v>1827</v>
      </c>
      <c r="AK1675" s="9">
        <v>1.1000000000000001</v>
      </c>
      <c r="AL1675" s="408" t="s">
        <v>237</v>
      </c>
      <c r="AM1675" s="408" t="s">
        <v>85</v>
      </c>
      <c r="AN1675" s="38" t="s">
        <v>85</v>
      </c>
      <c r="AO1675" s="408" t="s">
        <v>85</v>
      </c>
      <c r="AP1675" s="75">
        <v>16.2</v>
      </c>
      <c r="AQ1675" s="75">
        <v>60</v>
      </c>
      <c r="AR1675" s="408">
        <v>170</v>
      </c>
      <c r="AS1675" s="25">
        <v>6</v>
      </c>
      <c r="AT1675" s="25">
        <v>17.899999999999999</v>
      </c>
      <c r="AU1675" s="25">
        <v>28.9</v>
      </c>
      <c r="AV1675" s="25">
        <v>24.3</v>
      </c>
      <c r="AW1675" s="25">
        <v>220.4</v>
      </c>
      <c r="AX1675" s="411">
        <v>215.3</v>
      </c>
      <c r="AY1675" s="410">
        <v>107</v>
      </c>
      <c r="AZ1675" s="49">
        <v>41</v>
      </c>
      <c r="BA1675" s="49">
        <v>74</v>
      </c>
      <c r="BB1675" s="49">
        <v>98</v>
      </c>
      <c r="BC1675" s="48">
        <v>3.86</v>
      </c>
      <c r="BD1675" s="408" t="s">
        <v>85</v>
      </c>
      <c r="BE1675" s="412" t="s">
        <v>85</v>
      </c>
      <c r="BF1675" s="408" t="s">
        <v>85</v>
      </c>
      <c r="BG1675" s="412" t="s">
        <v>85</v>
      </c>
      <c r="BH1675" s="70">
        <v>36</v>
      </c>
      <c r="BI1675" s="50">
        <v>21.141732283464599</v>
      </c>
      <c r="BJ1675" s="50">
        <v>21.141732283464599</v>
      </c>
      <c r="BK1675" s="50">
        <v>11.929133858267701</v>
      </c>
      <c r="BL1675" s="357">
        <v>8.7375807000000152E-2</v>
      </c>
      <c r="BM1675" s="73">
        <v>36</v>
      </c>
      <c r="BN1675" s="107" t="s">
        <v>3771</v>
      </c>
      <c r="BO1675" s="46" t="s">
        <v>3891</v>
      </c>
      <c r="BP1675" s="74" t="s">
        <v>3907</v>
      </c>
      <c r="BQ1675" s="29" t="s">
        <v>5143</v>
      </c>
      <c r="BR1675" s="29" t="s">
        <v>5198</v>
      </c>
      <c r="BS1675" s="74" t="s">
        <v>5199</v>
      </c>
      <c r="BT1675" s="74" t="s">
        <v>5169</v>
      </c>
      <c r="BU1675" s="74" t="s">
        <v>5196</v>
      </c>
      <c r="BV1675" s="74" t="s">
        <v>3909</v>
      </c>
      <c r="BW1675" s="74"/>
      <c r="BX1675" s="74"/>
      <c r="BY1675" s="74"/>
      <c r="BZ1675" s="300" t="s">
        <v>7742</v>
      </c>
      <c r="CA1675" s="413" t="s">
        <v>7741</v>
      </c>
      <c r="CB1675" s="300" t="s">
        <v>7743</v>
      </c>
      <c r="CC1675" s="413" t="s">
        <v>7744</v>
      </c>
      <c r="CD1675" s="311" t="str">
        <f t="shared" si="192"/>
        <v>DISCONTINUED - MR304 Double Standard, 18x9, -12mm Offset, 6x5.5, 108mm Centerbore, Machined - Clear Coat</v>
      </c>
      <c r="CE1675" s="311" t="s">
        <v>3721</v>
      </c>
      <c r="CF1675" s="311" t="s">
        <v>3720</v>
      </c>
      <c r="CG1675" s="300" t="str">
        <f t="shared" si="193"/>
        <v>STREET (3XX)</v>
      </c>
    </row>
    <row r="1676" spans="1:85" s="36" customFormat="1" ht="15" customHeight="1">
      <c r="A1676" s="571">
        <f t="shared" si="194"/>
        <v>1673</v>
      </c>
      <c r="B1676" s="92" t="s">
        <v>84</v>
      </c>
      <c r="C1676" s="92" t="s">
        <v>1038</v>
      </c>
      <c r="D1676" s="92" t="s">
        <v>1246</v>
      </c>
      <c r="E1676" s="84" t="s">
        <v>10732</v>
      </c>
      <c r="F1676" s="84" t="s">
        <v>10732</v>
      </c>
      <c r="G1676" s="83"/>
      <c r="H1676" s="83"/>
      <c r="I1676" s="72" t="s">
        <v>1860</v>
      </c>
      <c r="J1676" s="305">
        <v>42736</v>
      </c>
      <c r="K1676" s="417">
        <v>46143</v>
      </c>
      <c r="L1676" s="282" t="s">
        <v>1239</v>
      </c>
      <c r="M1676" s="328">
        <v>398</v>
      </c>
      <c r="N1676" s="85"/>
      <c r="O1676" s="409"/>
      <c r="P1676" s="92">
        <v>17</v>
      </c>
      <c r="Q1676" s="8">
        <v>8.5</v>
      </c>
      <c r="R1676" s="92" t="s">
        <v>1692</v>
      </c>
      <c r="S1676" s="3">
        <v>5</v>
      </c>
      <c r="T1676" s="3">
        <v>5</v>
      </c>
      <c r="U1676" s="3">
        <v>0</v>
      </c>
      <c r="V1676" s="16">
        <v>4.72</v>
      </c>
      <c r="W1676" s="93" t="s">
        <v>85</v>
      </c>
      <c r="X1676" s="16">
        <v>71.5</v>
      </c>
      <c r="Y1676" s="8">
        <v>34.43</v>
      </c>
      <c r="Z1676" s="47">
        <v>2650</v>
      </c>
      <c r="AA1676" s="71" t="s">
        <v>5156</v>
      </c>
      <c r="AB1676" s="71" t="s">
        <v>2846</v>
      </c>
      <c r="AC1676" s="47" t="s">
        <v>9713</v>
      </c>
      <c r="AD1676" s="73" t="s">
        <v>2049</v>
      </c>
      <c r="AE1676" s="46" t="s">
        <v>8502</v>
      </c>
      <c r="AF1676" s="82">
        <v>33</v>
      </c>
      <c r="AG1676" s="73" t="s">
        <v>85</v>
      </c>
      <c r="AH1676" s="73" t="s">
        <v>1786</v>
      </c>
      <c r="AI1676" s="73" t="s">
        <v>85</v>
      </c>
      <c r="AJ1676" s="92" t="s">
        <v>1826</v>
      </c>
      <c r="AK1676" s="9">
        <v>1.1000000000000001</v>
      </c>
      <c r="AL1676" s="71" t="s">
        <v>237</v>
      </c>
      <c r="AM1676" s="3" t="s">
        <v>85</v>
      </c>
      <c r="AN1676" s="38" t="s">
        <v>85</v>
      </c>
      <c r="AO1676" s="3" t="s">
        <v>85</v>
      </c>
      <c r="AP1676" s="75">
        <v>16.2</v>
      </c>
      <c r="AQ1676" s="75">
        <v>60</v>
      </c>
      <c r="AR1676" s="3">
        <v>160</v>
      </c>
      <c r="AS1676" s="34">
        <v>13</v>
      </c>
      <c r="AT1676" s="34">
        <v>19.7</v>
      </c>
      <c r="AU1676" s="34">
        <v>30.3</v>
      </c>
      <c r="AV1676" s="34">
        <v>52.1</v>
      </c>
      <c r="AW1676" s="34">
        <v>208.9</v>
      </c>
      <c r="AX1676" s="94">
        <v>199.1</v>
      </c>
      <c r="AY1676" s="93">
        <v>71.5</v>
      </c>
      <c r="AZ1676" s="49">
        <v>41.3</v>
      </c>
      <c r="BA1676" s="49">
        <v>41.3</v>
      </c>
      <c r="BB1676" s="49">
        <v>25</v>
      </c>
      <c r="BC1676" s="48">
        <v>0.98</v>
      </c>
      <c r="BD1676" s="92" t="s">
        <v>85</v>
      </c>
      <c r="BE1676" s="412" t="s">
        <v>85</v>
      </c>
      <c r="BF1676" s="92" t="s">
        <v>85</v>
      </c>
      <c r="BG1676" s="412" t="s">
        <v>85</v>
      </c>
      <c r="BH1676" s="70">
        <v>39</v>
      </c>
      <c r="BI1676" s="50">
        <v>20.236220472440898</v>
      </c>
      <c r="BJ1676" s="50">
        <v>20.236220472440898</v>
      </c>
      <c r="BK1676" s="50">
        <v>11.417322834645701</v>
      </c>
      <c r="BL1676" s="357">
        <v>7.6616839999999839E-2</v>
      </c>
      <c r="BM1676" s="73">
        <v>36</v>
      </c>
      <c r="BN1676" s="107" t="s">
        <v>10337</v>
      </c>
      <c r="BO1676" s="46" t="s">
        <v>3891</v>
      </c>
      <c r="BP1676" s="74" t="s">
        <v>3907</v>
      </c>
      <c r="BQ1676" s="29" t="s">
        <v>5165</v>
      </c>
      <c r="BR1676" s="29" t="s">
        <v>5212</v>
      </c>
      <c r="BS1676" s="29" t="s">
        <v>5199</v>
      </c>
      <c r="BT1676" s="74" t="s">
        <v>5210</v>
      </c>
      <c r="BU1676" s="74" t="s">
        <v>5189</v>
      </c>
      <c r="BV1676" s="74" t="s">
        <v>4101</v>
      </c>
      <c r="BW1676" s="74" t="s">
        <v>3909</v>
      </c>
      <c r="BX1676" s="74"/>
      <c r="BY1676" s="74"/>
      <c r="BZ1676" s="300" t="s">
        <v>6125</v>
      </c>
      <c r="CA1676" s="356" t="s">
        <v>7831</v>
      </c>
      <c r="CB1676" s="300" t="s">
        <v>6127</v>
      </c>
      <c r="CC1676" s="356" t="s">
        <v>7832</v>
      </c>
      <c r="CD1676" s="311" t="str">
        <f t="shared" si="192"/>
        <v>DISCONTINUED - MR312, 17x8.5, 0mm Offset, 5x5, 71.5mm Centerbore, Method Bronze - Matte Black Lip</v>
      </c>
      <c r="CE1676" s="311" t="s">
        <v>3721</v>
      </c>
      <c r="CF1676" s="311" t="s">
        <v>3720</v>
      </c>
      <c r="CG1676" s="300" t="str">
        <f t="shared" si="193"/>
        <v>STREET (3XX)</v>
      </c>
    </row>
    <row r="1677" spans="1:85" s="36" customFormat="1" ht="15" customHeight="1">
      <c r="A1677" s="571">
        <f t="shared" si="194"/>
        <v>1674</v>
      </c>
      <c r="B1677" s="92" t="s">
        <v>84</v>
      </c>
      <c r="C1677" s="92" t="s">
        <v>1038</v>
      </c>
      <c r="D1677" s="92" t="s">
        <v>1246</v>
      </c>
      <c r="E1677" s="84" t="s">
        <v>10733</v>
      </c>
      <c r="F1677" s="84" t="s">
        <v>10733</v>
      </c>
      <c r="G1677" s="83"/>
      <c r="H1677" s="83"/>
      <c r="I1677" s="72" t="s">
        <v>1864</v>
      </c>
      <c r="J1677" s="305">
        <v>42736</v>
      </c>
      <c r="K1677" s="417">
        <v>46143</v>
      </c>
      <c r="L1677" s="282" t="s">
        <v>1239</v>
      </c>
      <c r="M1677" s="328">
        <v>398</v>
      </c>
      <c r="N1677" s="85"/>
      <c r="O1677" s="409"/>
      <c r="P1677" s="92">
        <v>17</v>
      </c>
      <c r="Q1677" s="8">
        <v>8.5</v>
      </c>
      <c r="R1677" s="92" t="s">
        <v>1695</v>
      </c>
      <c r="S1677" s="74">
        <v>6</v>
      </c>
      <c r="T1677" s="3">
        <v>120</v>
      </c>
      <c r="U1677" s="3">
        <v>0</v>
      </c>
      <c r="V1677" s="16">
        <v>4.72</v>
      </c>
      <c r="W1677" s="93" t="s">
        <v>85</v>
      </c>
      <c r="X1677" s="77">
        <v>67</v>
      </c>
      <c r="Y1677" s="8">
        <v>34.06</v>
      </c>
      <c r="Z1677" s="47">
        <v>2650</v>
      </c>
      <c r="AA1677" s="71" t="s">
        <v>5156</v>
      </c>
      <c r="AB1677" s="71" t="s">
        <v>2846</v>
      </c>
      <c r="AC1677" s="47" t="s">
        <v>9715</v>
      </c>
      <c r="AD1677" s="73" t="s">
        <v>2048</v>
      </c>
      <c r="AE1677" s="46" t="s">
        <v>8502</v>
      </c>
      <c r="AF1677" s="82">
        <v>33</v>
      </c>
      <c r="AG1677" s="73" t="s">
        <v>85</v>
      </c>
      <c r="AH1677" s="73" t="s">
        <v>1786</v>
      </c>
      <c r="AI1677" s="73" t="s">
        <v>85</v>
      </c>
      <c r="AJ1677" s="92" t="s">
        <v>1826</v>
      </c>
      <c r="AK1677" s="9">
        <v>1.1000000000000001</v>
      </c>
      <c r="AL1677" s="71" t="s">
        <v>237</v>
      </c>
      <c r="AM1677" s="3" t="s">
        <v>85</v>
      </c>
      <c r="AN1677" s="38" t="s">
        <v>85</v>
      </c>
      <c r="AO1677" s="3" t="s">
        <v>85</v>
      </c>
      <c r="AP1677" s="75">
        <v>16.2</v>
      </c>
      <c r="AQ1677" s="75">
        <v>60</v>
      </c>
      <c r="AR1677" s="3">
        <v>150</v>
      </c>
      <c r="AS1677" s="34">
        <v>17.899999999999999</v>
      </c>
      <c r="AT1677" s="34">
        <v>25.8</v>
      </c>
      <c r="AU1677" s="34">
        <v>33.4</v>
      </c>
      <c r="AV1677" s="34">
        <v>52.1</v>
      </c>
      <c r="AW1677" s="34">
        <v>208.9</v>
      </c>
      <c r="AX1677" s="94">
        <v>199.1</v>
      </c>
      <c r="AY1677" s="93">
        <v>67</v>
      </c>
      <c r="AZ1677" s="49">
        <v>41</v>
      </c>
      <c r="BA1677" s="49">
        <v>41</v>
      </c>
      <c r="BB1677" s="49">
        <v>25</v>
      </c>
      <c r="BC1677" s="48">
        <v>0.98</v>
      </c>
      <c r="BD1677" s="92" t="s">
        <v>85</v>
      </c>
      <c r="BE1677" s="412" t="s">
        <v>85</v>
      </c>
      <c r="BF1677" s="92" t="s">
        <v>85</v>
      </c>
      <c r="BG1677" s="412" t="s">
        <v>85</v>
      </c>
      <c r="BH1677" s="70">
        <v>39</v>
      </c>
      <c r="BI1677" s="50">
        <v>20.236220472440898</v>
      </c>
      <c r="BJ1677" s="50">
        <v>20.236220472440898</v>
      </c>
      <c r="BK1677" s="50">
        <v>11.417322834645701</v>
      </c>
      <c r="BL1677" s="357">
        <v>7.6616839999999839E-2</v>
      </c>
      <c r="BM1677" s="73">
        <v>36</v>
      </c>
      <c r="BN1677" s="107" t="s">
        <v>10337</v>
      </c>
      <c r="BO1677" s="46" t="s">
        <v>3891</v>
      </c>
      <c r="BP1677" s="74" t="s">
        <v>3907</v>
      </c>
      <c r="BQ1677" s="29" t="s">
        <v>5165</v>
      </c>
      <c r="BR1677" s="29" t="s">
        <v>5212</v>
      </c>
      <c r="BS1677" s="29" t="s">
        <v>5199</v>
      </c>
      <c r="BT1677" s="74" t="s">
        <v>5210</v>
      </c>
      <c r="BU1677" s="74" t="s">
        <v>5189</v>
      </c>
      <c r="BV1677" s="74" t="s">
        <v>4101</v>
      </c>
      <c r="BW1677" s="74" t="s">
        <v>3909</v>
      </c>
      <c r="BX1677" s="74"/>
      <c r="BY1677" s="74"/>
      <c r="BZ1677" s="300" t="s">
        <v>7835</v>
      </c>
      <c r="CA1677" s="356" t="s">
        <v>7836</v>
      </c>
      <c r="CB1677" s="300" t="s">
        <v>7833</v>
      </c>
      <c r="CC1677" s="356" t="s">
        <v>7834</v>
      </c>
      <c r="CD1677" s="311" t="str">
        <f t="shared" si="192"/>
        <v>DISCONTINUED - MR312, 17x8.5, 0mm Offset, 6x120, 67mm Centerbore, Method Bronze - Matte Black Lip</v>
      </c>
      <c r="CE1677" s="311" t="s">
        <v>3721</v>
      </c>
      <c r="CF1677" s="311" t="s">
        <v>3720</v>
      </c>
      <c r="CG1677" s="300" t="str">
        <f t="shared" si="193"/>
        <v>STREET (3XX)</v>
      </c>
    </row>
    <row r="1678" spans="1:85" s="36" customFormat="1" ht="15" customHeight="1">
      <c r="A1678" s="571">
        <f t="shared" si="194"/>
        <v>1675</v>
      </c>
      <c r="B1678" s="97" t="s">
        <v>84</v>
      </c>
      <c r="C1678" s="97" t="s">
        <v>1038</v>
      </c>
      <c r="D1678" s="97" t="s">
        <v>1976</v>
      </c>
      <c r="E1678" s="84" t="s">
        <v>10734</v>
      </c>
      <c r="F1678" s="84" t="s">
        <v>10734</v>
      </c>
      <c r="G1678" s="83" t="s">
        <v>2095</v>
      </c>
      <c r="H1678" s="83"/>
      <c r="I1678" s="42" t="s">
        <v>5352</v>
      </c>
      <c r="J1678" s="315">
        <v>44501.579837962963</v>
      </c>
      <c r="K1678" s="417">
        <v>46143</v>
      </c>
      <c r="L1678" s="282" t="s">
        <v>1239</v>
      </c>
      <c r="M1678" s="328">
        <v>459</v>
      </c>
      <c r="N1678" s="85"/>
      <c r="O1678" s="409"/>
      <c r="P1678" s="83">
        <v>20</v>
      </c>
      <c r="Q1678" s="66">
        <v>10</v>
      </c>
      <c r="R1678" s="92" t="s">
        <v>1089</v>
      </c>
      <c r="S1678" s="13">
        <v>6</v>
      </c>
      <c r="T1678" s="83">
        <v>5.5</v>
      </c>
      <c r="U1678" s="83">
        <v>-18</v>
      </c>
      <c r="V1678" s="40">
        <v>4.76</v>
      </c>
      <c r="W1678" s="95" t="s">
        <v>85</v>
      </c>
      <c r="X1678" s="40">
        <v>106.25</v>
      </c>
      <c r="Y1678" s="41">
        <v>42.08</v>
      </c>
      <c r="Z1678" s="47">
        <v>2650</v>
      </c>
      <c r="AA1678" s="11" t="s">
        <v>2165</v>
      </c>
      <c r="AB1678" s="42" t="s">
        <v>2845</v>
      </c>
      <c r="AC1678" s="47" t="s">
        <v>9857</v>
      </c>
      <c r="AD1678" s="11" t="s">
        <v>2537</v>
      </c>
      <c r="AE1678" s="46" t="s">
        <v>8502</v>
      </c>
      <c r="AF1678" s="82">
        <v>33</v>
      </c>
      <c r="AG1678" s="14" t="s">
        <v>85</v>
      </c>
      <c r="AH1678" s="14" t="s">
        <v>1786</v>
      </c>
      <c r="AI1678" s="13" t="s">
        <v>85</v>
      </c>
      <c r="AJ1678" s="31" t="s">
        <v>2484</v>
      </c>
      <c r="AK1678" s="9">
        <v>1.1000000000000001</v>
      </c>
      <c r="AL1678" s="11" t="s">
        <v>236</v>
      </c>
      <c r="AM1678" s="74" t="s">
        <v>1649</v>
      </c>
      <c r="AN1678" s="38">
        <v>2.75</v>
      </c>
      <c r="AO1678" s="3">
        <v>78.3</v>
      </c>
      <c r="AP1678" s="75">
        <v>16.2</v>
      </c>
      <c r="AQ1678" s="75">
        <v>60</v>
      </c>
      <c r="AR1678" s="13">
        <v>175</v>
      </c>
      <c r="AS1678" s="67">
        <v>3.5</v>
      </c>
      <c r="AT1678" s="67">
        <v>17.3</v>
      </c>
      <c r="AU1678" s="67">
        <v>43.9</v>
      </c>
      <c r="AV1678" s="67">
        <v>50.8</v>
      </c>
      <c r="AW1678" s="67">
        <v>247</v>
      </c>
      <c r="AX1678" s="96">
        <v>244</v>
      </c>
      <c r="AY1678" s="77">
        <v>106.25</v>
      </c>
      <c r="AZ1678" s="49">
        <v>44</v>
      </c>
      <c r="BA1678" s="49">
        <v>44</v>
      </c>
      <c r="BB1678" s="49">
        <v>83</v>
      </c>
      <c r="BC1678" s="48">
        <v>3.27</v>
      </c>
      <c r="BD1678" s="3" t="s">
        <v>85</v>
      </c>
      <c r="BE1678" s="412" t="s">
        <v>85</v>
      </c>
      <c r="BF1678" s="3" t="s">
        <v>85</v>
      </c>
      <c r="BG1678" s="412" t="s">
        <v>85</v>
      </c>
      <c r="BH1678" s="70">
        <v>50</v>
      </c>
      <c r="BI1678" s="50">
        <v>23.228346456692901</v>
      </c>
      <c r="BJ1678" s="50">
        <v>23.228346456692901</v>
      </c>
      <c r="BK1678" s="50">
        <v>12.9133858267717</v>
      </c>
      <c r="BL1678" s="357">
        <v>0.11417680000000027</v>
      </c>
      <c r="BM1678" s="408">
        <v>20</v>
      </c>
      <c r="BN1678" s="107" t="s">
        <v>3771</v>
      </c>
      <c r="BO1678" s="46" t="s">
        <v>3891</v>
      </c>
      <c r="BP1678" s="29" t="s">
        <v>3907</v>
      </c>
      <c r="BQ1678" s="29" t="s">
        <v>5175</v>
      </c>
      <c r="BR1678" s="29" t="s">
        <v>2709</v>
      </c>
      <c r="BS1678" s="29" t="s">
        <v>5199</v>
      </c>
      <c r="BT1678" s="74" t="s">
        <v>5210</v>
      </c>
      <c r="BU1678" s="74" t="s">
        <v>5189</v>
      </c>
      <c r="BV1678" s="74" t="s">
        <v>4101</v>
      </c>
      <c r="BW1678" s="74" t="s">
        <v>3909</v>
      </c>
      <c r="BX1678" s="74"/>
      <c r="BY1678" s="74"/>
      <c r="BZ1678" s="300" t="s">
        <v>7851</v>
      </c>
      <c r="CA1678" s="356" t="s">
        <v>7852</v>
      </c>
      <c r="CB1678" s="300" t="s">
        <v>7849</v>
      </c>
      <c r="CC1678" s="356" t="s">
        <v>7850</v>
      </c>
      <c r="CD1678" s="311" t="str">
        <f t="shared" si="192"/>
        <v>DISCONTINUED - MR315, 20x10, -18mm Offset, 6x5.5, 106.25mm Centerbore, Matte Black</v>
      </c>
      <c r="CE1678" s="311" t="s">
        <v>3721</v>
      </c>
      <c r="CF1678" s="311" t="s">
        <v>3720</v>
      </c>
      <c r="CG1678" s="300" t="str">
        <f t="shared" si="193"/>
        <v>STREET (3XX)</v>
      </c>
    </row>
    <row r="1679" spans="1:85" s="36" customFormat="1" ht="15" customHeight="1">
      <c r="A1679" s="571">
        <f t="shared" si="194"/>
        <v>1676</v>
      </c>
      <c r="B1679" s="97" t="s">
        <v>84</v>
      </c>
      <c r="C1679" s="97" t="s">
        <v>1038</v>
      </c>
      <c r="D1679" s="92" t="s">
        <v>3867</v>
      </c>
      <c r="E1679" s="84" t="s">
        <v>10735</v>
      </c>
      <c r="F1679" s="84" t="s">
        <v>10735</v>
      </c>
      <c r="G1679" s="83"/>
      <c r="H1679" s="83"/>
      <c r="I1679" s="72" t="s">
        <v>4879</v>
      </c>
      <c r="J1679" s="305">
        <v>44351</v>
      </c>
      <c r="K1679" s="417">
        <v>46143</v>
      </c>
      <c r="L1679" s="282" t="s">
        <v>1239</v>
      </c>
      <c r="M1679" s="328">
        <v>299</v>
      </c>
      <c r="N1679" s="85"/>
      <c r="O1679" s="409"/>
      <c r="P1679" s="29">
        <v>17</v>
      </c>
      <c r="Q1679" s="66">
        <v>8</v>
      </c>
      <c r="R1679" s="92" t="s">
        <v>1695</v>
      </c>
      <c r="S1679" s="13">
        <v>6</v>
      </c>
      <c r="T1679" s="83">
        <v>120</v>
      </c>
      <c r="U1679" s="83">
        <v>25</v>
      </c>
      <c r="V1679" s="40">
        <v>5.44</v>
      </c>
      <c r="W1679" s="95" t="s">
        <v>85</v>
      </c>
      <c r="X1679" s="16">
        <v>67</v>
      </c>
      <c r="Y1679" s="40">
        <v>26.712677434734331</v>
      </c>
      <c r="Z1679" s="47">
        <v>2650</v>
      </c>
      <c r="AA1679" s="71" t="s">
        <v>2165</v>
      </c>
      <c r="AB1679" s="71" t="s">
        <v>2845</v>
      </c>
      <c r="AC1679" s="47" t="s">
        <v>9912</v>
      </c>
      <c r="AD1679" s="11" t="s">
        <v>1600</v>
      </c>
      <c r="AE1679" s="46" t="s">
        <v>8501</v>
      </c>
      <c r="AF1679" s="82">
        <v>22</v>
      </c>
      <c r="AG1679" s="14" t="s">
        <v>85</v>
      </c>
      <c r="AH1679" s="14" t="s">
        <v>85</v>
      </c>
      <c r="AI1679" s="73" t="s">
        <v>85</v>
      </c>
      <c r="AJ1679" s="73" t="s">
        <v>85</v>
      </c>
      <c r="AK1679" s="9" t="s">
        <v>85</v>
      </c>
      <c r="AL1679" s="74" t="s">
        <v>236</v>
      </c>
      <c r="AM1679" s="74" t="s">
        <v>85</v>
      </c>
      <c r="AN1679" s="38" t="s">
        <v>85</v>
      </c>
      <c r="AO1679" s="74" t="s">
        <v>85</v>
      </c>
      <c r="AP1679" s="75">
        <v>16.2</v>
      </c>
      <c r="AQ1679" s="75">
        <v>60</v>
      </c>
      <c r="AR1679" s="13">
        <v>175</v>
      </c>
      <c r="AS1679" s="67">
        <v>7.6</v>
      </c>
      <c r="AT1679" s="67">
        <v>23</v>
      </c>
      <c r="AU1679" s="67">
        <v>31.4</v>
      </c>
      <c r="AV1679" s="67">
        <v>31.4</v>
      </c>
      <c r="AW1679" s="67">
        <v>209.7</v>
      </c>
      <c r="AX1679" s="96">
        <v>203</v>
      </c>
      <c r="AY1679" s="384">
        <v>67</v>
      </c>
      <c r="AZ1679" s="382">
        <v>48.46</v>
      </c>
      <c r="BA1679" s="382">
        <v>48.46</v>
      </c>
      <c r="BB1679" s="49">
        <v>38</v>
      </c>
      <c r="BC1679" s="48">
        <v>1.5</v>
      </c>
      <c r="BD1679" s="3" t="s">
        <v>85</v>
      </c>
      <c r="BE1679" s="412" t="s">
        <v>85</v>
      </c>
      <c r="BF1679" s="3" t="s">
        <v>85</v>
      </c>
      <c r="BG1679" s="412" t="s">
        <v>85</v>
      </c>
      <c r="BH1679" s="70">
        <v>32</v>
      </c>
      <c r="BI1679" s="50">
        <v>20.236220472440898</v>
      </c>
      <c r="BJ1679" s="50">
        <v>20.236220472440898</v>
      </c>
      <c r="BK1679" s="50">
        <v>10.7086614173228</v>
      </c>
      <c r="BL1679" s="357">
        <v>7.18613119999994E-2</v>
      </c>
      <c r="BM1679" s="73">
        <v>36</v>
      </c>
      <c r="BN1679" s="107" t="s">
        <v>10337</v>
      </c>
      <c r="BO1679" s="46" t="s">
        <v>3891</v>
      </c>
      <c r="BP1679" s="29" t="s">
        <v>3907</v>
      </c>
      <c r="BQ1679" s="29" t="s">
        <v>5222</v>
      </c>
      <c r="BR1679" s="29" t="s">
        <v>5223</v>
      </c>
      <c r="BS1679" s="29" t="s">
        <v>5216</v>
      </c>
      <c r="BT1679" s="74" t="s">
        <v>4101</v>
      </c>
      <c r="BU1679" s="74" t="s">
        <v>3909</v>
      </c>
      <c r="BV1679" s="74"/>
      <c r="BW1679" s="74"/>
      <c r="BX1679" s="74"/>
      <c r="BY1679" s="74"/>
      <c r="BZ1679" s="300" t="s">
        <v>7863</v>
      </c>
      <c r="CA1679" s="363" t="s">
        <v>7864</v>
      </c>
      <c r="CB1679" s="300" t="s">
        <v>7866</v>
      </c>
      <c r="CC1679" s="363" t="s">
        <v>7865</v>
      </c>
      <c r="CD1679" s="311" t="str">
        <f t="shared" si="192"/>
        <v>DISCONTINUED - MR316, 17x8, +25mm Offset, 6x120, 67mm Centerbore, Matte Black</v>
      </c>
      <c r="CE1679" s="311" t="s">
        <v>3721</v>
      </c>
      <c r="CF1679" s="311" t="s">
        <v>3720</v>
      </c>
      <c r="CG1679" s="300" t="str">
        <f t="shared" si="193"/>
        <v>STREET (3XX)</v>
      </c>
    </row>
    <row r="1680" spans="1:85" s="36" customFormat="1" ht="15" customHeight="1">
      <c r="A1680" s="571">
        <f t="shared" si="194"/>
        <v>1677</v>
      </c>
      <c r="B1680" s="92" t="s">
        <v>84</v>
      </c>
      <c r="C1680" s="92" t="s">
        <v>1038</v>
      </c>
      <c r="D1680" s="92" t="s">
        <v>4208</v>
      </c>
      <c r="E1680" s="129" t="s">
        <v>10736</v>
      </c>
      <c r="F1680" s="84" t="s">
        <v>10736</v>
      </c>
      <c r="G1680" s="83"/>
      <c r="H1680" s="83"/>
      <c r="I1680" s="72" t="s">
        <v>4216</v>
      </c>
      <c r="J1680" s="305">
        <v>44026</v>
      </c>
      <c r="K1680" s="417">
        <v>46143</v>
      </c>
      <c r="L1680" s="282" t="s">
        <v>1239</v>
      </c>
      <c r="M1680" s="328">
        <v>356</v>
      </c>
      <c r="N1680" s="85"/>
      <c r="O1680" s="409"/>
      <c r="P1680" s="29">
        <v>17</v>
      </c>
      <c r="Q1680" s="24">
        <v>8.5</v>
      </c>
      <c r="R1680" s="92" t="s">
        <v>1697</v>
      </c>
      <c r="S1680" s="3">
        <v>6</v>
      </c>
      <c r="T1680" s="29">
        <v>135</v>
      </c>
      <c r="U1680" s="29">
        <v>0</v>
      </c>
      <c r="V1680" s="16">
        <v>4.75</v>
      </c>
      <c r="W1680" s="93" t="s">
        <v>85</v>
      </c>
      <c r="X1680" s="16">
        <v>87</v>
      </c>
      <c r="Y1680" s="8">
        <v>30.129842498599938</v>
      </c>
      <c r="Z1680" s="47">
        <v>2650</v>
      </c>
      <c r="AA1680" s="11" t="s">
        <v>2093</v>
      </c>
      <c r="AB1680" s="11" t="s">
        <v>2850</v>
      </c>
      <c r="AC1680" s="47" t="s">
        <v>9716</v>
      </c>
      <c r="AD1680" s="74" t="s">
        <v>1600</v>
      </c>
      <c r="AE1680" s="46" t="s">
        <v>8501</v>
      </c>
      <c r="AF1680" s="82">
        <v>22</v>
      </c>
      <c r="AG1680" s="80" t="s">
        <v>85</v>
      </c>
      <c r="AH1680" s="73" t="s">
        <v>85</v>
      </c>
      <c r="AI1680" s="73" t="s">
        <v>85</v>
      </c>
      <c r="AJ1680" s="73" t="s">
        <v>1497</v>
      </c>
      <c r="AK1680" s="9">
        <v>1.1000000000000001</v>
      </c>
      <c r="AL1680" s="92" t="s">
        <v>237</v>
      </c>
      <c r="AM1680" s="92" t="s">
        <v>85</v>
      </c>
      <c r="AN1680" s="38" t="s">
        <v>85</v>
      </c>
      <c r="AO1680" s="92" t="s">
        <v>85</v>
      </c>
      <c r="AP1680" s="75">
        <v>16.2</v>
      </c>
      <c r="AQ1680" s="75">
        <v>60</v>
      </c>
      <c r="AR1680" s="3">
        <v>175</v>
      </c>
      <c r="AS1680" s="34">
        <v>5</v>
      </c>
      <c r="AT1680" s="25">
        <v>27</v>
      </c>
      <c r="AU1680" s="25">
        <v>55</v>
      </c>
      <c r="AV1680" s="34">
        <v>85</v>
      </c>
      <c r="AW1680" s="34">
        <v>208.8</v>
      </c>
      <c r="AX1680" s="94">
        <v>205.8</v>
      </c>
      <c r="AY1680" s="383">
        <v>82.6</v>
      </c>
      <c r="AZ1680" s="382">
        <v>31.48</v>
      </c>
      <c r="BA1680" s="382">
        <v>39</v>
      </c>
      <c r="BB1680" s="49">
        <v>21</v>
      </c>
      <c r="BC1680" s="48">
        <v>0.83</v>
      </c>
      <c r="BD1680" s="3" t="s">
        <v>85</v>
      </c>
      <c r="BE1680" s="412" t="s">
        <v>85</v>
      </c>
      <c r="BF1680" s="3" t="s">
        <v>85</v>
      </c>
      <c r="BG1680" s="412" t="s">
        <v>85</v>
      </c>
      <c r="BH1680" s="70">
        <v>35</v>
      </c>
      <c r="BI1680" s="50">
        <v>20.236220472440898</v>
      </c>
      <c r="BJ1680" s="50">
        <v>20.236220472440898</v>
      </c>
      <c r="BK1680" s="50">
        <v>11.417322834645701</v>
      </c>
      <c r="BL1680" s="357">
        <v>7.6616839999999839E-2</v>
      </c>
      <c r="BM1680" s="73">
        <v>36</v>
      </c>
      <c r="BN1680" s="107" t="s">
        <v>3771</v>
      </c>
      <c r="BO1680" s="46" t="s">
        <v>3891</v>
      </c>
      <c r="BP1680" s="29" t="s">
        <v>3907</v>
      </c>
      <c r="BQ1680" s="29" t="s">
        <v>4614</v>
      </c>
      <c r="BR1680" s="29" t="s">
        <v>5224</v>
      </c>
      <c r="BS1680" s="29" t="s">
        <v>5199</v>
      </c>
      <c r="BT1680" s="74" t="s">
        <v>5225</v>
      </c>
      <c r="BU1680" s="74" t="s">
        <v>5226</v>
      </c>
      <c r="BV1680" s="74" t="s">
        <v>4101</v>
      </c>
      <c r="BW1680" s="74" t="s">
        <v>3909</v>
      </c>
      <c r="BX1680" s="74"/>
      <c r="BY1680" s="74"/>
      <c r="BZ1680" s="300" t="s">
        <v>6211</v>
      </c>
      <c r="CA1680" s="363" t="s">
        <v>7886</v>
      </c>
      <c r="CB1680" s="300" t="s">
        <v>6219</v>
      </c>
      <c r="CC1680" s="363" t="s">
        <v>7885</v>
      </c>
      <c r="CD1680" s="311" t="str">
        <f t="shared" si="192"/>
        <v>DISCONTINUED - MR317, 17x8.5, 0mm Offset, 6x135, 87mm Centerbore, Titanium</v>
      </c>
      <c r="CE1680" s="311" t="s">
        <v>3721</v>
      </c>
      <c r="CF1680" s="311" t="s">
        <v>3720</v>
      </c>
      <c r="CG1680" s="300" t="str">
        <f t="shared" si="193"/>
        <v>STREET (3XX)</v>
      </c>
    </row>
    <row r="1681" spans="1:85" s="36" customFormat="1" ht="15" customHeight="1">
      <c r="A1681" s="571">
        <f t="shared" si="194"/>
        <v>1678</v>
      </c>
      <c r="B1681" s="92" t="s">
        <v>84</v>
      </c>
      <c r="C1681" s="92" t="s">
        <v>1038</v>
      </c>
      <c r="D1681" s="92" t="s">
        <v>5733</v>
      </c>
      <c r="E1681" s="129" t="s">
        <v>10737</v>
      </c>
      <c r="F1681" s="84" t="s">
        <v>10737</v>
      </c>
      <c r="G1681" s="83"/>
      <c r="H1681" s="83"/>
      <c r="I1681" s="305" t="s">
        <v>5693</v>
      </c>
      <c r="J1681" s="305">
        <v>44672.367319444442</v>
      </c>
      <c r="K1681" s="417">
        <v>46143</v>
      </c>
      <c r="L1681" s="282" t="s">
        <v>1239</v>
      </c>
      <c r="M1681" s="328">
        <v>319</v>
      </c>
      <c r="N1681" s="85"/>
      <c r="O1681" s="409"/>
      <c r="P1681" s="29">
        <v>17</v>
      </c>
      <c r="Q1681" s="8">
        <v>8.5</v>
      </c>
      <c r="R1681" s="92" t="s">
        <v>1695</v>
      </c>
      <c r="S1681" s="3">
        <v>6</v>
      </c>
      <c r="T1681" s="29">
        <v>120</v>
      </c>
      <c r="U1681" s="29">
        <v>0</v>
      </c>
      <c r="V1681" s="16">
        <v>4.7</v>
      </c>
      <c r="W1681" s="93" t="s">
        <v>85</v>
      </c>
      <c r="X1681" s="16">
        <v>67</v>
      </c>
      <c r="Y1681" s="8">
        <v>26.2</v>
      </c>
      <c r="Z1681" s="47">
        <v>2650</v>
      </c>
      <c r="AA1681" s="11" t="s">
        <v>4122</v>
      </c>
      <c r="AB1681" s="11" t="s">
        <v>2845</v>
      </c>
      <c r="AC1681" s="47" t="s">
        <v>9715</v>
      </c>
      <c r="AD1681" s="74" t="s">
        <v>4921</v>
      </c>
      <c r="AE1681" s="46" t="s">
        <v>8501</v>
      </c>
      <c r="AF1681" s="82">
        <v>22</v>
      </c>
      <c r="AG1681" s="80" t="s">
        <v>85</v>
      </c>
      <c r="AH1681" s="73" t="s">
        <v>85</v>
      </c>
      <c r="AI1681" s="73" t="s">
        <v>85</v>
      </c>
      <c r="AJ1681" s="73" t="s">
        <v>85</v>
      </c>
      <c r="AK1681" s="9" t="s">
        <v>85</v>
      </c>
      <c r="AL1681" s="13" t="s">
        <v>237</v>
      </c>
      <c r="AM1681" s="75" t="s">
        <v>85</v>
      </c>
      <c r="AN1681" s="38" t="s">
        <v>85</v>
      </c>
      <c r="AO1681" s="3" t="s">
        <v>85</v>
      </c>
      <c r="AP1681" s="75">
        <v>16.2</v>
      </c>
      <c r="AQ1681" s="75">
        <v>60</v>
      </c>
      <c r="AR1681" s="3">
        <v>170</v>
      </c>
      <c r="AS1681" s="34">
        <v>14</v>
      </c>
      <c r="AT1681" s="34">
        <v>27</v>
      </c>
      <c r="AU1681" s="34">
        <v>38</v>
      </c>
      <c r="AV1681" s="34">
        <v>48</v>
      </c>
      <c r="AW1681" s="34">
        <v>210</v>
      </c>
      <c r="AX1681" s="94">
        <v>202</v>
      </c>
      <c r="AY1681" s="381">
        <v>67</v>
      </c>
      <c r="AZ1681" s="382">
        <v>38.6</v>
      </c>
      <c r="BA1681" s="382">
        <v>38.6</v>
      </c>
      <c r="BB1681" s="49">
        <v>50</v>
      </c>
      <c r="BC1681" s="48">
        <v>1.97</v>
      </c>
      <c r="BD1681" s="3" t="s">
        <v>85</v>
      </c>
      <c r="BE1681" s="412" t="s">
        <v>85</v>
      </c>
      <c r="BF1681" s="3" t="s">
        <v>85</v>
      </c>
      <c r="BG1681" s="412" t="s">
        <v>85</v>
      </c>
      <c r="BH1681" s="70">
        <v>30</v>
      </c>
      <c r="BI1681" s="50">
        <v>20.236220472440898</v>
      </c>
      <c r="BJ1681" s="50">
        <v>20.236220472440898</v>
      </c>
      <c r="BK1681" s="50">
        <v>11.417322834645701</v>
      </c>
      <c r="BL1681" s="357">
        <v>7.6616839999999839E-2</v>
      </c>
      <c r="BM1681" s="73">
        <v>36</v>
      </c>
      <c r="BN1681" s="107" t="s">
        <v>10366</v>
      </c>
      <c r="BO1681" s="46" t="s">
        <v>3891</v>
      </c>
      <c r="BP1681" s="29" t="s">
        <v>3907</v>
      </c>
      <c r="BQ1681" s="29" t="s">
        <v>6025</v>
      </c>
      <c r="BR1681" s="29" t="s">
        <v>6026</v>
      </c>
      <c r="BS1681" s="29" t="s">
        <v>6027</v>
      </c>
      <c r="BT1681" s="74" t="s">
        <v>6028</v>
      </c>
      <c r="BU1681" s="74" t="s">
        <v>3909</v>
      </c>
      <c r="BV1681" s="74" t="s">
        <v>6029</v>
      </c>
      <c r="BW1681" s="74"/>
      <c r="BX1681" s="74"/>
      <c r="BY1681" s="74"/>
      <c r="BZ1681" s="300" t="s">
        <v>6502</v>
      </c>
      <c r="CA1681" s="363" t="s">
        <v>7380</v>
      </c>
      <c r="CB1681" s="300" t="s">
        <v>6503</v>
      </c>
      <c r="CC1681" s="363" t="s">
        <v>7381</v>
      </c>
      <c r="CD1681" s="311" t="str">
        <f t="shared" si="192"/>
        <v>DISCONTINUED - MR318, 17x8.5, 0mm Offset, 6x120, 67mm Centerbore, Gloss Black</v>
      </c>
      <c r="CE1681" s="311" t="s">
        <v>3721</v>
      </c>
      <c r="CF1681" s="311" t="s">
        <v>3720</v>
      </c>
      <c r="CG1681" s="300" t="str">
        <f t="shared" si="193"/>
        <v>STREET (3XX)</v>
      </c>
    </row>
    <row r="1682" spans="1:85" s="36" customFormat="1" ht="15" customHeight="1">
      <c r="A1682" s="571">
        <f t="shared" si="194"/>
        <v>1679</v>
      </c>
      <c r="B1682" s="4" t="s">
        <v>84</v>
      </c>
      <c r="C1682" s="92" t="s">
        <v>1038</v>
      </c>
      <c r="D1682" s="92" t="s">
        <v>5782</v>
      </c>
      <c r="E1682" s="84" t="s">
        <v>10738</v>
      </c>
      <c r="F1682" s="84" t="s">
        <v>10738</v>
      </c>
      <c r="G1682" s="83"/>
      <c r="H1682" s="83"/>
      <c r="I1682" s="346">
        <v>191682031014</v>
      </c>
      <c r="J1682" s="305">
        <v>44755</v>
      </c>
      <c r="K1682" s="417">
        <v>46143</v>
      </c>
      <c r="L1682" s="282" t="s">
        <v>1239</v>
      </c>
      <c r="M1682" s="328">
        <v>408</v>
      </c>
      <c r="N1682" s="85"/>
      <c r="O1682" s="409"/>
      <c r="P1682" s="29" t="s">
        <v>5776</v>
      </c>
      <c r="Q1682" s="8">
        <v>9</v>
      </c>
      <c r="R1682" s="92" t="s">
        <v>1701</v>
      </c>
      <c r="S1682" s="3" t="s">
        <v>5772</v>
      </c>
      <c r="T1682" s="29" t="s">
        <v>5778</v>
      </c>
      <c r="U1682" s="29">
        <v>18</v>
      </c>
      <c r="V1682" s="16" t="s">
        <v>5777</v>
      </c>
      <c r="W1682" s="93" t="s">
        <v>85</v>
      </c>
      <c r="X1682" s="16" t="s">
        <v>5774</v>
      </c>
      <c r="Y1682" s="8">
        <v>34.31</v>
      </c>
      <c r="Z1682" s="47">
        <v>3640</v>
      </c>
      <c r="AA1682" s="11" t="s">
        <v>4122</v>
      </c>
      <c r="AB1682" s="11" t="s">
        <v>2845</v>
      </c>
      <c r="AC1682" s="47" t="s">
        <v>9731</v>
      </c>
      <c r="AD1682" s="74" t="s">
        <v>4926</v>
      </c>
      <c r="AE1682" s="46" t="s">
        <v>8503</v>
      </c>
      <c r="AF1682" s="82">
        <v>33</v>
      </c>
      <c r="AG1682" s="80" t="s">
        <v>85</v>
      </c>
      <c r="AH1682" s="73" t="s">
        <v>85</v>
      </c>
      <c r="AI1682" s="73" t="s">
        <v>2863</v>
      </c>
      <c r="AJ1682" s="73" t="s">
        <v>85</v>
      </c>
      <c r="AK1682" s="9" t="s">
        <v>85</v>
      </c>
      <c r="AL1682" s="13" t="s">
        <v>237</v>
      </c>
      <c r="AM1682" s="75" t="s">
        <v>85</v>
      </c>
      <c r="AN1682" s="38" t="s">
        <v>85</v>
      </c>
      <c r="AO1682" s="3" t="s">
        <v>85</v>
      </c>
      <c r="AP1682" s="75">
        <v>16.2</v>
      </c>
      <c r="AQ1682" s="75">
        <v>60</v>
      </c>
      <c r="AR1682" s="3" t="s">
        <v>5781</v>
      </c>
      <c r="AS1682" s="34">
        <v>0</v>
      </c>
      <c r="AT1682" s="34">
        <v>0</v>
      </c>
      <c r="AU1682" s="34">
        <v>30</v>
      </c>
      <c r="AV1682" s="34">
        <v>45</v>
      </c>
      <c r="AW1682" s="34">
        <v>218</v>
      </c>
      <c r="AX1682" s="94">
        <v>213</v>
      </c>
      <c r="AY1682" s="381">
        <v>128</v>
      </c>
      <c r="AZ1682" s="382">
        <v>108</v>
      </c>
      <c r="BA1682" s="382">
        <v>108</v>
      </c>
      <c r="BB1682" s="49">
        <v>27</v>
      </c>
      <c r="BC1682" s="48">
        <v>1.06</v>
      </c>
      <c r="BD1682" s="3" t="s">
        <v>85</v>
      </c>
      <c r="BE1682" s="412" t="s">
        <v>85</v>
      </c>
      <c r="BF1682" s="3" t="s">
        <v>85</v>
      </c>
      <c r="BG1682" s="412" t="s">
        <v>85</v>
      </c>
      <c r="BH1682" s="70">
        <v>40</v>
      </c>
      <c r="BI1682" s="50">
        <v>21.141732283464599</v>
      </c>
      <c r="BJ1682" s="50">
        <v>21.141732283464599</v>
      </c>
      <c r="BK1682" s="50">
        <v>11.929133858267701</v>
      </c>
      <c r="BL1682" s="357">
        <v>8.7375807000000152E-2</v>
      </c>
      <c r="BM1682" s="73">
        <v>36</v>
      </c>
      <c r="BN1682" s="107" t="s">
        <v>3771</v>
      </c>
      <c r="BO1682" s="46" t="s">
        <v>3891</v>
      </c>
      <c r="BP1682" s="29" t="s">
        <v>3907</v>
      </c>
      <c r="BQ1682" s="29" t="s">
        <v>6574</v>
      </c>
      <c r="BR1682" s="29" t="s">
        <v>6575</v>
      </c>
      <c r="BS1682" s="29" t="s">
        <v>6576</v>
      </c>
      <c r="BT1682" s="74" t="s">
        <v>4101</v>
      </c>
      <c r="BU1682" s="74" t="s">
        <v>3909</v>
      </c>
      <c r="BV1682" s="74" t="s">
        <v>6577</v>
      </c>
      <c r="BW1682" s="74"/>
      <c r="BX1682" s="74"/>
      <c r="BY1682" s="74"/>
      <c r="BZ1682" s="300" t="s">
        <v>7903</v>
      </c>
      <c r="CA1682" s="363" t="s">
        <v>7904</v>
      </c>
      <c r="CB1682" s="300" t="s">
        <v>7905</v>
      </c>
      <c r="CC1682" s="363" t="s">
        <v>7906</v>
      </c>
      <c r="CD1682" s="311" t="str">
        <f t="shared" si="192"/>
        <v>DISCONTINUED - MR319, 18x9, +18mm Offset, 8x180, 130.81mm Centerbore, Gloss Black</v>
      </c>
      <c r="CE1682" s="311" t="s">
        <v>3721</v>
      </c>
      <c r="CF1682" s="311" t="s">
        <v>3720</v>
      </c>
      <c r="CG1682" s="300" t="str">
        <f t="shared" si="193"/>
        <v>STREET (3XX)</v>
      </c>
    </row>
    <row r="1683" spans="1:85" s="36" customFormat="1" ht="15" customHeight="1">
      <c r="A1683" s="571">
        <f t="shared" si="194"/>
        <v>1680</v>
      </c>
      <c r="B1683" s="4" t="s">
        <v>84</v>
      </c>
      <c r="C1683" s="92" t="s">
        <v>1038</v>
      </c>
      <c r="D1683" s="92" t="s">
        <v>5782</v>
      </c>
      <c r="E1683" s="84" t="s">
        <v>10739</v>
      </c>
      <c r="F1683" s="84" t="s">
        <v>10739</v>
      </c>
      <c r="G1683" s="83"/>
      <c r="H1683" s="83"/>
      <c r="I1683" s="346">
        <v>191682032431</v>
      </c>
      <c r="J1683" s="305">
        <v>44778.549316400466</v>
      </c>
      <c r="K1683" s="417">
        <v>46143</v>
      </c>
      <c r="L1683" s="282" t="s">
        <v>1239</v>
      </c>
      <c r="M1683" s="328">
        <v>408</v>
      </c>
      <c r="N1683" s="85"/>
      <c r="O1683" s="409"/>
      <c r="P1683" s="29" t="s">
        <v>5776</v>
      </c>
      <c r="Q1683" s="8">
        <v>9</v>
      </c>
      <c r="R1683" s="92" t="s">
        <v>1701</v>
      </c>
      <c r="S1683" s="3" t="s">
        <v>5772</v>
      </c>
      <c r="T1683" s="29" t="s">
        <v>5778</v>
      </c>
      <c r="U1683" s="29">
        <v>18</v>
      </c>
      <c r="V1683" s="16" t="s">
        <v>5777</v>
      </c>
      <c r="W1683" s="93" t="s">
        <v>85</v>
      </c>
      <c r="X1683" s="16" t="s">
        <v>5774</v>
      </c>
      <c r="Y1683" s="8">
        <v>34.31</v>
      </c>
      <c r="Z1683" s="47">
        <v>3640</v>
      </c>
      <c r="AA1683" s="11" t="s">
        <v>2168</v>
      </c>
      <c r="AB1683" s="11" t="s">
        <v>2846</v>
      </c>
      <c r="AC1683" s="47" t="s">
        <v>9731</v>
      </c>
      <c r="AD1683" s="74" t="s">
        <v>5628</v>
      </c>
      <c r="AE1683" s="46" t="s">
        <v>8503</v>
      </c>
      <c r="AF1683" s="82">
        <v>33</v>
      </c>
      <c r="AG1683" s="80" t="s">
        <v>85</v>
      </c>
      <c r="AH1683" s="73" t="s">
        <v>85</v>
      </c>
      <c r="AI1683" s="73" t="s">
        <v>2863</v>
      </c>
      <c r="AJ1683" s="73" t="s">
        <v>85</v>
      </c>
      <c r="AK1683" s="9" t="s">
        <v>85</v>
      </c>
      <c r="AL1683" s="13" t="s">
        <v>237</v>
      </c>
      <c r="AM1683" s="75" t="s">
        <v>85</v>
      </c>
      <c r="AN1683" s="38" t="s">
        <v>85</v>
      </c>
      <c r="AO1683" s="3" t="s">
        <v>85</v>
      </c>
      <c r="AP1683" s="75">
        <v>16.2</v>
      </c>
      <c r="AQ1683" s="75">
        <v>60</v>
      </c>
      <c r="AR1683" s="3" t="s">
        <v>5781</v>
      </c>
      <c r="AS1683" s="34">
        <v>0</v>
      </c>
      <c r="AT1683" s="34">
        <v>0</v>
      </c>
      <c r="AU1683" s="34">
        <v>30</v>
      </c>
      <c r="AV1683" s="34">
        <v>45</v>
      </c>
      <c r="AW1683" s="34">
        <v>218</v>
      </c>
      <c r="AX1683" s="94">
        <v>213</v>
      </c>
      <c r="AY1683" s="381">
        <v>128</v>
      </c>
      <c r="AZ1683" s="382">
        <v>108</v>
      </c>
      <c r="BA1683" s="382">
        <v>108</v>
      </c>
      <c r="BB1683" s="49">
        <v>27</v>
      </c>
      <c r="BC1683" s="48">
        <v>1.06</v>
      </c>
      <c r="BD1683" s="3" t="s">
        <v>85</v>
      </c>
      <c r="BE1683" s="412" t="s">
        <v>85</v>
      </c>
      <c r="BF1683" s="3" t="s">
        <v>85</v>
      </c>
      <c r="BG1683" s="412" t="s">
        <v>85</v>
      </c>
      <c r="BH1683" s="70">
        <v>40</v>
      </c>
      <c r="BI1683" s="50">
        <v>21.141732283464599</v>
      </c>
      <c r="BJ1683" s="50">
        <v>21.141732283464599</v>
      </c>
      <c r="BK1683" s="50">
        <v>11.929133858267701</v>
      </c>
      <c r="BL1683" s="357">
        <v>8.7375807000000152E-2</v>
      </c>
      <c r="BM1683" s="73">
        <v>36</v>
      </c>
      <c r="BN1683" s="107" t="s">
        <v>3771</v>
      </c>
      <c r="BO1683" s="46" t="s">
        <v>3891</v>
      </c>
      <c r="BP1683" s="29" t="s">
        <v>3907</v>
      </c>
      <c r="BQ1683" s="29" t="s">
        <v>6574</v>
      </c>
      <c r="BR1683" s="29" t="s">
        <v>6575</v>
      </c>
      <c r="BS1683" s="29" t="s">
        <v>6576</v>
      </c>
      <c r="BT1683" s="74" t="s">
        <v>4101</v>
      </c>
      <c r="BU1683" s="74" t="s">
        <v>3909</v>
      </c>
      <c r="BV1683" s="74" t="s">
        <v>6577</v>
      </c>
      <c r="BW1683" s="74"/>
      <c r="BX1683" s="74"/>
      <c r="BY1683" s="74"/>
      <c r="BZ1683" s="300" t="s">
        <v>7917</v>
      </c>
      <c r="CA1683" s="363" t="s">
        <v>7918</v>
      </c>
      <c r="CB1683" s="300" t="s">
        <v>7915</v>
      </c>
      <c r="CC1683" s="363" t="s">
        <v>7916</v>
      </c>
      <c r="CD1683" s="311" t="str">
        <f t="shared" si="192"/>
        <v>DISCONTINUED - MR319, 18x9, +18mm Offset, 8x180, 130.81mm Centerbore, Method Bronze</v>
      </c>
      <c r="CE1683" s="311" t="s">
        <v>3721</v>
      </c>
      <c r="CF1683" s="311" t="s">
        <v>3720</v>
      </c>
      <c r="CG1683" s="300" t="str">
        <f t="shared" si="193"/>
        <v>STREET (3XX)</v>
      </c>
    </row>
    <row r="1684" spans="1:85" s="36" customFormat="1" ht="15" customHeight="1">
      <c r="A1684" s="571">
        <f t="shared" si="194"/>
        <v>1681</v>
      </c>
      <c r="B1684" s="4" t="s">
        <v>84</v>
      </c>
      <c r="C1684" s="92" t="s">
        <v>1038</v>
      </c>
      <c r="D1684" s="92" t="s">
        <v>6467</v>
      </c>
      <c r="E1684" s="84" t="s">
        <v>10740</v>
      </c>
      <c r="F1684" s="84" t="s">
        <v>10740</v>
      </c>
      <c r="G1684" s="83"/>
      <c r="H1684" s="83"/>
      <c r="I1684" s="346">
        <v>191682034459</v>
      </c>
      <c r="J1684" s="305">
        <v>44978.630992465274</v>
      </c>
      <c r="K1684" s="417">
        <v>46143</v>
      </c>
      <c r="L1684" s="282" t="s">
        <v>1239</v>
      </c>
      <c r="M1684" s="328">
        <v>419</v>
      </c>
      <c r="N1684" s="85"/>
      <c r="O1684" s="409"/>
      <c r="P1684" s="29">
        <v>20</v>
      </c>
      <c r="Q1684" s="8">
        <v>9</v>
      </c>
      <c r="R1684" s="92" t="s">
        <v>1700</v>
      </c>
      <c r="S1684" s="3">
        <v>8</v>
      </c>
      <c r="T1684" s="29">
        <v>170</v>
      </c>
      <c r="U1684" s="29">
        <v>18</v>
      </c>
      <c r="V1684" s="16">
        <v>5.68</v>
      </c>
      <c r="W1684" s="93" t="s">
        <v>85</v>
      </c>
      <c r="X1684" s="16">
        <v>130.81</v>
      </c>
      <c r="Y1684" s="8">
        <v>40.57</v>
      </c>
      <c r="Z1684" s="47">
        <v>3640</v>
      </c>
      <c r="AA1684" s="11" t="s">
        <v>4122</v>
      </c>
      <c r="AB1684" s="11" t="s">
        <v>2845</v>
      </c>
      <c r="AC1684" s="47" t="s">
        <v>9729</v>
      </c>
      <c r="AD1684" s="74" t="s">
        <v>4926</v>
      </c>
      <c r="AE1684" s="46" t="s">
        <v>8503</v>
      </c>
      <c r="AF1684" s="82">
        <v>33</v>
      </c>
      <c r="AG1684" s="80" t="s">
        <v>85</v>
      </c>
      <c r="AH1684" s="80" t="s">
        <v>85</v>
      </c>
      <c r="AI1684" s="73" t="s">
        <v>2863</v>
      </c>
      <c r="AJ1684" s="80" t="s">
        <v>85</v>
      </c>
      <c r="AK1684" s="9" t="s">
        <v>85</v>
      </c>
      <c r="AL1684" s="13" t="s">
        <v>237</v>
      </c>
      <c r="AM1684" s="38" t="s">
        <v>85</v>
      </c>
      <c r="AN1684" s="38" t="s">
        <v>85</v>
      </c>
      <c r="AO1684" s="3" t="s">
        <v>85</v>
      </c>
      <c r="AP1684" s="75">
        <v>16.2</v>
      </c>
      <c r="AQ1684" s="75">
        <v>60</v>
      </c>
      <c r="AR1684" s="3">
        <v>200</v>
      </c>
      <c r="AS1684" s="34">
        <v>0</v>
      </c>
      <c r="AT1684" s="34">
        <v>0</v>
      </c>
      <c r="AU1684" s="34">
        <v>31.9</v>
      </c>
      <c r="AV1684" s="34">
        <v>43</v>
      </c>
      <c r="AW1684" s="34">
        <v>245</v>
      </c>
      <c r="AX1684" s="94">
        <v>242</v>
      </c>
      <c r="AY1684" s="381">
        <v>128</v>
      </c>
      <c r="AZ1684" s="382">
        <v>108</v>
      </c>
      <c r="BA1684" s="382">
        <v>108</v>
      </c>
      <c r="BB1684" s="49">
        <v>25</v>
      </c>
      <c r="BC1684" s="48">
        <v>0.98</v>
      </c>
      <c r="BD1684" s="3" t="s">
        <v>85</v>
      </c>
      <c r="BE1684" s="412" t="s">
        <v>85</v>
      </c>
      <c r="BF1684" s="3" t="s">
        <v>85</v>
      </c>
      <c r="BG1684" s="412" t="s">
        <v>85</v>
      </c>
      <c r="BH1684" s="70">
        <v>46</v>
      </c>
      <c r="BI1684" s="50">
        <v>23.228346456692901</v>
      </c>
      <c r="BJ1684" s="50">
        <v>23.228346456692901</v>
      </c>
      <c r="BK1684" s="50">
        <v>11.771653543307099</v>
      </c>
      <c r="BL1684" s="357">
        <v>0.10408189999999996</v>
      </c>
      <c r="BM1684" s="408">
        <v>20</v>
      </c>
      <c r="BN1684" s="107" t="s">
        <v>3771</v>
      </c>
      <c r="BO1684" s="46" t="s">
        <v>3891</v>
      </c>
      <c r="BP1684" s="29" t="s">
        <v>3907</v>
      </c>
      <c r="BQ1684" s="29" t="s">
        <v>5166</v>
      </c>
      <c r="BR1684" s="29" t="s">
        <v>6786</v>
      </c>
      <c r="BS1684" s="29" t="s">
        <v>6576</v>
      </c>
      <c r="BT1684" s="74" t="s">
        <v>4101</v>
      </c>
      <c r="BU1684" s="74" t="s">
        <v>3909</v>
      </c>
      <c r="BV1684" s="74" t="s">
        <v>6787</v>
      </c>
      <c r="BW1684" s="74"/>
      <c r="BX1684" s="74"/>
      <c r="BY1684" s="74"/>
      <c r="BZ1684" s="300" t="s">
        <v>7941</v>
      </c>
      <c r="CA1684" s="363" t="s">
        <v>7942</v>
      </c>
      <c r="CB1684" s="300" t="s">
        <v>7943</v>
      </c>
      <c r="CC1684" s="363" t="s">
        <v>7944</v>
      </c>
      <c r="CD1684" s="311" t="str">
        <f t="shared" si="192"/>
        <v>DISCONTINUED - MR321, 20x9, +18mm Offset, 8x170, 130.81mm Centerbore, Gloss Black</v>
      </c>
      <c r="CE1684" s="311" t="s">
        <v>3721</v>
      </c>
      <c r="CF1684" s="311" t="s">
        <v>3720</v>
      </c>
      <c r="CG1684" s="300" t="str">
        <f t="shared" si="193"/>
        <v>STREET (3XX)</v>
      </c>
    </row>
    <row r="1685" spans="1:85" s="36" customFormat="1" ht="15" customHeight="1">
      <c r="A1685" s="571">
        <f t="shared" si="194"/>
        <v>1682</v>
      </c>
      <c r="B1685" s="4" t="s">
        <v>84</v>
      </c>
      <c r="C1685" s="92" t="s">
        <v>1038</v>
      </c>
      <c r="D1685" s="92" t="s">
        <v>6602</v>
      </c>
      <c r="E1685" s="84" t="s">
        <v>10741</v>
      </c>
      <c r="F1685" s="84" t="s">
        <v>10741</v>
      </c>
      <c r="G1685" s="83"/>
      <c r="H1685" s="83"/>
      <c r="I1685" s="346">
        <v>191682034886</v>
      </c>
      <c r="J1685" s="102">
        <v>45120.477087222222</v>
      </c>
      <c r="K1685" s="417">
        <v>46143</v>
      </c>
      <c r="L1685" s="282" t="s">
        <v>1239</v>
      </c>
      <c r="M1685" s="328">
        <v>335</v>
      </c>
      <c r="N1685" s="85"/>
      <c r="O1685" s="409"/>
      <c r="P1685" s="29">
        <v>17</v>
      </c>
      <c r="Q1685" s="8">
        <v>8.5</v>
      </c>
      <c r="R1685" s="92" t="s">
        <v>1692</v>
      </c>
      <c r="S1685" s="3">
        <v>5</v>
      </c>
      <c r="T1685" s="29">
        <v>5</v>
      </c>
      <c r="U1685" s="29">
        <v>0</v>
      </c>
      <c r="V1685" s="16">
        <v>4.72</v>
      </c>
      <c r="W1685" s="93" t="s">
        <v>85</v>
      </c>
      <c r="X1685" s="16">
        <v>71.5</v>
      </c>
      <c r="Y1685" s="8">
        <v>28.51</v>
      </c>
      <c r="Z1685" s="47">
        <v>2650</v>
      </c>
      <c r="AA1685" s="11" t="s">
        <v>4122</v>
      </c>
      <c r="AB1685" s="11" t="s">
        <v>2845</v>
      </c>
      <c r="AC1685" s="47" t="s">
        <v>9713</v>
      </c>
      <c r="AD1685" s="74" t="s">
        <v>1600</v>
      </c>
      <c r="AE1685" s="46" t="s">
        <v>8501</v>
      </c>
      <c r="AF1685" s="82">
        <v>22</v>
      </c>
      <c r="AG1685" s="80" t="s">
        <v>85</v>
      </c>
      <c r="AH1685" s="80" t="s">
        <v>85</v>
      </c>
      <c r="AI1685" s="80" t="s">
        <v>85</v>
      </c>
      <c r="AJ1685" s="80" t="s">
        <v>85</v>
      </c>
      <c r="AK1685" s="9" t="s">
        <v>85</v>
      </c>
      <c r="AL1685" s="13" t="s">
        <v>237</v>
      </c>
      <c r="AM1685" s="38" t="s">
        <v>85</v>
      </c>
      <c r="AN1685" s="38" t="s">
        <v>85</v>
      </c>
      <c r="AO1685" s="3" t="s">
        <v>85</v>
      </c>
      <c r="AP1685" s="75">
        <v>16.2</v>
      </c>
      <c r="AQ1685" s="75">
        <v>60</v>
      </c>
      <c r="AR1685" s="3">
        <v>175</v>
      </c>
      <c r="AS1685" s="34">
        <v>6.26</v>
      </c>
      <c r="AT1685" s="34">
        <v>31.19</v>
      </c>
      <c r="AU1685" s="34">
        <v>50.55</v>
      </c>
      <c r="AV1685" s="34">
        <v>61.98</v>
      </c>
      <c r="AW1685" s="34">
        <v>210.83</v>
      </c>
      <c r="AX1685" s="94">
        <v>205.87</v>
      </c>
      <c r="AY1685" s="381">
        <v>71.5</v>
      </c>
      <c r="AZ1685" s="382">
        <v>42</v>
      </c>
      <c r="BA1685" s="382">
        <v>42</v>
      </c>
      <c r="BB1685" s="49">
        <v>25</v>
      </c>
      <c r="BC1685" s="48">
        <v>0.98</v>
      </c>
      <c r="BD1685" s="3" t="s">
        <v>85</v>
      </c>
      <c r="BE1685" s="412" t="s">
        <v>85</v>
      </c>
      <c r="BF1685" s="3" t="s">
        <v>85</v>
      </c>
      <c r="BG1685" s="412" t="s">
        <v>85</v>
      </c>
      <c r="BH1685" s="70">
        <v>34</v>
      </c>
      <c r="BI1685" s="50">
        <v>20.236220472440898</v>
      </c>
      <c r="BJ1685" s="50">
        <v>20.236220472440898</v>
      </c>
      <c r="BK1685" s="50">
        <v>11.417322834645701</v>
      </c>
      <c r="BL1685" s="357">
        <v>7.6616839999999839E-2</v>
      </c>
      <c r="BM1685" s="73">
        <v>36</v>
      </c>
      <c r="BN1685" s="107" t="s">
        <v>10367</v>
      </c>
      <c r="BO1685" s="46" t="s">
        <v>3891</v>
      </c>
      <c r="BP1685" s="29" t="s">
        <v>3907</v>
      </c>
      <c r="BQ1685" s="29" t="s">
        <v>10135</v>
      </c>
      <c r="BR1685" s="29" t="s">
        <v>10136</v>
      </c>
      <c r="BS1685" s="29" t="s">
        <v>10137</v>
      </c>
      <c r="BT1685" s="74" t="s">
        <v>10138</v>
      </c>
      <c r="BU1685" s="74" t="s">
        <v>4101</v>
      </c>
      <c r="BV1685" s="74" t="s">
        <v>3909</v>
      </c>
      <c r="BW1685" s="74" t="s">
        <v>6577</v>
      </c>
      <c r="BX1685" s="74"/>
      <c r="BY1685" s="74"/>
      <c r="BZ1685" s="300" t="s">
        <v>7995</v>
      </c>
      <c r="CA1685" s="363" t="s">
        <v>7996</v>
      </c>
      <c r="CB1685" s="300" t="s">
        <v>7993</v>
      </c>
      <c r="CC1685" s="363" t="s">
        <v>7994</v>
      </c>
      <c r="CD1685" s="311" t="str">
        <f t="shared" si="192"/>
        <v>DISCONTINUED - MR322, 17x8.5, 0mm Offset, 5x5, 71.5mm Centerbore, Gloss Black</v>
      </c>
      <c r="CE1685" s="311" t="s">
        <v>3721</v>
      </c>
      <c r="CF1685" s="311" t="s">
        <v>3720</v>
      </c>
      <c r="CG1685" s="300" t="str">
        <f t="shared" si="193"/>
        <v>STREET (3XX)</v>
      </c>
    </row>
    <row r="1686" spans="1:85" s="36" customFormat="1" ht="15" customHeight="1">
      <c r="A1686" s="571">
        <f t="shared" si="194"/>
        <v>1683</v>
      </c>
      <c r="B1686" s="4" t="s">
        <v>84</v>
      </c>
      <c r="C1686" s="92" t="s">
        <v>1038</v>
      </c>
      <c r="D1686" s="92" t="s">
        <v>6602</v>
      </c>
      <c r="E1686" s="84" t="s">
        <v>10742</v>
      </c>
      <c r="F1686" s="84" t="s">
        <v>10742</v>
      </c>
      <c r="G1686" s="83"/>
      <c r="H1686" s="83"/>
      <c r="I1686" s="346">
        <v>191682036620</v>
      </c>
      <c r="J1686" s="102">
        <v>45218.37964835648</v>
      </c>
      <c r="K1686" s="417">
        <v>46143</v>
      </c>
      <c r="L1686" s="282" t="s">
        <v>1239</v>
      </c>
      <c r="M1686" s="328">
        <v>345</v>
      </c>
      <c r="N1686" s="85"/>
      <c r="O1686" s="409"/>
      <c r="P1686" s="29">
        <v>17</v>
      </c>
      <c r="Q1686" s="8">
        <v>8.5</v>
      </c>
      <c r="R1686" s="92" t="s">
        <v>1089</v>
      </c>
      <c r="S1686" s="3">
        <v>6</v>
      </c>
      <c r="T1686" s="29">
        <v>5.5</v>
      </c>
      <c r="U1686" s="29">
        <v>0</v>
      </c>
      <c r="V1686" s="16">
        <v>4.72</v>
      </c>
      <c r="W1686" s="93" t="s">
        <v>85</v>
      </c>
      <c r="X1686" s="16">
        <v>106.25</v>
      </c>
      <c r="Y1686" s="8">
        <v>28.51</v>
      </c>
      <c r="Z1686" s="47">
        <v>2650</v>
      </c>
      <c r="AA1686" s="11" t="s">
        <v>2516</v>
      </c>
      <c r="AB1686" s="11" t="s">
        <v>2850</v>
      </c>
      <c r="AC1686" s="47" t="s">
        <v>9717</v>
      </c>
      <c r="AD1686" s="74" t="s">
        <v>1598</v>
      </c>
      <c r="AE1686" s="46" t="s">
        <v>8501</v>
      </c>
      <c r="AF1686" s="82">
        <v>22</v>
      </c>
      <c r="AG1686" s="80" t="s">
        <v>85</v>
      </c>
      <c r="AH1686" s="80" t="s">
        <v>85</v>
      </c>
      <c r="AI1686" s="80" t="s">
        <v>85</v>
      </c>
      <c r="AJ1686" s="80" t="s">
        <v>85</v>
      </c>
      <c r="AK1686" s="9" t="s">
        <v>85</v>
      </c>
      <c r="AL1686" s="13" t="s">
        <v>236</v>
      </c>
      <c r="AM1686" s="38" t="s">
        <v>1649</v>
      </c>
      <c r="AN1686" s="38">
        <v>2.75</v>
      </c>
      <c r="AO1686" s="3">
        <v>78.3</v>
      </c>
      <c r="AP1686" s="75">
        <v>16.2</v>
      </c>
      <c r="AQ1686" s="75">
        <v>60</v>
      </c>
      <c r="AR1686" s="3">
        <v>175</v>
      </c>
      <c r="AS1686" s="34">
        <v>6.26</v>
      </c>
      <c r="AT1686" s="34">
        <v>31.19</v>
      </c>
      <c r="AU1686" s="34">
        <v>50.55</v>
      </c>
      <c r="AV1686" s="34">
        <v>61.98</v>
      </c>
      <c r="AW1686" s="34">
        <v>210.83</v>
      </c>
      <c r="AX1686" s="94">
        <v>205.87</v>
      </c>
      <c r="AY1686" s="381">
        <v>103.58</v>
      </c>
      <c r="AZ1686" s="382">
        <v>34.4</v>
      </c>
      <c r="BA1686" s="382">
        <v>42</v>
      </c>
      <c r="BB1686" s="49">
        <v>25</v>
      </c>
      <c r="BC1686" s="48">
        <v>0.98</v>
      </c>
      <c r="BD1686" s="3" t="s">
        <v>85</v>
      </c>
      <c r="BE1686" s="412" t="s">
        <v>85</v>
      </c>
      <c r="BF1686" s="3" t="s">
        <v>85</v>
      </c>
      <c r="BG1686" s="412" t="s">
        <v>85</v>
      </c>
      <c r="BH1686" s="70">
        <v>34</v>
      </c>
      <c r="BI1686" s="50">
        <v>20.236220472440898</v>
      </c>
      <c r="BJ1686" s="50">
        <v>20.236220472440898</v>
      </c>
      <c r="BK1686" s="50">
        <v>11.417322834645701</v>
      </c>
      <c r="BL1686" s="357">
        <v>7.6616839999999839E-2</v>
      </c>
      <c r="BM1686" s="73">
        <v>36</v>
      </c>
      <c r="BN1686" s="107" t="s">
        <v>10367</v>
      </c>
      <c r="BO1686" s="46" t="s">
        <v>3891</v>
      </c>
      <c r="BP1686" s="29" t="s">
        <v>3907</v>
      </c>
      <c r="BQ1686" s="29" t="s">
        <v>10135</v>
      </c>
      <c r="BR1686" s="29" t="s">
        <v>10136</v>
      </c>
      <c r="BS1686" s="29" t="s">
        <v>10137</v>
      </c>
      <c r="BT1686" s="74" t="s">
        <v>10138</v>
      </c>
      <c r="BU1686" s="74" t="s">
        <v>4101</v>
      </c>
      <c r="BV1686" s="74" t="s">
        <v>3909</v>
      </c>
      <c r="BW1686" s="74" t="s">
        <v>6577</v>
      </c>
      <c r="BX1686" s="74"/>
      <c r="BY1686" s="74"/>
      <c r="BZ1686" s="300" t="s">
        <v>7984</v>
      </c>
      <c r="CA1686" s="363" t="s">
        <v>7985</v>
      </c>
      <c r="CB1686" s="300" t="s">
        <v>7986</v>
      </c>
      <c r="CC1686" s="363" t="s">
        <v>7987</v>
      </c>
      <c r="CD1686" s="311" t="str">
        <f t="shared" si="192"/>
        <v>DISCONTINUED - MR322, 17x8.5, 0mm Offset, 6x5.5, 106.25mm Centerbore, Gloss Titanium</v>
      </c>
      <c r="CE1686" s="311" t="s">
        <v>3721</v>
      </c>
      <c r="CF1686" s="311" t="s">
        <v>3720</v>
      </c>
      <c r="CG1686" s="300" t="str">
        <f t="shared" si="193"/>
        <v>STREET (3XX)</v>
      </c>
    </row>
    <row r="1687" spans="1:85" s="36" customFormat="1" ht="15" customHeight="1">
      <c r="A1687" s="571">
        <f t="shared" si="194"/>
        <v>1684</v>
      </c>
      <c r="B1687" s="4" t="s">
        <v>84</v>
      </c>
      <c r="C1687" s="92" t="s">
        <v>1038</v>
      </c>
      <c r="D1687" s="92" t="s">
        <v>6602</v>
      </c>
      <c r="E1687" s="84" t="s">
        <v>10743</v>
      </c>
      <c r="F1687" s="84" t="s">
        <v>10743</v>
      </c>
      <c r="G1687" s="83"/>
      <c r="H1687" s="83"/>
      <c r="I1687" s="346">
        <v>191682036637</v>
      </c>
      <c r="J1687" s="102">
        <v>45218.379648541668</v>
      </c>
      <c r="K1687" s="417">
        <v>46143</v>
      </c>
      <c r="L1687" s="282" t="s">
        <v>1239</v>
      </c>
      <c r="M1687" s="328">
        <v>356</v>
      </c>
      <c r="N1687" s="85"/>
      <c r="O1687" s="409"/>
      <c r="P1687" s="29">
        <v>18</v>
      </c>
      <c r="Q1687" s="8">
        <v>9</v>
      </c>
      <c r="R1687" s="92" t="s">
        <v>1697</v>
      </c>
      <c r="S1687" s="3">
        <v>6</v>
      </c>
      <c r="T1687" s="29">
        <v>135</v>
      </c>
      <c r="U1687" s="29">
        <v>18</v>
      </c>
      <c r="V1687" s="16">
        <v>5.68</v>
      </c>
      <c r="W1687" s="93" t="s">
        <v>85</v>
      </c>
      <c r="X1687" s="16">
        <v>87</v>
      </c>
      <c r="Y1687" s="8">
        <v>31.91</v>
      </c>
      <c r="Z1687" s="47">
        <v>2650</v>
      </c>
      <c r="AA1687" s="11" t="s">
        <v>2516</v>
      </c>
      <c r="AB1687" s="11" t="s">
        <v>2850</v>
      </c>
      <c r="AC1687" s="47" t="s">
        <v>9732</v>
      </c>
      <c r="AD1687" s="74" t="s">
        <v>1600</v>
      </c>
      <c r="AE1687" s="46" t="s">
        <v>8501</v>
      </c>
      <c r="AF1687" s="82">
        <v>22</v>
      </c>
      <c r="AG1687" s="80" t="s">
        <v>85</v>
      </c>
      <c r="AH1687" s="80" t="s">
        <v>85</v>
      </c>
      <c r="AI1687" s="80" t="s">
        <v>85</v>
      </c>
      <c r="AJ1687" s="80" t="s">
        <v>85</v>
      </c>
      <c r="AK1687" s="9" t="s">
        <v>85</v>
      </c>
      <c r="AL1687" s="13" t="s">
        <v>237</v>
      </c>
      <c r="AM1687" s="38" t="s">
        <v>85</v>
      </c>
      <c r="AN1687" s="38" t="s">
        <v>85</v>
      </c>
      <c r="AO1687" s="3" t="s">
        <v>85</v>
      </c>
      <c r="AP1687" s="75">
        <v>16.2</v>
      </c>
      <c r="AQ1687" s="75">
        <v>60</v>
      </c>
      <c r="AR1687" s="3">
        <v>175</v>
      </c>
      <c r="AS1687" s="34">
        <v>5.36</v>
      </c>
      <c r="AT1687" s="34">
        <v>26.29</v>
      </c>
      <c r="AU1687" s="34">
        <v>45.24</v>
      </c>
      <c r="AV1687" s="34">
        <v>54.57</v>
      </c>
      <c r="AW1687" s="34">
        <v>220.76</v>
      </c>
      <c r="AX1687" s="94">
        <v>213.37</v>
      </c>
      <c r="AY1687" s="381">
        <v>82.6</v>
      </c>
      <c r="AZ1687" s="382">
        <v>34.9</v>
      </c>
      <c r="BA1687" s="382">
        <v>42</v>
      </c>
      <c r="BB1687" s="49">
        <v>18</v>
      </c>
      <c r="BC1687" s="48">
        <v>0.71</v>
      </c>
      <c r="BD1687" s="3" t="s">
        <v>85</v>
      </c>
      <c r="BE1687" s="412" t="s">
        <v>85</v>
      </c>
      <c r="BF1687" s="3" t="s">
        <v>85</v>
      </c>
      <c r="BG1687" s="412" t="s">
        <v>85</v>
      </c>
      <c r="BH1687" s="70">
        <v>37</v>
      </c>
      <c r="BI1687" s="50">
        <v>21.141732283464599</v>
      </c>
      <c r="BJ1687" s="50">
        <v>21.141732283464599</v>
      </c>
      <c r="BK1687" s="50">
        <v>11.929133858267701</v>
      </c>
      <c r="BL1687" s="357">
        <v>8.7375807000000152E-2</v>
      </c>
      <c r="BM1687" s="73">
        <v>36</v>
      </c>
      <c r="BN1687" s="107" t="s">
        <v>10367</v>
      </c>
      <c r="BO1687" s="46" t="s">
        <v>3891</v>
      </c>
      <c r="BP1687" s="29" t="s">
        <v>3907</v>
      </c>
      <c r="BQ1687" s="29" t="s">
        <v>10135</v>
      </c>
      <c r="BR1687" s="29" t="s">
        <v>10136</v>
      </c>
      <c r="BS1687" s="29" t="s">
        <v>10137</v>
      </c>
      <c r="BT1687" s="74" t="s">
        <v>10138</v>
      </c>
      <c r="BU1687" s="74" t="s">
        <v>4101</v>
      </c>
      <c r="BV1687" s="74" t="s">
        <v>3909</v>
      </c>
      <c r="BW1687" s="74" t="s">
        <v>6577</v>
      </c>
      <c r="BX1687" s="74"/>
      <c r="BY1687" s="74"/>
      <c r="BZ1687" s="300" t="s">
        <v>7984</v>
      </c>
      <c r="CA1687" s="363" t="s">
        <v>7985</v>
      </c>
      <c r="CB1687" s="300" t="s">
        <v>7986</v>
      </c>
      <c r="CC1687" s="363" t="s">
        <v>7987</v>
      </c>
      <c r="CD1687" s="311" t="str">
        <f t="shared" si="192"/>
        <v>DISCONTINUED - MR322, 18x9, +18mm Offset, 6x135, 87mm Centerbore, Gloss Titanium</v>
      </c>
      <c r="CE1687" s="311" t="s">
        <v>3721</v>
      </c>
      <c r="CF1687" s="311" t="s">
        <v>3720</v>
      </c>
      <c r="CG1687" s="300" t="str">
        <f t="shared" si="193"/>
        <v>STREET (3XX)</v>
      </c>
    </row>
    <row r="1688" spans="1:85" s="36" customFormat="1" ht="15" customHeight="1">
      <c r="A1688" s="571">
        <f t="shared" si="194"/>
        <v>1685</v>
      </c>
      <c r="B1688" s="4" t="s">
        <v>84</v>
      </c>
      <c r="C1688" s="92" t="s">
        <v>1038</v>
      </c>
      <c r="D1688" s="92" t="s">
        <v>6602</v>
      </c>
      <c r="E1688" s="84" t="s">
        <v>10744</v>
      </c>
      <c r="F1688" s="84" t="s">
        <v>10744</v>
      </c>
      <c r="G1688" s="83"/>
      <c r="H1688" s="83"/>
      <c r="I1688" s="346">
        <v>191682034954</v>
      </c>
      <c r="J1688" s="102">
        <v>45120.477088645835</v>
      </c>
      <c r="K1688" s="417">
        <v>46143</v>
      </c>
      <c r="L1688" s="282" t="s">
        <v>1239</v>
      </c>
      <c r="M1688" s="328">
        <v>366</v>
      </c>
      <c r="N1688" s="85"/>
      <c r="O1688" s="409"/>
      <c r="P1688" s="29">
        <v>18</v>
      </c>
      <c r="Q1688" s="8">
        <v>9</v>
      </c>
      <c r="R1688" s="92" t="s">
        <v>1700</v>
      </c>
      <c r="S1688" s="3">
        <v>8</v>
      </c>
      <c r="T1688" s="29">
        <v>170</v>
      </c>
      <c r="U1688" s="29">
        <v>18</v>
      </c>
      <c r="V1688" s="16">
        <v>5.68</v>
      </c>
      <c r="W1688" s="93" t="s">
        <v>85</v>
      </c>
      <c r="X1688" s="16">
        <v>130.81</v>
      </c>
      <c r="Y1688" s="8">
        <v>32.159999999999997</v>
      </c>
      <c r="Z1688" s="47">
        <v>3640</v>
      </c>
      <c r="AA1688" s="11" t="s">
        <v>4122</v>
      </c>
      <c r="AB1688" s="11" t="s">
        <v>2845</v>
      </c>
      <c r="AC1688" s="47" t="s">
        <v>9641</v>
      </c>
      <c r="AD1688" s="74" t="s">
        <v>6828</v>
      </c>
      <c r="AE1688" s="46" t="s">
        <v>8503</v>
      </c>
      <c r="AF1688" s="82">
        <v>33</v>
      </c>
      <c r="AG1688" s="80" t="s">
        <v>85</v>
      </c>
      <c r="AH1688" s="80" t="s">
        <v>85</v>
      </c>
      <c r="AI1688" s="73" t="s">
        <v>2863</v>
      </c>
      <c r="AJ1688" s="80" t="s">
        <v>85</v>
      </c>
      <c r="AK1688" s="9" t="s">
        <v>85</v>
      </c>
      <c r="AL1688" s="13" t="s">
        <v>237</v>
      </c>
      <c r="AM1688" s="38" t="s">
        <v>85</v>
      </c>
      <c r="AN1688" s="38" t="s">
        <v>85</v>
      </c>
      <c r="AO1688" s="3" t="s">
        <v>85</v>
      </c>
      <c r="AP1688" s="75">
        <v>16.2</v>
      </c>
      <c r="AQ1688" s="75">
        <v>60</v>
      </c>
      <c r="AR1688" s="3">
        <v>200</v>
      </c>
      <c r="AS1688" s="34">
        <v>0</v>
      </c>
      <c r="AT1688" s="34">
        <v>0</v>
      </c>
      <c r="AU1688" s="34">
        <v>36.9</v>
      </c>
      <c r="AV1688" s="34">
        <v>52.5</v>
      </c>
      <c r="AW1688" s="34">
        <v>220.3</v>
      </c>
      <c r="AX1688" s="94">
        <v>212.8</v>
      </c>
      <c r="AY1688" s="383">
        <v>128</v>
      </c>
      <c r="AZ1688" s="382">
        <v>103.9</v>
      </c>
      <c r="BA1688" s="382">
        <v>107</v>
      </c>
      <c r="BB1688" s="49">
        <v>18</v>
      </c>
      <c r="BC1688" s="48">
        <v>0.71</v>
      </c>
      <c r="BD1688" s="3" t="s">
        <v>85</v>
      </c>
      <c r="BE1688" s="412" t="s">
        <v>85</v>
      </c>
      <c r="BF1688" s="3" t="s">
        <v>85</v>
      </c>
      <c r="BG1688" s="412" t="s">
        <v>85</v>
      </c>
      <c r="BH1688" s="70">
        <v>37</v>
      </c>
      <c r="BI1688" s="50">
        <v>21.141732283464599</v>
      </c>
      <c r="BJ1688" s="50">
        <v>21.141732283464599</v>
      </c>
      <c r="BK1688" s="50">
        <v>11.929133858267701</v>
      </c>
      <c r="BL1688" s="357">
        <v>8.7375807000000152E-2</v>
      </c>
      <c r="BM1688" s="73">
        <v>36</v>
      </c>
      <c r="BN1688" s="107" t="s">
        <v>10367</v>
      </c>
      <c r="BO1688" s="46" t="s">
        <v>3891</v>
      </c>
      <c r="BP1688" s="29" t="s">
        <v>3907</v>
      </c>
      <c r="BQ1688" s="29" t="s">
        <v>10135</v>
      </c>
      <c r="BR1688" s="29" t="s">
        <v>10136</v>
      </c>
      <c r="BS1688" s="29" t="s">
        <v>10137</v>
      </c>
      <c r="BT1688" s="74" t="s">
        <v>10138</v>
      </c>
      <c r="BU1688" s="74" t="s">
        <v>4101</v>
      </c>
      <c r="BV1688" s="74" t="s">
        <v>3909</v>
      </c>
      <c r="BW1688" s="74" t="s">
        <v>6577</v>
      </c>
      <c r="BX1688" s="74"/>
      <c r="BY1688" s="74"/>
      <c r="BZ1688" s="300" t="s">
        <v>8003</v>
      </c>
      <c r="CA1688" s="363" t="s">
        <v>8004</v>
      </c>
      <c r="CB1688" s="300" t="s">
        <v>8001</v>
      </c>
      <c r="CC1688" s="363" t="s">
        <v>8002</v>
      </c>
      <c r="CD1688" s="311" t="str">
        <f t="shared" si="192"/>
        <v>DISCONTINUED - MR322, 18x9, +18mm Offset, 8x170, 130.81mm Centerbore, Gloss Black</v>
      </c>
      <c r="CE1688" s="311" t="s">
        <v>3721</v>
      </c>
      <c r="CF1688" s="311" t="s">
        <v>3720</v>
      </c>
      <c r="CG1688" s="300" t="str">
        <f t="shared" si="193"/>
        <v>STREET (3XX)</v>
      </c>
    </row>
    <row r="1689" spans="1:85" s="36" customFormat="1" ht="15" customHeight="1">
      <c r="A1689" s="571">
        <f t="shared" si="194"/>
        <v>1686</v>
      </c>
      <c r="B1689" s="4" t="s">
        <v>84</v>
      </c>
      <c r="C1689" s="92" t="s">
        <v>1038</v>
      </c>
      <c r="D1689" s="92" t="s">
        <v>6602</v>
      </c>
      <c r="E1689" s="84" t="s">
        <v>10745</v>
      </c>
      <c r="F1689" s="84" t="s">
        <v>10745</v>
      </c>
      <c r="G1689" s="83"/>
      <c r="H1689" s="83"/>
      <c r="I1689" s="346">
        <v>191682036682</v>
      </c>
      <c r="J1689" s="102">
        <v>45218.379650208335</v>
      </c>
      <c r="K1689" s="417">
        <v>46143</v>
      </c>
      <c r="L1689" s="282" t="s">
        <v>1239</v>
      </c>
      <c r="M1689" s="328">
        <v>366</v>
      </c>
      <c r="N1689" s="85"/>
      <c r="O1689" s="409"/>
      <c r="P1689" s="29">
        <v>18</v>
      </c>
      <c r="Q1689" s="8">
        <v>9</v>
      </c>
      <c r="R1689" s="92" t="s">
        <v>1701</v>
      </c>
      <c r="S1689" s="3">
        <v>8</v>
      </c>
      <c r="T1689" s="29">
        <v>180</v>
      </c>
      <c r="U1689" s="29">
        <v>18</v>
      </c>
      <c r="V1689" s="16">
        <v>5.68</v>
      </c>
      <c r="W1689" s="93" t="s">
        <v>85</v>
      </c>
      <c r="X1689" s="16">
        <v>130.81</v>
      </c>
      <c r="Y1689" s="8">
        <v>32.159999999999997</v>
      </c>
      <c r="Z1689" s="47">
        <v>3640</v>
      </c>
      <c r="AA1689" s="11" t="s">
        <v>2516</v>
      </c>
      <c r="AB1689" s="11" t="s">
        <v>2850</v>
      </c>
      <c r="AC1689" s="47" t="s">
        <v>9731</v>
      </c>
      <c r="AD1689" s="74" t="s">
        <v>6827</v>
      </c>
      <c r="AE1689" s="46" t="s">
        <v>8503</v>
      </c>
      <c r="AF1689" s="82">
        <v>33</v>
      </c>
      <c r="AG1689" s="80" t="s">
        <v>85</v>
      </c>
      <c r="AH1689" s="80" t="s">
        <v>85</v>
      </c>
      <c r="AI1689" s="73" t="s">
        <v>2863</v>
      </c>
      <c r="AJ1689" s="80" t="s">
        <v>85</v>
      </c>
      <c r="AK1689" s="9" t="s">
        <v>85</v>
      </c>
      <c r="AL1689" s="13" t="s">
        <v>237</v>
      </c>
      <c r="AM1689" s="38" t="s">
        <v>85</v>
      </c>
      <c r="AN1689" s="38" t="s">
        <v>85</v>
      </c>
      <c r="AO1689" s="3" t="s">
        <v>85</v>
      </c>
      <c r="AP1689" s="75">
        <v>16.2</v>
      </c>
      <c r="AQ1689" s="75">
        <v>60</v>
      </c>
      <c r="AR1689" s="3">
        <v>210</v>
      </c>
      <c r="AS1689" s="34">
        <v>0</v>
      </c>
      <c r="AT1689" s="34">
        <v>0</v>
      </c>
      <c r="AU1689" s="34">
        <v>33.6</v>
      </c>
      <c r="AV1689" s="34">
        <v>52.5</v>
      </c>
      <c r="AW1689" s="34">
        <v>220.3</v>
      </c>
      <c r="AX1689" s="94">
        <v>212.8</v>
      </c>
      <c r="AY1689" s="381">
        <v>123.1</v>
      </c>
      <c r="AZ1689" s="382">
        <v>92</v>
      </c>
      <c r="BA1689" s="382">
        <v>92</v>
      </c>
      <c r="BB1689" s="49">
        <v>18</v>
      </c>
      <c r="BC1689" s="48">
        <v>0.71</v>
      </c>
      <c r="BD1689" s="3" t="s">
        <v>85</v>
      </c>
      <c r="BE1689" s="412" t="s">
        <v>85</v>
      </c>
      <c r="BF1689" s="3" t="s">
        <v>85</v>
      </c>
      <c r="BG1689" s="412" t="s">
        <v>85</v>
      </c>
      <c r="BH1689" s="70">
        <v>37</v>
      </c>
      <c r="BI1689" s="50">
        <v>21.141732283464599</v>
      </c>
      <c r="BJ1689" s="50">
        <v>21.141732283464599</v>
      </c>
      <c r="BK1689" s="50">
        <v>11.929133858267701</v>
      </c>
      <c r="BL1689" s="357">
        <v>8.7375807000000152E-2</v>
      </c>
      <c r="BM1689" s="73">
        <v>36</v>
      </c>
      <c r="BN1689" s="107" t="s">
        <v>10367</v>
      </c>
      <c r="BO1689" s="46" t="s">
        <v>3891</v>
      </c>
      <c r="BP1689" s="29" t="s">
        <v>3907</v>
      </c>
      <c r="BQ1689" s="29" t="s">
        <v>10135</v>
      </c>
      <c r="BR1689" s="29" t="s">
        <v>10136</v>
      </c>
      <c r="BS1689" s="29" t="s">
        <v>10137</v>
      </c>
      <c r="BT1689" s="74" t="s">
        <v>10138</v>
      </c>
      <c r="BU1689" s="74" t="s">
        <v>4101</v>
      </c>
      <c r="BV1689" s="74" t="s">
        <v>3909</v>
      </c>
      <c r="BW1689" s="74" t="s">
        <v>6577</v>
      </c>
      <c r="BX1689" s="74"/>
      <c r="BY1689" s="74"/>
      <c r="BZ1689" s="300" t="s">
        <v>7988</v>
      </c>
      <c r="CA1689" s="363" t="s">
        <v>7989</v>
      </c>
      <c r="CB1689" s="300" t="s">
        <v>7991</v>
      </c>
      <c r="CC1689" s="363" t="s">
        <v>7992</v>
      </c>
      <c r="CD1689" s="311" t="str">
        <f t="shared" si="192"/>
        <v>DISCONTINUED - MR322, 18x9, +18mm Offset, 8x180, 130.81mm Centerbore, Gloss Titanium</v>
      </c>
      <c r="CE1689" s="311" t="s">
        <v>3721</v>
      </c>
      <c r="CF1689" s="311" t="s">
        <v>3720</v>
      </c>
      <c r="CG1689" s="300" t="str">
        <f t="shared" si="193"/>
        <v>STREET (3XX)</v>
      </c>
    </row>
    <row r="1690" spans="1:85" s="36" customFormat="1" ht="15" customHeight="1">
      <c r="A1690" s="571">
        <f t="shared" si="194"/>
        <v>1687</v>
      </c>
      <c r="B1690" s="4" t="s">
        <v>84</v>
      </c>
      <c r="C1690" s="92" t="s">
        <v>1038</v>
      </c>
      <c r="D1690" s="92" t="s">
        <v>6743</v>
      </c>
      <c r="E1690" s="84" t="s">
        <v>10746</v>
      </c>
      <c r="F1690" s="84" t="s">
        <v>10746</v>
      </c>
      <c r="G1690" s="83"/>
      <c r="H1690" s="83"/>
      <c r="I1690" s="346" t="s">
        <v>6750</v>
      </c>
      <c r="J1690" s="102">
        <v>45223.491611168982</v>
      </c>
      <c r="K1690" s="417">
        <v>46143</v>
      </c>
      <c r="L1690" s="282" t="s">
        <v>1239</v>
      </c>
      <c r="M1690" s="328">
        <v>339</v>
      </c>
      <c r="N1690" s="85"/>
      <c r="O1690" s="409"/>
      <c r="P1690" s="29">
        <v>17</v>
      </c>
      <c r="Q1690" s="8">
        <v>8.5</v>
      </c>
      <c r="R1690" s="92" t="s">
        <v>1692</v>
      </c>
      <c r="S1690" s="3">
        <v>5</v>
      </c>
      <c r="T1690" s="29">
        <v>5</v>
      </c>
      <c r="U1690" s="29">
        <v>0</v>
      </c>
      <c r="V1690" s="77">
        <v>4.72</v>
      </c>
      <c r="W1690" s="93" t="s">
        <v>85</v>
      </c>
      <c r="X1690" s="16">
        <v>71.5</v>
      </c>
      <c r="Y1690" s="8">
        <v>27.77</v>
      </c>
      <c r="Z1690" s="47">
        <v>2650</v>
      </c>
      <c r="AA1690" s="11" t="s">
        <v>6749</v>
      </c>
      <c r="AB1690" s="11" t="s">
        <v>2846</v>
      </c>
      <c r="AC1690" s="47" t="s">
        <v>9713</v>
      </c>
      <c r="AD1690" s="74" t="s">
        <v>5622</v>
      </c>
      <c r="AE1690" s="46" t="s">
        <v>8501</v>
      </c>
      <c r="AF1690" s="82">
        <v>22</v>
      </c>
      <c r="AG1690" s="80" t="s">
        <v>85</v>
      </c>
      <c r="AH1690" s="80" t="s">
        <v>85</v>
      </c>
      <c r="AI1690" s="80" t="s">
        <v>85</v>
      </c>
      <c r="AJ1690" s="80" t="s">
        <v>85</v>
      </c>
      <c r="AK1690" s="9" t="s">
        <v>85</v>
      </c>
      <c r="AL1690" s="13" t="s">
        <v>237</v>
      </c>
      <c r="AM1690" s="38" t="s">
        <v>85</v>
      </c>
      <c r="AN1690" s="38" t="s">
        <v>85</v>
      </c>
      <c r="AO1690" s="38" t="s">
        <v>85</v>
      </c>
      <c r="AP1690" s="75">
        <v>16.2</v>
      </c>
      <c r="AQ1690" s="75">
        <v>60</v>
      </c>
      <c r="AR1690" s="3">
        <v>160</v>
      </c>
      <c r="AS1690" s="34">
        <v>13</v>
      </c>
      <c r="AT1690" s="34">
        <v>26.1</v>
      </c>
      <c r="AU1690" s="34">
        <v>41.8</v>
      </c>
      <c r="AV1690" s="34">
        <v>51.8</v>
      </c>
      <c r="AW1690" s="34">
        <v>210.2</v>
      </c>
      <c r="AX1690" s="94">
        <v>206.4</v>
      </c>
      <c r="AY1690" s="381">
        <v>71.5</v>
      </c>
      <c r="AZ1690" s="382">
        <v>40</v>
      </c>
      <c r="BA1690" s="382">
        <v>40</v>
      </c>
      <c r="BB1690" s="49">
        <v>32</v>
      </c>
      <c r="BC1690" s="48">
        <v>1.26</v>
      </c>
      <c r="BD1690" s="3" t="s">
        <v>85</v>
      </c>
      <c r="BE1690" s="412" t="s">
        <v>85</v>
      </c>
      <c r="BF1690" s="3" t="s">
        <v>85</v>
      </c>
      <c r="BG1690" s="412" t="s">
        <v>85</v>
      </c>
      <c r="BH1690" s="70">
        <v>33</v>
      </c>
      <c r="BI1690" s="50">
        <v>20.236220472440898</v>
      </c>
      <c r="BJ1690" s="50">
        <v>20.236220472440898</v>
      </c>
      <c r="BK1690" s="50">
        <v>11.417322834645701</v>
      </c>
      <c r="BL1690" s="357">
        <v>7.6616839999999839E-2</v>
      </c>
      <c r="BM1690" s="73">
        <v>36</v>
      </c>
      <c r="BN1690" s="107" t="s">
        <v>10337</v>
      </c>
      <c r="BO1690" s="46" t="s">
        <v>3891</v>
      </c>
      <c r="BP1690" s="29" t="s">
        <v>3907</v>
      </c>
      <c r="BQ1690" s="29" t="s">
        <v>10139</v>
      </c>
      <c r="BR1690" s="29" t="s">
        <v>6786</v>
      </c>
      <c r="BS1690" s="29" t="s">
        <v>6576</v>
      </c>
      <c r="BT1690" s="74" t="s">
        <v>4101</v>
      </c>
      <c r="BU1690" s="74" t="s">
        <v>3909</v>
      </c>
      <c r="BV1690" s="74" t="s">
        <v>6577</v>
      </c>
      <c r="BW1690" s="74"/>
      <c r="BX1690" s="74"/>
      <c r="BY1690" s="74"/>
      <c r="BZ1690" s="300" t="s">
        <v>8029</v>
      </c>
      <c r="CA1690" s="363" t="s">
        <v>8030</v>
      </c>
      <c r="CB1690" s="300" t="s">
        <v>8031</v>
      </c>
      <c r="CC1690" s="363" t="s">
        <v>8032</v>
      </c>
      <c r="CD1690" s="311" t="str">
        <f t="shared" si="192"/>
        <v>DISCONTINUED - MR323, 17x8.5, 0mm Offset, 5x5, 71.5mm Centerbore, Gloss Bronze</v>
      </c>
      <c r="CE1690" s="311" t="s">
        <v>3721</v>
      </c>
      <c r="CF1690" s="311" t="s">
        <v>3720</v>
      </c>
      <c r="CG1690" s="300" t="str">
        <f t="shared" si="193"/>
        <v>STREET (3XX)</v>
      </c>
    </row>
    <row r="1691" spans="1:85" s="36" customFormat="1" ht="15" customHeight="1">
      <c r="A1691" s="571">
        <f t="shared" si="194"/>
        <v>1688</v>
      </c>
      <c r="B1691" s="4" t="s">
        <v>84</v>
      </c>
      <c r="C1691" s="92" t="s">
        <v>1038</v>
      </c>
      <c r="D1691" s="92" t="s">
        <v>6743</v>
      </c>
      <c r="E1691" s="84" t="s">
        <v>10747</v>
      </c>
      <c r="F1691" s="84" t="s">
        <v>10747</v>
      </c>
      <c r="G1691" s="83" t="s">
        <v>2095</v>
      </c>
      <c r="H1691" s="83"/>
      <c r="I1691" s="346" t="s">
        <v>6753</v>
      </c>
      <c r="J1691" s="102">
        <v>45223.491612685182</v>
      </c>
      <c r="K1691" s="417">
        <v>46143</v>
      </c>
      <c r="L1691" s="282" t="s">
        <v>1239</v>
      </c>
      <c r="M1691" s="328">
        <v>339</v>
      </c>
      <c r="N1691" s="85"/>
      <c r="O1691" s="409"/>
      <c r="P1691" s="29">
        <v>17</v>
      </c>
      <c r="Q1691" s="8">
        <v>9</v>
      </c>
      <c r="R1691" s="92" t="s">
        <v>1756</v>
      </c>
      <c r="S1691" s="3">
        <v>5</v>
      </c>
      <c r="T1691" s="29">
        <v>4.5</v>
      </c>
      <c r="U1691" s="29">
        <v>-38</v>
      </c>
      <c r="V1691" s="16">
        <v>3.47</v>
      </c>
      <c r="W1691" s="93" t="s">
        <v>85</v>
      </c>
      <c r="X1691" s="68">
        <v>83</v>
      </c>
      <c r="Y1691" s="8">
        <v>29.17</v>
      </c>
      <c r="Z1691" s="47">
        <v>2650</v>
      </c>
      <c r="AA1691" s="11" t="s">
        <v>6749</v>
      </c>
      <c r="AB1691" s="11" t="s">
        <v>2846</v>
      </c>
      <c r="AC1691" s="47" t="s">
        <v>10748</v>
      </c>
      <c r="AD1691" s="74" t="s">
        <v>5621</v>
      </c>
      <c r="AE1691" s="46" t="s">
        <v>8501</v>
      </c>
      <c r="AF1691" s="82">
        <v>22</v>
      </c>
      <c r="AG1691" s="80" t="s">
        <v>85</v>
      </c>
      <c r="AH1691" s="80" t="s">
        <v>85</v>
      </c>
      <c r="AI1691" s="80" t="s">
        <v>85</v>
      </c>
      <c r="AJ1691" s="80" t="s">
        <v>85</v>
      </c>
      <c r="AK1691" s="9" t="s">
        <v>85</v>
      </c>
      <c r="AL1691" s="13" t="s">
        <v>237</v>
      </c>
      <c r="AM1691" s="38" t="s">
        <v>85</v>
      </c>
      <c r="AN1691" s="38" t="s">
        <v>85</v>
      </c>
      <c r="AO1691" s="38" t="s">
        <v>85</v>
      </c>
      <c r="AP1691" s="75">
        <v>16.2</v>
      </c>
      <c r="AQ1691" s="75">
        <v>60</v>
      </c>
      <c r="AR1691" s="3">
        <v>155</v>
      </c>
      <c r="AS1691" s="34">
        <v>22.1</v>
      </c>
      <c r="AT1691" s="34">
        <v>39.799999999999997</v>
      </c>
      <c r="AU1691" s="34">
        <v>73.099999999999994</v>
      </c>
      <c r="AV1691" s="34">
        <v>94.2</v>
      </c>
      <c r="AW1691" s="34">
        <v>212.55</v>
      </c>
      <c r="AX1691" s="94">
        <v>208.75</v>
      </c>
      <c r="AY1691" s="381">
        <v>60.26</v>
      </c>
      <c r="AZ1691" s="382">
        <v>16</v>
      </c>
      <c r="BA1691" s="382">
        <v>41</v>
      </c>
      <c r="BB1691" s="49">
        <v>32</v>
      </c>
      <c r="BC1691" s="48">
        <v>1.26</v>
      </c>
      <c r="BD1691" s="3" t="s">
        <v>85</v>
      </c>
      <c r="BE1691" s="412" t="s">
        <v>85</v>
      </c>
      <c r="BF1691" s="3" t="s">
        <v>85</v>
      </c>
      <c r="BG1691" s="412" t="s">
        <v>85</v>
      </c>
      <c r="BH1691" s="70">
        <v>34</v>
      </c>
      <c r="BI1691" s="50">
        <v>20.236220472440898</v>
      </c>
      <c r="BJ1691" s="50">
        <v>20.236220472440898</v>
      </c>
      <c r="BK1691" s="50">
        <v>12.4409448818898</v>
      </c>
      <c r="BL1691" s="357">
        <v>8.348593599999983E-2</v>
      </c>
      <c r="BM1691" s="73">
        <v>36</v>
      </c>
      <c r="BN1691" s="107" t="s">
        <v>3771</v>
      </c>
      <c r="BO1691" s="46" t="s">
        <v>3891</v>
      </c>
      <c r="BP1691" s="29" t="s">
        <v>3907</v>
      </c>
      <c r="BQ1691" s="29" t="s">
        <v>10139</v>
      </c>
      <c r="BR1691" s="29" t="s">
        <v>6786</v>
      </c>
      <c r="BS1691" s="29" t="s">
        <v>6576</v>
      </c>
      <c r="BT1691" s="74" t="s">
        <v>4101</v>
      </c>
      <c r="BU1691" s="74" t="s">
        <v>3909</v>
      </c>
      <c r="BV1691" s="74" t="s">
        <v>6577</v>
      </c>
      <c r="BW1691" s="74"/>
      <c r="BX1691" s="74"/>
      <c r="BY1691" s="74"/>
      <c r="BZ1691" s="300" t="s">
        <v>8029</v>
      </c>
      <c r="CA1691" s="363" t="s">
        <v>8030</v>
      </c>
      <c r="CB1691" s="300" t="s">
        <v>8031</v>
      </c>
      <c r="CC1691" s="363" t="s">
        <v>8032</v>
      </c>
      <c r="CD1691" s="311" t="str">
        <f t="shared" si="192"/>
        <v>DISCONTINUED - MR323, 17x9, -38mm Offset, 5x4.5, 83mm Centerbore, Gloss Bronze</v>
      </c>
      <c r="CE1691" s="311" t="s">
        <v>3721</v>
      </c>
      <c r="CF1691" s="311" t="s">
        <v>3720</v>
      </c>
      <c r="CG1691" s="300" t="str">
        <f t="shared" si="193"/>
        <v>STREET (3XX)</v>
      </c>
    </row>
    <row r="1692" spans="1:85" s="36" customFormat="1" ht="15" customHeight="1">
      <c r="A1692" s="571">
        <f t="shared" si="194"/>
        <v>1689</v>
      </c>
      <c r="B1692" s="4" t="s">
        <v>84</v>
      </c>
      <c r="C1692" s="92" t="s">
        <v>1038</v>
      </c>
      <c r="D1692" s="92" t="s">
        <v>6743</v>
      </c>
      <c r="E1692" s="84" t="s">
        <v>10749</v>
      </c>
      <c r="F1692" s="84" t="s">
        <v>10749</v>
      </c>
      <c r="G1692" s="83" t="s">
        <v>2095</v>
      </c>
      <c r="H1692" s="83"/>
      <c r="I1692" s="346">
        <v>191682036446</v>
      </c>
      <c r="J1692" s="102">
        <v>45215.433567870372</v>
      </c>
      <c r="K1692" s="417">
        <v>46143</v>
      </c>
      <c r="L1692" s="282" t="s">
        <v>1239</v>
      </c>
      <c r="M1692" s="328">
        <v>339</v>
      </c>
      <c r="N1692" s="85"/>
      <c r="O1692" s="409"/>
      <c r="P1692" s="29">
        <v>17</v>
      </c>
      <c r="Q1692" s="8">
        <v>9</v>
      </c>
      <c r="R1692" s="92" t="s">
        <v>1089</v>
      </c>
      <c r="S1692" s="3">
        <v>6</v>
      </c>
      <c r="T1692" s="29">
        <v>5.5</v>
      </c>
      <c r="U1692" s="29">
        <v>-38</v>
      </c>
      <c r="V1692" s="16">
        <v>3.47</v>
      </c>
      <c r="W1692" s="93" t="s">
        <v>85</v>
      </c>
      <c r="X1692" s="16">
        <v>106.25</v>
      </c>
      <c r="Y1692" s="8">
        <v>29.17</v>
      </c>
      <c r="Z1692" s="47">
        <v>2650</v>
      </c>
      <c r="AA1692" s="11" t="s">
        <v>4122</v>
      </c>
      <c r="AB1692" s="11" t="s">
        <v>2845</v>
      </c>
      <c r="AC1692" s="47" t="s">
        <v>10574</v>
      </c>
      <c r="AD1692" s="74" t="s">
        <v>4924</v>
      </c>
      <c r="AE1692" s="46" t="s">
        <v>8501</v>
      </c>
      <c r="AF1692" s="82">
        <v>22</v>
      </c>
      <c r="AG1692" s="80" t="s">
        <v>85</v>
      </c>
      <c r="AH1692" s="80" t="s">
        <v>85</v>
      </c>
      <c r="AI1692" s="80" t="s">
        <v>85</v>
      </c>
      <c r="AJ1692" s="80" t="s">
        <v>85</v>
      </c>
      <c r="AK1692" s="9" t="s">
        <v>85</v>
      </c>
      <c r="AL1692" s="13" t="s">
        <v>236</v>
      </c>
      <c r="AM1692" s="38" t="s">
        <v>1649</v>
      </c>
      <c r="AN1692" s="38">
        <v>2.75</v>
      </c>
      <c r="AO1692" s="3">
        <v>78.3</v>
      </c>
      <c r="AP1692" s="75">
        <v>16.2</v>
      </c>
      <c r="AQ1692" s="75">
        <v>60</v>
      </c>
      <c r="AR1692" s="3">
        <v>175</v>
      </c>
      <c r="AS1692" s="34">
        <v>6.2</v>
      </c>
      <c r="AT1692" s="34">
        <v>30.9</v>
      </c>
      <c r="AU1692" s="34">
        <v>73.099999999999994</v>
      </c>
      <c r="AV1692" s="34">
        <v>94.2</v>
      </c>
      <c r="AW1692" s="34">
        <v>212.55</v>
      </c>
      <c r="AX1692" s="94">
        <v>208.75</v>
      </c>
      <c r="AY1692" s="381">
        <v>103.35</v>
      </c>
      <c r="AZ1692" s="382">
        <v>33</v>
      </c>
      <c r="BA1692" s="382">
        <v>41</v>
      </c>
      <c r="BB1692" s="49">
        <v>32</v>
      </c>
      <c r="BC1692" s="48">
        <v>1.26</v>
      </c>
      <c r="BD1692" s="3" t="s">
        <v>85</v>
      </c>
      <c r="BE1692" s="412" t="s">
        <v>85</v>
      </c>
      <c r="BF1692" s="3" t="s">
        <v>85</v>
      </c>
      <c r="BG1692" s="412" t="s">
        <v>85</v>
      </c>
      <c r="BH1692" s="70">
        <v>34</v>
      </c>
      <c r="BI1692" s="50">
        <v>20.236220472440898</v>
      </c>
      <c r="BJ1692" s="50">
        <v>20.236220472440898</v>
      </c>
      <c r="BK1692" s="50">
        <v>12.4409448818898</v>
      </c>
      <c r="BL1692" s="357">
        <v>8.348593599999983E-2</v>
      </c>
      <c r="BM1692" s="73">
        <v>36</v>
      </c>
      <c r="BN1692" s="107" t="s">
        <v>3771</v>
      </c>
      <c r="BO1692" s="46" t="s">
        <v>3891</v>
      </c>
      <c r="BP1692" s="29" t="s">
        <v>3907</v>
      </c>
      <c r="BQ1692" s="29" t="s">
        <v>10139</v>
      </c>
      <c r="BR1692" s="29" t="s">
        <v>6786</v>
      </c>
      <c r="BS1692" s="29" t="s">
        <v>6576</v>
      </c>
      <c r="BT1692" s="74" t="s">
        <v>4101</v>
      </c>
      <c r="BU1692" s="74" t="s">
        <v>3909</v>
      </c>
      <c r="BV1692" s="74" t="s">
        <v>6577</v>
      </c>
      <c r="BW1692" s="74"/>
      <c r="BX1692" s="74"/>
      <c r="BY1692" s="74"/>
      <c r="BZ1692" s="300" t="s">
        <v>8023</v>
      </c>
      <c r="CA1692" s="363" t="s">
        <v>8024</v>
      </c>
      <c r="CB1692" s="300" t="s">
        <v>8021</v>
      </c>
      <c r="CC1692" s="363" t="s">
        <v>8022</v>
      </c>
      <c r="CD1692" s="311" t="str">
        <f t="shared" si="192"/>
        <v>DISCONTINUED - MR323, 17x9, -38mm Offset, 6x5.5, 106.25mm Centerbore, Gloss Black</v>
      </c>
      <c r="CE1692" s="311" t="s">
        <v>3721</v>
      </c>
      <c r="CF1692" s="311" t="s">
        <v>3720</v>
      </c>
      <c r="CG1692" s="300" t="str">
        <f t="shared" si="193"/>
        <v>STREET (3XX)</v>
      </c>
    </row>
    <row r="1693" spans="1:85" s="36" customFormat="1" ht="15" customHeight="1">
      <c r="A1693" s="571">
        <f t="shared" si="194"/>
        <v>1690</v>
      </c>
      <c r="B1693" s="4" t="s">
        <v>84</v>
      </c>
      <c r="C1693" s="92" t="s">
        <v>1038</v>
      </c>
      <c r="D1693" s="92" t="s">
        <v>6743</v>
      </c>
      <c r="E1693" s="84" t="s">
        <v>10750</v>
      </c>
      <c r="F1693" s="84" t="s">
        <v>10750</v>
      </c>
      <c r="G1693" s="83" t="s">
        <v>2095</v>
      </c>
      <c r="H1693" s="83"/>
      <c r="I1693" s="346" t="s">
        <v>6755</v>
      </c>
      <c r="J1693" s="102">
        <v>45223.491613090278</v>
      </c>
      <c r="K1693" s="417">
        <v>46143</v>
      </c>
      <c r="L1693" s="282" t="s">
        <v>1239</v>
      </c>
      <c r="M1693" s="328">
        <v>339</v>
      </c>
      <c r="N1693" s="85"/>
      <c r="O1693" s="409"/>
      <c r="P1693" s="29">
        <v>17</v>
      </c>
      <c r="Q1693" s="8">
        <v>9</v>
      </c>
      <c r="R1693" s="92" t="s">
        <v>1089</v>
      </c>
      <c r="S1693" s="3">
        <v>6</v>
      </c>
      <c r="T1693" s="29">
        <v>5.5</v>
      </c>
      <c r="U1693" s="29">
        <v>-38</v>
      </c>
      <c r="V1693" s="16">
        <v>3.47</v>
      </c>
      <c r="W1693" s="93" t="s">
        <v>85</v>
      </c>
      <c r="X1693" s="16">
        <v>106.25</v>
      </c>
      <c r="Y1693" s="8">
        <v>29.17</v>
      </c>
      <c r="Z1693" s="47">
        <v>2650</v>
      </c>
      <c r="AA1693" s="11" t="s">
        <v>6749</v>
      </c>
      <c r="AB1693" s="11" t="s">
        <v>2846</v>
      </c>
      <c r="AC1693" s="47" t="s">
        <v>10574</v>
      </c>
      <c r="AD1693" s="74" t="s">
        <v>5625</v>
      </c>
      <c r="AE1693" s="46" t="s">
        <v>8501</v>
      </c>
      <c r="AF1693" s="82">
        <v>22</v>
      </c>
      <c r="AG1693" s="80" t="s">
        <v>85</v>
      </c>
      <c r="AH1693" s="80" t="s">
        <v>85</v>
      </c>
      <c r="AI1693" s="80" t="s">
        <v>85</v>
      </c>
      <c r="AJ1693" s="80" t="s">
        <v>85</v>
      </c>
      <c r="AK1693" s="9" t="s">
        <v>85</v>
      </c>
      <c r="AL1693" s="13" t="s">
        <v>236</v>
      </c>
      <c r="AM1693" s="38" t="s">
        <v>1649</v>
      </c>
      <c r="AN1693" s="38">
        <v>2.75</v>
      </c>
      <c r="AO1693" s="3">
        <v>78.3</v>
      </c>
      <c r="AP1693" s="75">
        <v>16.2</v>
      </c>
      <c r="AQ1693" s="75">
        <v>60</v>
      </c>
      <c r="AR1693" s="3">
        <v>175</v>
      </c>
      <c r="AS1693" s="34">
        <v>6.2</v>
      </c>
      <c r="AT1693" s="34">
        <v>30.9</v>
      </c>
      <c r="AU1693" s="34">
        <v>73.099999999999994</v>
      </c>
      <c r="AV1693" s="34">
        <v>94.2</v>
      </c>
      <c r="AW1693" s="34">
        <v>212.55</v>
      </c>
      <c r="AX1693" s="94">
        <v>208.75</v>
      </c>
      <c r="AY1693" s="381">
        <v>103.35</v>
      </c>
      <c r="AZ1693" s="382">
        <v>33</v>
      </c>
      <c r="BA1693" s="382">
        <v>41</v>
      </c>
      <c r="BB1693" s="49">
        <v>32</v>
      </c>
      <c r="BC1693" s="48">
        <v>1.26</v>
      </c>
      <c r="BD1693" s="3" t="s">
        <v>85</v>
      </c>
      <c r="BE1693" s="412" t="s">
        <v>85</v>
      </c>
      <c r="BF1693" s="3" t="s">
        <v>85</v>
      </c>
      <c r="BG1693" s="412" t="s">
        <v>85</v>
      </c>
      <c r="BH1693" s="70">
        <v>34</v>
      </c>
      <c r="BI1693" s="50">
        <v>20.236220472440898</v>
      </c>
      <c r="BJ1693" s="50">
        <v>20.236220472440898</v>
      </c>
      <c r="BK1693" s="50">
        <v>12.4409448818898</v>
      </c>
      <c r="BL1693" s="357">
        <v>8.348593599999983E-2</v>
      </c>
      <c r="BM1693" s="73">
        <v>36</v>
      </c>
      <c r="BN1693" s="107" t="s">
        <v>3771</v>
      </c>
      <c r="BO1693" s="46" t="s">
        <v>3891</v>
      </c>
      <c r="BP1693" s="29" t="s">
        <v>3907</v>
      </c>
      <c r="BQ1693" s="29" t="s">
        <v>10139</v>
      </c>
      <c r="BR1693" s="29" t="s">
        <v>6786</v>
      </c>
      <c r="BS1693" s="29" t="s">
        <v>6576</v>
      </c>
      <c r="BT1693" s="74" t="s">
        <v>4101</v>
      </c>
      <c r="BU1693" s="74" t="s">
        <v>3909</v>
      </c>
      <c r="BV1693" s="74" t="s">
        <v>6577</v>
      </c>
      <c r="BW1693" s="74"/>
      <c r="BX1693" s="74"/>
      <c r="BY1693" s="74"/>
      <c r="BZ1693" s="300" t="s">
        <v>8033</v>
      </c>
      <c r="CA1693" s="363" t="s">
        <v>8034</v>
      </c>
      <c r="CB1693" s="300" t="s">
        <v>8035</v>
      </c>
      <c r="CC1693" s="363" t="s">
        <v>8036</v>
      </c>
      <c r="CD1693" s="311" t="str">
        <f t="shared" si="192"/>
        <v>DISCONTINUED - MR323, 17x9, -38mm Offset, 6x5.5, 106.25mm Centerbore, Gloss Bronze</v>
      </c>
      <c r="CE1693" s="311" t="s">
        <v>3721</v>
      </c>
      <c r="CF1693" s="311" t="s">
        <v>3720</v>
      </c>
      <c r="CG1693" s="300" t="str">
        <f t="shared" si="193"/>
        <v>STREET (3XX)</v>
      </c>
    </row>
    <row r="1694" spans="1:85" s="36" customFormat="1" ht="15" customHeight="1">
      <c r="A1694" s="571">
        <f t="shared" si="194"/>
        <v>1691</v>
      </c>
      <c r="B1694" s="4" t="s">
        <v>84</v>
      </c>
      <c r="C1694" s="92" t="s">
        <v>1038</v>
      </c>
      <c r="D1694" s="92" t="s">
        <v>6743</v>
      </c>
      <c r="E1694" s="84" t="s">
        <v>10751</v>
      </c>
      <c r="F1694" s="84" t="s">
        <v>10751</v>
      </c>
      <c r="G1694" s="83"/>
      <c r="H1694" s="83"/>
      <c r="I1694" s="346" t="s">
        <v>6758</v>
      </c>
      <c r="J1694" s="102">
        <v>45223.491613634258</v>
      </c>
      <c r="K1694" s="417">
        <v>46143</v>
      </c>
      <c r="L1694" s="282" t="s">
        <v>1239</v>
      </c>
      <c r="M1694" s="328">
        <v>389</v>
      </c>
      <c r="N1694" s="85"/>
      <c r="O1694" s="409"/>
      <c r="P1694" s="29">
        <v>18</v>
      </c>
      <c r="Q1694" s="8">
        <v>9</v>
      </c>
      <c r="R1694" s="92" t="s">
        <v>1699</v>
      </c>
      <c r="S1694" s="3">
        <v>8</v>
      </c>
      <c r="T1694" s="29">
        <v>6.5</v>
      </c>
      <c r="U1694" s="29">
        <v>12</v>
      </c>
      <c r="V1694" s="16">
        <v>5.44</v>
      </c>
      <c r="W1694" s="93" t="s">
        <v>85</v>
      </c>
      <c r="X1694" s="16">
        <v>130.81</v>
      </c>
      <c r="Y1694" s="8">
        <v>32.619999999999997</v>
      </c>
      <c r="Z1694" s="47">
        <v>3640</v>
      </c>
      <c r="AA1694" s="11" t="s">
        <v>6749</v>
      </c>
      <c r="AB1694" s="11" t="s">
        <v>2846</v>
      </c>
      <c r="AC1694" s="47" t="s">
        <v>10752</v>
      </c>
      <c r="AD1694" s="74" t="s">
        <v>6771</v>
      </c>
      <c r="AE1694" s="46" t="s">
        <v>8503</v>
      </c>
      <c r="AF1694" s="82">
        <v>33</v>
      </c>
      <c r="AG1694" s="80" t="s">
        <v>85</v>
      </c>
      <c r="AH1694" s="80" t="s">
        <v>85</v>
      </c>
      <c r="AI1694" s="73" t="s">
        <v>2863</v>
      </c>
      <c r="AJ1694" s="80" t="s">
        <v>85</v>
      </c>
      <c r="AK1694" s="9" t="s">
        <v>85</v>
      </c>
      <c r="AL1694" s="13" t="s">
        <v>237</v>
      </c>
      <c r="AM1694" s="38" t="s">
        <v>85</v>
      </c>
      <c r="AN1694" s="38" t="s">
        <v>85</v>
      </c>
      <c r="AO1694" s="38" t="s">
        <v>85</v>
      </c>
      <c r="AP1694" s="75">
        <v>16.2</v>
      </c>
      <c r="AQ1694" s="75">
        <v>60</v>
      </c>
      <c r="AR1694" s="3">
        <v>200</v>
      </c>
      <c r="AS1694" s="34">
        <v>0</v>
      </c>
      <c r="AT1694" s="34">
        <v>0</v>
      </c>
      <c r="AU1694" s="34">
        <v>24.22</v>
      </c>
      <c r="AV1694" s="34">
        <v>39.590000000000003</v>
      </c>
      <c r="AW1694" s="34">
        <v>223.28</v>
      </c>
      <c r="AX1694" s="94">
        <v>219.48</v>
      </c>
      <c r="AY1694" s="381">
        <v>126.6</v>
      </c>
      <c r="AZ1694" s="382">
        <v>85</v>
      </c>
      <c r="BA1694" s="382">
        <v>85</v>
      </c>
      <c r="BB1694" s="49">
        <v>35</v>
      </c>
      <c r="BC1694" s="48">
        <v>1.38</v>
      </c>
      <c r="BD1694" s="3" t="s">
        <v>85</v>
      </c>
      <c r="BE1694" s="412" t="s">
        <v>85</v>
      </c>
      <c r="BF1694" s="3" t="s">
        <v>85</v>
      </c>
      <c r="BG1694" s="412" t="s">
        <v>85</v>
      </c>
      <c r="BH1694" s="70">
        <v>38</v>
      </c>
      <c r="BI1694" s="50">
        <v>21.141732283464599</v>
      </c>
      <c r="BJ1694" s="50">
        <v>21.141732283464599</v>
      </c>
      <c r="BK1694" s="50">
        <v>11.929133858267701</v>
      </c>
      <c r="BL1694" s="357">
        <v>8.7375807000000152E-2</v>
      </c>
      <c r="BM1694" s="73">
        <v>36</v>
      </c>
      <c r="BN1694" s="107" t="s">
        <v>3771</v>
      </c>
      <c r="BO1694" s="46" t="s">
        <v>3891</v>
      </c>
      <c r="BP1694" s="29" t="s">
        <v>3907</v>
      </c>
      <c r="BQ1694" s="29" t="s">
        <v>10139</v>
      </c>
      <c r="BR1694" s="29" t="s">
        <v>6786</v>
      </c>
      <c r="BS1694" s="29" t="s">
        <v>6576</v>
      </c>
      <c r="BT1694" s="74" t="s">
        <v>4101</v>
      </c>
      <c r="BU1694" s="74" t="s">
        <v>3909</v>
      </c>
      <c r="BV1694" s="74" t="s">
        <v>6577</v>
      </c>
      <c r="BW1694" s="74"/>
      <c r="BX1694" s="74"/>
      <c r="BY1694" s="74"/>
      <c r="BZ1694" s="300" t="s">
        <v>8041</v>
      </c>
      <c r="CA1694" s="363" t="s">
        <v>8042</v>
      </c>
      <c r="CB1694" s="300" t="s">
        <v>8043</v>
      </c>
      <c r="CC1694" s="363" t="s">
        <v>8044</v>
      </c>
      <c r="CD1694" s="311" t="str">
        <f t="shared" si="192"/>
        <v>DISCONTINUED - MR323, 18x9, +12mm Offset, 8x6.5, 130.81mm Centerbore, Gloss Bronze</v>
      </c>
      <c r="CE1694" s="311" t="s">
        <v>3721</v>
      </c>
      <c r="CF1694" s="311" t="s">
        <v>3720</v>
      </c>
      <c r="CG1694" s="300" t="str">
        <f t="shared" si="193"/>
        <v>STREET (3XX)</v>
      </c>
    </row>
    <row r="1695" spans="1:85" s="36" customFormat="1" ht="15" customHeight="1">
      <c r="A1695" s="571">
        <f t="shared" si="194"/>
        <v>1692</v>
      </c>
      <c r="B1695" s="4" t="s">
        <v>84</v>
      </c>
      <c r="C1695" s="92" t="s">
        <v>1038</v>
      </c>
      <c r="D1695" s="92" t="s">
        <v>6743</v>
      </c>
      <c r="E1695" s="84" t="s">
        <v>10753</v>
      </c>
      <c r="F1695" s="84" t="s">
        <v>10753</v>
      </c>
      <c r="G1695" s="83"/>
      <c r="H1695" s="83"/>
      <c r="I1695" s="346" t="s">
        <v>6761</v>
      </c>
      <c r="J1695" s="102">
        <v>45223.491614155093</v>
      </c>
      <c r="K1695" s="417">
        <v>46143</v>
      </c>
      <c r="L1695" s="282" t="s">
        <v>1239</v>
      </c>
      <c r="M1695" s="328">
        <v>419</v>
      </c>
      <c r="N1695" s="85"/>
      <c r="O1695" s="409"/>
      <c r="P1695" s="29">
        <v>20</v>
      </c>
      <c r="Q1695" s="8">
        <v>9</v>
      </c>
      <c r="R1695" s="92" t="s">
        <v>1697</v>
      </c>
      <c r="S1695" s="3">
        <v>6</v>
      </c>
      <c r="T1695" s="29">
        <v>135</v>
      </c>
      <c r="U1695" s="29">
        <v>12</v>
      </c>
      <c r="V1695" s="16">
        <v>5.44</v>
      </c>
      <c r="W1695" s="93" t="s">
        <v>85</v>
      </c>
      <c r="X1695" s="16">
        <v>87</v>
      </c>
      <c r="Y1695" s="8">
        <v>37.08</v>
      </c>
      <c r="Z1695" s="47">
        <v>2650</v>
      </c>
      <c r="AA1695" s="11" t="s">
        <v>6749</v>
      </c>
      <c r="AB1695" s="11" t="s">
        <v>2846</v>
      </c>
      <c r="AC1695" s="47" t="s">
        <v>10754</v>
      </c>
      <c r="AD1695" s="74" t="s">
        <v>5622</v>
      </c>
      <c r="AE1695" s="46" t="s">
        <v>8501</v>
      </c>
      <c r="AF1695" s="82">
        <v>22</v>
      </c>
      <c r="AG1695" s="80" t="s">
        <v>85</v>
      </c>
      <c r="AH1695" s="80" t="s">
        <v>85</v>
      </c>
      <c r="AI1695" s="80" t="s">
        <v>85</v>
      </c>
      <c r="AJ1695" s="80" t="s">
        <v>85</v>
      </c>
      <c r="AK1695" s="9" t="s">
        <v>85</v>
      </c>
      <c r="AL1695" s="13" t="s">
        <v>237</v>
      </c>
      <c r="AM1695" s="38" t="s">
        <v>85</v>
      </c>
      <c r="AN1695" s="38" t="s">
        <v>85</v>
      </c>
      <c r="AO1695" s="38" t="s">
        <v>85</v>
      </c>
      <c r="AP1695" s="75">
        <v>16.2</v>
      </c>
      <c r="AQ1695" s="75">
        <v>60</v>
      </c>
      <c r="AR1695" s="3">
        <v>175</v>
      </c>
      <c r="AS1695" s="3">
        <v>4.63</v>
      </c>
      <c r="AT1695" s="34">
        <v>23.02</v>
      </c>
      <c r="AU1695" s="34">
        <v>38.159999999999997</v>
      </c>
      <c r="AV1695" s="34">
        <v>45.94</v>
      </c>
      <c r="AW1695" s="34">
        <v>249.15</v>
      </c>
      <c r="AX1695" s="94">
        <v>245.43</v>
      </c>
      <c r="AY1695" s="381">
        <v>82.5</v>
      </c>
      <c r="AZ1695" s="382">
        <v>32.6</v>
      </c>
      <c r="BA1695" s="382">
        <v>40</v>
      </c>
      <c r="BB1695" s="49">
        <v>25</v>
      </c>
      <c r="BC1695" s="48">
        <v>0.98</v>
      </c>
      <c r="BD1695" s="3" t="s">
        <v>85</v>
      </c>
      <c r="BE1695" s="412" t="s">
        <v>85</v>
      </c>
      <c r="BF1695" s="3" t="s">
        <v>85</v>
      </c>
      <c r="BG1695" s="412" t="s">
        <v>85</v>
      </c>
      <c r="BH1695" s="70">
        <v>42</v>
      </c>
      <c r="BI1695" s="50">
        <v>23.228346456692901</v>
      </c>
      <c r="BJ1695" s="50">
        <v>23.228346456692901</v>
      </c>
      <c r="BK1695" s="50">
        <v>11.771653543307099</v>
      </c>
      <c r="BL1695" s="357">
        <v>0.10408189999999996</v>
      </c>
      <c r="BM1695" s="408">
        <v>20</v>
      </c>
      <c r="BN1695" s="107" t="s">
        <v>3771</v>
      </c>
      <c r="BO1695" s="46" t="s">
        <v>3891</v>
      </c>
      <c r="BP1695" s="29" t="s">
        <v>3907</v>
      </c>
      <c r="BQ1695" s="29" t="s">
        <v>10139</v>
      </c>
      <c r="BR1695" s="29" t="s">
        <v>6786</v>
      </c>
      <c r="BS1695" s="29" t="s">
        <v>6576</v>
      </c>
      <c r="BT1695" s="74" t="s">
        <v>4101</v>
      </c>
      <c r="BU1695" s="74" t="s">
        <v>3909</v>
      </c>
      <c r="BV1695" s="74" t="s">
        <v>6577</v>
      </c>
      <c r="BW1695" s="74"/>
      <c r="BX1695" s="74"/>
      <c r="BY1695" s="74"/>
      <c r="BZ1695" s="300" t="s">
        <v>8039</v>
      </c>
      <c r="CA1695" s="363" t="s">
        <v>8040</v>
      </c>
      <c r="CB1695" s="300" t="s">
        <v>8037</v>
      </c>
      <c r="CC1695" s="363" t="s">
        <v>8038</v>
      </c>
      <c r="CD1695" s="311" t="str">
        <f t="shared" si="192"/>
        <v>DISCONTINUED - MR323, 20x9, +12mm Offset, 6x135, 87mm Centerbore, Gloss Bronze</v>
      </c>
      <c r="CE1695" s="311" t="s">
        <v>3721</v>
      </c>
      <c r="CF1695" s="311" t="s">
        <v>3720</v>
      </c>
      <c r="CG1695" s="300" t="str">
        <f t="shared" si="193"/>
        <v>STREET (3XX)</v>
      </c>
    </row>
    <row r="1696" spans="1:85" s="36" customFormat="1" ht="15" customHeight="1">
      <c r="A1696" s="571">
        <f t="shared" si="194"/>
        <v>1693</v>
      </c>
      <c r="B1696" s="4" t="s">
        <v>84</v>
      </c>
      <c r="C1696" s="92" t="s">
        <v>1038</v>
      </c>
      <c r="D1696" s="92" t="s">
        <v>6743</v>
      </c>
      <c r="E1696" s="84" t="s">
        <v>10755</v>
      </c>
      <c r="F1696" s="84" t="s">
        <v>10755</v>
      </c>
      <c r="G1696" s="83" t="s">
        <v>2095</v>
      </c>
      <c r="H1696" s="83"/>
      <c r="I1696" s="346" t="s">
        <v>6768</v>
      </c>
      <c r="J1696" s="102">
        <v>45223.491615462961</v>
      </c>
      <c r="K1696" s="417">
        <v>46143</v>
      </c>
      <c r="L1696" s="282" t="s">
        <v>1239</v>
      </c>
      <c r="M1696" s="328">
        <v>439</v>
      </c>
      <c r="N1696" s="85"/>
      <c r="O1696" s="409"/>
      <c r="P1696" s="29">
        <v>20</v>
      </c>
      <c r="Q1696" s="8">
        <v>10</v>
      </c>
      <c r="R1696" s="92" t="s">
        <v>1699</v>
      </c>
      <c r="S1696" s="3">
        <v>8</v>
      </c>
      <c r="T1696" s="29">
        <v>6.5</v>
      </c>
      <c r="U1696" s="29">
        <v>-18</v>
      </c>
      <c r="V1696" s="16">
        <v>4.76</v>
      </c>
      <c r="W1696" s="93" t="s">
        <v>85</v>
      </c>
      <c r="X1696" s="16">
        <v>130.81</v>
      </c>
      <c r="Y1696" s="8">
        <v>40.340000000000003</v>
      </c>
      <c r="Z1696" s="47">
        <v>3640</v>
      </c>
      <c r="AA1696" s="11" t="s">
        <v>6749</v>
      </c>
      <c r="AB1696" s="11" t="s">
        <v>2846</v>
      </c>
      <c r="AC1696" s="47" t="s">
        <v>9847</v>
      </c>
      <c r="AD1696" s="74" t="s">
        <v>6771</v>
      </c>
      <c r="AE1696" s="46" t="s">
        <v>8503</v>
      </c>
      <c r="AF1696" s="82">
        <v>33</v>
      </c>
      <c r="AG1696" s="80" t="s">
        <v>85</v>
      </c>
      <c r="AH1696" s="80" t="s">
        <v>85</v>
      </c>
      <c r="AI1696" s="73" t="s">
        <v>2863</v>
      </c>
      <c r="AJ1696" s="80" t="s">
        <v>85</v>
      </c>
      <c r="AK1696" s="9" t="s">
        <v>85</v>
      </c>
      <c r="AL1696" s="13" t="s">
        <v>237</v>
      </c>
      <c r="AM1696" s="38" t="s">
        <v>85</v>
      </c>
      <c r="AN1696" s="38" t="s">
        <v>85</v>
      </c>
      <c r="AO1696" s="38" t="s">
        <v>85</v>
      </c>
      <c r="AP1696" s="75">
        <v>16.2</v>
      </c>
      <c r="AQ1696" s="75">
        <v>60</v>
      </c>
      <c r="AR1696" s="3">
        <v>200</v>
      </c>
      <c r="AS1696" s="34">
        <v>0</v>
      </c>
      <c r="AT1696" s="34">
        <v>0</v>
      </c>
      <c r="AU1696" s="34">
        <v>34</v>
      </c>
      <c r="AV1696" s="34">
        <v>81</v>
      </c>
      <c r="AW1696" s="34">
        <v>249</v>
      </c>
      <c r="AX1696" s="94">
        <v>248</v>
      </c>
      <c r="AY1696" s="381">
        <v>126.6</v>
      </c>
      <c r="AZ1696" s="382">
        <v>85</v>
      </c>
      <c r="BA1696" s="382">
        <v>85</v>
      </c>
      <c r="BB1696" s="49">
        <v>31</v>
      </c>
      <c r="BC1696" s="48">
        <v>1.22</v>
      </c>
      <c r="BD1696" s="3" t="s">
        <v>85</v>
      </c>
      <c r="BE1696" s="412" t="s">
        <v>85</v>
      </c>
      <c r="BF1696" s="3" t="s">
        <v>85</v>
      </c>
      <c r="BG1696" s="412" t="s">
        <v>85</v>
      </c>
      <c r="BH1696" s="70">
        <v>45</v>
      </c>
      <c r="BI1696" s="50">
        <v>23.228346456692901</v>
      </c>
      <c r="BJ1696" s="50">
        <v>23.228346456692901</v>
      </c>
      <c r="BK1696" s="50">
        <v>12.9133858267717</v>
      </c>
      <c r="BL1696" s="357">
        <v>0.11417680000000027</v>
      </c>
      <c r="BM1696" s="408">
        <v>20</v>
      </c>
      <c r="BN1696" s="107" t="s">
        <v>3771</v>
      </c>
      <c r="BO1696" s="46" t="s">
        <v>3891</v>
      </c>
      <c r="BP1696" s="29" t="s">
        <v>3907</v>
      </c>
      <c r="BQ1696" s="29" t="s">
        <v>10139</v>
      </c>
      <c r="BR1696" s="29" t="s">
        <v>6786</v>
      </c>
      <c r="BS1696" s="29" t="s">
        <v>6576</v>
      </c>
      <c r="BT1696" s="74" t="s">
        <v>4101</v>
      </c>
      <c r="BU1696" s="74" t="s">
        <v>3909</v>
      </c>
      <c r="BV1696" s="74" t="s">
        <v>6577</v>
      </c>
      <c r="BW1696" s="74"/>
      <c r="BX1696" s="74"/>
      <c r="BY1696" s="74"/>
      <c r="BZ1696" s="300" t="s">
        <v>8041</v>
      </c>
      <c r="CA1696" s="363" t="s">
        <v>8042</v>
      </c>
      <c r="CB1696" s="300" t="s">
        <v>8043</v>
      </c>
      <c r="CC1696" s="363" t="s">
        <v>8044</v>
      </c>
      <c r="CD1696" s="311" t="str">
        <f t="shared" si="192"/>
        <v>DISCONTINUED - MR323, 20x10, -18mm Offset, 8x6.5, 130.81mm Centerbore, Gloss Bronze</v>
      </c>
      <c r="CE1696" s="311" t="s">
        <v>3721</v>
      </c>
      <c r="CF1696" s="311" t="s">
        <v>3720</v>
      </c>
      <c r="CG1696" s="300" t="str">
        <f t="shared" si="193"/>
        <v>STREET (3XX)</v>
      </c>
    </row>
    <row r="1697" spans="1:87" s="36" customFormat="1" ht="15" customHeight="1">
      <c r="A1697" s="571">
        <f t="shared" si="194"/>
        <v>1694</v>
      </c>
      <c r="B1697" s="4" t="s">
        <v>84</v>
      </c>
      <c r="C1697" s="92" t="s">
        <v>1055</v>
      </c>
      <c r="D1697" s="3" t="s">
        <v>1113</v>
      </c>
      <c r="E1697" s="84" t="s">
        <v>10756</v>
      </c>
      <c r="F1697" s="84" t="s">
        <v>10756</v>
      </c>
      <c r="G1697" s="83" t="s">
        <v>1095</v>
      </c>
      <c r="H1697" s="83"/>
      <c r="I1697" s="72" t="s">
        <v>4429</v>
      </c>
      <c r="J1697" s="305">
        <v>44133.670706018522</v>
      </c>
      <c r="K1697" s="417">
        <v>46143</v>
      </c>
      <c r="L1697" s="282" t="s">
        <v>1239</v>
      </c>
      <c r="M1697" s="328">
        <v>377</v>
      </c>
      <c r="N1697" s="85"/>
      <c r="O1697" s="409"/>
      <c r="P1697" s="5">
        <v>15</v>
      </c>
      <c r="Q1697" s="70">
        <v>6</v>
      </c>
      <c r="R1697" s="92" t="s">
        <v>1682</v>
      </c>
      <c r="S1697" s="5">
        <v>4</v>
      </c>
      <c r="T1697" s="5">
        <v>136</v>
      </c>
      <c r="U1697" s="5">
        <v>53</v>
      </c>
      <c r="V1697" s="17">
        <v>5.4</v>
      </c>
      <c r="W1697" s="5" t="s">
        <v>2038</v>
      </c>
      <c r="X1697" s="17">
        <v>106</v>
      </c>
      <c r="Y1697" s="6">
        <v>19.690000000000001</v>
      </c>
      <c r="Z1697" s="47">
        <v>1600</v>
      </c>
      <c r="AA1697" s="72" t="s">
        <v>5152</v>
      </c>
      <c r="AB1697" s="71" t="s">
        <v>2850</v>
      </c>
      <c r="AC1697" s="47" t="s">
        <v>10757</v>
      </c>
      <c r="AD1697" s="2" t="s">
        <v>1581</v>
      </c>
      <c r="AE1697" s="46" t="s">
        <v>8503</v>
      </c>
      <c r="AF1697" s="82">
        <v>22</v>
      </c>
      <c r="AG1697" s="80" t="s">
        <v>85</v>
      </c>
      <c r="AH1697" s="2" t="s">
        <v>85</v>
      </c>
      <c r="AI1697" s="2" t="s">
        <v>2859</v>
      </c>
      <c r="AJ1697" s="2" t="s">
        <v>85</v>
      </c>
      <c r="AK1697" s="9" t="s">
        <v>85</v>
      </c>
      <c r="AL1697" s="74" t="s">
        <v>237</v>
      </c>
      <c r="AM1697" s="74" t="s">
        <v>85</v>
      </c>
      <c r="AN1697" s="38" t="s">
        <v>85</v>
      </c>
      <c r="AO1697" s="74" t="s">
        <v>85</v>
      </c>
      <c r="AP1697" s="74">
        <v>14.1</v>
      </c>
      <c r="AQ1697" s="74">
        <v>60</v>
      </c>
      <c r="AR1697" s="74">
        <v>180</v>
      </c>
      <c r="AS1697" s="25">
        <v>0</v>
      </c>
      <c r="AT1697" s="25">
        <v>4</v>
      </c>
      <c r="AU1697" s="25">
        <v>4.7</v>
      </c>
      <c r="AV1697" s="25">
        <v>0.75</v>
      </c>
      <c r="AW1697" s="25">
        <v>175</v>
      </c>
      <c r="AX1697" s="25">
        <v>161</v>
      </c>
      <c r="AY1697" s="77">
        <v>100</v>
      </c>
      <c r="AZ1697" s="49">
        <v>24.5</v>
      </c>
      <c r="BA1697" s="49">
        <v>46.5</v>
      </c>
      <c r="BB1697" s="49">
        <v>0</v>
      </c>
      <c r="BC1697" s="48">
        <v>0</v>
      </c>
      <c r="BD1697" s="3" t="s">
        <v>3189</v>
      </c>
      <c r="BE1697" s="412">
        <v>99</v>
      </c>
      <c r="BF1697" s="3" t="s">
        <v>1479</v>
      </c>
      <c r="BG1697" s="412">
        <v>11</v>
      </c>
      <c r="BH1697" s="70">
        <v>25</v>
      </c>
      <c r="BI1697" s="50">
        <v>17.91</v>
      </c>
      <c r="BJ1697" s="50">
        <v>17.91</v>
      </c>
      <c r="BK1697" s="50">
        <v>9.58</v>
      </c>
      <c r="BL1697" s="357">
        <v>5.0356765937363469E-2</v>
      </c>
      <c r="BM1697" s="5">
        <v>48</v>
      </c>
      <c r="BN1697" s="107" t="s">
        <v>3771</v>
      </c>
      <c r="BO1697" s="46" t="s">
        <v>3891</v>
      </c>
      <c r="BP1697" s="74" t="s">
        <v>3907</v>
      </c>
      <c r="BQ1697" s="44" t="s">
        <v>4615</v>
      </c>
      <c r="BR1697" s="44" t="s">
        <v>3932</v>
      </c>
      <c r="BS1697" s="74" t="s">
        <v>5167</v>
      </c>
      <c r="BT1697" s="74" t="s">
        <v>5168</v>
      </c>
      <c r="BU1697" s="74" t="s">
        <v>4616</v>
      </c>
      <c r="BV1697" s="74" t="s">
        <v>5169</v>
      </c>
      <c r="BW1697" s="74"/>
      <c r="BX1697" s="74"/>
      <c r="BY1697" s="74"/>
      <c r="BZ1697" s="300" t="s">
        <v>6433</v>
      </c>
      <c r="CA1697" s="356" t="s">
        <v>8254</v>
      </c>
      <c r="CB1697" s="300" t="s">
        <v>6435</v>
      </c>
      <c r="CC1697" s="356" t="s">
        <v>8255</v>
      </c>
      <c r="CD1697" s="311" t="str">
        <f t="shared" si="192"/>
        <v>DISCONTINUED - MR401 UTV Beadlock, 15x6, 5+1/+53mm Offset, 4x136, 106mm Centerbore, Titanium - Matte Black Ring, w/ BH-H24100</v>
      </c>
      <c r="CE1697" s="311" t="s">
        <v>3721</v>
      </c>
      <c r="CF1697" s="311" t="s">
        <v>3720</v>
      </c>
      <c r="CG1697" s="300" t="str">
        <f t="shared" si="193"/>
        <v>UTV (4XX)</v>
      </c>
    </row>
    <row r="1698" spans="1:87" s="36" customFormat="1" ht="15" customHeight="1">
      <c r="A1698" s="571">
        <f t="shared" si="194"/>
        <v>1695</v>
      </c>
      <c r="B1698" s="4" t="s">
        <v>84</v>
      </c>
      <c r="C1698" s="92" t="s">
        <v>1055</v>
      </c>
      <c r="D1698" s="5" t="s">
        <v>5415</v>
      </c>
      <c r="E1698" s="84" t="s">
        <v>10758</v>
      </c>
      <c r="F1698" s="84" t="s">
        <v>10758</v>
      </c>
      <c r="G1698" s="83"/>
      <c r="H1698" s="83"/>
      <c r="I1698" s="72" t="s">
        <v>4604</v>
      </c>
      <c r="J1698" s="305">
        <v>44215.495735983794</v>
      </c>
      <c r="K1698" s="417">
        <v>46143</v>
      </c>
      <c r="L1698" s="282" t="s">
        <v>1239</v>
      </c>
      <c r="M1698" s="328">
        <v>240</v>
      </c>
      <c r="N1698" s="85"/>
      <c r="O1698" s="409"/>
      <c r="P1698" s="5">
        <v>15</v>
      </c>
      <c r="Q1698" s="70">
        <v>6</v>
      </c>
      <c r="R1698" s="92" t="s">
        <v>1756</v>
      </c>
      <c r="S1698" s="5">
        <v>5</v>
      </c>
      <c r="T1698" s="5">
        <v>4.5</v>
      </c>
      <c r="U1698" s="5">
        <v>51</v>
      </c>
      <c r="V1698" s="17">
        <v>5.5</v>
      </c>
      <c r="W1698" s="5" t="s">
        <v>2038</v>
      </c>
      <c r="X1698" s="17">
        <v>77</v>
      </c>
      <c r="Y1698" s="70">
        <v>17.27</v>
      </c>
      <c r="Z1698" s="47">
        <v>1600</v>
      </c>
      <c r="AA1698" s="72" t="s">
        <v>4426</v>
      </c>
      <c r="AB1698" s="72" t="s">
        <v>4427</v>
      </c>
      <c r="AC1698" s="47" t="s">
        <v>10759</v>
      </c>
      <c r="AD1698" s="2" t="s">
        <v>85</v>
      </c>
      <c r="AE1698" s="46" t="s">
        <v>8675</v>
      </c>
      <c r="AF1698" s="82" t="s">
        <v>85</v>
      </c>
      <c r="AG1698" s="2" t="s">
        <v>85</v>
      </c>
      <c r="AH1698" s="2" t="s">
        <v>85</v>
      </c>
      <c r="AI1698" s="73" t="s">
        <v>85</v>
      </c>
      <c r="AJ1698" s="2" t="s">
        <v>85</v>
      </c>
      <c r="AK1698" s="9" t="s">
        <v>85</v>
      </c>
      <c r="AL1698" s="74" t="s">
        <v>237</v>
      </c>
      <c r="AM1698" s="74" t="s">
        <v>85</v>
      </c>
      <c r="AN1698" s="38" t="s">
        <v>85</v>
      </c>
      <c r="AO1698" s="74" t="s">
        <v>85</v>
      </c>
      <c r="AP1698" s="74">
        <v>14.1</v>
      </c>
      <c r="AQ1698" s="74">
        <v>60</v>
      </c>
      <c r="AR1698" s="74">
        <v>191</v>
      </c>
      <c r="AS1698" s="25">
        <v>0</v>
      </c>
      <c r="AT1698" s="25">
        <v>3</v>
      </c>
      <c r="AU1698" s="25">
        <v>15</v>
      </c>
      <c r="AV1698" s="25">
        <v>16</v>
      </c>
      <c r="AW1698" s="25">
        <v>171</v>
      </c>
      <c r="AX1698" s="25">
        <v>167</v>
      </c>
      <c r="AY1698" s="77" t="s">
        <v>85</v>
      </c>
      <c r="AZ1698" s="49" t="s">
        <v>85</v>
      </c>
      <c r="BA1698" s="49" t="s">
        <v>85</v>
      </c>
      <c r="BB1698" s="49">
        <v>0</v>
      </c>
      <c r="BC1698" s="48">
        <v>0</v>
      </c>
      <c r="BD1698" s="3" t="s">
        <v>85</v>
      </c>
      <c r="BE1698" s="412" t="s">
        <v>85</v>
      </c>
      <c r="BF1698" s="3" t="s">
        <v>85</v>
      </c>
      <c r="BG1698" s="412" t="s">
        <v>85</v>
      </c>
      <c r="BH1698" s="70">
        <v>22</v>
      </c>
      <c r="BI1698" s="50">
        <v>17.8740157480315</v>
      </c>
      <c r="BJ1698" s="50">
        <v>17.8740157480315</v>
      </c>
      <c r="BK1698" s="50">
        <v>9.0944881889763796</v>
      </c>
      <c r="BL1698" s="357">
        <v>4.761279600000002E-2</v>
      </c>
      <c r="BM1698" s="5">
        <v>48</v>
      </c>
      <c r="BN1698" s="107" t="s">
        <v>10337</v>
      </c>
      <c r="BO1698" s="46" t="s">
        <v>3891</v>
      </c>
      <c r="BP1698" s="74" t="s">
        <v>4730</v>
      </c>
      <c r="BQ1698" s="74" t="s">
        <v>3907</v>
      </c>
      <c r="BR1698" s="74" t="s">
        <v>5161</v>
      </c>
      <c r="BS1698" s="74" t="s">
        <v>2734</v>
      </c>
      <c r="BT1698" s="74" t="s">
        <v>4116</v>
      </c>
      <c r="BU1698" s="74"/>
      <c r="BV1698" s="74"/>
      <c r="BW1698" s="74"/>
      <c r="BX1698" s="74"/>
      <c r="BY1698" s="74"/>
      <c r="BZ1698" s="300" t="s">
        <v>8114</v>
      </c>
      <c r="CA1698" s="356" t="s">
        <v>8115</v>
      </c>
      <c r="CB1698" s="300"/>
      <c r="CC1698" s="312"/>
      <c r="CD1698" s="311" t="str">
        <f t="shared" si="192"/>
        <v>DISCONTINUED - MR407 Bead Grip, 15x6, 5+1/+51mm Offset, 5x4.5, 77mm Centerbore, Bahia Blue</v>
      </c>
      <c r="CE1698" s="311" t="s">
        <v>3721</v>
      </c>
      <c r="CF1698" s="311" t="s">
        <v>3720</v>
      </c>
      <c r="CG1698" s="300" t="str">
        <f t="shared" si="193"/>
        <v>UTV (4XX)</v>
      </c>
    </row>
    <row r="1699" spans="1:87" s="36" customFormat="1" ht="15" customHeight="1">
      <c r="A1699" s="571">
        <f t="shared" si="194"/>
        <v>1696</v>
      </c>
      <c r="B1699" s="4" t="s">
        <v>84</v>
      </c>
      <c r="C1699" s="92" t="s">
        <v>1055</v>
      </c>
      <c r="D1699" s="5" t="s">
        <v>5416</v>
      </c>
      <c r="E1699" s="84" t="s">
        <v>10760</v>
      </c>
      <c r="F1699" s="84" t="s">
        <v>10760</v>
      </c>
      <c r="G1699" s="83"/>
      <c r="H1699" s="83"/>
      <c r="I1699" s="72" t="s">
        <v>2614</v>
      </c>
      <c r="J1699" s="305">
        <v>43418.68204861111</v>
      </c>
      <c r="K1699" s="417">
        <v>46143</v>
      </c>
      <c r="L1699" s="282" t="s">
        <v>1239</v>
      </c>
      <c r="M1699" s="328">
        <v>230</v>
      </c>
      <c r="N1699" s="85"/>
      <c r="O1699" s="409"/>
      <c r="P1699" s="5">
        <v>15</v>
      </c>
      <c r="Q1699" s="70">
        <v>7</v>
      </c>
      <c r="R1699" s="92" t="s">
        <v>1682</v>
      </c>
      <c r="S1699" s="5">
        <v>4</v>
      </c>
      <c r="T1699" s="5">
        <v>136</v>
      </c>
      <c r="U1699" s="5">
        <v>38</v>
      </c>
      <c r="V1699" s="17">
        <v>5.5</v>
      </c>
      <c r="W1699" s="5" t="s">
        <v>166</v>
      </c>
      <c r="X1699" s="17">
        <v>106.25</v>
      </c>
      <c r="Y1699" s="8">
        <v>16.2</v>
      </c>
      <c r="Z1699" s="47">
        <v>1600</v>
      </c>
      <c r="AA1699" s="72" t="s">
        <v>2597</v>
      </c>
      <c r="AB1699" s="72" t="s">
        <v>2849</v>
      </c>
      <c r="AC1699" s="47" t="s">
        <v>9858</v>
      </c>
      <c r="AD1699" s="2" t="s">
        <v>3945</v>
      </c>
      <c r="AE1699" s="46" t="s">
        <v>8501</v>
      </c>
      <c r="AF1699" s="82">
        <v>22</v>
      </c>
      <c r="AG1699" s="80" t="s">
        <v>85</v>
      </c>
      <c r="AH1699" s="80" t="s">
        <v>85</v>
      </c>
      <c r="AI1699" s="73" t="s">
        <v>85</v>
      </c>
      <c r="AJ1699" s="2" t="s">
        <v>85</v>
      </c>
      <c r="AK1699" s="9" t="s">
        <v>85</v>
      </c>
      <c r="AL1699" s="74" t="s">
        <v>237</v>
      </c>
      <c r="AM1699" s="74" t="s">
        <v>85</v>
      </c>
      <c r="AN1699" s="38" t="s">
        <v>85</v>
      </c>
      <c r="AO1699" s="74" t="s">
        <v>85</v>
      </c>
      <c r="AP1699" s="74">
        <v>14.1</v>
      </c>
      <c r="AQ1699" s="74">
        <v>60</v>
      </c>
      <c r="AR1699" s="74">
        <v>180</v>
      </c>
      <c r="AS1699" s="25">
        <v>0</v>
      </c>
      <c r="AT1699" s="25">
        <v>8</v>
      </c>
      <c r="AU1699" s="25">
        <v>14.7</v>
      </c>
      <c r="AV1699" s="25">
        <v>7</v>
      </c>
      <c r="AW1699" s="25">
        <v>168</v>
      </c>
      <c r="AX1699" s="25">
        <v>166</v>
      </c>
      <c r="AY1699" s="77">
        <v>96</v>
      </c>
      <c r="AZ1699" s="49">
        <v>39</v>
      </c>
      <c r="BA1699" s="49">
        <v>39</v>
      </c>
      <c r="BB1699" s="49">
        <v>58</v>
      </c>
      <c r="BC1699" s="48">
        <v>2.2799999999999998</v>
      </c>
      <c r="BD1699" s="3" t="s">
        <v>85</v>
      </c>
      <c r="BE1699" s="412" t="s">
        <v>85</v>
      </c>
      <c r="BF1699" s="3" t="s">
        <v>85</v>
      </c>
      <c r="BG1699" s="412" t="s">
        <v>85</v>
      </c>
      <c r="BH1699" s="70">
        <v>21</v>
      </c>
      <c r="BI1699" s="50">
        <v>17.8740157480315</v>
      </c>
      <c r="BJ1699" s="50">
        <v>17.8740157480315</v>
      </c>
      <c r="BK1699" s="50">
        <v>9.8425196850393704</v>
      </c>
      <c r="BL1699" s="357">
        <v>5.1529000000000012E-2</v>
      </c>
      <c r="BM1699" s="5">
        <v>48</v>
      </c>
      <c r="BN1699" s="107" t="s">
        <v>3771</v>
      </c>
      <c r="BO1699" s="46" t="s">
        <v>3891</v>
      </c>
      <c r="BP1699" s="74" t="s">
        <v>4730</v>
      </c>
      <c r="BQ1699" s="74" t="s">
        <v>3907</v>
      </c>
      <c r="BR1699" s="74" t="s">
        <v>5142</v>
      </c>
      <c r="BS1699" s="74" t="s">
        <v>2734</v>
      </c>
      <c r="BT1699" s="74" t="s">
        <v>5140</v>
      </c>
      <c r="BU1699" s="74" t="s">
        <v>5141</v>
      </c>
      <c r="BV1699" s="74"/>
      <c r="BW1699" s="74"/>
      <c r="BX1699" s="74"/>
      <c r="BY1699" s="74"/>
      <c r="BZ1699" s="300" t="s">
        <v>6410</v>
      </c>
      <c r="CA1699" s="356" t="s">
        <v>7322</v>
      </c>
      <c r="CB1699" s="300" t="s">
        <v>6412</v>
      </c>
      <c r="CC1699" s="356" t="s">
        <v>7323</v>
      </c>
      <c r="CD1699" s="311" t="str">
        <f t="shared" si="192"/>
        <v>DISCONTINUED - MR409 Bead Grip, 15x7, 5+2/+38mm Offset, 4x136, 106.25mm Centerbore, Steel Grey</v>
      </c>
      <c r="CE1699" s="311" t="s">
        <v>3721</v>
      </c>
      <c r="CF1699" s="311" t="s">
        <v>3720</v>
      </c>
      <c r="CG1699" s="300" t="str">
        <f t="shared" si="193"/>
        <v>UTV (4XX)</v>
      </c>
    </row>
    <row r="1700" spans="1:87" s="36" customFormat="1" ht="15" customHeight="1">
      <c r="A1700" s="571">
        <f t="shared" si="194"/>
        <v>1697</v>
      </c>
      <c r="B1700" s="4" t="s">
        <v>84</v>
      </c>
      <c r="C1700" s="92" t="s">
        <v>1055</v>
      </c>
      <c r="D1700" s="5" t="s">
        <v>5416</v>
      </c>
      <c r="E1700" s="84" t="s">
        <v>10761</v>
      </c>
      <c r="F1700" s="84" t="s">
        <v>10761</v>
      </c>
      <c r="G1700" s="83"/>
      <c r="H1700" s="83"/>
      <c r="I1700" s="72" t="s">
        <v>2617</v>
      </c>
      <c r="J1700" s="305">
        <v>43418.683831018519</v>
      </c>
      <c r="K1700" s="417">
        <v>46143</v>
      </c>
      <c r="L1700" s="282" t="s">
        <v>1239</v>
      </c>
      <c r="M1700" s="328">
        <v>240</v>
      </c>
      <c r="N1700" s="85"/>
      <c r="O1700" s="409"/>
      <c r="P1700" s="5">
        <v>15</v>
      </c>
      <c r="Q1700" s="70">
        <v>8</v>
      </c>
      <c r="R1700" s="92" t="s">
        <v>1682</v>
      </c>
      <c r="S1700" s="5">
        <v>4</v>
      </c>
      <c r="T1700" s="5">
        <v>136</v>
      </c>
      <c r="U1700" s="5">
        <v>0</v>
      </c>
      <c r="V1700" s="17">
        <v>4.5</v>
      </c>
      <c r="W1700" s="5" t="s">
        <v>171</v>
      </c>
      <c r="X1700" s="17">
        <v>106.25</v>
      </c>
      <c r="Y1700" s="8">
        <v>16.28</v>
      </c>
      <c r="Z1700" s="47">
        <v>1600</v>
      </c>
      <c r="AA1700" s="72" t="s">
        <v>2165</v>
      </c>
      <c r="AB1700" s="72" t="s">
        <v>2845</v>
      </c>
      <c r="AC1700" s="47" t="s">
        <v>9925</v>
      </c>
      <c r="AD1700" s="2" t="s">
        <v>3945</v>
      </c>
      <c r="AE1700" s="46" t="s">
        <v>8501</v>
      </c>
      <c r="AF1700" s="82">
        <v>22</v>
      </c>
      <c r="AG1700" s="80" t="s">
        <v>85</v>
      </c>
      <c r="AH1700" s="80" t="s">
        <v>85</v>
      </c>
      <c r="AI1700" s="73" t="s">
        <v>85</v>
      </c>
      <c r="AJ1700" s="2" t="s">
        <v>85</v>
      </c>
      <c r="AK1700" s="9" t="s">
        <v>85</v>
      </c>
      <c r="AL1700" s="74" t="s">
        <v>237</v>
      </c>
      <c r="AM1700" s="74" t="s">
        <v>85</v>
      </c>
      <c r="AN1700" s="38" t="s">
        <v>85</v>
      </c>
      <c r="AO1700" s="74" t="s">
        <v>85</v>
      </c>
      <c r="AP1700" s="74">
        <v>14.1</v>
      </c>
      <c r="AQ1700" s="74">
        <v>60</v>
      </c>
      <c r="AR1700" s="74">
        <v>180</v>
      </c>
      <c r="AS1700" s="25">
        <v>0</v>
      </c>
      <c r="AT1700" s="25">
        <v>17.5</v>
      </c>
      <c r="AU1700" s="25">
        <v>29</v>
      </c>
      <c r="AV1700" s="25">
        <v>24</v>
      </c>
      <c r="AW1700" s="25">
        <v>174.6</v>
      </c>
      <c r="AX1700" s="25">
        <v>167</v>
      </c>
      <c r="AY1700" s="77">
        <v>96</v>
      </c>
      <c r="AZ1700" s="49">
        <v>37.799999999999997</v>
      </c>
      <c r="BA1700" s="49">
        <v>38</v>
      </c>
      <c r="BB1700" s="49">
        <v>80</v>
      </c>
      <c r="BC1700" s="48">
        <v>3.15</v>
      </c>
      <c r="BD1700" s="3" t="s">
        <v>85</v>
      </c>
      <c r="BE1700" s="412" t="s">
        <v>85</v>
      </c>
      <c r="BF1700" s="3" t="s">
        <v>85</v>
      </c>
      <c r="BG1700" s="412" t="s">
        <v>85</v>
      </c>
      <c r="BH1700" s="70">
        <v>21</v>
      </c>
      <c r="BI1700" s="50">
        <v>17.8740157480315</v>
      </c>
      <c r="BJ1700" s="50">
        <v>17.8740157480315</v>
      </c>
      <c r="BK1700" s="50">
        <v>10.944881889763799</v>
      </c>
      <c r="BL1700" s="357">
        <v>5.7300248000000116E-2</v>
      </c>
      <c r="BM1700" s="5">
        <v>48</v>
      </c>
      <c r="BN1700" s="107" t="s">
        <v>3771</v>
      </c>
      <c r="BO1700" s="46" t="s">
        <v>3891</v>
      </c>
      <c r="BP1700" s="74" t="s">
        <v>4730</v>
      </c>
      <c r="BQ1700" s="74" t="s">
        <v>3907</v>
      </c>
      <c r="BR1700" s="74" t="s">
        <v>5142</v>
      </c>
      <c r="BS1700" s="74" t="s">
        <v>2734</v>
      </c>
      <c r="BT1700" s="74" t="s">
        <v>5140</v>
      </c>
      <c r="BU1700" s="74" t="s">
        <v>5141</v>
      </c>
      <c r="BV1700" s="74"/>
      <c r="BW1700" s="74"/>
      <c r="BX1700" s="74"/>
      <c r="BY1700" s="74"/>
      <c r="BZ1700" s="300" t="s">
        <v>6404</v>
      </c>
      <c r="CA1700" s="356" t="s">
        <v>7346</v>
      </c>
      <c r="CB1700" s="300" t="s">
        <v>6408</v>
      </c>
      <c r="CC1700" s="356" t="s">
        <v>7347</v>
      </c>
      <c r="CD1700" s="311" t="str">
        <f t="shared" si="192"/>
        <v>DISCONTINUED - MR409 Bead Grip, 15x8, 4+4/0mm Offset, 4x136, 106.25mm Centerbore, Matte Black</v>
      </c>
      <c r="CE1700" s="311" t="s">
        <v>3721</v>
      </c>
      <c r="CF1700" s="311" t="s">
        <v>3720</v>
      </c>
      <c r="CG1700" s="300" t="str">
        <f t="shared" si="193"/>
        <v>UTV (4XX)</v>
      </c>
    </row>
    <row r="1701" spans="1:87" s="36" customFormat="1" ht="15" customHeight="1">
      <c r="A1701" s="571">
        <f t="shared" si="194"/>
        <v>1698</v>
      </c>
      <c r="B1701" s="4" t="s">
        <v>84</v>
      </c>
      <c r="C1701" s="92" t="s">
        <v>1055</v>
      </c>
      <c r="D1701" s="5" t="s">
        <v>5418</v>
      </c>
      <c r="E1701" s="84" t="s">
        <v>10762</v>
      </c>
      <c r="F1701" s="84" t="s">
        <v>10762</v>
      </c>
      <c r="G1701" s="83"/>
      <c r="H1701" s="83"/>
      <c r="I1701" s="72" t="s">
        <v>3321</v>
      </c>
      <c r="J1701" s="299">
        <v>43714</v>
      </c>
      <c r="K1701" s="417">
        <v>46143</v>
      </c>
      <c r="L1701" s="282" t="s">
        <v>1239</v>
      </c>
      <c r="M1701" s="328">
        <v>209</v>
      </c>
      <c r="N1701" s="85"/>
      <c r="O1701" s="409"/>
      <c r="P1701" s="5">
        <v>14</v>
      </c>
      <c r="Q1701" s="70">
        <v>7</v>
      </c>
      <c r="R1701" s="92" t="s">
        <v>1683</v>
      </c>
      <c r="S1701" s="5">
        <v>4</v>
      </c>
      <c r="T1701" s="5">
        <v>156</v>
      </c>
      <c r="U1701" s="5">
        <v>13</v>
      </c>
      <c r="V1701" s="17">
        <v>4.5</v>
      </c>
      <c r="W1701" s="5" t="s">
        <v>168</v>
      </c>
      <c r="X1701" s="17">
        <v>132</v>
      </c>
      <c r="Y1701" s="8">
        <v>13.26</v>
      </c>
      <c r="Z1701" s="47">
        <v>1600</v>
      </c>
      <c r="AA1701" s="72" t="s">
        <v>2516</v>
      </c>
      <c r="AB1701" s="72" t="s">
        <v>2850</v>
      </c>
      <c r="AC1701" s="47" t="s">
        <v>9772</v>
      </c>
      <c r="AD1701" s="2" t="s">
        <v>3942</v>
      </c>
      <c r="AE1701" s="46" t="s">
        <v>8501</v>
      </c>
      <c r="AF1701" s="82">
        <v>22</v>
      </c>
      <c r="AG1701" s="80" t="s">
        <v>85</v>
      </c>
      <c r="AH1701" s="80" t="s">
        <v>85</v>
      </c>
      <c r="AI1701" s="80" t="s">
        <v>85</v>
      </c>
      <c r="AJ1701" s="80" t="s">
        <v>85</v>
      </c>
      <c r="AK1701" s="9" t="s">
        <v>85</v>
      </c>
      <c r="AL1701" s="74" t="s">
        <v>237</v>
      </c>
      <c r="AM1701" s="74" t="s">
        <v>85</v>
      </c>
      <c r="AN1701" s="38" t="s">
        <v>85</v>
      </c>
      <c r="AO1701" s="74" t="s">
        <v>85</v>
      </c>
      <c r="AP1701" s="74">
        <v>14.1</v>
      </c>
      <c r="AQ1701" s="74">
        <v>60</v>
      </c>
      <c r="AR1701" s="74">
        <v>180</v>
      </c>
      <c r="AS1701" s="25">
        <v>0</v>
      </c>
      <c r="AT1701" s="25">
        <v>11</v>
      </c>
      <c r="AU1701" s="25">
        <v>23</v>
      </c>
      <c r="AV1701" s="25">
        <v>11</v>
      </c>
      <c r="AW1701" s="25">
        <v>166</v>
      </c>
      <c r="AX1701" s="25">
        <v>165</v>
      </c>
      <c r="AY1701" s="77">
        <v>115</v>
      </c>
      <c r="AZ1701" s="49">
        <v>40</v>
      </c>
      <c r="BA1701" s="49">
        <v>40</v>
      </c>
      <c r="BB1701" s="49">
        <v>44</v>
      </c>
      <c r="BC1701" s="48">
        <v>1.73</v>
      </c>
      <c r="BD1701" s="3" t="s">
        <v>85</v>
      </c>
      <c r="BE1701" s="412" t="s">
        <v>85</v>
      </c>
      <c r="BF1701" s="3" t="s">
        <v>85</v>
      </c>
      <c r="BG1701" s="412" t="s">
        <v>85</v>
      </c>
      <c r="BH1701" s="70">
        <v>18</v>
      </c>
      <c r="BI1701" s="50">
        <v>16.8503937007874</v>
      </c>
      <c r="BJ1701" s="50">
        <v>16.8503937007874</v>
      </c>
      <c r="BK1701" s="50">
        <v>9.8425196850393704</v>
      </c>
      <c r="BL1701" s="357">
        <v>4.5795999999999983E-2</v>
      </c>
      <c r="BM1701" s="5">
        <v>48</v>
      </c>
      <c r="BN1701" s="107" t="s">
        <v>3771</v>
      </c>
      <c r="BO1701" s="46" t="s">
        <v>3891</v>
      </c>
      <c r="BP1701" s="74" t="s">
        <v>4730</v>
      </c>
      <c r="BQ1701" s="74" t="s">
        <v>3907</v>
      </c>
      <c r="BR1701" s="74" t="s">
        <v>5163</v>
      </c>
      <c r="BS1701" s="74" t="s">
        <v>2734</v>
      </c>
      <c r="BT1701" s="74" t="s">
        <v>4116</v>
      </c>
      <c r="BU1701" s="74" t="s">
        <v>5141</v>
      </c>
      <c r="BV1701" s="74"/>
      <c r="BW1701" s="74"/>
      <c r="BX1701" s="74"/>
      <c r="BY1701" s="74"/>
      <c r="BZ1701" s="300" t="s">
        <v>8129</v>
      </c>
      <c r="CA1701" s="356" t="s">
        <v>8128</v>
      </c>
      <c r="CB1701" s="300" t="s">
        <v>8130</v>
      </c>
      <c r="CC1701" s="356" t="s">
        <v>8131</v>
      </c>
      <c r="CD1701" s="311" t="str">
        <f t="shared" si="192"/>
        <v>DISCONTINUED - MR411 Bead Grip, 14x7, 4+3/+13mm Offset, 4x156, 132mm Centerbore, Gloss Titanium</v>
      </c>
      <c r="CE1701" s="311" t="s">
        <v>3721</v>
      </c>
      <c r="CF1701" s="311" t="s">
        <v>3720</v>
      </c>
      <c r="CG1701" s="300" t="str">
        <f t="shared" si="193"/>
        <v>UTV (4XX)</v>
      </c>
    </row>
    <row r="1702" spans="1:87" s="36" customFormat="1" ht="15" customHeight="1">
      <c r="A1702" s="571">
        <f t="shared" si="194"/>
        <v>1699</v>
      </c>
      <c r="B1702" s="4" t="s">
        <v>84</v>
      </c>
      <c r="C1702" s="92" t="s">
        <v>1055</v>
      </c>
      <c r="D1702" s="5" t="s">
        <v>5521</v>
      </c>
      <c r="E1702" s="84" t="s">
        <v>10763</v>
      </c>
      <c r="F1702" s="84" t="s">
        <v>10763</v>
      </c>
      <c r="G1702" s="83" t="s">
        <v>1095</v>
      </c>
      <c r="H1702" s="83"/>
      <c r="I1702" s="346">
        <v>191682036279</v>
      </c>
      <c r="J1702" s="102">
        <v>45224.461744502318</v>
      </c>
      <c r="K1702" s="417">
        <v>46143</v>
      </c>
      <c r="L1702" s="282" t="s">
        <v>1239</v>
      </c>
      <c r="M1702" s="328">
        <v>786</v>
      </c>
      <c r="N1702" s="85"/>
      <c r="O1702" s="409"/>
      <c r="P1702" s="72">
        <v>15</v>
      </c>
      <c r="Q1702" s="70">
        <v>10</v>
      </c>
      <c r="R1702" s="92" t="s">
        <v>1089</v>
      </c>
      <c r="S1702" s="5">
        <v>6</v>
      </c>
      <c r="T1702" s="5">
        <v>5.5</v>
      </c>
      <c r="U1702" s="72">
        <v>0</v>
      </c>
      <c r="V1702" s="72">
        <v>5.57</v>
      </c>
      <c r="W1702" s="72" t="s">
        <v>178</v>
      </c>
      <c r="X1702" s="17">
        <v>78.3</v>
      </c>
      <c r="Y1702" s="8">
        <v>18.077905499159957</v>
      </c>
      <c r="Z1702" s="47">
        <v>1600</v>
      </c>
      <c r="AA1702" s="72" t="s">
        <v>5043</v>
      </c>
      <c r="AB1702" s="72" t="s">
        <v>5052</v>
      </c>
      <c r="AC1702" s="47" t="s">
        <v>10764</v>
      </c>
      <c r="AD1702" s="82" t="s">
        <v>85</v>
      </c>
      <c r="AE1702" s="46" t="s">
        <v>8675</v>
      </c>
      <c r="AF1702" s="82" t="s">
        <v>85</v>
      </c>
      <c r="AG1702" s="72" t="s">
        <v>85</v>
      </c>
      <c r="AH1702" s="72" t="s">
        <v>85</v>
      </c>
      <c r="AI1702" s="72" t="s">
        <v>85</v>
      </c>
      <c r="AJ1702" s="72" t="s">
        <v>85</v>
      </c>
      <c r="AK1702" s="9" t="s">
        <v>85</v>
      </c>
      <c r="AL1702" s="72" t="s">
        <v>237</v>
      </c>
      <c r="AM1702" s="72" t="s">
        <v>85</v>
      </c>
      <c r="AN1702" s="38" t="s">
        <v>85</v>
      </c>
      <c r="AO1702" s="72" t="s">
        <v>85</v>
      </c>
      <c r="AP1702" s="72">
        <v>14</v>
      </c>
      <c r="AQ1702" s="72">
        <v>60</v>
      </c>
      <c r="AR1702" s="72">
        <v>180</v>
      </c>
      <c r="AS1702" s="25">
        <v>1.4</v>
      </c>
      <c r="AT1702" s="25">
        <v>5.9</v>
      </c>
      <c r="AU1702" s="25">
        <v>22</v>
      </c>
      <c r="AV1702" s="25">
        <v>32.9</v>
      </c>
      <c r="AW1702" s="25">
        <v>181</v>
      </c>
      <c r="AX1702" s="25">
        <v>170</v>
      </c>
      <c r="AY1702" s="77" t="s">
        <v>85</v>
      </c>
      <c r="AZ1702" s="49" t="s">
        <v>85</v>
      </c>
      <c r="BA1702" s="49" t="s">
        <v>85</v>
      </c>
      <c r="BB1702" s="72">
        <v>84</v>
      </c>
      <c r="BC1702" s="48">
        <v>3.31</v>
      </c>
      <c r="BD1702" s="3" t="s">
        <v>5050</v>
      </c>
      <c r="BE1702" s="412">
        <v>189</v>
      </c>
      <c r="BF1702" s="72" t="s">
        <v>1479</v>
      </c>
      <c r="BG1702" s="412">
        <v>11</v>
      </c>
      <c r="BH1702" s="70">
        <v>23</v>
      </c>
      <c r="BI1702" s="50">
        <v>17.8740157480315</v>
      </c>
      <c r="BJ1702" s="50">
        <v>17.8740157480315</v>
      </c>
      <c r="BK1702" s="50">
        <v>12.9133858267717</v>
      </c>
      <c r="BL1702" s="357">
        <v>6.7606048000000252E-2</v>
      </c>
      <c r="BM1702" s="72">
        <v>48</v>
      </c>
      <c r="BN1702" s="107" t="s">
        <v>3771</v>
      </c>
      <c r="BO1702" s="72" t="s">
        <v>3891</v>
      </c>
      <c r="BP1702" s="74" t="s">
        <v>5191</v>
      </c>
      <c r="BQ1702" s="74" t="s">
        <v>5581</v>
      </c>
      <c r="BR1702" s="74" t="s">
        <v>3932</v>
      </c>
      <c r="BS1702" s="74" t="s">
        <v>5583</v>
      </c>
      <c r="BT1702" s="74" t="s">
        <v>5590</v>
      </c>
      <c r="BU1702" s="74" t="s">
        <v>5591</v>
      </c>
      <c r="BV1702" s="74" t="s">
        <v>5586</v>
      </c>
      <c r="BW1702" s="74" t="s">
        <v>5592</v>
      </c>
      <c r="BX1702" s="74"/>
      <c r="BY1702" s="74"/>
      <c r="BZ1702" s="300" t="s">
        <v>8181</v>
      </c>
      <c r="CA1702" s="356" t="s">
        <v>8187</v>
      </c>
      <c r="CB1702" s="300" t="s">
        <v>8185</v>
      </c>
      <c r="CC1702" s="356" t="s">
        <v>8186</v>
      </c>
      <c r="CD1702" s="311" t="str">
        <f t="shared" si="192"/>
        <v>DISCONTINUED - MR413 Beadlock, 15x10, 5+5/0mm Offset, 6x5.5, 78.3mm Centerbore, Polished, w/ BH-H24100</v>
      </c>
      <c r="CE1702" s="311" t="s">
        <v>3721</v>
      </c>
      <c r="CF1702" s="311" t="s">
        <v>3720</v>
      </c>
      <c r="CG1702" s="300" t="str">
        <f t="shared" si="193"/>
        <v>UTV (4XX)</v>
      </c>
    </row>
    <row r="1703" spans="1:87" s="36" customFormat="1" ht="15" customHeight="1">
      <c r="A1703" s="571">
        <f t="shared" si="194"/>
        <v>1700</v>
      </c>
      <c r="B1703" s="4" t="s">
        <v>84</v>
      </c>
      <c r="C1703" s="92" t="s">
        <v>1055</v>
      </c>
      <c r="D1703" s="5" t="s">
        <v>5528</v>
      </c>
      <c r="E1703" s="84" t="s">
        <v>10765</v>
      </c>
      <c r="F1703" s="84" t="s">
        <v>10765</v>
      </c>
      <c r="G1703" s="83"/>
      <c r="H1703" s="83"/>
      <c r="I1703" s="72" t="s">
        <v>5537</v>
      </c>
      <c r="J1703" s="305">
        <v>44580.366284722222</v>
      </c>
      <c r="K1703" s="417">
        <v>46143</v>
      </c>
      <c r="L1703" s="282" t="s">
        <v>1239</v>
      </c>
      <c r="M1703" s="328">
        <v>261</v>
      </c>
      <c r="N1703" s="85"/>
      <c r="O1703" s="409"/>
      <c r="P1703" s="5">
        <v>15</v>
      </c>
      <c r="Q1703" s="70">
        <v>7</v>
      </c>
      <c r="R1703" s="92" t="s">
        <v>1682</v>
      </c>
      <c r="S1703" s="5">
        <v>4</v>
      </c>
      <c r="T1703" s="5">
        <v>136</v>
      </c>
      <c r="U1703" s="5">
        <v>13</v>
      </c>
      <c r="V1703" s="17">
        <v>4.3</v>
      </c>
      <c r="W1703" s="5" t="s">
        <v>168</v>
      </c>
      <c r="X1703" s="17">
        <v>106</v>
      </c>
      <c r="Y1703" s="8">
        <v>14.57</v>
      </c>
      <c r="Z1703" s="47">
        <v>1600</v>
      </c>
      <c r="AA1703" s="72" t="s">
        <v>2165</v>
      </c>
      <c r="AB1703" s="72" t="s">
        <v>2845</v>
      </c>
      <c r="AC1703" s="47" t="s">
        <v>9594</v>
      </c>
      <c r="AD1703" s="2" t="s">
        <v>3945</v>
      </c>
      <c r="AE1703" s="46" t="s">
        <v>8501</v>
      </c>
      <c r="AF1703" s="82">
        <v>22</v>
      </c>
      <c r="AG1703" s="80" t="s">
        <v>85</v>
      </c>
      <c r="AH1703" s="80" t="s">
        <v>85</v>
      </c>
      <c r="AI1703" s="80" t="s">
        <v>85</v>
      </c>
      <c r="AJ1703" s="80" t="s">
        <v>85</v>
      </c>
      <c r="AK1703" s="9" t="s">
        <v>85</v>
      </c>
      <c r="AL1703" s="74" t="s">
        <v>237</v>
      </c>
      <c r="AM1703" s="74" t="s">
        <v>85</v>
      </c>
      <c r="AN1703" s="38" t="s">
        <v>85</v>
      </c>
      <c r="AO1703" s="74" t="s">
        <v>85</v>
      </c>
      <c r="AP1703" s="74">
        <v>14.1</v>
      </c>
      <c r="AQ1703" s="74">
        <v>60</v>
      </c>
      <c r="AR1703" s="74">
        <v>180</v>
      </c>
      <c r="AS1703" s="25">
        <v>0</v>
      </c>
      <c r="AT1703" s="25">
        <v>5</v>
      </c>
      <c r="AU1703" s="25">
        <v>11</v>
      </c>
      <c r="AV1703" s="25">
        <v>12</v>
      </c>
      <c r="AW1703" s="25">
        <v>180.9</v>
      </c>
      <c r="AX1703" s="25">
        <v>173.6</v>
      </c>
      <c r="AY1703" s="77">
        <v>104</v>
      </c>
      <c r="AZ1703" s="49">
        <v>48</v>
      </c>
      <c r="BA1703" s="49">
        <v>48</v>
      </c>
      <c r="BB1703" s="49">
        <v>30</v>
      </c>
      <c r="BC1703" s="48">
        <v>1.18</v>
      </c>
      <c r="BD1703" s="3" t="s">
        <v>85</v>
      </c>
      <c r="BE1703" s="412" t="s">
        <v>85</v>
      </c>
      <c r="BF1703" s="3" t="s">
        <v>85</v>
      </c>
      <c r="BG1703" s="412" t="s">
        <v>85</v>
      </c>
      <c r="BH1703" s="70">
        <v>19</v>
      </c>
      <c r="BI1703" s="50">
        <v>17.8740157480315</v>
      </c>
      <c r="BJ1703" s="50">
        <v>17.8740157480315</v>
      </c>
      <c r="BK1703" s="50">
        <v>9.8425196850393704</v>
      </c>
      <c r="BL1703" s="357">
        <v>5.1529000000000012E-2</v>
      </c>
      <c r="BM1703" s="5">
        <v>48</v>
      </c>
      <c r="BN1703" s="107" t="s">
        <v>3771</v>
      </c>
      <c r="BO1703" s="46" t="s">
        <v>3891</v>
      </c>
      <c r="BP1703" s="74" t="s">
        <v>5587</v>
      </c>
      <c r="BQ1703" s="74" t="s">
        <v>3907</v>
      </c>
      <c r="BR1703" s="74" t="s">
        <v>4615</v>
      </c>
      <c r="BS1703" s="74" t="s">
        <v>2734</v>
      </c>
      <c r="BT1703" s="74" t="s">
        <v>4116</v>
      </c>
      <c r="BU1703" s="74" t="s">
        <v>5141</v>
      </c>
      <c r="BV1703" s="74" t="s">
        <v>5586</v>
      </c>
      <c r="BW1703" s="74"/>
      <c r="BX1703" s="74"/>
      <c r="BY1703" s="74"/>
      <c r="BZ1703" s="300" t="s">
        <v>6421</v>
      </c>
      <c r="CA1703" s="356" t="s">
        <v>7336</v>
      </c>
      <c r="CB1703" s="300" t="s">
        <v>6423</v>
      </c>
      <c r="CC1703" s="356" t="s">
        <v>7337</v>
      </c>
      <c r="CD1703" s="311" t="str">
        <f t="shared" si="192"/>
        <v>DISCONTINUED - MR414 Bead Grip, 15x7, 4+3/+13mm Offset, 4x136, 106mm Centerbore, Matte Black</v>
      </c>
      <c r="CE1703" s="311" t="s">
        <v>3721</v>
      </c>
      <c r="CF1703" s="311" t="s">
        <v>3720</v>
      </c>
      <c r="CG1703" s="300" t="str">
        <f t="shared" si="193"/>
        <v>UTV (4XX)</v>
      </c>
    </row>
    <row r="1704" spans="1:87" s="36" customFormat="1" ht="15" customHeight="1">
      <c r="A1704" s="571">
        <f t="shared" si="194"/>
        <v>1701</v>
      </c>
      <c r="B1704" s="92" t="s">
        <v>84</v>
      </c>
      <c r="C1704" s="92" t="s">
        <v>1056</v>
      </c>
      <c r="D1704" s="3" t="s">
        <v>1071</v>
      </c>
      <c r="E1704" s="84" t="s">
        <v>10766</v>
      </c>
      <c r="F1704" s="84" t="s">
        <v>10766</v>
      </c>
      <c r="G1704" s="83" t="s">
        <v>1095</v>
      </c>
      <c r="H1704" s="83" t="s">
        <v>4379</v>
      </c>
      <c r="I1704" s="71" t="s">
        <v>828</v>
      </c>
      <c r="J1704" s="305">
        <v>40179</v>
      </c>
      <c r="K1704" s="417">
        <v>46143</v>
      </c>
      <c r="L1704" s="282" t="s">
        <v>1239</v>
      </c>
      <c r="M1704" s="328">
        <v>612</v>
      </c>
      <c r="N1704" s="85"/>
      <c r="O1704" s="409"/>
      <c r="P1704" s="3">
        <v>17</v>
      </c>
      <c r="Q1704" s="8">
        <v>9</v>
      </c>
      <c r="R1704" s="92" t="s">
        <v>1413</v>
      </c>
      <c r="S1704" s="3">
        <v>6</v>
      </c>
      <c r="T1704" s="3">
        <v>6.5</v>
      </c>
      <c r="U1704" s="3">
        <v>-12</v>
      </c>
      <c r="V1704" s="16">
        <v>4.5</v>
      </c>
      <c r="W1704" s="93" t="s">
        <v>85</v>
      </c>
      <c r="X1704" s="16">
        <v>108</v>
      </c>
      <c r="Y1704" s="8">
        <v>36.380000000000003</v>
      </c>
      <c r="Z1704" s="47">
        <v>3400</v>
      </c>
      <c r="AA1704" s="72" t="s">
        <v>5159</v>
      </c>
      <c r="AB1704" s="72" t="s">
        <v>173</v>
      </c>
      <c r="AC1704" s="47" t="s">
        <v>10767</v>
      </c>
      <c r="AD1704" s="3" t="s">
        <v>85</v>
      </c>
      <c r="AE1704" s="46" t="s">
        <v>8675</v>
      </c>
      <c r="AF1704" s="82" t="s">
        <v>85</v>
      </c>
      <c r="AG1704" s="80" t="s">
        <v>85</v>
      </c>
      <c r="AH1704" s="3" t="s">
        <v>85</v>
      </c>
      <c r="AI1704" s="73" t="s">
        <v>85</v>
      </c>
      <c r="AJ1704" s="2" t="s">
        <v>85</v>
      </c>
      <c r="AK1704" s="9" t="s">
        <v>85</v>
      </c>
      <c r="AL1704" s="74" t="s">
        <v>237</v>
      </c>
      <c r="AM1704" s="74" t="s">
        <v>85</v>
      </c>
      <c r="AN1704" s="38" t="s">
        <v>85</v>
      </c>
      <c r="AO1704" s="74" t="s">
        <v>85</v>
      </c>
      <c r="AP1704" s="74">
        <v>18.3</v>
      </c>
      <c r="AQ1704" s="74">
        <v>90</v>
      </c>
      <c r="AR1704" s="74">
        <v>200</v>
      </c>
      <c r="AS1704" s="34">
        <v>0</v>
      </c>
      <c r="AT1704" s="34">
        <v>0</v>
      </c>
      <c r="AU1704" s="34">
        <v>23</v>
      </c>
      <c r="AV1704" s="34">
        <v>27</v>
      </c>
      <c r="AW1704" s="34">
        <v>207</v>
      </c>
      <c r="AX1704" s="34">
        <v>200</v>
      </c>
      <c r="AY1704" s="77" t="s">
        <v>85</v>
      </c>
      <c r="AZ1704" s="49" t="s">
        <v>85</v>
      </c>
      <c r="BA1704" s="49" t="s">
        <v>85</v>
      </c>
      <c r="BB1704" s="49">
        <v>80</v>
      </c>
      <c r="BC1704" s="48">
        <v>3.15</v>
      </c>
      <c r="BD1704" s="3" t="s">
        <v>3193</v>
      </c>
      <c r="BE1704" s="412">
        <v>149</v>
      </c>
      <c r="BF1704" s="3" t="s">
        <v>1480</v>
      </c>
      <c r="BG1704" s="412">
        <v>11</v>
      </c>
      <c r="BH1704" s="70">
        <v>42</v>
      </c>
      <c r="BI1704" s="50">
        <v>20.4724409448819</v>
      </c>
      <c r="BJ1704" s="50">
        <v>20.4724409448819</v>
      </c>
      <c r="BK1704" s="50">
        <v>12.4409448818898</v>
      </c>
      <c r="BL1704" s="357">
        <v>8.5446400000000311E-2</v>
      </c>
      <c r="BM1704" s="73">
        <v>36</v>
      </c>
      <c r="BN1704" s="107" t="s">
        <v>3771</v>
      </c>
      <c r="BO1704" s="46" t="s">
        <v>3891</v>
      </c>
      <c r="BP1704" s="74" t="s">
        <v>3931</v>
      </c>
      <c r="BQ1704" s="44" t="s">
        <v>5143</v>
      </c>
      <c r="BR1704" s="44" t="s">
        <v>5168</v>
      </c>
      <c r="BS1704" s="44" t="s">
        <v>3932</v>
      </c>
      <c r="BT1704" s="44" t="s">
        <v>4616</v>
      </c>
      <c r="BU1704" s="74" t="s">
        <v>5032</v>
      </c>
      <c r="BV1704" s="74"/>
      <c r="BW1704" s="74"/>
      <c r="BX1704" s="74"/>
      <c r="BY1704" s="74"/>
      <c r="BZ1704" s="300"/>
      <c r="CA1704" s="356"/>
      <c r="CB1704" s="312"/>
      <c r="CC1704" s="300"/>
      <c r="CD1704" s="311" t="str">
        <f t="shared" si="192"/>
        <v>DISCONTINUED - MR101 Beadlock, 17x9, -12mm Offset, 6x6.5, 108mm Centerbore, Machined - Raw, w/ BH-H24125</v>
      </c>
      <c r="CE1704" s="311" t="s">
        <v>3721</v>
      </c>
      <c r="CF1704" s="311" t="s">
        <v>3720</v>
      </c>
      <c r="CG1704" s="300" t="str">
        <f t="shared" si="193"/>
        <v>RACE (1XX)</v>
      </c>
    </row>
    <row r="1705" spans="1:87" s="36" customFormat="1" ht="15" customHeight="1">
      <c r="A1705" s="571">
        <f t="shared" si="194"/>
        <v>1702</v>
      </c>
      <c r="B1705" s="92" t="s">
        <v>84</v>
      </c>
      <c r="C1705" s="92" t="s">
        <v>1056</v>
      </c>
      <c r="D1705" s="3" t="s">
        <v>1071</v>
      </c>
      <c r="E1705" s="84" t="s">
        <v>10768</v>
      </c>
      <c r="F1705" s="84" t="s">
        <v>10768</v>
      </c>
      <c r="G1705" s="83" t="s">
        <v>1095</v>
      </c>
      <c r="H1705" s="83"/>
      <c r="I1705" s="71" t="s">
        <v>1894</v>
      </c>
      <c r="J1705" s="305">
        <v>40179</v>
      </c>
      <c r="K1705" s="417">
        <v>46143</v>
      </c>
      <c r="L1705" s="282" t="s">
        <v>1239</v>
      </c>
      <c r="M1705" s="328">
        <v>612</v>
      </c>
      <c r="N1705" s="85"/>
      <c r="O1705" s="409"/>
      <c r="P1705" s="3">
        <v>17</v>
      </c>
      <c r="Q1705" s="8">
        <v>9</v>
      </c>
      <c r="R1705" s="92" t="s">
        <v>1089</v>
      </c>
      <c r="S1705" s="74">
        <v>6</v>
      </c>
      <c r="T1705" s="3">
        <v>5.5</v>
      </c>
      <c r="U1705" s="3">
        <v>-12</v>
      </c>
      <c r="V1705" s="16">
        <v>4.5</v>
      </c>
      <c r="W1705" s="93" t="s">
        <v>85</v>
      </c>
      <c r="X1705" s="16">
        <v>108</v>
      </c>
      <c r="Y1705" s="8">
        <v>37.340000000000003</v>
      </c>
      <c r="Z1705" s="47">
        <v>3400</v>
      </c>
      <c r="AA1705" s="72" t="s">
        <v>5159</v>
      </c>
      <c r="AB1705" s="72" t="s">
        <v>173</v>
      </c>
      <c r="AC1705" s="47" t="s">
        <v>10769</v>
      </c>
      <c r="AD1705" s="3" t="s">
        <v>85</v>
      </c>
      <c r="AE1705" s="46" t="s">
        <v>8675</v>
      </c>
      <c r="AF1705" s="82" t="s">
        <v>85</v>
      </c>
      <c r="AG1705" s="80" t="s">
        <v>85</v>
      </c>
      <c r="AH1705" s="3" t="s">
        <v>85</v>
      </c>
      <c r="AI1705" s="73" t="s">
        <v>85</v>
      </c>
      <c r="AJ1705" s="2" t="s">
        <v>85</v>
      </c>
      <c r="AK1705" s="9" t="s">
        <v>85</v>
      </c>
      <c r="AL1705" s="74" t="s">
        <v>237</v>
      </c>
      <c r="AM1705" s="74" t="s">
        <v>85</v>
      </c>
      <c r="AN1705" s="38" t="s">
        <v>85</v>
      </c>
      <c r="AO1705" s="74" t="s">
        <v>85</v>
      </c>
      <c r="AP1705" s="74">
        <v>16.2</v>
      </c>
      <c r="AQ1705" s="74">
        <v>60</v>
      </c>
      <c r="AR1705" s="74">
        <v>200</v>
      </c>
      <c r="AS1705" s="34">
        <v>0</v>
      </c>
      <c r="AT1705" s="34">
        <v>0</v>
      </c>
      <c r="AU1705" s="34">
        <v>23</v>
      </c>
      <c r="AV1705" s="34">
        <v>27</v>
      </c>
      <c r="AW1705" s="34">
        <v>207</v>
      </c>
      <c r="AX1705" s="34">
        <v>200</v>
      </c>
      <c r="AY1705" s="77" t="s">
        <v>85</v>
      </c>
      <c r="AZ1705" s="49" t="s">
        <v>85</v>
      </c>
      <c r="BA1705" s="49" t="s">
        <v>85</v>
      </c>
      <c r="BB1705" s="49">
        <v>80</v>
      </c>
      <c r="BC1705" s="48">
        <v>3.15</v>
      </c>
      <c r="BD1705" s="3" t="s">
        <v>3193</v>
      </c>
      <c r="BE1705" s="412">
        <v>149</v>
      </c>
      <c r="BF1705" s="3" t="s">
        <v>1480</v>
      </c>
      <c r="BG1705" s="412">
        <v>11</v>
      </c>
      <c r="BH1705" s="70">
        <v>43</v>
      </c>
      <c r="BI1705" s="50">
        <v>20.4724409448819</v>
      </c>
      <c r="BJ1705" s="50">
        <v>20.4724409448819</v>
      </c>
      <c r="BK1705" s="50">
        <v>12.4409448818898</v>
      </c>
      <c r="BL1705" s="357">
        <v>8.5446400000000311E-2</v>
      </c>
      <c r="BM1705" s="73">
        <v>36</v>
      </c>
      <c r="BN1705" s="107" t="s">
        <v>3771</v>
      </c>
      <c r="BO1705" s="46" t="s">
        <v>3891</v>
      </c>
      <c r="BP1705" s="74" t="s">
        <v>3931</v>
      </c>
      <c r="BQ1705" s="44" t="s">
        <v>5143</v>
      </c>
      <c r="BR1705" s="44" t="s">
        <v>5168</v>
      </c>
      <c r="BS1705" s="44" t="s">
        <v>3932</v>
      </c>
      <c r="BT1705" s="44" t="s">
        <v>4616</v>
      </c>
      <c r="BU1705" s="74" t="s">
        <v>5032</v>
      </c>
      <c r="BV1705" s="74"/>
      <c r="BW1705" s="74"/>
      <c r="BX1705" s="74"/>
      <c r="BY1705" s="74"/>
      <c r="BZ1705" s="300"/>
      <c r="CA1705" s="356"/>
      <c r="CB1705" s="312"/>
      <c r="CC1705" s="300"/>
      <c r="CD1705" s="311" t="str">
        <f t="shared" si="192"/>
        <v>DISCONTINUED - MR101 Beadlock, 17x9, -12mm Offset, 6x5.5, 108mm Centerbore, Machined - Raw, w/ BH-H24125</v>
      </c>
      <c r="CE1705" s="311" t="s">
        <v>3721</v>
      </c>
      <c r="CF1705" s="311" t="s">
        <v>3720</v>
      </c>
      <c r="CG1705" s="300" t="str">
        <f t="shared" si="193"/>
        <v>RACE (1XX)</v>
      </c>
    </row>
    <row r="1706" spans="1:87" s="36" customFormat="1" ht="15" customHeight="1">
      <c r="A1706" s="571">
        <f t="shared" si="194"/>
        <v>1703</v>
      </c>
      <c r="B1706" s="92" t="s">
        <v>84</v>
      </c>
      <c r="C1706" s="92" t="s">
        <v>1056</v>
      </c>
      <c r="D1706" s="3" t="s">
        <v>1075</v>
      </c>
      <c r="E1706" s="84" t="s">
        <v>10770</v>
      </c>
      <c r="F1706" s="84" t="s">
        <v>10770</v>
      </c>
      <c r="G1706" s="83" t="s">
        <v>1095</v>
      </c>
      <c r="H1706" s="83"/>
      <c r="I1706" s="72" t="s">
        <v>4279</v>
      </c>
      <c r="J1706" s="306">
        <v>44062.535057870373</v>
      </c>
      <c r="K1706" s="417">
        <v>46143</v>
      </c>
      <c r="L1706" s="282" t="s">
        <v>1239</v>
      </c>
      <c r="M1706" s="328">
        <v>587</v>
      </c>
      <c r="N1706" s="85"/>
      <c r="O1706" s="409"/>
      <c r="P1706" s="3">
        <v>17</v>
      </c>
      <c r="Q1706" s="8">
        <v>9</v>
      </c>
      <c r="R1706" s="92" t="s">
        <v>1699</v>
      </c>
      <c r="S1706" s="3">
        <v>8</v>
      </c>
      <c r="T1706" s="74">
        <v>6.5</v>
      </c>
      <c r="U1706" s="74">
        <v>-44</v>
      </c>
      <c r="V1706" s="77">
        <v>3.5</v>
      </c>
      <c r="W1706" s="93" t="s">
        <v>85</v>
      </c>
      <c r="X1706" s="16">
        <v>130.81</v>
      </c>
      <c r="Y1706" s="76">
        <v>34.909999999999997</v>
      </c>
      <c r="Z1706" s="47">
        <v>3600</v>
      </c>
      <c r="AA1706" s="72" t="s">
        <v>2168</v>
      </c>
      <c r="AB1706" s="71" t="s">
        <v>2846</v>
      </c>
      <c r="AC1706" s="47" t="s">
        <v>10771</v>
      </c>
      <c r="AD1706" s="73" t="s">
        <v>1562</v>
      </c>
      <c r="AE1706" s="46" t="s">
        <v>8503</v>
      </c>
      <c r="AF1706" s="82">
        <v>33</v>
      </c>
      <c r="AG1706" s="80" t="s">
        <v>85</v>
      </c>
      <c r="AH1706" s="80" t="s">
        <v>85</v>
      </c>
      <c r="AI1706" s="3" t="s">
        <v>2863</v>
      </c>
      <c r="AJ1706" s="2" t="s">
        <v>85</v>
      </c>
      <c r="AK1706" s="9" t="s">
        <v>85</v>
      </c>
      <c r="AL1706" s="71" t="s">
        <v>237</v>
      </c>
      <c r="AM1706" s="74" t="s">
        <v>85</v>
      </c>
      <c r="AN1706" s="38" t="s">
        <v>85</v>
      </c>
      <c r="AO1706" s="74" t="s">
        <v>85</v>
      </c>
      <c r="AP1706" s="74">
        <v>16.2</v>
      </c>
      <c r="AQ1706" s="74">
        <v>60</v>
      </c>
      <c r="AR1706" s="74">
        <v>200</v>
      </c>
      <c r="AS1706" s="34">
        <v>3</v>
      </c>
      <c r="AT1706" s="34">
        <v>3</v>
      </c>
      <c r="AU1706" s="34">
        <v>51</v>
      </c>
      <c r="AV1706" s="34">
        <v>83</v>
      </c>
      <c r="AW1706" s="34">
        <v>209</v>
      </c>
      <c r="AX1706" s="34">
        <v>204</v>
      </c>
      <c r="AY1706" s="93">
        <v>123</v>
      </c>
      <c r="AZ1706" s="49">
        <v>89.5</v>
      </c>
      <c r="BA1706" s="49">
        <v>89.5</v>
      </c>
      <c r="BB1706" s="49">
        <v>0</v>
      </c>
      <c r="BC1706" s="48">
        <v>0</v>
      </c>
      <c r="BD1706" s="74" t="s">
        <v>1495</v>
      </c>
      <c r="BE1706" s="412">
        <v>219</v>
      </c>
      <c r="BF1706" s="3" t="s">
        <v>2851</v>
      </c>
      <c r="BG1706" s="412">
        <v>11</v>
      </c>
      <c r="BH1706" s="70">
        <v>45</v>
      </c>
      <c r="BI1706" s="50">
        <v>20.4724409448819</v>
      </c>
      <c r="BJ1706" s="50">
        <v>20.4724409448819</v>
      </c>
      <c r="BK1706" s="50">
        <v>12.4409448818898</v>
      </c>
      <c r="BL1706" s="357">
        <v>8.5446400000000311E-2</v>
      </c>
      <c r="BM1706" s="73">
        <v>36</v>
      </c>
      <c r="BN1706" s="107" t="s">
        <v>3771</v>
      </c>
      <c r="BO1706" s="46" t="s">
        <v>3891</v>
      </c>
      <c r="BP1706" s="74" t="s">
        <v>3907</v>
      </c>
      <c r="BQ1706" s="74" t="s">
        <v>5165</v>
      </c>
      <c r="BR1706" s="74" t="s">
        <v>5181</v>
      </c>
      <c r="BS1706" s="74" t="s">
        <v>3932</v>
      </c>
      <c r="BT1706" s="74" t="s">
        <v>5182</v>
      </c>
      <c r="BU1706" s="74" t="s">
        <v>4616</v>
      </c>
      <c r="BV1706" s="74" t="s">
        <v>5032</v>
      </c>
      <c r="BW1706" s="74" t="s">
        <v>5183</v>
      </c>
      <c r="BX1706" s="74" t="s">
        <v>4451</v>
      </c>
      <c r="BY1706" s="74" t="s">
        <v>4101</v>
      </c>
      <c r="BZ1706" s="300"/>
      <c r="CA1706" s="312"/>
      <c r="CB1706" s="300"/>
      <c r="CC1706" s="312"/>
      <c r="CD1706" s="311" t="str">
        <f t="shared" si="192"/>
        <v>DISCONTINUED - MR106 Beadlock, 17x9, -44mm Offset, 8x6.5, 130.81mm Centerbore, Method Bronze, w/ BH-H36125</v>
      </c>
      <c r="CE1706" s="311" t="s">
        <v>3721</v>
      </c>
      <c r="CF1706" s="311" t="s">
        <v>3720</v>
      </c>
      <c r="CG1706" s="300" t="str">
        <f t="shared" si="193"/>
        <v>RACE (1XX)</v>
      </c>
      <c r="CI1706" s="343"/>
    </row>
    <row r="1707" spans="1:87" s="36" customFormat="1" ht="15" customHeight="1">
      <c r="A1707" s="571">
        <f t="shared" si="194"/>
        <v>1704</v>
      </c>
      <c r="B1707" s="92" t="s">
        <v>84</v>
      </c>
      <c r="C1707" s="92" t="s">
        <v>1058</v>
      </c>
      <c r="D1707" s="3" t="s">
        <v>1078</v>
      </c>
      <c r="E1707" s="84" t="s">
        <v>4644</v>
      </c>
      <c r="F1707" s="84" t="s">
        <v>4644</v>
      </c>
      <c r="G1707" s="83" t="s">
        <v>1095</v>
      </c>
      <c r="H1707" s="83" t="s">
        <v>4379</v>
      </c>
      <c r="I1707" s="71" t="s">
        <v>859</v>
      </c>
      <c r="J1707" s="305">
        <v>41640</v>
      </c>
      <c r="K1707" s="417">
        <v>46143</v>
      </c>
      <c r="L1707" s="282" t="s">
        <v>1239</v>
      </c>
      <c r="M1707" s="328">
        <v>1025</v>
      </c>
      <c r="N1707" s="85"/>
      <c r="O1707" s="409"/>
      <c r="P1707" s="3">
        <v>17</v>
      </c>
      <c r="Q1707" s="8">
        <v>9</v>
      </c>
      <c r="R1707" s="92" t="s">
        <v>1693</v>
      </c>
      <c r="S1707" s="3">
        <v>5</v>
      </c>
      <c r="T1707" s="3">
        <v>5.5</v>
      </c>
      <c r="U1707" s="3">
        <v>25</v>
      </c>
      <c r="V1707" s="16">
        <v>6</v>
      </c>
      <c r="W1707" s="93" t="s">
        <v>85</v>
      </c>
      <c r="X1707" s="16">
        <v>108</v>
      </c>
      <c r="Y1707" s="8">
        <v>29.55</v>
      </c>
      <c r="Z1707" s="47">
        <v>4000</v>
      </c>
      <c r="AA1707" s="72" t="s">
        <v>5159</v>
      </c>
      <c r="AB1707" s="72" t="s">
        <v>173</v>
      </c>
      <c r="AC1707" s="47" t="s">
        <v>10772</v>
      </c>
      <c r="AD1707" s="3" t="s">
        <v>85</v>
      </c>
      <c r="AE1707" s="46" t="s">
        <v>8675</v>
      </c>
      <c r="AF1707" s="82" t="s">
        <v>85</v>
      </c>
      <c r="AG1707" s="80" t="s">
        <v>85</v>
      </c>
      <c r="AH1707" s="3" t="s">
        <v>85</v>
      </c>
      <c r="AI1707" s="73" t="s">
        <v>85</v>
      </c>
      <c r="AJ1707" s="3" t="s">
        <v>85</v>
      </c>
      <c r="AK1707" s="9" t="s">
        <v>85</v>
      </c>
      <c r="AL1707" s="74" t="s">
        <v>237</v>
      </c>
      <c r="AM1707" s="74" t="s">
        <v>85</v>
      </c>
      <c r="AN1707" s="38" t="s">
        <v>85</v>
      </c>
      <c r="AO1707" s="74" t="s">
        <v>85</v>
      </c>
      <c r="AP1707" s="74">
        <v>18.3</v>
      </c>
      <c r="AQ1707" s="74">
        <v>90</v>
      </c>
      <c r="AR1707" s="74">
        <v>200</v>
      </c>
      <c r="AS1707" s="34">
        <v>0</v>
      </c>
      <c r="AT1707" s="34">
        <v>0</v>
      </c>
      <c r="AU1707" s="34">
        <v>10</v>
      </c>
      <c r="AV1707" s="34">
        <v>24.7</v>
      </c>
      <c r="AW1707" s="34">
        <v>209</v>
      </c>
      <c r="AX1707" s="34">
        <v>195</v>
      </c>
      <c r="AY1707" s="77" t="s">
        <v>85</v>
      </c>
      <c r="AZ1707" s="49" t="s">
        <v>85</v>
      </c>
      <c r="BA1707" s="49" t="s">
        <v>85</v>
      </c>
      <c r="BB1707" s="49">
        <v>65</v>
      </c>
      <c r="BC1707" s="48">
        <v>2.56</v>
      </c>
      <c r="BD1707" s="3" t="s">
        <v>4128</v>
      </c>
      <c r="BE1707" s="412">
        <v>159</v>
      </c>
      <c r="BF1707" s="3" t="s">
        <v>4707</v>
      </c>
      <c r="BG1707" s="412">
        <v>11</v>
      </c>
      <c r="BH1707" s="70">
        <v>36</v>
      </c>
      <c r="BI1707" s="50">
        <v>20.4724409448819</v>
      </c>
      <c r="BJ1707" s="50">
        <v>20.4724409448819</v>
      </c>
      <c r="BK1707" s="50">
        <v>12.4409448818898</v>
      </c>
      <c r="BL1707" s="357">
        <v>8.5446400000000311E-2</v>
      </c>
      <c r="BM1707" s="73">
        <v>36</v>
      </c>
      <c r="BN1707" s="107" t="s">
        <v>3771</v>
      </c>
      <c r="BO1707" s="46" t="s">
        <v>3891</v>
      </c>
      <c r="BP1707" s="74" t="s">
        <v>5191</v>
      </c>
      <c r="BQ1707" s="74" t="s">
        <v>5192</v>
      </c>
      <c r="BR1707" s="74" t="s">
        <v>5193</v>
      </c>
      <c r="BS1707" s="74" t="s">
        <v>3932</v>
      </c>
      <c r="BT1707" s="74" t="s">
        <v>4616</v>
      </c>
      <c r="BU1707" s="74"/>
      <c r="BV1707" s="74"/>
      <c r="BW1707" s="74"/>
      <c r="BX1707" s="74"/>
      <c r="BY1707" s="74"/>
      <c r="BZ1707" s="300"/>
      <c r="CA1707" s="356"/>
      <c r="CB1707" s="312"/>
      <c r="CC1707" s="356"/>
      <c r="CD1707" s="311" t="str">
        <f t="shared" si="192"/>
        <v>DISCONTINUED - MR201 Forged, 17x9, +25mm Offset, 5x5.5, 108mm Centerbore, Machined - Raw, w/ BH-H24125-V</v>
      </c>
      <c r="CE1707" s="311" t="s">
        <v>3721</v>
      </c>
      <c r="CF1707" s="311" t="s">
        <v>3720</v>
      </c>
      <c r="CG1707" s="300" t="str">
        <f t="shared" si="193"/>
        <v>FORGED (2XX)</v>
      </c>
    </row>
    <row r="1708" spans="1:87" s="36" customFormat="1" ht="15" customHeight="1">
      <c r="A1708" s="571">
        <f t="shared" si="194"/>
        <v>1705</v>
      </c>
      <c r="B1708" s="3" t="s">
        <v>84</v>
      </c>
      <c r="C1708" s="92" t="s">
        <v>1060</v>
      </c>
      <c r="D1708" s="74" t="s">
        <v>907</v>
      </c>
      <c r="E1708" s="84" t="s">
        <v>10773</v>
      </c>
      <c r="F1708" s="84" t="s">
        <v>10773</v>
      </c>
      <c r="G1708" s="83" t="s">
        <v>2095</v>
      </c>
      <c r="H1708" s="83"/>
      <c r="I1708" s="71" t="s">
        <v>946</v>
      </c>
      <c r="J1708" s="305">
        <v>42736</v>
      </c>
      <c r="K1708" s="417">
        <v>46143</v>
      </c>
      <c r="L1708" s="282" t="s">
        <v>1239</v>
      </c>
      <c r="M1708" s="328">
        <v>469</v>
      </c>
      <c r="N1708" s="85"/>
      <c r="O1708" s="409"/>
      <c r="P1708" s="74">
        <v>20</v>
      </c>
      <c r="Q1708" s="76">
        <v>12</v>
      </c>
      <c r="R1708" s="92" t="s">
        <v>1699</v>
      </c>
      <c r="S1708" s="74">
        <v>8</v>
      </c>
      <c r="T1708" s="74">
        <v>6.5</v>
      </c>
      <c r="U1708" s="74">
        <v>-52</v>
      </c>
      <c r="V1708" s="77">
        <v>4.5</v>
      </c>
      <c r="W1708" s="93" t="s">
        <v>85</v>
      </c>
      <c r="X1708" s="77">
        <v>121.3</v>
      </c>
      <c r="Y1708" s="76">
        <v>44.84</v>
      </c>
      <c r="Z1708" s="47">
        <v>3640</v>
      </c>
      <c r="AA1708" s="72" t="s">
        <v>2168</v>
      </c>
      <c r="AB1708" s="71" t="s">
        <v>2846</v>
      </c>
      <c r="AC1708" s="47" t="s">
        <v>9788</v>
      </c>
      <c r="AD1708" s="74" t="s">
        <v>1577</v>
      </c>
      <c r="AE1708" s="46" t="s">
        <v>8502</v>
      </c>
      <c r="AF1708" s="82">
        <v>33</v>
      </c>
      <c r="AG1708" s="73" t="s">
        <v>85</v>
      </c>
      <c r="AH1708" s="3" t="s">
        <v>1787</v>
      </c>
      <c r="AI1708" s="73" t="s">
        <v>85</v>
      </c>
      <c r="AJ1708" s="92" t="s">
        <v>1826</v>
      </c>
      <c r="AK1708" s="9">
        <v>1.1000000000000001</v>
      </c>
      <c r="AL1708" s="92" t="s">
        <v>236</v>
      </c>
      <c r="AM1708" s="74" t="s">
        <v>1633</v>
      </c>
      <c r="AN1708" s="38">
        <v>3.3000000000000003</v>
      </c>
      <c r="AO1708" s="74">
        <v>116.7</v>
      </c>
      <c r="AP1708" s="75">
        <v>16.2</v>
      </c>
      <c r="AQ1708" s="75">
        <v>60</v>
      </c>
      <c r="AR1708" s="74">
        <v>170</v>
      </c>
      <c r="AS1708" s="34">
        <v>3</v>
      </c>
      <c r="AT1708" s="34">
        <v>3</v>
      </c>
      <c r="AU1708" s="34">
        <v>23</v>
      </c>
      <c r="AV1708" s="34">
        <v>37</v>
      </c>
      <c r="AW1708" s="34">
        <v>246</v>
      </c>
      <c r="AX1708" s="94">
        <v>241</v>
      </c>
      <c r="AY1708" s="77">
        <v>124</v>
      </c>
      <c r="AZ1708" s="49">
        <v>108.5</v>
      </c>
      <c r="BA1708" s="49">
        <v>108.5</v>
      </c>
      <c r="BB1708" s="49">
        <v>125</v>
      </c>
      <c r="BC1708" s="48">
        <v>4.92</v>
      </c>
      <c r="BD1708" s="3" t="s">
        <v>85</v>
      </c>
      <c r="BE1708" s="412" t="s">
        <v>85</v>
      </c>
      <c r="BF1708" s="3" t="s">
        <v>85</v>
      </c>
      <c r="BG1708" s="412" t="s">
        <v>85</v>
      </c>
      <c r="BH1708" s="70">
        <v>51</v>
      </c>
      <c r="BI1708" s="50">
        <v>23.228346456692901</v>
      </c>
      <c r="BJ1708" s="50">
        <v>23.228346456692901</v>
      </c>
      <c r="BK1708" s="50">
        <v>14.96</v>
      </c>
      <c r="BL1708" s="357">
        <v>0.13227243039999984</v>
      </c>
      <c r="BM1708" s="408">
        <v>20</v>
      </c>
      <c r="BN1708" s="107" t="s">
        <v>3771</v>
      </c>
      <c r="BO1708" s="46" t="s">
        <v>3891</v>
      </c>
      <c r="BP1708" s="74" t="s">
        <v>3907</v>
      </c>
      <c r="BQ1708" s="74" t="s">
        <v>4615</v>
      </c>
      <c r="BR1708" s="74" t="s">
        <v>5198</v>
      </c>
      <c r="BS1708" s="74" t="s">
        <v>5199</v>
      </c>
      <c r="BT1708" s="74" t="s">
        <v>4451</v>
      </c>
      <c r="BU1708" s="74" t="s">
        <v>4101</v>
      </c>
      <c r="BV1708" s="74" t="s">
        <v>3909</v>
      </c>
      <c r="BW1708" s="74"/>
      <c r="BX1708" s="74"/>
      <c r="BY1708" s="74"/>
      <c r="BZ1708" s="300" t="s">
        <v>6259</v>
      </c>
      <c r="CA1708" s="356" t="s">
        <v>8098</v>
      </c>
      <c r="CB1708" s="341" t="s">
        <v>6261</v>
      </c>
      <c r="CC1708" s="356" t="s">
        <v>8099</v>
      </c>
      <c r="CD1708" s="311" t="str">
        <f t="shared" si="192"/>
        <v>DISCONTINUED - MR605 NV, 20x12, -52mm Offset, 8x6.5, 121.3mm Centerbore, Method Bronze</v>
      </c>
      <c r="CE1708" s="311" t="s">
        <v>3721</v>
      </c>
      <c r="CF1708" s="311" t="s">
        <v>3720</v>
      </c>
      <c r="CG1708" s="300" t="str">
        <f t="shared" si="193"/>
        <v>DISCO (6XX)</v>
      </c>
    </row>
    <row r="1709" spans="1:87" s="36" customFormat="1" ht="15" customHeight="1">
      <c r="A1709" s="571">
        <f t="shared" si="194"/>
        <v>1706</v>
      </c>
      <c r="B1709" s="3" t="s">
        <v>84</v>
      </c>
      <c r="C1709" s="92" t="s">
        <v>1060</v>
      </c>
      <c r="D1709" s="74" t="s">
        <v>907</v>
      </c>
      <c r="E1709" s="84" t="s">
        <v>10774</v>
      </c>
      <c r="F1709" s="84" t="s">
        <v>10774</v>
      </c>
      <c r="G1709" s="83" t="s">
        <v>2095</v>
      </c>
      <c r="H1709" s="83"/>
      <c r="I1709" s="71" t="s">
        <v>948</v>
      </c>
      <c r="J1709" s="305">
        <v>42736</v>
      </c>
      <c r="K1709" s="417">
        <v>46143</v>
      </c>
      <c r="L1709" s="282" t="s">
        <v>1239</v>
      </c>
      <c r="M1709" s="328">
        <v>469</v>
      </c>
      <c r="N1709" s="85"/>
      <c r="O1709" s="409"/>
      <c r="P1709" s="74">
        <v>20</v>
      </c>
      <c r="Q1709" s="76">
        <v>12</v>
      </c>
      <c r="R1709" s="92" t="s">
        <v>1700</v>
      </c>
      <c r="S1709" s="74">
        <v>8</v>
      </c>
      <c r="T1709" s="74">
        <v>170</v>
      </c>
      <c r="U1709" s="74">
        <v>-52</v>
      </c>
      <c r="V1709" s="77">
        <v>4.5</v>
      </c>
      <c r="W1709" s="93" t="s">
        <v>85</v>
      </c>
      <c r="X1709" s="77">
        <v>125</v>
      </c>
      <c r="Y1709" s="76">
        <v>44.73</v>
      </c>
      <c r="Z1709" s="47">
        <v>3640</v>
      </c>
      <c r="AA1709" s="72" t="s">
        <v>2168</v>
      </c>
      <c r="AB1709" s="71" t="s">
        <v>2846</v>
      </c>
      <c r="AC1709" s="47" t="s">
        <v>9789</v>
      </c>
      <c r="AD1709" s="74" t="s">
        <v>1577</v>
      </c>
      <c r="AE1709" s="46" t="s">
        <v>8502</v>
      </c>
      <c r="AF1709" s="82">
        <v>33</v>
      </c>
      <c r="AG1709" s="73" t="s">
        <v>85</v>
      </c>
      <c r="AH1709" s="3" t="s">
        <v>1787</v>
      </c>
      <c r="AI1709" s="73" t="s">
        <v>85</v>
      </c>
      <c r="AJ1709" s="92" t="s">
        <v>1826</v>
      </c>
      <c r="AK1709" s="9">
        <v>1.1000000000000001</v>
      </c>
      <c r="AL1709" s="92" t="s">
        <v>236</v>
      </c>
      <c r="AM1709" s="74" t="s">
        <v>85</v>
      </c>
      <c r="AN1709" s="38" t="s">
        <v>85</v>
      </c>
      <c r="AO1709" s="74" t="s">
        <v>85</v>
      </c>
      <c r="AP1709" s="75">
        <v>16.2</v>
      </c>
      <c r="AQ1709" s="75">
        <v>60</v>
      </c>
      <c r="AR1709" s="74">
        <v>200</v>
      </c>
      <c r="AS1709" s="34">
        <v>3</v>
      </c>
      <c r="AT1709" s="34">
        <v>3</v>
      </c>
      <c r="AU1709" s="34">
        <v>23</v>
      </c>
      <c r="AV1709" s="34">
        <v>37</v>
      </c>
      <c r="AW1709" s="34">
        <v>246</v>
      </c>
      <c r="AX1709" s="94">
        <v>241</v>
      </c>
      <c r="AY1709" s="77">
        <v>124</v>
      </c>
      <c r="AZ1709" s="49">
        <v>108.5</v>
      </c>
      <c r="BA1709" s="49">
        <v>108.5</v>
      </c>
      <c r="BB1709" s="49">
        <v>125</v>
      </c>
      <c r="BC1709" s="48">
        <v>4.92</v>
      </c>
      <c r="BD1709" s="3" t="s">
        <v>85</v>
      </c>
      <c r="BE1709" s="412" t="s">
        <v>85</v>
      </c>
      <c r="BF1709" s="3" t="s">
        <v>85</v>
      </c>
      <c r="BG1709" s="412" t="s">
        <v>85</v>
      </c>
      <c r="BH1709" s="70">
        <v>51</v>
      </c>
      <c r="BI1709" s="50">
        <v>23.228346456692901</v>
      </c>
      <c r="BJ1709" s="50">
        <v>23.228346456692901</v>
      </c>
      <c r="BK1709" s="50">
        <v>14.96</v>
      </c>
      <c r="BL1709" s="357">
        <v>0.13227243039999984</v>
      </c>
      <c r="BM1709" s="408">
        <v>20</v>
      </c>
      <c r="BN1709" s="107" t="s">
        <v>3771</v>
      </c>
      <c r="BO1709" s="46" t="s">
        <v>3891</v>
      </c>
      <c r="BP1709" s="74" t="s">
        <v>3907</v>
      </c>
      <c r="BQ1709" s="74" t="s">
        <v>4615</v>
      </c>
      <c r="BR1709" s="74" t="s">
        <v>5198</v>
      </c>
      <c r="BS1709" s="74" t="s">
        <v>5199</v>
      </c>
      <c r="BT1709" s="74" t="s">
        <v>4451</v>
      </c>
      <c r="BU1709" s="74" t="s">
        <v>4101</v>
      </c>
      <c r="BV1709" s="74" t="s">
        <v>3909</v>
      </c>
      <c r="BW1709" s="74"/>
      <c r="BX1709" s="74"/>
      <c r="BY1709" s="74"/>
      <c r="BZ1709" s="300" t="s">
        <v>6259</v>
      </c>
      <c r="CA1709" s="356" t="s">
        <v>8098</v>
      </c>
      <c r="CB1709" s="341" t="s">
        <v>6261</v>
      </c>
      <c r="CC1709" s="356" t="s">
        <v>8099</v>
      </c>
      <c r="CD1709" s="311" t="str">
        <f t="shared" si="192"/>
        <v>DISCONTINUED - MR605 NV, 20x12, -52mm Offset, 8x170, 125mm Centerbore, Method Bronze</v>
      </c>
      <c r="CE1709" s="311" t="s">
        <v>3721</v>
      </c>
      <c r="CF1709" s="311" t="s">
        <v>3720</v>
      </c>
      <c r="CG1709" s="300" t="str">
        <f t="shared" si="193"/>
        <v>DISCO (6XX)</v>
      </c>
    </row>
    <row r="1710" spans="1:87" s="36" customFormat="1" ht="15" customHeight="1">
      <c r="A1710" s="571">
        <f t="shared" si="194"/>
        <v>1707</v>
      </c>
      <c r="B1710" s="3" t="s">
        <v>84</v>
      </c>
      <c r="C1710" s="92" t="s">
        <v>1247</v>
      </c>
      <c r="D1710" s="74" t="s">
        <v>5481</v>
      </c>
      <c r="E1710" s="129" t="s">
        <v>10775</v>
      </c>
      <c r="F1710" s="84" t="s">
        <v>10775</v>
      </c>
      <c r="G1710" s="83"/>
      <c r="H1710" s="83"/>
      <c r="I1710" s="81" t="s">
        <v>1913</v>
      </c>
      <c r="J1710" s="305">
        <v>43101</v>
      </c>
      <c r="K1710" s="417">
        <v>46143</v>
      </c>
      <c r="L1710" s="282" t="s">
        <v>1239</v>
      </c>
      <c r="M1710" s="328">
        <v>366</v>
      </c>
      <c r="N1710" s="85"/>
      <c r="O1710" s="409"/>
      <c r="P1710" s="74">
        <v>17</v>
      </c>
      <c r="Q1710" s="74">
        <v>8.5</v>
      </c>
      <c r="R1710" s="92" t="s">
        <v>1693</v>
      </c>
      <c r="S1710" s="74">
        <v>5</v>
      </c>
      <c r="T1710" s="74">
        <v>5.5</v>
      </c>
      <c r="U1710" s="74">
        <v>0</v>
      </c>
      <c r="V1710" s="77">
        <v>4.75</v>
      </c>
      <c r="W1710" s="93" t="s">
        <v>85</v>
      </c>
      <c r="X1710" s="77">
        <v>108</v>
      </c>
      <c r="Y1710" s="76">
        <v>31.31</v>
      </c>
      <c r="Z1710" s="47">
        <v>2650</v>
      </c>
      <c r="AA1710" s="81" t="s">
        <v>2165</v>
      </c>
      <c r="AB1710" s="72" t="s">
        <v>2845</v>
      </c>
      <c r="AC1710" s="47" t="s">
        <v>9697</v>
      </c>
      <c r="AD1710" s="74" t="s">
        <v>3941</v>
      </c>
      <c r="AE1710" s="46" t="s">
        <v>8501</v>
      </c>
      <c r="AF1710" s="82">
        <v>22</v>
      </c>
      <c r="AG1710" s="80" t="s">
        <v>85</v>
      </c>
      <c r="AH1710" s="73" t="s">
        <v>85</v>
      </c>
      <c r="AI1710" s="73" t="s">
        <v>85</v>
      </c>
      <c r="AJ1710" s="73" t="s">
        <v>85</v>
      </c>
      <c r="AK1710" s="9" t="s">
        <v>85</v>
      </c>
      <c r="AL1710" s="92" t="s">
        <v>236</v>
      </c>
      <c r="AM1710" s="74" t="s">
        <v>85</v>
      </c>
      <c r="AN1710" s="38" t="s">
        <v>85</v>
      </c>
      <c r="AO1710" s="74" t="s">
        <v>85</v>
      </c>
      <c r="AP1710" s="75">
        <v>16.2</v>
      </c>
      <c r="AQ1710" s="75">
        <v>60</v>
      </c>
      <c r="AR1710" s="74">
        <v>173</v>
      </c>
      <c r="AS1710" s="34">
        <v>3</v>
      </c>
      <c r="AT1710" s="34">
        <v>16</v>
      </c>
      <c r="AU1710" s="34">
        <v>43</v>
      </c>
      <c r="AV1710" s="34">
        <v>50</v>
      </c>
      <c r="AW1710" s="34">
        <v>208</v>
      </c>
      <c r="AX1710" s="34">
        <v>204.5</v>
      </c>
      <c r="AY1710" s="384">
        <v>103.36</v>
      </c>
      <c r="AZ1710" s="382">
        <v>35.880000000000003</v>
      </c>
      <c r="BA1710" s="382">
        <v>44.19</v>
      </c>
      <c r="BB1710" s="49">
        <v>46</v>
      </c>
      <c r="BC1710" s="48">
        <v>1.81</v>
      </c>
      <c r="BD1710" s="3" t="s">
        <v>85</v>
      </c>
      <c r="BE1710" s="412" t="s">
        <v>85</v>
      </c>
      <c r="BF1710" s="3" t="s">
        <v>85</v>
      </c>
      <c r="BG1710" s="412" t="s">
        <v>85</v>
      </c>
      <c r="BH1710" s="70">
        <v>36</v>
      </c>
      <c r="BI1710" s="50">
        <v>20.236220472440898</v>
      </c>
      <c r="BJ1710" s="50">
        <v>20.236220472440898</v>
      </c>
      <c r="BK1710" s="50">
        <v>11.417322834645701</v>
      </c>
      <c r="BL1710" s="357">
        <v>7.6616839999999839E-2</v>
      </c>
      <c r="BM1710" s="73">
        <v>36</v>
      </c>
      <c r="BN1710" s="107" t="s">
        <v>10367</v>
      </c>
      <c r="BO1710" s="46" t="s">
        <v>3891</v>
      </c>
      <c r="BP1710" s="74" t="s">
        <v>4730</v>
      </c>
      <c r="BQ1710" s="74" t="s">
        <v>3907</v>
      </c>
      <c r="BR1710" s="74" t="s">
        <v>5139</v>
      </c>
      <c r="BS1710" s="74" t="s">
        <v>2734</v>
      </c>
      <c r="BT1710" s="74" t="s">
        <v>5140</v>
      </c>
      <c r="BU1710" s="74" t="s">
        <v>5141</v>
      </c>
      <c r="BV1710" s="89" t="s">
        <v>5127</v>
      </c>
      <c r="BW1710" s="74" t="s">
        <v>4101</v>
      </c>
      <c r="BX1710" s="74" t="s">
        <v>3909</v>
      </c>
      <c r="BY1710" s="74"/>
      <c r="BZ1710" s="300" t="s">
        <v>8280</v>
      </c>
      <c r="CA1710" s="356" t="s">
        <v>8281</v>
      </c>
      <c r="CB1710" s="300" t="s">
        <v>8282</v>
      </c>
      <c r="CC1710" s="356" t="s">
        <v>8283</v>
      </c>
      <c r="CD1710" s="311" t="str">
        <f t="shared" si="192"/>
        <v>DISCONTINUED - MR701 Bead Grip, 17x8.5, 0mm Offset, 5x5.5, 108mm Centerbore, Matte Black</v>
      </c>
      <c r="CE1710" s="311" t="s">
        <v>3721</v>
      </c>
      <c r="CF1710" s="311" t="s">
        <v>3720</v>
      </c>
      <c r="CG1710" s="300" t="str">
        <f t="shared" si="193"/>
        <v>TRAIL (7XX)</v>
      </c>
    </row>
    <row r="1711" spans="1:87" s="36" customFormat="1" ht="15" customHeight="1">
      <c r="A1711" s="571">
        <f t="shared" si="194"/>
        <v>1708</v>
      </c>
      <c r="B1711" s="3" t="s">
        <v>84</v>
      </c>
      <c r="C1711" s="92" t="s">
        <v>1247</v>
      </c>
      <c r="D1711" s="74" t="s">
        <v>5481</v>
      </c>
      <c r="E1711" s="129" t="s">
        <v>10776</v>
      </c>
      <c r="F1711" s="84" t="s">
        <v>10776</v>
      </c>
      <c r="G1711" s="83"/>
      <c r="H1711" s="83"/>
      <c r="I1711" s="81" t="s">
        <v>1917</v>
      </c>
      <c r="J1711" s="305">
        <v>43101</v>
      </c>
      <c r="K1711" s="417">
        <v>46143</v>
      </c>
      <c r="L1711" s="282" t="s">
        <v>1239</v>
      </c>
      <c r="M1711" s="328">
        <v>366</v>
      </c>
      <c r="N1711" s="85"/>
      <c r="O1711" s="409"/>
      <c r="P1711" s="74">
        <v>17</v>
      </c>
      <c r="Q1711" s="74">
        <v>8.5</v>
      </c>
      <c r="R1711" s="92" t="s">
        <v>1695</v>
      </c>
      <c r="S1711" s="74">
        <v>6</v>
      </c>
      <c r="T1711" s="74">
        <v>120</v>
      </c>
      <c r="U1711" s="74">
        <v>0</v>
      </c>
      <c r="V1711" s="77">
        <v>4.75</v>
      </c>
      <c r="W1711" s="93" t="s">
        <v>85</v>
      </c>
      <c r="X1711" s="77">
        <v>67</v>
      </c>
      <c r="Y1711" s="76">
        <v>31.2</v>
      </c>
      <c r="Z1711" s="47">
        <v>2650</v>
      </c>
      <c r="AA1711" s="81" t="s">
        <v>2165</v>
      </c>
      <c r="AB1711" s="72" t="s">
        <v>2845</v>
      </c>
      <c r="AC1711" s="47" t="s">
        <v>9715</v>
      </c>
      <c r="AD1711" s="74" t="s">
        <v>3940</v>
      </c>
      <c r="AE1711" s="46" t="s">
        <v>8501</v>
      </c>
      <c r="AF1711" s="82">
        <v>22</v>
      </c>
      <c r="AG1711" s="80" t="s">
        <v>85</v>
      </c>
      <c r="AH1711" s="73" t="s">
        <v>85</v>
      </c>
      <c r="AI1711" s="73" t="s">
        <v>85</v>
      </c>
      <c r="AJ1711" s="73" t="s">
        <v>85</v>
      </c>
      <c r="AK1711" s="9" t="s">
        <v>85</v>
      </c>
      <c r="AL1711" s="92" t="s">
        <v>236</v>
      </c>
      <c r="AM1711" s="74" t="s">
        <v>85</v>
      </c>
      <c r="AN1711" s="38" t="s">
        <v>85</v>
      </c>
      <c r="AO1711" s="74" t="s">
        <v>85</v>
      </c>
      <c r="AP1711" s="75">
        <v>16.2</v>
      </c>
      <c r="AQ1711" s="75">
        <v>60</v>
      </c>
      <c r="AR1711" s="74">
        <v>158</v>
      </c>
      <c r="AS1711" s="34">
        <v>12</v>
      </c>
      <c r="AT1711" s="34">
        <v>23</v>
      </c>
      <c r="AU1711" s="34">
        <v>42</v>
      </c>
      <c r="AV1711" s="34">
        <v>50.6</v>
      </c>
      <c r="AW1711" s="34">
        <v>208</v>
      </c>
      <c r="AX1711" s="34">
        <v>204.5</v>
      </c>
      <c r="AY1711" s="384">
        <v>67</v>
      </c>
      <c r="AZ1711" s="382">
        <v>43.44</v>
      </c>
      <c r="BA1711" s="382">
        <v>43.44</v>
      </c>
      <c r="BB1711" s="49">
        <v>46</v>
      </c>
      <c r="BC1711" s="48">
        <v>1.81</v>
      </c>
      <c r="BD1711" s="3" t="s">
        <v>85</v>
      </c>
      <c r="BE1711" s="412" t="s">
        <v>85</v>
      </c>
      <c r="BF1711" s="3" t="s">
        <v>85</v>
      </c>
      <c r="BG1711" s="412" t="s">
        <v>85</v>
      </c>
      <c r="BH1711" s="70">
        <v>37</v>
      </c>
      <c r="BI1711" s="50">
        <v>20.236220472440898</v>
      </c>
      <c r="BJ1711" s="50">
        <v>20.236220472440898</v>
      </c>
      <c r="BK1711" s="50">
        <v>11.417322834645701</v>
      </c>
      <c r="BL1711" s="357">
        <v>7.6616839999999839E-2</v>
      </c>
      <c r="BM1711" s="73">
        <v>36</v>
      </c>
      <c r="BN1711" s="107" t="s">
        <v>10367</v>
      </c>
      <c r="BO1711" s="46" t="s">
        <v>3891</v>
      </c>
      <c r="BP1711" s="74" t="s">
        <v>4730</v>
      </c>
      <c r="BQ1711" s="74" t="s">
        <v>3907</v>
      </c>
      <c r="BR1711" s="74" t="s">
        <v>5139</v>
      </c>
      <c r="BS1711" s="74" t="s">
        <v>2734</v>
      </c>
      <c r="BT1711" s="74" t="s">
        <v>5140</v>
      </c>
      <c r="BU1711" s="74" t="s">
        <v>5141</v>
      </c>
      <c r="BV1711" s="89" t="s">
        <v>5127</v>
      </c>
      <c r="BW1711" s="74" t="s">
        <v>4101</v>
      </c>
      <c r="BX1711" s="74" t="s">
        <v>3909</v>
      </c>
      <c r="BY1711" s="74"/>
      <c r="BZ1711" s="300" t="s">
        <v>6284</v>
      </c>
      <c r="CA1711" s="356" t="s">
        <v>8274</v>
      </c>
      <c r="CB1711" s="300" t="s">
        <v>6287</v>
      </c>
      <c r="CC1711" s="356" t="s">
        <v>8275</v>
      </c>
      <c r="CD1711" s="311" t="str">
        <f t="shared" si="192"/>
        <v>DISCONTINUED - MR701 Bead Grip, 17x8.5, 0mm Offset, 6x120, 67mm Centerbore, Matte Black</v>
      </c>
      <c r="CE1711" s="311" t="s">
        <v>3721</v>
      </c>
      <c r="CF1711" s="311" t="s">
        <v>3720</v>
      </c>
      <c r="CG1711" s="300" t="str">
        <f t="shared" si="193"/>
        <v>TRAIL (7XX)</v>
      </c>
    </row>
    <row r="1712" spans="1:87" s="36" customFormat="1" ht="15" customHeight="1">
      <c r="A1712" s="571">
        <f t="shared" si="194"/>
        <v>1709</v>
      </c>
      <c r="B1712" s="3" t="s">
        <v>84</v>
      </c>
      <c r="C1712" s="92" t="s">
        <v>1247</v>
      </c>
      <c r="D1712" s="74" t="s">
        <v>5484</v>
      </c>
      <c r="E1712" s="84" t="s">
        <v>10777</v>
      </c>
      <c r="F1712" s="84" t="s">
        <v>10777</v>
      </c>
      <c r="G1712" s="83"/>
      <c r="H1712" s="83"/>
      <c r="I1712" s="81" t="s">
        <v>6660</v>
      </c>
      <c r="J1712" s="306">
        <v>45152.509229710646</v>
      </c>
      <c r="K1712" s="417">
        <v>46143</v>
      </c>
      <c r="L1712" s="282" t="s">
        <v>1239</v>
      </c>
      <c r="M1712" s="328">
        <v>387</v>
      </c>
      <c r="N1712" s="85"/>
      <c r="O1712" s="409"/>
      <c r="P1712" s="74">
        <v>17</v>
      </c>
      <c r="Q1712" s="74">
        <v>8.5</v>
      </c>
      <c r="R1712" s="92" t="s">
        <v>1700</v>
      </c>
      <c r="S1712" s="74">
        <v>8</v>
      </c>
      <c r="T1712" s="74">
        <v>170</v>
      </c>
      <c r="U1712" s="74">
        <v>0</v>
      </c>
      <c r="V1712" s="68">
        <v>4.8</v>
      </c>
      <c r="W1712" s="93" t="s">
        <v>85</v>
      </c>
      <c r="X1712" s="77">
        <v>130.81</v>
      </c>
      <c r="Y1712" s="76">
        <v>26.5</v>
      </c>
      <c r="Z1712" s="47">
        <v>3640</v>
      </c>
      <c r="AA1712" s="81" t="s">
        <v>5147</v>
      </c>
      <c r="AB1712" s="71" t="s">
        <v>173</v>
      </c>
      <c r="AC1712" s="47" t="s">
        <v>9626</v>
      </c>
      <c r="AD1712" s="74" t="s">
        <v>7165</v>
      </c>
      <c r="AE1712" s="46" t="s">
        <v>8503</v>
      </c>
      <c r="AF1712" s="82">
        <v>33</v>
      </c>
      <c r="AG1712" s="80" t="s">
        <v>85</v>
      </c>
      <c r="AH1712" s="14" t="s">
        <v>85</v>
      </c>
      <c r="AI1712" s="3" t="s">
        <v>2863</v>
      </c>
      <c r="AJ1712" s="14" t="s">
        <v>85</v>
      </c>
      <c r="AK1712" s="9" t="s">
        <v>85</v>
      </c>
      <c r="AL1712" s="92" t="s">
        <v>237</v>
      </c>
      <c r="AM1712" s="74" t="s">
        <v>85</v>
      </c>
      <c r="AN1712" s="38" t="s">
        <v>85</v>
      </c>
      <c r="AO1712" s="74" t="s">
        <v>85</v>
      </c>
      <c r="AP1712" s="75">
        <v>16.2</v>
      </c>
      <c r="AQ1712" s="75">
        <v>60</v>
      </c>
      <c r="AR1712" s="74">
        <v>200</v>
      </c>
      <c r="AS1712" s="34">
        <v>0</v>
      </c>
      <c r="AT1712" s="34">
        <v>0</v>
      </c>
      <c r="AU1712" s="34">
        <v>34</v>
      </c>
      <c r="AV1712" s="34">
        <v>48</v>
      </c>
      <c r="AW1712" s="34">
        <v>209.5</v>
      </c>
      <c r="AX1712" s="34">
        <v>203</v>
      </c>
      <c r="AY1712" s="384">
        <v>128</v>
      </c>
      <c r="AZ1712" s="382">
        <v>103.9</v>
      </c>
      <c r="BA1712" s="382">
        <v>107</v>
      </c>
      <c r="BB1712" s="49">
        <v>30</v>
      </c>
      <c r="BC1712" s="48">
        <v>1.18</v>
      </c>
      <c r="BD1712" s="3" t="s">
        <v>85</v>
      </c>
      <c r="BE1712" s="412" t="s">
        <v>85</v>
      </c>
      <c r="BF1712" s="3" t="s">
        <v>85</v>
      </c>
      <c r="BG1712" s="412" t="s">
        <v>85</v>
      </c>
      <c r="BH1712" s="70">
        <v>31</v>
      </c>
      <c r="BI1712" s="50">
        <v>20.236220472440898</v>
      </c>
      <c r="BJ1712" s="50">
        <v>20.236220472440898</v>
      </c>
      <c r="BK1712" s="50">
        <v>11.417322834645701</v>
      </c>
      <c r="BL1712" s="357">
        <v>7.6616839999999839E-2</v>
      </c>
      <c r="BM1712" s="73">
        <v>36</v>
      </c>
      <c r="BN1712" s="107" t="s">
        <v>10367</v>
      </c>
      <c r="BO1712" s="46" t="s">
        <v>3891</v>
      </c>
      <c r="BP1712" s="74" t="s">
        <v>4730</v>
      </c>
      <c r="BQ1712" s="74" t="s">
        <v>3907</v>
      </c>
      <c r="BR1712" s="74" t="s">
        <v>4615</v>
      </c>
      <c r="BS1712" s="74" t="s">
        <v>2734</v>
      </c>
      <c r="BT1712" s="74" t="s">
        <v>4116</v>
      </c>
      <c r="BU1712" s="74" t="s">
        <v>5141</v>
      </c>
      <c r="BV1712" s="74" t="s">
        <v>5127</v>
      </c>
      <c r="BW1712" s="74" t="s">
        <v>4101</v>
      </c>
      <c r="BX1712" s="74" t="s">
        <v>3909</v>
      </c>
      <c r="BY1712" s="74"/>
      <c r="BZ1712" s="300"/>
      <c r="CA1712" s="356"/>
      <c r="CB1712" s="300" t="s">
        <v>8346</v>
      </c>
      <c r="CC1712" s="356" t="s">
        <v>8347</v>
      </c>
      <c r="CD1712" s="311" t="str">
        <f t="shared" si="192"/>
        <v>DISCONTINUED - MR703 Bead Grip, 17x8.5, 0mm Offset, 8x170, 130.81mm Centerbore, Machined - Clear Coat</v>
      </c>
      <c r="CE1712" s="311" t="s">
        <v>3721</v>
      </c>
      <c r="CF1712" s="311" t="s">
        <v>3720</v>
      </c>
      <c r="CG1712" s="300" t="str">
        <f t="shared" si="193"/>
        <v>TRAIL (7XX)</v>
      </c>
    </row>
    <row r="1713" spans="1:85" s="36" customFormat="1" ht="15" customHeight="1">
      <c r="A1713" s="571">
        <f t="shared" si="194"/>
        <v>1710</v>
      </c>
      <c r="B1713" s="13" t="s">
        <v>84</v>
      </c>
      <c r="C1713" s="97" t="s">
        <v>1247</v>
      </c>
      <c r="D1713" s="75" t="s">
        <v>5485</v>
      </c>
      <c r="E1713" s="84" t="s">
        <v>10778</v>
      </c>
      <c r="F1713" s="84" t="s">
        <v>10778</v>
      </c>
      <c r="G1713" s="83"/>
      <c r="H1713" s="83"/>
      <c r="I1713" s="43" t="s">
        <v>3356</v>
      </c>
      <c r="J1713" s="316">
        <v>43714</v>
      </c>
      <c r="K1713" s="417">
        <v>46143</v>
      </c>
      <c r="L1713" s="282" t="s">
        <v>1239</v>
      </c>
      <c r="M1713" s="328">
        <v>387</v>
      </c>
      <c r="N1713" s="85"/>
      <c r="O1713" s="409"/>
      <c r="P1713" s="75">
        <v>17</v>
      </c>
      <c r="Q1713" s="75">
        <v>8.5</v>
      </c>
      <c r="R1713" s="92" t="s">
        <v>1700</v>
      </c>
      <c r="S1713" s="75">
        <v>8</v>
      </c>
      <c r="T1713" s="75">
        <v>170</v>
      </c>
      <c r="U1713" s="75">
        <v>0</v>
      </c>
      <c r="V1713" s="68">
        <v>4.75</v>
      </c>
      <c r="W1713" s="95" t="s">
        <v>85</v>
      </c>
      <c r="X1713" s="68">
        <v>130.81</v>
      </c>
      <c r="Y1713" s="39">
        <v>32.26</v>
      </c>
      <c r="Z1713" s="47">
        <v>3640</v>
      </c>
      <c r="AA1713" s="43" t="s">
        <v>2093</v>
      </c>
      <c r="AB1713" s="72" t="s">
        <v>2850</v>
      </c>
      <c r="AC1713" s="47" t="s">
        <v>9626</v>
      </c>
      <c r="AD1713" s="74" t="s">
        <v>3943</v>
      </c>
      <c r="AE1713" s="46" t="s">
        <v>8503</v>
      </c>
      <c r="AF1713" s="82">
        <v>33</v>
      </c>
      <c r="AG1713" s="14" t="s">
        <v>85</v>
      </c>
      <c r="AH1713" s="14" t="s">
        <v>85</v>
      </c>
      <c r="AI1713" s="13" t="s">
        <v>2863</v>
      </c>
      <c r="AJ1713" s="14" t="s">
        <v>85</v>
      </c>
      <c r="AK1713" s="9" t="s">
        <v>85</v>
      </c>
      <c r="AL1713" s="92" t="s">
        <v>237</v>
      </c>
      <c r="AM1713" s="75" t="s">
        <v>85</v>
      </c>
      <c r="AN1713" s="38" t="s">
        <v>85</v>
      </c>
      <c r="AO1713" s="75" t="s">
        <v>85</v>
      </c>
      <c r="AP1713" s="75">
        <v>16.2</v>
      </c>
      <c r="AQ1713" s="75">
        <v>60</v>
      </c>
      <c r="AR1713" s="75">
        <v>200</v>
      </c>
      <c r="AS1713" s="34">
        <v>0</v>
      </c>
      <c r="AT1713" s="34">
        <v>0</v>
      </c>
      <c r="AU1713" s="25">
        <v>42.6</v>
      </c>
      <c r="AV1713" s="34">
        <v>47.7</v>
      </c>
      <c r="AW1713" s="25">
        <v>209</v>
      </c>
      <c r="AX1713" s="67">
        <v>206</v>
      </c>
      <c r="AY1713" s="384">
        <v>128</v>
      </c>
      <c r="AZ1713" s="382">
        <v>103.9</v>
      </c>
      <c r="BA1713" s="382">
        <v>107</v>
      </c>
      <c r="BB1713" s="49">
        <v>46</v>
      </c>
      <c r="BC1713" s="48">
        <v>1.81</v>
      </c>
      <c r="BD1713" s="13" t="s">
        <v>85</v>
      </c>
      <c r="BE1713" s="412" t="s">
        <v>85</v>
      </c>
      <c r="BF1713" s="13" t="s">
        <v>85</v>
      </c>
      <c r="BG1713" s="412" t="s">
        <v>85</v>
      </c>
      <c r="BH1713" s="70">
        <v>38</v>
      </c>
      <c r="BI1713" s="50">
        <v>20.236220472440898</v>
      </c>
      <c r="BJ1713" s="50">
        <v>20.236220472440898</v>
      </c>
      <c r="BK1713" s="50">
        <v>11.417322834645701</v>
      </c>
      <c r="BL1713" s="357">
        <v>7.6616839999999839E-2</v>
      </c>
      <c r="BM1713" s="73">
        <v>36</v>
      </c>
      <c r="BN1713" s="107" t="s">
        <v>10367</v>
      </c>
      <c r="BO1713" s="46" t="s">
        <v>3891</v>
      </c>
      <c r="BP1713" s="74" t="s">
        <v>4730</v>
      </c>
      <c r="BQ1713" s="74" t="s">
        <v>3907</v>
      </c>
      <c r="BR1713" s="74" t="s">
        <v>5143</v>
      </c>
      <c r="BS1713" s="74" t="s">
        <v>2734</v>
      </c>
      <c r="BT1713" s="74" t="s">
        <v>4116</v>
      </c>
      <c r="BU1713" s="74" t="s">
        <v>5141</v>
      </c>
      <c r="BV1713" s="74" t="s">
        <v>5127</v>
      </c>
      <c r="BW1713" s="74" t="s">
        <v>4101</v>
      </c>
      <c r="BX1713" s="74" t="s">
        <v>3909</v>
      </c>
      <c r="BY1713" s="74"/>
      <c r="BZ1713" s="334" t="s">
        <v>8368</v>
      </c>
      <c r="CA1713" s="364" t="s">
        <v>8373</v>
      </c>
      <c r="CB1713" s="337" t="s">
        <v>8374</v>
      </c>
      <c r="CC1713" s="364" t="s">
        <v>8375</v>
      </c>
      <c r="CD1713" s="311" t="str">
        <f t="shared" si="192"/>
        <v>DISCONTINUED - MR704 Bead Grip, 17x8.5, 0mm Offset, 8x170, 130.81mm Centerbore, Titanium</v>
      </c>
      <c r="CE1713" s="311" t="s">
        <v>3721</v>
      </c>
      <c r="CF1713" s="311" t="s">
        <v>3720</v>
      </c>
      <c r="CG1713" s="300" t="str">
        <f t="shared" si="193"/>
        <v>TRAIL (7XX)</v>
      </c>
    </row>
    <row r="1714" spans="1:85" s="36" customFormat="1" ht="15" customHeight="1">
      <c r="A1714" s="571">
        <f t="shared" si="194"/>
        <v>1711</v>
      </c>
      <c r="B1714" s="13" t="s">
        <v>84</v>
      </c>
      <c r="C1714" s="97" t="s">
        <v>1247</v>
      </c>
      <c r="D1714" s="75" t="s">
        <v>5487</v>
      </c>
      <c r="E1714" s="84" t="s">
        <v>10779</v>
      </c>
      <c r="F1714" s="84" t="s">
        <v>10779</v>
      </c>
      <c r="G1714" s="83"/>
      <c r="H1714" s="83"/>
      <c r="I1714" s="43" t="s">
        <v>4571</v>
      </c>
      <c r="J1714" s="316">
        <v>44202.42974673611</v>
      </c>
      <c r="K1714" s="417">
        <v>46143</v>
      </c>
      <c r="L1714" s="282" t="s">
        <v>1239</v>
      </c>
      <c r="M1714" s="328">
        <v>366</v>
      </c>
      <c r="N1714" s="85"/>
      <c r="O1714" s="409"/>
      <c r="P1714" s="75">
        <v>17</v>
      </c>
      <c r="Q1714" s="75">
        <v>8.5</v>
      </c>
      <c r="R1714" s="92" t="s">
        <v>1695</v>
      </c>
      <c r="S1714" s="75">
        <v>6</v>
      </c>
      <c r="T1714" s="75">
        <v>120</v>
      </c>
      <c r="U1714" s="75">
        <v>20</v>
      </c>
      <c r="V1714" s="68">
        <v>5.58</v>
      </c>
      <c r="W1714" s="95" t="s">
        <v>85</v>
      </c>
      <c r="X1714" s="68">
        <v>67</v>
      </c>
      <c r="Y1714" s="39">
        <v>27.1</v>
      </c>
      <c r="Z1714" s="47">
        <v>2650</v>
      </c>
      <c r="AA1714" s="43" t="s">
        <v>2165</v>
      </c>
      <c r="AB1714" s="72" t="s">
        <v>2845</v>
      </c>
      <c r="AC1714" s="47" t="s">
        <v>9864</v>
      </c>
      <c r="AD1714" s="74" t="s">
        <v>3940</v>
      </c>
      <c r="AE1714" s="46" t="s">
        <v>8501</v>
      </c>
      <c r="AF1714" s="82">
        <v>22</v>
      </c>
      <c r="AG1714" s="14" t="s">
        <v>85</v>
      </c>
      <c r="AH1714" s="14" t="s">
        <v>85</v>
      </c>
      <c r="AI1714" s="14" t="s">
        <v>85</v>
      </c>
      <c r="AJ1714" s="14" t="s">
        <v>85</v>
      </c>
      <c r="AK1714" s="9" t="s">
        <v>85</v>
      </c>
      <c r="AL1714" s="92" t="s">
        <v>236</v>
      </c>
      <c r="AM1714" s="75" t="s">
        <v>85</v>
      </c>
      <c r="AN1714" s="38" t="s">
        <v>85</v>
      </c>
      <c r="AO1714" s="75" t="s">
        <v>85</v>
      </c>
      <c r="AP1714" s="75">
        <v>16.2</v>
      </c>
      <c r="AQ1714" s="75">
        <v>60</v>
      </c>
      <c r="AR1714" s="75">
        <v>160</v>
      </c>
      <c r="AS1714" s="34">
        <v>11.7</v>
      </c>
      <c r="AT1714" s="34">
        <v>23</v>
      </c>
      <c r="AU1714" s="25">
        <v>33.799999999999997</v>
      </c>
      <c r="AV1714" s="34">
        <v>39.799999999999997</v>
      </c>
      <c r="AW1714" s="25">
        <v>209</v>
      </c>
      <c r="AX1714" s="67">
        <v>197</v>
      </c>
      <c r="AY1714" s="385">
        <v>67</v>
      </c>
      <c r="AZ1714" s="382">
        <v>54.95</v>
      </c>
      <c r="BA1714" s="382">
        <v>54.95</v>
      </c>
      <c r="BB1714" s="49">
        <v>31</v>
      </c>
      <c r="BC1714" s="48">
        <v>1.22</v>
      </c>
      <c r="BD1714" s="13" t="s">
        <v>85</v>
      </c>
      <c r="BE1714" s="412" t="s">
        <v>85</v>
      </c>
      <c r="BF1714" s="13" t="s">
        <v>85</v>
      </c>
      <c r="BG1714" s="412" t="s">
        <v>85</v>
      </c>
      <c r="BH1714" s="70">
        <v>32</v>
      </c>
      <c r="BI1714" s="50">
        <v>20.236220472440898</v>
      </c>
      <c r="BJ1714" s="50">
        <v>20.236220472440898</v>
      </c>
      <c r="BK1714" s="50">
        <v>11.417322834645701</v>
      </c>
      <c r="BL1714" s="357">
        <v>7.6616839999999839E-2</v>
      </c>
      <c r="BM1714" s="73">
        <v>36</v>
      </c>
      <c r="BN1714" s="107" t="s">
        <v>10367</v>
      </c>
      <c r="BO1714" s="46" t="s">
        <v>3891</v>
      </c>
      <c r="BP1714" s="74" t="s">
        <v>4730</v>
      </c>
      <c r="BQ1714" s="74" t="s">
        <v>3907</v>
      </c>
      <c r="BR1714" s="74" t="s">
        <v>5031</v>
      </c>
      <c r="BS1714" s="74" t="s">
        <v>2734</v>
      </c>
      <c r="BT1714" s="74" t="s">
        <v>4116</v>
      </c>
      <c r="BU1714" s="74" t="s">
        <v>5126</v>
      </c>
      <c r="BV1714" s="74" t="s">
        <v>5127</v>
      </c>
      <c r="BW1714" s="74" t="s">
        <v>4101</v>
      </c>
      <c r="BX1714" s="74" t="s">
        <v>3909</v>
      </c>
      <c r="BY1714" s="74"/>
      <c r="BZ1714" s="334" t="s">
        <v>6338</v>
      </c>
      <c r="CA1714" s="364" t="s">
        <v>7366</v>
      </c>
      <c r="CB1714" s="337" t="s">
        <v>6342</v>
      </c>
      <c r="CC1714" s="364" t="s">
        <v>7367</v>
      </c>
      <c r="CD1714" s="311" t="str">
        <f t="shared" si="192"/>
        <v>DISCONTINUED - MR705 Bead Grip, 17x8.5, +20mm Offset, 6x120, 67mm Centerbore, Matte Black</v>
      </c>
      <c r="CE1714" s="311" t="s">
        <v>3721</v>
      </c>
      <c r="CF1714" s="311" t="s">
        <v>3720</v>
      </c>
      <c r="CG1714" s="300" t="str">
        <f t="shared" si="193"/>
        <v>TRAIL (7XX)</v>
      </c>
    </row>
    <row r="1715" spans="1:85" s="36" customFormat="1" ht="15" customHeight="1">
      <c r="A1715" s="571">
        <f t="shared" si="194"/>
        <v>1712</v>
      </c>
      <c r="B1715" s="13" t="s">
        <v>84</v>
      </c>
      <c r="C1715" s="97" t="s">
        <v>1247</v>
      </c>
      <c r="D1715" s="75" t="s">
        <v>5489</v>
      </c>
      <c r="E1715" s="84" t="s">
        <v>10780</v>
      </c>
      <c r="F1715" s="84" t="s">
        <v>10780</v>
      </c>
      <c r="G1715" s="83"/>
      <c r="H1715" s="83"/>
      <c r="I1715" s="72" t="s">
        <v>5427</v>
      </c>
      <c r="J1715" s="306">
        <v>44518.655578703707</v>
      </c>
      <c r="K1715" s="417">
        <v>46143</v>
      </c>
      <c r="L1715" s="282" t="s">
        <v>1239</v>
      </c>
      <c r="M1715" s="328">
        <v>335</v>
      </c>
      <c r="N1715" s="85"/>
      <c r="O1715" s="409"/>
      <c r="P1715" s="75">
        <v>16</v>
      </c>
      <c r="Q1715" s="76">
        <v>7</v>
      </c>
      <c r="R1715" s="92" t="s">
        <v>1756</v>
      </c>
      <c r="S1715" s="75">
        <v>5</v>
      </c>
      <c r="T1715" s="75">
        <v>4.5</v>
      </c>
      <c r="U1715" s="75">
        <v>30</v>
      </c>
      <c r="V1715" s="77">
        <v>5.17</v>
      </c>
      <c r="W1715" s="95" t="s">
        <v>85</v>
      </c>
      <c r="X1715" s="68">
        <v>73</v>
      </c>
      <c r="Y1715" s="39">
        <v>17.64</v>
      </c>
      <c r="Z1715" s="47">
        <v>1850</v>
      </c>
      <c r="AA1715" s="43" t="s">
        <v>2165</v>
      </c>
      <c r="AB1715" s="72" t="s">
        <v>2845</v>
      </c>
      <c r="AC1715" s="47" t="s">
        <v>9893</v>
      </c>
      <c r="AD1715" s="74" t="s">
        <v>3939</v>
      </c>
      <c r="AE1715" s="46" t="s">
        <v>8501</v>
      </c>
      <c r="AF1715" s="82">
        <v>22</v>
      </c>
      <c r="AG1715" s="14" t="s">
        <v>85</v>
      </c>
      <c r="AH1715" s="14" t="s">
        <v>85</v>
      </c>
      <c r="AI1715" s="13" t="s">
        <v>85</v>
      </c>
      <c r="AJ1715" s="14" t="s">
        <v>85</v>
      </c>
      <c r="AK1715" s="9" t="s">
        <v>85</v>
      </c>
      <c r="AL1715" s="92" t="s">
        <v>236</v>
      </c>
      <c r="AM1715" s="75" t="s">
        <v>85</v>
      </c>
      <c r="AN1715" s="38" t="s">
        <v>85</v>
      </c>
      <c r="AO1715" s="75" t="s">
        <v>85</v>
      </c>
      <c r="AP1715" s="75">
        <v>16.2</v>
      </c>
      <c r="AQ1715" s="75">
        <v>60</v>
      </c>
      <c r="AR1715" s="75">
        <v>150</v>
      </c>
      <c r="AS1715" s="34">
        <v>14</v>
      </c>
      <c r="AT1715" s="34">
        <v>22.6</v>
      </c>
      <c r="AU1715" s="25">
        <v>33</v>
      </c>
      <c r="AV1715" s="34">
        <v>42.8</v>
      </c>
      <c r="AW1715" s="25">
        <v>193.6</v>
      </c>
      <c r="AX1715" s="67">
        <v>182</v>
      </c>
      <c r="AY1715" s="384">
        <v>60</v>
      </c>
      <c r="AZ1715" s="382">
        <v>26.22</v>
      </c>
      <c r="BA1715" s="382">
        <v>34.409999999999997</v>
      </c>
      <c r="BB1715" s="49">
        <v>0</v>
      </c>
      <c r="BC1715" s="48">
        <v>0</v>
      </c>
      <c r="BD1715" s="13" t="s">
        <v>85</v>
      </c>
      <c r="BE1715" s="412" t="s">
        <v>85</v>
      </c>
      <c r="BF1715" s="13" t="s">
        <v>85</v>
      </c>
      <c r="BG1715" s="412" t="s">
        <v>85</v>
      </c>
      <c r="BH1715" s="70">
        <v>22</v>
      </c>
      <c r="BI1715" s="50">
        <v>19.09</v>
      </c>
      <c r="BJ1715" s="50">
        <v>19.09</v>
      </c>
      <c r="BK1715" s="50">
        <v>10.24</v>
      </c>
      <c r="BL1715" s="357">
        <v>6.1152323564527607E-2</v>
      </c>
      <c r="BM1715" s="73">
        <v>36</v>
      </c>
      <c r="BN1715" s="107" t="s">
        <v>3771</v>
      </c>
      <c r="BO1715" s="46" t="s">
        <v>3891</v>
      </c>
      <c r="BP1715" s="74" t="s">
        <v>4730</v>
      </c>
      <c r="BQ1715" s="74" t="s">
        <v>3907</v>
      </c>
      <c r="BR1715" s="74" t="s">
        <v>5161</v>
      </c>
      <c r="BS1715" s="74" t="s">
        <v>2734</v>
      </c>
      <c r="BT1715" s="74" t="s">
        <v>5619</v>
      </c>
      <c r="BU1715" s="74" t="s">
        <v>5126</v>
      </c>
      <c r="BV1715" s="74" t="s">
        <v>5620</v>
      </c>
      <c r="BW1715" s="74" t="s">
        <v>4101</v>
      </c>
      <c r="BX1715" s="74" t="s">
        <v>3909</v>
      </c>
      <c r="BY1715" s="74"/>
      <c r="BZ1715" s="334" t="s">
        <v>6391</v>
      </c>
      <c r="CA1715" s="364" t="s">
        <v>7390</v>
      </c>
      <c r="CB1715" s="337" t="s">
        <v>6394</v>
      </c>
      <c r="CC1715" s="364" t="s">
        <v>7391</v>
      </c>
      <c r="CD1715" s="311" t="str">
        <f t="shared" si="192"/>
        <v>DISCONTINUED - MR707 Bead Grip, 16x7, +30mm Offset, 5x4.5, 73mm Centerbore, Matte Black</v>
      </c>
      <c r="CE1715" s="311" t="s">
        <v>3721</v>
      </c>
      <c r="CF1715" s="311" t="s">
        <v>3720</v>
      </c>
      <c r="CG1715" s="300" t="str">
        <f t="shared" si="193"/>
        <v>TRAIL (7XX)</v>
      </c>
    </row>
    <row r="1716" spans="1:85" s="36" customFormat="1" ht="15" customHeight="1">
      <c r="A1716" s="571">
        <f t="shared" si="194"/>
        <v>1713</v>
      </c>
      <c r="B1716" s="13" t="s">
        <v>84</v>
      </c>
      <c r="C1716" s="97" t="s">
        <v>1247</v>
      </c>
      <c r="D1716" s="75" t="s">
        <v>6665</v>
      </c>
      <c r="E1716" s="84" t="s">
        <v>10781</v>
      </c>
      <c r="F1716" s="84" t="s">
        <v>10781</v>
      </c>
      <c r="G1716" s="83"/>
      <c r="H1716" s="83"/>
      <c r="I1716" s="72" t="s">
        <v>6707</v>
      </c>
      <c r="J1716" s="102">
        <v>45188.393750000003</v>
      </c>
      <c r="K1716" s="417">
        <v>46143</v>
      </c>
      <c r="L1716" s="282" t="s">
        <v>1239</v>
      </c>
      <c r="M1716" s="328">
        <v>429</v>
      </c>
      <c r="N1716" s="85"/>
      <c r="O1716" s="409"/>
      <c r="P1716" s="75">
        <v>18</v>
      </c>
      <c r="Q1716" s="8">
        <v>9</v>
      </c>
      <c r="R1716" s="92" t="s">
        <v>1699</v>
      </c>
      <c r="S1716" s="75">
        <v>8</v>
      </c>
      <c r="T1716" s="75">
        <v>6.5</v>
      </c>
      <c r="U1716" s="75">
        <v>12</v>
      </c>
      <c r="V1716" s="77">
        <v>5.44</v>
      </c>
      <c r="W1716" s="95" t="s">
        <v>85</v>
      </c>
      <c r="X1716" s="68">
        <v>130.81</v>
      </c>
      <c r="Y1716" s="39">
        <v>33.008850000000002</v>
      </c>
      <c r="Z1716" s="47">
        <v>3640</v>
      </c>
      <c r="AA1716" s="43" t="s">
        <v>2516</v>
      </c>
      <c r="AB1716" s="72" t="s">
        <v>2850</v>
      </c>
      <c r="AC1716" s="47" t="s">
        <v>10752</v>
      </c>
      <c r="AD1716" s="74" t="s">
        <v>6727</v>
      </c>
      <c r="AE1716" s="46" t="s">
        <v>8503</v>
      </c>
      <c r="AF1716" s="82">
        <v>33</v>
      </c>
      <c r="AG1716" s="14" t="s">
        <v>85</v>
      </c>
      <c r="AH1716" s="9" t="s">
        <v>85</v>
      </c>
      <c r="AI1716" s="13" t="s">
        <v>2863</v>
      </c>
      <c r="AJ1716" s="14" t="s">
        <v>85</v>
      </c>
      <c r="AK1716" s="9" t="s">
        <v>85</v>
      </c>
      <c r="AL1716" s="92" t="s">
        <v>237</v>
      </c>
      <c r="AM1716" s="75" t="s">
        <v>85</v>
      </c>
      <c r="AN1716" s="38" t="s">
        <v>85</v>
      </c>
      <c r="AO1716" s="75" t="s">
        <v>85</v>
      </c>
      <c r="AP1716" s="75">
        <v>16.2</v>
      </c>
      <c r="AQ1716" s="75">
        <v>60</v>
      </c>
      <c r="AR1716" s="75">
        <v>200</v>
      </c>
      <c r="AS1716" s="34">
        <v>0</v>
      </c>
      <c r="AT1716" s="34">
        <v>0</v>
      </c>
      <c r="AU1716" s="25">
        <v>27.3</v>
      </c>
      <c r="AV1716" s="34">
        <v>44.7</v>
      </c>
      <c r="AW1716" s="25">
        <v>222.4</v>
      </c>
      <c r="AX1716" s="67">
        <v>215.8</v>
      </c>
      <c r="AY1716" s="384">
        <v>128</v>
      </c>
      <c r="AZ1716" s="382">
        <v>84</v>
      </c>
      <c r="BA1716" s="382">
        <v>86.89</v>
      </c>
      <c r="BB1716" s="49">
        <v>32</v>
      </c>
      <c r="BC1716" s="48">
        <v>1.26</v>
      </c>
      <c r="BD1716" s="13" t="s">
        <v>85</v>
      </c>
      <c r="BE1716" s="412" t="s">
        <v>85</v>
      </c>
      <c r="BF1716" s="13" t="s">
        <v>85</v>
      </c>
      <c r="BG1716" s="412" t="s">
        <v>85</v>
      </c>
      <c r="BH1716" s="70">
        <v>40</v>
      </c>
      <c r="BI1716" s="50">
        <v>21.141732283464599</v>
      </c>
      <c r="BJ1716" s="50">
        <v>21.141732283464599</v>
      </c>
      <c r="BK1716" s="50">
        <v>11.929133858267701</v>
      </c>
      <c r="BL1716" s="357">
        <v>8.7375807000000152E-2</v>
      </c>
      <c r="BM1716" s="14">
        <v>36</v>
      </c>
      <c r="BN1716" s="107" t="s">
        <v>10367</v>
      </c>
      <c r="BO1716" s="46" t="s">
        <v>3891</v>
      </c>
      <c r="BP1716" s="74" t="s">
        <v>4730</v>
      </c>
      <c r="BQ1716" s="74" t="s">
        <v>3907</v>
      </c>
      <c r="BR1716" s="74" t="s">
        <v>10140</v>
      </c>
      <c r="BS1716" s="74" t="s">
        <v>10141</v>
      </c>
      <c r="BT1716" s="74" t="s">
        <v>4116</v>
      </c>
      <c r="BU1716" s="74" t="s">
        <v>10142</v>
      </c>
      <c r="BV1716" s="74" t="s">
        <v>5127</v>
      </c>
      <c r="BW1716" s="74" t="s">
        <v>4101</v>
      </c>
      <c r="BX1716" s="74" t="s">
        <v>3909</v>
      </c>
      <c r="BY1716" s="74" t="s">
        <v>6577</v>
      </c>
      <c r="BZ1716" s="334" t="s">
        <v>8426</v>
      </c>
      <c r="CA1716" s="364" t="s">
        <v>8427</v>
      </c>
      <c r="CB1716" s="337" t="s">
        <v>8428</v>
      </c>
      <c r="CC1716" s="364" t="s">
        <v>8429</v>
      </c>
      <c r="CD1716" s="311" t="str">
        <f t="shared" si="192"/>
        <v>DISCONTINUED - MR708 Bead Grip, 18x9, +12mm Offset, 8x6.5, 130.81mm Centerbore, Gloss Titanium</v>
      </c>
      <c r="CE1716" s="311" t="s">
        <v>3721</v>
      </c>
      <c r="CF1716" s="311" t="s">
        <v>3720</v>
      </c>
      <c r="CG1716" s="300" t="str">
        <f t="shared" si="193"/>
        <v>TRAIL (7XX)</v>
      </c>
    </row>
    <row r="1717" spans="1:85" s="36" customFormat="1" ht="15" customHeight="1">
      <c r="A1717" s="571">
        <f t="shared" si="194"/>
        <v>1714</v>
      </c>
      <c r="B1717" s="13" t="s">
        <v>84</v>
      </c>
      <c r="C1717" s="97" t="s">
        <v>1247</v>
      </c>
      <c r="D1717" s="75" t="s">
        <v>6665</v>
      </c>
      <c r="E1717" s="84" t="s">
        <v>10782</v>
      </c>
      <c r="F1717" s="84" t="s">
        <v>10782</v>
      </c>
      <c r="G1717" s="83"/>
      <c r="H1717" s="83"/>
      <c r="I1717" s="72" t="s">
        <v>6679</v>
      </c>
      <c r="J1717" s="306">
        <v>45152.645960648151</v>
      </c>
      <c r="K1717" s="417">
        <v>46143</v>
      </c>
      <c r="L1717" s="282" t="s">
        <v>1239</v>
      </c>
      <c r="M1717" s="328">
        <v>429</v>
      </c>
      <c r="N1717" s="85"/>
      <c r="O1717" s="409"/>
      <c r="P1717" s="75">
        <v>18</v>
      </c>
      <c r="Q1717" s="8">
        <v>9</v>
      </c>
      <c r="R1717" s="92" t="s">
        <v>1701</v>
      </c>
      <c r="S1717" s="75">
        <v>8</v>
      </c>
      <c r="T1717" s="75">
        <v>180</v>
      </c>
      <c r="U1717" s="75">
        <v>12</v>
      </c>
      <c r="V1717" s="77">
        <v>5.44</v>
      </c>
      <c r="W1717" s="95" t="s">
        <v>85</v>
      </c>
      <c r="X1717" s="68">
        <v>130.81</v>
      </c>
      <c r="Y1717" s="39">
        <v>33.052950000000003</v>
      </c>
      <c r="Z1717" s="47">
        <v>3640</v>
      </c>
      <c r="AA1717" s="43" t="s">
        <v>4122</v>
      </c>
      <c r="AB1717" s="72" t="s">
        <v>2845</v>
      </c>
      <c r="AC1717" s="47" t="s">
        <v>10783</v>
      </c>
      <c r="AD1717" s="74" t="s">
        <v>6727</v>
      </c>
      <c r="AE1717" s="46" t="s">
        <v>8503</v>
      </c>
      <c r="AF1717" s="82">
        <v>33</v>
      </c>
      <c r="AG1717" s="14" t="s">
        <v>85</v>
      </c>
      <c r="AH1717" s="9" t="s">
        <v>85</v>
      </c>
      <c r="AI1717" s="13" t="s">
        <v>2863</v>
      </c>
      <c r="AJ1717" s="14" t="s">
        <v>85</v>
      </c>
      <c r="AK1717" s="9" t="s">
        <v>85</v>
      </c>
      <c r="AL1717" s="92" t="s">
        <v>237</v>
      </c>
      <c r="AM1717" s="75" t="s">
        <v>85</v>
      </c>
      <c r="AN1717" s="38" t="s">
        <v>85</v>
      </c>
      <c r="AO1717" s="75" t="s">
        <v>85</v>
      </c>
      <c r="AP1717" s="75">
        <v>16.2</v>
      </c>
      <c r="AQ1717" s="75">
        <v>60</v>
      </c>
      <c r="AR1717" s="75">
        <v>210</v>
      </c>
      <c r="AS1717" s="34">
        <v>0</v>
      </c>
      <c r="AT1717" s="34">
        <v>0</v>
      </c>
      <c r="AU1717" s="25">
        <v>27.3</v>
      </c>
      <c r="AV1717" s="34">
        <v>44.7</v>
      </c>
      <c r="AW1717" s="25">
        <v>222.4</v>
      </c>
      <c r="AX1717" s="67">
        <v>215.8</v>
      </c>
      <c r="AY1717" s="384">
        <v>128</v>
      </c>
      <c r="AZ1717" s="382">
        <v>84</v>
      </c>
      <c r="BA1717" s="382">
        <v>86.89</v>
      </c>
      <c r="BB1717" s="49">
        <v>32</v>
      </c>
      <c r="BC1717" s="48">
        <v>1.26</v>
      </c>
      <c r="BD1717" s="13" t="s">
        <v>85</v>
      </c>
      <c r="BE1717" s="412" t="s">
        <v>85</v>
      </c>
      <c r="BF1717" s="13" t="s">
        <v>85</v>
      </c>
      <c r="BG1717" s="412" t="s">
        <v>85</v>
      </c>
      <c r="BH1717" s="70">
        <v>40</v>
      </c>
      <c r="BI1717" s="50">
        <v>21.141732283464599</v>
      </c>
      <c r="BJ1717" s="50">
        <v>21.141732283464599</v>
      </c>
      <c r="BK1717" s="50">
        <v>11.929133858267701</v>
      </c>
      <c r="BL1717" s="357">
        <v>8.7375807000000152E-2</v>
      </c>
      <c r="BM1717" s="14">
        <v>36</v>
      </c>
      <c r="BN1717" s="107" t="s">
        <v>10367</v>
      </c>
      <c r="BO1717" s="46" t="s">
        <v>3891</v>
      </c>
      <c r="BP1717" s="74" t="s">
        <v>4730</v>
      </c>
      <c r="BQ1717" s="74" t="s">
        <v>3907</v>
      </c>
      <c r="BR1717" s="74" t="s">
        <v>10140</v>
      </c>
      <c r="BS1717" s="74" t="s">
        <v>10141</v>
      </c>
      <c r="BT1717" s="74" t="s">
        <v>4116</v>
      </c>
      <c r="BU1717" s="74" t="s">
        <v>10142</v>
      </c>
      <c r="BV1717" s="74" t="s">
        <v>5127</v>
      </c>
      <c r="BW1717" s="74" t="s">
        <v>4101</v>
      </c>
      <c r="BX1717" s="74" t="s">
        <v>3909</v>
      </c>
      <c r="BY1717" s="74" t="s">
        <v>6577</v>
      </c>
      <c r="BZ1717" s="334" t="s">
        <v>8398</v>
      </c>
      <c r="CA1717" s="364" t="s">
        <v>8399</v>
      </c>
      <c r="CB1717" s="337" t="s">
        <v>8400</v>
      </c>
      <c r="CC1717" s="364" t="s">
        <v>8401</v>
      </c>
      <c r="CD1717" s="311" t="str">
        <f t="shared" si="192"/>
        <v>DISCONTINUED - MR708 Bead Grip, 18x9, +12mm Offset, 8x180, 130.81mm Centerbore, Gloss Black</v>
      </c>
      <c r="CE1717" s="311" t="s">
        <v>3721</v>
      </c>
      <c r="CF1717" s="311" t="s">
        <v>3720</v>
      </c>
      <c r="CG1717" s="300" t="str">
        <f t="shared" si="193"/>
        <v>TRAIL (7XX)</v>
      </c>
    </row>
    <row r="1718" spans="1:85" s="36" customFormat="1" ht="15" customHeight="1">
      <c r="A1718" s="571">
        <f t="shared" si="194"/>
        <v>1715</v>
      </c>
      <c r="B1718" s="13" t="s">
        <v>84</v>
      </c>
      <c r="C1718" s="97" t="s">
        <v>1247</v>
      </c>
      <c r="D1718" s="75" t="s">
        <v>6665</v>
      </c>
      <c r="E1718" s="84" t="s">
        <v>10784</v>
      </c>
      <c r="F1718" s="84" t="s">
        <v>10784</v>
      </c>
      <c r="G1718" s="83"/>
      <c r="H1718" s="83"/>
      <c r="I1718" s="72" t="s">
        <v>6680</v>
      </c>
      <c r="J1718" s="306">
        <v>45152.645960648151</v>
      </c>
      <c r="K1718" s="417">
        <v>46143</v>
      </c>
      <c r="L1718" s="282" t="s">
        <v>1239</v>
      </c>
      <c r="M1718" s="328">
        <v>429</v>
      </c>
      <c r="N1718" s="85"/>
      <c r="O1718" s="409"/>
      <c r="P1718" s="75">
        <v>18</v>
      </c>
      <c r="Q1718" s="8">
        <v>9</v>
      </c>
      <c r="R1718" s="92" t="s">
        <v>1700</v>
      </c>
      <c r="S1718" s="75">
        <v>8</v>
      </c>
      <c r="T1718" s="75">
        <v>170</v>
      </c>
      <c r="U1718" s="75">
        <v>12</v>
      </c>
      <c r="V1718" s="77">
        <v>5.44</v>
      </c>
      <c r="W1718" s="95" t="s">
        <v>85</v>
      </c>
      <c r="X1718" s="68">
        <v>130.81</v>
      </c>
      <c r="Y1718" s="39">
        <v>34.618500000000004</v>
      </c>
      <c r="Z1718" s="47">
        <v>3640</v>
      </c>
      <c r="AA1718" s="43" t="s">
        <v>4122</v>
      </c>
      <c r="AB1718" s="72" t="s">
        <v>2845</v>
      </c>
      <c r="AC1718" s="47" t="s">
        <v>10785</v>
      </c>
      <c r="AD1718" s="74" t="s">
        <v>3943</v>
      </c>
      <c r="AE1718" s="46" t="s">
        <v>8503</v>
      </c>
      <c r="AF1718" s="82">
        <v>33</v>
      </c>
      <c r="AG1718" s="14" t="s">
        <v>85</v>
      </c>
      <c r="AH1718" s="9" t="s">
        <v>85</v>
      </c>
      <c r="AI1718" s="13" t="s">
        <v>2863</v>
      </c>
      <c r="AJ1718" s="14" t="s">
        <v>85</v>
      </c>
      <c r="AK1718" s="9" t="s">
        <v>85</v>
      </c>
      <c r="AL1718" s="92" t="s">
        <v>237</v>
      </c>
      <c r="AM1718" s="75" t="s">
        <v>85</v>
      </c>
      <c r="AN1718" s="38" t="s">
        <v>85</v>
      </c>
      <c r="AO1718" s="75" t="s">
        <v>85</v>
      </c>
      <c r="AP1718" s="75">
        <v>16.2</v>
      </c>
      <c r="AQ1718" s="75">
        <v>60</v>
      </c>
      <c r="AR1718" s="75">
        <v>200</v>
      </c>
      <c r="AS1718" s="34">
        <v>0</v>
      </c>
      <c r="AT1718" s="34">
        <v>0</v>
      </c>
      <c r="AU1718" s="25">
        <v>27.3</v>
      </c>
      <c r="AV1718" s="34">
        <v>44.7</v>
      </c>
      <c r="AW1718" s="25">
        <v>222.4</v>
      </c>
      <c r="AX1718" s="67">
        <v>215.8</v>
      </c>
      <c r="AY1718" s="384">
        <v>128</v>
      </c>
      <c r="AZ1718" s="382">
        <v>103.9</v>
      </c>
      <c r="BA1718" s="382">
        <v>107</v>
      </c>
      <c r="BB1718" s="49">
        <v>32</v>
      </c>
      <c r="BC1718" s="48">
        <v>1.26</v>
      </c>
      <c r="BD1718" s="13" t="s">
        <v>85</v>
      </c>
      <c r="BE1718" s="412" t="s">
        <v>85</v>
      </c>
      <c r="BF1718" s="13" t="s">
        <v>85</v>
      </c>
      <c r="BG1718" s="412" t="s">
        <v>85</v>
      </c>
      <c r="BH1718" s="70">
        <v>40</v>
      </c>
      <c r="BI1718" s="50">
        <v>21.141732283464599</v>
      </c>
      <c r="BJ1718" s="50">
        <v>21.141732283464599</v>
      </c>
      <c r="BK1718" s="50">
        <v>11.929133858267701</v>
      </c>
      <c r="BL1718" s="357">
        <v>8.7375807000000152E-2</v>
      </c>
      <c r="BM1718" s="14">
        <v>36</v>
      </c>
      <c r="BN1718" s="107" t="s">
        <v>10367</v>
      </c>
      <c r="BO1718" s="46" t="s">
        <v>3891</v>
      </c>
      <c r="BP1718" s="74" t="s">
        <v>4730</v>
      </c>
      <c r="BQ1718" s="74" t="s">
        <v>3907</v>
      </c>
      <c r="BR1718" s="74" t="s">
        <v>10140</v>
      </c>
      <c r="BS1718" s="74" t="s">
        <v>10141</v>
      </c>
      <c r="BT1718" s="74" t="s">
        <v>4116</v>
      </c>
      <c r="BU1718" s="74" t="s">
        <v>10142</v>
      </c>
      <c r="BV1718" s="74" t="s">
        <v>5127</v>
      </c>
      <c r="BW1718" s="74" t="s">
        <v>4101</v>
      </c>
      <c r="BX1718" s="74" t="s">
        <v>3909</v>
      </c>
      <c r="BY1718" s="74" t="s">
        <v>6577</v>
      </c>
      <c r="BZ1718" s="334" t="s">
        <v>8398</v>
      </c>
      <c r="CA1718" s="364" t="s">
        <v>8399</v>
      </c>
      <c r="CB1718" s="337" t="s">
        <v>8400</v>
      </c>
      <c r="CC1718" s="364" t="s">
        <v>8401</v>
      </c>
      <c r="CD1718" s="311" t="str">
        <f t="shared" si="192"/>
        <v>DISCONTINUED - MR708 Bead Grip, 18x9, +12mm Offset, 8x170, 130.81mm Centerbore, Gloss Black</v>
      </c>
      <c r="CE1718" s="311" t="s">
        <v>3721</v>
      </c>
      <c r="CF1718" s="311" t="s">
        <v>3720</v>
      </c>
      <c r="CG1718" s="300" t="str">
        <f t="shared" si="193"/>
        <v>TRAIL (7XX)</v>
      </c>
    </row>
    <row r="1719" spans="1:85" s="36" customFormat="1" ht="15" customHeight="1">
      <c r="A1719" s="571">
        <f t="shared" si="194"/>
        <v>1716</v>
      </c>
      <c r="B1719" s="13" t="s">
        <v>84</v>
      </c>
      <c r="C1719" s="97" t="s">
        <v>6891</v>
      </c>
      <c r="D1719" s="75" t="s">
        <v>6887</v>
      </c>
      <c r="E1719" s="84" t="s">
        <v>10786</v>
      </c>
      <c r="F1719" s="84" t="s">
        <v>10786</v>
      </c>
      <c r="G1719" s="83"/>
      <c r="H1719" s="83"/>
      <c r="I1719" s="72" t="s">
        <v>6940</v>
      </c>
      <c r="J1719" s="102">
        <v>45349.429849537039</v>
      </c>
      <c r="K1719" s="417">
        <v>46143</v>
      </c>
      <c r="L1719" s="282" t="s">
        <v>1239</v>
      </c>
      <c r="M1719" s="328">
        <v>424</v>
      </c>
      <c r="N1719" s="85"/>
      <c r="O1719" s="409"/>
      <c r="P1719" s="75">
        <v>20</v>
      </c>
      <c r="Q1719" s="8">
        <v>9</v>
      </c>
      <c r="R1719" s="92" t="s">
        <v>1089</v>
      </c>
      <c r="S1719" s="92">
        <v>6</v>
      </c>
      <c r="T1719" s="75">
        <v>5.5</v>
      </c>
      <c r="U1719" s="75">
        <v>12</v>
      </c>
      <c r="V1719" s="77">
        <v>5.4</v>
      </c>
      <c r="W1719" s="95" t="s">
        <v>85</v>
      </c>
      <c r="X1719" s="68">
        <v>106.25</v>
      </c>
      <c r="Y1719" s="39">
        <v>33.73072611428627</v>
      </c>
      <c r="Z1719" s="47">
        <v>2650</v>
      </c>
      <c r="AA1719" s="43" t="s">
        <v>6882</v>
      </c>
      <c r="AB1719" s="72" t="s">
        <v>2845</v>
      </c>
      <c r="AC1719" s="47" t="s">
        <v>10577</v>
      </c>
      <c r="AD1719" s="74" t="s">
        <v>7422</v>
      </c>
      <c r="AE1719" s="46" t="s">
        <v>8501</v>
      </c>
      <c r="AF1719" s="82">
        <v>22</v>
      </c>
      <c r="AG1719" s="14" t="s">
        <v>85</v>
      </c>
      <c r="AH1719" s="9" t="s">
        <v>85</v>
      </c>
      <c r="AI1719" s="9" t="s">
        <v>85</v>
      </c>
      <c r="AJ1719" s="14" t="s">
        <v>85</v>
      </c>
      <c r="AK1719" s="9" t="s">
        <v>85</v>
      </c>
      <c r="AL1719" s="92" t="s">
        <v>236</v>
      </c>
      <c r="AM1719" s="75" t="s">
        <v>1649</v>
      </c>
      <c r="AN1719" s="38">
        <v>2.75</v>
      </c>
      <c r="AO1719" s="3">
        <v>78.3</v>
      </c>
      <c r="AP1719" s="75">
        <v>16.2</v>
      </c>
      <c r="AQ1719" s="75">
        <v>60</v>
      </c>
      <c r="AR1719" s="75">
        <v>170</v>
      </c>
      <c r="AS1719" s="34">
        <v>13</v>
      </c>
      <c r="AT1719" s="34">
        <v>27.1</v>
      </c>
      <c r="AU1719" s="25">
        <v>39.200000000000003</v>
      </c>
      <c r="AV1719" s="34">
        <v>42.1</v>
      </c>
      <c r="AW1719" s="25">
        <v>239.4</v>
      </c>
      <c r="AX1719" s="67">
        <v>232.4</v>
      </c>
      <c r="AY1719" s="77">
        <v>94.8</v>
      </c>
      <c r="AZ1719" s="49">
        <v>41.2</v>
      </c>
      <c r="BA1719" s="49">
        <v>55.9</v>
      </c>
      <c r="BB1719" s="49">
        <v>58.5</v>
      </c>
      <c r="BC1719" s="48">
        <v>2.2999999999999998</v>
      </c>
      <c r="BD1719" s="13" t="s">
        <v>85</v>
      </c>
      <c r="BE1719" s="412" t="s">
        <v>85</v>
      </c>
      <c r="BF1719" s="13" t="s">
        <v>85</v>
      </c>
      <c r="BG1719" s="412" t="s">
        <v>85</v>
      </c>
      <c r="BH1719" s="70">
        <v>39</v>
      </c>
      <c r="BI1719" s="50">
        <v>23.228346456692901</v>
      </c>
      <c r="BJ1719" s="50">
        <v>23.228346456692901</v>
      </c>
      <c r="BK1719" s="50">
        <v>11.771653543307099</v>
      </c>
      <c r="BL1719" s="357">
        <v>0.10408189999999996</v>
      </c>
      <c r="BM1719" s="408">
        <v>20</v>
      </c>
      <c r="BN1719" s="107" t="s">
        <v>3771</v>
      </c>
      <c r="BO1719" s="46" t="s">
        <v>3891</v>
      </c>
      <c r="BP1719" s="74" t="s">
        <v>3907</v>
      </c>
      <c r="BQ1719" s="74" t="s">
        <v>7487</v>
      </c>
      <c r="BR1719" s="74" t="s">
        <v>7488</v>
      </c>
      <c r="BS1719" s="74" t="s">
        <v>7489</v>
      </c>
      <c r="BT1719" s="74" t="s">
        <v>7493</v>
      </c>
      <c r="BU1719" s="74" t="s">
        <v>7490</v>
      </c>
      <c r="BV1719" s="74" t="s">
        <v>3909</v>
      </c>
      <c r="BW1719" s="74" t="s">
        <v>7491</v>
      </c>
      <c r="BX1719" s="74"/>
      <c r="BY1719" s="74"/>
      <c r="BZ1719" s="334" t="s">
        <v>8545</v>
      </c>
      <c r="CA1719" s="364" t="s">
        <v>8546</v>
      </c>
      <c r="CB1719" s="337" t="s">
        <v>8547</v>
      </c>
      <c r="CC1719" s="364" t="s">
        <v>8548</v>
      </c>
      <c r="CD1719" s="311" t="str">
        <f t="shared" si="192"/>
        <v>DISCONTINUED - MR802, 20x9, +12mm Offset, 6x5.5, 106.25mm Centerbore, Double Black Milled</v>
      </c>
      <c r="CE1719" s="311" t="s">
        <v>3721</v>
      </c>
      <c r="CF1719" s="311" t="s">
        <v>3720</v>
      </c>
      <c r="CG1719" s="300" t="str">
        <f t="shared" si="193"/>
        <v>RAISED (8XX)</v>
      </c>
    </row>
    <row r="1720" spans="1:85" s="36" customFormat="1" ht="15" customHeight="1">
      <c r="A1720" s="571">
        <f t="shared" si="194"/>
        <v>1717</v>
      </c>
      <c r="B1720" s="13" t="s">
        <v>84</v>
      </c>
      <c r="C1720" s="97" t="s">
        <v>6891</v>
      </c>
      <c r="D1720" s="75" t="s">
        <v>6887</v>
      </c>
      <c r="E1720" s="84" t="s">
        <v>10787</v>
      </c>
      <c r="F1720" s="84" t="s">
        <v>10787</v>
      </c>
      <c r="G1720" s="83" t="s">
        <v>2095</v>
      </c>
      <c r="H1720" s="83"/>
      <c r="I1720" s="72" t="s">
        <v>6967</v>
      </c>
      <c r="J1720" s="102">
        <v>45349.429849537039</v>
      </c>
      <c r="K1720" s="417">
        <v>46143</v>
      </c>
      <c r="L1720" s="282" t="s">
        <v>1239</v>
      </c>
      <c r="M1720" s="328">
        <v>439</v>
      </c>
      <c r="N1720" s="85"/>
      <c r="O1720" s="409"/>
      <c r="P1720" s="75">
        <v>20</v>
      </c>
      <c r="Q1720" s="8">
        <v>10</v>
      </c>
      <c r="R1720" s="92" t="s">
        <v>1700</v>
      </c>
      <c r="S1720" s="92">
        <v>8</v>
      </c>
      <c r="T1720" s="75">
        <v>170</v>
      </c>
      <c r="U1720" s="75">
        <v>-18</v>
      </c>
      <c r="V1720" s="77">
        <v>4.75</v>
      </c>
      <c r="W1720" s="95" t="s">
        <v>85</v>
      </c>
      <c r="X1720" s="68">
        <v>125</v>
      </c>
      <c r="Y1720" s="39">
        <v>38.139971357983825</v>
      </c>
      <c r="Z1720" s="47">
        <v>3640</v>
      </c>
      <c r="AA1720" s="43" t="s">
        <v>5147</v>
      </c>
      <c r="AB1720" s="72" t="s">
        <v>173</v>
      </c>
      <c r="AC1720" s="47" t="s">
        <v>9842</v>
      </c>
      <c r="AD1720" s="74" t="s">
        <v>7512</v>
      </c>
      <c r="AE1720" s="46" t="s">
        <v>8501</v>
      </c>
      <c r="AF1720" s="82">
        <v>22</v>
      </c>
      <c r="AG1720" s="14" t="s">
        <v>85</v>
      </c>
      <c r="AH1720" s="9" t="s">
        <v>85</v>
      </c>
      <c r="AI1720" s="9" t="s">
        <v>85</v>
      </c>
      <c r="AJ1720" s="14" t="s">
        <v>85</v>
      </c>
      <c r="AK1720" s="9" t="s">
        <v>85</v>
      </c>
      <c r="AL1720" s="92" t="s">
        <v>236</v>
      </c>
      <c r="AM1720" s="75" t="s">
        <v>85</v>
      </c>
      <c r="AN1720" s="38" t="s">
        <v>85</v>
      </c>
      <c r="AO1720" s="75" t="s">
        <v>85</v>
      </c>
      <c r="AP1720" s="75">
        <v>16.2</v>
      </c>
      <c r="AQ1720" s="75">
        <v>60</v>
      </c>
      <c r="AR1720" s="75">
        <v>200</v>
      </c>
      <c r="AS1720" s="34">
        <v>0</v>
      </c>
      <c r="AT1720" s="34">
        <v>0</v>
      </c>
      <c r="AU1720" s="25">
        <v>38.1</v>
      </c>
      <c r="AV1720" s="34">
        <v>53.3</v>
      </c>
      <c r="AW1720" s="25">
        <v>242.5</v>
      </c>
      <c r="AX1720" s="67">
        <v>235.5</v>
      </c>
      <c r="AY1720" s="77">
        <v>125</v>
      </c>
      <c r="AZ1720" s="49">
        <v>88</v>
      </c>
      <c r="BA1720" s="49">
        <v>88</v>
      </c>
      <c r="BB1720" s="49">
        <v>76.2</v>
      </c>
      <c r="BC1720" s="48">
        <v>3</v>
      </c>
      <c r="BD1720" s="13" t="s">
        <v>85</v>
      </c>
      <c r="BE1720" s="412" t="s">
        <v>85</v>
      </c>
      <c r="BF1720" s="13" t="s">
        <v>85</v>
      </c>
      <c r="BG1720" s="412" t="s">
        <v>85</v>
      </c>
      <c r="BH1720" s="70">
        <v>43</v>
      </c>
      <c r="BI1720" s="50">
        <v>23.228346456692901</v>
      </c>
      <c r="BJ1720" s="50">
        <v>23.228346456692901</v>
      </c>
      <c r="BK1720" s="50">
        <v>12.9133858267717</v>
      </c>
      <c r="BL1720" s="357">
        <v>0.11417680000000027</v>
      </c>
      <c r="BM1720" s="408">
        <v>20</v>
      </c>
      <c r="BN1720" s="107" t="s">
        <v>3771</v>
      </c>
      <c r="BO1720" s="46" t="s">
        <v>3891</v>
      </c>
      <c r="BP1720" s="74" t="s">
        <v>3907</v>
      </c>
      <c r="BQ1720" s="74" t="s">
        <v>7487</v>
      </c>
      <c r="BR1720" s="74" t="s">
        <v>7488</v>
      </c>
      <c r="BS1720" s="74" t="s">
        <v>7489</v>
      </c>
      <c r="BT1720" s="74" t="s">
        <v>7493</v>
      </c>
      <c r="BU1720" s="74" t="s">
        <v>7490</v>
      </c>
      <c r="BV1720" s="74" t="s">
        <v>3909</v>
      </c>
      <c r="BW1720" s="74" t="s">
        <v>7491</v>
      </c>
      <c r="BX1720" s="74"/>
      <c r="BY1720" s="74"/>
      <c r="BZ1720" s="334" t="s">
        <v>8557</v>
      </c>
      <c r="CA1720" s="364" t="s">
        <v>8558</v>
      </c>
      <c r="CB1720" s="337" t="s">
        <v>8559</v>
      </c>
      <c r="CC1720" s="364" t="s">
        <v>8560</v>
      </c>
      <c r="CD1720" s="311" t="str">
        <f t="shared" si="192"/>
        <v>DISCONTINUED - MR802, 20x10, -18mm Offset, 8x170, 125mm Centerbore, Machined - Clear Coat</v>
      </c>
      <c r="CE1720" s="311" t="s">
        <v>3721</v>
      </c>
      <c r="CF1720" s="311" t="s">
        <v>3720</v>
      </c>
      <c r="CG1720" s="300" t="str">
        <f t="shared" si="193"/>
        <v>RAISED (8XX)</v>
      </c>
    </row>
    <row r="1721" spans="1:85" s="36" customFormat="1" ht="15" customHeight="1">
      <c r="A1721" s="571">
        <f t="shared" si="194"/>
        <v>1718</v>
      </c>
      <c r="B1721" s="13" t="s">
        <v>84</v>
      </c>
      <c r="C1721" s="97" t="s">
        <v>6891</v>
      </c>
      <c r="D1721" s="75" t="s">
        <v>6887</v>
      </c>
      <c r="E1721" s="84" t="s">
        <v>10788</v>
      </c>
      <c r="F1721" s="84" t="s">
        <v>10788</v>
      </c>
      <c r="G1721" s="83" t="s">
        <v>2095</v>
      </c>
      <c r="H1721" s="83"/>
      <c r="I1721" s="72" t="s">
        <v>6991</v>
      </c>
      <c r="J1721" s="102">
        <v>45349.429861111108</v>
      </c>
      <c r="K1721" s="417">
        <v>46143</v>
      </c>
      <c r="L1721" s="282" t="s">
        <v>1239</v>
      </c>
      <c r="M1721" s="328">
        <v>499</v>
      </c>
      <c r="N1721" s="85"/>
      <c r="O1721" s="409"/>
      <c r="P1721" s="75">
        <v>22</v>
      </c>
      <c r="Q1721" s="8">
        <v>10</v>
      </c>
      <c r="R1721" s="92" t="s">
        <v>1089</v>
      </c>
      <c r="S1721" s="92">
        <v>6</v>
      </c>
      <c r="T1721" s="75">
        <v>5.5</v>
      </c>
      <c r="U1721" s="75">
        <v>-18</v>
      </c>
      <c r="V1721" s="77">
        <v>4.75</v>
      </c>
      <c r="W1721" s="95" t="s">
        <v>85</v>
      </c>
      <c r="X1721" s="68">
        <v>106.25</v>
      </c>
      <c r="Y1721" s="39">
        <v>42.328754339496491</v>
      </c>
      <c r="Z1721" s="47">
        <v>2650</v>
      </c>
      <c r="AA1721" s="43" t="s">
        <v>5147</v>
      </c>
      <c r="AB1721" s="72" t="s">
        <v>173</v>
      </c>
      <c r="AC1721" s="47" t="s">
        <v>10673</v>
      </c>
      <c r="AD1721" s="74" t="s">
        <v>7425</v>
      </c>
      <c r="AE1721" s="46" t="s">
        <v>8501</v>
      </c>
      <c r="AF1721" s="82">
        <v>22</v>
      </c>
      <c r="AG1721" s="14" t="s">
        <v>85</v>
      </c>
      <c r="AH1721" s="9" t="s">
        <v>85</v>
      </c>
      <c r="AI1721" s="9" t="s">
        <v>85</v>
      </c>
      <c r="AJ1721" s="14" t="s">
        <v>85</v>
      </c>
      <c r="AK1721" s="9" t="s">
        <v>85</v>
      </c>
      <c r="AL1721" s="92" t="s">
        <v>236</v>
      </c>
      <c r="AM1721" s="75" t="s">
        <v>1649</v>
      </c>
      <c r="AN1721" s="38">
        <v>2.75</v>
      </c>
      <c r="AO1721" s="3">
        <v>78.3</v>
      </c>
      <c r="AP1721" s="75">
        <v>16.2</v>
      </c>
      <c r="AQ1721" s="75">
        <v>60</v>
      </c>
      <c r="AR1721" s="75">
        <v>170</v>
      </c>
      <c r="AS1721" s="34">
        <v>18.600000000000001</v>
      </c>
      <c r="AT1721" s="34">
        <v>47</v>
      </c>
      <c r="AU1721" s="25">
        <v>64.900000000000006</v>
      </c>
      <c r="AV1721" s="34">
        <v>73.3</v>
      </c>
      <c r="AW1721" s="25">
        <v>268.39999999999998</v>
      </c>
      <c r="AX1721" s="67">
        <v>261.39999999999998</v>
      </c>
      <c r="AY1721" s="77">
        <v>94.8</v>
      </c>
      <c r="AZ1721" s="49">
        <v>69.2</v>
      </c>
      <c r="BA1721" s="49">
        <v>83.9</v>
      </c>
      <c r="BB1721" s="49">
        <v>55</v>
      </c>
      <c r="BC1721" s="48">
        <v>2.17</v>
      </c>
      <c r="BD1721" s="13" t="s">
        <v>85</v>
      </c>
      <c r="BE1721" s="412" t="s">
        <v>85</v>
      </c>
      <c r="BF1721" s="13" t="s">
        <v>85</v>
      </c>
      <c r="BG1721" s="412" t="s">
        <v>85</v>
      </c>
      <c r="BH1721" s="70">
        <v>47</v>
      </c>
      <c r="BI1721" s="50">
        <v>24.803100000000001</v>
      </c>
      <c r="BJ1721" s="50">
        <v>24.803100000000001</v>
      </c>
      <c r="BK1721" s="50">
        <v>12.5984</v>
      </c>
      <c r="BL1721" s="357">
        <v>0.12700723795352409</v>
      </c>
      <c r="BM1721" s="14">
        <v>18</v>
      </c>
      <c r="BN1721" s="107" t="s">
        <v>3771</v>
      </c>
      <c r="BO1721" s="46" t="s">
        <v>3891</v>
      </c>
      <c r="BP1721" s="74" t="s">
        <v>3907</v>
      </c>
      <c r="BQ1721" s="74" t="s">
        <v>7487</v>
      </c>
      <c r="BR1721" s="74" t="s">
        <v>7488</v>
      </c>
      <c r="BS1721" s="74" t="s">
        <v>7489</v>
      </c>
      <c r="BT1721" s="74" t="s">
        <v>7493</v>
      </c>
      <c r="BU1721" s="74" t="s">
        <v>7490</v>
      </c>
      <c r="BV1721" s="74" t="s">
        <v>3909</v>
      </c>
      <c r="BW1721" s="74" t="s">
        <v>7491</v>
      </c>
      <c r="BX1721" s="74"/>
      <c r="BY1721" s="74"/>
      <c r="BZ1721" s="334" t="s">
        <v>8549</v>
      </c>
      <c r="CA1721" s="364" t="s">
        <v>8550</v>
      </c>
      <c r="CB1721" s="337" t="s">
        <v>8551</v>
      </c>
      <c r="CC1721" s="364" t="s">
        <v>8552</v>
      </c>
      <c r="CD1721" s="311" t="str">
        <f t="shared" si="192"/>
        <v>DISCONTINUED - MR802, 22x10, -18mm Offset, 6x5.5, 106.25mm Centerbore, Machined - Clear Coat</v>
      </c>
      <c r="CE1721" s="311" t="s">
        <v>3721</v>
      </c>
      <c r="CF1721" s="311" t="s">
        <v>3720</v>
      </c>
      <c r="CG1721" s="300" t="str">
        <f t="shared" si="193"/>
        <v>RAISED (8XX)</v>
      </c>
    </row>
    <row r="1722" spans="1:85" s="36" customFormat="1" ht="15" customHeight="1">
      <c r="A1722" s="571">
        <f t="shared" si="194"/>
        <v>1719</v>
      </c>
      <c r="B1722" s="13" t="s">
        <v>84</v>
      </c>
      <c r="C1722" s="97" t="s">
        <v>6891</v>
      </c>
      <c r="D1722" s="75" t="s">
        <v>6888</v>
      </c>
      <c r="E1722" s="84" t="s">
        <v>10789</v>
      </c>
      <c r="F1722" s="84" t="s">
        <v>10789</v>
      </c>
      <c r="G1722" s="83" t="s">
        <v>2095</v>
      </c>
      <c r="H1722" s="83"/>
      <c r="I1722" s="72" t="s">
        <v>7010</v>
      </c>
      <c r="J1722" s="102">
        <v>45349.429861111108</v>
      </c>
      <c r="K1722" s="417">
        <v>46143</v>
      </c>
      <c r="L1722" s="282" t="s">
        <v>1239</v>
      </c>
      <c r="M1722" s="328">
        <v>414</v>
      </c>
      <c r="N1722" s="85"/>
      <c r="O1722" s="409"/>
      <c r="P1722" s="75">
        <v>20</v>
      </c>
      <c r="Q1722" s="8">
        <v>9</v>
      </c>
      <c r="R1722" s="92" t="s">
        <v>1089</v>
      </c>
      <c r="S1722" s="75">
        <v>6</v>
      </c>
      <c r="T1722" s="75">
        <v>5.5</v>
      </c>
      <c r="U1722" s="75">
        <v>-12</v>
      </c>
      <c r="V1722" s="77">
        <v>4.5</v>
      </c>
      <c r="W1722" s="95" t="s">
        <v>85</v>
      </c>
      <c r="X1722" s="68">
        <v>106.25</v>
      </c>
      <c r="Y1722" s="39">
        <v>37.037660047059433</v>
      </c>
      <c r="Z1722" s="47">
        <v>2650</v>
      </c>
      <c r="AA1722" s="43" t="s">
        <v>4122</v>
      </c>
      <c r="AB1722" s="72" t="s">
        <v>2845</v>
      </c>
      <c r="AC1722" s="47" t="s">
        <v>10790</v>
      </c>
      <c r="AD1722" s="74" t="s">
        <v>7428</v>
      </c>
      <c r="AE1722" s="46" t="s">
        <v>8501</v>
      </c>
      <c r="AF1722" s="82">
        <v>22</v>
      </c>
      <c r="AG1722" s="14" t="s">
        <v>85</v>
      </c>
      <c r="AH1722" s="9" t="s">
        <v>85</v>
      </c>
      <c r="AI1722" s="9" t="s">
        <v>85</v>
      </c>
      <c r="AJ1722" s="14" t="s">
        <v>85</v>
      </c>
      <c r="AK1722" s="9" t="s">
        <v>85</v>
      </c>
      <c r="AL1722" s="92" t="s">
        <v>236</v>
      </c>
      <c r="AM1722" s="75" t="s">
        <v>1649</v>
      </c>
      <c r="AN1722" s="38">
        <v>2.75</v>
      </c>
      <c r="AO1722" s="3">
        <v>78.3</v>
      </c>
      <c r="AP1722" s="75">
        <v>16.2</v>
      </c>
      <c r="AQ1722" s="75">
        <v>60</v>
      </c>
      <c r="AR1722" s="75">
        <v>170</v>
      </c>
      <c r="AS1722" s="34">
        <v>17.8</v>
      </c>
      <c r="AT1722" s="34">
        <v>46.8</v>
      </c>
      <c r="AU1722" s="25">
        <v>63.9</v>
      </c>
      <c r="AV1722" s="34">
        <v>70.7</v>
      </c>
      <c r="AW1722" s="25">
        <v>233.4</v>
      </c>
      <c r="AX1722" s="67">
        <v>229</v>
      </c>
      <c r="AY1722" s="77">
        <v>94.8</v>
      </c>
      <c r="AZ1722" s="49">
        <v>65.2</v>
      </c>
      <c r="BA1722" s="49">
        <v>79.900000000000006</v>
      </c>
      <c r="BB1722" s="49">
        <v>46.4</v>
      </c>
      <c r="BC1722" s="48">
        <v>1.83</v>
      </c>
      <c r="BD1722" s="13" t="s">
        <v>85</v>
      </c>
      <c r="BE1722" s="412" t="s">
        <v>85</v>
      </c>
      <c r="BF1722" s="13" t="s">
        <v>85</v>
      </c>
      <c r="BG1722" s="412" t="s">
        <v>85</v>
      </c>
      <c r="BH1722" s="70">
        <v>42</v>
      </c>
      <c r="BI1722" s="50">
        <v>23.228346456692901</v>
      </c>
      <c r="BJ1722" s="50">
        <v>23.228346456692901</v>
      </c>
      <c r="BK1722" s="50">
        <v>11.771653543307099</v>
      </c>
      <c r="BL1722" s="357">
        <v>0.10408189999999996</v>
      </c>
      <c r="BM1722" s="408">
        <v>20</v>
      </c>
      <c r="BN1722" s="107" t="s">
        <v>3771</v>
      </c>
      <c r="BO1722" s="46" t="s">
        <v>3891</v>
      </c>
      <c r="BP1722" s="74" t="s">
        <v>3907</v>
      </c>
      <c r="BQ1722" s="74" t="s">
        <v>7492</v>
      </c>
      <c r="BR1722" s="74" t="s">
        <v>7489</v>
      </c>
      <c r="BS1722" s="74" t="s">
        <v>7493</v>
      </c>
      <c r="BT1722" s="74" t="s">
        <v>7490</v>
      </c>
      <c r="BU1722" s="74" t="s">
        <v>3909</v>
      </c>
      <c r="BV1722" s="74" t="s">
        <v>7491</v>
      </c>
      <c r="BW1722" s="74"/>
      <c r="BX1722" s="74"/>
      <c r="BY1722" s="74"/>
      <c r="BZ1722" s="334" t="s">
        <v>8577</v>
      </c>
      <c r="CA1722" s="364" t="s">
        <v>8578</v>
      </c>
      <c r="CB1722" s="337" t="s">
        <v>8579</v>
      </c>
      <c r="CC1722" s="364" t="s">
        <v>8580</v>
      </c>
      <c r="CD1722" s="311" t="str">
        <f t="shared" si="192"/>
        <v>DISCONTINUED - MR803, 20x9, -12mm Offset, 6x5.5, 106.25mm Centerbore, Gloss Black</v>
      </c>
      <c r="CE1722" s="311" t="s">
        <v>3721</v>
      </c>
      <c r="CF1722" s="311" t="s">
        <v>3720</v>
      </c>
      <c r="CG1722" s="300" t="str">
        <f t="shared" si="193"/>
        <v>RAISED (8XX)</v>
      </c>
    </row>
    <row r="1723" spans="1:85" s="36" customFormat="1" ht="15" customHeight="1">
      <c r="A1723" s="571">
        <f t="shared" si="194"/>
        <v>1720</v>
      </c>
      <c r="B1723" s="13" t="s">
        <v>84</v>
      </c>
      <c r="C1723" s="97" t="s">
        <v>6891</v>
      </c>
      <c r="D1723" s="75" t="s">
        <v>6888</v>
      </c>
      <c r="E1723" s="84" t="s">
        <v>10791</v>
      </c>
      <c r="F1723" s="84" t="s">
        <v>10791</v>
      </c>
      <c r="G1723" s="83"/>
      <c r="H1723" s="83"/>
      <c r="I1723" s="72" t="s">
        <v>7012</v>
      </c>
      <c r="J1723" s="102">
        <v>45349.429861111108</v>
      </c>
      <c r="K1723" s="417">
        <v>46143</v>
      </c>
      <c r="L1723" s="282" t="s">
        <v>1239</v>
      </c>
      <c r="M1723" s="328">
        <v>414</v>
      </c>
      <c r="N1723" s="85"/>
      <c r="O1723" s="409"/>
      <c r="P1723" s="75">
        <v>20</v>
      </c>
      <c r="Q1723" s="8">
        <v>9</v>
      </c>
      <c r="R1723" s="92" t="s">
        <v>1697</v>
      </c>
      <c r="S1723" s="75">
        <v>6</v>
      </c>
      <c r="T1723" s="75">
        <v>135</v>
      </c>
      <c r="U1723" s="75">
        <v>0</v>
      </c>
      <c r="V1723" s="77">
        <v>4.95</v>
      </c>
      <c r="W1723" s="95" t="s">
        <v>85</v>
      </c>
      <c r="X1723" s="68">
        <v>87</v>
      </c>
      <c r="Y1723" s="39">
        <v>35.273961949580411</v>
      </c>
      <c r="Z1723" s="47">
        <v>2650</v>
      </c>
      <c r="AA1723" s="43" t="s">
        <v>4122</v>
      </c>
      <c r="AB1723" s="72" t="s">
        <v>2845</v>
      </c>
      <c r="AC1723" s="47" t="s">
        <v>10792</v>
      </c>
      <c r="AD1723" s="74" t="s">
        <v>7428</v>
      </c>
      <c r="AE1723" s="46" t="s">
        <v>8501</v>
      </c>
      <c r="AF1723" s="82">
        <v>22</v>
      </c>
      <c r="AG1723" s="14" t="s">
        <v>85</v>
      </c>
      <c r="AH1723" s="9" t="s">
        <v>85</v>
      </c>
      <c r="AI1723" s="9" t="s">
        <v>85</v>
      </c>
      <c r="AJ1723" s="14" t="s">
        <v>85</v>
      </c>
      <c r="AK1723" s="9" t="s">
        <v>85</v>
      </c>
      <c r="AL1723" s="92" t="s">
        <v>236</v>
      </c>
      <c r="AM1723" s="75" t="s">
        <v>85</v>
      </c>
      <c r="AN1723" s="38" t="s">
        <v>85</v>
      </c>
      <c r="AO1723" s="75" t="s">
        <v>85</v>
      </c>
      <c r="AP1723" s="75">
        <v>16.2</v>
      </c>
      <c r="AQ1723" s="75">
        <v>60</v>
      </c>
      <c r="AR1723" s="75">
        <v>170</v>
      </c>
      <c r="AS1723" s="34">
        <v>17.7</v>
      </c>
      <c r="AT1723" s="34">
        <v>36.799999999999997</v>
      </c>
      <c r="AU1723" s="25">
        <v>52.3</v>
      </c>
      <c r="AV1723" s="34">
        <v>58.7</v>
      </c>
      <c r="AW1723" s="25">
        <v>232.3</v>
      </c>
      <c r="AX1723" s="67">
        <v>227.9</v>
      </c>
      <c r="AY1723" s="77">
        <v>87</v>
      </c>
      <c r="AZ1723" s="49">
        <v>67.900000000000006</v>
      </c>
      <c r="BA1723" s="49">
        <v>67.900000000000006</v>
      </c>
      <c r="BB1723" s="49">
        <v>46.4</v>
      </c>
      <c r="BC1723" s="48">
        <v>1.83</v>
      </c>
      <c r="BD1723" s="13" t="s">
        <v>85</v>
      </c>
      <c r="BE1723" s="412" t="s">
        <v>85</v>
      </c>
      <c r="BF1723" s="13" t="s">
        <v>85</v>
      </c>
      <c r="BG1723" s="412" t="s">
        <v>85</v>
      </c>
      <c r="BH1723" s="70">
        <v>40</v>
      </c>
      <c r="BI1723" s="50">
        <v>23.228346456692901</v>
      </c>
      <c r="BJ1723" s="50">
        <v>23.228346456692901</v>
      </c>
      <c r="BK1723" s="50">
        <v>11.771653543307099</v>
      </c>
      <c r="BL1723" s="357">
        <v>0.10408189999999996</v>
      </c>
      <c r="BM1723" s="408">
        <v>20</v>
      </c>
      <c r="BN1723" s="107" t="s">
        <v>3771</v>
      </c>
      <c r="BO1723" s="46" t="s">
        <v>3891</v>
      </c>
      <c r="BP1723" s="74" t="s">
        <v>3907</v>
      </c>
      <c r="BQ1723" s="74" t="s">
        <v>7492</v>
      </c>
      <c r="BR1723" s="74" t="s">
        <v>7489</v>
      </c>
      <c r="BS1723" s="74" t="s">
        <v>7493</v>
      </c>
      <c r="BT1723" s="74" t="s">
        <v>7490</v>
      </c>
      <c r="BU1723" s="74" t="s">
        <v>3909</v>
      </c>
      <c r="BV1723" s="74" t="s">
        <v>7491</v>
      </c>
      <c r="BW1723" s="74"/>
      <c r="BX1723" s="74"/>
      <c r="BY1723" s="74"/>
      <c r="BZ1723" s="334" t="s">
        <v>8577</v>
      </c>
      <c r="CA1723" s="364" t="s">
        <v>8578</v>
      </c>
      <c r="CB1723" s="337" t="s">
        <v>8579</v>
      </c>
      <c r="CC1723" s="364" t="s">
        <v>8580</v>
      </c>
      <c r="CD1723" s="311" t="str">
        <f t="shared" si="192"/>
        <v>DISCONTINUED - MR803, 20x9, 0mm Offset, 6x135, 87mm Centerbore, Gloss Black</v>
      </c>
      <c r="CE1723" s="311" t="s">
        <v>3721</v>
      </c>
      <c r="CF1723" s="311" t="s">
        <v>3720</v>
      </c>
      <c r="CG1723" s="300" t="str">
        <f t="shared" si="193"/>
        <v>RAISED (8XX)</v>
      </c>
    </row>
    <row r="1724" spans="1:85" s="36" customFormat="1" ht="15" customHeight="1">
      <c r="A1724" s="571">
        <f t="shared" si="194"/>
        <v>1721</v>
      </c>
      <c r="B1724" s="13" t="s">
        <v>84</v>
      </c>
      <c r="C1724" s="97" t="s">
        <v>6891</v>
      </c>
      <c r="D1724" s="75" t="s">
        <v>6888</v>
      </c>
      <c r="E1724" s="84" t="s">
        <v>10793</v>
      </c>
      <c r="F1724" s="84" t="s">
        <v>10793</v>
      </c>
      <c r="G1724" s="83"/>
      <c r="H1724" s="83"/>
      <c r="I1724" s="72" t="s">
        <v>7014</v>
      </c>
      <c r="J1724" s="102">
        <v>45349.429861111108</v>
      </c>
      <c r="K1724" s="417">
        <v>46143</v>
      </c>
      <c r="L1724" s="282" t="s">
        <v>1239</v>
      </c>
      <c r="M1724" s="328">
        <v>414</v>
      </c>
      <c r="N1724" s="85"/>
      <c r="O1724" s="409"/>
      <c r="P1724" s="75">
        <v>20</v>
      </c>
      <c r="Q1724" s="8">
        <v>9</v>
      </c>
      <c r="R1724" s="92" t="s">
        <v>1089</v>
      </c>
      <c r="S1724" s="75">
        <v>6</v>
      </c>
      <c r="T1724" s="75">
        <v>5.5</v>
      </c>
      <c r="U1724" s="75">
        <v>0</v>
      </c>
      <c r="V1724" s="77">
        <v>4.95</v>
      </c>
      <c r="W1724" s="95" t="s">
        <v>85</v>
      </c>
      <c r="X1724" s="68">
        <v>106.25</v>
      </c>
      <c r="Y1724" s="39">
        <v>35.273961949580411</v>
      </c>
      <c r="Z1724" s="47">
        <v>2650</v>
      </c>
      <c r="AA1724" s="43" t="s">
        <v>4122</v>
      </c>
      <c r="AB1724" s="72" t="s">
        <v>2845</v>
      </c>
      <c r="AC1724" s="47" t="s">
        <v>9699</v>
      </c>
      <c r="AD1724" s="74" t="s">
        <v>7428</v>
      </c>
      <c r="AE1724" s="46" t="s">
        <v>8501</v>
      </c>
      <c r="AF1724" s="82">
        <v>22</v>
      </c>
      <c r="AG1724" s="14" t="s">
        <v>85</v>
      </c>
      <c r="AH1724" s="9" t="s">
        <v>85</v>
      </c>
      <c r="AI1724" s="9" t="s">
        <v>85</v>
      </c>
      <c r="AJ1724" s="14" t="s">
        <v>85</v>
      </c>
      <c r="AK1724" s="9" t="s">
        <v>85</v>
      </c>
      <c r="AL1724" s="92" t="s">
        <v>236</v>
      </c>
      <c r="AM1724" s="75" t="s">
        <v>1649</v>
      </c>
      <c r="AN1724" s="38">
        <v>2.75</v>
      </c>
      <c r="AO1724" s="3">
        <v>78.3</v>
      </c>
      <c r="AP1724" s="75">
        <v>16.2</v>
      </c>
      <c r="AQ1724" s="75">
        <v>60</v>
      </c>
      <c r="AR1724" s="75">
        <v>170</v>
      </c>
      <c r="AS1724" s="34">
        <v>17.7</v>
      </c>
      <c r="AT1724" s="34">
        <v>36.799999999999997</v>
      </c>
      <c r="AU1724" s="25">
        <v>52.3</v>
      </c>
      <c r="AV1724" s="34">
        <v>58.7</v>
      </c>
      <c r="AW1724" s="25">
        <v>232.3</v>
      </c>
      <c r="AX1724" s="67">
        <v>227.9</v>
      </c>
      <c r="AY1724" s="77">
        <v>94.8</v>
      </c>
      <c r="AZ1724" s="49">
        <v>53.2</v>
      </c>
      <c r="BA1724" s="49">
        <v>67.900000000000006</v>
      </c>
      <c r="BB1724" s="49">
        <v>46.4</v>
      </c>
      <c r="BC1724" s="48">
        <v>1.83</v>
      </c>
      <c r="BD1724" s="13" t="s">
        <v>85</v>
      </c>
      <c r="BE1724" s="412" t="s">
        <v>85</v>
      </c>
      <c r="BF1724" s="13" t="s">
        <v>85</v>
      </c>
      <c r="BG1724" s="412" t="s">
        <v>85</v>
      </c>
      <c r="BH1724" s="70">
        <v>40</v>
      </c>
      <c r="BI1724" s="50">
        <v>23.228346456692901</v>
      </c>
      <c r="BJ1724" s="50">
        <v>23.228346456692901</v>
      </c>
      <c r="BK1724" s="50">
        <v>11.771653543307099</v>
      </c>
      <c r="BL1724" s="357">
        <v>0.10408189999999996</v>
      </c>
      <c r="BM1724" s="408">
        <v>20</v>
      </c>
      <c r="BN1724" s="107" t="s">
        <v>3771</v>
      </c>
      <c r="BO1724" s="46" t="s">
        <v>3891</v>
      </c>
      <c r="BP1724" s="74" t="s">
        <v>3907</v>
      </c>
      <c r="BQ1724" s="74" t="s">
        <v>7492</v>
      </c>
      <c r="BR1724" s="74" t="s">
        <v>7489</v>
      </c>
      <c r="BS1724" s="74" t="s">
        <v>7493</v>
      </c>
      <c r="BT1724" s="74" t="s">
        <v>7490</v>
      </c>
      <c r="BU1724" s="74" t="s">
        <v>3909</v>
      </c>
      <c r="BV1724" s="74" t="s">
        <v>7491</v>
      </c>
      <c r="BW1724" s="74"/>
      <c r="BX1724" s="74"/>
      <c r="BY1724" s="74"/>
      <c r="BZ1724" s="334" t="s">
        <v>8577</v>
      </c>
      <c r="CA1724" s="364" t="s">
        <v>8578</v>
      </c>
      <c r="CB1724" s="337" t="s">
        <v>8579</v>
      </c>
      <c r="CC1724" s="364" t="s">
        <v>8580</v>
      </c>
      <c r="CD1724" s="311" t="str">
        <f t="shared" ref="CD1724:CD1729" si="195">CONCATENATE("DISCONTINUED"," ","-"," ",D1724,", ",P1724,"x",Q1724,", ",IF(W1724="N/A", "", CONCATENATE(W1724, "/")),IF(U1724&gt;0, CONCATENATE("+",U1724), U1724),"mm Offset, ",R1724,", ",X1724,"mm Centerbore, ",PROPER(AA1724), "", IF(BF1724="N/A", "", CONCATENATE(", w/ ", BF1724)))</f>
        <v>DISCONTINUED - MR803, 20x9, 0mm Offset, 6x5.5, 106.25mm Centerbore, Gloss Black</v>
      </c>
      <c r="CE1724" s="311" t="s">
        <v>3721</v>
      </c>
      <c r="CF1724" s="311" t="s">
        <v>3720</v>
      </c>
      <c r="CG1724" s="300" t="str">
        <f t="shared" ref="CG1724:CG1729" si="196">C1724</f>
        <v>RAISED (8XX)</v>
      </c>
    </row>
    <row r="1725" spans="1:85" s="36" customFormat="1" ht="15" customHeight="1">
      <c r="A1725" s="571">
        <f t="shared" si="194"/>
        <v>1722</v>
      </c>
      <c r="B1725" s="13" t="s">
        <v>84</v>
      </c>
      <c r="C1725" s="97" t="s">
        <v>6891</v>
      </c>
      <c r="D1725" s="75" t="s">
        <v>6888</v>
      </c>
      <c r="E1725" s="84" t="s">
        <v>10794</v>
      </c>
      <c r="F1725" s="84" t="s">
        <v>10794</v>
      </c>
      <c r="G1725" s="83" t="s">
        <v>2095</v>
      </c>
      <c r="H1725" s="83"/>
      <c r="I1725" s="72" t="s">
        <v>7020</v>
      </c>
      <c r="J1725" s="102">
        <v>45349.429861111108</v>
      </c>
      <c r="K1725" s="417">
        <v>46143</v>
      </c>
      <c r="L1725" s="282" t="s">
        <v>1239</v>
      </c>
      <c r="M1725" s="328">
        <v>414</v>
      </c>
      <c r="N1725" s="85"/>
      <c r="O1725" s="409"/>
      <c r="P1725" s="75">
        <v>20</v>
      </c>
      <c r="Q1725" s="8">
        <v>9</v>
      </c>
      <c r="R1725" s="92" t="s">
        <v>1699</v>
      </c>
      <c r="S1725" s="75">
        <v>8</v>
      </c>
      <c r="T1725" s="75">
        <v>6.5</v>
      </c>
      <c r="U1725" s="75">
        <v>-12</v>
      </c>
      <c r="V1725" s="77">
        <v>4.5</v>
      </c>
      <c r="W1725" s="95" t="s">
        <v>85</v>
      </c>
      <c r="X1725" s="68">
        <v>121.3</v>
      </c>
      <c r="Y1725" s="39">
        <v>36.596735522689684</v>
      </c>
      <c r="Z1725" s="47">
        <v>3640</v>
      </c>
      <c r="AA1725" s="43" t="s">
        <v>4122</v>
      </c>
      <c r="AB1725" s="72" t="s">
        <v>2845</v>
      </c>
      <c r="AC1725" s="47" t="s">
        <v>10795</v>
      </c>
      <c r="AD1725" s="74" t="s">
        <v>7421</v>
      </c>
      <c r="AE1725" s="46" t="s">
        <v>8501</v>
      </c>
      <c r="AF1725" s="82">
        <v>22</v>
      </c>
      <c r="AG1725" s="14" t="s">
        <v>85</v>
      </c>
      <c r="AH1725" s="9" t="s">
        <v>85</v>
      </c>
      <c r="AI1725" s="9" t="s">
        <v>85</v>
      </c>
      <c r="AJ1725" s="14" t="s">
        <v>85</v>
      </c>
      <c r="AK1725" s="9" t="s">
        <v>85</v>
      </c>
      <c r="AL1725" s="92" t="s">
        <v>236</v>
      </c>
      <c r="AM1725" s="75" t="s">
        <v>85</v>
      </c>
      <c r="AN1725" s="38" t="s">
        <v>85</v>
      </c>
      <c r="AO1725" s="75" t="s">
        <v>85</v>
      </c>
      <c r="AP1725" s="75">
        <v>16.2</v>
      </c>
      <c r="AQ1725" s="75">
        <v>60</v>
      </c>
      <c r="AR1725" s="75">
        <v>200</v>
      </c>
      <c r="AS1725" s="34">
        <v>0</v>
      </c>
      <c r="AT1725" s="34">
        <v>0</v>
      </c>
      <c r="AU1725" s="25">
        <v>43.9</v>
      </c>
      <c r="AV1725" s="34">
        <v>59.3</v>
      </c>
      <c r="AW1725" s="25">
        <v>232.9</v>
      </c>
      <c r="AX1725" s="67">
        <v>228.5</v>
      </c>
      <c r="AY1725" s="77">
        <v>121.3</v>
      </c>
      <c r="AZ1725" s="49">
        <v>98</v>
      </c>
      <c r="BA1725" s="49">
        <v>98</v>
      </c>
      <c r="BB1725" s="49">
        <v>55.6</v>
      </c>
      <c r="BC1725" s="48">
        <v>2.19</v>
      </c>
      <c r="BD1725" s="13" t="s">
        <v>85</v>
      </c>
      <c r="BE1725" s="412" t="s">
        <v>85</v>
      </c>
      <c r="BF1725" s="13" t="s">
        <v>85</v>
      </c>
      <c r="BG1725" s="412" t="s">
        <v>85</v>
      </c>
      <c r="BH1725" s="70">
        <v>42</v>
      </c>
      <c r="BI1725" s="50">
        <v>23.228346456692901</v>
      </c>
      <c r="BJ1725" s="50">
        <v>23.228346456692901</v>
      </c>
      <c r="BK1725" s="50">
        <v>11.771653543307099</v>
      </c>
      <c r="BL1725" s="357">
        <v>0.10408189999999996</v>
      </c>
      <c r="BM1725" s="408">
        <v>20</v>
      </c>
      <c r="BN1725" s="107" t="s">
        <v>3771</v>
      </c>
      <c r="BO1725" s="46" t="s">
        <v>3891</v>
      </c>
      <c r="BP1725" s="74" t="s">
        <v>3907</v>
      </c>
      <c r="BQ1725" s="74" t="s">
        <v>7492</v>
      </c>
      <c r="BR1725" s="74" t="s">
        <v>7489</v>
      </c>
      <c r="BS1725" s="74" t="s">
        <v>7493</v>
      </c>
      <c r="BT1725" s="74" t="s">
        <v>7490</v>
      </c>
      <c r="BU1725" s="74" t="s">
        <v>3909</v>
      </c>
      <c r="BV1725" s="74" t="s">
        <v>7491</v>
      </c>
      <c r="BW1725" s="74"/>
      <c r="BX1725" s="74"/>
      <c r="BY1725" s="74"/>
      <c r="BZ1725" s="334" t="s">
        <v>8585</v>
      </c>
      <c r="CA1725" s="364" t="s">
        <v>8586</v>
      </c>
      <c r="CB1725" s="337" t="s">
        <v>8587</v>
      </c>
      <c r="CC1725" s="364" t="s">
        <v>8588</v>
      </c>
      <c r="CD1725" s="311" t="str">
        <f t="shared" si="195"/>
        <v>DISCONTINUED - MR803, 20x9, -12mm Offset, 8x6.5, 121.3mm Centerbore, Gloss Black</v>
      </c>
      <c r="CE1725" s="311" t="s">
        <v>3721</v>
      </c>
      <c r="CF1725" s="311" t="s">
        <v>3720</v>
      </c>
      <c r="CG1725" s="300" t="str">
        <f t="shared" si="196"/>
        <v>RAISED (8XX)</v>
      </c>
    </row>
    <row r="1726" spans="1:85" s="36" customFormat="1" ht="15" customHeight="1">
      <c r="A1726" s="571">
        <f t="shared" si="194"/>
        <v>1723</v>
      </c>
      <c r="B1726" s="13" t="s">
        <v>84</v>
      </c>
      <c r="C1726" s="97" t="s">
        <v>6891</v>
      </c>
      <c r="D1726" s="75" t="s">
        <v>6888</v>
      </c>
      <c r="E1726" s="84" t="s">
        <v>10796</v>
      </c>
      <c r="F1726" s="84" t="s">
        <v>10796</v>
      </c>
      <c r="G1726" s="83" t="s">
        <v>2095</v>
      </c>
      <c r="H1726" s="83"/>
      <c r="I1726" s="72" t="s">
        <v>7042</v>
      </c>
      <c r="J1726" s="102">
        <v>45349.429861111108</v>
      </c>
      <c r="K1726" s="417">
        <v>46143</v>
      </c>
      <c r="L1726" s="282" t="s">
        <v>1239</v>
      </c>
      <c r="M1726" s="328">
        <v>424</v>
      </c>
      <c r="N1726" s="85"/>
      <c r="O1726" s="409"/>
      <c r="P1726" s="75">
        <v>20</v>
      </c>
      <c r="Q1726" s="8">
        <v>10</v>
      </c>
      <c r="R1726" s="92" t="s">
        <v>1700</v>
      </c>
      <c r="S1726" s="75">
        <v>8</v>
      </c>
      <c r="T1726" s="75">
        <v>170</v>
      </c>
      <c r="U1726" s="75">
        <v>-18</v>
      </c>
      <c r="V1726" s="77">
        <v>4.75</v>
      </c>
      <c r="W1726" s="95" t="s">
        <v>85</v>
      </c>
      <c r="X1726" s="68">
        <v>125</v>
      </c>
      <c r="Y1726" s="39">
        <v>35.053499687395536</v>
      </c>
      <c r="Z1726" s="47">
        <v>3640</v>
      </c>
      <c r="AA1726" s="43" t="s">
        <v>4122</v>
      </c>
      <c r="AB1726" s="72" t="s">
        <v>2845</v>
      </c>
      <c r="AC1726" s="47" t="s">
        <v>9842</v>
      </c>
      <c r="AD1726" s="74" t="s">
        <v>7510</v>
      </c>
      <c r="AE1726" s="46" t="s">
        <v>8501</v>
      </c>
      <c r="AF1726" s="82">
        <v>22</v>
      </c>
      <c r="AG1726" s="14" t="s">
        <v>85</v>
      </c>
      <c r="AH1726" s="9" t="s">
        <v>85</v>
      </c>
      <c r="AI1726" s="9" t="s">
        <v>85</v>
      </c>
      <c r="AJ1726" s="14" t="s">
        <v>85</v>
      </c>
      <c r="AK1726" s="9" t="s">
        <v>85</v>
      </c>
      <c r="AL1726" s="92" t="s">
        <v>236</v>
      </c>
      <c r="AM1726" s="75" t="s">
        <v>85</v>
      </c>
      <c r="AN1726" s="38" t="s">
        <v>85</v>
      </c>
      <c r="AO1726" s="75" t="s">
        <v>85</v>
      </c>
      <c r="AP1726" s="75">
        <v>16.2</v>
      </c>
      <c r="AQ1726" s="75">
        <v>60</v>
      </c>
      <c r="AR1726" s="75">
        <v>200</v>
      </c>
      <c r="AS1726" s="34">
        <v>0</v>
      </c>
      <c r="AT1726" s="34">
        <v>0</v>
      </c>
      <c r="AU1726" s="25">
        <v>37.6</v>
      </c>
      <c r="AV1726" s="34">
        <v>52.7</v>
      </c>
      <c r="AW1726" s="25">
        <v>232.8</v>
      </c>
      <c r="AX1726" s="67">
        <v>228.4</v>
      </c>
      <c r="AY1726" s="77">
        <v>125</v>
      </c>
      <c r="AZ1726" s="49">
        <v>85</v>
      </c>
      <c r="BA1726" s="49">
        <v>85</v>
      </c>
      <c r="BB1726" s="49">
        <v>78.099999999999994</v>
      </c>
      <c r="BC1726" s="48">
        <v>3.07</v>
      </c>
      <c r="BD1726" s="13" t="s">
        <v>85</v>
      </c>
      <c r="BE1726" s="412" t="s">
        <v>85</v>
      </c>
      <c r="BF1726" s="13" t="s">
        <v>85</v>
      </c>
      <c r="BG1726" s="412" t="s">
        <v>85</v>
      </c>
      <c r="BH1726" s="70">
        <v>40</v>
      </c>
      <c r="BI1726" s="50">
        <v>23.228346456692901</v>
      </c>
      <c r="BJ1726" s="50">
        <v>23.228346456692901</v>
      </c>
      <c r="BK1726" s="50">
        <v>12.9133858267717</v>
      </c>
      <c r="BL1726" s="357">
        <v>0.11417680000000027</v>
      </c>
      <c r="BM1726" s="408">
        <v>20</v>
      </c>
      <c r="BN1726" s="107" t="s">
        <v>3771</v>
      </c>
      <c r="BO1726" s="46" t="s">
        <v>3891</v>
      </c>
      <c r="BP1726" s="74" t="s">
        <v>3907</v>
      </c>
      <c r="BQ1726" s="74" t="s">
        <v>7492</v>
      </c>
      <c r="BR1726" s="74" t="s">
        <v>7489</v>
      </c>
      <c r="BS1726" s="74" t="s">
        <v>7493</v>
      </c>
      <c r="BT1726" s="74" t="s">
        <v>7490</v>
      </c>
      <c r="BU1726" s="74" t="s">
        <v>3909</v>
      </c>
      <c r="BV1726" s="74" t="s">
        <v>7491</v>
      </c>
      <c r="BW1726" s="74"/>
      <c r="BX1726" s="74"/>
      <c r="BY1726" s="74"/>
      <c r="BZ1726" s="334" t="s">
        <v>8585</v>
      </c>
      <c r="CA1726" s="364" t="s">
        <v>8586</v>
      </c>
      <c r="CB1726" s="337" t="s">
        <v>8587</v>
      </c>
      <c r="CC1726" s="364" t="s">
        <v>8588</v>
      </c>
      <c r="CD1726" s="311" t="str">
        <f t="shared" si="195"/>
        <v>DISCONTINUED - MR803, 20x10, -18mm Offset, 8x170, 125mm Centerbore, Gloss Black</v>
      </c>
      <c r="CE1726" s="311" t="s">
        <v>3721</v>
      </c>
      <c r="CF1726" s="311" t="s">
        <v>3720</v>
      </c>
      <c r="CG1726" s="300" t="str">
        <f t="shared" si="196"/>
        <v>RAISED (8XX)</v>
      </c>
    </row>
    <row r="1727" spans="1:85" s="36" customFormat="1" ht="15" customHeight="1">
      <c r="A1727" s="571">
        <f t="shared" si="194"/>
        <v>1724</v>
      </c>
      <c r="B1727" s="13" t="s">
        <v>84</v>
      </c>
      <c r="C1727" s="97" t="s">
        <v>6891</v>
      </c>
      <c r="D1727" s="75" t="s">
        <v>6888</v>
      </c>
      <c r="E1727" s="84" t="s">
        <v>10797</v>
      </c>
      <c r="F1727" s="84" t="s">
        <v>10797</v>
      </c>
      <c r="G1727" s="83"/>
      <c r="H1727" s="83"/>
      <c r="I1727" s="72" t="s">
        <v>7062</v>
      </c>
      <c r="J1727" s="102">
        <v>45349.429872685185</v>
      </c>
      <c r="K1727" s="417">
        <v>46143</v>
      </c>
      <c r="L1727" s="282" t="s">
        <v>1239</v>
      </c>
      <c r="M1727" s="328">
        <v>489</v>
      </c>
      <c r="N1727" s="85"/>
      <c r="O1727" s="409"/>
      <c r="P1727" s="75">
        <v>22</v>
      </c>
      <c r="Q1727" s="8">
        <v>10</v>
      </c>
      <c r="R1727" s="92" t="s">
        <v>1089</v>
      </c>
      <c r="S1727" s="75">
        <v>6</v>
      </c>
      <c r="T1727" s="75">
        <v>5.5</v>
      </c>
      <c r="U1727" s="75">
        <v>10</v>
      </c>
      <c r="V1727" s="77">
        <v>5.8500000000000005</v>
      </c>
      <c r="W1727" s="95" t="s">
        <v>85</v>
      </c>
      <c r="X1727" s="68">
        <v>106.25</v>
      </c>
      <c r="Y1727" s="39">
        <v>40.344593979832595</v>
      </c>
      <c r="Z1727" s="47">
        <v>2650</v>
      </c>
      <c r="AA1727" s="43" t="s">
        <v>4122</v>
      </c>
      <c r="AB1727" s="72" t="s">
        <v>2845</v>
      </c>
      <c r="AC1727" s="47" t="s">
        <v>10380</v>
      </c>
      <c r="AD1727" s="74" t="s">
        <v>7428</v>
      </c>
      <c r="AE1727" s="46" t="s">
        <v>8501</v>
      </c>
      <c r="AF1727" s="82">
        <v>22</v>
      </c>
      <c r="AG1727" s="14" t="s">
        <v>85</v>
      </c>
      <c r="AH1727" s="9" t="s">
        <v>85</v>
      </c>
      <c r="AI1727" s="9" t="s">
        <v>85</v>
      </c>
      <c r="AJ1727" s="14" t="s">
        <v>85</v>
      </c>
      <c r="AK1727" s="9" t="s">
        <v>85</v>
      </c>
      <c r="AL1727" s="92" t="s">
        <v>236</v>
      </c>
      <c r="AM1727" s="75" t="s">
        <v>1649</v>
      </c>
      <c r="AN1727" s="38">
        <v>2.75</v>
      </c>
      <c r="AO1727" s="3">
        <v>78.3</v>
      </c>
      <c r="AP1727" s="75">
        <v>16.2</v>
      </c>
      <c r="AQ1727" s="75">
        <v>60</v>
      </c>
      <c r="AR1727" s="75">
        <v>170</v>
      </c>
      <c r="AS1727" s="34">
        <v>10.3</v>
      </c>
      <c r="AT1727" s="34">
        <v>26.1</v>
      </c>
      <c r="AU1727" s="25">
        <v>41.1</v>
      </c>
      <c r="AV1727" s="34">
        <v>49.3</v>
      </c>
      <c r="AW1727" s="25">
        <v>256.2</v>
      </c>
      <c r="AX1727" s="67">
        <v>251.9</v>
      </c>
      <c r="AY1727" s="77">
        <v>94.8</v>
      </c>
      <c r="AZ1727" s="49">
        <v>41.2</v>
      </c>
      <c r="BA1727" s="49">
        <v>55.9</v>
      </c>
      <c r="BB1727" s="49">
        <v>56.4</v>
      </c>
      <c r="BC1727" s="48">
        <v>2.2200000000000002</v>
      </c>
      <c r="BD1727" s="13" t="s">
        <v>85</v>
      </c>
      <c r="BE1727" s="412" t="s">
        <v>85</v>
      </c>
      <c r="BF1727" s="13" t="s">
        <v>85</v>
      </c>
      <c r="BG1727" s="412" t="s">
        <v>85</v>
      </c>
      <c r="BH1727" s="70">
        <v>45</v>
      </c>
      <c r="BI1727" s="50">
        <v>24.803100000000001</v>
      </c>
      <c r="BJ1727" s="50">
        <v>24.803100000000001</v>
      </c>
      <c r="BK1727" s="50">
        <v>12.5984</v>
      </c>
      <c r="BL1727" s="357">
        <v>0.12700723795352409</v>
      </c>
      <c r="BM1727" s="14">
        <v>18</v>
      </c>
      <c r="BN1727" s="107" t="s">
        <v>3771</v>
      </c>
      <c r="BO1727" s="46" t="s">
        <v>3891</v>
      </c>
      <c r="BP1727" s="74" t="s">
        <v>3907</v>
      </c>
      <c r="BQ1727" s="74" t="s">
        <v>7492</v>
      </c>
      <c r="BR1727" s="74" t="s">
        <v>7489</v>
      </c>
      <c r="BS1727" s="74" t="s">
        <v>7493</v>
      </c>
      <c r="BT1727" s="74" t="s">
        <v>7490</v>
      </c>
      <c r="BU1727" s="74" t="s">
        <v>3909</v>
      </c>
      <c r="BV1727" s="74" t="s">
        <v>7491</v>
      </c>
      <c r="BW1727" s="74"/>
      <c r="BX1727" s="74"/>
      <c r="BY1727" s="74"/>
      <c r="BZ1727" s="334" t="s">
        <v>8577</v>
      </c>
      <c r="CA1727" s="364" t="s">
        <v>8578</v>
      </c>
      <c r="CB1727" s="337" t="s">
        <v>8579</v>
      </c>
      <c r="CC1727" s="364" t="s">
        <v>8580</v>
      </c>
      <c r="CD1727" s="311" t="str">
        <f t="shared" si="195"/>
        <v>DISCONTINUED - MR803, 22x10, +10mm Offset, 6x5.5, 106.25mm Centerbore, Gloss Black</v>
      </c>
      <c r="CE1727" s="311" t="s">
        <v>3721</v>
      </c>
      <c r="CF1727" s="311" t="s">
        <v>3720</v>
      </c>
      <c r="CG1727" s="300" t="str">
        <f t="shared" si="196"/>
        <v>RAISED (8XX)</v>
      </c>
    </row>
    <row r="1728" spans="1:85" s="36" customFormat="1" ht="15" customHeight="1">
      <c r="A1728" s="571">
        <f t="shared" si="194"/>
        <v>1725</v>
      </c>
      <c r="B1728" s="13" t="s">
        <v>84</v>
      </c>
      <c r="C1728" s="97" t="s">
        <v>6891</v>
      </c>
      <c r="D1728" s="75" t="s">
        <v>6888</v>
      </c>
      <c r="E1728" s="84" t="s">
        <v>10798</v>
      </c>
      <c r="F1728" s="84" t="s">
        <v>10798</v>
      </c>
      <c r="G1728" s="83" t="s">
        <v>2095</v>
      </c>
      <c r="H1728" s="83"/>
      <c r="I1728" s="72" t="s">
        <v>7075</v>
      </c>
      <c r="J1728" s="102">
        <v>45349.429872685185</v>
      </c>
      <c r="K1728" s="417">
        <v>46143</v>
      </c>
      <c r="L1728" s="282" t="s">
        <v>1239</v>
      </c>
      <c r="M1728" s="328">
        <v>569</v>
      </c>
      <c r="N1728" s="85"/>
      <c r="O1728" s="409"/>
      <c r="P1728" s="75">
        <v>22</v>
      </c>
      <c r="Q1728" s="8">
        <v>12</v>
      </c>
      <c r="R1728" s="92" t="s">
        <v>1697</v>
      </c>
      <c r="S1728" s="75">
        <v>6</v>
      </c>
      <c r="T1728" s="75">
        <v>135</v>
      </c>
      <c r="U1728" s="75">
        <v>-40</v>
      </c>
      <c r="V1728" s="77">
        <v>4.9000000000000004</v>
      </c>
      <c r="W1728" s="95" t="s">
        <v>85</v>
      </c>
      <c r="X1728" s="68">
        <v>87</v>
      </c>
      <c r="Y1728" s="39">
        <v>39.462744931093084</v>
      </c>
      <c r="Z1728" s="47">
        <v>2650</v>
      </c>
      <c r="AA1728" s="43" t="s">
        <v>7279</v>
      </c>
      <c r="AB1728" s="72" t="s">
        <v>2850</v>
      </c>
      <c r="AC1728" s="47" t="s">
        <v>10799</v>
      </c>
      <c r="AD1728" s="74" t="s">
        <v>7430</v>
      </c>
      <c r="AE1728" s="46" t="s">
        <v>8501</v>
      </c>
      <c r="AF1728" s="82">
        <v>22</v>
      </c>
      <c r="AG1728" s="14" t="s">
        <v>85</v>
      </c>
      <c r="AH1728" s="9" t="s">
        <v>85</v>
      </c>
      <c r="AI1728" s="9" t="s">
        <v>85</v>
      </c>
      <c r="AJ1728" s="14" t="s">
        <v>85</v>
      </c>
      <c r="AK1728" s="9" t="s">
        <v>85</v>
      </c>
      <c r="AL1728" s="92" t="s">
        <v>236</v>
      </c>
      <c r="AM1728" s="75" t="s">
        <v>85</v>
      </c>
      <c r="AN1728" s="38" t="s">
        <v>85</v>
      </c>
      <c r="AO1728" s="75" t="s">
        <v>85</v>
      </c>
      <c r="AP1728" s="75">
        <v>16.2</v>
      </c>
      <c r="AQ1728" s="75">
        <v>60</v>
      </c>
      <c r="AR1728" s="75">
        <v>170</v>
      </c>
      <c r="AS1728" s="34">
        <v>10.3</v>
      </c>
      <c r="AT1728" s="34">
        <v>26.3</v>
      </c>
      <c r="AU1728" s="25">
        <v>36.6</v>
      </c>
      <c r="AV1728" s="34">
        <v>52.4</v>
      </c>
      <c r="AW1728" s="25">
        <v>258.39999999999998</v>
      </c>
      <c r="AX1728" s="67">
        <v>254</v>
      </c>
      <c r="AY1728" s="77">
        <v>87</v>
      </c>
      <c r="AZ1728" s="49">
        <v>55.9</v>
      </c>
      <c r="BA1728" s="49">
        <v>55.9</v>
      </c>
      <c r="BB1728" s="49">
        <v>124</v>
      </c>
      <c r="BC1728" s="48">
        <v>4.88</v>
      </c>
      <c r="BD1728" s="13" t="s">
        <v>85</v>
      </c>
      <c r="BE1728" s="412" t="s">
        <v>85</v>
      </c>
      <c r="BF1728" s="13" t="s">
        <v>85</v>
      </c>
      <c r="BG1728" s="412" t="s">
        <v>85</v>
      </c>
      <c r="BH1728" s="70">
        <v>44</v>
      </c>
      <c r="BI1728" s="50">
        <v>24.803100000000001</v>
      </c>
      <c r="BJ1728" s="50">
        <v>24.803100000000001</v>
      </c>
      <c r="BK1728" s="50">
        <v>14.5669</v>
      </c>
      <c r="BL1728" s="357">
        <v>0.14685211888376223</v>
      </c>
      <c r="BM1728" s="14">
        <v>18</v>
      </c>
      <c r="BN1728" s="107" t="s">
        <v>3771</v>
      </c>
      <c r="BO1728" s="46" t="s">
        <v>3891</v>
      </c>
      <c r="BP1728" s="74" t="s">
        <v>3907</v>
      </c>
      <c r="BQ1728" s="74" t="s">
        <v>7492</v>
      </c>
      <c r="BR1728" s="74" t="s">
        <v>7489</v>
      </c>
      <c r="BS1728" s="74" t="s">
        <v>7493</v>
      </c>
      <c r="BT1728" s="74" t="s">
        <v>7490</v>
      </c>
      <c r="BU1728" s="74" t="s">
        <v>3909</v>
      </c>
      <c r="BV1728" s="74" t="s">
        <v>7491</v>
      </c>
      <c r="BW1728" s="74"/>
      <c r="BX1728" s="74"/>
      <c r="BY1728" s="74"/>
      <c r="BZ1728" s="334" t="s">
        <v>8597</v>
      </c>
      <c r="CA1728" s="364" t="s">
        <v>8598</v>
      </c>
      <c r="CB1728" s="337" t="s">
        <v>8599</v>
      </c>
      <c r="CC1728" s="364" t="s">
        <v>8600</v>
      </c>
      <c r="CD1728" s="311" t="str">
        <f t="shared" si="195"/>
        <v>DISCONTINUED - MR803, 22x12, -40mm Offset, 6x135, 87mm Centerbore, Gloss Titanium - Machined Lip</v>
      </c>
      <c r="CE1728" s="311" t="s">
        <v>3721</v>
      </c>
      <c r="CF1728" s="311" t="s">
        <v>3720</v>
      </c>
      <c r="CG1728" s="300" t="str">
        <f t="shared" si="196"/>
        <v>RAISED (8XX)</v>
      </c>
    </row>
    <row r="1729" spans="1:85" s="36" customFormat="1" ht="15" customHeight="1">
      <c r="A1729" s="571">
        <f t="shared" si="194"/>
        <v>1726</v>
      </c>
      <c r="B1729" s="13" t="s">
        <v>84</v>
      </c>
      <c r="C1729" s="97" t="s">
        <v>6891</v>
      </c>
      <c r="D1729" s="75" t="s">
        <v>6889</v>
      </c>
      <c r="E1729" s="84" t="s">
        <v>10800</v>
      </c>
      <c r="F1729" s="84" t="s">
        <v>10800</v>
      </c>
      <c r="G1729" s="83" t="s">
        <v>2095</v>
      </c>
      <c r="H1729" s="83"/>
      <c r="I1729" s="72" t="s">
        <v>7097</v>
      </c>
      <c r="J1729" s="102">
        <v>45349.429872685185</v>
      </c>
      <c r="K1729" s="417">
        <v>46143</v>
      </c>
      <c r="L1729" s="282" t="s">
        <v>1239</v>
      </c>
      <c r="M1729" s="328">
        <v>439</v>
      </c>
      <c r="N1729" s="85"/>
      <c r="O1729" s="409"/>
      <c r="P1729" s="75">
        <v>20</v>
      </c>
      <c r="Q1729" s="8">
        <v>9</v>
      </c>
      <c r="R1729" s="92" t="s">
        <v>1699</v>
      </c>
      <c r="S1729" s="75">
        <v>8</v>
      </c>
      <c r="T1729" s="75">
        <v>6.5</v>
      </c>
      <c r="U1729" s="75">
        <v>-12</v>
      </c>
      <c r="V1729" s="77">
        <v>4.5</v>
      </c>
      <c r="W1729" s="95" t="s">
        <v>85</v>
      </c>
      <c r="X1729" s="68">
        <v>121.3</v>
      </c>
      <c r="Y1729" s="39">
        <v>42.549216601681373</v>
      </c>
      <c r="Z1729" s="47">
        <v>3640</v>
      </c>
      <c r="AA1729" s="43" t="s">
        <v>5147</v>
      </c>
      <c r="AB1729" s="72" t="s">
        <v>173</v>
      </c>
      <c r="AC1729" s="47" t="s">
        <v>10795</v>
      </c>
      <c r="AD1729" s="74" t="s">
        <v>7426</v>
      </c>
      <c r="AE1729" s="46" t="s">
        <v>8501</v>
      </c>
      <c r="AF1729" s="82">
        <v>22</v>
      </c>
      <c r="AG1729" s="14" t="s">
        <v>85</v>
      </c>
      <c r="AH1729" s="9" t="s">
        <v>85</v>
      </c>
      <c r="AI1729" s="9" t="s">
        <v>85</v>
      </c>
      <c r="AJ1729" s="14" t="s">
        <v>85</v>
      </c>
      <c r="AK1729" s="9" t="s">
        <v>85</v>
      </c>
      <c r="AL1729" s="92" t="s">
        <v>236</v>
      </c>
      <c r="AM1729" s="75" t="s">
        <v>85</v>
      </c>
      <c r="AN1729" s="38" t="s">
        <v>85</v>
      </c>
      <c r="AO1729" s="75" t="s">
        <v>85</v>
      </c>
      <c r="AP1729" s="75">
        <v>16.2</v>
      </c>
      <c r="AQ1729" s="75">
        <v>60</v>
      </c>
      <c r="AR1729" s="75">
        <v>200</v>
      </c>
      <c r="AS1729" s="34">
        <v>0</v>
      </c>
      <c r="AT1729" s="34">
        <v>0</v>
      </c>
      <c r="AU1729" s="25">
        <v>40.299999999999997</v>
      </c>
      <c r="AV1729" s="34">
        <v>54.1</v>
      </c>
      <c r="AW1729" s="25">
        <v>246.9</v>
      </c>
      <c r="AX1729" s="67">
        <v>243</v>
      </c>
      <c r="AY1729" s="77">
        <v>121.3</v>
      </c>
      <c r="AZ1729" s="49">
        <v>85</v>
      </c>
      <c r="BA1729" s="49">
        <v>85</v>
      </c>
      <c r="BB1729" s="49">
        <v>58</v>
      </c>
      <c r="BC1729" s="48">
        <v>2.2799999999999998</v>
      </c>
      <c r="BD1729" s="13" t="s">
        <v>85</v>
      </c>
      <c r="BE1729" s="412" t="s">
        <v>85</v>
      </c>
      <c r="BF1729" s="13" t="s">
        <v>85</v>
      </c>
      <c r="BG1729" s="412" t="s">
        <v>85</v>
      </c>
      <c r="BH1729" s="70">
        <v>48</v>
      </c>
      <c r="BI1729" s="50">
        <v>23.228346456692901</v>
      </c>
      <c r="BJ1729" s="50">
        <v>23.228346456692901</v>
      </c>
      <c r="BK1729" s="50">
        <v>11.771653543307099</v>
      </c>
      <c r="BL1729" s="357">
        <v>0.10408189999999996</v>
      </c>
      <c r="BM1729" s="408">
        <v>20</v>
      </c>
      <c r="BN1729" s="107" t="s">
        <v>3771</v>
      </c>
      <c r="BO1729" s="46" t="s">
        <v>3891</v>
      </c>
      <c r="BP1729" s="74" t="s">
        <v>3907</v>
      </c>
      <c r="BQ1729" s="74" t="s">
        <v>7494</v>
      </c>
      <c r="BR1729" s="74" t="s">
        <v>7489</v>
      </c>
      <c r="BS1729" s="74" t="s">
        <v>7493</v>
      </c>
      <c r="BT1729" s="74" t="s">
        <v>7490</v>
      </c>
      <c r="BU1729" s="74" t="s">
        <v>3909</v>
      </c>
      <c r="BV1729" s="74" t="s">
        <v>7491</v>
      </c>
      <c r="BW1729" s="74"/>
      <c r="BX1729" s="74"/>
      <c r="BY1729" s="74"/>
      <c r="BZ1729" s="334" t="s">
        <v>8621</v>
      </c>
      <c r="CA1729" s="364" t="s">
        <v>8622</v>
      </c>
      <c r="CB1729" s="337" t="s">
        <v>8623</v>
      </c>
      <c r="CC1729" s="364" t="s">
        <v>8624</v>
      </c>
      <c r="CD1729" s="311" t="str">
        <f t="shared" si="195"/>
        <v>DISCONTINUED - MR804, 20x9, -12mm Offset, 8x6.5, 121.3mm Centerbore, Machined - Clear Coat</v>
      </c>
      <c r="CE1729" s="311" t="s">
        <v>3721</v>
      </c>
      <c r="CF1729" s="311" t="s">
        <v>3720</v>
      </c>
      <c r="CG1729" s="300" t="str">
        <f t="shared" si="196"/>
        <v>RAISED (8XX)</v>
      </c>
    </row>
    <row r="1730" spans="1:85" s="36" customFormat="1" ht="15" customHeight="1">
      <c r="A1730" s="571">
        <f t="shared" si="194"/>
        <v>1727</v>
      </c>
      <c r="B1730" s="408" t="s">
        <v>84</v>
      </c>
      <c r="C1730" s="408" t="s">
        <v>1038</v>
      </c>
      <c r="D1730" s="5" t="s">
        <v>1082</v>
      </c>
      <c r="E1730" s="84" t="s">
        <v>10818</v>
      </c>
      <c r="F1730" s="84" t="s">
        <v>10818</v>
      </c>
      <c r="G1730" s="83" t="s">
        <v>2095</v>
      </c>
      <c r="H1730" s="83"/>
      <c r="I1730" s="72" t="s">
        <v>4669</v>
      </c>
      <c r="J1730" s="305">
        <v>44252.548327962963</v>
      </c>
      <c r="K1730" s="417">
        <v>46143</v>
      </c>
      <c r="L1730" s="282" t="s">
        <v>1239</v>
      </c>
      <c r="M1730" s="328">
        <v>387</v>
      </c>
      <c r="N1730" s="85" t="s">
        <v>5844</v>
      </c>
      <c r="O1730" s="409"/>
      <c r="P1730" s="5">
        <v>18</v>
      </c>
      <c r="Q1730" s="8">
        <v>9</v>
      </c>
      <c r="R1730" s="408" t="s">
        <v>1089</v>
      </c>
      <c r="S1730" s="3">
        <v>6</v>
      </c>
      <c r="T1730" s="3">
        <v>5.5</v>
      </c>
      <c r="U1730" s="3">
        <v>-12</v>
      </c>
      <c r="V1730" s="18">
        <v>4.5</v>
      </c>
      <c r="W1730" s="410" t="s">
        <v>85</v>
      </c>
      <c r="X1730" s="16">
        <v>108</v>
      </c>
      <c r="Y1730" s="8">
        <v>30.57</v>
      </c>
      <c r="Z1730" s="47">
        <v>2500</v>
      </c>
      <c r="AA1730" s="71" t="s">
        <v>2168</v>
      </c>
      <c r="AB1730" s="72" t="s">
        <v>2846</v>
      </c>
      <c r="AC1730" s="47" t="s">
        <v>9564</v>
      </c>
      <c r="AD1730" s="73" t="s">
        <v>1556</v>
      </c>
      <c r="AE1730" s="46" t="s">
        <v>8503</v>
      </c>
      <c r="AF1730" s="82">
        <v>33</v>
      </c>
      <c r="AG1730" s="80" t="s">
        <v>85</v>
      </c>
      <c r="AH1730" s="73" t="s">
        <v>85</v>
      </c>
      <c r="AI1730" s="408" t="s">
        <v>2859</v>
      </c>
      <c r="AJ1730" s="73" t="s">
        <v>1827</v>
      </c>
      <c r="AK1730" s="9">
        <v>1.1000000000000001</v>
      </c>
      <c r="AL1730" s="408" t="s">
        <v>237</v>
      </c>
      <c r="AM1730" s="408" t="s">
        <v>85</v>
      </c>
      <c r="AN1730" s="38" t="s">
        <v>85</v>
      </c>
      <c r="AO1730" s="408" t="s">
        <v>85</v>
      </c>
      <c r="AP1730" s="75">
        <v>16.2</v>
      </c>
      <c r="AQ1730" s="75">
        <v>60</v>
      </c>
      <c r="AR1730" s="408">
        <v>170</v>
      </c>
      <c r="AS1730" s="25">
        <v>6</v>
      </c>
      <c r="AT1730" s="25">
        <v>17.899999999999999</v>
      </c>
      <c r="AU1730" s="25">
        <v>28.9</v>
      </c>
      <c r="AV1730" s="25">
        <v>24.3</v>
      </c>
      <c r="AW1730" s="25">
        <v>220.4</v>
      </c>
      <c r="AX1730" s="411">
        <v>215.3</v>
      </c>
      <c r="AY1730" s="410">
        <v>107</v>
      </c>
      <c r="AZ1730" s="49">
        <v>41</v>
      </c>
      <c r="BA1730" s="49">
        <v>74</v>
      </c>
      <c r="BB1730" s="49">
        <v>98</v>
      </c>
      <c r="BC1730" s="48">
        <v>3.86</v>
      </c>
      <c r="BD1730" s="408" t="s">
        <v>85</v>
      </c>
      <c r="BE1730" s="412" t="s">
        <v>85</v>
      </c>
      <c r="BF1730" s="408" t="s">
        <v>85</v>
      </c>
      <c r="BG1730" s="412" t="s">
        <v>85</v>
      </c>
      <c r="BH1730" s="70">
        <v>36</v>
      </c>
      <c r="BI1730" s="50">
        <v>21.141732283464599</v>
      </c>
      <c r="BJ1730" s="50">
        <v>21.141732283464599</v>
      </c>
      <c r="BK1730" s="50">
        <v>11.929133858267701</v>
      </c>
      <c r="BL1730" s="357">
        <v>8.7375807000000152E-2</v>
      </c>
      <c r="BM1730" s="73">
        <v>36</v>
      </c>
      <c r="BN1730" s="107" t="s">
        <v>3771</v>
      </c>
      <c r="BO1730" s="46" t="s">
        <v>3891</v>
      </c>
      <c r="BP1730" s="74" t="s">
        <v>3907</v>
      </c>
      <c r="BQ1730" s="29" t="s">
        <v>5143</v>
      </c>
      <c r="BR1730" s="29" t="s">
        <v>5198</v>
      </c>
      <c r="BS1730" s="74" t="s">
        <v>5199</v>
      </c>
      <c r="BT1730" s="74" t="s">
        <v>5169</v>
      </c>
      <c r="BU1730" s="74" t="s">
        <v>5196</v>
      </c>
      <c r="BV1730" s="74" t="s">
        <v>3909</v>
      </c>
      <c r="BW1730" s="74"/>
      <c r="BX1730" s="74"/>
      <c r="BY1730" s="74"/>
      <c r="BZ1730" s="300" t="s">
        <v>6068</v>
      </c>
      <c r="CA1730" s="413" t="s">
        <v>7306</v>
      </c>
      <c r="CB1730" s="300" t="s">
        <v>6069</v>
      </c>
      <c r="CC1730" s="413" t="s">
        <v>7307</v>
      </c>
      <c r="CD1730" s="311" t="str">
        <f t="shared" ref="CD1730:CD1777" si="197">CONCATENATE("DISCONTINUED"," ","-"," ",D1730,", ",P1730,"x",Q1730,", ",IF(W1730="N/A", "", CONCATENATE(W1730, "/")),IF(U1730&gt;0, CONCATENATE("+",U1730), U1730),"mm Offset, ",R1730,", ",X1730,"mm Centerbore, ",PROPER(AA1730), "", IF(BF1730="N/A", "", CONCATENATE(", w/ ", BF1730)))</f>
        <v>DISCONTINUED - MR304 Double Standard, 18x9, -12mm Offset, 6x5.5, 108mm Centerbore, Method Bronze</v>
      </c>
      <c r="CE1730" s="311" t="s">
        <v>3721</v>
      </c>
      <c r="CF1730" s="311" t="s">
        <v>3720</v>
      </c>
      <c r="CG1730" s="300" t="str">
        <f t="shared" ref="CG1730:CG1777" si="198">C1730</f>
        <v>STREET (3XX)</v>
      </c>
    </row>
    <row r="1731" spans="1:85" s="36" customFormat="1" ht="15" customHeight="1">
      <c r="A1731" s="571">
        <f t="shared" si="194"/>
        <v>1728</v>
      </c>
      <c r="B1731" s="92" t="s">
        <v>84</v>
      </c>
      <c r="C1731" s="92" t="s">
        <v>1038</v>
      </c>
      <c r="D1731" s="92" t="s">
        <v>1246</v>
      </c>
      <c r="E1731" s="84" t="s">
        <v>10819</v>
      </c>
      <c r="F1731" s="84" t="s">
        <v>10819</v>
      </c>
      <c r="G1731" s="83"/>
      <c r="H1731" s="83"/>
      <c r="I1731" s="72" t="s">
        <v>1891</v>
      </c>
      <c r="J1731" s="305">
        <v>42736</v>
      </c>
      <c r="K1731" s="417">
        <v>46143</v>
      </c>
      <c r="L1731" s="282" t="s">
        <v>1239</v>
      </c>
      <c r="M1731" s="328">
        <v>408</v>
      </c>
      <c r="N1731" s="85" t="s">
        <v>5844</v>
      </c>
      <c r="O1731" s="409"/>
      <c r="P1731" s="29">
        <v>18</v>
      </c>
      <c r="Q1731" s="8">
        <v>9</v>
      </c>
      <c r="R1731" s="92" t="s">
        <v>1701</v>
      </c>
      <c r="S1731" s="3">
        <v>8</v>
      </c>
      <c r="T1731" s="29">
        <v>180</v>
      </c>
      <c r="U1731" s="29">
        <v>18</v>
      </c>
      <c r="V1731" s="16">
        <v>5.75</v>
      </c>
      <c r="W1731" s="93" t="s">
        <v>85</v>
      </c>
      <c r="X1731" s="16">
        <v>130.81</v>
      </c>
      <c r="Y1731" s="8">
        <v>36.49</v>
      </c>
      <c r="Z1731" s="47">
        <v>3640</v>
      </c>
      <c r="AA1731" s="71" t="s">
        <v>2165</v>
      </c>
      <c r="AB1731" s="72" t="s">
        <v>2845</v>
      </c>
      <c r="AC1731" s="47" t="s">
        <v>9731</v>
      </c>
      <c r="AD1731" s="73" t="s">
        <v>1562</v>
      </c>
      <c r="AE1731" s="46" t="s">
        <v>8503</v>
      </c>
      <c r="AF1731" s="82">
        <v>33</v>
      </c>
      <c r="AG1731" s="73" t="s">
        <v>85</v>
      </c>
      <c r="AH1731" s="73" t="s">
        <v>85</v>
      </c>
      <c r="AI1731" s="3" t="s">
        <v>2863</v>
      </c>
      <c r="AJ1731" s="92" t="s">
        <v>1826</v>
      </c>
      <c r="AK1731" s="9">
        <v>1.1000000000000001</v>
      </c>
      <c r="AL1731" s="71" t="s">
        <v>237</v>
      </c>
      <c r="AM1731" s="3" t="s">
        <v>85</v>
      </c>
      <c r="AN1731" s="38" t="s">
        <v>85</v>
      </c>
      <c r="AO1731" s="3" t="s">
        <v>85</v>
      </c>
      <c r="AP1731" s="75">
        <v>16.2</v>
      </c>
      <c r="AQ1731" s="75">
        <v>60</v>
      </c>
      <c r="AR1731" s="3">
        <v>210</v>
      </c>
      <c r="AS1731" s="34">
        <v>0</v>
      </c>
      <c r="AT1731" s="34">
        <v>0</v>
      </c>
      <c r="AU1731" s="34">
        <v>23.3</v>
      </c>
      <c r="AV1731" s="34">
        <v>41.3</v>
      </c>
      <c r="AW1731" s="34">
        <v>218.8</v>
      </c>
      <c r="AX1731" s="94">
        <v>208.3</v>
      </c>
      <c r="AY1731" s="93">
        <v>123</v>
      </c>
      <c r="AZ1731" s="49">
        <v>89.5</v>
      </c>
      <c r="BA1731" s="49">
        <v>89.5</v>
      </c>
      <c r="BB1731" s="49">
        <v>23</v>
      </c>
      <c r="BC1731" s="48">
        <v>0.91</v>
      </c>
      <c r="BD1731" s="92" t="s">
        <v>85</v>
      </c>
      <c r="BE1731" s="412" t="s">
        <v>85</v>
      </c>
      <c r="BF1731" s="92" t="s">
        <v>85</v>
      </c>
      <c r="BG1731" s="412" t="s">
        <v>85</v>
      </c>
      <c r="BH1731" s="70">
        <v>42</v>
      </c>
      <c r="BI1731" s="50">
        <v>21.141732283464599</v>
      </c>
      <c r="BJ1731" s="50">
        <v>21.141732283464599</v>
      </c>
      <c r="BK1731" s="50">
        <v>11.929133858267701</v>
      </c>
      <c r="BL1731" s="357">
        <v>8.7375807000000152E-2</v>
      </c>
      <c r="BM1731" s="73">
        <v>36</v>
      </c>
      <c r="BN1731" s="107" t="s">
        <v>3771</v>
      </c>
      <c r="BO1731" s="46" t="s">
        <v>3891</v>
      </c>
      <c r="BP1731" s="74" t="s">
        <v>3907</v>
      </c>
      <c r="BQ1731" s="29" t="s">
        <v>5165</v>
      </c>
      <c r="BR1731" s="29" t="s">
        <v>5212</v>
      </c>
      <c r="BS1731" s="29" t="s">
        <v>5199</v>
      </c>
      <c r="BT1731" s="74" t="s">
        <v>5210</v>
      </c>
      <c r="BU1731" s="74" t="s">
        <v>5189</v>
      </c>
      <c r="BV1731" s="74" t="s">
        <v>4101</v>
      </c>
      <c r="BW1731" s="74" t="s">
        <v>3909</v>
      </c>
      <c r="BX1731" s="74"/>
      <c r="BY1731" s="74"/>
      <c r="BZ1731" s="300" t="s">
        <v>6140</v>
      </c>
      <c r="CA1731" s="356" t="s">
        <v>7825</v>
      </c>
      <c r="CB1731" s="300" t="s">
        <v>6143</v>
      </c>
      <c r="CC1731" s="356" t="s">
        <v>7826</v>
      </c>
      <c r="CD1731" s="311" t="str">
        <f t="shared" si="197"/>
        <v>DISCONTINUED - MR312, 18x9, +18mm Offset, 8x180, 130.81mm Centerbore, Matte Black</v>
      </c>
      <c r="CE1731" s="311" t="s">
        <v>3721</v>
      </c>
      <c r="CF1731" s="311" t="s">
        <v>3720</v>
      </c>
      <c r="CG1731" s="300" t="str">
        <f t="shared" si="198"/>
        <v>STREET (3XX)</v>
      </c>
    </row>
    <row r="1732" spans="1:85" s="36" customFormat="1" ht="15" customHeight="1">
      <c r="A1732" s="571">
        <f t="shared" ref="A1732:A1795" si="199">ROW(B1732)-3</f>
        <v>1729</v>
      </c>
      <c r="B1732" s="92" t="s">
        <v>84</v>
      </c>
      <c r="C1732" s="92" t="s">
        <v>1038</v>
      </c>
      <c r="D1732" s="92" t="s">
        <v>1976</v>
      </c>
      <c r="E1732" s="84" t="s">
        <v>10820</v>
      </c>
      <c r="F1732" s="84" t="s">
        <v>10820</v>
      </c>
      <c r="G1732" s="83"/>
      <c r="H1732" s="83"/>
      <c r="I1732" s="72" t="s">
        <v>3124</v>
      </c>
      <c r="J1732" s="305">
        <v>43614.412951782404</v>
      </c>
      <c r="K1732" s="417">
        <v>46143</v>
      </c>
      <c r="L1732" s="282" t="s">
        <v>1239</v>
      </c>
      <c r="M1732" s="328">
        <v>409</v>
      </c>
      <c r="N1732" s="85" t="s">
        <v>5844</v>
      </c>
      <c r="O1732" s="409"/>
      <c r="P1732" s="29">
        <v>17</v>
      </c>
      <c r="Q1732" s="24">
        <v>8.5</v>
      </c>
      <c r="R1732" s="92" t="s">
        <v>1701</v>
      </c>
      <c r="S1732" s="3">
        <v>8</v>
      </c>
      <c r="T1732" s="29">
        <v>180</v>
      </c>
      <c r="U1732" s="29">
        <v>25</v>
      </c>
      <c r="V1732" s="16">
        <v>5.8</v>
      </c>
      <c r="W1732" s="93" t="s">
        <v>85</v>
      </c>
      <c r="X1732" s="16">
        <v>130.81</v>
      </c>
      <c r="Y1732" s="8">
        <v>28.1</v>
      </c>
      <c r="Z1732" s="47">
        <v>3640</v>
      </c>
      <c r="AA1732" s="71" t="s">
        <v>2165</v>
      </c>
      <c r="AB1732" s="72" t="s">
        <v>2845</v>
      </c>
      <c r="AC1732" s="47" t="s">
        <v>9888</v>
      </c>
      <c r="AD1732" s="71" t="s">
        <v>1597</v>
      </c>
      <c r="AE1732" s="46" t="s">
        <v>8503</v>
      </c>
      <c r="AF1732" s="82">
        <v>33</v>
      </c>
      <c r="AG1732" s="73" t="s">
        <v>85</v>
      </c>
      <c r="AH1732" s="73" t="s">
        <v>85</v>
      </c>
      <c r="AI1732" s="3" t="s">
        <v>2863</v>
      </c>
      <c r="AJ1732" s="79" t="s">
        <v>2484</v>
      </c>
      <c r="AK1732" s="9">
        <v>1.1000000000000001</v>
      </c>
      <c r="AL1732" s="71" t="s">
        <v>237</v>
      </c>
      <c r="AM1732" s="3" t="s">
        <v>85</v>
      </c>
      <c r="AN1732" s="38" t="s">
        <v>85</v>
      </c>
      <c r="AO1732" s="3" t="s">
        <v>85</v>
      </c>
      <c r="AP1732" s="75">
        <v>16.2</v>
      </c>
      <c r="AQ1732" s="75">
        <v>60</v>
      </c>
      <c r="AR1732" s="3">
        <v>210</v>
      </c>
      <c r="AS1732" s="34">
        <v>0</v>
      </c>
      <c r="AT1732" s="34">
        <v>0</v>
      </c>
      <c r="AU1732" s="34">
        <v>16</v>
      </c>
      <c r="AV1732" s="34">
        <v>16.600000000000001</v>
      </c>
      <c r="AW1732" s="34">
        <v>207.7</v>
      </c>
      <c r="AX1732" s="34">
        <v>198.8</v>
      </c>
      <c r="AY1732" s="93">
        <v>123.1</v>
      </c>
      <c r="AZ1732" s="49">
        <v>92</v>
      </c>
      <c r="BA1732" s="49">
        <v>92</v>
      </c>
      <c r="BB1732" s="49">
        <v>52</v>
      </c>
      <c r="BC1732" s="48">
        <v>2.0499999999999998</v>
      </c>
      <c r="BD1732" s="92" t="s">
        <v>85</v>
      </c>
      <c r="BE1732" s="412" t="s">
        <v>85</v>
      </c>
      <c r="BF1732" s="92" t="s">
        <v>85</v>
      </c>
      <c r="BG1732" s="412" t="s">
        <v>85</v>
      </c>
      <c r="BH1732" s="70">
        <v>32</v>
      </c>
      <c r="BI1732" s="50">
        <v>20.236220472440898</v>
      </c>
      <c r="BJ1732" s="50">
        <v>20.236220472440898</v>
      </c>
      <c r="BK1732" s="50">
        <v>11.417322834645701</v>
      </c>
      <c r="BL1732" s="357">
        <v>7.6616839999999839E-2</v>
      </c>
      <c r="BM1732" s="73">
        <v>36</v>
      </c>
      <c r="BN1732" s="107" t="s">
        <v>3771</v>
      </c>
      <c r="BO1732" s="46" t="s">
        <v>3891</v>
      </c>
      <c r="BP1732" s="29" t="s">
        <v>3907</v>
      </c>
      <c r="BQ1732" s="29" t="s">
        <v>5175</v>
      </c>
      <c r="BR1732" s="29" t="s">
        <v>2709</v>
      </c>
      <c r="BS1732" s="29" t="s">
        <v>5199</v>
      </c>
      <c r="BT1732" s="74" t="s">
        <v>5210</v>
      </c>
      <c r="BU1732" s="74" t="s">
        <v>5189</v>
      </c>
      <c r="BV1732" s="74" t="s">
        <v>4101</v>
      </c>
      <c r="BW1732" s="74" t="s">
        <v>3909</v>
      </c>
      <c r="BX1732" s="74"/>
      <c r="BY1732" s="74"/>
      <c r="BZ1732" s="300" t="s">
        <v>7843</v>
      </c>
      <c r="CA1732" s="356" t="s">
        <v>7844</v>
      </c>
      <c r="CB1732" s="300" t="s">
        <v>7841</v>
      </c>
      <c r="CC1732" s="356" t="s">
        <v>7842</v>
      </c>
      <c r="CD1732" s="311" t="str">
        <f t="shared" si="197"/>
        <v>DISCONTINUED - MR315, 17x8.5, +25mm Offset, 8x180, 130.81mm Centerbore, Matte Black</v>
      </c>
      <c r="CE1732" s="311" t="s">
        <v>3721</v>
      </c>
      <c r="CF1732" s="311" t="s">
        <v>3720</v>
      </c>
      <c r="CG1732" s="300" t="str">
        <f t="shared" si="198"/>
        <v>STREET (3XX)</v>
      </c>
    </row>
    <row r="1733" spans="1:85" s="36" customFormat="1" ht="15" customHeight="1">
      <c r="A1733" s="571">
        <f t="shared" si="199"/>
        <v>1730</v>
      </c>
      <c r="B1733" s="92" t="s">
        <v>84</v>
      </c>
      <c r="C1733" s="92" t="s">
        <v>1038</v>
      </c>
      <c r="D1733" s="92" t="s">
        <v>1976</v>
      </c>
      <c r="E1733" s="84" t="s">
        <v>10821</v>
      </c>
      <c r="F1733" s="84" t="s">
        <v>10821</v>
      </c>
      <c r="G1733" s="83"/>
      <c r="H1733" s="83"/>
      <c r="I1733" s="72" t="s">
        <v>3125</v>
      </c>
      <c r="J1733" s="305">
        <v>43614.413204826385</v>
      </c>
      <c r="K1733" s="417">
        <v>46143</v>
      </c>
      <c r="L1733" s="282" t="s">
        <v>1239</v>
      </c>
      <c r="M1733" s="328">
        <v>409</v>
      </c>
      <c r="N1733" s="85" t="s">
        <v>5844</v>
      </c>
      <c r="O1733" s="409"/>
      <c r="P1733" s="29">
        <v>17</v>
      </c>
      <c r="Q1733" s="24">
        <v>8.5</v>
      </c>
      <c r="R1733" s="92" t="s">
        <v>1701</v>
      </c>
      <c r="S1733" s="3">
        <v>8</v>
      </c>
      <c r="T1733" s="29">
        <v>180</v>
      </c>
      <c r="U1733" s="29">
        <v>25</v>
      </c>
      <c r="V1733" s="16">
        <v>5.8</v>
      </c>
      <c r="W1733" s="93" t="s">
        <v>85</v>
      </c>
      <c r="X1733" s="16">
        <v>130.81</v>
      </c>
      <c r="Y1733" s="8">
        <v>28.1</v>
      </c>
      <c r="Z1733" s="47">
        <v>3640</v>
      </c>
      <c r="AA1733" s="45" t="s">
        <v>5147</v>
      </c>
      <c r="AB1733" s="72" t="s">
        <v>173</v>
      </c>
      <c r="AC1733" s="47" t="s">
        <v>9888</v>
      </c>
      <c r="AD1733" s="71" t="s">
        <v>1597</v>
      </c>
      <c r="AE1733" s="46" t="s">
        <v>8503</v>
      </c>
      <c r="AF1733" s="82">
        <v>33</v>
      </c>
      <c r="AG1733" s="73" t="s">
        <v>85</v>
      </c>
      <c r="AH1733" s="73" t="s">
        <v>85</v>
      </c>
      <c r="AI1733" s="3" t="s">
        <v>2863</v>
      </c>
      <c r="AJ1733" s="79" t="s">
        <v>2484</v>
      </c>
      <c r="AK1733" s="9">
        <v>1.1000000000000001</v>
      </c>
      <c r="AL1733" s="71" t="s">
        <v>237</v>
      </c>
      <c r="AM1733" s="3" t="s">
        <v>85</v>
      </c>
      <c r="AN1733" s="38" t="s">
        <v>85</v>
      </c>
      <c r="AO1733" s="3" t="s">
        <v>85</v>
      </c>
      <c r="AP1733" s="75">
        <v>16.2</v>
      </c>
      <c r="AQ1733" s="75">
        <v>60</v>
      </c>
      <c r="AR1733" s="3">
        <v>210</v>
      </c>
      <c r="AS1733" s="34">
        <v>0</v>
      </c>
      <c r="AT1733" s="34">
        <v>0</v>
      </c>
      <c r="AU1733" s="34">
        <v>16</v>
      </c>
      <c r="AV1733" s="34">
        <v>16.600000000000001</v>
      </c>
      <c r="AW1733" s="34">
        <v>207.7</v>
      </c>
      <c r="AX1733" s="34">
        <v>198.8</v>
      </c>
      <c r="AY1733" s="93">
        <v>123.1</v>
      </c>
      <c r="AZ1733" s="49">
        <v>92</v>
      </c>
      <c r="BA1733" s="49">
        <v>92</v>
      </c>
      <c r="BB1733" s="49">
        <v>52</v>
      </c>
      <c r="BC1733" s="48">
        <v>2.0499999999999998</v>
      </c>
      <c r="BD1733" s="92" t="s">
        <v>85</v>
      </c>
      <c r="BE1733" s="412" t="s">
        <v>85</v>
      </c>
      <c r="BF1733" s="92" t="s">
        <v>85</v>
      </c>
      <c r="BG1733" s="412" t="s">
        <v>85</v>
      </c>
      <c r="BH1733" s="70">
        <v>32</v>
      </c>
      <c r="BI1733" s="50">
        <v>20.236220472440898</v>
      </c>
      <c r="BJ1733" s="50">
        <v>20.236220472440898</v>
      </c>
      <c r="BK1733" s="50">
        <v>11.417322834645701</v>
      </c>
      <c r="BL1733" s="357">
        <v>7.6616839999999839E-2</v>
      </c>
      <c r="BM1733" s="73">
        <v>36</v>
      </c>
      <c r="BN1733" s="107" t="s">
        <v>3771</v>
      </c>
      <c r="BO1733" s="46" t="s">
        <v>3891</v>
      </c>
      <c r="BP1733" s="29" t="s">
        <v>3907</v>
      </c>
      <c r="BQ1733" s="29" t="s">
        <v>5175</v>
      </c>
      <c r="BR1733" s="29" t="s">
        <v>2709</v>
      </c>
      <c r="BS1733" s="29" t="s">
        <v>5199</v>
      </c>
      <c r="BT1733" s="74" t="s">
        <v>5210</v>
      </c>
      <c r="BU1733" s="74" t="s">
        <v>5189</v>
      </c>
      <c r="BV1733" s="74" t="s">
        <v>4101</v>
      </c>
      <c r="BW1733" s="74" t="s">
        <v>3909</v>
      </c>
      <c r="BX1733" s="74"/>
      <c r="BY1733" s="74"/>
      <c r="BZ1733" s="300" t="s">
        <v>6195</v>
      </c>
      <c r="CA1733" s="356" t="s">
        <v>7372</v>
      </c>
      <c r="CB1733" s="300" t="s">
        <v>6197</v>
      </c>
      <c r="CC1733" s="356" t="s">
        <v>7373</v>
      </c>
      <c r="CD1733" s="311" t="str">
        <f t="shared" si="197"/>
        <v>DISCONTINUED - MR315, 17x8.5, +25mm Offset, 8x180, 130.81mm Centerbore, Machined - Clear Coat</v>
      </c>
      <c r="CE1733" s="311" t="s">
        <v>3721</v>
      </c>
      <c r="CF1733" s="311" t="s">
        <v>3720</v>
      </c>
      <c r="CG1733" s="300" t="str">
        <f t="shared" si="198"/>
        <v>STREET (3XX)</v>
      </c>
    </row>
    <row r="1734" spans="1:85" s="36" customFormat="1" ht="15" customHeight="1">
      <c r="A1734" s="571">
        <f t="shared" si="199"/>
        <v>1731</v>
      </c>
      <c r="B1734" s="97" t="s">
        <v>84</v>
      </c>
      <c r="C1734" s="97" t="s">
        <v>1038</v>
      </c>
      <c r="D1734" s="97" t="s">
        <v>1976</v>
      </c>
      <c r="E1734" s="84" t="s">
        <v>10822</v>
      </c>
      <c r="F1734" s="84" t="s">
        <v>10822</v>
      </c>
      <c r="G1734" s="83" t="s">
        <v>2095</v>
      </c>
      <c r="H1734" s="83"/>
      <c r="I1734" s="42" t="s">
        <v>5358</v>
      </c>
      <c r="J1734" s="315">
        <v>44501.579837962963</v>
      </c>
      <c r="K1734" s="417">
        <v>46143</v>
      </c>
      <c r="L1734" s="282" t="s">
        <v>1239</v>
      </c>
      <c r="M1734" s="328">
        <v>459</v>
      </c>
      <c r="N1734" s="85" t="s">
        <v>5844</v>
      </c>
      <c r="O1734" s="409"/>
      <c r="P1734" s="83">
        <v>20</v>
      </c>
      <c r="Q1734" s="66">
        <v>10</v>
      </c>
      <c r="R1734" s="92" t="s">
        <v>1700</v>
      </c>
      <c r="S1734" s="13">
        <v>8</v>
      </c>
      <c r="T1734" s="83">
        <v>170</v>
      </c>
      <c r="U1734" s="83">
        <v>-18</v>
      </c>
      <c r="V1734" s="40">
        <v>4.76</v>
      </c>
      <c r="W1734" s="95" t="s">
        <v>85</v>
      </c>
      <c r="X1734" s="40">
        <v>130.81</v>
      </c>
      <c r="Y1734" s="41">
        <v>41.09</v>
      </c>
      <c r="Z1734" s="47">
        <v>3640</v>
      </c>
      <c r="AA1734" s="11" t="s">
        <v>2165</v>
      </c>
      <c r="AB1734" s="42" t="s">
        <v>2845</v>
      </c>
      <c r="AC1734" s="47" t="s">
        <v>9842</v>
      </c>
      <c r="AD1734" s="11" t="s">
        <v>1746</v>
      </c>
      <c r="AE1734" s="46" t="s">
        <v>8503</v>
      </c>
      <c r="AF1734" s="82">
        <v>33</v>
      </c>
      <c r="AG1734" s="73" t="s">
        <v>85</v>
      </c>
      <c r="AH1734" s="73" t="s">
        <v>85</v>
      </c>
      <c r="AI1734" s="3" t="s">
        <v>2863</v>
      </c>
      <c r="AJ1734" s="31" t="s">
        <v>2484</v>
      </c>
      <c r="AK1734" s="9">
        <v>1.1000000000000001</v>
      </c>
      <c r="AL1734" s="11" t="s">
        <v>237</v>
      </c>
      <c r="AM1734" s="3" t="s">
        <v>85</v>
      </c>
      <c r="AN1734" s="38" t="s">
        <v>85</v>
      </c>
      <c r="AO1734" s="3" t="s">
        <v>85</v>
      </c>
      <c r="AP1734" s="75">
        <v>16.2</v>
      </c>
      <c r="AQ1734" s="75">
        <v>60</v>
      </c>
      <c r="AR1734" s="13">
        <v>200</v>
      </c>
      <c r="AS1734" s="67">
        <v>0</v>
      </c>
      <c r="AT1734" s="67">
        <v>0</v>
      </c>
      <c r="AU1734" s="67">
        <v>41</v>
      </c>
      <c r="AV1734" s="67">
        <v>50.8</v>
      </c>
      <c r="AW1734" s="67">
        <v>247</v>
      </c>
      <c r="AX1734" s="96">
        <v>244</v>
      </c>
      <c r="AY1734" s="77">
        <v>128</v>
      </c>
      <c r="AZ1734" s="49">
        <v>103.9</v>
      </c>
      <c r="BA1734" s="49">
        <v>107</v>
      </c>
      <c r="BB1734" s="49">
        <v>83</v>
      </c>
      <c r="BC1734" s="48">
        <v>3.27</v>
      </c>
      <c r="BD1734" s="3" t="s">
        <v>85</v>
      </c>
      <c r="BE1734" s="412" t="s">
        <v>85</v>
      </c>
      <c r="BF1734" s="3" t="s">
        <v>85</v>
      </c>
      <c r="BG1734" s="412" t="s">
        <v>85</v>
      </c>
      <c r="BH1734" s="70">
        <v>46</v>
      </c>
      <c r="BI1734" s="50">
        <v>23.228346456692901</v>
      </c>
      <c r="BJ1734" s="50">
        <v>23.228346456692901</v>
      </c>
      <c r="BK1734" s="50">
        <v>12.9133858267717</v>
      </c>
      <c r="BL1734" s="357">
        <v>0.11417680000000027</v>
      </c>
      <c r="BM1734" s="408">
        <v>20</v>
      </c>
      <c r="BN1734" s="107" t="s">
        <v>3771</v>
      </c>
      <c r="BO1734" s="46" t="s">
        <v>3891</v>
      </c>
      <c r="BP1734" s="29" t="s">
        <v>3907</v>
      </c>
      <c r="BQ1734" s="29" t="s">
        <v>5175</v>
      </c>
      <c r="BR1734" s="29" t="s">
        <v>2709</v>
      </c>
      <c r="BS1734" s="29" t="s">
        <v>5199</v>
      </c>
      <c r="BT1734" s="74" t="s">
        <v>5210</v>
      </c>
      <c r="BU1734" s="74" t="s">
        <v>5189</v>
      </c>
      <c r="BV1734" s="74" t="s">
        <v>4101</v>
      </c>
      <c r="BW1734" s="74" t="s">
        <v>3909</v>
      </c>
      <c r="BX1734" s="74"/>
      <c r="BY1734" s="74"/>
      <c r="BZ1734" s="300" t="s">
        <v>7843</v>
      </c>
      <c r="CA1734" s="356" t="s">
        <v>7844</v>
      </c>
      <c r="CB1734" s="300" t="s">
        <v>7841</v>
      </c>
      <c r="CC1734" s="356" t="s">
        <v>7842</v>
      </c>
      <c r="CD1734" s="311" t="str">
        <f t="shared" si="197"/>
        <v>DISCONTINUED - MR315, 20x10, -18mm Offset, 8x170, 130.81mm Centerbore, Matte Black</v>
      </c>
      <c r="CE1734" s="311" t="s">
        <v>3721</v>
      </c>
      <c r="CF1734" s="311" t="s">
        <v>3720</v>
      </c>
      <c r="CG1734" s="300" t="str">
        <f t="shared" si="198"/>
        <v>STREET (3XX)</v>
      </c>
    </row>
    <row r="1735" spans="1:85" s="36" customFormat="1" ht="15" customHeight="1">
      <c r="A1735" s="571">
        <f t="shared" si="199"/>
        <v>1732</v>
      </c>
      <c r="B1735" s="92" t="s">
        <v>84</v>
      </c>
      <c r="C1735" s="92" t="s">
        <v>1038</v>
      </c>
      <c r="D1735" s="92" t="s">
        <v>4208</v>
      </c>
      <c r="E1735" s="129" t="s">
        <v>10823</v>
      </c>
      <c r="F1735" s="84" t="s">
        <v>10823</v>
      </c>
      <c r="G1735" s="83"/>
      <c r="H1735" s="83"/>
      <c r="I1735" s="72" t="s">
        <v>4227</v>
      </c>
      <c r="J1735" s="305">
        <v>44026</v>
      </c>
      <c r="K1735" s="417">
        <v>46143</v>
      </c>
      <c r="L1735" s="282" t="s">
        <v>1239</v>
      </c>
      <c r="M1735" s="328">
        <v>387</v>
      </c>
      <c r="N1735" s="85" t="s">
        <v>5844</v>
      </c>
      <c r="O1735" s="409"/>
      <c r="P1735" s="29">
        <v>18</v>
      </c>
      <c r="Q1735" s="8">
        <v>9</v>
      </c>
      <c r="R1735" s="92" t="s">
        <v>1697</v>
      </c>
      <c r="S1735" s="3">
        <v>6</v>
      </c>
      <c r="T1735" s="29">
        <v>135</v>
      </c>
      <c r="U1735" s="29">
        <v>18</v>
      </c>
      <c r="V1735" s="16">
        <v>5.75</v>
      </c>
      <c r="W1735" s="93" t="s">
        <v>85</v>
      </c>
      <c r="X1735" s="16">
        <v>87</v>
      </c>
      <c r="Y1735" s="8">
        <v>32.775389644818468</v>
      </c>
      <c r="Z1735" s="47">
        <v>2650</v>
      </c>
      <c r="AA1735" s="71" t="s">
        <v>2165</v>
      </c>
      <c r="AB1735" s="71" t="s">
        <v>2845</v>
      </c>
      <c r="AC1735" s="47" t="s">
        <v>9732</v>
      </c>
      <c r="AD1735" s="74" t="s">
        <v>1600</v>
      </c>
      <c r="AE1735" s="46" t="s">
        <v>8501</v>
      </c>
      <c r="AF1735" s="82">
        <v>22</v>
      </c>
      <c r="AG1735" s="80" t="s">
        <v>85</v>
      </c>
      <c r="AH1735" s="73" t="s">
        <v>85</v>
      </c>
      <c r="AI1735" s="73" t="s">
        <v>85</v>
      </c>
      <c r="AJ1735" s="73" t="s">
        <v>1497</v>
      </c>
      <c r="AK1735" s="9">
        <v>1.1000000000000001</v>
      </c>
      <c r="AL1735" s="92" t="s">
        <v>237</v>
      </c>
      <c r="AM1735" s="92" t="s">
        <v>85</v>
      </c>
      <c r="AN1735" s="38" t="s">
        <v>85</v>
      </c>
      <c r="AO1735" s="92" t="s">
        <v>85</v>
      </c>
      <c r="AP1735" s="75">
        <v>16.2</v>
      </c>
      <c r="AQ1735" s="75">
        <v>60</v>
      </c>
      <c r="AR1735" s="3">
        <v>175</v>
      </c>
      <c r="AS1735" s="34">
        <v>4</v>
      </c>
      <c r="AT1735" s="34">
        <v>39.700000000000003</v>
      </c>
      <c r="AU1735" s="34">
        <v>60.6</v>
      </c>
      <c r="AV1735" s="34">
        <v>87.7</v>
      </c>
      <c r="AW1735" s="34">
        <v>220</v>
      </c>
      <c r="AX1735" s="94">
        <v>217</v>
      </c>
      <c r="AY1735" s="383">
        <v>83</v>
      </c>
      <c r="AZ1735" s="382">
        <v>31</v>
      </c>
      <c r="BA1735" s="382">
        <v>39</v>
      </c>
      <c r="BB1735" s="49">
        <v>21</v>
      </c>
      <c r="BC1735" s="48">
        <v>0.83</v>
      </c>
      <c r="BD1735" s="3" t="s">
        <v>85</v>
      </c>
      <c r="BE1735" s="412" t="s">
        <v>85</v>
      </c>
      <c r="BF1735" s="3" t="s">
        <v>85</v>
      </c>
      <c r="BG1735" s="412" t="s">
        <v>85</v>
      </c>
      <c r="BH1735" s="70">
        <v>38</v>
      </c>
      <c r="BI1735" s="50">
        <v>21.141732283464599</v>
      </c>
      <c r="BJ1735" s="50">
        <v>21.141732283464599</v>
      </c>
      <c r="BK1735" s="50">
        <v>11.929133858267701</v>
      </c>
      <c r="BL1735" s="357">
        <v>8.7375807000000152E-2</v>
      </c>
      <c r="BM1735" s="14">
        <v>36</v>
      </c>
      <c r="BN1735" s="107" t="s">
        <v>3771</v>
      </c>
      <c r="BO1735" s="46" t="s">
        <v>3891</v>
      </c>
      <c r="BP1735" s="29" t="s">
        <v>3907</v>
      </c>
      <c r="BQ1735" s="29" t="s">
        <v>4614</v>
      </c>
      <c r="BR1735" s="29" t="s">
        <v>5224</v>
      </c>
      <c r="BS1735" s="29" t="s">
        <v>5199</v>
      </c>
      <c r="BT1735" s="74" t="s">
        <v>5225</v>
      </c>
      <c r="BU1735" s="74" t="s">
        <v>5226</v>
      </c>
      <c r="BV1735" s="74" t="s">
        <v>4101</v>
      </c>
      <c r="BW1735" s="74" t="s">
        <v>3909</v>
      </c>
      <c r="BX1735" s="74"/>
      <c r="BY1735" s="74"/>
      <c r="BZ1735" s="300" t="s">
        <v>6204</v>
      </c>
      <c r="CA1735" s="363" t="s">
        <v>7290</v>
      </c>
      <c r="CB1735" s="300" t="s">
        <v>6206</v>
      </c>
      <c r="CC1735" s="363" t="s">
        <v>7291</v>
      </c>
      <c r="CD1735" s="311" t="str">
        <f t="shared" si="197"/>
        <v>DISCONTINUED - MR317, 18x9, +18mm Offset, 6x135, 87mm Centerbore, Matte Black</v>
      </c>
      <c r="CE1735" s="311" t="s">
        <v>3721</v>
      </c>
      <c r="CF1735" s="311" t="s">
        <v>3720</v>
      </c>
      <c r="CG1735" s="300" t="str">
        <f t="shared" si="198"/>
        <v>STREET (3XX)</v>
      </c>
    </row>
    <row r="1736" spans="1:85" s="36" customFormat="1" ht="15" customHeight="1">
      <c r="A1736" s="571">
        <f t="shared" si="199"/>
        <v>1733</v>
      </c>
      <c r="B1736" s="4" t="s">
        <v>84</v>
      </c>
      <c r="C1736" s="92" t="s">
        <v>1038</v>
      </c>
      <c r="D1736" s="92" t="s">
        <v>5782</v>
      </c>
      <c r="E1736" s="84" t="s">
        <v>10824</v>
      </c>
      <c r="F1736" s="84" t="s">
        <v>10824</v>
      </c>
      <c r="G1736" s="83"/>
      <c r="H1736" s="83"/>
      <c r="I1736" s="346">
        <v>191682032424</v>
      </c>
      <c r="J1736" s="305">
        <v>44778.549316400466</v>
      </c>
      <c r="K1736" s="417">
        <v>46143</v>
      </c>
      <c r="L1736" s="282" t="s">
        <v>1239</v>
      </c>
      <c r="M1736" s="328">
        <v>408</v>
      </c>
      <c r="N1736" s="85" t="s">
        <v>5844</v>
      </c>
      <c r="O1736" s="409"/>
      <c r="P1736" s="29" t="s">
        <v>5776</v>
      </c>
      <c r="Q1736" s="8">
        <v>9</v>
      </c>
      <c r="R1736" s="92" t="s">
        <v>1699</v>
      </c>
      <c r="S1736" s="3" t="s">
        <v>5772</v>
      </c>
      <c r="T1736" s="29" t="s">
        <v>5773</v>
      </c>
      <c r="U1736" s="29">
        <v>18</v>
      </c>
      <c r="V1736" s="16" t="s">
        <v>5777</v>
      </c>
      <c r="W1736" s="93" t="s">
        <v>85</v>
      </c>
      <c r="X1736" s="16" t="s">
        <v>5774</v>
      </c>
      <c r="Y1736" s="8">
        <v>34.159999999999997</v>
      </c>
      <c r="Z1736" s="47">
        <v>3640</v>
      </c>
      <c r="AA1736" s="11" t="s">
        <v>2168</v>
      </c>
      <c r="AB1736" s="11" t="s">
        <v>2846</v>
      </c>
      <c r="AC1736" s="47" t="s">
        <v>9696</v>
      </c>
      <c r="AD1736" s="74" t="s">
        <v>5628</v>
      </c>
      <c r="AE1736" s="46" t="s">
        <v>8503</v>
      </c>
      <c r="AF1736" s="82">
        <v>33</v>
      </c>
      <c r="AG1736" s="80" t="s">
        <v>85</v>
      </c>
      <c r="AH1736" s="73" t="s">
        <v>85</v>
      </c>
      <c r="AI1736" s="73" t="s">
        <v>2863</v>
      </c>
      <c r="AJ1736" s="73" t="s">
        <v>85</v>
      </c>
      <c r="AK1736" s="9" t="s">
        <v>85</v>
      </c>
      <c r="AL1736" s="13" t="s">
        <v>237</v>
      </c>
      <c r="AM1736" s="75" t="s">
        <v>85</v>
      </c>
      <c r="AN1736" s="38" t="s">
        <v>85</v>
      </c>
      <c r="AO1736" s="3" t="s">
        <v>85</v>
      </c>
      <c r="AP1736" s="75">
        <v>16.2</v>
      </c>
      <c r="AQ1736" s="75">
        <v>60</v>
      </c>
      <c r="AR1736" s="3" t="s">
        <v>5781</v>
      </c>
      <c r="AS1736" s="34">
        <v>0</v>
      </c>
      <c r="AT1736" s="34">
        <v>0</v>
      </c>
      <c r="AU1736" s="34">
        <v>30</v>
      </c>
      <c r="AV1736" s="34">
        <v>45</v>
      </c>
      <c r="AW1736" s="34">
        <v>218</v>
      </c>
      <c r="AX1736" s="94">
        <v>213</v>
      </c>
      <c r="AY1736" s="381">
        <v>128</v>
      </c>
      <c r="AZ1736" s="382">
        <v>108</v>
      </c>
      <c r="BA1736" s="382">
        <v>108</v>
      </c>
      <c r="BB1736" s="49">
        <v>27</v>
      </c>
      <c r="BC1736" s="48">
        <v>1.06</v>
      </c>
      <c r="BD1736" s="3" t="s">
        <v>85</v>
      </c>
      <c r="BE1736" s="412" t="s">
        <v>85</v>
      </c>
      <c r="BF1736" s="3" t="s">
        <v>85</v>
      </c>
      <c r="BG1736" s="412" t="s">
        <v>85</v>
      </c>
      <c r="BH1736" s="70">
        <v>40</v>
      </c>
      <c r="BI1736" s="50">
        <v>21.141732283464599</v>
      </c>
      <c r="BJ1736" s="50">
        <v>21.141732283464599</v>
      </c>
      <c r="BK1736" s="50">
        <v>11.929133858267701</v>
      </c>
      <c r="BL1736" s="357">
        <v>8.7375807000000152E-2</v>
      </c>
      <c r="BM1736" s="73">
        <v>36</v>
      </c>
      <c r="BN1736" s="107" t="s">
        <v>3771</v>
      </c>
      <c r="BO1736" s="46" t="s">
        <v>3891</v>
      </c>
      <c r="BP1736" s="29" t="s">
        <v>3907</v>
      </c>
      <c r="BQ1736" s="29" t="s">
        <v>6574</v>
      </c>
      <c r="BR1736" s="29" t="s">
        <v>6575</v>
      </c>
      <c r="BS1736" s="29" t="s">
        <v>6576</v>
      </c>
      <c r="BT1736" s="74" t="s">
        <v>4101</v>
      </c>
      <c r="BU1736" s="74" t="s">
        <v>3909</v>
      </c>
      <c r="BV1736" s="74" t="s">
        <v>6577</v>
      </c>
      <c r="BW1736" s="74"/>
      <c r="BX1736" s="74"/>
      <c r="BY1736" s="74"/>
      <c r="BZ1736" s="300" t="s">
        <v>7917</v>
      </c>
      <c r="CA1736" s="363" t="s">
        <v>7918</v>
      </c>
      <c r="CB1736" s="300" t="s">
        <v>7915</v>
      </c>
      <c r="CC1736" s="363" t="s">
        <v>7916</v>
      </c>
      <c r="CD1736" s="311" t="str">
        <f t="shared" si="197"/>
        <v>DISCONTINUED - MR319, 18x9, +18mm Offset, 8x6.5, 130.81mm Centerbore, Method Bronze</v>
      </c>
      <c r="CE1736" s="311" t="s">
        <v>3721</v>
      </c>
      <c r="CF1736" s="311" t="s">
        <v>3720</v>
      </c>
      <c r="CG1736" s="300" t="str">
        <f t="shared" si="198"/>
        <v>STREET (3XX)</v>
      </c>
    </row>
    <row r="1737" spans="1:85" s="36" customFormat="1" ht="15" customHeight="1">
      <c r="A1737" s="571">
        <f t="shared" si="199"/>
        <v>1734</v>
      </c>
      <c r="B1737" s="4" t="s">
        <v>84</v>
      </c>
      <c r="C1737" s="92" t="s">
        <v>1038</v>
      </c>
      <c r="D1737" s="92" t="s">
        <v>6467</v>
      </c>
      <c r="E1737" s="84" t="s">
        <v>10825</v>
      </c>
      <c r="F1737" s="84" t="s">
        <v>10825</v>
      </c>
      <c r="G1737" s="83"/>
      <c r="H1737" s="83"/>
      <c r="I1737" s="346">
        <v>191682034763</v>
      </c>
      <c r="J1737" s="102">
        <v>45085.444363506947</v>
      </c>
      <c r="K1737" s="417">
        <v>46143</v>
      </c>
      <c r="L1737" s="282" t="s">
        <v>1239</v>
      </c>
      <c r="M1737" s="328">
        <v>389</v>
      </c>
      <c r="N1737" s="85" t="s">
        <v>5844</v>
      </c>
      <c r="O1737" s="409"/>
      <c r="P1737" s="29">
        <v>18</v>
      </c>
      <c r="Q1737" s="8">
        <v>9</v>
      </c>
      <c r="R1737" s="92" t="s">
        <v>1701</v>
      </c>
      <c r="S1737" s="3">
        <v>8</v>
      </c>
      <c r="T1737" s="29">
        <v>180</v>
      </c>
      <c r="U1737" s="29">
        <v>18</v>
      </c>
      <c r="V1737" s="16">
        <v>5.68</v>
      </c>
      <c r="W1737" s="93" t="s">
        <v>85</v>
      </c>
      <c r="X1737" s="16">
        <v>130.81</v>
      </c>
      <c r="Y1737" s="8">
        <v>31.02</v>
      </c>
      <c r="Z1737" s="47">
        <v>3640</v>
      </c>
      <c r="AA1737" s="11" t="s">
        <v>5147</v>
      </c>
      <c r="AB1737" s="11" t="s">
        <v>173</v>
      </c>
      <c r="AC1737" s="47" t="s">
        <v>9731</v>
      </c>
      <c r="AD1737" s="74" t="s">
        <v>6583</v>
      </c>
      <c r="AE1737" s="46" t="s">
        <v>8503</v>
      </c>
      <c r="AF1737" s="82">
        <v>33</v>
      </c>
      <c r="AG1737" s="80" t="s">
        <v>85</v>
      </c>
      <c r="AH1737" s="80" t="s">
        <v>85</v>
      </c>
      <c r="AI1737" s="73" t="s">
        <v>2863</v>
      </c>
      <c r="AJ1737" s="80" t="s">
        <v>85</v>
      </c>
      <c r="AK1737" s="9" t="s">
        <v>85</v>
      </c>
      <c r="AL1737" s="13" t="s">
        <v>237</v>
      </c>
      <c r="AM1737" s="38" t="s">
        <v>85</v>
      </c>
      <c r="AN1737" s="38" t="s">
        <v>85</v>
      </c>
      <c r="AO1737" s="3" t="s">
        <v>85</v>
      </c>
      <c r="AP1737" s="75">
        <v>16.2</v>
      </c>
      <c r="AQ1737" s="75">
        <v>60</v>
      </c>
      <c r="AR1737" s="3">
        <v>210</v>
      </c>
      <c r="AS1737" s="34">
        <v>0</v>
      </c>
      <c r="AT1737" s="34">
        <v>0</v>
      </c>
      <c r="AU1737" s="34">
        <v>31.2</v>
      </c>
      <c r="AV1737" s="34">
        <v>44.1</v>
      </c>
      <c r="AW1737" s="34">
        <v>220</v>
      </c>
      <c r="AX1737" s="94">
        <v>217</v>
      </c>
      <c r="AY1737" s="381">
        <v>128</v>
      </c>
      <c r="AZ1737" s="382">
        <v>108</v>
      </c>
      <c r="BA1737" s="382">
        <v>108</v>
      </c>
      <c r="BB1737" s="49">
        <v>35</v>
      </c>
      <c r="BC1737" s="48">
        <v>1.38</v>
      </c>
      <c r="BD1737" s="3" t="s">
        <v>85</v>
      </c>
      <c r="BE1737" s="412" t="s">
        <v>85</v>
      </c>
      <c r="BF1737" s="3" t="s">
        <v>85</v>
      </c>
      <c r="BG1737" s="412" t="s">
        <v>85</v>
      </c>
      <c r="BH1737" s="70">
        <v>36</v>
      </c>
      <c r="BI1737" s="50">
        <v>21.141732283464599</v>
      </c>
      <c r="BJ1737" s="50">
        <v>21.141732283464599</v>
      </c>
      <c r="BK1737" s="50">
        <v>11.929133858267701</v>
      </c>
      <c r="BL1737" s="357">
        <v>8.7375807000000152E-2</v>
      </c>
      <c r="BM1737" s="73">
        <v>36</v>
      </c>
      <c r="BN1737" s="107" t="s">
        <v>10367</v>
      </c>
      <c r="BO1737" s="46" t="s">
        <v>3891</v>
      </c>
      <c r="BP1737" s="29" t="s">
        <v>3907</v>
      </c>
      <c r="BQ1737" s="29" t="s">
        <v>5166</v>
      </c>
      <c r="BR1737" s="29" t="s">
        <v>6786</v>
      </c>
      <c r="BS1737" s="29" t="s">
        <v>6576</v>
      </c>
      <c r="BT1737" s="74" t="s">
        <v>4101</v>
      </c>
      <c r="BU1737" s="74" t="s">
        <v>3909</v>
      </c>
      <c r="BV1737" s="74" t="s">
        <v>6787</v>
      </c>
      <c r="BW1737" s="74"/>
      <c r="BX1737" s="74"/>
      <c r="BY1737" s="74"/>
      <c r="BZ1737" s="300" t="s">
        <v>7971</v>
      </c>
      <c r="CA1737" s="363" t="s">
        <v>7972</v>
      </c>
      <c r="CB1737" s="300" t="s">
        <v>7973</v>
      </c>
      <c r="CC1737" s="363" t="s">
        <v>7974</v>
      </c>
      <c r="CD1737" s="311" t="str">
        <f t="shared" si="197"/>
        <v>DISCONTINUED - MR321, 18x9, +18mm Offset, 8x180, 130.81mm Centerbore, Machined - Clear Coat</v>
      </c>
      <c r="CE1737" s="311" t="s">
        <v>3721</v>
      </c>
      <c r="CF1737" s="311" t="s">
        <v>3720</v>
      </c>
      <c r="CG1737" s="300" t="str">
        <f t="shared" si="198"/>
        <v>STREET (3XX)</v>
      </c>
    </row>
    <row r="1738" spans="1:85" s="36" customFormat="1" ht="15" customHeight="1">
      <c r="A1738" s="571">
        <f t="shared" si="199"/>
        <v>1735</v>
      </c>
      <c r="B1738" s="4" t="s">
        <v>84</v>
      </c>
      <c r="C1738" s="92" t="s">
        <v>1038</v>
      </c>
      <c r="D1738" s="92" t="s">
        <v>6467</v>
      </c>
      <c r="E1738" s="84" t="s">
        <v>10826</v>
      </c>
      <c r="F1738" s="84" t="s">
        <v>10826</v>
      </c>
      <c r="G1738" s="83"/>
      <c r="H1738" s="83"/>
      <c r="I1738" s="346">
        <v>191682034794</v>
      </c>
      <c r="J1738" s="102">
        <v>45085.444363981478</v>
      </c>
      <c r="K1738" s="417">
        <v>46143</v>
      </c>
      <c r="L1738" s="282" t="s">
        <v>1239</v>
      </c>
      <c r="M1738" s="328">
        <v>419</v>
      </c>
      <c r="N1738" s="85" t="s">
        <v>5844</v>
      </c>
      <c r="O1738" s="409"/>
      <c r="P1738" s="29">
        <v>20</v>
      </c>
      <c r="Q1738" s="8">
        <v>9</v>
      </c>
      <c r="R1738" s="92" t="s">
        <v>1089</v>
      </c>
      <c r="S1738" s="3">
        <v>6</v>
      </c>
      <c r="T1738" s="29">
        <v>5.5</v>
      </c>
      <c r="U1738" s="29">
        <v>18</v>
      </c>
      <c r="V1738" s="16">
        <v>5.68</v>
      </c>
      <c r="W1738" s="93" t="s">
        <v>85</v>
      </c>
      <c r="X1738" s="16">
        <v>106.25</v>
      </c>
      <c r="Y1738" s="8">
        <v>36.82</v>
      </c>
      <c r="Z1738" s="47">
        <v>2650</v>
      </c>
      <c r="AA1738" s="11" t="s">
        <v>5147</v>
      </c>
      <c r="AB1738" s="11" t="s">
        <v>173</v>
      </c>
      <c r="AC1738" s="47" t="s">
        <v>9769</v>
      </c>
      <c r="AD1738" s="74" t="s">
        <v>6582</v>
      </c>
      <c r="AE1738" s="46" t="s">
        <v>8501</v>
      </c>
      <c r="AF1738" s="82">
        <v>22</v>
      </c>
      <c r="AG1738" s="80" t="s">
        <v>85</v>
      </c>
      <c r="AH1738" s="80" t="s">
        <v>85</v>
      </c>
      <c r="AI1738" s="80" t="s">
        <v>85</v>
      </c>
      <c r="AJ1738" s="80" t="s">
        <v>85</v>
      </c>
      <c r="AK1738" s="9" t="s">
        <v>85</v>
      </c>
      <c r="AL1738" s="13" t="s">
        <v>236</v>
      </c>
      <c r="AM1738" s="75" t="s">
        <v>1649</v>
      </c>
      <c r="AN1738" s="38">
        <v>2.75</v>
      </c>
      <c r="AO1738" s="3">
        <v>78.3</v>
      </c>
      <c r="AP1738" s="75">
        <v>16.2</v>
      </c>
      <c r="AQ1738" s="75">
        <v>60</v>
      </c>
      <c r="AR1738" s="3">
        <v>175</v>
      </c>
      <c r="AS1738" s="34">
        <v>5.4</v>
      </c>
      <c r="AT1738" s="34">
        <v>24.2</v>
      </c>
      <c r="AU1738" s="34">
        <v>39</v>
      </c>
      <c r="AV1738" s="34">
        <v>48.4</v>
      </c>
      <c r="AW1738" s="34">
        <v>245</v>
      </c>
      <c r="AX1738" s="94">
        <v>242</v>
      </c>
      <c r="AY1738" s="381">
        <v>103.55</v>
      </c>
      <c r="AZ1738" s="382">
        <v>32.6</v>
      </c>
      <c r="BA1738" s="382">
        <v>41.6</v>
      </c>
      <c r="BB1738" s="49">
        <v>25</v>
      </c>
      <c r="BC1738" s="48">
        <v>0.98</v>
      </c>
      <c r="BD1738" s="3" t="s">
        <v>85</v>
      </c>
      <c r="BE1738" s="412" t="s">
        <v>85</v>
      </c>
      <c r="BF1738" s="3" t="s">
        <v>85</v>
      </c>
      <c r="BG1738" s="412" t="s">
        <v>85</v>
      </c>
      <c r="BH1738" s="70">
        <v>43</v>
      </c>
      <c r="BI1738" s="50">
        <v>23.228346456692901</v>
      </c>
      <c r="BJ1738" s="50">
        <v>23.228346456692901</v>
      </c>
      <c r="BK1738" s="50">
        <v>11.771653543307099</v>
      </c>
      <c r="BL1738" s="357">
        <v>0.10408189999999996</v>
      </c>
      <c r="BM1738" s="408">
        <v>20</v>
      </c>
      <c r="BN1738" s="107" t="s">
        <v>3771</v>
      </c>
      <c r="BO1738" s="46" t="s">
        <v>3891</v>
      </c>
      <c r="BP1738" s="29" t="s">
        <v>3907</v>
      </c>
      <c r="BQ1738" s="29" t="s">
        <v>5166</v>
      </c>
      <c r="BR1738" s="29" t="s">
        <v>6786</v>
      </c>
      <c r="BS1738" s="29" t="s">
        <v>6576</v>
      </c>
      <c r="BT1738" s="74" t="s">
        <v>4101</v>
      </c>
      <c r="BU1738" s="74" t="s">
        <v>3909</v>
      </c>
      <c r="BV1738" s="74" t="s">
        <v>6787</v>
      </c>
      <c r="BW1738" s="74"/>
      <c r="BX1738" s="74"/>
      <c r="BY1738" s="74"/>
      <c r="BZ1738" s="300" t="s">
        <v>7963</v>
      </c>
      <c r="CA1738" s="363" t="s">
        <v>7965</v>
      </c>
      <c r="CB1738" s="300" t="s">
        <v>7966</v>
      </c>
      <c r="CC1738" s="363" t="s">
        <v>7967</v>
      </c>
      <c r="CD1738" s="311" t="str">
        <f t="shared" si="197"/>
        <v>DISCONTINUED - MR321, 20x9, +18mm Offset, 6x5.5, 106.25mm Centerbore, Machined - Clear Coat</v>
      </c>
      <c r="CE1738" s="311" t="s">
        <v>3721</v>
      </c>
      <c r="CF1738" s="311" t="s">
        <v>3720</v>
      </c>
      <c r="CG1738" s="300" t="str">
        <f t="shared" si="198"/>
        <v>STREET (3XX)</v>
      </c>
    </row>
    <row r="1739" spans="1:85" s="36" customFormat="1" ht="15" customHeight="1">
      <c r="A1739" s="571">
        <f t="shared" si="199"/>
        <v>1736</v>
      </c>
      <c r="B1739" s="4" t="s">
        <v>84</v>
      </c>
      <c r="C1739" s="92" t="s">
        <v>1038</v>
      </c>
      <c r="D1739" s="92" t="s">
        <v>6602</v>
      </c>
      <c r="E1739" s="84" t="s">
        <v>10827</v>
      </c>
      <c r="F1739" s="84" t="s">
        <v>10827</v>
      </c>
      <c r="G1739" s="83"/>
      <c r="H1739" s="83"/>
      <c r="I1739" s="346">
        <v>191682036606</v>
      </c>
      <c r="J1739" s="102">
        <v>45218.379637233797</v>
      </c>
      <c r="K1739" s="417">
        <v>46143</v>
      </c>
      <c r="L1739" s="282" t="s">
        <v>1239</v>
      </c>
      <c r="M1739" s="328">
        <v>345</v>
      </c>
      <c r="N1739" s="85" t="s">
        <v>5844</v>
      </c>
      <c r="O1739" s="409"/>
      <c r="P1739" s="29">
        <v>17</v>
      </c>
      <c r="Q1739" s="8">
        <v>8.5</v>
      </c>
      <c r="R1739" s="92" t="s">
        <v>1692</v>
      </c>
      <c r="S1739" s="3">
        <v>5</v>
      </c>
      <c r="T1739" s="29">
        <v>5</v>
      </c>
      <c r="U1739" s="29">
        <v>0</v>
      </c>
      <c r="V1739" s="16">
        <v>4.72</v>
      </c>
      <c r="W1739" s="93" t="s">
        <v>85</v>
      </c>
      <c r="X1739" s="16">
        <v>71.5</v>
      </c>
      <c r="Y1739" s="8">
        <v>28.51</v>
      </c>
      <c r="Z1739" s="47">
        <v>2650</v>
      </c>
      <c r="AA1739" s="11" t="s">
        <v>2516</v>
      </c>
      <c r="AB1739" s="11" t="s">
        <v>2850</v>
      </c>
      <c r="AC1739" s="47" t="s">
        <v>9713</v>
      </c>
      <c r="AD1739" s="74" t="s">
        <v>1600</v>
      </c>
      <c r="AE1739" s="46" t="s">
        <v>8501</v>
      </c>
      <c r="AF1739" s="82">
        <v>22</v>
      </c>
      <c r="AG1739" s="80" t="s">
        <v>85</v>
      </c>
      <c r="AH1739" s="80" t="s">
        <v>85</v>
      </c>
      <c r="AI1739" s="80" t="s">
        <v>85</v>
      </c>
      <c r="AJ1739" s="80" t="s">
        <v>85</v>
      </c>
      <c r="AK1739" s="9" t="s">
        <v>85</v>
      </c>
      <c r="AL1739" s="13" t="s">
        <v>237</v>
      </c>
      <c r="AM1739" s="38" t="s">
        <v>85</v>
      </c>
      <c r="AN1739" s="38" t="s">
        <v>85</v>
      </c>
      <c r="AO1739" s="3" t="s">
        <v>85</v>
      </c>
      <c r="AP1739" s="75">
        <v>16.2</v>
      </c>
      <c r="AQ1739" s="75">
        <v>60</v>
      </c>
      <c r="AR1739" s="3">
        <v>175</v>
      </c>
      <c r="AS1739" s="34">
        <v>6.26</v>
      </c>
      <c r="AT1739" s="34">
        <v>31.19</v>
      </c>
      <c r="AU1739" s="34">
        <v>50.55</v>
      </c>
      <c r="AV1739" s="34">
        <v>61.98</v>
      </c>
      <c r="AW1739" s="34">
        <v>210.83</v>
      </c>
      <c r="AX1739" s="94">
        <v>205.87</v>
      </c>
      <c r="AY1739" s="381">
        <v>71.5</v>
      </c>
      <c r="AZ1739" s="382">
        <v>42</v>
      </c>
      <c r="BA1739" s="382">
        <v>42</v>
      </c>
      <c r="BB1739" s="49">
        <v>25</v>
      </c>
      <c r="BC1739" s="48">
        <v>0.98</v>
      </c>
      <c r="BD1739" s="3" t="s">
        <v>85</v>
      </c>
      <c r="BE1739" s="412" t="s">
        <v>85</v>
      </c>
      <c r="BF1739" s="3" t="s">
        <v>85</v>
      </c>
      <c r="BG1739" s="412" t="s">
        <v>85</v>
      </c>
      <c r="BH1739" s="70">
        <v>34</v>
      </c>
      <c r="BI1739" s="50">
        <v>20.236220472440898</v>
      </c>
      <c r="BJ1739" s="50">
        <v>20.236220472440898</v>
      </c>
      <c r="BK1739" s="50">
        <v>11.417322834645701</v>
      </c>
      <c r="BL1739" s="357">
        <v>7.6616839999999839E-2</v>
      </c>
      <c r="BM1739" s="73">
        <v>36</v>
      </c>
      <c r="BN1739" s="107" t="s">
        <v>10367</v>
      </c>
      <c r="BO1739" s="46" t="s">
        <v>3891</v>
      </c>
      <c r="BP1739" s="29" t="s">
        <v>3907</v>
      </c>
      <c r="BQ1739" s="29" t="s">
        <v>10135</v>
      </c>
      <c r="BR1739" s="29" t="s">
        <v>10136</v>
      </c>
      <c r="BS1739" s="29" t="s">
        <v>10137</v>
      </c>
      <c r="BT1739" s="74" t="s">
        <v>10138</v>
      </c>
      <c r="BU1739" s="74" t="s">
        <v>4101</v>
      </c>
      <c r="BV1739" s="74" t="s">
        <v>3909</v>
      </c>
      <c r="BW1739" s="74" t="s">
        <v>6577</v>
      </c>
      <c r="BX1739" s="74"/>
      <c r="BY1739" s="74"/>
      <c r="BZ1739" s="300" t="s">
        <v>7975</v>
      </c>
      <c r="CA1739" s="363" t="s">
        <v>7976</v>
      </c>
      <c r="CB1739" s="300" t="s">
        <v>7977</v>
      </c>
      <c r="CC1739" s="363" t="s">
        <v>7978</v>
      </c>
      <c r="CD1739" s="311" t="str">
        <f t="shared" si="197"/>
        <v>DISCONTINUED - MR322, 17x8.5, 0mm Offset, 5x5, 71.5mm Centerbore, Gloss Titanium</v>
      </c>
      <c r="CE1739" s="311" t="s">
        <v>3721</v>
      </c>
      <c r="CF1739" s="311" t="s">
        <v>3720</v>
      </c>
      <c r="CG1739" s="300" t="str">
        <f t="shared" si="198"/>
        <v>STREET (3XX)</v>
      </c>
    </row>
    <row r="1740" spans="1:85" s="36" customFormat="1" ht="15" customHeight="1">
      <c r="A1740" s="571">
        <f t="shared" si="199"/>
        <v>1737</v>
      </c>
      <c r="B1740" s="4" t="s">
        <v>84</v>
      </c>
      <c r="C1740" s="92" t="s">
        <v>1038</v>
      </c>
      <c r="D1740" s="92" t="s">
        <v>6602</v>
      </c>
      <c r="E1740" s="84" t="s">
        <v>10828</v>
      </c>
      <c r="F1740" s="84" t="s">
        <v>10828</v>
      </c>
      <c r="G1740" s="83"/>
      <c r="H1740" s="83"/>
      <c r="I1740" s="346">
        <v>191682034893</v>
      </c>
      <c r="J1740" s="102">
        <v>45120.477087500003</v>
      </c>
      <c r="K1740" s="417">
        <v>46143</v>
      </c>
      <c r="L1740" s="282" t="s">
        <v>1239</v>
      </c>
      <c r="M1740" s="328">
        <v>335</v>
      </c>
      <c r="N1740" s="85" t="s">
        <v>5844</v>
      </c>
      <c r="O1740" s="409"/>
      <c r="P1740" s="29">
        <v>17</v>
      </c>
      <c r="Q1740" s="8">
        <v>8.5</v>
      </c>
      <c r="R1740" s="92" t="s">
        <v>1697</v>
      </c>
      <c r="S1740" s="3">
        <v>6</v>
      </c>
      <c r="T1740" s="29">
        <v>135</v>
      </c>
      <c r="U1740" s="29">
        <v>0</v>
      </c>
      <c r="V1740" s="16">
        <v>4.72</v>
      </c>
      <c r="W1740" s="93" t="s">
        <v>85</v>
      </c>
      <c r="X1740" s="16">
        <v>87</v>
      </c>
      <c r="Y1740" s="8">
        <v>28.51</v>
      </c>
      <c r="Z1740" s="47">
        <v>2650</v>
      </c>
      <c r="AA1740" s="11" t="s">
        <v>4122</v>
      </c>
      <c r="AB1740" s="11" t="s">
        <v>2845</v>
      </c>
      <c r="AC1740" s="47" t="s">
        <v>9716</v>
      </c>
      <c r="AD1740" s="74" t="s">
        <v>1600</v>
      </c>
      <c r="AE1740" s="46" t="s">
        <v>8501</v>
      </c>
      <c r="AF1740" s="82">
        <v>22</v>
      </c>
      <c r="AG1740" s="80" t="s">
        <v>85</v>
      </c>
      <c r="AH1740" s="80" t="s">
        <v>85</v>
      </c>
      <c r="AI1740" s="80" t="s">
        <v>85</v>
      </c>
      <c r="AJ1740" s="80" t="s">
        <v>85</v>
      </c>
      <c r="AK1740" s="9" t="s">
        <v>85</v>
      </c>
      <c r="AL1740" s="13" t="s">
        <v>237</v>
      </c>
      <c r="AM1740" s="38" t="s">
        <v>85</v>
      </c>
      <c r="AN1740" s="38" t="s">
        <v>85</v>
      </c>
      <c r="AO1740" s="3" t="s">
        <v>85</v>
      </c>
      <c r="AP1740" s="75">
        <v>16.2</v>
      </c>
      <c r="AQ1740" s="75">
        <v>60</v>
      </c>
      <c r="AR1740" s="3">
        <v>175</v>
      </c>
      <c r="AS1740" s="34">
        <v>6.23</v>
      </c>
      <c r="AT1740" s="34">
        <v>31.19</v>
      </c>
      <c r="AU1740" s="34">
        <v>50.55</v>
      </c>
      <c r="AV1740" s="34">
        <v>61.98</v>
      </c>
      <c r="AW1740" s="34">
        <v>210.83</v>
      </c>
      <c r="AX1740" s="94">
        <v>205.87</v>
      </c>
      <c r="AY1740" s="381">
        <v>82.6</v>
      </c>
      <c r="AZ1740" s="382">
        <v>34.94</v>
      </c>
      <c r="BA1740" s="382">
        <v>42</v>
      </c>
      <c r="BB1740" s="49">
        <v>25</v>
      </c>
      <c r="BC1740" s="48">
        <v>0.98</v>
      </c>
      <c r="BD1740" s="3" t="s">
        <v>85</v>
      </c>
      <c r="BE1740" s="412" t="s">
        <v>85</v>
      </c>
      <c r="BF1740" s="3" t="s">
        <v>85</v>
      </c>
      <c r="BG1740" s="412" t="s">
        <v>85</v>
      </c>
      <c r="BH1740" s="70">
        <v>34</v>
      </c>
      <c r="BI1740" s="50">
        <v>20.236220472440898</v>
      </c>
      <c r="BJ1740" s="50">
        <v>20.236220472440898</v>
      </c>
      <c r="BK1740" s="50">
        <v>11.417322834645701</v>
      </c>
      <c r="BL1740" s="357">
        <v>7.6616839999999839E-2</v>
      </c>
      <c r="BM1740" s="73">
        <v>36</v>
      </c>
      <c r="BN1740" s="107" t="s">
        <v>10367</v>
      </c>
      <c r="BO1740" s="46" t="s">
        <v>3891</v>
      </c>
      <c r="BP1740" s="29" t="s">
        <v>3907</v>
      </c>
      <c r="BQ1740" s="29" t="s">
        <v>10135</v>
      </c>
      <c r="BR1740" s="29" t="s">
        <v>10136</v>
      </c>
      <c r="BS1740" s="29" t="s">
        <v>10137</v>
      </c>
      <c r="BT1740" s="74" t="s">
        <v>10138</v>
      </c>
      <c r="BU1740" s="74" t="s">
        <v>4101</v>
      </c>
      <c r="BV1740" s="74" t="s">
        <v>3909</v>
      </c>
      <c r="BW1740" s="74" t="s">
        <v>6577</v>
      </c>
      <c r="BX1740" s="74"/>
      <c r="BY1740" s="74"/>
      <c r="BZ1740" s="300" t="s">
        <v>8009</v>
      </c>
      <c r="CA1740" s="363" t="s">
        <v>8010</v>
      </c>
      <c r="CB1740" s="300" t="s">
        <v>8011</v>
      </c>
      <c r="CC1740" s="363" t="s">
        <v>8012</v>
      </c>
      <c r="CD1740" s="311" t="str">
        <f t="shared" si="197"/>
        <v>DISCONTINUED - MR322, 17x8.5, 0mm Offset, 6x135, 87mm Centerbore, Gloss Black</v>
      </c>
      <c r="CE1740" s="311" t="s">
        <v>3721</v>
      </c>
      <c r="CF1740" s="311" t="s">
        <v>3720</v>
      </c>
      <c r="CG1740" s="300" t="str">
        <f t="shared" si="198"/>
        <v>STREET (3XX)</v>
      </c>
    </row>
    <row r="1741" spans="1:85" s="36" customFormat="1" ht="15" customHeight="1">
      <c r="A1741" s="571">
        <f t="shared" si="199"/>
        <v>1738</v>
      </c>
      <c r="B1741" s="4" t="s">
        <v>84</v>
      </c>
      <c r="C1741" s="92" t="s">
        <v>1038</v>
      </c>
      <c r="D1741" s="92" t="s">
        <v>6602</v>
      </c>
      <c r="E1741" s="84" t="s">
        <v>10829</v>
      </c>
      <c r="F1741" s="84" t="s">
        <v>10829</v>
      </c>
      <c r="G1741" s="83"/>
      <c r="H1741" s="83"/>
      <c r="I1741" s="346">
        <v>191682035029</v>
      </c>
      <c r="J1741" s="102">
        <v>45120.47709010417</v>
      </c>
      <c r="K1741" s="417">
        <v>46143</v>
      </c>
      <c r="L1741" s="282" t="s">
        <v>1239</v>
      </c>
      <c r="M1741" s="328">
        <v>429</v>
      </c>
      <c r="N1741" s="85" t="s">
        <v>5844</v>
      </c>
      <c r="O1741" s="409"/>
      <c r="P1741" s="29">
        <v>20</v>
      </c>
      <c r="Q1741" s="8">
        <v>9</v>
      </c>
      <c r="R1741" s="92" t="s">
        <v>1701</v>
      </c>
      <c r="S1741" s="3">
        <v>8</v>
      </c>
      <c r="T1741" s="29">
        <v>180</v>
      </c>
      <c r="U1741" s="29">
        <v>12</v>
      </c>
      <c r="V1741" s="16">
        <v>5.44</v>
      </c>
      <c r="W1741" s="93" t="s">
        <v>85</v>
      </c>
      <c r="X1741" s="16">
        <v>130.81</v>
      </c>
      <c r="Y1741" s="8">
        <v>38.82</v>
      </c>
      <c r="Z1741" s="47">
        <v>3640</v>
      </c>
      <c r="AA1741" s="11" t="s">
        <v>4122</v>
      </c>
      <c r="AB1741" s="11" t="s">
        <v>2845</v>
      </c>
      <c r="AC1741" s="47" t="s">
        <v>10830</v>
      </c>
      <c r="AD1741" s="74" t="s">
        <v>6827</v>
      </c>
      <c r="AE1741" s="46" t="s">
        <v>8503</v>
      </c>
      <c r="AF1741" s="82">
        <v>33</v>
      </c>
      <c r="AG1741" s="80" t="s">
        <v>85</v>
      </c>
      <c r="AH1741" s="80" t="s">
        <v>85</v>
      </c>
      <c r="AI1741" s="73" t="s">
        <v>2863</v>
      </c>
      <c r="AJ1741" s="80" t="s">
        <v>85</v>
      </c>
      <c r="AK1741" s="9" t="s">
        <v>85</v>
      </c>
      <c r="AL1741" s="13" t="s">
        <v>237</v>
      </c>
      <c r="AM1741" s="38" t="s">
        <v>85</v>
      </c>
      <c r="AN1741" s="38" t="s">
        <v>85</v>
      </c>
      <c r="AO1741" s="3" t="s">
        <v>85</v>
      </c>
      <c r="AP1741" s="75">
        <v>16.2</v>
      </c>
      <c r="AQ1741" s="75">
        <v>60</v>
      </c>
      <c r="AR1741" s="3">
        <v>210</v>
      </c>
      <c r="AS1741" s="34">
        <v>0</v>
      </c>
      <c r="AT1741" s="34">
        <v>0</v>
      </c>
      <c r="AU1741" s="34">
        <v>29.1</v>
      </c>
      <c r="AV1741" s="34">
        <v>47</v>
      </c>
      <c r="AW1741" s="34">
        <v>248.8</v>
      </c>
      <c r="AX1741" s="94">
        <v>240.7</v>
      </c>
      <c r="AY1741" s="381">
        <v>123.1</v>
      </c>
      <c r="AZ1741" s="382">
        <v>92</v>
      </c>
      <c r="BA1741" s="382">
        <v>92</v>
      </c>
      <c r="BB1741" s="49">
        <v>23</v>
      </c>
      <c r="BC1741" s="48">
        <v>0.91</v>
      </c>
      <c r="BD1741" s="3" t="s">
        <v>85</v>
      </c>
      <c r="BE1741" s="412" t="s">
        <v>85</v>
      </c>
      <c r="BF1741" s="3" t="s">
        <v>85</v>
      </c>
      <c r="BG1741" s="412" t="s">
        <v>85</v>
      </c>
      <c r="BH1741" s="70">
        <v>44</v>
      </c>
      <c r="BI1741" s="50">
        <v>23.228346456692901</v>
      </c>
      <c r="BJ1741" s="50">
        <v>23.228346456692901</v>
      </c>
      <c r="BK1741" s="50">
        <v>11.771653543307099</v>
      </c>
      <c r="BL1741" s="357">
        <v>0.10408189999999996</v>
      </c>
      <c r="BM1741" s="408">
        <v>20</v>
      </c>
      <c r="BN1741" s="107" t="s">
        <v>10367</v>
      </c>
      <c r="BO1741" s="46" t="s">
        <v>3891</v>
      </c>
      <c r="BP1741" s="29" t="s">
        <v>3907</v>
      </c>
      <c r="BQ1741" s="29" t="s">
        <v>10135</v>
      </c>
      <c r="BR1741" s="29" t="s">
        <v>10136</v>
      </c>
      <c r="BS1741" s="29" t="s">
        <v>10137</v>
      </c>
      <c r="BT1741" s="74" t="s">
        <v>10138</v>
      </c>
      <c r="BU1741" s="74" t="s">
        <v>4101</v>
      </c>
      <c r="BV1741" s="74" t="s">
        <v>3909</v>
      </c>
      <c r="BW1741" s="74" t="s">
        <v>6577</v>
      </c>
      <c r="BX1741" s="74"/>
      <c r="BY1741" s="74"/>
      <c r="BZ1741" s="300" t="s">
        <v>7999</v>
      </c>
      <c r="CA1741" s="363" t="s">
        <v>8000</v>
      </c>
      <c r="CB1741" s="300" t="s">
        <v>7997</v>
      </c>
      <c r="CC1741" s="363" t="s">
        <v>7998</v>
      </c>
      <c r="CD1741" s="311" t="str">
        <f t="shared" si="197"/>
        <v>DISCONTINUED - MR322, 20x9, +12mm Offset, 8x180, 130.81mm Centerbore, Gloss Black</v>
      </c>
      <c r="CE1741" s="311" t="s">
        <v>3721</v>
      </c>
      <c r="CF1741" s="311" t="s">
        <v>3720</v>
      </c>
      <c r="CG1741" s="300" t="str">
        <f t="shared" si="198"/>
        <v>STREET (3XX)</v>
      </c>
    </row>
    <row r="1742" spans="1:85" s="36" customFormat="1" ht="15" customHeight="1">
      <c r="A1742" s="571">
        <f t="shared" si="199"/>
        <v>1739</v>
      </c>
      <c r="B1742" s="4" t="s">
        <v>84</v>
      </c>
      <c r="C1742" s="92" t="s">
        <v>1038</v>
      </c>
      <c r="D1742" s="92" t="s">
        <v>6743</v>
      </c>
      <c r="E1742" s="84" t="s">
        <v>10831</v>
      </c>
      <c r="F1742" s="84" t="s">
        <v>10831</v>
      </c>
      <c r="G1742" s="83"/>
      <c r="H1742" s="83"/>
      <c r="I1742" s="346">
        <v>191682041372</v>
      </c>
      <c r="J1742" s="102">
        <v>45504.53534722222</v>
      </c>
      <c r="K1742" s="417">
        <v>46143</v>
      </c>
      <c r="L1742" s="282" t="s">
        <v>1239</v>
      </c>
      <c r="M1742" s="328">
        <v>339</v>
      </c>
      <c r="N1742" s="85" t="s">
        <v>5844</v>
      </c>
      <c r="O1742" s="409"/>
      <c r="P1742" s="29">
        <v>17</v>
      </c>
      <c r="Q1742" s="8">
        <v>8.5</v>
      </c>
      <c r="R1742" s="92" t="s">
        <v>1697</v>
      </c>
      <c r="S1742" s="3">
        <v>6</v>
      </c>
      <c r="T1742" s="29">
        <v>135</v>
      </c>
      <c r="U1742" s="29">
        <v>25</v>
      </c>
      <c r="V1742" s="16">
        <v>5.7</v>
      </c>
      <c r="W1742" s="93" t="s">
        <v>85</v>
      </c>
      <c r="X1742" s="16">
        <v>87</v>
      </c>
      <c r="Y1742" s="8">
        <v>29.982867657143348</v>
      </c>
      <c r="Z1742" s="47">
        <v>2650</v>
      </c>
      <c r="AA1742" s="11" t="s">
        <v>6749</v>
      </c>
      <c r="AB1742" s="11" t="s">
        <v>2846</v>
      </c>
      <c r="AC1742" s="47" t="s">
        <v>9808</v>
      </c>
      <c r="AD1742" s="74" t="s">
        <v>5622</v>
      </c>
      <c r="AE1742" s="46" t="s">
        <v>8501</v>
      </c>
      <c r="AF1742" s="82">
        <v>22</v>
      </c>
      <c r="AG1742" s="80" t="s">
        <v>85</v>
      </c>
      <c r="AH1742" s="80" t="s">
        <v>85</v>
      </c>
      <c r="AI1742" s="80" t="s">
        <v>85</v>
      </c>
      <c r="AJ1742" s="80" t="s">
        <v>85</v>
      </c>
      <c r="AK1742" s="9" t="s">
        <v>85</v>
      </c>
      <c r="AL1742" s="13" t="s">
        <v>237</v>
      </c>
      <c r="AM1742" s="38" t="s">
        <v>85</v>
      </c>
      <c r="AN1742" s="38" t="s">
        <v>85</v>
      </c>
      <c r="AO1742" s="38" t="s">
        <v>85</v>
      </c>
      <c r="AP1742" s="75">
        <v>16.2</v>
      </c>
      <c r="AQ1742" s="75">
        <v>60</v>
      </c>
      <c r="AR1742" s="3">
        <v>175</v>
      </c>
      <c r="AS1742" s="34">
        <v>4.3</v>
      </c>
      <c r="AT1742" s="34">
        <v>19.5</v>
      </c>
      <c r="AU1742" s="34">
        <v>33.1</v>
      </c>
      <c r="AV1742" s="34">
        <v>38.5</v>
      </c>
      <c r="AW1742" s="34">
        <v>208.35</v>
      </c>
      <c r="AX1742" s="94">
        <v>198.2</v>
      </c>
      <c r="AY1742" s="381">
        <v>103.35</v>
      </c>
      <c r="AZ1742" s="382">
        <v>32.6</v>
      </c>
      <c r="BA1742" s="382">
        <v>40.6</v>
      </c>
      <c r="BB1742" s="49">
        <v>36</v>
      </c>
      <c r="BC1742" s="48">
        <v>1.42</v>
      </c>
      <c r="BD1742" s="3" t="s">
        <v>85</v>
      </c>
      <c r="BE1742" s="412" t="s">
        <v>85</v>
      </c>
      <c r="BF1742" s="3" t="s">
        <v>85</v>
      </c>
      <c r="BG1742" s="412" t="s">
        <v>85</v>
      </c>
      <c r="BH1742" s="70">
        <v>35</v>
      </c>
      <c r="BI1742" s="50">
        <v>20.236220472440898</v>
      </c>
      <c r="BJ1742" s="50">
        <v>20.236220472440898</v>
      </c>
      <c r="BK1742" s="50">
        <v>11.417322834645701</v>
      </c>
      <c r="BL1742" s="357">
        <v>7.6616839999999839E-2</v>
      </c>
      <c r="BM1742" s="73">
        <v>36</v>
      </c>
      <c r="BN1742" s="107" t="s">
        <v>3771</v>
      </c>
      <c r="BO1742" s="46" t="s">
        <v>3891</v>
      </c>
      <c r="BP1742" s="29" t="s">
        <v>3907</v>
      </c>
      <c r="BQ1742" s="29" t="s">
        <v>10139</v>
      </c>
      <c r="BR1742" s="29" t="s">
        <v>6786</v>
      </c>
      <c r="BS1742" s="29" t="s">
        <v>6576</v>
      </c>
      <c r="BT1742" s="74" t="s">
        <v>4101</v>
      </c>
      <c r="BU1742" s="74" t="s">
        <v>3909</v>
      </c>
      <c r="BV1742" s="74" t="s">
        <v>6577</v>
      </c>
      <c r="BW1742" s="74"/>
      <c r="BX1742" s="74"/>
      <c r="BY1742" s="74"/>
      <c r="BZ1742" s="300" t="s">
        <v>8033</v>
      </c>
      <c r="CA1742" s="363" t="s">
        <v>8034</v>
      </c>
      <c r="CB1742" s="300" t="s">
        <v>8035</v>
      </c>
      <c r="CC1742" s="363" t="s">
        <v>8036</v>
      </c>
      <c r="CD1742" s="311" t="str">
        <f t="shared" si="197"/>
        <v>DISCONTINUED - MR323, 17x8.5, +25mm Offset, 6x135, 87mm Centerbore, Gloss Bronze</v>
      </c>
      <c r="CE1742" s="311" t="s">
        <v>3721</v>
      </c>
      <c r="CF1742" s="311" t="s">
        <v>3720</v>
      </c>
      <c r="CG1742" s="300" t="str">
        <f t="shared" si="198"/>
        <v>STREET (3XX)</v>
      </c>
    </row>
    <row r="1743" spans="1:85" s="36" customFormat="1" ht="15" customHeight="1">
      <c r="A1743" s="571">
        <f t="shared" si="199"/>
        <v>1740</v>
      </c>
      <c r="B1743" s="4" t="s">
        <v>84</v>
      </c>
      <c r="C1743" s="92" t="s">
        <v>1038</v>
      </c>
      <c r="D1743" s="92" t="s">
        <v>6743</v>
      </c>
      <c r="E1743" s="84" t="s">
        <v>10832</v>
      </c>
      <c r="F1743" s="84" t="s">
        <v>10832</v>
      </c>
      <c r="G1743" s="83"/>
      <c r="H1743" s="83"/>
      <c r="I1743" s="346">
        <v>191682037771</v>
      </c>
      <c r="J1743" s="102">
        <v>45329.360104317129</v>
      </c>
      <c r="K1743" s="417">
        <v>46143</v>
      </c>
      <c r="L1743" s="282" t="s">
        <v>1239</v>
      </c>
      <c r="M1743" s="328">
        <v>349</v>
      </c>
      <c r="N1743" s="85" t="s">
        <v>5844</v>
      </c>
      <c r="O1743" s="409"/>
      <c r="P1743" s="29">
        <v>17</v>
      </c>
      <c r="Q1743" s="8">
        <v>8.5</v>
      </c>
      <c r="R1743" s="92" t="s">
        <v>1701</v>
      </c>
      <c r="S1743" s="3">
        <v>8</v>
      </c>
      <c r="T1743" s="29">
        <v>180</v>
      </c>
      <c r="U1743" s="29">
        <v>0</v>
      </c>
      <c r="V1743" s="77">
        <v>4.72</v>
      </c>
      <c r="W1743" s="93" t="s">
        <v>85</v>
      </c>
      <c r="X1743" s="16">
        <v>130.81</v>
      </c>
      <c r="Y1743" s="8">
        <v>29.78</v>
      </c>
      <c r="Z1743" s="47">
        <v>3640</v>
      </c>
      <c r="AA1743" s="11" t="s">
        <v>6749</v>
      </c>
      <c r="AB1743" s="11" t="s">
        <v>2846</v>
      </c>
      <c r="AC1743" s="47" t="s">
        <v>9718</v>
      </c>
      <c r="AD1743" s="74" t="s">
        <v>6771</v>
      </c>
      <c r="AE1743" s="46" t="s">
        <v>8503</v>
      </c>
      <c r="AF1743" s="82">
        <v>33</v>
      </c>
      <c r="AG1743" s="80" t="s">
        <v>85</v>
      </c>
      <c r="AH1743" s="80" t="s">
        <v>85</v>
      </c>
      <c r="AI1743" s="80" t="s">
        <v>85</v>
      </c>
      <c r="AJ1743" s="80" t="s">
        <v>85</v>
      </c>
      <c r="AK1743" s="9" t="s">
        <v>85</v>
      </c>
      <c r="AL1743" s="13" t="s">
        <v>237</v>
      </c>
      <c r="AM1743" s="38" t="s">
        <v>85</v>
      </c>
      <c r="AN1743" s="38" t="s">
        <v>85</v>
      </c>
      <c r="AO1743" s="38" t="s">
        <v>85</v>
      </c>
      <c r="AP1743" s="75">
        <v>16.2</v>
      </c>
      <c r="AQ1743" s="75">
        <v>60</v>
      </c>
      <c r="AR1743" s="3">
        <v>210</v>
      </c>
      <c r="AS1743" s="34">
        <v>0</v>
      </c>
      <c r="AT1743" s="34">
        <v>0</v>
      </c>
      <c r="AU1743" s="34">
        <v>26.5</v>
      </c>
      <c r="AV1743" s="34">
        <v>46.7</v>
      </c>
      <c r="AW1743" s="34">
        <v>209.6</v>
      </c>
      <c r="AX1743" s="94">
        <v>205.8</v>
      </c>
      <c r="AY1743" s="381">
        <v>126.6</v>
      </c>
      <c r="AZ1743" s="382">
        <v>85</v>
      </c>
      <c r="BA1743" s="382">
        <v>85</v>
      </c>
      <c r="BB1743" s="49">
        <v>32</v>
      </c>
      <c r="BC1743" s="48">
        <v>1.26</v>
      </c>
      <c r="BD1743" s="3" t="s">
        <v>85</v>
      </c>
      <c r="BE1743" s="412" t="s">
        <v>85</v>
      </c>
      <c r="BF1743" s="3" t="s">
        <v>85</v>
      </c>
      <c r="BG1743" s="412" t="s">
        <v>85</v>
      </c>
      <c r="BH1743" s="70">
        <v>35</v>
      </c>
      <c r="BI1743" s="50">
        <v>20.236220472440898</v>
      </c>
      <c r="BJ1743" s="50">
        <v>20.236220472440898</v>
      </c>
      <c r="BK1743" s="50">
        <v>11.417322834645701</v>
      </c>
      <c r="BL1743" s="357">
        <v>7.6616839999999839E-2</v>
      </c>
      <c r="BM1743" s="73">
        <v>36</v>
      </c>
      <c r="BN1743" s="107" t="s">
        <v>3771</v>
      </c>
      <c r="BO1743" s="46" t="s">
        <v>3891</v>
      </c>
      <c r="BP1743" s="29" t="s">
        <v>3907</v>
      </c>
      <c r="BQ1743" s="29" t="s">
        <v>10139</v>
      </c>
      <c r="BR1743" s="29" t="s">
        <v>6786</v>
      </c>
      <c r="BS1743" s="29" t="s">
        <v>6576</v>
      </c>
      <c r="BT1743" s="74" t="s">
        <v>4101</v>
      </c>
      <c r="BU1743" s="74" t="s">
        <v>3909</v>
      </c>
      <c r="BV1743" s="74" t="s">
        <v>6577</v>
      </c>
      <c r="BW1743" s="74"/>
      <c r="BX1743" s="74"/>
      <c r="BY1743" s="74"/>
      <c r="BZ1743" s="300" t="s">
        <v>8041</v>
      </c>
      <c r="CA1743" s="363" t="s">
        <v>8042</v>
      </c>
      <c r="CB1743" s="300" t="s">
        <v>8043</v>
      </c>
      <c r="CC1743" s="363" t="s">
        <v>8044</v>
      </c>
      <c r="CD1743" s="311" t="str">
        <f t="shared" si="197"/>
        <v>DISCONTINUED - MR323, 17x8.5, 0mm Offset, 8x180, 130.81mm Centerbore, Gloss Bronze</v>
      </c>
      <c r="CE1743" s="311" t="s">
        <v>3721</v>
      </c>
      <c r="CF1743" s="311" t="s">
        <v>3720</v>
      </c>
      <c r="CG1743" s="300" t="str">
        <f t="shared" si="198"/>
        <v>STREET (3XX)</v>
      </c>
    </row>
    <row r="1744" spans="1:85" s="36" customFormat="1" ht="15" customHeight="1">
      <c r="A1744" s="571">
        <f t="shared" si="199"/>
        <v>1741</v>
      </c>
      <c r="B1744" s="4" t="s">
        <v>84</v>
      </c>
      <c r="C1744" s="92" t="s">
        <v>1038</v>
      </c>
      <c r="D1744" s="92" t="s">
        <v>6743</v>
      </c>
      <c r="E1744" s="84" t="s">
        <v>10833</v>
      </c>
      <c r="F1744" s="84" t="s">
        <v>10833</v>
      </c>
      <c r="G1744" s="83"/>
      <c r="H1744" s="83"/>
      <c r="I1744" s="346" t="s">
        <v>6759</v>
      </c>
      <c r="J1744" s="102">
        <v>45223.49161380787</v>
      </c>
      <c r="K1744" s="417">
        <v>46143</v>
      </c>
      <c r="L1744" s="282" t="s">
        <v>1239</v>
      </c>
      <c r="M1744" s="328">
        <v>389</v>
      </c>
      <c r="N1744" s="85" t="s">
        <v>5844</v>
      </c>
      <c r="O1744" s="409"/>
      <c r="P1744" s="29">
        <v>18</v>
      </c>
      <c r="Q1744" s="8">
        <v>9</v>
      </c>
      <c r="R1744" s="92" t="s">
        <v>1700</v>
      </c>
      <c r="S1744" s="3">
        <v>8</v>
      </c>
      <c r="T1744" s="29">
        <v>170</v>
      </c>
      <c r="U1744" s="29">
        <v>12</v>
      </c>
      <c r="V1744" s="16">
        <v>5.44</v>
      </c>
      <c r="W1744" s="93" t="s">
        <v>85</v>
      </c>
      <c r="X1744" s="16">
        <v>130.81</v>
      </c>
      <c r="Y1744" s="8">
        <v>32.619999999999997</v>
      </c>
      <c r="Z1744" s="47">
        <v>3640</v>
      </c>
      <c r="AA1744" s="11" t="s">
        <v>6749</v>
      </c>
      <c r="AB1744" s="11" t="s">
        <v>2846</v>
      </c>
      <c r="AC1744" s="47" t="s">
        <v>10785</v>
      </c>
      <c r="AD1744" s="74" t="s">
        <v>5628</v>
      </c>
      <c r="AE1744" s="46" t="s">
        <v>8503</v>
      </c>
      <c r="AF1744" s="82">
        <v>33</v>
      </c>
      <c r="AG1744" s="80" t="s">
        <v>85</v>
      </c>
      <c r="AH1744" s="80" t="s">
        <v>85</v>
      </c>
      <c r="AI1744" s="73" t="s">
        <v>2863</v>
      </c>
      <c r="AJ1744" s="80" t="s">
        <v>85</v>
      </c>
      <c r="AK1744" s="9" t="s">
        <v>85</v>
      </c>
      <c r="AL1744" s="13" t="s">
        <v>237</v>
      </c>
      <c r="AM1744" s="38" t="s">
        <v>85</v>
      </c>
      <c r="AN1744" s="38" t="s">
        <v>85</v>
      </c>
      <c r="AO1744" s="38" t="s">
        <v>85</v>
      </c>
      <c r="AP1744" s="75">
        <v>16.2</v>
      </c>
      <c r="AQ1744" s="75">
        <v>60</v>
      </c>
      <c r="AR1744" s="3">
        <v>200</v>
      </c>
      <c r="AS1744" s="34">
        <v>0</v>
      </c>
      <c r="AT1744" s="34">
        <v>0</v>
      </c>
      <c r="AU1744" s="34">
        <v>24.22</v>
      </c>
      <c r="AV1744" s="34">
        <v>39.590000000000003</v>
      </c>
      <c r="AW1744" s="34">
        <v>223.28</v>
      </c>
      <c r="AX1744" s="94">
        <v>219.48</v>
      </c>
      <c r="AY1744" s="381">
        <v>128</v>
      </c>
      <c r="AZ1744" s="382">
        <v>108</v>
      </c>
      <c r="BA1744" s="382">
        <v>108</v>
      </c>
      <c r="BB1744" s="49">
        <v>35</v>
      </c>
      <c r="BC1744" s="48">
        <v>1.38</v>
      </c>
      <c r="BD1744" s="3" t="s">
        <v>85</v>
      </c>
      <c r="BE1744" s="412" t="s">
        <v>85</v>
      </c>
      <c r="BF1744" s="3" t="s">
        <v>85</v>
      </c>
      <c r="BG1744" s="412" t="s">
        <v>85</v>
      </c>
      <c r="BH1744" s="70">
        <v>38</v>
      </c>
      <c r="BI1744" s="50">
        <v>21.141732283464599</v>
      </c>
      <c r="BJ1744" s="50">
        <v>21.141732283464599</v>
      </c>
      <c r="BK1744" s="50">
        <v>11.929133858267701</v>
      </c>
      <c r="BL1744" s="357">
        <v>8.7375807000000152E-2</v>
      </c>
      <c r="BM1744" s="73">
        <v>36</v>
      </c>
      <c r="BN1744" s="107" t="s">
        <v>3771</v>
      </c>
      <c r="BO1744" s="46" t="s">
        <v>3891</v>
      </c>
      <c r="BP1744" s="29" t="s">
        <v>3907</v>
      </c>
      <c r="BQ1744" s="29" t="s">
        <v>10139</v>
      </c>
      <c r="BR1744" s="29" t="s">
        <v>6786</v>
      </c>
      <c r="BS1744" s="29" t="s">
        <v>6576</v>
      </c>
      <c r="BT1744" s="74" t="s">
        <v>4101</v>
      </c>
      <c r="BU1744" s="74" t="s">
        <v>3909</v>
      </c>
      <c r="BV1744" s="74" t="s">
        <v>6577</v>
      </c>
      <c r="BW1744" s="74"/>
      <c r="BX1744" s="74"/>
      <c r="BY1744" s="74"/>
      <c r="BZ1744" s="300" t="s">
        <v>8041</v>
      </c>
      <c r="CA1744" s="363" t="s">
        <v>8042</v>
      </c>
      <c r="CB1744" s="300" t="s">
        <v>8043</v>
      </c>
      <c r="CC1744" s="363" t="s">
        <v>8044</v>
      </c>
      <c r="CD1744" s="311" t="str">
        <f t="shared" si="197"/>
        <v>DISCONTINUED - MR323, 18x9, +12mm Offset, 8x170, 130.81mm Centerbore, Gloss Bronze</v>
      </c>
      <c r="CE1744" s="311" t="s">
        <v>3721</v>
      </c>
      <c r="CF1744" s="311" t="s">
        <v>3720</v>
      </c>
      <c r="CG1744" s="300" t="str">
        <f t="shared" si="198"/>
        <v>STREET (3XX)</v>
      </c>
    </row>
    <row r="1745" spans="1:87" s="36" customFormat="1" ht="15" customHeight="1">
      <c r="A1745" s="571">
        <f t="shared" si="199"/>
        <v>1742</v>
      </c>
      <c r="B1745" s="4" t="s">
        <v>84</v>
      </c>
      <c r="C1745" s="92" t="s">
        <v>1038</v>
      </c>
      <c r="D1745" s="92" t="s">
        <v>6743</v>
      </c>
      <c r="E1745" s="84" t="s">
        <v>10834</v>
      </c>
      <c r="F1745" s="84" t="s">
        <v>10834</v>
      </c>
      <c r="G1745" s="83" t="s">
        <v>2095</v>
      </c>
      <c r="H1745" s="83"/>
      <c r="I1745" s="346" t="s">
        <v>6769</v>
      </c>
      <c r="J1745" s="102">
        <v>45223.491615636573</v>
      </c>
      <c r="K1745" s="417">
        <v>46143</v>
      </c>
      <c r="L1745" s="282" t="s">
        <v>1239</v>
      </c>
      <c r="M1745" s="328">
        <v>439</v>
      </c>
      <c r="N1745" s="85" t="s">
        <v>5844</v>
      </c>
      <c r="O1745" s="409"/>
      <c r="P1745" s="29">
        <v>20</v>
      </c>
      <c r="Q1745" s="8">
        <v>10</v>
      </c>
      <c r="R1745" s="92" t="s">
        <v>1700</v>
      </c>
      <c r="S1745" s="3">
        <v>8</v>
      </c>
      <c r="T1745" s="29">
        <v>170</v>
      </c>
      <c r="U1745" s="29">
        <v>-18</v>
      </c>
      <c r="V1745" s="16">
        <v>4.76</v>
      </c>
      <c r="W1745" s="93" t="s">
        <v>85</v>
      </c>
      <c r="X1745" s="16">
        <v>130.81</v>
      </c>
      <c r="Y1745" s="8">
        <v>40.340000000000003</v>
      </c>
      <c r="Z1745" s="47">
        <v>3640</v>
      </c>
      <c r="AA1745" s="11" t="s">
        <v>6749</v>
      </c>
      <c r="AB1745" s="11" t="s">
        <v>2846</v>
      </c>
      <c r="AC1745" s="47" t="s">
        <v>9842</v>
      </c>
      <c r="AD1745" s="74" t="s">
        <v>5628</v>
      </c>
      <c r="AE1745" s="46" t="s">
        <v>8503</v>
      </c>
      <c r="AF1745" s="82">
        <v>33</v>
      </c>
      <c r="AG1745" s="80" t="s">
        <v>85</v>
      </c>
      <c r="AH1745" s="80" t="s">
        <v>85</v>
      </c>
      <c r="AI1745" s="73" t="s">
        <v>2863</v>
      </c>
      <c r="AJ1745" s="80" t="s">
        <v>85</v>
      </c>
      <c r="AK1745" s="9" t="s">
        <v>85</v>
      </c>
      <c r="AL1745" s="13" t="s">
        <v>237</v>
      </c>
      <c r="AM1745" s="38" t="s">
        <v>85</v>
      </c>
      <c r="AN1745" s="38" t="s">
        <v>85</v>
      </c>
      <c r="AO1745" s="38" t="s">
        <v>85</v>
      </c>
      <c r="AP1745" s="75">
        <v>16.2</v>
      </c>
      <c r="AQ1745" s="75">
        <v>60</v>
      </c>
      <c r="AR1745" s="3">
        <v>200</v>
      </c>
      <c r="AS1745" s="34">
        <v>0</v>
      </c>
      <c r="AT1745" s="34">
        <v>0</v>
      </c>
      <c r="AU1745" s="34">
        <v>34</v>
      </c>
      <c r="AV1745" s="34">
        <v>81</v>
      </c>
      <c r="AW1745" s="34">
        <v>249</v>
      </c>
      <c r="AX1745" s="94">
        <v>248</v>
      </c>
      <c r="AY1745" s="381">
        <v>128</v>
      </c>
      <c r="AZ1745" s="382">
        <v>108</v>
      </c>
      <c r="BA1745" s="382">
        <v>108</v>
      </c>
      <c r="BB1745" s="49">
        <v>31</v>
      </c>
      <c r="BC1745" s="48">
        <v>1.22</v>
      </c>
      <c r="BD1745" s="3" t="s">
        <v>85</v>
      </c>
      <c r="BE1745" s="412" t="s">
        <v>85</v>
      </c>
      <c r="BF1745" s="3" t="s">
        <v>85</v>
      </c>
      <c r="BG1745" s="412" t="s">
        <v>85</v>
      </c>
      <c r="BH1745" s="70">
        <v>45</v>
      </c>
      <c r="BI1745" s="50">
        <v>23.228346456692901</v>
      </c>
      <c r="BJ1745" s="50">
        <v>23.228346456692901</v>
      </c>
      <c r="BK1745" s="50">
        <v>12.9133858267717</v>
      </c>
      <c r="BL1745" s="357">
        <v>0.11417680000000027</v>
      </c>
      <c r="BM1745" s="408">
        <v>20</v>
      </c>
      <c r="BN1745" s="107" t="s">
        <v>3771</v>
      </c>
      <c r="BO1745" s="46" t="s">
        <v>3891</v>
      </c>
      <c r="BP1745" s="29" t="s">
        <v>3907</v>
      </c>
      <c r="BQ1745" s="29" t="s">
        <v>10139</v>
      </c>
      <c r="BR1745" s="29" t="s">
        <v>6786</v>
      </c>
      <c r="BS1745" s="29" t="s">
        <v>6576</v>
      </c>
      <c r="BT1745" s="74" t="s">
        <v>4101</v>
      </c>
      <c r="BU1745" s="74" t="s">
        <v>3909</v>
      </c>
      <c r="BV1745" s="74" t="s">
        <v>6577</v>
      </c>
      <c r="BW1745" s="74"/>
      <c r="BX1745" s="74"/>
      <c r="BY1745" s="74"/>
      <c r="BZ1745" s="300" t="s">
        <v>8041</v>
      </c>
      <c r="CA1745" s="363" t="s">
        <v>8042</v>
      </c>
      <c r="CB1745" s="300" t="s">
        <v>8043</v>
      </c>
      <c r="CC1745" s="363" t="s">
        <v>8044</v>
      </c>
      <c r="CD1745" s="311" t="str">
        <f t="shared" si="197"/>
        <v>DISCONTINUED - MR323, 20x10, -18mm Offset, 8x170, 130.81mm Centerbore, Gloss Bronze</v>
      </c>
      <c r="CE1745" s="311" t="s">
        <v>3721</v>
      </c>
      <c r="CF1745" s="311" t="s">
        <v>3720</v>
      </c>
      <c r="CG1745" s="300" t="str">
        <f t="shared" si="198"/>
        <v>STREET (3XX)</v>
      </c>
    </row>
    <row r="1746" spans="1:87" s="36" customFormat="1" ht="15" customHeight="1">
      <c r="A1746" s="571">
        <f t="shared" si="199"/>
        <v>1743</v>
      </c>
      <c r="B1746" s="4" t="s">
        <v>84</v>
      </c>
      <c r="C1746" s="92" t="s">
        <v>1038</v>
      </c>
      <c r="D1746" s="92" t="s">
        <v>6743</v>
      </c>
      <c r="E1746" s="84" t="s">
        <v>10835</v>
      </c>
      <c r="F1746" s="84" t="s">
        <v>10835</v>
      </c>
      <c r="G1746" s="83" t="s">
        <v>2095</v>
      </c>
      <c r="H1746" s="83"/>
      <c r="I1746" s="346">
        <v>191682036590</v>
      </c>
      <c r="J1746" s="102">
        <v>45215.433575243056</v>
      </c>
      <c r="K1746" s="417">
        <v>46143</v>
      </c>
      <c r="L1746" s="282" t="s">
        <v>1239</v>
      </c>
      <c r="M1746" s="328">
        <v>439</v>
      </c>
      <c r="N1746" s="85" t="s">
        <v>5844</v>
      </c>
      <c r="O1746" s="409"/>
      <c r="P1746" s="29">
        <v>20</v>
      </c>
      <c r="Q1746" s="8">
        <v>10</v>
      </c>
      <c r="R1746" s="92" t="s">
        <v>1701</v>
      </c>
      <c r="S1746" s="3">
        <v>8</v>
      </c>
      <c r="T1746" s="29">
        <v>180</v>
      </c>
      <c r="U1746" s="29">
        <v>-18</v>
      </c>
      <c r="V1746" s="16">
        <v>4.76</v>
      </c>
      <c r="W1746" s="93" t="s">
        <v>85</v>
      </c>
      <c r="X1746" s="16">
        <v>130.81</v>
      </c>
      <c r="Y1746" s="8">
        <v>40.340000000000003</v>
      </c>
      <c r="Z1746" s="47">
        <v>3640</v>
      </c>
      <c r="AA1746" s="11" t="s">
        <v>4122</v>
      </c>
      <c r="AB1746" s="11" t="s">
        <v>2845</v>
      </c>
      <c r="AC1746" s="47" t="s">
        <v>9843</v>
      </c>
      <c r="AD1746" s="74" t="s">
        <v>6744</v>
      </c>
      <c r="AE1746" s="46" t="s">
        <v>8503</v>
      </c>
      <c r="AF1746" s="82">
        <v>33</v>
      </c>
      <c r="AG1746" s="80" t="s">
        <v>85</v>
      </c>
      <c r="AH1746" s="80" t="s">
        <v>85</v>
      </c>
      <c r="AI1746" s="73" t="s">
        <v>2863</v>
      </c>
      <c r="AJ1746" s="80" t="s">
        <v>85</v>
      </c>
      <c r="AK1746" s="9" t="s">
        <v>85</v>
      </c>
      <c r="AL1746" s="13" t="s">
        <v>237</v>
      </c>
      <c r="AM1746" s="38" t="s">
        <v>85</v>
      </c>
      <c r="AN1746" s="38" t="s">
        <v>85</v>
      </c>
      <c r="AO1746" s="38" t="s">
        <v>85</v>
      </c>
      <c r="AP1746" s="75">
        <v>16.2</v>
      </c>
      <c r="AQ1746" s="75">
        <v>60</v>
      </c>
      <c r="AR1746" s="3">
        <v>210</v>
      </c>
      <c r="AS1746" s="34">
        <v>0</v>
      </c>
      <c r="AT1746" s="34">
        <v>0</v>
      </c>
      <c r="AU1746" s="34">
        <v>30</v>
      </c>
      <c r="AV1746" s="34">
        <v>81</v>
      </c>
      <c r="AW1746" s="34">
        <v>249</v>
      </c>
      <c r="AX1746" s="94">
        <v>248</v>
      </c>
      <c r="AY1746" s="381">
        <v>126.6</v>
      </c>
      <c r="AZ1746" s="382">
        <v>85</v>
      </c>
      <c r="BA1746" s="382">
        <v>85</v>
      </c>
      <c r="BB1746" s="49">
        <v>31</v>
      </c>
      <c r="BC1746" s="48">
        <v>1.22</v>
      </c>
      <c r="BD1746" s="3" t="s">
        <v>85</v>
      </c>
      <c r="BE1746" s="412" t="s">
        <v>85</v>
      </c>
      <c r="BF1746" s="3" t="s">
        <v>85</v>
      </c>
      <c r="BG1746" s="412" t="s">
        <v>85</v>
      </c>
      <c r="BH1746" s="70">
        <v>45</v>
      </c>
      <c r="BI1746" s="50">
        <v>23.228346456692901</v>
      </c>
      <c r="BJ1746" s="50">
        <v>23.228346456692901</v>
      </c>
      <c r="BK1746" s="50">
        <v>12.9133858267717</v>
      </c>
      <c r="BL1746" s="357">
        <v>0.11417680000000027</v>
      </c>
      <c r="BM1746" s="408">
        <v>20</v>
      </c>
      <c r="BN1746" s="107" t="s">
        <v>3771</v>
      </c>
      <c r="BO1746" s="46" t="s">
        <v>3891</v>
      </c>
      <c r="BP1746" s="29" t="s">
        <v>3907</v>
      </c>
      <c r="BQ1746" s="29" t="s">
        <v>10139</v>
      </c>
      <c r="BR1746" s="29" t="s">
        <v>6786</v>
      </c>
      <c r="BS1746" s="29" t="s">
        <v>6576</v>
      </c>
      <c r="BT1746" s="74" t="s">
        <v>4101</v>
      </c>
      <c r="BU1746" s="74" t="s">
        <v>3909</v>
      </c>
      <c r="BV1746" s="74" t="s">
        <v>6577</v>
      </c>
      <c r="BW1746" s="74"/>
      <c r="BX1746" s="74"/>
      <c r="BY1746" s="74"/>
      <c r="BZ1746" s="300" t="s">
        <v>8027</v>
      </c>
      <c r="CA1746" s="363" t="s">
        <v>8028</v>
      </c>
      <c r="CB1746" s="300" t="s">
        <v>8025</v>
      </c>
      <c r="CC1746" s="363" t="s">
        <v>8026</v>
      </c>
      <c r="CD1746" s="311" t="str">
        <f t="shared" si="197"/>
        <v>DISCONTINUED - MR323, 20x10, -18mm Offset, 8x180, 130.81mm Centerbore, Gloss Black</v>
      </c>
      <c r="CE1746" s="311" t="s">
        <v>3721</v>
      </c>
      <c r="CF1746" s="311" t="s">
        <v>3720</v>
      </c>
      <c r="CG1746" s="300" t="str">
        <f t="shared" si="198"/>
        <v>STREET (3XX)</v>
      </c>
    </row>
    <row r="1747" spans="1:87" s="36" customFormat="1" ht="15" customHeight="1">
      <c r="A1747" s="571">
        <f t="shared" si="199"/>
        <v>1744</v>
      </c>
      <c r="B1747" s="4" t="s">
        <v>84</v>
      </c>
      <c r="C1747" s="92" t="s">
        <v>1055</v>
      </c>
      <c r="D1747" s="3" t="s">
        <v>1113</v>
      </c>
      <c r="E1747" s="84" t="s">
        <v>10836</v>
      </c>
      <c r="F1747" s="84" t="s">
        <v>10836</v>
      </c>
      <c r="G1747" s="83" t="s">
        <v>1095</v>
      </c>
      <c r="H1747" s="83"/>
      <c r="I1747" s="72" t="s">
        <v>4459</v>
      </c>
      <c r="J1747" s="305">
        <v>44159</v>
      </c>
      <c r="K1747" s="417">
        <v>46143</v>
      </c>
      <c r="L1747" s="282" t="s">
        <v>1239</v>
      </c>
      <c r="M1747" s="328">
        <v>366</v>
      </c>
      <c r="N1747" s="85" t="s">
        <v>5844</v>
      </c>
      <c r="O1747" s="409"/>
      <c r="P1747" s="5">
        <v>15</v>
      </c>
      <c r="Q1747" s="70">
        <v>7</v>
      </c>
      <c r="R1747" s="92" t="s">
        <v>1683</v>
      </c>
      <c r="S1747" s="5">
        <v>4</v>
      </c>
      <c r="T1747" s="5">
        <v>156</v>
      </c>
      <c r="U1747" s="3">
        <v>38</v>
      </c>
      <c r="V1747" s="17">
        <v>5.3</v>
      </c>
      <c r="W1747" s="5" t="s">
        <v>166</v>
      </c>
      <c r="X1747" s="26">
        <v>132</v>
      </c>
      <c r="Y1747" s="76">
        <v>20.32</v>
      </c>
      <c r="Z1747" s="47">
        <v>1600</v>
      </c>
      <c r="AA1747" s="72" t="s">
        <v>5152</v>
      </c>
      <c r="AB1747" s="71" t="s">
        <v>2850</v>
      </c>
      <c r="AC1747" s="47" t="s">
        <v>9844</v>
      </c>
      <c r="AD1747" s="2" t="s">
        <v>1582</v>
      </c>
      <c r="AE1747" s="46" t="s">
        <v>8503</v>
      </c>
      <c r="AF1747" s="82">
        <v>22</v>
      </c>
      <c r="AG1747" s="80" t="s">
        <v>85</v>
      </c>
      <c r="AH1747" s="2" t="s">
        <v>85</v>
      </c>
      <c r="AI1747" s="2" t="s">
        <v>2862</v>
      </c>
      <c r="AJ1747" s="2" t="s">
        <v>85</v>
      </c>
      <c r="AK1747" s="9" t="s">
        <v>85</v>
      </c>
      <c r="AL1747" s="74" t="s">
        <v>237</v>
      </c>
      <c r="AM1747" s="74" t="s">
        <v>85</v>
      </c>
      <c r="AN1747" s="38" t="s">
        <v>85</v>
      </c>
      <c r="AO1747" s="74" t="s">
        <v>85</v>
      </c>
      <c r="AP1747" s="74">
        <v>14.1</v>
      </c>
      <c r="AQ1747" s="74">
        <v>60</v>
      </c>
      <c r="AR1747" s="74">
        <v>190</v>
      </c>
      <c r="AS1747" s="25">
        <v>0</v>
      </c>
      <c r="AT1747" s="25">
        <v>3.8</v>
      </c>
      <c r="AU1747" s="25">
        <v>8.5</v>
      </c>
      <c r="AV1747" s="25">
        <v>8.1999999999999993</v>
      </c>
      <c r="AW1747" s="25">
        <v>179</v>
      </c>
      <c r="AX1747" s="25">
        <v>168</v>
      </c>
      <c r="AY1747" s="77">
        <v>120</v>
      </c>
      <c r="AZ1747" s="49">
        <v>22</v>
      </c>
      <c r="BA1747" s="49">
        <v>46.5</v>
      </c>
      <c r="BB1747" s="49">
        <v>20</v>
      </c>
      <c r="BC1747" s="48">
        <v>0.79</v>
      </c>
      <c r="BD1747" s="3" t="s">
        <v>3189</v>
      </c>
      <c r="BE1747" s="412">
        <v>99</v>
      </c>
      <c r="BF1747" s="3" t="s">
        <v>1479</v>
      </c>
      <c r="BG1747" s="412">
        <v>11</v>
      </c>
      <c r="BH1747" s="70">
        <v>25</v>
      </c>
      <c r="BI1747" s="50">
        <v>17.8740157480315</v>
      </c>
      <c r="BJ1747" s="50">
        <v>17.8740157480315</v>
      </c>
      <c r="BK1747" s="50">
        <v>9.8425196850393704</v>
      </c>
      <c r="BL1747" s="357">
        <v>5.1529000000000012E-2</v>
      </c>
      <c r="BM1747" s="5">
        <v>48</v>
      </c>
      <c r="BN1747" s="107" t="s">
        <v>3771</v>
      </c>
      <c r="BO1747" s="46" t="s">
        <v>3891</v>
      </c>
      <c r="BP1747" s="74" t="s">
        <v>3907</v>
      </c>
      <c r="BQ1747" s="44" t="s">
        <v>4615</v>
      </c>
      <c r="BR1747" s="44" t="s">
        <v>3932</v>
      </c>
      <c r="BS1747" s="74" t="s">
        <v>5167</v>
      </c>
      <c r="BT1747" s="74" t="s">
        <v>5168</v>
      </c>
      <c r="BU1747" s="74" t="s">
        <v>4616</v>
      </c>
      <c r="BV1747" s="74" t="s">
        <v>5169</v>
      </c>
      <c r="BW1747" s="74"/>
      <c r="BX1747" s="74"/>
      <c r="BY1747" s="74"/>
      <c r="BZ1747" s="300" t="s">
        <v>6433</v>
      </c>
      <c r="CA1747" s="356" t="s">
        <v>8254</v>
      </c>
      <c r="CB1747" s="300" t="s">
        <v>6435</v>
      </c>
      <c r="CC1747" s="356" t="s">
        <v>8255</v>
      </c>
      <c r="CD1747" s="311" t="str">
        <f t="shared" si="197"/>
        <v>DISCONTINUED - MR401 UTV Beadlock, 15x7, 5+2/+38mm Offset, 4x156, 132mm Centerbore, Titanium - Matte Black Ring, w/ BH-H24100</v>
      </c>
      <c r="CE1747" s="311" t="s">
        <v>3721</v>
      </c>
      <c r="CF1747" s="311" t="s">
        <v>3720</v>
      </c>
      <c r="CG1747" s="300" t="str">
        <f t="shared" si="198"/>
        <v>UTV (4XX)</v>
      </c>
    </row>
    <row r="1748" spans="1:87" s="36" customFormat="1" ht="15" customHeight="1">
      <c r="A1748" s="571">
        <f t="shared" si="199"/>
        <v>1745</v>
      </c>
      <c r="B1748" s="4" t="s">
        <v>84</v>
      </c>
      <c r="C1748" s="92" t="s">
        <v>1055</v>
      </c>
      <c r="D1748" s="5" t="s">
        <v>1114</v>
      </c>
      <c r="E1748" s="72" t="s">
        <v>3266</v>
      </c>
      <c r="F1748" s="84" t="s">
        <v>3266</v>
      </c>
      <c r="G1748" s="83" t="s">
        <v>2097</v>
      </c>
      <c r="H1748" s="83"/>
      <c r="I1748" s="72" t="s">
        <v>1928</v>
      </c>
      <c r="J1748" s="305">
        <v>42736</v>
      </c>
      <c r="K1748" s="417">
        <v>46143</v>
      </c>
      <c r="L1748" s="282" t="s">
        <v>1239</v>
      </c>
      <c r="M1748" s="328">
        <v>446</v>
      </c>
      <c r="N1748" s="85" t="s">
        <v>5844</v>
      </c>
      <c r="O1748" s="409"/>
      <c r="P1748" s="5">
        <v>15</v>
      </c>
      <c r="Q1748" s="70">
        <v>5</v>
      </c>
      <c r="R1748" s="92" t="s">
        <v>1683</v>
      </c>
      <c r="S1748" s="5">
        <v>4</v>
      </c>
      <c r="T1748" s="5">
        <v>156</v>
      </c>
      <c r="U1748" s="5">
        <v>0</v>
      </c>
      <c r="V1748" s="17">
        <v>3</v>
      </c>
      <c r="W1748" s="5" t="s">
        <v>179</v>
      </c>
      <c r="X1748" s="17">
        <v>127</v>
      </c>
      <c r="Y1748" s="39">
        <v>16.98</v>
      </c>
      <c r="Z1748" s="47">
        <v>1600</v>
      </c>
      <c r="AA1748" s="72" t="s">
        <v>5159</v>
      </c>
      <c r="AB1748" s="72" t="s">
        <v>173</v>
      </c>
      <c r="AC1748" s="47" t="s">
        <v>9724</v>
      </c>
      <c r="AD1748" s="2" t="s">
        <v>85</v>
      </c>
      <c r="AE1748" s="46" t="s">
        <v>8675</v>
      </c>
      <c r="AF1748" s="82" t="s">
        <v>85</v>
      </c>
      <c r="AG1748" s="80" t="s">
        <v>85</v>
      </c>
      <c r="AH1748" s="2" t="s">
        <v>85</v>
      </c>
      <c r="AI1748" s="73" t="s">
        <v>85</v>
      </c>
      <c r="AJ1748" s="2" t="s">
        <v>85</v>
      </c>
      <c r="AK1748" s="9" t="s">
        <v>85</v>
      </c>
      <c r="AL1748" s="74" t="s">
        <v>237</v>
      </c>
      <c r="AM1748" s="74" t="s">
        <v>85</v>
      </c>
      <c r="AN1748" s="38" t="s">
        <v>85</v>
      </c>
      <c r="AO1748" s="74" t="s">
        <v>85</v>
      </c>
      <c r="AP1748" s="74">
        <v>14.1</v>
      </c>
      <c r="AQ1748" s="74">
        <v>60</v>
      </c>
      <c r="AR1748" s="74">
        <v>190</v>
      </c>
      <c r="AS1748" s="25">
        <v>0</v>
      </c>
      <c r="AT1748" s="34">
        <v>4</v>
      </c>
      <c r="AU1748" s="34">
        <v>11</v>
      </c>
      <c r="AV1748" s="34">
        <v>17</v>
      </c>
      <c r="AW1748" s="34">
        <v>182</v>
      </c>
      <c r="AX1748" s="34">
        <v>167</v>
      </c>
      <c r="AY1748" s="77" t="s">
        <v>85</v>
      </c>
      <c r="AZ1748" s="49" t="s">
        <v>85</v>
      </c>
      <c r="BA1748" s="49" t="s">
        <v>85</v>
      </c>
      <c r="BB1748" s="49">
        <v>20</v>
      </c>
      <c r="BC1748" s="48">
        <v>0.79</v>
      </c>
      <c r="BD1748" s="3" t="s">
        <v>3190</v>
      </c>
      <c r="BE1748" s="412">
        <v>119</v>
      </c>
      <c r="BF1748" s="3" t="s">
        <v>1479</v>
      </c>
      <c r="BG1748" s="412">
        <v>11</v>
      </c>
      <c r="BH1748" s="70">
        <v>21</v>
      </c>
      <c r="BI1748" s="50">
        <v>17.8740157480315</v>
      </c>
      <c r="BJ1748" s="50">
        <v>17.8740157480315</v>
      </c>
      <c r="BK1748" s="50">
        <v>8.2677165354330704</v>
      </c>
      <c r="BL1748" s="357">
        <v>4.3284360000000008E-2</v>
      </c>
      <c r="BM1748" s="5">
        <v>48</v>
      </c>
      <c r="BN1748" s="107" t="s">
        <v>3771</v>
      </c>
      <c r="BO1748" s="46" t="s">
        <v>3891</v>
      </c>
      <c r="BP1748" s="74" t="s">
        <v>3907</v>
      </c>
      <c r="BQ1748" s="44" t="s">
        <v>4615</v>
      </c>
      <c r="BR1748" s="44" t="s">
        <v>3932</v>
      </c>
      <c r="BS1748" s="74" t="s">
        <v>5164</v>
      </c>
      <c r="BT1748" s="74" t="s">
        <v>4616</v>
      </c>
      <c r="BU1748" s="74"/>
      <c r="BV1748" s="74"/>
      <c r="BW1748" s="74"/>
      <c r="BX1748" s="74"/>
      <c r="BY1748" s="74"/>
      <c r="BZ1748" s="300" t="s">
        <v>8220</v>
      </c>
      <c r="CA1748" s="356" t="s">
        <v>8221</v>
      </c>
      <c r="CB1748" s="341" t="s">
        <v>8218</v>
      </c>
      <c r="CC1748" s="356" t="s">
        <v>8219</v>
      </c>
      <c r="CD1748" s="311" t="str">
        <f t="shared" si="197"/>
        <v>DISCONTINUED - MR401-R UTV Beadlock, 15x5, 2.5+2.5/0mm Offset, 4x156, 127mm Centerbore, Machined - Raw, w/ BH-H24100</v>
      </c>
      <c r="CE1748" s="311" t="s">
        <v>3721</v>
      </c>
      <c r="CF1748" s="311" t="s">
        <v>3720</v>
      </c>
      <c r="CG1748" s="300" t="str">
        <f t="shared" si="198"/>
        <v>UTV (4XX)</v>
      </c>
    </row>
    <row r="1749" spans="1:87" s="36" customFormat="1" ht="15" customHeight="1">
      <c r="A1749" s="571">
        <f t="shared" si="199"/>
        <v>1746</v>
      </c>
      <c r="B1749" s="4" t="s">
        <v>84</v>
      </c>
      <c r="C1749" s="92" t="s">
        <v>1055</v>
      </c>
      <c r="D1749" s="5" t="s">
        <v>5416</v>
      </c>
      <c r="E1749" s="84" t="s">
        <v>10837</v>
      </c>
      <c r="F1749" s="84" t="s">
        <v>10837</v>
      </c>
      <c r="G1749" s="83"/>
      <c r="H1749" s="83"/>
      <c r="I1749" s="72" t="s">
        <v>2613</v>
      </c>
      <c r="J1749" s="305">
        <v>43418.68174284722</v>
      </c>
      <c r="K1749" s="417">
        <v>46143</v>
      </c>
      <c r="L1749" s="282" t="s">
        <v>1239</v>
      </c>
      <c r="M1749" s="328">
        <v>230</v>
      </c>
      <c r="N1749" s="85" t="s">
        <v>5844</v>
      </c>
      <c r="O1749" s="409"/>
      <c r="P1749" s="5">
        <v>15</v>
      </c>
      <c r="Q1749" s="70">
        <v>7</v>
      </c>
      <c r="R1749" s="92" t="s">
        <v>1682</v>
      </c>
      <c r="S1749" s="5">
        <v>4</v>
      </c>
      <c r="T1749" s="5">
        <v>136</v>
      </c>
      <c r="U1749" s="5">
        <v>38</v>
      </c>
      <c r="V1749" s="17">
        <v>5.5</v>
      </c>
      <c r="W1749" s="5" t="s">
        <v>166</v>
      </c>
      <c r="X1749" s="17">
        <v>106.25</v>
      </c>
      <c r="Y1749" s="8">
        <v>16.2</v>
      </c>
      <c r="Z1749" s="47">
        <v>1600</v>
      </c>
      <c r="AA1749" s="72" t="s">
        <v>2165</v>
      </c>
      <c r="AB1749" s="72" t="s">
        <v>2845</v>
      </c>
      <c r="AC1749" s="47" t="s">
        <v>9858</v>
      </c>
      <c r="AD1749" s="2" t="s">
        <v>3945</v>
      </c>
      <c r="AE1749" s="46" t="s">
        <v>8501</v>
      </c>
      <c r="AF1749" s="82">
        <v>22</v>
      </c>
      <c r="AG1749" s="80" t="s">
        <v>85</v>
      </c>
      <c r="AH1749" s="80" t="s">
        <v>85</v>
      </c>
      <c r="AI1749" s="73" t="s">
        <v>85</v>
      </c>
      <c r="AJ1749" s="2" t="s">
        <v>85</v>
      </c>
      <c r="AK1749" s="9" t="s">
        <v>85</v>
      </c>
      <c r="AL1749" s="74" t="s">
        <v>237</v>
      </c>
      <c r="AM1749" s="74" t="s">
        <v>85</v>
      </c>
      <c r="AN1749" s="38" t="s">
        <v>85</v>
      </c>
      <c r="AO1749" s="74" t="s">
        <v>85</v>
      </c>
      <c r="AP1749" s="74">
        <v>14.1</v>
      </c>
      <c r="AQ1749" s="74">
        <v>60</v>
      </c>
      <c r="AR1749" s="74">
        <v>180</v>
      </c>
      <c r="AS1749" s="25">
        <v>0</v>
      </c>
      <c r="AT1749" s="25">
        <v>8</v>
      </c>
      <c r="AU1749" s="25">
        <v>14.7</v>
      </c>
      <c r="AV1749" s="25">
        <v>7</v>
      </c>
      <c r="AW1749" s="25">
        <v>168</v>
      </c>
      <c r="AX1749" s="25">
        <v>166</v>
      </c>
      <c r="AY1749" s="77">
        <v>96</v>
      </c>
      <c r="AZ1749" s="49">
        <v>39</v>
      </c>
      <c r="BA1749" s="49">
        <v>39</v>
      </c>
      <c r="BB1749" s="49">
        <v>58</v>
      </c>
      <c r="BC1749" s="48">
        <v>2.2799999999999998</v>
      </c>
      <c r="BD1749" s="3" t="s">
        <v>85</v>
      </c>
      <c r="BE1749" s="412" t="s">
        <v>85</v>
      </c>
      <c r="BF1749" s="3" t="s">
        <v>85</v>
      </c>
      <c r="BG1749" s="412" t="s">
        <v>85</v>
      </c>
      <c r="BH1749" s="70">
        <v>21</v>
      </c>
      <c r="BI1749" s="50">
        <v>17.8740157480315</v>
      </c>
      <c r="BJ1749" s="50">
        <v>17.8740157480315</v>
      </c>
      <c r="BK1749" s="50">
        <v>9.8425196850393704</v>
      </c>
      <c r="BL1749" s="357">
        <v>5.1529000000000012E-2</v>
      </c>
      <c r="BM1749" s="5">
        <v>48</v>
      </c>
      <c r="BN1749" s="107" t="s">
        <v>3771</v>
      </c>
      <c r="BO1749" s="46" t="s">
        <v>3891</v>
      </c>
      <c r="BP1749" s="74" t="s">
        <v>4730</v>
      </c>
      <c r="BQ1749" s="74" t="s">
        <v>3907</v>
      </c>
      <c r="BR1749" s="74" t="s">
        <v>5142</v>
      </c>
      <c r="BS1749" s="74" t="s">
        <v>2734</v>
      </c>
      <c r="BT1749" s="74" t="s">
        <v>5140</v>
      </c>
      <c r="BU1749" s="74" t="s">
        <v>5141</v>
      </c>
      <c r="BV1749" s="74"/>
      <c r="BW1749" s="74"/>
      <c r="BX1749" s="74"/>
      <c r="BY1749" s="74"/>
      <c r="BZ1749" s="300" t="s">
        <v>6404</v>
      </c>
      <c r="CA1749" s="356" t="s">
        <v>7346</v>
      </c>
      <c r="CB1749" s="300" t="s">
        <v>6408</v>
      </c>
      <c r="CC1749" s="356" t="s">
        <v>7347</v>
      </c>
      <c r="CD1749" s="311" t="str">
        <f t="shared" si="197"/>
        <v>DISCONTINUED - MR409 Bead Grip, 15x7, 5+2/+38mm Offset, 4x136, 106.25mm Centerbore, Matte Black</v>
      </c>
      <c r="CE1749" s="311" t="s">
        <v>3721</v>
      </c>
      <c r="CF1749" s="311" t="s">
        <v>3720</v>
      </c>
      <c r="CG1749" s="300" t="str">
        <f t="shared" si="198"/>
        <v>UTV (4XX)</v>
      </c>
    </row>
    <row r="1750" spans="1:87" s="36" customFormat="1" ht="15" customHeight="1">
      <c r="A1750" s="571">
        <f t="shared" si="199"/>
        <v>1747</v>
      </c>
      <c r="B1750" s="4" t="s">
        <v>84</v>
      </c>
      <c r="C1750" s="92" t="s">
        <v>1055</v>
      </c>
      <c r="D1750" s="5" t="s">
        <v>5416</v>
      </c>
      <c r="E1750" s="84" t="s">
        <v>10838</v>
      </c>
      <c r="F1750" s="84" t="s">
        <v>10838</v>
      </c>
      <c r="G1750" s="83"/>
      <c r="H1750" s="83"/>
      <c r="I1750" s="72" t="s">
        <v>2616</v>
      </c>
      <c r="J1750" s="305">
        <v>43418.682708333334</v>
      </c>
      <c r="K1750" s="417">
        <v>46143</v>
      </c>
      <c r="L1750" s="282" t="s">
        <v>1239</v>
      </c>
      <c r="M1750" s="328">
        <v>230</v>
      </c>
      <c r="N1750" s="85" t="s">
        <v>5844</v>
      </c>
      <c r="O1750" s="409"/>
      <c r="P1750" s="5">
        <v>15</v>
      </c>
      <c r="Q1750" s="70">
        <v>7</v>
      </c>
      <c r="R1750" s="92" t="s">
        <v>1683</v>
      </c>
      <c r="S1750" s="5">
        <v>4</v>
      </c>
      <c r="T1750" s="5">
        <v>156</v>
      </c>
      <c r="U1750" s="5">
        <v>38</v>
      </c>
      <c r="V1750" s="17">
        <v>5.5</v>
      </c>
      <c r="W1750" s="5" t="s">
        <v>166</v>
      </c>
      <c r="X1750" s="17">
        <v>132</v>
      </c>
      <c r="Y1750" s="8">
        <v>15.5</v>
      </c>
      <c r="Z1750" s="47">
        <v>1600</v>
      </c>
      <c r="AA1750" s="72" t="s">
        <v>2597</v>
      </c>
      <c r="AB1750" s="72" t="s">
        <v>2849</v>
      </c>
      <c r="AC1750" s="47" t="s">
        <v>9844</v>
      </c>
      <c r="AD1750" s="2" t="s">
        <v>3942</v>
      </c>
      <c r="AE1750" s="46" t="s">
        <v>8501</v>
      </c>
      <c r="AF1750" s="82">
        <v>22</v>
      </c>
      <c r="AG1750" s="80" t="s">
        <v>85</v>
      </c>
      <c r="AH1750" s="80" t="s">
        <v>85</v>
      </c>
      <c r="AI1750" s="73" t="s">
        <v>85</v>
      </c>
      <c r="AJ1750" s="2" t="s">
        <v>85</v>
      </c>
      <c r="AK1750" s="9" t="s">
        <v>85</v>
      </c>
      <c r="AL1750" s="74" t="s">
        <v>237</v>
      </c>
      <c r="AM1750" s="74" t="s">
        <v>85</v>
      </c>
      <c r="AN1750" s="38" t="s">
        <v>85</v>
      </c>
      <c r="AO1750" s="74" t="s">
        <v>85</v>
      </c>
      <c r="AP1750" s="74">
        <v>14.1</v>
      </c>
      <c r="AQ1750" s="74">
        <v>60</v>
      </c>
      <c r="AR1750" s="74">
        <v>180</v>
      </c>
      <c r="AS1750" s="25">
        <v>0</v>
      </c>
      <c r="AT1750" s="25">
        <v>8</v>
      </c>
      <c r="AU1750" s="25">
        <v>14.7</v>
      </c>
      <c r="AV1750" s="25">
        <v>7</v>
      </c>
      <c r="AW1750" s="25">
        <v>168</v>
      </c>
      <c r="AX1750" s="25">
        <v>166</v>
      </c>
      <c r="AY1750" s="77">
        <v>115</v>
      </c>
      <c r="AZ1750" s="49">
        <v>40</v>
      </c>
      <c r="BA1750" s="49">
        <v>40</v>
      </c>
      <c r="BB1750" s="49">
        <v>58</v>
      </c>
      <c r="BC1750" s="48">
        <v>2.2799999999999998</v>
      </c>
      <c r="BD1750" s="3" t="s">
        <v>85</v>
      </c>
      <c r="BE1750" s="412" t="s">
        <v>85</v>
      </c>
      <c r="BF1750" s="3" t="s">
        <v>85</v>
      </c>
      <c r="BG1750" s="412" t="s">
        <v>85</v>
      </c>
      <c r="BH1750" s="70">
        <v>20</v>
      </c>
      <c r="BI1750" s="50">
        <v>17.8740157480315</v>
      </c>
      <c r="BJ1750" s="50">
        <v>17.8740157480315</v>
      </c>
      <c r="BK1750" s="50">
        <v>9.8425196850393704</v>
      </c>
      <c r="BL1750" s="357">
        <v>5.1529000000000012E-2</v>
      </c>
      <c r="BM1750" s="5">
        <v>48</v>
      </c>
      <c r="BN1750" s="107" t="s">
        <v>3771</v>
      </c>
      <c r="BO1750" s="46" t="s">
        <v>3891</v>
      </c>
      <c r="BP1750" s="74" t="s">
        <v>4730</v>
      </c>
      <c r="BQ1750" s="74" t="s">
        <v>3907</v>
      </c>
      <c r="BR1750" s="74" t="s">
        <v>5142</v>
      </c>
      <c r="BS1750" s="74" t="s">
        <v>2734</v>
      </c>
      <c r="BT1750" s="74" t="s">
        <v>5140</v>
      </c>
      <c r="BU1750" s="74" t="s">
        <v>5141</v>
      </c>
      <c r="BV1750" s="74"/>
      <c r="BW1750" s="74"/>
      <c r="BX1750" s="74"/>
      <c r="BY1750" s="74"/>
      <c r="BZ1750" s="300" t="s">
        <v>6410</v>
      </c>
      <c r="CA1750" s="356" t="s">
        <v>7322</v>
      </c>
      <c r="CB1750" s="300" t="s">
        <v>6412</v>
      </c>
      <c r="CC1750" s="356" t="s">
        <v>7323</v>
      </c>
      <c r="CD1750" s="311" t="str">
        <f t="shared" si="197"/>
        <v>DISCONTINUED - MR409 Bead Grip, 15x7, 5+2/+38mm Offset, 4x156, 132mm Centerbore, Steel Grey</v>
      </c>
      <c r="CE1750" s="311" t="s">
        <v>3721</v>
      </c>
      <c r="CF1750" s="311" t="s">
        <v>3720</v>
      </c>
      <c r="CG1750" s="300" t="str">
        <f t="shared" si="198"/>
        <v>UTV (4XX)</v>
      </c>
    </row>
    <row r="1751" spans="1:87" s="36" customFormat="1" ht="15" customHeight="1">
      <c r="A1751" s="571">
        <f t="shared" si="199"/>
        <v>1748</v>
      </c>
      <c r="B1751" s="4" t="s">
        <v>84</v>
      </c>
      <c r="C1751" s="92" t="s">
        <v>1055</v>
      </c>
      <c r="D1751" s="5" t="s">
        <v>5416</v>
      </c>
      <c r="E1751" s="84" t="s">
        <v>10839</v>
      </c>
      <c r="F1751" s="84" t="s">
        <v>10839</v>
      </c>
      <c r="G1751" s="83"/>
      <c r="H1751" s="83"/>
      <c r="I1751" s="72" t="s">
        <v>6547</v>
      </c>
      <c r="J1751" s="305">
        <v>45062.526397905094</v>
      </c>
      <c r="K1751" s="417">
        <v>46143</v>
      </c>
      <c r="L1751" s="282" t="s">
        <v>1239</v>
      </c>
      <c r="M1751" s="328">
        <v>230</v>
      </c>
      <c r="N1751" s="85" t="s">
        <v>5844</v>
      </c>
      <c r="O1751" s="409"/>
      <c r="P1751" s="5">
        <v>15</v>
      </c>
      <c r="Q1751" s="70">
        <v>7</v>
      </c>
      <c r="R1751" s="92" t="s">
        <v>1756</v>
      </c>
      <c r="S1751" s="5">
        <v>5</v>
      </c>
      <c r="T1751" s="5">
        <v>4.5</v>
      </c>
      <c r="U1751" s="5">
        <v>38</v>
      </c>
      <c r="V1751" s="17">
        <v>5.5</v>
      </c>
      <c r="W1751" s="5" t="s">
        <v>166</v>
      </c>
      <c r="X1751" s="17">
        <v>72</v>
      </c>
      <c r="Y1751" s="8">
        <v>16.309999999999999</v>
      </c>
      <c r="Z1751" s="47">
        <v>1600</v>
      </c>
      <c r="AA1751" s="72" t="s">
        <v>2597</v>
      </c>
      <c r="AB1751" s="72" t="s">
        <v>2849</v>
      </c>
      <c r="AC1751" s="47" t="s">
        <v>10840</v>
      </c>
      <c r="AD1751" s="2" t="s">
        <v>6543</v>
      </c>
      <c r="AE1751" s="46" t="s">
        <v>8501</v>
      </c>
      <c r="AF1751" s="82">
        <v>22</v>
      </c>
      <c r="AG1751" s="80" t="s">
        <v>85</v>
      </c>
      <c r="AH1751" s="80" t="s">
        <v>85</v>
      </c>
      <c r="AI1751" s="73" t="s">
        <v>85</v>
      </c>
      <c r="AJ1751" s="2" t="s">
        <v>85</v>
      </c>
      <c r="AK1751" s="9" t="s">
        <v>85</v>
      </c>
      <c r="AL1751" s="74" t="s">
        <v>237</v>
      </c>
      <c r="AM1751" s="74" t="s">
        <v>85</v>
      </c>
      <c r="AN1751" s="38" t="s">
        <v>85</v>
      </c>
      <c r="AO1751" s="74" t="s">
        <v>85</v>
      </c>
      <c r="AP1751" s="74">
        <v>14.1</v>
      </c>
      <c r="AQ1751" s="74">
        <v>60</v>
      </c>
      <c r="AR1751" s="74">
        <v>180</v>
      </c>
      <c r="AS1751" s="25">
        <v>0</v>
      </c>
      <c r="AT1751" s="25">
        <v>8.1</v>
      </c>
      <c r="AU1751" s="25">
        <v>14.7</v>
      </c>
      <c r="AV1751" s="25">
        <v>7</v>
      </c>
      <c r="AW1751" s="25">
        <v>168</v>
      </c>
      <c r="AX1751" s="25">
        <v>166</v>
      </c>
      <c r="AY1751" s="77">
        <v>68.5</v>
      </c>
      <c r="AZ1751" s="49">
        <v>31.6</v>
      </c>
      <c r="BA1751" s="49">
        <v>43</v>
      </c>
      <c r="BB1751" s="49">
        <v>58</v>
      </c>
      <c r="BC1751" s="48">
        <v>2.2799999999999998</v>
      </c>
      <c r="BD1751" s="3" t="s">
        <v>85</v>
      </c>
      <c r="BE1751" s="412" t="s">
        <v>85</v>
      </c>
      <c r="BF1751" s="3" t="s">
        <v>85</v>
      </c>
      <c r="BG1751" s="412" t="s">
        <v>85</v>
      </c>
      <c r="BH1751" s="70">
        <v>21</v>
      </c>
      <c r="BI1751" s="50">
        <v>17.8740157480315</v>
      </c>
      <c r="BJ1751" s="50">
        <v>17.8740157480315</v>
      </c>
      <c r="BK1751" s="50">
        <v>9.8425196850393704</v>
      </c>
      <c r="BL1751" s="357">
        <v>5.1529000000000012E-2</v>
      </c>
      <c r="BM1751" s="5">
        <v>48</v>
      </c>
      <c r="BN1751" s="107" t="s">
        <v>3771</v>
      </c>
      <c r="BO1751" s="46" t="s">
        <v>3891</v>
      </c>
      <c r="BP1751" s="74" t="s">
        <v>4730</v>
      </c>
      <c r="BQ1751" s="74" t="s">
        <v>3907</v>
      </c>
      <c r="BR1751" s="74" t="s">
        <v>5142</v>
      </c>
      <c r="BS1751" s="74" t="s">
        <v>2734</v>
      </c>
      <c r="BT1751" s="74" t="s">
        <v>5140</v>
      </c>
      <c r="BU1751" s="74" t="s">
        <v>5141</v>
      </c>
      <c r="BV1751" s="74"/>
      <c r="BW1751" s="74"/>
      <c r="BX1751" s="74"/>
      <c r="BY1751" s="74"/>
      <c r="BZ1751" s="300"/>
      <c r="CA1751" s="356"/>
      <c r="CB1751" s="300"/>
      <c r="CC1751" s="356"/>
      <c r="CD1751" s="311" t="str">
        <f t="shared" si="197"/>
        <v>DISCONTINUED - MR409 Bead Grip, 15x7, 5+2/+38mm Offset, 5x4.5, 72mm Centerbore, Steel Grey</v>
      </c>
      <c r="CE1751" s="311" t="s">
        <v>3721</v>
      </c>
      <c r="CF1751" s="311" t="s">
        <v>3720</v>
      </c>
      <c r="CG1751" s="300" t="str">
        <f t="shared" si="198"/>
        <v>UTV (4XX)</v>
      </c>
    </row>
    <row r="1752" spans="1:87" s="36" customFormat="1" ht="15" customHeight="1">
      <c r="A1752" s="571">
        <f t="shared" si="199"/>
        <v>1749</v>
      </c>
      <c r="B1752" s="4" t="s">
        <v>84</v>
      </c>
      <c r="C1752" s="92" t="s">
        <v>1055</v>
      </c>
      <c r="D1752" s="5" t="s">
        <v>5418</v>
      </c>
      <c r="E1752" s="84" t="s">
        <v>10841</v>
      </c>
      <c r="F1752" s="84" t="s">
        <v>10841</v>
      </c>
      <c r="G1752" s="83"/>
      <c r="H1752" s="83"/>
      <c r="I1752" s="72" t="s">
        <v>3331</v>
      </c>
      <c r="J1752" s="299">
        <v>43714</v>
      </c>
      <c r="K1752" s="417">
        <v>46143</v>
      </c>
      <c r="L1752" s="282" t="s">
        <v>1239</v>
      </c>
      <c r="M1752" s="328">
        <v>261</v>
      </c>
      <c r="N1752" s="85" t="s">
        <v>5844</v>
      </c>
      <c r="O1752" s="409"/>
      <c r="P1752" s="5">
        <v>15</v>
      </c>
      <c r="Q1752" s="70">
        <v>10</v>
      </c>
      <c r="R1752" s="92" t="s">
        <v>1682</v>
      </c>
      <c r="S1752" s="5">
        <v>4</v>
      </c>
      <c r="T1752" s="5">
        <v>136</v>
      </c>
      <c r="U1752" s="5">
        <v>25</v>
      </c>
      <c r="V1752" s="17">
        <v>6.4</v>
      </c>
      <c r="W1752" s="5" t="s">
        <v>3243</v>
      </c>
      <c r="X1752" s="17">
        <v>106.25</v>
      </c>
      <c r="Y1752" s="8">
        <v>17.12</v>
      </c>
      <c r="Z1752" s="47">
        <v>1600</v>
      </c>
      <c r="AA1752" s="72" t="s">
        <v>2516</v>
      </c>
      <c r="AB1752" s="72" t="s">
        <v>2850</v>
      </c>
      <c r="AC1752" s="47" t="s">
        <v>9845</v>
      </c>
      <c r="AD1752" s="2" t="s">
        <v>3945</v>
      </c>
      <c r="AE1752" s="46" t="s">
        <v>8501</v>
      </c>
      <c r="AF1752" s="82">
        <v>22</v>
      </c>
      <c r="AG1752" s="80" t="s">
        <v>85</v>
      </c>
      <c r="AH1752" s="80" t="s">
        <v>85</v>
      </c>
      <c r="AI1752" s="80" t="s">
        <v>85</v>
      </c>
      <c r="AJ1752" s="80" t="s">
        <v>85</v>
      </c>
      <c r="AK1752" s="9" t="s">
        <v>85</v>
      </c>
      <c r="AL1752" s="74" t="s">
        <v>237</v>
      </c>
      <c r="AM1752" s="74" t="s">
        <v>85</v>
      </c>
      <c r="AN1752" s="38" t="s">
        <v>85</v>
      </c>
      <c r="AO1752" s="74" t="s">
        <v>85</v>
      </c>
      <c r="AP1752" s="74">
        <v>14.1</v>
      </c>
      <c r="AQ1752" s="74">
        <v>60</v>
      </c>
      <c r="AR1752" s="74">
        <v>180</v>
      </c>
      <c r="AS1752" s="25">
        <v>0</v>
      </c>
      <c r="AT1752" s="25">
        <v>8.9</v>
      </c>
      <c r="AU1752" s="25">
        <v>17.8</v>
      </c>
      <c r="AV1752" s="25">
        <v>13</v>
      </c>
      <c r="AW1752" s="25">
        <v>168</v>
      </c>
      <c r="AX1752" s="25">
        <v>167</v>
      </c>
      <c r="AY1752" s="77">
        <v>96</v>
      </c>
      <c r="AZ1752" s="49">
        <v>40</v>
      </c>
      <c r="BA1752" s="49">
        <v>40</v>
      </c>
      <c r="BB1752" s="49">
        <v>82</v>
      </c>
      <c r="BC1752" s="48">
        <v>3.23</v>
      </c>
      <c r="BD1752" s="3" t="s">
        <v>85</v>
      </c>
      <c r="BE1752" s="412" t="s">
        <v>85</v>
      </c>
      <c r="BF1752" s="3" t="s">
        <v>85</v>
      </c>
      <c r="BG1752" s="412" t="s">
        <v>85</v>
      </c>
      <c r="BH1752" s="70">
        <v>22</v>
      </c>
      <c r="BI1752" s="50">
        <v>17.8740157480315</v>
      </c>
      <c r="BJ1752" s="50">
        <v>17.8740157480315</v>
      </c>
      <c r="BK1752" s="50">
        <v>12.9133858267717</v>
      </c>
      <c r="BL1752" s="357">
        <v>6.7606048000000252E-2</v>
      </c>
      <c r="BM1752" s="5">
        <v>48</v>
      </c>
      <c r="BN1752" s="107" t="s">
        <v>3771</v>
      </c>
      <c r="BO1752" s="46" t="s">
        <v>3891</v>
      </c>
      <c r="BP1752" s="74" t="s">
        <v>4730</v>
      </c>
      <c r="BQ1752" s="74" t="s">
        <v>3907</v>
      </c>
      <c r="BR1752" s="74" t="s">
        <v>5163</v>
      </c>
      <c r="BS1752" s="74" t="s">
        <v>2734</v>
      </c>
      <c r="BT1752" s="74" t="s">
        <v>4116</v>
      </c>
      <c r="BU1752" s="74" t="s">
        <v>5141</v>
      </c>
      <c r="BV1752" s="74"/>
      <c r="BW1752" s="74"/>
      <c r="BX1752" s="74"/>
      <c r="BY1752" s="74"/>
      <c r="BZ1752" s="300" t="s">
        <v>8129</v>
      </c>
      <c r="CA1752" s="356" t="s">
        <v>8128</v>
      </c>
      <c r="CB1752" s="300" t="s">
        <v>8130</v>
      </c>
      <c r="CC1752" s="356" t="s">
        <v>8131</v>
      </c>
      <c r="CD1752" s="311" t="str">
        <f t="shared" si="197"/>
        <v>DISCONTINUED - MR411 Bead Grip, 15x10, 6+4/+25mm Offset, 4x136, 106.25mm Centerbore, Gloss Titanium</v>
      </c>
      <c r="CE1752" s="311" t="s">
        <v>3721</v>
      </c>
      <c r="CF1752" s="311" t="s">
        <v>3720</v>
      </c>
      <c r="CG1752" s="300" t="str">
        <f t="shared" si="198"/>
        <v>UTV (4XX)</v>
      </c>
    </row>
    <row r="1753" spans="1:87" s="36" customFormat="1" ht="15" customHeight="1">
      <c r="A1753" s="571">
        <f t="shared" si="199"/>
        <v>1750</v>
      </c>
      <c r="B1753" s="4" t="s">
        <v>84</v>
      </c>
      <c r="C1753" s="92" t="s">
        <v>1055</v>
      </c>
      <c r="D1753" s="5" t="s">
        <v>5521</v>
      </c>
      <c r="E1753" s="84" t="s">
        <v>10842</v>
      </c>
      <c r="F1753" s="84" t="s">
        <v>10842</v>
      </c>
      <c r="G1753" s="83" t="s">
        <v>1095</v>
      </c>
      <c r="H1753" s="83"/>
      <c r="I1753" s="72" t="s">
        <v>5387</v>
      </c>
      <c r="J1753" s="315">
        <v>44512.448553240742</v>
      </c>
      <c r="K1753" s="417">
        <v>46143</v>
      </c>
      <c r="L1753" s="282" t="s">
        <v>1239</v>
      </c>
      <c r="M1753" s="328">
        <v>734</v>
      </c>
      <c r="N1753" s="85" t="s">
        <v>5844</v>
      </c>
      <c r="O1753" s="409"/>
      <c r="P1753" s="72">
        <v>15</v>
      </c>
      <c r="Q1753" s="70">
        <v>7</v>
      </c>
      <c r="R1753" s="92" t="s">
        <v>1756</v>
      </c>
      <c r="S1753" s="72">
        <v>5</v>
      </c>
      <c r="T1753" s="72">
        <v>4.5</v>
      </c>
      <c r="U1753" s="72">
        <v>38</v>
      </c>
      <c r="V1753" s="72">
        <v>5.57</v>
      </c>
      <c r="W1753" s="72" t="s">
        <v>166</v>
      </c>
      <c r="X1753" s="17">
        <v>70</v>
      </c>
      <c r="Y1753" s="8">
        <v>15.92</v>
      </c>
      <c r="Z1753" s="47">
        <v>1600</v>
      </c>
      <c r="AA1753" s="72" t="s">
        <v>5043</v>
      </c>
      <c r="AB1753" s="72" t="s">
        <v>5052</v>
      </c>
      <c r="AC1753" s="47" t="s">
        <v>10840</v>
      </c>
      <c r="AD1753" s="72" t="s">
        <v>85</v>
      </c>
      <c r="AE1753" s="46" t="s">
        <v>8675</v>
      </c>
      <c r="AF1753" s="82" t="s">
        <v>85</v>
      </c>
      <c r="AG1753" s="72" t="s">
        <v>85</v>
      </c>
      <c r="AH1753" s="72" t="s">
        <v>85</v>
      </c>
      <c r="AI1753" s="72" t="s">
        <v>85</v>
      </c>
      <c r="AJ1753" s="72" t="s">
        <v>85</v>
      </c>
      <c r="AK1753" s="9" t="s">
        <v>85</v>
      </c>
      <c r="AL1753" s="72" t="s">
        <v>237</v>
      </c>
      <c r="AM1753" s="72" t="s">
        <v>85</v>
      </c>
      <c r="AN1753" s="38" t="s">
        <v>85</v>
      </c>
      <c r="AO1753" s="72" t="s">
        <v>85</v>
      </c>
      <c r="AP1753" s="72">
        <v>14</v>
      </c>
      <c r="AQ1753" s="72">
        <v>60</v>
      </c>
      <c r="AR1753" s="72">
        <v>180</v>
      </c>
      <c r="AS1753" s="25">
        <v>0</v>
      </c>
      <c r="AT1753" s="25">
        <v>4.5999999999999996</v>
      </c>
      <c r="AU1753" s="25">
        <v>15</v>
      </c>
      <c r="AV1753" s="25">
        <v>24</v>
      </c>
      <c r="AW1753" s="25">
        <v>182</v>
      </c>
      <c r="AX1753" s="25">
        <v>166.5</v>
      </c>
      <c r="AY1753" s="16" t="s">
        <v>85</v>
      </c>
      <c r="AZ1753" s="49" t="s">
        <v>85</v>
      </c>
      <c r="BA1753" s="49" t="s">
        <v>85</v>
      </c>
      <c r="BB1753" s="49">
        <v>0</v>
      </c>
      <c r="BC1753" s="48">
        <v>0</v>
      </c>
      <c r="BD1753" s="3" t="s">
        <v>5050</v>
      </c>
      <c r="BE1753" s="412">
        <v>189</v>
      </c>
      <c r="BF1753" s="72" t="s">
        <v>1479</v>
      </c>
      <c r="BG1753" s="412">
        <v>11</v>
      </c>
      <c r="BH1753" s="3">
        <v>22</v>
      </c>
      <c r="BI1753" s="50">
        <v>17.8740157480315</v>
      </c>
      <c r="BJ1753" s="50">
        <v>17.8740157480315</v>
      </c>
      <c r="BK1753" s="50">
        <v>9.8425196850393704</v>
      </c>
      <c r="BL1753" s="357">
        <v>5.1529000000000012E-2</v>
      </c>
      <c r="BM1753" s="5">
        <v>48</v>
      </c>
      <c r="BN1753" s="107" t="s">
        <v>3771</v>
      </c>
      <c r="BO1753" s="46" t="s">
        <v>3891</v>
      </c>
      <c r="BP1753" s="74" t="s">
        <v>5191</v>
      </c>
      <c r="BQ1753" s="74" t="s">
        <v>5581</v>
      </c>
      <c r="BR1753" s="74" t="s">
        <v>3932</v>
      </c>
      <c r="BS1753" s="74" t="s">
        <v>5583</v>
      </c>
      <c r="BT1753" s="74" t="s">
        <v>5590</v>
      </c>
      <c r="BU1753" s="74" t="s">
        <v>5591</v>
      </c>
      <c r="BV1753" s="74" t="s">
        <v>5586</v>
      </c>
      <c r="BW1753" s="74" t="s">
        <v>5592</v>
      </c>
      <c r="BX1753" s="74"/>
      <c r="BY1753" s="74"/>
      <c r="BZ1753" s="300"/>
      <c r="CA1753" s="354"/>
      <c r="CB1753" s="300"/>
      <c r="CC1753" s="312"/>
      <c r="CD1753" s="311" t="str">
        <f t="shared" si="197"/>
        <v>DISCONTINUED - MR413 Beadlock, 15x7, 5+2/+38mm Offset, 5x4.5, 70mm Centerbore, Polished, w/ BH-H24100</v>
      </c>
      <c r="CE1753" s="311" t="s">
        <v>3721</v>
      </c>
      <c r="CF1753" s="311" t="s">
        <v>3720</v>
      </c>
      <c r="CG1753" s="300" t="str">
        <f t="shared" si="198"/>
        <v>UTV (4XX)</v>
      </c>
    </row>
    <row r="1754" spans="1:87" s="36" customFormat="1" ht="15" customHeight="1">
      <c r="A1754" s="571">
        <f t="shared" si="199"/>
        <v>1751</v>
      </c>
      <c r="B1754" s="4" t="s">
        <v>84</v>
      </c>
      <c r="C1754" s="92" t="s">
        <v>1055</v>
      </c>
      <c r="D1754" s="5" t="s">
        <v>5521</v>
      </c>
      <c r="E1754" s="84" t="s">
        <v>10843</v>
      </c>
      <c r="F1754" s="84" t="s">
        <v>10843</v>
      </c>
      <c r="G1754" s="83" t="s">
        <v>1095</v>
      </c>
      <c r="H1754" s="83"/>
      <c r="I1754" s="72" t="s">
        <v>5388</v>
      </c>
      <c r="J1754" s="315">
        <v>44512.449097222219</v>
      </c>
      <c r="K1754" s="417">
        <v>46143</v>
      </c>
      <c r="L1754" s="282" t="s">
        <v>1239</v>
      </c>
      <c r="M1754" s="328">
        <v>786</v>
      </c>
      <c r="N1754" s="85" t="s">
        <v>5844</v>
      </c>
      <c r="O1754" s="409"/>
      <c r="P1754" s="72">
        <v>15</v>
      </c>
      <c r="Q1754" s="70">
        <v>10</v>
      </c>
      <c r="R1754" s="92" t="s">
        <v>1756</v>
      </c>
      <c r="S1754" s="72">
        <v>5</v>
      </c>
      <c r="T1754" s="72">
        <v>4.5</v>
      </c>
      <c r="U1754" s="72">
        <v>0</v>
      </c>
      <c r="V1754" s="72">
        <v>5.57</v>
      </c>
      <c r="W1754" s="72" t="s">
        <v>178</v>
      </c>
      <c r="X1754" s="17">
        <v>70</v>
      </c>
      <c r="Y1754" s="8">
        <v>18.170000000000002</v>
      </c>
      <c r="Z1754" s="47">
        <v>1600</v>
      </c>
      <c r="AA1754" s="72" t="s">
        <v>5043</v>
      </c>
      <c r="AB1754" s="72" t="s">
        <v>5052</v>
      </c>
      <c r="AC1754" s="47" t="s">
        <v>10844</v>
      </c>
      <c r="AD1754" s="72" t="s">
        <v>85</v>
      </c>
      <c r="AE1754" s="46" t="s">
        <v>8675</v>
      </c>
      <c r="AF1754" s="82" t="s">
        <v>85</v>
      </c>
      <c r="AG1754" s="72" t="s">
        <v>85</v>
      </c>
      <c r="AH1754" s="72" t="s">
        <v>85</v>
      </c>
      <c r="AI1754" s="72" t="s">
        <v>85</v>
      </c>
      <c r="AJ1754" s="72" t="s">
        <v>85</v>
      </c>
      <c r="AK1754" s="9" t="s">
        <v>85</v>
      </c>
      <c r="AL1754" s="72" t="s">
        <v>237</v>
      </c>
      <c r="AM1754" s="72" t="s">
        <v>85</v>
      </c>
      <c r="AN1754" s="38" t="s">
        <v>85</v>
      </c>
      <c r="AO1754" s="72" t="s">
        <v>85</v>
      </c>
      <c r="AP1754" s="72">
        <v>14</v>
      </c>
      <c r="AQ1754" s="72">
        <v>60</v>
      </c>
      <c r="AR1754" s="72">
        <v>180</v>
      </c>
      <c r="AS1754" s="25">
        <v>1.4</v>
      </c>
      <c r="AT1754" s="25">
        <v>5.9</v>
      </c>
      <c r="AU1754" s="25">
        <v>22</v>
      </c>
      <c r="AV1754" s="25">
        <v>32.9</v>
      </c>
      <c r="AW1754" s="25">
        <v>181</v>
      </c>
      <c r="AX1754" s="25">
        <v>170</v>
      </c>
      <c r="AY1754" s="16" t="s">
        <v>85</v>
      </c>
      <c r="AZ1754" s="49" t="s">
        <v>85</v>
      </c>
      <c r="BA1754" s="49" t="s">
        <v>85</v>
      </c>
      <c r="BB1754" s="72">
        <v>84</v>
      </c>
      <c r="BC1754" s="48">
        <v>3.31</v>
      </c>
      <c r="BD1754" s="3" t="s">
        <v>5050</v>
      </c>
      <c r="BE1754" s="412">
        <v>189</v>
      </c>
      <c r="BF1754" s="72" t="s">
        <v>1479</v>
      </c>
      <c r="BG1754" s="412">
        <v>11</v>
      </c>
      <c r="BH1754" s="3">
        <v>25</v>
      </c>
      <c r="BI1754" s="50">
        <v>17.8740157480315</v>
      </c>
      <c r="BJ1754" s="50">
        <v>17.8740157480315</v>
      </c>
      <c r="BK1754" s="50">
        <v>12.9133858267717</v>
      </c>
      <c r="BL1754" s="357">
        <v>6.7606048000000252E-2</v>
      </c>
      <c r="BM1754" s="72">
        <v>48</v>
      </c>
      <c r="BN1754" s="107" t="s">
        <v>3771</v>
      </c>
      <c r="BO1754" s="72" t="s">
        <v>3891</v>
      </c>
      <c r="BP1754" s="74" t="s">
        <v>5191</v>
      </c>
      <c r="BQ1754" s="74" t="s">
        <v>5581</v>
      </c>
      <c r="BR1754" s="74" t="s">
        <v>3932</v>
      </c>
      <c r="BS1754" s="74" t="s">
        <v>5583</v>
      </c>
      <c r="BT1754" s="74" t="s">
        <v>5590</v>
      </c>
      <c r="BU1754" s="74" t="s">
        <v>5591</v>
      </c>
      <c r="BV1754" s="74" t="s">
        <v>5586</v>
      </c>
      <c r="BW1754" s="74" t="s">
        <v>5592</v>
      </c>
      <c r="BX1754" s="74"/>
      <c r="BY1754" s="74"/>
      <c r="BZ1754" s="300"/>
      <c r="CA1754" s="354"/>
      <c r="CB1754" s="300"/>
      <c r="CC1754" s="312"/>
      <c r="CD1754" s="311" t="str">
        <f t="shared" si="197"/>
        <v>DISCONTINUED - MR413 Beadlock, 15x10, 5+5/0mm Offset, 5x4.5, 70mm Centerbore, Polished, w/ BH-H24100</v>
      </c>
      <c r="CE1754" s="311" t="s">
        <v>3721</v>
      </c>
      <c r="CF1754" s="311" t="s">
        <v>3720</v>
      </c>
      <c r="CG1754" s="300" t="str">
        <f t="shared" si="198"/>
        <v>UTV (4XX)</v>
      </c>
    </row>
    <row r="1755" spans="1:87" s="36" customFormat="1" ht="15" customHeight="1">
      <c r="A1755" s="571">
        <f t="shared" si="199"/>
        <v>1752</v>
      </c>
      <c r="B1755" s="4" t="s">
        <v>84</v>
      </c>
      <c r="C1755" s="92" t="s">
        <v>1055</v>
      </c>
      <c r="D1755" s="5" t="s">
        <v>5528</v>
      </c>
      <c r="E1755" s="84" t="s">
        <v>10845</v>
      </c>
      <c r="F1755" s="84" t="s">
        <v>10845</v>
      </c>
      <c r="G1755" s="83"/>
      <c r="H1755" s="83"/>
      <c r="I1755" s="72" t="s">
        <v>5535</v>
      </c>
      <c r="J1755" s="305">
        <v>44580.366284722222</v>
      </c>
      <c r="K1755" s="417">
        <v>46143</v>
      </c>
      <c r="L1755" s="282" t="s">
        <v>1239</v>
      </c>
      <c r="M1755" s="328">
        <v>251</v>
      </c>
      <c r="N1755" s="85" t="s">
        <v>5844</v>
      </c>
      <c r="O1755" s="409"/>
      <c r="P1755" s="5">
        <v>14</v>
      </c>
      <c r="Q1755" s="70">
        <v>7</v>
      </c>
      <c r="R1755" s="92" t="s">
        <v>1683</v>
      </c>
      <c r="S1755" s="5">
        <v>4</v>
      </c>
      <c r="T1755" s="5">
        <v>156</v>
      </c>
      <c r="U1755" s="5">
        <v>38</v>
      </c>
      <c r="V1755" s="17">
        <v>5.33</v>
      </c>
      <c r="W1755" s="5" t="s">
        <v>166</v>
      </c>
      <c r="X1755" s="17">
        <v>132</v>
      </c>
      <c r="Y1755" s="8">
        <v>15.54</v>
      </c>
      <c r="Z1755" s="47">
        <v>1600</v>
      </c>
      <c r="AA1755" s="72" t="s">
        <v>2165</v>
      </c>
      <c r="AB1755" s="72" t="s">
        <v>2845</v>
      </c>
      <c r="AC1755" s="47" t="s">
        <v>9774</v>
      </c>
      <c r="AD1755" s="2" t="s">
        <v>3942</v>
      </c>
      <c r="AE1755" s="46" t="s">
        <v>8501</v>
      </c>
      <c r="AF1755" s="82">
        <v>22</v>
      </c>
      <c r="AG1755" s="80" t="s">
        <v>85</v>
      </c>
      <c r="AH1755" s="80" t="s">
        <v>85</v>
      </c>
      <c r="AI1755" s="80" t="s">
        <v>85</v>
      </c>
      <c r="AJ1755" s="80" t="s">
        <v>85</v>
      </c>
      <c r="AK1755" s="9" t="s">
        <v>85</v>
      </c>
      <c r="AL1755" s="74" t="s">
        <v>237</v>
      </c>
      <c r="AM1755" s="74" t="s">
        <v>85</v>
      </c>
      <c r="AN1755" s="38" t="s">
        <v>85</v>
      </c>
      <c r="AO1755" s="74" t="s">
        <v>85</v>
      </c>
      <c r="AP1755" s="74">
        <v>14.1</v>
      </c>
      <c r="AQ1755" s="74">
        <v>60</v>
      </c>
      <c r="AR1755" s="74">
        <v>180</v>
      </c>
      <c r="AS1755" s="25">
        <v>0</v>
      </c>
      <c r="AT1755" s="25">
        <v>3.8</v>
      </c>
      <c r="AU1755" s="25">
        <v>8.8000000000000007</v>
      </c>
      <c r="AV1755" s="25">
        <v>0</v>
      </c>
      <c r="AW1755" s="25">
        <v>168</v>
      </c>
      <c r="AX1755" s="25">
        <v>155.69999999999999</v>
      </c>
      <c r="AY1755" s="77">
        <v>125</v>
      </c>
      <c r="AZ1755" s="49">
        <v>47</v>
      </c>
      <c r="BA1755" s="49">
        <v>47</v>
      </c>
      <c r="BB1755" s="49">
        <v>20</v>
      </c>
      <c r="BC1755" s="48">
        <v>0.79</v>
      </c>
      <c r="BD1755" s="3" t="s">
        <v>85</v>
      </c>
      <c r="BE1755" s="412" t="s">
        <v>85</v>
      </c>
      <c r="BF1755" s="3" t="s">
        <v>85</v>
      </c>
      <c r="BG1755" s="412" t="s">
        <v>85</v>
      </c>
      <c r="BH1755" s="70">
        <v>20</v>
      </c>
      <c r="BI1755" s="50">
        <v>16.8503937007874</v>
      </c>
      <c r="BJ1755" s="50">
        <v>16.8503937007874</v>
      </c>
      <c r="BK1755" s="50">
        <v>9.8425196850393704</v>
      </c>
      <c r="BL1755" s="357">
        <v>4.5795999999999983E-2</v>
      </c>
      <c r="BM1755" s="5">
        <v>48</v>
      </c>
      <c r="BN1755" s="107" t="s">
        <v>3771</v>
      </c>
      <c r="BO1755" s="46" t="s">
        <v>3891</v>
      </c>
      <c r="BP1755" s="74" t="s">
        <v>5587</v>
      </c>
      <c r="BQ1755" s="74" t="s">
        <v>3907</v>
      </c>
      <c r="BR1755" s="74" t="s">
        <v>4615</v>
      </c>
      <c r="BS1755" s="74" t="s">
        <v>2734</v>
      </c>
      <c r="BT1755" s="74" t="s">
        <v>4116</v>
      </c>
      <c r="BU1755" s="74" t="s">
        <v>5141</v>
      </c>
      <c r="BV1755" s="74" t="s">
        <v>5586</v>
      </c>
      <c r="BW1755" s="74"/>
      <c r="BX1755" s="74"/>
      <c r="BY1755" s="74"/>
      <c r="BZ1755" s="300" t="s">
        <v>6421</v>
      </c>
      <c r="CA1755" s="356" t="s">
        <v>7336</v>
      </c>
      <c r="CB1755" s="300" t="s">
        <v>6423</v>
      </c>
      <c r="CC1755" s="356" t="s">
        <v>7337</v>
      </c>
      <c r="CD1755" s="311" t="str">
        <f t="shared" si="197"/>
        <v>DISCONTINUED - MR414 Bead Grip, 14x7, 5+2/+38mm Offset, 4x156, 132mm Centerbore, Matte Black</v>
      </c>
      <c r="CE1755" s="311" t="s">
        <v>3721</v>
      </c>
      <c r="CF1755" s="311" t="s">
        <v>3720</v>
      </c>
      <c r="CG1755" s="300" t="str">
        <f t="shared" si="198"/>
        <v>UTV (4XX)</v>
      </c>
    </row>
    <row r="1756" spans="1:87" s="36" customFormat="1" ht="15" customHeight="1">
      <c r="A1756" s="571">
        <f t="shared" si="199"/>
        <v>1753</v>
      </c>
      <c r="B1756" s="4" t="s">
        <v>84</v>
      </c>
      <c r="C1756" s="92" t="s">
        <v>1055</v>
      </c>
      <c r="D1756" s="5" t="s">
        <v>5809</v>
      </c>
      <c r="E1756" s="84" t="s">
        <v>10846</v>
      </c>
      <c r="F1756" s="84" t="s">
        <v>10846</v>
      </c>
      <c r="G1756" s="83" t="s">
        <v>1095</v>
      </c>
      <c r="H1756" s="83"/>
      <c r="I1756" s="346">
        <v>191682031212</v>
      </c>
      <c r="J1756" s="305">
        <v>44753.493368055555</v>
      </c>
      <c r="K1756" s="417">
        <v>46143</v>
      </c>
      <c r="L1756" s="282" t="s">
        <v>1239</v>
      </c>
      <c r="M1756" s="328">
        <v>461</v>
      </c>
      <c r="N1756" s="85" t="s">
        <v>5844</v>
      </c>
      <c r="O1756" s="409"/>
      <c r="P1756" s="5">
        <v>15</v>
      </c>
      <c r="Q1756" s="70">
        <v>10</v>
      </c>
      <c r="R1756" s="92" t="s">
        <v>1682</v>
      </c>
      <c r="S1756" s="5">
        <v>4</v>
      </c>
      <c r="T1756" s="5">
        <v>136</v>
      </c>
      <c r="U1756" s="5">
        <v>25</v>
      </c>
      <c r="V1756" s="17">
        <v>6.25</v>
      </c>
      <c r="W1756" s="5" t="s">
        <v>3243</v>
      </c>
      <c r="X1756" s="17">
        <v>106</v>
      </c>
      <c r="Y1756" s="8">
        <v>23.42</v>
      </c>
      <c r="Z1756" s="47">
        <v>1600</v>
      </c>
      <c r="AA1756" s="72" t="s">
        <v>5966</v>
      </c>
      <c r="AB1756" s="72" t="s">
        <v>6652</v>
      </c>
      <c r="AC1756" s="47" t="s">
        <v>9845</v>
      </c>
      <c r="AD1756" s="2" t="s">
        <v>2600</v>
      </c>
      <c r="AE1756" s="46" t="s">
        <v>8501</v>
      </c>
      <c r="AF1756" s="82">
        <v>22</v>
      </c>
      <c r="AG1756" s="80" t="s">
        <v>85</v>
      </c>
      <c r="AH1756" s="80" t="s">
        <v>85</v>
      </c>
      <c r="AI1756" s="80" t="s">
        <v>85</v>
      </c>
      <c r="AJ1756" s="80" t="s">
        <v>85</v>
      </c>
      <c r="AK1756" s="9" t="s">
        <v>85</v>
      </c>
      <c r="AL1756" s="74" t="s">
        <v>237</v>
      </c>
      <c r="AM1756" s="74" t="s">
        <v>85</v>
      </c>
      <c r="AN1756" s="38" t="s">
        <v>85</v>
      </c>
      <c r="AO1756" s="74" t="s">
        <v>85</v>
      </c>
      <c r="AP1756" s="74">
        <v>14.1</v>
      </c>
      <c r="AQ1756" s="74">
        <v>60</v>
      </c>
      <c r="AR1756" s="74">
        <v>180</v>
      </c>
      <c r="AS1756" s="25">
        <v>0</v>
      </c>
      <c r="AT1756" s="25">
        <v>13</v>
      </c>
      <c r="AU1756" s="25">
        <v>21</v>
      </c>
      <c r="AV1756" s="25">
        <v>24.6</v>
      </c>
      <c r="AW1756" s="25">
        <v>179</v>
      </c>
      <c r="AX1756" s="25">
        <v>175</v>
      </c>
      <c r="AY1756" s="77">
        <v>104</v>
      </c>
      <c r="AZ1756" s="49">
        <v>48</v>
      </c>
      <c r="BA1756" s="49">
        <v>48</v>
      </c>
      <c r="BB1756" s="49">
        <v>53</v>
      </c>
      <c r="BC1756" s="48">
        <v>2.09</v>
      </c>
      <c r="BD1756" s="3" t="s">
        <v>5810</v>
      </c>
      <c r="BE1756" s="412">
        <v>189</v>
      </c>
      <c r="BF1756" s="3" t="s">
        <v>6453</v>
      </c>
      <c r="BG1756" s="412">
        <v>18</v>
      </c>
      <c r="BH1756" s="70">
        <v>29</v>
      </c>
      <c r="BI1756" s="50">
        <v>17.8740157480315</v>
      </c>
      <c r="BJ1756" s="50">
        <v>17.8740157480315</v>
      </c>
      <c r="BK1756" s="50">
        <v>12.9133858267717</v>
      </c>
      <c r="BL1756" s="357">
        <v>6.7606048000000252E-2</v>
      </c>
      <c r="BM1756" s="5">
        <v>48</v>
      </c>
      <c r="BN1756" s="107" t="s">
        <v>3771</v>
      </c>
      <c r="BO1756" s="46" t="s">
        <v>3891</v>
      </c>
      <c r="BP1756" s="74" t="s">
        <v>3907</v>
      </c>
      <c r="BQ1756" s="74" t="s">
        <v>6595</v>
      </c>
      <c r="BR1756" s="74" t="s">
        <v>3932</v>
      </c>
      <c r="BS1756" s="74" t="s">
        <v>6596</v>
      </c>
      <c r="BT1756" s="74" t="s">
        <v>5583</v>
      </c>
      <c r="BU1756" s="74" t="s">
        <v>6597</v>
      </c>
      <c r="BV1756" s="74" t="s">
        <v>6598</v>
      </c>
      <c r="BW1756" s="74" t="s">
        <v>5586</v>
      </c>
      <c r="BX1756" s="74"/>
      <c r="BY1756" s="74"/>
      <c r="BZ1756" s="300" t="s">
        <v>8206</v>
      </c>
      <c r="CA1756" s="356" t="s">
        <v>8207</v>
      </c>
      <c r="CB1756" s="300" t="s">
        <v>8204</v>
      </c>
      <c r="CC1756" s="356" t="s">
        <v>8205</v>
      </c>
      <c r="CD1756" s="311" t="str">
        <f t="shared" si="197"/>
        <v>DISCONTINUED - MR415 Beadlock, 15x10, 6+4/+25mm Offset, 4x136, 106mm Centerbore, Matte Black - Gloss Black Ring, w/ BH-H24100-BZ</v>
      </c>
      <c r="CE1756" s="311" t="s">
        <v>3721</v>
      </c>
      <c r="CF1756" s="311" t="s">
        <v>3720</v>
      </c>
      <c r="CG1756" s="300" t="str">
        <f t="shared" si="198"/>
        <v>UTV (4XX)</v>
      </c>
    </row>
    <row r="1757" spans="1:87" s="36" customFormat="1" ht="15" customHeight="1">
      <c r="A1757" s="571">
        <f t="shared" si="199"/>
        <v>1754</v>
      </c>
      <c r="B1757" s="4" t="s">
        <v>84</v>
      </c>
      <c r="C1757" s="92" t="s">
        <v>1055</v>
      </c>
      <c r="D1757" s="5" t="s">
        <v>5809</v>
      </c>
      <c r="E1757" s="84" t="s">
        <v>10847</v>
      </c>
      <c r="F1757" s="84" t="s">
        <v>10847</v>
      </c>
      <c r="G1757" s="83" t="s">
        <v>1095</v>
      </c>
      <c r="H1757" s="83"/>
      <c r="I1757" s="346">
        <v>191682033568</v>
      </c>
      <c r="J1757" s="305">
        <v>44886.558506944442</v>
      </c>
      <c r="K1757" s="417">
        <v>46143</v>
      </c>
      <c r="L1757" s="282" t="s">
        <v>1239</v>
      </c>
      <c r="M1757" s="328">
        <v>461</v>
      </c>
      <c r="N1757" s="85" t="s">
        <v>5844</v>
      </c>
      <c r="O1757" s="409"/>
      <c r="P1757" s="5">
        <v>15</v>
      </c>
      <c r="Q1757" s="70">
        <v>10</v>
      </c>
      <c r="R1757" s="92" t="s">
        <v>1682</v>
      </c>
      <c r="S1757" s="5">
        <v>4</v>
      </c>
      <c r="T1757" s="5">
        <v>136</v>
      </c>
      <c r="U1757" s="5">
        <v>25</v>
      </c>
      <c r="V1757" s="17">
        <v>6.25</v>
      </c>
      <c r="W1757" s="5" t="s">
        <v>3243</v>
      </c>
      <c r="X1757" s="17">
        <v>106</v>
      </c>
      <c r="Y1757" s="8">
        <v>23.42</v>
      </c>
      <c r="Z1757" s="47">
        <v>1600</v>
      </c>
      <c r="AA1757" s="72" t="s">
        <v>5971</v>
      </c>
      <c r="AB1757" s="72" t="s">
        <v>5559</v>
      </c>
      <c r="AC1757" s="47" t="s">
        <v>9845</v>
      </c>
      <c r="AD1757" s="2" t="s">
        <v>2600</v>
      </c>
      <c r="AE1757" s="46" t="s">
        <v>8501</v>
      </c>
      <c r="AF1757" s="82">
        <v>22</v>
      </c>
      <c r="AG1757" s="80" t="s">
        <v>85</v>
      </c>
      <c r="AH1757" s="80" t="s">
        <v>85</v>
      </c>
      <c r="AI1757" s="80" t="s">
        <v>85</v>
      </c>
      <c r="AJ1757" s="80" t="s">
        <v>85</v>
      </c>
      <c r="AK1757" s="9" t="s">
        <v>85</v>
      </c>
      <c r="AL1757" s="74" t="s">
        <v>237</v>
      </c>
      <c r="AM1757" s="74" t="s">
        <v>85</v>
      </c>
      <c r="AN1757" s="38" t="s">
        <v>85</v>
      </c>
      <c r="AO1757" s="74" t="s">
        <v>85</v>
      </c>
      <c r="AP1757" s="74">
        <v>14.1</v>
      </c>
      <c r="AQ1757" s="74">
        <v>60</v>
      </c>
      <c r="AR1757" s="74">
        <v>180</v>
      </c>
      <c r="AS1757" s="25">
        <v>0</v>
      </c>
      <c r="AT1757" s="25">
        <v>13</v>
      </c>
      <c r="AU1757" s="25">
        <v>21</v>
      </c>
      <c r="AV1757" s="25">
        <v>24.6</v>
      </c>
      <c r="AW1757" s="25">
        <v>179</v>
      </c>
      <c r="AX1757" s="25">
        <v>175</v>
      </c>
      <c r="AY1757" s="77">
        <v>104</v>
      </c>
      <c r="AZ1757" s="49">
        <v>48</v>
      </c>
      <c r="BA1757" s="49">
        <v>48</v>
      </c>
      <c r="BB1757" s="49">
        <v>53</v>
      </c>
      <c r="BC1757" s="48">
        <v>2.09</v>
      </c>
      <c r="BD1757" s="3" t="s">
        <v>5967</v>
      </c>
      <c r="BE1757" s="412">
        <v>189</v>
      </c>
      <c r="BF1757" s="3" t="s">
        <v>6453</v>
      </c>
      <c r="BG1757" s="412">
        <v>18</v>
      </c>
      <c r="BH1757" s="70">
        <v>29</v>
      </c>
      <c r="BI1757" s="50">
        <v>17.8740157480315</v>
      </c>
      <c r="BJ1757" s="50">
        <v>17.8740157480315</v>
      </c>
      <c r="BK1757" s="50">
        <v>12.9133858267717</v>
      </c>
      <c r="BL1757" s="357">
        <v>6.7606048000000252E-2</v>
      </c>
      <c r="BM1757" s="5">
        <v>48</v>
      </c>
      <c r="BN1757" s="107" t="s">
        <v>3771</v>
      </c>
      <c r="BO1757" s="46" t="s">
        <v>3891</v>
      </c>
      <c r="BP1757" s="74" t="s">
        <v>3907</v>
      </c>
      <c r="BQ1757" s="74" t="s">
        <v>6595</v>
      </c>
      <c r="BR1757" s="74" t="s">
        <v>3932</v>
      </c>
      <c r="BS1757" s="74" t="s">
        <v>6596</v>
      </c>
      <c r="BT1757" s="74" t="s">
        <v>5583</v>
      </c>
      <c r="BU1757" s="74" t="s">
        <v>6597</v>
      </c>
      <c r="BV1757" s="74" t="s">
        <v>6598</v>
      </c>
      <c r="BW1757" s="74" t="s">
        <v>5586</v>
      </c>
      <c r="BX1757" s="74"/>
      <c r="BY1757" s="74"/>
      <c r="BZ1757" s="300" t="s">
        <v>8188</v>
      </c>
      <c r="CA1757" s="356" t="s">
        <v>8189</v>
      </c>
      <c r="CB1757" s="300" t="s">
        <v>8190</v>
      </c>
      <c r="CC1757" s="356" t="s">
        <v>8191</v>
      </c>
      <c r="CD1757" s="311" t="str">
        <f t="shared" si="197"/>
        <v>DISCONTINUED - MR415 Beadlock, 15x10, 6+4/+25mm Offset, 4x136, 106mm Centerbore, Graphite - Gloss Graphite Ring, w/ BH-H24100-BZ</v>
      </c>
      <c r="CE1757" s="311" t="s">
        <v>3721</v>
      </c>
      <c r="CF1757" s="311" t="s">
        <v>3720</v>
      </c>
      <c r="CG1757" s="300" t="str">
        <f t="shared" si="198"/>
        <v>UTV (4XX)</v>
      </c>
    </row>
    <row r="1758" spans="1:87" s="36" customFormat="1" ht="15" customHeight="1">
      <c r="A1758" s="571">
        <f t="shared" si="199"/>
        <v>1755</v>
      </c>
      <c r="B1758" s="92" t="s">
        <v>84</v>
      </c>
      <c r="C1758" s="92" t="s">
        <v>1056</v>
      </c>
      <c r="D1758" s="3" t="s">
        <v>4352</v>
      </c>
      <c r="E1758" s="84" t="s">
        <v>10848</v>
      </c>
      <c r="F1758" s="84" t="s">
        <v>10848</v>
      </c>
      <c r="G1758" s="83" t="s">
        <v>1095</v>
      </c>
      <c r="H1758" s="83"/>
      <c r="I1758" s="72" t="s">
        <v>4286</v>
      </c>
      <c r="J1758" s="306">
        <v>44062.528078703705</v>
      </c>
      <c r="K1758" s="417">
        <v>46143</v>
      </c>
      <c r="L1758" s="282" t="s">
        <v>1239</v>
      </c>
      <c r="M1758" s="328">
        <v>576</v>
      </c>
      <c r="N1758" s="85" t="s">
        <v>5844</v>
      </c>
      <c r="O1758" s="409"/>
      <c r="P1758" s="3">
        <v>17</v>
      </c>
      <c r="Q1758" s="8">
        <v>9</v>
      </c>
      <c r="R1758" s="92" t="s">
        <v>1692</v>
      </c>
      <c r="S1758" s="3">
        <v>5</v>
      </c>
      <c r="T1758" s="3">
        <v>5</v>
      </c>
      <c r="U1758" s="3">
        <v>-38</v>
      </c>
      <c r="V1758" s="16">
        <v>3.5</v>
      </c>
      <c r="W1758" s="93" t="s">
        <v>85</v>
      </c>
      <c r="X1758" s="16">
        <v>71.5</v>
      </c>
      <c r="Y1758" s="8">
        <v>35.68</v>
      </c>
      <c r="Z1758" s="47">
        <v>3600</v>
      </c>
      <c r="AA1758" s="72" t="s">
        <v>2169</v>
      </c>
      <c r="AB1758" s="72" t="s">
        <v>2847</v>
      </c>
      <c r="AC1758" s="47" t="s">
        <v>10849</v>
      </c>
      <c r="AD1758" s="2" t="s">
        <v>4343</v>
      </c>
      <c r="AE1758" s="46" t="s">
        <v>8502</v>
      </c>
      <c r="AF1758" s="82">
        <v>22</v>
      </c>
      <c r="AG1758" s="80" t="s">
        <v>85</v>
      </c>
      <c r="AH1758" s="74" t="s">
        <v>1792</v>
      </c>
      <c r="AI1758" s="73" t="s">
        <v>85</v>
      </c>
      <c r="AJ1758" s="2" t="s">
        <v>85</v>
      </c>
      <c r="AK1758" s="9" t="s">
        <v>85</v>
      </c>
      <c r="AL1758" s="92" t="s">
        <v>1013</v>
      </c>
      <c r="AM1758" s="74" t="s">
        <v>85</v>
      </c>
      <c r="AN1758" s="38" t="s">
        <v>85</v>
      </c>
      <c r="AO1758" s="74" t="s">
        <v>85</v>
      </c>
      <c r="AP1758" s="74">
        <v>16</v>
      </c>
      <c r="AQ1758" s="74">
        <v>60</v>
      </c>
      <c r="AR1758" s="74">
        <v>160</v>
      </c>
      <c r="AS1758" s="34">
        <v>8</v>
      </c>
      <c r="AT1758" s="34">
        <v>25</v>
      </c>
      <c r="AU1758" s="34">
        <v>53</v>
      </c>
      <c r="AV1758" s="34">
        <v>65</v>
      </c>
      <c r="AW1758" s="34">
        <v>209</v>
      </c>
      <c r="AX1758" s="34">
        <v>204</v>
      </c>
      <c r="AY1758" s="77">
        <v>60</v>
      </c>
      <c r="AZ1758" s="49">
        <v>60</v>
      </c>
      <c r="BA1758" s="49">
        <v>60</v>
      </c>
      <c r="BB1758" s="49">
        <v>45</v>
      </c>
      <c r="BC1758" s="48">
        <v>1.77</v>
      </c>
      <c r="BD1758" s="74" t="s">
        <v>1493</v>
      </c>
      <c r="BE1758" s="412">
        <v>219</v>
      </c>
      <c r="BF1758" s="3" t="s">
        <v>1480</v>
      </c>
      <c r="BG1758" s="412">
        <v>11</v>
      </c>
      <c r="BH1758" s="70">
        <v>42</v>
      </c>
      <c r="BI1758" s="50">
        <v>20.4724409448819</v>
      </c>
      <c r="BJ1758" s="50">
        <v>20.4724409448819</v>
      </c>
      <c r="BK1758" s="50">
        <v>12.4409448818898</v>
      </c>
      <c r="BL1758" s="357">
        <v>8.5446400000000311E-2</v>
      </c>
      <c r="BM1758" s="73">
        <v>36</v>
      </c>
      <c r="BN1758" s="107" t="s">
        <v>3771</v>
      </c>
      <c r="BO1758" s="46" t="s">
        <v>3891</v>
      </c>
      <c r="BP1758" s="74" t="s">
        <v>3907</v>
      </c>
      <c r="BQ1758" s="74" t="s">
        <v>4615</v>
      </c>
      <c r="BR1758" s="74" t="s">
        <v>5180</v>
      </c>
      <c r="BS1758" s="74" t="s">
        <v>3932</v>
      </c>
      <c r="BT1758" s="74" t="s">
        <v>4616</v>
      </c>
      <c r="BU1758" s="74" t="s">
        <v>4451</v>
      </c>
      <c r="BV1758" s="74" t="s">
        <v>4101</v>
      </c>
      <c r="BW1758" s="74"/>
      <c r="BX1758" s="74"/>
      <c r="BY1758" s="74"/>
      <c r="BZ1758" s="300"/>
      <c r="CA1758" s="356"/>
      <c r="CB1758" s="300"/>
      <c r="CC1758" s="312"/>
      <c r="CD1758" s="311" t="str">
        <f t="shared" si="197"/>
        <v>DISCONTINUED - MR105 V3, 17x9, -38mm Offset, 5x5, 71.5mm Centerbore, Gold, w/ BH-H24125</v>
      </c>
      <c r="CE1758" s="311" t="s">
        <v>3721</v>
      </c>
      <c r="CF1758" s="311" t="s">
        <v>3720</v>
      </c>
      <c r="CG1758" s="300" t="str">
        <f t="shared" si="198"/>
        <v>RACE (1XX)</v>
      </c>
      <c r="CI1758" s="343"/>
    </row>
    <row r="1759" spans="1:87" s="36" customFormat="1" ht="15" customHeight="1">
      <c r="A1759" s="571">
        <f t="shared" si="199"/>
        <v>1756</v>
      </c>
      <c r="B1759" s="92" t="s">
        <v>84</v>
      </c>
      <c r="C1759" s="92" t="s">
        <v>1056</v>
      </c>
      <c r="D1759" s="3" t="s">
        <v>3928</v>
      </c>
      <c r="E1759" s="84" t="s">
        <v>10850</v>
      </c>
      <c r="F1759" s="84" t="s">
        <v>10850</v>
      </c>
      <c r="G1759" s="83"/>
      <c r="H1759" s="83"/>
      <c r="I1759" s="71" t="s">
        <v>3360</v>
      </c>
      <c r="J1759" s="306">
        <v>43714</v>
      </c>
      <c r="K1759" s="417">
        <v>46143</v>
      </c>
      <c r="L1759" s="282" t="s">
        <v>1239</v>
      </c>
      <c r="M1759" s="328">
        <v>419</v>
      </c>
      <c r="N1759" s="85" t="s">
        <v>5844</v>
      </c>
      <c r="O1759" s="409"/>
      <c r="P1759" s="3">
        <v>16</v>
      </c>
      <c r="Q1759" s="8">
        <v>7</v>
      </c>
      <c r="R1759" s="92" t="s">
        <v>1089</v>
      </c>
      <c r="S1759" s="74">
        <v>6</v>
      </c>
      <c r="T1759" s="3">
        <v>5.5</v>
      </c>
      <c r="U1759" s="3">
        <v>25</v>
      </c>
      <c r="V1759" s="16">
        <v>5.2</v>
      </c>
      <c r="W1759" s="93" t="s">
        <v>85</v>
      </c>
      <c r="X1759" s="16">
        <v>106.25</v>
      </c>
      <c r="Y1759" s="8">
        <v>29.1</v>
      </c>
      <c r="Z1759" s="47">
        <v>4000</v>
      </c>
      <c r="AA1759" s="72" t="s">
        <v>2516</v>
      </c>
      <c r="AB1759" s="72" t="s">
        <v>2850</v>
      </c>
      <c r="AC1759" s="47" t="s">
        <v>10851</v>
      </c>
      <c r="AD1759" s="3" t="s">
        <v>85</v>
      </c>
      <c r="AE1759" s="46" t="s">
        <v>8675</v>
      </c>
      <c r="AF1759" s="82" t="s">
        <v>85</v>
      </c>
      <c r="AG1759" s="80" t="s">
        <v>85</v>
      </c>
      <c r="AH1759" s="3" t="s">
        <v>85</v>
      </c>
      <c r="AI1759" s="73" t="s">
        <v>85</v>
      </c>
      <c r="AJ1759" s="2" t="s">
        <v>85</v>
      </c>
      <c r="AK1759" s="9" t="s">
        <v>85</v>
      </c>
      <c r="AL1759" s="74" t="s">
        <v>236</v>
      </c>
      <c r="AM1759" s="74" t="s">
        <v>85</v>
      </c>
      <c r="AN1759" s="38" t="s">
        <v>85</v>
      </c>
      <c r="AO1759" s="74" t="s">
        <v>85</v>
      </c>
      <c r="AP1759" s="74">
        <v>16</v>
      </c>
      <c r="AQ1759" s="74">
        <v>60</v>
      </c>
      <c r="AR1759" s="74">
        <v>175</v>
      </c>
      <c r="AS1759" s="34">
        <v>3</v>
      </c>
      <c r="AT1759" s="34">
        <v>50</v>
      </c>
      <c r="AU1759" s="34">
        <v>58</v>
      </c>
      <c r="AV1759" s="34">
        <v>55</v>
      </c>
      <c r="AW1759" s="34">
        <v>191</v>
      </c>
      <c r="AX1759" s="34">
        <v>182</v>
      </c>
      <c r="AY1759" s="77" t="s">
        <v>85</v>
      </c>
      <c r="AZ1759" s="49" t="s">
        <v>85</v>
      </c>
      <c r="BA1759" s="49" t="s">
        <v>85</v>
      </c>
      <c r="BB1759" s="49">
        <v>0</v>
      </c>
      <c r="BC1759" s="48">
        <v>0</v>
      </c>
      <c r="BD1759" s="3" t="s">
        <v>85</v>
      </c>
      <c r="BE1759" s="412" t="s">
        <v>85</v>
      </c>
      <c r="BF1759" s="3" t="s">
        <v>85</v>
      </c>
      <c r="BG1759" s="412" t="s">
        <v>85</v>
      </c>
      <c r="BH1759" s="70">
        <v>34</v>
      </c>
      <c r="BI1759" s="50">
        <v>19.09</v>
      </c>
      <c r="BJ1759" s="50">
        <v>19.09</v>
      </c>
      <c r="BK1759" s="50">
        <v>10.24</v>
      </c>
      <c r="BL1759" s="357">
        <v>6.1152323564527607E-2</v>
      </c>
      <c r="BM1759" s="73">
        <v>36</v>
      </c>
      <c r="BN1759" s="107" t="s">
        <v>3771</v>
      </c>
      <c r="BO1759" s="46" t="s">
        <v>3891</v>
      </c>
      <c r="BP1759" s="44" t="s">
        <v>4730</v>
      </c>
      <c r="BQ1759" s="44" t="s">
        <v>3931</v>
      </c>
      <c r="BR1759" s="44" t="s">
        <v>5173</v>
      </c>
      <c r="BS1759" s="44" t="s">
        <v>2734</v>
      </c>
      <c r="BT1759" s="44" t="s">
        <v>3932</v>
      </c>
      <c r="BU1759" s="74" t="s">
        <v>3933</v>
      </c>
      <c r="BV1759" s="74"/>
      <c r="BW1759" s="74"/>
      <c r="BX1759" s="74"/>
      <c r="BY1759" s="74"/>
      <c r="BZ1759" s="325" t="s">
        <v>8434</v>
      </c>
      <c r="CA1759" s="356" t="s">
        <v>8435</v>
      </c>
      <c r="CB1759" s="325" t="s">
        <v>8436</v>
      </c>
      <c r="CC1759" s="356" t="s">
        <v>8437</v>
      </c>
      <c r="CD1759" s="311" t="str">
        <f t="shared" si="197"/>
        <v>DISCONTINUED - MR107, 16x7, +25mm Offset, 6x5.5, 106.25mm Centerbore, Gloss Titanium</v>
      </c>
      <c r="CE1759" s="311" t="s">
        <v>3721</v>
      </c>
      <c r="CF1759" s="311" t="s">
        <v>3720</v>
      </c>
      <c r="CG1759" s="300" t="str">
        <f t="shared" si="198"/>
        <v>RACE (1XX)</v>
      </c>
    </row>
    <row r="1760" spans="1:87" s="36" customFormat="1" ht="15" customHeight="1">
      <c r="A1760" s="571">
        <f t="shared" si="199"/>
        <v>1757</v>
      </c>
      <c r="B1760" s="3" t="s">
        <v>84</v>
      </c>
      <c r="C1760" s="92" t="s">
        <v>1060</v>
      </c>
      <c r="D1760" s="74" t="s">
        <v>907</v>
      </c>
      <c r="E1760" s="84" t="s">
        <v>10852</v>
      </c>
      <c r="F1760" s="84" t="s">
        <v>10852</v>
      </c>
      <c r="G1760" s="83" t="s">
        <v>2095</v>
      </c>
      <c r="H1760" s="83"/>
      <c r="I1760" s="71" t="s">
        <v>945</v>
      </c>
      <c r="J1760" s="305">
        <v>42736</v>
      </c>
      <c r="K1760" s="417">
        <v>46143</v>
      </c>
      <c r="L1760" s="282" t="s">
        <v>1239</v>
      </c>
      <c r="M1760" s="328">
        <v>469</v>
      </c>
      <c r="N1760" s="85" t="s">
        <v>5844</v>
      </c>
      <c r="O1760" s="409"/>
      <c r="P1760" s="74">
        <v>20</v>
      </c>
      <c r="Q1760" s="76">
        <v>12</v>
      </c>
      <c r="R1760" s="92" t="s">
        <v>1699</v>
      </c>
      <c r="S1760" s="74">
        <v>8</v>
      </c>
      <c r="T1760" s="74">
        <v>6.5</v>
      </c>
      <c r="U1760" s="74">
        <v>-52</v>
      </c>
      <c r="V1760" s="77">
        <v>4.5</v>
      </c>
      <c r="W1760" s="93" t="s">
        <v>85</v>
      </c>
      <c r="X1760" s="77">
        <v>121.3</v>
      </c>
      <c r="Y1760" s="76">
        <v>44.84</v>
      </c>
      <c r="Z1760" s="47">
        <v>3640</v>
      </c>
      <c r="AA1760" s="81" t="s">
        <v>2165</v>
      </c>
      <c r="AB1760" s="72" t="s">
        <v>2845</v>
      </c>
      <c r="AC1760" s="47" t="s">
        <v>9788</v>
      </c>
      <c r="AD1760" s="74" t="s">
        <v>1577</v>
      </c>
      <c r="AE1760" s="46" t="s">
        <v>8502</v>
      </c>
      <c r="AF1760" s="82">
        <v>33</v>
      </c>
      <c r="AG1760" s="73" t="s">
        <v>85</v>
      </c>
      <c r="AH1760" s="3" t="s">
        <v>1787</v>
      </c>
      <c r="AI1760" s="73" t="s">
        <v>85</v>
      </c>
      <c r="AJ1760" s="92" t="s">
        <v>1826</v>
      </c>
      <c r="AK1760" s="9">
        <v>1.1000000000000001</v>
      </c>
      <c r="AL1760" s="92" t="s">
        <v>236</v>
      </c>
      <c r="AM1760" s="74" t="s">
        <v>1633</v>
      </c>
      <c r="AN1760" s="38">
        <v>3.3000000000000003</v>
      </c>
      <c r="AO1760" s="74">
        <v>116.7</v>
      </c>
      <c r="AP1760" s="75">
        <v>16.2</v>
      </c>
      <c r="AQ1760" s="75">
        <v>60</v>
      </c>
      <c r="AR1760" s="74">
        <v>170</v>
      </c>
      <c r="AS1760" s="34">
        <v>3</v>
      </c>
      <c r="AT1760" s="34">
        <v>3</v>
      </c>
      <c r="AU1760" s="34">
        <v>23</v>
      </c>
      <c r="AV1760" s="34">
        <v>37</v>
      </c>
      <c r="AW1760" s="34">
        <v>246</v>
      </c>
      <c r="AX1760" s="94">
        <v>241</v>
      </c>
      <c r="AY1760" s="77">
        <v>124</v>
      </c>
      <c r="AZ1760" s="49">
        <v>108.5</v>
      </c>
      <c r="BA1760" s="49">
        <v>108.5</v>
      </c>
      <c r="BB1760" s="49">
        <v>125</v>
      </c>
      <c r="BC1760" s="48">
        <v>4.92</v>
      </c>
      <c r="BD1760" s="3" t="s">
        <v>85</v>
      </c>
      <c r="BE1760" s="412" t="s">
        <v>85</v>
      </c>
      <c r="BF1760" s="3" t="s">
        <v>85</v>
      </c>
      <c r="BG1760" s="412" t="s">
        <v>85</v>
      </c>
      <c r="BH1760" s="70">
        <v>51</v>
      </c>
      <c r="BI1760" s="50">
        <v>23.228346456692901</v>
      </c>
      <c r="BJ1760" s="50">
        <v>23.228346456692901</v>
      </c>
      <c r="BK1760" s="50">
        <v>14.96</v>
      </c>
      <c r="BL1760" s="357">
        <v>0.13227243039999984</v>
      </c>
      <c r="BM1760" s="408">
        <v>20</v>
      </c>
      <c r="BN1760" s="107" t="s">
        <v>3771</v>
      </c>
      <c r="BO1760" s="46" t="s">
        <v>3891</v>
      </c>
      <c r="BP1760" s="74" t="s">
        <v>3907</v>
      </c>
      <c r="BQ1760" s="74" t="s">
        <v>4615</v>
      </c>
      <c r="BR1760" s="74" t="s">
        <v>5198</v>
      </c>
      <c r="BS1760" s="74" t="s">
        <v>5199</v>
      </c>
      <c r="BT1760" s="74" t="s">
        <v>4451</v>
      </c>
      <c r="BU1760" s="74" t="s">
        <v>4101</v>
      </c>
      <c r="BV1760" s="74" t="s">
        <v>3909</v>
      </c>
      <c r="BW1760" s="74"/>
      <c r="BX1760" s="74"/>
      <c r="BY1760" s="74"/>
      <c r="BZ1760" s="300" t="s">
        <v>8091</v>
      </c>
      <c r="CA1760" s="356" t="s">
        <v>8095</v>
      </c>
      <c r="CB1760" s="300" t="s">
        <v>8096</v>
      </c>
      <c r="CC1760" s="356" t="s">
        <v>8097</v>
      </c>
      <c r="CD1760" s="311" t="str">
        <f t="shared" si="197"/>
        <v>DISCONTINUED - MR605 NV, 20x12, -52mm Offset, 8x6.5, 121.3mm Centerbore, Matte Black</v>
      </c>
      <c r="CE1760" s="311" t="s">
        <v>3721</v>
      </c>
      <c r="CF1760" s="311" t="s">
        <v>3720</v>
      </c>
      <c r="CG1760" s="300" t="str">
        <f t="shared" si="198"/>
        <v>DISCO (6XX)</v>
      </c>
    </row>
    <row r="1761" spans="1:85" s="36" customFormat="1" ht="15" customHeight="1">
      <c r="A1761" s="571">
        <f t="shared" si="199"/>
        <v>1758</v>
      </c>
      <c r="B1761" s="3" t="s">
        <v>84</v>
      </c>
      <c r="C1761" s="92" t="s">
        <v>1247</v>
      </c>
      <c r="D1761" s="74" t="s">
        <v>5481</v>
      </c>
      <c r="E1761" s="129" t="s">
        <v>10853</v>
      </c>
      <c r="F1761" s="84" t="s">
        <v>10853</v>
      </c>
      <c r="G1761" s="83"/>
      <c r="H1761" s="83"/>
      <c r="I1761" s="81" t="s">
        <v>6648</v>
      </c>
      <c r="J1761" s="102">
        <v>45128.425861747688</v>
      </c>
      <c r="K1761" s="417">
        <v>46143</v>
      </c>
      <c r="L1761" s="282" t="s">
        <v>1239</v>
      </c>
      <c r="M1761" s="328">
        <v>366</v>
      </c>
      <c r="N1761" s="85" t="s">
        <v>5844</v>
      </c>
      <c r="O1761" s="409"/>
      <c r="P1761" s="74">
        <v>17</v>
      </c>
      <c r="Q1761" s="74">
        <v>8.5</v>
      </c>
      <c r="R1761" s="92" t="s">
        <v>1697</v>
      </c>
      <c r="S1761" s="74">
        <v>6</v>
      </c>
      <c r="T1761" s="74">
        <v>135</v>
      </c>
      <c r="U1761" s="74">
        <v>0</v>
      </c>
      <c r="V1761" s="77">
        <v>4.75</v>
      </c>
      <c r="W1761" s="93" t="s">
        <v>85</v>
      </c>
      <c r="X1761" s="77">
        <v>87</v>
      </c>
      <c r="Y1761" s="76">
        <v>31.6</v>
      </c>
      <c r="Z1761" s="47">
        <v>2650</v>
      </c>
      <c r="AA1761" s="81" t="s">
        <v>5147</v>
      </c>
      <c r="AB1761" s="72" t="s">
        <v>173</v>
      </c>
      <c r="AC1761" s="47" t="s">
        <v>9716</v>
      </c>
      <c r="AD1761" s="74" t="s">
        <v>7162</v>
      </c>
      <c r="AE1761" s="46" t="s">
        <v>8501</v>
      </c>
      <c r="AF1761" s="82">
        <v>22</v>
      </c>
      <c r="AG1761" s="80" t="s">
        <v>85</v>
      </c>
      <c r="AH1761" s="73" t="s">
        <v>85</v>
      </c>
      <c r="AI1761" s="73" t="s">
        <v>85</v>
      </c>
      <c r="AJ1761" s="73" t="s">
        <v>85</v>
      </c>
      <c r="AK1761" s="9" t="s">
        <v>85</v>
      </c>
      <c r="AL1761" s="92" t="s">
        <v>236</v>
      </c>
      <c r="AM1761" s="74" t="s">
        <v>85</v>
      </c>
      <c r="AN1761" s="38" t="s">
        <v>85</v>
      </c>
      <c r="AO1761" s="74" t="s">
        <v>85</v>
      </c>
      <c r="AP1761" s="75">
        <v>16.2</v>
      </c>
      <c r="AQ1761" s="75">
        <v>60</v>
      </c>
      <c r="AR1761" s="74">
        <v>173</v>
      </c>
      <c r="AS1761" s="34">
        <v>3</v>
      </c>
      <c r="AT1761" s="34">
        <v>16</v>
      </c>
      <c r="AU1761" s="34">
        <v>43</v>
      </c>
      <c r="AV1761" s="34">
        <v>50.6</v>
      </c>
      <c r="AW1761" s="34">
        <v>208</v>
      </c>
      <c r="AX1761" s="34">
        <v>204.5</v>
      </c>
      <c r="AY1761" s="384">
        <v>82.6</v>
      </c>
      <c r="AZ1761" s="382">
        <v>35.93</v>
      </c>
      <c r="BA1761" s="382">
        <v>44.19</v>
      </c>
      <c r="BB1761" s="49">
        <v>46</v>
      </c>
      <c r="BC1761" s="48">
        <v>1.81</v>
      </c>
      <c r="BD1761" s="3" t="s">
        <v>85</v>
      </c>
      <c r="BE1761" s="412" t="s">
        <v>85</v>
      </c>
      <c r="BF1761" s="3" t="s">
        <v>85</v>
      </c>
      <c r="BG1761" s="412" t="s">
        <v>85</v>
      </c>
      <c r="BH1761" s="70">
        <v>37</v>
      </c>
      <c r="BI1761" s="50">
        <v>20.236220472440898</v>
      </c>
      <c r="BJ1761" s="50">
        <v>20.236220472440898</v>
      </c>
      <c r="BK1761" s="50">
        <v>11.417322834645701</v>
      </c>
      <c r="BL1761" s="357">
        <v>7.6616839999999839E-2</v>
      </c>
      <c r="BM1761" s="73">
        <v>36</v>
      </c>
      <c r="BN1761" s="107" t="s">
        <v>10367</v>
      </c>
      <c r="BO1761" s="46" t="s">
        <v>3891</v>
      </c>
      <c r="BP1761" s="74" t="s">
        <v>4730</v>
      </c>
      <c r="BQ1761" s="74" t="s">
        <v>3907</v>
      </c>
      <c r="BR1761" s="74" t="s">
        <v>5139</v>
      </c>
      <c r="BS1761" s="74" t="s">
        <v>2734</v>
      </c>
      <c r="BT1761" s="74" t="s">
        <v>5140</v>
      </c>
      <c r="BU1761" s="74" t="s">
        <v>5141</v>
      </c>
      <c r="BV1761" s="89" t="s">
        <v>5127</v>
      </c>
      <c r="BW1761" s="74" t="s">
        <v>4101</v>
      </c>
      <c r="BX1761" s="74" t="s">
        <v>3909</v>
      </c>
      <c r="BY1761" s="74"/>
      <c r="BZ1761" s="300" t="s">
        <v>8296</v>
      </c>
      <c r="CA1761" s="356" t="s">
        <v>8297</v>
      </c>
      <c r="CB1761" s="300" t="s">
        <v>8298</v>
      </c>
      <c r="CC1761" s="356" t="s">
        <v>8299</v>
      </c>
      <c r="CD1761" s="311" t="str">
        <f t="shared" si="197"/>
        <v>DISCONTINUED - MR701 Bead Grip, 17x8.5, 0mm Offset, 6x135, 87mm Centerbore, Machined - Clear Coat</v>
      </c>
      <c r="CE1761" s="311" t="s">
        <v>3721</v>
      </c>
      <c r="CF1761" s="311" t="s">
        <v>3720</v>
      </c>
      <c r="CG1761" s="300" t="str">
        <f t="shared" si="198"/>
        <v>TRAIL (7XX)</v>
      </c>
    </row>
    <row r="1762" spans="1:85" s="36" customFormat="1" ht="15" customHeight="1">
      <c r="A1762" s="571">
        <f t="shared" si="199"/>
        <v>1759</v>
      </c>
      <c r="B1762" s="3" t="s">
        <v>84</v>
      </c>
      <c r="C1762" s="92" t="s">
        <v>1247</v>
      </c>
      <c r="D1762" s="74" t="s">
        <v>5484</v>
      </c>
      <c r="E1762" s="84" t="s">
        <v>10854</v>
      </c>
      <c r="F1762" s="84" t="s">
        <v>10854</v>
      </c>
      <c r="G1762" s="83"/>
      <c r="H1762" s="83"/>
      <c r="I1762" s="81" t="s">
        <v>4620</v>
      </c>
      <c r="J1762" s="305">
        <v>44244</v>
      </c>
      <c r="K1762" s="417">
        <v>46143</v>
      </c>
      <c r="L1762" s="282" t="s">
        <v>1239</v>
      </c>
      <c r="M1762" s="328">
        <v>335</v>
      </c>
      <c r="N1762" s="85" t="s">
        <v>5844</v>
      </c>
      <c r="O1762" s="409"/>
      <c r="P1762" s="74">
        <v>16</v>
      </c>
      <c r="Q1762" s="76">
        <v>6.5</v>
      </c>
      <c r="R1762" s="92" t="s">
        <v>4506</v>
      </c>
      <c r="S1762" s="74">
        <v>6</v>
      </c>
      <c r="T1762" s="74">
        <v>180</v>
      </c>
      <c r="U1762" s="74">
        <v>90</v>
      </c>
      <c r="V1762" s="77">
        <v>7.28</v>
      </c>
      <c r="W1762" s="93" t="s">
        <v>85</v>
      </c>
      <c r="X1762" s="77">
        <v>138.9</v>
      </c>
      <c r="Y1762" s="76">
        <v>25.47</v>
      </c>
      <c r="Z1762" s="47">
        <v>3300</v>
      </c>
      <c r="AA1762" s="81" t="s">
        <v>2516</v>
      </c>
      <c r="AB1762" s="71" t="s">
        <v>2850</v>
      </c>
      <c r="AC1762" s="47" t="s">
        <v>9919</v>
      </c>
      <c r="AD1762" s="74" t="s">
        <v>3940</v>
      </c>
      <c r="AE1762" s="46" t="s">
        <v>8501</v>
      </c>
      <c r="AF1762" s="82">
        <v>22</v>
      </c>
      <c r="AG1762" s="80" t="s">
        <v>85</v>
      </c>
      <c r="AH1762" s="14" t="s">
        <v>85</v>
      </c>
      <c r="AI1762" s="14" t="s">
        <v>85</v>
      </c>
      <c r="AJ1762" s="14" t="s">
        <v>85</v>
      </c>
      <c r="AK1762" s="9" t="s">
        <v>85</v>
      </c>
      <c r="AL1762" s="92" t="s">
        <v>236</v>
      </c>
      <c r="AM1762" s="74" t="s">
        <v>85</v>
      </c>
      <c r="AN1762" s="38" t="s">
        <v>85</v>
      </c>
      <c r="AO1762" s="3" t="s">
        <v>85</v>
      </c>
      <c r="AP1762" s="74">
        <v>15.5</v>
      </c>
      <c r="AQ1762" s="74">
        <v>0</v>
      </c>
      <c r="AR1762" s="74">
        <v>230</v>
      </c>
      <c r="AS1762" s="34">
        <v>0</v>
      </c>
      <c r="AT1762" s="34">
        <v>0</v>
      </c>
      <c r="AU1762" s="34">
        <v>0</v>
      </c>
      <c r="AV1762" s="34">
        <v>0</v>
      </c>
      <c r="AW1762" s="34">
        <v>175</v>
      </c>
      <c r="AX1762" s="34">
        <v>117</v>
      </c>
      <c r="AY1762" s="384">
        <v>82.61</v>
      </c>
      <c r="AZ1762" s="382">
        <v>31.84</v>
      </c>
      <c r="BA1762" s="382">
        <v>31.84</v>
      </c>
      <c r="BB1762" s="49">
        <v>0</v>
      </c>
      <c r="BC1762" s="48">
        <v>0</v>
      </c>
      <c r="BD1762" s="3" t="s">
        <v>85</v>
      </c>
      <c r="BE1762" s="412" t="s">
        <v>85</v>
      </c>
      <c r="BF1762" s="3" t="s">
        <v>85</v>
      </c>
      <c r="BG1762" s="412" t="s">
        <v>85</v>
      </c>
      <c r="BH1762" s="70">
        <v>31</v>
      </c>
      <c r="BI1762" s="50">
        <v>18.307086614173201</v>
      </c>
      <c r="BJ1762" s="50">
        <v>18.307086614173201</v>
      </c>
      <c r="BK1762" s="50">
        <v>10.196850393700799</v>
      </c>
      <c r="BL1762" s="357">
        <v>5.6002274999999879E-2</v>
      </c>
      <c r="BM1762" s="73">
        <v>36</v>
      </c>
      <c r="BN1762" s="107" t="s">
        <v>3771</v>
      </c>
      <c r="BO1762" s="46" t="s">
        <v>3891</v>
      </c>
      <c r="BP1762" s="74" t="s">
        <v>4730</v>
      </c>
      <c r="BQ1762" s="74" t="s">
        <v>3907</v>
      </c>
      <c r="BR1762" s="74" t="s">
        <v>4615</v>
      </c>
      <c r="BS1762" s="74" t="s">
        <v>2734</v>
      </c>
      <c r="BT1762" s="74" t="s">
        <v>4116</v>
      </c>
      <c r="BU1762" s="74" t="s">
        <v>5141</v>
      </c>
      <c r="BV1762" s="74" t="s">
        <v>5127</v>
      </c>
      <c r="BW1762" s="74" t="s">
        <v>4101</v>
      </c>
      <c r="BX1762" s="74" t="s">
        <v>3909</v>
      </c>
      <c r="BY1762" s="74"/>
      <c r="BZ1762" s="300" t="s">
        <v>8322</v>
      </c>
      <c r="CA1762" s="356" t="s">
        <v>8323</v>
      </c>
      <c r="CB1762" s="300" t="s">
        <v>8324</v>
      </c>
      <c r="CC1762" s="356" t="s">
        <v>8325</v>
      </c>
      <c r="CD1762" s="311" t="str">
        <f t="shared" si="197"/>
        <v>DISCONTINUED - MR703 Bead Grip, 16x6.5, +90mm Offset, 6x180, 138.9mm Centerbore, Gloss Titanium</v>
      </c>
      <c r="CE1762" s="311" t="s">
        <v>3721</v>
      </c>
      <c r="CF1762" s="311" t="s">
        <v>3720</v>
      </c>
      <c r="CG1762" s="300" t="str">
        <f t="shared" si="198"/>
        <v>TRAIL (7XX)</v>
      </c>
    </row>
    <row r="1763" spans="1:85" s="36" customFormat="1" ht="15" customHeight="1">
      <c r="A1763" s="571">
        <f t="shared" si="199"/>
        <v>1760</v>
      </c>
      <c r="B1763" s="13" t="s">
        <v>84</v>
      </c>
      <c r="C1763" s="97" t="s">
        <v>1247</v>
      </c>
      <c r="D1763" s="75" t="s">
        <v>6665</v>
      </c>
      <c r="E1763" s="84" t="s">
        <v>10855</v>
      </c>
      <c r="F1763" s="84" t="s">
        <v>10855</v>
      </c>
      <c r="G1763" s="83"/>
      <c r="H1763" s="83"/>
      <c r="I1763" s="72" t="s">
        <v>7505</v>
      </c>
      <c r="J1763" s="102">
        <v>45497.648553240739</v>
      </c>
      <c r="K1763" s="417">
        <v>46143</v>
      </c>
      <c r="L1763" s="282" t="s">
        <v>1239</v>
      </c>
      <c r="M1763" s="328">
        <v>366</v>
      </c>
      <c r="N1763" s="85" t="s">
        <v>5844</v>
      </c>
      <c r="O1763" s="409"/>
      <c r="P1763" s="75">
        <v>17</v>
      </c>
      <c r="Q1763" s="8">
        <v>8.5</v>
      </c>
      <c r="R1763" s="92" t="s">
        <v>1697</v>
      </c>
      <c r="S1763" s="75">
        <v>6</v>
      </c>
      <c r="T1763" s="75">
        <v>135</v>
      </c>
      <c r="U1763" s="75">
        <v>25</v>
      </c>
      <c r="V1763" s="16">
        <v>5.7</v>
      </c>
      <c r="W1763" s="95" t="s">
        <v>85</v>
      </c>
      <c r="X1763" s="68">
        <v>87</v>
      </c>
      <c r="Y1763" s="39">
        <v>30.577999999999999</v>
      </c>
      <c r="Z1763" s="47">
        <v>2650</v>
      </c>
      <c r="AA1763" s="43" t="s">
        <v>4122</v>
      </c>
      <c r="AB1763" s="72" t="s">
        <v>2845</v>
      </c>
      <c r="AC1763" s="47" t="s">
        <v>9808</v>
      </c>
      <c r="AD1763" s="74" t="s">
        <v>3940</v>
      </c>
      <c r="AE1763" s="46" t="s">
        <v>8501</v>
      </c>
      <c r="AF1763" s="82">
        <v>22</v>
      </c>
      <c r="AG1763" s="14" t="s">
        <v>85</v>
      </c>
      <c r="AH1763" s="9" t="s">
        <v>85</v>
      </c>
      <c r="AI1763" s="9" t="s">
        <v>85</v>
      </c>
      <c r="AJ1763" s="14" t="s">
        <v>85</v>
      </c>
      <c r="AK1763" s="9" t="s">
        <v>85</v>
      </c>
      <c r="AL1763" s="92" t="s">
        <v>237</v>
      </c>
      <c r="AM1763" s="75" t="s">
        <v>85</v>
      </c>
      <c r="AN1763" s="38" t="s">
        <v>85</v>
      </c>
      <c r="AO1763" s="75" t="s">
        <v>85</v>
      </c>
      <c r="AP1763" s="75">
        <v>16.2</v>
      </c>
      <c r="AQ1763" s="75">
        <v>60</v>
      </c>
      <c r="AR1763" s="75">
        <v>175</v>
      </c>
      <c r="AS1763" s="34">
        <v>3.9</v>
      </c>
      <c r="AT1763" s="34">
        <v>19.2</v>
      </c>
      <c r="AU1763" s="25">
        <v>30.9</v>
      </c>
      <c r="AV1763" s="34">
        <v>34.5</v>
      </c>
      <c r="AW1763" s="25">
        <v>210</v>
      </c>
      <c r="AX1763" s="67">
        <v>200</v>
      </c>
      <c r="AY1763" s="384">
        <v>103.35</v>
      </c>
      <c r="AZ1763" s="382">
        <v>32.43</v>
      </c>
      <c r="BA1763" s="382">
        <v>40.549999999999997</v>
      </c>
      <c r="BB1763" s="49">
        <v>43</v>
      </c>
      <c r="BC1763" s="48">
        <v>1.69</v>
      </c>
      <c r="BD1763" s="13" t="s">
        <v>85</v>
      </c>
      <c r="BE1763" s="412" t="s">
        <v>85</v>
      </c>
      <c r="BF1763" s="13" t="s">
        <v>85</v>
      </c>
      <c r="BG1763" s="412" t="s">
        <v>85</v>
      </c>
      <c r="BH1763" s="70">
        <v>36</v>
      </c>
      <c r="BI1763" s="50">
        <v>20.236220472440898</v>
      </c>
      <c r="BJ1763" s="50">
        <v>20.236220472440898</v>
      </c>
      <c r="BK1763" s="50">
        <v>11.417322834645701</v>
      </c>
      <c r="BL1763" s="357">
        <v>7.6616839999999839E-2</v>
      </c>
      <c r="BM1763" s="73">
        <v>36</v>
      </c>
      <c r="BN1763" s="107" t="s">
        <v>3771</v>
      </c>
      <c r="BO1763" s="46" t="s">
        <v>3891</v>
      </c>
      <c r="BP1763" s="74" t="s">
        <v>4730</v>
      </c>
      <c r="BQ1763" s="74" t="s">
        <v>3907</v>
      </c>
      <c r="BR1763" s="74" t="s">
        <v>10140</v>
      </c>
      <c r="BS1763" s="74" t="s">
        <v>10141</v>
      </c>
      <c r="BT1763" s="74" t="s">
        <v>4116</v>
      </c>
      <c r="BU1763" s="74" t="s">
        <v>10142</v>
      </c>
      <c r="BV1763" s="74" t="s">
        <v>5127</v>
      </c>
      <c r="BW1763" s="74" t="s">
        <v>4101</v>
      </c>
      <c r="BX1763" s="74" t="s">
        <v>3909</v>
      </c>
      <c r="BY1763" s="74" t="s">
        <v>6577</v>
      </c>
      <c r="BZ1763" s="334" t="s">
        <v>8402</v>
      </c>
      <c r="CA1763" s="364" t="s">
        <v>8403</v>
      </c>
      <c r="CB1763" s="337" t="s">
        <v>8404</v>
      </c>
      <c r="CC1763" s="364" t="s">
        <v>8405</v>
      </c>
      <c r="CD1763" s="311" t="str">
        <f t="shared" si="197"/>
        <v>DISCONTINUED - MR708 Bead Grip, 17x8.5, +25mm Offset, 6x135, 87mm Centerbore, Gloss Black</v>
      </c>
      <c r="CE1763" s="311" t="s">
        <v>3721</v>
      </c>
      <c r="CF1763" s="311" t="s">
        <v>3720</v>
      </c>
      <c r="CG1763" s="300" t="str">
        <f t="shared" si="198"/>
        <v>TRAIL (7XX)</v>
      </c>
    </row>
    <row r="1764" spans="1:85" s="36" customFormat="1" ht="15" customHeight="1">
      <c r="A1764" s="571">
        <f t="shared" si="199"/>
        <v>1761</v>
      </c>
      <c r="B1764" s="13" t="s">
        <v>84</v>
      </c>
      <c r="C1764" s="97" t="s">
        <v>1247</v>
      </c>
      <c r="D1764" s="75" t="s">
        <v>6665</v>
      </c>
      <c r="E1764" s="84" t="s">
        <v>10856</v>
      </c>
      <c r="F1764" s="84" t="s">
        <v>10856</v>
      </c>
      <c r="G1764" s="83"/>
      <c r="H1764" s="83"/>
      <c r="I1764" s="72" t="s">
        <v>6718</v>
      </c>
      <c r="J1764" s="102">
        <v>45195.447939814818</v>
      </c>
      <c r="K1764" s="417">
        <v>46143</v>
      </c>
      <c r="L1764" s="282" t="s">
        <v>1239</v>
      </c>
      <c r="M1764" s="328">
        <v>387</v>
      </c>
      <c r="N1764" s="85" t="s">
        <v>5844</v>
      </c>
      <c r="O1764" s="409"/>
      <c r="P1764" s="75">
        <v>17</v>
      </c>
      <c r="Q1764" s="8">
        <v>8.5</v>
      </c>
      <c r="R1764" s="92" t="s">
        <v>1700</v>
      </c>
      <c r="S1764" s="75">
        <v>8</v>
      </c>
      <c r="T1764" s="75">
        <v>170</v>
      </c>
      <c r="U1764" s="75">
        <v>0</v>
      </c>
      <c r="V1764" s="77">
        <v>4.72</v>
      </c>
      <c r="W1764" s="95" t="s">
        <v>85</v>
      </c>
      <c r="X1764" s="68">
        <v>130.81</v>
      </c>
      <c r="Y1764" s="39">
        <v>31.526103492437493</v>
      </c>
      <c r="Z1764" s="47">
        <v>3640</v>
      </c>
      <c r="AA1764" s="43" t="s">
        <v>4122</v>
      </c>
      <c r="AB1764" s="72" t="s">
        <v>2845</v>
      </c>
      <c r="AC1764" s="47" t="s">
        <v>9626</v>
      </c>
      <c r="AD1764" s="74" t="s">
        <v>3943</v>
      </c>
      <c r="AE1764" s="46" t="s">
        <v>8503</v>
      </c>
      <c r="AF1764" s="82">
        <v>33</v>
      </c>
      <c r="AG1764" s="14" t="s">
        <v>85</v>
      </c>
      <c r="AH1764" s="9" t="s">
        <v>85</v>
      </c>
      <c r="AI1764" s="9" t="s">
        <v>2863</v>
      </c>
      <c r="AJ1764" s="14" t="s">
        <v>85</v>
      </c>
      <c r="AK1764" s="9" t="s">
        <v>85</v>
      </c>
      <c r="AL1764" s="92" t="s">
        <v>237</v>
      </c>
      <c r="AM1764" s="75" t="s">
        <v>85</v>
      </c>
      <c r="AN1764" s="38" t="s">
        <v>85</v>
      </c>
      <c r="AO1764" s="75" t="s">
        <v>85</v>
      </c>
      <c r="AP1764" s="75">
        <v>16.2</v>
      </c>
      <c r="AQ1764" s="75">
        <v>60</v>
      </c>
      <c r="AR1764" s="75">
        <v>200</v>
      </c>
      <c r="AS1764" s="34">
        <v>0</v>
      </c>
      <c r="AT1764" s="34">
        <v>0</v>
      </c>
      <c r="AU1764" s="25">
        <v>32.6</v>
      </c>
      <c r="AV1764" s="34">
        <v>54.7</v>
      </c>
      <c r="AW1764" s="25">
        <v>210.4</v>
      </c>
      <c r="AX1764" s="67">
        <v>207.3</v>
      </c>
      <c r="AY1764" s="384">
        <v>128</v>
      </c>
      <c r="AZ1764" s="382">
        <v>103.9</v>
      </c>
      <c r="BA1764" s="382">
        <v>107</v>
      </c>
      <c r="BB1764" s="49">
        <v>32</v>
      </c>
      <c r="BC1764" s="48">
        <v>1.26</v>
      </c>
      <c r="BD1764" s="13" t="s">
        <v>85</v>
      </c>
      <c r="BE1764" s="412" t="s">
        <v>85</v>
      </c>
      <c r="BF1764" s="13" t="s">
        <v>85</v>
      </c>
      <c r="BG1764" s="412" t="s">
        <v>85</v>
      </c>
      <c r="BH1764" s="70">
        <v>37</v>
      </c>
      <c r="BI1764" s="50">
        <v>20.236220472440898</v>
      </c>
      <c r="BJ1764" s="50">
        <v>20.236220472440898</v>
      </c>
      <c r="BK1764" s="50">
        <v>11.417322834645701</v>
      </c>
      <c r="BL1764" s="357">
        <v>7.6616839999999839E-2</v>
      </c>
      <c r="BM1764" s="73">
        <v>36</v>
      </c>
      <c r="BN1764" s="107" t="s">
        <v>10367</v>
      </c>
      <c r="BO1764" s="46" t="s">
        <v>3891</v>
      </c>
      <c r="BP1764" s="74" t="s">
        <v>4730</v>
      </c>
      <c r="BQ1764" s="74" t="s">
        <v>3907</v>
      </c>
      <c r="BR1764" s="74" t="s">
        <v>10140</v>
      </c>
      <c r="BS1764" s="74" t="s">
        <v>10141</v>
      </c>
      <c r="BT1764" s="74" t="s">
        <v>4116</v>
      </c>
      <c r="BU1764" s="74" t="s">
        <v>10142</v>
      </c>
      <c r="BV1764" s="74" t="s">
        <v>5127</v>
      </c>
      <c r="BW1764" s="74" t="s">
        <v>4101</v>
      </c>
      <c r="BX1764" s="74" t="s">
        <v>3909</v>
      </c>
      <c r="BY1764" s="74" t="s">
        <v>6577</v>
      </c>
      <c r="BZ1764" s="334" t="s">
        <v>8398</v>
      </c>
      <c r="CA1764" s="364" t="s">
        <v>8399</v>
      </c>
      <c r="CB1764" s="337" t="s">
        <v>8400</v>
      </c>
      <c r="CC1764" s="364" t="s">
        <v>8401</v>
      </c>
      <c r="CD1764" s="311" t="str">
        <f t="shared" si="197"/>
        <v>DISCONTINUED - MR708 Bead Grip, 17x8.5, 0mm Offset, 8x170, 130.81mm Centerbore, Gloss Black</v>
      </c>
      <c r="CE1764" s="311" t="s">
        <v>3721</v>
      </c>
      <c r="CF1764" s="311" t="s">
        <v>3720</v>
      </c>
      <c r="CG1764" s="300" t="str">
        <f t="shared" si="198"/>
        <v>TRAIL (7XX)</v>
      </c>
    </row>
    <row r="1765" spans="1:85" s="36" customFormat="1" ht="15" customHeight="1">
      <c r="A1765" s="571">
        <f t="shared" si="199"/>
        <v>1762</v>
      </c>
      <c r="B1765" s="13" t="s">
        <v>84</v>
      </c>
      <c r="C1765" s="97" t="s">
        <v>1247</v>
      </c>
      <c r="D1765" s="75" t="s">
        <v>6665</v>
      </c>
      <c r="E1765" s="84" t="s">
        <v>10857</v>
      </c>
      <c r="F1765" s="84" t="s">
        <v>10857</v>
      </c>
      <c r="G1765" s="83" t="s">
        <v>2095</v>
      </c>
      <c r="H1765" s="83"/>
      <c r="I1765" s="72" t="s">
        <v>6720</v>
      </c>
      <c r="J1765" s="102">
        <v>45195.447939814818</v>
      </c>
      <c r="K1765" s="417">
        <v>46143</v>
      </c>
      <c r="L1765" s="282" t="s">
        <v>1239</v>
      </c>
      <c r="M1765" s="328">
        <v>419</v>
      </c>
      <c r="N1765" s="85" t="s">
        <v>5844</v>
      </c>
      <c r="O1765" s="409"/>
      <c r="P1765" s="75">
        <v>17</v>
      </c>
      <c r="Q1765" s="8">
        <v>9</v>
      </c>
      <c r="R1765" s="92" t="s">
        <v>1699</v>
      </c>
      <c r="S1765" s="75">
        <v>8</v>
      </c>
      <c r="T1765" s="75">
        <v>6.5</v>
      </c>
      <c r="U1765" s="75">
        <v>-38</v>
      </c>
      <c r="V1765" s="16">
        <v>3.5</v>
      </c>
      <c r="W1765" s="95" t="s">
        <v>85</v>
      </c>
      <c r="X1765" s="68">
        <v>130.81</v>
      </c>
      <c r="Y1765" s="39">
        <v>31.369800000000001</v>
      </c>
      <c r="Z1765" s="47">
        <v>3640</v>
      </c>
      <c r="AA1765" s="43" t="s">
        <v>4122</v>
      </c>
      <c r="AB1765" s="72" t="s">
        <v>2845</v>
      </c>
      <c r="AC1765" s="47" t="s">
        <v>10665</v>
      </c>
      <c r="AD1765" s="74" t="s">
        <v>6727</v>
      </c>
      <c r="AE1765" s="46" t="s">
        <v>8503</v>
      </c>
      <c r="AF1765" s="82">
        <v>33</v>
      </c>
      <c r="AG1765" s="14" t="s">
        <v>85</v>
      </c>
      <c r="AH1765" s="9" t="s">
        <v>85</v>
      </c>
      <c r="AI1765" s="9" t="s">
        <v>2863</v>
      </c>
      <c r="AJ1765" s="14" t="s">
        <v>85</v>
      </c>
      <c r="AK1765" s="9" t="s">
        <v>85</v>
      </c>
      <c r="AL1765" s="92" t="s">
        <v>237</v>
      </c>
      <c r="AM1765" s="75" t="s">
        <v>85</v>
      </c>
      <c r="AN1765" s="38" t="s">
        <v>85</v>
      </c>
      <c r="AO1765" s="75" t="s">
        <v>85</v>
      </c>
      <c r="AP1765" s="75">
        <v>16.2</v>
      </c>
      <c r="AQ1765" s="75">
        <v>60</v>
      </c>
      <c r="AR1765" s="75">
        <v>200</v>
      </c>
      <c r="AS1765" s="34">
        <v>0</v>
      </c>
      <c r="AT1765" s="34">
        <v>0</v>
      </c>
      <c r="AU1765" s="25">
        <v>53.4</v>
      </c>
      <c r="AV1765" s="34">
        <v>95</v>
      </c>
      <c r="AW1765" s="25">
        <v>211.2</v>
      </c>
      <c r="AX1765" s="67">
        <v>210</v>
      </c>
      <c r="AY1765" s="384">
        <v>128</v>
      </c>
      <c r="AZ1765" s="382">
        <v>84</v>
      </c>
      <c r="BA1765" s="382">
        <v>86.89</v>
      </c>
      <c r="BB1765" s="49">
        <v>32</v>
      </c>
      <c r="BC1765" s="48">
        <v>1.26</v>
      </c>
      <c r="BD1765" s="13" t="s">
        <v>85</v>
      </c>
      <c r="BE1765" s="412" t="s">
        <v>85</v>
      </c>
      <c r="BF1765" s="13" t="s">
        <v>85</v>
      </c>
      <c r="BG1765" s="412" t="s">
        <v>85</v>
      </c>
      <c r="BH1765" s="70">
        <v>37</v>
      </c>
      <c r="BI1765" s="50">
        <v>20.236220472440898</v>
      </c>
      <c r="BJ1765" s="50">
        <v>20.236220472440898</v>
      </c>
      <c r="BK1765" s="50">
        <v>12.4409448818898</v>
      </c>
      <c r="BL1765" s="357">
        <v>8.348593599999983E-2</v>
      </c>
      <c r="BM1765" s="73">
        <v>36</v>
      </c>
      <c r="BN1765" s="107" t="s">
        <v>10367</v>
      </c>
      <c r="BO1765" s="46" t="s">
        <v>3891</v>
      </c>
      <c r="BP1765" s="74" t="s">
        <v>4730</v>
      </c>
      <c r="BQ1765" s="74" t="s">
        <v>3907</v>
      </c>
      <c r="BR1765" s="74" t="s">
        <v>10140</v>
      </c>
      <c r="BS1765" s="74" t="s">
        <v>10141</v>
      </c>
      <c r="BT1765" s="74" t="s">
        <v>4116</v>
      </c>
      <c r="BU1765" s="74" t="s">
        <v>10142</v>
      </c>
      <c r="BV1765" s="74" t="s">
        <v>5127</v>
      </c>
      <c r="BW1765" s="74" t="s">
        <v>4101</v>
      </c>
      <c r="BX1765" s="74" t="s">
        <v>3909</v>
      </c>
      <c r="BY1765" s="74" t="s">
        <v>6577</v>
      </c>
      <c r="BZ1765" s="334" t="s">
        <v>8398</v>
      </c>
      <c r="CA1765" s="364" t="s">
        <v>8399</v>
      </c>
      <c r="CB1765" s="337" t="s">
        <v>8400</v>
      </c>
      <c r="CC1765" s="364" t="s">
        <v>8401</v>
      </c>
      <c r="CD1765" s="311" t="str">
        <f t="shared" si="197"/>
        <v>DISCONTINUED - MR708 Bead Grip, 17x9, -38mm Offset, 8x6.5, 130.81mm Centerbore, Gloss Black</v>
      </c>
      <c r="CE1765" s="311" t="s">
        <v>3721</v>
      </c>
      <c r="CF1765" s="311" t="s">
        <v>3720</v>
      </c>
      <c r="CG1765" s="300" t="str">
        <f t="shared" si="198"/>
        <v>TRAIL (7XX)</v>
      </c>
    </row>
    <row r="1766" spans="1:85" s="36" customFormat="1" ht="15" customHeight="1">
      <c r="A1766" s="571">
        <f t="shared" si="199"/>
        <v>1763</v>
      </c>
      <c r="B1766" s="13" t="s">
        <v>84</v>
      </c>
      <c r="C1766" s="97" t="s">
        <v>1247</v>
      </c>
      <c r="D1766" s="75" t="s">
        <v>6665</v>
      </c>
      <c r="E1766" s="84" t="s">
        <v>10858</v>
      </c>
      <c r="F1766" s="84" t="s">
        <v>10858</v>
      </c>
      <c r="G1766" s="83"/>
      <c r="H1766" s="83"/>
      <c r="I1766" s="72" t="s">
        <v>6678</v>
      </c>
      <c r="J1766" s="306">
        <v>45152.645960648151</v>
      </c>
      <c r="K1766" s="417">
        <v>46143</v>
      </c>
      <c r="L1766" s="282" t="s">
        <v>1239</v>
      </c>
      <c r="M1766" s="328">
        <v>429</v>
      </c>
      <c r="N1766" s="85" t="s">
        <v>5844</v>
      </c>
      <c r="O1766" s="409"/>
      <c r="P1766" s="75">
        <v>18</v>
      </c>
      <c r="Q1766" s="8">
        <v>9</v>
      </c>
      <c r="R1766" s="92" t="s">
        <v>1699</v>
      </c>
      <c r="S1766" s="75">
        <v>8</v>
      </c>
      <c r="T1766" s="75">
        <v>6.5</v>
      </c>
      <c r="U1766" s="75">
        <v>12</v>
      </c>
      <c r="V1766" s="77">
        <v>5.44</v>
      </c>
      <c r="W1766" s="95" t="s">
        <v>85</v>
      </c>
      <c r="X1766" s="68">
        <v>130.81</v>
      </c>
      <c r="Y1766" s="39">
        <v>33.008850000000002</v>
      </c>
      <c r="Z1766" s="47">
        <v>3640</v>
      </c>
      <c r="AA1766" s="43" t="s">
        <v>4122</v>
      </c>
      <c r="AB1766" s="72" t="s">
        <v>2845</v>
      </c>
      <c r="AC1766" s="47" t="s">
        <v>10752</v>
      </c>
      <c r="AD1766" s="74" t="s">
        <v>6727</v>
      </c>
      <c r="AE1766" s="46" t="s">
        <v>8503</v>
      </c>
      <c r="AF1766" s="82">
        <v>33</v>
      </c>
      <c r="AG1766" s="14" t="s">
        <v>85</v>
      </c>
      <c r="AH1766" s="9" t="s">
        <v>85</v>
      </c>
      <c r="AI1766" s="13" t="s">
        <v>2863</v>
      </c>
      <c r="AJ1766" s="14" t="s">
        <v>85</v>
      </c>
      <c r="AK1766" s="9" t="s">
        <v>85</v>
      </c>
      <c r="AL1766" s="92" t="s">
        <v>237</v>
      </c>
      <c r="AM1766" s="75" t="s">
        <v>85</v>
      </c>
      <c r="AN1766" s="38" t="s">
        <v>85</v>
      </c>
      <c r="AO1766" s="75" t="s">
        <v>85</v>
      </c>
      <c r="AP1766" s="75">
        <v>16.2</v>
      </c>
      <c r="AQ1766" s="75">
        <v>60</v>
      </c>
      <c r="AR1766" s="75">
        <v>200</v>
      </c>
      <c r="AS1766" s="34">
        <v>0</v>
      </c>
      <c r="AT1766" s="34">
        <v>0</v>
      </c>
      <c r="AU1766" s="25">
        <v>27.3</v>
      </c>
      <c r="AV1766" s="34">
        <v>44.7</v>
      </c>
      <c r="AW1766" s="25">
        <v>222.4</v>
      </c>
      <c r="AX1766" s="67">
        <v>215.8</v>
      </c>
      <c r="AY1766" s="384">
        <v>128</v>
      </c>
      <c r="AZ1766" s="382">
        <v>84</v>
      </c>
      <c r="BA1766" s="382">
        <v>86.89</v>
      </c>
      <c r="BB1766" s="49">
        <v>32</v>
      </c>
      <c r="BC1766" s="48">
        <v>1.26</v>
      </c>
      <c r="BD1766" s="13" t="s">
        <v>85</v>
      </c>
      <c r="BE1766" s="412" t="s">
        <v>85</v>
      </c>
      <c r="BF1766" s="13" t="s">
        <v>85</v>
      </c>
      <c r="BG1766" s="412" t="s">
        <v>85</v>
      </c>
      <c r="BH1766" s="70">
        <v>40</v>
      </c>
      <c r="BI1766" s="50">
        <v>21.141732283464599</v>
      </c>
      <c r="BJ1766" s="50">
        <v>21.141732283464599</v>
      </c>
      <c r="BK1766" s="50">
        <v>11.929133858267701</v>
      </c>
      <c r="BL1766" s="357">
        <v>8.7375807000000152E-2</v>
      </c>
      <c r="BM1766" s="14">
        <v>36</v>
      </c>
      <c r="BN1766" s="107" t="s">
        <v>10367</v>
      </c>
      <c r="BO1766" s="46" t="s">
        <v>3891</v>
      </c>
      <c r="BP1766" s="74" t="s">
        <v>4730</v>
      </c>
      <c r="BQ1766" s="74" t="s">
        <v>3907</v>
      </c>
      <c r="BR1766" s="74" t="s">
        <v>10140</v>
      </c>
      <c r="BS1766" s="74" t="s">
        <v>10141</v>
      </c>
      <c r="BT1766" s="74" t="s">
        <v>4116</v>
      </c>
      <c r="BU1766" s="74" t="s">
        <v>10142</v>
      </c>
      <c r="BV1766" s="74" t="s">
        <v>5127</v>
      </c>
      <c r="BW1766" s="74" t="s">
        <v>4101</v>
      </c>
      <c r="BX1766" s="74" t="s">
        <v>3909</v>
      </c>
      <c r="BY1766" s="74" t="s">
        <v>6577</v>
      </c>
      <c r="BZ1766" s="334" t="s">
        <v>8398</v>
      </c>
      <c r="CA1766" s="364" t="s">
        <v>8399</v>
      </c>
      <c r="CB1766" s="337" t="s">
        <v>8400</v>
      </c>
      <c r="CC1766" s="364" t="s">
        <v>8401</v>
      </c>
      <c r="CD1766" s="311" t="str">
        <f t="shared" si="197"/>
        <v>DISCONTINUED - MR708 Bead Grip, 18x9, +12mm Offset, 8x6.5, 130.81mm Centerbore, Gloss Black</v>
      </c>
      <c r="CE1766" s="311" t="s">
        <v>3721</v>
      </c>
      <c r="CF1766" s="311" t="s">
        <v>3720</v>
      </c>
      <c r="CG1766" s="300" t="str">
        <f t="shared" si="198"/>
        <v>TRAIL (7XX)</v>
      </c>
    </row>
    <row r="1767" spans="1:85" s="36" customFormat="1" ht="15" customHeight="1">
      <c r="A1767" s="571">
        <f t="shared" si="199"/>
        <v>1764</v>
      </c>
      <c r="B1767" s="13" t="s">
        <v>84</v>
      </c>
      <c r="C1767" s="97" t="s">
        <v>6891</v>
      </c>
      <c r="D1767" s="75" t="s">
        <v>6887</v>
      </c>
      <c r="E1767" s="84" t="s">
        <v>10859</v>
      </c>
      <c r="F1767" s="84" t="s">
        <v>10859</v>
      </c>
      <c r="G1767" s="83" t="s">
        <v>2095</v>
      </c>
      <c r="H1767" s="83"/>
      <c r="I1767" s="72" t="s">
        <v>6973</v>
      </c>
      <c r="J1767" s="102">
        <v>45349.429849537039</v>
      </c>
      <c r="K1767" s="417">
        <v>46143</v>
      </c>
      <c r="L1767" s="282" t="s">
        <v>1239</v>
      </c>
      <c r="M1767" s="328">
        <v>459</v>
      </c>
      <c r="N1767" s="85" t="s">
        <v>5844</v>
      </c>
      <c r="O1767" s="409"/>
      <c r="P1767" s="75">
        <v>20</v>
      </c>
      <c r="Q1767" s="8">
        <v>12</v>
      </c>
      <c r="R1767" s="92" t="s">
        <v>1089</v>
      </c>
      <c r="S1767" s="92">
        <v>6</v>
      </c>
      <c r="T1767" s="75">
        <v>5.5</v>
      </c>
      <c r="U1767" s="75">
        <v>-40</v>
      </c>
      <c r="V1767" s="77">
        <v>4.9000000000000004</v>
      </c>
      <c r="W1767" s="95" t="s">
        <v>85</v>
      </c>
      <c r="X1767" s="68">
        <v>106.25</v>
      </c>
      <c r="Y1767" s="39">
        <v>37.037660047059433</v>
      </c>
      <c r="Z1767" s="47">
        <v>2650</v>
      </c>
      <c r="AA1767" s="43" t="s">
        <v>5147</v>
      </c>
      <c r="AB1767" s="72" t="s">
        <v>173</v>
      </c>
      <c r="AC1767" s="47" t="s">
        <v>10389</v>
      </c>
      <c r="AD1767" s="74" t="s">
        <v>7425</v>
      </c>
      <c r="AE1767" s="46" t="s">
        <v>8501</v>
      </c>
      <c r="AF1767" s="82">
        <v>22</v>
      </c>
      <c r="AG1767" s="14" t="s">
        <v>85</v>
      </c>
      <c r="AH1767" s="9" t="s">
        <v>85</v>
      </c>
      <c r="AI1767" s="9" t="s">
        <v>85</v>
      </c>
      <c r="AJ1767" s="14" t="s">
        <v>85</v>
      </c>
      <c r="AK1767" s="9" t="s">
        <v>85</v>
      </c>
      <c r="AL1767" s="92" t="s">
        <v>236</v>
      </c>
      <c r="AM1767" s="75" t="s">
        <v>1649</v>
      </c>
      <c r="AN1767" s="38">
        <v>2.75</v>
      </c>
      <c r="AO1767" s="3">
        <v>78.3</v>
      </c>
      <c r="AP1767" s="75">
        <v>16.2</v>
      </c>
      <c r="AQ1767" s="75">
        <v>60</v>
      </c>
      <c r="AR1767" s="75">
        <v>170</v>
      </c>
      <c r="AS1767" s="34">
        <v>12.8</v>
      </c>
      <c r="AT1767" s="34">
        <v>27</v>
      </c>
      <c r="AU1767" s="25">
        <v>40.1</v>
      </c>
      <c r="AV1767" s="34">
        <v>50.4</v>
      </c>
      <c r="AW1767" s="25">
        <v>242.5</v>
      </c>
      <c r="AX1767" s="67">
        <v>235.3</v>
      </c>
      <c r="AY1767" s="77">
        <v>94.8</v>
      </c>
      <c r="AZ1767" s="49">
        <v>41.2</v>
      </c>
      <c r="BA1767" s="49">
        <v>55.9</v>
      </c>
      <c r="BB1767" s="49">
        <v>127.7</v>
      </c>
      <c r="BC1767" s="48">
        <v>5.03</v>
      </c>
      <c r="BD1767" s="13" t="s">
        <v>85</v>
      </c>
      <c r="BE1767" s="412" t="s">
        <v>85</v>
      </c>
      <c r="BF1767" s="13" t="s">
        <v>85</v>
      </c>
      <c r="BG1767" s="412" t="s">
        <v>85</v>
      </c>
      <c r="BH1767" s="70">
        <v>42</v>
      </c>
      <c r="BI1767" s="50">
        <v>23.228346456692901</v>
      </c>
      <c r="BJ1767" s="50">
        <v>23.228346456692901</v>
      </c>
      <c r="BK1767" s="50">
        <v>14.96</v>
      </c>
      <c r="BL1767" s="357">
        <v>0.13227243039999984</v>
      </c>
      <c r="BM1767" s="408">
        <v>20</v>
      </c>
      <c r="BN1767" s="107" t="s">
        <v>3771</v>
      </c>
      <c r="BO1767" s="46" t="s">
        <v>3891</v>
      </c>
      <c r="BP1767" s="74" t="s">
        <v>3907</v>
      </c>
      <c r="BQ1767" s="74" t="s">
        <v>7487</v>
      </c>
      <c r="BR1767" s="74" t="s">
        <v>7488</v>
      </c>
      <c r="BS1767" s="74" t="s">
        <v>7489</v>
      </c>
      <c r="BT1767" s="74" t="s">
        <v>7493</v>
      </c>
      <c r="BU1767" s="74" t="s">
        <v>7490</v>
      </c>
      <c r="BV1767" s="74" t="s">
        <v>3909</v>
      </c>
      <c r="BW1767" s="74" t="s">
        <v>7491</v>
      </c>
      <c r="BX1767" s="74"/>
      <c r="BY1767" s="74"/>
      <c r="BZ1767" s="334" t="s">
        <v>8565</v>
      </c>
      <c r="CA1767" s="364" t="s">
        <v>8566</v>
      </c>
      <c r="CB1767" s="337" t="s">
        <v>8567</v>
      </c>
      <c r="CC1767" s="364" t="s">
        <v>8568</v>
      </c>
      <c r="CD1767" s="311" t="str">
        <f t="shared" si="197"/>
        <v>DISCONTINUED - MR802, 20x12, -40mm Offset, 6x5.5, 106.25mm Centerbore, Machined - Clear Coat</v>
      </c>
      <c r="CE1767" s="311" t="s">
        <v>3721</v>
      </c>
      <c r="CF1767" s="311" t="s">
        <v>3720</v>
      </c>
      <c r="CG1767" s="300" t="str">
        <f t="shared" si="198"/>
        <v>RAISED (8XX)</v>
      </c>
    </row>
    <row r="1768" spans="1:85" s="36" customFormat="1" ht="15" customHeight="1">
      <c r="A1768" s="571">
        <f t="shared" si="199"/>
        <v>1765</v>
      </c>
      <c r="B1768" s="13" t="s">
        <v>84</v>
      </c>
      <c r="C1768" s="97" t="s">
        <v>6891</v>
      </c>
      <c r="D1768" s="75" t="s">
        <v>6887</v>
      </c>
      <c r="E1768" s="84" t="s">
        <v>10860</v>
      </c>
      <c r="F1768" s="84" t="s">
        <v>10860</v>
      </c>
      <c r="G1768" s="83"/>
      <c r="H1768" s="83"/>
      <c r="I1768" s="72" t="s">
        <v>6982</v>
      </c>
      <c r="J1768" s="102">
        <v>45349.429849537039</v>
      </c>
      <c r="K1768" s="417">
        <v>46143</v>
      </c>
      <c r="L1768" s="282" t="s">
        <v>1239</v>
      </c>
      <c r="M1768" s="328">
        <v>459</v>
      </c>
      <c r="N1768" s="85" t="s">
        <v>5844</v>
      </c>
      <c r="O1768" s="409"/>
      <c r="P1768" s="75">
        <v>22</v>
      </c>
      <c r="Q1768" s="8">
        <v>9</v>
      </c>
      <c r="R1768" s="92" t="s">
        <v>1089</v>
      </c>
      <c r="S1768" s="92">
        <v>6</v>
      </c>
      <c r="T1768" s="75">
        <v>5.5</v>
      </c>
      <c r="U1768" s="75">
        <v>20</v>
      </c>
      <c r="V1768" s="77">
        <v>5.75</v>
      </c>
      <c r="W1768" s="95" t="s">
        <v>85</v>
      </c>
      <c r="X1768" s="68">
        <v>106.25</v>
      </c>
      <c r="Y1768" s="39">
        <v>39.462744931093084</v>
      </c>
      <c r="Z1768" s="47">
        <v>2650</v>
      </c>
      <c r="AA1768" s="43" t="s">
        <v>6882</v>
      </c>
      <c r="AB1768" s="72" t="s">
        <v>2845</v>
      </c>
      <c r="AC1768" s="47" t="s">
        <v>10378</v>
      </c>
      <c r="AD1768" s="74" t="s">
        <v>7422</v>
      </c>
      <c r="AE1768" s="46" t="s">
        <v>8501</v>
      </c>
      <c r="AF1768" s="82">
        <v>22</v>
      </c>
      <c r="AG1768" s="14" t="s">
        <v>85</v>
      </c>
      <c r="AH1768" s="9" t="s">
        <v>85</v>
      </c>
      <c r="AI1768" s="9" t="s">
        <v>85</v>
      </c>
      <c r="AJ1768" s="14" t="s">
        <v>85</v>
      </c>
      <c r="AK1768" s="9" t="s">
        <v>85</v>
      </c>
      <c r="AL1768" s="92" t="s">
        <v>236</v>
      </c>
      <c r="AM1768" s="75" t="s">
        <v>1649</v>
      </c>
      <c r="AN1768" s="38">
        <v>2.75</v>
      </c>
      <c r="AO1768" s="3">
        <v>78.3</v>
      </c>
      <c r="AP1768" s="75">
        <v>16.2</v>
      </c>
      <c r="AQ1768" s="75">
        <v>60</v>
      </c>
      <c r="AR1768" s="75">
        <v>170</v>
      </c>
      <c r="AS1768" s="34">
        <v>13</v>
      </c>
      <c r="AT1768" s="34">
        <v>27.2</v>
      </c>
      <c r="AU1768" s="25">
        <v>39.299999999999997</v>
      </c>
      <c r="AV1768" s="34">
        <v>41.3</v>
      </c>
      <c r="AW1768" s="25">
        <v>263.7</v>
      </c>
      <c r="AX1768" s="67">
        <v>256.60000000000002</v>
      </c>
      <c r="AY1768" s="77">
        <v>94.8</v>
      </c>
      <c r="AZ1768" s="49">
        <v>46.8</v>
      </c>
      <c r="BA1768" s="49">
        <v>60.9</v>
      </c>
      <c r="BB1768" s="49">
        <v>56.7</v>
      </c>
      <c r="BC1768" s="48">
        <v>2.23</v>
      </c>
      <c r="BD1768" s="13" t="s">
        <v>85</v>
      </c>
      <c r="BE1768" s="412" t="s">
        <v>85</v>
      </c>
      <c r="BF1768" s="13" t="s">
        <v>85</v>
      </c>
      <c r="BG1768" s="412" t="s">
        <v>85</v>
      </c>
      <c r="BH1768" s="70">
        <v>44</v>
      </c>
      <c r="BI1768" s="50">
        <v>24.803100000000001</v>
      </c>
      <c r="BJ1768" s="50">
        <v>24.803100000000001</v>
      </c>
      <c r="BK1768" s="50">
        <v>11.417299999999999</v>
      </c>
      <c r="BL1768" s="357">
        <v>0.1151003093953812</v>
      </c>
      <c r="BM1768" s="14">
        <v>18</v>
      </c>
      <c r="BN1768" s="107" t="s">
        <v>3771</v>
      </c>
      <c r="BO1768" s="46" t="s">
        <v>3891</v>
      </c>
      <c r="BP1768" s="74" t="s">
        <v>3907</v>
      </c>
      <c r="BQ1768" s="74" t="s">
        <v>7487</v>
      </c>
      <c r="BR1768" s="74" t="s">
        <v>7488</v>
      </c>
      <c r="BS1768" s="74" t="s">
        <v>7489</v>
      </c>
      <c r="BT1768" s="74" t="s">
        <v>7493</v>
      </c>
      <c r="BU1768" s="74" t="s">
        <v>7490</v>
      </c>
      <c r="BV1768" s="74" t="s">
        <v>3909</v>
      </c>
      <c r="BW1768" s="74" t="s">
        <v>7491</v>
      </c>
      <c r="BX1768" s="74"/>
      <c r="BY1768" s="74"/>
      <c r="BZ1768" s="334" t="s">
        <v>8545</v>
      </c>
      <c r="CA1768" s="364" t="s">
        <v>8546</v>
      </c>
      <c r="CB1768" s="337" t="s">
        <v>8547</v>
      </c>
      <c r="CC1768" s="364" t="s">
        <v>8548</v>
      </c>
      <c r="CD1768" s="311" t="str">
        <f t="shared" si="197"/>
        <v>DISCONTINUED - MR802, 22x9, +20mm Offset, 6x5.5, 106.25mm Centerbore, Double Black Milled</v>
      </c>
      <c r="CE1768" s="311" t="s">
        <v>3721</v>
      </c>
      <c r="CF1768" s="311" t="s">
        <v>3720</v>
      </c>
      <c r="CG1768" s="300" t="str">
        <f t="shared" si="198"/>
        <v>RAISED (8XX)</v>
      </c>
    </row>
    <row r="1769" spans="1:85" s="36" customFormat="1" ht="15" customHeight="1">
      <c r="A1769" s="571">
        <f t="shared" si="199"/>
        <v>1766</v>
      </c>
      <c r="B1769" s="13" t="s">
        <v>84</v>
      </c>
      <c r="C1769" s="97" t="s">
        <v>6891</v>
      </c>
      <c r="D1769" s="75" t="s">
        <v>6887</v>
      </c>
      <c r="E1769" s="84" t="s">
        <v>10861</v>
      </c>
      <c r="F1769" s="84" t="s">
        <v>10861</v>
      </c>
      <c r="G1769" s="83" t="s">
        <v>2095</v>
      </c>
      <c r="H1769" s="83"/>
      <c r="I1769" s="72" t="s">
        <v>6996</v>
      </c>
      <c r="J1769" s="102">
        <v>45349.429861111108</v>
      </c>
      <c r="K1769" s="417">
        <v>46143</v>
      </c>
      <c r="L1769" s="282" t="s">
        <v>1239</v>
      </c>
      <c r="M1769" s="328">
        <v>499</v>
      </c>
      <c r="N1769" s="85" t="s">
        <v>5844</v>
      </c>
      <c r="O1769" s="409"/>
      <c r="P1769" s="75">
        <v>22</v>
      </c>
      <c r="Q1769" s="8">
        <v>10</v>
      </c>
      <c r="R1769" s="92" t="s">
        <v>1701</v>
      </c>
      <c r="S1769" s="92">
        <v>8</v>
      </c>
      <c r="T1769" s="75">
        <v>180</v>
      </c>
      <c r="U1769" s="75">
        <v>-18</v>
      </c>
      <c r="V1769" s="77">
        <v>4.75</v>
      </c>
      <c r="W1769" s="95" t="s">
        <v>85</v>
      </c>
      <c r="X1769" s="68">
        <v>124.1</v>
      </c>
      <c r="Y1769" s="39">
        <v>44.533376961345269</v>
      </c>
      <c r="Z1769" s="47">
        <v>3640</v>
      </c>
      <c r="AA1769" s="43" t="s">
        <v>6882</v>
      </c>
      <c r="AB1769" s="72" t="s">
        <v>2845</v>
      </c>
      <c r="AC1769" s="47" t="s">
        <v>10387</v>
      </c>
      <c r="AD1769" s="74" t="s">
        <v>7423</v>
      </c>
      <c r="AE1769" s="46" t="s">
        <v>8501</v>
      </c>
      <c r="AF1769" s="82">
        <v>22</v>
      </c>
      <c r="AG1769" s="14" t="s">
        <v>85</v>
      </c>
      <c r="AH1769" s="9" t="s">
        <v>85</v>
      </c>
      <c r="AI1769" s="9" t="s">
        <v>85</v>
      </c>
      <c r="AJ1769" s="14" t="s">
        <v>85</v>
      </c>
      <c r="AK1769" s="9" t="s">
        <v>85</v>
      </c>
      <c r="AL1769" s="92" t="s">
        <v>236</v>
      </c>
      <c r="AM1769" s="75" t="s">
        <v>85</v>
      </c>
      <c r="AN1769" s="38" t="s">
        <v>85</v>
      </c>
      <c r="AO1769" s="75" t="s">
        <v>85</v>
      </c>
      <c r="AP1769" s="75">
        <v>16.2</v>
      </c>
      <c r="AQ1769" s="75">
        <v>60</v>
      </c>
      <c r="AR1769" s="75">
        <v>210</v>
      </c>
      <c r="AS1769" s="34">
        <v>0</v>
      </c>
      <c r="AT1769" s="34">
        <v>0</v>
      </c>
      <c r="AU1769" s="25">
        <v>31.8</v>
      </c>
      <c r="AV1769" s="34">
        <v>49</v>
      </c>
      <c r="AW1769" s="25">
        <v>267.89999999999998</v>
      </c>
      <c r="AX1769" s="67">
        <v>260.89999999999998</v>
      </c>
      <c r="AY1769" s="77">
        <v>124.1</v>
      </c>
      <c r="AZ1769" s="49">
        <v>88</v>
      </c>
      <c r="BA1769" s="49">
        <v>88</v>
      </c>
      <c r="BB1769" s="49">
        <v>76.5</v>
      </c>
      <c r="BC1769" s="48">
        <v>3.01</v>
      </c>
      <c r="BD1769" s="13" t="s">
        <v>85</v>
      </c>
      <c r="BE1769" s="412" t="s">
        <v>85</v>
      </c>
      <c r="BF1769" s="13" t="s">
        <v>85</v>
      </c>
      <c r="BG1769" s="412" t="s">
        <v>85</v>
      </c>
      <c r="BH1769" s="70">
        <v>50</v>
      </c>
      <c r="BI1769" s="50">
        <v>24.803100000000001</v>
      </c>
      <c r="BJ1769" s="50">
        <v>24.803100000000001</v>
      </c>
      <c r="BK1769" s="50">
        <v>12.5984</v>
      </c>
      <c r="BL1769" s="357">
        <v>0.12700723795352409</v>
      </c>
      <c r="BM1769" s="14">
        <v>18</v>
      </c>
      <c r="BN1769" s="107" t="s">
        <v>3771</v>
      </c>
      <c r="BO1769" s="46" t="s">
        <v>3891</v>
      </c>
      <c r="BP1769" s="74" t="s">
        <v>3907</v>
      </c>
      <c r="BQ1769" s="74" t="s">
        <v>7487</v>
      </c>
      <c r="BR1769" s="74" t="s">
        <v>7488</v>
      </c>
      <c r="BS1769" s="74" t="s">
        <v>7489</v>
      </c>
      <c r="BT1769" s="74" t="s">
        <v>7493</v>
      </c>
      <c r="BU1769" s="74" t="s">
        <v>7490</v>
      </c>
      <c r="BV1769" s="74" t="s">
        <v>3909</v>
      </c>
      <c r="BW1769" s="74" t="s">
        <v>7491</v>
      </c>
      <c r="BX1769" s="74"/>
      <c r="BY1769" s="74"/>
      <c r="BZ1769" s="334" t="s">
        <v>8553</v>
      </c>
      <c r="CA1769" s="364" t="s">
        <v>8554</v>
      </c>
      <c r="CB1769" s="337" t="s">
        <v>8555</v>
      </c>
      <c r="CC1769" s="364" t="s">
        <v>8556</v>
      </c>
      <c r="CD1769" s="311" t="str">
        <f t="shared" si="197"/>
        <v>DISCONTINUED - MR802, 22x10, -18mm Offset, 8x180, 124.1mm Centerbore, Double Black Milled</v>
      </c>
      <c r="CE1769" s="311" t="s">
        <v>3721</v>
      </c>
      <c r="CF1769" s="311" t="s">
        <v>3720</v>
      </c>
      <c r="CG1769" s="300" t="str">
        <f t="shared" si="198"/>
        <v>RAISED (8XX)</v>
      </c>
    </row>
    <row r="1770" spans="1:85" s="36" customFormat="1" ht="15" customHeight="1">
      <c r="A1770" s="571">
        <f t="shared" si="199"/>
        <v>1767</v>
      </c>
      <c r="B1770" s="13" t="s">
        <v>84</v>
      </c>
      <c r="C1770" s="97" t="s">
        <v>6891</v>
      </c>
      <c r="D1770" s="75" t="s">
        <v>6887</v>
      </c>
      <c r="E1770" s="84" t="s">
        <v>10862</v>
      </c>
      <c r="F1770" s="84" t="s">
        <v>10862</v>
      </c>
      <c r="G1770" s="83" t="s">
        <v>2095</v>
      </c>
      <c r="H1770" s="83"/>
      <c r="I1770" s="72" t="s">
        <v>7003</v>
      </c>
      <c r="J1770" s="102">
        <v>45349.429861111108</v>
      </c>
      <c r="K1770" s="417">
        <v>46143</v>
      </c>
      <c r="L1770" s="282" t="s">
        <v>1239</v>
      </c>
      <c r="M1770" s="328">
        <v>549</v>
      </c>
      <c r="N1770" s="85" t="s">
        <v>5844</v>
      </c>
      <c r="O1770" s="409"/>
      <c r="P1770" s="75">
        <v>22</v>
      </c>
      <c r="Q1770" s="8">
        <v>12</v>
      </c>
      <c r="R1770" s="92" t="s">
        <v>1699</v>
      </c>
      <c r="S1770" s="92">
        <v>8</v>
      </c>
      <c r="T1770" s="75">
        <v>6.5</v>
      </c>
      <c r="U1770" s="75">
        <v>-40</v>
      </c>
      <c r="V1770" s="77">
        <v>4.9000000000000004</v>
      </c>
      <c r="W1770" s="95" t="s">
        <v>85</v>
      </c>
      <c r="X1770" s="68">
        <v>121.3</v>
      </c>
      <c r="Y1770" s="39">
        <v>44.974301485715024</v>
      </c>
      <c r="Z1770" s="47">
        <v>3640</v>
      </c>
      <c r="AA1770" s="43" t="s">
        <v>5147</v>
      </c>
      <c r="AB1770" s="72" t="s">
        <v>173</v>
      </c>
      <c r="AC1770" s="47" t="s">
        <v>10863</v>
      </c>
      <c r="AD1770" s="74" t="s">
        <v>7426</v>
      </c>
      <c r="AE1770" s="46" t="s">
        <v>8501</v>
      </c>
      <c r="AF1770" s="82">
        <v>22</v>
      </c>
      <c r="AG1770" s="14" t="s">
        <v>85</v>
      </c>
      <c r="AH1770" s="9" t="s">
        <v>85</v>
      </c>
      <c r="AI1770" s="9" t="s">
        <v>85</v>
      </c>
      <c r="AJ1770" s="14" t="s">
        <v>85</v>
      </c>
      <c r="AK1770" s="9" t="s">
        <v>85</v>
      </c>
      <c r="AL1770" s="92" t="s">
        <v>236</v>
      </c>
      <c r="AM1770" s="75" t="s">
        <v>85</v>
      </c>
      <c r="AN1770" s="38" t="s">
        <v>85</v>
      </c>
      <c r="AO1770" s="75" t="s">
        <v>85</v>
      </c>
      <c r="AP1770" s="75">
        <v>16.2</v>
      </c>
      <c r="AQ1770" s="75">
        <v>60</v>
      </c>
      <c r="AR1770" s="75">
        <v>200</v>
      </c>
      <c r="AS1770" s="34">
        <v>0</v>
      </c>
      <c r="AT1770" s="34">
        <v>0</v>
      </c>
      <c r="AU1770" s="25">
        <v>34.799999999999997</v>
      </c>
      <c r="AV1770" s="34">
        <v>48</v>
      </c>
      <c r="AW1770" s="25">
        <v>267.39999999999998</v>
      </c>
      <c r="AX1770" s="67">
        <v>260.3</v>
      </c>
      <c r="AY1770" s="77">
        <v>121.3</v>
      </c>
      <c r="AZ1770" s="49">
        <v>88</v>
      </c>
      <c r="BA1770" s="49">
        <v>88</v>
      </c>
      <c r="BB1770" s="49">
        <v>130.19999999999999</v>
      </c>
      <c r="BC1770" s="48">
        <v>5.13</v>
      </c>
      <c r="BD1770" s="13" t="s">
        <v>85</v>
      </c>
      <c r="BE1770" s="412" t="s">
        <v>85</v>
      </c>
      <c r="BF1770" s="13" t="s">
        <v>85</v>
      </c>
      <c r="BG1770" s="412" t="s">
        <v>85</v>
      </c>
      <c r="BH1770" s="70">
        <v>50</v>
      </c>
      <c r="BI1770" s="50">
        <v>24.803100000000001</v>
      </c>
      <c r="BJ1770" s="50">
        <v>24.803100000000001</v>
      </c>
      <c r="BK1770" s="50">
        <v>14.5669</v>
      </c>
      <c r="BL1770" s="357">
        <v>0.14685211888376223</v>
      </c>
      <c r="BM1770" s="14">
        <v>18</v>
      </c>
      <c r="BN1770" s="107" t="s">
        <v>3771</v>
      </c>
      <c r="BO1770" s="46" t="s">
        <v>3891</v>
      </c>
      <c r="BP1770" s="74" t="s">
        <v>3907</v>
      </c>
      <c r="BQ1770" s="74" t="s">
        <v>7487</v>
      </c>
      <c r="BR1770" s="74" t="s">
        <v>7488</v>
      </c>
      <c r="BS1770" s="74" t="s">
        <v>7489</v>
      </c>
      <c r="BT1770" s="74" t="s">
        <v>7493</v>
      </c>
      <c r="BU1770" s="74" t="s">
        <v>7490</v>
      </c>
      <c r="BV1770" s="74" t="s">
        <v>3909</v>
      </c>
      <c r="BW1770" s="74" t="s">
        <v>7491</v>
      </c>
      <c r="BX1770" s="74"/>
      <c r="BY1770" s="74"/>
      <c r="BZ1770" s="334" t="s">
        <v>8573</v>
      </c>
      <c r="CA1770" s="364" t="s">
        <v>8574</v>
      </c>
      <c r="CB1770" s="337" t="s">
        <v>8575</v>
      </c>
      <c r="CC1770" s="364" t="s">
        <v>8576</v>
      </c>
      <c r="CD1770" s="311" t="str">
        <f t="shared" si="197"/>
        <v>DISCONTINUED - MR802, 22x12, -40mm Offset, 8x6.5, 121.3mm Centerbore, Machined - Clear Coat</v>
      </c>
      <c r="CE1770" s="311" t="s">
        <v>3721</v>
      </c>
      <c r="CF1770" s="311" t="s">
        <v>3720</v>
      </c>
      <c r="CG1770" s="300" t="str">
        <f t="shared" si="198"/>
        <v>RAISED (8XX)</v>
      </c>
    </row>
    <row r="1771" spans="1:85" s="36" customFormat="1" ht="15" customHeight="1">
      <c r="A1771" s="571">
        <f t="shared" si="199"/>
        <v>1768</v>
      </c>
      <c r="B1771" s="13" t="s">
        <v>84</v>
      </c>
      <c r="C1771" s="97" t="s">
        <v>6891</v>
      </c>
      <c r="D1771" s="75" t="s">
        <v>6888</v>
      </c>
      <c r="E1771" s="84" t="s">
        <v>10864</v>
      </c>
      <c r="F1771" s="84" t="s">
        <v>10864</v>
      </c>
      <c r="G1771" s="83"/>
      <c r="H1771" s="83"/>
      <c r="I1771" s="72" t="s">
        <v>7061</v>
      </c>
      <c r="J1771" s="102">
        <v>45349.429872685185</v>
      </c>
      <c r="K1771" s="417">
        <v>46143</v>
      </c>
      <c r="L1771" s="282" t="s">
        <v>1239</v>
      </c>
      <c r="M1771" s="328">
        <v>499</v>
      </c>
      <c r="N1771" s="85" t="s">
        <v>5844</v>
      </c>
      <c r="O1771" s="409"/>
      <c r="P1771" s="75">
        <v>22</v>
      </c>
      <c r="Q1771" s="8">
        <v>10</v>
      </c>
      <c r="R1771" s="92" t="s">
        <v>1697</v>
      </c>
      <c r="S1771" s="75">
        <v>6</v>
      </c>
      <c r="T1771" s="75">
        <v>135</v>
      </c>
      <c r="U1771" s="75">
        <v>10</v>
      </c>
      <c r="V1771" s="77">
        <v>5.8500000000000005</v>
      </c>
      <c r="W1771" s="95" t="s">
        <v>85</v>
      </c>
      <c r="X1771" s="68">
        <v>87</v>
      </c>
      <c r="Y1771" s="39">
        <v>40.344593979832595</v>
      </c>
      <c r="Z1771" s="47">
        <v>2650</v>
      </c>
      <c r="AA1771" s="43" t="s">
        <v>7279</v>
      </c>
      <c r="AB1771" s="72" t="s">
        <v>2850</v>
      </c>
      <c r="AC1771" s="47" t="s">
        <v>10865</v>
      </c>
      <c r="AD1771" s="74" t="s">
        <v>7430</v>
      </c>
      <c r="AE1771" s="46" t="s">
        <v>8501</v>
      </c>
      <c r="AF1771" s="82">
        <v>22</v>
      </c>
      <c r="AG1771" s="14" t="s">
        <v>85</v>
      </c>
      <c r="AH1771" s="9" t="s">
        <v>85</v>
      </c>
      <c r="AI1771" s="9" t="s">
        <v>85</v>
      </c>
      <c r="AJ1771" s="14" t="s">
        <v>85</v>
      </c>
      <c r="AK1771" s="9" t="s">
        <v>85</v>
      </c>
      <c r="AL1771" s="92" t="s">
        <v>236</v>
      </c>
      <c r="AM1771" s="75" t="s">
        <v>85</v>
      </c>
      <c r="AN1771" s="38" t="s">
        <v>85</v>
      </c>
      <c r="AO1771" s="75" t="s">
        <v>85</v>
      </c>
      <c r="AP1771" s="75">
        <v>16.2</v>
      </c>
      <c r="AQ1771" s="75">
        <v>60</v>
      </c>
      <c r="AR1771" s="75">
        <v>170</v>
      </c>
      <c r="AS1771" s="34">
        <v>10.3</v>
      </c>
      <c r="AT1771" s="34">
        <v>26.1</v>
      </c>
      <c r="AU1771" s="25">
        <v>41.1</v>
      </c>
      <c r="AV1771" s="34">
        <v>49.3</v>
      </c>
      <c r="AW1771" s="25">
        <v>256.2</v>
      </c>
      <c r="AX1771" s="67">
        <v>251.9</v>
      </c>
      <c r="AY1771" s="77">
        <v>87</v>
      </c>
      <c r="AZ1771" s="49">
        <v>55.9</v>
      </c>
      <c r="BA1771" s="49">
        <v>55.9</v>
      </c>
      <c r="BB1771" s="49">
        <v>56.4</v>
      </c>
      <c r="BC1771" s="48">
        <v>2.2200000000000002</v>
      </c>
      <c r="BD1771" s="13" t="s">
        <v>85</v>
      </c>
      <c r="BE1771" s="412" t="s">
        <v>85</v>
      </c>
      <c r="BF1771" s="13" t="s">
        <v>85</v>
      </c>
      <c r="BG1771" s="412" t="s">
        <v>85</v>
      </c>
      <c r="BH1771" s="70">
        <v>45</v>
      </c>
      <c r="BI1771" s="50">
        <v>24.803100000000001</v>
      </c>
      <c r="BJ1771" s="50">
        <v>24.803100000000001</v>
      </c>
      <c r="BK1771" s="50">
        <v>12.5984</v>
      </c>
      <c r="BL1771" s="357">
        <v>0.12700723795352409</v>
      </c>
      <c r="BM1771" s="14">
        <v>18</v>
      </c>
      <c r="BN1771" s="107" t="s">
        <v>3771</v>
      </c>
      <c r="BO1771" s="46" t="s">
        <v>3891</v>
      </c>
      <c r="BP1771" s="74" t="s">
        <v>3907</v>
      </c>
      <c r="BQ1771" s="74" t="s">
        <v>7492</v>
      </c>
      <c r="BR1771" s="74" t="s">
        <v>7489</v>
      </c>
      <c r="BS1771" s="74" t="s">
        <v>7493</v>
      </c>
      <c r="BT1771" s="74" t="s">
        <v>7490</v>
      </c>
      <c r="BU1771" s="74" t="s">
        <v>3909</v>
      </c>
      <c r="BV1771" s="74" t="s">
        <v>7491</v>
      </c>
      <c r="BW1771" s="74"/>
      <c r="BX1771" s="74"/>
      <c r="BY1771" s="74"/>
      <c r="BZ1771" s="334" t="s">
        <v>8581</v>
      </c>
      <c r="CA1771" s="364" t="s">
        <v>8582</v>
      </c>
      <c r="CB1771" s="337" t="s">
        <v>8583</v>
      </c>
      <c r="CC1771" s="364" t="s">
        <v>8584</v>
      </c>
      <c r="CD1771" s="311" t="str">
        <f t="shared" si="197"/>
        <v>DISCONTINUED - MR803, 22x10, +10mm Offset, 6x135, 87mm Centerbore, Gloss Titanium - Machined Lip</v>
      </c>
      <c r="CE1771" s="311" t="s">
        <v>3721</v>
      </c>
      <c r="CF1771" s="311" t="s">
        <v>3720</v>
      </c>
      <c r="CG1771" s="300" t="str">
        <f t="shared" si="198"/>
        <v>RAISED (8XX)</v>
      </c>
    </row>
    <row r="1772" spans="1:85" s="36" customFormat="1" ht="15" customHeight="1">
      <c r="A1772" s="571">
        <f t="shared" si="199"/>
        <v>1769</v>
      </c>
      <c r="B1772" s="13" t="s">
        <v>84</v>
      </c>
      <c r="C1772" s="97" t="s">
        <v>6891</v>
      </c>
      <c r="D1772" s="75" t="s">
        <v>6888</v>
      </c>
      <c r="E1772" s="84" t="s">
        <v>10866</v>
      </c>
      <c r="F1772" s="84" t="s">
        <v>10866</v>
      </c>
      <c r="G1772" s="83" t="s">
        <v>2095</v>
      </c>
      <c r="H1772" s="83"/>
      <c r="I1772" s="72" t="s">
        <v>7076</v>
      </c>
      <c r="J1772" s="102">
        <v>45349.429872685185</v>
      </c>
      <c r="K1772" s="417">
        <v>46143</v>
      </c>
      <c r="L1772" s="282" t="s">
        <v>1239</v>
      </c>
      <c r="M1772" s="328">
        <v>549</v>
      </c>
      <c r="N1772" s="85" t="s">
        <v>5844</v>
      </c>
      <c r="O1772" s="409"/>
      <c r="P1772" s="75">
        <v>22</v>
      </c>
      <c r="Q1772" s="8">
        <v>12</v>
      </c>
      <c r="R1772" s="92" t="s">
        <v>1089</v>
      </c>
      <c r="S1772" s="75">
        <v>6</v>
      </c>
      <c r="T1772" s="75">
        <v>5.5</v>
      </c>
      <c r="U1772" s="75">
        <v>-40</v>
      </c>
      <c r="V1772" s="77">
        <v>4.9000000000000004</v>
      </c>
      <c r="W1772" s="95" t="s">
        <v>85</v>
      </c>
      <c r="X1772" s="68">
        <v>106.25</v>
      </c>
      <c r="Y1772" s="39">
        <v>39.462744931093084</v>
      </c>
      <c r="Z1772" s="47">
        <v>2650</v>
      </c>
      <c r="AA1772" s="43" t="s">
        <v>4122</v>
      </c>
      <c r="AB1772" s="72" t="s">
        <v>2845</v>
      </c>
      <c r="AC1772" s="47" t="s">
        <v>10619</v>
      </c>
      <c r="AD1772" s="74" t="s">
        <v>7428</v>
      </c>
      <c r="AE1772" s="46" t="s">
        <v>8501</v>
      </c>
      <c r="AF1772" s="82">
        <v>22</v>
      </c>
      <c r="AG1772" s="14" t="s">
        <v>85</v>
      </c>
      <c r="AH1772" s="9" t="s">
        <v>85</v>
      </c>
      <c r="AI1772" s="9" t="s">
        <v>85</v>
      </c>
      <c r="AJ1772" s="14" t="s">
        <v>85</v>
      </c>
      <c r="AK1772" s="9" t="s">
        <v>85</v>
      </c>
      <c r="AL1772" s="92" t="s">
        <v>236</v>
      </c>
      <c r="AM1772" s="75" t="s">
        <v>1649</v>
      </c>
      <c r="AN1772" s="38">
        <v>2.75</v>
      </c>
      <c r="AO1772" s="3">
        <v>78.3</v>
      </c>
      <c r="AP1772" s="75">
        <v>16.2</v>
      </c>
      <c r="AQ1772" s="75">
        <v>60</v>
      </c>
      <c r="AR1772" s="75">
        <v>170</v>
      </c>
      <c r="AS1772" s="34">
        <v>10.3</v>
      </c>
      <c r="AT1772" s="34">
        <v>26.3</v>
      </c>
      <c r="AU1772" s="25">
        <v>36.6</v>
      </c>
      <c r="AV1772" s="34">
        <v>52.4</v>
      </c>
      <c r="AW1772" s="25">
        <v>258.39999999999998</v>
      </c>
      <c r="AX1772" s="67">
        <v>254</v>
      </c>
      <c r="AY1772" s="77">
        <v>94.8</v>
      </c>
      <c r="AZ1772" s="49">
        <v>41.2</v>
      </c>
      <c r="BA1772" s="49">
        <v>55.9</v>
      </c>
      <c r="BB1772" s="49">
        <v>124</v>
      </c>
      <c r="BC1772" s="48">
        <v>4.88</v>
      </c>
      <c r="BD1772" s="13" t="s">
        <v>85</v>
      </c>
      <c r="BE1772" s="412" t="s">
        <v>85</v>
      </c>
      <c r="BF1772" s="13" t="s">
        <v>85</v>
      </c>
      <c r="BG1772" s="412" t="s">
        <v>85</v>
      </c>
      <c r="BH1772" s="70">
        <v>44</v>
      </c>
      <c r="BI1772" s="50">
        <v>24.803100000000001</v>
      </c>
      <c r="BJ1772" s="50">
        <v>24.803100000000001</v>
      </c>
      <c r="BK1772" s="50">
        <v>14.5669</v>
      </c>
      <c r="BL1772" s="357">
        <v>0.14685211888376223</v>
      </c>
      <c r="BM1772" s="14">
        <v>18</v>
      </c>
      <c r="BN1772" s="107" t="s">
        <v>3771</v>
      </c>
      <c r="BO1772" s="46" t="s">
        <v>3891</v>
      </c>
      <c r="BP1772" s="74" t="s">
        <v>3907</v>
      </c>
      <c r="BQ1772" s="74" t="s">
        <v>7492</v>
      </c>
      <c r="BR1772" s="74" t="s">
        <v>7489</v>
      </c>
      <c r="BS1772" s="74" t="s">
        <v>7493</v>
      </c>
      <c r="BT1772" s="74" t="s">
        <v>7490</v>
      </c>
      <c r="BU1772" s="74" t="s">
        <v>3909</v>
      </c>
      <c r="BV1772" s="74" t="s">
        <v>7491</v>
      </c>
      <c r="BW1772" s="74"/>
      <c r="BX1772" s="74"/>
      <c r="BY1772" s="74"/>
      <c r="BZ1772" s="334" t="s">
        <v>8593</v>
      </c>
      <c r="CA1772" s="364" t="s">
        <v>8594</v>
      </c>
      <c r="CB1772" s="337" t="s">
        <v>8595</v>
      </c>
      <c r="CC1772" s="364" t="s">
        <v>8596</v>
      </c>
      <c r="CD1772" s="311" t="str">
        <f t="shared" si="197"/>
        <v>DISCONTINUED - MR803, 22x12, -40mm Offset, 6x5.5, 106.25mm Centerbore, Gloss Black</v>
      </c>
      <c r="CE1772" s="311" t="s">
        <v>3721</v>
      </c>
      <c r="CF1772" s="311" t="s">
        <v>3720</v>
      </c>
      <c r="CG1772" s="300" t="str">
        <f t="shared" si="198"/>
        <v>RAISED (8XX)</v>
      </c>
    </row>
    <row r="1773" spans="1:85" s="36" customFormat="1" ht="15" customHeight="1">
      <c r="A1773" s="571">
        <f t="shared" si="199"/>
        <v>1770</v>
      </c>
      <c r="B1773" s="13" t="s">
        <v>84</v>
      </c>
      <c r="C1773" s="97" t="s">
        <v>6891</v>
      </c>
      <c r="D1773" s="75" t="s">
        <v>6889</v>
      </c>
      <c r="E1773" s="84" t="s">
        <v>10867</v>
      </c>
      <c r="F1773" s="84" t="s">
        <v>10867</v>
      </c>
      <c r="G1773" s="83" t="s">
        <v>2095</v>
      </c>
      <c r="H1773" s="83"/>
      <c r="I1773" s="72" t="s">
        <v>7085</v>
      </c>
      <c r="J1773" s="102">
        <v>45349.429872685185</v>
      </c>
      <c r="K1773" s="417">
        <v>46143</v>
      </c>
      <c r="L1773" s="282" t="s">
        <v>1239</v>
      </c>
      <c r="M1773" s="328">
        <v>439</v>
      </c>
      <c r="N1773" s="85" t="s">
        <v>5844</v>
      </c>
      <c r="O1773" s="409"/>
      <c r="P1773" s="75">
        <v>20</v>
      </c>
      <c r="Q1773" s="8">
        <v>9</v>
      </c>
      <c r="R1773" s="92" t="s">
        <v>1697</v>
      </c>
      <c r="S1773" s="92">
        <v>6</v>
      </c>
      <c r="T1773" s="75">
        <v>135</v>
      </c>
      <c r="U1773" s="75">
        <v>-12</v>
      </c>
      <c r="V1773" s="77">
        <v>4.5</v>
      </c>
      <c r="W1773" s="95" t="s">
        <v>85</v>
      </c>
      <c r="X1773" s="68">
        <v>87</v>
      </c>
      <c r="Y1773" s="39">
        <v>42.990141126051121</v>
      </c>
      <c r="Z1773" s="47">
        <v>2650</v>
      </c>
      <c r="AA1773" s="43" t="s">
        <v>5147</v>
      </c>
      <c r="AB1773" s="72" t="s">
        <v>173</v>
      </c>
      <c r="AC1773" s="47" t="s">
        <v>10868</v>
      </c>
      <c r="AD1773" s="74" t="s">
        <v>7425</v>
      </c>
      <c r="AE1773" s="46" t="s">
        <v>8501</v>
      </c>
      <c r="AF1773" s="82">
        <v>22</v>
      </c>
      <c r="AG1773" s="14" t="s">
        <v>85</v>
      </c>
      <c r="AH1773" s="9" t="s">
        <v>85</v>
      </c>
      <c r="AI1773" s="14" t="s">
        <v>85</v>
      </c>
      <c r="AJ1773" s="14" t="s">
        <v>85</v>
      </c>
      <c r="AK1773" s="9" t="s">
        <v>85</v>
      </c>
      <c r="AL1773" s="92" t="s">
        <v>236</v>
      </c>
      <c r="AM1773" s="75" t="s">
        <v>85</v>
      </c>
      <c r="AN1773" s="38" t="s">
        <v>85</v>
      </c>
      <c r="AO1773" s="75" t="s">
        <v>85</v>
      </c>
      <c r="AP1773" s="75">
        <v>16.2</v>
      </c>
      <c r="AQ1773" s="75">
        <v>60</v>
      </c>
      <c r="AR1773" s="75">
        <v>175</v>
      </c>
      <c r="AS1773" s="34">
        <v>6.8</v>
      </c>
      <c r="AT1773" s="34">
        <v>34.299999999999997</v>
      </c>
      <c r="AU1773" s="25">
        <v>60.9</v>
      </c>
      <c r="AV1773" s="34">
        <v>71.400000000000006</v>
      </c>
      <c r="AW1773" s="25">
        <v>247.4</v>
      </c>
      <c r="AX1773" s="67">
        <v>242.6</v>
      </c>
      <c r="AY1773" s="77">
        <v>87</v>
      </c>
      <c r="AZ1773" s="49">
        <v>55.9</v>
      </c>
      <c r="BA1773" s="49">
        <v>55.9</v>
      </c>
      <c r="BB1773" s="49">
        <v>45</v>
      </c>
      <c r="BC1773" s="48">
        <v>1.77</v>
      </c>
      <c r="BD1773" s="13" t="s">
        <v>85</v>
      </c>
      <c r="BE1773" s="412" t="s">
        <v>85</v>
      </c>
      <c r="BF1773" s="13" t="s">
        <v>85</v>
      </c>
      <c r="BG1773" s="412" t="s">
        <v>85</v>
      </c>
      <c r="BH1773" s="70">
        <v>48</v>
      </c>
      <c r="BI1773" s="50">
        <v>23.228346456692901</v>
      </c>
      <c r="BJ1773" s="50">
        <v>23.228346456692901</v>
      </c>
      <c r="BK1773" s="50">
        <v>11.771653543307099</v>
      </c>
      <c r="BL1773" s="357">
        <v>0.10408189999999996</v>
      </c>
      <c r="BM1773" s="408">
        <v>20</v>
      </c>
      <c r="BN1773" s="107" t="s">
        <v>3771</v>
      </c>
      <c r="BO1773" s="46" t="s">
        <v>3891</v>
      </c>
      <c r="BP1773" s="74" t="s">
        <v>3907</v>
      </c>
      <c r="BQ1773" s="74" t="s">
        <v>7494</v>
      </c>
      <c r="BR1773" s="74" t="s">
        <v>7489</v>
      </c>
      <c r="BS1773" s="74" t="s">
        <v>7493</v>
      </c>
      <c r="BT1773" s="74" t="s">
        <v>7490</v>
      </c>
      <c r="BU1773" s="74" t="s">
        <v>3909</v>
      </c>
      <c r="BV1773" s="74" t="s">
        <v>7491</v>
      </c>
      <c r="BW1773" s="74"/>
      <c r="BX1773" s="74"/>
      <c r="BY1773" s="74"/>
      <c r="BZ1773" s="334" t="s">
        <v>8613</v>
      </c>
      <c r="CA1773" s="364" t="s">
        <v>8614</v>
      </c>
      <c r="CB1773" s="337" t="s">
        <v>8615</v>
      </c>
      <c r="CC1773" s="364" t="s">
        <v>8616</v>
      </c>
      <c r="CD1773" s="311" t="str">
        <f t="shared" si="197"/>
        <v>DISCONTINUED - MR804, 20x9, -12mm Offset, 6x135, 87mm Centerbore, Machined - Clear Coat</v>
      </c>
      <c r="CE1773" s="311" t="s">
        <v>3721</v>
      </c>
      <c r="CF1773" s="311" t="s">
        <v>3720</v>
      </c>
      <c r="CG1773" s="300" t="str">
        <f t="shared" si="198"/>
        <v>RAISED (8XX)</v>
      </c>
    </row>
    <row r="1774" spans="1:85" s="36" customFormat="1" ht="15" customHeight="1">
      <c r="A1774" s="571">
        <f t="shared" si="199"/>
        <v>1771</v>
      </c>
      <c r="B1774" s="13" t="s">
        <v>84</v>
      </c>
      <c r="C1774" s="97" t="s">
        <v>6891</v>
      </c>
      <c r="D1774" s="75" t="s">
        <v>6889</v>
      </c>
      <c r="E1774" s="84" t="s">
        <v>10869</v>
      </c>
      <c r="F1774" s="84" t="s">
        <v>10869</v>
      </c>
      <c r="G1774" s="83" t="s">
        <v>2095</v>
      </c>
      <c r="H1774" s="83"/>
      <c r="I1774" s="72" t="s">
        <v>7098</v>
      </c>
      <c r="J1774" s="102">
        <v>45349.429872685185</v>
      </c>
      <c r="K1774" s="417">
        <v>46143</v>
      </c>
      <c r="L1774" s="282" t="s">
        <v>1239</v>
      </c>
      <c r="M1774" s="328">
        <v>424</v>
      </c>
      <c r="N1774" s="85" t="s">
        <v>5844</v>
      </c>
      <c r="O1774" s="409"/>
      <c r="P1774" s="75">
        <v>20</v>
      </c>
      <c r="Q1774" s="8">
        <v>9</v>
      </c>
      <c r="R1774" s="92" t="s">
        <v>1700</v>
      </c>
      <c r="S1774" s="75">
        <v>8</v>
      </c>
      <c r="T1774" s="75">
        <v>170</v>
      </c>
      <c r="U1774" s="75">
        <v>-12</v>
      </c>
      <c r="V1774" s="77">
        <v>4.5</v>
      </c>
      <c r="W1774" s="95" t="s">
        <v>85</v>
      </c>
      <c r="X1774" s="68">
        <v>125</v>
      </c>
      <c r="Y1774" s="39">
        <v>42.549216601681373</v>
      </c>
      <c r="Z1774" s="47">
        <v>3640</v>
      </c>
      <c r="AA1774" s="43" t="s">
        <v>4122</v>
      </c>
      <c r="AB1774" s="72" t="s">
        <v>2845</v>
      </c>
      <c r="AC1774" s="47" t="s">
        <v>10870</v>
      </c>
      <c r="AD1774" s="74" t="s">
        <v>7510</v>
      </c>
      <c r="AE1774" s="46" t="s">
        <v>8501</v>
      </c>
      <c r="AF1774" s="82">
        <v>22</v>
      </c>
      <c r="AG1774" s="14" t="s">
        <v>85</v>
      </c>
      <c r="AH1774" s="9" t="s">
        <v>85</v>
      </c>
      <c r="AI1774" s="9" t="s">
        <v>85</v>
      </c>
      <c r="AJ1774" s="14" t="s">
        <v>85</v>
      </c>
      <c r="AK1774" s="9" t="s">
        <v>85</v>
      </c>
      <c r="AL1774" s="92" t="s">
        <v>236</v>
      </c>
      <c r="AM1774" s="75" t="s">
        <v>85</v>
      </c>
      <c r="AN1774" s="38" t="s">
        <v>85</v>
      </c>
      <c r="AO1774" s="75" t="s">
        <v>85</v>
      </c>
      <c r="AP1774" s="75">
        <v>16.2</v>
      </c>
      <c r="AQ1774" s="75">
        <v>60</v>
      </c>
      <c r="AR1774" s="75">
        <v>200</v>
      </c>
      <c r="AS1774" s="34">
        <v>0</v>
      </c>
      <c r="AT1774" s="34">
        <v>0</v>
      </c>
      <c r="AU1774" s="25">
        <v>40.299999999999997</v>
      </c>
      <c r="AV1774" s="34">
        <v>54.1</v>
      </c>
      <c r="AW1774" s="25">
        <v>246.9</v>
      </c>
      <c r="AX1774" s="67">
        <v>243</v>
      </c>
      <c r="AY1774" s="77">
        <v>125</v>
      </c>
      <c r="AZ1774" s="49">
        <v>85</v>
      </c>
      <c r="BA1774" s="49">
        <v>85</v>
      </c>
      <c r="BB1774" s="49">
        <v>58</v>
      </c>
      <c r="BC1774" s="48">
        <v>2.2799999999999998</v>
      </c>
      <c r="BD1774" s="13" t="s">
        <v>85</v>
      </c>
      <c r="BE1774" s="412" t="s">
        <v>85</v>
      </c>
      <c r="BF1774" s="13" t="s">
        <v>85</v>
      </c>
      <c r="BG1774" s="412" t="s">
        <v>85</v>
      </c>
      <c r="BH1774" s="70">
        <v>48</v>
      </c>
      <c r="BI1774" s="50">
        <v>23.228346456692901</v>
      </c>
      <c r="BJ1774" s="50">
        <v>23.228346456692901</v>
      </c>
      <c r="BK1774" s="50">
        <v>11.771653543307099</v>
      </c>
      <c r="BL1774" s="357">
        <v>0.10408189999999996</v>
      </c>
      <c r="BM1774" s="408">
        <v>20</v>
      </c>
      <c r="BN1774" s="107" t="s">
        <v>3771</v>
      </c>
      <c r="BO1774" s="46" t="s">
        <v>3891</v>
      </c>
      <c r="BP1774" s="74" t="s">
        <v>3907</v>
      </c>
      <c r="BQ1774" s="74" t="s">
        <v>7494</v>
      </c>
      <c r="BR1774" s="74" t="s">
        <v>7489</v>
      </c>
      <c r="BS1774" s="74" t="s">
        <v>7493</v>
      </c>
      <c r="BT1774" s="74" t="s">
        <v>7490</v>
      </c>
      <c r="BU1774" s="74" t="s">
        <v>3909</v>
      </c>
      <c r="BV1774" s="74" t="s">
        <v>7491</v>
      </c>
      <c r="BW1774" s="74"/>
      <c r="BX1774" s="74"/>
      <c r="BY1774" s="74"/>
      <c r="BZ1774" s="334" t="s">
        <v>8617</v>
      </c>
      <c r="CA1774" s="364" t="s">
        <v>8618</v>
      </c>
      <c r="CB1774" s="337" t="s">
        <v>8619</v>
      </c>
      <c r="CC1774" s="364" t="s">
        <v>8620</v>
      </c>
      <c r="CD1774" s="311" t="str">
        <f t="shared" si="197"/>
        <v>DISCONTINUED - MR804, 20x9, -12mm Offset, 8x170, 125mm Centerbore, Gloss Black</v>
      </c>
      <c r="CE1774" s="311" t="s">
        <v>3721</v>
      </c>
      <c r="CF1774" s="311" t="s">
        <v>3720</v>
      </c>
      <c r="CG1774" s="300" t="str">
        <f t="shared" si="198"/>
        <v>RAISED (8XX)</v>
      </c>
    </row>
    <row r="1775" spans="1:85" s="36" customFormat="1" ht="15" customHeight="1">
      <c r="A1775" s="571">
        <f t="shared" si="199"/>
        <v>1772</v>
      </c>
      <c r="B1775" s="13" t="s">
        <v>84</v>
      </c>
      <c r="C1775" s="97" t="s">
        <v>6891</v>
      </c>
      <c r="D1775" s="75" t="s">
        <v>6889</v>
      </c>
      <c r="E1775" s="84" t="s">
        <v>10871</v>
      </c>
      <c r="F1775" s="84" t="s">
        <v>10871</v>
      </c>
      <c r="G1775" s="83" t="s">
        <v>2095</v>
      </c>
      <c r="H1775" s="83"/>
      <c r="I1775" s="72" t="s">
        <v>7118</v>
      </c>
      <c r="J1775" s="102">
        <v>45349.429884259262</v>
      </c>
      <c r="K1775" s="417">
        <v>46143</v>
      </c>
      <c r="L1775" s="282" t="s">
        <v>1239</v>
      </c>
      <c r="M1775" s="328">
        <v>439</v>
      </c>
      <c r="N1775" s="85" t="s">
        <v>5844</v>
      </c>
      <c r="O1775" s="409"/>
      <c r="P1775" s="75">
        <v>20</v>
      </c>
      <c r="Q1775" s="8">
        <v>10</v>
      </c>
      <c r="R1775" s="92" t="s">
        <v>1699</v>
      </c>
      <c r="S1775" s="75">
        <v>8</v>
      </c>
      <c r="T1775" s="75">
        <v>6.5</v>
      </c>
      <c r="U1775" s="75">
        <v>-18</v>
      </c>
      <c r="V1775" s="77">
        <v>4.75</v>
      </c>
      <c r="W1775" s="95" t="s">
        <v>85</v>
      </c>
      <c r="X1775" s="68">
        <v>121.3</v>
      </c>
      <c r="Y1775" s="39">
        <v>43.210603388236009</v>
      </c>
      <c r="Z1775" s="47">
        <v>3640</v>
      </c>
      <c r="AA1775" s="43" t="s">
        <v>4122</v>
      </c>
      <c r="AB1775" s="72" t="s">
        <v>2845</v>
      </c>
      <c r="AC1775" s="47" t="s">
        <v>9847</v>
      </c>
      <c r="AD1775" s="74" t="s">
        <v>7421</v>
      </c>
      <c r="AE1775" s="46" t="s">
        <v>8501</v>
      </c>
      <c r="AF1775" s="82">
        <v>22</v>
      </c>
      <c r="AG1775" s="14" t="s">
        <v>85</v>
      </c>
      <c r="AH1775" s="9" t="s">
        <v>85</v>
      </c>
      <c r="AI1775" s="9" t="s">
        <v>85</v>
      </c>
      <c r="AJ1775" s="14" t="s">
        <v>85</v>
      </c>
      <c r="AK1775" s="9" t="s">
        <v>85</v>
      </c>
      <c r="AL1775" s="92" t="s">
        <v>236</v>
      </c>
      <c r="AM1775" s="75" t="s">
        <v>85</v>
      </c>
      <c r="AN1775" s="38" t="s">
        <v>85</v>
      </c>
      <c r="AO1775" s="75" t="s">
        <v>85</v>
      </c>
      <c r="AP1775" s="75">
        <v>16.2</v>
      </c>
      <c r="AQ1775" s="75">
        <v>60</v>
      </c>
      <c r="AR1775" s="75">
        <v>200</v>
      </c>
      <c r="AS1775" s="34">
        <v>0</v>
      </c>
      <c r="AT1775" s="34">
        <v>0</v>
      </c>
      <c r="AU1775" s="25">
        <v>28.4</v>
      </c>
      <c r="AV1775" s="34">
        <v>40.9</v>
      </c>
      <c r="AW1775" s="25">
        <v>246.3</v>
      </c>
      <c r="AX1775" s="67">
        <v>242.5</v>
      </c>
      <c r="AY1775" s="68">
        <v>121.3</v>
      </c>
      <c r="AZ1775" s="49">
        <v>84</v>
      </c>
      <c r="BA1775" s="49">
        <v>84</v>
      </c>
      <c r="BB1775" s="49">
        <v>91</v>
      </c>
      <c r="BC1775" s="48">
        <v>3.58</v>
      </c>
      <c r="BD1775" s="13" t="s">
        <v>85</v>
      </c>
      <c r="BE1775" s="412" t="s">
        <v>85</v>
      </c>
      <c r="BF1775" s="13" t="s">
        <v>85</v>
      </c>
      <c r="BG1775" s="412" t="s">
        <v>85</v>
      </c>
      <c r="BH1775" s="70">
        <v>48</v>
      </c>
      <c r="BI1775" s="50">
        <v>23.228346456692901</v>
      </c>
      <c r="BJ1775" s="50">
        <v>23.228346456692901</v>
      </c>
      <c r="BK1775" s="50">
        <v>12.9133858267717</v>
      </c>
      <c r="BL1775" s="357">
        <v>0.11417680000000027</v>
      </c>
      <c r="BM1775" s="408">
        <v>20</v>
      </c>
      <c r="BN1775" s="107" t="s">
        <v>3771</v>
      </c>
      <c r="BO1775" s="46" t="s">
        <v>3891</v>
      </c>
      <c r="BP1775" s="74" t="s">
        <v>3907</v>
      </c>
      <c r="BQ1775" s="74" t="s">
        <v>7494</v>
      </c>
      <c r="BR1775" s="74" t="s">
        <v>7489</v>
      </c>
      <c r="BS1775" s="74" t="s">
        <v>7493</v>
      </c>
      <c r="BT1775" s="74" t="s">
        <v>7490</v>
      </c>
      <c r="BU1775" s="74" t="s">
        <v>3909</v>
      </c>
      <c r="BV1775" s="74" t="s">
        <v>7491</v>
      </c>
      <c r="BW1775" s="74"/>
      <c r="BX1775" s="74"/>
      <c r="BY1775" s="74"/>
      <c r="BZ1775" s="334" t="s">
        <v>8617</v>
      </c>
      <c r="CA1775" s="364" t="s">
        <v>8618</v>
      </c>
      <c r="CB1775" s="337" t="s">
        <v>8619</v>
      </c>
      <c r="CC1775" s="364" t="s">
        <v>8620</v>
      </c>
      <c r="CD1775" s="311" t="str">
        <f t="shared" si="197"/>
        <v>DISCONTINUED - MR804, 20x10, -18mm Offset, 8x6.5, 121.3mm Centerbore, Gloss Black</v>
      </c>
      <c r="CE1775" s="311" t="s">
        <v>3721</v>
      </c>
      <c r="CF1775" s="311" t="s">
        <v>3720</v>
      </c>
      <c r="CG1775" s="300" t="str">
        <f t="shared" si="198"/>
        <v>RAISED (8XX)</v>
      </c>
    </row>
    <row r="1776" spans="1:85" s="36" customFormat="1" ht="15" customHeight="1">
      <c r="A1776" s="571">
        <f t="shared" si="199"/>
        <v>1773</v>
      </c>
      <c r="B1776" s="13" t="s">
        <v>84</v>
      </c>
      <c r="C1776" s="97" t="s">
        <v>6891</v>
      </c>
      <c r="D1776" s="75" t="s">
        <v>6889</v>
      </c>
      <c r="E1776" s="84" t="s">
        <v>10872</v>
      </c>
      <c r="F1776" s="84" t="s">
        <v>10872</v>
      </c>
      <c r="G1776" s="83" t="s">
        <v>2095</v>
      </c>
      <c r="H1776" s="83"/>
      <c r="I1776" s="72" t="s">
        <v>7144</v>
      </c>
      <c r="J1776" s="102">
        <v>45349.429884259262</v>
      </c>
      <c r="K1776" s="417">
        <v>46143</v>
      </c>
      <c r="L1776" s="282" t="s">
        <v>1239</v>
      </c>
      <c r="M1776" s="328">
        <v>519</v>
      </c>
      <c r="N1776" s="85" t="s">
        <v>5844</v>
      </c>
      <c r="O1776" s="409"/>
      <c r="P1776" s="75">
        <v>22</v>
      </c>
      <c r="Q1776" s="8">
        <v>10</v>
      </c>
      <c r="R1776" s="92" t="s">
        <v>1089</v>
      </c>
      <c r="S1776" s="92">
        <v>6</v>
      </c>
      <c r="T1776" s="75">
        <v>5.5</v>
      </c>
      <c r="U1776" s="75">
        <v>-18</v>
      </c>
      <c r="V1776" s="77">
        <v>4.75</v>
      </c>
      <c r="W1776" s="95" t="s">
        <v>85</v>
      </c>
      <c r="X1776" s="68">
        <v>106.25</v>
      </c>
      <c r="Y1776" s="39">
        <v>50.044933515967209</v>
      </c>
      <c r="Z1776" s="47">
        <v>2650</v>
      </c>
      <c r="AA1776" s="43" t="s">
        <v>4122</v>
      </c>
      <c r="AB1776" s="72" t="s">
        <v>2845</v>
      </c>
      <c r="AC1776" s="47" t="s">
        <v>10673</v>
      </c>
      <c r="AD1776" s="74" t="s">
        <v>7428</v>
      </c>
      <c r="AE1776" s="46" t="s">
        <v>8501</v>
      </c>
      <c r="AF1776" s="82">
        <v>22</v>
      </c>
      <c r="AG1776" s="14" t="s">
        <v>85</v>
      </c>
      <c r="AH1776" s="9" t="s">
        <v>85</v>
      </c>
      <c r="AI1776" s="14" t="s">
        <v>85</v>
      </c>
      <c r="AJ1776" s="14" t="s">
        <v>85</v>
      </c>
      <c r="AK1776" s="9" t="s">
        <v>85</v>
      </c>
      <c r="AL1776" s="92" t="s">
        <v>236</v>
      </c>
      <c r="AM1776" s="75" t="s">
        <v>1649</v>
      </c>
      <c r="AN1776" s="38">
        <v>2.75</v>
      </c>
      <c r="AO1776" s="3">
        <v>78.3</v>
      </c>
      <c r="AP1776" s="75">
        <v>16.2</v>
      </c>
      <c r="AQ1776" s="75">
        <v>60</v>
      </c>
      <c r="AR1776" s="75">
        <v>175</v>
      </c>
      <c r="AS1776" s="34">
        <v>6.8</v>
      </c>
      <c r="AT1776" s="34">
        <v>34.299999999999997</v>
      </c>
      <c r="AU1776" s="25">
        <v>65.7</v>
      </c>
      <c r="AV1776" s="34">
        <v>75.8</v>
      </c>
      <c r="AW1776" s="25">
        <v>272.2</v>
      </c>
      <c r="AX1776" s="67">
        <v>268.39999999999998</v>
      </c>
      <c r="AY1776" s="77">
        <v>94.8</v>
      </c>
      <c r="AZ1776" s="49">
        <v>49.2</v>
      </c>
      <c r="BA1776" s="49">
        <v>63.9</v>
      </c>
      <c r="BB1776" s="49">
        <v>56.1</v>
      </c>
      <c r="BC1776" s="48">
        <v>2.21</v>
      </c>
      <c r="BD1776" s="13" t="s">
        <v>85</v>
      </c>
      <c r="BE1776" s="412" t="s">
        <v>85</v>
      </c>
      <c r="BF1776" s="13" t="s">
        <v>85</v>
      </c>
      <c r="BG1776" s="412" t="s">
        <v>85</v>
      </c>
      <c r="BH1776" s="70">
        <v>55</v>
      </c>
      <c r="BI1776" s="50">
        <v>24.803100000000001</v>
      </c>
      <c r="BJ1776" s="50">
        <v>24.803100000000001</v>
      </c>
      <c r="BK1776" s="50">
        <v>12.5984</v>
      </c>
      <c r="BL1776" s="357">
        <v>0.12700723795352409</v>
      </c>
      <c r="BM1776" s="14">
        <v>18</v>
      </c>
      <c r="BN1776" s="107" t="s">
        <v>3771</v>
      </c>
      <c r="BO1776" s="46" t="s">
        <v>3891</v>
      </c>
      <c r="BP1776" s="74" t="s">
        <v>3907</v>
      </c>
      <c r="BQ1776" s="74" t="s">
        <v>7494</v>
      </c>
      <c r="BR1776" s="74" t="s">
        <v>7489</v>
      </c>
      <c r="BS1776" s="74" t="s">
        <v>7493</v>
      </c>
      <c r="BT1776" s="74" t="s">
        <v>7490</v>
      </c>
      <c r="BU1776" s="74" t="s">
        <v>3909</v>
      </c>
      <c r="BV1776" s="74" t="s">
        <v>7491</v>
      </c>
      <c r="BW1776" s="74"/>
      <c r="BX1776" s="74"/>
      <c r="BY1776" s="74"/>
      <c r="BZ1776" s="334" t="s">
        <v>8609</v>
      </c>
      <c r="CA1776" s="364" t="s">
        <v>8610</v>
      </c>
      <c r="CB1776" s="337" t="s">
        <v>8611</v>
      </c>
      <c r="CC1776" s="364" t="s">
        <v>8612</v>
      </c>
      <c r="CD1776" s="311" t="str">
        <f t="shared" si="197"/>
        <v>DISCONTINUED - MR804, 22x10, -18mm Offset, 6x5.5, 106.25mm Centerbore, Gloss Black</v>
      </c>
      <c r="CE1776" s="311" t="s">
        <v>3721</v>
      </c>
      <c r="CF1776" s="311" t="s">
        <v>3720</v>
      </c>
      <c r="CG1776" s="300" t="str">
        <f t="shared" si="198"/>
        <v>RAISED (8XX)</v>
      </c>
    </row>
    <row r="1777" spans="1:85" s="36" customFormat="1" ht="15" customHeight="1">
      <c r="A1777" s="571">
        <f t="shared" si="199"/>
        <v>1774</v>
      </c>
      <c r="B1777" s="13" t="s">
        <v>84</v>
      </c>
      <c r="C1777" s="97" t="s">
        <v>6891</v>
      </c>
      <c r="D1777" s="75" t="s">
        <v>6889</v>
      </c>
      <c r="E1777" s="84" t="s">
        <v>10873</v>
      </c>
      <c r="F1777" s="84" t="s">
        <v>10873</v>
      </c>
      <c r="G1777" s="83" t="s">
        <v>2095</v>
      </c>
      <c r="H1777" s="83"/>
      <c r="I1777" s="72" t="s">
        <v>7149</v>
      </c>
      <c r="J1777" s="102">
        <v>45349.429884259262</v>
      </c>
      <c r="K1777" s="417">
        <v>46143</v>
      </c>
      <c r="L1777" s="282" t="s">
        <v>1239</v>
      </c>
      <c r="M1777" s="328">
        <v>529</v>
      </c>
      <c r="N1777" s="85" t="s">
        <v>5844</v>
      </c>
      <c r="O1777" s="409"/>
      <c r="P1777" s="75">
        <v>22</v>
      </c>
      <c r="Q1777" s="8">
        <v>10</v>
      </c>
      <c r="R1777" s="92" t="s">
        <v>1700</v>
      </c>
      <c r="S1777" s="75">
        <v>8</v>
      </c>
      <c r="T1777" s="75">
        <v>170</v>
      </c>
      <c r="U1777" s="75">
        <v>-18</v>
      </c>
      <c r="V1777" s="77">
        <v>4.75</v>
      </c>
      <c r="W1777" s="95" t="s">
        <v>85</v>
      </c>
      <c r="X1777" s="68">
        <v>125</v>
      </c>
      <c r="Y1777" s="39">
        <v>46.737999583194046</v>
      </c>
      <c r="Z1777" s="47">
        <v>3640</v>
      </c>
      <c r="AA1777" s="43" t="s">
        <v>5147</v>
      </c>
      <c r="AB1777" s="72" t="s">
        <v>173</v>
      </c>
      <c r="AC1777" s="47" t="s">
        <v>10374</v>
      </c>
      <c r="AD1777" s="74" t="s">
        <v>7512</v>
      </c>
      <c r="AE1777" s="46" t="s">
        <v>8501</v>
      </c>
      <c r="AF1777" s="82">
        <v>22</v>
      </c>
      <c r="AG1777" s="14" t="s">
        <v>85</v>
      </c>
      <c r="AH1777" s="9" t="s">
        <v>85</v>
      </c>
      <c r="AI1777" s="9" t="s">
        <v>85</v>
      </c>
      <c r="AJ1777" s="14" t="s">
        <v>85</v>
      </c>
      <c r="AK1777" s="9" t="s">
        <v>85</v>
      </c>
      <c r="AL1777" s="92" t="s">
        <v>236</v>
      </c>
      <c r="AM1777" s="75" t="s">
        <v>85</v>
      </c>
      <c r="AN1777" s="38" t="s">
        <v>85</v>
      </c>
      <c r="AO1777" s="75" t="s">
        <v>85</v>
      </c>
      <c r="AP1777" s="75">
        <v>16.2</v>
      </c>
      <c r="AQ1777" s="75">
        <v>60</v>
      </c>
      <c r="AR1777" s="75">
        <v>200</v>
      </c>
      <c r="AS1777" s="34">
        <v>0</v>
      </c>
      <c r="AT1777" s="34">
        <v>0</v>
      </c>
      <c r="AU1777" s="25">
        <v>28.4</v>
      </c>
      <c r="AV1777" s="34">
        <v>40.9</v>
      </c>
      <c r="AW1777" s="25">
        <v>271.89999999999998</v>
      </c>
      <c r="AX1777" s="67">
        <v>267.89999999999998</v>
      </c>
      <c r="AY1777" s="77">
        <v>125</v>
      </c>
      <c r="AZ1777" s="49">
        <v>85</v>
      </c>
      <c r="BA1777" s="49">
        <v>85</v>
      </c>
      <c r="BB1777" s="49">
        <v>86.6</v>
      </c>
      <c r="BC1777" s="48">
        <v>3.41</v>
      </c>
      <c r="BD1777" s="13" t="s">
        <v>85</v>
      </c>
      <c r="BE1777" s="412" t="s">
        <v>85</v>
      </c>
      <c r="BF1777" s="13" t="s">
        <v>85</v>
      </c>
      <c r="BG1777" s="412" t="s">
        <v>85</v>
      </c>
      <c r="BH1777" s="70">
        <v>52</v>
      </c>
      <c r="BI1777" s="50">
        <v>24.803100000000001</v>
      </c>
      <c r="BJ1777" s="50">
        <v>24.803100000000001</v>
      </c>
      <c r="BK1777" s="50">
        <v>12.5984</v>
      </c>
      <c r="BL1777" s="357">
        <v>0.12700723795352409</v>
      </c>
      <c r="BM1777" s="14">
        <v>18</v>
      </c>
      <c r="BN1777" s="107" t="s">
        <v>3771</v>
      </c>
      <c r="BO1777" s="46" t="s">
        <v>3891</v>
      </c>
      <c r="BP1777" s="74" t="s">
        <v>3907</v>
      </c>
      <c r="BQ1777" s="74" t="s">
        <v>7494</v>
      </c>
      <c r="BR1777" s="74" t="s">
        <v>7489</v>
      </c>
      <c r="BS1777" s="74" t="s">
        <v>7493</v>
      </c>
      <c r="BT1777" s="74" t="s">
        <v>7490</v>
      </c>
      <c r="BU1777" s="74" t="s">
        <v>3909</v>
      </c>
      <c r="BV1777" s="74" t="s">
        <v>7491</v>
      </c>
      <c r="BW1777" s="74"/>
      <c r="BX1777" s="74"/>
      <c r="BY1777" s="74"/>
      <c r="BZ1777" s="334" t="s">
        <v>8621</v>
      </c>
      <c r="CA1777" s="364" t="s">
        <v>8622</v>
      </c>
      <c r="CB1777" s="337" t="s">
        <v>8623</v>
      </c>
      <c r="CC1777" s="364" t="s">
        <v>8624</v>
      </c>
      <c r="CD1777" s="311" t="str">
        <f t="shared" si="197"/>
        <v>DISCONTINUED - MR804, 22x10, -18mm Offset, 8x170, 125mm Centerbore, Machined - Clear Coat</v>
      </c>
      <c r="CE1777" s="311" t="s">
        <v>3721</v>
      </c>
      <c r="CF1777" s="311" t="s">
        <v>3720</v>
      </c>
      <c r="CG1777" s="300" t="str">
        <f t="shared" si="198"/>
        <v>RAISED (8XX)</v>
      </c>
    </row>
    <row r="1778" spans="1:85" s="36" customFormat="1" ht="15" customHeight="1">
      <c r="A1778" s="571">
        <f t="shared" si="199"/>
        <v>1775</v>
      </c>
      <c r="B1778" s="408" t="s">
        <v>84</v>
      </c>
      <c r="C1778" s="408" t="s">
        <v>1038</v>
      </c>
      <c r="D1778" s="5" t="s">
        <v>1082</v>
      </c>
      <c r="E1778" s="84" t="s">
        <v>10904</v>
      </c>
      <c r="F1778" s="84" t="s">
        <v>10904</v>
      </c>
      <c r="G1778" s="83" t="s">
        <v>2095</v>
      </c>
      <c r="H1778" s="83"/>
      <c r="I1778" s="72" t="s">
        <v>4074</v>
      </c>
      <c r="J1778" s="305">
        <v>43924</v>
      </c>
      <c r="K1778" s="417">
        <v>46162</v>
      </c>
      <c r="L1778" s="282" t="s">
        <v>1239</v>
      </c>
      <c r="M1778" s="328">
        <v>429</v>
      </c>
      <c r="N1778" s="85" t="s">
        <v>5844</v>
      </c>
      <c r="O1778" s="409"/>
      <c r="P1778" s="5">
        <v>20</v>
      </c>
      <c r="Q1778" s="8">
        <v>10</v>
      </c>
      <c r="R1778" s="408" t="s">
        <v>1089</v>
      </c>
      <c r="S1778" s="3">
        <v>6</v>
      </c>
      <c r="T1778" s="3">
        <v>5.5</v>
      </c>
      <c r="U1778" s="3">
        <v>-18</v>
      </c>
      <c r="V1778" s="16">
        <v>4.76</v>
      </c>
      <c r="W1778" s="410" t="s">
        <v>85</v>
      </c>
      <c r="X1778" s="16">
        <v>108</v>
      </c>
      <c r="Y1778" s="8">
        <v>37.037660047059433</v>
      </c>
      <c r="Z1778" s="47">
        <v>2650</v>
      </c>
      <c r="AA1778" s="71" t="s">
        <v>2165</v>
      </c>
      <c r="AB1778" s="72" t="s">
        <v>2845</v>
      </c>
      <c r="AC1778" s="47" t="s">
        <v>9857</v>
      </c>
      <c r="AD1778" s="73" t="s">
        <v>1556</v>
      </c>
      <c r="AE1778" s="46" t="s">
        <v>8503</v>
      </c>
      <c r="AF1778" s="82">
        <v>33</v>
      </c>
      <c r="AG1778" s="80" t="s">
        <v>85</v>
      </c>
      <c r="AH1778" s="73" t="s">
        <v>85</v>
      </c>
      <c r="AI1778" s="408" t="s">
        <v>2859</v>
      </c>
      <c r="AJ1778" s="73" t="s">
        <v>1827</v>
      </c>
      <c r="AK1778" s="9">
        <v>1.1000000000000001</v>
      </c>
      <c r="AL1778" s="408" t="s">
        <v>237</v>
      </c>
      <c r="AM1778" s="408" t="s">
        <v>85</v>
      </c>
      <c r="AN1778" s="38" t="s">
        <v>85</v>
      </c>
      <c r="AO1778" s="408" t="s">
        <v>85</v>
      </c>
      <c r="AP1778" s="75">
        <v>16.2</v>
      </c>
      <c r="AQ1778" s="75">
        <v>60</v>
      </c>
      <c r="AR1778" s="408">
        <v>175</v>
      </c>
      <c r="AS1778" s="25">
        <v>3</v>
      </c>
      <c r="AT1778" s="25">
        <v>14.9</v>
      </c>
      <c r="AU1778" s="25">
        <v>35.700000000000003</v>
      </c>
      <c r="AV1778" s="25">
        <v>44.51</v>
      </c>
      <c r="AW1778" s="25">
        <v>245.81</v>
      </c>
      <c r="AX1778" s="411">
        <v>241.4</v>
      </c>
      <c r="AY1778" s="410">
        <v>107</v>
      </c>
      <c r="AZ1778" s="49">
        <v>41</v>
      </c>
      <c r="BA1778" s="49">
        <v>74</v>
      </c>
      <c r="BB1778" s="49">
        <v>99</v>
      </c>
      <c r="BC1778" s="48">
        <v>3.9</v>
      </c>
      <c r="BD1778" s="408" t="s">
        <v>85</v>
      </c>
      <c r="BE1778" s="412" t="s">
        <v>85</v>
      </c>
      <c r="BF1778" s="408" t="s">
        <v>85</v>
      </c>
      <c r="BG1778" s="412" t="s">
        <v>85</v>
      </c>
      <c r="BH1778" s="70">
        <v>44</v>
      </c>
      <c r="BI1778" s="50">
        <v>23.228346456692901</v>
      </c>
      <c r="BJ1778" s="50">
        <v>23.228346456692901</v>
      </c>
      <c r="BK1778" s="50">
        <v>12.9133858267717</v>
      </c>
      <c r="BL1778" s="357">
        <v>0.11417680000000027</v>
      </c>
      <c r="BM1778" s="408">
        <v>20</v>
      </c>
      <c r="BN1778" s="107" t="s">
        <v>3771</v>
      </c>
      <c r="BO1778" s="46" t="s">
        <v>3891</v>
      </c>
      <c r="BP1778" s="74" t="s">
        <v>3907</v>
      </c>
      <c r="BQ1778" s="29" t="s">
        <v>5143</v>
      </c>
      <c r="BR1778" s="29" t="s">
        <v>5198</v>
      </c>
      <c r="BS1778" s="74" t="s">
        <v>5199</v>
      </c>
      <c r="BT1778" s="74" t="s">
        <v>5169</v>
      </c>
      <c r="BU1778" s="74" t="s">
        <v>5196</v>
      </c>
      <c r="BV1778" s="74" t="s">
        <v>3909</v>
      </c>
      <c r="BW1778" s="74"/>
      <c r="BX1778" s="74"/>
      <c r="BY1778" s="74"/>
      <c r="BZ1778" s="300" t="s">
        <v>6065</v>
      </c>
      <c r="CA1778" s="413" t="s">
        <v>7739</v>
      </c>
      <c r="CB1778" s="300" t="s">
        <v>6067</v>
      </c>
      <c r="CC1778" s="413" t="s">
        <v>7740</v>
      </c>
      <c r="CD1778" s="311" t="str">
        <f t="shared" ref="CD1778:CD1841" si="200">CONCATENATE("DISCONTINUED"," ","-"," ",D1778,", ",P1778,"x",Q1778,", ",IF(W1778="N/A", "", CONCATENATE(W1778, "/")),IF(U1778&gt;0, CONCATENATE("+",U1778), U1778),"mm Offset, ",R1778,", ",X1778,"mm Centerbore, ",PROPER(AA1778), "", IF(BF1778="N/A", "", CONCATENATE(", w/ ", BF1778)))</f>
        <v>DISCONTINUED - MR304 Double Standard, 20x10, -18mm Offset, 6x5.5, 108mm Centerbore, Matte Black</v>
      </c>
      <c r="CE1778" s="311" t="s">
        <v>3721</v>
      </c>
      <c r="CF1778" s="311" t="s">
        <v>3720</v>
      </c>
      <c r="CG1778" s="300" t="str">
        <f t="shared" ref="CG1778:CG1813" si="201">C1778</f>
        <v>STREET (3XX)</v>
      </c>
    </row>
    <row r="1779" spans="1:85" s="36" customFormat="1" ht="15" customHeight="1">
      <c r="A1779" s="571">
        <f t="shared" si="199"/>
        <v>1776</v>
      </c>
      <c r="B1779" s="92" t="s">
        <v>84</v>
      </c>
      <c r="C1779" s="92" t="s">
        <v>1038</v>
      </c>
      <c r="D1779" s="92" t="s">
        <v>1975</v>
      </c>
      <c r="E1779" s="84" t="s">
        <v>10905</v>
      </c>
      <c r="F1779" s="84" t="s">
        <v>10905</v>
      </c>
      <c r="G1779" s="83"/>
      <c r="H1779" s="83"/>
      <c r="I1779" s="72" t="s">
        <v>4558</v>
      </c>
      <c r="J1779" s="305">
        <v>44202.418576388889</v>
      </c>
      <c r="K1779" s="417">
        <v>46162</v>
      </c>
      <c r="L1779" s="282" t="s">
        <v>1239</v>
      </c>
      <c r="M1779" s="328">
        <v>314</v>
      </c>
      <c r="N1779" s="85" t="s">
        <v>5844</v>
      </c>
      <c r="O1779" s="409"/>
      <c r="P1779" s="29">
        <v>17</v>
      </c>
      <c r="Q1779" s="24">
        <v>7.5</v>
      </c>
      <c r="R1779" s="92" t="s">
        <v>1685</v>
      </c>
      <c r="S1779" s="3">
        <v>5</v>
      </c>
      <c r="T1779" s="29">
        <v>108</v>
      </c>
      <c r="U1779" s="29">
        <v>30</v>
      </c>
      <c r="V1779" s="77">
        <v>5.5</v>
      </c>
      <c r="W1779" s="93" t="s">
        <v>85</v>
      </c>
      <c r="X1779" s="77">
        <v>63.4</v>
      </c>
      <c r="Y1779" s="76">
        <v>28.35</v>
      </c>
      <c r="Z1779" s="47">
        <v>3640</v>
      </c>
      <c r="AA1779" s="71" t="s">
        <v>2516</v>
      </c>
      <c r="AB1779" s="71" t="s">
        <v>2850</v>
      </c>
      <c r="AC1779" s="47" t="s">
        <v>10906</v>
      </c>
      <c r="AD1779" s="79" t="s">
        <v>1776</v>
      </c>
      <c r="AE1779" s="46" t="s">
        <v>8501</v>
      </c>
      <c r="AF1779" s="82">
        <v>22</v>
      </c>
      <c r="AG1779" s="80" t="s">
        <v>85</v>
      </c>
      <c r="AH1779" s="73" t="s">
        <v>85</v>
      </c>
      <c r="AI1779" s="73" t="s">
        <v>85</v>
      </c>
      <c r="AJ1779" s="73" t="s">
        <v>85</v>
      </c>
      <c r="AK1779" s="9" t="s">
        <v>85</v>
      </c>
      <c r="AL1779" s="71" t="s">
        <v>237</v>
      </c>
      <c r="AM1779" s="3" t="s">
        <v>85</v>
      </c>
      <c r="AN1779" s="38" t="s">
        <v>85</v>
      </c>
      <c r="AO1779" s="3" t="s">
        <v>85</v>
      </c>
      <c r="AP1779" s="75">
        <v>16.2</v>
      </c>
      <c r="AQ1779" s="75">
        <v>60</v>
      </c>
      <c r="AR1779" s="74">
        <v>150</v>
      </c>
      <c r="AS1779" s="34">
        <v>15</v>
      </c>
      <c r="AT1779" s="34">
        <v>20.7</v>
      </c>
      <c r="AU1779" s="34">
        <v>30.3</v>
      </c>
      <c r="AV1779" s="34">
        <v>42</v>
      </c>
      <c r="AW1779" s="34">
        <v>206.5</v>
      </c>
      <c r="AX1779" s="34">
        <v>197.8</v>
      </c>
      <c r="AY1779" s="384">
        <v>60.1</v>
      </c>
      <c r="AZ1779" s="382">
        <v>27</v>
      </c>
      <c r="BA1779" s="382">
        <v>35.36</v>
      </c>
      <c r="BB1779" s="49">
        <v>0</v>
      </c>
      <c r="BC1779" s="48">
        <v>0</v>
      </c>
      <c r="BD1779" s="3" t="s">
        <v>85</v>
      </c>
      <c r="BE1779" s="412" t="s">
        <v>85</v>
      </c>
      <c r="BF1779" s="3" t="s">
        <v>85</v>
      </c>
      <c r="BG1779" s="412" t="s">
        <v>85</v>
      </c>
      <c r="BH1779" s="70">
        <v>34</v>
      </c>
      <c r="BI1779" s="50">
        <v>20.236220472440898</v>
      </c>
      <c r="BJ1779" s="50">
        <v>20.236220472440898</v>
      </c>
      <c r="BK1779" s="50">
        <v>10.4330708661417</v>
      </c>
      <c r="BL1779" s="357">
        <v>7.001193999999944E-2</v>
      </c>
      <c r="BM1779" s="73">
        <v>36</v>
      </c>
      <c r="BN1779" s="107" t="s">
        <v>3771</v>
      </c>
      <c r="BO1779" s="46" t="s">
        <v>3891</v>
      </c>
      <c r="BP1779" s="29" t="s">
        <v>3907</v>
      </c>
      <c r="BQ1779" s="29" t="s">
        <v>5213</v>
      </c>
      <c r="BR1779" s="29" t="s">
        <v>5214</v>
      </c>
      <c r="BS1779" s="29" t="s">
        <v>5215</v>
      </c>
      <c r="BT1779" s="74" t="s">
        <v>5216</v>
      </c>
      <c r="BU1779" s="74" t="s">
        <v>4101</v>
      </c>
      <c r="BV1779" s="74" t="s">
        <v>3909</v>
      </c>
      <c r="BW1779" s="74"/>
      <c r="BX1779" s="74"/>
      <c r="BY1779" s="74"/>
      <c r="BZ1779" s="300" t="s">
        <v>6145</v>
      </c>
      <c r="CA1779" s="356" t="s">
        <v>7360</v>
      </c>
      <c r="CB1779" s="300" t="s">
        <v>6149</v>
      </c>
      <c r="CC1779" s="356" t="s">
        <v>7361</v>
      </c>
      <c r="CD1779" s="311" t="str">
        <f t="shared" si="200"/>
        <v>DISCONTINUED - MR314, 17x7.5, +30mm Offset, 5x108, 63.4mm Centerbore, Gloss Titanium</v>
      </c>
      <c r="CE1779" s="311" t="s">
        <v>3721</v>
      </c>
      <c r="CF1779" s="311" t="s">
        <v>3720</v>
      </c>
      <c r="CG1779" s="300" t="str">
        <f t="shared" si="201"/>
        <v>STREET (3XX)</v>
      </c>
    </row>
    <row r="1780" spans="1:85" s="36" customFormat="1" ht="15" customHeight="1">
      <c r="A1780" s="571">
        <f t="shared" si="199"/>
        <v>1777</v>
      </c>
      <c r="B1780" s="97" t="s">
        <v>84</v>
      </c>
      <c r="C1780" s="97" t="s">
        <v>1038</v>
      </c>
      <c r="D1780" s="97" t="s">
        <v>1976</v>
      </c>
      <c r="E1780" s="84" t="s">
        <v>10907</v>
      </c>
      <c r="F1780" s="84" t="s">
        <v>10907</v>
      </c>
      <c r="G1780" s="83"/>
      <c r="H1780" s="83"/>
      <c r="I1780" s="42" t="s">
        <v>5334</v>
      </c>
      <c r="J1780" s="315">
        <v>44501.579826388886</v>
      </c>
      <c r="K1780" s="417">
        <v>46162</v>
      </c>
      <c r="L1780" s="282" t="s">
        <v>1239</v>
      </c>
      <c r="M1780" s="328">
        <v>439</v>
      </c>
      <c r="N1780" s="85" t="s">
        <v>5844</v>
      </c>
      <c r="O1780" s="409"/>
      <c r="P1780" s="83">
        <v>20</v>
      </c>
      <c r="Q1780" s="8">
        <v>9</v>
      </c>
      <c r="R1780" s="92" t="s">
        <v>1699</v>
      </c>
      <c r="S1780" s="13">
        <v>8</v>
      </c>
      <c r="T1780" s="83">
        <v>6.5</v>
      </c>
      <c r="U1780" s="83">
        <v>18</v>
      </c>
      <c r="V1780" s="16">
        <v>5.7</v>
      </c>
      <c r="W1780" s="95" t="s">
        <v>85</v>
      </c>
      <c r="X1780" s="40">
        <v>130.81</v>
      </c>
      <c r="Y1780" s="41">
        <v>40.682636115182746</v>
      </c>
      <c r="Z1780" s="47">
        <v>3640</v>
      </c>
      <c r="AA1780" s="11" t="s">
        <v>2165</v>
      </c>
      <c r="AB1780" s="42" t="s">
        <v>2845</v>
      </c>
      <c r="AC1780" s="47" t="s">
        <v>9723</v>
      </c>
      <c r="AD1780" s="11" t="s">
        <v>1597</v>
      </c>
      <c r="AE1780" s="46" t="s">
        <v>8503</v>
      </c>
      <c r="AF1780" s="82">
        <v>33</v>
      </c>
      <c r="AG1780" s="14" t="s">
        <v>85</v>
      </c>
      <c r="AH1780" s="14" t="s">
        <v>85</v>
      </c>
      <c r="AI1780" s="3" t="s">
        <v>2863</v>
      </c>
      <c r="AJ1780" s="31" t="s">
        <v>2484</v>
      </c>
      <c r="AK1780" s="9">
        <v>1.1000000000000001</v>
      </c>
      <c r="AL1780" s="11" t="s">
        <v>237</v>
      </c>
      <c r="AM1780" s="3" t="s">
        <v>85</v>
      </c>
      <c r="AN1780" s="38" t="s">
        <v>85</v>
      </c>
      <c r="AO1780" s="3" t="s">
        <v>85</v>
      </c>
      <c r="AP1780" s="75">
        <v>16.2</v>
      </c>
      <c r="AQ1780" s="75">
        <v>60</v>
      </c>
      <c r="AR1780" s="13">
        <v>200</v>
      </c>
      <c r="AS1780" s="67">
        <v>0</v>
      </c>
      <c r="AT1780" s="67">
        <v>0</v>
      </c>
      <c r="AU1780" s="67">
        <v>43</v>
      </c>
      <c r="AV1780" s="67">
        <v>44.8</v>
      </c>
      <c r="AW1780" s="67">
        <v>244</v>
      </c>
      <c r="AX1780" s="96">
        <v>239.5</v>
      </c>
      <c r="AY1780" s="93">
        <v>123.1</v>
      </c>
      <c r="AZ1780" s="49">
        <v>92</v>
      </c>
      <c r="BA1780" s="49">
        <v>92</v>
      </c>
      <c r="BB1780" s="49">
        <v>54</v>
      </c>
      <c r="BC1780" s="48">
        <v>2.13</v>
      </c>
      <c r="BD1780" s="3" t="s">
        <v>85</v>
      </c>
      <c r="BE1780" s="412" t="s">
        <v>85</v>
      </c>
      <c r="BF1780" s="3" t="s">
        <v>85</v>
      </c>
      <c r="BG1780" s="412" t="s">
        <v>85</v>
      </c>
      <c r="BH1780" s="70">
        <v>47</v>
      </c>
      <c r="BI1780" s="50">
        <v>23.228346456692901</v>
      </c>
      <c r="BJ1780" s="50">
        <v>23.228346456692901</v>
      </c>
      <c r="BK1780" s="50">
        <v>11.771653543307099</v>
      </c>
      <c r="BL1780" s="357">
        <v>0.10408189999999996</v>
      </c>
      <c r="BM1780" s="408">
        <v>20</v>
      </c>
      <c r="BN1780" s="107" t="s">
        <v>3771</v>
      </c>
      <c r="BO1780" s="46" t="s">
        <v>3891</v>
      </c>
      <c r="BP1780" s="29" t="s">
        <v>3907</v>
      </c>
      <c r="BQ1780" s="29" t="s">
        <v>5175</v>
      </c>
      <c r="BR1780" s="29" t="s">
        <v>2709</v>
      </c>
      <c r="BS1780" s="29" t="s">
        <v>5199</v>
      </c>
      <c r="BT1780" s="74" t="s">
        <v>5210</v>
      </c>
      <c r="BU1780" s="74" t="s">
        <v>5189</v>
      </c>
      <c r="BV1780" s="74" t="s">
        <v>4101</v>
      </c>
      <c r="BW1780" s="74" t="s">
        <v>3909</v>
      </c>
      <c r="BX1780" s="74"/>
      <c r="BY1780" s="74"/>
      <c r="BZ1780" s="300" t="s">
        <v>7843</v>
      </c>
      <c r="CA1780" s="356" t="s">
        <v>7844</v>
      </c>
      <c r="CB1780" s="300" t="s">
        <v>7841</v>
      </c>
      <c r="CC1780" s="356" t="s">
        <v>7842</v>
      </c>
      <c r="CD1780" s="311" t="str">
        <f t="shared" si="200"/>
        <v>DISCONTINUED - MR315, 20x9, +18mm Offset, 8x6.5, 130.81mm Centerbore, Matte Black</v>
      </c>
      <c r="CE1780" s="311" t="s">
        <v>3721</v>
      </c>
      <c r="CF1780" s="311" t="s">
        <v>3720</v>
      </c>
      <c r="CG1780" s="300" t="str">
        <f t="shared" si="201"/>
        <v>STREET (3XX)</v>
      </c>
    </row>
    <row r="1781" spans="1:85" s="36" customFormat="1" ht="15" customHeight="1">
      <c r="A1781" s="571">
        <f t="shared" si="199"/>
        <v>1778</v>
      </c>
      <c r="B1781" s="92" t="s">
        <v>84</v>
      </c>
      <c r="C1781" s="92" t="s">
        <v>1038</v>
      </c>
      <c r="D1781" s="92" t="s">
        <v>4208</v>
      </c>
      <c r="E1781" s="129" t="s">
        <v>10908</v>
      </c>
      <c r="F1781" s="84" t="s">
        <v>10908</v>
      </c>
      <c r="G1781" s="83"/>
      <c r="H1781" s="83"/>
      <c r="I1781" s="72" t="s">
        <v>4210</v>
      </c>
      <c r="J1781" s="305">
        <v>44026</v>
      </c>
      <c r="K1781" s="417">
        <v>46162</v>
      </c>
      <c r="L1781" s="282" t="s">
        <v>1239</v>
      </c>
      <c r="M1781" s="328">
        <v>356</v>
      </c>
      <c r="N1781" s="85" t="s">
        <v>5844</v>
      </c>
      <c r="O1781" s="409"/>
      <c r="P1781" s="29">
        <v>17</v>
      </c>
      <c r="Q1781" s="24">
        <v>8.5</v>
      </c>
      <c r="R1781" s="92" t="s">
        <v>1692</v>
      </c>
      <c r="S1781" s="3">
        <v>5</v>
      </c>
      <c r="T1781" s="29">
        <v>5</v>
      </c>
      <c r="U1781" s="29">
        <v>0</v>
      </c>
      <c r="V1781" s="16">
        <v>4.75</v>
      </c>
      <c r="W1781" s="93" t="s">
        <v>85</v>
      </c>
      <c r="X1781" s="16">
        <v>71.5</v>
      </c>
      <c r="Y1781" s="8">
        <v>30.13</v>
      </c>
      <c r="Z1781" s="47">
        <v>2650</v>
      </c>
      <c r="AA1781" s="11" t="s">
        <v>2093</v>
      </c>
      <c r="AB1781" s="11" t="s">
        <v>2850</v>
      </c>
      <c r="AC1781" s="47" t="s">
        <v>9713</v>
      </c>
      <c r="AD1781" s="74" t="s">
        <v>1600</v>
      </c>
      <c r="AE1781" s="46" t="s">
        <v>8501</v>
      </c>
      <c r="AF1781" s="82">
        <v>22</v>
      </c>
      <c r="AG1781" s="80" t="s">
        <v>85</v>
      </c>
      <c r="AH1781" s="73" t="s">
        <v>85</v>
      </c>
      <c r="AI1781" s="73" t="s">
        <v>85</v>
      </c>
      <c r="AJ1781" s="73" t="s">
        <v>1497</v>
      </c>
      <c r="AK1781" s="9">
        <v>1.1000000000000001</v>
      </c>
      <c r="AL1781" s="92" t="s">
        <v>237</v>
      </c>
      <c r="AM1781" s="92" t="s">
        <v>85</v>
      </c>
      <c r="AN1781" s="38" t="s">
        <v>85</v>
      </c>
      <c r="AO1781" s="92" t="s">
        <v>85</v>
      </c>
      <c r="AP1781" s="75">
        <v>16.2</v>
      </c>
      <c r="AQ1781" s="75">
        <v>60</v>
      </c>
      <c r="AR1781" s="3">
        <v>170</v>
      </c>
      <c r="AS1781" s="34">
        <v>11</v>
      </c>
      <c r="AT1781" s="34">
        <v>29</v>
      </c>
      <c r="AU1781" s="34">
        <v>55</v>
      </c>
      <c r="AV1781" s="34">
        <v>85</v>
      </c>
      <c r="AW1781" s="34">
        <v>208.8</v>
      </c>
      <c r="AX1781" s="94">
        <v>205.8</v>
      </c>
      <c r="AY1781" s="383">
        <v>71.5</v>
      </c>
      <c r="AZ1781" s="382">
        <v>39</v>
      </c>
      <c r="BA1781" s="382">
        <v>39</v>
      </c>
      <c r="BB1781" s="49">
        <v>21</v>
      </c>
      <c r="BC1781" s="48">
        <v>0.83</v>
      </c>
      <c r="BD1781" s="3" t="s">
        <v>85</v>
      </c>
      <c r="BE1781" s="412" t="s">
        <v>85</v>
      </c>
      <c r="BF1781" s="3" t="s">
        <v>85</v>
      </c>
      <c r="BG1781" s="412" t="s">
        <v>85</v>
      </c>
      <c r="BH1781" s="70">
        <v>36</v>
      </c>
      <c r="BI1781" s="50">
        <v>20.236220472440898</v>
      </c>
      <c r="BJ1781" s="50">
        <v>20.236220472440898</v>
      </c>
      <c r="BK1781" s="50">
        <v>11.417322834645701</v>
      </c>
      <c r="BL1781" s="357">
        <v>7.6616839999999839E-2</v>
      </c>
      <c r="BM1781" s="73">
        <v>36</v>
      </c>
      <c r="BN1781" s="107" t="s">
        <v>3771</v>
      </c>
      <c r="BO1781" s="46" t="s">
        <v>3891</v>
      </c>
      <c r="BP1781" s="29" t="s">
        <v>3907</v>
      </c>
      <c r="BQ1781" s="29" t="s">
        <v>4614</v>
      </c>
      <c r="BR1781" s="29" t="s">
        <v>5224</v>
      </c>
      <c r="BS1781" s="29" t="s">
        <v>5199</v>
      </c>
      <c r="BT1781" s="74" t="s">
        <v>5225</v>
      </c>
      <c r="BU1781" s="74" t="s">
        <v>5226</v>
      </c>
      <c r="BV1781" s="74" t="s">
        <v>4101</v>
      </c>
      <c r="BW1781" s="74" t="s">
        <v>3909</v>
      </c>
      <c r="BX1781" s="74"/>
      <c r="BY1781" s="74"/>
      <c r="BZ1781" s="300" t="s">
        <v>6210</v>
      </c>
      <c r="CA1781" s="363" t="s">
        <v>7397</v>
      </c>
      <c r="CB1781" s="300" t="s">
        <v>6213</v>
      </c>
      <c r="CC1781" s="363" t="s">
        <v>7396</v>
      </c>
      <c r="CD1781" s="311" t="str">
        <f t="shared" si="200"/>
        <v>DISCONTINUED - MR317, 17x8.5, 0mm Offset, 5x5, 71.5mm Centerbore, Titanium</v>
      </c>
      <c r="CE1781" s="311" t="s">
        <v>3721</v>
      </c>
      <c r="CF1781" s="311" t="s">
        <v>3720</v>
      </c>
      <c r="CG1781" s="300" t="str">
        <f t="shared" si="201"/>
        <v>STREET (3XX)</v>
      </c>
    </row>
    <row r="1782" spans="1:85" s="36" customFormat="1" ht="15" customHeight="1">
      <c r="A1782" s="571">
        <f t="shared" si="199"/>
        <v>1779</v>
      </c>
      <c r="B1782" s="92" t="s">
        <v>84</v>
      </c>
      <c r="C1782" s="92" t="s">
        <v>1038</v>
      </c>
      <c r="D1782" s="92" t="s">
        <v>4208</v>
      </c>
      <c r="E1782" s="129" t="s">
        <v>10909</v>
      </c>
      <c r="F1782" s="84" t="s">
        <v>10909</v>
      </c>
      <c r="G1782" s="83"/>
      <c r="H1782" s="83"/>
      <c r="I1782" s="72" t="s">
        <v>4230</v>
      </c>
      <c r="J1782" s="305">
        <v>44026</v>
      </c>
      <c r="K1782" s="417">
        <v>46162</v>
      </c>
      <c r="L1782" s="282" t="s">
        <v>1239</v>
      </c>
      <c r="M1782" s="328">
        <v>387</v>
      </c>
      <c r="N1782" s="85" t="s">
        <v>5844</v>
      </c>
      <c r="O1782" s="409"/>
      <c r="P1782" s="29">
        <v>18</v>
      </c>
      <c r="Q1782" s="8">
        <v>9</v>
      </c>
      <c r="R1782" s="92" t="s">
        <v>1089</v>
      </c>
      <c r="S1782" s="3">
        <v>6</v>
      </c>
      <c r="T1782" s="29">
        <v>5.5</v>
      </c>
      <c r="U1782" s="29">
        <v>18</v>
      </c>
      <c r="V1782" s="16">
        <v>5.75</v>
      </c>
      <c r="W1782" s="93" t="s">
        <v>85</v>
      </c>
      <c r="X1782" s="16">
        <v>106.25</v>
      </c>
      <c r="Y1782" s="8">
        <v>32.077259147899689</v>
      </c>
      <c r="Z1782" s="47">
        <v>2650</v>
      </c>
      <c r="AA1782" s="11" t="s">
        <v>2093</v>
      </c>
      <c r="AB1782" s="11" t="s">
        <v>2850</v>
      </c>
      <c r="AC1782" s="47" t="s">
        <v>9733</v>
      </c>
      <c r="AD1782" s="74" t="s">
        <v>1598</v>
      </c>
      <c r="AE1782" s="46" t="s">
        <v>8501</v>
      </c>
      <c r="AF1782" s="82">
        <v>22</v>
      </c>
      <c r="AG1782" s="80" t="s">
        <v>85</v>
      </c>
      <c r="AH1782" s="73" t="s">
        <v>85</v>
      </c>
      <c r="AI1782" s="73" t="s">
        <v>85</v>
      </c>
      <c r="AJ1782" s="73" t="s">
        <v>1497</v>
      </c>
      <c r="AK1782" s="9">
        <v>1.1000000000000001</v>
      </c>
      <c r="AL1782" s="13" t="s">
        <v>236</v>
      </c>
      <c r="AM1782" s="75" t="s">
        <v>1649</v>
      </c>
      <c r="AN1782" s="38">
        <v>2.75</v>
      </c>
      <c r="AO1782" s="3">
        <v>78.3</v>
      </c>
      <c r="AP1782" s="75">
        <v>16.2</v>
      </c>
      <c r="AQ1782" s="75">
        <v>60</v>
      </c>
      <c r="AR1782" s="3">
        <v>175</v>
      </c>
      <c r="AS1782" s="34">
        <v>4</v>
      </c>
      <c r="AT1782" s="34">
        <v>39.700000000000003</v>
      </c>
      <c r="AU1782" s="34">
        <v>60.6</v>
      </c>
      <c r="AV1782" s="34">
        <v>87.7</v>
      </c>
      <c r="AW1782" s="34">
        <v>220</v>
      </c>
      <c r="AX1782" s="94">
        <v>217</v>
      </c>
      <c r="AY1782" s="381">
        <v>103</v>
      </c>
      <c r="AZ1782" s="382">
        <v>32</v>
      </c>
      <c r="BA1782" s="382">
        <v>39</v>
      </c>
      <c r="BB1782" s="49">
        <v>21</v>
      </c>
      <c r="BC1782" s="48">
        <v>0.83</v>
      </c>
      <c r="BD1782" s="3" t="s">
        <v>85</v>
      </c>
      <c r="BE1782" s="412" t="s">
        <v>85</v>
      </c>
      <c r="BF1782" s="3" t="s">
        <v>85</v>
      </c>
      <c r="BG1782" s="412" t="s">
        <v>85</v>
      </c>
      <c r="BH1782" s="70">
        <v>38</v>
      </c>
      <c r="BI1782" s="50">
        <v>21.141732283464599</v>
      </c>
      <c r="BJ1782" s="50">
        <v>21.141732283464599</v>
      </c>
      <c r="BK1782" s="50">
        <v>11.929133858267701</v>
      </c>
      <c r="BL1782" s="357">
        <v>8.7375807000000152E-2</v>
      </c>
      <c r="BM1782" s="14">
        <v>36</v>
      </c>
      <c r="BN1782" s="107" t="s">
        <v>3771</v>
      </c>
      <c r="BO1782" s="46" t="s">
        <v>3891</v>
      </c>
      <c r="BP1782" s="29" t="s">
        <v>3907</v>
      </c>
      <c r="BQ1782" s="29" t="s">
        <v>4614</v>
      </c>
      <c r="BR1782" s="29" t="s">
        <v>5224</v>
      </c>
      <c r="BS1782" s="29" t="s">
        <v>5199</v>
      </c>
      <c r="BT1782" s="74" t="s">
        <v>5225</v>
      </c>
      <c r="BU1782" s="74" t="s">
        <v>5226</v>
      </c>
      <c r="BV1782" s="74" t="s">
        <v>4101</v>
      </c>
      <c r="BW1782" s="74" t="s">
        <v>3909</v>
      </c>
      <c r="BX1782" s="74"/>
      <c r="BY1782" s="74"/>
      <c r="BZ1782" s="300" t="s">
        <v>6211</v>
      </c>
      <c r="CA1782" s="363" t="s">
        <v>7886</v>
      </c>
      <c r="CB1782" s="300" t="s">
        <v>6219</v>
      </c>
      <c r="CC1782" s="363" t="s">
        <v>7885</v>
      </c>
      <c r="CD1782" s="311" t="str">
        <f t="shared" si="200"/>
        <v>DISCONTINUED - MR317, 18x9, +18mm Offset, 6x5.5, 106.25mm Centerbore, Titanium</v>
      </c>
      <c r="CE1782" s="311" t="s">
        <v>3721</v>
      </c>
      <c r="CF1782" s="311" t="s">
        <v>3720</v>
      </c>
      <c r="CG1782" s="300" t="str">
        <f t="shared" si="201"/>
        <v>STREET (3XX)</v>
      </c>
    </row>
    <row r="1783" spans="1:85" s="36" customFormat="1" ht="15" customHeight="1">
      <c r="A1783" s="571">
        <f t="shared" si="199"/>
        <v>1780</v>
      </c>
      <c r="B1783" s="92" t="s">
        <v>84</v>
      </c>
      <c r="C1783" s="92" t="s">
        <v>1038</v>
      </c>
      <c r="D1783" s="92" t="s">
        <v>4208</v>
      </c>
      <c r="E1783" s="129" t="s">
        <v>10910</v>
      </c>
      <c r="F1783" s="84" t="s">
        <v>10910</v>
      </c>
      <c r="G1783" s="83"/>
      <c r="H1783" s="83"/>
      <c r="I1783" s="72" t="s">
        <v>4237</v>
      </c>
      <c r="J1783" s="305">
        <v>44026</v>
      </c>
      <c r="K1783" s="417">
        <v>46162</v>
      </c>
      <c r="L1783" s="282" t="s">
        <v>1239</v>
      </c>
      <c r="M1783" s="328">
        <v>398</v>
      </c>
      <c r="N1783" s="85" t="s">
        <v>5844</v>
      </c>
      <c r="O1783" s="409"/>
      <c r="P1783" s="29">
        <v>18</v>
      </c>
      <c r="Q1783" s="8">
        <v>9</v>
      </c>
      <c r="R1783" s="92" t="s">
        <v>1089</v>
      </c>
      <c r="S1783" s="3">
        <v>6</v>
      </c>
      <c r="T1783" s="29">
        <v>5.5</v>
      </c>
      <c r="U1783" s="29">
        <v>3</v>
      </c>
      <c r="V1783" s="16">
        <v>5.0999999999999996</v>
      </c>
      <c r="W1783" s="93" t="s">
        <v>85</v>
      </c>
      <c r="X1783" s="16">
        <v>106.25</v>
      </c>
      <c r="Y1783" s="8">
        <v>33.99</v>
      </c>
      <c r="Z1783" s="47">
        <v>2650</v>
      </c>
      <c r="AA1783" s="71" t="s">
        <v>2165</v>
      </c>
      <c r="AB1783" s="71" t="s">
        <v>2845</v>
      </c>
      <c r="AC1783" s="47" t="s">
        <v>10911</v>
      </c>
      <c r="AD1783" s="74" t="s">
        <v>1598</v>
      </c>
      <c r="AE1783" s="46" t="s">
        <v>8501</v>
      </c>
      <c r="AF1783" s="82">
        <v>22</v>
      </c>
      <c r="AG1783" s="80" t="s">
        <v>85</v>
      </c>
      <c r="AH1783" s="73" t="s">
        <v>85</v>
      </c>
      <c r="AI1783" s="73" t="s">
        <v>85</v>
      </c>
      <c r="AJ1783" s="73" t="s">
        <v>1497</v>
      </c>
      <c r="AK1783" s="9">
        <v>1.1000000000000001</v>
      </c>
      <c r="AL1783" s="13" t="s">
        <v>236</v>
      </c>
      <c r="AM1783" s="75" t="s">
        <v>1649</v>
      </c>
      <c r="AN1783" s="38">
        <v>2.75</v>
      </c>
      <c r="AO1783" s="3">
        <v>78.3</v>
      </c>
      <c r="AP1783" s="75">
        <v>16.2</v>
      </c>
      <c r="AQ1783" s="75">
        <v>60</v>
      </c>
      <c r="AR1783" s="3">
        <v>175</v>
      </c>
      <c r="AS1783" s="34">
        <v>6</v>
      </c>
      <c r="AT1783" s="34">
        <v>36.700000000000003</v>
      </c>
      <c r="AU1783" s="34">
        <v>60.6</v>
      </c>
      <c r="AV1783" s="34">
        <v>87.7</v>
      </c>
      <c r="AW1783" s="34">
        <v>221</v>
      </c>
      <c r="AX1783" s="94">
        <v>218</v>
      </c>
      <c r="AY1783" s="381">
        <v>103</v>
      </c>
      <c r="AZ1783" s="382">
        <v>46</v>
      </c>
      <c r="BA1783" s="382">
        <v>54</v>
      </c>
      <c r="BB1783" s="49">
        <v>21</v>
      </c>
      <c r="BC1783" s="48">
        <v>0.83</v>
      </c>
      <c r="BD1783" s="3" t="s">
        <v>85</v>
      </c>
      <c r="BE1783" s="412" t="s">
        <v>85</v>
      </c>
      <c r="BF1783" s="3" t="s">
        <v>85</v>
      </c>
      <c r="BG1783" s="412" t="s">
        <v>85</v>
      </c>
      <c r="BH1783" s="70">
        <v>40</v>
      </c>
      <c r="BI1783" s="50">
        <v>21.141732283464599</v>
      </c>
      <c r="BJ1783" s="50">
        <v>21.141732283464599</v>
      </c>
      <c r="BK1783" s="50">
        <v>11.929133858267701</v>
      </c>
      <c r="BL1783" s="357">
        <v>8.7375807000000152E-2</v>
      </c>
      <c r="BM1783" s="14">
        <v>36</v>
      </c>
      <c r="BN1783" s="107" t="s">
        <v>3771</v>
      </c>
      <c r="BO1783" s="46" t="s">
        <v>3891</v>
      </c>
      <c r="BP1783" s="29" t="s">
        <v>3907</v>
      </c>
      <c r="BQ1783" s="29" t="s">
        <v>4614</v>
      </c>
      <c r="BR1783" s="29" t="s">
        <v>5224</v>
      </c>
      <c r="BS1783" s="29" t="s">
        <v>5199</v>
      </c>
      <c r="BT1783" s="74" t="s">
        <v>5225</v>
      </c>
      <c r="BU1783" s="74" t="s">
        <v>5226</v>
      </c>
      <c r="BV1783" s="74" t="s">
        <v>4101</v>
      </c>
      <c r="BW1783" s="74" t="s">
        <v>3909</v>
      </c>
      <c r="BX1783" s="74"/>
      <c r="BY1783" s="74"/>
      <c r="BZ1783" s="300" t="s">
        <v>6204</v>
      </c>
      <c r="CA1783" s="363" t="s">
        <v>7290</v>
      </c>
      <c r="CB1783" s="300" t="s">
        <v>6206</v>
      </c>
      <c r="CC1783" s="363" t="s">
        <v>7291</v>
      </c>
      <c r="CD1783" s="311" t="str">
        <f t="shared" si="200"/>
        <v>DISCONTINUED - MR317, 18x9, +3mm Offset, 6x5.5, 106.25mm Centerbore, Matte Black</v>
      </c>
      <c r="CE1783" s="311" t="s">
        <v>3721</v>
      </c>
      <c r="CF1783" s="311" t="s">
        <v>3720</v>
      </c>
      <c r="CG1783" s="300" t="str">
        <f t="shared" si="201"/>
        <v>STREET (3XX)</v>
      </c>
    </row>
    <row r="1784" spans="1:85" s="36" customFormat="1" ht="15" customHeight="1">
      <c r="A1784" s="571">
        <f t="shared" si="199"/>
        <v>1781</v>
      </c>
      <c r="B1784" s="92" t="s">
        <v>84</v>
      </c>
      <c r="C1784" s="92" t="s">
        <v>1038</v>
      </c>
      <c r="D1784" s="92" t="s">
        <v>4208</v>
      </c>
      <c r="E1784" s="129" t="s">
        <v>10912</v>
      </c>
      <c r="F1784" s="84" t="s">
        <v>10912</v>
      </c>
      <c r="G1784" s="83"/>
      <c r="H1784" s="83"/>
      <c r="I1784" s="72" t="s">
        <v>4243</v>
      </c>
      <c r="J1784" s="305">
        <v>44026</v>
      </c>
      <c r="K1784" s="417">
        <v>46162</v>
      </c>
      <c r="L1784" s="282" t="s">
        <v>1239</v>
      </c>
      <c r="M1784" s="328">
        <v>439</v>
      </c>
      <c r="N1784" s="85" t="s">
        <v>5844</v>
      </c>
      <c r="O1784" s="409"/>
      <c r="P1784" s="29">
        <v>20</v>
      </c>
      <c r="Q1784" s="8">
        <v>9</v>
      </c>
      <c r="R1784" s="92" t="s">
        <v>1699</v>
      </c>
      <c r="S1784" s="3">
        <v>8</v>
      </c>
      <c r="T1784" s="29">
        <v>6.5</v>
      </c>
      <c r="U1784" s="29">
        <v>18</v>
      </c>
      <c r="V1784" s="16">
        <v>5.75</v>
      </c>
      <c r="W1784" s="93" t="s">
        <v>85</v>
      </c>
      <c r="X1784" s="16">
        <v>130.81</v>
      </c>
      <c r="Y1784" s="8">
        <v>40.380000000000003</v>
      </c>
      <c r="Z1784" s="47">
        <v>3640</v>
      </c>
      <c r="AA1784" s="71" t="s">
        <v>2165</v>
      </c>
      <c r="AB1784" s="71" t="s">
        <v>2845</v>
      </c>
      <c r="AC1784" s="47" t="s">
        <v>9723</v>
      </c>
      <c r="AD1784" s="74" t="s">
        <v>1597</v>
      </c>
      <c r="AE1784" s="46" t="s">
        <v>8503</v>
      </c>
      <c r="AF1784" s="82">
        <v>33</v>
      </c>
      <c r="AG1784" s="80" t="s">
        <v>85</v>
      </c>
      <c r="AH1784" s="73" t="s">
        <v>85</v>
      </c>
      <c r="AI1784" s="13" t="s">
        <v>2863</v>
      </c>
      <c r="AJ1784" s="73" t="s">
        <v>1497</v>
      </c>
      <c r="AK1784" s="9">
        <v>1.1000000000000001</v>
      </c>
      <c r="AL1784" s="92" t="s">
        <v>237</v>
      </c>
      <c r="AM1784" s="92" t="s">
        <v>85</v>
      </c>
      <c r="AN1784" s="38" t="s">
        <v>85</v>
      </c>
      <c r="AO1784" s="92" t="s">
        <v>85</v>
      </c>
      <c r="AP1784" s="75">
        <v>16.2</v>
      </c>
      <c r="AQ1784" s="75">
        <v>60</v>
      </c>
      <c r="AR1784" s="3">
        <v>200</v>
      </c>
      <c r="AS1784" s="34">
        <v>0</v>
      </c>
      <c r="AT1784" s="34">
        <v>0</v>
      </c>
      <c r="AU1784" s="34">
        <v>35</v>
      </c>
      <c r="AV1784" s="34">
        <v>55.9</v>
      </c>
      <c r="AW1784" s="34">
        <v>244.6</v>
      </c>
      <c r="AX1784" s="94">
        <v>241</v>
      </c>
      <c r="AY1784" s="381">
        <v>123.1</v>
      </c>
      <c r="AZ1784" s="382">
        <v>92</v>
      </c>
      <c r="BA1784" s="382">
        <v>92</v>
      </c>
      <c r="BB1784" s="49">
        <v>21</v>
      </c>
      <c r="BC1784" s="48">
        <v>0.83</v>
      </c>
      <c r="BD1784" s="3" t="s">
        <v>85</v>
      </c>
      <c r="BE1784" s="412" t="s">
        <v>85</v>
      </c>
      <c r="BF1784" s="3" t="s">
        <v>85</v>
      </c>
      <c r="BG1784" s="412" t="s">
        <v>85</v>
      </c>
      <c r="BH1784" s="70">
        <v>46</v>
      </c>
      <c r="BI1784" s="50">
        <v>23.228346456692901</v>
      </c>
      <c r="BJ1784" s="50">
        <v>23.228346456692901</v>
      </c>
      <c r="BK1784" s="50">
        <v>11.771653543307099</v>
      </c>
      <c r="BL1784" s="357">
        <v>0.10408189999999996</v>
      </c>
      <c r="BM1784" s="408">
        <v>20</v>
      </c>
      <c r="BN1784" s="107" t="s">
        <v>3771</v>
      </c>
      <c r="BO1784" s="46" t="s">
        <v>3891</v>
      </c>
      <c r="BP1784" s="29" t="s">
        <v>3907</v>
      </c>
      <c r="BQ1784" s="29" t="s">
        <v>4614</v>
      </c>
      <c r="BR1784" s="29" t="s">
        <v>5224</v>
      </c>
      <c r="BS1784" s="29" t="s">
        <v>5199</v>
      </c>
      <c r="BT1784" s="74" t="s">
        <v>5225</v>
      </c>
      <c r="BU1784" s="74" t="s">
        <v>5226</v>
      </c>
      <c r="BV1784" s="74" t="s">
        <v>4101</v>
      </c>
      <c r="BW1784" s="74" t="s">
        <v>3909</v>
      </c>
      <c r="BX1784" s="74"/>
      <c r="BY1784" s="74"/>
      <c r="BZ1784" s="300" t="s">
        <v>6205</v>
      </c>
      <c r="CA1784" s="363" t="s">
        <v>7358</v>
      </c>
      <c r="CB1784" s="300" t="s">
        <v>6209</v>
      </c>
      <c r="CC1784" s="363" t="s">
        <v>7359</v>
      </c>
      <c r="CD1784" s="311" t="str">
        <f t="shared" si="200"/>
        <v>DISCONTINUED - MR317, 20x9, +18mm Offset, 8x6.5, 130.81mm Centerbore, Matte Black</v>
      </c>
      <c r="CE1784" s="311" t="s">
        <v>3721</v>
      </c>
      <c r="CF1784" s="311" t="s">
        <v>3720</v>
      </c>
      <c r="CG1784" s="300" t="str">
        <f t="shared" si="201"/>
        <v>STREET (3XX)</v>
      </c>
    </row>
    <row r="1785" spans="1:85" s="36" customFormat="1" ht="15" customHeight="1">
      <c r="A1785" s="571">
        <f t="shared" si="199"/>
        <v>1782</v>
      </c>
      <c r="B1785" s="4" t="s">
        <v>84</v>
      </c>
      <c r="C1785" s="92" t="s">
        <v>1038</v>
      </c>
      <c r="D1785" s="92" t="s">
        <v>6467</v>
      </c>
      <c r="E1785" s="84" t="s">
        <v>10913</v>
      </c>
      <c r="F1785" s="84" t="s">
        <v>10913</v>
      </c>
      <c r="G1785" s="83"/>
      <c r="H1785" s="83"/>
      <c r="I1785" s="346">
        <v>191682034718</v>
      </c>
      <c r="J1785" s="102">
        <v>45085.444362708331</v>
      </c>
      <c r="K1785" s="417">
        <v>46162</v>
      </c>
      <c r="L1785" s="282" t="s">
        <v>1239</v>
      </c>
      <c r="M1785" s="328">
        <v>369</v>
      </c>
      <c r="N1785" s="85" t="s">
        <v>5844</v>
      </c>
      <c r="O1785" s="409"/>
      <c r="P1785" s="29">
        <v>18</v>
      </c>
      <c r="Q1785" s="8">
        <v>9</v>
      </c>
      <c r="R1785" s="92" t="s">
        <v>1688</v>
      </c>
      <c r="S1785" s="3">
        <v>5</v>
      </c>
      <c r="T1785" s="29">
        <v>150</v>
      </c>
      <c r="U1785" s="29">
        <v>18</v>
      </c>
      <c r="V1785" s="16">
        <v>5.68</v>
      </c>
      <c r="W1785" s="93" t="s">
        <v>85</v>
      </c>
      <c r="X1785" s="16">
        <v>110.5</v>
      </c>
      <c r="Y1785" s="8">
        <v>30.02</v>
      </c>
      <c r="Z1785" s="47">
        <v>2650</v>
      </c>
      <c r="AA1785" s="11" t="s">
        <v>5147</v>
      </c>
      <c r="AB1785" s="11" t="s">
        <v>173</v>
      </c>
      <c r="AC1785" s="47" t="s">
        <v>9739</v>
      </c>
      <c r="AD1785" s="74" t="s">
        <v>6582</v>
      </c>
      <c r="AE1785" s="46" t="s">
        <v>8501</v>
      </c>
      <c r="AF1785" s="82">
        <v>22</v>
      </c>
      <c r="AG1785" s="80" t="s">
        <v>85</v>
      </c>
      <c r="AH1785" s="80" t="s">
        <v>85</v>
      </c>
      <c r="AI1785" s="80" t="s">
        <v>85</v>
      </c>
      <c r="AJ1785" s="80" t="s">
        <v>85</v>
      </c>
      <c r="AK1785" s="9" t="s">
        <v>85</v>
      </c>
      <c r="AL1785" s="13" t="s">
        <v>237</v>
      </c>
      <c r="AM1785" s="38" t="s">
        <v>85</v>
      </c>
      <c r="AN1785" s="38" t="s">
        <v>85</v>
      </c>
      <c r="AO1785" s="3" t="s">
        <v>85</v>
      </c>
      <c r="AP1785" s="75">
        <v>16.2</v>
      </c>
      <c r="AQ1785" s="75">
        <v>60</v>
      </c>
      <c r="AR1785" s="3">
        <v>185</v>
      </c>
      <c r="AS1785" s="34">
        <v>0</v>
      </c>
      <c r="AT1785" s="34">
        <v>16</v>
      </c>
      <c r="AU1785" s="34">
        <v>36.51</v>
      </c>
      <c r="AV1785" s="34">
        <v>48</v>
      </c>
      <c r="AW1785" s="34">
        <v>220</v>
      </c>
      <c r="AX1785" s="94">
        <v>217</v>
      </c>
      <c r="AY1785" s="381">
        <v>103.34</v>
      </c>
      <c r="AZ1785" s="382">
        <v>33.6</v>
      </c>
      <c r="BA1785" s="382">
        <v>41.6</v>
      </c>
      <c r="BB1785" s="49">
        <v>35</v>
      </c>
      <c r="BC1785" s="48">
        <v>1.38</v>
      </c>
      <c r="BD1785" s="3" t="s">
        <v>85</v>
      </c>
      <c r="BE1785" s="412" t="s">
        <v>85</v>
      </c>
      <c r="BF1785" s="3" t="s">
        <v>85</v>
      </c>
      <c r="BG1785" s="412" t="s">
        <v>85</v>
      </c>
      <c r="BH1785" s="70">
        <v>35</v>
      </c>
      <c r="BI1785" s="50">
        <v>21.141732283464599</v>
      </c>
      <c r="BJ1785" s="50">
        <v>21.141732283464599</v>
      </c>
      <c r="BK1785" s="50">
        <v>11.929133858267701</v>
      </c>
      <c r="BL1785" s="357">
        <v>8.7375807000000152E-2</v>
      </c>
      <c r="BM1785" s="73">
        <v>36</v>
      </c>
      <c r="BN1785" s="107" t="s">
        <v>10367</v>
      </c>
      <c r="BO1785" s="46" t="s">
        <v>3891</v>
      </c>
      <c r="BP1785" s="29" t="s">
        <v>3907</v>
      </c>
      <c r="BQ1785" s="29" t="s">
        <v>5166</v>
      </c>
      <c r="BR1785" s="29" t="s">
        <v>6786</v>
      </c>
      <c r="BS1785" s="29" t="s">
        <v>6576</v>
      </c>
      <c r="BT1785" s="74" t="s">
        <v>4101</v>
      </c>
      <c r="BU1785" s="74" t="s">
        <v>3909</v>
      </c>
      <c r="BV1785" s="74" t="s">
        <v>6787</v>
      </c>
      <c r="BW1785" s="74"/>
      <c r="BX1785" s="74"/>
      <c r="BY1785" s="74"/>
      <c r="BZ1785" s="300" t="s">
        <v>7237</v>
      </c>
      <c r="CA1785" s="363" t="s">
        <v>7957</v>
      </c>
      <c r="CB1785" s="300" t="s">
        <v>7239</v>
      </c>
      <c r="CC1785" s="363" t="s">
        <v>7958</v>
      </c>
      <c r="CD1785" s="311" t="str">
        <f t="shared" si="200"/>
        <v>DISCONTINUED - MR321, 18x9, +18mm Offset, 5x150, 110.5mm Centerbore, Machined - Clear Coat</v>
      </c>
      <c r="CE1785" s="311" t="s">
        <v>3721</v>
      </c>
      <c r="CF1785" s="311" t="s">
        <v>3720</v>
      </c>
      <c r="CG1785" s="300" t="str">
        <f t="shared" si="201"/>
        <v>STREET (3XX)</v>
      </c>
    </row>
    <row r="1786" spans="1:85" s="36" customFormat="1" ht="15" customHeight="1">
      <c r="A1786" s="571">
        <f t="shared" si="199"/>
        <v>1783</v>
      </c>
      <c r="B1786" s="4" t="s">
        <v>84</v>
      </c>
      <c r="C1786" s="92" t="s">
        <v>1038</v>
      </c>
      <c r="D1786" s="92" t="s">
        <v>6467</v>
      </c>
      <c r="E1786" s="84" t="s">
        <v>10914</v>
      </c>
      <c r="F1786" s="84" t="s">
        <v>10914</v>
      </c>
      <c r="G1786" s="83"/>
      <c r="H1786" s="83"/>
      <c r="I1786" s="346">
        <v>191682034725</v>
      </c>
      <c r="J1786" s="102">
        <v>45085.444362881943</v>
      </c>
      <c r="K1786" s="417">
        <v>46162</v>
      </c>
      <c r="L1786" s="282" t="s">
        <v>1239</v>
      </c>
      <c r="M1786" s="328">
        <v>369</v>
      </c>
      <c r="N1786" s="85" t="s">
        <v>5844</v>
      </c>
      <c r="O1786" s="409"/>
      <c r="P1786" s="29">
        <v>18</v>
      </c>
      <c r="Q1786" s="8">
        <v>9</v>
      </c>
      <c r="R1786" s="92" t="s">
        <v>1697</v>
      </c>
      <c r="S1786" s="3">
        <v>6</v>
      </c>
      <c r="T1786" s="29">
        <v>135</v>
      </c>
      <c r="U1786" s="29">
        <v>18</v>
      </c>
      <c r="V1786" s="16">
        <v>5.68</v>
      </c>
      <c r="W1786" s="93" t="s">
        <v>85</v>
      </c>
      <c r="X1786" s="16">
        <v>87</v>
      </c>
      <c r="Y1786" s="8">
        <v>30.02</v>
      </c>
      <c r="Z1786" s="47">
        <v>2650</v>
      </c>
      <c r="AA1786" s="11" t="s">
        <v>5147</v>
      </c>
      <c r="AB1786" s="11" t="s">
        <v>173</v>
      </c>
      <c r="AC1786" s="47" t="s">
        <v>9732</v>
      </c>
      <c r="AD1786" s="74" t="s">
        <v>6580</v>
      </c>
      <c r="AE1786" s="46" t="s">
        <v>8501</v>
      </c>
      <c r="AF1786" s="82">
        <v>22</v>
      </c>
      <c r="AG1786" s="80" t="s">
        <v>85</v>
      </c>
      <c r="AH1786" s="80" t="s">
        <v>85</v>
      </c>
      <c r="AI1786" s="80" t="s">
        <v>85</v>
      </c>
      <c r="AJ1786" s="80" t="s">
        <v>85</v>
      </c>
      <c r="AK1786" s="9" t="s">
        <v>85</v>
      </c>
      <c r="AL1786" s="13" t="s">
        <v>237</v>
      </c>
      <c r="AM1786" s="38" t="s">
        <v>85</v>
      </c>
      <c r="AN1786" s="38" t="s">
        <v>85</v>
      </c>
      <c r="AO1786" s="3" t="s">
        <v>85</v>
      </c>
      <c r="AP1786" s="75">
        <v>16.2</v>
      </c>
      <c r="AQ1786" s="75">
        <v>60</v>
      </c>
      <c r="AR1786" s="3">
        <v>175</v>
      </c>
      <c r="AS1786" s="34">
        <v>5.36</v>
      </c>
      <c r="AT1786" s="34">
        <v>24.91</v>
      </c>
      <c r="AU1786" s="34">
        <v>36.51</v>
      </c>
      <c r="AV1786" s="34">
        <v>48</v>
      </c>
      <c r="AW1786" s="34">
        <v>220</v>
      </c>
      <c r="AX1786" s="94">
        <v>217</v>
      </c>
      <c r="AY1786" s="381">
        <v>82.6</v>
      </c>
      <c r="AZ1786" s="382">
        <v>33.61</v>
      </c>
      <c r="BA1786" s="382">
        <v>41.6</v>
      </c>
      <c r="BB1786" s="49">
        <v>35</v>
      </c>
      <c r="BC1786" s="48">
        <v>1.38</v>
      </c>
      <c r="BD1786" s="3" t="s">
        <v>85</v>
      </c>
      <c r="BE1786" s="412" t="s">
        <v>85</v>
      </c>
      <c r="BF1786" s="3" t="s">
        <v>85</v>
      </c>
      <c r="BG1786" s="412" t="s">
        <v>85</v>
      </c>
      <c r="BH1786" s="70">
        <v>35</v>
      </c>
      <c r="BI1786" s="50">
        <v>21.141732283464599</v>
      </c>
      <c r="BJ1786" s="50">
        <v>21.141732283464599</v>
      </c>
      <c r="BK1786" s="50">
        <v>11.929133858267701</v>
      </c>
      <c r="BL1786" s="357">
        <v>8.7375807000000152E-2</v>
      </c>
      <c r="BM1786" s="73">
        <v>36</v>
      </c>
      <c r="BN1786" s="107" t="s">
        <v>10367</v>
      </c>
      <c r="BO1786" s="46" t="s">
        <v>3891</v>
      </c>
      <c r="BP1786" s="29" t="s">
        <v>3907</v>
      </c>
      <c r="BQ1786" s="29" t="s">
        <v>5166</v>
      </c>
      <c r="BR1786" s="29" t="s">
        <v>6786</v>
      </c>
      <c r="BS1786" s="29" t="s">
        <v>6576</v>
      </c>
      <c r="BT1786" s="74" t="s">
        <v>4101</v>
      </c>
      <c r="BU1786" s="74" t="s">
        <v>3909</v>
      </c>
      <c r="BV1786" s="74" t="s">
        <v>6787</v>
      </c>
      <c r="BW1786" s="74"/>
      <c r="BX1786" s="74"/>
      <c r="BY1786" s="74"/>
      <c r="BZ1786" s="300" t="s">
        <v>7959</v>
      </c>
      <c r="CA1786" s="363" t="s">
        <v>7960</v>
      </c>
      <c r="CB1786" s="300" t="s">
        <v>7961</v>
      </c>
      <c r="CC1786" s="363" t="s">
        <v>7962</v>
      </c>
      <c r="CD1786" s="311" t="str">
        <f t="shared" si="200"/>
        <v>DISCONTINUED - MR321, 18x9, +18mm Offset, 6x135, 87mm Centerbore, Machined - Clear Coat</v>
      </c>
      <c r="CE1786" s="311" t="s">
        <v>3721</v>
      </c>
      <c r="CF1786" s="311" t="s">
        <v>3720</v>
      </c>
      <c r="CG1786" s="300" t="str">
        <f t="shared" si="201"/>
        <v>STREET (3XX)</v>
      </c>
    </row>
    <row r="1787" spans="1:85" s="36" customFormat="1" ht="15" customHeight="1">
      <c r="A1787" s="571">
        <f t="shared" si="199"/>
        <v>1784</v>
      </c>
      <c r="B1787" s="4" t="s">
        <v>84</v>
      </c>
      <c r="C1787" s="92" t="s">
        <v>1038</v>
      </c>
      <c r="D1787" s="92" t="s">
        <v>6467</v>
      </c>
      <c r="E1787" s="84" t="s">
        <v>10915</v>
      </c>
      <c r="F1787" s="84" t="s">
        <v>10915</v>
      </c>
      <c r="G1787" s="83"/>
      <c r="H1787" s="83"/>
      <c r="I1787" s="346">
        <v>191682034787</v>
      </c>
      <c r="J1787" s="102">
        <v>45085.444363831019</v>
      </c>
      <c r="K1787" s="417">
        <v>46162</v>
      </c>
      <c r="L1787" s="282" t="s">
        <v>1239</v>
      </c>
      <c r="M1787" s="328">
        <v>419</v>
      </c>
      <c r="N1787" s="85" t="s">
        <v>5844</v>
      </c>
      <c r="O1787" s="409"/>
      <c r="P1787" s="29">
        <v>20</v>
      </c>
      <c r="Q1787" s="8">
        <v>9</v>
      </c>
      <c r="R1787" s="92" t="s">
        <v>1697</v>
      </c>
      <c r="S1787" s="3">
        <v>6</v>
      </c>
      <c r="T1787" s="29">
        <v>135</v>
      </c>
      <c r="U1787" s="29">
        <v>18</v>
      </c>
      <c r="V1787" s="16">
        <v>5.68</v>
      </c>
      <c r="W1787" s="93" t="s">
        <v>85</v>
      </c>
      <c r="X1787" s="16">
        <v>87</v>
      </c>
      <c r="Y1787" s="8">
        <v>37.479999999999997</v>
      </c>
      <c r="Z1787" s="47">
        <v>2650</v>
      </c>
      <c r="AA1787" s="11" t="s">
        <v>5147</v>
      </c>
      <c r="AB1787" s="11" t="s">
        <v>173</v>
      </c>
      <c r="AC1787" s="47" t="s">
        <v>9767</v>
      </c>
      <c r="AD1787" s="74" t="s">
        <v>6580</v>
      </c>
      <c r="AE1787" s="46" t="s">
        <v>8501</v>
      </c>
      <c r="AF1787" s="82">
        <v>22</v>
      </c>
      <c r="AG1787" s="80" t="s">
        <v>85</v>
      </c>
      <c r="AH1787" s="80" t="s">
        <v>85</v>
      </c>
      <c r="AI1787" s="80" t="s">
        <v>85</v>
      </c>
      <c r="AJ1787" s="80" t="s">
        <v>85</v>
      </c>
      <c r="AK1787" s="9" t="s">
        <v>85</v>
      </c>
      <c r="AL1787" s="13" t="s">
        <v>237</v>
      </c>
      <c r="AM1787" s="38" t="s">
        <v>85</v>
      </c>
      <c r="AN1787" s="38" t="s">
        <v>85</v>
      </c>
      <c r="AO1787" s="3" t="s">
        <v>85</v>
      </c>
      <c r="AP1787" s="75">
        <v>16.2</v>
      </c>
      <c r="AQ1787" s="75">
        <v>60</v>
      </c>
      <c r="AR1787" s="3">
        <v>175</v>
      </c>
      <c r="AS1787" s="34">
        <v>5.4</v>
      </c>
      <c r="AT1787" s="34">
        <v>24.2</v>
      </c>
      <c r="AU1787" s="34">
        <v>39</v>
      </c>
      <c r="AV1787" s="34">
        <v>48.4</v>
      </c>
      <c r="AW1787" s="34">
        <v>245</v>
      </c>
      <c r="AX1787" s="94">
        <v>242</v>
      </c>
      <c r="AY1787" s="381">
        <v>82.75</v>
      </c>
      <c r="AZ1787" s="382">
        <v>33.6</v>
      </c>
      <c r="BA1787" s="382">
        <v>41.6</v>
      </c>
      <c r="BB1787" s="49">
        <v>25</v>
      </c>
      <c r="BC1787" s="48">
        <v>0.98</v>
      </c>
      <c r="BD1787" s="3" t="s">
        <v>85</v>
      </c>
      <c r="BE1787" s="412" t="s">
        <v>85</v>
      </c>
      <c r="BF1787" s="3" t="s">
        <v>85</v>
      </c>
      <c r="BG1787" s="412" t="s">
        <v>85</v>
      </c>
      <c r="BH1787" s="70">
        <v>43</v>
      </c>
      <c r="BI1787" s="50">
        <v>23.228346456692901</v>
      </c>
      <c r="BJ1787" s="50">
        <v>23.228346456692901</v>
      </c>
      <c r="BK1787" s="50">
        <v>11.771653543307099</v>
      </c>
      <c r="BL1787" s="357">
        <v>0.10408189999999996</v>
      </c>
      <c r="BM1787" s="408">
        <v>20</v>
      </c>
      <c r="BN1787" s="107" t="s">
        <v>3771</v>
      </c>
      <c r="BO1787" s="46" t="s">
        <v>3891</v>
      </c>
      <c r="BP1787" s="29" t="s">
        <v>3907</v>
      </c>
      <c r="BQ1787" s="29" t="s">
        <v>5166</v>
      </c>
      <c r="BR1787" s="29" t="s">
        <v>6786</v>
      </c>
      <c r="BS1787" s="29" t="s">
        <v>6576</v>
      </c>
      <c r="BT1787" s="74" t="s">
        <v>4101</v>
      </c>
      <c r="BU1787" s="74" t="s">
        <v>3909</v>
      </c>
      <c r="BV1787" s="74" t="s">
        <v>6787</v>
      </c>
      <c r="BW1787" s="74"/>
      <c r="BX1787" s="74"/>
      <c r="BY1787" s="74"/>
      <c r="BZ1787" s="300" t="s">
        <v>7963</v>
      </c>
      <c r="CA1787" s="363" t="s">
        <v>7965</v>
      </c>
      <c r="CB1787" s="300" t="s">
        <v>7966</v>
      </c>
      <c r="CC1787" s="363" t="s">
        <v>7967</v>
      </c>
      <c r="CD1787" s="311" t="str">
        <f t="shared" si="200"/>
        <v>DISCONTINUED - MR321, 20x9, +18mm Offset, 6x135, 87mm Centerbore, Machined - Clear Coat</v>
      </c>
      <c r="CE1787" s="311" t="s">
        <v>3721</v>
      </c>
      <c r="CF1787" s="311" t="s">
        <v>3720</v>
      </c>
      <c r="CG1787" s="300" t="str">
        <f t="shared" si="201"/>
        <v>STREET (3XX)</v>
      </c>
    </row>
    <row r="1788" spans="1:85" s="36" customFormat="1" ht="15" customHeight="1">
      <c r="A1788" s="571">
        <f t="shared" si="199"/>
        <v>1785</v>
      </c>
      <c r="B1788" s="4" t="s">
        <v>84</v>
      </c>
      <c r="C1788" s="92" t="s">
        <v>1038</v>
      </c>
      <c r="D1788" s="92" t="s">
        <v>6602</v>
      </c>
      <c r="E1788" s="84" t="s">
        <v>10916</v>
      </c>
      <c r="F1788" s="84" t="s">
        <v>10916</v>
      </c>
      <c r="G1788" s="83"/>
      <c r="H1788" s="83"/>
      <c r="I1788" s="346">
        <v>191682034923</v>
      </c>
      <c r="J1788" s="102">
        <v>45120.477088078704</v>
      </c>
      <c r="K1788" s="417">
        <v>46162</v>
      </c>
      <c r="L1788" s="282" t="s">
        <v>1239</v>
      </c>
      <c r="M1788" s="328">
        <v>356</v>
      </c>
      <c r="N1788" s="85" t="s">
        <v>5844</v>
      </c>
      <c r="O1788" s="409"/>
      <c r="P1788" s="29">
        <v>18</v>
      </c>
      <c r="Q1788" s="8">
        <v>9</v>
      </c>
      <c r="R1788" s="92" t="s">
        <v>1089</v>
      </c>
      <c r="S1788" s="3">
        <v>6</v>
      </c>
      <c r="T1788" s="29">
        <v>5.5</v>
      </c>
      <c r="U1788" s="29">
        <v>18</v>
      </c>
      <c r="V1788" s="16">
        <v>5.68</v>
      </c>
      <c r="W1788" s="93" t="s">
        <v>85</v>
      </c>
      <c r="X1788" s="16">
        <v>106.25</v>
      </c>
      <c r="Y1788" s="8">
        <v>31.91</v>
      </c>
      <c r="Z1788" s="47">
        <v>2650</v>
      </c>
      <c r="AA1788" s="11" t="s">
        <v>4122</v>
      </c>
      <c r="AB1788" s="11" t="s">
        <v>2845</v>
      </c>
      <c r="AC1788" s="47" t="s">
        <v>9733</v>
      </c>
      <c r="AD1788" s="74" t="s">
        <v>1598</v>
      </c>
      <c r="AE1788" s="46" t="s">
        <v>8501</v>
      </c>
      <c r="AF1788" s="82">
        <v>22</v>
      </c>
      <c r="AG1788" s="80" t="s">
        <v>85</v>
      </c>
      <c r="AH1788" s="80" t="s">
        <v>85</v>
      </c>
      <c r="AI1788" s="80" t="s">
        <v>85</v>
      </c>
      <c r="AJ1788" s="80" t="s">
        <v>85</v>
      </c>
      <c r="AK1788" s="9" t="s">
        <v>85</v>
      </c>
      <c r="AL1788" s="13" t="s">
        <v>236</v>
      </c>
      <c r="AM1788" s="38" t="s">
        <v>1649</v>
      </c>
      <c r="AN1788" s="38">
        <v>2.75</v>
      </c>
      <c r="AO1788" s="3">
        <v>78.3</v>
      </c>
      <c r="AP1788" s="75">
        <v>16.2</v>
      </c>
      <c r="AQ1788" s="75">
        <v>60</v>
      </c>
      <c r="AR1788" s="3">
        <v>175</v>
      </c>
      <c r="AS1788" s="34">
        <v>5.36</v>
      </c>
      <c r="AT1788" s="34">
        <v>26.29</v>
      </c>
      <c r="AU1788" s="34">
        <v>45.24</v>
      </c>
      <c r="AV1788" s="34">
        <v>54.57</v>
      </c>
      <c r="AW1788" s="34">
        <v>220.76</v>
      </c>
      <c r="AX1788" s="94">
        <v>213.37</v>
      </c>
      <c r="AY1788" s="381">
        <v>103.36</v>
      </c>
      <c r="AZ1788" s="382">
        <v>34.4</v>
      </c>
      <c r="BA1788" s="382">
        <v>42</v>
      </c>
      <c r="BB1788" s="49">
        <v>18</v>
      </c>
      <c r="BC1788" s="48">
        <v>0.71</v>
      </c>
      <c r="BD1788" s="3" t="s">
        <v>85</v>
      </c>
      <c r="BE1788" s="412" t="s">
        <v>85</v>
      </c>
      <c r="BF1788" s="3" t="s">
        <v>85</v>
      </c>
      <c r="BG1788" s="412" t="s">
        <v>85</v>
      </c>
      <c r="BH1788" s="70">
        <v>37</v>
      </c>
      <c r="BI1788" s="50">
        <v>21.141732283464599</v>
      </c>
      <c r="BJ1788" s="50">
        <v>21.141732283464599</v>
      </c>
      <c r="BK1788" s="50">
        <v>11.929133858267701</v>
      </c>
      <c r="BL1788" s="357">
        <v>8.7375807000000152E-2</v>
      </c>
      <c r="BM1788" s="73">
        <v>36</v>
      </c>
      <c r="BN1788" s="107" t="s">
        <v>10367</v>
      </c>
      <c r="BO1788" s="46" t="s">
        <v>3891</v>
      </c>
      <c r="BP1788" s="29" t="s">
        <v>3907</v>
      </c>
      <c r="BQ1788" s="29" t="s">
        <v>10135</v>
      </c>
      <c r="BR1788" s="29" t="s">
        <v>10136</v>
      </c>
      <c r="BS1788" s="29" t="s">
        <v>10137</v>
      </c>
      <c r="BT1788" s="74" t="s">
        <v>10138</v>
      </c>
      <c r="BU1788" s="74" t="s">
        <v>4101</v>
      </c>
      <c r="BV1788" s="74" t="s">
        <v>3909</v>
      </c>
      <c r="BW1788" s="74" t="s">
        <v>6577</v>
      </c>
      <c r="BX1788" s="74"/>
      <c r="BY1788" s="74"/>
      <c r="BZ1788" s="300" t="s">
        <v>8009</v>
      </c>
      <c r="CA1788" s="363" t="s">
        <v>8010</v>
      </c>
      <c r="CB1788" s="300" t="s">
        <v>8011</v>
      </c>
      <c r="CC1788" s="363" t="s">
        <v>8012</v>
      </c>
      <c r="CD1788" s="311" t="str">
        <f t="shared" si="200"/>
        <v>DISCONTINUED - MR322, 18x9, +18mm Offset, 6x5.5, 106.25mm Centerbore, Gloss Black</v>
      </c>
      <c r="CE1788" s="311" t="s">
        <v>3721</v>
      </c>
      <c r="CF1788" s="311" t="s">
        <v>3720</v>
      </c>
      <c r="CG1788" s="300" t="str">
        <f t="shared" si="201"/>
        <v>STREET (3XX)</v>
      </c>
    </row>
    <row r="1789" spans="1:85" s="36" customFormat="1" ht="15" customHeight="1">
      <c r="A1789" s="571">
        <f t="shared" si="199"/>
        <v>1786</v>
      </c>
      <c r="B1789" s="4" t="s">
        <v>84</v>
      </c>
      <c r="C1789" s="92" t="s">
        <v>1038</v>
      </c>
      <c r="D1789" s="92" t="s">
        <v>6602</v>
      </c>
      <c r="E1789" s="84" t="s">
        <v>10917</v>
      </c>
      <c r="F1789" s="84" t="s">
        <v>10917</v>
      </c>
      <c r="G1789" s="83"/>
      <c r="H1789" s="83"/>
      <c r="I1789" s="346">
        <v>191682034947</v>
      </c>
      <c r="J1789" s="102">
        <v>45120.477088425927</v>
      </c>
      <c r="K1789" s="417">
        <v>46162</v>
      </c>
      <c r="L1789" s="282" t="s">
        <v>1239</v>
      </c>
      <c r="M1789" s="328">
        <v>366</v>
      </c>
      <c r="N1789" s="85" t="s">
        <v>5844</v>
      </c>
      <c r="O1789" s="409"/>
      <c r="P1789" s="29">
        <v>18</v>
      </c>
      <c r="Q1789" s="8">
        <v>9</v>
      </c>
      <c r="R1789" s="92" t="s">
        <v>1699</v>
      </c>
      <c r="S1789" s="3">
        <v>8</v>
      </c>
      <c r="T1789" s="29">
        <v>6.5</v>
      </c>
      <c r="U1789" s="29">
        <v>18</v>
      </c>
      <c r="V1789" s="16">
        <v>5.68</v>
      </c>
      <c r="W1789" s="93" t="s">
        <v>85</v>
      </c>
      <c r="X1789" s="16">
        <v>130.81</v>
      </c>
      <c r="Y1789" s="8">
        <v>32.159999999999997</v>
      </c>
      <c r="Z1789" s="47">
        <v>3640</v>
      </c>
      <c r="AA1789" s="11" t="s">
        <v>4122</v>
      </c>
      <c r="AB1789" s="11" t="s">
        <v>2845</v>
      </c>
      <c r="AC1789" s="47" t="s">
        <v>9696</v>
      </c>
      <c r="AD1789" s="74" t="s">
        <v>6827</v>
      </c>
      <c r="AE1789" s="46" t="s">
        <v>8503</v>
      </c>
      <c r="AF1789" s="82">
        <v>33</v>
      </c>
      <c r="AG1789" s="80" t="s">
        <v>85</v>
      </c>
      <c r="AH1789" s="80" t="s">
        <v>85</v>
      </c>
      <c r="AI1789" s="73" t="s">
        <v>2863</v>
      </c>
      <c r="AJ1789" s="80" t="s">
        <v>85</v>
      </c>
      <c r="AK1789" s="9" t="s">
        <v>85</v>
      </c>
      <c r="AL1789" s="13" t="s">
        <v>237</v>
      </c>
      <c r="AM1789" s="38" t="s">
        <v>85</v>
      </c>
      <c r="AN1789" s="38" t="s">
        <v>85</v>
      </c>
      <c r="AO1789" s="3" t="s">
        <v>85</v>
      </c>
      <c r="AP1789" s="75">
        <v>16.2</v>
      </c>
      <c r="AQ1789" s="75">
        <v>60</v>
      </c>
      <c r="AR1789" s="3">
        <v>200</v>
      </c>
      <c r="AS1789" s="34">
        <v>0</v>
      </c>
      <c r="AT1789" s="34">
        <v>0</v>
      </c>
      <c r="AU1789" s="34">
        <v>36.9</v>
      </c>
      <c r="AV1789" s="34">
        <v>52.5</v>
      </c>
      <c r="AW1789" s="34">
        <v>220.3</v>
      </c>
      <c r="AX1789" s="94">
        <v>212.8</v>
      </c>
      <c r="AY1789" s="381">
        <v>123.1</v>
      </c>
      <c r="AZ1789" s="382">
        <v>92</v>
      </c>
      <c r="BA1789" s="382">
        <v>92</v>
      </c>
      <c r="BB1789" s="49">
        <v>18</v>
      </c>
      <c r="BC1789" s="48">
        <v>0.71</v>
      </c>
      <c r="BD1789" s="3" t="s">
        <v>85</v>
      </c>
      <c r="BE1789" s="412" t="s">
        <v>85</v>
      </c>
      <c r="BF1789" s="3" t="s">
        <v>85</v>
      </c>
      <c r="BG1789" s="412" t="s">
        <v>85</v>
      </c>
      <c r="BH1789" s="70">
        <v>37</v>
      </c>
      <c r="BI1789" s="50">
        <v>21.141732283464599</v>
      </c>
      <c r="BJ1789" s="50">
        <v>21.141732283464599</v>
      </c>
      <c r="BK1789" s="50">
        <v>11.929133858267701</v>
      </c>
      <c r="BL1789" s="357">
        <v>8.7375807000000152E-2</v>
      </c>
      <c r="BM1789" s="73">
        <v>36</v>
      </c>
      <c r="BN1789" s="107" t="s">
        <v>10367</v>
      </c>
      <c r="BO1789" s="46" t="s">
        <v>3891</v>
      </c>
      <c r="BP1789" s="29" t="s">
        <v>3907</v>
      </c>
      <c r="BQ1789" s="29" t="s">
        <v>10135</v>
      </c>
      <c r="BR1789" s="29" t="s">
        <v>10136</v>
      </c>
      <c r="BS1789" s="29" t="s">
        <v>10137</v>
      </c>
      <c r="BT1789" s="74" t="s">
        <v>10138</v>
      </c>
      <c r="BU1789" s="74" t="s">
        <v>4101</v>
      </c>
      <c r="BV1789" s="74" t="s">
        <v>3909</v>
      </c>
      <c r="BW1789" s="74" t="s">
        <v>6577</v>
      </c>
      <c r="BX1789" s="74"/>
      <c r="BY1789" s="74"/>
      <c r="BZ1789" s="300" t="s">
        <v>8003</v>
      </c>
      <c r="CA1789" s="363" t="s">
        <v>8004</v>
      </c>
      <c r="CB1789" s="300" t="s">
        <v>8001</v>
      </c>
      <c r="CC1789" s="363" t="s">
        <v>8002</v>
      </c>
      <c r="CD1789" s="311" t="str">
        <f t="shared" si="200"/>
        <v>DISCONTINUED - MR322, 18x9, +18mm Offset, 8x6.5, 130.81mm Centerbore, Gloss Black</v>
      </c>
      <c r="CE1789" s="311" t="s">
        <v>3721</v>
      </c>
      <c r="CF1789" s="311" t="s">
        <v>3720</v>
      </c>
      <c r="CG1789" s="300" t="str">
        <f t="shared" si="201"/>
        <v>STREET (3XX)</v>
      </c>
    </row>
    <row r="1790" spans="1:85" s="36" customFormat="1" ht="15" customHeight="1">
      <c r="A1790" s="571">
        <f t="shared" si="199"/>
        <v>1787</v>
      </c>
      <c r="B1790" s="4" t="s">
        <v>84</v>
      </c>
      <c r="C1790" s="92" t="s">
        <v>1038</v>
      </c>
      <c r="D1790" s="92" t="s">
        <v>6602</v>
      </c>
      <c r="E1790" s="84" t="s">
        <v>10918</v>
      </c>
      <c r="F1790" s="84" t="s">
        <v>10918</v>
      </c>
      <c r="G1790" s="83"/>
      <c r="H1790" s="83"/>
      <c r="I1790" s="346">
        <v>191682035005</v>
      </c>
      <c r="J1790" s="102">
        <v>45120.477089699074</v>
      </c>
      <c r="K1790" s="417">
        <v>46162</v>
      </c>
      <c r="L1790" s="282" t="s">
        <v>1239</v>
      </c>
      <c r="M1790" s="328">
        <v>429</v>
      </c>
      <c r="N1790" s="85" t="s">
        <v>5844</v>
      </c>
      <c r="O1790" s="409"/>
      <c r="P1790" s="29">
        <v>20</v>
      </c>
      <c r="Q1790" s="8">
        <v>9</v>
      </c>
      <c r="R1790" s="92" t="s">
        <v>1699</v>
      </c>
      <c r="S1790" s="3">
        <v>8</v>
      </c>
      <c r="T1790" s="29">
        <v>6.5</v>
      </c>
      <c r="U1790" s="29">
        <v>12</v>
      </c>
      <c r="V1790" s="16">
        <v>5.44</v>
      </c>
      <c r="W1790" s="93" t="s">
        <v>85</v>
      </c>
      <c r="X1790" s="16">
        <v>130.81</v>
      </c>
      <c r="Y1790" s="8">
        <v>38.82</v>
      </c>
      <c r="Z1790" s="47">
        <v>3640</v>
      </c>
      <c r="AA1790" s="11" t="s">
        <v>4122</v>
      </c>
      <c r="AB1790" s="11" t="s">
        <v>2845</v>
      </c>
      <c r="AC1790" s="47" t="s">
        <v>10919</v>
      </c>
      <c r="AD1790" s="74" t="s">
        <v>6827</v>
      </c>
      <c r="AE1790" s="46" t="s">
        <v>8503</v>
      </c>
      <c r="AF1790" s="82">
        <v>33</v>
      </c>
      <c r="AG1790" s="80" t="s">
        <v>85</v>
      </c>
      <c r="AH1790" s="80" t="s">
        <v>85</v>
      </c>
      <c r="AI1790" s="73" t="s">
        <v>2863</v>
      </c>
      <c r="AJ1790" s="80" t="s">
        <v>85</v>
      </c>
      <c r="AK1790" s="9" t="s">
        <v>85</v>
      </c>
      <c r="AL1790" s="13" t="s">
        <v>237</v>
      </c>
      <c r="AM1790" s="38" t="s">
        <v>85</v>
      </c>
      <c r="AN1790" s="38" t="s">
        <v>85</v>
      </c>
      <c r="AO1790" s="3" t="s">
        <v>85</v>
      </c>
      <c r="AP1790" s="75">
        <v>16.2</v>
      </c>
      <c r="AQ1790" s="75">
        <v>60</v>
      </c>
      <c r="AR1790" s="3">
        <v>200</v>
      </c>
      <c r="AS1790" s="34">
        <v>0</v>
      </c>
      <c r="AT1790" s="34">
        <v>0</v>
      </c>
      <c r="AU1790" s="34">
        <v>29.4</v>
      </c>
      <c r="AV1790" s="34">
        <v>47</v>
      </c>
      <c r="AW1790" s="34">
        <v>248.8</v>
      </c>
      <c r="AX1790" s="94">
        <v>240.7</v>
      </c>
      <c r="AY1790" s="381">
        <v>123.1</v>
      </c>
      <c r="AZ1790" s="382">
        <v>92</v>
      </c>
      <c r="BA1790" s="382">
        <v>92</v>
      </c>
      <c r="BB1790" s="49">
        <v>23</v>
      </c>
      <c r="BC1790" s="48">
        <v>0.91</v>
      </c>
      <c r="BD1790" s="3" t="s">
        <v>85</v>
      </c>
      <c r="BE1790" s="412" t="s">
        <v>85</v>
      </c>
      <c r="BF1790" s="3" t="s">
        <v>85</v>
      </c>
      <c r="BG1790" s="412" t="s">
        <v>85</v>
      </c>
      <c r="BH1790" s="70">
        <v>44</v>
      </c>
      <c r="BI1790" s="50">
        <v>23.228346456692901</v>
      </c>
      <c r="BJ1790" s="50">
        <v>23.228346456692901</v>
      </c>
      <c r="BK1790" s="50">
        <v>11.771653543307099</v>
      </c>
      <c r="BL1790" s="357">
        <v>0.10408189999999996</v>
      </c>
      <c r="BM1790" s="408">
        <v>20</v>
      </c>
      <c r="BN1790" s="107" t="s">
        <v>10367</v>
      </c>
      <c r="BO1790" s="46" t="s">
        <v>3891</v>
      </c>
      <c r="BP1790" s="29" t="s">
        <v>3907</v>
      </c>
      <c r="BQ1790" s="29" t="s">
        <v>10135</v>
      </c>
      <c r="BR1790" s="29" t="s">
        <v>10136</v>
      </c>
      <c r="BS1790" s="29" t="s">
        <v>10137</v>
      </c>
      <c r="BT1790" s="74" t="s">
        <v>10138</v>
      </c>
      <c r="BU1790" s="74" t="s">
        <v>4101</v>
      </c>
      <c r="BV1790" s="74" t="s">
        <v>3909</v>
      </c>
      <c r="BW1790" s="74" t="s">
        <v>6577</v>
      </c>
      <c r="BX1790" s="74"/>
      <c r="BY1790" s="74"/>
      <c r="BZ1790" s="300" t="s">
        <v>7999</v>
      </c>
      <c r="CA1790" s="363" t="s">
        <v>8000</v>
      </c>
      <c r="CB1790" s="300" t="s">
        <v>7997</v>
      </c>
      <c r="CC1790" s="363" t="s">
        <v>7998</v>
      </c>
      <c r="CD1790" s="311" t="str">
        <f t="shared" si="200"/>
        <v>DISCONTINUED - MR322, 20x9, +12mm Offset, 8x6.5, 130.81mm Centerbore, Gloss Black</v>
      </c>
      <c r="CE1790" s="311" t="s">
        <v>3721</v>
      </c>
      <c r="CF1790" s="311" t="s">
        <v>3720</v>
      </c>
      <c r="CG1790" s="300" t="str">
        <f t="shared" si="201"/>
        <v>STREET (3XX)</v>
      </c>
    </row>
    <row r="1791" spans="1:85" s="36" customFormat="1" ht="15" customHeight="1">
      <c r="A1791" s="571">
        <f t="shared" si="199"/>
        <v>1788</v>
      </c>
      <c r="B1791" s="4" t="s">
        <v>84</v>
      </c>
      <c r="C1791" s="92" t="s">
        <v>1038</v>
      </c>
      <c r="D1791" s="92" t="s">
        <v>6602</v>
      </c>
      <c r="E1791" s="84" t="s">
        <v>10920</v>
      </c>
      <c r="F1791" s="84" t="s">
        <v>10920</v>
      </c>
      <c r="G1791" s="83" t="s">
        <v>2095</v>
      </c>
      <c r="H1791" s="83"/>
      <c r="I1791" s="346">
        <v>191682035050</v>
      </c>
      <c r="J1791" s="102">
        <v>45120.477090717592</v>
      </c>
      <c r="K1791" s="417">
        <v>46162</v>
      </c>
      <c r="L1791" s="282" t="s">
        <v>1239</v>
      </c>
      <c r="M1791" s="328">
        <v>429</v>
      </c>
      <c r="N1791" s="85" t="s">
        <v>5844</v>
      </c>
      <c r="O1791" s="409"/>
      <c r="P1791" s="29">
        <v>20</v>
      </c>
      <c r="Q1791" s="8">
        <v>10</v>
      </c>
      <c r="R1791" s="92" t="s">
        <v>1699</v>
      </c>
      <c r="S1791" s="3">
        <v>8</v>
      </c>
      <c r="T1791" s="29">
        <v>6.5</v>
      </c>
      <c r="U1791" s="29">
        <v>-18</v>
      </c>
      <c r="V1791" s="16">
        <v>4.76</v>
      </c>
      <c r="W1791" s="93" t="s">
        <v>85</v>
      </c>
      <c r="X1791" s="16">
        <v>130.81</v>
      </c>
      <c r="Y1791" s="8">
        <v>42.289999999999992</v>
      </c>
      <c r="Z1791" s="47">
        <v>3640</v>
      </c>
      <c r="AA1791" s="11" t="s">
        <v>4122</v>
      </c>
      <c r="AB1791" s="11" t="s">
        <v>2845</v>
      </c>
      <c r="AC1791" s="47" t="s">
        <v>9847</v>
      </c>
      <c r="AD1791" s="74" t="s">
        <v>6827</v>
      </c>
      <c r="AE1791" s="46" t="s">
        <v>8503</v>
      </c>
      <c r="AF1791" s="82">
        <v>33</v>
      </c>
      <c r="AG1791" s="80" t="s">
        <v>85</v>
      </c>
      <c r="AH1791" s="80" t="s">
        <v>85</v>
      </c>
      <c r="AI1791" s="73" t="s">
        <v>2863</v>
      </c>
      <c r="AJ1791" s="80" t="s">
        <v>85</v>
      </c>
      <c r="AK1791" s="9" t="s">
        <v>85</v>
      </c>
      <c r="AL1791" s="13" t="s">
        <v>237</v>
      </c>
      <c r="AM1791" s="38" t="s">
        <v>85</v>
      </c>
      <c r="AN1791" s="38" t="s">
        <v>85</v>
      </c>
      <c r="AO1791" s="3" t="s">
        <v>85</v>
      </c>
      <c r="AP1791" s="75">
        <v>16.2</v>
      </c>
      <c r="AQ1791" s="75">
        <v>60</v>
      </c>
      <c r="AR1791" s="3">
        <v>200</v>
      </c>
      <c r="AS1791" s="34">
        <v>0</v>
      </c>
      <c r="AT1791" s="34">
        <v>0</v>
      </c>
      <c r="AU1791" s="34">
        <v>37.4</v>
      </c>
      <c r="AV1791" s="34">
        <v>84.6</v>
      </c>
      <c r="AW1791" s="34">
        <v>248</v>
      </c>
      <c r="AX1791" s="94">
        <v>245.6</v>
      </c>
      <c r="AY1791" s="381">
        <v>123.1</v>
      </c>
      <c r="AZ1791" s="382">
        <v>92</v>
      </c>
      <c r="BA1791" s="382">
        <v>92</v>
      </c>
      <c r="BB1791" s="49">
        <v>24</v>
      </c>
      <c r="BC1791" s="48">
        <v>0.94</v>
      </c>
      <c r="BD1791" s="3" t="s">
        <v>85</v>
      </c>
      <c r="BE1791" s="412" t="s">
        <v>85</v>
      </c>
      <c r="BF1791" s="3" t="s">
        <v>85</v>
      </c>
      <c r="BG1791" s="412" t="s">
        <v>85</v>
      </c>
      <c r="BH1791" s="70">
        <v>47</v>
      </c>
      <c r="BI1791" s="50">
        <v>23.228346456692901</v>
      </c>
      <c r="BJ1791" s="50">
        <v>23.228346456692901</v>
      </c>
      <c r="BK1791" s="50">
        <v>12.9133858267717</v>
      </c>
      <c r="BL1791" s="357">
        <v>0.11417680000000027</v>
      </c>
      <c r="BM1791" s="408">
        <v>20</v>
      </c>
      <c r="BN1791" s="107" t="s">
        <v>10367</v>
      </c>
      <c r="BO1791" s="46" t="s">
        <v>3891</v>
      </c>
      <c r="BP1791" s="29" t="s">
        <v>3907</v>
      </c>
      <c r="BQ1791" s="29" t="s">
        <v>10135</v>
      </c>
      <c r="BR1791" s="29" t="s">
        <v>10136</v>
      </c>
      <c r="BS1791" s="29" t="s">
        <v>10137</v>
      </c>
      <c r="BT1791" s="74" t="s">
        <v>10138</v>
      </c>
      <c r="BU1791" s="74" t="s">
        <v>4101</v>
      </c>
      <c r="BV1791" s="74" t="s">
        <v>3909</v>
      </c>
      <c r="BW1791" s="74" t="s">
        <v>6577</v>
      </c>
      <c r="BX1791" s="74"/>
      <c r="BY1791" s="74"/>
      <c r="BZ1791" s="300" t="s">
        <v>7999</v>
      </c>
      <c r="CA1791" s="363" t="s">
        <v>8000</v>
      </c>
      <c r="CB1791" s="300" t="s">
        <v>7997</v>
      </c>
      <c r="CC1791" s="363" t="s">
        <v>7998</v>
      </c>
      <c r="CD1791" s="311" t="str">
        <f t="shared" si="200"/>
        <v>DISCONTINUED - MR322, 20x10, -18mm Offset, 8x6.5, 130.81mm Centerbore, Gloss Black</v>
      </c>
      <c r="CE1791" s="311" t="s">
        <v>3721</v>
      </c>
      <c r="CF1791" s="311" t="s">
        <v>3720</v>
      </c>
      <c r="CG1791" s="300" t="str">
        <f t="shared" si="201"/>
        <v>STREET (3XX)</v>
      </c>
    </row>
    <row r="1792" spans="1:85" s="36" customFormat="1" ht="15" customHeight="1">
      <c r="A1792" s="571">
        <f t="shared" si="199"/>
        <v>1789</v>
      </c>
      <c r="B1792" s="4" t="s">
        <v>84</v>
      </c>
      <c r="C1792" s="92" t="s">
        <v>1038</v>
      </c>
      <c r="D1792" s="92" t="s">
        <v>6743</v>
      </c>
      <c r="E1792" s="84" t="s">
        <v>10921</v>
      </c>
      <c r="F1792" s="84" t="s">
        <v>10921</v>
      </c>
      <c r="G1792" s="83"/>
      <c r="H1792" s="83"/>
      <c r="I1792" s="346" t="s">
        <v>6764</v>
      </c>
      <c r="J1792" s="102">
        <v>45223.491614687497</v>
      </c>
      <c r="K1792" s="417">
        <v>46162</v>
      </c>
      <c r="L1792" s="282" t="s">
        <v>1239</v>
      </c>
      <c r="M1792" s="328">
        <v>419</v>
      </c>
      <c r="N1792" s="85" t="s">
        <v>5844</v>
      </c>
      <c r="O1792" s="409"/>
      <c r="P1792" s="29">
        <v>20</v>
      </c>
      <c r="Q1792" s="8">
        <v>9</v>
      </c>
      <c r="R1792" s="92" t="s">
        <v>1700</v>
      </c>
      <c r="S1792" s="3">
        <v>8</v>
      </c>
      <c r="T1792" s="29">
        <v>170</v>
      </c>
      <c r="U1792" s="29">
        <v>12</v>
      </c>
      <c r="V1792" s="16">
        <v>5.44</v>
      </c>
      <c r="W1792" s="93" t="s">
        <v>85</v>
      </c>
      <c r="X1792" s="16">
        <v>130.81</v>
      </c>
      <c r="Y1792" s="8">
        <v>40.130000000000003</v>
      </c>
      <c r="Z1792" s="47">
        <v>3640</v>
      </c>
      <c r="AA1792" s="11" t="s">
        <v>6749</v>
      </c>
      <c r="AB1792" s="11" t="s">
        <v>2846</v>
      </c>
      <c r="AC1792" s="47" t="s">
        <v>10605</v>
      </c>
      <c r="AD1792" s="74" t="s">
        <v>5628</v>
      </c>
      <c r="AE1792" s="46" t="s">
        <v>8503</v>
      </c>
      <c r="AF1792" s="82">
        <v>33</v>
      </c>
      <c r="AG1792" s="80" t="s">
        <v>85</v>
      </c>
      <c r="AH1792" s="80" t="s">
        <v>85</v>
      </c>
      <c r="AI1792" s="73" t="s">
        <v>2863</v>
      </c>
      <c r="AJ1792" s="80" t="s">
        <v>85</v>
      </c>
      <c r="AK1792" s="9" t="s">
        <v>85</v>
      </c>
      <c r="AL1792" s="13" t="s">
        <v>237</v>
      </c>
      <c r="AM1792" s="38" t="s">
        <v>85</v>
      </c>
      <c r="AN1792" s="38" t="s">
        <v>85</v>
      </c>
      <c r="AO1792" s="38" t="s">
        <v>85</v>
      </c>
      <c r="AP1792" s="75">
        <v>16.2</v>
      </c>
      <c r="AQ1792" s="75">
        <v>60</v>
      </c>
      <c r="AR1792" s="3">
        <v>200</v>
      </c>
      <c r="AS1792" s="34">
        <v>0</v>
      </c>
      <c r="AT1792" s="34">
        <v>0</v>
      </c>
      <c r="AU1792" s="34">
        <v>26</v>
      </c>
      <c r="AV1792" s="34">
        <v>40</v>
      </c>
      <c r="AW1792" s="34">
        <v>249.67</v>
      </c>
      <c r="AX1792" s="94">
        <v>244.51</v>
      </c>
      <c r="AY1792" s="381">
        <v>128</v>
      </c>
      <c r="AZ1792" s="382">
        <v>108</v>
      </c>
      <c r="BA1792" s="382">
        <v>108</v>
      </c>
      <c r="BB1792" s="49">
        <v>25</v>
      </c>
      <c r="BC1792" s="48">
        <v>0.98</v>
      </c>
      <c r="BD1792" s="3" t="s">
        <v>85</v>
      </c>
      <c r="BE1792" s="412" t="s">
        <v>85</v>
      </c>
      <c r="BF1792" s="3" t="s">
        <v>85</v>
      </c>
      <c r="BG1792" s="412" t="s">
        <v>85</v>
      </c>
      <c r="BH1792" s="70">
        <v>45</v>
      </c>
      <c r="BI1792" s="50">
        <v>23.228346456692901</v>
      </c>
      <c r="BJ1792" s="50">
        <v>23.228346456692901</v>
      </c>
      <c r="BK1792" s="50">
        <v>11.771653543307099</v>
      </c>
      <c r="BL1792" s="357">
        <v>0.10408189999999996</v>
      </c>
      <c r="BM1792" s="408">
        <v>20</v>
      </c>
      <c r="BN1792" s="107" t="s">
        <v>3771</v>
      </c>
      <c r="BO1792" s="46" t="s">
        <v>3891</v>
      </c>
      <c r="BP1792" s="29" t="s">
        <v>3907</v>
      </c>
      <c r="BQ1792" s="29" t="s">
        <v>10139</v>
      </c>
      <c r="BR1792" s="29" t="s">
        <v>6786</v>
      </c>
      <c r="BS1792" s="29" t="s">
        <v>6576</v>
      </c>
      <c r="BT1792" s="74" t="s">
        <v>4101</v>
      </c>
      <c r="BU1792" s="74" t="s">
        <v>3909</v>
      </c>
      <c r="BV1792" s="74" t="s">
        <v>6577</v>
      </c>
      <c r="BW1792" s="74"/>
      <c r="BX1792" s="74"/>
      <c r="BY1792" s="74"/>
      <c r="BZ1792" s="300" t="s">
        <v>8041</v>
      </c>
      <c r="CA1792" s="363" t="s">
        <v>8042</v>
      </c>
      <c r="CB1792" s="300" t="s">
        <v>8043</v>
      </c>
      <c r="CC1792" s="363" t="s">
        <v>8044</v>
      </c>
      <c r="CD1792" s="311" t="str">
        <f t="shared" si="200"/>
        <v>DISCONTINUED - MR323, 20x9, +12mm Offset, 8x170, 130.81mm Centerbore, Gloss Bronze</v>
      </c>
      <c r="CE1792" s="311" t="s">
        <v>3721</v>
      </c>
      <c r="CF1792" s="311" t="s">
        <v>3720</v>
      </c>
      <c r="CG1792" s="300" t="str">
        <f t="shared" si="201"/>
        <v>STREET (3XX)</v>
      </c>
    </row>
    <row r="1793" spans="1:85" s="36" customFormat="1" ht="15" customHeight="1">
      <c r="A1793" s="571">
        <f t="shared" si="199"/>
        <v>1790</v>
      </c>
      <c r="B1793" s="4" t="s">
        <v>84</v>
      </c>
      <c r="C1793" s="92" t="s">
        <v>1038</v>
      </c>
      <c r="D1793" s="92" t="s">
        <v>6743</v>
      </c>
      <c r="E1793" s="84" t="s">
        <v>10922</v>
      </c>
      <c r="F1793" s="84" t="s">
        <v>10922</v>
      </c>
      <c r="G1793" s="83" t="s">
        <v>2095</v>
      </c>
      <c r="H1793" s="83"/>
      <c r="I1793" s="346">
        <v>191682036583</v>
      </c>
      <c r="J1793" s="102">
        <v>45215.433575069444</v>
      </c>
      <c r="K1793" s="417">
        <v>46162</v>
      </c>
      <c r="L1793" s="282" t="s">
        <v>1239</v>
      </c>
      <c r="M1793" s="328">
        <v>439</v>
      </c>
      <c r="N1793" s="85" t="s">
        <v>5844</v>
      </c>
      <c r="O1793" s="409"/>
      <c r="P1793" s="29">
        <v>20</v>
      </c>
      <c r="Q1793" s="8">
        <v>10</v>
      </c>
      <c r="R1793" s="92" t="s">
        <v>1700</v>
      </c>
      <c r="S1793" s="3">
        <v>8</v>
      </c>
      <c r="T1793" s="29">
        <v>170</v>
      </c>
      <c r="U1793" s="29">
        <v>-18</v>
      </c>
      <c r="V1793" s="16">
        <v>4.76</v>
      </c>
      <c r="W1793" s="93" t="s">
        <v>85</v>
      </c>
      <c r="X1793" s="16">
        <v>130.81</v>
      </c>
      <c r="Y1793" s="8">
        <v>40.340000000000003</v>
      </c>
      <c r="Z1793" s="47">
        <v>3640</v>
      </c>
      <c r="AA1793" s="11" t="s">
        <v>4122</v>
      </c>
      <c r="AB1793" s="11" t="s">
        <v>2845</v>
      </c>
      <c r="AC1793" s="47" t="s">
        <v>9842</v>
      </c>
      <c r="AD1793" s="74" t="s">
        <v>4926</v>
      </c>
      <c r="AE1793" s="46" t="s">
        <v>8503</v>
      </c>
      <c r="AF1793" s="82">
        <v>33</v>
      </c>
      <c r="AG1793" s="80" t="s">
        <v>85</v>
      </c>
      <c r="AH1793" s="80" t="s">
        <v>85</v>
      </c>
      <c r="AI1793" s="73" t="s">
        <v>2863</v>
      </c>
      <c r="AJ1793" s="80" t="s">
        <v>85</v>
      </c>
      <c r="AK1793" s="9" t="s">
        <v>85</v>
      </c>
      <c r="AL1793" s="13" t="s">
        <v>237</v>
      </c>
      <c r="AM1793" s="38" t="s">
        <v>85</v>
      </c>
      <c r="AN1793" s="38" t="s">
        <v>85</v>
      </c>
      <c r="AO1793" s="38" t="s">
        <v>85</v>
      </c>
      <c r="AP1793" s="75">
        <v>16.2</v>
      </c>
      <c r="AQ1793" s="75">
        <v>60</v>
      </c>
      <c r="AR1793" s="3">
        <v>200</v>
      </c>
      <c r="AS1793" s="34">
        <v>0</v>
      </c>
      <c r="AT1793" s="34">
        <v>0</v>
      </c>
      <c r="AU1793" s="34">
        <v>34</v>
      </c>
      <c r="AV1793" s="34">
        <v>81</v>
      </c>
      <c r="AW1793" s="34">
        <v>249</v>
      </c>
      <c r="AX1793" s="94">
        <v>248</v>
      </c>
      <c r="AY1793" s="381">
        <v>126.6</v>
      </c>
      <c r="AZ1793" s="382">
        <v>108</v>
      </c>
      <c r="BA1793" s="382">
        <v>108</v>
      </c>
      <c r="BB1793" s="49">
        <v>31</v>
      </c>
      <c r="BC1793" s="48">
        <v>1.22</v>
      </c>
      <c r="BD1793" s="3" t="s">
        <v>85</v>
      </c>
      <c r="BE1793" s="412" t="s">
        <v>85</v>
      </c>
      <c r="BF1793" s="3" t="s">
        <v>85</v>
      </c>
      <c r="BG1793" s="412" t="s">
        <v>85</v>
      </c>
      <c r="BH1793" s="70">
        <v>45</v>
      </c>
      <c r="BI1793" s="50">
        <v>23.228346456692901</v>
      </c>
      <c r="BJ1793" s="50">
        <v>23.228346456692901</v>
      </c>
      <c r="BK1793" s="50">
        <v>12.9133858267717</v>
      </c>
      <c r="BL1793" s="357">
        <v>0.11417680000000027</v>
      </c>
      <c r="BM1793" s="408">
        <v>20</v>
      </c>
      <c r="BN1793" s="107" t="s">
        <v>3771</v>
      </c>
      <c r="BO1793" s="46" t="s">
        <v>3891</v>
      </c>
      <c r="BP1793" s="29" t="s">
        <v>3907</v>
      </c>
      <c r="BQ1793" s="29" t="s">
        <v>10139</v>
      </c>
      <c r="BR1793" s="29" t="s">
        <v>6786</v>
      </c>
      <c r="BS1793" s="29" t="s">
        <v>6576</v>
      </c>
      <c r="BT1793" s="74" t="s">
        <v>4101</v>
      </c>
      <c r="BU1793" s="74" t="s">
        <v>3909</v>
      </c>
      <c r="BV1793" s="74" t="s">
        <v>6577</v>
      </c>
      <c r="BW1793" s="74"/>
      <c r="BX1793" s="74"/>
      <c r="BY1793" s="74"/>
      <c r="BZ1793" s="300" t="s">
        <v>8027</v>
      </c>
      <c r="CA1793" s="363" t="s">
        <v>8028</v>
      </c>
      <c r="CB1793" s="300" t="s">
        <v>8025</v>
      </c>
      <c r="CC1793" s="363" t="s">
        <v>8026</v>
      </c>
      <c r="CD1793" s="311" t="str">
        <f t="shared" si="200"/>
        <v>DISCONTINUED - MR323, 20x10, -18mm Offset, 8x170, 130.81mm Centerbore, Gloss Black</v>
      </c>
      <c r="CE1793" s="311" t="s">
        <v>3721</v>
      </c>
      <c r="CF1793" s="311" t="s">
        <v>3720</v>
      </c>
      <c r="CG1793" s="300" t="str">
        <f t="shared" si="201"/>
        <v>STREET (3XX)</v>
      </c>
    </row>
    <row r="1794" spans="1:85" s="36" customFormat="1" ht="15" customHeight="1">
      <c r="A1794" s="571">
        <f t="shared" si="199"/>
        <v>1791</v>
      </c>
      <c r="B1794" s="4" t="s">
        <v>84</v>
      </c>
      <c r="C1794" s="92" t="s">
        <v>1038</v>
      </c>
      <c r="D1794" s="92" t="s">
        <v>6743</v>
      </c>
      <c r="E1794" s="84" t="s">
        <v>10923</v>
      </c>
      <c r="F1794" s="84" t="s">
        <v>10923</v>
      </c>
      <c r="G1794" s="83" t="s">
        <v>2095</v>
      </c>
      <c r="H1794" s="83"/>
      <c r="I1794" s="346" t="s">
        <v>6770</v>
      </c>
      <c r="J1794" s="102">
        <v>45223.49161582176</v>
      </c>
      <c r="K1794" s="417">
        <v>46162</v>
      </c>
      <c r="L1794" s="282" t="s">
        <v>1239</v>
      </c>
      <c r="M1794" s="328">
        <v>439</v>
      </c>
      <c r="N1794" s="85" t="s">
        <v>5844</v>
      </c>
      <c r="O1794" s="409"/>
      <c r="P1794" s="29">
        <v>20</v>
      </c>
      <c r="Q1794" s="8">
        <v>10</v>
      </c>
      <c r="R1794" s="92" t="s">
        <v>1701</v>
      </c>
      <c r="S1794" s="3">
        <v>8</v>
      </c>
      <c r="T1794" s="29">
        <v>180</v>
      </c>
      <c r="U1794" s="29">
        <v>-18</v>
      </c>
      <c r="V1794" s="16">
        <v>4.76</v>
      </c>
      <c r="W1794" s="93" t="s">
        <v>85</v>
      </c>
      <c r="X1794" s="16">
        <v>130.81</v>
      </c>
      <c r="Y1794" s="8">
        <v>40.340000000000003</v>
      </c>
      <c r="Z1794" s="47">
        <v>3640</v>
      </c>
      <c r="AA1794" s="11" t="s">
        <v>6749</v>
      </c>
      <c r="AB1794" s="11" t="s">
        <v>2846</v>
      </c>
      <c r="AC1794" s="47" t="s">
        <v>9843</v>
      </c>
      <c r="AD1794" s="74" t="s">
        <v>6771</v>
      </c>
      <c r="AE1794" s="46" t="s">
        <v>8503</v>
      </c>
      <c r="AF1794" s="82">
        <v>33</v>
      </c>
      <c r="AG1794" s="80" t="s">
        <v>85</v>
      </c>
      <c r="AH1794" s="80" t="s">
        <v>85</v>
      </c>
      <c r="AI1794" s="73" t="s">
        <v>2863</v>
      </c>
      <c r="AJ1794" s="80" t="s">
        <v>85</v>
      </c>
      <c r="AK1794" s="9" t="s">
        <v>85</v>
      </c>
      <c r="AL1794" s="13" t="s">
        <v>237</v>
      </c>
      <c r="AM1794" s="38" t="s">
        <v>85</v>
      </c>
      <c r="AN1794" s="38" t="s">
        <v>85</v>
      </c>
      <c r="AO1794" s="38" t="s">
        <v>85</v>
      </c>
      <c r="AP1794" s="75">
        <v>16.2</v>
      </c>
      <c r="AQ1794" s="75">
        <v>60</v>
      </c>
      <c r="AR1794" s="3">
        <v>210</v>
      </c>
      <c r="AS1794" s="34">
        <v>0</v>
      </c>
      <c r="AT1794" s="34">
        <v>0</v>
      </c>
      <c r="AU1794" s="34">
        <v>30</v>
      </c>
      <c r="AV1794" s="34">
        <v>81</v>
      </c>
      <c r="AW1794" s="34">
        <v>249</v>
      </c>
      <c r="AX1794" s="94">
        <v>248</v>
      </c>
      <c r="AY1794" s="381">
        <v>126.6</v>
      </c>
      <c r="AZ1794" s="382">
        <v>85</v>
      </c>
      <c r="BA1794" s="382">
        <v>85</v>
      </c>
      <c r="BB1794" s="49">
        <v>31</v>
      </c>
      <c r="BC1794" s="48">
        <v>1.22</v>
      </c>
      <c r="BD1794" s="3" t="s">
        <v>85</v>
      </c>
      <c r="BE1794" s="412" t="s">
        <v>85</v>
      </c>
      <c r="BF1794" s="3" t="s">
        <v>85</v>
      </c>
      <c r="BG1794" s="412" t="s">
        <v>85</v>
      </c>
      <c r="BH1794" s="70">
        <v>45</v>
      </c>
      <c r="BI1794" s="50">
        <v>23.228346456692901</v>
      </c>
      <c r="BJ1794" s="50">
        <v>23.228346456692901</v>
      </c>
      <c r="BK1794" s="50">
        <v>12.9133858267717</v>
      </c>
      <c r="BL1794" s="357">
        <v>0.11417680000000027</v>
      </c>
      <c r="BM1794" s="408">
        <v>20</v>
      </c>
      <c r="BN1794" s="107" t="s">
        <v>3771</v>
      </c>
      <c r="BO1794" s="46" t="s">
        <v>3891</v>
      </c>
      <c r="BP1794" s="29" t="s">
        <v>3907</v>
      </c>
      <c r="BQ1794" s="29" t="s">
        <v>10139</v>
      </c>
      <c r="BR1794" s="29" t="s">
        <v>6786</v>
      </c>
      <c r="BS1794" s="29" t="s">
        <v>6576</v>
      </c>
      <c r="BT1794" s="74" t="s">
        <v>4101</v>
      </c>
      <c r="BU1794" s="74" t="s">
        <v>3909</v>
      </c>
      <c r="BV1794" s="74" t="s">
        <v>6577</v>
      </c>
      <c r="BW1794" s="74"/>
      <c r="BX1794" s="74"/>
      <c r="BY1794" s="74"/>
      <c r="BZ1794" s="300" t="s">
        <v>8041</v>
      </c>
      <c r="CA1794" s="363" t="s">
        <v>8042</v>
      </c>
      <c r="CB1794" s="300" t="s">
        <v>8043</v>
      </c>
      <c r="CC1794" s="363" t="s">
        <v>8044</v>
      </c>
      <c r="CD1794" s="311" t="str">
        <f t="shared" si="200"/>
        <v>DISCONTINUED - MR323, 20x10, -18mm Offset, 8x180, 130.81mm Centerbore, Gloss Bronze</v>
      </c>
      <c r="CE1794" s="311" t="s">
        <v>3721</v>
      </c>
      <c r="CF1794" s="311" t="s">
        <v>3720</v>
      </c>
      <c r="CG1794" s="300" t="str">
        <f t="shared" si="201"/>
        <v>STREET (3XX)</v>
      </c>
    </row>
    <row r="1795" spans="1:85" s="36" customFormat="1" ht="15" customHeight="1">
      <c r="A1795" s="571">
        <f t="shared" si="199"/>
        <v>1792</v>
      </c>
      <c r="B1795" s="4" t="s">
        <v>84</v>
      </c>
      <c r="C1795" s="92" t="s">
        <v>1055</v>
      </c>
      <c r="D1795" s="3" t="s">
        <v>1113</v>
      </c>
      <c r="E1795" s="84" t="s">
        <v>10924</v>
      </c>
      <c r="F1795" s="84" t="s">
        <v>10924</v>
      </c>
      <c r="G1795" s="83" t="s">
        <v>1095</v>
      </c>
      <c r="H1795" s="83"/>
      <c r="I1795" s="346" t="s">
        <v>734</v>
      </c>
      <c r="J1795" s="305">
        <v>41640</v>
      </c>
      <c r="K1795" s="417">
        <v>46162</v>
      </c>
      <c r="L1795" s="282" t="s">
        <v>1239</v>
      </c>
      <c r="M1795" s="328">
        <v>345</v>
      </c>
      <c r="N1795" s="85" t="s">
        <v>5844</v>
      </c>
      <c r="O1795" s="409"/>
      <c r="P1795" s="5">
        <v>14</v>
      </c>
      <c r="Q1795" s="70">
        <v>7</v>
      </c>
      <c r="R1795" s="92" t="s">
        <v>1682</v>
      </c>
      <c r="S1795" s="7">
        <v>4</v>
      </c>
      <c r="T1795" s="7">
        <v>136</v>
      </c>
      <c r="U1795" s="7">
        <v>13</v>
      </c>
      <c r="V1795" s="26">
        <v>4.3</v>
      </c>
      <c r="W1795" s="7" t="s">
        <v>168</v>
      </c>
      <c r="X1795" s="26">
        <v>106</v>
      </c>
      <c r="Y1795" s="6">
        <v>15.8</v>
      </c>
      <c r="Z1795" s="47">
        <v>1600</v>
      </c>
      <c r="AA1795" s="72" t="s">
        <v>2165</v>
      </c>
      <c r="AB1795" s="72" t="s">
        <v>2845</v>
      </c>
      <c r="AC1795" s="47" t="s">
        <v>9777</v>
      </c>
      <c r="AD1795" s="74" t="s">
        <v>1581</v>
      </c>
      <c r="AE1795" s="46" t="s">
        <v>8503</v>
      </c>
      <c r="AF1795" s="82">
        <v>22</v>
      </c>
      <c r="AG1795" s="80" t="s">
        <v>85</v>
      </c>
      <c r="AH1795" s="73" t="s">
        <v>85</v>
      </c>
      <c r="AI1795" s="2" t="s">
        <v>2859</v>
      </c>
      <c r="AJ1795" s="80" t="s">
        <v>85</v>
      </c>
      <c r="AK1795" s="9" t="s">
        <v>85</v>
      </c>
      <c r="AL1795" s="13" t="s">
        <v>237</v>
      </c>
      <c r="AM1795" s="38" t="s">
        <v>85</v>
      </c>
      <c r="AN1795" s="38" t="s">
        <v>85</v>
      </c>
      <c r="AO1795" s="38" t="s">
        <v>85</v>
      </c>
      <c r="AP1795" s="74">
        <v>14.1</v>
      </c>
      <c r="AQ1795" s="74">
        <v>60</v>
      </c>
      <c r="AR1795" s="74">
        <v>194</v>
      </c>
      <c r="AS1795" s="25">
        <v>0</v>
      </c>
      <c r="AT1795" s="25">
        <v>0.7</v>
      </c>
      <c r="AU1795" s="25">
        <v>5</v>
      </c>
      <c r="AV1795" s="25">
        <v>0</v>
      </c>
      <c r="AW1795" s="25">
        <v>168</v>
      </c>
      <c r="AX1795" s="25">
        <v>161</v>
      </c>
      <c r="AY1795" s="77">
        <v>100</v>
      </c>
      <c r="AZ1795" s="49">
        <v>24.5</v>
      </c>
      <c r="BA1795" s="49">
        <v>46.5</v>
      </c>
      <c r="BB1795" s="49">
        <v>50</v>
      </c>
      <c r="BC1795" s="48">
        <v>1.97</v>
      </c>
      <c r="BD1795" s="3" t="s">
        <v>3185</v>
      </c>
      <c r="BE1795" s="412">
        <v>89</v>
      </c>
      <c r="BF1795" s="3" t="s">
        <v>1478</v>
      </c>
      <c r="BG1795" s="412">
        <v>11</v>
      </c>
      <c r="BH1795" s="70">
        <v>20</v>
      </c>
      <c r="BI1795" s="50">
        <v>16.968503937007899</v>
      </c>
      <c r="BJ1795" s="50">
        <v>16.968503937007899</v>
      </c>
      <c r="BK1795" s="50">
        <v>10.354330708661401</v>
      </c>
      <c r="BL1795" s="357">
        <v>4.8855143000000059E-2</v>
      </c>
      <c r="BM1795" s="5">
        <v>48</v>
      </c>
      <c r="BN1795" s="107" t="s">
        <v>3771</v>
      </c>
      <c r="BO1795" s="46" t="s">
        <v>3891</v>
      </c>
      <c r="BP1795" s="74" t="s">
        <v>3907</v>
      </c>
      <c r="BQ1795" s="44" t="s">
        <v>4615</v>
      </c>
      <c r="BR1795" s="44" t="s">
        <v>3932</v>
      </c>
      <c r="BS1795" s="74" t="s">
        <v>5167</v>
      </c>
      <c r="BT1795" s="74" t="s">
        <v>5168</v>
      </c>
      <c r="BU1795" s="74" t="s">
        <v>4616</v>
      </c>
      <c r="BV1795" s="74" t="s">
        <v>5169</v>
      </c>
      <c r="BW1795" s="74"/>
      <c r="BX1795" s="74"/>
      <c r="BY1795" s="74"/>
      <c r="BZ1795" s="300" t="s">
        <v>8242</v>
      </c>
      <c r="CA1795" s="356" t="s">
        <v>8243</v>
      </c>
      <c r="CB1795" s="300" t="s">
        <v>8244</v>
      </c>
      <c r="CC1795" s="356" t="s">
        <v>8245</v>
      </c>
      <c r="CD1795" s="311" t="str">
        <f t="shared" si="200"/>
        <v>DISCONTINUED - MR401 UTV Beadlock, 14x7, 4+3/+13mm Offset, 4x136, 106mm Centerbore, Matte Black, w/ BH-H20875</v>
      </c>
      <c r="CE1795" s="311" t="s">
        <v>3721</v>
      </c>
      <c r="CF1795" s="311" t="s">
        <v>3720</v>
      </c>
      <c r="CG1795" s="300" t="str">
        <f t="shared" si="201"/>
        <v>UTV (4XX)</v>
      </c>
    </row>
    <row r="1796" spans="1:85" s="36" customFormat="1" ht="15" customHeight="1">
      <c r="A1796" s="571">
        <f t="shared" ref="A1796:A1859" si="202">ROW(B1796)-3</f>
        <v>1793</v>
      </c>
      <c r="B1796" s="4" t="s">
        <v>84</v>
      </c>
      <c r="C1796" s="92" t="s">
        <v>1055</v>
      </c>
      <c r="D1796" s="3" t="s">
        <v>1113</v>
      </c>
      <c r="E1796" s="84" t="s">
        <v>10925</v>
      </c>
      <c r="F1796" s="84" t="s">
        <v>10925</v>
      </c>
      <c r="G1796" s="83" t="s">
        <v>1095</v>
      </c>
      <c r="H1796" s="83"/>
      <c r="I1796" s="72" t="s">
        <v>2040</v>
      </c>
      <c r="J1796" s="305">
        <v>43340</v>
      </c>
      <c r="K1796" s="417">
        <v>46162</v>
      </c>
      <c r="L1796" s="282" t="s">
        <v>1239</v>
      </c>
      <c r="M1796" s="328">
        <v>387</v>
      </c>
      <c r="N1796" s="85" t="s">
        <v>5844</v>
      </c>
      <c r="O1796" s="409"/>
      <c r="P1796" s="5">
        <v>15</v>
      </c>
      <c r="Q1796" s="70">
        <v>6</v>
      </c>
      <c r="R1796" s="92" t="s">
        <v>1683</v>
      </c>
      <c r="S1796" s="5">
        <v>4</v>
      </c>
      <c r="T1796" s="5">
        <v>156</v>
      </c>
      <c r="U1796" s="5">
        <v>53</v>
      </c>
      <c r="V1796" s="17">
        <v>5.4</v>
      </c>
      <c r="W1796" s="5" t="s">
        <v>2038</v>
      </c>
      <c r="X1796" s="17">
        <v>132</v>
      </c>
      <c r="Y1796" s="6">
        <v>19.329999999999998</v>
      </c>
      <c r="Z1796" s="47">
        <v>1600</v>
      </c>
      <c r="AA1796" s="72" t="s">
        <v>2165</v>
      </c>
      <c r="AB1796" s="72" t="s">
        <v>2845</v>
      </c>
      <c r="AC1796" s="47" t="s">
        <v>10926</v>
      </c>
      <c r="AD1796" s="2" t="s">
        <v>1582</v>
      </c>
      <c r="AE1796" s="46" t="s">
        <v>8503</v>
      </c>
      <c r="AF1796" s="82">
        <v>22</v>
      </c>
      <c r="AG1796" s="80" t="s">
        <v>85</v>
      </c>
      <c r="AH1796" s="2" t="s">
        <v>85</v>
      </c>
      <c r="AI1796" s="2" t="s">
        <v>2862</v>
      </c>
      <c r="AJ1796" s="2" t="s">
        <v>85</v>
      </c>
      <c r="AK1796" s="9" t="s">
        <v>85</v>
      </c>
      <c r="AL1796" s="74" t="s">
        <v>237</v>
      </c>
      <c r="AM1796" s="74" t="s">
        <v>85</v>
      </c>
      <c r="AN1796" s="38" t="s">
        <v>85</v>
      </c>
      <c r="AO1796" s="74" t="s">
        <v>85</v>
      </c>
      <c r="AP1796" s="74">
        <v>14.1</v>
      </c>
      <c r="AQ1796" s="74">
        <v>60</v>
      </c>
      <c r="AR1796" s="74">
        <v>180</v>
      </c>
      <c r="AS1796" s="25">
        <v>0</v>
      </c>
      <c r="AT1796" s="25">
        <v>4</v>
      </c>
      <c r="AU1796" s="25">
        <v>4.7</v>
      </c>
      <c r="AV1796" s="25">
        <v>0.75</v>
      </c>
      <c r="AW1796" s="25">
        <v>175</v>
      </c>
      <c r="AX1796" s="25">
        <v>161</v>
      </c>
      <c r="AY1796" s="77">
        <v>120</v>
      </c>
      <c r="AZ1796" s="49">
        <v>22</v>
      </c>
      <c r="BA1796" s="49">
        <v>46.5</v>
      </c>
      <c r="BB1796" s="49">
        <v>0</v>
      </c>
      <c r="BC1796" s="48">
        <v>0</v>
      </c>
      <c r="BD1796" s="3" t="s">
        <v>3189</v>
      </c>
      <c r="BE1796" s="412">
        <v>99</v>
      </c>
      <c r="BF1796" s="3" t="s">
        <v>1479</v>
      </c>
      <c r="BG1796" s="412">
        <v>11</v>
      </c>
      <c r="BH1796" s="70">
        <v>24</v>
      </c>
      <c r="BI1796" s="50">
        <v>17.91</v>
      </c>
      <c r="BJ1796" s="50">
        <v>17.91</v>
      </c>
      <c r="BK1796" s="50">
        <v>9.58</v>
      </c>
      <c r="BL1796" s="357">
        <v>5.0356765937363469E-2</v>
      </c>
      <c r="BM1796" s="5">
        <v>48</v>
      </c>
      <c r="BN1796" s="107" t="s">
        <v>3771</v>
      </c>
      <c r="BO1796" s="46" t="s">
        <v>3891</v>
      </c>
      <c r="BP1796" s="74" t="s">
        <v>3907</v>
      </c>
      <c r="BQ1796" s="44" t="s">
        <v>4615</v>
      </c>
      <c r="BR1796" s="44" t="s">
        <v>3932</v>
      </c>
      <c r="BS1796" s="74" t="s">
        <v>5167</v>
      </c>
      <c r="BT1796" s="74" t="s">
        <v>5168</v>
      </c>
      <c r="BU1796" s="74" t="s">
        <v>4616</v>
      </c>
      <c r="BV1796" s="74" t="s">
        <v>5169</v>
      </c>
      <c r="BW1796" s="74"/>
      <c r="BX1796" s="74"/>
      <c r="BY1796" s="74"/>
      <c r="BZ1796" s="300" t="s">
        <v>8242</v>
      </c>
      <c r="CA1796" s="356" t="s">
        <v>8243</v>
      </c>
      <c r="CB1796" s="300" t="s">
        <v>8244</v>
      </c>
      <c r="CC1796" s="356" t="s">
        <v>8245</v>
      </c>
      <c r="CD1796" s="311" t="str">
        <f t="shared" si="200"/>
        <v>DISCONTINUED - MR401 UTV Beadlock, 15x6, 5+1/+53mm Offset, 4x156, 132mm Centerbore, Matte Black, w/ BH-H24100</v>
      </c>
      <c r="CE1796" s="311" t="s">
        <v>3721</v>
      </c>
      <c r="CF1796" s="311" t="s">
        <v>3720</v>
      </c>
      <c r="CG1796" s="300" t="str">
        <f t="shared" si="201"/>
        <v>UTV (4XX)</v>
      </c>
    </row>
    <row r="1797" spans="1:85" s="36" customFormat="1" ht="15" customHeight="1">
      <c r="A1797" s="571">
        <f t="shared" si="202"/>
        <v>1794</v>
      </c>
      <c r="B1797" s="4" t="s">
        <v>84</v>
      </c>
      <c r="C1797" s="92" t="s">
        <v>1055</v>
      </c>
      <c r="D1797" s="3" t="s">
        <v>1113</v>
      </c>
      <c r="E1797" s="84" t="s">
        <v>10927</v>
      </c>
      <c r="F1797" s="84" t="s">
        <v>10927</v>
      </c>
      <c r="G1797" s="83" t="s">
        <v>1095</v>
      </c>
      <c r="H1797" s="83"/>
      <c r="I1797" s="72" t="s">
        <v>1252</v>
      </c>
      <c r="J1797" s="305">
        <v>41640</v>
      </c>
      <c r="K1797" s="417">
        <v>46162</v>
      </c>
      <c r="L1797" s="282" t="s">
        <v>1239</v>
      </c>
      <c r="M1797" s="328">
        <v>366</v>
      </c>
      <c r="N1797" s="85" t="s">
        <v>5844</v>
      </c>
      <c r="O1797" s="409"/>
      <c r="P1797" s="5">
        <v>15</v>
      </c>
      <c r="Q1797" s="70">
        <v>7</v>
      </c>
      <c r="R1797" s="92" t="s">
        <v>1683</v>
      </c>
      <c r="S1797" s="5">
        <v>4</v>
      </c>
      <c r="T1797" s="5">
        <v>156</v>
      </c>
      <c r="U1797" s="3">
        <v>13</v>
      </c>
      <c r="V1797" s="17">
        <v>4.3</v>
      </c>
      <c r="W1797" s="5" t="s">
        <v>168</v>
      </c>
      <c r="X1797" s="26">
        <v>132</v>
      </c>
      <c r="Y1797" s="98">
        <v>19.43</v>
      </c>
      <c r="Z1797" s="47">
        <v>1600</v>
      </c>
      <c r="AA1797" s="72" t="s">
        <v>5152</v>
      </c>
      <c r="AB1797" s="71" t="s">
        <v>2850</v>
      </c>
      <c r="AC1797" s="47" t="s">
        <v>9849</v>
      </c>
      <c r="AD1797" s="2" t="s">
        <v>1582</v>
      </c>
      <c r="AE1797" s="46" t="s">
        <v>8503</v>
      </c>
      <c r="AF1797" s="82">
        <v>22</v>
      </c>
      <c r="AG1797" s="80" t="s">
        <v>85</v>
      </c>
      <c r="AH1797" s="2" t="s">
        <v>85</v>
      </c>
      <c r="AI1797" s="2" t="s">
        <v>2862</v>
      </c>
      <c r="AJ1797" s="2" t="s">
        <v>85</v>
      </c>
      <c r="AK1797" s="9" t="s">
        <v>85</v>
      </c>
      <c r="AL1797" s="74" t="s">
        <v>237</v>
      </c>
      <c r="AM1797" s="74" t="s">
        <v>85</v>
      </c>
      <c r="AN1797" s="38" t="s">
        <v>85</v>
      </c>
      <c r="AO1797" s="74" t="s">
        <v>85</v>
      </c>
      <c r="AP1797" s="74">
        <v>14.1</v>
      </c>
      <c r="AQ1797" s="74">
        <v>60</v>
      </c>
      <c r="AR1797" s="74">
        <v>190</v>
      </c>
      <c r="AS1797" s="25">
        <v>0</v>
      </c>
      <c r="AT1797" s="25">
        <v>4</v>
      </c>
      <c r="AU1797" s="25">
        <v>9</v>
      </c>
      <c r="AV1797" s="25">
        <v>12</v>
      </c>
      <c r="AW1797" s="25">
        <v>181</v>
      </c>
      <c r="AX1797" s="25">
        <v>173</v>
      </c>
      <c r="AY1797" s="77">
        <v>120</v>
      </c>
      <c r="AZ1797" s="49">
        <v>22</v>
      </c>
      <c r="BA1797" s="49">
        <v>46.5</v>
      </c>
      <c r="BB1797" s="49">
        <v>45</v>
      </c>
      <c r="BC1797" s="48">
        <v>1.77</v>
      </c>
      <c r="BD1797" s="3" t="s">
        <v>3189</v>
      </c>
      <c r="BE1797" s="412">
        <v>99</v>
      </c>
      <c r="BF1797" s="3" t="s">
        <v>1479</v>
      </c>
      <c r="BG1797" s="412">
        <v>11</v>
      </c>
      <c r="BH1797" s="70">
        <v>24</v>
      </c>
      <c r="BI1797" s="50">
        <v>17.8740157480315</v>
      </c>
      <c r="BJ1797" s="50">
        <v>17.8740157480315</v>
      </c>
      <c r="BK1797" s="50">
        <v>9.8425196850393704</v>
      </c>
      <c r="BL1797" s="357">
        <v>5.1529000000000012E-2</v>
      </c>
      <c r="BM1797" s="5">
        <v>48</v>
      </c>
      <c r="BN1797" s="107" t="s">
        <v>3771</v>
      </c>
      <c r="BO1797" s="46" t="s">
        <v>3891</v>
      </c>
      <c r="BP1797" s="74" t="s">
        <v>3907</v>
      </c>
      <c r="BQ1797" s="44" t="s">
        <v>4615</v>
      </c>
      <c r="BR1797" s="44" t="s">
        <v>3932</v>
      </c>
      <c r="BS1797" s="74" t="s">
        <v>5167</v>
      </c>
      <c r="BT1797" s="74" t="s">
        <v>5168</v>
      </c>
      <c r="BU1797" s="74" t="s">
        <v>4616</v>
      </c>
      <c r="BV1797" s="74" t="s">
        <v>5169</v>
      </c>
      <c r="BW1797" s="74"/>
      <c r="BX1797" s="74"/>
      <c r="BY1797" s="74"/>
      <c r="BZ1797" s="300" t="s">
        <v>6433</v>
      </c>
      <c r="CA1797" s="356" t="s">
        <v>8254</v>
      </c>
      <c r="CB1797" s="300" t="s">
        <v>6435</v>
      </c>
      <c r="CC1797" s="356" t="s">
        <v>8255</v>
      </c>
      <c r="CD1797" s="311" t="str">
        <f t="shared" si="200"/>
        <v>DISCONTINUED - MR401 UTV Beadlock, 15x7, 4+3/+13mm Offset, 4x156, 132mm Centerbore, Titanium - Matte Black Ring, w/ BH-H24100</v>
      </c>
      <c r="CE1797" s="311" t="s">
        <v>3721</v>
      </c>
      <c r="CF1797" s="311" t="s">
        <v>3720</v>
      </c>
      <c r="CG1797" s="300" t="str">
        <f t="shared" si="201"/>
        <v>UTV (4XX)</v>
      </c>
    </row>
    <row r="1798" spans="1:85" s="36" customFormat="1" ht="15" customHeight="1">
      <c r="A1798" s="571">
        <f t="shared" si="202"/>
        <v>1795</v>
      </c>
      <c r="B1798" s="4" t="s">
        <v>84</v>
      </c>
      <c r="C1798" s="92" t="s">
        <v>1055</v>
      </c>
      <c r="D1798" s="5" t="s">
        <v>5416</v>
      </c>
      <c r="E1798" s="84" t="s">
        <v>10928</v>
      </c>
      <c r="F1798" s="84" t="s">
        <v>10928</v>
      </c>
      <c r="G1798" s="83"/>
      <c r="H1798" s="83"/>
      <c r="I1798" s="72" t="s">
        <v>2615</v>
      </c>
      <c r="J1798" s="305">
        <v>43418.682370162038</v>
      </c>
      <c r="K1798" s="417">
        <v>46162</v>
      </c>
      <c r="L1798" s="282" t="s">
        <v>1239</v>
      </c>
      <c r="M1798" s="328">
        <v>230</v>
      </c>
      <c r="N1798" s="85" t="s">
        <v>5844</v>
      </c>
      <c r="O1798" s="409"/>
      <c r="P1798" s="5">
        <v>15</v>
      </c>
      <c r="Q1798" s="70">
        <v>7</v>
      </c>
      <c r="R1798" s="92" t="s">
        <v>1683</v>
      </c>
      <c r="S1798" s="5">
        <v>4</v>
      </c>
      <c r="T1798" s="5">
        <v>156</v>
      </c>
      <c r="U1798" s="5">
        <v>38</v>
      </c>
      <c r="V1798" s="17">
        <v>5.5</v>
      </c>
      <c r="W1798" s="5" t="s">
        <v>166</v>
      </c>
      <c r="X1798" s="17">
        <v>132</v>
      </c>
      <c r="Y1798" s="8">
        <v>15.2</v>
      </c>
      <c r="Z1798" s="47">
        <v>1600</v>
      </c>
      <c r="AA1798" s="72" t="s">
        <v>2165</v>
      </c>
      <c r="AB1798" s="72" t="s">
        <v>2845</v>
      </c>
      <c r="AC1798" s="47" t="s">
        <v>9844</v>
      </c>
      <c r="AD1798" s="2" t="s">
        <v>3942</v>
      </c>
      <c r="AE1798" s="46" t="s">
        <v>8501</v>
      </c>
      <c r="AF1798" s="82">
        <v>22</v>
      </c>
      <c r="AG1798" s="80" t="s">
        <v>85</v>
      </c>
      <c r="AH1798" s="80" t="s">
        <v>85</v>
      </c>
      <c r="AI1798" s="73" t="s">
        <v>85</v>
      </c>
      <c r="AJ1798" s="2" t="s">
        <v>85</v>
      </c>
      <c r="AK1798" s="9" t="s">
        <v>85</v>
      </c>
      <c r="AL1798" s="74" t="s">
        <v>237</v>
      </c>
      <c r="AM1798" s="74" t="s">
        <v>85</v>
      </c>
      <c r="AN1798" s="38" t="s">
        <v>85</v>
      </c>
      <c r="AO1798" s="74" t="s">
        <v>85</v>
      </c>
      <c r="AP1798" s="74">
        <v>14.1</v>
      </c>
      <c r="AQ1798" s="74">
        <v>60</v>
      </c>
      <c r="AR1798" s="74">
        <v>180</v>
      </c>
      <c r="AS1798" s="25">
        <v>0</v>
      </c>
      <c r="AT1798" s="25">
        <v>8</v>
      </c>
      <c r="AU1798" s="25">
        <v>14.7</v>
      </c>
      <c r="AV1798" s="25">
        <v>7</v>
      </c>
      <c r="AW1798" s="25">
        <v>168</v>
      </c>
      <c r="AX1798" s="25">
        <v>166</v>
      </c>
      <c r="AY1798" s="77">
        <v>115</v>
      </c>
      <c r="AZ1798" s="49">
        <v>40</v>
      </c>
      <c r="BA1798" s="49">
        <v>40</v>
      </c>
      <c r="BB1798" s="49">
        <v>58</v>
      </c>
      <c r="BC1798" s="48">
        <v>2.2799999999999998</v>
      </c>
      <c r="BD1798" s="3" t="s">
        <v>85</v>
      </c>
      <c r="BE1798" s="412" t="s">
        <v>85</v>
      </c>
      <c r="BF1798" s="3" t="s">
        <v>85</v>
      </c>
      <c r="BG1798" s="412" t="s">
        <v>85</v>
      </c>
      <c r="BH1798" s="70">
        <v>20</v>
      </c>
      <c r="BI1798" s="50">
        <v>17.8740157480315</v>
      </c>
      <c r="BJ1798" s="50">
        <v>17.8740157480315</v>
      </c>
      <c r="BK1798" s="50">
        <v>9.8425196850393704</v>
      </c>
      <c r="BL1798" s="357">
        <v>5.1529000000000012E-2</v>
      </c>
      <c r="BM1798" s="5">
        <v>48</v>
      </c>
      <c r="BN1798" s="107" t="s">
        <v>3771</v>
      </c>
      <c r="BO1798" s="46" t="s">
        <v>3891</v>
      </c>
      <c r="BP1798" s="74" t="s">
        <v>4730</v>
      </c>
      <c r="BQ1798" s="74" t="s">
        <v>3907</v>
      </c>
      <c r="BR1798" s="74" t="s">
        <v>5142</v>
      </c>
      <c r="BS1798" s="74" t="s">
        <v>2734</v>
      </c>
      <c r="BT1798" s="74" t="s">
        <v>5140</v>
      </c>
      <c r="BU1798" s="74" t="s">
        <v>5141</v>
      </c>
      <c r="BV1798" s="74"/>
      <c r="BW1798" s="74"/>
      <c r="BX1798" s="74"/>
      <c r="BY1798" s="74"/>
      <c r="BZ1798" s="300" t="s">
        <v>6404</v>
      </c>
      <c r="CA1798" s="356" t="s">
        <v>7346</v>
      </c>
      <c r="CB1798" s="300" t="s">
        <v>6408</v>
      </c>
      <c r="CC1798" s="356" t="s">
        <v>7347</v>
      </c>
      <c r="CD1798" s="311" t="str">
        <f t="shared" si="200"/>
        <v>DISCONTINUED - MR409 Bead Grip, 15x7, 5+2/+38mm Offset, 4x156, 132mm Centerbore, Matte Black</v>
      </c>
      <c r="CE1798" s="311" t="s">
        <v>3721</v>
      </c>
      <c r="CF1798" s="311" t="s">
        <v>3720</v>
      </c>
      <c r="CG1798" s="300" t="str">
        <f t="shared" si="201"/>
        <v>UTV (4XX)</v>
      </c>
    </row>
    <row r="1799" spans="1:85" s="36" customFormat="1" ht="15" customHeight="1">
      <c r="A1799" s="571">
        <f t="shared" si="202"/>
        <v>1796</v>
      </c>
      <c r="B1799" s="4" t="s">
        <v>84</v>
      </c>
      <c r="C1799" s="92" t="s">
        <v>1055</v>
      </c>
      <c r="D1799" s="5" t="s">
        <v>5521</v>
      </c>
      <c r="E1799" s="84" t="s">
        <v>10929</v>
      </c>
      <c r="F1799" s="84" t="s">
        <v>10929</v>
      </c>
      <c r="G1799" s="83" t="s">
        <v>1095</v>
      </c>
      <c r="H1799" s="83"/>
      <c r="I1799" s="346">
        <v>191682036262</v>
      </c>
      <c r="J1799" s="102">
        <v>45224.46174431713</v>
      </c>
      <c r="K1799" s="417">
        <v>46162</v>
      </c>
      <c r="L1799" s="282" t="s">
        <v>1239</v>
      </c>
      <c r="M1799" s="328">
        <v>734</v>
      </c>
      <c r="N1799" s="85" t="s">
        <v>5844</v>
      </c>
      <c r="O1799" s="409"/>
      <c r="P1799" s="72">
        <v>15</v>
      </c>
      <c r="Q1799" s="70">
        <v>7</v>
      </c>
      <c r="R1799" s="92" t="s">
        <v>1089</v>
      </c>
      <c r="S1799" s="5">
        <v>6</v>
      </c>
      <c r="T1799" s="5">
        <v>5.5</v>
      </c>
      <c r="U1799" s="72">
        <v>38</v>
      </c>
      <c r="V1799" s="72">
        <v>5.57</v>
      </c>
      <c r="W1799" s="72" t="s">
        <v>166</v>
      </c>
      <c r="X1799" s="17">
        <v>78.3</v>
      </c>
      <c r="Y1799" s="8">
        <v>15.579333194398012</v>
      </c>
      <c r="Z1799" s="47">
        <v>1600</v>
      </c>
      <c r="AA1799" s="72" t="s">
        <v>5043</v>
      </c>
      <c r="AB1799" s="72" t="s">
        <v>5052</v>
      </c>
      <c r="AC1799" s="47" t="s">
        <v>10930</v>
      </c>
      <c r="AD1799" s="82" t="s">
        <v>85</v>
      </c>
      <c r="AE1799" s="46" t="s">
        <v>8675</v>
      </c>
      <c r="AF1799" s="82" t="s">
        <v>85</v>
      </c>
      <c r="AG1799" s="72" t="s">
        <v>85</v>
      </c>
      <c r="AH1799" s="72" t="s">
        <v>85</v>
      </c>
      <c r="AI1799" s="72" t="s">
        <v>85</v>
      </c>
      <c r="AJ1799" s="72" t="s">
        <v>85</v>
      </c>
      <c r="AK1799" s="9" t="s">
        <v>85</v>
      </c>
      <c r="AL1799" s="72" t="s">
        <v>237</v>
      </c>
      <c r="AM1799" s="72" t="s">
        <v>85</v>
      </c>
      <c r="AN1799" s="38" t="s">
        <v>85</v>
      </c>
      <c r="AO1799" s="72" t="s">
        <v>85</v>
      </c>
      <c r="AP1799" s="72">
        <v>14</v>
      </c>
      <c r="AQ1799" s="72">
        <v>60</v>
      </c>
      <c r="AR1799" s="72">
        <v>180</v>
      </c>
      <c r="AS1799" s="25">
        <v>0</v>
      </c>
      <c r="AT1799" s="25">
        <v>4.5999999999999996</v>
      </c>
      <c r="AU1799" s="25">
        <v>15</v>
      </c>
      <c r="AV1799" s="25">
        <v>24</v>
      </c>
      <c r="AW1799" s="25">
        <v>182</v>
      </c>
      <c r="AX1799" s="25">
        <v>166.5</v>
      </c>
      <c r="AY1799" s="77" t="s">
        <v>85</v>
      </c>
      <c r="AZ1799" s="49" t="s">
        <v>85</v>
      </c>
      <c r="BA1799" s="49" t="s">
        <v>85</v>
      </c>
      <c r="BB1799" s="49">
        <v>0</v>
      </c>
      <c r="BC1799" s="48">
        <v>0</v>
      </c>
      <c r="BD1799" s="3" t="s">
        <v>5050</v>
      </c>
      <c r="BE1799" s="412">
        <v>189</v>
      </c>
      <c r="BF1799" s="72" t="s">
        <v>1479</v>
      </c>
      <c r="BG1799" s="412">
        <v>11</v>
      </c>
      <c r="BH1799" s="70">
        <v>20</v>
      </c>
      <c r="BI1799" s="50">
        <v>17.8740157480315</v>
      </c>
      <c r="BJ1799" s="50">
        <v>17.8740157480315</v>
      </c>
      <c r="BK1799" s="50">
        <v>9.8425196850393704</v>
      </c>
      <c r="BL1799" s="357">
        <v>5.1529000000000012E-2</v>
      </c>
      <c r="BM1799" s="5">
        <v>48</v>
      </c>
      <c r="BN1799" s="107" t="s">
        <v>3771</v>
      </c>
      <c r="BO1799" s="46" t="s">
        <v>3891</v>
      </c>
      <c r="BP1799" s="74" t="s">
        <v>5191</v>
      </c>
      <c r="BQ1799" s="74" t="s">
        <v>5581</v>
      </c>
      <c r="BR1799" s="74" t="s">
        <v>3932</v>
      </c>
      <c r="BS1799" s="74" t="s">
        <v>5583</v>
      </c>
      <c r="BT1799" s="74" t="s">
        <v>5590</v>
      </c>
      <c r="BU1799" s="74" t="s">
        <v>5591</v>
      </c>
      <c r="BV1799" s="74" t="s">
        <v>5586</v>
      </c>
      <c r="BW1799" s="74" t="s">
        <v>5592</v>
      </c>
      <c r="BX1799" s="74"/>
      <c r="BY1799" s="74"/>
      <c r="BZ1799" s="300" t="s">
        <v>8180</v>
      </c>
      <c r="CA1799" s="356" t="s">
        <v>8182</v>
      </c>
      <c r="CB1799" s="300" t="s">
        <v>8183</v>
      </c>
      <c r="CC1799" s="356" t="s">
        <v>8184</v>
      </c>
      <c r="CD1799" s="311" t="str">
        <f t="shared" si="200"/>
        <v>DISCONTINUED - MR413 Beadlock, 15x7, 5+2/+38mm Offset, 6x5.5, 78.3mm Centerbore, Polished, w/ BH-H24100</v>
      </c>
      <c r="CE1799" s="311" t="s">
        <v>3721</v>
      </c>
      <c r="CF1799" s="311" t="s">
        <v>3720</v>
      </c>
      <c r="CG1799" s="300" t="str">
        <f t="shared" si="201"/>
        <v>UTV (4XX)</v>
      </c>
    </row>
    <row r="1800" spans="1:85" s="36" customFormat="1" ht="15" customHeight="1">
      <c r="A1800" s="571">
        <f t="shared" si="202"/>
        <v>1797</v>
      </c>
      <c r="B1800" s="4" t="s">
        <v>84</v>
      </c>
      <c r="C1800" s="92" t="s">
        <v>1055</v>
      </c>
      <c r="D1800" s="5" t="s">
        <v>5528</v>
      </c>
      <c r="E1800" s="84" t="s">
        <v>10931</v>
      </c>
      <c r="F1800" s="84" t="s">
        <v>10931</v>
      </c>
      <c r="G1800" s="83"/>
      <c r="H1800" s="83"/>
      <c r="I1800" s="72" t="s">
        <v>5536</v>
      </c>
      <c r="J1800" s="305">
        <v>44580.366284722222</v>
      </c>
      <c r="K1800" s="417">
        <v>46162</v>
      </c>
      <c r="L1800" s="282" t="s">
        <v>1239</v>
      </c>
      <c r="M1800" s="328">
        <v>251</v>
      </c>
      <c r="N1800" s="85" t="s">
        <v>5844</v>
      </c>
      <c r="O1800" s="409"/>
      <c r="P1800" s="5">
        <v>14</v>
      </c>
      <c r="Q1800" s="70">
        <v>7</v>
      </c>
      <c r="R1800" s="92" t="s">
        <v>1683</v>
      </c>
      <c r="S1800" s="5">
        <v>4</v>
      </c>
      <c r="T1800" s="5">
        <v>156</v>
      </c>
      <c r="U1800" s="5">
        <v>38</v>
      </c>
      <c r="V1800" s="17">
        <v>5.33</v>
      </c>
      <c r="W1800" s="5" t="s">
        <v>166</v>
      </c>
      <c r="X1800" s="17">
        <v>132</v>
      </c>
      <c r="Y1800" s="8">
        <v>15.54</v>
      </c>
      <c r="Z1800" s="47">
        <v>1600</v>
      </c>
      <c r="AA1800" s="72" t="s">
        <v>5558</v>
      </c>
      <c r="AB1800" s="72" t="s">
        <v>5559</v>
      </c>
      <c r="AC1800" s="47" t="s">
        <v>9774</v>
      </c>
      <c r="AD1800" s="2" t="s">
        <v>3942</v>
      </c>
      <c r="AE1800" s="46" t="s">
        <v>8501</v>
      </c>
      <c r="AF1800" s="82">
        <v>22</v>
      </c>
      <c r="AG1800" s="80" t="s">
        <v>85</v>
      </c>
      <c r="AH1800" s="80" t="s">
        <v>85</v>
      </c>
      <c r="AI1800" s="80" t="s">
        <v>85</v>
      </c>
      <c r="AJ1800" s="80" t="s">
        <v>85</v>
      </c>
      <c r="AK1800" s="9" t="s">
        <v>85</v>
      </c>
      <c r="AL1800" s="74" t="s">
        <v>237</v>
      </c>
      <c r="AM1800" s="74" t="s">
        <v>85</v>
      </c>
      <c r="AN1800" s="38" t="s">
        <v>85</v>
      </c>
      <c r="AO1800" s="74" t="s">
        <v>85</v>
      </c>
      <c r="AP1800" s="74">
        <v>14.1</v>
      </c>
      <c r="AQ1800" s="74">
        <v>60</v>
      </c>
      <c r="AR1800" s="74">
        <v>180</v>
      </c>
      <c r="AS1800" s="25">
        <v>0</v>
      </c>
      <c r="AT1800" s="25">
        <v>3.8</v>
      </c>
      <c r="AU1800" s="25">
        <v>8.8000000000000007</v>
      </c>
      <c r="AV1800" s="25">
        <v>0</v>
      </c>
      <c r="AW1800" s="25">
        <v>168</v>
      </c>
      <c r="AX1800" s="25">
        <v>155.69999999999999</v>
      </c>
      <c r="AY1800" s="77">
        <v>125</v>
      </c>
      <c r="AZ1800" s="49">
        <v>47</v>
      </c>
      <c r="BA1800" s="49">
        <v>47</v>
      </c>
      <c r="BB1800" s="49">
        <v>20</v>
      </c>
      <c r="BC1800" s="48">
        <v>0.79</v>
      </c>
      <c r="BD1800" s="3" t="s">
        <v>85</v>
      </c>
      <c r="BE1800" s="412" t="s">
        <v>85</v>
      </c>
      <c r="BF1800" s="3" t="s">
        <v>85</v>
      </c>
      <c r="BG1800" s="412" t="s">
        <v>85</v>
      </c>
      <c r="BH1800" s="70">
        <v>20</v>
      </c>
      <c r="BI1800" s="50">
        <v>16.8503937007874</v>
      </c>
      <c r="BJ1800" s="50">
        <v>16.8503937007874</v>
      </c>
      <c r="BK1800" s="50">
        <v>9.8425196850393704</v>
      </c>
      <c r="BL1800" s="357">
        <v>4.5795999999999983E-2</v>
      </c>
      <c r="BM1800" s="5">
        <v>48</v>
      </c>
      <c r="BN1800" s="107" t="s">
        <v>3771</v>
      </c>
      <c r="BO1800" s="46" t="s">
        <v>3891</v>
      </c>
      <c r="BP1800" s="74" t="s">
        <v>5587</v>
      </c>
      <c r="BQ1800" s="74" t="s">
        <v>3907</v>
      </c>
      <c r="BR1800" s="74" t="s">
        <v>4615</v>
      </c>
      <c r="BS1800" s="74" t="s">
        <v>2734</v>
      </c>
      <c r="BT1800" s="74" t="s">
        <v>4116</v>
      </c>
      <c r="BU1800" s="74" t="s">
        <v>5141</v>
      </c>
      <c r="BV1800" s="74" t="s">
        <v>5586</v>
      </c>
      <c r="BW1800" s="74"/>
      <c r="BX1800" s="74"/>
      <c r="BY1800" s="74"/>
      <c r="BZ1800" s="300" t="s">
        <v>6425</v>
      </c>
      <c r="CA1800" s="356" t="s">
        <v>7324</v>
      </c>
      <c r="CB1800" s="300" t="s">
        <v>6427</v>
      </c>
      <c r="CC1800" s="356" t="s">
        <v>7325</v>
      </c>
      <c r="CD1800" s="311" t="str">
        <f t="shared" si="200"/>
        <v>DISCONTINUED - MR414 Bead Grip, 14x7, 5+2/+38mm Offset, 4x156, 132mm Centerbore, Graphite</v>
      </c>
      <c r="CE1800" s="311" t="s">
        <v>3721</v>
      </c>
      <c r="CF1800" s="311" t="s">
        <v>3720</v>
      </c>
      <c r="CG1800" s="300" t="str">
        <f t="shared" si="201"/>
        <v>UTV (4XX)</v>
      </c>
    </row>
    <row r="1801" spans="1:85" s="36" customFormat="1" ht="15" customHeight="1">
      <c r="A1801" s="571">
        <f t="shared" si="202"/>
        <v>1798</v>
      </c>
      <c r="B1801" s="92" t="s">
        <v>84</v>
      </c>
      <c r="C1801" s="92" t="s">
        <v>1058</v>
      </c>
      <c r="D1801" s="3" t="s">
        <v>1079</v>
      </c>
      <c r="E1801" s="84" t="s">
        <v>10932</v>
      </c>
      <c r="F1801" s="84" t="s">
        <v>10932</v>
      </c>
      <c r="G1801" s="83" t="s">
        <v>1095</v>
      </c>
      <c r="H1801" s="83" t="s">
        <v>3911</v>
      </c>
      <c r="I1801" s="71" t="s">
        <v>4706</v>
      </c>
      <c r="J1801" s="306">
        <v>44263.53992412037</v>
      </c>
      <c r="K1801" s="417">
        <v>46162</v>
      </c>
      <c r="L1801" s="282" t="s">
        <v>1239</v>
      </c>
      <c r="M1801" s="328">
        <v>1025</v>
      </c>
      <c r="N1801" s="85" t="s">
        <v>5844</v>
      </c>
      <c r="O1801" s="409"/>
      <c r="P1801" s="3">
        <v>17</v>
      </c>
      <c r="Q1801" s="8">
        <v>9</v>
      </c>
      <c r="R1801" s="92" t="s">
        <v>1699</v>
      </c>
      <c r="S1801" s="3">
        <v>8</v>
      </c>
      <c r="T1801" s="3">
        <v>6.5</v>
      </c>
      <c r="U1801" s="3">
        <v>-12</v>
      </c>
      <c r="V1801" s="16">
        <v>4.5</v>
      </c>
      <c r="W1801" s="93" t="s">
        <v>85</v>
      </c>
      <c r="X1801" s="16">
        <v>130.81</v>
      </c>
      <c r="Y1801" s="8">
        <v>30.85</v>
      </c>
      <c r="Z1801" s="47">
        <v>4000</v>
      </c>
      <c r="AA1801" s="72" t="s">
        <v>5159</v>
      </c>
      <c r="AB1801" s="72" t="s">
        <v>173</v>
      </c>
      <c r="AC1801" s="47" t="s">
        <v>10933</v>
      </c>
      <c r="AD1801" s="3" t="s">
        <v>85</v>
      </c>
      <c r="AE1801" s="46" t="s">
        <v>8675</v>
      </c>
      <c r="AF1801" s="82" t="s">
        <v>85</v>
      </c>
      <c r="AG1801" s="80" t="s">
        <v>85</v>
      </c>
      <c r="AH1801" s="3" t="s">
        <v>85</v>
      </c>
      <c r="AI1801" s="73" t="s">
        <v>85</v>
      </c>
      <c r="AJ1801" s="3" t="s">
        <v>85</v>
      </c>
      <c r="AK1801" s="9" t="s">
        <v>85</v>
      </c>
      <c r="AL1801" s="71" t="s">
        <v>237</v>
      </c>
      <c r="AM1801" s="74" t="s">
        <v>85</v>
      </c>
      <c r="AN1801" s="38" t="s">
        <v>85</v>
      </c>
      <c r="AO1801" s="74" t="s">
        <v>85</v>
      </c>
      <c r="AP1801" s="74">
        <v>16</v>
      </c>
      <c r="AQ1801" s="74">
        <v>60</v>
      </c>
      <c r="AR1801" s="74">
        <v>200</v>
      </c>
      <c r="AS1801" s="34">
        <v>0</v>
      </c>
      <c r="AT1801" s="34">
        <v>0</v>
      </c>
      <c r="AU1801" s="34">
        <v>10</v>
      </c>
      <c r="AV1801" s="34">
        <v>53</v>
      </c>
      <c r="AW1801" s="34">
        <v>211</v>
      </c>
      <c r="AX1801" s="34">
        <v>208</v>
      </c>
      <c r="AY1801" s="77" t="s">
        <v>85</v>
      </c>
      <c r="AZ1801" s="49" t="s">
        <v>85</v>
      </c>
      <c r="BA1801" s="49" t="s">
        <v>85</v>
      </c>
      <c r="BB1801" s="49">
        <v>65</v>
      </c>
      <c r="BC1801" s="48">
        <v>2.56</v>
      </c>
      <c r="BD1801" s="3" t="s">
        <v>4128</v>
      </c>
      <c r="BE1801" s="412">
        <v>159</v>
      </c>
      <c r="BF1801" s="3" t="s">
        <v>4707</v>
      </c>
      <c r="BG1801" s="412">
        <v>11</v>
      </c>
      <c r="BH1801" s="70">
        <v>38</v>
      </c>
      <c r="BI1801" s="50">
        <v>20.4724409448819</v>
      </c>
      <c r="BJ1801" s="50">
        <v>20.4724409448819</v>
      </c>
      <c r="BK1801" s="50">
        <v>12.4409448818898</v>
      </c>
      <c r="BL1801" s="357">
        <v>8.5446400000000311E-2</v>
      </c>
      <c r="BM1801" s="73">
        <v>36</v>
      </c>
      <c r="BN1801" s="107" t="s">
        <v>3771</v>
      </c>
      <c r="BO1801" s="46" t="s">
        <v>3891</v>
      </c>
      <c r="BP1801" s="74" t="s">
        <v>5191</v>
      </c>
      <c r="BQ1801" s="74" t="s">
        <v>4615</v>
      </c>
      <c r="BR1801" s="74" t="s">
        <v>5193</v>
      </c>
      <c r="BS1801" s="74" t="s">
        <v>3932</v>
      </c>
      <c r="BT1801" s="74" t="s">
        <v>4616</v>
      </c>
      <c r="BU1801" s="74"/>
      <c r="BV1801" s="74"/>
      <c r="BW1801" s="74"/>
      <c r="BX1801" s="74"/>
      <c r="BY1801" s="74"/>
      <c r="BZ1801" s="300"/>
      <c r="CA1801" s="312"/>
      <c r="CB1801" s="312"/>
      <c r="CC1801" s="300"/>
      <c r="CD1801" s="311" t="str">
        <f t="shared" si="200"/>
        <v>DISCONTINUED - MR202 Forged, 17x9, -12mm Offset, 8x6.5, 130.81mm Centerbore, Machined - Raw, w/ BH-H24125-V</v>
      </c>
      <c r="CE1801" s="311" t="s">
        <v>3721</v>
      </c>
      <c r="CF1801" s="311" t="s">
        <v>3720</v>
      </c>
      <c r="CG1801" s="300" t="str">
        <f t="shared" si="201"/>
        <v>FORGED (2XX)</v>
      </c>
    </row>
    <row r="1802" spans="1:85" s="36" customFormat="1" ht="15" customHeight="1">
      <c r="A1802" s="571">
        <f t="shared" si="202"/>
        <v>1799</v>
      </c>
      <c r="B1802" s="3" t="s">
        <v>84</v>
      </c>
      <c r="C1802" s="92" t="s">
        <v>1247</v>
      </c>
      <c r="D1802" s="74" t="s">
        <v>5481</v>
      </c>
      <c r="E1802" s="84" t="s">
        <v>10934</v>
      </c>
      <c r="F1802" s="84" t="s">
        <v>10934</v>
      </c>
      <c r="G1802" s="83"/>
      <c r="H1802" s="83"/>
      <c r="I1802" s="81" t="s">
        <v>2314</v>
      </c>
      <c r="J1802" s="299">
        <v>43356</v>
      </c>
      <c r="K1802" s="417">
        <v>46162</v>
      </c>
      <c r="L1802" s="282" t="s">
        <v>1239</v>
      </c>
      <c r="M1802" s="328">
        <v>356</v>
      </c>
      <c r="N1802" s="85" t="s">
        <v>5844</v>
      </c>
      <c r="O1802" s="409"/>
      <c r="P1802" s="74">
        <v>17</v>
      </c>
      <c r="Q1802" s="76">
        <v>7.5</v>
      </c>
      <c r="R1802" s="92" t="s">
        <v>2307</v>
      </c>
      <c r="S1802" s="74">
        <v>5</v>
      </c>
      <c r="T1802" s="74">
        <v>110</v>
      </c>
      <c r="U1802" s="74">
        <v>30</v>
      </c>
      <c r="V1802" s="77">
        <v>5.5</v>
      </c>
      <c r="W1802" s="93" t="s">
        <v>85</v>
      </c>
      <c r="X1802" s="77">
        <v>65.099999999999994</v>
      </c>
      <c r="Y1802" s="76">
        <v>29.32</v>
      </c>
      <c r="Z1802" s="47">
        <v>2650</v>
      </c>
      <c r="AA1802" s="81" t="s">
        <v>2165</v>
      </c>
      <c r="AB1802" s="72" t="s">
        <v>2845</v>
      </c>
      <c r="AC1802" s="47" t="s">
        <v>9896</v>
      </c>
      <c r="AD1802" s="74" t="s">
        <v>3939</v>
      </c>
      <c r="AE1802" s="46" t="s">
        <v>8501</v>
      </c>
      <c r="AF1802" s="82">
        <v>22</v>
      </c>
      <c r="AG1802" s="80" t="s">
        <v>85</v>
      </c>
      <c r="AH1802" s="73" t="s">
        <v>85</v>
      </c>
      <c r="AI1802" s="73" t="s">
        <v>85</v>
      </c>
      <c r="AJ1802" s="73" t="s">
        <v>85</v>
      </c>
      <c r="AK1802" s="9" t="s">
        <v>85</v>
      </c>
      <c r="AL1802" s="92" t="s">
        <v>236</v>
      </c>
      <c r="AM1802" s="74" t="s">
        <v>85</v>
      </c>
      <c r="AN1802" s="38" t="s">
        <v>85</v>
      </c>
      <c r="AO1802" s="74" t="s">
        <v>85</v>
      </c>
      <c r="AP1802" s="75">
        <v>16.2</v>
      </c>
      <c r="AQ1802" s="75">
        <v>60</v>
      </c>
      <c r="AR1802" s="74">
        <v>140</v>
      </c>
      <c r="AS1802" s="34">
        <v>25.9</v>
      </c>
      <c r="AT1802" s="34">
        <v>33.700000000000003</v>
      </c>
      <c r="AU1802" s="34">
        <v>37.700000000000003</v>
      </c>
      <c r="AV1802" s="34">
        <v>35</v>
      </c>
      <c r="AW1802" s="34">
        <v>206.7</v>
      </c>
      <c r="AX1802" s="34">
        <v>195.9</v>
      </c>
      <c r="AY1802" s="384">
        <v>60.1</v>
      </c>
      <c r="AZ1802" s="382">
        <v>55.93</v>
      </c>
      <c r="BA1802" s="382">
        <v>64.2</v>
      </c>
      <c r="BB1802" s="49">
        <v>25</v>
      </c>
      <c r="BC1802" s="48">
        <v>0.98</v>
      </c>
      <c r="BD1802" s="3" t="s">
        <v>85</v>
      </c>
      <c r="BE1802" s="412" t="s">
        <v>85</v>
      </c>
      <c r="BF1802" s="3" t="s">
        <v>85</v>
      </c>
      <c r="BG1802" s="412" t="s">
        <v>85</v>
      </c>
      <c r="BH1802" s="70">
        <v>34</v>
      </c>
      <c r="BI1802" s="50">
        <v>20.236220472440898</v>
      </c>
      <c r="BJ1802" s="50">
        <v>20.236220472440898</v>
      </c>
      <c r="BK1802" s="50">
        <v>10.4330708661417</v>
      </c>
      <c r="BL1802" s="357">
        <v>7.001193999999944E-2</v>
      </c>
      <c r="BM1802" s="73">
        <v>36</v>
      </c>
      <c r="BN1802" s="107" t="s">
        <v>10367</v>
      </c>
      <c r="BO1802" s="46" t="s">
        <v>3891</v>
      </c>
      <c r="BP1802" s="74" t="s">
        <v>4730</v>
      </c>
      <c r="BQ1802" s="74" t="s">
        <v>3907</v>
      </c>
      <c r="BR1802" s="74" t="s">
        <v>5139</v>
      </c>
      <c r="BS1802" s="74" t="s">
        <v>2734</v>
      </c>
      <c r="BT1802" s="74" t="s">
        <v>5140</v>
      </c>
      <c r="BU1802" s="74" t="s">
        <v>5141</v>
      </c>
      <c r="BV1802" s="89" t="s">
        <v>5127</v>
      </c>
      <c r="BW1802" s="74" t="s">
        <v>4101</v>
      </c>
      <c r="BX1802" s="74" t="s">
        <v>3909</v>
      </c>
      <c r="BY1802" s="74"/>
      <c r="BZ1802" s="300" t="s">
        <v>8280</v>
      </c>
      <c r="CA1802" s="356" t="s">
        <v>8281</v>
      </c>
      <c r="CB1802" s="300" t="s">
        <v>8282</v>
      </c>
      <c r="CC1802" s="356" t="s">
        <v>8283</v>
      </c>
      <c r="CD1802" s="311" t="str">
        <f t="shared" si="200"/>
        <v>DISCONTINUED - MR701 Bead Grip, 17x7.5, +30mm Offset, 5x110, 65.1mm Centerbore, Matte Black</v>
      </c>
      <c r="CE1802" s="311" t="s">
        <v>3721</v>
      </c>
      <c r="CF1802" s="311" t="s">
        <v>3720</v>
      </c>
      <c r="CG1802" s="300" t="str">
        <f t="shared" si="201"/>
        <v>TRAIL (7XX)</v>
      </c>
    </row>
    <row r="1803" spans="1:85" s="36" customFormat="1" ht="15" customHeight="1">
      <c r="A1803" s="571">
        <f t="shared" si="202"/>
        <v>1800</v>
      </c>
      <c r="B1803" s="3" t="s">
        <v>84</v>
      </c>
      <c r="C1803" s="92" t="s">
        <v>1247</v>
      </c>
      <c r="D1803" s="74" t="s">
        <v>5481</v>
      </c>
      <c r="E1803" s="84" t="s">
        <v>10935</v>
      </c>
      <c r="F1803" s="84" t="s">
        <v>10935</v>
      </c>
      <c r="G1803" s="83"/>
      <c r="H1803" s="83"/>
      <c r="I1803" s="81" t="s">
        <v>1907</v>
      </c>
      <c r="J1803" s="305">
        <v>43101</v>
      </c>
      <c r="K1803" s="417">
        <v>46162</v>
      </c>
      <c r="L1803" s="282" t="s">
        <v>1239</v>
      </c>
      <c r="M1803" s="328">
        <v>356</v>
      </c>
      <c r="N1803" s="85" t="s">
        <v>5844</v>
      </c>
      <c r="O1803" s="409"/>
      <c r="P1803" s="74">
        <v>17</v>
      </c>
      <c r="Q1803" s="74">
        <v>7.5</v>
      </c>
      <c r="R1803" s="92" t="s">
        <v>1687</v>
      </c>
      <c r="S1803" s="74">
        <v>5</v>
      </c>
      <c r="T1803" s="74">
        <v>130</v>
      </c>
      <c r="U1803" s="74">
        <v>50</v>
      </c>
      <c r="V1803" s="77">
        <v>6.2</v>
      </c>
      <c r="W1803" s="93" t="s">
        <v>85</v>
      </c>
      <c r="X1803" s="77">
        <v>78.099999999999994</v>
      </c>
      <c r="Y1803" s="76">
        <v>28.55</v>
      </c>
      <c r="Z1803" s="47">
        <v>3640</v>
      </c>
      <c r="AA1803" s="81" t="s">
        <v>2165</v>
      </c>
      <c r="AB1803" s="72" t="s">
        <v>2845</v>
      </c>
      <c r="AC1803" s="47" t="s">
        <v>9921</v>
      </c>
      <c r="AD1803" s="74" t="s">
        <v>3940</v>
      </c>
      <c r="AE1803" s="46" t="s">
        <v>8501</v>
      </c>
      <c r="AF1803" s="82">
        <v>22</v>
      </c>
      <c r="AG1803" s="80" t="s">
        <v>85</v>
      </c>
      <c r="AH1803" s="73" t="s">
        <v>85</v>
      </c>
      <c r="AI1803" s="73" t="s">
        <v>85</v>
      </c>
      <c r="AJ1803" s="73" t="s">
        <v>85</v>
      </c>
      <c r="AK1803" s="9" t="s">
        <v>85</v>
      </c>
      <c r="AL1803" s="92" t="s">
        <v>236</v>
      </c>
      <c r="AM1803" s="74" t="s">
        <v>85</v>
      </c>
      <c r="AN1803" s="38" t="s">
        <v>85</v>
      </c>
      <c r="AO1803" s="74" t="s">
        <v>85</v>
      </c>
      <c r="AP1803" s="74">
        <v>19</v>
      </c>
      <c r="AQ1803" s="75">
        <v>60</v>
      </c>
      <c r="AR1803" s="74">
        <v>160</v>
      </c>
      <c r="AS1803" s="34">
        <v>7</v>
      </c>
      <c r="AT1803" s="34">
        <v>13.7</v>
      </c>
      <c r="AU1803" s="34">
        <v>17.7</v>
      </c>
      <c r="AV1803" s="34">
        <v>15</v>
      </c>
      <c r="AW1803" s="34">
        <v>203.9</v>
      </c>
      <c r="AX1803" s="34">
        <v>191</v>
      </c>
      <c r="AY1803" s="384">
        <v>78.099999999999994</v>
      </c>
      <c r="AZ1803" s="382">
        <v>44.2</v>
      </c>
      <c r="BA1803" s="382">
        <v>44.2</v>
      </c>
      <c r="BB1803" s="49">
        <v>25</v>
      </c>
      <c r="BC1803" s="48">
        <v>0.98</v>
      </c>
      <c r="BD1803" s="3" t="s">
        <v>85</v>
      </c>
      <c r="BE1803" s="412" t="s">
        <v>85</v>
      </c>
      <c r="BF1803" s="3" t="s">
        <v>85</v>
      </c>
      <c r="BG1803" s="412" t="s">
        <v>85</v>
      </c>
      <c r="BH1803" s="70">
        <v>33</v>
      </c>
      <c r="BI1803" s="50">
        <v>20.236220472440898</v>
      </c>
      <c r="BJ1803" s="50">
        <v>20.236220472440898</v>
      </c>
      <c r="BK1803" s="50">
        <v>10.4330708661417</v>
      </c>
      <c r="BL1803" s="357">
        <v>7.001193999999944E-2</v>
      </c>
      <c r="BM1803" s="73">
        <v>36</v>
      </c>
      <c r="BN1803" s="107" t="s">
        <v>10367</v>
      </c>
      <c r="BO1803" s="46" t="s">
        <v>3891</v>
      </c>
      <c r="BP1803" s="74" t="s">
        <v>4730</v>
      </c>
      <c r="BQ1803" s="74" t="s">
        <v>3907</v>
      </c>
      <c r="BR1803" s="74" t="s">
        <v>5139</v>
      </c>
      <c r="BS1803" s="74" t="s">
        <v>2734</v>
      </c>
      <c r="BT1803" s="74" t="s">
        <v>5140</v>
      </c>
      <c r="BU1803" s="74" t="s">
        <v>5141</v>
      </c>
      <c r="BV1803" s="89" t="s">
        <v>5127</v>
      </c>
      <c r="BW1803" s="74" t="s">
        <v>4101</v>
      </c>
      <c r="BX1803" s="74" t="s">
        <v>3909</v>
      </c>
      <c r="BY1803" s="74"/>
      <c r="BZ1803" s="300" t="s">
        <v>8280</v>
      </c>
      <c r="CA1803" s="356" t="s">
        <v>8281</v>
      </c>
      <c r="CB1803" s="300" t="s">
        <v>8282</v>
      </c>
      <c r="CC1803" s="356" t="s">
        <v>8283</v>
      </c>
      <c r="CD1803" s="311" t="str">
        <f t="shared" si="200"/>
        <v>DISCONTINUED - MR701 Bead Grip, 17x7.5, +50mm Offset, 5x130, 78.1mm Centerbore, Matte Black</v>
      </c>
      <c r="CE1803" s="311" t="s">
        <v>3721</v>
      </c>
      <c r="CF1803" s="311" t="s">
        <v>3720</v>
      </c>
      <c r="CG1803" s="300" t="str">
        <f t="shared" si="201"/>
        <v>TRAIL (7XX)</v>
      </c>
    </row>
    <row r="1804" spans="1:85" s="36" customFormat="1" ht="15" customHeight="1">
      <c r="A1804" s="571">
        <f t="shared" si="202"/>
        <v>1801</v>
      </c>
      <c r="B1804" s="3" t="s">
        <v>84</v>
      </c>
      <c r="C1804" s="92" t="s">
        <v>1247</v>
      </c>
      <c r="D1804" s="74" t="s">
        <v>5481</v>
      </c>
      <c r="E1804" s="129" t="s">
        <v>10936</v>
      </c>
      <c r="F1804" s="84" t="s">
        <v>10936</v>
      </c>
      <c r="G1804" s="83"/>
      <c r="H1804" s="83"/>
      <c r="I1804" s="81" t="s">
        <v>1912</v>
      </c>
      <c r="J1804" s="305">
        <v>43101</v>
      </c>
      <c r="K1804" s="417">
        <v>46162</v>
      </c>
      <c r="L1804" s="282" t="s">
        <v>1239</v>
      </c>
      <c r="M1804" s="328">
        <v>366</v>
      </c>
      <c r="N1804" s="85" t="s">
        <v>5844</v>
      </c>
      <c r="O1804" s="409"/>
      <c r="P1804" s="74">
        <v>17</v>
      </c>
      <c r="Q1804" s="74">
        <v>8.5</v>
      </c>
      <c r="R1804" s="92" t="s">
        <v>1692</v>
      </c>
      <c r="S1804" s="74">
        <v>5</v>
      </c>
      <c r="T1804" s="74">
        <v>5</v>
      </c>
      <c r="U1804" s="74">
        <v>0</v>
      </c>
      <c r="V1804" s="77">
        <v>4.75</v>
      </c>
      <c r="W1804" s="93" t="s">
        <v>85</v>
      </c>
      <c r="X1804" s="77">
        <v>71.5</v>
      </c>
      <c r="Y1804" s="76">
        <v>30.9</v>
      </c>
      <c r="Z1804" s="47">
        <v>2650</v>
      </c>
      <c r="AA1804" s="81" t="s">
        <v>2168</v>
      </c>
      <c r="AB1804" s="71" t="s">
        <v>2846</v>
      </c>
      <c r="AC1804" s="47" t="s">
        <v>9713</v>
      </c>
      <c r="AD1804" s="74" t="s">
        <v>3940</v>
      </c>
      <c r="AE1804" s="46" t="s">
        <v>8501</v>
      </c>
      <c r="AF1804" s="82">
        <v>22</v>
      </c>
      <c r="AG1804" s="80" t="s">
        <v>85</v>
      </c>
      <c r="AH1804" s="73" t="s">
        <v>85</v>
      </c>
      <c r="AI1804" s="73" t="s">
        <v>85</v>
      </c>
      <c r="AJ1804" s="73" t="s">
        <v>85</v>
      </c>
      <c r="AK1804" s="9" t="s">
        <v>85</v>
      </c>
      <c r="AL1804" s="92" t="s">
        <v>236</v>
      </c>
      <c r="AM1804" s="74" t="s">
        <v>85</v>
      </c>
      <c r="AN1804" s="38" t="s">
        <v>85</v>
      </c>
      <c r="AO1804" s="74" t="s">
        <v>85</v>
      </c>
      <c r="AP1804" s="75">
        <v>16.2</v>
      </c>
      <c r="AQ1804" s="75">
        <v>60</v>
      </c>
      <c r="AR1804" s="74">
        <v>157</v>
      </c>
      <c r="AS1804" s="34">
        <v>16</v>
      </c>
      <c r="AT1804" s="34">
        <v>29</v>
      </c>
      <c r="AU1804" s="34">
        <v>43.6</v>
      </c>
      <c r="AV1804" s="34">
        <v>50.6</v>
      </c>
      <c r="AW1804" s="34">
        <v>208</v>
      </c>
      <c r="AX1804" s="34">
        <v>204.5</v>
      </c>
      <c r="AY1804" s="384">
        <v>71.5</v>
      </c>
      <c r="AZ1804" s="382">
        <v>43.45</v>
      </c>
      <c r="BA1804" s="382">
        <v>43.45</v>
      </c>
      <c r="BB1804" s="49">
        <v>46</v>
      </c>
      <c r="BC1804" s="48">
        <v>1.81</v>
      </c>
      <c r="BD1804" s="3" t="s">
        <v>85</v>
      </c>
      <c r="BE1804" s="412" t="s">
        <v>85</v>
      </c>
      <c r="BF1804" s="3" t="s">
        <v>85</v>
      </c>
      <c r="BG1804" s="412" t="s">
        <v>85</v>
      </c>
      <c r="BH1804" s="70">
        <v>36</v>
      </c>
      <c r="BI1804" s="50">
        <v>20.236220472440898</v>
      </c>
      <c r="BJ1804" s="50">
        <v>20.236220472440898</v>
      </c>
      <c r="BK1804" s="50">
        <v>11.417322834645701</v>
      </c>
      <c r="BL1804" s="357">
        <v>7.6616839999999839E-2</v>
      </c>
      <c r="BM1804" s="73">
        <v>36</v>
      </c>
      <c r="BN1804" s="107" t="s">
        <v>10367</v>
      </c>
      <c r="BO1804" s="46" t="s">
        <v>3891</v>
      </c>
      <c r="BP1804" s="74" t="s">
        <v>4730</v>
      </c>
      <c r="BQ1804" s="74" t="s">
        <v>3907</v>
      </c>
      <c r="BR1804" s="74" t="s">
        <v>5139</v>
      </c>
      <c r="BS1804" s="74" t="s">
        <v>2734</v>
      </c>
      <c r="BT1804" s="74" t="s">
        <v>5140</v>
      </c>
      <c r="BU1804" s="74" t="s">
        <v>5141</v>
      </c>
      <c r="BV1804" s="89" t="s">
        <v>5127</v>
      </c>
      <c r="BW1804" s="74" t="s">
        <v>4101</v>
      </c>
      <c r="BX1804" s="74" t="s">
        <v>3909</v>
      </c>
      <c r="BY1804" s="74"/>
      <c r="BZ1804" s="300" t="s">
        <v>6275</v>
      </c>
      <c r="CA1804" s="356" t="s">
        <v>8292</v>
      </c>
      <c r="CB1804" s="300" t="s">
        <v>6277</v>
      </c>
      <c r="CC1804" s="356" t="s">
        <v>8293</v>
      </c>
      <c r="CD1804" s="311" t="str">
        <f t="shared" si="200"/>
        <v>DISCONTINUED - MR701 Bead Grip, 17x8.5, 0mm Offset, 5x5, 71.5mm Centerbore, Method Bronze</v>
      </c>
      <c r="CE1804" s="311" t="s">
        <v>3721</v>
      </c>
      <c r="CF1804" s="311" t="s">
        <v>3720</v>
      </c>
      <c r="CG1804" s="300" t="str">
        <f t="shared" si="201"/>
        <v>TRAIL (7XX)</v>
      </c>
    </row>
    <row r="1805" spans="1:85" s="36" customFormat="1" ht="15" customHeight="1">
      <c r="A1805" s="571">
        <f t="shared" si="202"/>
        <v>1802</v>
      </c>
      <c r="B1805" s="13" t="s">
        <v>84</v>
      </c>
      <c r="C1805" s="97" t="s">
        <v>1247</v>
      </c>
      <c r="D1805" s="75" t="s">
        <v>6665</v>
      </c>
      <c r="E1805" s="84" t="s">
        <v>10937</v>
      </c>
      <c r="F1805" s="84" t="s">
        <v>10937</v>
      </c>
      <c r="G1805" s="83"/>
      <c r="H1805" s="83"/>
      <c r="I1805" s="72" t="s">
        <v>6714</v>
      </c>
      <c r="J1805" s="102">
        <v>45195.447939814818</v>
      </c>
      <c r="K1805" s="417">
        <v>46162</v>
      </c>
      <c r="L1805" s="282" t="s">
        <v>1239</v>
      </c>
      <c r="M1805" s="328">
        <v>387</v>
      </c>
      <c r="N1805" s="85" t="s">
        <v>5844</v>
      </c>
      <c r="O1805" s="409"/>
      <c r="P1805" s="75">
        <v>17</v>
      </c>
      <c r="Q1805" s="8">
        <v>8.5</v>
      </c>
      <c r="R1805" s="92" t="s">
        <v>1699</v>
      </c>
      <c r="S1805" s="75">
        <v>8</v>
      </c>
      <c r="T1805" s="75">
        <v>6.5</v>
      </c>
      <c r="U1805" s="75">
        <v>0</v>
      </c>
      <c r="V1805" s="77">
        <v>4.72</v>
      </c>
      <c r="W1805" s="95" t="s">
        <v>85</v>
      </c>
      <c r="X1805" s="68">
        <v>130.81</v>
      </c>
      <c r="Y1805" s="39">
        <v>31.193399999999997</v>
      </c>
      <c r="Z1805" s="47">
        <v>3640</v>
      </c>
      <c r="AA1805" s="43" t="s">
        <v>4122</v>
      </c>
      <c r="AB1805" s="72" t="s">
        <v>2845</v>
      </c>
      <c r="AC1805" s="47" t="s">
        <v>9627</v>
      </c>
      <c r="AD1805" s="74" t="s">
        <v>6727</v>
      </c>
      <c r="AE1805" s="46" t="s">
        <v>8503</v>
      </c>
      <c r="AF1805" s="82">
        <v>33</v>
      </c>
      <c r="AG1805" s="14" t="s">
        <v>85</v>
      </c>
      <c r="AH1805" s="9" t="s">
        <v>85</v>
      </c>
      <c r="AI1805" s="9" t="s">
        <v>2863</v>
      </c>
      <c r="AJ1805" s="14" t="s">
        <v>85</v>
      </c>
      <c r="AK1805" s="9" t="s">
        <v>85</v>
      </c>
      <c r="AL1805" s="92" t="s">
        <v>237</v>
      </c>
      <c r="AM1805" s="75" t="s">
        <v>85</v>
      </c>
      <c r="AN1805" s="38" t="s">
        <v>85</v>
      </c>
      <c r="AO1805" s="75" t="s">
        <v>85</v>
      </c>
      <c r="AP1805" s="75">
        <v>16.2</v>
      </c>
      <c r="AQ1805" s="75">
        <v>60</v>
      </c>
      <c r="AR1805" s="75">
        <v>200</v>
      </c>
      <c r="AS1805" s="34">
        <v>0</v>
      </c>
      <c r="AT1805" s="34">
        <v>0</v>
      </c>
      <c r="AU1805" s="25">
        <v>32.6</v>
      </c>
      <c r="AV1805" s="34">
        <v>54.7</v>
      </c>
      <c r="AW1805" s="25">
        <v>210.4</v>
      </c>
      <c r="AX1805" s="67">
        <v>207.3</v>
      </c>
      <c r="AY1805" s="384">
        <v>128</v>
      </c>
      <c r="AZ1805" s="382">
        <v>84</v>
      </c>
      <c r="BA1805" s="382">
        <v>86.89</v>
      </c>
      <c r="BB1805" s="49">
        <v>32</v>
      </c>
      <c r="BC1805" s="48">
        <v>1.26</v>
      </c>
      <c r="BD1805" s="13" t="s">
        <v>85</v>
      </c>
      <c r="BE1805" s="412" t="s">
        <v>85</v>
      </c>
      <c r="BF1805" s="13" t="s">
        <v>85</v>
      </c>
      <c r="BG1805" s="412" t="s">
        <v>85</v>
      </c>
      <c r="BH1805" s="70">
        <v>37</v>
      </c>
      <c r="BI1805" s="50">
        <v>20.236220472440898</v>
      </c>
      <c r="BJ1805" s="50">
        <v>20.236220472440898</v>
      </c>
      <c r="BK1805" s="50">
        <v>11.417322834645701</v>
      </c>
      <c r="BL1805" s="357">
        <v>7.6616839999999839E-2</v>
      </c>
      <c r="BM1805" s="73">
        <v>36</v>
      </c>
      <c r="BN1805" s="107" t="s">
        <v>10367</v>
      </c>
      <c r="BO1805" s="46" t="s">
        <v>3891</v>
      </c>
      <c r="BP1805" s="74" t="s">
        <v>4730</v>
      </c>
      <c r="BQ1805" s="74" t="s">
        <v>3907</v>
      </c>
      <c r="BR1805" s="74" t="s">
        <v>10140</v>
      </c>
      <c r="BS1805" s="74" t="s">
        <v>10141</v>
      </c>
      <c r="BT1805" s="74" t="s">
        <v>4116</v>
      </c>
      <c r="BU1805" s="74" t="s">
        <v>10142</v>
      </c>
      <c r="BV1805" s="74" t="s">
        <v>5127</v>
      </c>
      <c r="BW1805" s="74" t="s">
        <v>4101</v>
      </c>
      <c r="BX1805" s="74" t="s">
        <v>3909</v>
      </c>
      <c r="BY1805" s="74" t="s">
        <v>6577</v>
      </c>
      <c r="BZ1805" s="334" t="s">
        <v>8398</v>
      </c>
      <c r="CA1805" s="364" t="s">
        <v>8399</v>
      </c>
      <c r="CB1805" s="337" t="s">
        <v>8400</v>
      </c>
      <c r="CC1805" s="364" t="s">
        <v>8401</v>
      </c>
      <c r="CD1805" s="311" t="str">
        <f t="shared" si="200"/>
        <v>DISCONTINUED - MR708 Bead Grip, 17x8.5, 0mm Offset, 8x6.5, 130.81mm Centerbore, Gloss Black</v>
      </c>
      <c r="CE1805" s="311" t="s">
        <v>3721</v>
      </c>
      <c r="CF1805" s="311" t="s">
        <v>3720</v>
      </c>
      <c r="CG1805" s="300" t="str">
        <f t="shared" si="201"/>
        <v>TRAIL (7XX)</v>
      </c>
    </row>
    <row r="1806" spans="1:85" s="36" customFormat="1" ht="15" customHeight="1">
      <c r="A1806" s="571">
        <f t="shared" si="202"/>
        <v>1803</v>
      </c>
      <c r="B1806" s="13" t="s">
        <v>84</v>
      </c>
      <c r="C1806" s="97" t="s">
        <v>1247</v>
      </c>
      <c r="D1806" s="75" t="s">
        <v>6665</v>
      </c>
      <c r="E1806" s="84" t="s">
        <v>10938</v>
      </c>
      <c r="F1806" s="84" t="s">
        <v>10938</v>
      </c>
      <c r="G1806" s="83"/>
      <c r="H1806" s="83"/>
      <c r="I1806" s="72" t="s">
        <v>6716</v>
      </c>
      <c r="J1806" s="102">
        <v>45195.447939814818</v>
      </c>
      <c r="K1806" s="417">
        <v>46162</v>
      </c>
      <c r="L1806" s="282" t="s">
        <v>1239</v>
      </c>
      <c r="M1806" s="328">
        <v>387</v>
      </c>
      <c r="N1806" s="85" t="s">
        <v>5844</v>
      </c>
      <c r="O1806" s="409"/>
      <c r="P1806" s="75">
        <v>17</v>
      </c>
      <c r="Q1806" s="8">
        <v>8.5</v>
      </c>
      <c r="R1806" s="92" t="s">
        <v>1701</v>
      </c>
      <c r="S1806" s="75">
        <v>8</v>
      </c>
      <c r="T1806" s="75">
        <v>180</v>
      </c>
      <c r="U1806" s="75">
        <v>0</v>
      </c>
      <c r="V1806" s="77">
        <v>4.72</v>
      </c>
      <c r="W1806" s="95" t="s">
        <v>85</v>
      </c>
      <c r="X1806" s="68">
        <v>130.81</v>
      </c>
      <c r="Y1806" s="39">
        <v>31.325700000000001</v>
      </c>
      <c r="Z1806" s="47">
        <v>3640</v>
      </c>
      <c r="AA1806" s="43" t="s">
        <v>4122</v>
      </c>
      <c r="AB1806" s="72" t="s">
        <v>2845</v>
      </c>
      <c r="AC1806" s="47" t="s">
        <v>9718</v>
      </c>
      <c r="AD1806" s="74" t="s">
        <v>6727</v>
      </c>
      <c r="AE1806" s="46" t="s">
        <v>8503</v>
      </c>
      <c r="AF1806" s="82">
        <v>33</v>
      </c>
      <c r="AG1806" s="14" t="s">
        <v>85</v>
      </c>
      <c r="AH1806" s="9" t="s">
        <v>85</v>
      </c>
      <c r="AI1806" s="9" t="s">
        <v>2863</v>
      </c>
      <c r="AJ1806" s="14" t="s">
        <v>85</v>
      </c>
      <c r="AK1806" s="9" t="s">
        <v>85</v>
      </c>
      <c r="AL1806" s="92" t="s">
        <v>237</v>
      </c>
      <c r="AM1806" s="75" t="s">
        <v>85</v>
      </c>
      <c r="AN1806" s="38" t="s">
        <v>85</v>
      </c>
      <c r="AO1806" s="75" t="s">
        <v>85</v>
      </c>
      <c r="AP1806" s="75">
        <v>16.2</v>
      </c>
      <c r="AQ1806" s="75">
        <v>60</v>
      </c>
      <c r="AR1806" s="75">
        <v>210</v>
      </c>
      <c r="AS1806" s="34">
        <v>0</v>
      </c>
      <c r="AT1806" s="34">
        <v>0</v>
      </c>
      <c r="AU1806" s="25">
        <v>31.8</v>
      </c>
      <c r="AV1806" s="34">
        <v>54.7</v>
      </c>
      <c r="AW1806" s="25">
        <v>210.4</v>
      </c>
      <c r="AX1806" s="67">
        <v>207.3</v>
      </c>
      <c r="AY1806" s="384">
        <v>128</v>
      </c>
      <c r="AZ1806" s="382">
        <v>84</v>
      </c>
      <c r="BA1806" s="382">
        <v>86.89</v>
      </c>
      <c r="BB1806" s="49">
        <v>32</v>
      </c>
      <c r="BC1806" s="48">
        <v>1.26</v>
      </c>
      <c r="BD1806" s="13" t="s">
        <v>85</v>
      </c>
      <c r="BE1806" s="412" t="s">
        <v>85</v>
      </c>
      <c r="BF1806" s="13" t="s">
        <v>85</v>
      </c>
      <c r="BG1806" s="412" t="s">
        <v>85</v>
      </c>
      <c r="BH1806" s="70">
        <v>37</v>
      </c>
      <c r="BI1806" s="50">
        <v>20.236220472440898</v>
      </c>
      <c r="BJ1806" s="50">
        <v>20.236220472440898</v>
      </c>
      <c r="BK1806" s="50">
        <v>11.417322834645701</v>
      </c>
      <c r="BL1806" s="357">
        <v>7.6616839999999839E-2</v>
      </c>
      <c r="BM1806" s="73">
        <v>36</v>
      </c>
      <c r="BN1806" s="107" t="s">
        <v>10367</v>
      </c>
      <c r="BO1806" s="46" t="s">
        <v>3891</v>
      </c>
      <c r="BP1806" s="74" t="s">
        <v>4730</v>
      </c>
      <c r="BQ1806" s="74" t="s">
        <v>3907</v>
      </c>
      <c r="BR1806" s="74" t="s">
        <v>10140</v>
      </c>
      <c r="BS1806" s="74" t="s">
        <v>10141</v>
      </c>
      <c r="BT1806" s="74" t="s">
        <v>4116</v>
      </c>
      <c r="BU1806" s="74" t="s">
        <v>10142</v>
      </c>
      <c r="BV1806" s="74" t="s">
        <v>5127</v>
      </c>
      <c r="BW1806" s="74" t="s">
        <v>4101</v>
      </c>
      <c r="BX1806" s="74" t="s">
        <v>3909</v>
      </c>
      <c r="BY1806" s="74" t="s">
        <v>6577</v>
      </c>
      <c r="BZ1806" s="334" t="s">
        <v>8398</v>
      </c>
      <c r="CA1806" s="364" t="s">
        <v>8399</v>
      </c>
      <c r="CB1806" s="337" t="s">
        <v>8400</v>
      </c>
      <c r="CC1806" s="364" t="s">
        <v>8401</v>
      </c>
      <c r="CD1806" s="311" t="str">
        <f t="shared" si="200"/>
        <v>DISCONTINUED - MR708 Bead Grip, 17x8.5, 0mm Offset, 8x180, 130.81mm Centerbore, Gloss Black</v>
      </c>
      <c r="CE1806" s="311" t="s">
        <v>3721</v>
      </c>
      <c r="CF1806" s="311" t="s">
        <v>3720</v>
      </c>
      <c r="CG1806" s="300" t="str">
        <f t="shared" si="201"/>
        <v>TRAIL (7XX)</v>
      </c>
    </row>
    <row r="1807" spans="1:85" s="36" customFormat="1" ht="15" customHeight="1">
      <c r="A1807" s="571">
        <f t="shared" si="202"/>
        <v>1804</v>
      </c>
      <c r="B1807" s="13" t="s">
        <v>84</v>
      </c>
      <c r="C1807" s="97" t="s">
        <v>1247</v>
      </c>
      <c r="D1807" s="75" t="s">
        <v>6665</v>
      </c>
      <c r="E1807" s="84" t="s">
        <v>10939</v>
      </c>
      <c r="F1807" s="84" t="s">
        <v>10939</v>
      </c>
      <c r="G1807" s="83"/>
      <c r="H1807" s="83"/>
      <c r="I1807" s="72" t="s">
        <v>6717</v>
      </c>
      <c r="J1807" s="102">
        <v>45195.447939814818</v>
      </c>
      <c r="K1807" s="417">
        <v>46162</v>
      </c>
      <c r="L1807" s="282" t="s">
        <v>1239</v>
      </c>
      <c r="M1807" s="328">
        <v>387</v>
      </c>
      <c r="N1807" s="85" t="s">
        <v>5844</v>
      </c>
      <c r="O1807" s="409"/>
      <c r="P1807" s="75">
        <v>17</v>
      </c>
      <c r="Q1807" s="8">
        <v>8.5</v>
      </c>
      <c r="R1807" s="92" t="s">
        <v>1701</v>
      </c>
      <c r="S1807" s="75">
        <v>8</v>
      </c>
      <c r="T1807" s="75">
        <v>180</v>
      </c>
      <c r="U1807" s="75">
        <v>0</v>
      </c>
      <c r="V1807" s="77">
        <v>4.72</v>
      </c>
      <c r="W1807" s="95" t="s">
        <v>85</v>
      </c>
      <c r="X1807" s="68">
        <v>130.81</v>
      </c>
      <c r="Y1807" s="39">
        <v>31.325700000000001</v>
      </c>
      <c r="Z1807" s="47">
        <v>3640</v>
      </c>
      <c r="AA1807" s="43" t="s">
        <v>2516</v>
      </c>
      <c r="AB1807" s="72" t="s">
        <v>2850</v>
      </c>
      <c r="AC1807" s="47" t="s">
        <v>9718</v>
      </c>
      <c r="AD1807" s="74" t="s">
        <v>6727</v>
      </c>
      <c r="AE1807" s="46" t="s">
        <v>8503</v>
      </c>
      <c r="AF1807" s="82">
        <v>33</v>
      </c>
      <c r="AG1807" s="14" t="s">
        <v>85</v>
      </c>
      <c r="AH1807" s="9" t="s">
        <v>85</v>
      </c>
      <c r="AI1807" s="9" t="s">
        <v>2863</v>
      </c>
      <c r="AJ1807" s="14" t="s">
        <v>85</v>
      </c>
      <c r="AK1807" s="9" t="s">
        <v>85</v>
      </c>
      <c r="AL1807" s="92" t="s">
        <v>237</v>
      </c>
      <c r="AM1807" s="75" t="s">
        <v>85</v>
      </c>
      <c r="AN1807" s="38" t="s">
        <v>85</v>
      </c>
      <c r="AO1807" s="75" t="s">
        <v>85</v>
      </c>
      <c r="AP1807" s="75">
        <v>16.2</v>
      </c>
      <c r="AQ1807" s="75">
        <v>60</v>
      </c>
      <c r="AR1807" s="75">
        <v>210</v>
      </c>
      <c r="AS1807" s="34">
        <v>0</v>
      </c>
      <c r="AT1807" s="34">
        <v>0</v>
      </c>
      <c r="AU1807" s="25">
        <v>31.8</v>
      </c>
      <c r="AV1807" s="34">
        <v>54.7</v>
      </c>
      <c r="AW1807" s="25">
        <v>210.4</v>
      </c>
      <c r="AX1807" s="67">
        <v>207.3</v>
      </c>
      <c r="AY1807" s="384">
        <v>128</v>
      </c>
      <c r="AZ1807" s="382">
        <v>84</v>
      </c>
      <c r="BA1807" s="382">
        <v>86.89</v>
      </c>
      <c r="BB1807" s="49">
        <v>32</v>
      </c>
      <c r="BC1807" s="48">
        <v>1.26</v>
      </c>
      <c r="BD1807" s="13" t="s">
        <v>85</v>
      </c>
      <c r="BE1807" s="412" t="s">
        <v>85</v>
      </c>
      <c r="BF1807" s="13" t="s">
        <v>85</v>
      </c>
      <c r="BG1807" s="412" t="s">
        <v>85</v>
      </c>
      <c r="BH1807" s="70">
        <v>37</v>
      </c>
      <c r="BI1807" s="50">
        <v>20.236220472440898</v>
      </c>
      <c r="BJ1807" s="50">
        <v>20.236220472440898</v>
      </c>
      <c r="BK1807" s="50">
        <v>11.417322834645701</v>
      </c>
      <c r="BL1807" s="357">
        <v>7.6616839999999839E-2</v>
      </c>
      <c r="BM1807" s="73">
        <v>36</v>
      </c>
      <c r="BN1807" s="107" t="s">
        <v>10367</v>
      </c>
      <c r="BO1807" s="46" t="s">
        <v>3891</v>
      </c>
      <c r="BP1807" s="74" t="s">
        <v>4730</v>
      </c>
      <c r="BQ1807" s="74" t="s">
        <v>3907</v>
      </c>
      <c r="BR1807" s="74" t="s">
        <v>10140</v>
      </c>
      <c r="BS1807" s="74" t="s">
        <v>10141</v>
      </c>
      <c r="BT1807" s="74" t="s">
        <v>4116</v>
      </c>
      <c r="BU1807" s="74" t="s">
        <v>10142</v>
      </c>
      <c r="BV1807" s="74" t="s">
        <v>5127</v>
      </c>
      <c r="BW1807" s="74" t="s">
        <v>4101</v>
      </c>
      <c r="BX1807" s="74" t="s">
        <v>3909</v>
      </c>
      <c r="BY1807" s="74" t="s">
        <v>6577</v>
      </c>
      <c r="BZ1807" s="334" t="s">
        <v>8426</v>
      </c>
      <c r="CA1807" s="364" t="s">
        <v>8427</v>
      </c>
      <c r="CB1807" s="337" t="s">
        <v>8428</v>
      </c>
      <c r="CC1807" s="364" t="s">
        <v>8429</v>
      </c>
      <c r="CD1807" s="311" t="str">
        <f t="shared" si="200"/>
        <v>DISCONTINUED - MR708 Bead Grip, 17x8.5, 0mm Offset, 8x180, 130.81mm Centerbore, Gloss Titanium</v>
      </c>
      <c r="CE1807" s="311" t="s">
        <v>3721</v>
      </c>
      <c r="CF1807" s="311" t="s">
        <v>3720</v>
      </c>
      <c r="CG1807" s="300" t="str">
        <f t="shared" si="201"/>
        <v>TRAIL (7XX)</v>
      </c>
    </row>
    <row r="1808" spans="1:85" s="36" customFormat="1" ht="15" customHeight="1">
      <c r="A1808" s="571">
        <f t="shared" si="202"/>
        <v>1805</v>
      </c>
      <c r="B1808" s="13" t="s">
        <v>84</v>
      </c>
      <c r="C1808" s="426" t="s">
        <v>1247</v>
      </c>
      <c r="D1808" s="75" t="s">
        <v>8515</v>
      </c>
      <c r="E1808" s="84" t="s">
        <v>10940</v>
      </c>
      <c r="F1808" s="84" t="s">
        <v>10940</v>
      </c>
      <c r="G1808" s="83" t="s">
        <v>2100</v>
      </c>
      <c r="H1808" s="83"/>
      <c r="I1808" s="72" t="s">
        <v>8461</v>
      </c>
      <c r="J1808" s="102">
        <v>45297</v>
      </c>
      <c r="K1808" s="417">
        <v>46162</v>
      </c>
      <c r="L1808" s="282" t="s">
        <v>1239</v>
      </c>
      <c r="M1808" s="328">
        <v>449</v>
      </c>
      <c r="N1808" s="85" t="s">
        <v>5844</v>
      </c>
      <c r="O1808" s="409"/>
      <c r="P1808" s="75">
        <v>18</v>
      </c>
      <c r="Q1808" s="8">
        <v>9</v>
      </c>
      <c r="R1808" s="408" t="s">
        <v>1692</v>
      </c>
      <c r="S1808" s="75">
        <v>5</v>
      </c>
      <c r="T1808" s="75">
        <v>5</v>
      </c>
      <c r="U1808" s="75">
        <v>12</v>
      </c>
      <c r="V1808" s="77">
        <v>5.5</v>
      </c>
      <c r="W1808" s="427" t="s">
        <v>85</v>
      </c>
      <c r="X1808" s="68">
        <v>71.5</v>
      </c>
      <c r="Y1808" s="519">
        <v>37.700000000000003</v>
      </c>
      <c r="Z1808" s="47">
        <v>3310</v>
      </c>
      <c r="AA1808" s="43" t="s">
        <v>2165</v>
      </c>
      <c r="AB1808" s="72" t="s">
        <v>2845</v>
      </c>
      <c r="AC1808" s="47" t="s">
        <v>10941</v>
      </c>
      <c r="AD1808" s="74" t="s">
        <v>8448</v>
      </c>
      <c r="AE1808" s="46" t="s">
        <v>8501</v>
      </c>
      <c r="AF1808" s="82">
        <v>33</v>
      </c>
      <c r="AG1808" s="14" t="s">
        <v>85</v>
      </c>
      <c r="AH1808" s="9" t="s">
        <v>85</v>
      </c>
      <c r="AI1808" s="14" t="s">
        <v>85</v>
      </c>
      <c r="AJ1808" s="14" t="s">
        <v>8438</v>
      </c>
      <c r="AK1808" s="9">
        <v>2</v>
      </c>
      <c r="AL1808" s="408" t="s">
        <v>237</v>
      </c>
      <c r="AM1808" s="75" t="s">
        <v>85</v>
      </c>
      <c r="AN1808" s="38" t="s">
        <v>85</v>
      </c>
      <c r="AO1808" s="75" t="s">
        <v>85</v>
      </c>
      <c r="AP1808" s="75">
        <v>16.2</v>
      </c>
      <c r="AQ1808" s="75">
        <v>60</v>
      </c>
      <c r="AR1808" s="75">
        <v>160</v>
      </c>
      <c r="AS1808" s="34">
        <v>14.5</v>
      </c>
      <c r="AT1808" s="34">
        <v>28.9</v>
      </c>
      <c r="AU1808" s="25">
        <v>42.6</v>
      </c>
      <c r="AV1808" s="34">
        <v>53.3</v>
      </c>
      <c r="AW1808" s="25">
        <v>222.5</v>
      </c>
      <c r="AX1808" s="67">
        <v>218</v>
      </c>
      <c r="AY1808" s="77">
        <v>71.5</v>
      </c>
      <c r="AZ1808" s="49">
        <v>46</v>
      </c>
      <c r="BA1808" s="49">
        <v>46</v>
      </c>
      <c r="BB1808" s="49">
        <v>22</v>
      </c>
      <c r="BC1808" s="48">
        <v>0.87</v>
      </c>
      <c r="BD1808" s="13" t="s">
        <v>85</v>
      </c>
      <c r="BE1808" s="412" t="s">
        <v>85</v>
      </c>
      <c r="BF1808" s="13" t="s">
        <v>85</v>
      </c>
      <c r="BG1808" s="412" t="s">
        <v>85</v>
      </c>
      <c r="BH1808" s="70">
        <v>43</v>
      </c>
      <c r="BI1808" s="50">
        <v>21.141732283464599</v>
      </c>
      <c r="BJ1808" s="50">
        <v>21.141732283464599</v>
      </c>
      <c r="BK1808" s="50">
        <v>11.929133858267701</v>
      </c>
      <c r="BL1808" s="357">
        <v>8.7375807000000152E-2</v>
      </c>
      <c r="BM1808" s="14">
        <v>36</v>
      </c>
      <c r="BN1808" s="107" t="s">
        <v>3771</v>
      </c>
      <c r="BO1808" s="46" t="s">
        <v>3891</v>
      </c>
      <c r="BP1808" s="74" t="s">
        <v>4730</v>
      </c>
      <c r="BQ1808" s="74" t="s">
        <v>10143</v>
      </c>
      <c r="BR1808" s="74" t="s">
        <v>3907</v>
      </c>
      <c r="BS1808" s="74" t="s">
        <v>4615</v>
      </c>
      <c r="BT1808" s="74" t="s">
        <v>10144</v>
      </c>
      <c r="BU1808" s="74" t="s">
        <v>10145</v>
      </c>
      <c r="BV1808" s="74" t="s">
        <v>10141</v>
      </c>
      <c r="BW1808" s="74" t="s">
        <v>4116</v>
      </c>
      <c r="BX1808" s="74" t="s">
        <v>10146</v>
      </c>
      <c r="BY1808" s="74" t="s">
        <v>4101</v>
      </c>
      <c r="BZ1808" s="334" t="s">
        <v>10181</v>
      </c>
      <c r="CA1808" s="503" t="s">
        <v>10182</v>
      </c>
      <c r="CB1808" s="337" t="s">
        <v>10183</v>
      </c>
      <c r="CC1808" s="503" t="s">
        <v>10184</v>
      </c>
      <c r="CD1808" s="311" t="str">
        <f t="shared" si="200"/>
        <v>DISCONTINUED - MR709 HD Bead Grip, 18x9, +12mm Offset, 5x5, 71.5mm Centerbore, Matte Black</v>
      </c>
      <c r="CE1808" s="311" t="s">
        <v>3721</v>
      </c>
      <c r="CF1808" s="311" t="s">
        <v>3720</v>
      </c>
      <c r="CG1808" s="300" t="str">
        <f t="shared" si="201"/>
        <v>TRAIL (7XX)</v>
      </c>
    </row>
    <row r="1809" spans="1:85" s="36" customFormat="1" ht="15" customHeight="1">
      <c r="A1809" s="571">
        <f t="shared" si="202"/>
        <v>1806</v>
      </c>
      <c r="B1809" s="13" t="s">
        <v>84</v>
      </c>
      <c r="C1809" s="97" t="s">
        <v>6891</v>
      </c>
      <c r="D1809" s="75" t="s">
        <v>6881</v>
      </c>
      <c r="E1809" s="84" t="s">
        <v>10942</v>
      </c>
      <c r="F1809" s="84" t="s">
        <v>10942</v>
      </c>
      <c r="G1809" s="83"/>
      <c r="H1809" s="83"/>
      <c r="I1809" s="72" t="s">
        <v>6919</v>
      </c>
      <c r="J1809" s="102">
        <v>45349.429837962962</v>
      </c>
      <c r="K1809" s="417">
        <v>46162</v>
      </c>
      <c r="L1809" s="282" t="s">
        <v>1239</v>
      </c>
      <c r="M1809" s="328">
        <v>499</v>
      </c>
      <c r="N1809" s="85" t="s">
        <v>5844</v>
      </c>
      <c r="O1809" s="409"/>
      <c r="P1809" s="75">
        <v>22</v>
      </c>
      <c r="Q1809" s="8">
        <v>10</v>
      </c>
      <c r="R1809" s="92" t="s">
        <v>1089</v>
      </c>
      <c r="S1809" s="75">
        <v>6</v>
      </c>
      <c r="T1809" s="75">
        <v>5.5</v>
      </c>
      <c r="U1809" s="75">
        <v>10</v>
      </c>
      <c r="V1809" s="77">
        <v>5.8500000000000005</v>
      </c>
      <c r="W1809" s="95" t="s">
        <v>85</v>
      </c>
      <c r="X1809" s="68">
        <v>106.25</v>
      </c>
      <c r="Y1809" s="39">
        <v>40.344593979832595</v>
      </c>
      <c r="Z1809" s="47">
        <v>2650</v>
      </c>
      <c r="AA1809" s="43" t="s">
        <v>4123</v>
      </c>
      <c r="AB1809" s="72" t="s">
        <v>2845</v>
      </c>
      <c r="AC1809" s="47" t="s">
        <v>10380</v>
      </c>
      <c r="AD1809" s="74" t="s">
        <v>7420</v>
      </c>
      <c r="AE1809" s="46" t="s">
        <v>8501</v>
      </c>
      <c r="AF1809" s="82">
        <v>22</v>
      </c>
      <c r="AG1809" s="14" t="s">
        <v>85</v>
      </c>
      <c r="AH1809" s="9" t="s">
        <v>85</v>
      </c>
      <c r="AI1809" s="14" t="s">
        <v>85</v>
      </c>
      <c r="AJ1809" s="14" t="s">
        <v>85</v>
      </c>
      <c r="AK1809" s="9" t="s">
        <v>85</v>
      </c>
      <c r="AL1809" s="92" t="s">
        <v>236</v>
      </c>
      <c r="AM1809" s="75" t="s">
        <v>1649</v>
      </c>
      <c r="AN1809" s="38">
        <v>2.75</v>
      </c>
      <c r="AO1809" s="3">
        <v>78.3</v>
      </c>
      <c r="AP1809" s="75">
        <v>16.2</v>
      </c>
      <c r="AQ1809" s="75">
        <v>60</v>
      </c>
      <c r="AR1809" s="75">
        <v>170</v>
      </c>
      <c r="AS1809" s="34">
        <v>8.6</v>
      </c>
      <c r="AT1809" s="34">
        <v>25.4</v>
      </c>
      <c r="AU1809" s="25">
        <v>38.1</v>
      </c>
      <c r="AV1809" s="34">
        <v>50</v>
      </c>
      <c r="AW1809" s="25">
        <v>251.3</v>
      </c>
      <c r="AX1809" s="67">
        <v>248.8</v>
      </c>
      <c r="AY1809" s="77">
        <v>73.3</v>
      </c>
      <c r="AZ1809" s="49">
        <v>40.6</v>
      </c>
      <c r="BA1809" s="49">
        <v>62.2</v>
      </c>
      <c r="BB1809" s="49">
        <v>40</v>
      </c>
      <c r="BC1809" s="48">
        <v>1.57</v>
      </c>
      <c r="BD1809" s="13" t="s">
        <v>85</v>
      </c>
      <c r="BE1809" s="412" t="s">
        <v>85</v>
      </c>
      <c r="BF1809" s="13" t="s">
        <v>85</v>
      </c>
      <c r="BG1809" s="412" t="s">
        <v>85</v>
      </c>
      <c r="BH1809" s="70">
        <v>45</v>
      </c>
      <c r="BI1809" s="50">
        <v>24.803100000000001</v>
      </c>
      <c r="BJ1809" s="50">
        <v>24.803100000000001</v>
      </c>
      <c r="BK1809" s="50">
        <v>12.5984</v>
      </c>
      <c r="BL1809" s="357">
        <v>0.12700723795352409</v>
      </c>
      <c r="BM1809" s="14">
        <v>18</v>
      </c>
      <c r="BN1809" s="107" t="s">
        <v>3771</v>
      </c>
      <c r="BO1809" s="46" t="s">
        <v>3891</v>
      </c>
      <c r="BP1809" s="74" t="s">
        <v>3907</v>
      </c>
      <c r="BQ1809" s="74" t="s">
        <v>7495</v>
      </c>
      <c r="BR1809" s="74" t="s">
        <v>7488</v>
      </c>
      <c r="BS1809" s="74" t="s">
        <v>7489</v>
      </c>
      <c r="BT1809" s="74" t="s">
        <v>7493</v>
      </c>
      <c r="BU1809" s="74" t="s">
        <v>7490</v>
      </c>
      <c r="BV1809" s="74" t="s">
        <v>3909</v>
      </c>
      <c r="BW1809" s="74" t="s">
        <v>7491</v>
      </c>
      <c r="BX1809" s="74"/>
      <c r="BY1809" s="74"/>
      <c r="BZ1809" s="334" t="s">
        <v>8529</v>
      </c>
      <c r="CA1809" s="364" t="s">
        <v>8530</v>
      </c>
      <c r="CB1809" s="337" t="s">
        <v>8531</v>
      </c>
      <c r="CC1809" s="364" t="s">
        <v>8532</v>
      </c>
      <c r="CD1809" s="311" t="str">
        <f t="shared" si="200"/>
        <v>DISCONTINUED - MR801, 22x10, +10mm Offset, 6x5.5, 106.25mm Centerbore, Gloss Black Milled</v>
      </c>
      <c r="CE1809" s="311" t="s">
        <v>3721</v>
      </c>
      <c r="CF1809" s="311" t="s">
        <v>3720</v>
      </c>
      <c r="CG1809" s="300" t="str">
        <f t="shared" si="201"/>
        <v>RAISED (8XX)</v>
      </c>
    </row>
    <row r="1810" spans="1:85" s="36" customFormat="1" ht="15" customHeight="1">
      <c r="A1810" s="571">
        <f t="shared" si="202"/>
        <v>1807</v>
      </c>
      <c r="B1810" s="13" t="s">
        <v>84</v>
      </c>
      <c r="C1810" s="97" t="s">
        <v>6891</v>
      </c>
      <c r="D1810" s="75" t="s">
        <v>6887</v>
      </c>
      <c r="E1810" s="84" t="s">
        <v>10943</v>
      </c>
      <c r="F1810" s="84" t="s">
        <v>10943</v>
      </c>
      <c r="G1810" s="83" t="s">
        <v>2095</v>
      </c>
      <c r="H1810" s="83"/>
      <c r="I1810" s="72" t="s">
        <v>6969</v>
      </c>
      <c r="J1810" s="102">
        <v>45349.429849537039</v>
      </c>
      <c r="K1810" s="417">
        <v>46162</v>
      </c>
      <c r="L1810" s="282" t="s">
        <v>1239</v>
      </c>
      <c r="M1810" s="328">
        <v>439</v>
      </c>
      <c r="N1810" s="85" t="s">
        <v>5844</v>
      </c>
      <c r="O1810" s="409"/>
      <c r="P1810" s="75">
        <v>20</v>
      </c>
      <c r="Q1810" s="8">
        <v>10</v>
      </c>
      <c r="R1810" s="92" t="s">
        <v>1701</v>
      </c>
      <c r="S1810" s="92">
        <v>8</v>
      </c>
      <c r="T1810" s="75">
        <v>180</v>
      </c>
      <c r="U1810" s="75">
        <v>-18</v>
      </c>
      <c r="V1810" s="77">
        <v>4.75</v>
      </c>
      <c r="W1810" s="95" t="s">
        <v>85</v>
      </c>
      <c r="X1810" s="68">
        <v>124.1</v>
      </c>
      <c r="Y1810" s="39">
        <v>38.580895882353573</v>
      </c>
      <c r="Z1810" s="47">
        <v>3640</v>
      </c>
      <c r="AA1810" s="43" t="s">
        <v>5147</v>
      </c>
      <c r="AB1810" s="72" t="s">
        <v>173</v>
      </c>
      <c r="AC1810" s="47" t="s">
        <v>9843</v>
      </c>
      <c r="AD1810" s="74" t="s">
        <v>7426</v>
      </c>
      <c r="AE1810" s="46" t="s">
        <v>8501</v>
      </c>
      <c r="AF1810" s="82">
        <v>22</v>
      </c>
      <c r="AG1810" s="14" t="s">
        <v>85</v>
      </c>
      <c r="AH1810" s="9" t="s">
        <v>85</v>
      </c>
      <c r="AI1810" s="9" t="s">
        <v>85</v>
      </c>
      <c r="AJ1810" s="14" t="s">
        <v>85</v>
      </c>
      <c r="AK1810" s="9" t="s">
        <v>85</v>
      </c>
      <c r="AL1810" s="92" t="s">
        <v>236</v>
      </c>
      <c r="AM1810" s="75" t="s">
        <v>85</v>
      </c>
      <c r="AN1810" s="38" t="s">
        <v>85</v>
      </c>
      <c r="AO1810" s="75" t="s">
        <v>85</v>
      </c>
      <c r="AP1810" s="75">
        <v>16.2</v>
      </c>
      <c r="AQ1810" s="75">
        <v>60</v>
      </c>
      <c r="AR1810" s="75">
        <v>210</v>
      </c>
      <c r="AS1810" s="34">
        <v>0</v>
      </c>
      <c r="AT1810" s="34">
        <v>0</v>
      </c>
      <c r="AU1810" s="25">
        <v>36.1</v>
      </c>
      <c r="AV1810" s="34">
        <v>53.3</v>
      </c>
      <c r="AW1810" s="25">
        <v>242.5</v>
      </c>
      <c r="AX1810" s="67">
        <v>235.5</v>
      </c>
      <c r="AY1810" s="77">
        <v>124.1</v>
      </c>
      <c r="AZ1810" s="49">
        <v>88</v>
      </c>
      <c r="BA1810" s="49">
        <v>88</v>
      </c>
      <c r="BB1810" s="49">
        <v>76.2</v>
      </c>
      <c r="BC1810" s="48">
        <v>3</v>
      </c>
      <c r="BD1810" s="13" t="s">
        <v>85</v>
      </c>
      <c r="BE1810" s="412" t="s">
        <v>85</v>
      </c>
      <c r="BF1810" s="13" t="s">
        <v>85</v>
      </c>
      <c r="BG1810" s="412" t="s">
        <v>85</v>
      </c>
      <c r="BH1810" s="70">
        <v>44</v>
      </c>
      <c r="BI1810" s="50">
        <v>23.228346456692901</v>
      </c>
      <c r="BJ1810" s="50">
        <v>23.228346456692901</v>
      </c>
      <c r="BK1810" s="50">
        <v>12.9133858267717</v>
      </c>
      <c r="BL1810" s="357">
        <v>0.11417680000000027</v>
      </c>
      <c r="BM1810" s="408">
        <v>20</v>
      </c>
      <c r="BN1810" s="107" t="s">
        <v>3771</v>
      </c>
      <c r="BO1810" s="46" t="s">
        <v>3891</v>
      </c>
      <c r="BP1810" s="74" t="s">
        <v>3907</v>
      </c>
      <c r="BQ1810" s="74" t="s">
        <v>7487</v>
      </c>
      <c r="BR1810" s="74" t="s">
        <v>7488</v>
      </c>
      <c r="BS1810" s="74" t="s">
        <v>7489</v>
      </c>
      <c r="BT1810" s="74" t="s">
        <v>7493</v>
      </c>
      <c r="BU1810" s="74" t="s">
        <v>7490</v>
      </c>
      <c r="BV1810" s="74" t="s">
        <v>3909</v>
      </c>
      <c r="BW1810" s="74" t="s">
        <v>7491</v>
      </c>
      <c r="BX1810" s="74"/>
      <c r="BY1810" s="74"/>
      <c r="BZ1810" s="334" t="s">
        <v>8557</v>
      </c>
      <c r="CA1810" s="364" t="s">
        <v>8558</v>
      </c>
      <c r="CB1810" s="337" t="s">
        <v>8559</v>
      </c>
      <c r="CC1810" s="364" t="s">
        <v>8560</v>
      </c>
      <c r="CD1810" s="311" t="str">
        <f t="shared" si="200"/>
        <v>DISCONTINUED - MR802, 20x10, -18mm Offset, 8x180, 124.1mm Centerbore, Machined - Clear Coat</v>
      </c>
      <c r="CE1810" s="311" t="s">
        <v>3721</v>
      </c>
      <c r="CF1810" s="311" t="s">
        <v>3720</v>
      </c>
      <c r="CG1810" s="300" t="str">
        <f t="shared" si="201"/>
        <v>RAISED (8XX)</v>
      </c>
    </row>
    <row r="1811" spans="1:85" s="36" customFormat="1" ht="15" customHeight="1">
      <c r="A1811" s="571">
        <f t="shared" si="202"/>
        <v>1808</v>
      </c>
      <c r="B1811" s="13" t="s">
        <v>84</v>
      </c>
      <c r="C1811" s="97" t="s">
        <v>6891</v>
      </c>
      <c r="D1811" s="75" t="s">
        <v>6888</v>
      </c>
      <c r="E1811" s="84" t="s">
        <v>10944</v>
      </c>
      <c r="F1811" s="84" t="s">
        <v>10944</v>
      </c>
      <c r="G1811" s="83" t="s">
        <v>2095</v>
      </c>
      <c r="H1811" s="83"/>
      <c r="I1811" s="72" t="s">
        <v>7080</v>
      </c>
      <c r="J1811" s="102">
        <v>45349.429872685185</v>
      </c>
      <c r="K1811" s="417">
        <v>46162</v>
      </c>
      <c r="L1811" s="282" t="s">
        <v>1239</v>
      </c>
      <c r="M1811" s="328">
        <v>549</v>
      </c>
      <c r="N1811" s="85" t="s">
        <v>5844</v>
      </c>
      <c r="O1811" s="409"/>
      <c r="P1811" s="75">
        <v>22</v>
      </c>
      <c r="Q1811" s="8">
        <v>12</v>
      </c>
      <c r="R1811" s="92" t="s">
        <v>1700</v>
      </c>
      <c r="S1811" s="75">
        <v>8</v>
      </c>
      <c r="T1811" s="75">
        <v>170</v>
      </c>
      <c r="U1811" s="75">
        <v>-40</v>
      </c>
      <c r="V1811" s="77">
        <v>4.9000000000000004</v>
      </c>
      <c r="W1811" s="95" t="s">
        <v>85</v>
      </c>
      <c r="X1811" s="68">
        <v>125</v>
      </c>
      <c r="Y1811" s="39">
        <v>42.769678863866247</v>
      </c>
      <c r="Z1811" s="47">
        <v>3640</v>
      </c>
      <c r="AA1811" s="43" t="s">
        <v>4122</v>
      </c>
      <c r="AB1811" s="72" t="s">
        <v>2845</v>
      </c>
      <c r="AC1811" s="47" t="s">
        <v>10945</v>
      </c>
      <c r="AD1811" s="74" t="s">
        <v>7510</v>
      </c>
      <c r="AE1811" s="46" t="s">
        <v>8501</v>
      </c>
      <c r="AF1811" s="82">
        <v>22</v>
      </c>
      <c r="AG1811" s="14" t="s">
        <v>85</v>
      </c>
      <c r="AH1811" s="9" t="s">
        <v>85</v>
      </c>
      <c r="AI1811" s="9" t="s">
        <v>85</v>
      </c>
      <c r="AJ1811" s="14" t="s">
        <v>85</v>
      </c>
      <c r="AK1811" s="9" t="s">
        <v>85</v>
      </c>
      <c r="AL1811" s="92" t="s">
        <v>236</v>
      </c>
      <c r="AM1811" s="75" t="s">
        <v>85</v>
      </c>
      <c r="AN1811" s="38" t="s">
        <v>85</v>
      </c>
      <c r="AO1811" s="75" t="s">
        <v>85</v>
      </c>
      <c r="AP1811" s="75">
        <v>16.2</v>
      </c>
      <c r="AQ1811" s="75">
        <v>60</v>
      </c>
      <c r="AR1811" s="75">
        <v>200</v>
      </c>
      <c r="AS1811" s="34">
        <v>0</v>
      </c>
      <c r="AT1811" s="34">
        <v>0</v>
      </c>
      <c r="AU1811" s="25">
        <v>34.6</v>
      </c>
      <c r="AV1811" s="34">
        <v>48.5</v>
      </c>
      <c r="AW1811" s="25">
        <v>257.89999999999998</v>
      </c>
      <c r="AX1811" s="67">
        <v>253.5</v>
      </c>
      <c r="AY1811" s="77">
        <v>125</v>
      </c>
      <c r="AZ1811" s="49">
        <v>84</v>
      </c>
      <c r="BA1811" s="49">
        <v>84</v>
      </c>
      <c r="BB1811" s="49">
        <v>126.9</v>
      </c>
      <c r="BC1811" s="48">
        <v>5</v>
      </c>
      <c r="BD1811" s="13" t="s">
        <v>85</v>
      </c>
      <c r="BE1811" s="412" t="s">
        <v>85</v>
      </c>
      <c r="BF1811" s="13" t="s">
        <v>85</v>
      </c>
      <c r="BG1811" s="412" t="s">
        <v>85</v>
      </c>
      <c r="BH1811" s="70">
        <v>48</v>
      </c>
      <c r="BI1811" s="50">
        <v>24.803100000000001</v>
      </c>
      <c r="BJ1811" s="50">
        <v>24.803100000000001</v>
      </c>
      <c r="BK1811" s="50">
        <v>14.5669</v>
      </c>
      <c r="BL1811" s="357">
        <v>0.14685211888376223</v>
      </c>
      <c r="BM1811" s="14">
        <v>18</v>
      </c>
      <c r="BN1811" s="107" t="s">
        <v>3771</v>
      </c>
      <c r="BO1811" s="46" t="s">
        <v>3891</v>
      </c>
      <c r="BP1811" s="74" t="s">
        <v>3907</v>
      </c>
      <c r="BQ1811" s="74" t="s">
        <v>7492</v>
      </c>
      <c r="BR1811" s="74" t="s">
        <v>7489</v>
      </c>
      <c r="BS1811" s="74" t="s">
        <v>7493</v>
      </c>
      <c r="BT1811" s="74" t="s">
        <v>7490</v>
      </c>
      <c r="BU1811" s="74" t="s">
        <v>3909</v>
      </c>
      <c r="BV1811" s="74" t="s">
        <v>7491</v>
      </c>
      <c r="BW1811" s="74"/>
      <c r="BX1811" s="74"/>
      <c r="BY1811" s="74"/>
      <c r="BZ1811" s="334" t="s">
        <v>8601</v>
      </c>
      <c r="CA1811" s="364" t="s">
        <v>8602</v>
      </c>
      <c r="CB1811" s="337" t="s">
        <v>8603</v>
      </c>
      <c r="CC1811" s="364" t="s">
        <v>8604</v>
      </c>
      <c r="CD1811" s="311" t="str">
        <f t="shared" si="200"/>
        <v>DISCONTINUED - MR803, 22x12, -40mm Offset, 8x170, 125mm Centerbore, Gloss Black</v>
      </c>
      <c r="CE1811" s="311" t="s">
        <v>3721</v>
      </c>
      <c r="CF1811" s="311" t="s">
        <v>3720</v>
      </c>
      <c r="CG1811" s="300" t="str">
        <f t="shared" si="201"/>
        <v>RAISED (8XX)</v>
      </c>
    </row>
    <row r="1812" spans="1:85" s="36" customFormat="1" ht="15" customHeight="1">
      <c r="A1812" s="571">
        <f t="shared" si="202"/>
        <v>1809</v>
      </c>
      <c r="B1812" s="13" t="s">
        <v>84</v>
      </c>
      <c r="C1812" s="97" t="s">
        <v>6891</v>
      </c>
      <c r="D1812" s="75" t="s">
        <v>6889</v>
      </c>
      <c r="E1812" s="84" t="s">
        <v>10946</v>
      </c>
      <c r="F1812" s="84" t="s">
        <v>10946</v>
      </c>
      <c r="G1812" s="83"/>
      <c r="H1812" s="83"/>
      <c r="I1812" s="72" t="s">
        <v>7103</v>
      </c>
      <c r="J1812" s="102">
        <v>45349.429872685185</v>
      </c>
      <c r="K1812" s="417">
        <v>46162</v>
      </c>
      <c r="L1812" s="282" t="s">
        <v>1239</v>
      </c>
      <c r="M1812" s="328">
        <v>439</v>
      </c>
      <c r="N1812" s="85" t="s">
        <v>5844</v>
      </c>
      <c r="O1812" s="409"/>
      <c r="P1812" s="75">
        <v>20</v>
      </c>
      <c r="Q1812" s="8">
        <v>9</v>
      </c>
      <c r="R1812" s="92" t="s">
        <v>1699</v>
      </c>
      <c r="S1812" s="75">
        <v>8</v>
      </c>
      <c r="T1812" s="75">
        <v>6.5</v>
      </c>
      <c r="U1812" s="75">
        <v>0</v>
      </c>
      <c r="V1812" s="77">
        <v>4.95</v>
      </c>
      <c r="W1812" s="95" t="s">
        <v>85</v>
      </c>
      <c r="X1812" s="68">
        <v>121.3</v>
      </c>
      <c r="Y1812" s="39">
        <v>41.446905290756987</v>
      </c>
      <c r="Z1812" s="47">
        <v>3640</v>
      </c>
      <c r="AA1812" s="43" t="s">
        <v>5147</v>
      </c>
      <c r="AB1812" s="72" t="s">
        <v>173</v>
      </c>
      <c r="AC1812" s="47" t="s">
        <v>9679</v>
      </c>
      <c r="AD1812" s="74" t="s">
        <v>7426</v>
      </c>
      <c r="AE1812" s="46" t="s">
        <v>8501</v>
      </c>
      <c r="AF1812" s="82">
        <v>22</v>
      </c>
      <c r="AG1812" s="14" t="s">
        <v>85</v>
      </c>
      <c r="AH1812" s="9" t="s">
        <v>85</v>
      </c>
      <c r="AI1812" s="9" t="s">
        <v>85</v>
      </c>
      <c r="AJ1812" s="14" t="s">
        <v>85</v>
      </c>
      <c r="AK1812" s="9" t="s">
        <v>85</v>
      </c>
      <c r="AL1812" s="92" t="s">
        <v>236</v>
      </c>
      <c r="AM1812" s="75" t="s">
        <v>85</v>
      </c>
      <c r="AN1812" s="38" t="s">
        <v>85</v>
      </c>
      <c r="AO1812" s="75" t="s">
        <v>85</v>
      </c>
      <c r="AP1812" s="75">
        <v>16.2</v>
      </c>
      <c r="AQ1812" s="75">
        <v>60</v>
      </c>
      <c r="AR1812" s="75">
        <v>200</v>
      </c>
      <c r="AS1812" s="34">
        <v>0</v>
      </c>
      <c r="AT1812" s="34">
        <v>0</v>
      </c>
      <c r="AU1812" s="25">
        <v>28.3</v>
      </c>
      <c r="AV1812" s="34">
        <v>42.1</v>
      </c>
      <c r="AW1812" s="25">
        <v>245.9</v>
      </c>
      <c r="AX1812" s="67">
        <v>242.1</v>
      </c>
      <c r="AY1812" s="77">
        <v>121.3</v>
      </c>
      <c r="AZ1812" s="49">
        <v>85</v>
      </c>
      <c r="BA1812" s="49">
        <v>85</v>
      </c>
      <c r="BB1812" s="49">
        <v>58</v>
      </c>
      <c r="BC1812" s="48">
        <v>2.2799999999999998</v>
      </c>
      <c r="BD1812" s="13" t="s">
        <v>85</v>
      </c>
      <c r="BE1812" s="412" t="s">
        <v>85</v>
      </c>
      <c r="BF1812" s="13" t="s">
        <v>85</v>
      </c>
      <c r="BG1812" s="412" t="s">
        <v>85</v>
      </c>
      <c r="BH1812" s="70">
        <v>46</v>
      </c>
      <c r="BI1812" s="50">
        <v>23.228346456692901</v>
      </c>
      <c r="BJ1812" s="50">
        <v>23.228346456692901</v>
      </c>
      <c r="BK1812" s="50">
        <v>11.771653543307099</v>
      </c>
      <c r="BL1812" s="357">
        <v>0.10408189999999996</v>
      </c>
      <c r="BM1812" s="408">
        <v>20</v>
      </c>
      <c r="BN1812" s="107" t="s">
        <v>3771</v>
      </c>
      <c r="BO1812" s="46" t="s">
        <v>3891</v>
      </c>
      <c r="BP1812" s="74" t="s">
        <v>3907</v>
      </c>
      <c r="BQ1812" s="74" t="s">
        <v>7494</v>
      </c>
      <c r="BR1812" s="74" t="s">
        <v>7489</v>
      </c>
      <c r="BS1812" s="74" t="s">
        <v>7493</v>
      </c>
      <c r="BT1812" s="74" t="s">
        <v>7490</v>
      </c>
      <c r="BU1812" s="74" t="s">
        <v>3909</v>
      </c>
      <c r="BV1812" s="74" t="s">
        <v>7491</v>
      </c>
      <c r="BW1812" s="74"/>
      <c r="BX1812" s="74"/>
      <c r="BY1812" s="74"/>
      <c r="BZ1812" s="334" t="s">
        <v>8621</v>
      </c>
      <c r="CA1812" s="364" t="s">
        <v>8622</v>
      </c>
      <c r="CB1812" s="337" t="s">
        <v>8623</v>
      </c>
      <c r="CC1812" s="364" t="s">
        <v>8624</v>
      </c>
      <c r="CD1812" s="311" t="str">
        <f t="shared" si="200"/>
        <v>DISCONTINUED - MR804, 20x9, 0mm Offset, 8x6.5, 121.3mm Centerbore, Machined - Clear Coat</v>
      </c>
      <c r="CE1812" s="311" t="s">
        <v>3721</v>
      </c>
      <c r="CF1812" s="311" t="s">
        <v>3720</v>
      </c>
      <c r="CG1812" s="300" t="str">
        <f t="shared" si="201"/>
        <v>RAISED (8XX)</v>
      </c>
    </row>
    <row r="1813" spans="1:85" s="36" customFormat="1" ht="15" customHeight="1">
      <c r="A1813" s="571">
        <f t="shared" si="202"/>
        <v>1810</v>
      </c>
      <c r="B1813" s="13" t="s">
        <v>84</v>
      </c>
      <c r="C1813" s="97" t="s">
        <v>6891</v>
      </c>
      <c r="D1813" s="75" t="s">
        <v>6889</v>
      </c>
      <c r="E1813" s="84" t="s">
        <v>10947</v>
      </c>
      <c r="F1813" s="84" t="s">
        <v>10947</v>
      </c>
      <c r="G1813" s="83" t="s">
        <v>2095</v>
      </c>
      <c r="H1813" s="83"/>
      <c r="I1813" s="72" t="s">
        <v>7120</v>
      </c>
      <c r="J1813" s="102">
        <v>45349.429884259262</v>
      </c>
      <c r="K1813" s="417">
        <v>46162</v>
      </c>
      <c r="L1813" s="282" t="s">
        <v>1239</v>
      </c>
      <c r="M1813" s="328">
        <v>439</v>
      </c>
      <c r="N1813" s="85" t="s">
        <v>5844</v>
      </c>
      <c r="O1813" s="409"/>
      <c r="P1813" s="75">
        <v>20</v>
      </c>
      <c r="Q1813" s="8">
        <v>10</v>
      </c>
      <c r="R1813" s="92" t="s">
        <v>1700</v>
      </c>
      <c r="S1813" s="75">
        <v>8</v>
      </c>
      <c r="T1813" s="75">
        <v>170</v>
      </c>
      <c r="U1813" s="75">
        <v>-18</v>
      </c>
      <c r="V1813" s="77">
        <v>4.75</v>
      </c>
      <c r="W1813" s="95" t="s">
        <v>85</v>
      </c>
      <c r="X1813" s="68">
        <v>125</v>
      </c>
      <c r="Y1813" s="39">
        <v>43.210603388236009</v>
      </c>
      <c r="Z1813" s="47">
        <v>3640</v>
      </c>
      <c r="AA1813" s="43" t="s">
        <v>4122</v>
      </c>
      <c r="AB1813" s="72" t="s">
        <v>2845</v>
      </c>
      <c r="AC1813" s="47" t="s">
        <v>9842</v>
      </c>
      <c r="AD1813" s="74" t="s">
        <v>7510</v>
      </c>
      <c r="AE1813" s="46" t="s">
        <v>8501</v>
      </c>
      <c r="AF1813" s="82">
        <v>22</v>
      </c>
      <c r="AG1813" s="14" t="s">
        <v>85</v>
      </c>
      <c r="AH1813" s="9" t="s">
        <v>85</v>
      </c>
      <c r="AI1813" s="9" t="s">
        <v>85</v>
      </c>
      <c r="AJ1813" s="14" t="s">
        <v>85</v>
      </c>
      <c r="AK1813" s="9" t="s">
        <v>85</v>
      </c>
      <c r="AL1813" s="92" t="s">
        <v>236</v>
      </c>
      <c r="AM1813" s="75" t="s">
        <v>85</v>
      </c>
      <c r="AN1813" s="38" t="s">
        <v>85</v>
      </c>
      <c r="AO1813" s="75" t="s">
        <v>85</v>
      </c>
      <c r="AP1813" s="75">
        <v>16.2</v>
      </c>
      <c r="AQ1813" s="75">
        <v>60</v>
      </c>
      <c r="AR1813" s="75">
        <v>200</v>
      </c>
      <c r="AS1813" s="34">
        <v>0</v>
      </c>
      <c r="AT1813" s="34">
        <v>0</v>
      </c>
      <c r="AU1813" s="25">
        <v>28.4</v>
      </c>
      <c r="AV1813" s="34">
        <v>40.9</v>
      </c>
      <c r="AW1813" s="25">
        <v>246.3</v>
      </c>
      <c r="AX1813" s="67">
        <v>242.5</v>
      </c>
      <c r="AY1813" s="77">
        <v>125</v>
      </c>
      <c r="AZ1813" s="49">
        <v>84</v>
      </c>
      <c r="BA1813" s="49">
        <v>84</v>
      </c>
      <c r="BB1813" s="49">
        <v>91</v>
      </c>
      <c r="BC1813" s="48">
        <v>3.58</v>
      </c>
      <c r="BD1813" s="13" t="s">
        <v>85</v>
      </c>
      <c r="BE1813" s="412" t="s">
        <v>85</v>
      </c>
      <c r="BF1813" s="13" t="s">
        <v>85</v>
      </c>
      <c r="BG1813" s="412" t="s">
        <v>85</v>
      </c>
      <c r="BH1813" s="70">
        <v>48</v>
      </c>
      <c r="BI1813" s="50">
        <v>23.228346456692901</v>
      </c>
      <c r="BJ1813" s="50">
        <v>23.228346456692901</v>
      </c>
      <c r="BK1813" s="50">
        <v>12.9133858267717</v>
      </c>
      <c r="BL1813" s="357">
        <v>0.11417680000000027</v>
      </c>
      <c r="BM1813" s="408">
        <v>20</v>
      </c>
      <c r="BN1813" s="107" t="s">
        <v>3771</v>
      </c>
      <c r="BO1813" s="46" t="s">
        <v>3891</v>
      </c>
      <c r="BP1813" s="74" t="s">
        <v>3907</v>
      </c>
      <c r="BQ1813" s="74" t="s">
        <v>7494</v>
      </c>
      <c r="BR1813" s="74" t="s">
        <v>7489</v>
      </c>
      <c r="BS1813" s="74" t="s">
        <v>7493</v>
      </c>
      <c r="BT1813" s="74" t="s">
        <v>7490</v>
      </c>
      <c r="BU1813" s="74" t="s">
        <v>3909</v>
      </c>
      <c r="BV1813" s="74" t="s">
        <v>7491</v>
      </c>
      <c r="BW1813" s="74"/>
      <c r="BX1813" s="74"/>
      <c r="BY1813" s="74"/>
      <c r="BZ1813" s="334" t="s">
        <v>8617</v>
      </c>
      <c r="CA1813" s="364" t="s">
        <v>8618</v>
      </c>
      <c r="CB1813" s="337" t="s">
        <v>8619</v>
      </c>
      <c r="CC1813" s="364" t="s">
        <v>8620</v>
      </c>
      <c r="CD1813" s="311" t="str">
        <f t="shared" si="200"/>
        <v>DISCONTINUED - MR804, 20x10, -18mm Offset, 8x170, 125mm Centerbore, Gloss Black</v>
      </c>
      <c r="CE1813" s="311" t="s">
        <v>3721</v>
      </c>
      <c r="CF1813" s="311" t="s">
        <v>3720</v>
      </c>
      <c r="CG1813" s="300" t="str">
        <f t="shared" si="201"/>
        <v>RAISED (8XX)</v>
      </c>
    </row>
    <row r="1814" spans="1:85" s="36" customFormat="1" ht="15" customHeight="1">
      <c r="A1814" s="571">
        <f t="shared" si="202"/>
        <v>1811</v>
      </c>
      <c r="B1814" s="408" t="s">
        <v>84</v>
      </c>
      <c r="C1814" s="408" t="s">
        <v>1038</v>
      </c>
      <c r="D1814" s="408" t="s">
        <v>1080</v>
      </c>
      <c r="E1814" s="84" t="s">
        <v>11000</v>
      </c>
      <c r="F1814" s="84" t="s">
        <v>11000</v>
      </c>
      <c r="G1814" s="83"/>
      <c r="H1814" s="83"/>
      <c r="I1814" s="72" t="s">
        <v>318</v>
      </c>
      <c r="J1814" s="305">
        <v>40544</v>
      </c>
      <c r="K1814" s="417">
        <v>46223</v>
      </c>
      <c r="L1814" s="282" t="s">
        <v>1239</v>
      </c>
      <c r="M1814" s="328">
        <v>387</v>
      </c>
      <c r="N1814" s="85" t="s">
        <v>5844</v>
      </c>
      <c r="O1814" s="409"/>
      <c r="P1814" s="408">
        <v>18</v>
      </c>
      <c r="Q1814" s="8">
        <v>9</v>
      </c>
      <c r="R1814" s="408" t="s">
        <v>1700</v>
      </c>
      <c r="S1814" s="3">
        <v>8</v>
      </c>
      <c r="T1814" s="3">
        <v>170</v>
      </c>
      <c r="U1814" s="3">
        <v>18</v>
      </c>
      <c r="V1814" s="16">
        <v>5.75</v>
      </c>
      <c r="W1814" s="410" t="s">
        <v>85</v>
      </c>
      <c r="X1814" s="16">
        <v>130.81</v>
      </c>
      <c r="Y1814" s="8">
        <v>32.79</v>
      </c>
      <c r="Z1814" s="47">
        <v>3640</v>
      </c>
      <c r="AA1814" s="45" t="s">
        <v>5147</v>
      </c>
      <c r="AB1814" s="72" t="s">
        <v>173</v>
      </c>
      <c r="AC1814" s="47" t="s">
        <v>9641</v>
      </c>
      <c r="AD1814" s="73" t="s">
        <v>7547</v>
      </c>
      <c r="AE1814" s="46" t="s">
        <v>8503</v>
      </c>
      <c r="AF1814" s="82">
        <v>33</v>
      </c>
      <c r="AG1814" s="80" t="s">
        <v>85</v>
      </c>
      <c r="AH1814" s="408" t="s">
        <v>85</v>
      </c>
      <c r="AI1814" s="3" t="s">
        <v>2863</v>
      </c>
      <c r="AJ1814" s="408" t="s">
        <v>1826</v>
      </c>
      <c r="AK1814" s="9">
        <v>1.1000000000000001</v>
      </c>
      <c r="AL1814" s="408" t="s">
        <v>237</v>
      </c>
      <c r="AM1814" s="408" t="s">
        <v>85</v>
      </c>
      <c r="AN1814" s="38" t="s">
        <v>85</v>
      </c>
      <c r="AO1814" s="408" t="s">
        <v>85</v>
      </c>
      <c r="AP1814" s="75">
        <v>16.2</v>
      </c>
      <c r="AQ1814" s="75">
        <v>60</v>
      </c>
      <c r="AR1814" s="408">
        <v>205</v>
      </c>
      <c r="AS1814" s="25">
        <v>0</v>
      </c>
      <c r="AT1814" s="25">
        <v>0</v>
      </c>
      <c r="AU1814" s="25">
        <v>17.3</v>
      </c>
      <c r="AV1814" s="25">
        <v>20.5</v>
      </c>
      <c r="AW1814" s="25">
        <v>217.7</v>
      </c>
      <c r="AX1814" s="411">
        <v>211.1</v>
      </c>
      <c r="AY1814" s="410">
        <v>124</v>
      </c>
      <c r="AZ1814" s="49">
        <v>98</v>
      </c>
      <c r="BA1814" s="49">
        <v>100</v>
      </c>
      <c r="BB1814" s="49">
        <v>68</v>
      </c>
      <c r="BC1814" s="48">
        <v>2.68</v>
      </c>
      <c r="BD1814" s="408" t="s">
        <v>85</v>
      </c>
      <c r="BE1814" s="412" t="s">
        <v>85</v>
      </c>
      <c r="BF1814" s="408" t="s">
        <v>85</v>
      </c>
      <c r="BG1814" s="412" t="s">
        <v>85</v>
      </c>
      <c r="BH1814" s="70">
        <v>38</v>
      </c>
      <c r="BI1814" s="50">
        <v>21.141732283464599</v>
      </c>
      <c r="BJ1814" s="50">
        <v>21.141732283464599</v>
      </c>
      <c r="BK1814" s="50">
        <v>11.929133858267701</v>
      </c>
      <c r="BL1814" s="357">
        <v>8.7375807000000152E-2</v>
      </c>
      <c r="BM1814" s="73">
        <v>36</v>
      </c>
      <c r="BN1814" s="107" t="s">
        <v>3771</v>
      </c>
      <c r="BO1814" s="46" t="s">
        <v>3891</v>
      </c>
      <c r="BP1814" s="74" t="s">
        <v>3907</v>
      </c>
      <c r="BQ1814" s="74" t="s">
        <v>5194</v>
      </c>
      <c r="BR1814" s="74" t="s">
        <v>5195</v>
      </c>
      <c r="BS1814" s="74" t="s">
        <v>5169</v>
      </c>
      <c r="BT1814" s="74" t="s">
        <v>5196</v>
      </c>
      <c r="BU1814" s="74" t="s">
        <v>5197</v>
      </c>
      <c r="BV1814" s="74" t="s">
        <v>3909</v>
      </c>
      <c r="BW1814" s="74"/>
      <c r="BX1814" s="74"/>
      <c r="BY1814" s="74"/>
      <c r="BZ1814" s="300" t="s">
        <v>7725</v>
      </c>
      <c r="CA1814" s="413" t="s">
        <v>7732</v>
      </c>
      <c r="CB1814" s="300" t="s">
        <v>7733</v>
      </c>
      <c r="CC1814" s="413" t="s">
        <v>7734</v>
      </c>
      <c r="CD1814" s="615" t="str">
        <f t="shared" si="200"/>
        <v>DISCONTINUED - MR301 The Standard, 18x9, +18mm Offset, 8x170, 130.81mm Centerbore, Machined - Clear Coat</v>
      </c>
      <c r="CE1814" s="74" t="s">
        <v>3719</v>
      </c>
      <c r="CF1814" s="74" t="s">
        <v>3720</v>
      </c>
      <c r="CG1814" s="74" t="s">
        <v>1038</v>
      </c>
    </row>
    <row r="1815" spans="1:85" s="36" customFormat="1" ht="15" customHeight="1">
      <c r="A1815" s="571">
        <f t="shared" si="202"/>
        <v>1812</v>
      </c>
      <c r="B1815" s="97" t="s">
        <v>84</v>
      </c>
      <c r="C1815" s="97" t="s">
        <v>1038</v>
      </c>
      <c r="D1815" s="97" t="s">
        <v>1976</v>
      </c>
      <c r="E1815" s="84" t="s">
        <v>11001</v>
      </c>
      <c r="F1815" s="84" t="s">
        <v>11001</v>
      </c>
      <c r="G1815" s="83"/>
      <c r="H1815" s="83"/>
      <c r="I1815" s="42" t="s">
        <v>5337</v>
      </c>
      <c r="J1815" s="315">
        <v>44501.579826388886</v>
      </c>
      <c r="K1815" s="635">
        <v>46223</v>
      </c>
      <c r="L1815" s="282" t="s">
        <v>1239</v>
      </c>
      <c r="M1815" s="328">
        <v>439</v>
      </c>
      <c r="N1815" s="85" t="s">
        <v>5844</v>
      </c>
      <c r="O1815" s="409"/>
      <c r="P1815" s="83">
        <v>20</v>
      </c>
      <c r="Q1815" s="8">
        <v>9</v>
      </c>
      <c r="R1815" s="92" t="s">
        <v>1700</v>
      </c>
      <c r="S1815" s="13">
        <v>8</v>
      </c>
      <c r="T1815" s="83">
        <v>170</v>
      </c>
      <c r="U1815" s="83">
        <v>18</v>
      </c>
      <c r="V1815" s="16">
        <v>5.7</v>
      </c>
      <c r="W1815" s="95" t="s">
        <v>85</v>
      </c>
      <c r="X1815" s="40">
        <v>130.81</v>
      </c>
      <c r="Y1815" s="41">
        <v>40.682636115182746</v>
      </c>
      <c r="Z1815" s="47">
        <v>3640</v>
      </c>
      <c r="AA1815" s="11" t="s">
        <v>2165</v>
      </c>
      <c r="AB1815" s="42" t="s">
        <v>2845</v>
      </c>
      <c r="AC1815" s="47" t="s">
        <v>9729</v>
      </c>
      <c r="AD1815" s="11" t="s">
        <v>1746</v>
      </c>
      <c r="AE1815" s="46" t="s">
        <v>8503</v>
      </c>
      <c r="AF1815" s="82">
        <v>33</v>
      </c>
      <c r="AG1815" s="14" t="s">
        <v>85</v>
      </c>
      <c r="AH1815" s="14" t="s">
        <v>85</v>
      </c>
      <c r="AI1815" s="3" t="s">
        <v>2863</v>
      </c>
      <c r="AJ1815" s="31" t="s">
        <v>2484</v>
      </c>
      <c r="AK1815" s="9">
        <v>1.1000000000000001</v>
      </c>
      <c r="AL1815" s="11" t="s">
        <v>237</v>
      </c>
      <c r="AM1815" s="3" t="s">
        <v>85</v>
      </c>
      <c r="AN1815" s="38" t="s">
        <v>85</v>
      </c>
      <c r="AO1815" s="3" t="s">
        <v>85</v>
      </c>
      <c r="AP1815" s="75">
        <v>16.2</v>
      </c>
      <c r="AQ1815" s="75">
        <v>60</v>
      </c>
      <c r="AR1815" s="13">
        <v>200</v>
      </c>
      <c r="AS1815" s="67">
        <v>0</v>
      </c>
      <c r="AT1815" s="67">
        <v>0</v>
      </c>
      <c r="AU1815" s="67">
        <v>43</v>
      </c>
      <c r="AV1815" s="67">
        <v>44.8</v>
      </c>
      <c r="AW1815" s="67">
        <v>244</v>
      </c>
      <c r="AX1815" s="96">
        <v>239.5</v>
      </c>
      <c r="AY1815" s="77">
        <v>128</v>
      </c>
      <c r="AZ1815" s="49">
        <v>103.9</v>
      </c>
      <c r="BA1815" s="49">
        <v>107</v>
      </c>
      <c r="BB1815" s="49">
        <v>54</v>
      </c>
      <c r="BC1815" s="48">
        <v>2.13</v>
      </c>
      <c r="BD1815" s="3" t="s">
        <v>85</v>
      </c>
      <c r="BE1815" s="412" t="s">
        <v>85</v>
      </c>
      <c r="BF1815" s="3" t="s">
        <v>85</v>
      </c>
      <c r="BG1815" s="412" t="s">
        <v>85</v>
      </c>
      <c r="BH1815" s="70">
        <v>47</v>
      </c>
      <c r="BI1815" s="50">
        <v>23.228346456692901</v>
      </c>
      <c r="BJ1815" s="50">
        <v>23.228346456692901</v>
      </c>
      <c r="BK1815" s="50">
        <v>11.771653543307099</v>
      </c>
      <c r="BL1815" s="357">
        <v>0.10408189999999996</v>
      </c>
      <c r="BM1815" s="408">
        <v>20</v>
      </c>
      <c r="BN1815" s="107" t="s">
        <v>3771</v>
      </c>
      <c r="BO1815" s="46" t="s">
        <v>3891</v>
      </c>
      <c r="BP1815" s="29" t="s">
        <v>3907</v>
      </c>
      <c r="BQ1815" s="29" t="s">
        <v>5175</v>
      </c>
      <c r="BR1815" s="29" t="s">
        <v>2709</v>
      </c>
      <c r="BS1815" s="29" t="s">
        <v>5199</v>
      </c>
      <c r="BT1815" s="74" t="s">
        <v>5210</v>
      </c>
      <c r="BU1815" s="74" t="s">
        <v>5189</v>
      </c>
      <c r="BV1815" s="74" t="s">
        <v>4101</v>
      </c>
      <c r="BW1815" s="74" t="s">
        <v>3909</v>
      </c>
      <c r="BX1815" s="74"/>
      <c r="BY1815" s="74"/>
      <c r="BZ1815" s="300" t="s">
        <v>7843</v>
      </c>
      <c r="CA1815" s="356" t="s">
        <v>7844</v>
      </c>
      <c r="CB1815" s="300" t="s">
        <v>7841</v>
      </c>
      <c r="CC1815" s="356" t="s">
        <v>7842</v>
      </c>
      <c r="CD1815" s="615" t="str">
        <f t="shared" si="200"/>
        <v>DISCONTINUED - MR315, 20x9, +18mm Offset, 8x170, 130.81mm Centerbore, Matte Black</v>
      </c>
      <c r="CE1815" s="74" t="s">
        <v>3719</v>
      </c>
      <c r="CF1815" s="74" t="s">
        <v>3720</v>
      </c>
      <c r="CG1815" s="74" t="s">
        <v>1038</v>
      </c>
    </row>
    <row r="1816" spans="1:85" s="36" customFormat="1" ht="15" customHeight="1">
      <c r="A1816" s="571">
        <f t="shared" si="202"/>
        <v>1813</v>
      </c>
      <c r="B1816" s="92" t="s">
        <v>84</v>
      </c>
      <c r="C1816" s="92" t="s">
        <v>1038</v>
      </c>
      <c r="D1816" s="92" t="s">
        <v>4208</v>
      </c>
      <c r="E1816" s="129" t="s">
        <v>11002</v>
      </c>
      <c r="F1816" s="84" t="s">
        <v>11002</v>
      </c>
      <c r="G1816" s="83"/>
      <c r="H1816" s="83"/>
      <c r="I1816" s="72" t="s">
        <v>4209</v>
      </c>
      <c r="J1816" s="305">
        <v>44026</v>
      </c>
      <c r="K1816" s="635">
        <v>46223</v>
      </c>
      <c r="L1816" s="282" t="s">
        <v>1239</v>
      </c>
      <c r="M1816" s="328">
        <v>356</v>
      </c>
      <c r="N1816" s="85" t="s">
        <v>5844</v>
      </c>
      <c r="O1816" s="409"/>
      <c r="P1816" s="29">
        <v>17</v>
      </c>
      <c r="Q1816" s="24">
        <v>8.5</v>
      </c>
      <c r="R1816" s="92" t="s">
        <v>1692</v>
      </c>
      <c r="S1816" s="3">
        <v>5</v>
      </c>
      <c r="T1816" s="29">
        <v>5</v>
      </c>
      <c r="U1816" s="29">
        <v>0</v>
      </c>
      <c r="V1816" s="16">
        <v>4.75</v>
      </c>
      <c r="W1816" s="93" t="s">
        <v>85</v>
      </c>
      <c r="X1816" s="16">
        <v>71.5</v>
      </c>
      <c r="Y1816" s="8">
        <v>30.313561050420663</v>
      </c>
      <c r="Z1816" s="47">
        <v>2650</v>
      </c>
      <c r="AA1816" s="71" t="s">
        <v>2165</v>
      </c>
      <c r="AB1816" s="71" t="s">
        <v>2845</v>
      </c>
      <c r="AC1816" s="47" t="s">
        <v>9713</v>
      </c>
      <c r="AD1816" s="74" t="s">
        <v>1600</v>
      </c>
      <c r="AE1816" s="46" t="s">
        <v>8501</v>
      </c>
      <c r="AF1816" s="82">
        <v>22</v>
      </c>
      <c r="AG1816" s="80" t="s">
        <v>85</v>
      </c>
      <c r="AH1816" s="73" t="s">
        <v>85</v>
      </c>
      <c r="AI1816" s="73" t="s">
        <v>85</v>
      </c>
      <c r="AJ1816" s="73" t="s">
        <v>1497</v>
      </c>
      <c r="AK1816" s="9">
        <v>1.1000000000000001</v>
      </c>
      <c r="AL1816" s="92" t="s">
        <v>237</v>
      </c>
      <c r="AM1816" s="92" t="s">
        <v>85</v>
      </c>
      <c r="AN1816" s="38" t="s">
        <v>85</v>
      </c>
      <c r="AO1816" s="92" t="s">
        <v>85</v>
      </c>
      <c r="AP1816" s="75">
        <v>16.2</v>
      </c>
      <c r="AQ1816" s="75">
        <v>60</v>
      </c>
      <c r="AR1816" s="3">
        <v>170</v>
      </c>
      <c r="AS1816" s="34">
        <v>11</v>
      </c>
      <c r="AT1816" s="34">
        <v>29</v>
      </c>
      <c r="AU1816" s="34">
        <v>55</v>
      </c>
      <c r="AV1816" s="34">
        <v>85</v>
      </c>
      <c r="AW1816" s="34">
        <v>208.8</v>
      </c>
      <c r="AX1816" s="94">
        <v>205.8</v>
      </c>
      <c r="AY1816" s="383">
        <v>71.5</v>
      </c>
      <c r="AZ1816" s="382">
        <v>39</v>
      </c>
      <c r="BA1816" s="382">
        <v>39</v>
      </c>
      <c r="BB1816" s="49">
        <v>21</v>
      </c>
      <c r="BC1816" s="48">
        <v>0.83</v>
      </c>
      <c r="BD1816" s="3" t="s">
        <v>85</v>
      </c>
      <c r="BE1816" s="412" t="s">
        <v>85</v>
      </c>
      <c r="BF1816" s="3" t="s">
        <v>85</v>
      </c>
      <c r="BG1816" s="412" t="s">
        <v>85</v>
      </c>
      <c r="BH1816" s="70">
        <v>36</v>
      </c>
      <c r="BI1816" s="50">
        <v>20.236220472440898</v>
      </c>
      <c r="BJ1816" s="50">
        <v>20.236220472440898</v>
      </c>
      <c r="BK1816" s="50">
        <v>11.417322834645701</v>
      </c>
      <c r="BL1816" s="357">
        <v>7.6616839999999839E-2</v>
      </c>
      <c r="BM1816" s="73">
        <v>36</v>
      </c>
      <c r="BN1816" s="107" t="s">
        <v>3771</v>
      </c>
      <c r="BO1816" s="46" t="s">
        <v>3891</v>
      </c>
      <c r="BP1816" s="29" t="s">
        <v>3907</v>
      </c>
      <c r="BQ1816" s="29" t="s">
        <v>4614</v>
      </c>
      <c r="BR1816" s="29" t="s">
        <v>5224</v>
      </c>
      <c r="BS1816" s="29" t="s">
        <v>5199</v>
      </c>
      <c r="BT1816" s="74" t="s">
        <v>5225</v>
      </c>
      <c r="BU1816" s="74" t="s">
        <v>5226</v>
      </c>
      <c r="BV1816" s="74" t="s">
        <v>4101</v>
      </c>
      <c r="BW1816" s="74" t="s">
        <v>3909</v>
      </c>
      <c r="BX1816" s="74"/>
      <c r="BY1816" s="74"/>
      <c r="BZ1816" s="300" t="s">
        <v>7887</v>
      </c>
      <c r="CA1816" s="363" t="s">
        <v>7888</v>
      </c>
      <c r="CB1816" s="300" t="s">
        <v>7889</v>
      </c>
      <c r="CC1816" s="363" t="s">
        <v>7890</v>
      </c>
      <c r="CD1816" s="615" t="str">
        <f t="shared" si="200"/>
        <v>DISCONTINUED - MR317, 17x8.5, 0mm Offset, 5x5, 71.5mm Centerbore, Matte Black</v>
      </c>
      <c r="CE1816" s="74" t="s">
        <v>3719</v>
      </c>
      <c r="CF1816" s="74" t="s">
        <v>3720</v>
      </c>
      <c r="CG1816" s="74" t="s">
        <v>1038</v>
      </c>
    </row>
    <row r="1817" spans="1:85" s="36" customFormat="1" ht="15" customHeight="1">
      <c r="A1817" s="571">
        <f t="shared" si="202"/>
        <v>1814</v>
      </c>
      <c r="B1817" s="92" t="s">
        <v>84</v>
      </c>
      <c r="C1817" s="92" t="s">
        <v>1038</v>
      </c>
      <c r="D1817" s="92" t="s">
        <v>4208</v>
      </c>
      <c r="E1817" s="129" t="s">
        <v>11003</v>
      </c>
      <c r="F1817" s="84" t="s">
        <v>11003</v>
      </c>
      <c r="G1817" s="83"/>
      <c r="H1817" s="83"/>
      <c r="I1817" s="72" t="s">
        <v>4215</v>
      </c>
      <c r="J1817" s="305">
        <v>44026</v>
      </c>
      <c r="K1817" s="635">
        <v>46223</v>
      </c>
      <c r="L1817" s="282" t="s">
        <v>1239</v>
      </c>
      <c r="M1817" s="328">
        <v>356</v>
      </c>
      <c r="N1817" s="85" t="s">
        <v>5844</v>
      </c>
      <c r="O1817" s="409"/>
      <c r="P1817" s="29">
        <v>17</v>
      </c>
      <c r="Q1817" s="24">
        <v>8.5</v>
      </c>
      <c r="R1817" s="92" t="s">
        <v>1697</v>
      </c>
      <c r="S1817" s="3">
        <v>6</v>
      </c>
      <c r="T1817" s="29">
        <v>135</v>
      </c>
      <c r="U1817" s="29">
        <v>0</v>
      </c>
      <c r="V1817" s="16">
        <v>4.75</v>
      </c>
      <c r="W1817" s="93" t="s">
        <v>85</v>
      </c>
      <c r="X1817" s="16">
        <v>87</v>
      </c>
      <c r="Y1817" s="8">
        <v>30.644254443697985</v>
      </c>
      <c r="Z1817" s="47">
        <v>2650</v>
      </c>
      <c r="AA1817" s="71" t="s">
        <v>2165</v>
      </c>
      <c r="AB1817" s="71" t="s">
        <v>2845</v>
      </c>
      <c r="AC1817" s="47" t="s">
        <v>9716</v>
      </c>
      <c r="AD1817" s="74" t="s">
        <v>1600</v>
      </c>
      <c r="AE1817" s="46" t="s">
        <v>8501</v>
      </c>
      <c r="AF1817" s="82">
        <v>22</v>
      </c>
      <c r="AG1817" s="80" t="s">
        <v>85</v>
      </c>
      <c r="AH1817" s="73" t="s">
        <v>85</v>
      </c>
      <c r="AI1817" s="73" t="s">
        <v>85</v>
      </c>
      <c r="AJ1817" s="73" t="s">
        <v>1497</v>
      </c>
      <c r="AK1817" s="9">
        <v>1.1000000000000001</v>
      </c>
      <c r="AL1817" s="92" t="s">
        <v>237</v>
      </c>
      <c r="AM1817" s="92" t="s">
        <v>85</v>
      </c>
      <c r="AN1817" s="38" t="s">
        <v>85</v>
      </c>
      <c r="AO1817" s="92" t="s">
        <v>85</v>
      </c>
      <c r="AP1817" s="75">
        <v>16.2</v>
      </c>
      <c r="AQ1817" s="75">
        <v>60</v>
      </c>
      <c r="AR1817" s="3">
        <v>175</v>
      </c>
      <c r="AS1817" s="34">
        <v>5</v>
      </c>
      <c r="AT1817" s="34">
        <v>27</v>
      </c>
      <c r="AU1817" s="34">
        <v>55</v>
      </c>
      <c r="AV1817" s="34">
        <v>85</v>
      </c>
      <c r="AW1817" s="34">
        <v>208.8</v>
      </c>
      <c r="AX1817" s="94">
        <v>205.8</v>
      </c>
      <c r="AY1817" s="383">
        <v>82.6</v>
      </c>
      <c r="AZ1817" s="382">
        <v>31.48</v>
      </c>
      <c r="BA1817" s="382">
        <v>39</v>
      </c>
      <c r="BB1817" s="49">
        <v>21</v>
      </c>
      <c r="BC1817" s="48">
        <v>0.83</v>
      </c>
      <c r="BD1817" s="3" t="s">
        <v>85</v>
      </c>
      <c r="BE1817" s="412" t="s">
        <v>85</v>
      </c>
      <c r="BF1817" s="3" t="s">
        <v>85</v>
      </c>
      <c r="BG1817" s="412" t="s">
        <v>85</v>
      </c>
      <c r="BH1817" s="70">
        <v>36</v>
      </c>
      <c r="BI1817" s="50">
        <v>20.236220472440898</v>
      </c>
      <c r="BJ1817" s="50">
        <v>20.236220472440898</v>
      </c>
      <c r="BK1817" s="50">
        <v>11.417322834645701</v>
      </c>
      <c r="BL1817" s="357">
        <v>7.6616839999999839E-2</v>
      </c>
      <c r="BM1817" s="73">
        <v>36</v>
      </c>
      <c r="BN1817" s="107" t="s">
        <v>3771</v>
      </c>
      <c r="BO1817" s="46" t="s">
        <v>3891</v>
      </c>
      <c r="BP1817" s="29" t="s">
        <v>3907</v>
      </c>
      <c r="BQ1817" s="29" t="s">
        <v>4614</v>
      </c>
      <c r="BR1817" s="29" t="s">
        <v>5224</v>
      </c>
      <c r="BS1817" s="29" t="s">
        <v>5199</v>
      </c>
      <c r="BT1817" s="74" t="s">
        <v>5225</v>
      </c>
      <c r="BU1817" s="74" t="s">
        <v>5226</v>
      </c>
      <c r="BV1817" s="74" t="s">
        <v>4101</v>
      </c>
      <c r="BW1817" s="74" t="s">
        <v>3909</v>
      </c>
      <c r="BX1817" s="74"/>
      <c r="BY1817" s="74"/>
      <c r="BZ1817" s="300" t="s">
        <v>6204</v>
      </c>
      <c r="CA1817" s="363" t="s">
        <v>7290</v>
      </c>
      <c r="CB1817" s="300" t="s">
        <v>6206</v>
      </c>
      <c r="CC1817" s="363" t="s">
        <v>7291</v>
      </c>
      <c r="CD1817" s="615" t="str">
        <f t="shared" si="200"/>
        <v>DISCONTINUED - MR317, 17x8.5, 0mm Offset, 6x135, 87mm Centerbore, Matte Black</v>
      </c>
      <c r="CE1817" s="74" t="s">
        <v>3719</v>
      </c>
      <c r="CF1817" s="74" t="s">
        <v>3720</v>
      </c>
      <c r="CG1817" s="74" t="s">
        <v>1038</v>
      </c>
    </row>
    <row r="1818" spans="1:85" s="36" customFormat="1" ht="15" customHeight="1">
      <c r="A1818" s="571">
        <f t="shared" si="202"/>
        <v>1815</v>
      </c>
      <c r="B1818" s="92" t="s">
        <v>84</v>
      </c>
      <c r="C1818" s="92" t="s">
        <v>1038</v>
      </c>
      <c r="D1818" s="92" t="s">
        <v>4208</v>
      </c>
      <c r="E1818" s="129" t="s">
        <v>11004</v>
      </c>
      <c r="F1818" s="84" t="s">
        <v>11004</v>
      </c>
      <c r="G1818" s="83"/>
      <c r="H1818" s="83"/>
      <c r="I1818" s="72" t="s">
        <v>4225</v>
      </c>
      <c r="J1818" s="305">
        <v>44026</v>
      </c>
      <c r="K1818" s="635">
        <v>46223</v>
      </c>
      <c r="L1818" s="282" t="s">
        <v>1239</v>
      </c>
      <c r="M1818" s="328">
        <v>387</v>
      </c>
      <c r="N1818" s="85" t="s">
        <v>5844</v>
      </c>
      <c r="O1818" s="409"/>
      <c r="P1818" s="29">
        <v>18</v>
      </c>
      <c r="Q1818" s="8">
        <v>9</v>
      </c>
      <c r="R1818" s="92" t="s">
        <v>1688</v>
      </c>
      <c r="S1818" s="3">
        <v>5</v>
      </c>
      <c r="T1818" s="29">
        <v>150</v>
      </c>
      <c r="U1818" s="29">
        <v>18</v>
      </c>
      <c r="V1818" s="16">
        <v>5.75</v>
      </c>
      <c r="W1818" s="93" t="s">
        <v>85</v>
      </c>
      <c r="X1818" s="16">
        <v>110.5</v>
      </c>
      <c r="Y1818" s="8">
        <v>32.628414803361885</v>
      </c>
      <c r="Z1818" s="47">
        <v>2650</v>
      </c>
      <c r="AA1818" s="71" t="s">
        <v>2165</v>
      </c>
      <c r="AB1818" s="71" t="s">
        <v>2845</v>
      </c>
      <c r="AC1818" s="47" t="s">
        <v>9739</v>
      </c>
      <c r="AD1818" s="74" t="s">
        <v>1598</v>
      </c>
      <c r="AE1818" s="46" t="s">
        <v>8501</v>
      </c>
      <c r="AF1818" s="82">
        <v>22</v>
      </c>
      <c r="AG1818" s="80" t="s">
        <v>85</v>
      </c>
      <c r="AH1818" s="73" t="s">
        <v>85</v>
      </c>
      <c r="AI1818" s="73" t="s">
        <v>85</v>
      </c>
      <c r="AJ1818" s="73" t="s">
        <v>1497</v>
      </c>
      <c r="AK1818" s="9">
        <v>1.1000000000000001</v>
      </c>
      <c r="AL1818" s="92" t="s">
        <v>237</v>
      </c>
      <c r="AM1818" s="92" t="s">
        <v>85</v>
      </c>
      <c r="AN1818" s="38" t="s">
        <v>85</v>
      </c>
      <c r="AO1818" s="92" t="s">
        <v>85</v>
      </c>
      <c r="AP1818" s="75">
        <v>16.2</v>
      </c>
      <c r="AQ1818" s="75">
        <v>60</v>
      </c>
      <c r="AR1818" s="3">
        <v>180</v>
      </c>
      <c r="AS1818" s="34">
        <v>0</v>
      </c>
      <c r="AT1818" s="34">
        <v>35</v>
      </c>
      <c r="AU1818" s="34">
        <v>60</v>
      </c>
      <c r="AV1818" s="34">
        <v>87.7</v>
      </c>
      <c r="AW1818" s="34">
        <v>220</v>
      </c>
      <c r="AX1818" s="94">
        <v>217</v>
      </c>
      <c r="AY1818" s="383">
        <v>103</v>
      </c>
      <c r="AZ1818" s="382">
        <v>32</v>
      </c>
      <c r="BA1818" s="382">
        <v>39</v>
      </c>
      <c r="BB1818" s="49">
        <v>21</v>
      </c>
      <c r="BC1818" s="48">
        <v>0.83</v>
      </c>
      <c r="BD1818" s="3" t="s">
        <v>85</v>
      </c>
      <c r="BE1818" s="412" t="s">
        <v>85</v>
      </c>
      <c r="BF1818" s="3" t="s">
        <v>85</v>
      </c>
      <c r="BG1818" s="412" t="s">
        <v>85</v>
      </c>
      <c r="BH1818" s="70">
        <v>39</v>
      </c>
      <c r="BI1818" s="50">
        <v>21.141732283464599</v>
      </c>
      <c r="BJ1818" s="50">
        <v>21.141732283464599</v>
      </c>
      <c r="BK1818" s="50">
        <v>11.929133858267701</v>
      </c>
      <c r="BL1818" s="357">
        <v>8.7375807000000152E-2</v>
      </c>
      <c r="BM1818" s="73">
        <v>36</v>
      </c>
      <c r="BN1818" s="107" t="s">
        <v>3771</v>
      </c>
      <c r="BO1818" s="46" t="s">
        <v>3891</v>
      </c>
      <c r="BP1818" s="29" t="s">
        <v>3907</v>
      </c>
      <c r="BQ1818" s="29" t="s">
        <v>4614</v>
      </c>
      <c r="BR1818" s="29" t="s">
        <v>5224</v>
      </c>
      <c r="BS1818" s="29" t="s">
        <v>5199</v>
      </c>
      <c r="BT1818" s="74" t="s">
        <v>5225</v>
      </c>
      <c r="BU1818" s="74" t="s">
        <v>5226</v>
      </c>
      <c r="BV1818" s="74" t="s">
        <v>4101</v>
      </c>
      <c r="BW1818" s="74" t="s">
        <v>3909</v>
      </c>
      <c r="BX1818" s="74"/>
      <c r="BY1818" s="74"/>
      <c r="BZ1818" s="300" t="s">
        <v>7887</v>
      </c>
      <c r="CA1818" s="363" t="s">
        <v>7888</v>
      </c>
      <c r="CB1818" s="300" t="s">
        <v>7889</v>
      </c>
      <c r="CC1818" s="363" t="s">
        <v>7890</v>
      </c>
      <c r="CD1818" s="615" t="str">
        <f t="shared" si="200"/>
        <v>DISCONTINUED - MR317, 18x9, +18mm Offset, 5x150, 110.5mm Centerbore, Matte Black</v>
      </c>
      <c r="CE1818" s="74" t="s">
        <v>3719</v>
      </c>
      <c r="CF1818" s="74" t="s">
        <v>3720</v>
      </c>
      <c r="CG1818" s="74" t="s">
        <v>1038</v>
      </c>
    </row>
    <row r="1819" spans="1:85" s="36" customFormat="1" ht="15" customHeight="1">
      <c r="A1819" s="571">
        <f t="shared" si="202"/>
        <v>1816</v>
      </c>
      <c r="B1819" s="92" t="s">
        <v>84</v>
      </c>
      <c r="C1819" s="92" t="s">
        <v>1038</v>
      </c>
      <c r="D1819" s="92" t="s">
        <v>4208</v>
      </c>
      <c r="E1819" s="129" t="s">
        <v>11005</v>
      </c>
      <c r="F1819" s="84" t="s">
        <v>11005</v>
      </c>
      <c r="G1819" s="83"/>
      <c r="H1819" s="83"/>
      <c r="I1819" s="72" t="s">
        <v>4229</v>
      </c>
      <c r="J1819" s="305">
        <v>44026</v>
      </c>
      <c r="K1819" s="635">
        <v>46223</v>
      </c>
      <c r="L1819" s="282" t="s">
        <v>1239</v>
      </c>
      <c r="M1819" s="328">
        <v>387</v>
      </c>
      <c r="N1819" s="85" t="s">
        <v>5844</v>
      </c>
      <c r="O1819" s="409"/>
      <c r="P1819" s="29">
        <v>18</v>
      </c>
      <c r="Q1819" s="8">
        <v>9</v>
      </c>
      <c r="R1819" s="92" t="s">
        <v>1089</v>
      </c>
      <c r="S1819" s="3">
        <v>6</v>
      </c>
      <c r="T1819" s="29">
        <v>5.5</v>
      </c>
      <c r="U1819" s="29">
        <v>18</v>
      </c>
      <c r="V1819" s="16">
        <v>5.75</v>
      </c>
      <c r="W1819" s="93" t="s">
        <v>85</v>
      </c>
      <c r="X1819" s="16">
        <v>106.25</v>
      </c>
      <c r="Y1819" s="8">
        <v>32.00377172717139</v>
      </c>
      <c r="Z1819" s="47">
        <v>2650</v>
      </c>
      <c r="AA1819" s="71" t="s">
        <v>2165</v>
      </c>
      <c r="AB1819" s="71" t="s">
        <v>2845</v>
      </c>
      <c r="AC1819" s="47" t="s">
        <v>9733</v>
      </c>
      <c r="AD1819" s="74" t="s">
        <v>1598</v>
      </c>
      <c r="AE1819" s="46" t="s">
        <v>8501</v>
      </c>
      <c r="AF1819" s="82">
        <v>22</v>
      </c>
      <c r="AG1819" s="80" t="s">
        <v>85</v>
      </c>
      <c r="AH1819" s="73" t="s">
        <v>85</v>
      </c>
      <c r="AI1819" s="73" t="s">
        <v>85</v>
      </c>
      <c r="AJ1819" s="73" t="s">
        <v>1497</v>
      </c>
      <c r="AK1819" s="9">
        <v>1.1000000000000001</v>
      </c>
      <c r="AL1819" s="13" t="s">
        <v>236</v>
      </c>
      <c r="AM1819" s="75" t="s">
        <v>1649</v>
      </c>
      <c r="AN1819" s="38">
        <v>2.75</v>
      </c>
      <c r="AO1819" s="3">
        <v>78.3</v>
      </c>
      <c r="AP1819" s="75">
        <v>16.2</v>
      </c>
      <c r="AQ1819" s="75">
        <v>60</v>
      </c>
      <c r="AR1819" s="3">
        <v>175</v>
      </c>
      <c r="AS1819" s="34">
        <v>4</v>
      </c>
      <c r="AT1819" s="34">
        <v>39.700000000000003</v>
      </c>
      <c r="AU1819" s="34">
        <v>60.6</v>
      </c>
      <c r="AV1819" s="34">
        <v>87.7</v>
      </c>
      <c r="AW1819" s="34">
        <v>220</v>
      </c>
      <c r="AX1819" s="94">
        <v>217</v>
      </c>
      <c r="AY1819" s="381">
        <v>103</v>
      </c>
      <c r="AZ1819" s="382">
        <v>32</v>
      </c>
      <c r="BA1819" s="382">
        <v>39</v>
      </c>
      <c r="BB1819" s="49">
        <v>21</v>
      </c>
      <c r="BC1819" s="48">
        <v>0.83</v>
      </c>
      <c r="BD1819" s="3" t="s">
        <v>85</v>
      </c>
      <c r="BE1819" s="412" t="s">
        <v>85</v>
      </c>
      <c r="BF1819" s="3" t="s">
        <v>85</v>
      </c>
      <c r="BG1819" s="412" t="s">
        <v>85</v>
      </c>
      <c r="BH1819" s="70">
        <v>38</v>
      </c>
      <c r="BI1819" s="50">
        <v>21.141732283464599</v>
      </c>
      <c r="BJ1819" s="50">
        <v>21.141732283464599</v>
      </c>
      <c r="BK1819" s="50">
        <v>11.929133858267701</v>
      </c>
      <c r="BL1819" s="357">
        <v>8.7375807000000152E-2</v>
      </c>
      <c r="BM1819" s="14">
        <v>36</v>
      </c>
      <c r="BN1819" s="107" t="s">
        <v>3771</v>
      </c>
      <c r="BO1819" s="46" t="s">
        <v>3891</v>
      </c>
      <c r="BP1819" s="29" t="s">
        <v>3907</v>
      </c>
      <c r="BQ1819" s="29" t="s">
        <v>4614</v>
      </c>
      <c r="BR1819" s="29" t="s">
        <v>5224</v>
      </c>
      <c r="BS1819" s="29" t="s">
        <v>5199</v>
      </c>
      <c r="BT1819" s="74" t="s">
        <v>5225</v>
      </c>
      <c r="BU1819" s="74" t="s">
        <v>5226</v>
      </c>
      <c r="BV1819" s="74" t="s">
        <v>4101</v>
      </c>
      <c r="BW1819" s="74" t="s">
        <v>3909</v>
      </c>
      <c r="BX1819" s="74"/>
      <c r="BY1819" s="74"/>
      <c r="BZ1819" s="300" t="s">
        <v>6204</v>
      </c>
      <c r="CA1819" s="363" t="s">
        <v>7290</v>
      </c>
      <c r="CB1819" s="300" t="s">
        <v>6206</v>
      </c>
      <c r="CC1819" s="363" t="s">
        <v>7291</v>
      </c>
      <c r="CD1819" s="615" t="str">
        <f t="shared" si="200"/>
        <v>DISCONTINUED - MR317, 18x9, +18mm Offset, 6x5.5, 106.25mm Centerbore, Matte Black</v>
      </c>
      <c r="CE1819" s="74" t="s">
        <v>3719</v>
      </c>
      <c r="CF1819" s="74" t="s">
        <v>3720</v>
      </c>
      <c r="CG1819" s="74" t="s">
        <v>1038</v>
      </c>
    </row>
    <row r="1820" spans="1:85" s="36" customFormat="1" ht="15" customHeight="1">
      <c r="A1820" s="571">
        <f t="shared" si="202"/>
        <v>1817</v>
      </c>
      <c r="B1820" s="92" t="s">
        <v>84</v>
      </c>
      <c r="C1820" s="92" t="s">
        <v>1038</v>
      </c>
      <c r="D1820" s="92" t="s">
        <v>4208</v>
      </c>
      <c r="E1820" s="129" t="s">
        <v>11006</v>
      </c>
      <c r="F1820" s="84" t="s">
        <v>11006</v>
      </c>
      <c r="G1820" s="83"/>
      <c r="H1820" s="83"/>
      <c r="I1820" s="72" t="s">
        <v>4241</v>
      </c>
      <c r="J1820" s="305">
        <v>44026</v>
      </c>
      <c r="K1820" s="635">
        <v>46223</v>
      </c>
      <c r="L1820" s="282" t="s">
        <v>1239</v>
      </c>
      <c r="M1820" s="328">
        <v>439</v>
      </c>
      <c r="N1820" s="85" t="s">
        <v>5844</v>
      </c>
      <c r="O1820" s="409"/>
      <c r="P1820" s="29">
        <v>20</v>
      </c>
      <c r="Q1820" s="8">
        <v>9</v>
      </c>
      <c r="R1820" s="92" t="s">
        <v>1089</v>
      </c>
      <c r="S1820" s="3">
        <v>6</v>
      </c>
      <c r="T1820" s="29">
        <v>5.5</v>
      </c>
      <c r="U1820" s="29">
        <v>18</v>
      </c>
      <c r="V1820" s="16">
        <v>5.75</v>
      </c>
      <c r="W1820" s="93" t="s">
        <v>85</v>
      </c>
      <c r="X1820" s="16">
        <v>106.25</v>
      </c>
      <c r="Y1820" s="8">
        <v>38.299999999999997</v>
      </c>
      <c r="Z1820" s="47">
        <v>2650</v>
      </c>
      <c r="AA1820" s="71" t="s">
        <v>2165</v>
      </c>
      <c r="AB1820" s="71" t="s">
        <v>2845</v>
      </c>
      <c r="AC1820" s="47" t="s">
        <v>9769</v>
      </c>
      <c r="AD1820" s="74" t="s">
        <v>1598</v>
      </c>
      <c r="AE1820" s="46" t="s">
        <v>8501</v>
      </c>
      <c r="AF1820" s="82">
        <v>22</v>
      </c>
      <c r="AG1820" s="80" t="s">
        <v>85</v>
      </c>
      <c r="AH1820" s="73" t="s">
        <v>85</v>
      </c>
      <c r="AI1820" s="73" t="s">
        <v>85</v>
      </c>
      <c r="AJ1820" s="73" t="s">
        <v>1497</v>
      </c>
      <c r="AK1820" s="9">
        <v>1.1000000000000001</v>
      </c>
      <c r="AL1820" s="13" t="s">
        <v>236</v>
      </c>
      <c r="AM1820" s="74" t="s">
        <v>1649</v>
      </c>
      <c r="AN1820" s="38">
        <v>2.75</v>
      </c>
      <c r="AO1820" s="3">
        <v>78.3</v>
      </c>
      <c r="AP1820" s="75">
        <v>16.2</v>
      </c>
      <c r="AQ1820" s="75">
        <v>60</v>
      </c>
      <c r="AR1820" s="3">
        <v>175</v>
      </c>
      <c r="AS1820" s="34">
        <v>4.3</v>
      </c>
      <c r="AT1820" s="34">
        <v>21.6</v>
      </c>
      <c r="AU1820" s="34">
        <v>38.200000000000003</v>
      </c>
      <c r="AV1820" s="34">
        <v>58.4</v>
      </c>
      <c r="AW1820" s="34">
        <v>245</v>
      </c>
      <c r="AX1820" s="94">
        <v>242</v>
      </c>
      <c r="AY1820" s="381">
        <v>103.36</v>
      </c>
      <c r="AZ1820" s="382">
        <v>31.48</v>
      </c>
      <c r="BA1820" s="382">
        <v>38.96</v>
      </c>
      <c r="BB1820" s="49">
        <v>21</v>
      </c>
      <c r="BC1820" s="48">
        <v>0.83</v>
      </c>
      <c r="BD1820" s="3" t="s">
        <v>85</v>
      </c>
      <c r="BE1820" s="412" t="s">
        <v>85</v>
      </c>
      <c r="BF1820" s="3" t="s">
        <v>85</v>
      </c>
      <c r="BG1820" s="412" t="s">
        <v>85</v>
      </c>
      <c r="BH1820" s="70">
        <v>45</v>
      </c>
      <c r="BI1820" s="50">
        <v>23.228346456692901</v>
      </c>
      <c r="BJ1820" s="50">
        <v>23.228346456692901</v>
      </c>
      <c r="BK1820" s="50">
        <v>11.771653543307099</v>
      </c>
      <c r="BL1820" s="357">
        <v>0.10408189999999996</v>
      </c>
      <c r="BM1820" s="408">
        <v>20</v>
      </c>
      <c r="BN1820" s="107" t="s">
        <v>3771</v>
      </c>
      <c r="BO1820" s="46" t="s">
        <v>3891</v>
      </c>
      <c r="BP1820" s="29" t="s">
        <v>3907</v>
      </c>
      <c r="BQ1820" s="29" t="s">
        <v>4614</v>
      </c>
      <c r="BR1820" s="29" t="s">
        <v>5224</v>
      </c>
      <c r="BS1820" s="29" t="s">
        <v>5199</v>
      </c>
      <c r="BT1820" s="74" t="s">
        <v>5225</v>
      </c>
      <c r="BU1820" s="74" t="s">
        <v>5226</v>
      </c>
      <c r="BV1820" s="74" t="s">
        <v>4101</v>
      </c>
      <c r="BW1820" s="74" t="s">
        <v>3909</v>
      </c>
      <c r="BX1820" s="74"/>
      <c r="BY1820" s="74"/>
      <c r="BZ1820" s="300" t="s">
        <v>6204</v>
      </c>
      <c r="CA1820" s="363" t="s">
        <v>7290</v>
      </c>
      <c r="CB1820" s="300" t="s">
        <v>6206</v>
      </c>
      <c r="CC1820" s="363" t="s">
        <v>7291</v>
      </c>
      <c r="CD1820" s="615" t="str">
        <f t="shared" si="200"/>
        <v>DISCONTINUED - MR317, 20x9, +18mm Offset, 6x5.5, 106.25mm Centerbore, Matte Black</v>
      </c>
      <c r="CE1820" s="74" t="s">
        <v>3719</v>
      </c>
      <c r="CF1820" s="74" t="s">
        <v>3720</v>
      </c>
      <c r="CG1820" s="74" t="s">
        <v>1038</v>
      </c>
    </row>
    <row r="1821" spans="1:85" s="36" customFormat="1" ht="15" customHeight="1">
      <c r="A1821" s="571">
        <f t="shared" si="202"/>
        <v>1818</v>
      </c>
      <c r="B1821" s="92" t="s">
        <v>84</v>
      </c>
      <c r="C1821" s="92" t="s">
        <v>1038</v>
      </c>
      <c r="D1821" s="92" t="s">
        <v>4208</v>
      </c>
      <c r="E1821" s="129" t="s">
        <v>11007</v>
      </c>
      <c r="F1821" s="84" t="s">
        <v>11007</v>
      </c>
      <c r="G1821" s="83"/>
      <c r="H1821" s="83"/>
      <c r="I1821" s="72" t="s">
        <v>4247</v>
      </c>
      <c r="J1821" s="305">
        <v>44026</v>
      </c>
      <c r="K1821" s="635">
        <v>46223</v>
      </c>
      <c r="L1821" s="282" t="s">
        <v>1239</v>
      </c>
      <c r="M1821" s="328">
        <v>439</v>
      </c>
      <c r="N1821" s="85" t="s">
        <v>5844</v>
      </c>
      <c r="O1821" s="409"/>
      <c r="P1821" s="29">
        <v>20</v>
      </c>
      <c r="Q1821" s="8">
        <v>9</v>
      </c>
      <c r="R1821" s="92" t="s">
        <v>1701</v>
      </c>
      <c r="S1821" s="3">
        <v>8</v>
      </c>
      <c r="T1821" s="29">
        <v>180</v>
      </c>
      <c r="U1821" s="29">
        <v>18</v>
      </c>
      <c r="V1821" s="16">
        <v>5.75</v>
      </c>
      <c r="W1821" s="93" t="s">
        <v>85</v>
      </c>
      <c r="X1821" s="16">
        <v>130.81</v>
      </c>
      <c r="Y1821" s="8">
        <v>40.1</v>
      </c>
      <c r="Z1821" s="47">
        <v>3640</v>
      </c>
      <c r="AA1821" s="71" t="s">
        <v>2165</v>
      </c>
      <c r="AB1821" s="71" t="s">
        <v>2845</v>
      </c>
      <c r="AC1821" s="47" t="s">
        <v>9770</v>
      </c>
      <c r="AD1821" s="74" t="s">
        <v>1597</v>
      </c>
      <c r="AE1821" s="46" t="s">
        <v>8503</v>
      </c>
      <c r="AF1821" s="82">
        <v>33</v>
      </c>
      <c r="AG1821" s="80" t="s">
        <v>85</v>
      </c>
      <c r="AH1821" s="73" t="s">
        <v>85</v>
      </c>
      <c r="AI1821" s="13" t="s">
        <v>2863</v>
      </c>
      <c r="AJ1821" s="73" t="s">
        <v>1497</v>
      </c>
      <c r="AK1821" s="9">
        <v>1.1000000000000001</v>
      </c>
      <c r="AL1821" s="92" t="s">
        <v>237</v>
      </c>
      <c r="AM1821" s="92" t="s">
        <v>85</v>
      </c>
      <c r="AN1821" s="38" t="s">
        <v>85</v>
      </c>
      <c r="AO1821" s="92" t="s">
        <v>85</v>
      </c>
      <c r="AP1821" s="75">
        <v>16.2</v>
      </c>
      <c r="AQ1821" s="75">
        <v>60</v>
      </c>
      <c r="AR1821" s="3">
        <v>210</v>
      </c>
      <c r="AS1821" s="34">
        <v>0</v>
      </c>
      <c r="AT1821" s="34">
        <v>0</v>
      </c>
      <c r="AU1821" s="34">
        <v>32.5</v>
      </c>
      <c r="AV1821" s="34">
        <v>55.9</v>
      </c>
      <c r="AW1821" s="34">
        <v>244.6</v>
      </c>
      <c r="AX1821" s="94">
        <v>241</v>
      </c>
      <c r="AY1821" s="381">
        <v>123.1</v>
      </c>
      <c r="AZ1821" s="382">
        <v>92</v>
      </c>
      <c r="BA1821" s="382">
        <v>92</v>
      </c>
      <c r="BB1821" s="49">
        <v>21</v>
      </c>
      <c r="BC1821" s="48">
        <v>0.83</v>
      </c>
      <c r="BD1821" s="3" t="s">
        <v>85</v>
      </c>
      <c r="BE1821" s="412" t="s">
        <v>85</v>
      </c>
      <c r="BF1821" s="3" t="s">
        <v>85</v>
      </c>
      <c r="BG1821" s="412" t="s">
        <v>85</v>
      </c>
      <c r="BH1821" s="70">
        <v>47</v>
      </c>
      <c r="BI1821" s="50">
        <v>23.228346456692901</v>
      </c>
      <c r="BJ1821" s="50">
        <v>23.228346456692901</v>
      </c>
      <c r="BK1821" s="50">
        <v>11.771653543307099</v>
      </c>
      <c r="BL1821" s="357">
        <v>0.10408189999999996</v>
      </c>
      <c r="BM1821" s="408">
        <v>20</v>
      </c>
      <c r="BN1821" s="107" t="s">
        <v>3771</v>
      </c>
      <c r="BO1821" s="46" t="s">
        <v>3891</v>
      </c>
      <c r="BP1821" s="29" t="s">
        <v>3907</v>
      </c>
      <c r="BQ1821" s="29" t="s">
        <v>4614</v>
      </c>
      <c r="BR1821" s="29" t="s">
        <v>5224</v>
      </c>
      <c r="BS1821" s="29" t="s">
        <v>5199</v>
      </c>
      <c r="BT1821" s="74" t="s">
        <v>5225</v>
      </c>
      <c r="BU1821" s="74" t="s">
        <v>5226</v>
      </c>
      <c r="BV1821" s="74" t="s">
        <v>4101</v>
      </c>
      <c r="BW1821" s="74" t="s">
        <v>3909</v>
      </c>
      <c r="BX1821" s="74"/>
      <c r="BY1821" s="74"/>
      <c r="BZ1821" s="300" t="s">
        <v>6205</v>
      </c>
      <c r="CA1821" s="363" t="s">
        <v>7358</v>
      </c>
      <c r="CB1821" s="300" t="s">
        <v>6209</v>
      </c>
      <c r="CC1821" s="363" t="s">
        <v>7359</v>
      </c>
      <c r="CD1821" s="615" t="str">
        <f t="shared" si="200"/>
        <v>DISCONTINUED - MR317, 20x9, +18mm Offset, 8x180, 130.81mm Centerbore, Matte Black</v>
      </c>
      <c r="CE1821" s="74" t="s">
        <v>3719</v>
      </c>
      <c r="CF1821" s="74" t="s">
        <v>3720</v>
      </c>
      <c r="CG1821" s="74" t="s">
        <v>1038</v>
      </c>
    </row>
    <row r="1822" spans="1:85" s="36" customFormat="1" ht="15" customHeight="1">
      <c r="A1822" s="571">
        <f t="shared" si="202"/>
        <v>1819</v>
      </c>
      <c r="B1822" s="92" t="s">
        <v>84</v>
      </c>
      <c r="C1822" s="92" t="s">
        <v>1038</v>
      </c>
      <c r="D1822" s="92" t="s">
        <v>5733</v>
      </c>
      <c r="E1822" s="129" t="s">
        <v>11008</v>
      </c>
      <c r="F1822" s="84" t="s">
        <v>11008</v>
      </c>
      <c r="G1822" s="83"/>
      <c r="H1822" s="83"/>
      <c r="I1822" s="305" t="s">
        <v>5732</v>
      </c>
      <c r="J1822" s="305">
        <v>44672.367327256943</v>
      </c>
      <c r="K1822" s="635">
        <v>46223</v>
      </c>
      <c r="L1822" s="282" t="s">
        <v>1239</v>
      </c>
      <c r="M1822" s="328">
        <v>379</v>
      </c>
      <c r="N1822" s="85" t="s">
        <v>5844</v>
      </c>
      <c r="O1822" s="409"/>
      <c r="P1822" s="29">
        <v>18</v>
      </c>
      <c r="Q1822" s="8">
        <v>9</v>
      </c>
      <c r="R1822" s="92" t="s">
        <v>1701</v>
      </c>
      <c r="S1822" s="3">
        <v>8</v>
      </c>
      <c r="T1822" s="29">
        <v>180</v>
      </c>
      <c r="U1822" s="29">
        <v>18</v>
      </c>
      <c r="V1822" s="16">
        <v>5.66</v>
      </c>
      <c r="W1822" s="93" t="s">
        <v>85</v>
      </c>
      <c r="X1822" s="16">
        <v>130.81</v>
      </c>
      <c r="Y1822" s="8">
        <v>33</v>
      </c>
      <c r="Z1822" s="47">
        <v>3640</v>
      </c>
      <c r="AA1822" s="11" t="s">
        <v>2168</v>
      </c>
      <c r="AB1822" s="11" t="s">
        <v>2846</v>
      </c>
      <c r="AC1822" s="47" t="s">
        <v>9731</v>
      </c>
      <c r="AD1822" s="74" t="s">
        <v>5628</v>
      </c>
      <c r="AE1822" s="46" t="s">
        <v>8503</v>
      </c>
      <c r="AF1822" s="82">
        <v>33</v>
      </c>
      <c r="AG1822" s="80" t="s">
        <v>85</v>
      </c>
      <c r="AH1822" s="73" t="s">
        <v>85</v>
      </c>
      <c r="AI1822" s="73" t="s">
        <v>2863</v>
      </c>
      <c r="AJ1822" s="73" t="s">
        <v>85</v>
      </c>
      <c r="AK1822" s="9" t="s">
        <v>85</v>
      </c>
      <c r="AL1822" s="13" t="s">
        <v>237</v>
      </c>
      <c r="AM1822" s="75" t="s">
        <v>85</v>
      </c>
      <c r="AN1822" s="38" t="s">
        <v>85</v>
      </c>
      <c r="AO1822" s="3" t="s">
        <v>85</v>
      </c>
      <c r="AP1822" s="75">
        <v>16.2</v>
      </c>
      <c r="AQ1822" s="75">
        <v>60</v>
      </c>
      <c r="AR1822" s="3">
        <v>210</v>
      </c>
      <c r="AS1822" s="34">
        <v>0</v>
      </c>
      <c r="AT1822" s="34">
        <v>0</v>
      </c>
      <c r="AU1822" s="34">
        <v>16</v>
      </c>
      <c r="AV1822" s="34">
        <v>27</v>
      </c>
      <c r="AW1822" s="34">
        <v>221</v>
      </c>
      <c r="AX1822" s="94">
        <v>213</v>
      </c>
      <c r="AY1822" s="381">
        <v>128</v>
      </c>
      <c r="AZ1822" s="382">
        <v>108</v>
      </c>
      <c r="BA1822" s="382">
        <v>108</v>
      </c>
      <c r="BB1822" s="49">
        <v>48</v>
      </c>
      <c r="BC1822" s="48">
        <v>1.89</v>
      </c>
      <c r="BD1822" s="3" t="s">
        <v>85</v>
      </c>
      <c r="BE1822" s="412" t="s">
        <v>85</v>
      </c>
      <c r="BF1822" s="3" t="s">
        <v>85</v>
      </c>
      <c r="BG1822" s="412" t="s">
        <v>85</v>
      </c>
      <c r="BH1822" s="70">
        <v>38</v>
      </c>
      <c r="BI1822" s="50">
        <v>21.141732283464599</v>
      </c>
      <c r="BJ1822" s="50">
        <v>21.141732283464599</v>
      </c>
      <c r="BK1822" s="50">
        <v>11.929133858267701</v>
      </c>
      <c r="BL1822" s="357">
        <v>8.7375807000000152E-2</v>
      </c>
      <c r="BM1822" s="73">
        <v>36</v>
      </c>
      <c r="BN1822" s="107" t="s">
        <v>3771</v>
      </c>
      <c r="BO1822" s="46" t="s">
        <v>3891</v>
      </c>
      <c r="BP1822" s="29" t="s">
        <v>3907</v>
      </c>
      <c r="BQ1822" s="29" t="s">
        <v>6025</v>
      </c>
      <c r="BR1822" s="29" t="s">
        <v>6026</v>
      </c>
      <c r="BS1822" s="29" t="s">
        <v>6027</v>
      </c>
      <c r="BT1822" s="74" t="s">
        <v>6028</v>
      </c>
      <c r="BU1822" s="74" t="s">
        <v>3909</v>
      </c>
      <c r="BV1822" s="74" t="s">
        <v>6029</v>
      </c>
      <c r="BW1822" s="74"/>
      <c r="BX1822" s="74"/>
      <c r="BY1822" s="74"/>
      <c r="BZ1822" s="300" t="s">
        <v>6504</v>
      </c>
      <c r="CA1822" s="363" t="s">
        <v>7393</v>
      </c>
      <c r="CB1822" s="300" t="s">
        <v>6507</v>
      </c>
      <c r="CC1822" s="363" t="s">
        <v>7392</v>
      </c>
      <c r="CD1822" s="615" t="str">
        <f t="shared" si="200"/>
        <v>DISCONTINUED - MR318, 18x9, +18mm Offset, 8x180, 130.81mm Centerbore, Method Bronze</v>
      </c>
      <c r="CE1822" s="74" t="s">
        <v>3719</v>
      </c>
      <c r="CF1822" s="74" t="s">
        <v>3720</v>
      </c>
      <c r="CG1822" s="74" t="s">
        <v>1038</v>
      </c>
    </row>
    <row r="1823" spans="1:85" s="36" customFormat="1" ht="15" customHeight="1">
      <c r="A1823" s="571">
        <f t="shared" si="202"/>
        <v>1820</v>
      </c>
      <c r="B1823" s="4" t="s">
        <v>84</v>
      </c>
      <c r="C1823" s="92" t="s">
        <v>1038</v>
      </c>
      <c r="D1823" s="92" t="s">
        <v>5782</v>
      </c>
      <c r="E1823" s="84" t="s">
        <v>11009</v>
      </c>
      <c r="F1823" s="84" t="s">
        <v>11009</v>
      </c>
      <c r="G1823" s="83"/>
      <c r="H1823" s="83"/>
      <c r="I1823" s="346">
        <v>191682032592</v>
      </c>
      <c r="J1823" s="305">
        <v>44790.412169143521</v>
      </c>
      <c r="K1823" s="635">
        <v>46223</v>
      </c>
      <c r="L1823" s="282" t="s">
        <v>1239</v>
      </c>
      <c r="M1823" s="328">
        <v>482</v>
      </c>
      <c r="N1823" s="85" t="s">
        <v>5844</v>
      </c>
      <c r="O1823" s="409"/>
      <c r="P1823" s="29">
        <v>20</v>
      </c>
      <c r="Q1823" s="8">
        <v>9</v>
      </c>
      <c r="R1823" s="92" t="s">
        <v>1701</v>
      </c>
      <c r="S1823" s="3">
        <v>8</v>
      </c>
      <c r="T1823" s="29">
        <v>180</v>
      </c>
      <c r="U1823" s="29">
        <v>18</v>
      </c>
      <c r="V1823" s="16" t="s">
        <v>5777</v>
      </c>
      <c r="W1823" s="93" t="s">
        <v>85</v>
      </c>
      <c r="X1823" s="16" t="s">
        <v>5774</v>
      </c>
      <c r="Y1823" s="8">
        <v>40.380000000000003</v>
      </c>
      <c r="Z1823" s="47">
        <v>3640</v>
      </c>
      <c r="AA1823" s="11" t="s">
        <v>4122</v>
      </c>
      <c r="AB1823" s="11" t="s">
        <v>2845</v>
      </c>
      <c r="AC1823" s="47" t="s">
        <v>9770</v>
      </c>
      <c r="AD1823" s="74" t="s">
        <v>4926</v>
      </c>
      <c r="AE1823" s="46" t="s">
        <v>8503</v>
      </c>
      <c r="AF1823" s="82">
        <v>33</v>
      </c>
      <c r="AG1823" s="80" t="s">
        <v>85</v>
      </c>
      <c r="AH1823" s="73" t="s">
        <v>85</v>
      </c>
      <c r="AI1823" s="73" t="s">
        <v>2863</v>
      </c>
      <c r="AJ1823" s="73" t="s">
        <v>85</v>
      </c>
      <c r="AK1823" s="9" t="s">
        <v>85</v>
      </c>
      <c r="AL1823" s="13" t="s">
        <v>237</v>
      </c>
      <c r="AM1823" s="75" t="s">
        <v>85</v>
      </c>
      <c r="AN1823" s="38" t="s">
        <v>85</v>
      </c>
      <c r="AO1823" s="3" t="s">
        <v>85</v>
      </c>
      <c r="AP1823" s="75">
        <v>16.2</v>
      </c>
      <c r="AQ1823" s="75">
        <v>60</v>
      </c>
      <c r="AR1823" s="3">
        <v>210</v>
      </c>
      <c r="AS1823" s="34">
        <v>0</v>
      </c>
      <c r="AT1823" s="34">
        <v>0</v>
      </c>
      <c r="AU1823" s="34">
        <v>24</v>
      </c>
      <c r="AV1823" s="34">
        <v>52</v>
      </c>
      <c r="AW1823" s="34">
        <v>246</v>
      </c>
      <c r="AX1823" s="94">
        <v>238</v>
      </c>
      <c r="AY1823" s="381">
        <v>128</v>
      </c>
      <c r="AZ1823" s="382">
        <v>108</v>
      </c>
      <c r="BA1823" s="382">
        <v>108</v>
      </c>
      <c r="BB1823" s="49">
        <v>27</v>
      </c>
      <c r="BC1823" s="48">
        <v>1.06</v>
      </c>
      <c r="BD1823" s="3" t="s">
        <v>85</v>
      </c>
      <c r="BE1823" s="412" t="s">
        <v>85</v>
      </c>
      <c r="BF1823" s="3" t="s">
        <v>85</v>
      </c>
      <c r="BG1823" s="412" t="s">
        <v>85</v>
      </c>
      <c r="BH1823" s="70">
        <v>46</v>
      </c>
      <c r="BI1823" s="50">
        <v>23.228346456692901</v>
      </c>
      <c r="BJ1823" s="50">
        <v>23.228346456692901</v>
      </c>
      <c r="BK1823" s="50">
        <v>11.771653543307099</v>
      </c>
      <c r="BL1823" s="357">
        <v>0.10408189999999996</v>
      </c>
      <c r="BM1823" s="408">
        <v>20</v>
      </c>
      <c r="BN1823" s="107" t="s">
        <v>3771</v>
      </c>
      <c r="BO1823" s="46" t="s">
        <v>3891</v>
      </c>
      <c r="BP1823" s="29" t="s">
        <v>3907</v>
      </c>
      <c r="BQ1823" s="29" t="s">
        <v>6574</v>
      </c>
      <c r="BR1823" s="29" t="s">
        <v>6575</v>
      </c>
      <c r="BS1823" s="29" t="s">
        <v>6576</v>
      </c>
      <c r="BT1823" s="74" t="s">
        <v>4101</v>
      </c>
      <c r="BU1823" s="74" t="s">
        <v>3909</v>
      </c>
      <c r="BV1823" s="74" t="s">
        <v>6577</v>
      </c>
      <c r="BW1823" s="74"/>
      <c r="BX1823" s="74"/>
      <c r="BY1823" s="74"/>
      <c r="BZ1823" s="300" t="s">
        <v>7903</v>
      </c>
      <c r="CA1823" s="363" t="s">
        <v>7904</v>
      </c>
      <c r="CB1823" s="300" t="s">
        <v>7905</v>
      </c>
      <c r="CC1823" s="363" t="s">
        <v>7906</v>
      </c>
      <c r="CD1823" s="615" t="str">
        <f t="shared" si="200"/>
        <v>DISCONTINUED - MR319, 20x9, +18mm Offset, 8x180, 130.81mm Centerbore, Gloss Black</v>
      </c>
      <c r="CE1823" s="74" t="s">
        <v>3719</v>
      </c>
      <c r="CF1823" s="74" t="s">
        <v>3720</v>
      </c>
      <c r="CG1823" s="74" t="s">
        <v>1038</v>
      </c>
    </row>
    <row r="1824" spans="1:85" s="36" customFormat="1" ht="15" customHeight="1">
      <c r="A1824" s="571">
        <f t="shared" si="202"/>
        <v>1821</v>
      </c>
      <c r="B1824" s="4" t="s">
        <v>84</v>
      </c>
      <c r="C1824" s="92" t="s">
        <v>1038</v>
      </c>
      <c r="D1824" s="92" t="s">
        <v>6467</v>
      </c>
      <c r="E1824" s="84" t="s">
        <v>11010</v>
      </c>
      <c r="F1824" s="84" t="s">
        <v>11010</v>
      </c>
      <c r="G1824" s="83"/>
      <c r="H1824" s="83"/>
      <c r="I1824" s="346">
        <v>191682034817</v>
      </c>
      <c r="J1824" s="102">
        <v>45085.444364340277</v>
      </c>
      <c r="K1824" s="635">
        <v>46223</v>
      </c>
      <c r="L1824" s="282" t="s">
        <v>1239</v>
      </c>
      <c r="M1824" s="328">
        <v>439</v>
      </c>
      <c r="N1824" s="85" t="s">
        <v>5844</v>
      </c>
      <c r="O1824" s="409"/>
      <c r="P1824" s="29">
        <v>20</v>
      </c>
      <c r="Q1824" s="8">
        <v>9</v>
      </c>
      <c r="R1824" s="92" t="s">
        <v>1700</v>
      </c>
      <c r="S1824" s="3">
        <v>8</v>
      </c>
      <c r="T1824" s="29">
        <v>170</v>
      </c>
      <c r="U1824" s="29">
        <v>18</v>
      </c>
      <c r="V1824" s="16">
        <v>5.68</v>
      </c>
      <c r="W1824" s="93" t="s">
        <v>85</v>
      </c>
      <c r="X1824" s="16">
        <v>130.81</v>
      </c>
      <c r="Y1824" s="8">
        <v>40.57</v>
      </c>
      <c r="Z1824" s="47">
        <v>3640</v>
      </c>
      <c r="AA1824" s="11" t="s">
        <v>5147</v>
      </c>
      <c r="AB1824" s="11" t="s">
        <v>173</v>
      </c>
      <c r="AC1824" s="47" t="s">
        <v>9729</v>
      </c>
      <c r="AD1824" s="74" t="s">
        <v>6583</v>
      </c>
      <c r="AE1824" s="46" t="s">
        <v>8503</v>
      </c>
      <c r="AF1824" s="82">
        <v>33</v>
      </c>
      <c r="AG1824" s="80" t="s">
        <v>85</v>
      </c>
      <c r="AH1824" s="80" t="s">
        <v>85</v>
      </c>
      <c r="AI1824" s="73" t="s">
        <v>2863</v>
      </c>
      <c r="AJ1824" s="80" t="s">
        <v>85</v>
      </c>
      <c r="AK1824" s="9" t="s">
        <v>85</v>
      </c>
      <c r="AL1824" s="13" t="s">
        <v>237</v>
      </c>
      <c r="AM1824" s="38" t="s">
        <v>85</v>
      </c>
      <c r="AN1824" s="38" t="s">
        <v>85</v>
      </c>
      <c r="AO1824" s="3" t="s">
        <v>85</v>
      </c>
      <c r="AP1824" s="75">
        <v>16.2</v>
      </c>
      <c r="AQ1824" s="75">
        <v>60</v>
      </c>
      <c r="AR1824" s="3">
        <v>200</v>
      </c>
      <c r="AS1824" s="34">
        <v>0</v>
      </c>
      <c r="AT1824" s="34">
        <v>0</v>
      </c>
      <c r="AU1824" s="34">
        <v>31.9</v>
      </c>
      <c r="AV1824" s="34">
        <v>43</v>
      </c>
      <c r="AW1824" s="34">
        <v>245</v>
      </c>
      <c r="AX1824" s="94">
        <v>242</v>
      </c>
      <c r="AY1824" s="381">
        <v>128</v>
      </c>
      <c r="AZ1824" s="382">
        <v>108</v>
      </c>
      <c r="BA1824" s="382">
        <v>108</v>
      </c>
      <c r="BB1824" s="49">
        <v>25</v>
      </c>
      <c r="BC1824" s="48">
        <v>0.98</v>
      </c>
      <c r="BD1824" s="3" t="s">
        <v>85</v>
      </c>
      <c r="BE1824" s="412" t="s">
        <v>85</v>
      </c>
      <c r="BF1824" s="3" t="s">
        <v>85</v>
      </c>
      <c r="BG1824" s="412" t="s">
        <v>85</v>
      </c>
      <c r="BH1824" s="70">
        <v>46</v>
      </c>
      <c r="BI1824" s="50">
        <v>23.228346456692901</v>
      </c>
      <c r="BJ1824" s="50">
        <v>23.228346456692901</v>
      </c>
      <c r="BK1824" s="50">
        <v>11.771653543307099</v>
      </c>
      <c r="BL1824" s="357">
        <v>0.10408189999999996</v>
      </c>
      <c r="BM1824" s="408">
        <v>20</v>
      </c>
      <c r="BN1824" s="107" t="s">
        <v>3771</v>
      </c>
      <c r="BO1824" s="46" t="s">
        <v>3891</v>
      </c>
      <c r="BP1824" s="29" t="s">
        <v>3907</v>
      </c>
      <c r="BQ1824" s="29" t="s">
        <v>5166</v>
      </c>
      <c r="BR1824" s="29" t="s">
        <v>6786</v>
      </c>
      <c r="BS1824" s="29" t="s">
        <v>6576</v>
      </c>
      <c r="BT1824" s="74" t="s">
        <v>4101</v>
      </c>
      <c r="BU1824" s="74" t="s">
        <v>3909</v>
      </c>
      <c r="BV1824" s="74" t="s">
        <v>6787</v>
      </c>
      <c r="BW1824" s="74"/>
      <c r="BX1824" s="74"/>
      <c r="BY1824" s="74"/>
      <c r="BZ1824" s="300" t="s">
        <v>7964</v>
      </c>
      <c r="CA1824" s="363" t="s">
        <v>7970</v>
      </c>
      <c r="CB1824" s="300" t="s">
        <v>7968</v>
      </c>
      <c r="CC1824" s="363" t="s">
        <v>7969</v>
      </c>
      <c r="CD1824" s="615" t="str">
        <f t="shared" si="200"/>
        <v>DISCONTINUED - MR321, 20x9, +18mm Offset, 8x170, 130.81mm Centerbore, Machined - Clear Coat</v>
      </c>
      <c r="CE1824" s="74" t="s">
        <v>3719</v>
      </c>
      <c r="CF1824" s="74" t="s">
        <v>3720</v>
      </c>
      <c r="CG1824" s="74" t="s">
        <v>1038</v>
      </c>
    </row>
    <row r="1825" spans="1:85" s="36" customFormat="1" ht="15" customHeight="1">
      <c r="A1825" s="571">
        <f t="shared" si="202"/>
        <v>1822</v>
      </c>
      <c r="B1825" s="4" t="s">
        <v>84</v>
      </c>
      <c r="C1825" s="92" t="s">
        <v>1038</v>
      </c>
      <c r="D1825" s="92" t="s">
        <v>6602</v>
      </c>
      <c r="E1825" s="84" t="s">
        <v>11011</v>
      </c>
      <c r="F1825" s="84" t="s">
        <v>11011</v>
      </c>
      <c r="G1825" s="83"/>
      <c r="H1825" s="83"/>
      <c r="I1825" s="346">
        <v>191682036699</v>
      </c>
      <c r="J1825" s="102">
        <v>45218.379650416668</v>
      </c>
      <c r="K1825" s="635">
        <v>46223</v>
      </c>
      <c r="L1825" s="282" t="s">
        <v>1239</v>
      </c>
      <c r="M1825" s="328">
        <v>399</v>
      </c>
      <c r="N1825" s="85" t="s">
        <v>5844</v>
      </c>
      <c r="O1825" s="409"/>
      <c r="P1825" s="29">
        <v>20</v>
      </c>
      <c r="Q1825" s="8">
        <v>9</v>
      </c>
      <c r="R1825" s="92" t="s">
        <v>1697</v>
      </c>
      <c r="S1825" s="3">
        <v>6</v>
      </c>
      <c r="T1825" s="29">
        <v>135</v>
      </c>
      <c r="U1825" s="29">
        <v>12</v>
      </c>
      <c r="V1825" s="16">
        <v>5.44</v>
      </c>
      <c r="W1825" s="93" t="s">
        <v>85</v>
      </c>
      <c r="X1825" s="16">
        <v>87</v>
      </c>
      <c r="Y1825" s="8">
        <v>37.68</v>
      </c>
      <c r="Z1825" s="47">
        <v>2650</v>
      </c>
      <c r="AA1825" s="11" t="s">
        <v>2516</v>
      </c>
      <c r="AB1825" s="11" t="s">
        <v>2850</v>
      </c>
      <c r="AC1825" s="47" t="s">
        <v>10754</v>
      </c>
      <c r="AD1825" s="74" t="s">
        <v>1600</v>
      </c>
      <c r="AE1825" s="46" t="s">
        <v>8501</v>
      </c>
      <c r="AF1825" s="82">
        <v>22</v>
      </c>
      <c r="AG1825" s="80" t="s">
        <v>85</v>
      </c>
      <c r="AH1825" s="80" t="s">
        <v>85</v>
      </c>
      <c r="AI1825" s="80" t="s">
        <v>85</v>
      </c>
      <c r="AJ1825" s="80" t="s">
        <v>85</v>
      </c>
      <c r="AK1825" s="9" t="s">
        <v>85</v>
      </c>
      <c r="AL1825" s="13" t="s">
        <v>237</v>
      </c>
      <c r="AM1825" s="38" t="s">
        <v>85</v>
      </c>
      <c r="AN1825" s="38" t="s">
        <v>85</v>
      </c>
      <c r="AO1825" s="3" t="s">
        <v>85</v>
      </c>
      <c r="AP1825" s="75">
        <v>16.2</v>
      </c>
      <c r="AQ1825" s="75">
        <v>60</v>
      </c>
      <c r="AR1825" s="3">
        <v>170</v>
      </c>
      <c r="AS1825" s="34">
        <v>7.6</v>
      </c>
      <c r="AT1825" s="34">
        <v>22.8</v>
      </c>
      <c r="AU1825" s="34">
        <v>40.340000000000003</v>
      </c>
      <c r="AV1825" s="34">
        <v>50.34</v>
      </c>
      <c r="AW1825" s="34">
        <v>248.34</v>
      </c>
      <c r="AX1825" s="94">
        <v>240.23</v>
      </c>
      <c r="AY1825" s="381">
        <v>82.6</v>
      </c>
      <c r="AZ1825" s="382">
        <v>33.43</v>
      </c>
      <c r="BA1825" s="382">
        <v>40</v>
      </c>
      <c r="BB1825" s="49">
        <v>23</v>
      </c>
      <c r="BC1825" s="48">
        <v>0.91</v>
      </c>
      <c r="BD1825" s="3" t="s">
        <v>85</v>
      </c>
      <c r="BE1825" s="412" t="s">
        <v>85</v>
      </c>
      <c r="BF1825" s="3" t="s">
        <v>85</v>
      </c>
      <c r="BG1825" s="412" t="s">
        <v>85</v>
      </c>
      <c r="BH1825" s="70">
        <v>43</v>
      </c>
      <c r="BI1825" s="50">
        <v>23.228346456692901</v>
      </c>
      <c r="BJ1825" s="50">
        <v>23.228346456692901</v>
      </c>
      <c r="BK1825" s="50">
        <v>11.771653543307099</v>
      </c>
      <c r="BL1825" s="357">
        <v>0.10408189999999996</v>
      </c>
      <c r="BM1825" s="408">
        <v>20</v>
      </c>
      <c r="BN1825" s="107" t="s">
        <v>10367</v>
      </c>
      <c r="BO1825" s="46" t="s">
        <v>3891</v>
      </c>
      <c r="BP1825" s="29" t="s">
        <v>3907</v>
      </c>
      <c r="BQ1825" s="29" t="s">
        <v>10135</v>
      </c>
      <c r="BR1825" s="29" t="s">
        <v>10136</v>
      </c>
      <c r="BS1825" s="29" t="s">
        <v>10137</v>
      </c>
      <c r="BT1825" s="74" t="s">
        <v>10138</v>
      </c>
      <c r="BU1825" s="74" t="s">
        <v>4101</v>
      </c>
      <c r="BV1825" s="74" t="s">
        <v>3909</v>
      </c>
      <c r="BW1825" s="74" t="s">
        <v>6577</v>
      </c>
      <c r="BX1825" s="74"/>
      <c r="BY1825" s="74"/>
      <c r="BZ1825" s="300" t="s">
        <v>7982</v>
      </c>
      <c r="CA1825" s="363" t="s">
        <v>7983</v>
      </c>
      <c r="CB1825" s="300" t="s">
        <v>7979</v>
      </c>
      <c r="CC1825" s="363" t="s">
        <v>7981</v>
      </c>
      <c r="CD1825" s="615" t="str">
        <f t="shared" si="200"/>
        <v>DISCONTINUED - MR322, 20x9, +12mm Offset, 6x135, 87mm Centerbore, Gloss Titanium</v>
      </c>
      <c r="CE1825" s="74" t="s">
        <v>3719</v>
      </c>
      <c r="CF1825" s="74" t="s">
        <v>3720</v>
      </c>
      <c r="CG1825" s="74" t="s">
        <v>1038</v>
      </c>
    </row>
    <row r="1826" spans="1:85" s="36" customFormat="1" ht="15" customHeight="1">
      <c r="A1826" s="571">
        <f t="shared" si="202"/>
        <v>1823</v>
      </c>
      <c r="B1826" s="4" t="s">
        <v>84</v>
      </c>
      <c r="C1826" s="92" t="s">
        <v>1038</v>
      </c>
      <c r="D1826" s="92" t="s">
        <v>6602</v>
      </c>
      <c r="E1826" s="84" t="s">
        <v>11012</v>
      </c>
      <c r="F1826" s="84" t="s">
        <v>11012</v>
      </c>
      <c r="G1826" s="83"/>
      <c r="H1826" s="83"/>
      <c r="I1826" s="346">
        <v>191682034992</v>
      </c>
      <c r="J1826" s="102">
        <v>45120.477089513886</v>
      </c>
      <c r="K1826" s="635">
        <v>46223</v>
      </c>
      <c r="L1826" s="282" t="s">
        <v>1239</v>
      </c>
      <c r="M1826" s="328">
        <v>399</v>
      </c>
      <c r="N1826" s="85" t="s">
        <v>5844</v>
      </c>
      <c r="O1826" s="409"/>
      <c r="P1826" s="29">
        <v>20</v>
      </c>
      <c r="Q1826" s="8">
        <v>9</v>
      </c>
      <c r="R1826" s="92" t="s">
        <v>1688</v>
      </c>
      <c r="S1826" s="3">
        <v>5</v>
      </c>
      <c r="T1826" s="29">
        <v>150</v>
      </c>
      <c r="U1826" s="29">
        <v>12</v>
      </c>
      <c r="V1826" s="16">
        <v>5.44</v>
      </c>
      <c r="W1826" s="93" t="s">
        <v>85</v>
      </c>
      <c r="X1826" s="16">
        <v>110.5</v>
      </c>
      <c r="Y1826" s="8">
        <v>37.68</v>
      </c>
      <c r="Z1826" s="47">
        <v>2650</v>
      </c>
      <c r="AA1826" s="11" t="s">
        <v>4122</v>
      </c>
      <c r="AB1826" s="11" t="s">
        <v>2845</v>
      </c>
      <c r="AC1826" s="47" t="s">
        <v>11013</v>
      </c>
      <c r="AD1826" s="74" t="s">
        <v>1598</v>
      </c>
      <c r="AE1826" s="46" t="s">
        <v>8501</v>
      </c>
      <c r="AF1826" s="82">
        <v>22</v>
      </c>
      <c r="AG1826" s="80" t="s">
        <v>85</v>
      </c>
      <c r="AH1826" s="80" t="s">
        <v>85</v>
      </c>
      <c r="AI1826" s="80" t="s">
        <v>85</v>
      </c>
      <c r="AJ1826" s="80" t="s">
        <v>85</v>
      </c>
      <c r="AK1826" s="9" t="s">
        <v>85</v>
      </c>
      <c r="AL1826" s="13" t="s">
        <v>237</v>
      </c>
      <c r="AM1826" s="38" t="s">
        <v>85</v>
      </c>
      <c r="AN1826" s="38" t="s">
        <v>85</v>
      </c>
      <c r="AO1826" s="3" t="s">
        <v>85</v>
      </c>
      <c r="AP1826" s="75">
        <v>16.2</v>
      </c>
      <c r="AQ1826" s="75">
        <v>60</v>
      </c>
      <c r="AR1826" s="3">
        <v>185</v>
      </c>
      <c r="AS1826" s="34">
        <v>0</v>
      </c>
      <c r="AT1826" s="34">
        <v>19.25</v>
      </c>
      <c r="AU1826" s="34">
        <v>39.68</v>
      </c>
      <c r="AV1826" s="34">
        <v>50.34</v>
      </c>
      <c r="AW1826" s="34">
        <v>248.34</v>
      </c>
      <c r="AX1826" s="94">
        <v>240.23</v>
      </c>
      <c r="AY1826" s="381">
        <v>103.36</v>
      </c>
      <c r="AZ1826" s="382">
        <v>32.93</v>
      </c>
      <c r="BA1826" s="382">
        <v>40</v>
      </c>
      <c r="BB1826" s="49">
        <v>23</v>
      </c>
      <c r="BC1826" s="48">
        <v>0.91</v>
      </c>
      <c r="BD1826" s="3" t="s">
        <v>85</v>
      </c>
      <c r="BE1826" s="412" t="s">
        <v>85</v>
      </c>
      <c r="BF1826" s="3" t="s">
        <v>85</v>
      </c>
      <c r="BG1826" s="412" t="s">
        <v>85</v>
      </c>
      <c r="BH1826" s="70">
        <v>43</v>
      </c>
      <c r="BI1826" s="50">
        <v>23.228346456692901</v>
      </c>
      <c r="BJ1826" s="50">
        <v>23.228346456692901</v>
      </c>
      <c r="BK1826" s="50">
        <v>11.771653543307099</v>
      </c>
      <c r="BL1826" s="357">
        <v>0.10408189999999996</v>
      </c>
      <c r="BM1826" s="408">
        <v>20</v>
      </c>
      <c r="BN1826" s="107" t="s">
        <v>10367</v>
      </c>
      <c r="BO1826" s="46" t="s">
        <v>3891</v>
      </c>
      <c r="BP1826" s="29" t="s">
        <v>3907</v>
      </c>
      <c r="BQ1826" s="29" t="s">
        <v>10135</v>
      </c>
      <c r="BR1826" s="29" t="s">
        <v>10136</v>
      </c>
      <c r="BS1826" s="29" t="s">
        <v>10137</v>
      </c>
      <c r="BT1826" s="74" t="s">
        <v>10138</v>
      </c>
      <c r="BU1826" s="74" t="s">
        <v>4101</v>
      </c>
      <c r="BV1826" s="74" t="s">
        <v>3909</v>
      </c>
      <c r="BW1826" s="74" t="s">
        <v>6577</v>
      </c>
      <c r="BX1826" s="74"/>
      <c r="BY1826" s="74"/>
      <c r="BZ1826" s="300" t="s">
        <v>7995</v>
      </c>
      <c r="CA1826" s="363" t="s">
        <v>7996</v>
      </c>
      <c r="CB1826" s="300" t="s">
        <v>7993</v>
      </c>
      <c r="CC1826" s="363" t="s">
        <v>7994</v>
      </c>
      <c r="CD1826" s="615" t="str">
        <f t="shared" si="200"/>
        <v>DISCONTINUED - MR322, 20x9, +12mm Offset, 5x150, 110.5mm Centerbore, Gloss Black</v>
      </c>
      <c r="CE1826" s="74" t="s">
        <v>3719</v>
      </c>
      <c r="CF1826" s="74" t="s">
        <v>3720</v>
      </c>
      <c r="CG1826" s="74" t="s">
        <v>1038</v>
      </c>
    </row>
    <row r="1827" spans="1:85" s="36" customFormat="1" ht="15" customHeight="1">
      <c r="A1827" s="571">
        <f t="shared" si="202"/>
        <v>1824</v>
      </c>
      <c r="B1827" s="4" t="s">
        <v>84</v>
      </c>
      <c r="C1827" s="92" t="s">
        <v>1038</v>
      </c>
      <c r="D1827" s="92" t="s">
        <v>6602</v>
      </c>
      <c r="E1827" s="84" t="s">
        <v>11014</v>
      </c>
      <c r="F1827" s="84" t="s">
        <v>11014</v>
      </c>
      <c r="G1827" s="83"/>
      <c r="H1827" s="83"/>
      <c r="I1827" s="346">
        <v>191682036712</v>
      </c>
      <c r="J1827" s="102">
        <v>45218.379650833333</v>
      </c>
      <c r="K1827" s="635">
        <v>46223</v>
      </c>
      <c r="L1827" s="282" t="s">
        <v>1239</v>
      </c>
      <c r="M1827" s="328">
        <v>399</v>
      </c>
      <c r="N1827" s="85" t="s">
        <v>5844</v>
      </c>
      <c r="O1827" s="409"/>
      <c r="P1827" s="29">
        <v>20</v>
      </c>
      <c r="Q1827" s="8">
        <v>9</v>
      </c>
      <c r="R1827" s="92" t="s">
        <v>1688</v>
      </c>
      <c r="S1827" s="3">
        <v>5</v>
      </c>
      <c r="T1827" s="29">
        <v>150</v>
      </c>
      <c r="U1827" s="29">
        <v>12</v>
      </c>
      <c r="V1827" s="16">
        <v>5.44</v>
      </c>
      <c r="W1827" s="93" t="s">
        <v>85</v>
      </c>
      <c r="X1827" s="16">
        <v>110.5</v>
      </c>
      <c r="Y1827" s="8">
        <v>37.68</v>
      </c>
      <c r="Z1827" s="47">
        <v>2650</v>
      </c>
      <c r="AA1827" s="11" t="s">
        <v>2516</v>
      </c>
      <c r="AB1827" s="11" t="s">
        <v>2850</v>
      </c>
      <c r="AC1827" s="47" t="s">
        <v>11013</v>
      </c>
      <c r="AD1827" s="74" t="s">
        <v>1598</v>
      </c>
      <c r="AE1827" s="46" t="s">
        <v>8501</v>
      </c>
      <c r="AF1827" s="82">
        <v>22</v>
      </c>
      <c r="AG1827" s="80" t="s">
        <v>85</v>
      </c>
      <c r="AH1827" s="80" t="s">
        <v>85</v>
      </c>
      <c r="AI1827" s="80" t="s">
        <v>85</v>
      </c>
      <c r="AJ1827" s="80" t="s">
        <v>85</v>
      </c>
      <c r="AK1827" s="9" t="s">
        <v>85</v>
      </c>
      <c r="AL1827" s="13" t="s">
        <v>237</v>
      </c>
      <c r="AM1827" s="38" t="s">
        <v>85</v>
      </c>
      <c r="AN1827" s="38" t="s">
        <v>85</v>
      </c>
      <c r="AO1827" s="3" t="s">
        <v>85</v>
      </c>
      <c r="AP1827" s="75">
        <v>16.2</v>
      </c>
      <c r="AQ1827" s="75">
        <v>60</v>
      </c>
      <c r="AR1827" s="3">
        <v>185</v>
      </c>
      <c r="AS1827" s="34">
        <v>0</v>
      </c>
      <c r="AT1827" s="34">
        <v>19.25</v>
      </c>
      <c r="AU1827" s="34">
        <v>39.68</v>
      </c>
      <c r="AV1827" s="34">
        <v>50.34</v>
      </c>
      <c r="AW1827" s="34">
        <v>248.34</v>
      </c>
      <c r="AX1827" s="94">
        <v>240.23</v>
      </c>
      <c r="AY1827" s="381">
        <v>103.36</v>
      </c>
      <c r="AZ1827" s="382">
        <v>32.93</v>
      </c>
      <c r="BA1827" s="382">
        <v>40</v>
      </c>
      <c r="BB1827" s="49">
        <v>23</v>
      </c>
      <c r="BC1827" s="48">
        <v>0.91</v>
      </c>
      <c r="BD1827" s="3" t="s">
        <v>85</v>
      </c>
      <c r="BE1827" s="412" t="s">
        <v>85</v>
      </c>
      <c r="BF1827" s="3" t="s">
        <v>85</v>
      </c>
      <c r="BG1827" s="412" t="s">
        <v>85</v>
      </c>
      <c r="BH1827" s="70">
        <v>43</v>
      </c>
      <c r="BI1827" s="50">
        <v>23.228346456692901</v>
      </c>
      <c r="BJ1827" s="50">
        <v>23.228346456692901</v>
      </c>
      <c r="BK1827" s="50">
        <v>11.771653543307099</v>
      </c>
      <c r="BL1827" s="357">
        <v>0.10408189999999996</v>
      </c>
      <c r="BM1827" s="408">
        <v>20</v>
      </c>
      <c r="BN1827" s="107" t="s">
        <v>10367</v>
      </c>
      <c r="BO1827" s="46" t="s">
        <v>3891</v>
      </c>
      <c r="BP1827" s="29" t="s">
        <v>3907</v>
      </c>
      <c r="BQ1827" s="29" t="s">
        <v>10135</v>
      </c>
      <c r="BR1827" s="29" t="s">
        <v>10136</v>
      </c>
      <c r="BS1827" s="29" t="s">
        <v>10137</v>
      </c>
      <c r="BT1827" s="74" t="s">
        <v>10138</v>
      </c>
      <c r="BU1827" s="74" t="s">
        <v>4101</v>
      </c>
      <c r="BV1827" s="74" t="s">
        <v>3909</v>
      </c>
      <c r="BW1827" s="74" t="s">
        <v>6577</v>
      </c>
      <c r="BX1827" s="74"/>
      <c r="BY1827" s="74"/>
      <c r="BZ1827" s="300" t="s">
        <v>7975</v>
      </c>
      <c r="CA1827" s="363" t="s">
        <v>7976</v>
      </c>
      <c r="CB1827" s="300" t="s">
        <v>7977</v>
      </c>
      <c r="CC1827" s="363" t="s">
        <v>7978</v>
      </c>
      <c r="CD1827" s="615" t="str">
        <f t="shared" si="200"/>
        <v>DISCONTINUED - MR322, 20x9, +12mm Offset, 5x150, 110.5mm Centerbore, Gloss Titanium</v>
      </c>
      <c r="CE1827" s="74" t="s">
        <v>3719</v>
      </c>
      <c r="CF1827" s="74" t="s">
        <v>3720</v>
      </c>
      <c r="CG1827" s="74" t="s">
        <v>1038</v>
      </c>
    </row>
    <row r="1828" spans="1:85" s="36" customFormat="1" ht="15" customHeight="1">
      <c r="A1828" s="571">
        <f t="shared" si="202"/>
        <v>1825</v>
      </c>
      <c r="B1828" s="4" t="s">
        <v>84</v>
      </c>
      <c r="C1828" s="92" t="s">
        <v>1038</v>
      </c>
      <c r="D1828" s="92" t="s">
        <v>6602</v>
      </c>
      <c r="E1828" s="84" t="s">
        <v>11015</v>
      </c>
      <c r="F1828" s="84" t="s">
        <v>11015</v>
      </c>
      <c r="G1828" s="83"/>
      <c r="H1828" s="83"/>
      <c r="I1828" s="346">
        <v>191682036743</v>
      </c>
      <c r="J1828" s="102">
        <v>45218.379651539355</v>
      </c>
      <c r="K1828" s="635">
        <v>46223</v>
      </c>
      <c r="L1828" s="282" t="s">
        <v>1239</v>
      </c>
      <c r="M1828" s="328">
        <v>429</v>
      </c>
      <c r="N1828" s="85" t="s">
        <v>5844</v>
      </c>
      <c r="O1828" s="409"/>
      <c r="P1828" s="29">
        <v>20</v>
      </c>
      <c r="Q1828" s="8">
        <v>9</v>
      </c>
      <c r="R1828" s="92" t="s">
        <v>1701</v>
      </c>
      <c r="S1828" s="3">
        <v>8</v>
      </c>
      <c r="T1828" s="29">
        <v>180</v>
      </c>
      <c r="U1828" s="29">
        <v>12</v>
      </c>
      <c r="V1828" s="16">
        <v>5.44</v>
      </c>
      <c r="W1828" s="93" t="s">
        <v>85</v>
      </c>
      <c r="X1828" s="16">
        <v>130.81</v>
      </c>
      <c r="Y1828" s="8">
        <v>38.82</v>
      </c>
      <c r="Z1828" s="47">
        <v>3640</v>
      </c>
      <c r="AA1828" s="11" t="s">
        <v>2516</v>
      </c>
      <c r="AB1828" s="11" t="s">
        <v>2850</v>
      </c>
      <c r="AC1828" s="47" t="s">
        <v>10830</v>
      </c>
      <c r="AD1828" s="74" t="s">
        <v>6827</v>
      </c>
      <c r="AE1828" s="46" t="s">
        <v>8503</v>
      </c>
      <c r="AF1828" s="82">
        <v>33</v>
      </c>
      <c r="AG1828" s="80" t="s">
        <v>85</v>
      </c>
      <c r="AH1828" s="80" t="s">
        <v>85</v>
      </c>
      <c r="AI1828" s="73" t="s">
        <v>2863</v>
      </c>
      <c r="AJ1828" s="80" t="s">
        <v>85</v>
      </c>
      <c r="AK1828" s="9" t="s">
        <v>85</v>
      </c>
      <c r="AL1828" s="13" t="s">
        <v>237</v>
      </c>
      <c r="AM1828" s="38" t="s">
        <v>85</v>
      </c>
      <c r="AN1828" s="38" t="s">
        <v>85</v>
      </c>
      <c r="AO1828" s="3" t="s">
        <v>85</v>
      </c>
      <c r="AP1828" s="75">
        <v>16.2</v>
      </c>
      <c r="AQ1828" s="75">
        <v>60</v>
      </c>
      <c r="AR1828" s="3">
        <v>210</v>
      </c>
      <c r="AS1828" s="34">
        <v>0</v>
      </c>
      <c r="AT1828" s="34">
        <v>0</v>
      </c>
      <c r="AU1828" s="34">
        <v>29.1</v>
      </c>
      <c r="AV1828" s="34">
        <v>47</v>
      </c>
      <c r="AW1828" s="34">
        <v>248.8</v>
      </c>
      <c r="AX1828" s="94">
        <v>240.7</v>
      </c>
      <c r="AY1828" s="381">
        <v>123.1</v>
      </c>
      <c r="AZ1828" s="382">
        <v>92</v>
      </c>
      <c r="BA1828" s="382">
        <v>92</v>
      </c>
      <c r="BB1828" s="49">
        <v>23</v>
      </c>
      <c r="BC1828" s="48">
        <v>0.91</v>
      </c>
      <c r="BD1828" s="3" t="s">
        <v>85</v>
      </c>
      <c r="BE1828" s="412" t="s">
        <v>85</v>
      </c>
      <c r="BF1828" s="3" t="s">
        <v>85</v>
      </c>
      <c r="BG1828" s="412" t="s">
        <v>85</v>
      </c>
      <c r="BH1828" s="70">
        <v>44</v>
      </c>
      <c r="BI1828" s="50">
        <v>23.228346456692901</v>
      </c>
      <c r="BJ1828" s="50">
        <v>23.228346456692901</v>
      </c>
      <c r="BK1828" s="50">
        <v>11.771653543307099</v>
      </c>
      <c r="BL1828" s="357">
        <v>0.10408189999999996</v>
      </c>
      <c r="BM1828" s="408">
        <v>20</v>
      </c>
      <c r="BN1828" s="107" t="s">
        <v>10367</v>
      </c>
      <c r="BO1828" s="46" t="s">
        <v>3891</v>
      </c>
      <c r="BP1828" s="29" t="s">
        <v>3907</v>
      </c>
      <c r="BQ1828" s="29" t="s">
        <v>10135</v>
      </c>
      <c r="BR1828" s="29" t="s">
        <v>10136</v>
      </c>
      <c r="BS1828" s="29" t="s">
        <v>10137</v>
      </c>
      <c r="BT1828" s="74" t="s">
        <v>10138</v>
      </c>
      <c r="BU1828" s="74" t="s">
        <v>4101</v>
      </c>
      <c r="BV1828" s="74" t="s">
        <v>3909</v>
      </c>
      <c r="BW1828" s="74" t="s">
        <v>6577</v>
      </c>
      <c r="BX1828" s="74"/>
      <c r="BY1828" s="74"/>
      <c r="BZ1828" s="300" t="s">
        <v>7988</v>
      </c>
      <c r="CA1828" s="363" t="s">
        <v>7989</v>
      </c>
      <c r="CB1828" s="300" t="s">
        <v>7980</v>
      </c>
      <c r="CC1828" s="363" t="s">
        <v>7990</v>
      </c>
      <c r="CD1828" s="615" t="str">
        <f t="shared" si="200"/>
        <v>DISCONTINUED - MR322, 20x9, +12mm Offset, 8x180, 130.81mm Centerbore, Gloss Titanium</v>
      </c>
      <c r="CE1828" s="74" t="s">
        <v>3719</v>
      </c>
      <c r="CF1828" s="74" t="s">
        <v>3720</v>
      </c>
      <c r="CG1828" s="74" t="s">
        <v>1038</v>
      </c>
    </row>
    <row r="1829" spans="1:85" s="36" customFormat="1" ht="15" customHeight="1">
      <c r="A1829" s="571">
        <f t="shared" si="202"/>
        <v>1826</v>
      </c>
      <c r="B1829" s="4" t="s">
        <v>84</v>
      </c>
      <c r="C1829" s="92" t="s">
        <v>1055</v>
      </c>
      <c r="D1829" s="3" t="s">
        <v>1113</v>
      </c>
      <c r="E1829" s="84" t="s">
        <v>11016</v>
      </c>
      <c r="F1829" s="84" t="s">
        <v>11016</v>
      </c>
      <c r="G1829" s="83" t="s">
        <v>1095</v>
      </c>
      <c r="H1829" s="83"/>
      <c r="I1829" s="72" t="s">
        <v>729</v>
      </c>
      <c r="J1829" s="305">
        <v>41640</v>
      </c>
      <c r="K1829" s="635">
        <v>46223</v>
      </c>
      <c r="L1829" s="282" t="s">
        <v>1239</v>
      </c>
      <c r="M1829" s="328">
        <v>345</v>
      </c>
      <c r="N1829" s="85" t="s">
        <v>5844</v>
      </c>
      <c r="O1829" s="409"/>
      <c r="P1829" s="5">
        <v>14</v>
      </c>
      <c r="Q1829" s="70">
        <v>7</v>
      </c>
      <c r="R1829" s="92" t="s">
        <v>1683</v>
      </c>
      <c r="S1829" s="5">
        <v>4</v>
      </c>
      <c r="T1829" s="5">
        <v>156</v>
      </c>
      <c r="U1829" s="5">
        <v>38</v>
      </c>
      <c r="V1829" s="17">
        <v>5.3</v>
      </c>
      <c r="W1829" s="5" t="s">
        <v>166</v>
      </c>
      <c r="X1829" s="26">
        <v>132</v>
      </c>
      <c r="Y1829" s="6">
        <v>15.76</v>
      </c>
      <c r="Z1829" s="47">
        <v>1600</v>
      </c>
      <c r="AA1829" s="72" t="s">
        <v>5159</v>
      </c>
      <c r="AB1829" s="72" t="s">
        <v>173</v>
      </c>
      <c r="AC1829" s="47" t="s">
        <v>9774</v>
      </c>
      <c r="AD1829" s="2" t="s">
        <v>1582</v>
      </c>
      <c r="AE1829" s="46" t="s">
        <v>8503</v>
      </c>
      <c r="AF1829" s="82">
        <v>22</v>
      </c>
      <c r="AG1829" s="80" t="s">
        <v>85</v>
      </c>
      <c r="AH1829" s="2" t="s">
        <v>85</v>
      </c>
      <c r="AI1829" s="2" t="s">
        <v>2862</v>
      </c>
      <c r="AJ1829" s="2" t="s">
        <v>85</v>
      </c>
      <c r="AK1829" s="9" t="s">
        <v>85</v>
      </c>
      <c r="AL1829" s="74" t="s">
        <v>237</v>
      </c>
      <c r="AM1829" s="74" t="s">
        <v>85</v>
      </c>
      <c r="AN1829" s="38" t="s">
        <v>85</v>
      </c>
      <c r="AO1829" s="74" t="s">
        <v>85</v>
      </c>
      <c r="AP1829" s="74">
        <v>14.1</v>
      </c>
      <c r="AQ1829" s="74">
        <v>60</v>
      </c>
      <c r="AR1829" s="74">
        <v>194</v>
      </c>
      <c r="AS1829" s="25">
        <v>0</v>
      </c>
      <c r="AT1829" s="25">
        <v>0.7</v>
      </c>
      <c r="AU1829" s="25">
        <v>5</v>
      </c>
      <c r="AV1829" s="25">
        <v>0</v>
      </c>
      <c r="AW1829" s="25">
        <v>167</v>
      </c>
      <c r="AX1829" s="25">
        <v>158</v>
      </c>
      <c r="AY1829" s="77">
        <v>120</v>
      </c>
      <c r="AZ1829" s="49">
        <v>22</v>
      </c>
      <c r="BA1829" s="49">
        <v>46.5</v>
      </c>
      <c r="BB1829" s="49">
        <v>24</v>
      </c>
      <c r="BC1829" s="48">
        <v>0.94</v>
      </c>
      <c r="BD1829" s="3" t="s">
        <v>3213</v>
      </c>
      <c r="BE1829" s="412">
        <v>89</v>
      </c>
      <c r="BF1829" s="3" t="s">
        <v>1478</v>
      </c>
      <c r="BG1829" s="412">
        <v>11</v>
      </c>
      <c r="BH1829" s="70">
        <v>20</v>
      </c>
      <c r="BI1829" s="50">
        <v>16.968503937007899</v>
      </c>
      <c r="BJ1829" s="50">
        <v>16.968503937007899</v>
      </c>
      <c r="BK1829" s="50">
        <v>10.354330708661401</v>
      </c>
      <c r="BL1829" s="357">
        <v>4.8855143000000059E-2</v>
      </c>
      <c r="BM1829" s="5">
        <v>48</v>
      </c>
      <c r="BN1829" s="107" t="s">
        <v>3771</v>
      </c>
      <c r="BO1829" s="46" t="s">
        <v>3891</v>
      </c>
      <c r="BP1829" s="74" t="s">
        <v>3907</v>
      </c>
      <c r="BQ1829" s="44" t="s">
        <v>4615</v>
      </c>
      <c r="BR1829" s="44" t="s">
        <v>3932</v>
      </c>
      <c r="BS1829" s="74" t="s">
        <v>5167</v>
      </c>
      <c r="BT1829" s="74" t="s">
        <v>5168</v>
      </c>
      <c r="BU1829" s="74" t="s">
        <v>4616</v>
      </c>
      <c r="BV1829" s="74" t="s">
        <v>5169</v>
      </c>
      <c r="BW1829" s="74"/>
      <c r="BX1829" s="74"/>
      <c r="BY1829" s="74"/>
      <c r="BZ1829" s="300" t="s">
        <v>6431</v>
      </c>
      <c r="CA1829" s="356" t="s">
        <v>8259</v>
      </c>
      <c r="CB1829" s="300" t="s">
        <v>6429</v>
      </c>
      <c r="CC1829" s="356" t="s">
        <v>8258</v>
      </c>
      <c r="CD1829" s="615" t="str">
        <f t="shared" si="200"/>
        <v>DISCONTINUED - MR401 UTV Beadlock, 14x7, 5+2/+38mm Offset, 4x156, 132mm Centerbore, Machined - Raw, w/ BH-H20875</v>
      </c>
      <c r="CE1829" s="74" t="s">
        <v>3719</v>
      </c>
      <c r="CF1829" s="74" t="s">
        <v>3720</v>
      </c>
      <c r="CG1829" s="74" t="s">
        <v>1055</v>
      </c>
    </row>
    <row r="1830" spans="1:85" s="36" customFormat="1" ht="15" customHeight="1">
      <c r="A1830" s="571">
        <f t="shared" si="202"/>
        <v>1827</v>
      </c>
      <c r="B1830" s="4" t="s">
        <v>84</v>
      </c>
      <c r="C1830" s="92" t="s">
        <v>1055</v>
      </c>
      <c r="D1830" s="3" t="s">
        <v>1113</v>
      </c>
      <c r="E1830" s="84" t="s">
        <v>11017</v>
      </c>
      <c r="F1830" s="84" t="s">
        <v>11017</v>
      </c>
      <c r="G1830" s="83" t="s">
        <v>1095</v>
      </c>
      <c r="H1830" s="83"/>
      <c r="I1830" s="72" t="s">
        <v>1253</v>
      </c>
      <c r="J1830" s="305">
        <v>41640</v>
      </c>
      <c r="K1830" s="635">
        <v>46223</v>
      </c>
      <c r="L1830" s="282" t="s">
        <v>1239</v>
      </c>
      <c r="M1830" s="328">
        <v>366</v>
      </c>
      <c r="N1830" s="85" t="s">
        <v>5844</v>
      </c>
      <c r="O1830" s="409"/>
      <c r="P1830" s="5">
        <v>15</v>
      </c>
      <c r="Q1830" s="70">
        <v>7</v>
      </c>
      <c r="R1830" s="92" t="s">
        <v>1682</v>
      </c>
      <c r="S1830" s="5">
        <v>4</v>
      </c>
      <c r="T1830" s="5">
        <v>136</v>
      </c>
      <c r="U1830" s="3">
        <v>13</v>
      </c>
      <c r="V1830" s="17">
        <v>4.3</v>
      </c>
      <c r="W1830" s="5" t="s">
        <v>168</v>
      </c>
      <c r="X1830" s="26">
        <v>106</v>
      </c>
      <c r="Y1830" s="6">
        <v>20.13</v>
      </c>
      <c r="Z1830" s="47">
        <v>1600</v>
      </c>
      <c r="AA1830" s="72" t="s">
        <v>5152</v>
      </c>
      <c r="AB1830" s="71" t="s">
        <v>2850</v>
      </c>
      <c r="AC1830" s="47" t="s">
        <v>9594</v>
      </c>
      <c r="AD1830" s="2" t="s">
        <v>1581</v>
      </c>
      <c r="AE1830" s="46" t="s">
        <v>8503</v>
      </c>
      <c r="AF1830" s="82">
        <v>22</v>
      </c>
      <c r="AG1830" s="80" t="s">
        <v>85</v>
      </c>
      <c r="AH1830" s="2" t="s">
        <v>85</v>
      </c>
      <c r="AI1830" s="2" t="s">
        <v>2859</v>
      </c>
      <c r="AJ1830" s="2" t="s">
        <v>85</v>
      </c>
      <c r="AK1830" s="9" t="s">
        <v>85</v>
      </c>
      <c r="AL1830" s="74" t="s">
        <v>237</v>
      </c>
      <c r="AM1830" s="74" t="s">
        <v>85</v>
      </c>
      <c r="AN1830" s="38" t="s">
        <v>85</v>
      </c>
      <c r="AO1830" s="74" t="s">
        <v>85</v>
      </c>
      <c r="AP1830" s="74">
        <v>14.1</v>
      </c>
      <c r="AQ1830" s="74">
        <v>60</v>
      </c>
      <c r="AR1830" s="74">
        <v>190</v>
      </c>
      <c r="AS1830" s="25">
        <v>0</v>
      </c>
      <c r="AT1830" s="25">
        <v>4</v>
      </c>
      <c r="AU1830" s="25">
        <v>9</v>
      </c>
      <c r="AV1830" s="25">
        <v>12</v>
      </c>
      <c r="AW1830" s="25">
        <v>181</v>
      </c>
      <c r="AX1830" s="25">
        <v>173</v>
      </c>
      <c r="AY1830" s="77">
        <v>100</v>
      </c>
      <c r="AZ1830" s="49">
        <v>24.5</v>
      </c>
      <c r="BA1830" s="49">
        <v>46.5</v>
      </c>
      <c r="BB1830" s="49">
        <v>45</v>
      </c>
      <c r="BC1830" s="48">
        <v>1.77</v>
      </c>
      <c r="BD1830" s="3" t="s">
        <v>3189</v>
      </c>
      <c r="BE1830" s="412">
        <v>99</v>
      </c>
      <c r="BF1830" s="3" t="s">
        <v>1479</v>
      </c>
      <c r="BG1830" s="412">
        <v>11</v>
      </c>
      <c r="BH1830" s="70">
        <v>24</v>
      </c>
      <c r="BI1830" s="50">
        <v>17.8740157480315</v>
      </c>
      <c r="BJ1830" s="50">
        <v>17.8740157480315</v>
      </c>
      <c r="BK1830" s="50">
        <v>9.8425196850393704</v>
      </c>
      <c r="BL1830" s="357">
        <v>5.1529000000000012E-2</v>
      </c>
      <c r="BM1830" s="5">
        <v>48</v>
      </c>
      <c r="BN1830" s="107" t="s">
        <v>3771</v>
      </c>
      <c r="BO1830" s="46" t="s">
        <v>3891</v>
      </c>
      <c r="BP1830" s="74" t="s">
        <v>3907</v>
      </c>
      <c r="BQ1830" s="44" t="s">
        <v>4615</v>
      </c>
      <c r="BR1830" s="44" t="s">
        <v>3932</v>
      </c>
      <c r="BS1830" s="74" t="s">
        <v>5167</v>
      </c>
      <c r="BT1830" s="74" t="s">
        <v>5168</v>
      </c>
      <c r="BU1830" s="74" t="s">
        <v>4616</v>
      </c>
      <c r="BV1830" s="74" t="s">
        <v>5169</v>
      </c>
      <c r="BW1830" s="74"/>
      <c r="BX1830" s="74"/>
      <c r="BY1830" s="74"/>
      <c r="BZ1830" s="300" t="s">
        <v>6433</v>
      </c>
      <c r="CA1830" s="356" t="s">
        <v>8254</v>
      </c>
      <c r="CB1830" s="300" t="s">
        <v>6435</v>
      </c>
      <c r="CC1830" s="356" t="s">
        <v>8255</v>
      </c>
      <c r="CD1830" s="615" t="str">
        <f t="shared" si="200"/>
        <v>DISCONTINUED - MR401 UTV Beadlock, 15x7, 4+3/+13mm Offset, 4x136, 106mm Centerbore, Titanium - Matte Black Ring, w/ BH-H24100</v>
      </c>
      <c r="CE1830" s="74" t="s">
        <v>3719</v>
      </c>
      <c r="CF1830" s="74" t="s">
        <v>3720</v>
      </c>
      <c r="CG1830" s="74" t="s">
        <v>1055</v>
      </c>
    </row>
    <row r="1831" spans="1:85" s="36" customFormat="1" ht="15" customHeight="1">
      <c r="A1831" s="571">
        <f t="shared" si="202"/>
        <v>1828</v>
      </c>
      <c r="B1831" s="4" t="s">
        <v>84</v>
      </c>
      <c r="C1831" s="92" t="s">
        <v>1055</v>
      </c>
      <c r="D1831" s="3" t="s">
        <v>1113</v>
      </c>
      <c r="E1831" s="84" t="s">
        <v>11018</v>
      </c>
      <c r="F1831" s="84" t="s">
        <v>11018</v>
      </c>
      <c r="G1831" s="83" t="s">
        <v>1095</v>
      </c>
      <c r="H1831" s="83"/>
      <c r="I1831" s="72" t="s">
        <v>4457</v>
      </c>
      <c r="J1831" s="305">
        <v>44159</v>
      </c>
      <c r="K1831" s="635">
        <v>46223</v>
      </c>
      <c r="L1831" s="282" t="s">
        <v>1239</v>
      </c>
      <c r="M1831" s="328">
        <v>366</v>
      </c>
      <c r="N1831" s="85" t="s">
        <v>5844</v>
      </c>
      <c r="O1831" s="409"/>
      <c r="P1831" s="5">
        <v>15</v>
      </c>
      <c r="Q1831" s="70">
        <v>7</v>
      </c>
      <c r="R1831" s="92" t="s">
        <v>1682</v>
      </c>
      <c r="S1831" s="5">
        <v>4</v>
      </c>
      <c r="T1831" s="5">
        <v>136</v>
      </c>
      <c r="U1831" s="3">
        <v>38</v>
      </c>
      <c r="V1831" s="17">
        <v>5.3</v>
      </c>
      <c r="W1831" s="5" t="s">
        <v>166</v>
      </c>
      <c r="X1831" s="26">
        <v>106</v>
      </c>
      <c r="Y1831" s="76">
        <v>20.32</v>
      </c>
      <c r="Z1831" s="47">
        <v>1600</v>
      </c>
      <c r="AA1831" s="72" t="s">
        <v>5152</v>
      </c>
      <c r="AB1831" s="71" t="s">
        <v>2850</v>
      </c>
      <c r="AC1831" s="47" t="s">
        <v>9858</v>
      </c>
      <c r="AD1831" s="2" t="s">
        <v>1581</v>
      </c>
      <c r="AE1831" s="46" t="s">
        <v>8503</v>
      </c>
      <c r="AF1831" s="82">
        <v>22</v>
      </c>
      <c r="AG1831" s="80" t="s">
        <v>85</v>
      </c>
      <c r="AH1831" s="2" t="s">
        <v>85</v>
      </c>
      <c r="AI1831" s="2" t="s">
        <v>2859</v>
      </c>
      <c r="AJ1831" s="2" t="s">
        <v>85</v>
      </c>
      <c r="AK1831" s="9" t="s">
        <v>85</v>
      </c>
      <c r="AL1831" s="74" t="s">
        <v>237</v>
      </c>
      <c r="AM1831" s="74" t="s">
        <v>85</v>
      </c>
      <c r="AN1831" s="38" t="s">
        <v>85</v>
      </c>
      <c r="AO1831" s="74" t="s">
        <v>85</v>
      </c>
      <c r="AP1831" s="74">
        <v>14.1</v>
      </c>
      <c r="AQ1831" s="74">
        <v>60</v>
      </c>
      <c r="AR1831" s="74">
        <v>190</v>
      </c>
      <c r="AS1831" s="25">
        <v>5</v>
      </c>
      <c r="AT1831" s="25">
        <v>6.8</v>
      </c>
      <c r="AU1831" s="25">
        <v>8.5</v>
      </c>
      <c r="AV1831" s="25">
        <v>8.1999999999999993</v>
      </c>
      <c r="AW1831" s="25">
        <v>179</v>
      </c>
      <c r="AX1831" s="25">
        <v>168</v>
      </c>
      <c r="AY1831" s="77">
        <v>100</v>
      </c>
      <c r="AZ1831" s="49">
        <v>24.5</v>
      </c>
      <c r="BA1831" s="49">
        <v>46.5</v>
      </c>
      <c r="BB1831" s="49">
        <v>20</v>
      </c>
      <c r="BC1831" s="48">
        <v>0.79</v>
      </c>
      <c r="BD1831" s="3" t="s">
        <v>3189</v>
      </c>
      <c r="BE1831" s="412">
        <v>99</v>
      </c>
      <c r="BF1831" s="3" t="s">
        <v>1479</v>
      </c>
      <c r="BG1831" s="412">
        <v>11</v>
      </c>
      <c r="BH1831" s="70">
        <v>25</v>
      </c>
      <c r="BI1831" s="50">
        <v>17.8740157480315</v>
      </c>
      <c r="BJ1831" s="50">
        <v>17.8740157480315</v>
      </c>
      <c r="BK1831" s="50">
        <v>9.8425196850393704</v>
      </c>
      <c r="BL1831" s="357">
        <v>5.1529000000000012E-2</v>
      </c>
      <c r="BM1831" s="5">
        <v>48</v>
      </c>
      <c r="BN1831" s="107" t="s">
        <v>3771</v>
      </c>
      <c r="BO1831" s="46" t="s">
        <v>3891</v>
      </c>
      <c r="BP1831" s="74" t="s">
        <v>3907</v>
      </c>
      <c r="BQ1831" s="44" t="s">
        <v>4615</v>
      </c>
      <c r="BR1831" s="44" t="s">
        <v>3932</v>
      </c>
      <c r="BS1831" s="74" t="s">
        <v>5167</v>
      </c>
      <c r="BT1831" s="74" t="s">
        <v>5168</v>
      </c>
      <c r="BU1831" s="74" t="s">
        <v>4616</v>
      </c>
      <c r="BV1831" s="74" t="s">
        <v>5169</v>
      </c>
      <c r="BW1831" s="74"/>
      <c r="BX1831" s="74"/>
      <c r="BY1831" s="74"/>
      <c r="BZ1831" s="300" t="s">
        <v>6433</v>
      </c>
      <c r="CA1831" s="356" t="s">
        <v>8254</v>
      </c>
      <c r="CB1831" s="300" t="s">
        <v>6435</v>
      </c>
      <c r="CC1831" s="356" t="s">
        <v>8255</v>
      </c>
      <c r="CD1831" s="615" t="str">
        <f t="shared" si="200"/>
        <v>DISCONTINUED - MR401 UTV Beadlock, 15x7, 5+2/+38mm Offset, 4x136, 106mm Centerbore, Titanium - Matte Black Ring, w/ BH-H24100</v>
      </c>
      <c r="CE1831" s="74" t="s">
        <v>3719</v>
      </c>
      <c r="CF1831" s="74" t="s">
        <v>3720</v>
      </c>
      <c r="CG1831" s="74" t="s">
        <v>1055</v>
      </c>
    </row>
    <row r="1832" spans="1:85" s="36" customFormat="1" ht="15" customHeight="1">
      <c r="A1832" s="571">
        <f t="shared" si="202"/>
        <v>1829</v>
      </c>
      <c r="B1832" s="4" t="s">
        <v>84</v>
      </c>
      <c r="C1832" s="92" t="s">
        <v>1055</v>
      </c>
      <c r="D1832" s="5" t="s">
        <v>5415</v>
      </c>
      <c r="E1832" s="84" t="s">
        <v>11019</v>
      </c>
      <c r="F1832" s="84" t="s">
        <v>11019</v>
      </c>
      <c r="G1832" s="83"/>
      <c r="H1832" s="83"/>
      <c r="I1832" s="72" t="s">
        <v>4899</v>
      </c>
      <c r="J1832" s="305">
        <v>44351</v>
      </c>
      <c r="K1832" s="635">
        <v>46223</v>
      </c>
      <c r="L1832" s="282" t="s">
        <v>1239</v>
      </c>
      <c r="M1832" s="328">
        <v>219</v>
      </c>
      <c r="N1832" s="85" t="s">
        <v>5844</v>
      </c>
      <c r="O1832" s="409"/>
      <c r="P1832" s="5">
        <v>14</v>
      </c>
      <c r="Q1832" s="70">
        <v>6</v>
      </c>
      <c r="R1832" s="92" t="s">
        <v>1682</v>
      </c>
      <c r="S1832" s="5">
        <v>4</v>
      </c>
      <c r="T1832" s="5">
        <v>136</v>
      </c>
      <c r="U1832" s="5">
        <v>38</v>
      </c>
      <c r="V1832" s="17">
        <v>5</v>
      </c>
      <c r="W1832" s="5" t="s">
        <v>2038</v>
      </c>
      <c r="X1832" s="17">
        <v>100</v>
      </c>
      <c r="Y1832" s="70">
        <v>15.69</v>
      </c>
      <c r="Z1832" s="47">
        <v>1600</v>
      </c>
      <c r="AA1832" s="72" t="s">
        <v>2165</v>
      </c>
      <c r="AB1832" s="72" t="s">
        <v>2845</v>
      </c>
      <c r="AC1832" s="47" t="s">
        <v>9930</v>
      </c>
      <c r="AD1832" s="2" t="s">
        <v>85</v>
      </c>
      <c r="AE1832" s="46" t="s">
        <v>8675</v>
      </c>
      <c r="AF1832" s="82" t="s">
        <v>85</v>
      </c>
      <c r="AG1832" s="2" t="s">
        <v>85</v>
      </c>
      <c r="AH1832" s="2" t="s">
        <v>85</v>
      </c>
      <c r="AI1832" s="73" t="s">
        <v>85</v>
      </c>
      <c r="AJ1832" s="2" t="s">
        <v>85</v>
      </c>
      <c r="AK1832" s="9" t="s">
        <v>85</v>
      </c>
      <c r="AL1832" s="74" t="s">
        <v>237</v>
      </c>
      <c r="AM1832" s="74" t="s">
        <v>85</v>
      </c>
      <c r="AN1832" s="38" t="s">
        <v>85</v>
      </c>
      <c r="AO1832" s="74" t="s">
        <v>85</v>
      </c>
      <c r="AP1832" s="74">
        <v>14.1</v>
      </c>
      <c r="AQ1832" s="74">
        <v>60</v>
      </c>
      <c r="AR1832" s="74">
        <v>200</v>
      </c>
      <c r="AS1832" s="25">
        <v>0</v>
      </c>
      <c r="AT1832" s="25">
        <v>0</v>
      </c>
      <c r="AU1832" s="25">
        <v>22</v>
      </c>
      <c r="AV1832" s="25">
        <v>0</v>
      </c>
      <c r="AW1832" s="25">
        <v>164.7</v>
      </c>
      <c r="AX1832" s="25">
        <v>152.80000000000001</v>
      </c>
      <c r="AY1832" s="77" t="s">
        <v>85</v>
      </c>
      <c r="AZ1832" s="49" t="s">
        <v>85</v>
      </c>
      <c r="BA1832" s="49" t="s">
        <v>85</v>
      </c>
      <c r="BB1832" s="49">
        <v>0</v>
      </c>
      <c r="BC1832" s="48">
        <v>0</v>
      </c>
      <c r="BD1832" s="3" t="s">
        <v>85</v>
      </c>
      <c r="BE1832" s="412" t="s">
        <v>85</v>
      </c>
      <c r="BF1832" s="3" t="s">
        <v>85</v>
      </c>
      <c r="BG1832" s="412" t="s">
        <v>85</v>
      </c>
      <c r="BH1832" s="70">
        <v>19</v>
      </c>
      <c r="BI1832" s="50">
        <v>16.8503937007874</v>
      </c>
      <c r="BJ1832" s="50">
        <v>16.8503937007874</v>
      </c>
      <c r="BK1832" s="50">
        <v>9.0944881889763796</v>
      </c>
      <c r="BL1832" s="357">
        <v>4.231550399999999E-2</v>
      </c>
      <c r="BM1832" s="5">
        <v>48</v>
      </c>
      <c r="BN1832" s="107" t="s">
        <v>3771</v>
      </c>
      <c r="BO1832" s="46" t="s">
        <v>3891</v>
      </c>
      <c r="BP1832" s="74" t="s">
        <v>4730</v>
      </c>
      <c r="BQ1832" s="74" t="s">
        <v>3907</v>
      </c>
      <c r="BR1832" s="74" t="s">
        <v>5161</v>
      </c>
      <c r="BS1832" s="74" t="s">
        <v>2734</v>
      </c>
      <c r="BT1832" s="74" t="s">
        <v>4116</v>
      </c>
      <c r="BU1832" s="74"/>
      <c r="BV1832" s="74"/>
      <c r="BW1832" s="74"/>
      <c r="BX1832" s="74"/>
      <c r="BY1832" s="74"/>
      <c r="BZ1832" s="300" t="s">
        <v>6402</v>
      </c>
      <c r="CA1832" s="356" t="s">
        <v>7404</v>
      </c>
      <c r="CB1832" s="300" t="s">
        <v>6403</v>
      </c>
      <c r="CC1832" s="356" t="s">
        <v>7405</v>
      </c>
      <c r="CD1832" s="615" t="str">
        <f t="shared" si="200"/>
        <v>DISCONTINUED - MR407 Bead Grip, 14x6, 5+1/+38mm Offset, 4x136, 100mm Centerbore, Matte Black</v>
      </c>
      <c r="CE1832" s="74" t="s">
        <v>3719</v>
      </c>
      <c r="CF1832" s="74" t="s">
        <v>3720</v>
      </c>
      <c r="CG1832" s="74" t="s">
        <v>1055</v>
      </c>
    </row>
    <row r="1833" spans="1:85" s="36" customFormat="1" ht="15" customHeight="1">
      <c r="A1833" s="571">
        <f t="shared" si="202"/>
        <v>1830</v>
      </c>
      <c r="B1833" s="4" t="s">
        <v>84</v>
      </c>
      <c r="C1833" s="92" t="s">
        <v>1055</v>
      </c>
      <c r="D1833" s="5" t="s">
        <v>5416</v>
      </c>
      <c r="E1833" s="84" t="s">
        <v>11020</v>
      </c>
      <c r="F1833" s="84" t="s">
        <v>11020</v>
      </c>
      <c r="G1833" s="83"/>
      <c r="H1833" s="83"/>
      <c r="I1833" s="72" t="s">
        <v>2607</v>
      </c>
      <c r="J1833" s="305">
        <v>43418.679560185185</v>
      </c>
      <c r="K1833" s="635">
        <v>46223</v>
      </c>
      <c r="L1833" s="282" t="s">
        <v>1239</v>
      </c>
      <c r="M1833" s="328">
        <v>219</v>
      </c>
      <c r="N1833" s="85" t="s">
        <v>5844</v>
      </c>
      <c r="O1833" s="409"/>
      <c r="P1833" s="5">
        <v>14</v>
      </c>
      <c r="Q1833" s="70">
        <v>7</v>
      </c>
      <c r="R1833" s="92" t="s">
        <v>1683</v>
      </c>
      <c r="S1833" s="5">
        <v>4</v>
      </c>
      <c r="T1833" s="5">
        <v>156</v>
      </c>
      <c r="U1833" s="5">
        <v>38</v>
      </c>
      <c r="V1833" s="17">
        <v>5.5</v>
      </c>
      <c r="W1833" s="5" t="s">
        <v>166</v>
      </c>
      <c r="X1833" s="17">
        <v>132</v>
      </c>
      <c r="Y1833" s="8">
        <v>13.93</v>
      </c>
      <c r="Z1833" s="47">
        <v>1600</v>
      </c>
      <c r="AA1833" s="72" t="s">
        <v>2165</v>
      </c>
      <c r="AB1833" s="72" t="s">
        <v>2845</v>
      </c>
      <c r="AC1833" s="47" t="s">
        <v>9774</v>
      </c>
      <c r="AD1833" s="2" t="s">
        <v>3942</v>
      </c>
      <c r="AE1833" s="46" t="s">
        <v>8501</v>
      </c>
      <c r="AF1833" s="82">
        <v>22</v>
      </c>
      <c r="AG1833" s="80" t="s">
        <v>85</v>
      </c>
      <c r="AH1833" s="80" t="s">
        <v>85</v>
      </c>
      <c r="AI1833" s="73" t="s">
        <v>85</v>
      </c>
      <c r="AJ1833" s="2" t="s">
        <v>85</v>
      </c>
      <c r="AK1833" s="9" t="s">
        <v>85</v>
      </c>
      <c r="AL1833" s="74" t="s">
        <v>237</v>
      </c>
      <c r="AM1833" s="74" t="s">
        <v>85</v>
      </c>
      <c r="AN1833" s="38" t="s">
        <v>85</v>
      </c>
      <c r="AO1833" s="74" t="s">
        <v>85</v>
      </c>
      <c r="AP1833" s="74">
        <v>14.1</v>
      </c>
      <c r="AQ1833" s="74">
        <v>60</v>
      </c>
      <c r="AR1833" s="74">
        <v>180</v>
      </c>
      <c r="AS1833" s="25">
        <v>0</v>
      </c>
      <c r="AT1833" s="25">
        <v>7.6</v>
      </c>
      <c r="AU1833" s="25">
        <v>10.5</v>
      </c>
      <c r="AV1833" s="25">
        <v>0</v>
      </c>
      <c r="AW1833" s="25">
        <v>163</v>
      </c>
      <c r="AX1833" s="25">
        <v>156</v>
      </c>
      <c r="AY1833" s="77">
        <v>115</v>
      </c>
      <c r="AZ1833" s="49">
        <v>39</v>
      </c>
      <c r="BA1833" s="49">
        <v>39</v>
      </c>
      <c r="BB1833" s="49">
        <v>33</v>
      </c>
      <c r="BC1833" s="48">
        <v>1.3</v>
      </c>
      <c r="BD1833" s="3" t="s">
        <v>85</v>
      </c>
      <c r="BE1833" s="412" t="s">
        <v>85</v>
      </c>
      <c r="BF1833" s="3" t="s">
        <v>85</v>
      </c>
      <c r="BG1833" s="412" t="s">
        <v>85</v>
      </c>
      <c r="BH1833" s="70">
        <v>18</v>
      </c>
      <c r="BI1833" s="50">
        <v>16.8503937007874</v>
      </c>
      <c r="BJ1833" s="50">
        <v>16.8503937007874</v>
      </c>
      <c r="BK1833" s="50">
        <v>9.8425196850393704</v>
      </c>
      <c r="BL1833" s="357">
        <v>4.5795999999999983E-2</v>
      </c>
      <c r="BM1833" s="5">
        <v>48</v>
      </c>
      <c r="BN1833" s="107" t="s">
        <v>3771</v>
      </c>
      <c r="BO1833" s="46" t="s">
        <v>3891</v>
      </c>
      <c r="BP1833" s="74" t="s">
        <v>4730</v>
      </c>
      <c r="BQ1833" s="74" t="s">
        <v>3907</v>
      </c>
      <c r="BR1833" s="74" t="s">
        <v>5142</v>
      </c>
      <c r="BS1833" s="74" t="s">
        <v>2734</v>
      </c>
      <c r="BT1833" s="74" t="s">
        <v>5140</v>
      </c>
      <c r="BU1833" s="74" t="s">
        <v>5141</v>
      </c>
      <c r="BV1833" s="74"/>
      <c r="BW1833" s="74"/>
      <c r="BX1833" s="74"/>
      <c r="BY1833" s="74"/>
      <c r="BZ1833" s="300" t="s">
        <v>6404</v>
      </c>
      <c r="CA1833" s="356" t="s">
        <v>7346</v>
      </c>
      <c r="CB1833" s="300" t="s">
        <v>6408</v>
      </c>
      <c r="CC1833" s="356" t="s">
        <v>7347</v>
      </c>
      <c r="CD1833" s="615" t="str">
        <f t="shared" si="200"/>
        <v>DISCONTINUED - MR409 Bead Grip, 14x7, 5+2/+38mm Offset, 4x156, 132mm Centerbore, Matte Black</v>
      </c>
      <c r="CE1833" s="74" t="s">
        <v>3719</v>
      </c>
      <c r="CF1833" s="74" t="s">
        <v>3720</v>
      </c>
      <c r="CG1833" s="74" t="s">
        <v>1055</v>
      </c>
    </row>
    <row r="1834" spans="1:85" s="36" customFormat="1" ht="15" customHeight="1">
      <c r="A1834" s="571">
        <f t="shared" si="202"/>
        <v>1831</v>
      </c>
      <c r="B1834" s="4" t="s">
        <v>84</v>
      </c>
      <c r="C1834" s="92" t="s">
        <v>1055</v>
      </c>
      <c r="D1834" s="5" t="s">
        <v>5416</v>
      </c>
      <c r="E1834" s="84" t="s">
        <v>11021</v>
      </c>
      <c r="F1834" s="84" t="s">
        <v>11021</v>
      </c>
      <c r="G1834" s="83"/>
      <c r="H1834" s="83"/>
      <c r="I1834" s="72" t="s">
        <v>6548</v>
      </c>
      <c r="J1834" s="305">
        <v>45062.526397731483</v>
      </c>
      <c r="K1834" s="635">
        <v>46223</v>
      </c>
      <c r="L1834" s="282" t="s">
        <v>1239</v>
      </c>
      <c r="M1834" s="328">
        <v>230</v>
      </c>
      <c r="N1834" s="85" t="s">
        <v>5844</v>
      </c>
      <c r="O1834" s="409"/>
      <c r="P1834" s="5">
        <v>15</v>
      </c>
      <c r="Q1834" s="70">
        <v>7</v>
      </c>
      <c r="R1834" s="92" t="s">
        <v>1756</v>
      </c>
      <c r="S1834" s="5">
        <v>5</v>
      </c>
      <c r="T1834" s="5">
        <v>4.5</v>
      </c>
      <c r="U1834" s="5">
        <v>38</v>
      </c>
      <c r="V1834" s="17">
        <v>5.5</v>
      </c>
      <c r="W1834" s="5" t="s">
        <v>166</v>
      </c>
      <c r="X1834" s="17">
        <v>72</v>
      </c>
      <c r="Y1834" s="8">
        <v>16.420000000000002</v>
      </c>
      <c r="Z1834" s="47">
        <v>1600</v>
      </c>
      <c r="AA1834" s="72" t="s">
        <v>2165</v>
      </c>
      <c r="AB1834" s="72" t="s">
        <v>2845</v>
      </c>
      <c r="AC1834" s="47" t="s">
        <v>10840</v>
      </c>
      <c r="AD1834" s="2" t="s">
        <v>6543</v>
      </c>
      <c r="AE1834" s="46" t="s">
        <v>8501</v>
      </c>
      <c r="AF1834" s="82">
        <v>22</v>
      </c>
      <c r="AG1834" s="80" t="s">
        <v>85</v>
      </c>
      <c r="AH1834" s="80" t="s">
        <v>85</v>
      </c>
      <c r="AI1834" s="73" t="s">
        <v>85</v>
      </c>
      <c r="AJ1834" s="2" t="s">
        <v>85</v>
      </c>
      <c r="AK1834" s="9" t="s">
        <v>85</v>
      </c>
      <c r="AL1834" s="74" t="s">
        <v>237</v>
      </c>
      <c r="AM1834" s="74" t="s">
        <v>85</v>
      </c>
      <c r="AN1834" s="38" t="s">
        <v>85</v>
      </c>
      <c r="AO1834" s="74" t="s">
        <v>85</v>
      </c>
      <c r="AP1834" s="74">
        <v>14.1</v>
      </c>
      <c r="AQ1834" s="74">
        <v>60</v>
      </c>
      <c r="AR1834" s="74">
        <v>180</v>
      </c>
      <c r="AS1834" s="25">
        <v>0</v>
      </c>
      <c r="AT1834" s="25">
        <v>8.1</v>
      </c>
      <c r="AU1834" s="25">
        <v>14.7</v>
      </c>
      <c r="AV1834" s="25">
        <v>7</v>
      </c>
      <c r="AW1834" s="25">
        <v>168</v>
      </c>
      <c r="AX1834" s="25">
        <v>166</v>
      </c>
      <c r="AY1834" s="77">
        <v>68.5</v>
      </c>
      <c r="AZ1834" s="49">
        <v>31.6</v>
      </c>
      <c r="BA1834" s="49">
        <v>43</v>
      </c>
      <c r="BB1834" s="49">
        <v>58</v>
      </c>
      <c r="BC1834" s="48">
        <v>2.2799999999999998</v>
      </c>
      <c r="BD1834" s="3" t="s">
        <v>85</v>
      </c>
      <c r="BE1834" s="412" t="s">
        <v>85</v>
      </c>
      <c r="BF1834" s="3" t="s">
        <v>85</v>
      </c>
      <c r="BG1834" s="412" t="s">
        <v>85</v>
      </c>
      <c r="BH1834" s="70">
        <v>21</v>
      </c>
      <c r="BI1834" s="50">
        <v>17.8740157480315</v>
      </c>
      <c r="BJ1834" s="50">
        <v>17.8740157480315</v>
      </c>
      <c r="BK1834" s="50">
        <v>9.8425196850393704</v>
      </c>
      <c r="BL1834" s="357">
        <v>5.1529000000000012E-2</v>
      </c>
      <c r="BM1834" s="5">
        <v>48</v>
      </c>
      <c r="BN1834" s="107" t="s">
        <v>3771</v>
      </c>
      <c r="BO1834" s="46" t="s">
        <v>3891</v>
      </c>
      <c r="BP1834" s="74" t="s">
        <v>4730</v>
      </c>
      <c r="BQ1834" s="74" t="s">
        <v>3907</v>
      </c>
      <c r="BR1834" s="74" t="s">
        <v>5142</v>
      </c>
      <c r="BS1834" s="74" t="s">
        <v>2734</v>
      </c>
      <c r="BT1834" s="74" t="s">
        <v>5140</v>
      </c>
      <c r="BU1834" s="74" t="s">
        <v>5141</v>
      </c>
      <c r="BV1834" s="74"/>
      <c r="BW1834" s="74"/>
      <c r="BX1834" s="74"/>
      <c r="BY1834" s="74"/>
      <c r="BZ1834" s="300"/>
      <c r="CA1834" s="356"/>
      <c r="CB1834" s="300"/>
      <c r="CC1834" s="356"/>
      <c r="CD1834" s="615" t="str">
        <f t="shared" si="200"/>
        <v>DISCONTINUED - MR409 Bead Grip, 15x7, 5+2/+38mm Offset, 5x4.5, 72mm Centerbore, Matte Black</v>
      </c>
      <c r="CE1834" s="74" t="s">
        <v>3719</v>
      </c>
      <c r="CF1834" s="74" t="s">
        <v>3720</v>
      </c>
      <c r="CG1834" s="74" t="s">
        <v>1055</v>
      </c>
    </row>
    <row r="1835" spans="1:85" s="36" customFormat="1" ht="15" customHeight="1">
      <c r="A1835" s="571">
        <f t="shared" si="202"/>
        <v>1832</v>
      </c>
      <c r="B1835" s="92" t="s">
        <v>84</v>
      </c>
      <c r="C1835" s="92" t="s">
        <v>1056</v>
      </c>
      <c r="D1835" s="3" t="s">
        <v>1074</v>
      </c>
      <c r="E1835" s="84" t="s">
        <v>11022</v>
      </c>
      <c r="F1835" s="84" t="s">
        <v>11022</v>
      </c>
      <c r="G1835" s="83" t="s">
        <v>1095</v>
      </c>
      <c r="H1835" s="83"/>
      <c r="I1835" s="71" t="s">
        <v>851</v>
      </c>
      <c r="J1835" s="305">
        <v>41275</v>
      </c>
      <c r="K1835" s="635">
        <v>46223</v>
      </c>
      <c r="L1835" s="282" t="s">
        <v>1239</v>
      </c>
      <c r="M1835" s="328">
        <v>551</v>
      </c>
      <c r="N1835" s="85" t="s">
        <v>5844</v>
      </c>
      <c r="O1835" s="409"/>
      <c r="P1835" s="3">
        <v>17</v>
      </c>
      <c r="Q1835" s="8">
        <v>9</v>
      </c>
      <c r="R1835" s="92" t="s">
        <v>1089</v>
      </c>
      <c r="S1835" s="3">
        <v>6</v>
      </c>
      <c r="T1835" s="3">
        <v>5.5</v>
      </c>
      <c r="U1835" s="3">
        <v>-38</v>
      </c>
      <c r="V1835" s="16">
        <v>3.5</v>
      </c>
      <c r="W1835" s="93" t="s">
        <v>85</v>
      </c>
      <c r="X1835" s="16">
        <v>108</v>
      </c>
      <c r="Y1835" s="8">
        <v>34.43</v>
      </c>
      <c r="Z1835" s="47">
        <v>3600</v>
      </c>
      <c r="AA1835" s="72" t="s">
        <v>5148</v>
      </c>
      <c r="AB1835" s="71" t="s">
        <v>2848</v>
      </c>
      <c r="AC1835" s="47" t="s">
        <v>11023</v>
      </c>
      <c r="AD1835" s="73" t="s">
        <v>1556</v>
      </c>
      <c r="AE1835" s="46" t="s">
        <v>8503</v>
      </c>
      <c r="AF1835" s="82">
        <v>33</v>
      </c>
      <c r="AG1835" s="80" t="s">
        <v>85</v>
      </c>
      <c r="AH1835" s="73" t="s">
        <v>85</v>
      </c>
      <c r="AI1835" s="92" t="s">
        <v>2859</v>
      </c>
      <c r="AJ1835" s="2" t="s">
        <v>85</v>
      </c>
      <c r="AK1835" s="9" t="s">
        <v>85</v>
      </c>
      <c r="AL1835" s="74" t="s">
        <v>237</v>
      </c>
      <c r="AM1835" s="74" t="s">
        <v>85</v>
      </c>
      <c r="AN1835" s="38" t="s">
        <v>85</v>
      </c>
      <c r="AO1835" s="2" t="s">
        <v>85</v>
      </c>
      <c r="AP1835" s="74">
        <v>16</v>
      </c>
      <c r="AQ1835" s="74">
        <v>60</v>
      </c>
      <c r="AR1835" s="74">
        <v>170</v>
      </c>
      <c r="AS1835" s="34">
        <v>8</v>
      </c>
      <c r="AT1835" s="34">
        <v>25</v>
      </c>
      <c r="AU1835" s="34">
        <v>53</v>
      </c>
      <c r="AV1835" s="34">
        <v>65</v>
      </c>
      <c r="AW1835" s="34">
        <v>209</v>
      </c>
      <c r="AX1835" s="34">
        <v>204</v>
      </c>
      <c r="AY1835" s="93">
        <v>107</v>
      </c>
      <c r="AZ1835" s="49">
        <v>41</v>
      </c>
      <c r="BA1835" s="49">
        <v>74</v>
      </c>
      <c r="BB1835" s="49">
        <v>45</v>
      </c>
      <c r="BC1835" s="48">
        <v>1.77</v>
      </c>
      <c r="BD1835" s="3" t="s">
        <v>3194</v>
      </c>
      <c r="BE1835" s="412">
        <v>149</v>
      </c>
      <c r="BF1835" s="3" t="s">
        <v>1480</v>
      </c>
      <c r="BG1835" s="412">
        <v>11</v>
      </c>
      <c r="BH1835" s="70">
        <v>40</v>
      </c>
      <c r="BI1835" s="50">
        <v>20.4724409448819</v>
      </c>
      <c r="BJ1835" s="50">
        <v>20.4724409448819</v>
      </c>
      <c r="BK1835" s="50">
        <v>12.4409448818898</v>
      </c>
      <c r="BL1835" s="357">
        <v>8.5446400000000311E-2</v>
      </c>
      <c r="BM1835" s="73">
        <v>36</v>
      </c>
      <c r="BN1835" s="107" t="s">
        <v>3771</v>
      </c>
      <c r="BO1835" s="46" t="s">
        <v>3891</v>
      </c>
      <c r="BP1835" s="74" t="s">
        <v>3907</v>
      </c>
      <c r="BQ1835" s="74" t="s">
        <v>4615</v>
      </c>
      <c r="BR1835" s="74" t="s">
        <v>5168</v>
      </c>
      <c r="BS1835" s="74" t="s">
        <v>3932</v>
      </c>
      <c r="BT1835" s="74" t="s">
        <v>4616</v>
      </c>
      <c r="BU1835" s="74" t="s">
        <v>5032</v>
      </c>
      <c r="BV1835" s="74" t="s">
        <v>4451</v>
      </c>
      <c r="BW1835" s="74" t="s">
        <v>4101</v>
      </c>
      <c r="BX1835" s="74"/>
      <c r="BY1835" s="74"/>
      <c r="BZ1835" s="300"/>
      <c r="CA1835" s="356"/>
      <c r="CB1835" s="312"/>
      <c r="CC1835" s="356"/>
      <c r="CD1835" s="615" t="str">
        <f t="shared" si="200"/>
        <v>DISCONTINUED - MR105 Beadlock, 17x9, -38mm Offset, 6x5.5, 108mm Centerbore, Machined - Matte Black Ring, w/ BH-H24125</v>
      </c>
      <c r="CE1835" s="74" t="s">
        <v>3719</v>
      </c>
      <c r="CF1835" s="74" t="s">
        <v>3720</v>
      </c>
      <c r="CG1835" s="74" t="s">
        <v>1056</v>
      </c>
    </row>
    <row r="1836" spans="1:85" s="36" customFormat="1" ht="15" customHeight="1">
      <c r="A1836" s="571">
        <f t="shared" si="202"/>
        <v>1833</v>
      </c>
      <c r="B1836" s="13" t="s">
        <v>84</v>
      </c>
      <c r="C1836" s="97" t="s">
        <v>1247</v>
      </c>
      <c r="D1836" s="75" t="s">
        <v>6665</v>
      </c>
      <c r="E1836" s="84" t="s">
        <v>11024</v>
      </c>
      <c r="F1836" s="84" t="s">
        <v>11024</v>
      </c>
      <c r="G1836" s="83"/>
      <c r="H1836" s="83"/>
      <c r="I1836" s="72" t="s">
        <v>6696</v>
      </c>
      <c r="J1836" s="102">
        <v>45188.393750000003</v>
      </c>
      <c r="K1836" s="635">
        <v>46223</v>
      </c>
      <c r="L1836" s="282" t="s">
        <v>1239</v>
      </c>
      <c r="M1836" s="328">
        <v>366</v>
      </c>
      <c r="N1836" s="85" t="s">
        <v>5844</v>
      </c>
      <c r="O1836" s="409"/>
      <c r="P1836" s="75">
        <v>17</v>
      </c>
      <c r="Q1836" s="8">
        <v>8.5</v>
      </c>
      <c r="R1836" s="92" t="s">
        <v>1697</v>
      </c>
      <c r="S1836" s="75">
        <v>6</v>
      </c>
      <c r="T1836" s="75">
        <v>135</v>
      </c>
      <c r="U1836" s="75">
        <v>0</v>
      </c>
      <c r="V1836" s="77">
        <v>4.72</v>
      </c>
      <c r="W1836" s="95" t="s">
        <v>85</v>
      </c>
      <c r="X1836" s="68">
        <v>87</v>
      </c>
      <c r="Y1836" s="39">
        <v>27.893250000000005</v>
      </c>
      <c r="Z1836" s="47">
        <v>2650</v>
      </c>
      <c r="AA1836" s="43" t="s">
        <v>2516</v>
      </c>
      <c r="AB1836" s="72" t="s">
        <v>2850</v>
      </c>
      <c r="AC1836" s="47" t="s">
        <v>9716</v>
      </c>
      <c r="AD1836" s="74" t="s">
        <v>3940</v>
      </c>
      <c r="AE1836" s="46" t="s">
        <v>8501</v>
      </c>
      <c r="AF1836" s="82">
        <v>22</v>
      </c>
      <c r="AG1836" s="14" t="s">
        <v>85</v>
      </c>
      <c r="AH1836" s="9" t="s">
        <v>85</v>
      </c>
      <c r="AI1836" s="9" t="s">
        <v>85</v>
      </c>
      <c r="AJ1836" s="14" t="s">
        <v>85</v>
      </c>
      <c r="AK1836" s="9" t="s">
        <v>85</v>
      </c>
      <c r="AL1836" s="92" t="s">
        <v>237</v>
      </c>
      <c r="AM1836" s="75" t="s">
        <v>85</v>
      </c>
      <c r="AN1836" s="38" t="s">
        <v>85</v>
      </c>
      <c r="AO1836" s="75" t="s">
        <v>85</v>
      </c>
      <c r="AP1836" s="75">
        <v>16.2</v>
      </c>
      <c r="AQ1836" s="75">
        <v>60</v>
      </c>
      <c r="AR1836" s="75">
        <v>175</v>
      </c>
      <c r="AS1836" s="34">
        <v>4.0999999999999996</v>
      </c>
      <c r="AT1836" s="34">
        <v>20.399999999999999</v>
      </c>
      <c r="AU1836" s="25">
        <v>41.6</v>
      </c>
      <c r="AV1836" s="34">
        <v>53.5</v>
      </c>
      <c r="AW1836" s="25">
        <v>210.86</v>
      </c>
      <c r="AX1836" s="67">
        <v>207.78</v>
      </c>
      <c r="AY1836" s="384">
        <v>82.61</v>
      </c>
      <c r="AZ1836" s="382">
        <v>34.520000000000003</v>
      </c>
      <c r="BA1836" s="382">
        <v>42.8</v>
      </c>
      <c r="BB1836" s="49">
        <v>32</v>
      </c>
      <c r="BC1836" s="48">
        <v>1.26</v>
      </c>
      <c r="BD1836" s="13" t="s">
        <v>85</v>
      </c>
      <c r="BE1836" s="412" t="s">
        <v>85</v>
      </c>
      <c r="BF1836" s="13" t="s">
        <v>85</v>
      </c>
      <c r="BG1836" s="412" t="s">
        <v>85</v>
      </c>
      <c r="BH1836" s="70">
        <v>34</v>
      </c>
      <c r="BI1836" s="50">
        <v>20.236220472440898</v>
      </c>
      <c r="BJ1836" s="50">
        <v>20.236220472440898</v>
      </c>
      <c r="BK1836" s="50">
        <v>11.417322834645701</v>
      </c>
      <c r="BL1836" s="357">
        <v>7.6616839999999839E-2</v>
      </c>
      <c r="BM1836" s="73">
        <v>36</v>
      </c>
      <c r="BN1836" s="107" t="s">
        <v>10367</v>
      </c>
      <c r="BO1836" s="46" t="s">
        <v>3891</v>
      </c>
      <c r="BP1836" s="74" t="s">
        <v>4730</v>
      </c>
      <c r="BQ1836" s="74" t="s">
        <v>3907</v>
      </c>
      <c r="BR1836" s="74" t="s">
        <v>10140</v>
      </c>
      <c r="BS1836" s="74" t="s">
        <v>10141</v>
      </c>
      <c r="BT1836" s="74" t="s">
        <v>4116</v>
      </c>
      <c r="BU1836" s="74" t="s">
        <v>10142</v>
      </c>
      <c r="BV1836" s="74" t="s">
        <v>5127</v>
      </c>
      <c r="BW1836" s="74" t="s">
        <v>4101</v>
      </c>
      <c r="BX1836" s="74" t="s">
        <v>3909</v>
      </c>
      <c r="BY1836" s="74" t="s">
        <v>6577</v>
      </c>
      <c r="BZ1836" s="334" t="s">
        <v>8420</v>
      </c>
      <c r="CA1836" s="364" t="s">
        <v>8421</v>
      </c>
      <c r="CB1836" s="334" t="s">
        <v>8418</v>
      </c>
      <c r="CC1836" s="364" t="s">
        <v>8419</v>
      </c>
      <c r="CD1836" s="615" t="str">
        <f t="shared" si="200"/>
        <v>DISCONTINUED - MR708 Bead Grip, 17x8.5, 0mm Offset, 6x135, 87mm Centerbore, Gloss Titanium</v>
      </c>
      <c r="CE1836" s="74" t="s">
        <v>3719</v>
      </c>
      <c r="CF1836" s="74" t="s">
        <v>3720</v>
      </c>
      <c r="CG1836" s="74" t="s">
        <v>1247</v>
      </c>
    </row>
    <row r="1837" spans="1:85" s="36" customFormat="1" ht="15" customHeight="1">
      <c r="A1837" s="571">
        <f t="shared" si="202"/>
        <v>1834</v>
      </c>
      <c r="B1837" s="13" t="s">
        <v>84</v>
      </c>
      <c r="C1837" s="97" t="s">
        <v>6891</v>
      </c>
      <c r="D1837" s="75" t="s">
        <v>6881</v>
      </c>
      <c r="E1837" s="84" t="s">
        <v>11025</v>
      </c>
      <c r="F1837" s="84" t="s">
        <v>11025</v>
      </c>
      <c r="G1837" s="83" t="s">
        <v>2095</v>
      </c>
      <c r="H1837" s="83"/>
      <c r="I1837" s="72" t="s">
        <v>6912</v>
      </c>
      <c r="J1837" s="102">
        <v>45349.429837962962</v>
      </c>
      <c r="K1837" s="635">
        <v>46223</v>
      </c>
      <c r="L1837" s="282" t="s">
        <v>1239</v>
      </c>
      <c r="M1837" s="328">
        <v>459</v>
      </c>
      <c r="N1837" s="85" t="s">
        <v>5844</v>
      </c>
      <c r="O1837" s="409"/>
      <c r="P1837" s="75">
        <v>20</v>
      </c>
      <c r="Q1837" s="8">
        <v>12</v>
      </c>
      <c r="R1837" s="92" t="s">
        <v>1089</v>
      </c>
      <c r="S1837" s="75">
        <v>6</v>
      </c>
      <c r="T1837" s="75">
        <v>5.5</v>
      </c>
      <c r="U1837" s="75">
        <v>-40</v>
      </c>
      <c r="V1837" s="77">
        <v>4.9000000000000004</v>
      </c>
      <c r="W1837" s="95" t="s">
        <v>85</v>
      </c>
      <c r="X1837" s="68">
        <v>106.25</v>
      </c>
      <c r="Y1837" s="39">
        <v>39.683207193277958</v>
      </c>
      <c r="Z1837" s="47">
        <v>2650</v>
      </c>
      <c r="AA1837" s="43" t="s">
        <v>4123</v>
      </c>
      <c r="AB1837" s="72" t="s">
        <v>2845</v>
      </c>
      <c r="AC1837" s="47" t="s">
        <v>10389</v>
      </c>
      <c r="AD1837" s="74" t="s">
        <v>7420</v>
      </c>
      <c r="AE1837" s="46" t="s">
        <v>8501</v>
      </c>
      <c r="AF1837" s="82">
        <v>22</v>
      </c>
      <c r="AG1837" s="14" t="s">
        <v>85</v>
      </c>
      <c r="AH1837" s="9" t="s">
        <v>85</v>
      </c>
      <c r="AI1837" s="14" t="s">
        <v>85</v>
      </c>
      <c r="AJ1837" s="14" t="s">
        <v>85</v>
      </c>
      <c r="AK1837" s="9" t="s">
        <v>85</v>
      </c>
      <c r="AL1837" s="92" t="s">
        <v>236</v>
      </c>
      <c r="AM1837" s="75" t="s">
        <v>1649</v>
      </c>
      <c r="AN1837" s="38">
        <v>2.75</v>
      </c>
      <c r="AO1837" s="3">
        <v>78.3</v>
      </c>
      <c r="AP1837" s="75">
        <v>16.2</v>
      </c>
      <c r="AQ1837" s="75">
        <v>60</v>
      </c>
      <c r="AR1837" s="75">
        <v>170</v>
      </c>
      <c r="AS1837" s="34">
        <v>10.1</v>
      </c>
      <c r="AT1837" s="34">
        <v>25</v>
      </c>
      <c r="AU1837" s="25">
        <v>38.6</v>
      </c>
      <c r="AV1837" s="34">
        <v>50</v>
      </c>
      <c r="AW1837" s="25">
        <v>231.2</v>
      </c>
      <c r="AX1837" s="67">
        <v>226.2</v>
      </c>
      <c r="AY1837" s="77">
        <v>73.3</v>
      </c>
      <c r="AZ1837" s="49">
        <v>38.200000000000003</v>
      </c>
      <c r="BA1837" s="49">
        <v>59.8</v>
      </c>
      <c r="BB1837" s="49">
        <v>121</v>
      </c>
      <c r="BC1837" s="48">
        <v>4.76</v>
      </c>
      <c r="BD1837" s="13" t="s">
        <v>85</v>
      </c>
      <c r="BE1837" s="412" t="s">
        <v>85</v>
      </c>
      <c r="BF1837" s="13" t="s">
        <v>85</v>
      </c>
      <c r="BG1837" s="412" t="s">
        <v>85</v>
      </c>
      <c r="BH1837" s="70">
        <v>45</v>
      </c>
      <c r="BI1837" s="50">
        <v>23.228346456692901</v>
      </c>
      <c r="BJ1837" s="50">
        <v>23.228346456692901</v>
      </c>
      <c r="BK1837" s="50">
        <v>14.96</v>
      </c>
      <c r="BL1837" s="357">
        <v>0.13227243039999984</v>
      </c>
      <c r="BM1837" s="408">
        <v>20</v>
      </c>
      <c r="BN1837" s="107" t="s">
        <v>3771</v>
      </c>
      <c r="BO1837" s="46" t="s">
        <v>3891</v>
      </c>
      <c r="BP1837" s="74" t="s">
        <v>3907</v>
      </c>
      <c r="BQ1837" s="74" t="s">
        <v>7495</v>
      </c>
      <c r="BR1837" s="74" t="s">
        <v>7488</v>
      </c>
      <c r="BS1837" s="74" t="s">
        <v>7489</v>
      </c>
      <c r="BT1837" s="74" t="s">
        <v>7493</v>
      </c>
      <c r="BU1837" s="74" t="s">
        <v>7490</v>
      </c>
      <c r="BV1837" s="74" t="s">
        <v>3909</v>
      </c>
      <c r="BW1837" s="74" t="s">
        <v>7491</v>
      </c>
      <c r="BX1837" s="74"/>
      <c r="BY1837" s="74"/>
      <c r="BZ1837" s="334" t="s">
        <v>8537</v>
      </c>
      <c r="CA1837" s="364" t="s">
        <v>8538</v>
      </c>
      <c r="CB1837" s="337" t="s">
        <v>8539</v>
      </c>
      <c r="CC1837" s="364" t="s">
        <v>8540</v>
      </c>
      <c r="CD1837" s="615" t="str">
        <f t="shared" si="200"/>
        <v>DISCONTINUED - MR801, 20x12, -40mm Offset, 6x5.5, 106.25mm Centerbore, Gloss Black Milled</v>
      </c>
      <c r="CE1837" s="74" t="s">
        <v>3719</v>
      </c>
      <c r="CF1837" s="74" t="s">
        <v>3720</v>
      </c>
      <c r="CG1837" s="74" t="s">
        <v>6891</v>
      </c>
    </row>
    <row r="1838" spans="1:85" s="36" customFormat="1" ht="15" customHeight="1">
      <c r="A1838" s="571">
        <f t="shared" si="202"/>
        <v>1835</v>
      </c>
      <c r="B1838" s="13" t="s">
        <v>84</v>
      </c>
      <c r="C1838" s="97" t="s">
        <v>6891</v>
      </c>
      <c r="D1838" s="75" t="s">
        <v>6887</v>
      </c>
      <c r="E1838" s="84" t="s">
        <v>11026</v>
      </c>
      <c r="F1838" s="84" t="s">
        <v>11026</v>
      </c>
      <c r="G1838" s="83"/>
      <c r="H1838" s="83"/>
      <c r="I1838" s="72" t="s">
        <v>6949</v>
      </c>
      <c r="J1838" s="102">
        <v>45349.429849537039</v>
      </c>
      <c r="K1838" s="635">
        <v>46223</v>
      </c>
      <c r="L1838" s="282" t="s">
        <v>1239</v>
      </c>
      <c r="M1838" s="328">
        <v>424</v>
      </c>
      <c r="N1838" s="85" t="s">
        <v>5844</v>
      </c>
      <c r="O1838" s="409"/>
      <c r="P1838" s="75">
        <v>20</v>
      </c>
      <c r="Q1838" s="8">
        <v>9</v>
      </c>
      <c r="R1838" s="92" t="s">
        <v>1699</v>
      </c>
      <c r="S1838" s="92">
        <v>8</v>
      </c>
      <c r="T1838" s="75">
        <v>6.5</v>
      </c>
      <c r="U1838" s="75">
        <v>0</v>
      </c>
      <c r="V1838" s="77">
        <v>4.95</v>
      </c>
      <c r="W1838" s="95" t="s">
        <v>85</v>
      </c>
      <c r="X1838" s="68">
        <v>121.3</v>
      </c>
      <c r="Y1838" s="39">
        <v>37.919509095798944</v>
      </c>
      <c r="Z1838" s="47">
        <v>3640</v>
      </c>
      <c r="AA1838" s="43" t="s">
        <v>5147</v>
      </c>
      <c r="AB1838" s="72" t="s">
        <v>173</v>
      </c>
      <c r="AC1838" s="47" t="s">
        <v>9679</v>
      </c>
      <c r="AD1838" s="74" t="s">
        <v>7426</v>
      </c>
      <c r="AE1838" s="46" t="s">
        <v>8501</v>
      </c>
      <c r="AF1838" s="82">
        <v>22</v>
      </c>
      <c r="AG1838" s="14" t="s">
        <v>85</v>
      </c>
      <c r="AH1838" s="9" t="s">
        <v>85</v>
      </c>
      <c r="AI1838" s="9" t="s">
        <v>85</v>
      </c>
      <c r="AJ1838" s="14" t="s">
        <v>85</v>
      </c>
      <c r="AK1838" s="9" t="s">
        <v>85</v>
      </c>
      <c r="AL1838" s="92" t="s">
        <v>236</v>
      </c>
      <c r="AM1838" s="75" t="s">
        <v>85</v>
      </c>
      <c r="AN1838" s="38" t="s">
        <v>85</v>
      </c>
      <c r="AO1838" s="75" t="s">
        <v>85</v>
      </c>
      <c r="AP1838" s="75">
        <v>16.2</v>
      </c>
      <c r="AQ1838" s="75">
        <v>60</v>
      </c>
      <c r="AR1838" s="75">
        <v>200</v>
      </c>
      <c r="AS1838" s="34">
        <v>0</v>
      </c>
      <c r="AT1838" s="34">
        <v>0</v>
      </c>
      <c r="AU1838" s="25">
        <v>31.5</v>
      </c>
      <c r="AV1838" s="34">
        <v>42.2</v>
      </c>
      <c r="AW1838" s="25">
        <v>240.6</v>
      </c>
      <c r="AX1838" s="67">
        <v>233.5</v>
      </c>
      <c r="AY1838" s="77">
        <v>121.3</v>
      </c>
      <c r="AZ1838" s="49">
        <v>89</v>
      </c>
      <c r="BA1838" s="49">
        <v>89</v>
      </c>
      <c r="BB1838" s="49">
        <v>62.9</v>
      </c>
      <c r="BC1838" s="48">
        <v>2.48</v>
      </c>
      <c r="BD1838" s="13" t="s">
        <v>85</v>
      </c>
      <c r="BE1838" s="412" t="s">
        <v>85</v>
      </c>
      <c r="BF1838" s="13" t="s">
        <v>85</v>
      </c>
      <c r="BG1838" s="412" t="s">
        <v>85</v>
      </c>
      <c r="BH1838" s="70">
        <v>43</v>
      </c>
      <c r="BI1838" s="50">
        <v>23.228346456692901</v>
      </c>
      <c r="BJ1838" s="50">
        <v>23.228346456692901</v>
      </c>
      <c r="BK1838" s="50">
        <v>11.771653543307099</v>
      </c>
      <c r="BL1838" s="357">
        <v>0.10408189999999996</v>
      </c>
      <c r="BM1838" s="408">
        <v>20</v>
      </c>
      <c r="BN1838" s="107" t="s">
        <v>3771</v>
      </c>
      <c r="BO1838" s="46" t="s">
        <v>3891</v>
      </c>
      <c r="BP1838" s="74" t="s">
        <v>3907</v>
      </c>
      <c r="BQ1838" s="74" t="s">
        <v>7487</v>
      </c>
      <c r="BR1838" s="74" t="s">
        <v>7488</v>
      </c>
      <c r="BS1838" s="74" t="s">
        <v>7489</v>
      </c>
      <c r="BT1838" s="74" t="s">
        <v>7493</v>
      </c>
      <c r="BU1838" s="74" t="s">
        <v>7490</v>
      </c>
      <c r="BV1838" s="74" t="s">
        <v>3909</v>
      </c>
      <c r="BW1838" s="74" t="s">
        <v>7491</v>
      </c>
      <c r="BX1838" s="74"/>
      <c r="BY1838" s="74"/>
      <c r="BZ1838" s="334" t="s">
        <v>8557</v>
      </c>
      <c r="CA1838" s="364" t="s">
        <v>8558</v>
      </c>
      <c r="CB1838" s="337" t="s">
        <v>8559</v>
      </c>
      <c r="CC1838" s="364" t="s">
        <v>8560</v>
      </c>
      <c r="CD1838" s="615" t="str">
        <f t="shared" si="200"/>
        <v>DISCONTINUED - MR802, 20x9, 0mm Offset, 8x6.5, 121.3mm Centerbore, Machined - Clear Coat</v>
      </c>
      <c r="CE1838" s="74" t="s">
        <v>3719</v>
      </c>
      <c r="CF1838" s="74" t="s">
        <v>3720</v>
      </c>
      <c r="CG1838" s="74" t="s">
        <v>6891</v>
      </c>
    </row>
    <row r="1839" spans="1:85" s="36" customFormat="1" ht="15" customHeight="1">
      <c r="A1839" s="571">
        <f t="shared" si="202"/>
        <v>1836</v>
      </c>
      <c r="B1839" s="13" t="s">
        <v>84</v>
      </c>
      <c r="C1839" s="97" t="s">
        <v>6891</v>
      </c>
      <c r="D1839" s="75" t="s">
        <v>6887</v>
      </c>
      <c r="E1839" s="84" t="s">
        <v>11027</v>
      </c>
      <c r="F1839" s="84" t="s">
        <v>11027</v>
      </c>
      <c r="G1839" s="83"/>
      <c r="H1839" s="83"/>
      <c r="I1839" s="72" t="s">
        <v>6985</v>
      </c>
      <c r="J1839" s="102">
        <v>45349.429849537039</v>
      </c>
      <c r="K1839" s="635">
        <v>46223</v>
      </c>
      <c r="L1839" s="282" t="s">
        <v>1239</v>
      </c>
      <c r="M1839" s="328">
        <v>499</v>
      </c>
      <c r="N1839" s="85" t="s">
        <v>5844</v>
      </c>
      <c r="O1839" s="409"/>
      <c r="P1839" s="75">
        <v>22</v>
      </c>
      <c r="Q1839" s="8">
        <v>10</v>
      </c>
      <c r="R1839" s="92" t="s">
        <v>1697</v>
      </c>
      <c r="S1839" s="92">
        <v>6</v>
      </c>
      <c r="T1839" s="75">
        <v>135</v>
      </c>
      <c r="U1839" s="75">
        <v>10</v>
      </c>
      <c r="V1839" s="77">
        <v>5.8500000000000005</v>
      </c>
      <c r="W1839" s="95" t="s">
        <v>85</v>
      </c>
      <c r="X1839" s="68">
        <v>87</v>
      </c>
      <c r="Y1839" s="39">
        <v>39.462744931093084</v>
      </c>
      <c r="Z1839" s="47">
        <v>2650</v>
      </c>
      <c r="AA1839" s="43" t="s">
        <v>5147</v>
      </c>
      <c r="AB1839" s="72" t="s">
        <v>173</v>
      </c>
      <c r="AC1839" s="47" t="s">
        <v>10865</v>
      </c>
      <c r="AD1839" s="74" t="s">
        <v>7425</v>
      </c>
      <c r="AE1839" s="46" t="s">
        <v>8501</v>
      </c>
      <c r="AF1839" s="82">
        <v>22</v>
      </c>
      <c r="AG1839" s="14" t="s">
        <v>85</v>
      </c>
      <c r="AH1839" s="9" t="s">
        <v>85</v>
      </c>
      <c r="AI1839" s="9" t="s">
        <v>85</v>
      </c>
      <c r="AJ1839" s="14" t="s">
        <v>85</v>
      </c>
      <c r="AK1839" s="9" t="s">
        <v>85</v>
      </c>
      <c r="AL1839" s="92" t="s">
        <v>236</v>
      </c>
      <c r="AM1839" s="75" t="s">
        <v>85</v>
      </c>
      <c r="AN1839" s="38" t="s">
        <v>85</v>
      </c>
      <c r="AO1839" s="75" t="s">
        <v>85</v>
      </c>
      <c r="AP1839" s="75">
        <v>16.2</v>
      </c>
      <c r="AQ1839" s="75">
        <v>60</v>
      </c>
      <c r="AR1839" s="75">
        <v>170</v>
      </c>
      <c r="AS1839" s="34">
        <v>12.9</v>
      </c>
      <c r="AT1839" s="34">
        <v>26.7</v>
      </c>
      <c r="AU1839" s="25">
        <v>38.6</v>
      </c>
      <c r="AV1839" s="34">
        <v>45.3</v>
      </c>
      <c r="AW1839" s="25">
        <v>264.5</v>
      </c>
      <c r="AX1839" s="67">
        <v>257.5</v>
      </c>
      <c r="AY1839" s="77">
        <v>87</v>
      </c>
      <c r="AZ1839" s="49">
        <v>55.9</v>
      </c>
      <c r="BA1839" s="49">
        <v>55.9</v>
      </c>
      <c r="BB1839" s="49">
        <v>60</v>
      </c>
      <c r="BC1839" s="48">
        <v>2.36</v>
      </c>
      <c r="BD1839" s="13" t="s">
        <v>85</v>
      </c>
      <c r="BE1839" s="412" t="s">
        <v>85</v>
      </c>
      <c r="BF1839" s="13" t="s">
        <v>85</v>
      </c>
      <c r="BG1839" s="412" t="s">
        <v>85</v>
      </c>
      <c r="BH1839" s="70">
        <v>44</v>
      </c>
      <c r="BI1839" s="50">
        <v>24.803100000000001</v>
      </c>
      <c r="BJ1839" s="50">
        <v>24.803100000000001</v>
      </c>
      <c r="BK1839" s="50">
        <v>12.5984</v>
      </c>
      <c r="BL1839" s="357">
        <v>0.12700723795352409</v>
      </c>
      <c r="BM1839" s="14">
        <v>18</v>
      </c>
      <c r="BN1839" s="107" t="s">
        <v>3771</v>
      </c>
      <c r="BO1839" s="46" t="s">
        <v>3891</v>
      </c>
      <c r="BP1839" s="74" t="s">
        <v>3907</v>
      </c>
      <c r="BQ1839" s="74" t="s">
        <v>7487</v>
      </c>
      <c r="BR1839" s="74" t="s">
        <v>7488</v>
      </c>
      <c r="BS1839" s="74" t="s">
        <v>7489</v>
      </c>
      <c r="BT1839" s="74" t="s">
        <v>7493</v>
      </c>
      <c r="BU1839" s="74" t="s">
        <v>7490</v>
      </c>
      <c r="BV1839" s="74" t="s">
        <v>3909</v>
      </c>
      <c r="BW1839" s="74" t="s">
        <v>7491</v>
      </c>
      <c r="BX1839" s="74"/>
      <c r="BY1839" s="74"/>
      <c r="BZ1839" s="334" t="s">
        <v>8549</v>
      </c>
      <c r="CA1839" s="364" t="s">
        <v>8550</v>
      </c>
      <c r="CB1839" s="337" t="s">
        <v>8551</v>
      </c>
      <c r="CC1839" s="364" t="s">
        <v>8552</v>
      </c>
      <c r="CD1839" s="615" t="str">
        <f t="shared" si="200"/>
        <v>DISCONTINUED - MR802, 22x10, +10mm Offset, 6x135, 87mm Centerbore, Machined - Clear Coat</v>
      </c>
      <c r="CE1839" s="74" t="s">
        <v>3719</v>
      </c>
      <c r="CF1839" s="74" t="s">
        <v>3720</v>
      </c>
      <c r="CG1839" s="74" t="s">
        <v>6891</v>
      </c>
    </row>
    <row r="1840" spans="1:85" s="36" customFormat="1" ht="15" customHeight="1">
      <c r="A1840" s="571">
        <f t="shared" si="202"/>
        <v>1837</v>
      </c>
      <c r="B1840" s="13" t="s">
        <v>84</v>
      </c>
      <c r="C1840" s="97" t="s">
        <v>6891</v>
      </c>
      <c r="D1840" s="75" t="s">
        <v>6889</v>
      </c>
      <c r="E1840" s="84" t="s">
        <v>11028</v>
      </c>
      <c r="F1840" s="84" t="s">
        <v>11028</v>
      </c>
      <c r="G1840" s="83"/>
      <c r="H1840" s="83"/>
      <c r="I1840" s="72" t="s">
        <v>7092</v>
      </c>
      <c r="J1840" s="102">
        <v>45349.429872685185</v>
      </c>
      <c r="K1840" s="635">
        <v>46223</v>
      </c>
      <c r="L1840" s="282" t="s">
        <v>1239</v>
      </c>
      <c r="M1840" s="328">
        <v>424</v>
      </c>
      <c r="N1840" s="85" t="s">
        <v>5844</v>
      </c>
      <c r="O1840" s="409"/>
      <c r="P1840" s="75">
        <v>20</v>
      </c>
      <c r="Q1840" s="8">
        <v>9</v>
      </c>
      <c r="R1840" s="92" t="s">
        <v>1697</v>
      </c>
      <c r="S1840" s="92">
        <v>6</v>
      </c>
      <c r="T1840" s="75">
        <v>135</v>
      </c>
      <c r="U1840" s="75">
        <v>12</v>
      </c>
      <c r="V1840" s="77">
        <v>5.4</v>
      </c>
      <c r="W1840" s="95" t="s">
        <v>85</v>
      </c>
      <c r="X1840" s="68">
        <v>87</v>
      </c>
      <c r="Y1840" s="39">
        <v>41.005980766387232</v>
      </c>
      <c r="Z1840" s="47">
        <v>2650</v>
      </c>
      <c r="AA1840" s="43" t="s">
        <v>4122</v>
      </c>
      <c r="AB1840" s="72" t="s">
        <v>2845</v>
      </c>
      <c r="AC1840" s="47" t="s">
        <v>10754</v>
      </c>
      <c r="AD1840" s="74" t="s">
        <v>7428</v>
      </c>
      <c r="AE1840" s="46" t="s">
        <v>8501</v>
      </c>
      <c r="AF1840" s="82">
        <v>22</v>
      </c>
      <c r="AG1840" s="14" t="s">
        <v>85</v>
      </c>
      <c r="AH1840" s="9" t="s">
        <v>85</v>
      </c>
      <c r="AI1840" s="14" t="s">
        <v>85</v>
      </c>
      <c r="AJ1840" s="14" t="s">
        <v>85</v>
      </c>
      <c r="AK1840" s="9" t="s">
        <v>85</v>
      </c>
      <c r="AL1840" s="92" t="s">
        <v>236</v>
      </c>
      <c r="AM1840" s="75" t="s">
        <v>85</v>
      </c>
      <c r="AN1840" s="38" t="s">
        <v>85</v>
      </c>
      <c r="AO1840" s="75" t="s">
        <v>85</v>
      </c>
      <c r="AP1840" s="75">
        <v>16.2</v>
      </c>
      <c r="AQ1840" s="75">
        <v>60</v>
      </c>
      <c r="AR1840" s="75">
        <v>175</v>
      </c>
      <c r="AS1840" s="34">
        <v>5.3</v>
      </c>
      <c r="AT1840" s="34">
        <v>25.2</v>
      </c>
      <c r="AU1840" s="25">
        <v>38</v>
      </c>
      <c r="AV1840" s="34">
        <v>47.4</v>
      </c>
      <c r="AW1840" s="25">
        <v>245.5</v>
      </c>
      <c r="AX1840" s="67">
        <v>241.7</v>
      </c>
      <c r="AY1840" s="77">
        <v>87</v>
      </c>
      <c r="AZ1840" s="49">
        <v>55.9</v>
      </c>
      <c r="BA1840" s="49">
        <v>55.9</v>
      </c>
      <c r="BB1840" s="49">
        <v>45</v>
      </c>
      <c r="BC1840" s="48">
        <v>1.77</v>
      </c>
      <c r="BD1840" s="13" t="s">
        <v>85</v>
      </c>
      <c r="BE1840" s="412" t="s">
        <v>85</v>
      </c>
      <c r="BF1840" s="13" t="s">
        <v>85</v>
      </c>
      <c r="BG1840" s="412" t="s">
        <v>85</v>
      </c>
      <c r="BH1840" s="70">
        <v>46</v>
      </c>
      <c r="BI1840" s="50">
        <v>23.228346456692901</v>
      </c>
      <c r="BJ1840" s="50">
        <v>23.228346456692901</v>
      </c>
      <c r="BK1840" s="50">
        <v>11.771653543307099</v>
      </c>
      <c r="BL1840" s="357">
        <v>0.10408189999999996</v>
      </c>
      <c r="BM1840" s="408">
        <v>20</v>
      </c>
      <c r="BN1840" s="107" t="s">
        <v>3771</v>
      </c>
      <c r="BO1840" s="46" t="s">
        <v>3891</v>
      </c>
      <c r="BP1840" s="74" t="s">
        <v>3907</v>
      </c>
      <c r="BQ1840" s="74" t="s">
        <v>7494</v>
      </c>
      <c r="BR1840" s="74" t="s">
        <v>7489</v>
      </c>
      <c r="BS1840" s="74" t="s">
        <v>7493</v>
      </c>
      <c r="BT1840" s="74" t="s">
        <v>7490</v>
      </c>
      <c r="BU1840" s="74" t="s">
        <v>3909</v>
      </c>
      <c r="BV1840" s="74" t="s">
        <v>7491</v>
      </c>
      <c r="BW1840" s="74"/>
      <c r="BX1840" s="74"/>
      <c r="BY1840" s="74"/>
      <c r="BZ1840" s="334" t="s">
        <v>8609</v>
      </c>
      <c r="CA1840" s="364" t="s">
        <v>8610</v>
      </c>
      <c r="CB1840" s="337" t="s">
        <v>8611</v>
      </c>
      <c r="CC1840" s="364" t="s">
        <v>8612</v>
      </c>
      <c r="CD1840" s="615" t="str">
        <f t="shared" si="200"/>
        <v>DISCONTINUED - MR804, 20x9, +12mm Offset, 6x135, 87mm Centerbore, Gloss Black</v>
      </c>
      <c r="CE1840" s="74" t="s">
        <v>3719</v>
      </c>
      <c r="CF1840" s="74" t="s">
        <v>3720</v>
      </c>
      <c r="CG1840" s="74" t="s">
        <v>6891</v>
      </c>
    </row>
    <row r="1841" spans="1:85" s="36" customFormat="1" ht="15" customHeight="1">
      <c r="A1841" s="571">
        <f t="shared" si="202"/>
        <v>1838</v>
      </c>
      <c r="B1841" s="13" t="s">
        <v>84</v>
      </c>
      <c r="C1841" s="97" t="s">
        <v>6891</v>
      </c>
      <c r="D1841" s="75" t="s">
        <v>6889</v>
      </c>
      <c r="E1841" s="84" t="s">
        <v>11029</v>
      </c>
      <c r="F1841" s="84" t="s">
        <v>11029</v>
      </c>
      <c r="G1841" s="83" t="s">
        <v>2095</v>
      </c>
      <c r="H1841" s="83"/>
      <c r="I1841" s="72" t="s">
        <v>7101</v>
      </c>
      <c r="J1841" s="102">
        <v>45349.429872685185</v>
      </c>
      <c r="K1841" s="635">
        <v>46223</v>
      </c>
      <c r="L1841" s="282" t="s">
        <v>1239</v>
      </c>
      <c r="M1841" s="328">
        <v>439</v>
      </c>
      <c r="N1841" s="85" t="s">
        <v>5844</v>
      </c>
      <c r="O1841" s="409"/>
      <c r="P1841" s="75">
        <v>20</v>
      </c>
      <c r="Q1841" s="8">
        <v>9</v>
      </c>
      <c r="R1841" s="92" t="s">
        <v>1701</v>
      </c>
      <c r="S1841" s="75">
        <v>8</v>
      </c>
      <c r="T1841" s="75">
        <v>180</v>
      </c>
      <c r="U1841" s="75">
        <v>-12</v>
      </c>
      <c r="V1841" s="77">
        <v>4.5</v>
      </c>
      <c r="W1841" s="95" t="s">
        <v>85</v>
      </c>
      <c r="X1841" s="68">
        <v>124.1</v>
      </c>
      <c r="Y1841" s="39">
        <v>42.990141126051121</v>
      </c>
      <c r="Z1841" s="47">
        <v>3640</v>
      </c>
      <c r="AA1841" s="43" t="s">
        <v>5147</v>
      </c>
      <c r="AB1841" s="72" t="s">
        <v>173</v>
      </c>
      <c r="AC1841" s="47" t="s">
        <v>11030</v>
      </c>
      <c r="AD1841" s="74" t="s">
        <v>7426</v>
      </c>
      <c r="AE1841" s="46" t="s">
        <v>8501</v>
      </c>
      <c r="AF1841" s="82">
        <v>22</v>
      </c>
      <c r="AG1841" s="14" t="s">
        <v>85</v>
      </c>
      <c r="AH1841" s="9" t="s">
        <v>85</v>
      </c>
      <c r="AI1841" s="9" t="s">
        <v>85</v>
      </c>
      <c r="AJ1841" s="14" t="s">
        <v>85</v>
      </c>
      <c r="AK1841" s="9" t="s">
        <v>85</v>
      </c>
      <c r="AL1841" s="92" t="s">
        <v>236</v>
      </c>
      <c r="AM1841" s="75" t="s">
        <v>85</v>
      </c>
      <c r="AN1841" s="38" t="s">
        <v>85</v>
      </c>
      <c r="AO1841" s="75" t="s">
        <v>85</v>
      </c>
      <c r="AP1841" s="75">
        <v>16.2</v>
      </c>
      <c r="AQ1841" s="75">
        <v>60</v>
      </c>
      <c r="AR1841" s="75">
        <v>210</v>
      </c>
      <c r="AS1841" s="34">
        <v>0</v>
      </c>
      <c r="AT1841" s="34">
        <v>0</v>
      </c>
      <c r="AU1841" s="25">
        <v>39.4</v>
      </c>
      <c r="AV1841" s="34">
        <v>54.1</v>
      </c>
      <c r="AW1841" s="25">
        <v>246.9</v>
      </c>
      <c r="AX1841" s="67">
        <v>243</v>
      </c>
      <c r="AY1841" s="77">
        <v>124.1</v>
      </c>
      <c r="AZ1841" s="49">
        <v>85</v>
      </c>
      <c r="BA1841" s="49">
        <v>85</v>
      </c>
      <c r="BB1841" s="49">
        <v>58</v>
      </c>
      <c r="BC1841" s="48">
        <v>2.2799999999999998</v>
      </c>
      <c r="BD1841" s="13" t="s">
        <v>85</v>
      </c>
      <c r="BE1841" s="412" t="s">
        <v>85</v>
      </c>
      <c r="BF1841" s="13" t="s">
        <v>85</v>
      </c>
      <c r="BG1841" s="412" t="s">
        <v>85</v>
      </c>
      <c r="BH1841" s="70">
        <v>48</v>
      </c>
      <c r="BI1841" s="50">
        <v>23.228346456692901</v>
      </c>
      <c r="BJ1841" s="50">
        <v>23.228346456692901</v>
      </c>
      <c r="BK1841" s="50">
        <v>11.771653543307099</v>
      </c>
      <c r="BL1841" s="357">
        <v>0.10408189999999996</v>
      </c>
      <c r="BM1841" s="408">
        <v>20</v>
      </c>
      <c r="BN1841" s="107" t="s">
        <v>3771</v>
      </c>
      <c r="BO1841" s="46" t="s">
        <v>3891</v>
      </c>
      <c r="BP1841" s="74" t="s">
        <v>3907</v>
      </c>
      <c r="BQ1841" s="74" t="s">
        <v>7494</v>
      </c>
      <c r="BR1841" s="74" t="s">
        <v>7489</v>
      </c>
      <c r="BS1841" s="74" t="s">
        <v>7493</v>
      </c>
      <c r="BT1841" s="74" t="s">
        <v>7490</v>
      </c>
      <c r="BU1841" s="74" t="s">
        <v>3909</v>
      </c>
      <c r="BV1841" s="74" t="s">
        <v>7491</v>
      </c>
      <c r="BW1841" s="74"/>
      <c r="BX1841" s="74"/>
      <c r="BY1841" s="74"/>
      <c r="BZ1841" s="334" t="s">
        <v>8621</v>
      </c>
      <c r="CA1841" s="364" t="s">
        <v>8622</v>
      </c>
      <c r="CB1841" s="337" t="s">
        <v>8623</v>
      </c>
      <c r="CC1841" s="364" t="s">
        <v>8624</v>
      </c>
      <c r="CD1841" s="615" t="str">
        <f t="shared" si="200"/>
        <v>DISCONTINUED - MR804, 20x9, -12mm Offset, 8x180, 124.1mm Centerbore, Machined - Clear Coat</v>
      </c>
      <c r="CE1841" s="74" t="s">
        <v>3719</v>
      </c>
      <c r="CF1841" s="74" t="s">
        <v>3720</v>
      </c>
      <c r="CG1841" s="74" t="s">
        <v>6891</v>
      </c>
    </row>
    <row r="1842" spans="1:85" s="36" customFormat="1" ht="15" customHeight="1">
      <c r="A1842" s="571">
        <f t="shared" si="202"/>
        <v>1839</v>
      </c>
      <c r="B1842" s="13" t="s">
        <v>84</v>
      </c>
      <c r="C1842" s="97" t="s">
        <v>6891</v>
      </c>
      <c r="D1842" s="75" t="s">
        <v>6889</v>
      </c>
      <c r="E1842" s="84" t="s">
        <v>11031</v>
      </c>
      <c r="F1842" s="84" t="s">
        <v>11031</v>
      </c>
      <c r="G1842" s="83" t="s">
        <v>2095</v>
      </c>
      <c r="H1842" s="83"/>
      <c r="I1842" s="72" t="s">
        <v>7129</v>
      </c>
      <c r="J1842" s="102">
        <v>45349.429884259262</v>
      </c>
      <c r="K1842" s="635">
        <v>46223</v>
      </c>
      <c r="L1842" s="282" t="s">
        <v>1239</v>
      </c>
      <c r="M1842" s="328">
        <v>459</v>
      </c>
      <c r="N1842" s="85" t="s">
        <v>5844</v>
      </c>
      <c r="O1842" s="409"/>
      <c r="P1842" s="75">
        <v>20</v>
      </c>
      <c r="Q1842" s="8">
        <v>12</v>
      </c>
      <c r="R1842" s="92" t="s">
        <v>1699</v>
      </c>
      <c r="S1842" s="75">
        <v>8</v>
      </c>
      <c r="T1842" s="75">
        <v>6.5</v>
      </c>
      <c r="U1842" s="75">
        <v>-40</v>
      </c>
      <c r="V1842" s="77">
        <v>4.9000000000000004</v>
      </c>
      <c r="W1842" s="95" t="s">
        <v>85</v>
      </c>
      <c r="X1842" s="68">
        <v>121.3</v>
      </c>
      <c r="Y1842" s="39">
        <v>46.076612796639409</v>
      </c>
      <c r="Z1842" s="47">
        <v>3640</v>
      </c>
      <c r="AA1842" s="43" t="s">
        <v>5147</v>
      </c>
      <c r="AB1842" s="72" t="s">
        <v>173</v>
      </c>
      <c r="AC1842" s="47" t="s">
        <v>11032</v>
      </c>
      <c r="AD1842" s="74" t="s">
        <v>7426</v>
      </c>
      <c r="AE1842" s="46" t="s">
        <v>8501</v>
      </c>
      <c r="AF1842" s="82">
        <v>22</v>
      </c>
      <c r="AG1842" s="14" t="s">
        <v>85</v>
      </c>
      <c r="AH1842" s="9" t="s">
        <v>85</v>
      </c>
      <c r="AI1842" s="9" t="s">
        <v>85</v>
      </c>
      <c r="AJ1842" s="14" t="s">
        <v>85</v>
      </c>
      <c r="AK1842" s="9" t="s">
        <v>85</v>
      </c>
      <c r="AL1842" s="92" t="s">
        <v>236</v>
      </c>
      <c r="AM1842" s="75" t="s">
        <v>85</v>
      </c>
      <c r="AN1842" s="38" t="s">
        <v>85</v>
      </c>
      <c r="AO1842" s="75" t="s">
        <v>85</v>
      </c>
      <c r="AP1842" s="75">
        <v>16.2</v>
      </c>
      <c r="AQ1842" s="75">
        <v>60</v>
      </c>
      <c r="AR1842" s="75">
        <v>200</v>
      </c>
      <c r="AS1842" s="34">
        <v>0</v>
      </c>
      <c r="AT1842" s="34">
        <v>0</v>
      </c>
      <c r="AU1842" s="25">
        <v>28.4</v>
      </c>
      <c r="AV1842" s="34">
        <v>40.9</v>
      </c>
      <c r="AW1842" s="25">
        <v>246.1</v>
      </c>
      <c r="AX1842" s="67">
        <v>242.3</v>
      </c>
      <c r="AY1842" s="68">
        <v>121.3</v>
      </c>
      <c r="AZ1842" s="49">
        <v>85</v>
      </c>
      <c r="BA1842" s="49">
        <v>85</v>
      </c>
      <c r="BB1842" s="49">
        <v>140.5</v>
      </c>
      <c r="BC1842" s="48">
        <v>5.53</v>
      </c>
      <c r="BD1842" s="13" t="s">
        <v>85</v>
      </c>
      <c r="BE1842" s="412" t="s">
        <v>85</v>
      </c>
      <c r="BF1842" s="13" t="s">
        <v>85</v>
      </c>
      <c r="BG1842" s="412" t="s">
        <v>85</v>
      </c>
      <c r="BH1842" s="70">
        <v>51</v>
      </c>
      <c r="BI1842" s="50">
        <v>23.228346456692901</v>
      </c>
      <c r="BJ1842" s="50">
        <v>23.228346456692901</v>
      </c>
      <c r="BK1842" s="50">
        <v>14.96</v>
      </c>
      <c r="BL1842" s="357">
        <v>0.13227243039999984</v>
      </c>
      <c r="BM1842" s="408">
        <v>20</v>
      </c>
      <c r="BN1842" s="107" t="s">
        <v>3771</v>
      </c>
      <c r="BO1842" s="46" t="s">
        <v>3891</v>
      </c>
      <c r="BP1842" s="74" t="s">
        <v>3907</v>
      </c>
      <c r="BQ1842" s="74" t="s">
        <v>7494</v>
      </c>
      <c r="BR1842" s="74" t="s">
        <v>7489</v>
      </c>
      <c r="BS1842" s="74" t="s">
        <v>7493</v>
      </c>
      <c r="BT1842" s="74" t="s">
        <v>7490</v>
      </c>
      <c r="BU1842" s="74" t="s">
        <v>3909</v>
      </c>
      <c r="BV1842" s="74" t="s">
        <v>7491</v>
      </c>
      <c r="BW1842" s="74"/>
      <c r="BX1842" s="74"/>
      <c r="BY1842" s="74"/>
      <c r="BZ1842" s="334" t="s">
        <v>8637</v>
      </c>
      <c r="CA1842" s="364" t="s">
        <v>8638</v>
      </c>
      <c r="CB1842" s="337" t="s">
        <v>8639</v>
      </c>
      <c r="CC1842" s="364" t="s">
        <v>8640</v>
      </c>
      <c r="CD1842" s="615" t="str">
        <f t="shared" ref="CD1842:CD1888" si="203">CONCATENATE("DISCONTINUED"," ","-"," ",D1842,", ",P1842,"x",Q1842,", ",IF(W1842="N/A", "", CONCATENATE(W1842, "/")),IF(U1842&gt;0, CONCATENATE("+",U1842), U1842),"mm Offset, ",R1842,", ",X1842,"mm Centerbore, ",PROPER(AA1842), "", IF(BF1842="N/A", "", CONCATENATE(", w/ ", BF1842)))</f>
        <v>DISCONTINUED - MR804, 20x12, -40mm Offset, 8x6.5, 121.3mm Centerbore, Machined - Clear Coat</v>
      </c>
      <c r="CE1842" s="74" t="s">
        <v>3719</v>
      </c>
      <c r="CF1842" s="74" t="s">
        <v>3720</v>
      </c>
      <c r="CG1842" s="74" t="s">
        <v>6891</v>
      </c>
    </row>
    <row r="1843" spans="1:85" s="575" customFormat="1" ht="15" customHeight="1">
      <c r="A1843" s="571">
        <f t="shared" si="202"/>
        <v>1840</v>
      </c>
      <c r="B1843" s="562" t="s">
        <v>84</v>
      </c>
      <c r="C1843" s="603" t="s">
        <v>1038</v>
      </c>
      <c r="D1843" s="603" t="s">
        <v>6602</v>
      </c>
      <c r="E1843" s="600" t="s">
        <v>11034</v>
      </c>
      <c r="F1843" s="600" t="s">
        <v>11034</v>
      </c>
      <c r="G1843" s="599"/>
      <c r="H1843" s="599"/>
      <c r="I1843" s="621">
        <v>191682036705</v>
      </c>
      <c r="J1843" s="609">
        <v>45218.379650613424</v>
      </c>
      <c r="K1843" s="635">
        <v>46223</v>
      </c>
      <c r="L1843" s="611" t="s">
        <v>1239</v>
      </c>
      <c r="M1843" s="618">
        <v>399</v>
      </c>
      <c r="N1843" s="601" t="s">
        <v>5844</v>
      </c>
      <c r="O1843" s="630"/>
      <c r="P1843" s="573">
        <v>20</v>
      </c>
      <c r="Q1843" s="564">
        <v>9</v>
      </c>
      <c r="R1843" s="603" t="s">
        <v>1089</v>
      </c>
      <c r="S1843" s="561">
        <v>6</v>
      </c>
      <c r="T1843" s="573">
        <v>5.5</v>
      </c>
      <c r="U1843" s="573">
        <v>12</v>
      </c>
      <c r="V1843" s="569">
        <v>5.44</v>
      </c>
      <c r="W1843" s="604" t="s">
        <v>85</v>
      </c>
      <c r="X1843" s="569">
        <v>106.25</v>
      </c>
      <c r="Y1843" s="564">
        <v>37.68</v>
      </c>
      <c r="Z1843" s="582">
        <v>2650</v>
      </c>
      <c r="AA1843" s="566" t="s">
        <v>2516</v>
      </c>
      <c r="AB1843" s="566" t="s">
        <v>2850</v>
      </c>
      <c r="AC1843" s="582" t="s">
        <v>10577</v>
      </c>
      <c r="AD1843" s="592" t="s">
        <v>1598</v>
      </c>
      <c r="AE1843" s="581" t="s">
        <v>8501</v>
      </c>
      <c r="AF1843" s="598">
        <v>22</v>
      </c>
      <c r="AG1843" s="596" t="s">
        <v>85</v>
      </c>
      <c r="AH1843" s="596" t="s">
        <v>85</v>
      </c>
      <c r="AI1843" s="596" t="s">
        <v>85</v>
      </c>
      <c r="AJ1843" s="596" t="s">
        <v>85</v>
      </c>
      <c r="AK1843" s="565" t="s">
        <v>85</v>
      </c>
      <c r="AL1843" s="567" t="s">
        <v>236</v>
      </c>
      <c r="AM1843" s="576" t="s">
        <v>1649</v>
      </c>
      <c r="AN1843" s="576">
        <v>2.75</v>
      </c>
      <c r="AO1843" s="561">
        <v>78.3</v>
      </c>
      <c r="AP1843" s="593">
        <v>16.2</v>
      </c>
      <c r="AQ1843" s="593">
        <v>60</v>
      </c>
      <c r="AR1843" s="561">
        <v>170</v>
      </c>
      <c r="AS1843" s="574">
        <v>7.6</v>
      </c>
      <c r="AT1843" s="574">
        <v>22.8</v>
      </c>
      <c r="AU1843" s="574">
        <v>40.340000000000003</v>
      </c>
      <c r="AV1843" s="574">
        <v>50.34</v>
      </c>
      <c r="AW1843" s="574">
        <v>248.34</v>
      </c>
      <c r="AX1843" s="605">
        <v>240.23</v>
      </c>
      <c r="AY1843" s="626">
        <v>103.36</v>
      </c>
      <c r="AZ1843" s="627">
        <v>32.93</v>
      </c>
      <c r="BA1843" s="627">
        <v>40</v>
      </c>
      <c r="BB1843" s="584">
        <v>23</v>
      </c>
      <c r="BC1843" s="583">
        <v>0.91</v>
      </c>
      <c r="BD1843" s="561" t="s">
        <v>85</v>
      </c>
      <c r="BE1843" s="633" t="s">
        <v>85</v>
      </c>
      <c r="BF1843" s="561" t="s">
        <v>85</v>
      </c>
      <c r="BG1843" s="633" t="s">
        <v>85</v>
      </c>
      <c r="BH1843" s="588">
        <v>43</v>
      </c>
      <c r="BI1843" s="585">
        <v>23.228346456692901</v>
      </c>
      <c r="BJ1843" s="585">
        <v>23.228346456692901</v>
      </c>
      <c r="BK1843" s="585">
        <v>11.771653543307099</v>
      </c>
      <c r="BL1843" s="623">
        <v>0.10408189999999996</v>
      </c>
      <c r="BM1843" s="629">
        <v>20</v>
      </c>
      <c r="BN1843" s="610" t="s">
        <v>10367</v>
      </c>
      <c r="BO1843" s="581" t="s">
        <v>3891</v>
      </c>
      <c r="BP1843" s="573" t="s">
        <v>3907</v>
      </c>
      <c r="BQ1843" s="573" t="s">
        <v>10135</v>
      </c>
      <c r="BR1843" s="573" t="s">
        <v>10136</v>
      </c>
      <c r="BS1843" s="573" t="s">
        <v>10137</v>
      </c>
      <c r="BT1843" s="592" t="s">
        <v>10138</v>
      </c>
      <c r="BU1843" s="592" t="s">
        <v>4101</v>
      </c>
      <c r="BV1843" s="592" t="s">
        <v>3909</v>
      </c>
      <c r="BW1843" s="592" t="s">
        <v>6577</v>
      </c>
      <c r="BX1843" s="592"/>
      <c r="BY1843" s="592"/>
      <c r="BZ1843" s="613" t="s">
        <v>7982</v>
      </c>
      <c r="CA1843" s="624" t="s">
        <v>7983</v>
      </c>
      <c r="CB1843" s="613" t="s">
        <v>7979</v>
      </c>
      <c r="CC1843" s="624" t="s">
        <v>7981</v>
      </c>
      <c r="CD1843" s="615" t="str">
        <f t="shared" si="203"/>
        <v>DISCONTINUED - MR322, 20x9, +12mm Offset, 6x5.5, 106.25mm Centerbore, Gloss Titanium</v>
      </c>
      <c r="CE1843" s="592" t="s">
        <v>3719</v>
      </c>
      <c r="CF1843" s="592" t="s">
        <v>3720</v>
      </c>
      <c r="CG1843" s="592" t="s">
        <v>1038</v>
      </c>
    </row>
    <row r="1844" spans="1:85" s="575" customFormat="1" ht="15" customHeight="1">
      <c r="A1844" s="571">
        <f t="shared" si="202"/>
        <v>1841</v>
      </c>
      <c r="B1844" s="562" t="s">
        <v>84</v>
      </c>
      <c r="C1844" s="603" t="s">
        <v>1038</v>
      </c>
      <c r="D1844" s="603" t="s">
        <v>6743</v>
      </c>
      <c r="E1844" s="600" t="s">
        <v>11035</v>
      </c>
      <c r="F1844" s="600" t="s">
        <v>11035</v>
      </c>
      <c r="G1844" s="599"/>
      <c r="H1844" s="599"/>
      <c r="I1844" s="621">
        <v>191682041365</v>
      </c>
      <c r="J1844" s="609">
        <v>45504.53534722222</v>
      </c>
      <c r="K1844" s="635">
        <v>46223</v>
      </c>
      <c r="L1844" s="611" t="s">
        <v>1239</v>
      </c>
      <c r="M1844" s="618">
        <v>339</v>
      </c>
      <c r="N1844" s="601" t="s">
        <v>5844</v>
      </c>
      <c r="O1844" s="630"/>
      <c r="P1844" s="573">
        <v>17</v>
      </c>
      <c r="Q1844" s="564">
        <v>8.5</v>
      </c>
      <c r="R1844" s="603" t="s">
        <v>1697</v>
      </c>
      <c r="S1844" s="561">
        <v>6</v>
      </c>
      <c r="T1844" s="573">
        <v>135</v>
      </c>
      <c r="U1844" s="573">
        <v>25</v>
      </c>
      <c r="V1844" s="569">
        <v>5.7</v>
      </c>
      <c r="W1844" s="604" t="s">
        <v>85</v>
      </c>
      <c r="X1844" s="569">
        <v>87</v>
      </c>
      <c r="Y1844" s="564">
        <v>29.982867657143348</v>
      </c>
      <c r="Z1844" s="582">
        <v>2650</v>
      </c>
      <c r="AA1844" s="566" t="s">
        <v>4122</v>
      </c>
      <c r="AB1844" s="566" t="s">
        <v>2845</v>
      </c>
      <c r="AC1844" s="582" t="s">
        <v>9808</v>
      </c>
      <c r="AD1844" s="592" t="s">
        <v>4921</v>
      </c>
      <c r="AE1844" s="581" t="s">
        <v>8501</v>
      </c>
      <c r="AF1844" s="598">
        <v>22</v>
      </c>
      <c r="AG1844" s="596" t="s">
        <v>85</v>
      </c>
      <c r="AH1844" s="596" t="s">
        <v>85</v>
      </c>
      <c r="AI1844" s="596" t="s">
        <v>85</v>
      </c>
      <c r="AJ1844" s="596" t="s">
        <v>85</v>
      </c>
      <c r="AK1844" s="565" t="s">
        <v>85</v>
      </c>
      <c r="AL1844" s="567" t="s">
        <v>237</v>
      </c>
      <c r="AM1844" s="576" t="s">
        <v>85</v>
      </c>
      <c r="AN1844" s="576" t="s">
        <v>85</v>
      </c>
      <c r="AO1844" s="576" t="s">
        <v>85</v>
      </c>
      <c r="AP1844" s="593">
        <v>16.2</v>
      </c>
      <c r="AQ1844" s="593">
        <v>60</v>
      </c>
      <c r="AR1844" s="561">
        <v>175</v>
      </c>
      <c r="AS1844" s="574">
        <v>4.3</v>
      </c>
      <c r="AT1844" s="574">
        <v>19.5</v>
      </c>
      <c r="AU1844" s="574">
        <v>33.1</v>
      </c>
      <c r="AV1844" s="574">
        <v>38.5</v>
      </c>
      <c r="AW1844" s="574">
        <v>208.35</v>
      </c>
      <c r="AX1844" s="605">
        <v>198.2</v>
      </c>
      <c r="AY1844" s="626">
        <v>103.35</v>
      </c>
      <c r="AZ1844" s="627">
        <v>32.6</v>
      </c>
      <c r="BA1844" s="627">
        <v>40.6</v>
      </c>
      <c r="BB1844" s="584">
        <v>36</v>
      </c>
      <c r="BC1844" s="583">
        <v>1.42</v>
      </c>
      <c r="BD1844" s="561" t="s">
        <v>85</v>
      </c>
      <c r="BE1844" s="633" t="s">
        <v>85</v>
      </c>
      <c r="BF1844" s="561" t="s">
        <v>85</v>
      </c>
      <c r="BG1844" s="633" t="s">
        <v>85</v>
      </c>
      <c r="BH1844" s="588">
        <v>35</v>
      </c>
      <c r="BI1844" s="585">
        <v>20.236220472440898</v>
      </c>
      <c r="BJ1844" s="585">
        <v>20.236220472440898</v>
      </c>
      <c r="BK1844" s="585">
        <v>11.417322834645701</v>
      </c>
      <c r="BL1844" s="623">
        <v>7.6616839999999839E-2</v>
      </c>
      <c r="BM1844" s="591">
        <v>36</v>
      </c>
      <c r="BN1844" s="610" t="s">
        <v>3771</v>
      </c>
      <c r="BO1844" s="581" t="s">
        <v>3891</v>
      </c>
      <c r="BP1844" s="573" t="s">
        <v>3907</v>
      </c>
      <c r="BQ1844" s="573" t="s">
        <v>10139</v>
      </c>
      <c r="BR1844" s="573" t="s">
        <v>6786</v>
      </c>
      <c r="BS1844" s="573" t="s">
        <v>6576</v>
      </c>
      <c r="BT1844" s="592" t="s">
        <v>4101</v>
      </c>
      <c r="BU1844" s="592" t="s">
        <v>3909</v>
      </c>
      <c r="BV1844" s="592" t="s">
        <v>6577</v>
      </c>
      <c r="BW1844" s="592"/>
      <c r="BX1844" s="592"/>
      <c r="BY1844" s="592"/>
      <c r="BZ1844" s="613" t="s">
        <v>8023</v>
      </c>
      <c r="CA1844" s="624" t="s">
        <v>8024</v>
      </c>
      <c r="CB1844" s="613" t="s">
        <v>8021</v>
      </c>
      <c r="CC1844" s="624" t="s">
        <v>8022</v>
      </c>
      <c r="CD1844" s="615" t="str">
        <f t="shared" si="203"/>
        <v>DISCONTINUED - MR323, 17x8.5, +25mm Offset, 6x135, 87mm Centerbore, Gloss Black</v>
      </c>
      <c r="CE1844" s="592" t="s">
        <v>3719</v>
      </c>
      <c r="CF1844" s="592" t="s">
        <v>3720</v>
      </c>
      <c r="CG1844" s="592" t="s">
        <v>1038</v>
      </c>
    </row>
    <row r="1845" spans="1:85" s="575" customFormat="1" ht="15" customHeight="1">
      <c r="A1845" s="571">
        <f t="shared" si="202"/>
        <v>1842</v>
      </c>
      <c r="B1845" s="562" t="s">
        <v>84</v>
      </c>
      <c r="C1845" s="603" t="s">
        <v>1055</v>
      </c>
      <c r="D1845" s="563" t="s">
        <v>5416</v>
      </c>
      <c r="E1845" s="600" t="s">
        <v>11036</v>
      </c>
      <c r="F1845" s="600" t="s">
        <v>11036</v>
      </c>
      <c r="G1845" s="599"/>
      <c r="H1845" s="599"/>
      <c r="I1845" s="590" t="s">
        <v>2612</v>
      </c>
      <c r="J1845" s="614">
        <v>43418.681433773148</v>
      </c>
      <c r="K1845" s="635">
        <v>46223</v>
      </c>
      <c r="L1845" s="611" t="s">
        <v>1239</v>
      </c>
      <c r="M1845" s="618">
        <v>230</v>
      </c>
      <c r="N1845" s="601" t="s">
        <v>5844</v>
      </c>
      <c r="O1845" s="630"/>
      <c r="P1845" s="563">
        <v>15</v>
      </c>
      <c r="Q1845" s="588">
        <v>7</v>
      </c>
      <c r="R1845" s="603" t="s">
        <v>1683</v>
      </c>
      <c r="S1845" s="563">
        <v>4</v>
      </c>
      <c r="T1845" s="563">
        <v>156</v>
      </c>
      <c r="U1845" s="563">
        <v>13</v>
      </c>
      <c r="V1845" s="570">
        <v>4.5</v>
      </c>
      <c r="W1845" s="563" t="s">
        <v>168</v>
      </c>
      <c r="X1845" s="570">
        <v>132</v>
      </c>
      <c r="Y1845" s="564">
        <v>14.9</v>
      </c>
      <c r="Z1845" s="582">
        <v>1600</v>
      </c>
      <c r="AA1845" s="590" t="s">
        <v>2597</v>
      </c>
      <c r="AB1845" s="590" t="s">
        <v>2849</v>
      </c>
      <c r="AC1845" s="582" t="s">
        <v>9849</v>
      </c>
      <c r="AD1845" s="560" t="s">
        <v>3942</v>
      </c>
      <c r="AE1845" s="581" t="s">
        <v>8501</v>
      </c>
      <c r="AF1845" s="598">
        <v>22</v>
      </c>
      <c r="AG1845" s="596" t="s">
        <v>85</v>
      </c>
      <c r="AH1845" s="596" t="s">
        <v>85</v>
      </c>
      <c r="AI1845" s="591" t="s">
        <v>85</v>
      </c>
      <c r="AJ1845" s="560" t="s">
        <v>85</v>
      </c>
      <c r="AK1845" s="565" t="s">
        <v>85</v>
      </c>
      <c r="AL1845" s="592" t="s">
        <v>237</v>
      </c>
      <c r="AM1845" s="592" t="s">
        <v>85</v>
      </c>
      <c r="AN1845" s="576" t="s">
        <v>85</v>
      </c>
      <c r="AO1845" s="592" t="s">
        <v>85</v>
      </c>
      <c r="AP1845" s="592">
        <v>14.1</v>
      </c>
      <c r="AQ1845" s="592">
        <v>60</v>
      </c>
      <c r="AR1845" s="592">
        <v>180</v>
      </c>
      <c r="AS1845" s="572">
        <v>0</v>
      </c>
      <c r="AT1845" s="572">
        <v>7</v>
      </c>
      <c r="AU1845" s="572">
        <v>15.6</v>
      </c>
      <c r="AV1845" s="572">
        <v>10.5</v>
      </c>
      <c r="AW1845" s="572">
        <v>171</v>
      </c>
      <c r="AX1845" s="572">
        <v>166.9</v>
      </c>
      <c r="AY1845" s="595">
        <v>115</v>
      </c>
      <c r="AZ1845" s="584">
        <v>40</v>
      </c>
      <c r="BA1845" s="584">
        <v>40</v>
      </c>
      <c r="BB1845" s="584">
        <v>75</v>
      </c>
      <c r="BC1845" s="583">
        <v>2.95</v>
      </c>
      <c r="BD1845" s="561" t="s">
        <v>85</v>
      </c>
      <c r="BE1845" s="633" t="s">
        <v>85</v>
      </c>
      <c r="BF1845" s="561" t="s">
        <v>85</v>
      </c>
      <c r="BG1845" s="633" t="s">
        <v>85</v>
      </c>
      <c r="BH1845" s="588">
        <v>19</v>
      </c>
      <c r="BI1845" s="585">
        <v>17.8740157480315</v>
      </c>
      <c r="BJ1845" s="585">
        <v>17.8740157480315</v>
      </c>
      <c r="BK1845" s="585">
        <v>9.8425196850393704</v>
      </c>
      <c r="BL1845" s="623">
        <v>5.1529000000000012E-2</v>
      </c>
      <c r="BM1845" s="563">
        <v>48</v>
      </c>
      <c r="BN1845" s="610" t="s">
        <v>3771</v>
      </c>
      <c r="BO1845" s="581" t="s">
        <v>3891</v>
      </c>
      <c r="BP1845" s="592" t="s">
        <v>4730</v>
      </c>
      <c r="BQ1845" s="592" t="s">
        <v>3907</v>
      </c>
      <c r="BR1845" s="592" t="s">
        <v>5142</v>
      </c>
      <c r="BS1845" s="592" t="s">
        <v>2734</v>
      </c>
      <c r="BT1845" s="592" t="s">
        <v>5140</v>
      </c>
      <c r="BU1845" s="592" t="s">
        <v>5141</v>
      </c>
      <c r="BV1845" s="592"/>
      <c r="BW1845" s="592"/>
      <c r="BX1845" s="592"/>
      <c r="BY1845" s="592"/>
      <c r="BZ1845" s="613" t="s">
        <v>6410</v>
      </c>
      <c r="CA1845" s="622" t="s">
        <v>7322</v>
      </c>
      <c r="CB1845" s="613" t="s">
        <v>6412</v>
      </c>
      <c r="CC1845" s="622" t="s">
        <v>7323</v>
      </c>
      <c r="CD1845" s="615" t="str">
        <f t="shared" si="203"/>
        <v>DISCONTINUED - MR409 Bead Grip, 15x7, 4+3/+13mm Offset, 4x156, 132mm Centerbore, Steel Grey</v>
      </c>
      <c r="CE1845" s="592" t="s">
        <v>3719</v>
      </c>
      <c r="CF1845" s="592" t="s">
        <v>3720</v>
      </c>
      <c r="CG1845" s="592" t="s">
        <v>1055</v>
      </c>
    </row>
    <row r="1846" spans="1:85" s="575" customFormat="1" ht="15" customHeight="1">
      <c r="A1846" s="571">
        <f t="shared" si="202"/>
        <v>1843</v>
      </c>
      <c r="B1846" s="562" t="s">
        <v>84</v>
      </c>
      <c r="C1846" s="603" t="s">
        <v>1055</v>
      </c>
      <c r="D1846" s="563" t="s">
        <v>5418</v>
      </c>
      <c r="E1846" s="600" t="s">
        <v>11037</v>
      </c>
      <c r="F1846" s="600" t="s">
        <v>11037</v>
      </c>
      <c r="G1846" s="599"/>
      <c r="H1846" s="599"/>
      <c r="I1846" s="590" t="s">
        <v>6545</v>
      </c>
      <c r="J1846" s="614">
        <v>45062.526398229165</v>
      </c>
      <c r="K1846" s="635">
        <v>46223</v>
      </c>
      <c r="L1846" s="611" t="s">
        <v>1239</v>
      </c>
      <c r="M1846" s="618">
        <v>230</v>
      </c>
      <c r="N1846" s="601" t="s">
        <v>5844</v>
      </c>
      <c r="O1846" s="630"/>
      <c r="P1846" s="563">
        <v>15</v>
      </c>
      <c r="Q1846" s="588">
        <v>7</v>
      </c>
      <c r="R1846" s="603" t="s">
        <v>1756</v>
      </c>
      <c r="S1846" s="563">
        <v>5</v>
      </c>
      <c r="T1846" s="563">
        <v>4.5</v>
      </c>
      <c r="U1846" s="563">
        <v>38</v>
      </c>
      <c r="V1846" s="570">
        <v>5.5</v>
      </c>
      <c r="W1846" s="563" t="s">
        <v>166</v>
      </c>
      <c r="X1846" s="570">
        <v>72</v>
      </c>
      <c r="Y1846" s="564">
        <v>15.98</v>
      </c>
      <c r="Z1846" s="582">
        <v>1600</v>
      </c>
      <c r="AA1846" s="590" t="s">
        <v>2516</v>
      </c>
      <c r="AB1846" s="590" t="s">
        <v>2850</v>
      </c>
      <c r="AC1846" s="582" t="s">
        <v>10840</v>
      </c>
      <c r="AD1846" s="560" t="s">
        <v>6543</v>
      </c>
      <c r="AE1846" s="581" t="s">
        <v>8501</v>
      </c>
      <c r="AF1846" s="598">
        <v>22</v>
      </c>
      <c r="AG1846" s="596" t="s">
        <v>85</v>
      </c>
      <c r="AH1846" s="596" t="s">
        <v>85</v>
      </c>
      <c r="AI1846" s="596" t="s">
        <v>85</v>
      </c>
      <c r="AJ1846" s="596" t="s">
        <v>85</v>
      </c>
      <c r="AK1846" s="565" t="s">
        <v>85</v>
      </c>
      <c r="AL1846" s="592" t="s">
        <v>237</v>
      </c>
      <c r="AM1846" s="592" t="s">
        <v>85</v>
      </c>
      <c r="AN1846" s="576" t="s">
        <v>85</v>
      </c>
      <c r="AO1846" s="592" t="s">
        <v>85</v>
      </c>
      <c r="AP1846" s="592">
        <v>14.1</v>
      </c>
      <c r="AQ1846" s="592">
        <v>60</v>
      </c>
      <c r="AR1846" s="592">
        <v>180</v>
      </c>
      <c r="AS1846" s="572">
        <v>0</v>
      </c>
      <c r="AT1846" s="572">
        <v>7</v>
      </c>
      <c r="AU1846" s="572">
        <v>13.7</v>
      </c>
      <c r="AV1846" s="572">
        <v>6.9</v>
      </c>
      <c r="AW1846" s="572">
        <v>170</v>
      </c>
      <c r="AX1846" s="572">
        <v>167</v>
      </c>
      <c r="AY1846" s="595">
        <v>68.5</v>
      </c>
      <c r="AZ1846" s="584">
        <v>31.6</v>
      </c>
      <c r="BA1846" s="584">
        <v>43</v>
      </c>
      <c r="BB1846" s="584">
        <v>40</v>
      </c>
      <c r="BC1846" s="583">
        <v>1.57</v>
      </c>
      <c r="BD1846" s="561" t="s">
        <v>85</v>
      </c>
      <c r="BE1846" s="633" t="s">
        <v>85</v>
      </c>
      <c r="BF1846" s="561" t="s">
        <v>85</v>
      </c>
      <c r="BG1846" s="633" t="s">
        <v>85</v>
      </c>
      <c r="BH1846" s="588">
        <v>20</v>
      </c>
      <c r="BI1846" s="585">
        <v>17.8740157480315</v>
      </c>
      <c r="BJ1846" s="585">
        <v>17.8740157480315</v>
      </c>
      <c r="BK1846" s="585">
        <v>9.8425196850393704</v>
      </c>
      <c r="BL1846" s="623">
        <v>5.1529000000000012E-2</v>
      </c>
      <c r="BM1846" s="563">
        <v>48</v>
      </c>
      <c r="BN1846" s="610" t="s">
        <v>3771</v>
      </c>
      <c r="BO1846" s="581" t="s">
        <v>3891</v>
      </c>
      <c r="BP1846" s="592" t="s">
        <v>4730</v>
      </c>
      <c r="BQ1846" s="592" t="s">
        <v>3907</v>
      </c>
      <c r="BR1846" s="592" t="s">
        <v>5163</v>
      </c>
      <c r="BS1846" s="592" t="s">
        <v>2734</v>
      </c>
      <c r="BT1846" s="592" t="s">
        <v>4116</v>
      </c>
      <c r="BU1846" s="592" t="s">
        <v>5141</v>
      </c>
      <c r="BV1846" s="592"/>
      <c r="BW1846" s="592"/>
      <c r="BX1846" s="592"/>
      <c r="BY1846" s="592"/>
      <c r="BZ1846" s="613"/>
      <c r="CA1846" s="622"/>
      <c r="CB1846" s="613"/>
      <c r="CC1846" s="622"/>
      <c r="CD1846" s="615" t="str">
        <f t="shared" si="203"/>
        <v>DISCONTINUED - MR411 Bead Grip, 15x7, 5+2/+38mm Offset, 5x4.5, 72mm Centerbore, Gloss Titanium</v>
      </c>
      <c r="CE1846" s="592" t="s">
        <v>3719</v>
      </c>
      <c r="CF1846" s="592" t="s">
        <v>3720</v>
      </c>
      <c r="CG1846" s="592" t="s">
        <v>1055</v>
      </c>
    </row>
    <row r="1847" spans="1:85" s="575" customFormat="1" ht="15" customHeight="1">
      <c r="A1847" s="571">
        <f t="shared" si="202"/>
        <v>1844</v>
      </c>
      <c r="B1847" s="562" t="s">
        <v>84</v>
      </c>
      <c r="C1847" s="603" t="s">
        <v>1055</v>
      </c>
      <c r="D1847" s="563" t="s">
        <v>5418</v>
      </c>
      <c r="E1847" s="600" t="s">
        <v>11038</v>
      </c>
      <c r="F1847" s="600" t="s">
        <v>11038</v>
      </c>
      <c r="G1847" s="599"/>
      <c r="H1847" s="599"/>
      <c r="I1847" s="590" t="s">
        <v>3332</v>
      </c>
      <c r="J1847" s="612">
        <v>43714</v>
      </c>
      <c r="K1847" s="635">
        <v>46223</v>
      </c>
      <c r="L1847" s="611" t="s">
        <v>1239</v>
      </c>
      <c r="M1847" s="618">
        <v>261</v>
      </c>
      <c r="N1847" s="601" t="s">
        <v>5844</v>
      </c>
      <c r="O1847" s="630"/>
      <c r="P1847" s="563">
        <v>15</v>
      </c>
      <c r="Q1847" s="588">
        <v>10</v>
      </c>
      <c r="R1847" s="603" t="s">
        <v>1683</v>
      </c>
      <c r="S1847" s="563">
        <v>4</v>
      </c>
      <c r="T1847" s="563">
        <v>156</v>
      </c>
      <c r="U1847" s="563">
        <v>25</v>
      </c>
      <c r="V1847" s="570">
        <v>6.4</v>
      </c>
      <c r="W1847" s="563" t="s">
        <v>3243</v>
      </c>
      <c r="X1847" s="570">
        <v>132</v>
      </c>
      <c r="Y1847" s="564">
        <v>16.39</v>
      </c>
      <c r="Z1847" s="582">
        <v>1600</v>
      </c>
      <c r="AA1847" s="590" t="s">
        <v>2165</v>
      </c>
      <c r="AB1847" s="590" t="s">
        <v>2845</v>
      </c>
      <c r="AC1847" s="582" t="s">
        <v>9873</v>
      </c>
      <c r="AD1847" s="560" t="s">
        <v>3942</v>
      </c>
      <c r="AE1847" s="581" t="s">
        <v>8501</v>
      </c>
      <c r="AF1847" s="598">
        <v>22</v>
      </c>
      <c r="AG1847" s="596" t="s">
        <v>85</v>
      </c>
      <c r="AH1847" s="596" t="s">
        <v>85</v>
      </c>
      <c r="AI1847" s="596" t="s">
        <v>85</v>
      </c>
      <c r="AJ1847" s="596" t="s">
        <v>85</v>
      </c>
      <c r="AK1847" s="565" t="s">
        <v>85</v>
      </c>
      <c r="AL1847" s="592" t="s">
        <v>237</v>
      </c>
      <c r="AM1847" s="592" t="s">
        <v>85</v>
      </c>
      <c r="AN1847" s="576" t="s">
        <v>85</v>
      </c>
      <c r="AO1847" s="592" t="s">
        <v>85</v>
      </c>
      <c r="AP1847" s="592">
        <v>14.1</v>
      </c>
      <c r="AQ1847" s="592">
        <v>60</v>
      </c>
      <c r="AR1847" s="592">
        <v>180</v>
      </c>
      <c r="AS1847" s="572">
        <v>0</v>
      </c>
      <c r="AT1847" s="572">
        <v>8.9</v>
      </c>
      <c r="AU1847" s="572">
        <v>17.8</v>
      </c>
      <c r="AV1847" s="572">
        <v>13</v>
      </c>
      <c r="AW1847" s="572">
        <v>168</v>
      </c>
      <c r="AX1847" s="572">
        <v>167</v>
      </c>
      <c r="AY1847" s="595">
        <v>115</v>
      </c>
      <c r="AZ1847" s="584">
        <v>40</v>
      </c>
      <c r="BA1847" s="584">
        <v>40</v>
      </c>
      <c r="BB1847" s="584">
        <v>82</v>
      </c>
      <c r="BC1847" s="583">
        <v>3.23</v>
      </c>
      <c r="BD1847" s="561" t="s">
        <v>85</v>
      </c>
      <c r="BE1847" s="633" t="s">
        <v>85</v>
      </c>
      <c r="BF1847" s="561" t="s">
        <v>85</v>
      </c>
      <c r="BG1847" s="633" t="s">
        <v>85</v>
      </c>
      <c r="BH1847" s="588">
        <v>22</v>
      </c>
      <c r="BI1847" s="585">
        <v>17.8740157480315</v>
      </c>
      <c r="BJ1847" s="585">
        <v>17.8740157480315</v>
      </c>
      <c r="BK1847" s="585">
        <v>12.9133858267717</v>
      </c>
      <c r="BL1847" s="623">
        <v>6.7606048000000252E-2</v>
      </c>
      <c r="BM1847" s="563">
        <v>48</v>
      </c>
      <c r="BN1847" s="610" t="s">
        <v>3771</v>
      </c>
      <c r="BO1847" s="581" t="s">
        <v>3891</v>
      </c>
      <c r="BP1847" s="592" t="s">
        <v>4730</v>
      </c>
      <c r="BQ1847" s="592" t="s">
        <v>3907</v>
      </c>
      <c r="BR1847" s="592" t="s">
        <v>5163</v>
      </c>
      <c r="BS1847" s="592" t="s">
        <v>2734</v>
      </c>
      <c r="BT1847" s="592" t="s">
        <v>4116</v>
      </c>
      <c r="BU1847" s="592" t="s">
        <v>5141</v>
      </c>
      <c r="BV1847" s="592"/>
      <c r="BW1847" s="592"/>
      <c r="BX1847" s="592"/>
      <c r="BY1847" s="592"/>
      <c r="BZ1847" s="613" t="s">
        <v>8132</v>
      </c>
      <c r="CA1847" s="622" t="s">
        <v>8133</v>
      </c>
      <c r="CB1847" s="613" t="s">
        <v>8134</v>
      </c>
      <c r="CC1847" s="622" t="s">
        <v>8135</v>
      </c>
      <c r="CD1847" s="615" t="str">
        <f t="shared" si="203"/>
        <v>DISCONTINUED - MR411 Bead Grip, 15x10, 6+4/+25mm Offset, 4x156, 132mm Centerbore, Matte Black</v>
      </c>
      <c r="CE1847" s="592" t="s">
        <v>3719</v>
      </c>
      <c r="CF1847" s="592" t="s">
        <v>3720</v>
      </c>
      <c r="CG1847" s="592" t="s">
        <v>1055</v>
      </c>
    </row>
    <row r="1848" spans="1:85" s="575" customFormat="1" ht="15" customHeight="1">
      <c r="A1848" s="571">
        <f t="shared" si="202"/>
        <v>1845</v>
      </c>
      <c r="B1848" s="562" t="s">
        <v>84</v>
      </c>
      <c r="C1848" s="603" t="s">
        <v>1055</v>
      </c>
      <c r="D1848" s="563" t="s">
        <v>5528</v>
      </c>
      <c r="E1848" s="600" t="s">
        <v>11039</v>
      </c>
      <c r="F1848" s="600" t="s">
        <v>11039</v>
      </c>
      <c r="G1848" s="599"/>
      <c r="H1848" s="599"/>
      <c r="I1848" s="590" t="s">
        <v>5550</v>
      </c>
      <c r="J1848" s="614">
        <v>44580.366284722222</v>
      </c>
      <c r="K1848" s="635">
        <v>46223</v>
      </c>
      <c r="L1848" s="611" t="s">
        <v>1239</v>
      </c>
      <c r="M1848" s="618">
        <v>272</v>
      </c>
      <c r="N1848" s="601" t="s">
        <v>5844</v>
      </c>
      <c r="O1848" s="630"/>
      <c r="P1848" s="563">
        <v>15</v>
      </c>
      <c r="Q1848" s="588">
        <v>10</v>
      </c>
      <c r="R1848" s="603" t="s">
        <v>1682</v>
      </c>
      <c r="S1848" s="563">
        <v>4</v>
      </c>
      <c r="T1848" s="563">
        <v>136</v>
      </c>
      <c r="U1848" s="563">
        <v>25</v>
      </c>
      <c r="V1848" s="570">
        <v>6.25</v>
      </c>
      <c r="W1848" s="563" t="s">
        <v>3243</v>
      </c>
      <c r="X1848" s="570">
        <v>106</v>
      </c>
      <c r="Y1848" s="564">
        <v>17.559999999999999</v>
      </c>
      <c r="Z1848" s="582">
        <v>1600</v>
      </c>
      <c r="AA1848" s="590" t="s">
        <v>5558</v>
      </c>
      <c r="AB1848" s="590" t="s">
        <v>5559</v>
      </c>
      <c r="AC1848" s="582" t="s">
        <v>9845</v>
      </c>
      <c r="AD1848" s="560" t="s">
        <v>3945</v>
      </c>
      <c r="AE1848" s="581" t="s">
        <v>8501</v>
      </c>
      <c r="AF1848" s="598">
        <v>22</v>
      </c>
      <c r="AG1848" s="596" t="s">
        <v>85</v>
      </c>
      <c r="AH1848" s="596" t="s">
        <v>85</v>
      </c>
      <c r="AI1848" s="596" t="s">
        <v>85</v>
      </c>
      <c r="AJ1848" s="596" t="s">
        <v>85</v>
      </c>
      <c r="AK1848" s="565" t="s">
        <v>85</v>
      </c>
      <c r="AL1848" s="592" t="s">
        <v>237</v>
      </c>
      <c r="AM1848" s="592" t="s">
        <v>85</v>
      </c>
      <c r="AN1848" s="576" t="s">
        <v>85</v>
      </c>
      <c r="AO1848" s="592" t="s">
        <v>85</v>
      </c>
      <c r="AP1848" s="592">
        <v>14.1</v>
      </c>
      <c r="AQ1848" s="592">
        <v>60</v>
      </c>
      <c r="AR1848" s="592">
        <v>180</v>
      </c>
      <c r="AS1848" s="572">
        <v>0</v>
      </c>
      <c r="AT1848" s="572">
        <v>8.5</v>
      </c>
      <c r="AU1848" s="572">
        <v>13</v>
      </c>
      <c r="AV1848" s="572">
        <v>16.899999999999999</v>
      </c>
      <c r="AW1848" s="572">
        <v>180</v>
      </c>
      <c r="AX1848" s="572">
        <v>176.8</v>
      </c>
      <c r="AY1848" s="595">
        <v>104</v>
      </c>
      <c r="AZ1848" s="584">
        <v>48</v>
      </c>
      <c r="BA1848" s="584">
        <v>48</v>
      </c>
      <c r="BB1848" s="584">
        <v>69</v>
      </c>
      <c r="BC1848" s="583">
        <v>2.72</v>
      </c>
      <c r="BD1848" s="561" t="s">
        <v>85</v>
      </c>
      <c r="BE1848" s="633" t="s">
        <v>85</v>
      </c>
      <c r="BF1848" s="561" t="s">
        <v>85</v>
      </c>
      <c r="BG1848" s="633" t="s">
        <v>85</v>
      </c>
      <c r="BH1848" s="588">
        <v>22</v>
      </c>
      <c r="BI1848" s="585">
        <v>17.8740157480315</v>
      </c>
      <c r="BJ1848" s="585">
        <v>17.8740157480315</v>
      </c>
      <c r="BK1848" s="585">
        <v>12.9133858267717</v>
      </c>
      <c r="BL1848" s="623">
        <v>6.7606048000000252E-2</v>
      </c>
      <c r="BM1848" s="563">
        <v>48</v>
      </c>
      <c r="BN1848" s="610" t="s">
        <v>3771</v>
      </c>
      <c r="BO1848" s="581" t="s">
        <v>3891</v>
      </c>
      <c r="BP1848" s="592" t="s">
        <v>5587</v>
      </c>
      <c r="BQ1848" s="592" t="s">
        <v>3907</v>
      </c>
      <c r="BR1848" s="592" t="s">
        <v>4615</v>
      </c>
      <c r="BS1848" s="592" t="s">
        <v>2734</v>
      </c>
      <c r="BT1848" s="592" t="s">
        <v>4116</v>
      </c>
      <c r="BU1848" s="592" t="s">
        <v>5141</v>
      </c>
      <c r="BV1848" s="592" t="s">
        <v>5586</v>
      </c>
      <c r="BW1848" s="592"/>
      <c r="BX1848" s="592"/>
      <c r="BY1848" s="592"/>
      <c r="BZ1848" s="613" t="s">
        <v>6425</v>
      </c>
      <c r="CA1848" s="622" t="s">
        <v>7324</v>
      </c>
      <c r="CB1848" s="613" t="s">
        <v>6427</v>
      </c>
      <c r="CC1848" s="622" t="s">
        <v>7325</v>
      </c>
      <c r="CD1848" s="615" t="str">
        <f t="shared" si="203"/>
        <v>DISCONTINUED - MR414 Bead Grip, 15x10, 6+4/+25mm Offset, 4x136, 106mm Centerbore, Graphite</v>
      </c>
      <c r="CE1848" s="592" t="s">
        <v>3719</v>
      </c>
      <c r="CF1848" s="592" t="s">
        <v>3720</v>
      </c>
      <c r="CG1848" s="592" t="s">
        <v>1055</v>
      </c>
    </row>
    <row r="1849" spans="1:85" s="575" customFormat="1" ht="15" customHeight="1">
      <c r="A1849" s="571">
        <f t="shared" si="202"/>
        <v>1846</v>
      </c>
      <c r="B1849" s="562" t="s">
        <v>84</v>
      </c>
      <c r="C1849" s="603" t="s">
        <v>1055</v>
      </c>
      <c r="D1849" s="563" t="s">
        <v>5809</v>
      </c>
      <c r="E1849" s="600" t="s">
        <v>11040</v>
      </c>
      <c r="F1849" s="600" t="s">
        <v>11040</v>
      </c>
      <c r="G1849" s="599" t="s">
        <v>1095</v>
      </c>
      <c r="H1849" s="599"/>
      <c r="I1849" s="621">
        <v>191682031182</v>
      </c>
      <c r="J1849" s="614">
        <v>44753.491666666669</v>
      </c>
      <c r="K1849" s="635">
        <v>46223</v>
      </c>
      <c r="L1849" s="611" t="s">
        <v>1239</v>
      </c>
      <c r="M1849" s="618">
        <v>429</v>
      </c>
      <c r="N1849" s="601" t="s">
        <v>5844</v>
      </c>
      <c r="O1849" s="630"/>
      <c r="P1849" s="563">
        <v>15</v>
      </c>
      <c r="Q1849" s="588">
        <v>7</v>
      </c>
      <c r="R1849" s="603" t="s">
        <v>1682</v>
      </c>
      <c r="S1849" s="563">
        <v>4</v>
      </c>
      <c r="T1849" s="563">
        <v>136</v>
      </c>
      <c r="U1849" s="563">
        <v>38</v>
      </c>
      <c r="V1849" s="570">
        <v>5.33</v>
      </c>
      <c r="W1849" s="563" t="s">
        <v>166</v>
      </c>
      <c r="X1849" s="570">
        <v>106</v>
      </c>
      <c r="Y1849" s="564">
        <v>21.44</v>
      </c>
      <c r="Z1849" s="582">
        <v>1600</v>
      </c>
      <c r="AA1849" s="590" t="s">
        <v>5966</v>
      </c>
      <c r="AB1849" s="590" t="s">
        <v>6652</v>
      </c>
      <c r="AC1849" s="582" t="s">
        <v>9858</v>
      </c>
      <c r="AD1849" s="560" t="s">
        <v>2600</v>
      </c>
      <c r="AE1849" s="581" t="s">
        <v>8501</v>
      </c>
      <c r="AF1849" s="598">
        <v>22</v>
      </c>
      <c r="AG1849" s="596" t="s">
        <v>85</v>
      </c>
      <c r="AH1849" s="596" t="s">
        <v>85</v>
      </c>
      <c r="AI1849" s="596" t="s">
        <v>85</v>
      </c>
      <c r="AJ1849" s="596" t="s">
        <v>85</v>
      </c>
      <c r="AK1849" s="565" t="s">
        <v>85</v>
      </c>
      <c r="AL1849" s="592" t="s">
        <v>237</v>
      </c>
      <c r="AM1849" s="592" t="s">
        <v>85</v>
      </c>
      <c r="AN1849" s="576" t="s">
        <v>85</v>
      </c>
      <c r="AO1849" s="592" t="s">
        <v>85</v>
      </c>
      <c r="AP1849" s="592">
        <v>14.1</v>
      </c>
      <c r="AQ1849" s="592">
        <v>60</v>
      </c>
      <c r="AR1849" s="592">
        <v>180</v>
      </c>
      <c r="AS1849" s="572">
        <v>0</v>
      </c>
      <c r="AT1849" s="572">
        <v>12.8</v>
      </c>
      <c r="AU1849" s="572">
        <v>22</v>
      </c>
      <c r="AV1849" s="572">
        <v>22.5</v>
      </c>
      <c r="AW1849" s="572">
        <v>177.8</v>
      </c>
      <c r="AX1849" s="572">
        <v>163.69999999999999</v>
      </c>
      <c r="AY1849" s="595">
        <v>104</v>
      </c>
      <c r="AZ1849" s="584">
        <v>48</v>
      </c>
      <c r="BA1849" s="584">
        <v>48</v>
      </c>
      <c r="BB1849" s="584">
        <v>0</v>
      </c>
      <c r="BC1849" s="583">
        <v>0</v>
      </c>
      <c r="BD1849" s="561" t="s">
        <v>5810</v>
      </c>
      <c r="BE1849" s="633">
        <v>189</v>
      </c>
      <c r="BF1849" s="561" t="s">
        <v>6453</v>
      </c>
      <c r="BG1849" s="633">
        <v>18</v>
      </c>
      <c r="BH1849" s="588">
        <v>27</v>
      </c>
      <c r="BI1849" s="585">
        <v>17.8740157480315</v>
      </c>
      <c r="BJ1849" s="585">
        <v>17.8740157480315</v>
      </c>
      <c r="BK1849" s="585">
        <v>9.8425196850393704</v>
      </c>
      <c r="BL1849" s="623">
        <v>5.1529000000000012E-2</v>
      </c>
      <c r="BM1849" s="563">
        <v>48</v>
      </c>
      <c r="BN1849" s="610" t="s">
        <v>3771</v>
      </c>
      <c r="BO1849" s="581" t="s">
        <v>3891</v>
      </c>
      <c r="BP1849" s="592" t="s">
        <v>3907</v>
      </c>
      <c r="BQ1849" s="592" t="s">
        <v>6595</v>
      </c>
      <c r="BR1849" s="592" t="s">
        <v>3932</v>
      </c>
      <c r="BS1849" s="592" t="s">
        <v>6596</v>
      </c>
      <c r="BT1849" s="592" t="s">
        <v>5583</v>
      </c>
      <c r="BU1849" s="592" t="s">
        <v>6597</v>
      </c>
      <c r="BV1849" s="592" t="s">
        <v>6598</v>
      </c>
      <c r="BW1849" s="592" t="s">
        <v>5586</v>
      </c>
      <c r="BX1849" s="592"/>
      <c r="BY1849" s="592"/>
      <c r="BZ1849" s="613" t="s">
        <v>8208</v>
      </c>
      <c r="CA1849" s="622" t="s">
        <v>8209</v>
      </c>
      <c r="CB1849" s="613" t="s">
        <v>8210</v>
      </c>
      <c r="CC1849" s="622" t="s">
        <v>8211</v>
      </c>
      <c r="CD1849" s="615" t="str">
        <f t="shared" si="203"/>
        <v>DISCONTINUED - MR415 Beadlock, 15x7, 5+2/+38mm Offset, 4x136, 106mm Centerbore, Matte Black - Gloss Black Ring, w/ BH-H24100-BZ</v>
      </c>
      <c r="CE1849" s="592" t="s">
        <v>3719</v>
      </c>
      <c r="CF1849" s="592" t="s">
        <v>3720</v>
      </c>
      <c r="CG1849" s="592" t="s">
        <v>1055</v>
      </c>
    </row>
    <row r="1850" spans="1:85" s="575" customFormat="1" ht="15" customHeight="1">
      <c r="A1850" s="571">
        <f t="shared" si="202"/>
        <v>1847</v>
      </c>
      <c r="B1850" s="603" t="s">
        <v>84</v>
      </c>
      <c r="C1850" s="603" t="s">
        <v>1056</v>
      </c>
      <c r="D1850" s="561" t="s">
        <v>1071</v>
      </c>
      <c r="E1850" s="600" t="s">
        <v>11041</v>
      </c>
      <c r="F1850" s="600" t="s">
        <v>11041</v>
      </c>
      <c r="G1850" s="599" t="s">
        <v>1095</v>
      </c>
      <c r="H1850" s="599"/>
      <c r="I1850" s="589" t="s">
        <v>829</v>
      </c>
      <c r="J1850" s="614">
        <v>40179</v>
      </c>
      <c r="K1850" s="635">
        <v>46223</v>
      </c>
      <c r="L1850" s="611" t="s">
        <v>1239</v>
      </c>
      <c r="M1850" s="618">
        <v>612</v>
      </c>
      <c r="N1850" s="601" t="s">
        <v>5844</v>
      </c>
      <c r="O1850" s="630"/>
      <c r="P1850" s="561">
        <v>17</v>
      </c>
      <c r="Q1850" s="564">
        <v>9</v>
      </c>
      <c r="R1850" s="603" t="s">
        <v>1697</v>
      </c>
      <c r="S1850" s="561">
        <v>6</v>
      </c>
      <c r="T1850" s="561">
        <v>135</v>
      </c>
      <c r="U1850" s="561">
        <v>-12</v>
      </c>
      <c r="V1850" s="569">
        <v>4.5</v>
      </c>
      <c r="W1850" s="604" t="s">
        <v>85</v>
      </c>
      <c r="X1850" s="569">
        <v>87</v>
      </c>
      <c r="Y1850" s="564">
        <v>37.340000000000003</v>
      </c>
      <c r="Z1850" s="582">
        <v>3400</v>
      </c>
      <c r="AA1850" s="590" t="s">
        <v>5159</v>
      </c>
      <c r="AB1850" s="590" t="s">
        <v>173</v>
      </c>
      <c r="AC1850" s="582" t="s">
        <v>11042</v>
      </c>
      <c r="AD1850" s="561" t="s">
        <v>85</v>
      </c>
      <c r="AE1850" s="581" t="s">
        <v>8675</v>
      </c>
      <c r="AF1850" s="598" t="s">
        <v>85</v>
      </c>
      <c r="AG1850" s="596" t="s">
        <v>85</v>
      </c>
      <c r="AH1850" s="561" t="s">
        <v>85</v>
      </c>
      <c r="AI1850" s="591" t="s">
        <v>85</v>
      </c>
      <c r="AJ1850" s="560" t="s">
        <v>85</v>
      </c>
      <c r="AK1850" s="565" t="s">
        <v>85</v>
      </c>
      <c r="AL1850" s="592" t="s">
        <v>237</v>
      </c>
      <c r="AM1850" s="592" t="s">
        <v>85</v>
      </c>
      <c r="AN1850" s="576" t="s">
        <v>85</v>
      </c>
      <c r="AO1850" s="592" t="s">
        <v>85</v>
      </c>
      <c r="AP1850" s="592">
        <v>16.2</v>
      </c>
      <c r="AQ1850" s="592">
        <v>60</v>
      </c>
      <c r="AR1850" s="592">
        <v>200</v>
      </c>
      <c r="AS1850" s="574">
        <v>0</v>
      </c>
      <c r="AT1850" s="574">
        <v>0</v>
      </c>
      <c r="AU1850" s="574">
        <v>23</v>
      </c>
      <c r="AV1850" s="574">
        <v>27</v>
      </c>
      <c r="AW1850" s="574">
        <v>207</v>
      </c>
      <c r="AX1850" s="574">
        <v>200</v>
      </c>
      <c r="AY1850" s="595" t="s">
        <v>85</v>
      </c>
      <c r="AZ1850" s="584" t="s">
        <v>85</v>
      </c>
      <c r="BA1850" s="584" t="s">
        <v>85</v>
      </c>
      <c r="BB1850" s="584">
        <v>80</v>
      </c>
      <c r="BC1850" s="583">
        <v>3.15</v>
      </c>
      <c r="BD1850" s="561" t="s">
        <v>3193</v>
      </c>
      <c r="BE1850" s="633">
        <v>149</v>
      </c>
      <c r="BF1850" s="561" t="s">
        <v>1480</v>
      </c>
      <c r="BG1850" s="633">
        <v>11</v>
      </c>
      <c r="BH1850" s="588">
        <v>43</v>
      </c>
      <c r="BI1850" s="585">
        <v>20.4724409448819</v>
      </c>
      <c r="BJ1850" s="585">
        <v>20.4724409448819</v>
      </c>
      <c r="BK1850" s="585">
        <v>12.4409448818898</v>
      </c>
      <c r="BL1850" s="623">
        <v>8.5446400000000311E-2</v>
      </c>
      <c r="BM1850" s="591">
        <v>36</v>
      </c>
      <c r="BN1850" s="610" t="s">
        <v>3771</v>
      </c>
      <c r="BO1850" s="581" t="s">
        <v>3891</v>
      </c>
      <c r="BP1850" s="592" t="s">
        <v>3931</v>
      </c>
      <c r="BQ1850" s="579" t="s">
        <v>5143</v>
      </c>
      <c r="BR1850" s="579" t="s">
        <v>5168</v>
      </c>
      <c r="BS1850" s="579" t="s">
        <v>3932</v>
      </c>
      <c r="BT1850" s="579" t="s">
        <v>4616</v>
      </c>
      <c r="BU1850" s="592" t="s">
        <v>5032</v>
      </c>
      <c r="BV1850" s="592"/>
      <c r="BW1850" s="592"/>
      <c r="BX1850" s="592"/>
      <c r="BY1850" s="592"/>
      <c r="BZ1850" s="613"/>
      <c r="CA1850" s="622"/>
      <c r="CB1850" s="616"/>
      <c r="CC1850" s="613"/>
      <c r="CD1850" s="615" t="str">
        <f t="shared" si="203"/>
        <v>DISCONTINUED - MR101 Beadlock, 17x9, -12mm Offset, 6x135, 87mm Centerbore, Machined - Raw, w/ BH-H24125</v>
      </c>
      <c r="CE1850" s="592" t="s">
        <v>3719</v>
      </c>
      <c r="CF1850" s="592" t="s">
        <v>3720</v>
      </c>
      <c r="CG1850" s="592" t="s">
        <v>1056</v>
      </c>
    </row>
    <row r="1851" spans="1:85" s="575" customFormat="1" ht="15" customHeight="1">
      <c r="A1851" s="571">
        <f t="shared" si="202"/>
        <v>1848</v>
      </c>
      <c r="B1851" s="603" t="s">
        <v>84</v>
      </c>
      <c r="C1851" s="603" t="s">
        <v>1056</v>
      </c>
      <c r="D1851" s="561" t="s">
        <v>1071</v>
      </c>
      <c r="E1851" s="600" t="s">
        <v>11043</v>
      </c>
      <c r="F1851" s="600" t="s">
        <v>11043</v>
      </c>
      <c r="G1851" s="599" t="s">
        <v>1095</v>
      </c>
      <c r="H1851" s="599"/>
      <c r="I1851" s="589" t="s">
        <v>1893</v>
      </c>
      <c r="J1851" s="614">
        <v>40179</v>
      </c>
      <c r="K1851" s="635">
        <v>46223</v>
      </c>
      <c r="L1851" s="611" t="s">
        <v>1239</v>
      </c>
      <c r="M1851" s="618">
        <v>612</v>
      </c>
      <c r="N1851" s="601" t="s">
        <v>5844</v>
      </c>
      <c r="O1851" s="630"/>
      <c r="P1851" s="561">
        <v>17</v>
      </c>
      <c r="Q1851" s="564">
        <v>9</v>
      </c>
      <c r="R1851" s="603" t="s">
        <v>1699</v>
      </c>
      <c r="S1851" s="592">
        <v>8</v>
      </c>
      <c r="T1851" s="561">
        <v>6.5</v>
      </c>
      <c r="U1851" s="561">
        <v>-12</v>
      </c>
      <c r="V1851" s="569">
        <v>4.5</v>
      </c>
      <c r="W1851" s="604" t="s">
        <v>85</v>
      </c>
      <c r="X1851" s="569">
        <v>130.81</v>
      </c>
      <c r="Y1851" s="564">
        <v>36.6</v>
      </c>
      <c r="Z1851" s="582">
        <v>3400</v>
      </c>
      <c r="AA1851" s="590" t="s">
        <v>5159</v>
      </c>
      <c r="AB1851" s="590" t="s">
        <v>173</v>
      </c>
      <c r="AC1851" s="582" t="s">
        <v>11044</v>
      </c>
      <c r="AD1851" s="561" t="s">
        <v>85</v>
      </c>
      <c r="AE1851" s="581" t="s">
        <v>8675</v>
      </c>
      <c r="AF1851" s="598" t="s">
        <v>85</v>
      </c>
      <c r="AG1851" s="596" t="s">
        <v>85</v>
      </c>
      <c r="AH1851" s="561" t="s">
        <v>85</v>
      </c>
      <c r="AI1851" s="591" t="s">
        <v>85</v>
      </c>
      <c r="AJ1851" s="560" t="s">
        <v>85</v>
      </c>
      <c r="AK1851" s="565" t="s">
        <v>85</v>
      </c>
      <c r="AL1851" s="592" t="s">
        <v>237</v>
      </c>
      <c r="AM1851" s="592" t="s">
        <v>85</v>
      </c>
      <c r="AN1851" s="576" t="s">
        <v>85</v>
      </c>
      <c r="AO1851" s="592" t="s">
        <v>85</v>
      </c>
      <c r="AP1851" s="592">
        <v>16.2</v>
      </c>
      <c r="AQ1851" s="592">
        <v>60</v>
      </c>
      <c r="AR1851" s="592">
        <v>200</v>
      </c>
      <c r="AS1851" s="574">
        <v>0</v>
      </c>
      <c r="AT1851" s="574">
        <v>0</v>
      </c>
      <c r="AU1851" s="574">
        <v>23</v>
      </c>
      <c r="AV1851" s="574">
        <v>27</v>
      </c>
      <c r="AW1851" s="574">
        <v>207</v>
      </c>
      <c r="AX1851" s="574">
        <v>200</v>
      </c>
      <c r="AY1851" s="595" t="s">
        <v>85</v>
      </c>
      <c r="AZ1851" s="584" t="s">
        <v>85</v>
      </c>
      <c r="BA1851" s="584" t="s">
        <v>85</v>
      </c>
      <c r="BB1851" s="584">
        <v>80</v>
      </c>
      <c r="BC1851" s="583">
        <v>3.15</v>
      </c>
      <c r="BD1851" s="561" t="s">
        <v>3193</v>
      </c>
      <c r="BE1851" s="633">
        <v>149</v>
      </c>
      <c r="BF1851" s="561" t="s">
        <v>1480</v>
      </c>
      <c r="BG1851" s="633">
        <v>11</v>
      </c>
      <c r="BH1851" s="588">
        <v>42</v>
      </c>
      <c r="BI1851" s="585">
        <v>20.4724409448819</v>
      </c>
      <c r="BJ1851" s="585">
        <v>20.4724409448819</v>
      </c>
      <c r="BK1851" s="585">
        <v>12.4409448818898</v>
      </c>
      <c r="BL1851" s="623">
        <v>8.5446400000000311E-2</v>
      </c>
      <c r="BM1851" s="591">
        <v>36</v>
      </c>
      <c r="BN1851" s="610" t="s">
        <v>3771</v>
      </c>
      <c r="BO1851" s="581" t="s">
        <v>3891</v>
      </c>
      <c r="BP1851" s="592" t="s">
        <v>3931</v>
      </c>
      <c r="BQ1851" s="579" t="s">
        <v>5143</v>
      </c>
      <c r="BR1851" s="579" t="s">
        <v>5168</v>
      </c>
      <c r="BS1851" s="579" t="s">
        <v>3932</v>
      </c>
      <c r="BT1851" s="579" t="s">
        <v>4616</v>
      </c>
      <c r="BU1851" s="592" t="s">
        <v>5032</v>
      </c>
      <c r="BV1851" s="592"/>
      <c r="BW1851" s="592"/>
      <c r="BX1851" s="592"/>
      <c r="BY1851" s="592"/>
      <c r="BZ1851" s="613"/>
      <c r="CA1851" s="616"/>
      <c r="CB1851" s="616"/>
      <c r="CC1851" s="613"/>
      <c r="CD1851" s="615" t="str">
        <f t="shared" si="203"/>
        <v>DISCONTINUED - MR101 Beadlock, 17x9, -12mm Offset, 8x6.5, 130.81mm Centerbore, Machined - Raw, w/ BH-H24125</v>
      </c>
      <c r="CE1851" s="592" t="s">
        <v>3719</v>
      </c>
      <c r="CF1851" s="592" t="s">
        <v>3720</v>
      </c>
      <c r="CG1851" s="592" t="s">
        <v>1056</v>
      </c>
    </row>
    <row r="1852" spans="1:85" s="575" customFormat="1" ht="15" customHeight="1">
      <c r="A1852" s="571">
        <f t="shared" si="202"/>
        <v>1849</v>
      </c>
      <c r="B1852" s="561" t="s">
        <v>84</v>
      </c>
      <c r="C1852" s="603" t="s">
        <v>1247</v>
      </c>
      <c r="D1852" s="592" t="s">
        <v>5484</v>
      </c>
      <c r="E1852" s="600" t="s">
        <v>11045</v>
      </c>
      <c r="F1852" s="600" t="s">
        <v>11045</v>
      </c>
      <c r="G1852" s="599"/>
      <c r="H1852" s="599"/>
      <c r="I1852" s="597" t="s">
        <v>4467</v>
      </c>
      <c r="J1852" s="612">
        <v>44159</v>
      </c>
      <c r="K1852" s="635">
        <v>46223</v>
      </c>
      <c r="L1852" s="611" t="s">
        <v>1239</v>
      </c>
      <c r="M1852" s="618">
        <v>356</v>
      </c>
      <c r="N1852" s="601" t="s">
        <v>5844</v>
      </c>
      <c r="O1852" s="630"/>
      <c r="P1852" s="592">
        <v>17</v>
      </c>
      <c r="Q1852" s="592">
        <v>7.5</v>
      </c>
      <c r="R1852" s="603" t="s">
        <v>1696</v>
      </c>
      <c r="S1852" s="592">
        <v>6</v>
      </c>
      <c r="T1852" s="592">
        <v>130</v>
      </c>
      <c r="U1852" s="592">
        <v>50</v>
      </c>
      <c r="V1852" s="587">
        <v>6.2</v>
      </c>
      <c r="W1852" s="604" t="s">
        <v>85</v>
      </c>
      <c r="X1852" s="595">
        <v>84.1</v>
      </c>
      <c r="Y1852" s="594">
        <v>27.45</v>
      </c>
      <c r="Z1852" s="582">
        <v>3640</v>
      </c>
      <c r="AA1852" s="597" t="s">
        <v>2516</v>
      </c>
      <c r="AB1852" s="589" t="s">
        <v>2850</v>
      </c>
      <c r="AC1852" s="582" t="s">
        <v>9916</v>
      </c>
      <c r="AD1852" s="592" t="s">
        <v>3940</v>
      </c>
      <c r="AE1852" s="581" t="s">
        <v>8501</v>
      </c>
      <c r="AF1852" s="598">
        <v>22</v>
      </c>
      <c r="AG1852" s="596" t="s">
        <v>85</v>
      </c>
      <c r="AH1852" s="568" t="s">
        <v>85</v>
      </c>
      <c r="AI1852" s="568" t="s">
        <v>85</v>
      </c>
      <c r="AJ1852" s="568" t="s">
        <v>85</v>
      </c>
      <c r="AK1852" s="565" t="s">
        <v>85</v>
      </c>
      <c r="AL1852" s="603" t="s">
        <v>236</v>
      </c>
      <c r="AM1852" s="592" t="s">
        <v>85</v>
      </c>
      <c r="AN1852" s="576" t="s">
        <v>85</v>
      </c>
      <c r="AO1852" s="592" t="s">
        <v>85</v>
      </c>
      <c r="AP1852" s="593">
        <v>16.2</v>
      </c>
      <c r="AQ1852" s="593">
        <v>60</v>
      </c>
      <c r="AR1852" s="592">
        <v>160</v>
      </c>
      <c r="AS1852" s="574">
        <v>8</v>
      </c>
      <c r="AT1852" s="574">
        <v>14</v>
      </c>
      <c r="AU1852" s="574">
        <v>17</v>
      </c>
      <c r="AV1852" s="574">
        <v>14.6</v>
      </c>
      <c r="AW1852" s="574">
        <v>199.6</v>
      </c>
      <c r="AX1852" s="574">
        <v>189</v>
      </c>
      <c r="AY1852" s="628">
        <v>82.6</v>
      </c>
      <c r="AZ1852" s="627">
        <v>34.590000000000003</v>
      </c>
      <c r="BA1852" s="627">
        <v>39.9</v>
      </c>
      <c r="BB1852" s="584">
        <v>22</v>
      </c>
      <c r="BC1852" s="583">
        <v>0.87</v>
      </c>
      <c r="BD1852" s="561" t="s">
        <v>85</v>
      </c>
      <c r="BE1852" s="633" t="s">
        <v>85</v>
      </c>
      <c r="BF1852" s="561" t="s">
        <v>85</v>
      </c>
      <c r="BG1852" s="633" t="s">
        <v>85</v>
      </c>
      <c r="BH1852" s="588">
        <v>33</v>
      </c>
      <c r="BI1852" s="585">
        <v>20.236220472440898</v>
      </c>
      <c r="BJ1852" s="585">
        <v>20.236220472440898</v>
      </c>
      <c r="BK1852" s="585">
        <v>10.4330708661417</v>
      </c>
      <c r="BL1852" s="623">
        <v>7.001193999999944E-2</v>
      </c>
      <c r="BM1852" s="591">
        <v>36</v>
      </c>
      <c r="BN1852" s="610" t="s">
        <v>3771</v>
      </c>
      <c r="BO1852" s="581" t="s">
        <v>3891</v>
      </c>
      <c r="BP1852" s="592" t="s">
        <v>4730</v>
      </c>
      <c r="BQ1852" s="592" t="s">
        <v>3907</v>
      </c>
      <c r="BR1852" s="592" t="s">
        <v>4615</v>
      </c>
      <c r="BS1852" s="592" t="s">
        <v>2734</v>
      </c>
      <c r="BT1852" s="592" t="s">
        <v>4116</v>
      </c>
      <c r="BU1852" s="592" t="s">
        <v>5141</v>
      </c>
      <c r="BV1852" s="592" t="s">
        <v>5127</v>
      </c>
      <c r="BW1852" s="592" t="s">
        <v>4101</v>
      </c>
      <c r="BX1852" s="592" t="s">
        <v>3909</v>
      </c>
      <c r="BY1852" s="592"/>
      <c r="BZ1852" s="613" t="s">
        <v>6327</v>
      </c>
      <c r="CA1852" s="622" t="s">
        <v>8335</v>
      </c>
      <c r="CB1852" s="613" t="s">
        <v>6329</v>
      </c>
      <c r="CC1852" s="622" t="s">
        <v>8334</v>
      </c>
      <c r="CD1852" s="615" t="str">
        <f t="shared" si="203"/>
        <v>DISCONTINUED - MR703 Bead Grip, 17x7.5, +50mm Offset, 6x130, 84.1mm Centerbore, Gloss Titanium</v>
      </c>
      <c r="CE1852" s="592" t="s">
        <v>3719</v>
      </c>
      <c r="CF1852" s="592" t="s">
        <v>3720</v>
      </c>
      <c r="CG1852" s="592" t="s">
        <v>1247</v>
      </c>
    </row>
    <row r="1853" spans="1:85" s="575" customFormat="1" ht="15" customHeight="1">
      <c r="A1853" s="571">
        <f t="shared" si="202"/>
        <v>1850</v>
      </c>
      <c r="B1853" s="561" t="s">
        <v>84</v>
      </c>
      <c r="C1853" s="603" t="s">
        <v>1247</v>
      </c>
      <c r="D1853" s="592" t="s">
        <v>5484</v>
      </c>
      <c r="E1853" s="600" t="s">
        <v>11046</v>
      </c>
      <c r="F1853" s="600" t="s">
        <v>11046</v>
      </c>
      <c r="G1853" s="599"/>
      <c r="H1853" s="599"/>
      <c r="I1853" s="597" t="s">
        <v>4190</v>
      </c>
      <c r="J1853" s="612">
        <v>44008</v>
      </c>
      <c r="K1853" s="635">
        <v>46223</v>
      </c>
      <c r="L1853" s="611" t="s">
        <v>1239</v>
      </c>
      <c r="M1853" s="618">
        <v>366</v>
      </c>
      <c r="N1853" s="601" t="s">
        <v>5844</v>
      </c>
      <c r="O1853" s="630"/>
      <c r="P1853" s="592">
        <v>17</v>
      </c>
      <c r="Q1853" s="592">
        <v>8.5</v>
      </c>
      <c r="R1853" s="603" t="s">
        <v>1692</v>
      </c>
      <c r="S1853" s="592">
        <v>5</v>
      </c>
      <c r="T1853" s="592">
        <v>5</v>
      </c>
      <c r="U1853" s="592">
        <v>25</v>
      </c>
      <c r="V1853" s="587">
        <v>5.78</v>
      </c>
      <c r="W1853" s="604" t="s">
        <v>85</v>
      </c>
      <c r="X1853" s="595">
        <v>71.5</v>
      </c>
      <c r="Y1853" s="594">
        <v>28.75</v>
      </c>
      <c r="Z1853" s="582">
        <v>2650</v>
      </c>
      <c r="AA1853" s="597" t="s">
        <v>2168</v>
      </c>
      <c r="AB1853" s="589" t="s">
        <v>2846</v>
      </c>
      <c r="AC1853" s="582" t="s">
        <v>9797</v>
      </c>
      <c r="AD1853" s="592" t="s">
        <v>3940</v>
      </c>
      <c r="AE1853" s="581" t="s">
        <v>8501</v>
      </c>
      <c r="AF1853" s="598">
        <v>22</v>
      </c>
      <c r="AG1853" s="596" t="s">
        <v>85</v>
      </c>
      <c r="AH1853" s="596" t="s">
        <v>85</v>
      </c>
      <c r="AI1853" s="596" t="s">
        <v>85</v>
      </c>
      <c r="AJ1853" s="596" t="s">
        <v>85</v>
      </c>
      <c r="AK1853" s="565" t="s">
        <v>85</v>
      </c>
      <c r="AL1853" s="603" t="s">
        <v>236</v>
      </c>
      <c r="AM1853" s="592" t="s">
        <v>85</v>
      </c>
      <c r="AN1853" s="576" t="s">
        <v>85</v>
      </c>
      <c r="AO1853" s="592" t="s">
        <v>85</v>
      </c>
      <c r="AP1853" s="593">
        <v>16.2</v>
      </c>
      <c r="AQ1853" s="593">
        <v>60</v>
      </c>
      <c r="AR1853" s="574">
        <v>170</v>
      </c>
      <c r="AS1853" s="574">
        <v>8</v>
      </c>
      <c r="AT1853" s="574">
        <v>23.8</v>
      </c>
      <c r="AU1853" s="574">
        <v>36.9</v>
      </c>
      <c r="AV1853" s="574">
        <v>42</v>
      </c>
      <c r="AW1853" s="574">
        <v>209</v>
      </c>
      <c r="AX1853" s="574">
        <v>199.5</v>
      </c>
      <c r="AY1853" s="628">
        <v>71.5</v>
      </c>
      <c r="AZ1853" s="627">
        <v>51.3</v>
      </c>
      <c r="BA1853" s="627">
        <v>51.3</v>
      </c>
      <c r="BB1853" s="584">
        <v>20</v>
      </c>
      <c r="BC1853" s="583">
        <v>0.79</v>
      </c>
      <c r="BD1853" s="561" t="s">
        <v>85</v>
      </c>
      <c r="BE1853" s="633" t="s">
        <v>85</v>
      </c>
      <c r="BF1853" s="561" t="s">
        <v>85</v>
      </c>
      <c r="BG1853" s="633" t="s">
        <v>85</v>
      </c>
      <c r="BH1853" s="588">
        <v>35</v>
      </c>
      <c r="BI1853" s="585">
        <v>20.236220472440898</v>
      </c>
      <c r="BJ1853" s="585">
        <v>20.236220472440898</v>
      </c>
      <c r="BK1853" s="585">
        <v>11.417322834645701</v>
      </c>
      <c r="BL1853" s="623">
        <v>7.6616839999999839E-2</v>
      </c>
      <c r="BM1853" s="591">
        <v>36</v>
      </c>
      <c r="BN1853" s="610" t="s">
        <v>10366</v>
      </c>
      <c r="BO1853" s="581" t="s">
        <v>3891</v>
      </c>
      <c r="BP1853" s="592" t="s">
        <v>4730</v>
      </c>
      <c r="BQ1853" s="592" t="s">
        <v>3907</v>
      </c>
      <c r="BR1853" s="592" t="s">
        <v>4615</v>
      </c>
      <c r="BS1853" s="592" t="s">
        <v>2734</v>
      </c>
      <c r="BT1853" s="592" t="s">
        <v>4116</v>
      </c>
      <c r="BU1853" s="592" t="s">
        <v>5141</v>
      </c>
      <c r="BV1853" s="592" t="s">
        <v>5127</v>
      </c>
      <c r="BW1853" s="592" t="s">
        <v>4101</v>
      </c>
      <c r="BX1853" s="592" t="s">
        <v>3909</v>
      </c>
      <c r="BY1853" s="592"/>
      <c r="BZ1853" s="613" t="s">
        <v>6315</v>
      </c>
      <c r="CA1853" s="622" t="s">
        <v>7400</v>
      </c>
      <c r="CB1853" s="613" t="s">
        <v>6318</v>
      </c>
      <c r="CC1853" s="622" t="s">
        <v>7401</v>
      </c>
      <c r="CD1853" s="615" t="str">
        <f t="shared" si="203"/>
        <v>DISCONTINUED - MR703 Bead Grip, 17x8.5, +25mm Offset, 5x5, 71.5mm Centerbore, Method Bronze</v>
      </c>
      <c r="CE1853" s="592" t="s">
        <v>3719</v>
      </c>
      <c r="CF1853" s="592" t="s">
        <v>3720</v>
      </c>
      <c r="CG1853" s="592" t="s">
        <v>1247</v>
      </c>
    </row>
    <row r="1854" spans="1:85" s="575" customFormat="1" ht="15" customHeight="1">
      <c r="A1854" s="571">
        <f t="shared" si="202"/>
        <v>1851</v>
      </c>
      <c r="B1854" s="567" t="s">
        <v>84</v>
      </c>
      <c r="C1854" s="607" t="s">
        <v>1247</v>
      </c>
      <c r="D1854" s="593" t="s">
        <v>6665</v>
      </c>
      <c r="E1854" s="600" t="s">
        <v>11047</v>
      </c>
      <c r="F1854" s="600" t="s">
        <v>11047</v>
      </c>
      <c r="G1854" s="599"/>
      <c r="H1854" s="599"/>
      <c r="I1854" s="590" t="s">
        <v>6708</v>
      </c>
      <c r="J1854" s="609">
        <v>45188.393750000003</v>
      </c>
      <c r="K1854" s="635">
        <v>46223</v>
      </c>
      <c r="L1854" s="611" t="s">
        <v>1239</v>
      </c>
      <c r="M1854" s="618">
        <v>429</v>
      </c>
      <c r="N1854" s="601" t="s">
        <v>5844</v>
      </c>
      <c r="O1854" s="630"/>
      <c r="P1854" s="593">
        <v>18</v>
      </c>
      <c r="Q1854" s="564">
        <v>9</v>
      </c>
      <c r="R1854" s="603" t="s">
        <v>1701</v>
      </c>
      <c r="S1854" s="593">
        <v>8</v>
      </c>
      <c r="T1854" s="593">
        <v>180</v>
      </c>
      <c r="U1854" s="593">
        <v>12</v>
      </c>
      <c r="V1854" s="595">
        <v>5.44</v>
      </c>
      <c r="W1854" s="606" t="s">
        <v>85</v>
      </c>
      <c r="X1854" s="587">
        <v>130.81</v>
      </c>
      <c r="Y1854" s="577">
        <v>33.052950000000003</v>
      </c>
      <c r="Z1854" s="582">
        <v>3640</v>
      </c>
      <c r="AA1854" s="578" t="s">
        <v>2516</v>
      </c>
      <c r="AB1854" s="590" t="s">
        <v>2850</v>
      </c>
      <c r="AC1854" s="582" t="s">
        <v>10783</v>
      </c>
      <c r="AD1854" s="592" t="s">
        <v>6727</v>
      </c>
      <c r="AE1854" s="581" t="s">
        <v>8503</v>
      </c>
      <c r="AF1854" s="598">
        <v>33</v>
      </c>
      <c r="AG1854" s="568" t="s">
        <v>85</v>
      </c>
      <c r="AH1854" s="565" t="s">
        <v>85</v>
      </c>
      <c r="AI1854" s="567" t="s">
        <v>2863</v>
      </c>
      <c r="AJ1854" s="568" t="s">
        <v>85</v>
      </c>
      <c r="AK1854" s="565" t="s">
        <v>85</v>
      </c>
      <c r="AL1854" s="603" t="s">
        <v>237</v>
      </c>
      <c r="AM1854" s="593" t="s">
        <v>85</v>
      </c>
      <c r="AN1854" s="576" t="s">
        <v>85</v>
      </c>
      <c r="AO1854" s="593" t="s">
        <v>85</v>
      </c>
      <c r="AP1854" s="593">
        <v>16.2</v>
      </c>
      <c r="AQ1854" s="593">
        <v>60</v>
      </c>
      <c r="AR1854" s="593">
        <v>210</v>
      </c>
      <c r="AS1854" s="574">
        <v>0</v>
      </c>
      <c r="AT1854" s="574">
        <v>0</v>
      </c>
      <c r="AU1854" s="572">
        <v>27.3</v>
      </c>
      <c r="AV1854" s="574">
        <v>44.7</v>
      </c>
      <c r="AW1854" s="572">
        <v>222.4</v>
      </c>
      <c r="AX1854" s="586">
        <v>215.8</v>
      </c>
      <c r="AY1854" s="628">
        <v>128</v>
      </c>
      <c r="AZ1854" s="627">
        <v>84</v>
      </c>
      <c r="BA1854" s="627">
        <v>86.89</v>
      </c>
      <c r="BB1854" s="584">
        <v>32</v>
      </c>
      <c r="BC1854" s="583">
        <v>1.26</v>
      </c>
      <c r="BD1854" s="567" t="s">
        <v>85</v>
      </c>
      <c r="BE1854" s="633" t="s">
        <v>85</v>
      </c>
      <c r="BF1854" s="567" t="s">
        <v>85</v>
      </c>
      <c r="BG1854" s="633" t="s">
        <v>85</v>
      </c>
      <c r="BH1854" s="588">
        <v>40</v>
      </c>
      <c r="BI1854" s="585">
        <v>21.141732283464599</v>
      </c>
      <c r="BJ1854" s="585">
        <v>21.141732283464599</v>
      </c>
      <c r="BK1854" s="585">
        <v>11.929133858267701</v>
      </c>
      <c r="BL1854" s="623">
        <v>8.7375807000000152E-2</v>
      </c>
      <c r="BM1854" s="568">
        <v>36</v>
      </c>
      <c r="BN1854" s="610" t="s">
        <v>10367</v>
      </c>
      <c r="BO1854" s="581" t="s">
        <v>3891</v>
      </c>
      <c r="BP1854" s="592" t="s">
        <v>4730</v>
      </c>
      <c r="BQ1854" s="592" t="s">
        <v>3907</v>
      </c>
      <c r="BR1854" s="592" t="s">
        <v>10140</v>
      </c>
      <c r="BS1854" s="592" t="s">
        <v>10141</v>
      </c>
      <c r="BT1854" s="592" t="s">
        <v>4116</v>
      </c>
      <c r="BU1854" s="592" t="s">
        <v>10142</v>
      </c>
      <c r="BV1854" s="592" t="s">
        <v>5127</v>
      </c>
      <c r="BW1854" s="592" t="s">
        <v>4101</v>
      </c>
      <c r="BX1854" s="592" t="s">
        <v>3909</v>
      </c>
      <c r="BY1854" s="592" t="s">
        <v>6577</v>
      </c>
      <c r="BZ1854" s="619" t="s">
        <v>8426</v>
      </c>
      <c r="CA1854" s="625" t="s">
        <v>8427</v>
      </c>
      <c r="CB1854" s="620" t="s">
        <v>8428</v>
      </c>
      <c r="CC1854" s="625" t="s">
        <v>8429</v>
      </c>
      <c r="CD1854" s="615" t="str">
        <f t="shared" si="203"/>
        <v>DISCONTINUED - MR708 Bead Grip, 18x9, +12mm Offset, 8x180, 130.81mm Centerbore, Gloss Titanium</v>
      </c>
      <c r="CE1854" s="592" t="s">
        <v>3719</v>
      </c>
      <c r="CF1854" s="592" t="s">
        <v>3720</v>
      </c>
      <c r="CG1854" s="592" t="s">
        <v>1247</v>
      </c>
    </row>
    <row r="1855" spans="1:85" s="575" customFormat="1" ht="15" customHeight="1">
      <c r="A1855" s="571">
        <f t="shared" si="202"/>
        <v>1852</v>
      </c>
      <c r="B1855" s="567" t="s">
        <v>84</v>
      </c>
      <c r="C1855" s="607" t="s">
        <v>6891</v>
      </c>
      <c r="D1855" s="593" t="s">
        <v>6887</v>
      </c>
      <c r="E1855" s="600" t="s">
        <v>11048</v>
      </c>
      <c r="F1855" s="600" t="s">
        <v>11048</v>
      </c>
      <c r="G1855" s="599" t="s">
        <v>2095</v>
      </c>
      <c r="H1855" s="599"/>
      <c r="I1855" s="590" t="s">
        <v>6961</v>
      </c>
      <c r="J1855" s="609">
        <v>45349.429849537039</v>
      </c>
      <c r="K1855" s="635">
        <v>46223</v>
      </c>
      <c r="L1855" s="611" t="s">
        <v>1239</v>
      </c>
      <c r="M1855" s="618">
        <v>439</v>
      </c>
      <c r="N1855" s="601" t="s">
        <v>5844</v>
      </c>
      <c r="O1855" s="630"/>
      <c r="P1855" s="593">
        <v>20</v>
      </c>
      <c r="Q1855" s="564">
        <v>10</v>
      </c>
      <c r="R1855" s="603" t="s">
        <v>1697</v>
      </c>
      <c r="S1855" s="603">
        <v>6</v>
      </c>
      <c r="T1855" s="593">
        <v>135</v>
      </c>
      <c r="U1855" s="593">
        <v>-18</v>
      </c>
      <c r="V1855" s="595">
        <v>4.75</v>
      </c>
      <c r="W1855" s="606" t="s">
        <v>85</v>
      </c>
      <c r="X1855" s="587">
        <v>87</v>
      </c>
      <c r="Y1855" s="577">
        <v>37.478584571429181</v>
      </c>
      <c r="Z1855" s="582">
        <v>2650</v>
      </c>
      <c r="AA1855" s="578" t="s">
        <v>5147</v>
      </c>
      <c r="AB1855" s="590" t="s">
        <v>173</v>
      </c>
      <c r="AC1855" s="582" t="s">
        <v>9859</v>
      </c>
      <c r="AD1855" s="592" t="s">
        <v>7425</v>
      </c>
      <c r="AE1855" s="581" t="s">
        <v>8501</v>
      </c>
      <c r="AF1855" s="598">
        <v>22</v>
      </c>
      <c r="AG1855" s="568" t="s">
        <v>85</v>
      </c>
      <c r="AH1855" s="565" t="s">
        <v>85</v>
      </c>
      <c r="AI1855" s="565" t="s">
        <v>85</v>
      </c>
      <c r="AJ1855" s="568" t="s">
        <v>85</v>
      </c>
      <c r="AK1855" s="565" t="s">
        <v>85</v>
      </c>
      <c r="AL1855" s="603" t="s">
        <v>236</v>
      </c>
      <c r="AM1855" s="593" t="s">
        <v>85</v>
      </c>
      <c r="AN1855" s="576" t="s">
        <v>85</v>
      </c>
      <c r="AO1855" s="593" t="s">
        <v>85</v>
      </c>
      <c r="AP1855" s="593">
        <v>16.2</v>
      </c>
      <c r="AQ1855" s="593">
        <v>60</v>
      </c>
      <c r="AR1855" s="593">
        <v>170</v>
      </c>
      <c r="AS1855" s="574">
        <v>18.600000000000001</v>
      </c>
      <c r="AT1855" s="574">
        <v>50.9</v>
      </c>
      <c r="AU1855" s="572">
        <v>66.599999999999994</v>
      </c>
      <c r="AV1855" s="574">
        <v>73.5</v>
      </c>
      <c r="AW1855" s="572">
        <v>243</v>
      </c>
      <c r="AX1855" s="586">
        <v>236</v>
      </c>
      <c r="AY1855" s="595">
        <v>87</v>
      </c>
      <c r="AZ1855" s="584">
        <v>83.9</v>
      </c>
      <c r="BA1855" s="584">
        <v>83.9</v>
      </c>
      <c r="BB1855" s="584">
        <v>59.7</v>
      </c>
      <c r="BC1855" s="583">
        <v>2.35</v>
      </c>
      <c r="BD1855" s="567" t="s">
        <v>85</v>
      </c>
      <c r="BE1855" s="633" t="s">
        <v>85</v>
      </c>
      <c r="BF1855" s="567" t="s">
        <v>85</v>
      </c>
      <c r="BG1855" s="633" t="s">
        <v>85</v>
      </c>
      <c r="BH1855" s="588">
        <v>42</v>
      </c>
      <c r="BI1855" s="585">
        <v>23.228346456692901</v>
      </c>
      <c r="BJ1855" s="585">
        <v>23.228346456692901</v>
      </c>
      <c r="BK1855" s="585">
        <v>12.9133858267717</v>
      </c>
      <c r="BL1855" s="623">
        <v>0.11417680000000027</v>
      </c>
      <c r="BM1855" s="629">
        <v>20</v>
      </c>
      <c r="BN1855" s="610" t="s">
        <v>3771</v>
      </c>
      <c r="BO1855" s="581" t="s">
        <v>3891</v>
      </c>
      <c r="BP1855" s="592" t="s">
        <v>3907</v>
      </c>
      <c r="BQ1855" s="592" t="s">
        <v>7487</v>
      </c>
      <c r="BR1855" s="592" t="s">
        <v>7488</v>
      </c>
      <c r="BS1855" s="592" t="s">
        <v>7489</v>
      </c>
      <c r="BT1855" s="592" t="s">
        <v>7493</v>
      </c>
      <c r="BU1855" s="592" t="s">
        <v>7490</v>
      </c>
      <c r="BV1855" s="592" t="s">
        <v>3909</v>
      </c>
      <c r="BW1855" s="592" t="s">
        <v>7491</v>
      </c>
      <c r="BX1855" s="592"/>
      <c r="BY1855" s="592"/>
      <c r="BZ1855" s="619" t="s">
        <v>8549</v>
      </c>
      <c r="CA1855" s="625" t="s">
        <v>8550</v>
      </c>
      <c r="CB1855" s="620" t="s">
        <v>8551</v>
      </c>
      <c r="CC1855" s="625" t="s">
        <v>8552</v>
      </c>
      <c r="CD1855" s="615" t="str">
        <f t="shared" si="203"/>
        <v>DISCONTINUED - MR802, 20x10, -18mm Offset, 6x135, 87mm Centerbore, Machined - Clear Coat</v>
      </c>
      <c r="CE1855" s="592" t="s">
        <v>3719</v>
      </c>
      <c r="CF1855" s="592" t="s">
        <v>3720</v>
      </c>
      <c r="CG1855" s="592" t="s">
        <v>6891</v>
      </c>
    </row>
    <row r="1856" spans="1:85" s="575" customFormat="1" ht="15" customHeight="1">
      <c r="A1856" s="571">
        <f t="shared" si="202"/>
        <v>1853</v>
      </c>
      <c r="B1856" s="567" t="s">
        <v>84</v>
      </c>
      <c r="C1856" s="607" t="s">
        <v>6891</v>
      </c>
      <c r="D1856" s="593" t="s">
        <v>6887</v>
      </c>
      <c r="E1856" s="600" t="s">
        <v>11049</v>
      </c>
      <c r="F1856" s="600" t="s">
        <v>11049</v>
      </c>
      <c r="G1856" s="599" t="s">
        <v>2095</v>
      </c>
      <c r="H1856" s="599"/>
      <c r="I1856" s="590" t="s">
        <v>6964</v>
      </c>
      <c r="J1856" s="609">
        <v>45349.429849537039</v>
      </c>
      <c r="K1856" s="635">
        <v>46223</v>
      </c>
      <c r="L1856" s="611" t="s">
        <v>1239</v>
      </c>
      <c r="M1856" s="618">
        <v>439</v>
      </c>
      <c r="N1856" s="601" t="s">
        <v>5844</v>
      </c>
      <c r="O1856" s="630"/>
      <c r="P1856" s="593">
        <v>20</v>
      </c>
      <c r="Q1856" s="564">
        <v>10</v>
      </c>
      <c r="R1856" s="603" t="s">
        <v>1699</v>
      </c>
      <c r="S1856" s="603">
        <v>8</v>
      </c>
      <c r="T1856" s="593">
        <v>6.5</v>
      </c>
      <c r="U1856" s="593">
        <v>-18</v>
      </c>
      <c r="V1856" s="595">
        <v>4.75</v>
      </c>
      <c r="W1856" s="606" t="s">
        <v>85</v>
      </c>
      <c r="X1856" s="587">
        <v>121.3</v>
      </c>
      <c r="Y1856" s="577">
        <v>38.139971357983825</v>
      </c>
      <c r="Z1856" s="582">
        <v>3640</v>
      </c>
      <c r="AA1856" s="578" t="s">
        <v>6882</v>
      </c>
      <c r="AB1856" s="590" t="s">
        <v>2845</v>
      </c>
      <c r="AC1856" s="582" t="s">
        <v>9847</v>
      </c>
      <c r="AD1856" s="592" t="s">
        <v>7423</v>
      </c>
      <c r="AE1856" s="581" t="s">
        <v>8501</v>
      </c>
      <c r="AF1856" s="598">
        <v>22</v>
      </c>
      <c r="AG1856" s="568" t="s">
        <v>85</v>
      </c>
      <c r="AH1856" s="565" t="s">
        <v>85</v>
      </c>
      <c r="AI1856" s="565" t="s">
        <v>85</v>
      </c>
      <c r="AJ1856" s="568" t="s">
        <v>85</v>
      </c>
      <c r="AK1856" s="565" t="s">
        <v>85</v>
      </c>
      <c r="AL1856" s="603" t="s">
        <v>236</v>
      </c>
      <c r="AM1856" s="593" t="s">
        <v>85</v>
      </c>
      <c r="AN1856" s="576" t="s">
        <v>85</v>
      </c>
      <c r="AO1856" s="593" t="s">
        <v>85</v>
      </c>
      <c r="AP1856" s="593">
        <v>16.2</v>
      </c>
      <c r="AQ1856" s="593">
        <v>60</v>
      </c>
      <c r="AR1856" s="593">
        <v>200</v>
      </c>
      <c r="AS1856" s="574">
        <v>0</v>
      </c>
      <c r="AT1856" s="574">
        <v>0</v>
      </c>
      <c r="AU1856" s="572">
        <v>38.1</v>
      </c>
      <c r="AV1856" s="574">
        <v>53.3</v>
      </c>
      <c r="AW1856" s="572">
        <v>242.5</v>
      </c>
      <c r="AX1856" s="586">
        <v>235.5</v>
      </c>
      <c r="AY1856" s="595">
        <v>121.3</v>
      </c>
      <c r="AZ1856" s="584">
        <v>88</v>
      </c>
      <c r="BA1856" s="584">
        <v>88</v>
      </c>
      <c r="BB1856" s="584">
        <v>76.2</v>
      </c>
      <c r="BC1856" s="583">
        <v>3</v>
      </c>
      <c r="BD1856" s="567" t="s">
        <v>85</v>
      </c>
      <c r="BE1856" s="633" t="s">
        <v>85</v>
      </c>
      <c r="BF1856" s="567" t="s">
        <v>85</v>
      </c>
      <c r="BG1856" s="633" t="s">
        <v>85</v>
      </c>
      <c r="BH1856" s="588">
        <v>43</v>
      </c>
      <c r="BI1856" s="585">
        <v>23.228346456692901</v>
      </c>
      <c r="BJ1856" s="585">
        <v>23.228346456692901</v>
      </c>
      <c r="BK1856" s="585">
        <v>12.9133858267717</v>
      </c>
      <c r="BL1856" s="623">
        <v>0.11417680000000027</v>
      </c>
      <c r="BM1856" s="629">
        <v>20</v>
      </c>
      <c r="BN1856" s="610" t="s">
        <v>3771</v>
      </c>
      <c r="BO1856" s="581" t="s">
        <v>3891</v>
      </c>
      <c r="BP1856" s="592" t="s">
        <v>3907</v>
      </c>
      <c r="BQ1856" s="592" t="s">
        <v>7487</v>
      </c>
      <c r="BR1856" s="592" t="s">
        <v>7488</v>
      </c>
      <c r="BS1856" s="592" t="s">
        <v>7489</v>
      </c>
      <c r="BT1856" s="592" t="s">
        <v>7493</v>
      </c>
      <c r="BU1856" s="592" t="s">
        <v>7490</v>
      </c>
      <c r="BV1856" s="592" t="s">
        <v>3909</v>
      </c>
      <c r="BW1856" s="592" t="s">
        <v>7491</v>
      </c>
      <c r="BX1856" s="592"/>
      <c r="BY1856" s="592"/>
      <c r="BZ1856" s="619" t="s">
        <v>8553</v>
      </c>
      <c r="CA1856" s="625" t="s">
        <v>8554</v>
      </c>
      <c r="CB1856" s="620" t="s">
        <v>8555</v>
      </c>
      <c r="CC1856" s="625" t="s">
        <v>8556</v>
      </c>
      <c r="CD1856" s="615" t="str">
        <f t="shared" si="203"/>
        <v>DISCONTINUED - MR802, 20x10, -18mm Offset, 8x6.5, 121.3mm Centerbore, Double Black Milled</v>
      </c>
      <c r="CE1856" s="592" t="s">
        <v>3719</v>
      </c>
      <c r="CF1856" s="592" t="s">
        <v>3720</v>
      </c>
      <c r="CG1856" s="592" t="s">
        <v>6891</v>
      </c>
    </row>
    <row r="1857" spans="1:86" s="575" customFormat="1" ht="15" customHeight="1">
      <c r="A1857" s="571">
        <f t="shared" si="202"/>
        <v>1854</v>
      </c>
      <c r="B1857" s="567" t="s">
        <v>84</v>
      </c>
      <c r="C1857" s="607" t="s">
        <v>6891</v>
      </c>
      <c r="D1857" s="593" t="s">
        <v>6888</v>
      </c>
      <c r="E1857" s="600" t="s">
        <v>11050</v>
      </c>
      <c r="F1857" s="600" t="s">
        <v>11050</v>
      </c>
      <c r="G1857" s="599" t="s">
        <v>2095</v>
      </c>
      <c r="H1857" s="599"/>
      <c r="I1857" s="590" t="s">
        <v>7022</v>
      </c>
      <c r="J1857" s="609">
        <v>45349.429861111108</v>
      </c>
      <c r="K1857" s="635">
        <v>46223</v>
      </c>
      <c r="L1857" s="611" t="s">
        <v>1239</v>
      </c>
      <c r="M1857" s="618">
        <v>414</v>
      </c>
      <c r="N1857" s="601" t="s">
        <v>5844</v>
      </c>
      <c r="O1857" s="630"/>
      <c r="P1857" s="593">
        <v>20</v>
      </c>
      <c r="Q1857" s="564">
        <v>9</v>
      </c>
      <c r="R1857" s="603" t="s">
        <v>1700</v>
      </c>
      <c r="S1857" s="593">
        <v>8</v>
      </c>
      <c r="T1857" s="593">
        <v>170</v>
      </c>
      <c r="U1857" s="593">
        <v>-12</v>
      </c>
      <c r="V1857" s="595">
        <v>4.5</v>
      </c>
      <c r="W1857" s="606" t="s">
        <v>85</v>
      </c>
      <c r="X1857" s="587">
        <v>125</v>
      </c>
      <c r="Y1857" s="577">
        <v>36.596735522689684</v>
      </c>
      <c r="Z1857" s="582">
        <v>3640</v>
      </c>
      <c r="AA1857" s="578" t="s">
        <v>4122</v>
      </c>
      <c r="AB1857" s="590" t="s">
        <v>2845</v>
      </c>
      <c r="AC1857" s="582" t="s">
        <v>10870</v>
      </c>
      <c r="AD1857" s="592" t="s">
        <v>7421</v>
      </c>
      <c r="AE1857" s="581" t="s">
        <v>8501</v>
      </c>
      <c r="AF1857" s="598">
        <v>22</v>
      </c>
      <c r="AG1857" s="568" t="s">
        <v>85</v>
      </c>
      <c r="AH1857" s="565" t="s">
        <v>85</v>
      </c>
      <c r="AI1857" s="565" t="s">
        <v>85</v>
      </c>
      <c r="AJ1857" s="568" t="s">
        <v>85</v>
      </c>
      <c r="AK1857" s="565" t="s">
        <v>85</v>
      </c>
      <c r="AL1857" s="603" t="s">
        <v>236</v>
      </c>
      <c r="AM1857" s="593" t="s">
        <v>85</v>
      </c>
      <c r="AN1857" s="576" t="s">
        <v>85</v>
      </c>
      <c r="AO1857" s="593" t="s">
        <v>85</v>
      </c>
      <c r="AP1857" s="593">
        <v>16.2</v>
      </c>
      <c r="AQ1857" s="593">
        <v>60</v>
      </c>
      <c r="AR1857" s="593">
        <v>200</v>
      </c>
      <c r="AS1857" s="574">
        <v>0</v>
      </c>
      <c r="AT1857" s="574">
        <v>0</v>
      </c>
      <c r="AU1857" s="572">
        <v>43.9</v>
      </c>
      <c r="AV1857" s="574">
        <v>59.3</v>
      </c>
      <c r="AW1857" s="572">
        <v>232.9</v>
      </c>
      <c r="AX1857" s="586">
        <v>228.5</v>
      </c>
      <c r="AY1857" s="595">
        <v>125</v>
      </c>
      <c r="AZ1857" s="584">
        <v>98</v>
      </c>
      <c r="BA1857" s="584">
        <v>98</v>
      </c>
      <c r="BB1857" s="584">
        <v>55.6</v>
      </c>
      <c r="BC1857" s="583">
        <v>2.19</v>
      </c>
      <c r="BD1857" s="567" t="s">
        <v>85</v>
      </c>
      <c r="BE1857" s="633" t="s">
        <v>85</v>
      </c>
      <c r="BF1857" s="567" t="s">
        <v>85</v>
      </c>
      <c r="BG1857" s="633" t="s">
        <v>85</v>
      </c>
      <c r="BH1857" s="588">
        <v>42</v>
      </c>
      <c r="BI1857" s="585">
        <v>23.228346456692901</v>
      </c>
      <c r="BJ1857" s="585">
        <v>23.228346456692901</v>
      </c>
      <c r="BK1857" s="585">
        <v>11.771653543307099</v>
      </c>
      <c r="BL1857" s="623">
        <v>0.10408189999999996</v>
      </c>
      <c r="BM1857" s="629">
        <v>20</v>
      </c>
      <c r="BN1857" s="610" t="s">
        <v>3771</v>
      </c>
      <c r="BO1857" s="581" t="s">
        <v>3891</v>
      </c>
      <c r="BP1857" s="592" t="s">
        <v>3907</v>
      </c>
      <c r="BQ1857" s="592" t="s">
        <v>7492</v>
      </c>
      <c r="BR1857" s="592" t="s">
        <v>7489</v>
      </c>
      <c r="BS1857" s="592" t="s">
        <v>7493</v>
      </c>
      <c r="BT1857" s="592" t="s">
        <v>7490</v>
      </c>
      <c r="BU1857" s="592" t="s">
        <v>3909</v>
      </c>
      <c r="BV1857" s="592" t="s">
        <v>7491</v>
      </c>
      <c r="BW1857" s="592"/>
      <c r="BX1857" s="592"/>
      <c r="BY1857" s="592"/>
      <c r="BZ1857" s="619" t="s">
        <v>8585</v>
      </c>
      <c r="CA1857" s="625" t="s">
        <v>8586</v>
      </c>
      <c r="CB1857" s="620" t="s">
        <v>8587</v>
      </c>
      <c r="CC1857" s="625" t="s">
        <v>8588</v>
      </c>
      <c r="CD1857" s="615" t="str">
        <f t="shared" si="203"/>
        <v>DISCONTINUED - MR803, 20x9, -12mm Offset, 8x170, 125mm Centerbore, Gloss Black</v>
      </c>
      <c r="CE1857" s="592" t="s">
        <v>3719</v>
      </c>
      <c r="CF1857" s="592" t="s">
        <v>3720</v>
      </c>
      <c r="CG1857" s="592" t="s">
        <v>6891</v>
      </c>
    </row>
    <row r="1858" spans="1:86" s="575" customFormat="1" ht="15" customHeight="1">
      <c r="A1858" s="571">
        <f t="shared" si="202"/>
        <v>1855</v>
      </c>
      <c r="B1858" s="567" t="s">
        <v>84</v>
      </c>
      <c r="C1858" s="607" t="s">
        <v>6891</v>
      </c>
      <c r="D1858" s="593" t="s">
        <v>6888</v>
      </c>
      <c r="E1858" s="600" t="s">
        <v>11051</v>
      </c>
      <c r="F1858" s="600" t="s">
        <v>11051</v>
      </c>
      <c r="G1858" s="599" t="s">
        <v>2095</v>
      </c>
      <c r="H1858" s="599"/>
      <c r="I1858" s="590" t="s">
        <v>7038</v>
      </c>
      <c r="J1858" s="609">
        <v>45349.429861111108</v>
      </c>
      <c r="K1858" s="635">
        <v>46223</v>
      </c>
      <c r="L1858" s="611" t="s">
        <v>1239</v>
      </c>
      <c r="M1858" s="618">
        <v>424</v>
      </c>
      <c r="N1858" s="601" t="s">
        <v>5844</v>
      </c>
      <c r="O1858" s="630"/>
      <c r="P1858" s="593">
        <v>20</v>
      </c>
      <c r="Q1858" s="564">
        <v>10</v>
      </c>
      <c r="R1858" s="603" t="s">
        <v>1089</v>
      </c>
      <c r="S1858" s="593">
        <v>6</v>
      </c>
      <c r="T1858" s="593">
        <v>5.5</v>
      </c>
      <c r="U1858" s="593">
        <v>-18</v>
      </c>
      <c r="V1858" s="595">
        <v>4.75</v>
      </c>
      <c r="W1858" s="606" t="s">
        <v>85</v>
      </c>
      <c r="X1858" s="587">
        <v>106.25</v>
      </c>
      <c r="Y1858" s="577">
        <v>35.714886473950166</v>
      </c>
      <c r="Z1858" s="582">
        <v>2650</v>
      </c>
      <c r="AA1858" s="578" t="s">
        <v>4122</v>
      </c>
      <c r="AB1858" s="590" t="s">
        <v>2845</v>
      </c>
      <c r="AC1858" s="582" t="s">
        <v>9857</v>
      </c>
      <c r="AD1858" s="592" t="s">
        <v>7428</v>
      </c>
      <c r="AE1858" s="581" t="s">
        <v>8501</v>
      </c>
      <c r="AF1858" s="598">
        <v>22</v>
      </c>
      <c r="AG1858" s="568" t="s">
        <v>85</v>
      </c>
      <c r="AH1858" s="565" t="s">
        <v>85</v>
      </c>
      <c r="AI1858" s="565" t="s">
        <v>85</v>
      </c>
      <c r="AJ1858" s="568" t="s">
        <v>85</v>
      </c>
      <c r="AK1858" s="565" t="s">
        <v>85</v>
      </c>
      <c r="AL1858" s="603" t="s">
        <v>236</v>
      </c>
      <c r="AM1858" s="593" t="s">
        <v>1649</v>
      </c>
      <c r="AN1858" s="576">
        <v>2.75</v>
      </c>
      <c r="AO1858" s="561">
        <v>78.3</v>
      </c>
      <c r="AP1858" s="593">
        <v>16.2</v>
      </c>
      <c r="AQ1858" s="593">
        <v>60</v>
      </c>
      <c r="AR1858" s="593">
        <v>170</v>
      </c>
      <c r="AS1858" s="574">
        <v>18</v>
      </c>
      <c r="AT1858" s="574">
        <v>47.8</v>
      </c>
      <c r="AU1858" s="572">
        <v>67.2</v>
      </c>
      <c r="AV1858" s="574">
        <v>80.900000000000006</v>
      </c>
      <c r="AW1858" s="572">
        <v>232.8</v>
      </c>
      <c r="AX1858" s="586">
        <v>228.4</v>
      </c>
      <c r="AY1858" s="595">
        <v>94.8</v>
      </c>
      <c r="AZ1858" s="584">
        <v>69.2</v>
      </c>
      <c r="BA1858" s="584">
        <v>83.9</v>
      </c>
      <c r="BB1858" s="584">
        <v>49.4</v>
      </c>
      <c r="BC1858" s="583">
        <v>1.94</v>
      </c>
      <c r="BD1858" s="567" t="s">
        <v>85</v>
      </c>
      <c r="BE1858" s="633" t="s">
        <v>85</v>
      </c>
      <c r="BF1858" s="567" t="s">
        <v>85</v>
      </c>
      <c r="BG1858" s="633" t="s">
        <v>85</v>
      </c>
      <c r="BH1858" s="588">
        <v>41</v>
      </c>
      <c r="BI1858" s="585">
        <v>23.228346456692901</v>
      </c>
      <c r="BJ1858" s="585">
        <v>23.228346456692901</v>
      </c>
      <c r="BK1858" s="585">
        <v>12.9133858267717</v>
      </c>
      <c r="BL1858" s="623">
        <v>0.11417680000000027</v>
      </c>
      <c r="BM1858" s="629">
        <v>20</v>
      </c>
      <c r="BN1858" s="610" t="s">
        <v>3771</v>
      </c>
      <c r="BO1858" s="581" t="s">
        <v>3891</v>
      </c>
      <c r="BP1858" s="592" t="s">
        <v>3907</v>
      </c>
      <c r="BQ1858" s="592" t="s">
        <v>7492</v>
      </c>
      <c r="BR1858" s="592" t="s">
        <v>7489</v>
      </c>
      <c r="BS1858" s="592" t="s">
        <v>7493</v>
      </c>
      <c r="BT1858" s="592" t="s">
        <v>7490</v>
      </c>
      <c r="BU1858" s="592" t="s">
        <v>3909</v>
      </c>
      <c r="BV1858" s="592" t="s">
        <v>7491</v>
      </c>
      <c r="BW1858" s="592"/>
      <c r="BX1858" s="592"/>
      <c r="BY1858" s="592"/>
      <c r="BZ1858" s="619" t="s">
        <v>8577</v>
      </c>
      <c r="CA1858" s="625" t="s">
        <v>8578</v>
      </c>
      <c r="CB1858" s="620" t="s">
        <v>8579</v>
      </c>
      <c r="CC1858" s="625" t="s">
        <v>8580</v>
      </c>
      <c r="CD1858" s="615" t="str">
        <f t="shared" si="203"/>
        <v>DISCONTINUED - MR803, 20x10, -18mm Offset, 6x5.5, 106.25mm Centerbore, Gloss Black</v>
      </c>
      <c r="CE1858" s="592" t="s">
        <v>3719</v>
      </c>
      <c r="CF1858" s="592" t="s">
        <v>3720</v>
      </c>
      <c r="CG1858" s="592" t="s">
        <v>6891</v>
      </c>
    </row>
    <row r="1859" spans="1:86" s="575" customFormat="1" ht="15" customHeight="1">
      <c r="A1859" s="571">
        <f t="shared" si="202"/>
        <v>1856</v>
      </c>
      <c r="B1859" s="567" t="s">
        <v>84</v>
      </c>
      <c r="C1859" s="607" t="s">
        <v>6891</v>
      </c>
      <c r="D1859" s="593" t="s">
        <v>6889</v>
      </c>
      <c r="E1859" s="600" t="s">
        <v>11052</v>
      </c>
      <c r="F1859" s="600" t="s">
        <v>11052</v>
      </c>
      <c r="G1859" s="599" t="s">
        <v>2095</v>
      </c>
      <c r="H1859" s="599"/>
      <c r="I1859" s="590" t="s">
        <v>7122</v>
      </c>
      <c r="J1859" s="609">
        <v>45349.429884259262</v>
      </c>
      <c r="K1859" s="635">
        <v>46223</v>
      </c>
      <c r="L1859" s="611" t="s">
        <v>1239</v>
      </c>
      <c r="M1859" s="618">
        <v>439</v>
      </c>
      <c r="N1859" s="601" t="s">
        <v>5844</v>
      </c>
      <c r="O1859" s="630"/>
      <c r="P1859" s="593">
        <v>20</v>
      </c>
      <c r="Q1859" s="564">
        <v>10</v>
      </c>
      <c r="R1859" s="603" t="s">
        <v>1701</v>
      </c>
      <c r="S1859" s="593">
        <v>8</v>
      </c>
      <c r="T1859" s="593">
        <v>180</v>
      </c>
      <c r="U1859" s="593">
        <v>-18</v>
      </c>
      <c r="V1859" s="595">
        <v>4.75</v>
      </c>
      <c r="W1859" s="606" t="s">
        <v>85</v>
      </c>
      <c r="X1859" s="587">
        <v>124.1</v>
      </c>
      <c r="Y1859" s="577">
        <v>43.431065650420884</v>
      </c>
      <c r="Z1859" s="582">
        <v>3640</v>
      </c>
      <c r="AA1859" s="578" t="s">
        <v>4122</v>
      </c>
      <c r="AB1859" s="590" t="s">
        <v>2845</v>
      </c>
      <c r="AC1859" s="582" t="s">
        <v>9843</v>
      </c>
      <c r="AD1859" s="592" t="s">
        <v>7421</v>
      </c>
      <c r="AE1859" s="581" t="s">
        <v>8501</v>
      </c>
      <c r="AF1859" s="598">
        <v>22</v>
      </c>
      <c r="AG1859" s="568" t="s">
        <v>85</v>
      </c>
      <c r="AH1859" s="565" t="s">
        <v>85</v>
      </c>
      <c r="AI1859" s="565" t="s">
        <v>85</v>
      </c>
      <c r="AJ1859" s="568" t="s">
        <v>85</v>
      </c>
      <c r="AK1859" s="565" t="s">
        <v>85</v>
      </c>
      <c r="AL1859" s="603" t="s">
        <v>236</v>
      </c>
      <c r="AM1859" s="593" t="s">
        <v>85</v>
      </c>
      <c r="AN1859" s="576" t="s">
        <v>85</v>
      </c>
      <c r="AO1859" s="593" t="s">
        <v>85</v>
      </c>
      <c r="AP1859" s="593">
        <v>16.2</v>
      </c>
      <c r="AQ1859" s="593">
        <v>60</v>
      </c>
      <c r="AR1859" s="593">
        <v>210</v>
      </c>
      <c r="AS1859" s="574">
        <v>0</v>
      </c>
      <c r="AT1859" s="574">
        <v>0</v>
      </c>
      <c r="AU1859" s="572">
        <v>26.1</v>
      </c>
      <c r="AV1859" s="574">
        <v>40.9</v>
      </c>
      <c r="AW1859" s="572">
        <v>246.3</v>
      </c>
      <c r="AX1859" s="586">
        <v>242.5</v>
      </c>
      <c r="AY1859" s="587">
        <v>124.1</v>
      </c>
      <c r="AZ1859" s="584">
        <v>84</v>
      </c>
      <c r="BA1859" s="584">
        <v>84</v>
      </c>
      <c r="BB1859" s="584">
        <v>91</v>
      </c>
      <c r="BC1859" s="583">
        <v>3.58</v>
      </c>
      <c r="BD1859" s="567" t="s">
        <v>85</v>
      </c>
      <c r="BE1859" s="633" t="s">
        <v>85</v>
      </c>
      <c r="BF1859" s="567" t="s">
        <v>85</v>
      </c>
      <c r="BG1859" s="633" t="s">
        <v>85</v>
      </c>
      <c r="BH1859" s="588">
        <v>48</v>
      </c>
      <c r="BI1859" s="585">
        <v>23.228346456692901</v>
      </c>
      <c r="BJ1859" s="585">
        <v>23.228346456692901</v>
      </c>
      <c r="BK1859" s="585">
        <v>12.9133858267717</v>
      </c>
      <c r="BL1859" s="623">
        <v>0.11417680000000027</v>
      </c>
      <c r="BM1859" s="629">
        <v>20</v>
      </c>
      <c r="BN1859" s="610" t="s">
        <v>3771</v>
      </c>
      <c r="BO1859" s="581" t="s">
        <v>3891</v>
      </c>
      <c r="BP1859" s="592" t="s">
        <v>3907</v>
      </c>
      <c r="BQ1859" s="592" t="s">
        <v>7494</v>
      </c>
      <c r="BR1859" s="592" t="s">
        <v>7489</v>
      </c>
      <c r="BS1859" s="592" t="s">
        <v>7493</v>
      </c>
      <c r="BT1859" s="592" t="s">
        <v>7490</v>
      </c>
      <c r="BU1859" s="592" t="s">
        <v>3909</v>
      </c>
      <c r="BV1859" s="592" t="s">
        <v>7491</v>
      </c>
      <c r="BW1859" s="592"/>
      <c r="BX1859" s="592"/>
      <c r="BY1859" s="592"/>
      <c r="BZ1859" s="619" t="s">
        <v>8617</v>
      </c>
      <c r="CA1859" s="625" t="s">
        <v>8618</v>
      </c>
      <c r="CB1859" s="620" t="s">
        <v>8619</v>
      </c>
      <c r="CC1859" s="625" t="s">
        <v>8620</v>
      </c>
      <c r="CD1859" s="615" t="str">
        <f t="shared" si="203"/>
        <v>DISCONTINUED - MR804, 20x10, -18mm Offset, 8x180, 124.1mm Centerbore, Gloss Black</v>
      </c>
      <c r="CE1859" s="592" t="s">
        <v>3719</v>
      </c>
      <c r="CF1859" s="592" t="s">
        <v>3720</v>
      </c>
      <c r="CG1859" s="592" t="s">
        <v>6891</v>
      </c>
    </row>
    <row r="1860" spans="1:86" s="639" customFormat="1" ht="15" customHeight="1">
      <c r="A1860" s="571">
        <f t="shared" ref="A1860:A1888" si="204">ROW(B1860)-3</f>
        <v>1857</v>
      </c>
      <c r="B1860" s="634" t="s">
        <v>9247</v>
      </c>
      <c r="C1860" s="634" t="s">
        <v>9247</v>
      </c>
      <c r="D1860" s="634" t="s">
        <v>9249</v>
      </c>
      <c r="E1860" s="600" t="s">
        <v>9112</v>
      </c>
      <c r="F1860" s="634" t="s">
        <v>9182</v>
      </c>
      <c r="G1860" s="575"/>
      <c r="H1860" s="575"/>
      <c r="I1860" s="580" t="s">
        <v>9266</v>
      </c>
      <c r="J1860" s="617"/>
      <c r="K1860" s="635">
        <v>46223</v>
      </c>
      <c r="L1860" s="611" t="s">
        <v>1239</v>
      </c>
      <c r="M1860" s="618">
        <v>550</v>
      </c>
      <c r="N1860" s="601" t="s">
        <v>5844</v>
      </c>
      <c r="O1860" s="630"/>
      <c r="P1860" s="634">
        <v>20</v>
      </c>
      <c r="Q1860" s="581">
        <v>10.5</v>
      </c>
      <c r="R1860" s="629" t="s">
        <v>1756</v>
      </c>
      <c r="S1860" s="581">
        <v>5</v>
      </c>
      <c r="T1860" s="581">
        <v>4.5</v>
      </c>
      <c r="U1860" s="582">
        <v>45</v>
      </c>
      <c r="V1860" s="582">
        <v>7.52</v>
      </c>
      <c r="W1860" s="636" t="s">
        <v>85</v>
      </c>
      <c r="X1860" s="583" t="s">
        <v>9331</v>
      </c>
      <c r="Y1860" s="637">
        <v>30.2</v>
      </c>
      <c r="Z1860" s="582" t="s">
        <v>9332</v>
      </c>
      <c r="AA1860" s="580" t="s">
        <v>9333</v>
      </c>
      <c r="AB1860" s="590" t="s">
        <v>9334</v>
      </c>
      <c r="AC1860" s="582" t="s">
        <v>11053</v>
      </c>
      <c r="AD1860" s="581" t="s">
        <v>9343</v>
      </c>
      <c r="AE1860" s="581" t="s">
        <v>8501</v>
      </c>
      <c r="AF1860" s="598">
        <v>25.99</v>
      </c>
      <c r="AG1860" s="598" t="s">
        <v>85</v>
      </c>
      <c r="AH1860" s="598" t="s">
        <v>85</v>
      </c>
      <c r="AI1860" s="598" t="s">
        <v>85</v>
      </c>
      <c r="AJ1860" s="598" t="s">
        <v>85</v>
      </c>
      <c r="AK1860" s="598" t="s">
        <v>85</v>
      </c>
      <c r="AL1860" s="634" t="s">
        <v>9345</v>
      </c>
      <c r="AM1860" s="634" t="s">
        <v>85</v>
      </c>
      <c r="AN1860" s="634" t="s">
        <v>85</v>
      </c>
      <c r="AO1860" s="634" t="s">
        <v>85</v>
      </c>
      <c r="AP1860" s="629">
        <v>15</v>
      </c>
      <c r="AQ1860" s="629">
        <v>60</v>
      </c>
      <c r="AR1860" s="629">
        <v>155</v>
      </c>
      <c r="AS1860" s="572">
        <v>16</v>
      </c>
      <c r="AT1860" s="572">
        <v>24</v>
      </c>
      <c r="AU1860" s="572">
        <v>39</v>
      </c>
      <c r="AV1860" s="572">
        <v>62</v>
      </c>
      <c r="AW1860" s="572">
        <v>242</v>
      </c>
      <c r="AX1860" s="632">
        <v>232.8</v>
      </c>
      <c r="AY1860" s="636">
        <v>66.5</v>
      </c>
      <c r="AZ1860" s="584">
        <v>36</v>
      </c>
      <c r="BA1860" s="584">
        <v>38</v>
      </c>
      <c r="BB1860" s="584">
        <v>0</v>
      </c>
      <c r="BC1860" s="583">
        <v>0</v>
      </c>
      <c r="BD1860" s="634" t="s">
        <v>85</v>
      </c>
      <c r="BE1860" s="633" t="s">
        <v>85</v>
      </c>
      <c r="BF1860" s="634" t="s">
        <v>85</v>
      </c>
      <c r="BG1860" s="633" t="s">
        <v>85</v>
      </c>
      <c r="BH1860" s="588">
        <v>39</v>
      </c>
      <c r="BI1860" s="585">
        <v>23.3</v>
      </c>
      <c r="BJ1860" s="585">
        <v>23.3</v>
      </c>
      <c r="BK1860" s="585">
        <v>13.4</v>
      </c>
      <c r="BL1860" s="623">
        <v>0.11921140054446398</v>
      </c>
      <c r="BM1860" s="629">
        <v>20</v>
      </c>
      <c r="BN1860" s="610" t="s">
        <v>3771</v>
      </c>
      <c r="BO1860" s="581" t="s">
        <v>3891</v>
      </c>
      <c r="BP1860" s="592"/>
      <c r="BQ1860" s="592"/>
      <c r="BR1860" s="592"/>
      <c r="BS1860" s="592"/>
      <c r="BT1860" s="592"/>
      <c r="BU1860" s="592"/>
      <c r="BV1860" s="592"/>
      <c r="BW1860" s="592"/>
      <c r="BX1860" s="592"/>
      <c r="BY1860" s="592"/>
      <c r="BZ1860" s="613" t="s">
        <v>10076</v>
      </c>
      <c r="CA1860" s="622" t="s">
        <v>10077</v>
      </c>
      <c r="CB1860" s="613" t="s">
        <v>10074</v>
      </c>
      <c r="CC1860" s="622" t="s">
        <v>10075</v>
      </c>
      <c r="CD1860" s="615" t="str">
        <f t="shared" si="203"/>
        <v>DISCONTINUED - Tech Mesh, 20x10.5, +45mm Offset, 5x4.5, 70.5mm Centerbore, Satin Charcoal</v>
      </c>
      <c r="CE1860" s="592" t="s">
        <v>3719</v>
      </c>
      <c r="CF1860" s="592" t="s">
        <v>3720</v>
      </c>
      <c r="CG1860" s="592" t="s">
        <v>9247</v>
      </c>
      <c r="CH1860" s="575"/>
    </row>
    <row r="1861" spans="1:86" s="639" customFormat="1" ht="15" customHeight="1">
      <c r="A1861" s="571">
        <f t="shared" si="204"/>
        <v>1858</v>
      </c>
      <c r="B1861" s="634" t="s">
        <v>9247</v>
      </c>
      <c r="C1861" s="634" t="s">
        <v>9247</v>
      </c>
      <c r="D1861" s="634" t="s">
        <v>9250</v>
      </c>
      <c r="E1861" s="600" t="s">
        <v>9176</v>
      </c>
      <c r="F1861" s="634" t="s">
        <v>9186</v>
      </c>
      <c r="G1861" s="575"/>
      <c r="H1861" s="575"/>
      <c r="I1861" s="580" t="s">
        <v>9270</v>
      </c>
      <c r="J1861" s="617"/>
      <c r="K1861" s="635">
        <v>46223</v>
      </c>
      <c r="L1861" s="611" t="s">
        <v>1239</v>
      </c>
      <c r="M1861" s="618">
        <v>540</v>
      </c>
      <c r="N1861" s="601" t="s">
        <v>5844</v>
      </c>
      <c r="O1861" s="630"/>
      <c r="P1861" s="634">
        <v>20</v>
      </c>
      <c r="Q1861" s="581">
        <v>9.5</v>
      </c>
      <c r="R1861" s="629" t="s">
        <v>1756</v>
      </c>
      <c r="S1861" s="581">
        <v>5</v>
      </c>
      <c r="T1861" s="581">
        <v>4.5</v>
      </c>
      <c r="U1861" s="582">
        <v>33</v>
      </c>
      <c r="V1861" s="582">
        <v>6.55</v>
      </c>
      <c r="W1861" s="636" t="s">
        <v>85</v>
      </c>
      <c r="X1861" s="583" t="s">
        <v>9331</v>
      </c>
      <c r="Y1861" s="637">
        <v>28.4</v>
      </c>
      <c r="Z1861" s="582">
        <v>1580</v>
      </c>
      <c r="AA1861" s="580" t="s">
        <v>4122</v>
      </c>
      <c r="AB1861" s="590" t="s">
        <v>2845</v>
      </c>
      <c r="AC1861" s="582" t="s">
        <v>9938</v>
      </c>
      <c r="AD1861" s="581" t="s">
        <v>9343</v>
      </c>
      <c r="AE1861" s="581" t="s">
        <v>8501</v>
      </c>
      <c r="AF1861" s="598">
        <v>25.99</v>
      </c>
      <c r="AG1861" s="598" t="s">
        <v>85</v>
      </c>
      <c r="AH1861" s="598" t="s">
        <v>85</v>
      </c>
      <c r="AI1861" s="598" t="s">
        <v>85</v>
      </c>
      <c r="AJ1861" s="598" t="s">
        <v>85</v>
      </c>
      <c r="AK1861" s="598" t="s">
        <v>85</v>
      </c>
      <c r="AL1861" s="634" t="s">
        <v>9345</v>
      </c>
      <c r="AM1861" s="634" t="s">
        <v>85</v>
      </c>
      <c r="AN1861" s="634" t="s">
        <v>85</v>
      </c>
      <c r="AO1861" s="634" t="s">
        <v>85</v>
      </c>
      <c r="AP1861" s="629">
        <v>15</v>
      </c>
      <c r="AQ1861" s="629">
        <v>60</v>
      </c>
      <c r="AR1861" s="629">
        <v>165</v>
      </c>
      <c r="AS1861" s="572">
        <v>9</v>
      </c>
      <c r="AT1861" s="572">
        <v>22</v>
      </c>
      <c r="AU1861" s="572">
        <v>47</v>
      </c>
      <c r="AV1861" s="572">
        <v>72</v>
      </c>
      <c r="AW1861" s="572">
        <v>241.7</v>
      </c>
      <c r="AX1861" s="632">
        <v>233</v>
      </c>
      <c r="AY1861" s="631">
        <v>62.5</v>
      </c>
      <c r="AZ1861" s="584">
        <v>36</v>
      </c>
      <c r="BA1861" s="584">
        <v>40</v>
      </c>
      <c r="BB1861" s="584">
        <v>0</v>
      </c>
      <c r="BC1861" s="583">
        <v>0</v>
      </c>
      <c r="BD1861" s="634" t="s">
        <v>85</v>
      </c>
      <c r="BE1861" s="633" t="s">
        <v>85</v>
      </c>
      <c r="BF1861" s="634" t="s">
        <v>85</v>
      </c>
      <c r="BG1861" s="633" t="s">
        <v>85</v>
      </c>
      <c r="BH1861" s="588">
        <v>36</v>
      </c>
      <c r="BI1861" s="585">
        <v>23.3</v>
      </c>
      <c r="BJ1861" s="585">
        <v>23.3</v>
      </c>
      <c r="BK1861" s="585">
        <v>12.5</v>
      </c>
      <c r="BL1861" s="623">
        <v>0.11120466468699998</v>
      </c>
      <c r="BM1861" s="629">
        <v>20</v>
      </c>
      <c r="BN1861" s="610" t="s">
        <v>3771</v>
      </c>
      <c r="BO1861" s="581" t="s">
        <v>3891</v>
      </c>
      <c r="BP1861" s="592"/>
      <c r="BQ1861" s="592"/>
      <c r="BR1861" s="592"/>
      <c r="BS1861" s="592"/>
      <c r="BT1861" s="592"/>
      <c r="BU1861" s="592"/>
      <c r="BV1861" s="592"/>
      <c r="BW1861" s="592"/>
      <c r="BX1861" s="592"/>
      <c r="BY1861" s="592"/>
      <c r="BZ1861" s="613" t="s">
        <v>10091</v>
      </c>
      <c r="CA1861" s="622" t="s">
        <v>10090</v>
      </c>
      <c r="CB1861" s="613" t="s">
        <v>10092</v>
      </c>
      <c r="CC1861" s="622" t="s">
        <v>10093</v>
      </c>
      <c r="CD1861" s="615" t="str">
        <f t="shared" si="203"/>
        <v>DISCONTINUED - Tech 5, 20x9.5, +33mm Offset, 5x4.5, 70.5mm Centerbore, Gloss Black</v>
      </c>
      <c r="CE1861" s="592" t="s">
        <v>3719</v>
      </c>
      <c r="CF1861" s="592" t="s">
        <v>3720</v>
      </c>
      <c r="CG1861" s="592" t="s">
        <v>9247</v>
      </c>
      <c r="CH1861" s="575"/>
    </row>
    <row r="1862" spans="1:86" s="639" customFormat="1" ht="15" customHeight="1">
      <c r="A1862" s="571">
        <f t="shared" si="204"/>
        <v>1859</v>
      </c>
      <c r="B1862" s="634" t="s">
        <v>9247</v>
      </c>
      <c r="C1862" s="634" t="s">
        <v>9247</v>
      </c>
      <c r="D1862" s="634" t="s">
        <v>9250</v>
      </c>
      <c r="E1862" s="600" t="s">
        <v>9114</v>
      </c>
      <c r="F1862" s="634" t="s">
        <v>9187</v>
      </c>
      <c r="G1862" s="575"/>
      <c r="H1862" s="575"/>
      <c r="I1862" s="580" t="s">
        <v>9271</v>
      </c>
      <c r="J1862" s="617"/>
      <c r="K1862" s="635">
        <v>46223</v>
      </c>
      <c r="L1862" s="611" t="s">
        <v>1239</v>
      </c>
      <c r="M1862" s="618">
        <v>550</v>
      </c>
      <c r="N1862" s="601" t="s">
        <v>5844</v>
      </c>
      <c r="O1862" s="630"/>
      <c r="P1862" s="634">
        <v>20</v>
      </c>
      <c r="Q1862" s="581">
        <v>10.5</v>
      </c>
      <c r="R1862" s="629" t="s">
        <v>1756</v>
      </c>
      <c r="S1862" s="581">
        <v>5</v>
      </c>
      <c r="T1862" s="581">
        <v>4.5</v>
      </c>
      <c r="U1862" s="582">
        <v>45</v>
      </c>
      <c r="V1862" s="582">
        <v>7.52</v>
      </c>
      <c r="W1862" s="636" t="s">
        <v>85</v>
      </c>
      <c r="X1862" s="583" t="s">
        <v>9331</v>
      </c>
      <c r="Y1862" s="637">
        <v>29.2</v>
      </c>
      <c r="Z1862" s="582" t="s">
        <v>9332</v>
      </c>
      <c r="AA1862" s="580" t="s">
        <v>4122</v>
      </c>
      <c r="AB1862" s="590" t="s">
        <v>2845</v>
      </c>
      <c r="AC1862" s="582" t="s">
        <v>11053</v>
      </c>
      <c r="AD1862" s="581" t="s">
        <v>9343</v>
      </c>
      <c r="AE1862" s="581" t="s">
        <v>8501</v>
      </c>
      <c r="AF1862" s="598">
        <v>25.99</v>
      </c>
      <c r="AG1862" s="598" t="s">
        <v>85</v>
      </c>
      <c r="AH1862" s="598" t="s">
        <v>85</v>
      </c>
      <c r="AI1862" s="598" t="s">
        <v>85</v>
      </c>
      <c r="AJ1862" s="598" t="s">
        <v>85</v>
      </c>
      <c r="AK1862" s="598" t="s">
        <v>85</v>
      </c>
      <c r="AL1862" s="634" t="s">
        <v>9345</v>
      </c>
      <c r="AM1862" s="634" t="s">
        <v>85</v>
      </c>
      <c r="AN1862" s="634" t="s">
        <v>85</v>
      </c>
      <c r="AO1862" s="634" t="s">
        <v>85</v>
      </c>
      <c r="AP1862" s="629">
        <v>15</v>
      </c>
      <c r="AQ1862" s="629">
        <v>60</v>
      </c>
      <c r="AR1862" s="629">
        <v>155</v>
      </c>
      <c r="AS1862" s="572">
        <v>11.9</v>
      </c>
      <c r="AT1862" s="572">
        <v>22.9</v>
      </c>
      <c r="AU1862" s="572">
        <v>47</v>
      </c>
      <c r="AV1862" s="572">
        <v>72</v>
      </c>
      <c r="AW1862" s="572">
        <v>241.7</v>
      </c>
      <c r="AX1862" s="632">
        <v>233</v>
      </c>
      <c r="AY1862" s="631">
        <v>62.5</v>
      </c>
      <c r="AZ1862" s="584">
        <v>36.700000000000003</v>
      </c>
      <c r="BA1862" s="584">
        <v>40.6</v>
      </c>
      <c r="BB1862" s="584">
        <v>0</v>
      </c>
      <c r="BC1862" s="583">
        <v>0</v>
      </c>
      <c r="BD1862" s="634" t="s">
        <v>85</v>
      </c>
      <c r="BE1862" s="633" t="s">
        <v>85</v>
      </c>
      <c r="BF1862" s="634" t="s">
        <v>85</v>
      </c>
      <c r="BG1862" s="633" t="s">
        <v>85</v>
      </c>
      <c r="BH1862" s="588">
        <v>38</v>
      </c>
      <c r="BI1862" s="585">
        <v>23.3</v>
      </c>
      <c r="BJ1862" s="585">
        <v>23.3</v>
      </c>
      <c r="BK1862" s="585">
        <v>13.4</v>
      </c>
      <c r="BL1862" s="623">
        <v>0.11921140054446398</v>
      </c>
      <c r="BM1862" s="629">
        <v>20</v>
      </c>
      <c r="BN1862" s="610" t="s">
        <v>3771</v>
      </c>
      <c r="BO1862" s="581" t="s">
        <v>3891</v>
      </c>
      <c r="BP1862" s="592"/>
      <c r="BQ1862" s="592"/>
      <c r="BR1862" s="592"/>
      <c r="BS1862" s="592"/>
      <c r="BT1862" s="592"/>
      <c r="BU1862" s="592"/>
      <c r="BV1862" s="592"/>
      <c r="BW1862" s="592"/>
      <c r="BX1862" s="592"/>
      <c r="BY1862" s="592"/>
      <c r="BZ1862" s="613" t="s">
        <v>10091</v>
      </c>
      <c r="CA1862" s="622" t="s">
        <v>10090</v>
      </c>
      <c r="CB1862" s="613" t="s">
        <v>10092</v>
      </c>
      <c r="CC1862" s="622" t="s">
        <v>10093</v>
      </c>
      <c r="CD1862" s="615" t="str">
        <f t="shared" si="203"/>
        <v>DISCONTINUED - Tech 5, 20x10.5, +45mm Offset, 5x4.5, 70.5mm Centerbore, Gloss Black</v>
      </c>
      <c r="CE1862" s="592" t="s">
        <v>3719</v>
      </c>
      <c r="CF1862" s="592" t="s">
        <v>3720</v>
      </c>
      <c r="CG1862" s="592" t="s">
        <v>9247</v>
      </c>
      <c r="CH1862" s="575"/>
    </row>
    <row r="1863" spans="1:86" s="639" customFormat="1" ht="15" customHeight="1">
      <c r="A1863" s="571">
        <f t="shared" si="204"/>
        <v>1860</v>
      </c>
      <c r="B1863" s="634" t="s">
        <v>9247</v>
      </c>
      <c r="C1863" s="634" t="s">
        <v>9247</v>
      </c>
      <c r="D1863" s="634" t="s">
        <v>9250</v>
      </c>
      <c r="E1863" s="600" t="s">
        <v>9115</v>
      </c>
      <c r="F1863" s="634" t="s">
        <v>9188</v>
      </c>
      <c r="G1863" s="575"/>
      <c r="H1863" s="575"/>
      <c r="I1863" s="580" t="s">
        <v>9272</v>
      </c>
      <c r="J1863" s="617"/>
      <c r="K1863" s="635">
        <v>46223</v>
      </c>
      <c r="L1863" s="611" t="s">
        <v>1239</v>
      </c>
      <c r="M1863" s="618">
        <v>520</v>
      </c>
      <c r="N1863" s="601" t="s">
        <v>5844</v>
      </c>
      <c r="O1863" s="630"/>
      <c r="P1863" s="634">
        <v>19</v>
      </c>
      <c r="Q1863" s="581">
        <v>10.5</v>
      </c>
      <c r="R1863" s="629" t="s">
        <v>1756</v>
      </c>
      <c r="S1863" s="581">
        <v>5</v>
      </c>
      <c r="T1863" s="581">
        <v>4.5</v>
      </c>
      <c r="U1863" s="582">
        <v>45</v>
      </c>
      <c r="V1863" s="582">
        <v>7.52</v>
      </c>
      <c r="W1863" s="636" t="s">
        <v>85</v>
      </c>
      <c r="X1863" s="583" t="s">
        <v>9331</v>
      </c>
      <c r="Y1863" s="637">
        <v>27</v>
      </c>
      <c r="Z1863" s="582" t="s">
        <v>9332</v>
      </c>
      <c r="AA1863" s="580" t="s">
        <v>4122</v>
      </c>
      <c r="AB1863" s="590" t="s">
        <v>2845</v>
      </c>
      <c r="AC1863" s="582" t="s">
        <v>9937</v>
      </c>
      <c r="AD1863" s="581" t="s">
        <v>9343</v>
      </c>
      <c r="AE1863" s="581" t="s">
        <v>8501</v>
      </c>
      <c r="AF1863" s="598">
        <v>25.99</v>
      </c>
      <c r="AG1863" s="598" t="s">
        <v>85</v>
      </c>
      <c r="AH1863" s="598" t="s">
        <v>85</v>
      </c>
      <c r="AI1863" s="598" t="s">
        <v>85</v>
      </c>
      <c r="AJ1863" s="598" t="s">
        <v>85</v>
      </c>
      <c r="AK1863" s="598" t="s">
        <v>85</v>
      </c>
      <c r="AL1863" s="634" t="s">
        <v>9345</v>
      </c>
      <c r="AM1863" s="634" t="s">
        <v>85</v>
      </c>
      <c r="AN1863" s="634" t="s">
        <v>85</v>
      </c>
      <c r="AO1863" s="634" t="s">
        <v>85</v>
      </c>
      <c r="AP1863" s="629">
        <v>15</v>
      </c>
      <c r="AQ1863" s="629">
        <v>60</v>
      </c>
      <c r="AR1863" s="629">
        <v>155</v>
      </c>
      <c r="AS1863" s="572">
        <v>13</v>
      </c>
      <c r="AT1863" s="572">
        <v>23.9</v>
      </c>
      <c r="AU1863" s="572">
        <v>47.7</v>
      </c>
      <c r="AV1863" s="572">
        <v>73</v>
      </c>
      <c r="AW1863" s="572">
        <v>227.4</v>
      </c>
      <c r="AX1863" s="632">
        <v>222.8</v>
      </c>
      <c r="AY1863" s="631">
        <v>62.5</v>
      </c>
      <c r="AZ1863" s="584">
        <v>36.700000000000003</v>
      </c>
      <c r="BA1863" s="584">
        <v>40</v>
      </c>
      <c r="BB1863" s="584">
        <v>0</v>
      </c>
      <c r="BC1863" s="583">
        <v>0</v>
      </c>
      <c r="BD1863" s="634" t="s">
        <v>85</v>
      </c>
      <c r="BE1863" s="633" t="s">
        <v>85</v>
      </c>
      <c r="BF1863" s="634" t="s">
        <v>85</v>
      </c>
      <c r="BG1863" s="633" t="s">
        <v>85</v>
      </c>
      <c r="BH1863" s="588">
        <v>35</v>
      </c>
      <c r="BI1863" s="585">
        <v>22.3</v>
      </c>
      <c r="BJ1863" s="585">
        <v>22.3</v>
      </c>
      <c r="BK1863" s="585">
        <v>13.4</v>
      </c>
      <c r="BL1863" s="623">
        <v>0.10919824895790398</v>
      </c>
      <c r="BM1863" s="591">
        <v>20</v>
      </c>
      <c r="BN1863" s="610" t="s">
        <v>3771</v>
      </c>
      <c r="BO1863" s="581" t="s">
        <v>3891</v>
      </c>
      <c r="BP1863" s="592"/>
      <c r="BQ1863" s="592"/>
      <c r="BR1863" s="592"/>
      <c r="BS1863" s="592"/>
      <c r="BT1863" s="592"/>
      <c r="BU1863" s="592"/>
      <c r="BV1863" s="592"/>
      <c r="BW1863" s="592"/>
      <c r="BX1863" s="592"/>
      <c r="BY1863" s="592"/>
      <c r="BZ1863" s="613" t="s">
        <v>10091</v>
      </c>
      <c r="CA1863" s="622" t="s">
        <v>10090</v>
      </c>
      <c r="CB1863" s="613" t="s">
        <v>10092</v>
      </c>
      <c r="CC1863" s="622" t="s">
        <v>10093</v>
      </c>
      <c r="CD1863" s="615" t="str">
        <f t="shared" si="203"/>
        <v>DISCONTINUED - Tech 5, 19x10.5, +45mm Offset, 5x4.5, 70.5mm Centerbore, Gloss Black</v>
      </c>
      <c r="CE1863" s="592" t="s">
        <v>3719</v>
      </c>
      <c r="CF1863" s="592" t="s">
        <v>3720</v>
      </c>
      <c r="CG1863" s="592" t="s">
        <v>9247</v>
      </c>
      <c r="CH1863" s="575"/>
    </row>
    <row r="1864" spans="1:86" s="559" customFormat="1" ht="15" customHeight="1">
      <c r="A1864" s="571">
        <f t="shared" si="204"/>
        <v>1861</v>
      </c>
      <c r="B1864" s="602" t="s">
        <v>9247</v>
      </c>
      <c r="C1864" s="634" t="s">
        <v>9247</v>
      </c>
      <c r="D1864" s="602" t="s">
        <v>9251</v>
      </c>
      <c r="E1864" s="600" t="s">
        <v>9123</v>
      </c>
      <c r="F1864" s="602" t="s">
        <v>9196</v>
      </c>
      <c r="I1864" s="580" t="s">
        <v>9280</v>
      </c>
      <c r="J1864" s="617"/>
      <c r="K1864" s="635">
        <v>46223</v>
      </c>
      <c r="L1864" s="611" t="s">
        <v>1239</v>
      </c>
      <c r="M1864" s="618">
        <v>520</v>
      </c>
      <c r="N1864" s="601" t="s">
        <v>5844</v>
      </c>
      <c r="O1864" s="630"/>
      <c r="P1864" s="602">
        <v>19</v>
      </c>
      <c r="Q1864" s="581">
        <v>10.5</v>
      </c>
      <c r="R1864" s="603" t="s">
        <v>1756</v>
      </c>
      <c r="S1864" s="581">
        <v>5</v>
      </c>
      <c r="T1864" s="581">
        <v>4.5</v>
      </c>
      <c r="U1864" s="582">
        <v>45</v>
      </c>
      <c r="V1864" s="582">
        <v>7.52</v>
      </c>
      <c r="W1864" s="638" t="s">
        <v>85</v>
      </c>
      <c r="X1864" s="583" t="s">
        <v>9331</v>
      </c>
      <c r="Y1864" s="637">
        <v>28.2</v>
      </c>
      <c r="Z1864" s="582" t="s">
        <v>9332</v>
      </c>
      <c r="AA1864" s="580" t="s">
        <v>4122</v>
      </c>
      <c r="AB1864" s="590" t="s">
        <v>2845</v>
      </c>
      <c r="AC1864" s="582" t="s">
        <v>9937</v>
      </c>
      <c r="AD1864" s="581" t="s">
        <v>9343</v>
      </c>
      <c r="AE1864" s="581" t="s">
        <v>8501</v>
      </c>
      <c r="AF1864" s="598">
        <v>25.99</v>
      </c>
      <c r="AG1864" s="598" t="s">
        <v>85</v>
      </c>
      <c r="AH1864" s="598" t="s">
        <v>85</v>
      </c>
      <c r="AI1864" s="598" t="s">
        <v>85</v>
      </c>
      <c r="AJ1864" s="598" t="s">
        <v>85</v>
      </c>
      <c r="AK1864" s="598" t="s">
        <v>85</v>
      </c>
      <c r="AL1864" s="602" t="s">
        <v>9345</v>
      </c>
      <c r="AM1864" s="602" t="s">
        <v>85</v>
      </c>
      <c r="AN1864" s="602" t="s">
        <v>85</v>
      </c>
      <c r="AO1864" s="602" t="s">
        <v>85</v>
      </c>
      <c r="AP1864" s="603">
        <v>15</v>
      </c>
      <c r="AQ1864" s="603">
        <v>60</v>
      </c>
      <c r="AR1864" s="603"/>
      <c r="AS1864" s="572"/>
      <c r="AT1864" s="572"/>
      <c r="AU1864" s="572"/>
      <c r="AV1864" s="572"/>
      <c r="AW1864" s="572"/>
      <c r="AX1864" s="605"/>
      <c r="AY1864" s="604"/>
      <c r="AZ1864" s="584"/>
      <c r="BA1864" s="584"/>
      <c r="BB1864" s="584">
        <v>0</v>
      </c>
      <c r="BC1864" s="583">
        <v>0</v>
      </c>
      <c r="BD1864" s="602" t="s">
        <v>85</v>
      </c>
      <c r="BE1864" s="633" t="s">
        <v>85</v>
      </c>
      <c r="BF1864" s="602" t="s">
        <v>85</v>
      </c>
      <c r="BG1864" s="633" t="s">
        <v>85</v>
      </c>
      <c r="BH1864" s="588">
        <v>36</v>
      </c>
      <c r="BI1864" s="585">
        <v>22.3</v>
      </c>
      <c r="BJ1864" s="585">
        <v>22.3</v>
      </c>
      <c r="BK1864" s="585">
        <v>13.4</v>
      </c>
      <c r="BL1864" s="623">
        <v>0.10919824895790398</v>
      </c>
      <c r="BM1864" s="591">
        <v>20</v>
      </c>
      <c r="BN1864" s="610" t="s">
        <v>3771</v>
      </c>
      <c r="BO1864" s="581" t="s">
        <v>3891</v>
      </c>
      <c r="BP1864" s="592"/>
      <c r="BQ1864" s="592"/>
      <c r="BR1864" s="592"/>
      <c r="BS1864" s="592"/>
      <c r="BT1864" s="592"/>
      <c r="BU1864" s="592"/>
      <c r="BV1864" s="592"/>
      <c r="BW1864" s="592"/>
      <c r="BX1864" s="592"/>
      <c r="BY1864" s="592"/>
      <c r="BZ1864" s="613"/>
      <c r="CA1864" s="622"/>
      <c r="CB1864" s="613"/>
      <c r="CC1864" s="622"/>
      <c r="CD1864" s="615" t="str">
        <f t="shared" si="203"/>
        <v>DISCONTINUED - Tech 7, 19x10.5, +45mm Offset, 5x4.5, 70.5mm Centerbore, Gloss Black</v>
      </c>
      <c r="CE1864" s="592" t="s">
        <v>3719</v>
      </c>
      <c r="CF1864" s="592" t="s">
        <v>3720</v>
      </c>
      <c r="CG1864" s="592" t="s">
        <v>9247</v>
      </c>
    </row>
    <row r="1865" spans="1:86" s="559" customFormat="1" ht="15" customHeight="1">
      <c r="A1865" s="571">
        <f t="shared" si="204"/>
        <v>1862</v>
      </c>
      <c r="B1865" s="602" t="s">
        <v>9247</v>
      </c>
      <c r="C1865" s="634" t="s">
        <v>9247</v>
      </c>
      <c r="D1865" s="602" t="s">
        <v>9251</v>
      </c>
      <c r="E1865" s="600" t="s">
        <v>9127</v>
      </c>
      <c r="F1865" s="602" t="s">
        <v>9200</v>
      </c>
      <c r="I1865" s="580" t="s">
        <v>9284</v>
      </c>
      <c r="J1865" s="617"/>
      <c r="K1865" s="635">
        <v>46223</v>
      </c>
      <c r="L1865" s="611" t="s">
        <v>1239</v>
      </c>
      <c r="M1865" s="618">
        <v>520</v>
      </c>
      <c r="N1865" s="601" t="s">
        <v>5844</v>
      </c>
      <c r="O1865" s="630"/>
      <c r="P1865" s="602">
        <v>19</v>
      </c>
      <c r="Q1865" s="581">
        <v>10.5</v>
      </c>
      <c r="R1865" s="603" t="s">
        <v>1756</v>
      </c>
      <c r="S1865" s="581">
        <v>5</v>
      </c>
      <c r="T1865" s="581">
        <v>4.5</v>
      </c>
      <c r="U1865" s="582">
        <v>45</v>
      </c>
      <c r="V1865" s="582">
        <v>7.52</v>
      </c>
      <c r="W1865" s="638" t="s">
        <v>85</v>
      </c>
      <c r="X1865" s="583" t="s">
        <v>9331</v>
      </c>
      <c r="Y1865" s="637">
        <v>28.2</v>
      </c>
      <c r="Z1865" s="582" t="s">
        <v>9332</v>
      </c>
      <c r="AA1865" s="580" t="s">
        <v>9333</v>
      </c>
      <c r="AB1865" s="590" t="s">
        <v>9334</v>
      </c>
      <c r="AC1865" s="582" t="s">
        <v>9937</v>
      </c>
      <c r="AD1865" s="581" t="s">
        <v>9343</v>
      </c>
      <c r="AE1865" s="581" t="s">
        <v>8501</v>
      </c>
      <c r="AF1865" s="598">
        <v>25.99</v>
      </c>
      <c r="AG1865" s="598" t="s">
        <v>85</v>
      </c>
      <c r="AH1865" s="598" t="s">
        <v>85</v>
      </c>
      <c r="AI1865" s="598" t="s">
        <v>85</v>
      </c>
      <c r="AJ1865" s="598" t="s">
        <v>85</v>
      </c>
      <c r="AK1865" s="598" t="s">
        <v>85</v>
      </c>
      <c r="AL1865" s="602" t="s">
        <v>9345</v>
      </c>
      <c r="AM1865" s="602" t="s">
        <v>85</v>
      </c>
      <c r="AN1865" s="602" t="s">
        <v>85</v>
      </c>
      <c r="AO1865" s="602" t="s">
        <v>85</v>
      </c>
      <c r="AP1865" s="603">
        <v>15</v>
      </c>
      <c r="AQ1865" s="603">
        <v>60</v>
      </c>
      <c r="AR1865" s="603"/>
      <c r="AS1865" s="572"/>
      <c r="AT1865" s="572"/>
      <c r="AU1865" s="572"/>
      <c r="AV1865" s="572"/>
      <c r="AW1865" s="572"/>
      <c r="AX1865" s="605"/>
      <c r="AY1865" s="604"/>
      <c r="AZ1865" s="584"/>
      <c r="BA1865" s="584"/>
      <c r="BB1865" s="584">
        <v>0</v>
      </c>
      <c r="BC1865" s="583">
        <v>0</v>
      </c>
      <c r="BD1865" s="602" t="s">
        <v>85</v>
      </c>
      <c r="BE1865" s="633" t="s">
        <v>85</v>
      </c>
      <c r="BF1865" s="602" t="s">
        <v>85</v>
      </c>
      <c r="BG1865" s="633" t="s">
        <v>85</v>
      </c>
      <c r="BH1865" s="588">
        <v>36</v>
      </c>
      <c r="BI1865" s="585">
        <v>22.3</v>
      </c>
      <c r="BJ1865" s="585">
        <v>22.3</v>
      </c>
      <c r="BK1865" s="585">
        <v>13.4</v>
      </c>
      <c r="BL1865" s="623">
        <v>0.10919824895790398</v>
      </c>
      <c r="BM1865" s="591">
        <v>20</v>
      </c>
      <c r="BN1865" s="610" t="s">
        <v>3771</v>
      </c>
      <c r="BO1865" s="581" t="s">
        <v>3891</v>
      </c>
      <c r="BP1865" s="592"/>
      <c r="BQ1865" s="592"/>
      <c r="BR1865" s="592"/>
      <c r="BS1865" s="592"/>
      <c r="BT1865" s="592"/>
      <c r="BU1865" s="592"/>
      <c r="BV1865" s="592"/>
      <c r="BW1865" s="592"/>
      <c r="BX1865" s="592"/>
      <c r="BY1865" s="592"/>
      <c r="BZ1865" s="613"/>
      <c r="CA1865" s="622"/>
      <c r="CB1865" s="613"/>
      <c r="CC1865" s="622"/>
      <c r="CD1865" s="615" t="str">
        <f t="shared" si="203"/>
        <v>DISCONTINUED - Tech 7, 19x10.5, +45mm Offset, 5x4.5, 70.5mm Centerbore, Satin Charcoal</v>
      </c>
      <c r="CE1865" s="592" t="s">
        <v>3719</v>
      </c>
      <c r="CF1865" s="592" t="s">
        <v>3720</v>
      </c>
      <c r="CG1865" s="592" t="s">
        <v>9247</v>
      </c>
    </row>
    <row r="1866" spans="1:86" s="559" customFormat="1" ht="15" customHeight="1">
      <c r="A1866" s="571">
        <f t="shared" si="204"/>
        <v>1863</v>
      </c>
      <c r="B1866" s="602" t="s">
        <v>9247</v>
      </c>
      <c r="C1866" s="634" t="s">
        <v>9247</v>
      </c>
      <c r="D1866" s="602" t="s">
        <v>10245</v>
      </c>
      <c r="E1866" s="600" t="s">
        <v>9141</v>
      </c>
      <c r="F1866" s="602" t="s">
        <v>9214</v>
      </c>
      <c r="G1866" s="575"/>
      <c r="H1866" s="575"/>
      <c r="I1866" s="580" t="s">
        <v>9298</v>
      </c>
      <c r="J1866" s="617"/>
      <c r="K1866" s="635">
        <v>46223</v>
      </c>
      <c r="L1866" s="611" t="s">
        <v>1239</v>
      </c>
      <c r="M1866" s="618">
        <v>350</v>
      </c>
      <c r="N1866" s="601" t="s">
        <v>5844</v>
      </c>
      <c r="O1866" s="630"/>
      <c r="P1866" s="602">
        <v>17</v>
      </c>
      <c r="Q1866" s="581">
        <v>7.5</v>
      </c>
      <c r="R1866" s="603" t="s">
        <v>1685</v>
      </c>
      <c r="S1866" s="581">
        <v>5</v>
      </c>
      <c r="T1866" s="581">
        <v>108</v>
      </c>
      <c r="U1866" s="582">
        <v>35</v>
      </c>
      <c r="V1866" s="583">
        <v>5.6003999999999996</v>
      </c>
      <c r="W1866" s="638" t="s">
        <v>85</v>
      </c>
      <c r="X1866" s="583" t="s">
        <v>9340</v>
      </c>
      <c r="Y1866" s="637">
        <v>23.4</v>
      </c>
      <c r="Z1866" s="582" t="s">
        <v>9336</v>
      </c>
      <c r="AA1866" s="580" t="s">
        <v>9335</v>
      </c>
      <c r="AB1866" s="590" t="s">
        <v>2845</v>
      </c>
      <c r="AC1866" s="582" t="s">
        <v>9945</v>
      </c>
      <c r="AD1866" s="581" t="s">
        <v>9343</v>
      </c>
      <c r="AE1866" s="581" t="s">
        <v>8501</v>
      </c>
      <c r="AF1866" s="598">
        <v>25.99</v>
      </c>
      <c r="AG1866" s="598" t="s">
        <v>85</v>
      </c>
      <c r="AH1866" s="598" t="s">
        <v>85</v>
      </c>
      <c r="AI1866" s="598" t="s">
        <v>85</v>
      </c>
      <c r="AJ1866" s="598" t="s">
        <v>85</v>
      </c>
      <c r="AK1866" s="598" t="s">
        <v>85</v>
      </c>
      <c r="AL1866" s="603" t="s">
        <v>9345</v>
      </c>
      <c r="AM1866" s="603" t="s">
        <v>85</v>
      </c>
      <c r="AN1866" s="602" t="s">
        <v>85</v>
      </c>
      <c r="AO1866" s="576" t="s">
        <v>85</v>
      </c>
      <c r="AP1866" s="603">
        <v>16</v>
      </c>
      <c r="AQ1866" s="603">
        <v>60</v>
      </c>
      <c r="AR1866" s="603">
        <v>145</v>
      </c>
      <c r="AS1866" s="572"/>
      <c r="AT1866" s="572"/>
      <c r="AU1866" s="572"/>
      <c r="AV1866" s="572"/>
      <c r="AW1866" s="572"/>
      <c r="AX1866" s="605"/>
      <c r="AY1866" s="604"/>
      <c r="AZ1866" s="584"/>
      <c r="BA1866" s="584"/>
      <c r="BB1866" s="584">
        <v>0</v>
      </c>
      <c r="BC1866" s="583">
        <v>0</v>
      </c>
      <c r="BD1866" s="603" t="s">
        <v>85</v>
      </c>
      <c r="BE1866" s="633" t="s">
        <v>85</v>
      </c>
      <c r="BF1866" s="603" t="s">
        <v>85</v>
      </c>
      <c r="BG1866" s="633" t="s">
        <v>85</v>
      </c>
      <c r="BH1866" s="588">
        <v>29</v>
      </c>
      <c r="BI1866" s="585">
        <v>20</v>
      </c>
      <c r="BJ1866" s="585">
        <v>20</v>
      </c>
      <c r="BK1866" s="585">
        <v>10.5</v>
      </c>
      <c r="BL1866" s="623">
        <v>6.8825668800000003E-2</v>
      </c>
      <c r="BM1866" s="591">
        <v>36</v>
      </c>
      <c r="BN1866" s="610" t="s">
        <v>3771</v>
      </c>
      <c r="BO1866" s="581" t="s">
        <v>3891</v>
      </c>
      <c r="BP1866" s="592"/>
      <c r="BQ1866" s="592"/>
      <c r="BR1866" s="592"/>
      <c r="BS1866" s="592"/>
      <c r="BT1866" s="592"/>
      <c r="BU1866" s="592"/>
      <c r="BV1866" s="592"/>
      <c r="BW1866" s="592"/>
      <c r="BX1866" s="592"/>
      <c r="BY1866" s="592"/>
      <c r="BZ1866" s="613"/>
      <c r="CA1866" s="622"/>
      <c r="CB1866" s="613"/>
      <c r="CC1866" s="622"/>
      <c r="CD1866" s="615" t="str">
        <f t="shared" si="203"/>
        <v>DISCONTINUED - Tech 6, 17x7.5, +35mm Offset, 5x108, 63.4mm Centerbore, Satin Black</v>
      </c>
      <c r="CE1866" s="592" t="s">
        <v>3719</v>
      </c>
      <c r="CF1866" s="592" t="s">
        <v>3720</v>
      </c>
      <c r="CG1866" s="592" t="s">
        <v>9247</v>
      </c>
      <c r="CH1866" s="575"/>
    </row>
    <row r="1867" spans="1:86" s="559" customFormat="1" ht="15" customHeight="1">
      <c r="A1867" s="571">
        <f t="shared" si="204"/>
        <v>1864</v>
      </c>
      <c r="B1867" s="602" t="s">
        <v>9247</v>
      </c>
      <c r="C1867" s="634" t="s">
        <v>9247</v>
      </c>
      <c r="D1867" s="602" t="s">
        <v>10245</v>
      </c>
      <c r="E1867" s="600" t="s">
        <v>9145</v>
      </c>
      <c r="F1867" s="602" t="s">
        <v>9218</v>
      </c>
      <c r="G1867" s="575"/>
      <c r="H1867" s="575"/>
      <c r="I1867" s="580" t="s">
        <v>9302</v>
      </c>
      <c r="J1867" s="617"/>
      <c r="K1867" s="635">
        <v>46223</v>
      </c>
      <c r="L1867" s="611" t="s">
        <v>1239</v>
      </c>
      <c r="M1867" s="618">
        <v>360</v>
      </c>
      <c r="N1867" s="601" t="s">
        <v>5844</v>
      </c>
      <c r="O1867" s="630"/>
      <c r="P1867" s="602">
        <v>17</v>
      </c>
      <c r="Q1867" s="581">
        <v>9</v>
      </c>
      <c r="R1867" s="603" t="s">
        <v>1089</v>
      </c>
      <c r="S1867" s="581">
        <v>6</v>
      </c>
      <c r="T1867" s="581">
        <v>5.5</v>
      </c>
      <c r="U1867" s="582">
        <v>30</v>
      </c>
      <c r="V1867" s="583">
        <v>6.1911023622047239</v>
      </c>
      <c r="W1867" s="638" t="s">
        <v>85</v>
      </c>
      <c r="X1867" s="583" t="s">
        <v>9341</v>
      </c>
      <c r="Y1867" s="637">
        <v>26.2</v>
      </c>
      <c r="Z1867" s="582" t="s">
        <v>9339</v>
      </c>
      <c r="AA1867" s="580" t="s">
        <v>9335</v>
      </c>
      <c r="AB1867" s="590" t="s">
        <v>2845</v>
      </c>
      <c r="AC1867" s="582" t="s">
        <v>9949</v>
      </c>
      <c r="AD1867" s="581" t="s">
        <v>9344</v>
      </c>
      <c r="AE1867" s="581" t="s">
        <v>8501</v>
      </c>
      <c r="AF1867" s="598">
        <v>26.99</v>
      </c>
      <c r="AG1867" s="598" t="s">
        <v>85</v>
      </c>
      <c r="AH1867" s="598" t="s">
        <v>85</v>
      </c>
      <c r="AI1867" s="598" t="s">
        <v>85</v>
      </c>
      <c r="AJ1867" s="598" t="s">
        <v>85</v>
      </c>
      <c r="AK1867" s="598" t="s">
        <v>85</v>
      </c>
      <c r="AL1867" s="603" t="s">
        <v>9345</v>
      </c>
      <c r="AM1867" s="603" t="s">
        <v>85</v>
      </c>
      <c r="AN1867" s="602" t="s">
        <v>85</v>
      </c>
      <c r="AO1867" s="576" t="s">
        <v>85</v>
      </c>
      <c r="AP1867" s="603">
        <v>16</v>
      </c>
      <c r="AQ1867" s="603">
        <v>60</v>
      </c>
      <c r="AR1867" s="603">
        <v>165</v>
      </c>
      <c r="AS1867" s="572"/>
      <c r="AT1867" s="572"/>
      <c r="AU1867" s="572"/>
      <c r="AV1867" s="572"/>
      <c r="AW1867" s="572"/>
      <c r="AX1867" s="605"/>
      <c r="AY1867" s="604"/>
      <c r="AZ1867" s="584"/>
      <c r="BA1867" s="584"/>
      <c r="BB1867" s="584">
        <v>0</v>
      </c>
      <c r="BC1867" s="583">
        <v>0</v>
      </c>
      <c r="BD1867" s="603" t="s">
        <v>85</v>
      </c>
      <c r="BE1867" s="633" t="s">
        <v>85</v>
      </c>
      <c r="BF1867" s="603" t="s">
        <v>85</v>
      </c>
      <c r="BG1867" s="633" t="s">
        <v>85</v>
      </c>
      <c r="BH1867" s="588">
        <v>32</v>
      </c>
      <c r="BI1867" s="585">
        <v>20</v>
      </c>
      <c r="BJ1867" s="585">
        <v>20</v>
      </c>
      <c r="BK1867" s="585">
        <v>12.3</v>
      </c>
      <c r="BL1867" s="623">
        <v>8.0624354880000013E-2</v>
      </c>
      <c r="BM1867" s="591">
        <v>36</v>
      </c>
      <c r="BN1867" s="610" t="s">
        <v>3771</v>
      </c>
      <c r="BO1867" s="581" t="s">
        <v>3891</v>
      </c>
      <c r="BP1867" s="592"/>
      <c r="BQ1867" s="592"/>
      <c r="BR1867" s="592"/>
      <c r="BS1867" s="592"/>
      <c r="BT1867" s="592"/>
      <c r="BU1867" s="592"/>
      <c r="BV1867" s="592"/>
      <c r="BW1867" s="592"/>
      <c r="BX1867" s="592"/>
      <c r="BY1867" s="592"/>
      <c r="BZ1867" s="613"/>
      <c r="CA1867" s="622"/>
      <c r="CB1867" s="613"/>
      <c r="CC1867" s="622"/>
      <c r="CD1867" s="615" t="str">
        <f t="shared" si="203"/>
        <v>DISCONTINUED - Tech 6, 17x9, +30mm Offset, 6x5.5, 93.1mm Centerbore, Satin Black</v>
      </c>
      <c r="CE1867" s="592" t="s">
        <v>3719</v>
      </c>
      <c r="CF1867" s="592" t="s">
        <v>3720</v>
      </c>
      <c r="CG1867" s="592" t="s">
        <v>9247</v>
      </c>
      <c r="CH1867" s="575"/>
    </row>
    <row r="1868" spans="1:86" s="559" customFormat="1" ht="15" customHeight="1">
      <c r="A1868" s="571">
        <f t="shared" si="204"/>
        <v>1865</v>
      </c>
      <c r="B1868" s="602" t="s">
        <v>9247</v>
      </c>
      <c r="C1868" s="634" t="s">
        <v>9247</v>
      </c>
      <c r="D1868" s="602" t="s">
        <v>10245</v>
      </c>
      <c r="E1868" s="600" t="s">
        <v>9147</v>
      </c>
      <c r="F1868" s="602" t="s">
        <v>9220</v>
      </c>
      <c r="G1868" s="575"/>
      <c r="H1868" s="575"/>
      <c r="I1868" s="580" t="s">
        <v>9304</v>
      </c>
      <c r="J1868" s="617"/>
      <c r="K1868" s="635">
        <v>46223</v>
      </c>
      <c r="L1868" s="611" t="s">
        <v>1239</v>
      </c>
      <c r="M1868" s="618">
        <v>410</v>
      </c>
      <c r="N1868" s="601" t="s">
        <v>5844</v>
      </c>
      <c r="O1868" s="630"/>
      <c r="P1868" s="602">
        <v>18</v>
      </c>
      <c r="Q1868" s="581">
        <v>9</v>
      </c>
      <c r="R1868" s="603" t="s">
        <v>1089</v>
      </c>
      <c r="S1868" s="581">
        <v>6</v>
      </c>
      <c r="T1868" s="581">
        <v>5.5</v>
      </c>
      <c r="U1868" s="582">
        <v>30</v>
      </c>
      <c r="V1868" s="583">
        <v>6.1907023622047248</v>
      </c>
      <c r="W1868" s="638" t="s">
        <v>85</v>
      </c>
      <c r="X1868" s="583" t="s">
        <v>9341</v>
      </c>
      <c r="Y1868" s="637">
        <v>27.2</v>
      </c>
      <c r="Z1868" s="582" t="s">
        <v>9339</v>
      </c>
      <c r="AA1868" s="580" t="s">
        <v>9335</v>
      </c>
      <c r="AB1868" s="590" t="s">
        <v>2845</v>
      </c>
      <c r="AC1868" s="582" t="s">
        <v>9946</v>
      </c>
      <c r="AD1868" s="581" t="s">
        <v>9344</v>
      </c>
      <c r="AE1868" s="581" t="s">
        <v>8501</v>
      </c>
      <c r="AF1868" s="598">
        <v>26.99</v>
      </c>
      <c r="AG1868" s="598" t="s">
        <v>85</v>
      </c>
      <c r="AH1868" s="598" t="s">
        <v>85</v>
      </c>
      <c r="AI1868" s="598" t="s">
        <v>85</v>
      </c>
      <c r="AJ1868" s="598" t="s">
        <v>85</v>
      </c>
      <c r="AK1868" s="598" t="s">
        <v>85</v>
      </c>
      <c r="AL1868" s="603" t="s">
        <v>9345</v>
      </c>
      <c r="AM1868" s="603" t="s">
        <v>85</v>
      </c>
      <c r="AN1868" s="602" t="s">
        <v>85</v>
      </c>
      <c r="AO1868" s="576" t="s">
        <v>85</v>
      </c>
      <c r="AP1868" s="603">
        <v>16</v>
      </c>
      <c r="AQ1868" s="603">
        <v>60</v>
      </c>
      <c r="AR1868" s="603">
        <v>165</v>
      </c>
      <c r="AS1868" s="572"/>
      <c r="AT1868" s="572"/>
      <c r="AU1868" s="572"/>
      <c r="AV1868" s="572"/>
      <c r="AW1868" s="572"/>
      <c r="AX1868" s="605"/>
      <c r="AY1868" s="604"/>
      <c r="AZ1868" s="584"/>
      <c r="BA1868" s="584"/>
      <c r="BB1868" s="584">
        <v>0</v>
      </c>
      <c r="BC1868" s="583">
        <v>0</v>
      </c>
      <c r="BD1868" s="603" t="s">
        <v>85</v>
      </c>
      <c r="BE1868" s="633" t="s">
        <v>85</v>
      </c>
      <c r="BF1868" s="603" t="s">
        <v>85</v>
      </c>
      <c r="BG1868" s="633" t="s">
        <v>85</v>
      </c>
      <c r="BH1868" s="588">
        <v>33</v>
      </c>
      <c r="BI1868" s="585">
        <v>21</v>
      </c>
      <c r="BJ1868" s="585">
        <v>21</v>
      </c>
      <c r="BK1868" s="585">
        <v>12.3</v>
      </c>
      <c r="BL1868" s="623">
        <v>8.8888351255200004E-2</v>
      </c>
      <c r="BM1868" s="568">
        <v>36</v>
      </c>
      <c r="BN1868" s="610" t="s">
        <v>3771</v>
      </c>
      <c r="BO1868" s="581" t="s">
        <v>3891</v>
      </c>
      <c r="BP1868" s="592"/>
      <c r="BQ1868" s="592"/>
      <c r="BR1868" s="592"/>
      <c r="BS1868" s="592"/>
      <c r="BT1868" s="592"/>
      <c r="BU1868" s="592"/>
      <c r="BV1868" s="592"/>
      <c r="BW1868" s="592"/>
      <c r="BX1868" s="592"/>
      <c r="BY1868" s="592"/>
      <c r="BZ1868" s="613"/>
      <c r="CA1868" s="622"/>
      <c r="CB1868" s="613"/>
      <c r="CC1868" s="622"/>
      <c r="CD1868" s="615" t="str">
        <f t="shared" si="203"/>
        <v>DISCONTINUED - Tech 6, 18x9, +30mm Offset, 6x5.5, 93.1mm Centerbore, Satin Black</v>
      </c>
      <c r="CE1868" s="592" t="s">
        <v>3719</v>
      </c>
      <c r="CF1868" s="592" t="s">
        <v>3720</v>
      </c>
      <c r="CG1868" s="592" t="s">
        <v>9247</v>
      </c>
      <c r="CH1868" s="575"/>
    </row>
    <row r="1869" spans="1:86" s="559" customFormat="1" ht="15" customHeight="1">
      <c r="A1869" s="571">
        <f t="shared" si="204"/>
        <v>1866</v>
      </c>
      <c r="B1869" s="602" t="s">
        <v>9247</v>
      </c>
      <c r="C1869" s="634" t="s">
        <v>9247</v>
      </c>
      <c r="D1869" s="602" t="s">
        <v>10245</v>
      </c>
      <c r="E1869" s="600" t="s">
        <v>9151</v>
      </c>
      <c r="F1869" s="602" t="s">
        <v>9224</v>
      </c>
      <c r="G1869" s="575"/>
      <c r="H1869" s="575"/>
      <c r="I1869" s="580" t="s">
        <v>9308</v>
      </c>
      <c r="J1869" s="617"/>
      <c r="K1869" s="635">
        <v>46223</v>
      </c>
      <c r="L1869" s="611" t="s">
        <v>1239</v>
      </c>
      <c r="M1869" s="618">
        <v>360</v>
      </c>
      <c r="N1869" s="601" t="s">
        <v>5844</v>
      </c>
      <c r="O1869" s="630"/>
      <c r="P1869" s="602">
        <v>17</v>
      </c>
      <c r="Q1869" s="581">
        <v>9</v>
      </c>
      <c r="R1869" s="603" t="s">
        <v>1089</v>
      </c>
      <c r="S1869" s="581">
        <v>6</v>
      </c>
      <c r="T1869" s="581">
        <v>5.5</v>
      </c>
      <c r="U1869" s="582">
        <v>0</v>
      </c>
      <c r="V1869" s="583">
        <v>5.01</v>
      </c>
      <c r="W1869" s="638" t="s">
        <v>85</v>
      </c>
      <c r="X1869" s="583" t="s">
        <v>9341</v>
      </c>
      <c r="Y1869" s="637">
        <v>27.4</v>
      </c>
      <c r="Z1869" s="582" t="s">
        <v>9339</v>
      </c>
      <c r="AA1869" s="580" t="s">
        <v>9333</v>
      </c>
      <c r="AB1869" s="590" t="s">
        <v>9334</v>
      </c>
      <c r="AC1869" s="582" t="s">
        <v>9967</v>
      </c>
      <c r="AD1869" s="581" t="s">
        <v>9344</v>
      </c>
      <c r="AE1869" s="581" t="s">
        <v>8501</v>
      </c>
      <c r="AF1869" s="598">
        <v>26.99</v>
      </c>
      <c r="AG1869" s="598" t="s">
        <v>85</v>
      </c>
      <c r="AH1869" s="598" t="s">
        <v>85</v>
      </c>
      <c r="AI1869" s="598" t="s">
        <v>85</v>
      </c>
      <c r="AJ1869" s="598" t="s">
        <v>85</v>
      </c>
      <c r="AK1869" s="598" t="s">
        <v>85</v>
      </c>
      <c r="AL1869" s="603" t="s">
        <v>9345</v>
      </c>
      <c r="AM1869" s="603" t="s">
        <v>85</v>
      </c>
      <c r="AN1869" s="602" t="s">
        <v>85</v>
      </c>
      <c r="AO1869" s="576" t="s">
        <v>85</v>
      </c>
      <c r="AP1869" s="603">
        <v>16</v>
      </c>
      <c r="AQ1869" s="603">
        <v>60</v>
      </c>
      <c r="AR1869" s="603">
        <v>165</v>
      </c>
      <c r="AS1869" s="572"/>
      <c r="AT1869" s="572"/>
      <c r="AU1869" s="572"/>
      <c r="AV1869" s="572"/>
      <c r="AW1869" s="572"/>
      <c r="AX1869" s="605"/>
      <c r="AY1869" s="604"/>
      <c r="AZ1869" s="584"/>
      <c r="BA1869" s="584"/>
      <c r="BB1869" s="584">
        <v>0</v>
      </c>
      <c r="BC1869" s="583">
        <v>0</v>
      </c>
      <c r="BD1869" s="603" t="s">
        <v>85</v>
      </c>
      <c r="BE1869" s="633" t="s">
        <v>85</v>
      </c>
      <c r="BF1869" s="603" t="s">
        <v>85</v>
      </c>
      <c r="BG1869" s="633" t="s">
        <v>85</v>
      </c>
      <c r="BH1869" s="588">
        <v>33</v>
      </c>
      <c r="BI1869" s="585">
        <v>20</v>
      </c>
      <c r="BJ1869" s="585">
        <v>20</v>
      </c>
      <c r="BK1869" s="585">
        <v>12.3</v>
      </c>
      <c r="BL1869" s="623">
        <v>8.0624354880000013E-2</v>
      </c>
      <c r="BM1869" s="591">
        <v>36</v>
      </c>
      <c r="BN1869" s="610" t="s">
        <v>3771</v>
      </c>
      <c r="BO1869" s="581" t="s">
        <v>3891</v>
      </c>
      <c r="BP1869" s="592"/>
      <c r="BQ1869" s="592"/>
      <c r="BR1869" s="592"/>
      <c r="BS1869" s="592"/>
      <c r="BT1869" s="592"/>
      <c r="BU1869" s="592"/>
      <c r="BV1869" s="592"/>
      <c r="BW1869" s="592"/>
      <c r="BX1869" s="592"/>
      <c r="BY1869" s="592"/>
      <c r="BZ1869" s="613" t="s">
        <v>10512</v>
      </c>
      <c r="CA1869" s="622" t="s">
        <v>10513</v>
      </c>
      <c r="CB1869" s="613" t="s">
        <v>10510</v>
      </c>
      <c r="CC1869" s="622" t="s">
        <v>10511</v>
      </c>
      <c r="CD1869" s="615" t="str">
        <f t="shared" si="203"/>
        <v>DISCONTINUED - Tech 6, 17x9, 0mm Offset, 6x5.5, 93.1mm Centerbore, Satin Charcoal</v>
      </c>
      <c r="CE1869" s="592" t="s">
        <v>3719</v>
      </c>
      <c r="CF1869" s="592" t="s">
        <v>3720</v>
      </c>
      <c r="CG1869" s="592" t="s">
        <v>9247</v>
      </c>
      <c r="CH1869" s="575"/>
    </row>
    <row r="1870" spans="1:86" s="575" customFormat="1" ht="15" customHeight="1">
      <c r="A1870" s="571">
        <f t="shared" si="204"/>
        <v>1867</v>
      </c>
      <c r="B1870" s="607" t="s">
        <v>84</v>
      </c>
      <c r="C1870" s="607" t="s">
        <v>1038</v>
      </c>
      <c r="D1870" s="607" t="s">
        <v>1976</v>
      </c>
      <c r="E1870" s="600" t="s">
        <v>11061</v>
      </c>
      <c r="F1870" s="600" t="s">
        <v>11061</v>
      </c>
      <c r="G1870" s="599" t="s">
        <v>2095</v>
      </c>
      <c r="H1870" s="599"/>
      <c r="I1870" s="42" t="s">
        <v>5361</v>
      </c>
      <c r="J1870" s="315">
        <v>44501.579837962963</v>
      </c>
      <c r="K1870" s="635">
        <v>46223</v>
      </c>
      <c r="L1870" s="611" t="s">
        <v>1239</v>
      </c>
      <c r="M1870" s="618">
        <v>459</v>
      </c>
      <c r="N1870" s="601" t="s">
        <v>5844</v>
      </c>
      <c r="O1870" s="630"/>
      <c r="P1870" s="599">
        <v>20</v>
      </c>
      <c r="Q1870" s="66">
        <v>10</v>
      </c>
      <c r="R1870" s="603" t="s">
        <v>1701</v>
      </c>
      <c r="S1870" s="567">
        <v>8</v>
      </c>
      <c r="T1870" s="599">
        <v>180</v>
      </c>
      <c r="U1870" s="599">
        <v>-18</v>
      </c>
      <c r="V1870" s="40">
        <v>4.76</v>
      </c>
      <c r="W1870" s="606" t="s">
        <v>85</v>
      </c>
      <c r="X1870" s="40">
        <v>130.81</v>
      </c>
      <c r="Y1870" s="41">
        <v>42.26</v>
      </c>
      <c r="Z1870" s="582">
        <v>3640</v>
      </c>
      <c r="AA1870" s="566" t="s">
        <v>2165</v>
      </c>
      <c r="AB1870" s="42" t="s">
        <v>2845</v>
      </c>
      <c r="AC1870" s="582" t="s">
        <v>9843</v>
      </c>
      <c r="AD1870" s="566" t="s">
        <v>1597</v>
      </c>
      <c r="AE1870" s="581" t="s">
        <v>8503</v>
      </c>
      <c r="AF1870" s="598">
        <v>33</v>
      </c>
      <c r="AG1870" s="591" t="s">
        <v>85</v>
      </c>
      <c r="AH1870" s="591" t="s">
        <v>85</v>
      </c>
      <c r="AI1870" s="561" t="s">
        <v>2863</v>
      </c>
      <c r="AJ1870" s="31" t="s">
        <v>2484</v>
      </c>
      <c r="AK1870" s="565">
        <v>1.1000000000000001</v>
      </c>
      <c r="AL1870" s="566" t="s">
        <v>237</v>
      </c>
      <c r="AM1870" s="561" t="s">
        <v>85</v>
      </c>
      <c r="AN1870" s="576" t="s">
        <v>85</v>
      </c>
      <c r="AO1870" s="561" t="s">
        <v>85</v>
      </c>
      <c r="AP1870" s="593">
        <v>16.2</v>
      </c>
      <c r="AQ1870" s="593">
        <v>60</v>
      </c>
      <c r="AR1870" s="567">
        <v>210</v>
      </c>
      <c r="AS1870" s="586">
        <v>0</v>
      </c>
      <c r="AT1870" s="586">
        <v>0</v>
      </c>
      <c r="AU1870" s="586">
        <v>41</v>
      </c>
      <c r="AV1870" s="586">
        <v>50.8</v>
      </c>
      <c r="AW1870" s="586">
        <v>247</v>
      </c>
      <c r="AX1870" s="96">
        <v>244</v>
      </c>
      <c r="AY1870" s="604">
        <v>123.1</v>
      </c>
      <c r="AZ1870" s="584">
        <v>92</v>
      </c>
      <c r="BA1870" s="584">
        <v>92</v>
      </c>
      <c r="BB1870" s="584">
        <v>83</v>
      </c>
      <c r="BC1870" s="583">
        <v>3.27</v>
      </c>
      <c r="BD1870" s="561" t="s">
        <v>85</v>
      </c>
      <c r="BE1870" s="633" t="s">
        <v>85</v>
      </c>
      <c r="BF1870" s="561" t="s">
        <v>85</v>
      </c>
      <c r="BG1870" s="633" t="s">
        <v>85</v>
      </c>
      <c r="BH1870" s="588">
        <v>47</v>
      </c>
      <c r="BI1870" s="585">
        <v>23.228346456692901</v>
      </c>
      <c r="BJ1870" s="585">
        <v>23.228346456692901</v>
      </c>
      <c r="BK1870" s="585">
        <v>12.9133858267717</v>
      </c>
      <c r="BL1870" s="623">
        <v>0.11417680000000027</v>
      </c>
      <c r="BM1870" s="629">
        <v>20</v>
      </c>
      <c r="BN1870" s="610" t="s">
        <v>3771</v>
      </c>
      <c r="BO1870" s="581" t="s">
        <v>3891</v>
      </c>
      <c r="BP1870" s="573" t="s">
        <v>3907</v>
      </c>
      <c r="BQ1870" s="573" t="s">
        <v>5175</v>
      </c>
      <c r="BR1870" s="573" t="s">
        <v>2709</v>
      </c>
      <c r="BS1870" s="573" t="s">
        <v>5199</v>
      </c>
      <c r="BT1870" s="592" t="s">
        <v>5210</v>
      </c>
      <c r="BU1870" s="592" t="s">
        <v>5189</v>
      </c>
      <c r="BV1870" s="592" t="s">
        <v>4101</v>
      </c>
      <c r="BW1870" s="592" t="s">
        <v>3909</v>
      </c>
      <c r="BX1870" s="592"/>
      <c r="BY1870" s="592"/>
      <c r="BZ1870" s="613" t="s">
        <v>7843</v>
      </c>
      <c r="CA1870" s="622" t="s">
        <v>7844</v>
      </c>
      <c r="CB1870" s="613" t="s">
        <v>7841</v>
      </c>
      <c r="CC1870" s="622" t="s">
        <v>7842</v>
      </c>
      <c r="CD1870" s="615" t="str">
        <f t="shared" si="203"/>
        <v>DISCONTINUED - MR315, 20x10, -18mm Offset, 8x180, 130.81mm Centerbore, Matte Black</v>
      </c>
      <c r="CE1870" s="592" t="s">
        <v>3719</v>
      </c>
      <c r="CF1870" s="592" t="s">
        <v>3720</v>
      </c>
      <c r="CG1870" s="592" t="s">
        <v>1038</v>
      </c>
    </row>
    <row r="1871" spans="1:86" s="575" customFormat="1" ht="15" customHeight="1">
      <c r="A1871" s="571">
        <f t="shared" si="204"/>
        <v>1868</v>
      </c>
      <c r="B1871" s="603" t="s">
        <v>84</v>
      </c>
      <c r="C1871" s="603" t="s">
        <v>1038</v>
      </c>
      <c r="D1871" s="603" t="s">
        <v>4208</v>
      </c>
      <c r="E1871" s="129" t="s">
        <v>11062</v>
      </c>
      <c r="F1871" s="600" t="s">
        <v>11062</v>
      </c>
      <c r="G1871" s="599"/>
      <c r="H1871" s="599"/>
      <c r="I1871" s="590" t="s">
        <v>4218</v>
      </c>
      <c r="J1871" s="614">
        <v>44026</v>
      </c>
      <c r="K1871" s="635">
        <v>46223</v>
      </c>
      <c r="L1871" s="611" t="s">
        <v>1239</v>
      </c>
      <c r="M1871" s="618">
        <v>356</v>
      </c>
      <c r="N1871" s="601" t="s">
        <v>5844</v>
      </c>
      <c r="O1871" s="630"/>
      <c r="P1871" s="573">
        <v>17</v>
      </c>
      <c r="Q1871" s="24">
        <v>8.5</v>
      </c>
      <c r="R1871" s="603" t="s">
        <v>1089</v>
      </c>
      <c r="S1871" s="561">
        <v>6</v>
      </c>
      <c r="T1871" s="573">
        <v>5.5</v>
      </c>
      <c r="U1871" s="573">
        <v>0</v>
      </c>
      <c r="V1871" s="569">
        <v>4.75</v>
      </c>
      <c r="W1871" s="604" t="s">
        <v>85</v>
      </c>
      <c r="X1871" s="569">
        <v>106.25</v>
      </c>
      <c r="Y1871" s="564">
        <v>29.982867657143348</v>
      </c>
      <c r="Z1871" s="582">
        <v>2650</v>
      </c>
      <c r="AA1871" s="566" t="s">
        <v>2093</v>
      </c>
      <c r="AB1871" s="566" t="s">
        <v>2850</v>
      </c>
      <c r="AC1871" s="582" t="s">
        <v>9717</v>
      </c>
      <c r="AD1871" s="592" t="s">
        <v>1598</v>
      </c>
      <c r="AE1871" s="581" t="s">
        <v>8501</v>
      </c>
      <c r="AF1871" s="598">
        <v>22</v>
      </c>
      <c r="AG1871" s="596" t="s">
        <v>85</v>
      </c>
      <c r="AH1871" s="591" t="s">
        <v>85</v>
      </c>
      <c r="AI1871" s="591" t="s">
        <v>85</v>
      </c>
      <c r="AJ1871" s="591" t="s">
        <v>1497</v>
      </c>
      <c r="AK1871" s="565">
        <v>1.1000000000000001</v>
      </c>
      <c r="AL1871" s="567" t="s">
        <v>236</v>
      </c>
      <c r="AM1871" s="593" t="s">
        <v>1649</v>
      </c>
      <c r="AN1871" s="576">
        <v>2.75</v>
      </c>
      <c r="AO1871" s="561">
        <v>78.3</v>
      </c>
      <c r="AP1871" s="593">
        <v>16.2</v>
      </c>
      <c r="AQ1871" s="593">
        <v>60</v>
      </c>
      <c r="AR1871" s="561">
        <v>175</v>
      </c>
      <c r="AS1871" s="572">
        <v>6</v>
      </c>
      <c r="AT1871" s="574">
        <v>28</v>
      </c>
      <c r="AU1871" s="574">
        <v>55</v>
      </c>
      <c r="AV1871" s="574">
        <v>85</v>
      </c>
      <c r="AW1871" s="574">
        <v>208.8</v>
      </c>
      <c r="AX1871" s="605">
        <v>205.8</v>
      </c>
      <c r="AY1871" s="626">
        <v>103.36</v>
      </c>
      <c r="AZ1871" s="627">
        <v>31.48</v>
      </c>
      <c r="BA1871" s="627">
        <v>38.96</v>
      </c>
      <c r="BB1871" s="584">
        <v>21</v>
      </c>
      <c r="BC1871" s="583">
        <v>0.83</v>
      </c>
      <c r="BD1871" s="561" t="s">
        <v>85</v>
      </c>
      <c r="BE1871" s="633" t="s">
        <v>85</v>
      </c>
      <c r="BF1871" s="561" t="s">
        <v>85</v>
      </c>
      <c r="BG1871" s="633" t="s">
        <v>85</v>
      </c>
      <c r="BH1871" s="588">
        <v>35</v>
      </c>
      <c r="BI1871" s="585">
        <v>20.236220472440898</v>
      </c>
      <c r="BJ1871" s="585">
        <v>20.236220472440898</v>
      </c>
      <c r="BK1871" s="585">
        <v>11.417322834645701</v>
      </c>
      <c r="BL1871" s="623">
        <v>7.6616839999999839E-2</v>
      </c>
      <c r="BM1871" s="591">
        <v>36</v>
      </c>
      <c r="BN1871" s="610" t="s">
        <v>3771</v>
      </c>
      <c r="BO1871" s="581" t="s">
        <v>3891</v>
      </c>
      <c r="BP1871" s="573" t="s">
        <v>3907</v>
      </c>
      <c r="BQ1871" s="573" t="s">
        <v>4614</v>
      </c>
      <c r="BR1871" s="573" t="s">
        <v>5224</v>
      </c>
      <c r="BS1871" s="573" t="s">
        <v>5199</v>
      </c>
      <c r="BT1871" s="592" t="s">
        <v>5225</v>
      </c>
      <c r="BU1871" s="592" t="s">
        <v>5226</v>
      </c>
      <c r="BV1871" s="592" t="s">
        <v>4101</v>
      </c>
      <c r="BW1871" s="592" t="s">
        <v>3909</v>
      </c>
      <c r="BX1871" s="592"/>
      <c r="BY1871" s="592"/>
      <c r="BZ1871" s="613" t="s">
        <v>6211</v>
      </c>
      <c r="CA1871" s="624" t="s">
        <v>7886</v>
      </c>
      <c r="CB1871" s="613" t="s">
        <v>6219</v>
      </c>
      <c r="CC1871" s="624" t="s">
        <v>7885</v>
      </c>
      <c r="CD1871" s="615" t="str">
        <f t="shared" si="203"/>
        <v>DISCONTINUED - MR317, 17x8.5, 0mm Offset, 6x5.5, 106.25mm Centerbore, Titanium</v>
      </c>
      <c r="CE1871" s="592" t="s">
        <v>3719</v>
      </c>
      <c r="CF1871" s="592" t="s">
        <v>3720</v>
      </c>
      <c r="CG1871" s="592" t="s">
        <v>1038</v>
      </c>
    </row>
    <row r="1872" spans="1:86" s="575" customFormat="1" ht="15" customHeight="1">
      <c r="A1872" s="571">
        <f t="shared" si="204"/>
        <v>1869</v>
      </c>
      <c r="B1872" s="603" t="s">
        <v>84</v>
      </c>
      <c r="C1872" s="603" t="s">
        <v>1038</v>
      </c>
      <c r="D1872" s="603" t="s">
        <v>3867</v>
      </c>
      <c r="E1872" s="600" t="s">
        <v>11063</v>
      </c>
      <c r="F1872" s="600" t="s">
        <v>11063</v>
      </c>
      <c r="G1872" s="599"/>
      <c r="H1872" s="599"/>
      <c r="I1872" s="590" t="s">
        <v>5960</v>
      </c>
      <c r="J1872" s="315">
        <v>44883</v>
      </c>
      <c r="K1872" s="635">
        <v>46223</v>
      </c>
      <c r="L1872" s="611" t="s">
        <v>1239</v>
      </c>
      <c r="M1872" s="618">
        <v>439</v>
      </c>
      <c r="N1872" s="601" t="s">
        <v>5844</v>
      </c>
      <c r="O1872" s="630"/>
      <c r="P1872" s="573">
        <v>20</v>
      </c>
      <c r="Q1872" s="564">
        <v>9</v>
      </c>
      <c r="R1872" s="603" t="s">
        <v>1700</v>
      </c>
      <c r="S1872" s="561">
        <v>8</v>
      </c>
      <c r="T1872" s="573">
        <v>170</v>
      </c>
      <c r="U1872" s="573">
        <v>18</v>
      </c>
      <c r="V1872" s="569">
        <v>5.7</v>
      </c>
      <c r="W1872" s="604" t="s">
        <v>85</v>
      </c>
      <c r="X1872" s="569">
        <v>130.81</v>
      </c>
      <c r="Y1872" s="41">
        <v>41.84</v>
      </c>
      <c r="Z1872" s="582">
        <v>3640</v>
      </c>
      <c r="AA1872" s="589" t="s">
        <v>4122</v>
      </c>
      <c r="AB1872" s="589" t="s">
        <v>2845</v>
      </c>
      <c r="AC1872" s="582" t="s">
        <v>9729</v>
      </c>
      <c r="AD1872" s="592" t="s">
        <v>1746</v>
      </c>
      <c r="AE1872" s="581" t="s">
        <v>8503</v>
      </c>
      <c r="AF1872" s="598">
        <v>33</v>
      </c>
      <c r="AG1872" s="596" t="s">
        <v>85</v>
      </c>
      <c r="AH1872" s="591" t="s">
        <v>85</v>
      </c>
      <c r="AI1872" s="591" t="s">
        <v>2863</v>
      </c>
      <c r="AJ1872" s="591" t="s">
        <v>85</v>
      </c>
      <c r="AK1872" s="565" t="s">
        <v>85</v>
      </c>
      <c r="AL1872" s="592" t="s">
        <v>237</v>
      </c>
      <c r="AM1872" s="592" t="s">
        <v>85</v>
      </c>
      <c r="AN1872" s="576" t="s">
        <v>85</v>
      </c>
      <c r="AO1872" s="592" t="s">
        <v>85</v>
      </c>
      <c r="AP1872" s="593">
        <v>16.2</v>
      </c>
      <c r="AQ1872" s="593">
        <v>60</v>
      </c>
      <c r="AR1872" s="561">
        <v>200</v>
      </c>
      <c r="AS1872" s="574">
        <v>0</v>
      </c>
      <c r="AT1872" s="574">
        <v>0</v>
      </c>
      <c r="AU1872" s="574">
        <v>19</v>
      </c>
      <c r="AV1872" s="574">
        <v>34</v>
      </c>
      <c r="AW1872" s="574">
        <v>245</v>
      </c>
      <c r="AX1872" s="605">
        <v>237</v>
      </c>
      <c r="AY1872" s="628">
        <v>128</v>
      </c>
      <c r="AZ1872" s="627">
        <v>103.9</v>
      </c>
      <c r="BA1872" s="627">
        <v>107</v>
      </c>
      <c r="BB1872" s="584">
        <v>45</v>
      </c>
      <c r="BC1872" s="583">
        <v>1.77</v>
      </c>
      <c r="BD1872" s="561" t="s">
        <v>85</v>
      </c>
      <c r="BE1872" s="633" t="s">
        <v>85</v>
      </c>
      <c r="BF1872" s="561" t="s">
        <v>85</v>
      </c>
      <c r="BG1872" s="633" t="s">
        <v>85</v>
      </c>
      <c r="BH1872" s="588">
        <v>48</v>
      </c>
      <c r="BI1872" s="585">
        <v>23.228346456692901</v>
      </c>
      <c r="BJ1872" s="585">
        <v>23.228346456692901</v>
      </c>
      <c r="BK1872" s="585">
        <v>11.771653543307099</v>
      </c>
      <c r="BL1872" s="623">
        <v>0.10408189999999996</v>
      </c>
      <c r="BM1872" s="629">
        <v>20</v>
      </c>
      <c r="BN1872" s="610" t="s">
        <v>3771</v>
      </c>
      <c r="BO1872" s="581" t="s">
        <v>3891</v>
      </c>
      <c r="BP1872" s="573" t="s">
        <v>3907</v>
      </c>
      <c r="BQ1872" s="573" t="s">
        <v>5222</v>
      </c>
      <c r="BR1872" s="573" t="s">
        <v>5223</v>
      </c>
      <c r="BS1872" s="573" t="s">
        <v>5216</v>
      </c>
      <c r="BT1872" s="592" t="s">
        <v>4101</v>
      </c>
      <c r="BU1872" s="592" t="s">
        <v>3909</v>
      </c>
      <c r="BV1872" s="592"/>
      <c r="BW1872" s="592"/>
      <c r="BX1872" s="592"/>
      <c r="BY1872" s="592"/>
      <c r="BZ1872" s="613" t="s">
        <v>7877</v>
      </c>
      <c r="CA1872" s="624" t="s">
        <v>7878</v>
      </c>
      <c r="CB1872" s="613" t="s">
        <v>7875</v>
      </c>
      <c r="CC1872" s="624" t="s">
        <v>7876</v>
      </c>
      <c r="CD1872" s="615" t="str">
        <f t="shared" si="203"/>
        <v>DISCONTINUED - MR316, 20x9, +18mm Offset, 8x170, 130.81mm Centerbore, Gloss Black</v>
      </c>
      <c r="CE1872" s="592" t="s">
        <v>3719</v>
      </c>
      <c r="CF1872" s="592" t="s">
        <v>3720</v>
      </c>
      <c r="CG1872" s="592" t="s">
        <v>1038</v>
      </c>
    </row>
    <row r="1873" spans="1:87" s="575" customFormat="1" ht="15" customHeight="1">
      <c r="A1873" s="571">
        <f t="shared" si="204"/>
        <v>1870</v>
      </c>
      <c r="B1873" s="603" t="s">
        <v>84</v>
      </c>
      <c r="C1873" s="603" t="s">
        <v>1038</v>
      </c>
      <c r="D1873" s="603" t="s">
        <v>4208</v>
      </c>
      <c r="E1873" s="129" t="s">
        <v>11064</v>
      </c>
      <c r="F1873" s="600" t="s">
        <v>11064</v>
      </c>
      <c r="G1873" s="599"/>
      <c r="H1873" s="599"/>
      <c r="I1873" s="590" t="s">
        <v>4249</v>
      </c>
      <c r="J1873" s="614">
        <v>44026</v>
      </c>
      <c r="K1873" s="635">
        <v>46223</v>
      </c>
      <c r="L1873" s="611" t="s">
        <v>1239</v>
      </c>
      <c r="M1873" s="618">
        <v>439</v>
      </c>
      <c r="N1873" s="601" t="s">
        <v>5844</v>
      </c>
      <c r="O1873" s="630"/>
      <c r="P1873" s="573">
        <v>20</v>
      </c>
      <c r="Q1873" s="564">
        <v>9</v>
      </c>
      <c r="R1873" s="603" t="s">
        <v>1089</v>
      </c>
      <c r="S1873" s="561">
        <v>6</v>
      </c>
      <c r="T1873" s="573">
        <v>5.5</v>
      </c>
      <c r="U1873" s="573">
        <v>0</v>
      </c>
      <c r="V1873" s="569">
        <v>5</v>
      </c>
      <c r="W1873" s="604" t="s">
        <v>85</v>
      </c>
      <c r="X1873" s="569">
        <v>106.25</v>
      </c>
      <c r="Y1873" s="564">
        <v>39.21</v>
      </c>
      <c r="Z1873" s="582">
        <v>2650</v>
      </c>
      <c r="AA1873" s="566" t="s">
        <v>2093</v>
      </c>
      <c r="AB1873" s="566" t="s">
        <v>2850</v>
      </c>
      <c r="AC1873" s="582" t="s">
        <v>9699</v>
      </c>
      <c r="AD1873" s="592" t="s">
        <v>1598</v>
      </c>
      <c r="AE1873" s="581" t="s">
        <v>8501</v>
      </c>
      <c r="AF1873" s="598">
        <v>22</v>
      </c>
      <c r="AG1873" s="596" t="s">
        <v>85</v>
      </c>
      <c r="AH1873" s="591" t="s">
        <v>85</v>
      </c>
      <c r="AI1873" s="591" t="s">
        <v>85</v>
      </c>
      <c r="AJ1873" s="591" t="s">
        <v>1497</v>
      </c>
      <c r="AK1873" s="565">
        <v>1.1000000000000001</v>
      </c>
      <c r="AL1873" s="567" t="s">
        <v>236</v>
      </c>
      <c r="AM1873" s="593" t="s">
        <v>1649</v>
      </c>
      <c r="AN1873" s="576">
        <v>2.75</v>
      </c>
      <c r="AO1873" s="561">
        <v>78.3</v>
      </c>
      <c r="AP1873" s="593">
        <v>16.2</v>
      </c>
      <c r="AQ1873" s="593">
        <v>60</v>
      </c>
      <c r="AR1873" s="561">
        <v>175</v>
      </c>
      <c r="AS1873" s="574">
        <v>7</v>
      </c>
      <c r="AT1873" s="574">
        <v>36</v>
      </c>
      <c r="AU1873" s="574">
        <v>56</v>
      </c>
      <c r="AV1873" s="574">
        <v>76</v>
      </c>
      <c r="AW1873" s="574">
        <v>246</v>
      </c>
      <c r="AX1873" s="605">
        <v>243</v>
      </c>
      <c r="AY1873" s="626">
        <v>103.36</v>
      </c>
      <c r="AZ1873" s="627">
        <v>49.48</v>
      </c>
      <c r="BA1873" s="627">
        <v>56.74</v>
      </c>
      <c r="BB1873" s="584">
        <v>21</v>
      </c>
      <c r="BC1873" s="583">
        <v>0.83</v>
      </c>
      <c r="BD1873" s="561" t="s">
        <v>85</v>
      </c>
      <c r="BE1873" s="633" t="s">
        <v>85</v>
      </c>
      <c r="BF1873" s="561" t="s">
        <v>85</v>
      </c>
      <c r="BG1873" s="633" t="s">
        <v>85</v>
      </c>
      <c r="BH1873" s="588">
        <v>45</v>
      </c>
      <c r="BI1873" s="585">
        <v>23.228346456692901</v>
      </c>
      <c r="BJ1873" s="585">
        <v>23.228346456692901</v>
      </c>
      <c r="BK1873" s="585">
        <v>11.771653543307099</v>
      </c>
      <c r="BL1873" s="623">
        <v>0.10408189999999996</v>
      </c>
      <c r="BM1873" s="629">
        <v>20</v>
      </c>
      <c r="BN1873" s="610" t="s">
        <v>3771</v>
      </c>
      <c r="BO1873" s="581" t="s">
        <v>3891</v>
      </c>
      <c r="BP1873" s="573" t="s">
        <v>3907</v>
      </c>
      <c r="BQ1873" s="573" t="s">
        <v>4614</v>
      </c>
      <c r="BR1873" s="573" t="s">
        <v>5224</v>
      </c>
      <c r="BS1873" s="573" t="s">
        <v>5199</v>
      </c>
      <c r="BT1873" s="592" t="s">
        <v>5225</v>
      </c>
      <c r="BU1873" s="592" t="s">
        <v>5226</v>
      </c>
      <c r="BV1873" s="592" t="s">
        <v>4101</v>
      </c>
      <c r="BW1873" s="592" t="s">
        <v>3909</v>
      </c>
      <c r="BX1873" s="592"/>
      <c r="BY1873" s="592"/>
      <c r="BZ1873" s="613" t="s">
        <v>6211</v>
      </c>
      <c r="CA1873" s="624" t="s">
        <v>7886</v>
      </c>
      <c r="CB1873" s="613" t="s">
        <v>6219</v>
      </c>
      <c r="CC1873" s="624" t="s">
        <v>7885</v>
      </c>
      <c r="CD1873" s="615" t="str">
        <f t="shared" si="203"/>
        <v>DISCONTINUED - MR317, 20x9, 0mm Offset, 6x5.5, 106.25mm Centerbore, Titanium</v>
      </c>
      <c r="CE1873" s="592" t="s">
        <v>3719</v>
      </c>
      <c r="CF1873" s="592" t="s">
        <v>3720</v>
      </c>
      <c r="CG1873" s="592" t="s">
        <v>1038</v>
      </c>
    </row>
    <row r="1874" spans="1:87" s="575" customFormat="1" ht="15" customHeight="1">
      <c r="A1874" s="571">
        <f t="shared" si="204"/>
        <v>1871</v>
      </c>
      <c r="B1874" s="562" t="s">
        <v>84</v>
      </c>
      <c r="C1874" s="603" t="s">
        <v>1038</v>
      </c>
      <c r="D1874" s="603" t="s">
        <v>5782</v>
      </c>
      <c r="E1874" s="600" t="s">
        <v>11065</v>
      </c>
      <c r="F1874" s="600" t="s">
        <v>11065</v>
      </c>
      <c r="G1874" s="599"/>
      <c r="H1874" s="599"/>
      <c r="I1874" s="621">
        <v>191682032578</v>
      </c>
      <c r="J1874" s="614">
        <v>44790.412168842595</v>
      </c>
      <c r="K1874" s="635">
        <v>46223</v>
      </c>
      <c r="L1874" s="611" t="s">
        <v>1239</v>
      </c>
      <c r="M1874" s="618">
        <v>482</v>
      </c>
      <c r="N1874" s="601" t="s">
        <v>5844</v>
      </c>
      <c r="O1874" s="630"/>
      <c r="P1874" s="573">
        <v>20</v>
      </c>
      <c r="Q1874" s="564">
        <v>9</v>
      </c>
      <c r="R1874" s="603" t="s">
        <v>1700</v>
      </c>
      <c r="S1874" s="561">
        <v>8</v>
      </c>
      <c r="T1874" s="573">
        <v>170</v>
      </c>
      <c r="U1874" s="573">
        <v>18</v>
      </c>
      <c r="V1874" s="569" t="s">
        <v>5777</v>
      </c>
      <c r="W1874" s="604" t="s">
        <v>85</v>
      </c>
      <c r="X1874" s="569" t="s">
        <v>5774</v>
      </c>
      <c r="Y1874" s="564">
        <v>39.72</v>
      </c>
      <c r="Z1874" s="582">
        <v>3640</v>
      </c>
      <c r="AA1874" s="566" t="s">
        <v>4122</v>
      </c>
      <c r="AB1874" s="566" t="s">
        <v>2845</v>
      </c>
      <c r="AC1874" s="582" t="s">
        <v>9729</v>
      </c>
      <c r="AD1874" s="592" t="s">
        <v>4926</v>
      </c>
      <c r="AE1874" s="581" t="s">
        <v>8503</v>
      </c>
      <c r="AF1874" s="598">
        <v>33</v>
      </c>
      <c r="AG1874" s="596" t="s">
        <v>85</v>
      </c>
      <c r="AH1874" s="591" t="s">
        <v>85</v>
      </c>
      <c r="AI1874" s="591" t="s">
        <v>2863</v>
      </c>
      <c r="AJ1874" s="591" t="s">
        <v>85</v>
      </c>
      <c r="AK1874" s="565" t="s">
        <v>85</v>
      </c>
      <c r="AL1874" s="567" t="s">
        <v>237</v>
      </c>
      <c r="AM1874" s="593" t="s">
        <v>85</v>
      </c>
      <c r="AN1874" s="576" t="s">
        <v>85</v>
      </c>
      <c r="AO1874" s="561" t="s">
        <v>85</v>
      </c>
      <c r="AP1874" s="593">
        <v>16.2</v>
      </c>
      <c r="AQ1874" s="593">
        <v>60</v>
      </c>
      <c r="AR1874" s="561">
        <v>200</v>
      </c>
      <c r="AS1874" s="574">
        <v>0</v>
      </c>
      <c r="AT1874" s="574">
        <v>0</v>
      </c>
      <c r="AU1874" s="574">
        <v>32</v>
      </c>
      <c r="AV1874" s="574">
        <v>52</v>
      </c>
      <c r="AW1874" s="574">
        <v>246</v>
      </c>
      <c r="AX1874" s="605">
        <v>238</v>
      </c>
      <c r="AY1874" s="626">
        <v>128</v>
      </c>
      <c r="AZ1874" s="627">
        <v>108</v>
      </c>
      <c r="BA1874" s="627">
        <v>108</v>
      </c>
      <c r="BB1874" s="584">
        <v>27</v>
      </c>
      <c r="BC1874" s="583">
        <v>1.06</v>
      </c>
      <c r="BD1874" s="561" t="s">
        <v>85</v>
      </c>
      <c r="BE1874" s="633" t="s">
        <v>85</v>
      </c>
      <c r="BF1874" s="561" t="s">
        <v>85</v>
      </c>
      <c r="BG1874" s="633" t="s">
        <v>85</v>
      </c>
      <c r="BH1874" s="588">
        <v>45</v>
      </c>
      <c r="BI1874" s="585">
        <v>23.228346456692901</v>
      </c>
      <c r="BJ1874" s="585">
        <v>23.228346456692901</v>
      </c>
      <c r="BK1874" s="585">
        <v>11.771653543307099</v>
      </c>
      <c r="BL1874" s="623">
        <v>0.10408189999999996</v>
      </c>
      <c r="BM1874" s="629">
        <v>20</v>
      </c>
      <c r="BN1874" s="610" t="s">
        <v>3771</v>
      </c>
      <c r="BO1874" s="581" t="s">
        <v>3891</v>
      </c>
      <c r="BP1874" s="573" t="s">
        <v>3907</v>
      </c>
      <c r="BQ1874" s="573" t="s">
        <v>6574</v>
      </c>
      <c r="BR1874" s="573" t="s">
        <v>6575</v>
      </c>
      <c r="BS1874" s="573" t="s">
        <v>6576</v>
      </c>
      <c r="BT1874" s="592" t="s">
        <v>4101</v>
      </c>
      <c r="BU1874" s="592" t="s">
        <v>3909</v>
      </c>
      <c r="BV1874" s="592" t="s">
        <v>6577</v>
      </c>
      <c r="BW1874" s="592"/>
      <c r="BX1874" s="592"/>
      <c r="BY1874" s="592"/>
      <c r="BZ1874" s="613" t="s">
        <v>7903</v>
      </c>
      <c r="CA1874" s="624" t="s">
        <v>7904</v>
      </c>
      <c r="CB1874" s="613" t="s">
        <v>7905</v>
      </c>
      <c r="CC1874" s="624" t="s">
        <v>7906</v>
      </c>
      <c r="CD1874" s="615" t="str">
        <f t="shared" si="203"/>
        <v>DISCONTINUED - MR319, 20x9, +18mm Offset, 8x170, 130.81mm Centerbore, Gloss Black</v>
      </c>
      <c r="CE1874" s="592" t="s">
        <v>3719</v>
      </c>
      <c r="CF1874" s="592" t="s">
        <v>3720</v>
      </c>
      <c r="CG1874" s="592" t="s">
        <v>1038</v>
      </c>
    </row>
    <row r="1875" spans="1:87" s="575" customFormat="1" ht="15" customHeight="1">
      <c r="A1875" s="571">
        <f t="shared" si="204"/>
        <v>1872</v>
      </c>
      <c r="B1875" s="562" t="s">
        <v>84</v>
      </c>
      <c r="C1875" s="603" t="s">
        <v>1038</v>
      </c>
      <c r="D1875" s="603" t="s">
        <v>6743</v>
      </c>
      <c r="E1875" s="600" t="s">
        <v>11066</v>
      </c>
      <c r="F1875" s="600" t="s">
        <v>11066</v>
      </c>
      <c r="G1875" s="599"/>
      <c r="H1875" s="599"/>
      <c r="I1875" s="621" t="s">
        <v>6760</v>
      </c>
      <c r="J1875" s="609">
        <v>45223.491613981481</v>
      </c>
      <c r="K1875" s="635">
        <v>46223</v>
      </c>
      <c r="L1875" s="611" t="s">
        <v>1239</v>
      </c>
      <c r="M1875" s="618">
        <v>389</v>
      </c>
      <c r="N1875" s="601" t="s">
        <v>5844</v>
      </c>
      <c r="O1875" s="630"/>
      <c r="P1875" s="573">
        <v>18</v>
      </c>
      <c r="Q1875" s="564">
        <v>9</v>
      </c>
      <c r="R1875" s="603" t="s">
        <v>1701</v>
      </c>
      <c r="S1875" s="561">
        <v>8</v>
      </c>
      <c r="T1875" s="573">
        <v>180</v>
      </c>
      <c r="U1875" s="573">
        <v>12</v>
      </c>
      <c r="V1875" s="569">
        <v>5.44</v>
      </c>
      <c r="W1875" s="604" t="s">
        <v>85</v>
      </c>
      <c r="X1875" s="569">
        <v>130.81</v>
      </c>
      <c r="Y1875" s="564">
        <v>32.619999999999997</v>
      </c>
      <c r="Z1875" s="582">
        <v>3640</v>
      </c>
      <c r="AA1875" s="566" t="s">
        <v>6749</v>
      </c>
      <c r="AB1875" s="566" t="s">
        <v>2846</v>
      </c>
      <c r="AC1875" s="582" t="s">
        <v>10783</v>
      </c>
      <c r="AD1875" s="592" t="s">
        <v>6771</v>
      </c>
      <c r="AE1875" s="581" t="s">
        <v>8503</v>
      </c>
      <c r="AF1875" s="598">
        <v>33</v>
      </c>
      <c r="AG1875" s="596" t="s">
        <v>85</v>
      </c>
      <c r="AH1875" s="596" t="s">
        <v>85</v>
      </c>
      <c r="AI1875" s="591" t="s">
        <v>2863</v>
      </c>
      <c r="AJ1875" s="596" t="s">
        <v>85</v>
      </c>
      <c r="AK1875" s="565" t="s">
        <v>85</v>
      </c>
      <c r="AL1875" s="567" t="s">
        <v>237</v>
      </c>
      <c r="AM1875" s="576" t="s">
        <v>85</v>
      </c>
      <c r="AN1875" s="576" t="s">
        <v>85</v>
      </c>
      <c r="AO1875" s="576" t="s">
        <v>85</v>
      </c>
      <c r="AP1875" s="593">
        <v>16.2</v>
      </c>
      <c r="AQ1875" s="593">
        <v>60</v>
      </c>
      <c r="AR1875" s="561">
        <v>210</v>
      </c>
      <c r="AS1875" s="574">
        <v>0</v>
      </c>
      <c r="AT1875" s="574">
        <v>0</v>
      </c>
      <c r="AU1875" s="574">
        <v>18.170000000000002</v>
      </c>
      <c r="AV1875" s="574">
        <v>39.590000000000003</v>
      </c>
      <c r="AW1875" s="574">
        <v>223.28</v>
      </c>
      <c r="AX1875" s="605">
        <v>219.48</v>
      </c>
      <c r="AY1875" s="626">
        <v>126.6</v>
      </c>
      <c r="AZ1875" s="627">
        <v>85</v>
      </c>
      <c r="BA1875" s="627">
        <v>85</v>
      </c>
      <c r="BB1875" s="584">
        <v>35</v>
      </c>
      <c r="BC1875" s="583">
        <v>1.38</v>
      </c>
      <c r="BD1875" s="561" t="s">
        <v>85</v>
      </c>
      <c r="BE1875" s="633" t="s">
        <v>85</v>
      </c>
      <c r="BF1875" s="561" t="s">
        <v>85</v>
      </c>
      <c r="BG1875" s="633" t="s">
        <v>85</v>
      </c>
      <c r="BH1875" s="588">
        <v>38</v>
      </c>
      <c r="BI1875" s="585">
        <v>21.141732283464599</v>
      </c>
      <c r="BJ1875" s="585">
        <v>21.141732283464599</v>
      </c>
      <c r="BK1875" s="585">
        <v>11.929133858267701</v>
      </c>
      <c r="BL1875" s="623">
        <v>8.7375807000000152E-2</v>
      </c>
      <c r="BM1875" s="591">
        <v>36</v>
      </c>
      <c r="BN1875" s="610" t="s">
        <v>3771</v>
      </c>
      <c r="BO1875" s="581" t="s">
        <v>3891</v>
      </c>
      <c r="BP1875" s="573" t="s">
        <v>3907</v>
      </c>
      <c r="BQ1875" s="573" t="s">
        <v>10139</v>
      </c>
      <c r="BR1875" s="573" t="s">
        <v>6786</v>
      </c>
      <c r="BS1875" s="573" t="s">
        <v>6576</v>
      </c>
      <c r="BT1875" s="592" t="s">
        <v>4101</v>
      </c>
      <c r="BU1875" s="592" t="s">
        <v>3909</v>
      </c>
      <c r="BV1875" s="592" t="s">
        <v>6577</v>
      </c>
      <c r="BW1875" s="592"/>
      <c r="BX1875" s="592"/>
      <c r="BY1875" s="592"/>
      <c r="BZ1875" s="613" t="s">
        <v>8041</v>
      </c>
      <c r="CA1875" s="624" t="s">
        <v>8042</v>
      </c>
      <c r="CB1875" s="613" t="s">
        <v>8043</v>
      </c>
      <c r="CC1875" s="624" t="s">
        <v>8044</v>
      </c>
      <c r="CD1875" s="615" t="str">
        <f t="shared" si="203"/>
        <v>DISCONTINUED - MR323, 18x9, +12mm Offset, 8x180, 130.81mm Centerbore, Gloss Bronze</v>
      </c>
      <c r="CE1875" s="592" t="s">
        <v>3719</v>
      </c>
      <c r="CF1875" s="592" t="s">
        <v>3720</v>
      </c>
      <c r="CG1875" s="592" t="s">
        <v>1038</v>
      </c>
    </row>
    <row r="1876" spans="1:87" s="575" customFormat="1" ht="15" customHeight="1">
      <c r="A1876" s="571">
        <f t="shared" si="204"/>
        <v>1873</v>
      </c>
      <c r="B1876" s="603" t="s">
        <v>84</v>
      </c>
      <c r="C1876" s="603" t="s">
        <v>1056</v>
      </c>
      <c r="D1876" s="561" t="s">
        <v>4352</v>
      </c>
      <c r="E1876" s="600" t="s">
        <v>11067</v>
      </c>
      <c r="F1876" s="600" t="s">
        <v>11067</v>
      </c>
      <c r="G1876" s="599" t="s">
        <v>1095</v>
      </c>
      <c r="H1876" s="599"/>
      <c r="I1876" s="590" t="s">
        <v>4285</v>
      </c>
      <c r="J1876" s="306">
        <v>44062.529652777775</v>
      </c>
      <c r="K1876" s="635">
        <v>46223</v>
      </c>
      <c r="L1876" s="611" t="s">
        <v>1239</v>
      </c>
      <c r="M1876" s="618">
        <v>576</v>
      </c>
      <c r="N1876" s="601" t="s">
        <v>5844</v>
      </c>
      <c r="O1876" s="630"/>
      <c r="P1876" s="561">
        <v>17</v>
      </c>
      <c r="Q1876" s="564">
        <v>9</v>
      </c>
      <c r="R1876" s="603" t="s">
        <v>1089</v>
      </c>
      <c r="S1876" s="561">
        <v>6</v>
      </c>
      <c r="T1876" s="561">
        <v>5.5</v>
      </c>
      <c r="U1876" s="561">
        <v>-38</v>
      </c>
      <c r="V1876" s="569">
        <v>3.5</v>
      </c>
      <c r="W1876" s="604" t="s">
        <v>85</v>
      </c>
      <c r="X1876" s="569">
        <v>108</v>
      </c>
      <c r="Y1876" s="564">
        <v>35.090000000000003</v>
      </c>
      <c r="Z1876" s="582">
        <v>3600</v>
      </c>
      <c r="AA1876" s="590" t="s">
        <v>2169</v>
      </c>
      <c r="AB1876" s="590" t="s">
        <v>2847</v>
      </c>
      <c r="AC1876" s="582" t="s">
        <v>11023</v>
      </c>
      <c r="AD1876" s="591" t="s">
        <v>4346</v>
      </c>
      <c r="AE1876" s="581" t="s">
        <v>8503</v>
      </c>
      <c r="AF1876" s="598">
        <v>33</v>
      </c>
      <c r="AG1876" s="596" t="s">
        <v>85</v>
      </c>
      <c r="AH1876" s="591" t="s">
        <v>85</v>
      </c>
      <c r="AI1876" s="603" t="s">
        <v>2859</v>
      </c>
      <c r="AJ1876" s="560" t="s">
        <v>85</v>
      </c>
      <c r="AK1876" s="565" t="s">
        <v>85</v>
      </c>
      <c r="AL1876" s="592" t="s">
        <v>237</v>
      </c>
      <c r="AM1876" s="592" t="s">
        <v>85</v>
      </c>
      <c r="AN1876" s="576" t="s">
        <v>85</v>
      </c>
      <c r="AO1876" s="560" t="s">
        <v>85</v>
      </c>
      <c r="AP1876" s="592">
        <v>16</v>
      </c>
      <c r="AQ1876" s="592">
        <v>60</v>
      </c>
      <c r="AR1876" s="592">
        <v>170</v>
      </c>
      <c r="AS1876" s="574">
        <v>8</v>
      </c>
      <c r="AT1876" s="574">
        <v>25</v>
      </c>
      <c r="AU1876" s="574">
        <v>53</v>
      </c>
      <c r="AV1876" s="574">
        <v>65</v>
      </c>
      <c r="AW1876" s="574">
        <v>209</v>
      </c>
      <c r="AX1876" s="574">
        <v>204</v>
      </c>
      <c r="AY1876" s="604">
        <v>107</v>
      </c>
      <c r="AZ1876" s="584">
        <v>41</v>
      </c>
      <c r="BA1876" s="584">
        <v>74</v>
      </c>
      <c r="BB1876" s="584">
        <v>45</v>
      </c>
      <c r="BC1876" s="583">
        <v>1.77</v>
      </c>
      <c r="BD1876" s="592" t="s">
        <v>1493</v>
      </c>
      <c r="BE1876" s="633">
        <v>219</v>
      </c>
      <c r="BF1876" s="561" t="s">
        <v>1480</v>
      </c>
      <c r="BG1876" s="633">
        <v>11</v>
      </c>
      <c r="BH1876" s="588">
        <v>41</v>
      </c>
      <c r="BI1876" s="585">
        <v>20.4724409448819</v>
      </c>
      <c r="BJ1876" s="585">
        <v>20.4724409448819</v>
      </c>
      <c r="BK1876" s="585">
        <v>12.4409448818898</v>
      </c>
      <c r="BL1876" s="623">
        <v>8.5446400000000311E-2</v>
      </c>
      <c r="BM1876" s="591">
        <v>36</v>
      </c>
      <c r="BN1876" s="610" t="s">
        <v>3771</v>
      </c>
      <c r="BO1876" s="581" t="s">
        <v>3891</v>
      </c>
      <c r="BP1876" s="592" t="s">
        <v>3907</v>
      </c>
      <c r="BQ1876" s="592" t="s">
        <v>4615</v>
      </c>
      <c r="BR1876" s="592" t="s">
        <v>5180</v>
      </c>
      <c r="BS1876" s="592" t="s">
        <v>3932</v>
      </c>
      <c r="BT1876" s="592" t="s">
        <v>4616</v>
      </c>
      <c r="BU1876" s="592" t="s">
        <v>4451</v>
      </c>
      <c r="BV1876" s="592" t="s">
        <v>4101</v>
      </c>
      <c r="BW1876" s="592"/>
      <c r="BX1876" s="592"/>
      <c r="BY1876" s="592"/>
      <c r="BZ1876" s="613"/>
      <c r="CA1876" s="622"/>
      <c r="CB1876" s="613"/>
      <c r="CC1876" s="622"/>
      <c r="CD1876" s="615" t="str">
        <f t="shared" si="203"/>
        <v>DISCONTINUED - MR105 V3, 17x9, -38mm Offset, 6x5.5, 108mm Centerbore, Gold, w/ BH-H24125</v>
      </c>
      <c r="CE1876" s="592" t="s">
        <v>3719</v>
      </c>
      <c r="CF1876" s="592" t="s">
        <v>3720</v>
      </c>
      <c r="CG1876" s="592" t="s">
        <v>1056</v>
      </c>
      <c r="CI1876" s="343"/>
    </row>
    <row r="1877" spans="1:87" s="575" customFormat="1" ht="15" customHeight="1">
      <c r="A1877" s="571">
        <f t="shared" si="204"/>
        <v>1874</v>
      </c>
      <c r="B1877" s="561" t="s">
        <v>84</v>
      </c>
      <c r="C1877" s="603" t="s">
        <v>1247</v>
      </c>
      <c r="D1877" s="592" t="s">
        <v>5481</v>
      </c>
      <c r="E1877" s="600" t="s">
        <v>11068</v>
      </c>
      <c r="F1877" s="600" t="s">
        <v>11068</v>
      </c>
      <c r="G1877" s="599"/>
      <c r="H1877" s="599"/>
      <c r="I1877" s="597" t="s">
        <v>4565</v>
      </c>
      <c r="J1877" s="612">
        <v>44202.414903831021</v>
      </c>
      <c r="K1877" s="635">
        <v>46223</v>
      </c>
      <c r="L1877" s="611" t="s">
        <v>1239</v>
      </c>
      <c r="M1877" s="618">
        <v>356</v>
      </c>
      <c r="N1877" s="601" t="s">
        <v>5844</v>
      </c>
      <c r="O1877" s="630"/>
      <c r="P1877" s="592">
        <v>17</v>
      </c>
      <c r="Q1877" s="594">
        <v>7.5</v>
      </c>
      <c r="R1877" s="603" t="s">
        <v>1685</v>
      </c>
      <c r="S1877" s="592">
        <v>5</v>
      </c>
      <c r="T1877" s="592">
        <v>108</v>
      </c>
      <c r="U1877" s="592">
        <v>30</v>
      </c>
      <c r="V1877" s="595">
        <v>5.5</v>
      </c>
      <c r="W1877" s="604" t="s">
        <v>85</v>
      </c>
      <c r="X1877" s="595">
        <v>63.4</v>
      </c>
      <c r="Y1877" s="594">
        <v>29.615430553501884</v>
      </c>
      <c r="Z1877" s="582">
        <v>2100</v>
      </c>
      <c r="AA1877" s="597" t="s">
        <v>2168</v>
      </c>
      <c r="AB1877" s="589" t="s">
        <v>2846</v>
      </c>
      <c r="AC1877" s="582" t="s">
        <v>11069</v>
      </c>
      <c r="AD1877" s="592" t="s">
        <v>3939</v>
      </c>
      <c r="AE1877" s="581" t="s">
        <v>8501</v>
      </c>
      <c r="AF1877" s="598">
        <v>22</v>
      </c>
      <c r="AG1877" s="596" t="s">
        <v>85</v>
      </c>
      <c r="AH1877" s="591" t="s">
        <v>85</v>
      </c>
      <c r="AI1877" s="591" t="s">
        <v>85</v>
      </c>
      <c r="AJ1877" s="591" t="s">
        <v>85</v>
      </c>
      <c r="AK1877" s="565" t="s">
        <v>85</v>
      </c>
      <c r="AL1877" s="603" t="s">
        <v>236</v>
      </c>
      <c r="AM1877" s="592" t="s">
        <v>85</v>
      </c>
      <c r="AN1877" s="576" t="s">
        <v>85</v>
      </c>
      <c r="AO1877" s="592" t="s">
        <v>85</v>
      </c>
      <c r="AP1877" s="593">
        <v>16.2</v>
      </c>
      <c r="AQ1877" s="593">
        <v>60</v>
      </c>
      <c r="AR1877" s="592">
        <v>140</v>
      </c>
      <c r="AS1877" s="574">
        <v>25.9</v>
      </c>
      <c r="AT1877" s="574">
        <v>33.700000000000003</v>
      </c>
      <c r="AU1877" s="574">
        <v>37.700000000000003</v>
      </c>
      <c r="AV1877" s="574">
        <v>35</v>
      </c>
      <c r="AW1877" s="574">
        <v>206.7</v>
      </c>
      <c r="AX1877" s="574">
        <v>195.9</v>
      </c>
      <c r="AY1877" s="628">
        <v>60.1</v>
      </c>
      <c r="AZ1877" s="627">
        <v>55.89</v>
      </c>
      <c r="BA1877" s="627">
        <v>64.2</v>
      </c>
      <c r="BB1877" s="584">
        <v>25</v>
      </c>
      <c r="BC1877" s="583">
        <v>0.98</v>
      </c>
      <c r="BD1877" s="561" t="s">
        <v>85</v>
      </c>
      <c r="BE1877" s="633" t="s">
        <v>85</v>
      </c>
      <c r="BF1877" s="561" t="s">
        <v>85</v>
      </c>
      <c r="BG1877" s="633" t="s">
        <v>85</v>
      </c>
      <c r="BH1877" s="588">
        <v>33</v>
      </c>
      <c r="BI1877" s="585">
        <v>20.236220472440898</v>
      </c>
      <c r="BJ1877" s="585">
        <v>20.236220472440898</v>
      </c>
      <c r="BK1877" s="585">
        <v>10.4330708661417</v>
      </c>
      <c r="BL1877" s="623">
        <v>7.001193999999944E-2</v>
      </c>
      <c r="BM1877" s="591">
        <v>36</v>
      </c>
      <c r="BN1877" s="610" t="s">
        <v>10367</v>
      </c>
      <c r="BO1877" s="581" t="s">
        <v>3891</v>
      </c>
      <c r="BP1877" s="592" t="s">
        <v>4730</v>
      </c>
      <c r="BQ1877" s="592" t="s">
        <v>3907</v>
      </c>
      <c r="BR1877" s="592" t="s">
        <v>5139</v>
      </c>
      <c r="BS1877" s="592" t="s">
        <v>2734</v>
      </c>
      <c r="BT1877" s="592" t="s">
        <v>5140</v>
      </c>
      <c r="BU1877" s="592" t="s">
        <v>5141</v>
      </c>
      <c r="BV1877" s="89" t="s">
        <v>5127</v>
      </c>
      <c r="BW1877" s="592" t="s">
        <v>4101</v>
      </c>
      <c r="BX1877" s="592" t="s">
        <v>3909</v>
      </c>
      <c r="BY1877" s="592"/>
      <c r="BZ1877" s="613" t="s">
        <v>6275</v>
      </c>
      <c r="CA1877" s="622" t="s">
        <v>8292</v>
      </c>
      <c r="CB1877" s="613" t="s">
        <v>6277</v>
      </c>
      <c r="CC1877" s="622" t="s">
        <v>8293</v>
      </c>
      <c r="CD1877" s="615" t="str">
        <f t="shared" si="203"/>
        <v>DISCONTINUED - MR701 Bead Grip, 17x7.5, +30mm Offset, 5x108, 63.4mm Centerbore, Method Bronze</v>
      </c>
      <c r="CE1877" s="592" t="s">
        <v>3719</v>
      </c>
      <c r="CF1877" s="592" t="s">
        <v>3720</v>
      </c>
      <c r="CG1877" s="592" t="s">
        <v>1247</v>
      </c>
    </row>
    <row r="1878" spans="1:87" s="575" customFormat="1" ht="15" customHeight="1">
      <c r="A1878" s="571">
        <f t="shared" si="204"/>
        <v>1875</v>
      </c>
      <c r="B1878" s="567" t="s">
        <v>84</v>
      </c>
      <c r="C1878" s="607" t="s">
        <v>1247</v>
      </c>
      <c r="D1878" s="593" t="s">
        <v>6665</v>
      </c>
      <c r="E1878" s="600" t="s">
        <v>11070</v>
      </c>
      <c r="F1878" s="600" t="s">
        <v>11070</v>
      </c>
      <c r="G1878" s="599"/>
      <c r="H1878" s="599"/>
      <c r="I1878" s="590" t="s">
        <v>7506</v>
      </c>
      <c r="J1878" s="609">
        <v>45497.648553240739</v>
      </c>
      <c r="K1878" s="635">
        <v>46223</v>
      </c>
      <c r="L1878" s="611" t="s">
        <v>1239</v>
      </c>
      <c r="M1878" s="618">
        <v>366</v>
      </c>
      <c r="N1878" s="601" t="s">
        <v>5844</v>
      </c>
      <c r="O1878" s="630"/>
      <c r="P1878" s="593">
        <v>17</v>
      </c>
      <c r="Q1878" s="564">
        <v>8.5</v>
      </c>
      <c r="R1878" s="603" t="s">
        <v>1697</v>
      </c>
      <c r="S1878" s="593">
        <v>6</v>
      </c>
      <c r="T1878" s="593">
        <v>135</v>
      </c>
      <c r="U1878" s="593">
        <v>25</v>
      </c>
      <c r="V1878" s="569">
        <v>5.7</v>
      </c>
      <c r="W1878" s="606" t="s">
        <v>85</v>
      </c>
      <c r="X1878" s="587">
        <v>87</v>
      </c>
      <c r="Y1878" s="577">
        <v>30.577999999999999</v>
      </c>
      <c r="Z1878" s="582">
        <v>2650</v>
      </c>
      <c r="AA1878" s="578" t="s">
        <v>2516</v>
      </c>
      <c r="AB1878" s="590" t="s">
        <v>2850</v>
      </c>
      <c r="AC1878" s="582" t="s">
        <v>9808</v>
      </c>
      <c r="AD1878" s="592" t="s">
        <v>3940</v>
      </c>
      <c r="AE1878" s="581" t="s">
        <v>8501</v>
      </c>
      <c r="AF1878" s="598">
        <v>22</v>
      </c>
      <c r="AG1878" s="568" t="s">
        <v>85</v>
      </c>
      <c r="AH1878" s="565" t="s">
        <v>85</v>
      </c>
      <c r="AI1878" s="565" t="s">
        <v>85</v>
      </c>
      <c r="AJ1878" s="568" t="s">
        <v>85</v>
      </c>
      <c r="AK1878" s="565" t="s">
        <v>85</v>
      </c>
      <c r="AL1878" s="603" t="s">
        <v>237</v>
      </c>
      <c r="AM1878" s="593" t="s">
        <v>85</v>
      </c>
      <c r="AN1878" s="576" t="s">
        <v>85</v>
      </c>
      <c r="AO1878" s="593" t="s">
        <v>85</v>
      </c>
      <c r="AP1878" s="593">
        <v>16.2</v>
      </c>
      <c r="AQ1878" s="593">
        <v>60</v>
      </c>
      <c r="AR1878" s="593">
        <v>175</v>
      </c>
      <c r="AS1878" s="574">
        <v>3.9</v>
      </c>
      <c r="AT1878" s="574">
        <v>19.2</v>
      </c>
      <c r="AU1878" s="572">
        <v>30.9</v>
      </c>
      <c r="AV1878" s="574">
        <v>34.5</v>
      </c>
      <c r="AW1878" s="572">
        <v>210</v>
      </c>
      <c r="AX1878" s="586">
        <v>200</v>
      </c>
      <c r="AY1878" s="628">
        <v>103.35</v>
      </c>
      <c r="AZ1878" s="627">
        <v>32.43</v>
      </c>
      <c r="BA1878" s="627">
        <v>40.549999999999997</v>
      </c>
      <c r="BB1878" s="584">
        <v>43</v>
      </c>
      <c r="BC1878" s="583">
        <v>1.69</v>
      </c>
      <c r="BD1878" s="567" t="s">
        <v>85</v>
      </c>
      <c r="BE1878" s="633" t="s">
        <v>85</v>
      </c>
      <c r="BF1878" s="567" t="s">
        <v>85</v>
      </c>
      <c r="BG1878" s="633" t="s">
        <v>85</v>
      </c>
      <c r="BH1878" s="588">
        <v>36</v>
      </c>
      <c r="BI1878" s="585">
        <v>20.236220472440898</v>
      </c>
      <c r="BJ1878" s="585">
        <v>20.236220472440898</v>
      </c>
      <c r="BK1878" s="585">
        <v>11.417322834645701</v>
      </c>
      <c r="BL1878" s="623">
        <v>7.6616839999999839E-2</v>
      </c>
      <c r="BM1878" s="591">
        <v>36</v>
      </c>
      <c r="BN1878" s="610" t="s">
        <v>3771</v>
      </c>
      <c r="BO1878" s="581" t="s">
        <v>3891</v>
      </c>
      <c r="BP1878" s="592" t="s">
        <v>4730</v>
      </c>
      <c r="BQ1878" s="592" t="s">
        <v>3907</v>
      </c>
      <c r="BR1878" s="592" t="s">
        <v>10140</v>
      </c>
      <c r="BS1878" s="592" t="s">
        <v>10141</v>
      </c>
      <c r="BT1878" s="592" t="s">
        <v>4116</v>
      </c>
      <c r="BU1878" s="592" t="s">
        <v>10142</v>
      </c>
      <c r="BV1878" s="592" t="s">
        <v>5127</v>
      </c>
      <c r="BW1878" s="592" t="s">
        <v>4101</v>
      </c>
      <c r="BX1878" s="592" t="s">
        <v>3909</v>
      </c>
      <c r="BY1878" s="592" t="s">
        <v>6577</v>
      </c>
      <c r="BZ1878" s="619" t="s">
        <v>8420</v>
      </c>
      <c r="CA1878" s="625" t="s">
        <v>8421</v>
      </c>
      <c r="CB1878" s="619" t="s">
        <v>8418</v>
      </c>
      <c r="CC1878" s="625" t="s">
        <v>8419</v>
      </c>
      <c r="CD1878" s="615" t="str">
        <f t="shared" si="203"/>
        <v>DISCONTINUED - MR708 Bead Grip, 17x8.5, +25mm Offset, 6x135, 87mm Centerbore, Gloss Titanium</v>
      </c>
      <c r="CE1878" s="592" t="s">
        <v>3719</v>
      </c>
      <c r="CF1878" s="592" t="s">
        <v>3720</v>
      </c>
      <c r="CG1878" s="592" t="s">
        <v>1247</v>
      </c>
    </row>
    <row r="1879" spans="1:87" s="575" customFormat="1" ht="15" customHeight="1">
      <c r="A1879" s="571">
        <f t="shared" si="204"/>
        <v>1876</v>
      </c>
      <c r="B1879" s="567" t="s">
        <v>84</v>
      </c>
      <c r="C1879" s="607" t="s">
        <v>1247</v>
      </c>
      <c r="D1879" s="593" t="s">
        <v>6665</v>
      </c>
      <c r="E1879" s="600" t="s">
        <v>11071</v>
      </c>
      <c r="F1879" s="600" t="s">
        <v>11071</v>
      </c>
      <c r="G1879" s="599"/>
      <c r="H1879" s="599"/>
      <c r="I1879" s="590" t="s">
        <v>6715</v>
      </c>
      <c r="J1879" s="609">
        <v>45195.447939814818</v>
      </c>
      <c r="K1879" s="635">
        <v>46223</v>
      </c>
      <c r="L1879" s="611" t="s">
        <v>1239</v>
      </c>
      <c r="M1879" s="618">
        <v>387</v>
      </c>
      <c r="N1879" s="601" t="s">
        <v>5844</v>
      </c>
      <c r="O1879" s="630"/>
      <c r="P1879" s="593">
        <v>17</v>
      </c>
      <c r="Q1879" s="564">
        <v>8.5</v>
      </c>
      <c r="R1879" s="603" t="s">
        <v>1699</v>
      </c>
      <c r="S1879" s="593">
        <v>8</v>
      </c>
      <c r="T1879" s="593">
        <v>6.5</v>
      </c>
      <c r="U1879" s="593">
        <v>0</v>
      </c>
      <c r="V1879" s="595">
        <v>4.72</v>
      </c>
      <c r="W1879" s="606" t="s">
        <v>85</v>
      </c>
      <c r="X1879" s="587">
        <v>130.81</v>
      </c>
      <c r="Y1879" s="577">
        <v>31.9284</v>
      </c>
      <c r="Z1879" s="582">
        <v>3640</v>
      </c>
      <c r="AA1879" s="578" t="s">
        <v>2516</v>
      </c>
      <c r="AB1879" s="590" t="s">
        <v>2850</v>
      </c>
      <c r="AC1879" s="582" t="s">
        <v>9627</v>
      </c>
      <c r="AD1879" s="592" t="s">
        <v>6727</v>
      </c>
      <c r="AE1879" s="581" t="s">
        <v>8503</v>
      </c>
      <c r="AF1879" s="598">
        <v>33</v>
      </c>
      <c r="AG1879" s="568" t="s">
        <v>85</v>
      </c>
      <c r="AH1879" s="565" t="s">
        <v>85</v>
      </c>
      <c r="AI1879" s="565" t="s">
        <v>2863</v>
      </c>
      <c r="AJ1879" s="568" t="s">
        <v>85</v>
      </c>
      <c r="AK1879" s="565" t="s">
        <v>85</v>
      </c>
      <c r="AL1879" s="603" t="s">
        <v>237</v>
      </c>
      <c r="AM1879" s="593" t="s">
        <v>85</v>
      </c>
      <c r="AN1879" s="576" t="s">
        <v>85</v>
      </c>
      <c r="AO1879" s="593" t="s">
        <v>85</v>
      </c>
      <c r="AP1879" s="593">
        <v>16.2</v>
      </c>
      <c r="AQ1879" s="593">
        <v>60</v>
      </c>
      <c r="AR1879" s="593">
        <v>200</v>
      </c>
      <c r="AS1879" s="574">
        <v>0</v>
      </c>
      <c r="AT1879" s="574">
        <v>0</v>
      </c>
      <c r="AU1879" s="572">
        <v>32.6</v>
      </c>
      <c r="AV1879" s="574">
        <v>54.7</v>
      </c>
      <c r="AW1879" s="572">
        <v>210.4</v>
      </c>
      <c r="AX1879" s="586">
        <v>207.3</v>
      </c>
      <c r="AY1879" s="628">
        <v>128</v>
      </c>
      <c r="AZ1879" s="627">
        <v>84</v>
      </c>
      <c r="BA1879" s="627">
        <v>86.89</v>
      </c>
      <c r="BB1879" s="584">
        <v>32</v>
      </c>
      <c r="BC1879" s="583">
        <v>1.26</v>
      </c>
      <c r="BD1879" s="567" t="s">
        <v>85</v>
      </c>
      <c r="BE1879" s="633" t="s">
        <v>85</v>
      </c>
      <c r="BF1879" s="567" t="s">
        <v>85</v>
      </c>
      <c r="BG1879" s="633" t="s">
        <v>85</v>
      </c>
      <c r="BH1879" s="588">
        <v>38</v>
      </c>
      <c r="BI1879" s="585">
        <v>20.236220472440898</v>
      </c>
      <c r="BJ1879" s="585">
        <v>20.236220472440898</v>
      </c>
      <c r="BK1879" s="585">
        <v>11.417322834645701</v>
      </c>
      <c r="BL1879" s="623">
        <v>7.6616839999999839E-2</v>
      </c>
      <c r="BM1879" s="591">
        <v>36</v>
      </c>
      <c r="BN1879" s="610" t="s">
        <v>10367</v>
      </c>
      <c r="BO1879" s="581" t="s">
        <v>3891</v>
      </c>
      <c r="BP1879" s="592" t="s">
        <v>4730</v>
      </c>
      <c r="BQ1879" s="592" t="s">
        <v>3907</v>
      </c>
      <c r="BR1879" s="592" t="s">
        <v>10140</v>
      </c>
      <c r="BS1879" s="592" t="s">
        <v>10141</v>
      </c>
      <c r="BT1879" s="592" t="s">
        <v>4116</v>
      </c>
      <c r="BU1879" s="592" t="s">
        <v>10142</v>
      </c>
      <c r="BV1879" s="592" t="s">
        <v>5127</v>
      </c>
      <c r="BW1879" s="592" t="s">
        <v>4101</v>
      </c>
      <c r="BX1879" s="592" t="s">
        <v>3909</v>
      </c>
      <c r="BY1879" s="592" t="s">
        <v>6577</v>
      </c>
      <c r="BZ1879" s="619" t="s">
        <v>8426</v>
      </c>
      <c r="CA1879" s="625" t="s">
        <v>8427</v>
      </c>
      <c r="CB1879" s="620" t="s">
        <v>8428</v>
      </c>
      <c r="CC1879" s="625" t="s">
        <v>8429</v>
      </c>
      <c r="CD1879" s="615" t="str">
        <f t="shared" si="203"/>
        <v>DISCONTINUED - MR708 Bead Grip, 17x8.5, 0mm Offset, 8x6.5, 130.81mm Centerbore, Gloss Titanium</v>
      </c>
      <c r="CE1879" s="592" t="s">
        <v>3719</v>
      </c>
      <c r="CF1879" s="592" t="s">
        <v>3720</v>
      </c>
      <c r="CG1879" s="592" t="s">
        <v>1247</v>
      </c>
    </row>
    <row r="1880" spans="1:87" s="575" customFormat="1" ht="15" customHeight="1">
      <c r="A1880" s="571">
        <f t="shared" si="204"/>
        <v>1877</v>
      </c>
      <c r="B1880" s="567" t="s">
        <v>84</v>
      </c>
      <c r="C1880" s="607" t="s">
        <v>6891</v>
      </c>
      <c r="D1880" s="593" t="s">
        <v>6881</v>
      </c>
      <c r="E1880" s="600" t="s">
        <v>11072</v>
      </c>
      <c r="F1880" s="600" t="s">
        <v>11072</v>
      </c>
      <c r="G1880" s="599"/>
      <c r="H1880" s="599"/>
      <c r="I1880" s="590" t="s">
        <v>6895</v>
      </c>
      <c r="J1880" s="609">
        <v>45349.429837962962</v>
      </c>
      <c r="K1880" s="635">
        <v>46223</v>
      </c>
      <c r="L1880" s="611" t="s">
        <v>1239</v>
      </c>
      <c r="M1880" s="618">
        <v>424</v>
      </c>
      <c r="N1880" s="601" t="s">
        <v>5844</v>
      </c>
      <c r="O1880" s="630"/>
      <c r="P1880" s="593">
        <v>20</v>
      </c>
      <c r="Q1880" s="564">
        <v>9</v>
      </c>
      <c r="R1880" s="603" t="s">
        <v>1089</v>
      </c>
      <c r="S1880" s="593">
        <v>6</v>
      </c>
      <c r="T1880" s="593">
        <v>5.5</v>
      </c>
      <c r="U1880" s="593">
        <v>0</v>
      </c>
      <c r="V1880" s="595">
        <v>4.95</v>
      </c>
      <c r="W1880" s="606" t="s">
        <v>85</v>
      </c>
      <c r="X1880" s="587">
        <v>106.25</v>
      </c>
      <c r="Y1880" s="577">
        <v>36.817197784874551</v>
      </c>
      <c r="Z1880" s="582">
        <v>2650</v>
      </c>
      <c r="AA1880" s="578" t="s">
        <v>4123</v>
      </c>
      <c r="AB1880" s="590" t="s">
        <v>2845</v>
      </c>
      <c r="AC1880" s="582" t="s">
        <v>9699</v>
      </c>
      <c r="AD1880" s="592" t="s">
        <v>7420</v>
      </c>
      <c r="AE1880" s="581" t="s">
        <v>8501</v>
      </c>
      <c r="AF1880" s="598">
        <v>22</v>
      </c>
      <c r="AG1880" s="568" t="s">
        <v>85</v>
      </c>
      <c r="AH1880" s="565" t="s">
        <v>85</v>
      </c>
      <c r="AI1880" s="568" t="s">
        <v>85</v>
      </c>
      <c r="AJ1880" s="568" t="s">
        <v>85</v>
      </c>
      <c r="AK1880" s="565" t="s">
        <v>85</v>
      </c>
      <c r="AL1880" s="603" t="s">
        <v>236</v>
      </c>
      <c r="AM1880" s="593" t="s">
        <v>1649</v>
      </c>
      <c r="AN1880" s="576">
        <v>2.75</v>
      </c>
      <c r="AO1880" s="561">
        <v>78.3</v>
      </c>
      <c r="AP1880" s="593">
        <v>16.2</v>
      </c>
      <c r="AQ1880" s="593">
        <v>60</v>
      </c>
      <c r="AR1880" s="593">
        <v>170</v>
      </c>
      <c r="AS1880" s="574">
        <v>9</v>
      </c>
      <c r="AT1880" s="574">
        <v>27</v>
      </c>
      <c r="AU1880" s="572">
        <v>48.6</v>
      </c>
      <c r="AV1880" s="574">
        <v>61.1</v>
      </c>
      <c r="AW1880" s="572">
        <v>231.2</v>
      </c>
      <c r="AX1880" s="586">
        <v>228.8</v>
      </c>
      <c r="AY1880" s="595">
        <v>73.3</v>
      </c>
      <c r="AZ1880" s="584">
        <v>50</v>
      </c>
      <c r="BA1880" s="584">
        <v>72</v>
      </c>
      <c r="BB1880" s="584">
        <v>38</v>
      </c>
      <c r="BC1880" s="583">
        <v>1.5</v>
      </c>
      <c r="BD1880" s="567" t="s">
        <v>85</v>
      </c>
      <c r="BE1880" s="633" t="s">
        <v>85</v>
      </c>
      <c r="BF1880" s="567" t="s">
        <v>85</v>
      </c>
      <c r="BG1880" s="633" t="s">
        <v>85</v>
      </c>
      <c r="BH1880" s="588">
        <v>42</v>
      </c>
      <c r="BI1880" s="585">
        <v>23.228346456692901</v>
      </c>
      <c r="BJ1880" s="585">
        <v>23.228346456692901</v>
      </c>
      <c r="BK1880" s="585">
        <v>11.771653543307099</v>
      </c>
      <c r="BL1880" s="623">
        <v>0.10408189999999996</v>
      </c>
      <c r="BM1880" s="629">
        <v>20</v>
      </c>
      <c r="BN1880" s="610" t="s">
        <v>3771</v>
      </c>
      <c r="BO1880" s="581" t="s">
        <v>3891</v>
      </c>
      <c r="BP1880" s="592" t="s">
        <v>3907</v>
      </c>
      <c r="BQ1880" s="592" t="s">
        <v>7495</v>
      </c>
      <c r="BR1880" s="592" t="s">
        <v>7488</v>
      </c>
      <c r="BS1880" s="592" t="s">
        <v>7489</v>
      </c>
      <c r="BT1880" s="592" t="s">
        <v>7493</v>
      </c>
      <c r="BU1880" s="592" t="s">
        <v>7490</v>
      </c>
      <c r="BV1880" s="592" t="s">
        <v>3909</v>
      </c>
      <c r="BW1880" s="592" t="s">
        <v>7491</v>
      </c>
      <c r="BX1880" s="592"/>
      <c r="BY1880" s="592"/>
      <c r="BZ1880" s="619" t="s">
        <v>8529</v>
      </c>
      <c r="CA1880" s="625" t="s">
        <v>8530</v>
      </c>
      <c r="CB1880" s="620" t="s">
        <v>8531</v>
      </c>
      <c r="CC1880" s="625" t="s">
        <v>8532</v>
      </c>
      <c r="CD1880" s="615" t="str">
        <f t="shared" si="203"/>
        <v>DISCONTINUED - MR801, 20x9, 0mm Offset, 6x5.5, 106.25mm Centerbore, Gloss Black Milled</v>
      </c>
      <c r="CE1880" s="592" t="s">
        <v>3719</v>
      </c>
      <c r="CF1880" s="592" t="s">
        <v>3720</v>
      </c>
      <c r="CG1880" s="592" t="s">
        <v>6891</v>
      </c>
    </row>
    <row r="1881" spans="1:87" s="575" customFormat="1" ht="15" customHeight="1">
      <c r="A1881" s="571">
        <f t="shared" si="204"/>
        <v>1878</v>
      </c>
      <c r="B1881" s="567" t="s">
        <v>84</v>
      </c>
      <c r="C1881" s="607" t="s">
        <v>6891</v>
      </c>
      <c r="D1881" s="593" t="s">
        <v>6887</v>
      </c>
      <c r="E1881" s="600" t="s">
        <v>11073</v>
      </c>
      <c r="F1881" s="600" t="s">
        <v>11073</v>
      </c>
      <c r="G1881" s="599"/>
      <c r="H1881" s="599"/>
      <c r="I1881" s="590" t="s">
        <v>6941</v>
      </c>
      <c r="J1881" s="609">
        <v>45349.429849537039</v>
      </c>
      <c r="K1881" s="635">
        <v>46223</v>
      </c>
      <c r="L1881" s="611" t="s">
        <v>1239</v>
      </c>
      <c r="M1881" s="618">
        <v>424</v>
      </c>
      <c r="N1881" s="601" t="s">
        <v>5844</v>
      </c>
      <c r="O1881" s="630"/>
      <c r="P1881" s="593">
        <v>20</v>
      </c>
      <c r="Q1881" s="564">
        <v>9</v>
      </c>
      <c r="R1881" s="603" t="s">
        <v>1089</v>
      </c>
      <c r="S1881" s="603">
        <v>6</v>
      </c>
      <c r="T1881" s="593">
        <v>5.5</v>
      </c>
      <c r="U1881" s="593">
        <v>12</v>
      </c>
      <c r="V1881" s="595">
        <v>5.4</v>
      </c>
      <c r="W1881" s="606" t="s">
        <v>85</v>
      </c>
      <c r="X1881" s="587">
        <v>106.25</v>
      </c>
      <c r="Y1881" s="577">
        <v>33.73072611428627</v>
      </c>
      <c r="Z1881" s="582">
        <v>2650</v>
      </c>
      <c r="AA1881" s="578" t="s">
        <v>5147</v>
      </c>
      <c r="AB1881" s="590" t="s">
        <v>173</v>
      </c>
      <c r="AC1881" s="582" t="s">
        <v>10577</v>
      </c>
      <c r="AD1881" s="592" t="s">
        <v>7425</v>
      </c>
      <c r="AE1881" s="581" t="s">
        <v>8501</v>
      </c>
      <c r="AF1881" s="598">
        <v>22</v>
      </c>
      <c r="AG1881" s="568" t="s">
        <v>85</v>
      </c>
      <c r="AH1881" s="565" t="s">
        <v>85</v>
      </c>
      <c r="AI1881" s="565" t="s">
        <v>85</v>
      </c>
      <c r="AJ1881" s="568" t="s">
        <v>85</v>
      </c>
      <c r="AK1881" s="565" t="s">
        <v>85</v>
      </c>
      <c r="AL1881" s="603" t="s">
        <v>236</v>
      </c>
      <c r="AM1881" s="593" t="s">
        <v>1649</v>
      </c>
      <c r="AN1881" s="576">
        <v>2.75</v>
      </c>
      <c r="AO1881" s="561">
        <v>78.3</v>
      </c>
      <c r="AP1881" s="593">
        <v>16.2</v>
      </c>
      <c r="AQ1881" s="593">
        <v>60</v>
      </c>
      <c r="AR1881" s="593">
        <v>170</v>
      </c>
      <c r="AS1881" s="574">
        <v>13</v>
      </c>
      <c r="AT1881" s="574">
        <v>27.1</v>
      </c>
      <c r="AU1881" s="572">
        <v>39.200000000000003</v>
      </c>
      <c r="AV1881" s="574">
        <v>42.1</v>
      </c>
      <c r="AW1881" s="572">
        <v>239.4</v>
      </c>
      <c r="AX1881" s="586">
        <v>232.4</v>
      </c>
      <c r="AY1881" s="595">
        <v>94.8</v>
      </c>
      <c r="AZ1881" s="584">
        <v>41.2</v>
      </c>
      <c r="BA1881" s="584">
        <v>55.9</v>
      </c>
      <c r="BB1881" s="584">
        <v>58.5</v>
      </c>
      <c r="BC1881" s="583">
        <v>2.2999999999999998</v>
      </c>
      <c r="BD1881" s="567" t="s">
        <v>85</v>
      </c>
      <c r="BE1881" s="633" t="s">
        <v>85</v>
      </c>
      <c r="BF1881" s="567" t="s">
        <v>85</v>
      </c>
      <c r="BG1881" s="633" t="s">
        <v>85</v>
      </c>
      <c r="BH1881" s="588">
        <v>39</v>
      </c>
      <c r="BI1881" s="585">
        <v>23.228346456692901</v>
      </c>
      <c r="BJ1881" s="585">
        <v>23.228346456692901</v>
      </c>
      <c r="BK1881" s="585">
        <v>11.771653543307099</v>
      </c>
      <c r="BL1881" s="623">
        <v>0.10408189999999996</v>
      </c>
      <c r="BM1881" s="629">
        <v>20</v>
      </c>
      <c r="BN1881" s="610" t="s">
        <v>3771</v>
      </c>
      <c r="BO1881" s="581" t="s">
        <v>3891</v>
      </c>
      <c r="BP1881" s="592" t="s">
        <v>3907</v>
      </c>
      <c r="BQ1881" s="592" t="s">
        <v>7487</v>
      </c>
      <c r="BR1881" s="592" t="s">
        <v>7488</v>
      </c>
      <c r="BS1881" s="592" t="s">
        <v>7489</v>
      </c>
      <c r="BT1881" s="592" t="s">
        <v>7493</v>
      </c>
      <c r="BU1881" s="592" t="s">
        <v>7490</v>
      </c>
      <c r="BV1881" s="592" t="s">
        <v>3909</v>
      </c>
      <c r="BW1881" s="592" t="s">
        <v>7491</v>
      </c>
      <c r="BX1881" s="592"/>
      <c r="BY1881" s="592"/>
      <c r="BZ1881" s="619" t="s">
        <v>8549</v>
      </c>
      <c r="CA1881" s="625" t="s">
        <v>8550</v>
      </c>
      <c r="CB1881" s="620" t="s">
        <v>8551</v>
      </c>
      <c r="CC1881" s="625" t="s">
        <v>8552</v>
      </c>
      <c r="CD1881" s="615" t="str">
        <f t="shared" si="203"/>
        <v>DISCONTINUED - MR802, 20x9, +12mm Offset, 6x5.5, 106.25mm Centerbore, Machined - Clear Coat</v>
      </c>
      <c r="CE1881" s="592" t="s">
        <v>3719</v>
      </c>
      <c r="CF1881" s="592" t="s">
        <v>3720</v>
      </c>
      <c r="CG1881" s="592" t="s">
        <v>6891</v>
      </c>
    </row>
    <row r="1882" spans="1:87" s="575" customFormat="1" ht="15" customHeight="1">
      <c r="A1882" s="571">
        <f t="shared" si="204"/>
        <v>1879</v>
      </c>
      <c r="B1882" s="567" t="s">
        <v>84</v>
      </c>
      <c r="C1882" s="607" t="s">
        <v>6891</v>
      </c>
      <c r="D1882" s="593" t="s">
        <v>6887</v>
      </c>
      <c r="E1882" s="600" t="s">
        <v>11074</v>
      </c>
      <c r="F1882" s="600" t="s">
        <v>11074</v>
      </c>
      <c r="G1882" s="599" t="s">
        <v>2095</v>
      </c>
      <c r="H1882" s="599"/>
      <c r="I1882" s="590" t="s">
        <v>6963</v>
      </c>
      <c r="J1882" s="609">
        <v>45349.429849537039</v>
      </c>
      <c r="K1882" s="635">
        <v>46223</v>
      </c>
      <c r="L1882" s="611" t="s">
        <v>1239</v>
      </c>
      <c r="M1882" s="618">
        <v>439</v>
      </c>
      <c r="N1882" s="601" t="s">
        <v>5844</v>
      </c>
      <c r="O1882" s="630"/>
      <c r="P1882" s="593">
        <v>20</v>
      </c>
      <c r="Q1882" s="564">
        <v>10</v>
      </c>
      <c r="R1882" s="603" t="s">
        <v>1089</v>
      </c>
      <c r="S1882" s="603">
        <v>6</v>
      </c>
      <c r="T1882" s="593">
        <v>5.5</v>
      </c>
      <c r="U1882" s="593">
        <v>-18</v>
      </c>
      <c r="V1882" s="595">
        <v>4.75</v>
      </c>
      <c r="W1882" s="606" t="s">
        <v>85</v>
      </c>
      <c r="X1882" s="587">
        <v>106.25</v>
      </c>
      <c r="Y1882" s="577">
        <v>37.478584571429181</v>
      </c>
      <c r="Z1882" s="582">
        <v>2650</v>
      </c>
      <c r="AA1882" s="578" t="s">
        <v>5147</v>
      </c>
      <c r="AB1882" s="590" t="s">
        <v>173</v>
      </c>
      <c r="AC1882" s="582" t="s">
        <v>9857</v>
      </c>
      <c r="AD1882" s="592" t="s">
        <v>7425</v>
      </c>
      <c r="AE1882" s="581" t="s">
        <v>8501</v>
      </c>
      <c r="AF1882" s="598">
        <v>22</v>
      </c>
      <c r="AG1882" s="568" t="s">
        <v>85</v>
      </c>
      <c r="AH1882" s="565" t="s">
        <v>85</v>
      </c>
      <c r="AI1882" s="565" t="s">
        <v>85</v>
      </c>
      <c r="AJ1882" s="568" t="s">
        <v>85</v>
      </c>
      <c r="AK1882" s="565" t="s">
        <v>85</v>
      </c>
      <c r="AL1882" s="603" t="s">
        <v>236</v>
      </c>
      <c r="AM1882" s="593" t="s">
        <v>1649</v>
      </c>
      <c r="AN1882" s="576">
        <v>2.75</v>
      </c>
      <c r="AO1882" s="561">
        <v>78.3</v>
      </c>
      <c r="AP1882" s="593">
        <v>16.2</v>
      </c>
      <c r="AQ1882" s="593">
        <v>60</v>
      </c>
      <c r="AR1882" s="593">
        <v>170</v>
      </c>
      <c r="AS1882" s="574">
        <v>18.600000000000001</v>
      </c>
      <c r="AT1882" s="574">
        <v>50.9</v>
      </c>
      <c r="AU1882" s="572">
        <v>66.599999999999994</v>
      </c>
      <c r="AV1882" s="574">
        <v>73.5</v>
      </c>
      <c r="AW1882" s="572">
        <v>243</v>
      </c>
      <c r="AX1882" s="586">
        <v>236</v>
      </c>
      <c r="AY1882" s="595">
        <v>94.8</v>
      </c>
      <c r="AZ1882" s="584">
        <v>83.9</v>
      </c>
      <c r="BA1882" s="584">
        <v>83.9</v>
      </c>
      <c r="BB1882" s="584">
        <v>59.7</v>
      </c>
      <c r="BC1882" s="583">
        <v>2.35</v>
      </c>
      <c r="BD1882" s="567" t="s">
        <v>85</v>
      </c>
      <c r="BE1882" s="633" t="s">
        <v>85</v>
      </c>
      <c r="BF1882" s="567" t="s">
        <v>85</v>
      </c>
      <c r="BG1882" s="633" t="s">
        <v>85</v>
      </c>
      <c r="BH1882" s="588">
        <v>42</v>
      </c>
      <c r="BI1882" s="585">
        <v>23.228346456692901</v>
      </c>
      <c r="BJ1882" s="585">
        <v>23.228346456692901</v>
      </c>
      <c r="BK1882" s="585">
        <v>12.9133858267717</v>
      </c>
      <c r="BL1882" s="623">
        <v>0.11417680000000027</v>
      </c>
      <c r="BM1882" s="629">
        <v>20</v>
      </c>
      <c r="BN1882" s="610" t="s">
        <v>3771</v>
      </c>
      <c r="BO1882" s="581" t="s">
        <v>3891</v>
      </c>
      <c r="BP1882" s="592" t="s">
        <v>3907</v>
      </c>
      <c r="BQ1882" s="592" t="s">
        <v>7487</v>
      </c>
      <c r="BR1882" s="592" t="s">
        <v>7488</v>
      </c>
      <c r="BS1882" s="592" t="s">
        <v>7489</v>
      </c>
      <c r="BT1882" s="592" t="s">
        <v>7493</v>
      </c>
      <c r="BU1882" s="592" t="s">
        <v>7490</v>
      </c>
      <c r="BV1882" s="592" t="s">
        <v>3909</v>
      </c>
      <c r="BW1882" s="592" t="s">
        <v>7491</v>
      </c>
      <c r="BX1882" s="592"/>
      <c r="BY1882" s="592"/>
      <c r="BZ1882" s="619" t="s">
        <v>8549</v>
      </c>
      <c r="CA1882" s="625" t="s">
        <v>8550</v>
      </c>
      <c r="CB1882" s="620" t="s">
        <v>8551</v>
      </c>
      <c r="CC1882" s="625" t="s">
        <v>8552</v>
      </c>
      <c r="CD1882" s="615" t="str">
        <f t="shared" si="203"/>
        <v>DISCONTINUED - MR802, 20x10, -18mm Offset, 6x5.5, 106.25mm Centerbore, Machined - Clear Coat</v>
      </c>
      <c r="CE1882" s="592" t="s">
        <v>3719</v>
      </c>
      <c r="CF1882" s="592" t="s">
        <v>3720</v>
      </c>
      <c r="CG1882" s="592" t="s">
        <v>6891</v>
      </c>
    </row>
    <row r="1883" spans="1:87" s="575" customFormat="1" ht="15" customHeight="1">
      <c r="A1883" s="571">
        <f t="shared" si="204"/>
        <v>1880</v>
      </c>
      <c r="B1883" s="567" t="s">
        <v>84</v>
      </c>
      <c r="C1883" s="607" t="s">
        <v>6891</v>
      </c>
      <c r="D1883" s="593" t="s">
        <v>6888</v>
      </c>
      <c r="E1883" s="600" t="s">
        <v>11075</v>
      </c>
      <c r="F1883" s="600" t="s">
        <v>11075</v>
      </c>
      <c r="G1883" s="599" t="s">
        <v>2095</v>
      </c>
      <c r="H1883" s="599"/>
      <c r="I1883" s="590" t="s">
        <v>7021</v>
      </c>
      <c r="J1883" s="609">
        <v>45349.429861111108</v>
      </c>
      <c r="K1883" s="635">
        <v>46223</v>
      </c>
      <c r="L1883" s="611" t="s">
        <v>1239</v>
      </c>
      <c r="M1883" s="618">
        <v>424</v>
      </c>
      <c r="N1883" s="601" t="s">
        <v>5844</v>
      </c>
      <c r="O1883" s="630"/>
      <c r="P1883" s="593">
        <v>20</v>
      </c>
      <c r="Q1883" s="564">
        <v>9</v>
      </c>
      <c r="R1883" s="603" t="s">
        <v>1699</v>
      </c>
      <c r="S1883" s="593">
        <v>8</v>
      </c>
      <c r="T1883" s="593">
        <v>6.5</v>
      </c>
      <c r="U1883" s="593">
        <v>-12</v>
      </c>
      <c r="V1883" s="595">
        <v>4.5</v>
      </c>
      <c r="W1883" s="606" t="s">
        <v>85</v>
      </c>
      <c r="X1883" s="587">
        <v>121.3</v>
      </c>
      <c r="Y1883" s="577">
        <v>36.596735522689684</v>
      </c>
      <c r="Z1883" s="582">
        <v>3640</v>
      </c>
      <c r="AA1883" s="578" t="s">
        <v>7279</v>
      </c>
      <c r="AB1883" s="590" t="s">
        <v>2850</v>
      </c>
      <c r="AC1883" s="582" t="s">
        <v>10795</v>
      </c>
      <c r="AD1883" s="592" t="s">
        <v>7429</v>
      </c>
      <c r="AE1883" s="581" t="s">
        <v>8501</v>
      </c>
      <c r="AF1883" s="598">
        <v>22</v>
      </c>
      <c r="AG1883" s="568" t="s">
        <v>85</v>
      </c>
      <c r="AH1883" s="565" t="s">
        <v>85</v>
      </c>
      <c r="AI1883" s="565" t="s">
        <v>85</v>
      </c>
      <c r="AJ1883" s="568" t="s">
        <v>85</v>
      </c>
      <c r="AK1883" s="565" t="s">
        <v>85</v>
      </c>
      <c r="AL1883" s="603" t="s">
        <v>236</v>
      </c>
      <c r="AM1883" s="593" t="s">
        <v>85</v>
      </c>
      <c r="AN1883" s="576" t="s">
        <v>85</v>
      </c>
      <c r="AO1883" s="593" t="s">
        <v>85</v>
      </c>
      <c r="AP1883" s="593">
        <v>16.2</v>
      </c>
      <c r="AQ1883" s="593">
        <v>60</v>
      </c>
      <c r="AR1883" s="593">
        <v>200</v>
      </c>
      <c r="AS1883" s="574">
        <v>0</v>
      </c>
      <c r="AT1883" s="574">
        <v>0</v>
      </c>
      <c r="AU1883" s="572">
        <v>43.9</v>
      </c>
      <c r="AV1883" s="574">
        <v>59.3</v>
      </c>
      <c r="AW1883" s="572">
        <v>232.9</v>
      </c>
      <c r="AX1883" s="586">
        <v>228.5</v>
      </c>
      <c r="AY1883" s="595">
        <v>121.3</v>
      </c>
      <c r="AZ1883" s="584">
        <v>98</v>
      </c>
      <c r="BA1883" s="584">
        <v>98</v>
      </c>
      <c r="BB1883" s="584">
        <v>55.6</v>
      </c>
      <c r="BC1883" s="583">
        <v>2.19</v>
      </c>
      <c r="BD1883" s="567" t="s">
        <v>85</v>
      </c>
      <c r="BE1883" s="633" t="s">
        <v>85</v>
      </c>
      <c r="BF1883" s="567" t="s">
        <v>85</v>
      </c>
      <c r="BG1883" s="633" t="s">
        <v>85</v>
      </c>
      <c r="BH1883" s="588">
        <v>42</v>
      </c>
      <c r="BI1883" s="585">
        <v>23.228346456692901</v>
      </c>
      <c r="BJ1883" s="585">
        <v>23.228346456692901</v>
      </c>
      <c r="BK1883" s="585">
        <v>11.771653543307099</v>
      </c>
      <c r="BL1883" s="623">
        <v>0.10408189999999996</v>
      </c>
      <c r="BM1883" s="629">
        <v>20</v>
      </c>
      <c r="BN1883" s="610" t="s">
        <v>3771</v>
      </c>
      <c r="BO1883" s="581" t="s">
        <v>3891</v>
      </c>
      <c r="BP1883" s="592" t="s">
        <v>3907</v>
      </c>
      <c r="BQ1883" s="592" t="s">
        <v>7492</v>
      </c>
      <c r="BR1883" s="592" t="s">
        <v>7489</v>
      </c>
      <c r="BS1883" s="592" t="s">
        <v>7493</v>
      </c>
      <c r="BT1883" s="592" t="s">
        <v>7490</v>
      </c>
      <c r="BU1883" s="592" t="s">
        <v>3909</v>
      </c>
      <c r="BV1883" s="592" t="s">
        <v>7491</v>
      </c>
      <c r="BW1883" s="592"/>
      <c r="BX1883" s="592"/>
      <c r="BY1883" s="592"/>
      <c r="BZ1883" s="619" t="s">
        <v>8589</v>
      </c>
      <c r="CA1883" s="625" t="s">
        <v>8590</v>
      </c>
      <c r="CB1883" s="620" t="s">
        <v>8591</v>
      </c>
      <c r="CC1883" s="625" t="s">
        <v>8592</v>
      </c>
      <c r="CD1883" s="615" t="str">
        <f t="shared" si="203"/>
        <v>DISCONTINUED - MR803, 20x9, -12mm Offset, 8x6.5, 121.3mm Centerbore, Gloss Titanium - Machined Lip</v>
      </c>
      <c r="CE1883" s="592" t="s">
        <v>3719</v>
      </c>
      <c r="CF1883" s="592" t="s">
        <v>3720</v>
      </c>
      <c r="CG1883" s="592" t="s">
        <v>6891</v>
      </c>
    </row>
    <row r="1884" spans="1:87" s="575" customFormat="1" ht="15" customHeight="1">
      <c r="A1884" s="571">
        <f t="shared" si="204"/>
        <v>1881</v>
      </c>
      <c r="B1884" s="567" t="s">
        <v>84</v>
      </c>
      <c r="C1884" s="607" t="s">
        <v>6891</v>
      </c>
      <c r="D1884" s="593" t="s">
        <v>6889</v>
      </c>
      <c r="E1884" s="600" t="s">
        <v>11076</v>
      </c>
      <c r="F1884" s="600" t="s">
        <v>11076</v>
      </c>
      <c r="G1884" s="599"/>
      <c r="H1884" s="599"/>
      <c r="I1884" s="590" t="s">
        <v>7094</v>
      </c>
      <c r="J1884" s="609">
        <v>45349.429872685185</v>
      </c>
      <c r="K1884" s="635">
        <v>46223</v>
      </c>
      <c r="L1884" s="611" t="s">
        <v>1239</v>
      </c>
      <c r="M1884" s="618">
        <v>424</v>
      </c>
      <c r="N1884" s="601" t="s">
        <v>5844</v>
      </c>
      <c r="O1884" s="630"/>
      <c r="P1884" s="593">
        <v>20</v>
      </c>
      <c r="Q1884" s="564">
        <v>9</v>
      </c>
      <c r="R1884" s="603" t="s">
        <v>1089</v>
      </c>
      <c r="S1884" s="603">
        <v>6</v>
      </c>
      <c r="T1884" s="593">
        <v>5.5</v>
      </c>
      <c r="U1884" s="593">
        <v>12</v>
      </c>
      <c r="V1884" s="595">
        <v>5.4</v>
      </c>
      <c r="W1884" s="606" t="s">
        <v>85</v>
      </c>
      <c r="X1884" s="587">
        <v>106.25</v>
      </c>
      <c r="Y1884" s="577">
        <v>41.005980766387232</v>
      </c>
      <c r="Z1884" s="582">
        <v>2650</v>
      </c>
      <c r="AA1884" s="578" t="s">
        <v>4122</v>
      </c>
      <c r="AB1884" s="590" t="s">
        <v>2845</v>
      </c>
      <c r="AC1884" s="582" t="s">
        <v>10577</v>
      </c>
      <c r="AD1884" s="592" t="s">
        <v>7428</v>
      </c>
      <c r="AE1884" s="581" t="s">
        <v>8501</v>
      </c>
      <c r="AF1884" s="598">
        <v>22</v>
      </c>
      <c r="AG1884" s="568" t="s">
        <v>85</v>
      </c>
      <c r="AH1884" s="565" t="s">
        <v>85</v>
      </c>
      <c r="AI1884" s="568" t="s">
        <v>85</v>
      </c>
      <c r="AJ1884" s="568" t="s">
        <v>85</v>
      </c>
      <c r="AK1884" s="565" t="s">
        <v>85</v>
      </c>
      <c r="AL1884" s="603" t="s">
        <v>236</v>
      </c>
      <c r="AM1884" s="593" t="s">
        <v>1649</v>
      </c>
      <c r="AN1884" s="576">
        <v>2.75</v>
      </c>
      <c r="AO1884" s="561">
        <v>78.3</v>
      </c>
      <c r="AP1884" s="593">
        <v>16.2</v>
      </c>
      <c r="AQ1884" s="593">
        <v>60</v>
      </c>
      <c r="AR1884" s="593">
        <v>175</v>
      </c>
      <c r="AS1884" s="574">
        <v>5.3</v>
      </c>
      <c r="AT1884" s="574">
        <v>25.2</v>
      </c>
      <c r="AU1884" s="572">
        <v>38</v>
      </c>
      <c r="AV1884" s="574">
        <v>47.4</v>
      </c>
      <c r="AW1884" s="572">
        <v>245.5</v>
      </c>
      <c r="AX1884" s="586">
        <v>241.7</v>
      </c>
      <c r="AY1884" s="595">
        <v>94.8</v>
      </c>
      <c r="AZ1884" s="584">
        <v>41.2</v>
      </c>
      <c r="BA1884" s="584">
        <v>55.9</v>
      </c>
      <c r="BB1884" s="584">
        <v>45</v>
      </c>
      <c r="BC1884" s="583">
        <v>1.77</v>
      </c>
      <c r="BD1884" s="567" t="s">
        <v>85</v>
      </c>
      <c r="BE1884" s="633" t="s">
        <v>85</v>
      </c>
      <c r="BF1884" s="567" t="s">
        <v>85</v>
      </c>
      <c r="BG1884" s="633" t="s">
        <v>85</v>
      </c>
      <c r="BH1884" s="588">
        <v>46</v>
      </c>
      <c r="BI1884" s="585">
        <v>23.228346456692901</v>
      </c>
      <c r="BJ1884" s="585">
        <v>23.228346456692901</v>
      </c>
      <c r="BK1884" s="585">
        <v>11.771653543307099</v>
      </c>
      <c r="BL1884" s="623">
        <v>0.10408189999999996</v>
      </c>
      <c r="BM1884" s="629">
        <v>20</v>
      </c>
      <c r="BN1884" s="610" t="s">
        <v>3771</v>
      </c>
      <c r="BO1884" s="581" t="s">
        <v>3891</v>
      </c>
      <c r="BP1884" s="592" t="s">
        <v>3907</v>
      </c>
      <c r="BQ1884" s="592" t="s">
        <v>7494</v>
      </c>
      <c r="BR1884" s="592" t="s">
        <v>7489</v>
      </c>
      <c r="BS1884" s="592" t="s">
        <v>7493</v>
      </c>
      <c r="BT1884" s="592" t="s">
        <v>7490</v>
      </c>
      <c r="BU1884" s="592" t="s">
        <v>3909</v>
      </c>
      <c r="BV1884" s="592" t="s">
        <v>7491</v>
      </c>
      <c r="BW1884" s="592"/>
      <c r="BX1884" s="592"/>
      <c r="BY1884" s="592"/>
      <c r="BZ1884" s="619" t="s">
        <v>8609</v>
      </c>
      <c r="CA1884" s="625" t="s">
        <v>8610</v>
      </c>
      <c r="CB1884" s="620" t="s">
        <v>8611</v>
      </c>
      <c r="CC1884" s="625" t="s">
        <v>8612</v>
      </c>
      <c r="CD1884" s="615" t="str">
        <f t="shared" si="203"/>
        <v>DISCONTINUED - MR804, 20x9, +12mm Offset, 6x5.5, 106.25mm Centerbore, Gloss Black</v>
      </c>
      <c r="CE1884" s="592" t="s">
        <v>3719</v>
      </c>
      <c r="CF1884" s="592" t="s">
        <v>3720</v>
      </c>
      <c r="CG1884" s="592" t="s">
        <v>6891</v>
      </c>
    </row>
    <row r="1885" spans="1:87" s="575" customFormat="1" ht="15" customHeight="1">
      <c r="A1885" s="571">
        <f t="shared" si="204"/>
        <v>1882</v>
      </c>
      <c r="B1885" s="567" t="s">
        <v>84</v>
      </c>
      <c r="C1885" s="607" t="s">
        <v>6891</v>
      </c>
      <c r="D1885" s="593" t="s">
        <v>6889</v>
      </c>
      <c r="E1885" s="600" t="s">
        <v>11077</v>
      </c>
      <c r="F1885" s="600" t="s">
        <v>11077</v>
      </c>
      <c r="G1885" s="599"/>
      <c r="H1885" s="599"/>
      <c r="I1885" s="590" t="s">
        <v>7104</v>
      </c>
      <c r="J1885" s="609">
        <v>45349.429872685185</v>
      </c>
      <c r="K1885" s="635">
        <v>46223</v>
      </c>
      <c r="L1885" s="611" t="s">
        <v>1239</v>
      </c>
      <c r="M1885" s="618">
        <v>424</v>
      </c>
      <c r="N1885" s="601" t="s">
        <v>5844</v>
      </c>
      <c r="O1885" s="630"/>
      <c r="P1885" s="593">
        <v>20</v>
      </c>
      <c r="Q1885" s="564">
        <v>9</v>
      </c>
      <c r="R1885" s="603" t="s">
        <v>1700</v>
      </c>
      <c r="S1885" s="593">
        <v>8</v>
      </c>
      <c r="T1885" s="593">
        <v>170</v>
      </c>
      <c r="U1885" s="593">
        <v>0</v>
      </c>
      <c r="V1885" s="595">
        <v>4.95</v>
      </c>
      <c r="W1885" s="606" t="s">
        <v>85</v>
      </c>
      <c r="X1885" s="587">
        <v>125</v>
      </c>
      <c r="Y1885" s="577">
        <v>41.446905290756987</v>
      </c>
      <c r="Z1885" s="582">
        <v>3640</v>
      </c>
      <c r="AA1885" s="578" t="s">
        <v>4122</v>
      </c>
      <c r="AB1885" s="590" t="s">
        <v>2845</v>
      </c>
      <c r="AC1885" s="582" t="s">
        <v>9680</v>
      </c>
      <c r="AD1885" s="592" t="s">
        <v>7510</v>
      </c>
      <c r="AE1885" s="581" t="s">
        <v>8501</v>
      </c>
      <c r="AF1885" s="598">
        <v>22</v>
      </c>
      <c r="AG1885" s="568" t="s">
        <v>85</v>
      </c>
      <c r="AH1885" s="565" t="s">
        <v>85</v>
      </c>
      <c r="AI1885" s="565" t="s">
        <v>85</v>
      </c>
      <c r="AJ1885" s="568" t="s">
        <v>85</v>
      </c>
      <c r="AK1885" s="565" t="s">
        <v>85</v>
      </c>
      <c r="AL1885" s="603" t="s">
        <v>236</v>
      </c>
      <c r="AM1885" s="593" t="s">
        <v>85</v>
      </c>
      <c r="AN1885" s="576" t="s">
        <v>85</v>
      </c>
      <c r="AO1885" s="593" t="s">
        <v>85</v>
      </c>
      <c r="AP1885" s="593">
        <v>16.2</v>
      </c>
      <c r="AQ1885" s="593">
        <v>60</v>
      </c>
      <c r="AR1885" s="593">
        <v>200</v>
      </c>
      <c r="AS1885" s="574">
        <v>0</v>
      </c>
      <c r="AT1885" s="574">
        <v>0</v>
      </c>
      <c r="AU1885" s="572">
        <v>28.3</v>
      </c>
      <c r="AV1885" s="574">
        <v>42.1</v>
      </c>
      <c r="AW1885" s="572">
        <v>245.9</v>
      </c>
      <c r="AX1885" s="586">
        <v>242.1</v>
      </c>
      <c r="AY1885" s="595">
        <v>125</v>
      </c>
      <c r="AZ1885" s="584">
        <v>85</v>
      </c>
      <c r="BA1885" s="584">
        <v>85</v>
      </c>
      <c r="BB1885" s="584">
        <v>58</v>
      </c>
      <c r="BC1885" s="583">
        <v>2.2799999999999998</v>
      </c>
      <c r="BD1885" s="567" t="s">
        <v>85</v>
      </c>
      <c r="BE1885" s="633" t="s">
        <v>85</v>
      </c>
      <c r="BF1885" s="567" t="s">
        <v>85</v>
      </c>
      <c r="BG1885" s="633" t="s">
        <v>85</v>
      </c>
      <c r="BH1885" s="588">
        <v>46</v>
      </c>
      <c r="BI1885" s="585">
        <v>23.228346456692901</v>
      </c>
      <c r="BJ1885" s="585">
        <v>23.228346456692901</v>
      </c>
      <c r="BK1885" s="585">
        <v>11.771653543307099</v>
      </c>
      <c r="BL1885" s="623">
        <v>0.10408189999999996</v>
      </c>
      <c r="BM1885" s="629">
        <v>20</v>
      </c>
      <c r="BN1885" s="610" t="s">
        <v>3771</v>
      </c>
      <c r="BO1885" s="581" t="s">
        <v>3891</v>
      </c>
      <c r="BP1885" s="592" t="s">
        <v>3907</v>
      </c>
      <c r="BQ1885" s="592" t="s">
        <v>7494</v>
      </c>
      <c r="BR1885" s="592" t="s">
        <v>7489</v>
      </c>
      <c r="BS1885" s="592" t="s">
        <v>7493</v>
      </c>
      <c r="BT1885" s="592" t="s">
        <v>7490</v>
      </c>
      <c r="BU1885" s="592" t="s">
        <v>3909</v>
      </c>
      <c r="BV1885" s="592" t="s">
        <v>7491</v>
      </c>
      <c r="BW1885" s="592"/>
      <c r="BX1885" s="592"/>
      <c r="BY1885" s="592"/>
      <c r="BZ1885" s="619" t="s">
        <v>8617</v>
      </c>
      <c r="CA1885" s="625" t="s">
        <v>8618</v>
      </c>
      <c r="CB1885" s="620" t="s">
        <v>8619</v>
      </c>
      <c r="CC1885" s="625" t="s">
        <v>8620</v>
      </c>
      <c r="CD1885" s="615" t="str">
        <f t="shared" si="203"/>
        <v>DISCONTINUED - MR804, 20x9, 0mm Offset, 8x170, 125mm Centerbore, Gloss Black</v>
      </c>
      <c r="CE1885" s="592" t="s">
        <v>3719</v>
      </c>
      <c r="CF1885" s="592" t="s">
        <v>3720</v>
      </c>
      <c r="CG1885" s="592" t="s">
        <v>6891</v>
      </c>
    </row>
    <row r="1886" spans="1:87" s="575" customFormat="1" ht="15" customHeight="1">
      <c r="A1886" s="571">
        <f t="shared" si="204"/>
        <v>1883</v>
      </c>
      <c r="B1886" s="567" t="s">
        <v>84</v>
      </c>
      <c r="C1886" s="607" t="s">
        <v>6891</v>
      </c>
      <c r="D1886" s="593" t="s">
        <v>6889</v>
      </c>
      <c r="E1886" s="600" t="s">
        <v>11078</v>
      </c>
      <c r="F1886" s="600" t="s">
        <v>11078</v>
      </c>
      <c r="G1886" s="599"/>
      <c r="H1886" s="599"/>
      <c r="I1886" s="590" t="s">
        <v>7110</v>
      </c>
      <c r="J1886" s="609">
        <v>45349.429884259262</v>
      </c>
      <c r="K1886" s="635">
        <v>46223</v>
      </c>
      <c r="L1886" s="611" t="s">
        <v>1239</v>
      </c>
      <c r="M1886" s="618">
        <v>439</v>
      </c>
      <c r="N1886" s="601" t="s">
        <v>5844</v>
      </c>
      <c r="O1886" s="630"/>
      <c r="P1886" s="593">
        <v>20</v>
      </c>
      <c r="Q1886" s="564">
        <v>10</v>
      </c>
      <c r="R1886" s="603" t="s">
        <v>1089</v>
      </c>
      <c r="S1886" s="603">
        <v>6</v>
      </c>
      <c r="T1886" s="593">
        <v>5.5</v>
      </c>
      <c r="U1886" s="593">
        <v>10</v>
      </c>
      <c r="V1886" s="595">
        <v>5.8500000000000005</v>
      </c>
      <c r="W1886" s="606" t="s">
        <v>85</v>
      </c>
      <c r="X1886" s="587">
        <v>106.25</v>
      </c>
      <c r="Y1886" s="577">
        <v>41.667367552941855</v>
      </c>
      <c r="Z1886" s="582">
        <v>2650</v>
      </c>
      <c r="AA1886" s="578" t="s">
        <v>4122</v>
      </c>
      <c r="AB1886" s="590" t="s">
        <v>2845</v>
      </c>
      <c r="AC1886" s="582" t="s">
        <v>11079</v>
      </c>
      <c r="AD1886" s="592" t="s">
        <v>7428</v>
      </c>
      <c r="AE1886" s="581" t="s">
        <v>8501</v>
      </c>
      <c r="AF1886" s="598">
        <v>22</v>
      </c>
      <c r="AG1886" s="568" t="s">
        <v>85</v>
      </c>
      <c r="AH1886" s="565" t="s">
        <v>85</v>
      </c>
      <c r="AI1886" s="568" t="s">
        <v>85</v>
      </c>
      <c r="AJ1886" s="568" t="s">
        <v>85</v>
      </c>
      <c r="AK1886" s="565" t="s">
        <v>85</v>
      </c>
      <c r="AL1886" s="603" t="s">
        <v>236</v>
      </c>
      <c r="AM1886" s="593" t="s">
        <v>1649</v>
      </c>
      <c r="AN1886" s="576">
        <v>2.75</v>
      </c>
      <c r="AO1886" s="561">
        <v>78.3</v>
      </c>
      <c r="AP1886" s="593">
        <v>16.2</v>
      </c>
      <c r="AQ1886" s="593">
        <v>60</v>
      </c>
      <c r="AR1886" s="593">
        <v>175</v>
      </c>
      <c r="AS1886" s="574">
        <v>5.3</v>
      </c>
      <c r="AT1886" s="574">
        <v>25.9</v>
      </c>
      <c r="AU1886" s="572">
        <v>38.4</v>
      </c>
      <c r="AV1886" s="574">
        <v>47.8</v>
      </c>
      <c r="AW1886" s="572">
        <v>244.7</v>
      </c>
      <c r="AX1886" s="586">
        <v>240.3</v>
      </c>
      <c r="AY1886" s="595">
        <v>94.8</v>
      </c>
      <c r="AZ1886" s="584">
        <v>41.2</v>
      </c>
      <c r="BA1886" s="584">
        <v>55.9</v>
      </c>
      <c r="BB1886" s="584">
        <v>60.3</v>
      </c>
      <c r="BC1886" s="583">
        <v>2.37</v>
      </c>
      <c r="BD1886" s="567" t="s">
        <v>85</v>
      </c>
      <c r="BE1886" s="633" t="s">
        <v>85</v>
      </c>
      <c r="BF1886" s="567" t="s">
        <v>85</v>
      </c>
      <c r="BG1886" s="633" t="s">
        <v>85</v>
      </c>
      <c r="BH1886" s="588">
        <v>47</v>
      </c>
      <c r="BI1886" s="585">
        <v>23.228346456692901</v>
      </c>
      <c r="BJ1886" s="585">
        <v>23.228346456692901</v>
      </c>
      <c r="BK1886" s="585">
        <v>12.9133858267717</v>
      </c>
      <c r="BL1886" s="623">
        <v>0.11417680000000027</v>
      </c>
      <c r="BM1886" s="629">
        <v>20</v>
      </c>
      <c r="BN1886" s="610" t="s">
        <v>3771</v>
      </c>
      <c r="BO1886" s="581" t="s">
        <v>3891</v>
      </c>
      <c r="BP1886" s="592" t="s">
        <v>3907</v>
      </c>
      <c r="BQ1886" s="592" t="s">
        <v>7494</v>
      </c>
      <c r="BR1886" s="592" t="s">
        <v>7489</v>
      </c>
      <c r="BS1886" s="592" t="s">
        <v>7493</v>
      </c>
      <c r="BT1886" s="592" t="s">
        <v>7490</v>
      </c>
      <c r="BU1886" s="592" t="s">
        <v>3909</v>
      </c>
      <c r="BV1886" s="592" t="s">
        <v>7491</v>
      </c>
      <c r="BW1886" s="592"/>
      <c r="BX1886" s="592"/>
      <c r="BY1886" s="592"/>
      <c r="BZ1886" s="619" t="s">
        <v>8609</v>
      </c>
      <c r="CA1886" s="625" t="s">
        <v>8610</v>
      </c>
      <c r="CB1886" s="620" t="s">
        <v>8611</v>
      </c>
      <c r="CC1886" s="625" t="s">
        <v>8612</v>
      </c>
      <c r="CD1886" s="615" t="str">
        <f t="shared" si="203"/>
        <v>DISCONTINUED - MR804, 20x10, +10mm Offset, 6x5.5, 106.25mm Centerbore, Gloss Black</v>
      </c>
      <c r="CE1886" s="592" t="s">
        <v>3719</v>
      </c>
      <c r="CF1886" s="592" t="s">
        <v>3720</v>
      </c>
      <c r="CG1886" s="592" t="s">
        <v>6891</v>
      </c>
    </row>
    <row r="1887" spans="1:87" s="575" customFormat="1" ht="15" customHeight="1">
      <c r="A1887" s="571">
        <f t="shared" si="204"/>
        <v>1884</v>
      </c>
      <c r="B1887" s="567" t="s">
        <v>84</v>
      </c>
      <c r="C1887" s="607" t="s">
        <v>6891</v>
      </c>
      <c r="D1887" s="593" t="s">
        <v>6889</v>
      </c>
      <c r="E1887" s="600" t="s">
        <v>11080</v>
      </c>
      <c r="F1887" s="600" t="s">
        <v>11080</v>
      </c>
      <c r="G1887" s="599" t="s">
        <v>2095</v>
      </c>
      <c r="H1887" s="599"/>
      <c r="I1887" s="590" t="s">
        <v>7117</v>
      </c>
      <c r="J1887" s="609">
        <v>45349.429884259262</v>
      </c>
      <c r="K1887" s="635">
        <v>46223</v>
      </c>
      <c r="L1887" s="611" t="s">
        <v>1239</v>
      </c>
      <c r="M1887" s="618">
        <v>449</v>
      </c>
      <c r="N1887" s="601" t="s">
        <v>5844</v>
      </c>
      <c r="O1887" s="630"/>
      <c r="P1887" s="593">
        <v>20</v>
      </c>
      <c r="Q1887" s="564">
        <v>10</v>
      </c>
      <c r="R1887" s="603" t="s">
        <v>1089</v>
      </c>
      <c r="S1887" s="603">
        <v>6</v>
      </c>
      <c r="T1887" s="593">
        <v>5.5</v>
      </c>
      <c r="U1887" s="593">
        <v>-18</v>
      </c>
      <c r="V1887" s="595">
        <v>4.75</v>
      </c>
      <c r="W1887" s="606" t="s">
        <v>85</v>
      </c>
      <c r="X1887" s="587">
        <v>106.25</v>
      </c>
      <c r="Y1887" s="577">
        <v>44.75383922353015</v>
      </c>
      <c r="Z1887" s="582">
        <v>2650</v>
      </c>
      <c r="AA1887" s="578" t="s">
        <v>5147</v>
      </c>
      <c r="AB1887" s="590" t="s">
        <v>173</v>
      </c>
      <c r="AC1887" s="582" t="s">
        <v>9857</v>
      </c>
      <c r="AD1887" s="592" t="s">
        <v>7425</v>
      </c>
      <c r="AE1887" s="581" t="s">
        <v>8501</v>
      </c>
      <c r="AF1887" s="598">
        <v>22</v>
      </c>
      <c r="AG1887" s="568" t="s">
        <v>85</v>
      </c>
      <c r="AH1887" s="565" t="s">
        <v>85</v>
      </c>
      <c r="AI1887" s="568" t="s">
        <v>85</v>
      </c>
      <c r="AJ1887" s="568" t="s">
        <v>85</v>
      </c>
      <c r="AK1887" s="565" t="s">
        <v>85</v>
      </c>
      <c r="AL1887" s="603" t="s">
        <v>236</v>
      </c>
      <c r="AM1887" s="593" t="s">
        <v>1649</v>
      </c>
      <c r="AN1887" s="576">
        <v>2.75</v>
      </c>
      <c r="AO1887" s="561">
        <v>78.3</v>
      </c>
      <c r="AP1887" s="593">
        <v>16.2</v>
      </c>
      <c r="AQ1887" s="593">
        <v>60</v>
      </c>
      <c r="AR1887" s="593">
        <v>175</v>
      </c>
      <c r="AS1887" s="574">
        <v>6.8</v>
      </c>
      <c r="AT1887" s="574">
        <v>34.299999999999997</v>
      </c>
      <c r="AU1887" s="572">
        <v>65.900000000000006</v>
      </c>
      <c r="AV1887" s="574">
        <v>75.8</v>
      </c>
      <c r="AW1887" s="572">
        <v>246.8</v>
      </c>
      <c r="AX1887" s="586">
        <v>243</v>
      </c>
      <c r="AY1887" s="595">
        <v>94.8</v>
      </c>
      <c r="AZ1887" s="584">
        <v>49.2</v>
      </c>
      <c r="BA1887" s="584">
        <v>63.9</v>
      </c>
      <c r="BB1887" s="584">
        <v>60</v>
      </c>
      <c r="BC1887" s="583">
        <v>2.36</v>
      </c>
      <c r="BD1887" s="567" t="s">
        <v>85</v>
      </c>
      <c r="BE1887" s="633" t="s">
        <v>85</v>
      </c>
      <c r="BF1887" s="567" t="s">
        <v>85</v>
      </c>
      <c r="BG1887" s="633" t="s">
        <v>85</v>
      </c>
      <c r="BH1887" s="588">
        <v>50</v>
      </c>
      <c r="BI1887" s="585">
        <v>23.228346456692901</v>
      </c>
      <c r="BJ1887" s="585">
        <v>23.228346456692901</v>
      </c>
      <c r="BK1887" s="585">
        <v>12.9133858267717</v>
      </c>
      <c r="BL1887" s="623">
        <v>0.11417680000000027</v>
      </c>
      <c r="BM1887" s="629">
        <v>20</v>
      </c>
      <c r="BN1887" s="610" t="s">
        <v>3771</v>
      </c>
      <c r="BO1887" s="581" t="s">
        <v>3891</v>
      </c>
      <c r="BP1887" s="592" t="s">
        <v>3907</v>
      </c>
      <c r="BQ1887" s="592" t="s">
        <v>7494</v>
      </c>
      <c r="BR1887" s="592" t="s">
        <v>7489</v>
      </c>
      <c r="BS1887" s="592" t="s">
        <v>7493</v>
      </c>
      <c r="BT1887" s="592" t="s">
        <v>7490</v>
      </c>
      <c r="BU1887" s="592" t="s">
        <v>3909</v>
      </c>
      <c r="BV1887" s="592" t="s">
        <v>7491</v>
      </c>
      <c r="BW1887" s="592"/>
      <c r="BX1887" s="592"/>
      <c r="BY1887" s="592"/>
      <c r="BZ1887" s="619" t="s">
        <v>8613</v>
      </c>
      <c r="CA1887" s="625" t="s">
        <v>8614</v>
      </c>
      <c r="CB1887" s="620" t="s">
        <v>8615</v>
      </c>
      <c r="CC1887" s="625" t="s">
        <v>8616</v>
      </c>
      <c r="CD1887" s="615" t="str">
        <f t="shared" si="203"/>
        <v>DISCONTINUED - MR804, 20x10, -18mm Offset, 6x5.5, 106.25mm Centerbore, Machined - Clear Coat</v>
      </c>
      <c r="CE1887" s="592" t="s">
        <v>3719</v>
      </c>
      <c r="CF1887" s="592" t="s">
        <v>3720</v>
      </c>
      <c r="CG1887" s="592" t="s">
        <v>6891</v>
      </c>
    </row>
    <row r="1888" spans="1:87" s="559" customFormat="1" ht="15" customHeight="1">
      <c r="A1888" s="571">
        <f t="shared" si="204"/>
        <v>1885</v>
      </c>
      <c r="B1888" s="602" t="s">
        <v>9247</v>
      </c>
      <c r="C1888" s="634" t="s">
        <v>9247</v>
      </c>
      <c r="D1888" s="602" t="s">
        <v>10245</v>
      </c>
      <c r="E1888" s="600" t="s">
        <v>9152</v>
      </c>
      <c r="F1888" s="602" t="s">
        <v>9225</v>
      </c>
      <c r="G1888" s="575"/>
      <c r="H1888" s="575"/>
      <c r="I1888" s="580" t="s">
        <v>9309</v>
      </c>
      <c r="J1888" s="617"/>
      <c r="K1888" s="635">
        <v>46223</v>
      </c>
      <c r="L1888" s="611" t="s">
        <v>1239</v>
      </c>
      <c r="M1888" s="618">
        <v>360</v>
      </c>
      <c r="N1888" s="601" t="s">
        <v>5844</v>
      </c>
      <c r="O1888" s="630"/>
      <c r="P1888" s="602">
        <v>17</v>
      </c>
      <c r="Q1888" s="581">
        <v>9</v>
      </c>
      <c r="R1888" s="603" t="s">
        <v>1089</v>
      </c>
      <c r="S1888" s="581">
        <v>6</v>
      </c>
      <c r="T1888" s="581">
        <v>5.5</v>
      </c>
      <c r="U1888" s="582">
        <v>30</v>
      </c>
      <c r="V1888" s="583">
        <v>6.1911023622047239</v>
      </c>
      <c r="W1888" s="638" t="s">
        <v>85</v>
      </c>
      <c r="X1888" s="583" t="s">
        <v>9341</v>
      </c>
      <c r="Y1888" s="637">
        <v>26.2</v>
      </c>
      <c r="Z1888" s="582" t="s">
        <v>9339</v>
      </c>
      <c r="AA1888" s="580" t="s">
        <v>9333</v>
      </c>
      <c r="AB1888" s="590" t="s">
        <v>9334</v>
      </c>
      <c r="AC1888" s="582" t="s">
        <v>9949</v>
      </c>
      <c r="AD1888" s="581" t="s">
        <v>9344</v>
      </c>
      <c r="AE1888" s="581" t="s">
        <v>8501</v>
      </c>
      <c r="AF1888" s="598">
        <v>26.99</v>
      </c>
      <c r="AG1888" s="598" t="s">
        <v>85</v>
      </c>
      <c r="AH1888" s="598" t="s">
        <v>85</v>
      </c>
      <c r="AI1888" s="598" t="s">
        <v>85</v>
      </c>
      <c r="AJ1888" s="598" t="s">
        <v>85</v>
      </c>
      <c r="AK1888" s="598" t="s">
        <v>85</v>
      </c>
      <c r="AL1888" s="603" t="s">
        <v>9345</v>
      </c>
      <c r="AM1888" s="603" t="s">
        <v>85</v>
      </c>
      <c r="AN1888" s="602" t="s">
        <v>85</v>
      </c>
      <c r="AO1888" s="576" t="s">
        <v>85</v>
      </c>
      <c r="AP1888" s="603">
        <v>16</v>
      </c>
      <c r="AQ1888" s="603">
        <v>60</v>
      </c>
      <c r="AR1888" s="603">
        <v>165</v>
      </c>
      <c r="AS1888" s="572"/>
      <c r="AT1888" s="572"/>
      <c r="AU1888" s="572"/>
      <c r="AV1888" s="572"/>
      <c r="AW1888" s="572"/>
      <c r="AX1888" s="605"/>
      <c r="AY1888" s="604"/>
      <c r="AZ1888" s="584"/>
      <c r="BA1888" s="584"/>
      <c r="BB1888" s="584">
        <v>0</v>
      </c>
      <c r="BC1888" s="583">
        <v>0</v>
      </c>
      <c r="BD1888" s="603" t="s">
        <v>85</v>
      </c>
      <c r="BE1888" s="633" t="s">
        <v>85</v>
      </c>
      <c r="BF1888" s="603" t="s">
        <v>85</v>
      </c>
      <c r="BG1888" s="633" t="s">
        <v>85</v>
      </c>
      <c r="BH1888" s="588">
        <v>32</v>
      </c>
      <c r="BI1888" s="585">
        <v>20</v>
      </c>
      <c r="BJ1888" s="585">
        <v>20</v>
      </c>
      <c r="BK1888" s="585">
        <v>12.3</v>
      </c>
      <c r="BL1888" s="623">
        <v>8.0624354880000013E-2</v>
      </c>
      <c r="BM1888" s="591">
        <v>36</v>
      </c>
      <c r="BN1888" s="610" t="s">
        <v>3771</v>
      </c>
      <c r="BO1888" s="581" t="s">
        <v>3891</v>
      </c>
      <c r="BP1888" s="592"/>
      <c r="BQ1888" s="592"/>
      <c r="BR1888" s="592"/>
      <c r="BS1888" s="592"/>
      <c r="BT1888" s="592"/>
      <c r="BU1888" s="592"/>
      <c r="BV1888" s="592"/>
      <c r="BW1888" s="592"/>
      <c r="BX1888" s="592"/>
      <c r="BY1888" s="592"/>
      <c r="BZ1888" s="613" t="s">
        <v>10512</v>
      </c>
      <c r="CA1888" s="622" t="s">
        <v>10513</v>
      </c>
      <c r="CB1888" s="613" t="s">
        <v>10510</v>
      </c>
      <c r="CC1888" s="622" t="s">
        <v>10511</v>
      </c>
      <c r="CD1888" s="615" t="str">
        <f t="shared" si="203"/>
        <v>DISCONTINUED - Tech 6, 17x9, +30mm Offset, 6x5.5, 93.1mm Centerbore, Satin Charcoal</v>
      </c>
      <c r="CE1888" s="592" t="s">
        <v>3719</v>
      </c>
      <c r="CF1888" s="592" t="s">
        <v>3720</v>
      </c>
      <c r="CG1888" s="592" t="s">
        <v>9247</v>
      </c>
    </row>
  </sheetData>
  <sheetProtection algorithmName="SHA-512" hashValue="jqz6aX2uY9iZL1b56PE6Tj09DX9SgYh5lXgeUdw2nxZFb5DblMWWsMuHIvl5DPcVMPp4/v10GQ82PACTfD3mDQ==" saltValue="tiNef8fmU/Z3znP7c3s0Jw==" spinCount="100000" sheet="1" sort="0" autoFilter="0"/>
  <autoFilter ref="A3:CG1813" xr:uid="{151D6BAE-6FBD-40CE-9832-E53E7B3DF78D}"/>
  <conditionalFormatting sqref="A1:A1048576 B531:B532">
    <cfRule type="expression" dxfId="7375" priority="13214">
      <formula>C1= "TRAIL (7XX)"</formula>
    </cfRule>
    <cfRule type="expression" dxfId="7374" priority="13215">
      <formula>C1= "DISCO (6XX)"</formula>
    </cfRule>
    <cfRule type="expression" dxfId="7373" priority="13216">
      <formula>C1= "RALLY (5XX)"</formula>
    </cfRule>
    <cfRule type="expression" dxfId="7372" priority="13217">
      <formula>C1= "FORGED (2XX)"</formula>
    </cfRule>
    <cfRule type="expression" dxfId="7371" priority="13218">
      <formula>C1= "GMZ (8XX)"</formula>
    </cfRule>
    <cfRule type="expression" dxfId="7370" priority="13219">
      <formula>C1= "RACE (1XX)"</formula>
    </cfRule>
    <cfRule type="expression" dxfId="7369" priority="13220">
      <formula>C1= "UTV (4XX)"</formula>
    </cfRule>
    <cfRule type="expression" dxfId="7368" priority="13221">
      <formula>C1= "STREET (3XX)"</formula>
    </cfRule>
  </conditionalFormatting>
  <conditionalFormatting sqref="A4:A1888">
    <cfRule type="expression" dxfId="7367" priority="8649">
      <formula>C4= "STREET (3XX)"</formula>
    </cfRule>
    <cfRule type="expression" dxfId="7366" priority="8651">
      <formula>C4="UTV (4XX)"</formula>
    </cfRule>
    <cfRule type="expression" dxfId="7365" priority="8652">
      <formula>C4= "RACE (1XX)"</formula>
    </cfRule>
    <cfRule type="expression" dxfId="7364" priority="8653">
      <formula>C4= "FORGED (2XX)"</formula>
    </cfRule>
    <cfRule type="expression" dxfId="7363" priority="8654">
      <formula>C4= "RALLY (5XX)"</formula>
    </cfRule>
    <cfRule type="expression" dxfId="7362" priority="8655">
      <formula>C4= "DISCO (6XX)"</formula>
    </cfRule>
    <cfRule type="expression" dxfId="7361" priority="8656">
      <formula>C4= "TRAIL (7XX)"</formula>
    </cfRule>
    <cfRule type="expression" dxfId="7360" priority="8657">
      <formula>C4= "GMZ (8XX)"</formula>
    </cfRule>
    <cfRule type="expression" dxfId="7359" priority="8658">
      <formula>C4= "DUALLY (9XX)"</formula>
    </cfRule>
    <cfRule type="containsBlanks" dxfId="7358" priority="8659">
      <formula>LEN(TRIM(A4))=0</formula>
    </cfRule>
    <cfRule type="expression" dxfId="7357" priority="8660">
      <formula>C4= "TRAIL (7XX)"</formula>
    </cfRule>
    <cfRule type="expression" dxfId="7356" priority="8661">
      <formula>C4= "DISCO (6XX)"</formula>
    </cfRule>
    <cfRule type="expression" dxfId="7355" priority="8662">
      <formula>C4= "RALLY (5XX)"</formula>
    </cfRule>
    <cfRule type="expression" dxfId="7354" priority="8663">
      <formula>C4= "FORGED (2XX)"</formula>
    </cfRule>
    <cfRule type="expression" dxfId="7353" priority="8664">
      <formula>C4= "GMZ (8XX)"</formula>
    </cfRule>
    <cfRule type="expression" dxfId="7352" priority="8665">
      <formula>C4= "RACE (1XX)"</formula>
    </cfRule>
    <cfRule type="expression" dxfId="7351" priority="8666">
      <formula>C4= "UTV (4XX)"</formula>
    </cfRule>
    <cfRule type="expression" dxfId="7350" priority="8667">
      <formula>C4= "STREET (3XX)"</formula>
    </cfRule>
    <cfRule type="expression" dxfId="7349" priority="13199">
      <formula>C4= "STREET (3XX)"</formula>
    </cfRule>
    <cfRule type="expression" dxfId="7348" priority="13200">
      <formula>C4="UTV (4XX)"</formula>
    </cfRule>
    <cfRule type="expression" dxfId="7347" priority="13201">
      <formula>C4= "RACE (1XX)"</formula>
    </cfRule>
    <cfRule type="expression" dxfId="7346" priority="13202">
      <formula>C4= "FORGED (2XX)"</formula>
    </cfRule>
    <cfRule type="expression" dxfId="7345" priority="13203">
      <formula>C4= "RALLY (5XX)"</formula>
    </cfRule>
    <cfRule type="expression" dxfId="7344" priority="13204">
      <formula>C4= "DISCO (6XX)"</formula>
    </cfRule>
    <cfRule type="expression" dxfId="7343" priority="13205">
      <formula>C4= "TRAIL (7XX)"</formula>
    </cfRule>
    <cfRule type="expression" dxfId="7342" priority="13206">
      <formula>C4= "GMZ (8XX)"</formula>
    </cfRule>
    <cfRule type="expression" dxfId="7341" priority="13207">
      <formula>C4= "DUALLY (9XX)"</formula>
    </cfRule>
  </conditionalFormatting>
  <conditionalFormatting sqref="A528:A529">
    <cfRule type="expression" dxfId="7340" priority="13165">
      <formula>C528= "TRAIL (7XX)"</formula>
    </cfRule>
    <cfRule type="expression" dxfId="7339" priority="13166">
      <formula>C528= "DISCO (6XX)"</formula>
    </cfRule>
    <cfRule type="expression" dxfId="7338" priority="13167">
      <formula>C528= "RALLY (5XX)"</formula>
    </cfRule>
    <cfRule type="expression" dxfId="7337" priority="13168">
      <formula>C528= "FORGED (2XX)"</formula>
    </cfRule>
    <cfRule type="expression" dxfId="7336" priority="13169">
      <formula>C528= "GMZ (8XX)"</formula>
    </cfRule>
    <cfRule type="expression" dxfId="7335" priority="13170">
      <formula>C528= "RACE (1XX)"</formula>
    </cfRule>
    <cfRule type="expression" dxfId="7334" priority="13171">
      <formula>C528= "UTV (4XX)"</formula>
    </cfRule>
    <cfRule type="expression" dxfId="7333" priority="13172">
      <formula>C528= "STREET (3XX)"</formula>
    </cfRule>
  </conditionalFormatting>
  <conditionalFormatting sqref="A529">
    <cfRule type="expression" dxfId="7332" priority="13185">
      <formula>C529="UTV (4XX)"</formula>
    </cfRule>
    <cfRule type="expression" dxfId="7331" priority="13186">
      <formula>C529= "RACE (1XX)"</formula>
    </cfRule>
    <cfRule type="expression" dxfId="7330" priority="13187">
      <formula>C529= "FORGED (2XX)"</formula>
    </cfRule>
    <cfRule type="expression" dxfId="7329" priority="13188">
      <formula>C529= "RALLY (5XX)"</formula>
    </cfRule>
    <cfRule type="expression" dxfId="7328" priority="13189">
      <formula>C529= "DISCO (6XX)"</formula>
    </cfRule>
    <cfRule type="expression" dxfId="7327" priority="13190">
      <formula>C529= "TRAIL (7XX)"</formula>
    </cfRule>
    <cfRule type="expression" dxfId="7326" priority="13191">
      <formula>C529= "GMZ (8XX)"</formula>
    </cfRule>
    <cfRule type="expression" dxfId="7325" priority="13192">
      <formula>C529= "DUALLY (9XX)"</formula>
    </cfRule>
  </conditionalFormatting>
  <conditionalFormatting sqref="A529:A531 A688:A705 A707:A797">
    <cfRule type="expression" dxfId="7324" priority="13098">
      <formula>C529="UTV (4XX)"</formula>
    </cfRule>
    <cfRule type="expression" dxfId="7323" priority="13099">
      <formula>C529= "RACE (1XX)"</formula>
    </cfRule>
    <cfRule type="expression" dxfId="7322" priority="13100">
      <formula>C529= "FORGED (2XX)"</formula>
    </cfRule>
    <cfRule type="expression" dxfId="7321" priority="13101">
      <formula>C529= "RALLY (5XX)"</formula>
    </cfRule>
    <cfRule type="expression" dxfId="7320" priority="13102">
      <formula>C529= "DISCO (6XX)"</formula>
    </cfRule>
    <cfRule type="expression" dxfId="7319" priority="13103">
      <formula>C529= "TRAIL (7XX)"</formula>
    </cfRule>
    <cfRule type="expression" dxfId="7318" priority="13104">
      <formula>C529= "GMZ (8XX)"</formula>
    </cfRule>
    <cfRule type="expression" dxfId="7317" priority="13105">
      <formula>C529= "DUALLY (9XX)"</formula>
    </cfRule>
  </conditionalFormatting>
  <conditionalFormatting sqref="A529:A531">
    <cfRule type="expression" dxfId="7316" priority="13096">
      <formula>C529= "STREET (3XX)"</formula>
    </cfRule>
  </conditionalFormatting>
  <conditionalFormatting sqref="A530:A531">
    <cfRule type="expression" dxfId="7315" priority="12939">
      <formula>C530= "TRAIL (7XX)"</formula>
    </cfRule>
    <cfRule type="expression" dxfId="7314" priority="12940">
      <formula>C530= "DISCO (6XX)"</formula>
    </cfRule>
    <cfRule type="expression" dxfId="7313" priority="12941">
      <formula>C530= "RALLY (5XX)"</formula>
    </cfRule>
    <cfRule type="expression" dxfId="7312" priority="12942">
      <formula>C530= "FORGED (2XX)"</formula>
    </cfRule>
    <cfRule type="expression" dxfId="7311" priority="12943">
      <formula>C530= "GMZ (8XX)"</formula>
    </cfRule>
    <cfRule type="expression" dxfId="7310" priority="12944">
      <formula>C530= "RACE (1XX)"</formula>
    </cfRule>
    <cfRule type="expression" dxfId="7309" priority="12945">
      <formula>C530= "UTV (4XX)"</formula>
    </cfRule>
    <cfRule type="containsBlanks" dxfId="7308" priority="12956">
      <formula>LEN(TRIM(A530))=0</formula>
    </cfRule>
  </conditionalFormatting>
  <conditionalFormatting sqref="A531:A532">
    <cfRule type="expression" dxfId="7307" priority="12919">
      <formula>C531= "STREET (3XX)"</formula>
    </cfRule>
    <cfRule type="expression" dxfId="7306" priority="12921">
      <formula>C531="UTV (4XX)"</formula>
    </cfRule>
    <cfRule type="expression" dxfId="7305" priority="12922">
      <formula>C531= "RACE (1XX)"</formula>
    </cfRule>
    <cfRule type="expression" dxfId="7304" priority="12923">
      <formula>C531= "FORGED (2XX)"</formula>
    </cfRule>
    <cfRule type="expression" dxfId="7303" priority="12924">
      <formula>C531= "RALLY (5XX)"</formula>
    </cfRule>
    <cfRule type="expression" dxfId="7302" priority="12925">
      <formula>C531= "DISCO (6XX)"</formula>
    </cfRule>
    <cfRule type="expression" dxfId="7301" priority="12926">
      <formula>C531= "TRAIL (7XX)"</formula>
    </cfRule>
    <cfRule type="expression" dxfId="7300" priority="12927">
      <formula>C531= "GMZ (8XX)"</formula>
    </cfRule>
    <cfRule type="expression" dxfId="7299" priority="12928">
      <formula>C531= "DUALLY (9XX)"</formula>
    </cfRule>
  </conditionalFormatting>
  <conditionalFormatting sqref="A532">
    <cfRule type="expression" dxfId="7298" priority="12904">
      <formula>C532="UTV (4XX)"</formula>
    </cfRule>
    <cfRule type="expression" dxfId="7297" priority="12905">
      <formula>C532= "RACE (1XX)"</formula>
    </cfRule>
    <cfRule type="expression" dxfId="7296" priority="12906">
      <formula>C532= "FORGED (2XX)"</formula>
    </cfRule>
    <cfRule type="expression" dxfId="7295" priority="12907">
      <formula>C532= "RALLY (5XX)"</formula>
    </cfRule>
    <cfRule type="expression" dxfId="7294" priority="12908">
      <formula>C532= "DISCO (6XX)"</formula>
    </cfRule>
    <cfRule type="expression" dxfId="7293" priority="12909">
      <formula>C532= "TRAIL (7XX)"</formula>
    </cfRule>
    <cfRule type="expression" dxfId="7292" priority="12910">
      <formula>C532= "GMZ (8XX)"</formula>
    </cfRule>
    <cfRule type="expression" dxfId="7291" priority="12911">
      <formula>C532= "DUALLY (9XX)"</formula>
    </cfRule>
    <cfRule type="expression" dxfId="7290" priority="12912">
      <formula>C532= "TRAIL (7XX)"</formula>
    </cfRule>
    <cfRule type="expression" dxfId="7289" priority="12913">
      <formula>C532= "DISCO (6XX)"</formula>
    </cfRule>
    <cfRule type="expression" dxfId="7288" priority="12914">
      <formula>C532= "RALLY (5XX)"</formula>
    </cfRule>
    <cfRule type="expression" dxfId="7287" priority="12915">
      <formula>C532= "FORGED (2XX)"</formula>
    </cfRule>
    <cfRule type="expression" dxfId="7286" priority="12916">
      <formula>C532= "GMZ (8XX)"</formula>
    </cfRule>
    <cfRule type="expression" dxfId="7285" priority="12917">
      <formula>C532= "RACE (1XX)"</formula>
    </cfRule>
    <cfRule type="expression" dxfId="7284" priority="12918">
      <formula>C532= "UTV (4XX)"</formula>
    </cfRule>
    <cfRule type="containsBlanks" dxfId="7283" priority="12929">
      <formula>LEN(TRIM(A532))=0</formula>
    </cfRule>
  </conditionalFormatting>
  <conditionalFormatting sqref="A535:A536">
    <cfRule type="expression" dxfId="7282" priority="12800">
      <formula>C535="UTV (4XX)"</formula>
    </cfRule>
    <cfRule type="expression" dxfId="7281" priority="12801">
      <formula>C535= "RACE (1XX)"</formula>
    </cfRule>
    <cfRule type="expression" dxfId="7280" priority="12802">
      <formula>C535= "FORGED (2XX)"</formula>
    </cfRule>
    <cfRule type="expression" dxfId="7279" priority="12803">
      <formula>C535= "RALLY (5XX)"</formula>
    </cfRule>
    <cfRule type="expression" dxfId="7278" priority="12804">
      <formula>C535= "DISCO (6XX)"</formula>
    </cfRule>
    <cfRule type="expression" dxfId="7277" priority="12805">
      <formula>C535= "TRAIL (7XX)"</formula>
    </cfRule>
    <cfRule type="expression" dxfId="7276" priority="12806">
      <formula>C535= "GMZ (8XX)"</formula>
    </cfRule>
    <cfRule type="expression" dxfId="7275" priority="12807">
      <formula>C535= "DUALLY (9XX)"</formula>
    </cfRule>
    <cfRule type="containsBlanks" dxfId="7274" priority="12808">
      <formula>LEN(TRIM(A535))=0</formula>
    </cfRule>
  </conditionalFormatting>
  <conditionalFormatting sqref="A538:A544">
    <cfRule type="expression" dxfId="7273" priority="12753">
      <formula>C538= "STREET (3XX)"</formula>
    </cfRule>
    <cfRule type="expression" dxfId="7272" priority="12754">
      <formula>C538="UTV (4XX)"</formula>
    </cfRule>
    <cfRule type="expression" dxfId="7271" priority="12755">
      <formula>C538= "RACE (1XX)"</formula>
    </cfRule>
    <cfRule type="expression" dxfId="7270" priority="12756">
      <formula>C538= "FORGED (2XX)"</formula>
    </cfRule>
    <cfRule type="expression" dxfId="7269" priority="12757">
      <formula>C538= "RALLY (5XX)"</formula>
    </cfRule>
    <cfRule type="expression" dxfId="7268" priority="12758">
      <formula>C538= "DISCO (6XX)"</formula>
    </cfRule>
    <cfRule type="expression" dxfId="7267" priority="12759">
      <formula>C538= "TRAIL (7XX)"</formula>
    </cfRule>
    <cfRule type="expression" dxfId="7266" priority="12760">
      <formula>C538= "GMZ (8XX)"</formula>
    </cfRule>
    <cfRule type="expression" dxfId="7265" priority="12761">
      <formula>C538= "DUALLY (9XX)"</formula>
    </cfRule>
  </conditionalFormatting>
  <conditionalFormatting sqref="A541:A611">
    <cfRule type="expression" dxfId="7264" priority="12599">
      <formula>C541="UTV (4XX)"</formula>
    </cfRule>
    <cfRule type="expression" dxfId="7263" priority="12600">
      <formula>C541= "RACE (1XX)"</formula>
    </cfRule>
    <cfRule type="expression" dxfId="7262" priority="12601">
      <formula>C541= "FORGED (2XX)"</formula>
    </cfRule>
    <cfRule type="expression" dxfId="7261" priority="12602">
      <formula>C541= "RALLY (5XX)"</formula>
    </cfRule>
    <cfRule type="expression" dxfId="7260" priority="12603">
      <formula>C541= "DISCO (6XX)"</formula>
    </cfRule>
    <cfRule type="expression" dxfId="7259" priority="12604">
      <formula>C541= "TRAIL (7XX)"</formula>
    </cfRule>
    <cfRule type="expression" dxfId="7258" priority="12605">
      <formula>C541= "GMZ (8XX)"</formula>
    </cfRule>
    <cfRule type="expression" dxfId="7257" priority="12606">
      <formula>C541= "DUALLY (9XX)"</formula>
    </cfRule>
  </conditionalFormatting>
  <conditionalFormatting sqref="A545:A611">
    <cfRule type="expression" dxfId="7256" priority="12598">
      <formula>C545= "STREET (3XX)"</formula>
    </cfRule>
  </conditionalFormatting>
  <conditionalFormatting sqref="A560:A566">
    <cfRule type="expression" dxfId="7255" priority="12290">
      <formula>C560= "STREET (3XX)"</formula>
    </cfRule>
    <cfRule type="expression" dxfId="7254" priority="12291">
      <formula>C560="UTV (4XX)"</formula>
    </cfRule>
    <cfRule type="expression" dxfId="7253" priority="12292">
      <formula>C560= "RACE (1XX)"</formula>
    </cfRule>
    <cfRule type="expression" dxfId="7252" priority="12293">
      <formula>C560= "FORGED (2XX)"</formula>
    </cfRule>
    <cfRule type="expression" dxfId="7251" priority="12294">
      <formula>C560= "RALLY (5XX)"</formula>
    </cfRule>
    <cfRule type="expression" dxfId="7250" priority="12295">
      <formula>C560= "DISCO (6XX)"</formula>
    </cfRule>
    <cfRule type="expression" dxfId="7249" priority="12296">
      <formula>C560= "TRAIL (7XX)"</formula>
    </cfRule>
    <cfRule type="expression" dxfId="7248" priority="12297">
      <formula>C560= "GMZ (8XX)"</formula>
    </cfRule>
    <cfRule type="expression" dxfId="7247" priority="12298">
      <formula>C560= "DUALLY (9XX)"</formula>
    </cfRule>
  </conditionalFormatting>
  <conditionalFormatting sqref="A563:A566 A578:A611 AK4:AK875 AN4:AN875 BE4:BE875 BG4:BG875 N4:O1230 BC4:BC1308 N4:N1587 L542:L559 K579:K593 M582 K730:K763 CD1230:CG1266 BN1522:BN1552 O1522:O1562 AC1527:AC1552 AK1527:AK1552 AN1527:AN1552 AE1539:AF1552 I1541 M1541:N1552 K1588:K1633">
    <cfRule type="containsBlanks" dxfId="7246" priority="12299">
      <formula>LEN(TRIM(A4))=0</formula>
    </cfRule>
  </conditionalFormatting>
  <conditionalFormatting sqref="A563:A574">
    <cfRule type="expression" dxfId="7245" priority="12157">
      <formula>C563="UTV (4XX)"</formula>
    </cfRule>
    <cfRule type="expression" dxfId="7244" priority="12158">
      <formula>C563= "RACE (1XX)"</formula>
    </cfRule>
    <cfRule type="expression" dxfId="7243" priority="12159">
      <formula>C563= "FORGED (2XX)"</formula>
    </cfRule>
    <cfRule type="expression" dxfId="7242" priority="12160">
      <formula>C563= "RALLY (5XX)"</formula>
    </cfRule>
    <cfRule type="expression" dxfId="7241" priority="12161">
      <formula>C563= "DISCO (6XX)"</formula>
    </cfRule>
    <cfRule type="expression" dxfId="7240" priority="12162">
      <formula>C563= "TRAIL (7XX)"</formula>
    </cfRule>
    <cfRule type="expression" dxfId="7239" priority="12163">
      <formula>C563= "GMZ (8XX)"</formula>
    </cfRule>
    <cfRule type="expression" dxfId="7238" priority="12164">
      <formula>C563= "DUALLY (9XX)"</formula>
    </cfRule>
  </conditionalFormatting>
  <conditionalFormatting sqref="A591:A597">
    <cfRule type="containsBlanks" dxfId="7237" priority="11223">
      <formula>LEN(TRIM(A591))=0</formula>
    </cfRule>
    <cfRule type="expression" dxfId="7236" priority="11226">
      <formula>C591= "STREET (3XX)"</formula>
    </cfRule>
    <cfRule type="expression" dxfId="7235" priority="11227">
      <formula>C591="UTV (4XX)"</formula>
    </cfRule>
    <cfRule type="expression" dxfId="7234" priority="11228">
      <formula>C591= "RACE (1XX)"</formula>
    </cfRule>
    <cfRule type="expression" dxfId="7233" priority="11229">
      <formula>C591= "FORGED (2XX)"</formula>
    </cfRule>
    <cfRule type="expression" dxfId="7232" priority="11230">
      <formula>C591= "RALLY (5XX)"</formula>
    </cfRule>
    <cfRule type="expression" dxfId="7231" priority="11231">
      <formula>C591= "DISCO (6XX)"</formula>
    </cfRule>
    <cfRule type="expression" dxfId="7230" priority="11232">
      <formula>C591= "TRAIL (7XX)"</formula>
    </cfRule>
    <cfRule type="expression" dxfId="7229" priority="11233">
      <formula>C591= "GMZ (8XX)"</formula>
    </cfRule>
    <cfRule type="expression" dxfId="7228" priority="11234">
      <formula>C591= "DUALLY (9XX)"</formula>
    </cfRule>
  </conditionalFormatting>
  <conditionalFormatting sqref="A594:A598">
    <cfRule type="containsBlanks" dxfId="7227" priority="10745">
      <formula>LEN(TRIM(A594))=0</formula>
    </cfRule>
    <cfRule type="expression" dxfId="7226" priority="10746">
      <formula>C594= "STREET (3XX)"</formula>
    </cfRule>
    <cfRule type="expression" dxfId="7225" priority="10747">
      <formula>C594="UTV (4XX)"</formula>
    </cfRule>
    <cfRule type="expression" dxfId="7224" priority="10748">
      <formula>C594= "RACE (1XX)"</formula>
    </cfRule>
    <cfRule type="expression" dxfId="7223" priority="10749">
      <formula>C594= "FORGED (2XX)"</formula>
    </cfRule>
    <cfRule type="expression" dxfId="7222" priority="10750">
      <formula>C594= "RALLY (5XX)"</formula>
    </cfRule>
    <cfRule type="expression" dxfId="7221" priority="10751">
      <formula>C594= "DISCO (6XX)"</formula>
    </cfRule>
    <cfRule type="expression" dxfId="7220" priority="10752">
      <formula>C594= "TRAIL (7XX)"</formula>
    </cfRule>
    <cfRule type="expression" dxfId="7219" priority="10753">
      <formula>C594= "GMZ (8XX)"</formula>
    </cfRule>
    <cfRule type="expression" dxfId="7218" priority="10754">
      <formula>C594= "DUALLY (9XX)"</formula>
    </cfRule>
  </conditionalFormatting>
  <conditionalFormatting sqref="A598">
    <cfRule type="containsBlanks" dxfId="7217" priority="10735">
      <formula>LEN(TRIM(A598))=0</formula>
    </cfRule>
    <cfRule type="expression" dxfId="7216" priority="10737">
      <formula>C598="UTV (4XX)"</formula>
    </cfRule>
    <cfRule type="expression" dxfId="7215" priority="10738">
      <formula>C598= "RACE (1XX)"</formula>
    </cfRule>
    <cfRule type="expression" dxfId="7214" priority="10739">
      <formula>C598= "FORGED (2XX)"</formula>
    </cfRule>
    <cfRule type="expression" dxfId="7213" priority="10740">
      <formula>C598= "RALLY (5XX)"</formula>
    </cfRule>
    <cfRule type="expression" dxfId="7212" priority="10741">
      <formula>C598= "DISCO (6XX)"</formula>
    </cfRule>
    <cfRule type="expression" dxfId="7211" priority="10742">
      <formula>C598= "TRAIL (7XX)"</formula>
    </cfRule>
    <cfRule type="expression" dxfId="7210" priority="10743">
      <formula>C598= "GMZ (8XX)"</formula>
    </cfRule>
    <cfRule type="expression" dxfId="7209" priority="10744">
      <formula>C598= "DUALLY (9XX)"</formula>
    </cfRule>
  </conditionalFormatting>
  <conditionalFormatting sqref="A599:A611">
    <cfRule type="expression" dxfId="7208" priority="10530">
      <formula>C599= "STREET (3XX)"</formula>
    </cfRule>
    <cfRule type="expression" dxfId="7207" priority="10531">
      <formula>C599="UTV (4XX)"</formula>
    </cfRule>
    <cfRule type="expression" dxfId="7206" priority="10532">
      <formula>C599= "RACE (1XX)"</formula>
    </cfRule>
    <cfRule type="expression" dxfId="7205" priority="10533">
      <formula>C599= "FORGED (2XX)"</formula>
    </cfRule>
    <cfRule type="expression" dxfId="7204" priority="10534">
      <formula>C599= "RALLY (5XX)"</formula>
    </cfRule>
    <cfRule type="expression" dxfId="7203" priority="10535">
      <formula>C599= "DISCO (6XX)"</formula>
    </cfRule>
    <cfRule type="expression" dxfId="7202" priority="10536">
      <formula>C599= "TRAIL (7XX)"</formula>
    </cfRule>
    <cfRule type="expression" dxfId="7201" priority="10537">
      <formula>C599= "GMZ (8XX)"</formula>
    </cfRule>
    <cfRule type="expression" dxfId="7200" priority="10538">
      <formula>C599= "DUALLY (9XX)"</formula>
    </cfRule>
  </conditionalFormatting>
  <conditionalFormatting sqref="A606">
    <cfRule type="expression" dxfId="7199" priority="10513">
      <formula>C606="UTV (4XX)"</formula>
    </cfRule>
    <cfRule type="expression" dxfId="7198" priority="10514">
      <formula>C606= "RACE (1XX)"</formula>
    </cfRule>
    <cfRule type="expression" dxfId="7197" priority="10515">
      <formula>C606= "FORGED (2XX)"</formula>
    </cfRule>
    <cfRule type="expression" dxfId="7196" priority="10516">
      <formula>C606= "RALLY (5XX)"</formula>
    </cfRule>
    <cfRule type="expression" dxfId="7195" priority="10517">
      <formula>C606= "DISCO (6XX)"</formula>
    </cfRule>
    <cfRule type="expression" dxfId="7194" priority="10518">
      <formula>C606= "TRAIL (7XX)"</formula>
    </cfRule>
    <cfRule type="expression" dxfId="7193" priority="10519">
      <formula>C606= "GMZ (8XX)"</formula>
    </cfRule>
    <cfRule type="expression" dxfId="7192" priority="10520">
      <formula>C606= "DUALLY (9XX)"</formula>
    </cfRule>
  </conditionalFormatting>
  <conditionalFormatting sqref="A606:A607">
    <cfRule type="expression" dxfId="7191" priority="10488">
      <formula>C606= "STREET (3XX)"</formula>
    </cfRule>
  </conditionalFormatting>
  <conditionalFormatting sqref="A607">
    <cfRule type="containsBlanks" dxfId="7190" priority="10461">
      <formula>LEN(TRIM(A607))=0</formula>
    </cfRule>
    <cfRule type="expression" dxfId="7189" priority="10462">
      <formula>C607= "STREET (3XX)"</formula>
    </cfRule>
    <cfRule type="expression" dxfId="7188" priority="10463">
      <formula>C607="UTV (4XX)"</formula>
    </cfRule>
    <cfRule type="expression" dxfId="7187" priority="10464">
      <formula>C607= "RACE (1XX)"</formula>
    </cfRule>
    <cfRule type="expression" dxfId="7186" priority="10465">
      <formula>C607= "FORGED (2XX)"</formula>
    </cfRule>
    <cfRule type="expression" dxfId="7185" priority="10466">
      <formula>C607= "RALLY (5XX)"</formula>
    </cfRule>
    <cfRule type="expression" dxfId="7184" priority="10467">
      <formula>C607= "DISCO (6XX)"</formula>
    </cfRule>
    <cfRule type="expression" dxfId="7183" priority="10468">
      <formula>C607= "TRAIL (7XX)"</formula>
    </cfRule>
    <cfRule type="expression" dxfId="7182" priority="10469">
      <formula>C607= "GMZ (8XX)"</formula>
    </cfRule>
    <cfRule type="expression" dxfId="7181" priority="10470">
      <formula>C607= "DUALLY (9XX)"</formula>
    </cfRule>
    <cfRule type="expression" dxfId="7180" priority="10471">
      <formula>C607= "STREET (3XX)"</formula>
    </cfRule>
    <cfRule type="expression" dxfId="7179" priority="10472">
      <formula>C607="UTV (4XX)"</formula>
    </cfRule>
    <cfRule type="expression" dxfId="7178" priority="10473">
      <formula>C607= "RACE (1XX)"</formula>
    </cfRule>
    <cfRule type="expression" dxfId="7177" priority="10474">
      <formula>C607= "FORGED (2XX)"</formula>
    </cfRule>
    <cfRule type="expression" dxfId="7176" priority="10475">
      <formula>C607= "RALLY (5XX)"</formula>
    </cfRule>
    <cfRule type="expression" dxfId="7175" priority="10476">
      <formula>C607= "DISCO (6XX)"</formula>
    </cfRule>
    <cfRule type="expression" dxfId="7174" priority="10477">
      <formula>C607= "TRAIL (7XX)"</formula>
    </cfRule>
    <cfRule type="expression" dxfId="7173" priority="10478">
      <formula>C607= "GMZ (8XX)"</formula>
    </cfRule>
    <cfRule type="expression" dxfId="7172" priority="10479">
      <formula>C607= "DUALLY (9XX)"</formula>
    </cfRule>
    <cfRule type="containsBlanks" dxfId="7171" priority="10480">
      <formula>LEN(TRIM(A607))=0</formula>
    </cfRule>
    <cfRule type="expression" dxfId="7170" priority="10481">
      <formula>C607= "TRAIL (7XX)"</formula>
    </cfRule>
    <cfRule type="expression" dxfId="7169" priority="10482">
      <formula>C607= "DISCO (6XX)"</formula>
    </cfRule>
    <cfRule type="expression" dxfId="7168" priority="10483">
      <formula>C607= "RALLY (5XX)"</formula>
    </cfRule>
    <cfRule type="expression" dxfId="7167" priority="10484">
      <formula>C607= "FORGED (2XX)"</formula>
    </cfRule>
    <cfRule type="expression" dxfId="7166" priority="10485">
      <formula>C607= "GMZ (8XX)"</formula>
    </cfRule>
    <cfRule type="expression" dxfId="7165" priority="10486">
      <formula>C607= "RACE (1XX)"</formula>
    </cfRule>
    <cfRule type="expression" dxfId="7164" priority="10487">
      <formula>C607= "UTV (4XX)"</formula>
    </cfRule>
  </conditionalFormatting>
  <conditionalFormatting sqref="A607:A611">
    <cfRule type="expression" dxfId="7163" priority="10214">
      <formula>C607="UTV (4XX)"</formula>
    </cfRule>
    <cfRule type="expression" dxfId="7162" priority="10215">
      <formula>C607= "RACE (1XX)"</formula>
    </cfRule>
    <cfRule type="expression" dxfId="7161" priority="10216">
      <formula>C607= "FORGED (2XX)"</formula>
    </cfRule>
    <cfRule type="expression" dxfId="7160" priority="10217">
      <formula>C607= "RALLY (5XX)"</formula>
    </cfRule>
    <cfRule type="expression" dxfId="7159" priority="10218">
      <formula>C607= "DISCO (6XX)"</formula>
    </cfRule>
    <cfRule type="expression" dxfId="7158" priority="10219">
      <formula>C607= "TRAIL (7XX)"</formula>
    </cfRule>
    <cfRule type="expression" dxfId="7157" priority="10220">
      <formula>C607= "GMZ (8XX)"</formula>
    </cfRule>
    <cfRule type="expression" dxfId="7156" priority="10221">
      <formula>C607= "DUALLY (9XX)"</formula>
    </cfRule>
  </conditionalFormatting>
  <conditionalFormatting sqref="A607:A624">
    <cfRule type="expression" dxfId="7155" priority="10116">
      <formula>C607= "STREET (3XX)"</formula>
    </cfRule>
  </conditionalFormatting>
  <conditionalFormatting sqref="A612:A624">
    <cfRule type="expression" dxfId="7154" priority="9977">
      <formula>C612= "STREET (3XX)"</formula>
    </cfRule>
    <cfRule type="expression" dxfId="7153" priority="10072">
      <formula>C612="UTV (4XX)"</formula>
    </cfRule>
    <cfRule type="expression" dxfId="7152" priority="10073">
      <formula>C612= "RACE (1XX)"</formula>
    </cfRule>
    <cfRule type="expression" dxfId="7151" priority="10074">
      <formula>C612= "FORGED (2XX)"</formula>
    </cfRule>
    <cfRule type="expression" dxfId="7150" priority="10075">
      <formula>C612= "RALLY (5XX)"</formula>
    </cfRule>
    <cfRule type="expression" dxfId="7149" priority="10076">
      <formula>C612= "DISCO (6XX)"</formula>
    </cfRule>
    <cfRule type="expression" dxfId="7148" priority="10077">
      <formula>C612= "TRAIL (7XX)"</formula>
    </cfRule>
    <cfRule type="expression" dxfId="7147" priority="10078">
      <formula>C612= "GMZ (8XX)"</formula>
    </cfRule>
    <cfRule type="expression" dxfId="7146" priority="10079">
      <formula>C612= "DUALLY (9XX)"</formula>
    </cfRule>
    <cfRule type="expression" dxfId="7145" priority="10080">
      <formula>C612= "STREET (3XX)"</formula>
    </cfRule>
    <cfRule type="expression" dxfId="7144" priority="10081">
      <formula>C612="UTV (4XX)"</formula>
    </cfRule>
    <cfRule type="expression" dxfId="7143" priority="10082">
      <formula>C612= "RACE (1XX)"</formula>
    </cfRule>
    <cfRule type="expression" dxfId="7142" priority="10083">
      <formula>C612= "FORGED (2XX)"</formula>
    </cfRule>
    <cfRule type="expression" dxfId="7141" priority="10084">
      <formula>C612= "RALLY (5XX)"</formula>
    </cfRule>
    <cfRule type="expression" dxfId="7140" priority="10085">
      <formula>C612= "DISCO (6XX)"</formula>
    </cfRule>
    <cfRule type="expression" dxfId="7139" priority="10086">
      <formula>C612= "TRAIL (7XX)"</formula>
    </cfRule>
    <cfRule type="expression" dxfId="7138" priority="10087">
      <formula>C612= "GMZ (8XX)"</formula>
    </cfRule>
    <cfRule type="expression" dxfId="7137" priority="10088">
      <formula>C612= "DUALLY (9XX)"</formula>
    </cfRule>
    <cfRule type="containsBlanks" dxfId="7136" priority="10089">
      <formula>LEN(TRIM(A612))=0</formula>
    </cfRule>
    <cfRule type="expression" dxfId="7135" priority="10090">
      <formula>C612= "STREET (3XX)"</formula>
    </cfRule>
    <cfRule type="expression" dxfId="7134" priority="10091">
      <formula>C612="UTV (4XX)"</formula>
    </cfRule>
    <cfRule type="expression" dxfId="7133" priority="10092">
      <formula>C612= "RACE (1XX)"</formula>
    </cfRule>
    <cfRule type="expression" dxfId="7132" priority="10093">
      <formula>C612= "FORGED (2XX)"</formula>
    </cfRule>
    <cfRule type="expression" dxfId="7131" priority="10094">
      <formula>C612= "RALLY (5XX)"</formula>
    </cfRule>
    <cfRule type="expression" dxfId="7130" priority="10095">
      <formula>C612= "DISCO (6XX)"</formula>
    </cfRule>
    <cfRule type="expression" dxfId="7129" priority="10096">
      <formula>C612= "TRAIL (7XX)"</formula>
    </cfRule>
    <cfRule type="expression" dxfId="7128" priority="10097">
      <formula>C612= "GMZ (8XX)"</formula>
    </cfRule>
    <cfRule type="expression" dxfId="7127" priority="10098">
      <formula>C612= "DUALLY (9XX)"</formula>
    </cfRule>
    <cfRule type="expression" dxfId="7126" priority="10099">
      <formula>C612= "STREET (3XX)"</formula>
    </cfRule>
    <cfRule type="expression" dxfId="7125" priority="10100">
      <formula>C612="UTV (4XX)"</formula>
    </cfRule>
    <cfRule type="expression" dxfId="7124" priority="10101">
      <formula>C612= "RACE (1XX)"</formula>
    </cfRule>
    <cfRule type="expression" dxfId="7123" priority="10102">
      <formula>C612= "FORGED (2XX)"</formula>
    </cfRule>
    <cfRule type="expression" dxfId="7122" priority="10103">
      <formula>C612= "RALLY (5XX)"</formula>
    </cfRule>
    <cfRule type="expression" dxfId="7121" priority="10104">
      <formula>C612= "DISCO (6XX)"</formula>
    </cfRule>
    <cfRule type="expression" dxfId="7120" priority="10105">
      <formula>C612= "TRAIL (7XX)"</formula>
    </cfRule>
    <cfRule type="expression" dxfId="7119" priority="10106">
      <formula>C612= "GMZ (8XX)"</formula>
    </cfRule>
    <cfRule type="expression" dxfId="7118" priority="10107">
      <formula>C612= "DUALLY (9XX)"</formula>
    </cfRule>
    <cfRule type="containsBlanks" dxfId="7117" priority="10108">
      <formula>LEN(TRIM(A612))=0</formula>
    </cfRule>
    <cfRule type="expression" dxfId="7116" priority="10109">
      <formula>C612= "TRAIL (7XX)"</formula>
    </cfRule>
    <cfRule type="expression" dxfId="7115" priority="10110">
      <formula>C612= "DISCO (6XX)"</formula>
    </cfRule>
    <cfRule type="expression" dxfId="7114" priority="10111">
      <formula>C612= "RALLY (5XX)"</formula>
    </cfRule>
    <cfRule type="expression" dxfId="7113" priority="10112">
      <formula>C612= "FORGED (2XX)"</formula>
    </cfRule>
    <cfRule type="expression" dxfId="7112" priority="10113">
      <formula>C612= "GMZ (8XX)"</formula>
    </cfRule>
    <cfRule type="expression" dxfId="7111" priority="10114">
      <formula>C612= "RACE (1XX)"</formula>
    </cfRule>
    <cfRule type="expression" dxfId="7110" priority="10115">
      <formula>C612= "UTV (4XX)"</formula>
    </cfRule>
  </conditionalFormatting>
  <conditionalFormatting sqref="A613:A620">
    <cfRule type="expression" dxfId="7109" priority="9932">
      <formula>C613= "STREET (3XX)"</formula>
    </cfRule>
    <cfRule type="expression" dxfId="7108" priority="9933">
      <formula>C613="UTV (4XX)"</formula>
    </cfRule>
    <cfRule type="expression" dxfId="7107" priority="9934">
      <formula>C613= "RACE (1XX)"</formula>
    </cfRule>
    <cfRule type="expression" dxfId="7106" priority="9935">
      <formula>C613= "FORGED (2XX)"</formula>
    </cfRule>
    <cfRule type="expression" dxfId="7105" priority="9936">
      <formula>C613= "RALLY (5XX)"</formula>
    </cfRule>
    <cfRule type="expression" dxfId="7104" priority="9937">
      <formula>C613= "DISCO (6XX)"</formula>
    </cfRule>
    <cfRule type="expression" dxfId="7103" priority="9938">
      <formula>C613= "TRAIL (7XX)"</formula>
    </cfRule>
    <cfRule type="expression" dxfId="7102" priority="9939">
      <formula>C613= "GMZ (8XX)"</formula>
    </cfRule>
    <cfRule type="expression" dxfId="7101" priority="9940">
      <formula>C613= "DUALLY (9XX)"</formula>
    </cfRule>
    <cfRule type="expression" dxfId="7100" priority="9941">
      <formula>C613= "STREET (3XX)"</formula>
    </cfRule>
    <cfRule type="expression" dxfId="7099" priority="9942">
      <formula>C613="UTV (4XX)"</formula>
    </cfRule>
    <cfRule type="expression" dxfId="7098" priority="9943">
      <formula>C613= "RACE (1XX)"</formula>
    </cfRule>
    <cfRule type="expression" dxfId="7097" priority="9944">
      <formula>C613= "FORGED (2XX)"</formula>
    </cfRule>
    <cfRule type="expression" dxfId="7096" priority="9945">
      <formula>C613= "RALLY (5XX)"</formula>
    </cfRule>
    <cfRule type="expression" dxfId="7095" priority="9946">
      <formula>C613= "DISCO (6XX)"</formula>
    </cfRule>
    <cfRule type="expression" dxfId="7094" priority="9947">
      <formula>C613= "TRAIL (7XX)"</formula>
    </cfRule>
    <cfRule type="expression" dxfId="7093" priority="9948">
      <formula>C613= "GMZ (8XX)"</formula>
    </cfRule>
    <cfRule type="expression" dxfId="7092" priority="9949">
      <formula>C613= "DUALLY (9XX)"</formula>
    </cfRule>
    <cfRule type="containsBlanks" dxfId="7091" priority="9950">
      <formula>LEN(TRIM(A613))=0</formula>
    </cfRule>
    <cfRule type="expression" dxfId="7090" priority="9951">
      <formula>C613= "STREET (3XX)"</formula>
    </cfRule>
    <cfRule type="expression" dxfId="7089" priority="9952">
      <formula>C613="UTV (4XX)"</formula>
    </cfRule>
    <cfRule type="expression" dxfId="7088" priority="9953">
      <formula>C613= "RACE (1XX)"</formula>
    </cfRule>
    <cfRule type="expression" dxfId="7087" priority="9954">
      <formula>C613= "FORGED (2XX)"</formula>
    </cfRule>
    <cfRule type="expression" dxfId="7086" priority="9955">
      <formula>C613= "RALLY (5XX)"</formula>
    </cfRule>
    <cfRule type="expression" dxfId="7085" priority="9956">
      <formula>C613= "DISCO (6XX)"</formula>
    </cfRule>
    <cfRule type="expression" dxfId="7084" priority="9957">
      <formula>C613= "TRAIL (7XX)"</formula>
    </cfRule>
    <cfRule type="expression" dxfId="7083" priority="9958">
      <formula>C613= "GMZ (8XX)"</formula>
    </cfRule>
    <cfRule type="expression" dxfId="7082" priority="9959">
      <formula>C613= "DUALLY (9XX)"</formula>
    </cfRule>
    <cfRule type="expression" dxfId="7081" priority="9960">
      <formula>C613= "STREET (3XX)"</formula>
    </cfRule>
    <cfRule type="expression" dxfId="7080" priority="9961">
      <formula>C613="UTV (4XX)"</formula>
    </cfRule>
    <cfRule type="expression" dxfId="7079" priority="9962">
      <formula>C613= "RACE (1XX)"</formula>
    </cfRule>
    <cfRule type="expression" dxfId="7078" priority="9963">
      <formula>C613= "FORGED (2XX)"</formula>
    </cfRule>
    <cfRule type="expression" dxfId="7077" priority="9964">
      <formula>C613= "RALLY (5XX)"</formula>
    </cfRule>
    <cfRule type="expression" dxfId="7076" priority="9965">
      <formula>C613= "DISCO (6XX)"</formula>
    </cfRule>
    <cfRule type="expression" dxfId="7075" priority="9966">
      <formula>C613= "TRAIL (7XX)"</formula>
    </cfRule>
    <cfRule type="expression" dxfId="7074" priority="9967">
      <formula>C613= "GMZ (8XX)"</formula>
    </cfRule>
    <cfRule type="expression" dxfId="7073" priority="9968">
      <formula>C613= "DUALLY (9XX)"</formula>
    </cfRule>
    <cfRule type="containsBlanks" dxfId="7072" priority="9969">
      <formula>LEN(TRIM(A613))=0</formula>
    </cfRule>
    <cfRule type="expression" dxfId="7071" priority="9970">
      <formula>C613= "TRAIL (7XX)"</formula>
    </cfRule>
    <cfRule type="expression" dxfId="7070" priority="9971">
      <formula>C613= "DISCO (6XX)"</formula>
    </cfRule>
    <cfRule type="expression" dxfId="7069" priority="9972">
      <formula>C613= "RALLY (5XX)"</formula>
    </cfRule>
    <cfRule type="expression" dxfId="7068" priority="9973">
      <formula>C613= "FORGED (2XX)"</formula>
    </cfRule>
    <cfRule type="expression" dxfId="7067" priority="9974">
      <formula>C613= "GMZ (8XX)"</formula>
    </cfRule>
    <cfRule type="expression" dxfId="7066" priority="9975">
      <formula>C613= "RACE (1XX)"</formula>
    </cfRule>
    <cfRule type="expression" dxfId="7065" priority="9976">
      <formula>C613= "UTV (4XX)"</formula>
    </cfRule>
  </conditionalFormatting>
  <conditionalFormatting sqref="A614:A620">
    <cfRule type="expression" dxfId="7064" priority="9917">
      <formula>C614= "STREET (3XX)"</formula>
    </cfRule>
    <cfRule type="expression" dxfId="7063" priority="9918">
      <formula>C614="UTV (4XX)"</formula>
    </cfRule>
    <cfRule type="expression" dxfId="7062" priority="9919">
      <formula>C614= "RACE (1XX)"</formula>
    </cfRule>
    <cfRule type="expression" dxfId="7061" priority="9920">
      <formula>C614= "FORGED (2XX)"</formula>
    </cfRule>
    <cfRule type="expression" dxfId="7060" priority="9921">
      <formula>C614= "RALLY (5XX)"</formula>
    </cfRule>
    <cfRule type="expression" dxfId="7059" priority="9922">
      <formula>C614= "DISCO (6XX)"</formula>
    </cfRule>
    <cfRule type="expression" dxfId="7058" priority="9923">
      <formula>C614= "TRAIL (7XX)"</formula>
    </cfRule>
    <cfRule type="expression" dxfId="7057" priority="9924">
      <formula>C614= "GMZ (8XX)"</formula>
    </cfRule>
    <cfRule type="expression" dxfId="7056" priority="9925">
      <formula>C614= "DUALLY (9XX)"</formula>
    </cfRule>
  </conditionalFormatting>
  <conditionalFormatting sqref="A615:A620">
    <cfRule type="expression" dxfId="7055" priority="9813">
      <formula>C615= "STREET (3XX)"</formula>
    </cfRule>
    <cfRule type="expression" dxfId="7054" priority="9814">
      <formula>C615="UTV (4XX)"</formula>
    </cfRule>
    <cfRule type="expression" dxfId="7053" priority="9815">
      <formula>C615= "RACE (1XX)"</formula>
    </cfRule>
    <cfRule type="expression" dxfId="7052" priority="9816">
      <formula>C615= "FORGED (2XX)"</formula>
    </cfRule>
    <cfRule type="expression" dxfId="7051" priority="9817">
      <formula>C615= "RALLY (5XX)"</formula>
    </cfRule>
    <cfRule type="expression" dxfId="7050" priority="9818">
      <formula>C615= "DISCO (6XX)"</formula>
    </cfRule>
    <cfRule type="expression" dxfId="7049" priority="9819">
      <formula>C615= "TRAIL (7XX)"</formula>
    </cfRule>
    <cfRule type="expression" dxfId="7048" priority="9820">
      <formula>C615= "GMZ (8XX)"</formula>
    </cfRule>
    <cfRule type="expression" dxfId="7047" priority="9821">
      <formula>C615= "DUALLY (9XX)"</formula>
    </cfRule>
  </conditionalFormatting>
  <conditionalFormatting sqref="A620:A624">
    <cfRule type="expression" dxfId="7046" priority="9727">
      <formula>C620="UTV (4XX)"</formula>
    </cfRule>
    <cfRule type="expression" dxfId="7045" priority="9728">
      <formula>C620= "RACE (1XX)"</formula>
    </cfRule>
    <cfRule type="expression" dxfId="7044" priority="9729">
      <formula>C620= "FORGED (2XX)"</formula>
    </cfRule>
    <cfRule type="expression" dxfId="7043" priority="9730">
      <formula>C620= "RALLY (5XX)"</formula>
    </cfRule>
    <cfRule type="expression" dxfId="7042" priority="9731">
      <formula>C620= "DISCO (6XX)"</formula>
    </cfRule>
    <cfRule type="expression" dxfId="7041" priority="9732">
      <formula>C620= "TRAIL (7XX)"</formula>
    </cfRule>
    <cfRule type="expression" dxfId="7040" priority="9733">
      <formula>C620= "GMZ (8XX)"</formula>
    </cfRule>
    <cfRule type="expression" dxfId="7039" priority="9734">
      <formula>C620= "DUALLY (9XX)"</formula>
    </cfRule>
  </conditionalFormatting>
  <conditionalFormatting sqref="A620:A625">
    <cfRule type="expression" dxfId="7038" priority="9528">
      <formula>C620= "STREET (3XX)"</formula>
    </cfRule>
  </conditionalFormatting>
  <conditionalFormatting sqref="A625">
    <cfRule type="expression" dxfId="7037" priority="9457">
      <formula>C625="UTV (4XX)"</formula>
    </cfRule>
    <cfRule type="expression" dxfId="7036" priority="9458">
      <formula>C625= "RACE (1XX)"</formula>
    </cfRule>
    <cfRule type="expression" dxfId="7035" priority="9459">
      <formula>C625= "FORGED (2XX)"</formula>
    </cfRule>
    <cfRule type="expression" dxfId="7034" priority="9460">
      <formula>C625= "RALLY (5XX)"</formula>
    </cfRule>
    <cfRule type="expression" dxfId="7033" priority="9461">
      <formula>C625= "DISCO (6XX)"</formula>
    </cfRule>
    <cfRule type="expression" dxfId="7032" priority="9462">
      <formula>C625= "TRAIL (7XX)"</formula>
    </cfRule>
    <cfRule type="expression" dxfId="7031" priority="9463">
      <formula>C625= "GMZ (8XX)"</formula>
    </cfRule>
    <cfRule type="expression" dxfId="7030" priority="9464">
      <formula>C625= "DUALLY (9XX)"</formula>
    </cfRule>
    <cfRule type="expression" dxfId="7029" priority="9465">
      <formula>C625= "STREET (3XX)"</formula>
    </cfRule>
    <cfRule type="expression" dxfId="7028" priority="9466">
      <formula>C625="UTV (4XX)"</formula>
    </cfRule>
    <cfRule type="expression" dxfId="7027" priority="9467">
      <formula>C625= "RACE (1XX)"</formula>
    </cfRule>
    <cfRule type="expression" dxfId="7026" priority="9468">
      <formula>C625= "FORGED (2XX)"</formula>
    </cfRule>
    <cfRule type="expression" dxfId="7025" priority="9469">
      <formula>C625= "RALLY (5XX)"</formula>
    </cfRule>
    <cfRule type="expression" dxfId="7024" priority="9470">
      <formula>C625= "DISCO (6XX)"</formula>
    </cfRule>
    <cfRule type="expression" dxfId="7023" priority="9471">
      <formula>C625= "TRAIL (7XX)"</formula>
    </cfRule>
    <cfRule type="expression" dxfId="7022" priority="9472">
      <formula>C625= "GMZ (8XX)"</formula>
    </cfRule>
    <cfRule type="expression" dxfId="7021" priority="9473">
      <formula>C625= "DUALLY (9XX)"</formula>
    </cfRule>
    <cfRule type="expression" dxfId="7020" priority="9474">
      <formula>C625= "STREET (3XX)"</formula>
    </cfRule>
    <cfRule type="expression" dxfId="7019" priority="9475">
      <formula>C625="UTV (4XX)"</formula>
    </cfRule>
    <cfRule type="expression" dxfId="7018" priority="9476">
      <formula>C625= "RACE (1XX)"</formula>
    </cfRule>
    <cfRule type="expression" dxfId="7017" priority="9477">
      <formula>C625= "FORGED (2XX)"</formula>
    </cfRule>
    <cfRule type="expression" dxfId="7016" priority="9478">
      <formula>C625= "RALLY (5XX)"</formula>
    </cfRule>
    <cfRule type="expression" dxfId="7015" priority="9479">
      <formula>C625= "DISCO (6XX)"</formula>
    </cfRule>
    <cfRule type="expression" dxfId="7014" priority="9480">
      <formula>C625= "TRAIL (7XX)"</formula>
    </cfRule>
    <cfRule type="expression" dxfId="7013" priority="9481">
      <formula>C625= "GMZ (8XX)"</formula>
    </cfRule>
    <cfRule type="expression" dxfId="7012" priority="9482">
      <formula>C625= "DUALLY (9XX)"</formula>
    </cfRule>
    <cfRule type="containsBlanks" dxfId="7011" priority="9483">
      <formula>LEN(TRIM(A625))=0</formula>
    </cfRule>
    <cfRule type="expression" dxfId="7010" priority="9484">
      <formula>C625= "STREET (3XX)"</formula>
    </cfRule>
    <cfRule type="expression" dxfId="7009" priority="9485">
      <formula>C625="UTV (4XX)"</formula>
    </cfRule>
    <cfRule type="expression" dxfId="7008" priority="9486">
      <formula>C625= "RACE (1XX)"</formula>
    </cfRule>
    <cfRule type="expression" dxfId="7007" priority="9487">
      <formula>C625= "FORGED (2XX)"</formula>
    </cfRule>
    <cfRule type="expression" dxfId="7006" priority="9488">
      <formula>C625= "RALLY (5XX)"</formula>
    </cfRule>
    <cfRule type="expression" dxfId="7005" priority="9489">
      <formula>C625= "DISCO (6XX)"</formula>
    </cfRule>
    <cfRule type="expression" dxfId="7004" priority="9490">
      <formula>C625= "TRAIL (7XX)"</formula>
    </cfRule>
    <cfRule type="expression" dxfId="7003" priority="9491">
      <formula>C625= "GMZ (8XX)"</formula>
    </cfRule>
    <cfRule type="expression" dxfId="7002" priority="9492">
      <formula>C625= "DUALLY (9XX)"</formula>
    </cfRule>
    <cfRule type="expression" dxfId="7001" priority="9493">
      <formula>C625= "STREET (3XX)"</formula>
    </cfRule>
    <cfRule type="expression" dxfId="7000" priority="9494">
      <formula>C625="UTV (4XX)"</formula>
    </cfRule>
    <cfRule type="expression" dxfId="6999" priority="9495">
      <formula>C625= "RACE (1XX)"</formula>
    </cfRule>
    <cfRule type="expression" dxfId="6998" priority="9496">
      <formula>C625= "FORGED (2XX)"</formula>
    </cfRule>
    <cfRule type="expression" dxfId="6997" priority="9497">
      <formula>C625= "RALLY (5XX)"</formula>
    </cfRule>
    <cfRule type="expression" dxfId="6996" priority="9498">
      <formula>C625= "DISCO (6XX)"</formula>
    </cfRule>
    <cfRule type="expression" dxfId="6995" priority="9499">
      <formula>C625= "TRAIL (7XX)"</formula>
    </cfRule>
    <cfRule type="expression" dxfId="6994" priority="9500">
      <formula>C625= "GMZ (8XX)"</formula>
    </cfRule>
    <cfRule type="expression" dxfId="6993" priority="9501">
      <formula>C625= "DUALLY (9XX)"</formula>
    </cfRule>
    <cfRule type="containsBlanks" dxfId="6992" priority="9502">
      <formula>LEN(TRIM(A625))=0</formula>
    </cfRule>
    <cfRule type="expression" dxfId="6991" priority="9503">
      <formula>C625= "TRAIL (7XX)"</formula>
    </cfRule>
    <cfRule type="expression" dxfId="6990" priority="9504">
      <formula>C625= "DISCO (6XX)"</formula>
    </cfRule>
    <cfRule type="expression" dxfId="6989" priority="9505">
      <formula>C625= "RALLY (5XX)"</formula>
    </cfRule>
    <cfRule type="expression" dxfId="6988" priority="9506">
      <formula>C625= "FORGED (2XX)"</formula>
    </cfRule>
    <cfRule type="expression" dxfId="6987" priority="9507">
      <formula>C625= "GMZ (8XX)"</formula>
    </cfRule>
    <cfRule type="expression" dxfId="6986" priority="9508">
      <formula>C625= "RACE (1XX)"</formula>
    </cfRule>
    <cfRule type="expression" dxfId="6985" priority="9509">
      <formula>C625= "UTV (4XX)"</formula>
    </cfRule>
    <cfRule type="expression" dxfId="6984" priority="9510">
      <formula>C625= "STREET (3XX)"</formula>
    </cfRule>
    <cfRule type="expression" dxfId="6983" priority="9512">
      <formula>C625="UTV (4XX)"</formula>
    </cfRule>
    <cfRule type="expression" dxfId="6982" priority="9513">
      <formula>C625= "RACE (1XX)"</formula>
    </cfRule>
    <cfRule type="expression" dxfId="6981" priority="9514">
      <formula>C625= "FORGED (2XX)"</formula>
    </cfRule>
    <cfRule type="expression" dxfId="6980" priority="9515">
      <formula>C625= "RALLY (5XX)"</formula>
    </cfRule>
    <cfRule type="expression" dxfId="6979" priority="9516">
      <formula>C625= "DISCO (6XX)"</formula>
    </cfRule>
    <cfRule type="expression" dxfId="6978" priority="9517">
      <formula>C625= "TRAIL (7XX)"</formula>
    </cfRule>
    <cfRule type="expression" dxfId="6977" priority="9518">
      <formula>C625= "GMZ (8XX)"</formula>
    </cfRule>
    <cfRule type="expression" dxfId="6976" priority="9519">
      <formula>C625= "DUALLY (9XX)"</formula>
    </cfRule>
    <cfRule type="containsBlanks" dxfId="6975" priority="9520">
      <formula>LEN(TRIM(A625))=0</formula>
    </cfRule>
    <cfRule type="expression" dxfId="6974" priority="9521">
      <formula>C625= "TRAIL (7XX)"</formula>
    </cfRule>
    <cfRule type="expression" dxfId="6973" priority="9522">
      <formula>C625= "DISCO (6XX)"</formula>
    </cfRule>
    <cfRule type="expression" dxfId="6972" priority="9523">
      <formula>C625= "RALLY (5XX)"</formula>
    </cfRule>
    <cfRule type="expression" dxfId="6971" priority="9524">
      <formula>C625= "FORGED (2XX)"</formula>
    </cfRule>
    <cfRule type="expression" dxfId="6970" priority="9525">
      <formula>C625= "GMZ (8XX)"</formula>
    </cfRule>
    <cfRule type="expression" dxfId="6969" priority="9526">
      <formula>C625= "RACE (1XX)"</formula>
    </cfRule>
    <cfRule type="expression" dxfId="6968" priority="9527">
      <formula>C625= "UTV (4XX)"</formula>
    </cfRule>
  </conditionalFormatting>
  <conditionalFormatting sqref="A625:A685">
    <cfRule type="expression" dxfId="6967" priority="9343">
      <formula>C625= "STREET (3XX)"</formula>
    </cfRule>
  </conditionalFormatting>
  <conditionalFormatting sqref="A626:A685">
    <cfRule type="expression" dxfId="6966" priority="9271">
      <formula>C626= "STREET (3XX)"</formula>
    </cfRule>
    <cfRule type="expression" dxfId="6965" priority="9272">
      <formula>C626="UTV (4XX)"</formula>
    </cfRule>
    <cfRule type="expression" dxfId="6964" priority="9273">
      <formula>C626= "RACE (1XX)"</formula>
    </cfRule>
    <cfRule type="expression" dxfId="6963" priority="9274">
      <formula>C626= "FORGED (2XX)"</formula>
    </cfRule>
    <cfRule type="expression" dxfId="6962" priority="9275">
      <formula>C626= "RALLY (5XX)"</formula>
    </cfRule>
    <cfRule type="expression" dxfId="6961" priority="9276">
      <formula>C626= "DISCO (6XX)"</formula>
    </cfRule>
    <cfRule type="expression" dxfId="6960" priority="9277">
      <formula>C626= "TRAIL (7XX)"</formula>
    </cfRule>
    <cfRule type="expression" dxfId="6959" priority="9278">
      <formula>C626= "GMZ (8XX)"</formula>
    </cfRule>
    <cfRule type="expression" dxfId="6958" priority="9279">
      <formula>C626= "DUALLY (9XX)"</formula>
    </cfRule>
    <cfRule type="expression" dxfId="6957" priority="9280">
      <formula>C626= "STREET (3XX)"</formula>
    </cfRule>
    <cfRule type="expression" dxfId="6956" priority="9281">
      <formula>C626="UTV (4XX)"</formula>
    </cfRule>
    <cfRule type="expression" dxfId="6955" priority="9282">
      <formula>C626= "RACE (1XX)"</formula>
    </cfRule>
    <cfRule type="expression" dxfId="6954" priority="9283">
      <formula>C626= "FORGED (2XX)"</formula>
    </cfRule>
    <cfRule type="expression" dxfId="6953" priority="9284">
      <formula>C626= "RALLY (5XX)"</formula>
    </cfRule>
    <cfRule type="expression" dxfId="6952" priority="9285">
      <formula>C626= "DISCO (6XX)"</formula>
    </cfRule>
    <cfRule type="expression" dxfId="6951" priority="9286">
      <formula>C626= "TRAIL (7XX)"</formula>
    </cfRule>
    <cfRule type="expression" dxfId="6950" priority="9287">
      <formula>C626= "GMZ (8XX)"</formula>
    </cfRule>
    <cfRule type="expression" dxfId="6949" priority="9288">
      <formula>C626= "DUALLY (9XX)"</formula>
    </cfRule>
    <cfRule type="expression" dxfId="6948" priority="9289">
      <formula>C626= "STREET (3XX)"</formula>
    </cfRule>
    <cfRule type="expression" dxfId="6947" priority="9290">
      <formula>C626="UTV (4XX)"</formula>
    </cfRule>
    <cfRule type="expression" dxfId="6946" priority="9291">
      <formula>C626= "RACE (1XX)"</formula>
    </cfRule>
    <cfRule type="expression" dxfId="6945" priority="9292">
      <formula>C626= "FORGED (2XX)"</formula>
    </cfRule>
    <cfRule type="expression" dxfId="6944" priority="9293">
      <formula>C626= "RALLY (5XX)"</formula>
    </cfRule>
    <cfRule type="expression" dxfId="6943" priority="9294">
      <formula>C626= "DISCO (6XX)"</formula>
    </cfRule>
    <cfRule type="expression" dxfId="6942" priority="9295">
      <formula>C626= "TRAIL (7XX)"</formula>
    </cfRule>
    <cfRule type="expression" dxfId="6941" priority="9296">
      <formula>C626= "GMZ (8XX)"</formula>
    </cfRule>
    <cfRule type="expression" dxfId="6940" priority="9297">
      <formula>C626= "DUALLY (9XX)"</formula>
    </cfRule>
    <cfRule type="containsBlanks" dxfId="6939" priority="9298">
      <formula>LEN(TRIM(A626))=0</formula>
    </cfRule>
    <cfRule type="expression" dxfId="6938" priority="9299">
      <formula>C626= "STREET (3XX)"</formula>
    </cfRule>
    <cfRule type="expression" dxfId="6937" priority="9300">
      <formula>C626="UTV (4XX)"</formula>
    </cfRule>
    <cfRule type="expression" dxfId="6936" priority="9301">
      <formula>C626= "RACE (1XX)"</formula>
    </cfRule>
    <cfRule type="expression" dxfId="6935" priority="9302">
      <formula>C626= "FORGED (2XX)"</formula>
    </cfRule>
    <cfRule type="expression" dxfId="6934" priority="9303">
      <formula>C626= "RALLY (5XX)"</formula>
    </cfRule>
    <cfRule type="expression" dxfId="6933" priority="9304">
      <formula>C626= "DISCO (6XX)"</formula>
    </cfRule>
    <cfRule type="expression" dxfId="6932" priority="9305">
      <formula>C626= "TRAIL (7XX)"</formula>
    </cfRule>
    <cfRule type="expression" dxfId="6931" priority="9306">
      <formula>C626= "GMZ (8XX)"</formula>
    </cfRule>
    <cfRule type="expression" dxfId="6930" priority="9307">
      <formula>C626= "DUALLY (9XX)"</formula>
    </cfRule>
    <cfRule type="expression" dxfId="6929" priority="9308">
      <formula>C626= "STREET (3XX)"</formula>
    </cfRule>
    <cfRule type="expression" dxfId="6928" priority="9309">
      <formula>C626="UTV (4XX)"</formula>
    </cfRule>
    <cfRule type="expression" dxfId="6927" priority="9310">
      <formula>C626= "RACE (1XX)"</formula>
    </cfRule>
    <cfRule type="expression" dxfId="6926" priority="9311">
      <formula>C626= "FORGED (2XX)"</formula>
    </cfRule>
    <cfRule type="expression" dxfId="6925" priority="9312">
      <formula>C626= "RALLY (5XX)"</formula>
    </cfRule>
    <cfRule type="expression" dxfId="6924" priority="9313">
      <formula>C626= "DISCO (6XX)"</formula>
    </cfRule>
    <cfRule type="expression" dxfId="6923" priority="9314">
      <formula>C626= "TRAIL (7XX)"</formula>
    </cfRule>
    <cfRule type="expression" dxfId="6922" priority="9315">
      <formula>C626= "GMZ (8XX)"</formula>
    </cfRule>
    <cfRule type="expression" dxfId="6921" priority="9316">
      <formula>C626= "DUALLY (9XX)"</formula>
    </cfRule>
    <cfRule type="containsBlanks" dxfId="6920" priority="9317">
      <formula>LEN(TRIM(A626))=0</formula>
    </cfRule>
    <cfRule type="expression" dxfId="6919" priority="9318">
      <formula>C626= "TRAIL (7XX)"</formula>
    </cfRule>
    <cfRule type="expression" dxfId="6918" priority="9319">
      <formula>C626= "DISCO (6XX)"</formula>
    </cfRule>
    <cfRule type="expression" dxfId="6917" priority="9320">
      <formula>C626= "RALLY (5XX)"</formula>
    </cfRule>
    <cfRule type="expression" dxfId="6916" priority="9321">
      <formula>C626= "FORGED (2XX)"</formula>
    </cfRule>
    <cfRule type="expression" dxfId="6915" priority="9322">
      <formula>C626= "GMZ (8XX)"</formula>
    </cfRule>
    <cfRule type="expression" dxfId="6914" priority="9323">
      <formula>C626= "RACE (1XX)"</formula>
    </cfRule>
    <cfRule type="expression" dxfId="6913" priority="9324">
      <formula>C626= "UTV (4XX)"</formula>
    </cfRule>
    <cfRule type="expression" dxfId="6912" priority="9325">
      <formula>C626= "STREET (3XX)"</formula>
    </cfRule>
    <cfRule type="expression" dxfId="6911" priority="9327">
      <formula>C626="UTV (4XX)"</formula>
    </cfRule>
    <cfRule type="expression" dxfId="6910" priority="9328">
      <formula>C626= "RACE (1XX)"</formula>
    </cfRule>
    <cfRule type="expression" dxfId="6909" priority="9329">
      <formula>C626= "FORGED (2XX)"</formula>
    </cfRule>
    <cfRule type="expression" dxfId="6908" priority="9330">
      <formula>C626= "RALLY (5XX)"</formula>
    </cfRule>
    <cfRule type="expression" dxfId="6907" priority="9331">
      <formula>C626= "DISCO (6XX)"</formula>
    </cfRule>
    <cfRule type="expression" dxfId="6906" priority="9332">
      <formula>C626= "TRAIL (7XX)"</formula>
    </cfRule>
    <cfRule type="expression" dxfId="6905" priority="9333">
      <formula>C626= "GMZ (8XX)"</formula>
    </cfRule>
    <cfRule type="expression" dxfId="6904" priority="9334">
      <formula>C626= "DUALLY (9XX)"</formula>
    </cfRule>
    <cfRule type="containsBlanks" dxfId="6903" priority="9335">
      <formula>LEN(TRIM(A626))=0</formula>
    </cfRule>
    <cfRule type="expression" dxfId="6902" priority="9336">
      <formula>C626= "TRAIL (7XX)"</formula>
    </cfRule>
    <cfRule type="expression" dxfId="6901" priority="9337">
      <formula>C626= "DISCO (6XX)"</formula>
    </cfRule>
    <cfRule type="expression" dxfId="6900" priority="9338">
      <formula>C626= "RALLY (5XX)"</formula>
    </cfRule>
    <cfRule type="expression" dxfId="6899" priority="9339">
      <formula>C626= "FORGED (2XX)"</formula>
    </cfRule>
    <cfRule type="expression" dxfId="6898" priority="9340">
      <formula>C626= "GMZ (8XX)"</formula>
    </cfRule>
    <cfRule type="expression" dxfId="6897" priority="9341">
      <formula>C626= "RACE (1XX)"</formula>
    </cfRule>
    <cfRule type="expression" dxfId="6896" priority="9342">
      <formula>C626= "UTV (4XX)"</formula>
    </cfRule>
  </conditionalFormatting>
  <conditionalFormatting sqref="A627:A685">
    <cfRule type="expression" dxfId="6895" priority="8697">
      <formula>C627="UTV (4XX)"</formula>
    </cfRule>
    <cfRule type="expression" dxfId="6894" priority="8698">
      <formula>C627= "RACE (1XX)"</formula>
    </cfRule>
    <cfRule type="expression" dxfId="6893" priority="8699">
      <formula>C627= "FORGED (2XX)"</formula>
    </cfRule>
    <cfRule type="expression" dxfId="6892" priority="8700">
      <formula>C627= "RALLY (5XX)"</formula>
    </cfRule>
    <cfRule type="expression" dxfId="6891" priority="8701">
      <formula>C627= "DISCO (6XX)"</formula>
    </cfRule>
    <cfRule type="expression" dxfId="6890" priority="8702">
      <formula>C627= "TRAIL (7XX)"</formula>
    </cfRule>
    <cfRule type="expression" dxfId="6889" priority="8703">
      <formula>C627= "GMZ (8XX)"</formula>
    </cfRule>
    <cfRule type="expression" dxfId="6888" priority="8704">
      <formula>C627= "DUALLY (9XX)"</formula>
    </cfRule>
  </conditionalFormatting>
  <conditionalFormatting sqref="A687:A705 A707:A797">
    <cfRule type="expression" dxfId="6887" priority="8632">
      <formula>C687= "STREET (3XX)"</formula>
    </cfRule>
    <cfRule type="expression" dxfId="6886" priority="8633">
      <formula>C687="UTV (4XX)"</formula>
    </cfRule>
    <cfRule type="expression" dxfId="6885" priority="8634">
      <formula>C687= "RACE (1XX)"</formula>
    </cfRule>
    <cfRule type="expression" dxfId="6884" priority="8635">
      <formula>C687= "FORGED (2XX)"</formula>
    </cfRule>
    <cfRule type="expression" dxfId="6883" priority="8636">
      <formula>C687= "RALLY (5XX)"</formula>
    </cfRule>
    <cfRule type="expression" dxfId="6882" priority="8637">
      <formula>C687= "DISCO (6XX)"</formula>
    </cfRule>
    <cfRule type="expression" dxfId="6881" priority="8638">
      <formula>C687= "TRAIL (7XX)"</formula>
    </cfRule>
    <cfRule type="expression" dxfId="6880" priority="8639">
      <formula>C687= "GMZ (8XX)"</formula>
    </cfRule>
    <cfRule type="expression" dxfId="6879" priority="8640">
      <formula>C687= "DUALLY (9XX)"</formula>
    </cfRule>
    <cfRule type="containsBlanks" dxfId="6878" priority="8641">
      <formula>LEN(TRIM(A687))=0</formula>
    </cfRule>
    <cfRule type="expression" dxfId="6877" priority="8642">
      <formula>C687= "TRAIL (7XX)"</formula>
    </cfRule>
    <cfRule type="expression" dxfId="6876" priority="8643">
      <formula>C687= "DISCO (6XX)"</formula>
    </cfRule>
    <cfRule type="expression" dxfId="6875" priority="8644">
      <formula>C687= "RALLY (5XX)"</formula>
    </cfRule>
    <cfRule type="expression" dxfId="6874" priority="8645">
      <formula>C687= "FORGED (2XX)"</formula>
    </cfRule>
    <cfRule type="expression" dxfId="6873" priority="8646">
      <formula>C687= "GMZ (8XX)"</formula>
    </cfRule>
    <cfRule type="expression" dxfId="6872" priority="8647">
      <formula>C687= "RACE (1XX)"</formula>
    </cfRule>
    <cfRule type="expression" dxfId="6871" priority="8648">
      <formula>C687= "UTV (4XX)"</formula>
    </cfRule>
  </conditionalFormatting>
  <conditionalFormatting sqref="A692:A705 A707:A797">
    <cfRule type="expression" dxfId="6870" priority="7986">
      <formula>C692= "STREET (3XX)"</formula>
    </cfRule>
    <cfRule type="expression" dxfId="6869" priority="7987">
      <formula>C692="UTV (4XX)"</formula>
    </cfRule>
    <cfRule type="expression" dxfId="6868" priority="7988">
      <formula>C692= "RACE (1XX)"</formula>
    </cfRule>
    <cfRule type="expression" dxfId="6867" priority="7989">
      <formula>C692= "FORGED (2XX)"</formula>
    </cfRule>
    <cfRule type="expression" dxfId="6866" priority="7990">
      <formula>C692= "RALLY (5XX)"</formula>
    </cfRule>
    <cfRule type="expression" dxfId="6865" priority="7991">
      <formula>C692= "DISCO (6XX)"</formula>
    </cfRule>
    <cfRule type="expression" dxfId="6864" priority="7992">
      <formula>C692= "TRAIL (7XX)"</formula>
    </cfRule>
    <cfRule type="expression" dxfId="6863" priority="7993">
      <formula>C692= "GMZ (8XX)"</formula>
    </cfRule>
    <cfRule type="expression" dxfId="6862" priority="7994">
      <formula>C692= "DUALLY (9XX)"</formula>
    </cfRule>
    <cfRule type="expression" dxfId="6861" priority="7995">
      <formula>C692= "STREET (3XX)"</formula>
    </cfRule>
    <cfRule type="expression" dxfId="6860" priority="7996">
      <formula>C692="UTV (4XX)"</formula>
    </cfRule>
    <cfRule type="expression" dxfId="6859" priority="7997">
      <formula>C692= "RACE (1XX)"</formula>
    </cfRule>
    <cfRule type="expression" dxfId="6858" priority="7998">
      <formula>C692= "FORGED (2XX)"</formula>
    </cfRule>
    <cfRule type="expression" dxfId="6857" priority="7999">
      <formula>C692= "RALLY (5XX)"</formula>
    </cfRule>
    <cfRule type="expression" dxfId="6856" priority="8000">
      <formula>C692= "DISCO (6XX)"</formula>
    </cfRule>
    <cfRule type="expression" dxfId="6855" priority="8001">
      <formula>C692= "TRAIL (7XX)"</formula>
    </cfRule>
    <cfRule type="expression" dxfId="6854" priority="8002">
      <formula>C692= "GMZ (8XX)"</formula>
    </cfRule>
    <cfRule type="expression" dxfId="6853" priority="8003">
      <formula>C692= "DUALLY (9XX)"</formula>
    </cfRule>
    <cfRule type="expression" dxfId="6852" priority="8004">
      <formula>C692= "STREET (3XX)"</formula>
    </cfRule>
    <cfRule type="expression" dxfId="6851" priority="8005">
      <formula>C692="UTV (4XX)"</formula>
    </cfRule>
    <cfRule type="expression" dxfId="6850" priority="8006">
      <formula>C692= "RACE (1XX)"</formula>
    </cfRule>
    <cfRule type="expression" dxfId="6849" priority="8007">
      <formula>C692= "FORGED (2XX)"</formula>
    </cfRule>
    <cfRule type="expression" dxfId="6848" priority="8008">
      <formula>C692= "RALLY (5XX)"</formula>
    </cfRule>
    <cfRule type="expression" dxfId="6847" priority="8009">
      <formula>C692= "DISCO (6XX)"</formula>
    </cfRule>
    <cfRule type="expression" dxfId="6846" priority="8010">
      <formula>C692= "TRAIL (7XX)"</formula>
    </cfRule>
    <cfRule type="expression" dxfId="6845" priority="8011">
      <formula>C692= "GMZ (8XX)"</formula>
    </cfRule>
    <cfRule type="expression" dxfId="6844" priority="8012">
      <formula>C692= "DUALLY (9XX)"</formula>
    </cfRule>
    <cfRule type="containsBlanks" dxfId="6843" priority="8013">
      <formula>LEN(TRIM(A692))=0</formula>
    </cfRule>
    <cfRule type="expression" dxfId="6842" priority="8014">
      <formula>C692= "TRAIL (7XX)"</formula>
    </cfRule>
    <cfRule type="expression" dxfId="6841" priority="8015">
      <formula>C692= "DISCO (6XX)"</formula>
    </cfRule>
    <cfRule type="expression" dxfId="6840" priority="8016">
      <formula>C692= "RALLY (5XX)"</formula>
    </cfRule>
    <cfRule type="expression" dxfId="6839" priority="8017">
      <formula>C692= "FORGED (2XX)"</formula>
    </cfRule>
    <cfRule type="expression" dxfId="6838" priority="8018">
      <formula>C692= "GMZ (8XX)"</formula>
    </cfRule>
    <cfRule type="expression" dxfId="6837" priority="8019">
      <formula>C692= "RACE (1XX)"</formula>
    </cfRule>
    <cfRule type="expression" dxfId="6836" priority="8020">
      <formula>C692= "UTV (4XX)"</formula>
    </cfRule>
    <cfRule type="expression" dxfId="6835" priority="8021">
      <formula>C692= "STREET (3XX)"</formula>
    </cfRule>
    <cfRule type="expression" dxfId="6834" priority="8023">
      <formula>C692="UTV (4XX)"</formula>
    </cfRule>
    <cfRule type="expression" dxfId="6833" priority="8024">
      <formula>C692= "RACE (1XX)"</formula>
    </cfRule>
    <cfRule type="expression" dxfId="6832" priority="8025">
      <formula>C692= "FORGED (2XX)"</formula>
    </cfRule>
    <cfRule type="expression" dxfId="6831" priority="8026">
      <formula>C692= "RALLY (5XX)"</formula>
    </cfRule>
    <cfRule type="expression" dxfId="6830" priority="8027">
      <formula>C692= "DISCO (6XX)"</formula>
    </cfRule>
    <cfRule type="expression" dxfId="6829" priority="8028">
      <formula>C692= "TRAIL (7XX)"</formula>
    </cfRule>
    <cfRule type="expression" dxfId="6828" priority="8029">
      <formula>C692= "GMZ (8XX)"</formula>
    </cfRule>
    <cfRule type="expression" dxfId="6827" priority="8030">
      <formula>C692= "DUALLY (9XX)"</formula>
    </cfRule>
    <cfRule type="containsBlanks" dxfId="6826" priority="8031">
      <formula>LEN(TRIM(A692))=0</formula>
    </cfRule>
    <cfRule type="expression" dxfId="6825" priority="8032">
      <formula>C692= "TRAIL (7XX)"</formula>
    </cfRule>
    <cfRule type="expression" dxfId="6824" priority="8033">
      <formula>C692= "DISCO (6XX)"</formula>
    </cfRule>
    <cfRule type="expression" dxfId="6823" priority="8034">
      <formula>C692= "RALLY (5XX)"</formula>
    </cfRule>
    <cfRule type="expression" dxfId="6822" priority="8035">
      <formula>C692= "FORGED (2XX)"</formula>
    </cfRule>
    <cfRule type="expression" dxfId="6821" priority="8036">
      <formula>C692= "GMZ (8XX)"</formula>
    </cfRule>
    <cfRule type="expression" dxfId="6820" priority="8037">
      <formula>C692= "RACE (1XX)"</formula>
    </cfRule>
    <cfRule type="expression" dxfId="6819" priority="8038">
      <formula>C692= "UTV (4XX)"</formula>
    </cfRule>
  </conditionalFormatting>
  <conditionalFormatting sqref="A693:A705">
    <cfRule type="expression" dxfId="6818" priority="7731">
      <formula>C693= "STREET (3XX)"</formula>
    </cfRule>
    <cfRule type="expression" dxfId="6817" priority="7732">
      <formula>C693="UTV (4XX)"</formula>
    </cfRule>
    <cfRule type="expression" dxfId="6816" priority="7733">
      <formula>C693= "RACE (1XX)"</formula>
    </cfRule>
    <cfRule type="expression" dxfId="6815" priority="7734">
      <formula>C693= "FORGED (2XX)"</formula>
    </cfRule>
    <cfRule type="expression" dxfId="6814" priority="7735">
      <formula>C693= "RALLY (5XX)"</formula>
    </cfRule>
    <cfRule type="expression" dxfId="6813" priority="7736">
      <formula>C693= "DISCO (6XX)"</formula>
    </cfRule>
    <cfRule type="expression" dxfId="6812" priority="7737">
      <formula>C693= "TRAIL (7XX)"</formula>
    </cfRule>
    <cfRule type="expression" dxfId="6811" priority="7738">
      <formula>C693= "GMZ (8XX)"</formula>
    </cfRule>
    <cfRule type="expression" dxfId="6810" priority="7739">
      <formula>C693= "DUALLY (9XX)"</formula>
    </cfRule>
  </conditionalFormatting>
  <conditionalFormatting sqref="A695:A705">
    <cfRule type="expression" dxfId="6809" priority="7098">
      <formula>C695= "STREET (3XX)"</formula>
    </cfRule>
    <cfRule type="expression" dxfId="6808" priority="7099">
      <formula>C695="UTV (4XX)"</formula>
    </cfRule>
    <cfRule type="expression" dxfId="6807" priority="7100">
      <formula>C695= "RACE (1XX)"</formula>
    </cfRule>
    <cfRule type="expression" dxfId="6806" priority="7101">
      <formula>C695= "FORGED (2XX)"</formula>
    </cfRule>
    <cfRule type="expression" dxfId="6805" priority="7102">
      <formula>C695= "RALLY (5XX)"</formula>
    </cfRule>
    <cfRule type="expression" dxfId="6804" priority="7103">
      <formula>C695= "DISCO (6XX)"</formula>
    </cfRule>
    <cfRule type="expression" dxfId="6803" priority="7104">
      <formula>C695= "TRAIL (7XX)"</formula>
    </cfRule>
    <cfRule type="expression" dxfId="6802" priority="7105">
      <formula>C695= "GMZ (8XX)"</formula>
    </cfRule>
    <cfRule type="expression" dxfId="6801" priority="7106">
      <formula>C695= "DUALLY (9XX)"</formula>
    </cfRule>
  </conditionalFormatting>
  <conditionalFormatting sqref="A704:A705">
    <cfRule type="expression" dxfId="6800" priority="7079">
      <formula>C704="UTV (4XX)"</formula>
    </cfRule>
    <cfRule type="expression" dxfId="6799" priority="7080">
      <formula>C704= "RACE (1XX)"</formula>
    </cfRule>
    <cfRule type="expression" dxfId="6798" priority="7081">
      <formula>C704= "FORGED (2XX)"</formula>
    </cfRule>
    <cfRule type="expression" dxfId="6797" priority="7082">
      <formula>C704= "RALLY (5XX)"</formula>
    </cfRule>
    <cfRule type="expression" dxfId="6796" priority="7083">
      <formula>C704= "DISCO (6XX)"</formula>
    </cfRule>
    <cfRule type="expression" dxfId="6795" priority="7084">
      <formula>C704= "TRAIL (7XX)"</formula>
    </cfRule>
    <cfRule type="expression" dxfId="6794" priority="7085">
      <formula>C704= "GMZ (8XX)"</formula>
    </cfRule>
    <cfRule type="expression" dxfId="6793" priority="7086">
      <formula>C704= "DUALLY (9XX)"</formula>
    </cfRule>
  </conditionalFormatting>
  <conditionalFormatting sqref="A704:A706">
    <cfRule type="expression" dxfId="6792" priority="5731">
      <formula>C704= "STREET (3XX)"</formula>
    </cfRule>
  </conditionalFormatting>
  <conditionalFormatting sqref="A706">
    <cfRule type="expression" dxfId="6791" priority="5465">
      <formula>C706= "STREET (3XX)"</formula>
    </cfRule>
    <cfRule type="expression" dxfId="6790" priority="5466">
      <formula>C706="UTV (4XX)"</formula>
    </cfRule>
    <cfRule type="expression" dxfId="6789" priority="5467">
      <formula>C706= "RACE (1XX)"</formula>
    </cfRule>
    <cfRule type="expression" dxfId="6788" priority="5468">
      <formula>C706= "FORGED (2XX)"</formula>
    </cfRule>
    <cfRule type="expression" dxfId="6787" priority="5469">
      <formula>C706= "RALLY (5XX)"</formula>
    </cfRule>
    <cfRule type="expression" dxfId="6786" priority="5470">
      <formula>C706= "DISCO (6XX)"</formula>
    </cfRule>
    <cfRule type="expression" dxfId="6785" priority="5471">
      <formula>C706= "TRAIL (7XX)"</formula>
    </cfRule>
    <cfRule type="expression" dxfId="6784" priority="5472">
      <formula>C706= "GMZ (8XX)"</formula>
    </cfRule>
    <cfRule type="expression" dxfId="6783" priority="5473">
      <formula>C706= "DUALLY (9XX)"</formula>
    </cfRule>
    <cfRule type="expression" dxfId="6782" priority="5482">
      <formula>C706= "STREET (3XX)"</formula>
    </cfRule>
    <cfRule type="expression" dxfId="6781" priority="5483">
      <formula>C706="UTV (4XX)"</formula>
    </cfRule>
    <cfRule type="expression" dxfId="6780" priority="5484">
      <formula>C706= "RACE (1XX)"</formula>
    </cfRule>
    <cfRule type="expression" dxfId="6779" priority="5485">
      <formula>C706= "FORGED (2XX)"</formula>
    </cfRule>
    <cfRule type="expression" dxfId="6778" priority="5486">
      <formula>C706= "RALLY (5XX)"</formula>
    </cfRule>
    <cfRule type="expression" dxfId="6777" priority="5487">
      <formula>C706= "DISCO (6XX)"</formula>
    </cfRule>
    <cfRule type="expression" dxfId="6776" priority="5488">
      <formula>C706= "TRAIL (7XX)"</formula>
    </cfRule>
    <cfRule type="expression" dxfId="6775" priority="5489">
      <formula>C706= "GMZ (8XX)"</formula>
    </cfRule>
    <cfRule type="expression" dxfId="6774" priority="5490">
      <formula>C706= "DUALLY (9XX)"</formula>
    </cfRule>
    <cfRule type="expression" dxfId="6773" priority="5598">
      <formula>C706= "STREET (3XX)"</formula>
    </cfRule>
    <cfRule type="expression" dxfId="6772" priority="5599">
      <formula>C706="UTV (4XX)"</formula>
    </cfRule>
    <cfRule type="expression" dxfId="6771" priority="5600">
      <formula>C706= "RACE (1XX)"</formula>
    </cfRule>
    <cfRule type="expression" dxfId="6770" priority="5601">
      <formula>C706= "FORGED (2XX)"</formula>
    </cfRule>
    <cfRule type="expression" dxfId="6769" priority="5602">
      <formula>C706= "RALLY (5XX)"</formula>
    </cfRule>
    <cfRule type="expression" dxfId="6768" priority="5603">
      <formula>C706= "DISCO (6XX)"</formula>
    </cfRule>
    <cfRule type="expression" dxfId="6767" priority="5604">
      <formula>C706= "TRAIL (7XX)"</formula>
    </cfRule>
    <cfRule type="expression" dxfId="6766" priority="5605">
      <formula>C706= "GMZ (8XX)"</formula>
    </cfRule>
    <cfRule type="expression" dxfId="6765" priority="5606">
      <formula>C706= "DUALLY (9XX)"</formula>
    </cfRule>
    <cfRule type="expression" dxfId="6764" priority="5607">
      <formula>C706= "STREET (3XX)"</formula>
    </cfRule>
    <cfRule type="expression" dxfId="6763" priority="5608">
      <formula>C706="UTV (4XX)"</formula>
    </cfRule>
    <cfRule type="expression" dxfId="6762" priority="5609">
      <formula>C706= "RACE (1XX)"</formula>
    </cfRule>
    <cfRule type="expression" dxfId="6761" priority="5610">
      <formula>C706= "FORGED (2XX)"</formula>
    </cfRule>
    <cfRule type="expression" dxfId="6760" priority="5611">
      <formula>C706= "RALLY (5XX)"</formula>
    </cfRule>
    <cfRule type="expression" dxfId="6759" priority="5612">
      <formula>C706= "DISCO (6XX)"</formula>
    </cfRule>
    <cfRule type="expression" dxfId="6758" priority="5613">
      <formula>C706= "TRAIL (7XX)"</formula>
    </cfRule>
    <cfRule type="expression" dxfId="6757" priority="5614">
      <formula>C706= "GMZ (8XX)"</formula>
    </cfRule>
    <cfRule type="expression" dxfId="6756" priority="5615">
      <formula>C706= "DUALLY (9XX)"</formula>
    </cfRule>
    <cfRule type="expression" dxfId="6755" priority="5616">
      <formula>C706= "STREET (3XX)"</formula>
    </cfRule>
    <cfRule type="expression" dxfId="6754" priority="5617">
      <formula>C706="UTV (4XX)"</formula>
    </cfRule>
    <cfRule type="expression" dxfId="6753" priority="5618">
      <formula>C706= "RACE (1XX)"</formula>
    </cfRule>
    <cfRule type="expression" dxfId="6752" priority="5619">
      <formula>C706= "FORGED (2XX)"</formula>
    </cfRule>
    <cfRule type="expression" dxfId="6751" priority="5620">
      <formula>C706= "RALLY (5XX)"</formula>
    </cfRule>
    <cfRule type="expression" dxfId="6750" priority="5621">
      <formula>C706= "DISCO (6XX)"</formula>
    </cfRule>
    <cfRule type="expression" dxfId="6749" priority="5622">
      <formula>C706= "TRAIL (7XX)"</formula>
    </cfRule>
    <cfRule type="expression" dxfId="6748" priority="5623">
      <formula>C706= "GMZ (8XX)"</formula>
    </cfRule>
    <cfRule type="expression" dxfId="6747" priority="5624">
      <formula>C706= "DUALLY (9XX)"</formula>
    </cfRule>
    <cfRule type="expression" dxfId="6746" priority="5625">
      <formula>C706= "STREET (3XX)"</formula>
    </cfRule>
    <cfRule type="expression" dxfId="6745" priority="5626">
      <formula>C706="UTV (4XX)"</formula>
    </cfRule>
    <cfRule type="expression" dxfId="6744" priority="5627">
      <formula>C706= "RACE (1XX)"</formula>
    </cfRule>
    <cfRule type="expression" dxfId="6743" priority="5628">
      <formula>C706= "FORGED (2XX)"</formula>
    </cfRule>
    <cfRule type="expression" dxfId="6742" priority="5629">
      <formula>C706= "RALLY (5XX)"</formula>
    </cfRule>
    <cfRule type="expression" dxfId="6741" priority="5630">
      <formula>C706= "DISCO (6XX)"</formula>
    </cfRule>
    <cfRule type="expression" dxfId="6740" priority="5631">
      <formula>C706= "TRAIL (7XX)"</formula>
    </cfRule>
    <cfRule type="expression" dxfId="6739" priority="5632">
      <formula>C706= "GMZ (8XX)"</formula>
    </cfRule>
    <cfRule type="expression" dxfId="6738" priority="5633">
      <formula>C706= "DUALLY (9XX)"</formula>
    </cfRule>
    <cfRule type="containsBlanks" dxfId="6737" priority="5634">
      <formula>LEN(TRIM(A706))=0</formula>
    </cfRule>
    <cfRule type="expression" dxfId="6736" priority="5635">
      <formula>C706= "TRAIL (7XX)"</formula>
    </cfRule>
    <cfRule type="expression" dxfId="6735" priority="5636">
      <formula>C706= "DISCO (6XX)"</formula>
    </cfRule>
    <cfRule type="expression" dxfId="6734" priority="5637">
      <formula>C706= "RALLY (5XX)"</formula>
    </cfRule>
    <cfRule type="expression" dxfId="6733" priority="5638">
      <formula>C706= "FORGED (2XX)"</formula>
    </cfRule>
    <cfRule type="expression" dxfId="6732" priority="5639">
      <formula>C706= "GMZ (8XX)"</formula>
    </cfRule>
    <cfRule type="expression" dxfId="6731" priority="5640">
      <formula>C706= "RACE (1XX)"</formula>
    </cfRule>
    <cfRule type="expression" dxfId="6730" priority="5641">
      <formula>C706= "UTV (4XX)"</formula>
    </cfRule>
    <cfRule type="expression" dxfId="6729" priority="5642">
      <formula>C706= "STREET (3XX)"</formula>
    </cfRule>
    <cfRule type="expression" dxfId="6728" priority="5644">
      <formula>C706="UTV (4XX)"</formula>
    </cfRule>
    <cfRule type="expression" dxfId="6727" priority="5645">
      <formula>C706= "RACE (1XX)"</formula>
    </cfRule>
    <cfRule type="expression" dxfId="6726" priority="5646">
      <formula>C706= "FORGED (2XX)"</formula>
    </cfRule>
    <cfRule type="expression" dxfId="6725" priority="5647">
      <formula>C706= "RALLY (5XX)"</formula>
    </cfRule>
    <cfRule type="expression" dxfId="6724" priority="5648">
      <formula>C706= "DISCO (6XX)"</formula>
    </cfRule>
    <cfRule type="expression" dxfId="6723" priority="5649">
      <formula>C706= "TRAIL (7XX)"</formula>
    </cfRule>
    <cfRule type="expression" dxfId="6722" priority="5650">
      <formula>C706= "GMZ (8XX)"</formula>
    </cfRule>
    <cfRule type="expression" dxfId="6721" priority="5651">
      <formula>C706= "DUALLY (9XX)"</formula>
    </cfRule>
    <cfRule type="containsBlanks" dxfId="6720" priority="5652">
      <formula>LEN(TRIM(A706))=0</formula>
    </cfRule>
    <cfRule type="expression" dxfId="6719" priority="5653">
      <formula>C706= "TRAIL (7XX)"</formula>
    </cfRule>
    <cfRule type="expression" dxfId="6718" priority="5654">
      <formula>C706= "DISCO (6XX)"</formula>
    </cfRule>
    <cfRule type="expression" dxfId="6717" priority="5655">
      <formula>C706= "RALLY (5XX)"</formula>
    </cfRule>
    <cfRule type="expression" dxfId="6716" priority="5656">
      <formula>C706= "FORGED (2XX)"</formula>
    </cfRule>
    <cfRule type="expression" dxfId="6715" priority="5657">
      <formula>C706= "GMZ (8XX)"</formula>
    </cfRule>
    <cfRule type="expression" dxfId="6714" priority="5658">
      <formula>C706= "RACE (1XX)"</formula>
    </cfRule>
    <cfRule type="expression" dxfId="6713" priority="5659">
      <formula>C706= "UTV (4XX)"</formula>
    </cfRule>
    <cfRule type="expression" dxfId="6712" priority="5660">
      <formula>C706= "STREET (3XX)"</formula>
    </cfRule>
    <cfRule type="expression" dxfId="6711" priority="5662">
      <formula>C706="UTV (4XX)"</formula>
    </cfRule>
    <cfRule type="expression" dxfId="6710" priority="5663">
      <formula>C706= "RACE (1XX)"</formula>
    </cfRule>
    <cfRule type="expression" dxfId="6709" priority="5664">
      <formula>C706= "FORGED (2XX)"</formula>
    </cfRule>
    <cfRule type="expression" dxfId="6708" priority="5665">
      <formula>C706= "RALLY (5XX)"</formula>
    </cfRule>
    <cfRule type="expression" dxfId="6707" priority="5666">
      <formula>C706= "DISCO (6XX)"</formula>
    </cfRule>
    <cfRule type="expression" dxfId="6706" priority="5667">
      <formula>C706= "TRAIL (7XX)"</formula>
    </cfRule>
    <cfRule type="expression" dxfId="6705" priority="5668">
      <formula>C706= "GMZ (8XX)"</formula>
    </cfRule>
    <cfRule type="expression" dxfId="6704" priority="5669">
      <formula>C706= "DUALLY (9XX)"</formula>
    </cfRule>
    <cfRule type="expression" dxfId="6703" priority="5670">
      <formula>C706= "STREET (3XX)"</formula>
    </cfRule>
    <cfRule type="expression" dxfId="6702" priority="5671">
      <formula>C706="UTV (4XX)"</formula>
    </cfRule>
    <cfRule type="expression" dxfId="6701" priority="5672">
      <formula>C706= "RACE (1XX)"</formula>
    </cfRule>
    <cfRule type="expression" dxfId="6700" priority="5673">
      <formula>C706= "FORGED (2XX)"</formula>
    </cfRule>
    <cfRule type="expression" dxfId="6699" priority="5674">
      <formula>C706= "RALLY (5XX)"</formula>
    </cfRule>
    <cfRule type="expression" dxfId="6698" priority="5675">
      <formula>C706= "DISCO (6XX)"</formula>
    </cfRule>
    <cfRule type="expression" dxfId="6697" priority="5676">
      <formula>C706= "TRAIL (7XX)"</formula>
    </cfRule>
    <cfRule type="expression" dxfId="6696" priority="5677">
      <formula>C706= "GMZ (8XX)"</formula>
    </cfRule>
    <cfRule type="expression" dxfId="6695" priority="5678">
      <formula>C706= "DUALLY (9XX)"</formula>
    </cfRule>
    <cfRule type="expression" dxfId="6694" priority="5679">
      <formula>C706= "STREET (3XX)"</formula>
    </cfRule>
    <cfRule type="expression" dxfId="6693" priority="5680">
      <formula>C706="UTV (4XX)"</formula>
    </cfRule>
    <cfRule type="expression" dxfId="6692" priority="5681">
      <formula>C706= "RACE (1XX)"</formula>
    </cfRule>
    <cfRule type="expression" dxfId="6691" priority="5682">
      <formula>C706= "FORGED (2XX)"</formula>
    </cfRule>
    <cfRule type="expression" dxfId="6690" priority="5683">
      <formula>C706= "RALLY (5XX)"</formula>
    </cfRule>
    <cfRule type="expression" dxfId="6689" priority="5684">
      <formula>C706= "DISCO (6XX)"</formula>
    </cfRule>
    <cfRule type="expression" dxfId="6688" priority="5685">
      <formula>C706= "TRAIL (7XX)"</formula>
    </cfRule>
    <cfRule type="expression" dxfId="6687" priority="5686">
      <formula>C706= "GMZ (8XX)"</formula>
    </cfRule>
    <cfRule type="expression" dxfId="6686" priority="5687">
      <formula>C706= "DUALLY (9XX)"</formula>
    </cfRule>
    <cfRule type="containsBlanks" dxfId="6685" priority="5688">
      <formula>LEN(TRIM(A706))=0</formula>
    </cfRule>
    <cfRule type="expression" dxfId="6684" priority="5689">
      <formula>C706= "TRAIL (7XX)"</formula>
    </cfRule>
    <cfRule type="expression" dxfId="6683" priority="5690">
      <formula>C706= "DISCO (6XX)"</formula>
    </cfRule>
    <cfRule type="expression" dxfId="6682" priority="5691">
      <formula>C706= "RALLY (5XX)"</formula>
    </cfRule>
    <cfRule type="expression" dxfId="6681" priority="5692">
      <formula>C706= "FORGED (2XX)"</formula>
    </cfRule>
    <cfRule type="expression" dxfId="6680" priority="5693">
      <formula>C706= "GMZ (8XX)"</formula>
    </cfRule>
    <cfRule type="expression" dxfId="6679" priority="5694">
      <formula>C706= "RACE (1XX)"</formula>
    </cfRule>
    <cfRule type="expression" dxfId="6678" priority="5695">
      <formula>C706= "UTV (4XX)"</formula>
    </cfRule>
    <cfRule type="expression" dxfId="6677" priority="5696">
      <formula>C706= "STREET (3XX)"</formula>
    </cfRule>
    <cfRule type="expression" dxfId="6676" priority="5698">
      <formula>C706="UTV (4XX)"</formula>
    </cfRule>
    <cfRule type="expression" dxfId="6675" priority="5699">
      <formula>C706= "RACE (1XX)"</formula>
    </cfRule>
    <cfRule type="expression" dxfId="6674" priority="5700">
      <formula>C706= "FORGED (2XX)"</formula>
    </cfRule>
    <cfRule type="expression" dxfId="6673" priority="5701">
      <formula>C706= "RALLY (5XX)"</formula>
    </cfRule>
    <cfRule type="expression" dxfId="6672" priority="5702">
      <formula>C706= "DISCO (6XX)"</formula>
    </cfRule>
    <cfRule type="expression" dxfId="6671" priority="5703">
      <formula>C706= "TRAIL (7XX)"</formula>
    </cfRule>
    <cfRule type="expression" dxfId="6670" priority="5704">
      <formula>C706= "GMZ (8XX)"</formula>
    </cfRule>
    <cfRule type="expression" dxfId="6669" priority="5705">
      <formula>C706= "DUALLY (9XX)"</formula>
    </cfRule>
    <cfRule type="containsBlanks" dxfId="6668" priority="5706">
      <formula>LEN(TRIM(A706))=0</formula>
    </cfRule>
    <cfRule type="expression" dxfId="6667" priority="5707">
      <formula>C706= "TRAIL (7XX)"</formula>
    </cfRule>
    <cfRule type="expression" dxfId="6666" priority="5708">
      <formula>C706= "DISCO (6XX)"</formula>
    </cfRule>
    <cfRule type="expression" dxfId="6665" priority="5709">
      <formula>C706= "RALLY (5XX)"</formula>
    </cfRule>
    <cfRule type="expression" dxfId="6664" priority="5710">
      <formula>C706= "FORGED (2XX)"</formula>
    </cfRule>
    <cfRule type="expression" dxfId="6663" priority="5711">
      <formula>C706= "GMZ (8XX)"</formula>
    </cfRule>
    <cfRule type="expression" dxfId="6662" priority="5712">
      <formula>C706= "RACE (1XX)"</formula>
    </cfRule>
    <cfRule type="expression" dxfId="6661" priority="5713">
      <formula>C706= "UTV (4XX)"</formula>
    </cfRule>
    <cfRule type="expression" dxfId="6660" priority="5714">
      <formula>C706= "STREET (3XX)"</formula>
    </cfRule>
    <cfRule type="expression" dxfId="6659" priority="5716">
      <formula>C706="UTV (4XX)"</formula>
    </cfRule>
    <cfRule type="expression" dxfId="6658" priority="5717">
      <formula>C706= "RACE (1XX)"</formula>
    </cfRule>
    <cfRule type="expression" dxfId="6657" priority="5718">
      <formula>C706= "FORGED (2XX)"</formula>
    </cfRule>
    <cfRule type="expression" dxfId="6656" priority="5719">
      <formula>C706= "RALLY (5XX)"</formula>
    </cfRule>
    <cfRule type="expression" dxfId="6655" priority="5720">
      <formula>C706= "DISCO (6XX)"</formula>
    </cfRule>
    <cfRule type="expression" dxfId="6654" priority="5721">
      <formula>C706= "TRAIL (7XX)"</formula>
    </cfRule>
    <cfRule type="expression" dxfId="6653" priority="5722">
      <formula>C706= "GMZ (8XX)"</formula>
    </cfRule>
    <cfRule type="expression" dxfId="6652" priority="5723">
      <formula>C706= "DUALLY (9XX)"</formula>
    </cfRule>
    <cfRule type="expression" dxfId="6651" priority="5724">
      <formula>C706= "TRAIL (7XX)"</formula>
    </cfRule>
    <cfRule type="expression" dxfId="6650" priority="5725">
      <formula>C706= "DISCO (6XX)"</formula>
    </cfRule>
    <cfRule type="expression" dxfId="6649" priority="5726">
      <formula>C706= "RALLY (5XX)"</formula>
    </cfRule>
    <cfRule type="expression" dxfId="6648" priority="5727">
      <formula>C706= "FORGED (2XX)"</formula>
    </cfRule>
    <cfRule type="expression" dxfId="6647" priority="5728">
      <formula>C706= "GMZ (8XX)"</formula>
    </cfRule>
    <cfRule type="expression" dxfId="6646" priority="5729">
      <formula>C706= "RACE (1XX)"</formula>
    </cfRule>
    <cfRule type="expression" dxfId="6645" priority="5730">
      <formula>C706= "UTV (4XX)"</formula>
    </cfRule>
  </conditionalFormatting>
  <conditionalFormatting sqref="A731:A797">
    <cfRule type="expression" dxfId="6644" priority="5746">
      <formula>C731= "STREET (3XX)"</formula>
    </cfRule>
    <cfRule type="expression" dxfId="6643" priority="5747">
      <formula>C731="UTV (4XX)"</formula>
    </cfRule>
    <cfRule type="expression" dxfId="6642" priority="5748">
      <formula>C731= "RACE (1XX)"</formula>
    </cfRule>
    <cfRule type="expression" dxfId="6641" priority="5749">
      <formula>C731= "FORGED (2XX)"</formula>
    </cfRule>
    <cfRule type="expression" dxfId="6640" priority="5750">
      <formula>C731= "RALLY (5XX)"</formula>
    </cfRule>
    <cfRule type="expression" dxfId="6639" priority="5751">
      <formula>C731= "DISCO (6XX)"</formula>
    </cfRule>
    <cfRule type="expression" dxfId="6638" priority="5752">
      <formula>C731= "TRAIL (7XX)"</formula>
    </cfRule>
    <cfRule type="expression" dxfId="6637" priority="5753">
      <formula>C731= "GMZ (8XX)"</formula>
    </cfRule>
    <cfRule type="expression" dxfId="6636" priority="5754">
      <formula>C731= "DUALLY (9XX)"</formula>
    </cfRule>
  </conditionalFormatting>
  <conditionalFormatting sqref="A737:A797">
    <cfRule type="expression" dxfId="6635" priority="5081">
      <formula>C737= "STREET (3XX)"</formula>
    </cfRule>
    <cfRule type="expression" dxfId="6634" priority="5082">
      <formula>C737="UTV (4XX)"</formula>
    </cfRule>
    <cfRule type="expression" dxfId="6633" priority="5083">
      <formula>C737= "RACE (1XX)"</formula>
    </cfRule>
    <cfRule type="expression" dxfId="6632" priority="5084">
      <formula>C737= "FORGED (2XX)"</formula>
    </cfRule>
    <cfRule type="expression" dxfId="6631" priority="5085">
      <formula>C737= "RALLY (5XX)"</formula>
    </cfRule>
    <cfRule type="expression" dxfId="6630" priority="5086">
      <formula>C737= "DISCO (6XX)"</formula>
    </cfRule>
    <cfRule type="expression" dxfId="6629" priority="5087">
      <formula>C737= "TRAIL (7XX)"</formula>
    </cfRule>
    <cfRule type="expression" dxfId="6628" priority="5088">
      <formula>C737= "GMZ (8XX)"</formula>
    </cfRule>
    <cfRule type="expression" dxfId="6627" priority="5089">
      <formula>C737= "DUALLY (9XX)"</formula>
    </cfRule>
  </conditionalFormatting>
  <conditionalFormatting sqref="A749:A797">
    <cfRule type="expression" dxfId="6626" priority="5038">
      <formula>C749= "STREET (3XX)"</formula>
    </cfRule>
    <cfRule type="expression" dxfId="6625" priority="5063">
      <formula>C749="UTV (4XX)"</formula>
    </cfRule>
    <cfRule type="expression" dxfId="6624" priority="5064">
      <formula>C749= "RACE (1XX)"</formula>
    </cfRule>
    <cfRule type="expression" dxfId="6623" priority="5065">
      <formula>C749= "FORGED (2XX)"</formula>
    </cfRule>
    <cfRule type="expression" dxfId="6622" priority="5066">
      <formula>C749= "RALLY (5XX)"</formula>
    </cfRule>
    <cfRule type="expression" dxfId="6621" priority="5067">
      <formula>C749= "DISCO (6XX)"</formula>
    </cfRule>
    <cfRule type="expression" dxfId="6620" priority="5068">
      <formula>C749= "TRAIL (7XX)"</formula>
    </cfRule>
    <cfRule type="expression" dxfId="6619" priority="5069">
      <formula>C749= "GMZ (8XX)"</formula>
    </cfRule>
    <cfRule type="expression" dxfId="6618" priority="5070">
      <formula>C749= "DUALLY (9XX)"</formula>
    </cfRule>
  </conditionalFormatting>
  <conditionalFormatting sqref="A763">
    <cfRule type="expression" dxfId="6617" priority="4824">
      <formula>C763= "STREET (3XX)"</formula>
    </cfRule>
    <cfRule type="expression" dxfId="6616" priority="4825">
      <formula>C763="UTV (4XX)"</formula>
    </cfRule>
    <cfRule type="expression" dxfId="6615" priority="4826">
      <formula>C763= "RACE (1XX)"</formula>
    </cfRule>
    <cfRule type="expression" dxfId="6614" priority="4827">
      <formula>C763= "FORGED (2XX)"</formula>
    </cfRule>
    <cfRule type="expression" dxfId="6613" priority="4828">
      <formula>C763= "RALLY (5XX)"</formula>
    </cfRule>
    <cfRule type="expression" dxfId="6612" priority="4829">
      <formula>C763= "DISCO (6XX)"</formula>
    </cfRule>
    <cfRule type="expression" dxfId="6611" priority="4830">
      <formula>C763= "TRAIL (7XX)"</formula>
    </cfRule>
    <cfRule type="expression" dxfId="6610" priority="4831">
      <formula>C763= "GMZ (8XX)"</formula>
    </cfRule>
    <cfRule type="expression" dxfId="6609" priority="4832">
      <formula>C763= "DUALLY (9XX)"</formula>
    </cfRule>
    <cfRule type="expression" dxfId="6608" priority="4833">
      <formula>C763= "STREET (3XX)"</formula>
    </cfRule>
    <cfRule type="expression" dxfId="6607" priority="4834">
      <formula>C763="UTV (4XX)"</formula>
    </cfRule>
    <cfRule type="expression" dxfId="6606" priority="4835">
      <formula>C763= "RACE (1XX)"</formula>
    </cfRule>
    <cfRule type="expression" dxfId="6605" priority="4836">
      <formula>C763= "FORGED (2XX)"</formula>
    </cfRule>
    <cfRule type="expression" dxfId="6604" priority="4837">
      <formula>C763= "RALLY (5XX)"</formula>
    </cfRule>
    <cfRule type="expression" dxfId="6603" priority="4838">
      <formula>C763= "DISCO (6XX)"</formula>
    </cfRule>
    <cfRule type="expression" dxfId="6602" priority="4839">
      <formula>C763= "TRAIL (7XX)"</formula>
    </cfRule>
    <cfRule type="expression" dxfId="6601" priority="4840">
      <formula>C763= "GMZ (8XX)"</formula>
    </cfRule>
    <cfRule type="expression" dxfId="6600" priority="4841">
      <formula>C763= "DUALLY (9XX)"</formula>
    </cfRule>
    <cfRule type="expression" dxfId="6599" priority="4842">
      <formula>C763= "STREET (3XX)"</formula>
    </cfRule>
    <cfRule type="expression" dxfId="6598" priority="4843">
      <formula>C763="UTV (4XX)"</formula>
    </cfRule>
    <cfRule type="expression" dxfId="6597" priority="4844">
      <formula>C763= "RACE (1XX)"</formula>
    </cfRule>
    <cfRule type="expression" dxfId="6596" priority="4845">
      <formula>C763= "FORGED (2XX)"</formula>
    </cfRule>
    <cfRule type="expression" dxfId="6595" priority="4846">
      <formula>C763= "RALLY (5XX)"</formula>
    </cfRule>
    <cfRule type="expression" dxfId="6594" priority="4847">
      <formula>C763= "DISCO (6XX)"</formula>
    </cfRule>
    <cfRule type="expression" dxfId="6593" priority="4848">
      <formula>C763= "TRAIL (7XX)"</formula>
    </cfRule>
    <cfRule type="expression" dxfId="6592" priority="4849">
      <formula>C763= "GMZ (8XX)"</formula>
    </cfRule>
    <cfRule type="expression" dxfId="6591" priority="4850">
      <formula>C763= "DUALLY (9XX)"</formula>
    </cfRule>
    <cfRule type="expression" dxfId="6590" priority="4851">
      <formula>C763= "STREET (3XX)"</formula>
    </cfRule>
    <cfRule type="expression" dxfId="6589" priority="4852">
      <formula>C763="UTV (4XX)"</formula>
    </cfRule>
    <cfRule type="expression" dxfId="6588" priority="4853">
      <formula>C763= "RACE (1XX)"</formula>
    </cfRule>
    <cfRule type="expression" dxfId="6587" priority="4854">
      <formula>C763= "FORGED (2XX)"</formula>
    </cfRule>
    <cfRule type="expression" dxfId="6586" priority="4855">
      <formula>C763= "RALLY (5XX)"</formula>
    </cfRule>
    <cfRule type="expression" dxfId="6585" priority="4856">
      <formula>C763= "DISCO (6XX)"</formula>
    </cfRule>
    <cfRule type="expression" dxfId="6584" priority="4857">
      <formula>C763= "TRAIL (7XX)"</formula>
    </cfRule>
    <cfRule type="expression" dxfId="6583" priority="4858">
      <formula>C763= "GMZ (8XX)"</formula>
    </cfRule>
    <cfRule type="expression" dxfId="6582" priority="4859">
      <formula>C763= "DUALLY (9XX)"</formula>
    </cfRule>
    <cfRule type="expression" dxfId="6581" priority="4860">
      <formula>C763= "STREET (3XX)"</formula>
    </cfRule>
    <cfRule type="expression" dxfId="6580" priority="4861">
      <formula>C763="UTV (4XX)"</formula>
    </cfRule>
    <cfRule type="expression" dxfId="6579" priority="4862">
      <formula>C763= "RACE (1XX)"</formula>
    </cfRule>
    <cfRule type="expression" dxfId="6578" priority="4863">
      <formula>C763= "FORGED (2XX)"</formula>
    </cfRule>
    <cfRule type="expression" dxfId="6577" priority="4864">
      <formula>C763= "RALLY (5XX)"</formula>
    </cfRule>
    <cfRule type="expression" dxfId="6576" priority="4865">
      <formula>C763= "DISCO (6XX)"</formula>
    </cfRule>
    <cfRule type="expression" dxfId="6575" priority="4866">
      <formula>C763= "TRAIL (7XX)"</formula>
    </cfRule>
    <cfRule type="expression" dxfId="6574" priority="4867">
      <formula>C763= "GMZ (8XX)"</formula>
    </cfRule>
    <cfRule type="expression" dxfId="6573" priority="4868">
      <formula>C763= "DUALLY (9XX)"</formula>
    </cfRule>
    <cfRule type="expression" dxfId="6572" priority="4869">
      <formula>C763= "STREET (3XX)"</formula>
    </cfRule>
    <cfRule type="expression" dxfId="6571" priority="4870">
      <formula>C763="UTV (4XX)"</formula>
    </cfRule>
    <cfRule type="expression" dxfId="6570" priority="4871">
      <formula>C763= "RACE (1XX)"</formula>
    </cfRule>
    <cfRule type="expression" dxfId="6569" priority="4872">
      <formula>C763= "FORGED (2XX)"</formula>
    </cfRule>
    <cfRule type="expression" dxfId="6568" priority="4873">
      <formula>C763= "RALLY (5XX)"</formula>
    </cfRule>
    <cfRule type="expression" dxfId="6567" priority="4874">
      <formula>C763= "DISCO (6XX)"</formula>
    </cfRule>
    <cfRule type="expression" dxfId="6566" priority="4875">
      <formula>C763= "TRAIL (7XX)"</formula>
    </cfRule>
    <cfRule type="expression" dxfId="6565" priority="4876">
      <formula>C763= "GMZ (8XX)"</formula>
    </cfRule>
    <cfRule type="expression" dxfId="6564" priority="4877">
      <formula>C763= "DUALLY (9XX)"</formula>
    </cfRule>
    <cfRule type="expression" dxfId="6563" priority="4878">
      <formula>C763= "STREET (3XX)"</formula>
    </cfRule>
    <cfRule type="expression" dxfId="6562" priority="4879">
      <formula>C763="UTV (4XX)"</formula>
    </cfRule>
    <cfRule type="expression" dxfId="6561" priority="4880">
      <formula>C763= "RACE (1XX)"</formula>
    </cfRule>
    <cfRule type="expression" dxfId="6560" priority="4881">
      <formula>C763= "FORGED (2XX)"</formula>
    </cfRule>
    <cfRule type="expression" dxfId="6559" priority="4882">
      <formula>C763= "RALLY (5XX)"</formula>
    </cfRule>
    <cfRule type="expression" dxfId="6558" priority="4883">
      <formula>C763= "DISCO (6XX)"</formula>
    </cfRule>
    <cfRule type="expression" dxfId="6557" priority="4884">
      <formula>C763= "TRAIL (7XX)"</formula>
    </cfRule>
    <cfRule type="expression" dxfId="6556" priority="4885">
      <formula>C763= "GMZ (8XX)"</formula>
    </cfRule>
    <cfRule type="expression" dxfId="6555" priority="4886">
      <formula>C763= "DUALLY (9XX)"</formula>
    </cfRule>
    <cfRule type="expression" dxfId="6554" priority="4887">
      <formula>C763= "STREET (3XX)"</formula>
    </cfRule>
    <cfRule type="expression" dxfId="6553" priority="4888">
      <formula>C763="UTV (4XX)"</formula>
    </cfRule>
    <cfRule type="expression" dxfId="6552" priority="4889">
      <formula>C763= "RACE (1XX)"</formula>
    </cfRule>
    <cfRule type="expression" dxfId="6551" priority="4890">
      <formula>C763= "FORGED (2XX)"</formula>
    </cfRule>
    <cfRule type="expression" dxfId="6550" priority="4891">
      <formula>C763= "RALLY (5XX)"</formula>
    </cfRule>
    <cfRule type="expression" dxfId="6549" priority="4892">
      <formula>C763= "DISCO (6XX)"</formula>
    </cfRule>
    <cfRule type="expression" dxfId="6548" priority="4893">
      <formula>C763= "TRAIL (7XX)"</formula>
    </cfRule>
    <cfRule type="expression" dxfId="6547" priority="4894">
      <formula>C763= "GMZ (8XX)"</formula>
    </cfRule>
    <cfRule type="expression" dxfId="6546" priority="4895">
      <formula>C763= "DUALLY (9XX)"</formula>
    </cfRule>
    <cfRule type="expression" dxfId="6545" priority="4896">
      <formula>C763= "STREET (3XX)"</formula>
    </cfRule>
    <cfRule type="expression" dxfId="6544" priority="4897">
      <formula>C763="UTV (4XX)"</formula>
    </cfRule>
    <cfRule type="expression" dxfId="6543" priority="4898">
      <formula>C763= "RACE (1XX)"</formula>
    </cfRule>
    <cfRule type="expression" dxfId="6542" priority="4899">
      <formula>C763= "FORGED (2XX)"</formula>
    </cfRule>
    <cfRule type="expression" dxfId="6541" priority="4900">
      <formula>C763= "RALLY (5XX)"</formula>
    </cfRule>
    <cfRule type="expression" dxfId="6540" priority="4901">
      <formula>C763= "DISCO (6XX)"</formula>
    </cfRule>
    <cfRule type="expression" dxfId="6539" priority="4902">
      <formula>C763= "TRAIL (7XX)"</formula>
    </cfRule>
    <cfRule type="expression" dxfId="6538" priority="4903">
      <formula>C763= "GMZ (8XX)"</formula>
    </cfRule>
    <cfRule type="expression" dxfId="6537" priority="4904">
      <formula>C763= "DUALLY (9XX)"</formula>
    </cfRule>
    <cfRule type="expression" dxfId="6536" priority="4905">
      <formula>C763= "STREET (3XX)"</formula>
    </cfRule>
    <cfRule type="expression" dxfId="6535" priority="4906">
      <formula>C763="UTV (4XX)"</formula>
    </cfRule>
    <cfRule type="expression" dxfId="6534" priority="4907">
      <formula>C763= "RACE (1XX)"</formula>
    </cfRule>
    <cfRule type="expression" dxfId="6533" priority="4908">
      <formula>C763= "FORGED (2XX)"</formula>
    </cfRule>
    <cfRule type="expression" dxfId="6532" priority="4909">
      <formula>C763= "RALLY (5XX)"</formula>
    </cfRule>
    <cfRule type="expression" dxfId="6531" priority="4910">
      <formula>C763= "DISCO (6XX)"</formula>
    </cfRule>
    <cfRule type="expression" dxfId="6530" priority="4911">
      <formula>C763= "TRAIL (7XX)"</formula>
    </cfRule>
    <cfRule type="expression" dxfId="6529" priority="4912">
      <formula>C763= "GMZ (8XX)"</formula>
    </cfRule>
    <cfRule type="expression" dxfId="6528" priority="4913">
      <formula>C763= "DUALLY (9XX)"</formula>
    </cfRule>
    <cfRule type="expression" dxfId="6527" priority="4914">
      <formula>C763= "STREET (3XX)"</formula>
    </cfRule>
    <cfRule type="expression" dxfId="6526" priority="4915">
      <formula>C763="UTV (4XX)"</formula>
    </cfRule>
    <cfRule type="expression" dxfId="6525" priority="4916">
      <formula>C763= "RACE (1XX)"</formula>
    </cfRule>
    <cfRule type="expression" dxfId="6524" priority="4917">
      <formula>C763= "FORGED (2XX)"</formula>
    </cfRule>
    <cfRule type="expression" dxfId="6523" priority="4918">
      <formula>C763= "RALLY (5XX)"</formula>
    </cfRule>
    <cfRule type="expression" dxfId="6522" priority="4919">
      <formula>C763= "DISCO (6XX)"</formula>
    </cfRule>
    <cfRule type="expression" dxfId="6521" priority="4920">
      <formula>C763= "TRAIL (7XX)"</formula>
    </cfRule>
    <cfRule type="expression" dxfId="6520" priority="4921">
      <formula>C763= "GMZ (8XX)"</formula>
    </cfRule>
    <cfRule type="expression" dxfId="6519" priority="4922">
      <formula>C763= "DUALLY (9XX)"</formula>
    </cfRule>
    <cfRule type="expression" dxfId="6518" priority="4923">
      <formula>C763= "STREET (3XX)"</formula>
    </cfRule>
    <cfRule type="expression" dxfId="6517" priority="4924">
      <formula>C763="UTV (4XX)"</formula>
    </cfRule>
    <cfRule type="expression" dxfId="6516" priority="4925">
      <formula>C763= "RACE (1XX)"</formula>
    </cfRule>
    <cfRule type="expression" dxfId="6515" priority="4926">
      <formula>C763= "FORGED (2XX)"</formula>
    </cfRule>
    <cfRule type="expression" dxfId="6514" priority="4927">
      <formula>C763= "RALLY (5XX)"</formula>
    </cfRule>
    <cfRule type="expression" dxfId="6513" priority="4928">
      <formula>C763= "DISCO (6XX)"</formula>
    </cfRule>
    <cfRule type="expression" dxfId="6512" priority="4929">
      <formula>C763= "TRAIL (7XX)"</formula>
    </cfRule>
    <cfRule type="expression" dxfId="6511" priority="4930">
      <formula>C763= "GMZ (8XX)"</formula>
    </cfRule>
    <cfRule type="expression" dxfId="6510" priority="4931">
      <formula>C763= "DUALLY (9XX)"</formula>
    </cfRule>
    <cfRule type="expression" dxfId="6509" priority="4932">
      <formula>C763= "STREET (3XX)"</formula>
    </cfRule>
    <cfRule type="expression" dxfId="6508" priority="4933">
      <formula>C763="UTV (4XX)"</formula>
    </cfRule>
    <cfRule type="expression" dxfId="6507" priority="4934">
      <formula>C763= "RACE (1XX)"</formula>
    </cfRule>
    <cfRule type="expression" dxfId="6506" priority="4935">
      <formula>C763= "FORGED (2XX)"</formula>
    </cfRule>
    <cfRule type="expression" dxfId="6505" priority="4936">
      <formula>C763= "RALLY (5XX)"</formula>
    </cfRule>
    <cfRule type="expression" dxfId="6504" priority="4937">
      <formula>C763= "DISCO (6XX)"</formula>
    </cfRule>
    <cfRule type="expression" dxfId="6503" priority="4938">
      <formula>C763= "TRAIL (7XX)"</formula>
    </cfRule>
    <cfRule type="expression" dxfId="6502" priority="4939">
      <formula>C763= "GMZ (8XX)"</formula>
    </cfRule>
    <cfRule type="expression" dxfId="6501" priority="4940">
      <formula>C763= "DUALLY (9XX)"</formula>
    </cfRule>
    <cfRule type="containsBlanks" dxfId="6500" priority="4941">
      <formula>LEN(TRIM(A763))=0</formula>
    </cfRule>
    <cfRule type="expression" dxfId="6499" priority="4942">
      <formula>C763= "TRAIL (7XX)"</formula>
    </cfRule>
    <cfRule type="expression" dxfId="6498" priority="4943">
      <formula>C763= "DISCO (6XX)"</formula>
    </cfRule>
    <cfRule type="expression" dxfId="6497" priority="4944">
      <formula>C763= "RALLY (5XX)"</formula>
    </cfRule>
    <cfRule type="expression" dxfId="6496" priority="4945">
      <formula>C763= "FORGED (2XX)"</formula>
    </cfRule>
    <cfRule type="expression" dxfId="6495" priority="4946">
      <formula>C763= "GMZ (8XX)"</formula>
    </cfRule>
    <cfRule type="expression" dxfId="6494" priority="4947">
      <formula>C763= "RACE (1XX)"</formula>
    </cfRule>
    <cfRule type="expression" dxfId="6493" priority="4948">
      <formula>C763= "UTV (4XX)"</formula>
    </cfRule>
    <cfRule type="expression" dxfId="6492" priority="4949">
      <formula>C763= "STREET (3XX)"</formula>
    </cfRule>
    <cfRule type="expression" dxfId="6491" priority="4951">
      <formula>C763="UTV (4XX)"</formula>
    </cfRule>
    <cfRule type="expression" dxfId="6490" priority="4952">
      <formula>C763= "RACE (1XX)"</formula>
    </cfRule>
    <cfRule type="expression" dxfId="6489" priority="4953">
      <formula>C763= "FORGED (2XX)"</formula>
    </cfRule>
    <cfRule type="expression" dxfId="6488" priority="4954">
      <formula>C763= "RALLY (5XX)"</formula>
    </cfRule>
    <cfRule type="expression" dxfId="6487" priority="4955">
      <formula>C763= "DISCO (6XX)"</formula>
    </cfRule>
    <cfRule type="expression" dxfId="6486" priority="4956">
      <formula>C763= "TRAIL (7XX)"</formula>
    </cfRule>
    <cfRule type="expression" dxfId="6485" priority="4957">
      <formula>C763= "GMZ (8XX)"</formula>
    </cfRule>
    <cfRule type="expression" dxfId="6484" priority="4958">
      <formula>C763= "DUALLY (9XX)"</formula>
    </cfRule>
    <cfRule type="containsBlanks" dxfId="6483" priority="4959">
      <formula>LEN(TRIM(A763))=0</formula>
    </cfRule>
    <cfRule type="expression" dxfId="6482" priority="4960">
      <formula>C763= "TRAIL (7XX)"</formula>
    </cfRule>
    <cfRule type="expression" dxfId="6481" priority="4961">
      <formula>C763= "DISCO (6XX)"</formula>
    </cfRule>
    <cfRule type="expression" dxfId="6480" priority="4962">
      <formula>C763= "RALLY (5XX)"</formula>
    </cfRule>
    <cfRule type="expression" dxfId="6479" priority="4963">
      <formula>C763= "FORGED (2XX)"</formula>
    </cfRule>
    <cfRule type="expression" dxfId="6478" priority="4964">
      <formula>C763= "GMZ (8XX)"</formula>
    </cfRule>
    <cfRule type="expression" dxfId="6477" priority="4965">
      <formula>C763= "RACE (1XX)"</formula>
    </cfRule>
    <cfRule type="expression" dxfId="6476" priority="4966">
      <formula>C763= "UTV (4XX)"</formula>
    </cfRule>
    <cfRule type="expression" dxfId="6475" priority="4967">
      <formula>C763= "STREET (3XX)"</formula>
    </cfRule>
    <cfRule type="expression" dxfId="6474" priority="4969">
      <formula>C763="UTV (4XX)"</formula>
    </cfRule>
    <cfRule type="expression" dxfId="6473" priority="4970">
      <formula>C763= "RACE (1XX)"</formula>
    </cfRule>
    <cfRule type="expression" dxfId="6472" priority="4971">
      <formula>C763= "FORGED (2XX)"</formula>
    </cfRule>
    <cfRule type="expression" dxfId="6471" priority="4972">
      <formula>C763= "RALLY (5XX)"</formula>
    </cfRule>
    <cfRule type="expression" dxfId="6470" priority="4973">
      <formula>C763= "DISCO (6XX)"</formula>
    </cfRule>
    <cfRule type="expression" dxfId="6469" priority="4974">
      <formula>C763= "TRAIL (7XX)"</formula>
    </cfRule>
    <cfRule type="expression" dxfId="6468" priority="4975">
      <formula>C763= "GMZ (8XX)"</formula>
    </cfRule>
    <cfRule type="expression" dxfId="6467" priority="4976">
      <formula>C763= "DUALLY (9XX)"</formula>
    </cfRule>
    <cfRule type="expression" dxfId="6466" priority="4977">
      <formula>C763= "STREET (3XX)"</formula>
    </cfRule>
    <cfRule type="expression" dxfId="6465" priority="4978">
      <formula>C763="UTV (4XX)"</formula>
    </cfRule>
    <cfRule type="expression" dxfId="6464" priority="4979">
      <formula>C763= "RACE (1XX)"</formula>
    </cfRule>
    <cfRule type="expression" dxfId="6463" priority="4980">
      <formula>C763= "FORGED (2XX)"</formula>
    </cfRule>
    <cfRule type="expression" dxfId="6462" priority="4981">
      <formula>C763= "RALLY (5XX)"</formula>
    </cfRule>
    <cfRule type="expression" dxfId="6461" priority="4982">
      <formula>C763= "DISCO (6XX)"</formula>
    </cfRule>
    <cfRule type="expression" dxfId="6460" priority="4983">
      <formula>C763= "TRAIL (7XX)"</formula>
    </cfRule>
    <cfRule type="expression" dxfId="6459" priority="4984">
      <formula>C763= "GMZ (8XX)"</formula>
    </cfRule>
    <cfRule type="expression" dxfId="6458" priority="4985">
      <formula>C763= "DUALLY (9XX)"</formula>
    </cfRule>
    <cfRule type="expression" dxfId="6457" priority="4986">
      <formula>C763= "STREET (3XX)"</formula>
    </cfRule>
    <cfRule type="expression" dxfId="6456" priority="4987">
      <formula>C763="UTV (4XX)"</formula>
    </cfRule>
    <cfRule type="expression" dxfId="6455" priority="4988">
      <formula>C763= "RACE (1XX)"</formula>
    </cfRule>
    <cfRule type="expression" dxfId="6454" priority="4989">
      <formula>C763= "FORGED (2XX)"</formula>
    </cfRule>
    <cfRule type="expression" dxfId="6453" priority="4990">
      <formula>C763= "RALLY (5XX)"</formula>
    </cfRule>
    <cfRule type="expression" dxfId="6452" priority="4991">
      <formula>C763= "DISCO (6XX)"</formula>
    </cfRule>
    <cfRule type="expression" dxfId="6451" priority="4992">
      <formula>C763= "TRAIL (7XX)"</formula>
    </cfRule>
    <cfRule type="expression" dxfId="6450" priority="4993">
      <formula>C763= "GMZ (8XX)"</formula>
    </cfRule>
    <cfRule type="expression" dxfId="6449" priority="4994">
      <formula>C763= "DUALLY (9XX)"</formula>
    </cfRule>
    <cfRule type="containsBlanks" dxfId="6448" priority="4995">
      <formula>LEN(TRIM(A763))=0</formula>
    </cfRule>
    <cfRule type="expression" dxfId="6447" priority="4996">
      <formula>C763= "TRAIL (7XX)"</formula>
    </cfRule>
    <cfRule type="expression" dxfId="6446" priority="4997">
      <formula>C763= "DISCO (6XX)"</formula>
    </cfRule>
    <cfRule type="expression" dxfId="6445" priority="4998">
      <formula>C763= "RALLY (5XX)"</formula>
    </cfRule>
    <cfRule type="expression" dxfId="6444" priority="4999">
      <formula>C763= "FORGED (2XX)"</formula>
    </cfRule>
    <cfRule type="expression" dxfId="6443" priority="5000">
      <formula>C763= "GMZ (8XX)"</formula>
    </cfRule>
    <cfRule type="expression" dxfId="6442" priority="5001">
      <formula>C763= "RACE (1XX)"</formula>
    </cfRule>
    <cfRule type="expression" dxfId="6441" priority="5002">
      <formula>C763= "UTV (4XX)"</formula>
    </cfRule>
    <cfRule type="expression" dxfId="6440" priority="5003">
      <formula>C763= "STREET (3XX)"</formula>
    </cfRule>
    <cfRule type="expression" dxfId="6439" priority="5005">
      <formula>C763="UTV (4XX)"</formula>
    </cfRule>
    <cfRule type="expression" dxfId="6438" priority="5006">
      <formula>C763= "RACE (1XX)"</formula>
    </cfRule>
    <cfRule type="expression" dxfId="6437" priority="5007">
      <formula>C763= "FORGED (2XX)"</formula>
    </cfRule>
    <cfRule type="expression" dxfId="6436" priority="5008">
      <formula>C763= "RALLY (5XX)"</formula>
    </cfRule>
    <cfRule type="expression" dxfId="6435" priority="5009">
      <formula>C763= "DISCO (6XX)"</formula>
    </cfRule>
    <cfRule type="expression" dxfId="6434" priority="5010">
      <formula>C763= "TRAIL (7XX)"</formula>
    </cfRule>
    <cfRule type="expression" dxfId="6433" priority="5011">
      <formula>C763= "GMZ (8XX)"</formula>
    </cfRule>
    <cfRule type="expression" dxfId="6432" priority="5012">
      <formula>C763= "DUALLY (9XX)"</formula>
    </cfRule>
    <cfRule type="containsBlanks" dxfId="6431" priority="5013">
      <formula>LEN(TRIM(A763))=0</formula>
    </cfRule>
    <cfRule type="expression" dxfId="6430" priority="5014">
      <formula>C763= "TRAIL (7XX)"</formula>
    </cfRule>
    <cfRule type="expression" dxfId="6429" priority="5015">
      <formula>C763= "DISCO (6XX)"</formula>
    </cfRule>
    <cfRule type="expression" dxfId="6428" priority="5016">
      <formula>C763= "RALLY (5XX)"</formula>
    </cfRule>
    <cfRule type="expression" dxfId="6427" priority="5017">
      <formula>C763= "FORGED (2XX)"</formula>
    </cfRule>
    <cfRule type="expression" dxfId="6426" priority="5018">
      <formula>C763= "GMZ (8XX)"</formula>
    </cfRule>
    <cfRule type="expression" dxfId="6425" priority="5019">
      <formula>C763= "RACE (1XX)"</formula>
    </cfRule>
    <cfRule type="expression" dxfId="6424" priority="5020">
      <formula>C763= "UTV (4XX)"</formula>
    </cfRule>
    <cfRule type="expression" dxfId="6423" priority="5021">
      <formula>C763= "STREET (3XX)"</formula>
    </cfRule>
    <cfRule type="expression" dxfId="6422" priority="5023">
      <formula>C763="UTV (4XX)"</formula>
    </cfRule>
    <cfRule type="expression" dxfId="6421" priority="5024">
      <formula>C763= "RACE (1XX)"</formula>
    </cfRule>
    <cfRule type="expression" dxfId="6420" priority="5025">
      <formula>C763= "FORGED (2XX)"</formula>
    </cfRule>
    <cfRule type="expression" dxfId="6419" priority="5026">
      <formula>C763= "RALLY (5XX)"</formula>
    </cfRule>
    <cfRule type="expression" dxfId="6418" priority="5027">
      <formula>C763= "DISCO (6XX)"</formula>
    </cfRule>
    <cfRule type="expression" dxfId="6417" priority="5028">
      <formula>C763= "TRAIL (7XX)"</formula>
    </cfRule>
    <cfRule type="expression" dxfId="6416" priority="5029">
      <formula>C763= "GMZ (8XX)"</formula>
    </cfRule>
    <cfRule type="expression" dxfId="6415" priority="5030">
      <formula>C763= "DUALLY (9XX)"</formula>
    </cfRule>
    <cfRule type="expression" dxfId="6414" priority="5031">
      <formula>C763= "TRAIL (7XX)"</formula>
    </cfRule>
    <cfRule type="expression" dxfId="6413" priority="5032">
      <formula>C763= "DISCO (6XX)"</formula>
    </cfRule>
    <cfRule type="expression" dxfId="6412" priority="5033">
      <formula>C763= "RALLY (5XX)"</formula>
    </cfRule>
    <cfRule type="expression" dxfId="6411" priority="5034">
      <formula>C763= "FORGED (2XX)"</formula>
    </cfRule>
    <cfRule type="expression" dxfId="6410" priority="5035">
      <formula>C763= "GMZ (8XX)"</formula>
    </cfRule>
    <cfRule type="expression" dxfId="6409" priority="5036">
      <formula>C763= "RACE (1XX)"</formula>
    </cfRule>
    <cfRule type="expression" dxfId="6408" priority="5037">
      <formula>C763= "UTV (4XX)"</formula>
    </cfRule>
  </conditionalFormatting>
  <conditionalFormatting sqref="A763:A797">
    <cfRule type="expression" dxfId="6407" priority="4631">
      <formula>C763= "STREET (3XX)"</formula>
    </cfRule>
    <cfRule type="expression" dxfId="6406" priority="4632">
      <formula>C763="UTV (4XX)"</formula>
    </cfRule>
    <cfRule type="expression" dxfId="6405" priority="4633">
      <formula>C763= "RACE (1XX)"</formula>
    </cfRule>
    <cfRule type="expression" dxfId="6404" priority="4634">
      <formula>C763= "FORGED (2XX)"</formula>
    </cfRule>
    <cfRule type="expression" dxfId="6403" priority="4635">
      <formula>C763= "RALLY (5XX)"</formula>
    </cfRule>
    <cfRule type="expression" dxfId="6402" priority="4636">
      <formula>C763= "DISCO (6XX)"</formula>
    </cfRule>
    <cfRule type="expression" dxfId="6401" priority="4637">
      <formula>C763= "TRAIL (7XX)"</formula>
    </cfRule>
    <cfRule type="expression" dxfId="6400" priority="4638">
      <formula>C763= "GMZ (8XX)"</formula>
    </cfRule>
    <cfRule type="expression" dxfId="6399" priority="4639">
      <formula>C763= "DUALLY (9XX)"</formula>
    </cfRule>
  </conditionalFormatting>
  <conditionalFormatting sqref="A769:A778">
    <cfRule type="expression" dxfId="6398" priority="4610">
      <formula>C769= "STREET (3XX)"</formula>
    </cfRule>
    <cfRule type="expression" dxfId="6397" priority="4611">
      <formula>C769="UTV (4XX)"</formula>
    </cfRule>
    <cfRule type="expression" dxfId="6396" priority="4612">
      <formula>C769= "RACE (1XX)"</formula>
    </cfRule>
    <cfRule type="expression" dxfId="6395" priority="4613">
      <formula>C769= "FORGED (2XX)"</formula>
    </cfRule>
    <cfRule type="expression" dxfId="6394" priority="4614">
      <formula>C769= "RALLY (5XX)"</formula>
    </cfRule>
    <cfRule type="expression" dxfId="6393" priority="4615">
      <formula>C769= "DISCO (6XX)"</formula>
    </cfRule>
    <cfRule type="expression" dxfId="6392" priority="4616">
      <formula>C769= "TRAIL (7XX)"</formula>
    </cfRule>
    <cfRule type="expression" dxfId="6391" priority="4617">
      <formula>C769= "GMZ (8XX)"</formula>
    </cfRule>
    <cfRule type="expression" dxfId="6390" priority="4618">
      <formula>C769= "DUALLY (9XX)"</formula>
    </cfRule>
  </conditionalFormatting>
  <conditionalFormatting sqref="A776:A797">
    <cfRule type="expression" dxfId="6389" priority="4512">
      <formula>C776= "DISCO (6XX)"</formula>
    </cfRule>
    <cfRule type="expression" dxfId="6388" priority="4513">
      <formula>C776= "TRAIL (7XX)"</formula>
    </cfRule>
    <cfRule type="expression" dxfId="6387" priority="4514">
      <formula>C776= "GMZ (8XX)"</formula>
    </cfRule>
    <cfRule type="expression" dxfId="6386" priority="4515">
      <formula>C776= "DUALLY (9XX)"</formula>
    </cfRule>
  </conditionalFormatting>
  <conditionalFormatting sqref="A776:A1084">
    <cfRule type="expression" dxfId="6385" priority="4433">
      <formula>C776= "STREET (3XX)"</formula>
    </cfRule>
    <cfRule type="expression" dxfId="6384" priority="4434">
      <formula>C776="UTV (4XX)"</formula>
    </cfRule>
    <cfRule type="expression" dxfId="6383" priority="4435">
      <formula>C776= "RACE (1XX)"</formula>
    </cfRule>
    <cfRule type="expression" dxfId="6382" priority="4436">
      <formula>C776= "FORGED (2XX)"</formula>
    </cfRule>
    <cfRule type="expression" dxfId="6381" priority="4437">
      <formula>C776= "RALLY (5XX)"</formula>
    </cfRule>
  </conditionalFormatting>
  <conditionalFormatting sqref="A798:A1084 A1497:A1729">
    <cfRule type="expression" dxfId="6380" priority="4438">
      <formula>C798= "TRAIL (7XX)"</formula>
    </cfRule>
    <cfRule type="expression" dxfId="6379" priority="4439">
      <formula>C798= "GMZ (8XX)"</formula>
    </cfRule>
    <cfRule type="expression" dxfId="6378" priority="4440">
      <formula>C798= "DUALLY (9XX)"</formula>
    </cfRule>
  </conditionalFormatting>
  <conditionalFormatting sqref="A805:A819">
    <cfRule type="expression" dxfId="6377" priority="4398">
      <formula>C805= "STREET (3XX)"</formula>
    </cfRule>
    <cfRule type="expression" dxfId="6376" priority="4399">
      <formula>C805="UTV (4XX)"</formula>
    </cfRule>
    <cfRule type="expression" dxfId="6375" priority="4400">
      <formula>C805= "RACE (1XX)"</formula>
    </cfRule>
    <cfRule type="expression" dxfId="6374" priority="4401">
      <formula>C805= "FORGED (2XX)"</formula>
    </cfRule>
    <cfRule type="expression" dxfId="6373" priority="4402">
      <formula>C805= "RALLY (5XX)"</formula>
    </cfRule>
    <cfRule type="expression" dxfId="6372" priority="4403">
      <formula>C805= "TRAIL (7XX)"</formula>
    </cfRule>
    <cfRule type="expression" dxfId="6371" priority="4404">
      <formula>C805= "GMZ (8XX)"</formula>
    </cfRule>
    <cfRule type="expression" dxfId="6370" priority="4405">
      <formula>C805= "DUALLY (9XX)"</formula>
    </cfRule>
  </conditionalFormatting>
  <conditionalFormatting sqref="A875:A895">
    <cfRule type="expression" dxfId="6369" priority="3473">
      <formula>C875= "STREET (3XX)"</formula>
    </cfRule>
    <cfRule type="expression" dxfId="6368" priority="3474">
      <formula>C875="UTV (4XX)"</formula>
    </cfRule>
    <cfRule type="expression" dxfId="6367" priority="3475">
      <formula>C875= "RACE (1XX)"</formula>
    </cfRule>
    <cfRule type="expression" dxfId="6366" priority="3476">
      <formula>C875= "FORGED (2XX)"</formula>
    </cfRule>
    <cfRule type="expression" dxfId="6365" priority="3477">
      <formula>C875= "RALLY (5XX)"</formula>
    </cfRule>
    <cfRule type="expression" dxfId="6364" priority="3478">
      <formula>C875= "TRAIL (7XX)"</formula>
    </cfRule>
    <cfRule type="expression" dxfId="6363" priority="3479">
      <formula>C875= "GMZ (8XX)"</formula>
    </cfRule>
    <cfRule type="expression" dxfId="6362" priority="3480">
      <formula>C875= "DUALLY (9XX)"</formula>
    </cfRule>
  </conditionalFormatting>
  <conditionalFormatting sqref="A939:A950">
    <cfRule type="expression" dxfId="6361" priority="3307">
      <formula>C939= "STREET (3XX)"</formula>
    </cfRule>
    <cfRule type="expression" dxfId="6360" priority="3308">
      <formula>C939="UTV (4XX)"</formula>
    </cfRule>
    <cfRule type="expression" dxfId="6359" priority="3309">
      <formula>C939= "RACE (1XX)"</formula>
    </cfRule>
    <cfRule type="expression" dxfId="6358" priority="3310">
      <formula>C939= "FORGED (2XX)"</formula>
    </cfRule>
    <cfRule type="expression" dxfId="6357" priority="3311">
      <formula>C939= "RALLY (5XX)"</formula>
    </cfRule>
    <cfRule type="expression" dxfId="6356" priority="3312">
      <formula>C939= "TRAIL (7XX)"</formula>
    </cfRule>
    <cfRule type="expression" dxfId="6355" priority="3313">
      <formula>C939= "GMZ (8XX)"</formula>
    </cfRule>
    <cfRule type="expression" dxfId="6354" priority="3314">
      <formula>C939= "DUALLY (9XX)"</formula>
    </cfRule>
  </conditionalFormatting>
  <conditionalFormatting sqref="A941:A950">
    <cfRule type="expression" dxfId="6353" priority="3217">
      <formula>C941= "STREET (3XX)"</formula>
    </cfRule>
    <cfRule type="expression" dxfId="6352" priority="3218">
      <formula>C941="UTV (4XX)"</formula>
    </cfRule>
    <cfRule type="expression" dxfId="6351" priority="3219">
      <formula>C941= "RACE (1XX)"</formula>
    </cfRule>
    <cfRule type="expression" dxfId="6350" priority="3220">
      <formula>C941= "FORGED (2XX)"</formula>
    </cfRule>
    <cfRule type="expression" dxfId="6349" priority="3221">
      <formula>C941= "RALLY (5XX)"</formula>
    </cfRule>
    <cfRule type="expression" dxfId="6348" priority="3222">
      <formula>C941= "TRAIL (7XX)"</formula>
    </cfRule>
    <cfRule type="expression" dxfId="6347" priority="3223">
      <formula>C941= "GMZ (8XX)"</formula>
    </cfRule>
    <cfRule type="expression" dxfId="6346" priority="3224">
      <formula>C941= "DUALLY (9XX)"</formula>
    </cfRule>
  </conditionalFormatting>
  <conditionalFormatting sqref="A963:A989">
    <cfRule type="expression" dxfId="6345" priority="3006">
      <formula>C963= "STREET (3XX)"</formula>
    </cfRule>
    <cfRule type="expression" dxfId="6344" priority="3007">
      <formula>C963="UTV (4XX)"</formula>
    </cfRule>
    <cfRule type="expression" dxfId="6343" priority="3008">
      <formula>C963= "RACE (1XX)"</formula>
    </cfRule>
    <cfRule type="expression" dxfId="6342" priority="3009">
      <formula>C963= "FORGED (2XX)"</formula>
    </cfRule>
    <cfRule type="expression" dxfId="6341" priority="3010">
      <formula>C963= "RALLY (5XX)"</formula>
    </cfRule>
    <cfRule type="expression" dxfId="6340" priority="3011">
      <formula>C963= "TRAIL (7XX)"</formula>
    </cfRule>
    <cfRule type="expression" dxfId="6339" priority="3012">
      <formula>C963= "GMZ (8XX)"</formula>
    </cfRule>
    <cfRule type="expression" dxfId="6338" priority="3013">
      <formula>C963= "DUALLY (9XX)"</formula>
    </cfRule>
  </conditionalFormatting>
  <conditionalFormatting sqref="A995:A1084">
    <cfRule type="expression" dxfId="6337" priority="2850">
      <formula>C995= "STREET (3XX)"</formula>
    </cfRule>
    <cfRule type="expression" dxfId="6336" priority="2851">
      <formula>C995="UTV (4XX)"</formula>
    </cfRule>
    <cfRule type="expression" dxfId="6335" priority="2852">
      <formula>C995= "RACE (1XX)"</formula>
    </cfRule>
    <cfRule type="expression" dxfId="6334" priority="2853">
      <formula>C995= "FORGED (2XX)"</formula>
    </cfRule>
    <cfRule type="expression" dxfId="6333" priority="2854">
      <formula>C995= "RALLY (5XX)"</formula>
    </cfRule>
    <cfRule type="expression" dxfId="6332" priority="2855">
      <formula>C995= "TRAIL (7XX)"</formula>
    </cfRule>
    <cfRule type="expression" dxfId="6331" priority="2856">
      <formula>C995= "GMZ (8XX)"</formula>
    </cfRule>
    <cfRule type="expression" dxfId="6330" priority="2857">
      <formula>C995= "DUALLY (9XX)"</formula>
    </cfRule>
    <cfRule type="expression" dxfId="6329" priority="2858">
      <formula>C995= "STREET (3XX)"</formula>
    </cfRule>
    <cfRule type="expression" dxfId="6328" priority="2859">
      <formula>C995="UTV (4XX)"</formula>
    </cfRule>
    <cfRule type="expression" dxfId="6327" priority="2860">
      <formula>C995= "RACE (1XX)"</formula>
    </cfRule>
    <cfRule type="expression" dxfId="6326" priority="2861">
      <formula>C995= "FORGED (2XX)"</formula>
    </cfRule>
    <cfRule type="expression" dxfId="6325" priority="2862">
      <formula>C995= "RALLY (5XX)"</formula>
    </cfRule>
    <cfRule type="expression" dxfId="6324" priority="2863">
      <formula>C995= "TRAIL (7XX)"</formula>
    </cfRule>
    <cfRule type="expression" dxfId="6323" priority="2864">
      <formula>C995= "GMZ (8XX)"</formula>
    </cfRule>
    <cfRule type="expression" dxfId="6322" priority="2865">
      <formula>C995= "DUALLY (9XX)"</formula>
    </cfRule>
    <cfRule type="expression" dxfId="6321" priority="2866">
      <formula>C995= "STREET (3XX)"</formula>
    </cfRule>
    <cfRule type="expression" dxfId="6320" priority="2867">
      <formula>C995="UTV (4XX)"</formula>
    </cfRule>
    <cfRule type="expression" dxfId="6319" priority="2868">
      <formula>C995= "RACE (1XX)"</formula>
    </cfRule>
    <cfRule type="expression" dxfId="6318" priority="2869">
      <formula>C995= "FORGED (2XX)"</formula>
    </cfRule>
    <cfRule type="expression" dxfId="6317" priority="2870">
      <formula>C995= "RALLY (5XX)"</formula>
    </cfRule>
    <cfRule type="expression" dxfId="6316" priority="2871">
      <formula>C995= "TRAIL (7XX)"</formula>
    </cfRule>
    <cfRule type="expression" dxfId="6315" priority="2872">
      <formula>C995= "GMZ (8XX)"</formula>
    </cfRule>
    <cfRule type="expression" dxfId="6314" priority="2873">
      <formula>C995= "DUALLY (9XX)"</formula>
    </cfRule>
    <cfRule type="expression" dxfId="6313" priority="2874">
      <formula>C995= "STREET (3XX)"</formula>
    </cfRule>
    <cfRule type="expression" dxfId="6312" priority="2875">
      <formula>C995="UTV (4XX)"</formula>
    </cfRule>
    <cfRule type="expression" dxfId="6311" priority="2876">
      <formula>C995= "RACE (1XX)"</formula>
    </cfRule>
    <cfRule type="expression" dxfId="6310" priority="2877">
      <formula>C995= "FORGED (2XX)"</formula>
    </cfRule>
    <cfRule type="expression" dxfId="6309" priority="2878">
      <formula>C995= "RALLY (5XX)"</formula>
    </cfRule>
    <cfRule type="expression" dxfId="6308" priority="2879">
      <formula>C995= "DISCO (6XX)"</formula>
    </cfRule>
    <cfRule type="expression" dxfId="6307" priority="2880">
      <formula>C995= "TRAIL (7XX)"</formula>
    </cfRule>
    <cfRule type="expression" dxfId="6306" priority="2881">
      <formula>C995= "GMZ (8XX)"</formula>
    </cfRule>
    <cfRule type="expression" dxfId="6305" priority="2882">
      <formula>C995= "DUALLY (9XX)"</formula>
    </cfRule>
    <cfRule type="containsBlanks" dxfId="6304" priority="2883">
      <formula>LEN(TRIM(A995))=0</formula>
    </cfRule>
    <cfRule type="expression" dxfId="6303" priority="2884">
      <formula>C995= "TRAIL (7XX)"</formula>
    </cfRule>
    <cfRule type="expression" dxfId="6302" priority="2885">
      <formula>C995= "DISCO (6XX)"</formula>
    </cfRule>
    <cfRule type="expression" dxfId="6301" priority="2886">
      <formula>C995= "RALLY (5XX)"</formula>
    </cfRule>
    <cfRule type="expression" dxfId="6300" priority="2887">
      <formula>C995= "FORGED (2XX)"</formula>
    </cfRule>
    <cfRule type="expression" dxfId="6299" priority="2888">
      <formula>C995= "GMZ (8XX)"</formula>
    </cfRule>
    <cfRule type="expression" dxfId="6298" priority="2889">
      <formula>C995= "RACE (1XX)"</formula>
    </cfRule>
    <cfRule type="expression" dxfId="6297" priority="2890">
      <formula>C995= "UTV (4XX)"</formula>
    </cfRule>
    <cfRule type="expression" dxfId="6296" priority="2897">
      <formula>C995= "DISCO (6XX)"</formula>
    </cfRule>
  </conditionalFormatting>
  <conditionalFormatting sqref="A1002:A1084">
    <cfRule type="expression" dxfId="6295" priority="2660">
      <formula>C1002= "STREET (3XX)"</formula>
    </cfRule>
    <cfRule type="expression" dxfId="6294" priority="2661">
      <formula>C1002="UTV (4XX)"</formula>
    </cfRule>
    <cfRule type="expression" dxfId="6293" priority="2662">
      <formula>C1002= "RACE (1XX)"</formula>
    </cfRule>
    <cfRule type="expression" dxfId="6292" priority="2663">
      <formula>C1002= "FORGED (2XX)"</formula>
    </cfRule>
    <cfRule type="expression" dxfId="6291" priority="2664">
      <formula>C1002= "RALLY (5XX)"</formula>
    </cfRule>
    <cfRule type="expression" dxfId="6290" priority="2665">
      <formula>C1002= "TRAIL (7XX)"</formula>
    </cfRule>
    <cfRule type="expression" dxfId="6289" priority="2666">
      <formula>C1002= "GMZ (8XX)"</formula>
    </cfRule>
    <cfRule type="expression" dxfId="6288" priority="2667">
      <formula>C1002= "DUALLY (9XX)"</formula>
    </cfRule>
  </conditionalFormatting>
  <conditionalFormatting sqref="A1014:A1084">
    <cfRule type="expression" dxfId="6287" priority="2557">
      <formula>C1014= "STREET (3XX)"</formula>
    </cfRule>
    <cfRule type="expression" dxfId="6286" priority="2558">
      <formula>C1014="UTV (4XX)"</formula>
    </cfRule>
    <cfRule type="expression" dxfId="6285" priority="2559">
      <formula>C1014= "RACE (1XX)"</formula>
    </cfRule>
    <cfRule type="expression" dxfId="6284" priority="2560">
      <formula>C1014= "FORGED (2XX)"</formula>
    </cfRule>
    <cfRule type="expression" dxfId="6283" priority="2561">
      <formula>C1014= "RALLY (5XX)"</formula>
    </cfRule>
    <cfRule type="expression" dxfId="6282" priority="2562">
      <formula>C1014= "TRAIL (7XX)"</formula>
    </cfRule>
    <cfRule type="expression" dxfId="6281" priority="2563">
      <formula>C1014= "GMZ (8XX)"</formula>
    </cfRule>
    <cfRule type="expression" dxfId="6280" priority="2564">
      <formula>C1014= "DUALLY (9XX)"</formula>
    </cfRule>
  </conditionalFormatting>
  <conditionalFormatting sqref="A1027:A1040">
    <cfRule type="expression" dxfId="6279" priority="2538">
      <formula>C1027= "STREET (3XX)"</formula>
    </cfRule>
    <cfRule type="expression" dxfId="6278" priority="2539">
      <formula>C1027="UTV (4XX)"</formula>
    </cfRule>
    <cfRule type="expression" dxfId="6277" priority="2540">
      <formula>C1027= "RACE (1XX)"</formula>
    </cfRule>
    <cfRule type="expression" dxfId="6276" priority="2541">
      <formula>C1027= "FORGED (2XX)"</formula>
    </cfRule>
    <cfRule type="expression" dxfId="6275" priority="2542">
      <formula>C1027= "RALLY (5XX)"</formula>
    </cfRule>
    <cfRule type="expression" dxfId="6274" priority="2543">
      <formula>C1027= "TRAIL (7XX)"</formula>
    </cfRule>
    <cfRule type="expression" dxfId="6273" priority="2544">
      <formula>C1027= "GMZ (8XX)"</formula>
    </cfRule>
    <cfRule type="expression" dxfId="6272" priority="2545">
      <formula>C1027= "DUALLY (9XX)"</formula>
    </cfRule>
  </conditionalFormatting>
  <conditionalFormatting sqref="A1032:A1084 A1522:A1729">
    <cfRule type="expression" dxfId="6271" priority="2469">
      <formula>C1032= "RAISED (8XX)"</formula>
    </cfRule>
    <cfRule type="expression" dxfId="6270" priority="2475">
      <formula>C1032= "STREET (3XX)"</formula>
    </cfRule>
    <cfRule type="expression" dxfId="6269" priority="2476">
      <formula>C1032="UTV (4XX)"</formula>
    </cfRule>
    <cfRule type="expression" dxfId="6268" priority="2477">
      <formula>C1032= "RACE (1XX)"</formula>
    </cfRule>
    <cfRule type="expression" dxfId="6267" priority="2478">
      <formula>C1032= "FORGED (2XX)"</formula>
    </cfRule>
    <cfRule type="expression" dxfId="6266" priority="2479">
      <formula>C1032= "RALLY (5XX)"</formula>
    </cfRule>
    <cfRule type="expression" dxfId="6265" priority="2480">
      <formula>C1032= "TRAIL (7XX)"</formula>
    </cfRule>
    <cfRule type="expression" dxfId="6264" priority="2481">
      <formula>C1032= "GMZ (8XX)"</formula>
    </cfRule>
    <cfRule type="expression" dxfId="6263" priority="2482">
      <formula>C1032= "DUALLY (9XX)"</formula>
    </cfRule>
  </conditionalFormatting>
  <conditionalFormatting sqref="A1071:A1171">
    <cfRule type="expression" dxfId="6262" priority="2319">
      <formula>C1071= "RAISED (8XX)"</formula>
    </cfRule>
    <cfRule type="expression" dxfId="6261" priority="2324">
      <formula>C1071= "STREET (3XX)"</formula>
    </cfRule>
    <cfRule type="expression" dxfId="6260" priority="2325">
      <formula>C1071="UTV (4XX)"</formula>
    </cfRule>
    <cfRule type="expression" dxfId="6259" priority="2326">
      <formula>C1071= "RACE (1XX)"</formula>
    </cfRule>
    <cfRule type="expression" dxfId="6258" priority="2327">
      <formula>C1071= "FORGED (2XX)"</formula>
    </cfRule>
    <cfRule type="expression" dxfId="6257" priority="2328">
      <formula>C1071= "RALLY (5XX)"</formula>
    </cfRule>
    <cfRule type="expression" dxfId="6256" priority="2329">
      <formula>C1071= "TRAIL (7XX)"</formula>
    </cfRule>
    <cfRule type="expression" dxfId="6255" priority="2330">
      <formula>C1071= "GMZ (8XX)"</formula>
    </cfRule>
    <cfRule type="expression" dxfId="6254" priority="2331">
      <formula>C1071= "DUALLY (9XX)"</formula>
    </cfRule>
  </conditionalFormatting>
  <conditionalFormatting sqref="A1090:A1096">
    <cfRule type="expression" dxfId="6253" priority="2138">
      <formula>C1090= "RAISED (8XX)"</formula>
    </cfRule>
    <cfRule type="expression" dxfId="6252" priority="2143">
      <formula>C1090= "STREET (3XX)"</formula>
    </cfRule>
    <cfRule type="expression" dxfId="6251" priority="2144">
      <formula>C1090="UTV (4XX)"</formula>
    </cfRule>
    <cfRule type="expression" dxfId="6250" priority="2145">
      <formula>C1090= "RACE (1XX)"</formula>
    </cfRule>
    <cfRule type="expression" dxfId="6249" priority="2146">
      <formula>C1090= "FORGED (2XX)"</formula>
    </cfRule>
    <cfRule type="expression" dxfId="6248" priority="2147">
      <formula>C1090= "RALLY (5XX)"</formula>
    </cfRule>
    <cfRule type="expression" dxfId="6247" priority="2148">
      <formula>C1090= "TRAIL (7XX)"</formula>
    </cfRule>
    <cfRule type="expression" dxfId="6246" priority="2149">
      <formula>C1090= "GMZ (8XX)"</formula>
    </cfRule>
    <cfRule type="expression" dxfId="6245" priority="2150">
      <formula>C1090= "DUALLY (9XX)"</formula>
    </cfRule>
  </conditionalFormatting>
  <conditionalFormatting sqref="A1095:A1171">
    <cfRule type="expression" dxfId="6244" priority="1985">
      <formula>C1095= "RAISED (8XX)"</formula>
    </cfRule>
    <cfRule type="expression" dxfId="6243" priority="1990">
      <formula>C1095= "STREET (3XX)"</formula>
    </cfRule>
    <cfRule type="expression" dxfId="6242" priority="1991">
      <formula>C1095="UTV (4XX)"</formula>
    </cfRule>
    <cfRule type="expression" dxfId="6241" priority="1992">
      <formula>C1095= "RACE (1XX)"</formula>
    </cfRule>
    <cfRule type="expression" dxfId="6240" priority="1993">
      <formula>C1095= "FORGED (2XX)"</formula>
    </cfRule>
    <cfRule type="expression" dxfId="6239" priority="1994">
      <formula>C1095= "RALLY (5XX)"</formula>
    </cfRule>
    <cfRule type="expression" dxfId="6238" priority="1995">
      <formula>C1095= "TRAIL (7XX)"</formula>
    </cfRule>
    <cfRule type="expression" dxfId="6237" priority="1996">
      <formula>C1095= "GMZ (8XX)"</formula>
    </cfRule>
    <cfRule type="expression" dxfId="6236" priority="1997">
      <formula>C1095= "DUALLY (9XX)"</formula>
    </cfRule>
  </conditionalFormatting>
  <conditionalFormatting sqref="A1103:A1114">
    <cfRule type="expression" dxfId="6235" priority="1942">
      <formula>C1103= "RAISED (8XX)"</formula>
    </cfRule>
    <cfRule type="expression" dxfId="6234" priority="1947">
      <formula>C1103= "STREET (3XX)"</formula>
    </cfRule>
    <cfRule type="expression" dxfId="6233" priority="1948">
      <formula>C1103="UTV (4XX)"</formula>
    </cfRule>
    <cfRule type="expression" dxfId="6232" priority="1949">
      <formula>C1103= "RACE (1XX)"</formula>
    </cfRule>
    <cfRule type="expression" dxfId="6231" priority="1950">
      <formula>C1103= "FORGED (2XX)"</formula>
    </cfRule>
    <cfRule type="expression" dxfId="6230" priority="1951">
      <formula>C1103= "RALLY (5XX)"</formula>
    </cfRule>
    <cfRule type="expression" dxfId="6229" priority="1952">
      <formula>C1103= "TRAIL (7XX)"</formula>
    </cfRule>
    <cfRule type="expression" dxfId="6228" priority="1953">
      <formula>C1103= "GMZ (8XX)"</formula>
    </cfRule>
    <cfRule type="expression" dxfId="6227" priority="1954">
      <formula>C1103= "DUALLY (9XX)"</formula>
    </cfRule>
  </conditionalFormatting>
  <conditionalFormatting sqref="A1113:A1171">
    <cfRule type="expression" dxfId="6226" priority="1887">
      <formula>C1113= "RAISED (8XX)"</formula>
    </cfRule>
    <cfRule type="expression" dxfId="6225" priority="1892">
      <formula>C1113= "STREET (3XX)"</formula>
    </cfRule>
    <cfRule type="expression" dxfId="6224" priority="1893">
      <formula>C1113="UTV (4XX)"</formula>
    </cfRule>
    <cfRule type="expression" dxfId="6223" priority="1894">
      <formula>C1113= "RACE (1XX)"</formula>
    </cfRule>
    <cfRule type="expression" dxfId="6222" priority="1895">
      <formula>C1113= "FORGED (2XX)"</formula>
    </cfRule>
    <cfRule type="expression" dxfId="6221" priority="1896">
      <formula>C1113= "RALLY (5XX)"</formula>
    </cfRule>
    <cfRule type="expression" dxfId="6220" priority="1897">
      <formula>C1113= "TRAIL (7XX)"</formula>
    </cfRule>
    <cfRule type="expression" dxfId="6219" priority="1898">
      <formula>C1113= "GMZ (8XX)"</formula>
    </cfRule>
    <cfRule type="expression" dxfId="6218" priority="1899">
      <formula>C1113= "DUALLY (9XX)"</formula>
    </cfRule>
  </conditionalFormatting>
  <conditionalFormatting sqref="A1122:A1171">
    <cfRule type="expression" dxfId="6217" priority="1863">
      <formula>C1122= "RAISED (8XX)"</formula>
    </cfRule>
    <cfRule type="expression" dxfId="6216" priority="1868">
      <formula>C1122= "STREET (3XX)"</formula>
    </cfRule>
    <cfRule type="expression" dxfId="6215" priority="1869">
      <formula>C1122="UTV (4XX)"</formula>
    </cfRule>
    <cfRule type="expression" dxfId="6214" priority="1870">
      <formula>C1122= "RACE (1XX)"</formula>
    </cfRule>
    <cfRule type="expression" dxfId="6213" priority="1871">
      <formula>C1122= "FORGED (2XX)"</formula>
    </cfRule>
    <cfRule type="expression" dxfId="6212" priority="1872">
      <formula>C1122= "RALLY (5XX)"</formula>
    </cfRule>
    <cfRule type="expression" dxfId="6211" priority="1873">
      <formula>C1122= "TRAIL (7XX)"</formula>
    </cfRule>
    <cfRule type="expression" dxfId="6210" priority="1874">
      <formula>C1122= "GMZ (8XX)"</formula>
    </cfRule>
    <cfRule type="expression" dxfId="6209" priority="1875">
      <formula>C1122= "DUALLY (9XX)"</formula>
    </cfRule>
  </conditionalFormatting>
  <conditionalFormatting sqref="A1126:A1171">
    <cfRule type="expression" dxfId="6208" priority="1841">
      <formula>C1126= "RAISED (8XX)"</formula>
    </cfRule>
    <cfRule type="expression" dxfId="6207" priority="1846">
      <formula>C1126= "STREET (3XX)"</formula>
    </cfRule>
    <cfRule type="expression" dxfId="6206" priority="1847">
      <formula>C1126="UTV (4XX)"</formula>
    </cfRule>
    <cfRule type="expression" dxfId="6205" priority="1848">
      <formula>C1126= "RACE (1XX)"</formula>
    </cfRule>
    <cfRule type="expression" dxfId="6204" priority="1849">
      <formula>C1126= "FORGED (2XX)"</formula>
    </cfRule>
    <cfRule type="expression" dxfId="6203" priority="1850">
      <formula>C1126= "RALLY (5XX)"</formula>
    </cfRule>
    <cfRule type="expression" dxfId="6202" priority="1851">
      <formula>C1126= "TRAIL (7XX)"</formula>
    </cfRule>
    <cfRule type="expression" dxfId="6201" priority="1852">
      <formula>C1126= "GMZ (8XX)"</formula>
    </cfRule>
    <cfRule type="expression" dxfId="6200" priority="1853">
      <formula>C1126= "DUALLY (9XX)"</formula>
    </cfRule>
  </conditionalFormatting>
  <conditionalFormatting sqref="A1134:A1171">
    <cfRule type="expression" dxfId="6199" priority="1819">
      <formula>C1134= "RAISED (8XX)"</formula>
    </cfRule>
    <cfRule type="expression" dxfId="6198" priority="1824">
      <formula>C1134= "STREET (3XX)"</formula>
    </cfRule>
    <cfRule type="expression" dxfId="6197" priority="1825">
      <formula>C1134="UTV (4XX)"</formula>
    </cfRule>
    <cfRule type="expression" dxfId="6196" priority="1826">
      <formula>C1134= "RACE (1XX)"</formula>
    </cfRule>
    <cfRule type="expression" dxfId="6195" priority="1827">
      <formula>C1134= "FORGED (2XX)"</formula>
    </cfRule>
    <cfRule type="expression" dxfId="6194" priority="1828">
      <formula>C1134= "RALLY (5XX)"</formula>
    </cfRule>
    <cfRule type="expression" dxfId="6193" priority="1829">
      <formula>C1134= "TRAIL (7XX)"</formula>
    </cfRule>
    <cfRule type="expression" dxfId="6192" priority="1830">
      <formula>C1134= "GMZ (8XX)"</formula>
    </cfRule>
    <cfRule type="expression" dxfId="6191" priority="1831">
      <formula>C1134= "DUALLY (9XX)"</formula>
    </cfRule>
  </conditionalFormatting>
  <conditionalFormatting sqref="A1156:A1325">
    <cfRule type="expression" dxfId="6190" priority="1589">
      <formula>C1156= "RAISED (8XX)"</formula>
    </cfRule>
    <cfRule type="expression" dxfId="6189" priority="1594">
      <formula>C1156= "STREET (3XX)"</formula>
    </cfRule>
    <cfRule type="expression" dxfId="6188" priority="1595">
      <formula>C1156="UTV (4XX)"</formula>
    </cfRule>
    <cfRule type="expression" dxfId="6187" priority="1596">
      <formula>C1156= "RACE (1XX)"</formula>
    </cfRule>
    <cfRule type="expression" dxfId="6186" priority="1597">
      <formula>C1156= "FORGED (2XX)"</formula>
    </cfRule>
    <cfRule type="expression" dxfId="6185" priority="1598">
      <formula>C1156= "RALLY (5XX)"</formula>
    </cfRule>
    <cfRule type="expression" dxfId="6184" priority="1599">
      <formula>C1156= "TRAIL (7XX)"</formula>
    </cfRule>
    <cfRule type="expression" dxfId="6183" priority="1600">
      <formula>C1156= "GMZ (8XX)"</formula>
    </cfRule>
    <cfRule type="expression" dxfId="6182" priority="1601">
      <formula>C1156= "DUALLY (9XX)"</formula>
    </cfRule>
  </conditionalFormatting>
  <conditionalFormatting sqref="A1309:A1451">
    <cfRule type="expression" dxfId="6181" priority="1467">
      <formula>C1309= "RAISED (8XX)"</formula>
    </cfRule>
    <cfRule type="expression" dxfId="6180" priority="1468">
      <formula>C1309= "STREET (3XX)"</formula>
    </cfRule>
    <cfRule type="expression" dxfId="6179" priority="1469">
      <formula>C1309="UTV (4XX)"</formula>
    </cfRule>
    <cfRule type="expression" dxfId="6178" priority="1470">
      <formula>C1309= "RACE (1XX)"</formula>
    </cfRule>
    <cfRule type="expression" dxfId="6177" priority="1471">
      <formula>C1309= "FORGED (2XX)"</formula>
    </cfRule>
    <cfRule type="expression" dxfId="6176" priority="1472">
      <formula>C1309= "RALLY (5XX)"</formula>
    </cfRule>
    <cfRule type="expression" dxfId="6175" priority="1473">
      <formula>C1309= "TRAIL (7XX)"</formula>
    </cfRule>
    <cfRule type="expression" dxfId="6174" priority="1474">
      <formula>C1309= "GMZ (8XX)"</formula>
    </cfRule>
    <cfRule type="expression" dxfId="6173" priority="1475">
      <formula>C1309= "DUALLY (9XX)"</formula>
    </cfRule>
  </conditionalFormatting>
  <conditionalFormatting sqref="A1333:A1451">
    <cfRule type="expression" dxfId="6172" priority="1436">
      <formula>C1333= "RAISED (8XX)"</formula>
    </cfRule>
    <cfRule type="expression" dxfId="6171" priority="1437">
      <formula>C1333= "STREET (3XX)"</formula>
    </cfRule>
    <cfRule type="expression" dxfId="6170" priority="1438">
      <formula>C1333="UTV (4XX)"</formula>
    </cfRule>
    <cfRule type="expression" dxfId="6169" priority="1439">
      <formula>C1333= "RACE (1XX)"</formula>
    </cfRule>
    <cfRule type="expression" dxfId="6168" priority="1440">
      <formula>C1333= "FORGED (2XX)"</formula>
    </cfRule>
    <cfRule type="expression" dxfId="6167" priority="1441">
      <formula>C1333= "RALLY (5XX)"</formula>
    </cfRule>
    <cfRule type="expression" dxfId="6166" priority="1442">
      <formula>C1333= "TRAIL (7XX)"</formula>
    </cfRule>
    <cfRule type="expression" dxfId="6165" priority="1443">
      <formula>C1333= "GMZ (8XX)"</formula>
    </cfRule>
    <cfRule type="expression" dxfId="6164" priority="1444">
      <formula>C1333= "DUALLY (9XX)"</formula>
    </cfRule>
  </conditionalFormatting>
  <conditionalFormatting sqref="A1351:A1451">
    <cfRule type="expression" dxfId="6163" priority="1360">
      <formula>C1351= "RAISED (8XX)"</formula>
    </cfRule>
    <cfRule type="expression" dxfId="6162" priority="1362">
      <formula>C1351= "STREET (3XX)"</formula>
    </cfRule>
    <cfRule type="expression" dxfId="6161" priority="1363">
      <formula>C1351="UTV (4XX)"</formula>
    </cfRule>
    <cfRule type="expression" dxfId="6160" priority="1364">
      <formula>C1351= "RACE (1XX)"</formula>
    </cfRule>
    <cfRule type="expression" dxfId="6159" priority="1365">
      <formula>C1351= "FORGED (2XX)"</formula>
    </cfRule>
    <cfRule type="expression" dxfId="6158" priority="1366">
      <formula>C1351= "RALLY (5XX)"</formula>
    </cfRule>
    <cfRule type="expression" dxfId="6157" priority="1413">
      <formula>C1351= "TRAIL (7XX)"</formula>
    </cfRule>
    <cfRule type="expression" dxfId="6156" priority="1414">
      <formula>C1351= "GMZ (8XX)"</formula>
    </cfRule>
    <cfRule type="expression" dxfId="6155" priority="1415">
      <formula>C1351= "DUALLY (9XX)"</formula>
    </cfRule>
  </conditionalFormatting>
  <conditionalFormatting sqref="A1361:A1371">
    <cfRule type="expression" dxfId="6154" priority="1367">
      <formula>C1361= "TRAIL (7XX)"</formula>
    </cfRule>
    <cfRule type="expression" dxfId="6153" priority="1368">
      <formula>C1361= "GMZ (8XX)"</formula>
    </cfRule>
    <cfRule type="expression" dxfId="6152" priority="1369">
      <formula>C1361= "DUALLY (9XX)"</formula>
    </cfRule>
  </conditionalFormatting>
  <conditionalFormatting sqref="A1371">
    <cfRule type="expression" dxfId="6151" priority="1347">
      <formula>C1371= "DISCO (6XX)"</formula>
    </cfRule>
  </conditionalFormatting>
  <conditionalFormatting sqref="A1372:A1490">
    <cfRule type="expression" dxfId="6150" priority="1203">
      <formula>C1372= "RAISED (8XX)"</formula>
    </cfRule>
    <cfRule type="expression" dxfId="6149" priority="1205">
      <formula>C1372= "STREET (3XX)"</formula>
    </cfRule>
    <cfRule type="expression" dxfId="6148" priority="1206">
      <formula>C1372="UTV (4XX)"</formula>
    </cfRule>
    <cfRule type="expression" dxfId="6147" priority="1207">
      <formula>C1372= "RACE (1XX)"</formula>
    </cfRule>
    <cfRule type="expression" dxfId="6146" priority="1208">
      <formula>C1372= "FORGED (2XX)"</formula>
    </cfRule>
    <cfRule type="expression" dxfId="6145" priority="1209">
      <formula>C1372= "RALLY (5XX)"</formula>
    </cfRule>
    <cfRule type="expression" dxfId="6144" priority="1210">
      <formula>C1372= "TRAIL (7XX)"</formula>
    </cfRule>
    <cfRule type="expression" dxfId="6143" priority="1211">
      <formula>C1372= "GMZ (8XX)"</formula>
    </cfRule>
    <cfRule type="expression" dxfId="6142" priority="1212">
      <formula>C1372= "DUALLY (9XX)"</formula>
    </cfRule>
  </conditionalFormatting>
  <conditionalFormatting sqref="A1490">
    <cfRule type="expression" dxfId="6141" priority="1181">
      <formula>C1490= "DISCO (6XX)"</formula>
    </cfRule>
  </conditionalFormatting>
  <conditionalFormatting sqref="A1491:A1496">
    <cfRule type="expression" dxfId="6140" priority="1138">
      <formula>C1491= "TRAIL (7XX)"</formula>
    </cfRule>
    <cfRule type="expression" dxfId="6139" priority="1139">
      <formula>C1491= "GMZ (8XX)"</formula>
    </cfRule>
    <cfRule type="expression" dxfId="6138" priority="1140">
      <formula>C1491= "DUALLY (9XX)"</formula>
    </cfRule>
  </conditionalFormatting>
  <conditionalFormatting sqref="A1491:A1729">
    <cfRule type="expression" dxfId="6137" priority="1091">
      <formula>C1491= "RAISED (8XX)"</formula>
    </cfRule>
    <cfRule type="expression" dxfId="6136" priority="1092">
      <formula>C1491= "STREET (3XX)"</formula>
    </cfRule>
    <cfRule type="expression" dxfId="6135" priority="1093">
      <formula>C1491="UTV (4XX)"</formula>
    </cfRule>
    <cfRule type="expression" dxfId="6134" priority="1094">
      <formula>C1491= "RACE (1XX)"</formula>
    </cfRule>
    <cfRule type="expression" dxfId="6133" priority="1095">
      <formula>C1491= "FORGED (2XX)"</formula>
    </cfRule>
    <cfRule type="expression" dxfId="6132" priority="1096">
      <formula>C1491= "RALLY (5XX)"</formula>
    </cfRule>
  </conditionalFormatting>
  <conditionalFormatting sqref="A1495:A1496">
    <cfRule type="expression" dxfId="6131" priority="1137">
      <formula>C1495= "DISCO (6XX)"</formula>
    </cfRule>
  </conditionalFormatting>
  <conditionalFormatting sqref="A1553:A1729">
    <cfRule type="expression" dxfId="6130" priority="967">
      <formula>C1553= "RAISED (8XX)"</formula>
    </cfRule>
    <cfRule type="expression" dxfId="6129" priority="968">
      <formula>C1553= "STREET (3XX)"</formula>
    </cfRule>
    <cfRule type="expression" dxfId="6128" priority="969">
      <formula>C1553="UTV (4XX)"</formula>
    </cfRule>
    <cfRule type="expression" dxfId="6127" priority="970">
      <formula>C1553= "RACE (1XX)"</formula>
    </cfRule>
    <cfRule type="expression" dxfId="6126" priority="971">
      <formula>C1553= "FORGED (2XX)"</formula>
    </cfRule>
    <cfRule type="expression" dxfId="6125" priority="972">
      <formula>C1553= "RALLY (5XX)"</formula>
    </cfRule>
    <cfRule type="expression" dxfId="6124" priority="973">
      <formula>C1553= "TRAIL (7XX)"</formula>
    </cfRule>
    <cfRule type="expression" dxfId="6123" priority="974">
      <formula>C1553= "GMZ (8XX)"</formula>
    </cfRule>
    <cfRule type="expression" dxfId="6122" priority="975">
      <formula>C1553= "DUALLY (9XX)"</formula>
    </cfRule>
  </conditionalFormatting>
  <conditionalFormatting sqref="A1563:A1729">
    <cfRule type="expression" dxfId="6121" priority="943">
      <formula>C1563= "RAISED (8XX)"</formula>
    </cfRule>
    <cfRule type="expression" dxfId="6120" priority="944">
      <formula>C1563= "STREET (3XX)"</formula>
    </cfRule>
    <cfRule type="expression" dxfId="6119" priority="945">
      <formula>C1563="UTV (4XX)"</formula>
    </cfRule>
    <cfRule type="expression" dxfId="6118" priority="946">
      <formula>C1563= "RACE (1XX)"</formula>
    </cfRule>
    <cfRule type="expression" dxfId="6117" priority="947">
      <formula>C1563= "FORGED (2XX)"</formula>
    </cfRule>
    <cfRule type="expression" dxfId="6116" priority="948">
      <formula>C1563= "RALLY (5XX)"</formula>
    </cfRule>
    <cfRule type="expression" dxfId="6115" priority="949">
      <formula>C1563= "TRAIL (7XX)"</formula>
    </cfRule>
    <cfRule type="expression" dxfId="6114" priority="950">
      <formula>C1563= "GMZ (8XX)"</formula>
    </cfRule>
    <cfRule type="expression" dxfId="6113" priority="951">
      <formula>C1563= "DUALLY (9XX)"</formula>
    </cfRule>
  </conditionalFormatting>
  <conditionalFormatting sqref="A1566:A1729">
    <cfRule type="expression" dxfId="6112" priority="923">
      <formula>C1566= "RAISED (8XX)"</formula>
    </cfRule>
    <cfRule type="expression" dxfId="6111" priority="924">
      <formula>C1566= "STREET (3XX)"</formula>
    </cfRule>
    <cfRule type="expression" dxfId="6110" priority="925">
      <formula>C1566="UTV (4XX)"</formula>
    </cfRule>
    <cfRule type="expression" dxfId="6109" priority="926">
      <formula>C1566= "RACE (1XX)"</formula>
    </cfRule>
    <cfRule type="expression" dxfId="6108" priority="927">
      <formula>C1566= "FORGED (2XX)"</formula>
    </cfRule>
    <cfRule type="expression" dxfId="6107" priority="928">
      <formula>C1566= "RALLY (5XX)"</formula>
    </cfRule>
    <cfRule type="expression" dxfId="6106" priority="929">
      <formula>C1566= "TRAIL (7XX)"</formula>
    </cfRule>
    <cfRule type="expression" dxfId="6105" priority="930">
      <formula>C1566= "GMZ (8XX)"</formula>
    </cfRule>
    <cfRule type="expression" dxfId="6104" priority="931">
      <formula>C1566= "DUALLY (9XX)"</formula>
    </cfRule>
  </conditionalFormatting>
  <conditionalFormatting sqref="A1571:A1729">
    <cfRule type="expression" dxfId="6103" priority="899">
      <formula>C1571= "RAISED (8XX)"</formula>
    </cfRule>
    <cfRule type="expression" dxfId="6102" priority="900">
      <formula>C1571= "STREET (3XX)"</formula>
    </cfRule>
    <cfRule type="expression" dxfId="6101" priority="901">
      <formula>C1571="UTV (4XX)"</formula>
    </cfRule>
    <cfRule type="expression" dxfId="6100" priority="902">
      <formula>C1571= "RACE (1XX)"</formula>
    </cfRule>
    <cfRule type="expression" dxfId="6099" priority="903">
      <formula>C1571= "FORGED (2XX)"</formula>
    </cfRule>
    <cfRule type="expression" dxfId="6098" priority="904">
      <formula>C1571= "RALLY (5XX)"</formula>
    </cfRule>
    <cfRule type="expression" dxfId="6097" priority="905">
      <formula>C1571= "TRAIL (7XX)"</formula>
    </cfRule>
    <cfRule type="expression" dxfId="6096" priority="906">
      <formula>C1571= "GMZ (8XX)"</formula>
    </cfRule>
    <cfRule type="expression" dxfId="6095" priority="907">
      <formula>C1571= "DUALLY (9XX)"</formula>
    </cfRule>
  </conditionalFormatting>
  <conditionalFormatting sqref="A1574:A1729">
    <cfRule type="expression" dxfId="6094" priority="879">
      <formula>C1574= "RAISED (8XX)"</formula>
    </cfRule>
    <cfRule type="expression" dxfId="6093" priority="880">
      <formula>C1574= "STREET (3XX)"</formula>
    </cfRule>
    <cfRule type="expression" dxfId="6092" priority="881">
      <formula>C1574="UTV (4XX)"</formula>
    </cfRule>
    <cfRule type="expression" dxfId="6091" priority="882">
      <formula>C1574= "RACE (1XX)"</formula>
    </cfRule>
    <cfRule type="expression" dxfId="6090" priority="883">
      <formula>C1574= "FORGED (2XX)"</formula>
    </cfRule>
    <cfRule type="expression" dxfId="6089" priority="884">
      <formula>C1574= "RALLY (5XX)"</formula>
    </cfRule>
    <cfRule type="expression" dxfId="6088" priority="885">
      <formula>C1574= "TRAIL (7XX)"</formula>
    </cfRule>
    <cfRule type="expression" dxfId="6087" priority="886">
      <formula>C1574= "GMZ (8XX)"</formula>
    </cfRule>
    <cfRule type="expression" dxfId="6086" priority="887">
      <formula>C1574= "DUALLY (9XX)"</formula>
    </cfRule>
  </conditionalFormatting>
  <conditionalFormatting sqref="A1577:A1729">
    <cfRule type="expression" dxfId="6085" priority="623">
      <formula>C1577= "RAISED (8XX)"</formula>
    </cfRule>
    <cfRule type="expression" dxfId="6084" priority="625">
      <formula>C1577= "STREET (3XX)"</formula>
    </cfRule>
    <cfRule type="expression" dxfId="6083" priority="626">
      <formula>C1577="UTV (4XX)"</formula>
    </cfRule>
    <cfRule type="expression" dxfId="6082" priority="627">
      <formula>C1577= "RACE (1XX)"</formula>
    </cfRule>
    <cfRule type="expression" dxfId="6081" priority="628">
      <formula>C1577= "FORGED (2XX)"</formula>
    </cfRule>
    <cfRule type="expression" dxfId="6080" priority="629">
      <formula>C1577= "RALLY (5XX)"</formula>
    </cfRule>
    <cfRule type="expression" dxfId="6079" priority="630">
      <formula>C1577= "TRAIL (7XX)"</formula>
    </cfRule>
    <cfRule type="expression" dxfId="6078" priority="631">
      <formula>C1577= "GMZ (8XX)"</formula>
    </cfRule>
    <cfRule type="expression" dxfId="6077" priority="632">
      <formula>C1577= "DUALLY (9XX)"</formula>
    </cfRule>
  </conditionalFormatting>
  <conditionalFormatting sqref="A1588:A1729">
    <cfRule type="expression" dxfId="6076" priority="569">
      <formula>C1588= "RAISED (8XX)"</formula>
    </cfRule>
    <cfRule type="expression" dxfId="6075" priority="570">
      <formula>C1588= "STREET (3XX)"</formula>
    </cfRule>
    <cfRule type="expression" dxfId="6074" priority="571">
      <formula>C1588="UTV (4XX)"</formula>
    </cfRule>
    <cfRule type="expression" dxfId="6073" priority="572">
      <formula>C1588= "RACE (1XX)"</formula>
    </cfRule>
    <cfRule type="expression" dxfId="6072" priority="573">
      <formula>C1588= "FORGED (2XX)"</formula>
    </cfRule>
    <cfRule type="expression" dxfId="6071" priority="596">
      <formula>C1588= "RALLY (5XX)"</formula>
    </cfRule>
    <cfRule type="expression" dxfId="6070" priority="597">
      <formula>C1588= "TRAIL (7XX)"</formula>
    </cfRule>
    <cfRule type="expression" dxfId="6069" priority="598">
      <formula>C1588= "GMZ (8XX)"</formula>
    </cfRule>
    <cfRule type="expression" dxfId="6068" priority="599">
      <formula>C1588= "DUALLY (9XX)"</formula>
    </cfRule>
  </conditionalFormatting>
  <conditionalFormatting sqref="A1589">
    <cfRule type="expression" dxfId="6067" priority="575">
      <formula>C1589= "DISCO (6XX)"</formula>
    </cfRule>
  </conditionalFormatting>
  <conditionalFormatting sqref="A1589:A1615">
    <cfRule type="expression" dxfId="6066" priority="574">
      <formula>C1589= "RALLY (5XX)"</formula>
    </cfRule>
    <cfRule type="expression" dxfId="6065" priority="576">
      <formula>C1589= "TRAIL (7XX)"</formula>
    </cfRule>
    <cfRule type="expression" dxfId="6064" priority="577">
      <formula>C1589= "GMZ (8XX)"</formula>
    </cfRule>
    <cfRule type="expression" dxfId="6063" priority="578">
      <formula>C1589= "DUALLY (9XX)"</formula>
    </cfRule>
  </conditionalFormatting>
  <conditionalFormatting sqref="A1616:A1729">
    <cfRule type="expression" dxfId="6062" priority="499">
      <formula>C1616= "RAISED (8XX)"</formula>
    </cfRule>
    <cfRule type="expression" dxfId="6061" priority="500">
      <formula>C1616= "STREET (3XX)"</formula>
    </cfRule>
    <cfRule type="expression" dxfId="6060" priority="501">
      <formula>C1616="UTV (4XX)"</formula>
    </cfRule>
    <cfRule type="expression" dxfId="6059" priority="502">
      <formula>C1616= "RACE (1XX)"</formula>
    </cfRule>
    <cfRule type="expression" dxfId="6058" priority="503">
      <formula>C1616= "FORGED (2XX)"</formula>
    </cfRule>
    <cfRule type="expression" dxfId="6057" priority="504">
      <formula>C1616= "RALLY (5XX)"</formula>
    </cfRule>
    <cfRule type="expression" dxfId="6056" priority="505">
      <formula>C1616= "TRAIL (7XX)"</formula>
    </cfRule>
    <cfRule type="expression" dxfId="6055" priority="506">
      <formula>C1616= "GMZ (8XX)"</formula>
    </cfRule>
    <cfRule type="expression" dxfId="6054" priority="507">
      <formula>C1616= "DUALLY (9XX)"</formula>
    </cfRule>
  </conditionalFormatting>
  <conditionalFormatting sqref="A1634:A1729">
    <cfRule type="expression" dxfId="6053" priority="444">
      <formula>C1634= "RAISED (8XX)"</formula>
    </cfRule>
    <cfRule type="expression" dxfId="6052" priority="445">
      <formula>C1634= "STREET (3XX)"</formula>
    </cfRule>
    <cfRule type="expression" dxfId="6051" priority="446">
      <formula>C1634="UTV (4XX)"</formula>
    </cfRule>
    <cfRule type="expression" dxfId="6050" priority="447">
      <formula>C1634= "RACE (1XX)"</formula>
    </cfRule>
    <cfRule type="expression" dxfId="6049" priority="448">
      <formula>C1634= "FORGED (2XX)"</formula>
    </cfRule>
    <cfRule type="expression" dxfId="6048" priority="449">
      <formula>C1634= "RALLY (5XX)"</formula>
    </cfRule>
    <cfRule type="expression" dxfId="6047" priority="450">
      <formula>C1634= "TRAIL (7XX)"</formula>
    </cfRule>
    <cfRule type="expression" dxfId="6046" priority="451">
      <formula>C1634= "GMZ (8XX)"</formula>
    </cfRule>
    <cfRule type="expression" dxfId="6045" priority="452">
      <formula>C1634= "DUALLY (9XX)"</formula>
    </cfRule>
  </conditionalFormatting>
  <conditionalFormatting sqref="A1641:A1729">
    <cfRule type="expression" dxfId="6044" priority="387">
      <formula>C1641= "RAISED (8XX)"</formula>
    </cfRule>
    <cfRule type="expression" dxfId="6043" priority="388">
      <formula>C1641= "STREET (3XX)"</formula>
    </cfRule>
    <cfRule type="expression" dxfId="6042" priority="389">
      <formula>C1641="UTV (4XX)"</formula>
    </cfRule>
    <cfRule type="expression" dxfId="6041" priority="390">
      <formula>C1641= "RACE (1XX)"</formula>
    </cfRule>
    <cfRule type="expression" dxfId="6040" priority="391">
      <formula>C1641= "FORGED (2XX)"</formula>
    </cfRule>
    <cfRule type="expression" dxfId="6039" priority="392">
      <formula>C1641= "RALLY (5XX)"</formula>
    </cfRule>
    <cfRule type="expression" dxfId="6038" priority="393">
      <formula>C1641= "TRAIL (7XX)"</formula>
    </cfRule>
    <cfRule type="expression" dxfId="6037" priority="394">
      <formula>C1641= "GMZ (8XX)"</formula>
    </cfRule>
    <cfRule type="expression" dxfId="6036" priority="395">
      <formula>C1641= "DUALLY (9XX)"</formula>
    </cfRule>
  </conditionalFormatting>
  <conditionalFormatting sqref="A1663:A1729">
    <cfRule type="expression" dxfId="6035" priority="357">
      <formula>C1663= "RAISED (8XX)"</formula>
    </cfRule>
    <cfRule type="expression" dxfId="6034" priority="358">
      <formula>C1663= "STREET (3XX)"</formula>
    </cfRule>
    <cfRule type="expression" dxfId="6033" priority="359">
      <formula>C1663="UTV (4XX)"</formula>
    </cfRule>
    <cfRule type="expression" dxfId="6032" priority="360">
      <formula>C1663= "RACE (1XX)"</formula>
    </cfRule>
    <cfRule type="expression" dxfId="6031" priority="361">
      <formula>C1663= "FORGED (2XX)"</formula>
    </cfRule>
    <cfRule type="expression" dxfId="6030" priority="362">
      <formula>C1663= "RALLY (5XX)"</formula>
    </cfRule>
    <cfRule type="expression" dxfId="6029" priority="363">
      <formula>C1663= "TRAIL (7XX)"</formula>
    </cfRule>
    <cfRule type="expression" dxfId="6028" priority="364">
      <formula>C1663= "GMZ (8XX)"</formula>
    </cfRule>
    <cfRule type="expression" dxfId="6027" priority="365">
      <formula>C1663= "DUALLY (9XX)"</formula>
    </cfRule>
  </conditionalFormatting>
  <conditionalFormatting sqref="A1671:A1813">
    <cfRule type="expression" dxfId="6026" priority="242">
      <formula>C1671= "RAISED (8XX)"</formula>
    </cfRule>
    <cfRule type="expression" dxfId="6025" priority="243">
      <formula>C1671= "STREET (3XX)"</formula>
    </cfRule>
    <cfRule type="expression" dxfId="6024" priority="244">
      <formula>C1671="UTV (4XX)"</formula>
    </cfRule>
    <cfRule type="expression" dxfId="6023" priority="245">
      <formula>C1671= "RACE (1XX)"</formula>
    </cfRule>
    <cfRule type="expression" dxfId="6022" priority="246">
      <formula>C1671= "FORGED (2XX)"</formula>
    </cfRule>
    <cfRule type="expression" dxfId="6021" priority="247">
      <formula>C1671= "RALLY (5XX)"</formula>
    </cfRule>
    <cfRule type="expression" dxfId="6020" priority="248">
      <formula>C1671= "TRAIL (7XX)"</formula>
    </cfRule>
    <cfRule type="expression" dxfId="6019" priority="249">
      <formula>C1671= "GMZ (8XX)"</formula>
    </cfRule>
    <cfRule type="expression" dxfId="6018" priority="250">
      <formula>C1671= "DUALLY (9XX)"</formula>
    </cfRule>
  </conditionalFormatting>
  <conditionalFormatting sqref="A1778:A1888">
    <cfRule type="expression" dxfId="6017" priority="108">
      <formula>C1778= "RAISED (8XX)"</formula>
    </cfRule>
    <cfRule type="expression" dxfId="6016" priority="109">
      <formula>C1778= "STREET (3XX)"</formula>
    </cfRule>
    <cfRule type="expression" dxfId="6015" priority="110">
      <formula>C1778="UTV (4XX)"</formula>
    </cfRule>
    <cfRule type="expression" dxfId="6014" priority="111">
      <formula>C1778= "RACE (1XX)"</formula>
    </cfRule>
    <cfRule type="expression" dxfId="6013" priority="112">
      <formula>C1778= "FORGED (2XX)"</formula>
    </cfRule>
    <cfRule type="expression" dxfId="6012" priority="113">
      <formula>C1778= "RALLY (5XX)"</formula>
    </cfRule>
    <cfRule type="expression" dxfId="6011" priority="114">
      <formula>C1778= "TRAIL (7XX)"</formula>
    </cfRule>
    <cfRule type="expression" dxfId="6010" priority="115">
      <formula>C1778= "GMZ (8XX)"</formula>
    </cfRule>
    <cfRule type="expression" dxfId="6009" priority="116">
      <formula>C1778= "DUALLY (9XX)"</formula>
    </cfRule>
  </conditionalFormatting>
  <conditionalFormatting sqref="A1860:A1888">
    <cfRule type="expression" dxfId="6008" priority="90">
      <formula>C1860= "DISCO (6XX)"</formula>
    </cfRule>
  </conditionalFormatting>
  <conditionalFormatting sqref="A1870">
    <cfRule type="expression" dxfId="6007" priority="80">
      <formula>C1870= "RALLY (5XX)"</formula>
    </cfRule>
    <cfRule type="expression" dxfId="6006" priority="81">
      <formula>C1870= "TRAIL (7XX)"</formula>
    </cfRule>
    <cfRule type="expression" dxfId="6005" priority="82">
      <formula>C1870= "GMZ (8XX)"</formula>
    </cfRule>
    <cfRule type="expression" dxfId="6004" priority="83">
      <formula>C1870= "DUALLY (9XX)"</formula>
    </cfRule>
  </conditionalFormatting>
  <conditionalFormatting sqref="A1870:A1888">
    <cfRule type="expression" dxfId="6003" priority="39">
      <formula>C1870= "RAISED (8XX)"</formula>
    </cfRule>
    <cfRule type="expression" dxfId="6002" priority="40">
      <formula>C1870= "STREET (3XX)"</formula>
    </cfRule>
    <cfRule type="expression" dxfId="6001" priority="41">
      <formula>C1870="UTV (4XX)"</formula>
    </cfRule>
    <cfRule type="expression" dxfId="6000" priority="42">
      <formula>C1870= "RACE (1XX)"</formula>
    </cfRule>
    <cfRule type="expression" dxfId="5999" priority="43">
      <formula>C1870= "FORGED (2XX)"</formula>
    </cfRule>
  </conditionalFormatting>
  <conditionalFormatting sqref="A1871">
    <cfRule type="expression" dxfId="5998" priority="62">
      <formula>C1871= "TRAIL (7XX)"</formula>
    </cfRule>
    <cfRule type="expression" dxfId="5997" priority="63">
      <formula>C1871= "GMZ (8XX)"</formula>
    </cfRule>
    <cfRule type="expression" dxfId="5996" priority="64">
      <formula>C1871= "DUALLY (9XX)"</formula>
    </cfRule>
  </conditionalFormatting>
  <conditionalFormatting sqref="A1871:A1888">
    <cfRule type="expression" dxfId="5995" priority="44">
      <formula>C1871= "RALLY (5XX)"</formula>
    </cfRule>
  </conditionalFormatting>
  <conditionalFormatting sqref="A1872:A1888">
    <cfRule type="expression" dxfId="5994" priority="45">
      <formula>C1872= "TRAIL (7XX)"</formula>
    </cfRule>
    <cfRule type="expression" dxfId="5993" priority="46">
      <formula>C1872= "GMZ (8XX)"</formula>
    </cfRule>
    <cfRule type="expression" dxfId="5992" priority="47">
      <formula>C1872= "DUALLY (9XX)"</formula>
    </cfRule>
  </conditionalFormatting>
  <conditionalFormatting sqref="A1873:A1888">
    <cfRule type="expression" dxfId="5991" priority="22">
      <formula>C1873= "RAISED (8XX)"</formula>
    </cfRule>
    <cfRule type="expression" dxfId="5990" priority="23">
      <formula>C1873= "STREET (3XX)"</formula>
    </cfRule>
    <cfRule type="expression" dxfId="5989" priority="24">
      <formula>C1873="UTV (4XX)"</formula>
    </cfRule>
    <cfRule type="expression" dxfId="5988" priority="25">
      <formula>C1873= "RACE (1XX)"</formula>
    </cfRule>
    <cfRule type="expression" dxfId="5987" priority="26">
      <formula>C1873= "FORGED (2XX)"</formula>
    </cfRule>
    <cfRule type="expression" dxfId="5986" priority="27">
      <formula>C1873= "RALLY (5XX)"</formula>
    </cfRule>
    <cfRule type="expression" dxfId="5985" priority="28">
      <formula>C1873= "TRAIL (7XX)"</formula>
    </cfRule>
    <cfRule type="expression" dxfId="5984" priority="29">
      <formula>C1873= "GMZ (8XX)"</formula>
    </cfRule>
    <cfRule type="expression" dxfId="5983" priority="30">
      <formula>C1873= "DUALLY (9XX)"</formula>
    </cfRule>
  </conditionalFormatting>
  <conditionalFormatting sqref="A1888">
    <cfRule type="expression" dxfId="5982" priority="2">
      <formula>C1888= "DISCO (6XX)"</formula>
    </cfRule>
  </conditionalFormatting>
  <conditionalFormatting sqref="A546:D547">
    <cfRule type="containsBlanks" dxfId="5981" priority="12607">
      <formula>LEN(TRIM(A546))=0</formula>
    </cfRule>
  </conditionalFormatting>
  <conditionalFormatting sqref="B1271:B1308">
    <cfRule type="containsBlanks" dxfId="5980" priority="1569">
      <formula>LEN(TRIM(B1271))=0</formula>
    </cfRule>
  </conditionalFormatting>
  <conditionalFormatting sqref="B1371">
    <cfRule type="containsBlanks" dxfId="5979" priority="1344">
      <formula>LEN(TRIM(B1371))=0</formula>
    </cfRule>
  </conditionalFormatting>
  <conditionalFormatting sqref="B1495:B1496 I1495:K1496">
    <cfRule type="containsBlanks" dxfId="5978" priority="1130">
      <formula>LEN(TRIM(B1495))=0</formula>
    </cfRule>
  </conditionalFormatting>
  <conditionalFormatting sqref="D1587:D1588 I1588:J1588 M1588:CC1588">
    <cfRule type="containsBlanks" dxfId="5977" priority="600">
      <formula>LEN(TRIM(D1587))=0</formula>
    </cfRule>
  </conditionalFormatting>
  <conditionalFormatting sqref="E1309:E1325">
    <cfRule type="duplicateValues" dxfId="5976" priority="1508"/>
  </conditionalFormatting>
  <conditionalFormatting sqref="E1326:E1332">
    <cfRule type="duplicateValues" dxfId="5975" priority="1477"/>
  </conditionalFormatting>
  <conditionalFormatting sqref="E1333:E1350">
    <cfRule type="duplicateValues" dxfId="5974" priority="1447"/>
  </conditionalFormatting>
  <conditionalFormatting sqref="E1351:E1360">
    <cfRule type="duplicateValues" dxfId="5973" priority="1418"/>
  </conditionalFormatting>
  <conditionalFormatting sqref="E1361:E1362">
    <cfRule type="duplicateValues" dxfId="5972" priority="1392"/>
  </conditionalFormatting>
  <conditionalFormatting sqref="E1363:E1371">
    <cfRule type="duplicateValues" dxfId="5971" priority="1372"/>
  </conditionalFormatting>
  <conditionalFormatting sqref="E1372:E1390">
    <cfRule type="duplicateValues" dxfId="5970" priority="1308"/>
  </conditionalFormatting>
  <conditionalFormatting sqref="E1391:E1451">
    <cfRule type="duplicateValues" dxfId="5969" priority="1281"/>
  </conditionalFormatting>
  <conditionalFormatting sqref="E1452:E1456">
    <cfRule type="duplicateValues" dxfId="5968" priority="1235"/>
  </conditionalFormatting>
  <conditionalFormatting sqref="E1457:E1490">
    <cfRule type="duplicateValues" dxfId="5967" priority="1213"/>
  </conditionalFormatting>
  <conditionalFormatting sqref="E1491:E1494">
    <cfRule type="duplicateValues" dxfId="5966" priority="1178"/>
  </conditionalFormatting>
  <conditionalFormatting sqref="E1495">
    <cfRule type="duplicateValues" dxfId="5965" priority="1159"/>
  </conditionalFormatting>
  <conditionalFormatting sqref="E1496">
    <cfRule type="duplicateValues" dxfId="5964" priority="1141"/>
  </conditionalFormatting>
  <conditionalFormatting sqref="E1497:E1504">
    <cfRule type="duplicateValues" dxfId="5963" priority="1123"/>
  </conditionalFormatting>
  <conditionalFormatting sqref="E1505:E1521">
    <cfRule type="duplicateValues" dxfId="5962" priority="1101"/>
  </conditionalFormatting>
  <conditionalFormatting sqref="E1522:E1552">
    <cfRule type="duplicateValues" dxfId="5961" priority="32479"/>
  </conditionalFormatting>
  <conditionalFormatting sqref="E1553:E1562">
    <cfRule type="duplicateValues" dxfId="5960" priority="977"/>
  </conditionalFormatting>
  <conditionalFormatting sqref="E1563:E1565">
    <cfRule type="duplicateValues" dxfId="5959" priority="953"/>
  </conditionalFormatting>
  <conditionalFormatting sqref="E1566:E1570">
    <cfRule type="duplicateValues" dxfId="5958" priority="933"/>
  </conditionalFormatting>
  <conditionalFormatting sqref="E1571:E1573">
    <cfRule type="duplicateValues" dxfId="5957" priority="909"/>
  </conditionalFormatting>
  <conditionalFormatting sqref="E1574:E1576">
    <cfRule type="duplicateValues" dxfId="5956" priority="889"/>
  </conditionalFormatting>
  <conditionalFormatting sqref="E1577:E1587">
    <cfRule type="duplicateValues" dxfId="5955" priority="634"/>
  </conditionalFormatting>
  <conditionalFormatting sqref="E1588">
    <cfRule type="duplicateValues" dxfId="5954" priority="601"/>
  </conditionalFormatting>
  <conditionalFormatting sqref="E1589:E1615">
    <cfRule type="duplicateValues" dxfId="5953" priority="580"/>
  </conditionalFormatting>
  <conditionalFormatting sqref="E1616:E1633">
    <cfRule type="duplicateValues" dxfId="5952" priority="509"/>
  </conditionalFormatting>
  <conditionalFormatting sqref="E1634:E1640">
    <cfRule type="duplicateValues" dxfId="5951" priority="454"/>
  </conditionalFormatting>
  <conditionalFormatting sqref="E1641">
    <cfRule type="duplicateValues" dxfId="5950" priority="433"/>
  </conditionalFormatting>
  <conditionalFormatting sqref="E1642">
    <cfRule type="duplicateValues" dxfId="5949" priority="414"/>
  </conditionalFormatting>
  <conditionalFormatting sqref="E1643:E1662">
    <cfRule type="duplicateValues" dxfId="5948" priority="397"/>
  </conditionalFormatting>
  <conditionalFormatting sqref="E1663:E1670">
    <cfRule type="duplicateValues" dxfId="5947" priority="367"/>
  </conditionalFormatting>
  <conditionalFormatting sqref="E1671:E1729">
    <cfRule type="duplicateValues" dxfId="5946" priority="299"/>
  </conditionalFormatting>
  <conditionalFormatting sqref="E1730:E1777">
    <cfRule type="duplicateValues" dxfId="5945" priority="252"/>
  </conditionalFormatting>
  <conditionalFormatting sqref="E1778:E1813">
    <cfRule type="duplicateValues" dxfId="5944" priority="213"/>
  </conditionalFormatting>
  <conditionalFormatting sqref="E1814:E1842">
    <cfRule type="duplicateValues" dxfId="5943" priority="182"/>
  </conditionalFormatting>
  <conditionalFormatting sqref="E1843:E1869">
    <cfRule type="duplicateValues" dxfId="5942" priority="118"/>
  </conditionalFormatting>
  <conditionalFormatting sqref="E1870">
    <cfRule type="duplicateValues" dxfId="5941" priority="85"/>
  </conditionalFormatting>
  <conditionalFormatting sqref="E1871">
    <cfRule type="duplicateValues" dxfId="5940" priority="66"/>
  </conditionalFormatting>
  <conditionalFormatting sqref="E1872">
    <cfRule type="duplicateValues" dxfId="5939" priority="49"/>
  </conditionalFormatting>
  <conditionalFormatting sqref="E1873:E1888">
    <cfRule type="duplicateValues" dxfId="5938" priority="32"/>
  </conditionalFormatting>
  <conditionalFormatting sqref="E1889:E1048576 E1:E1308">
    <cfRule type="duplicateValues" dxfId="5937" priority="1604"/>
  </conditionalFormatting>
  <conditionalFormatting sqref="F1309:F1325">
    <cfRule type="duplicateValues" dxfId="5936" priority="1495"/>
  </conditionalFormatting>
  <conditionalFormatting sqref="F1326:F1332">
    <cfRule type="duplicateValues" dxfId="5935" priority="1466"/>
  </conditionalFormatting>
  <conditionalFormatting sqref="F1333:F1350">
    <cfRule type="duplicateValues" dxfId="5934" priority="1434"/>
  </conditionalFormatting>
  <conditionalFormatting sqref="F1351:F1360">
    <cfRule type="duplicateValues" dxfId="5933" priority="1405"/>
  </conditionalFormatting>
  <conditionalFormatting sqref="F1361:F1362">
    <cfRule type="duplicateValues" dxfId="5932" priority="1380"/>
  </conditionalFormatting>
  <conditionalFormatting sqref="F1363:F1371">
    <cfRule type="duplicateValues" dxfId="5931" priority="1359"/>
  </conditionalFormatting>
  <conditionalFormatting sqref="F1372:F1390">
    <cfRule type="duplicateValues" dxfId="5930" priority="1295"/>
  </conditionalFormatting>
  <conditionalFormatting sqref="F1391:F1451">
    <cfRule type="duplicateValues" dxfId="5929" priority="1267"/>
  </conditionalFormatting>
  <conditionalFormatting sqref="F1452:F1456">
    <cfRule type="duplicateValues" dxfId="5928" priority="1237"/>
  </conditionalFormatting>
  <conditionalFormatting sqref="F1457:F1490">
    <cfRule type="duplicateValues" dxfId="5927" priority="1215"/>
  </conditionalFormatting>
  <conditionalFormatting sqref="F1491:F1494">
    <cfRule type="duplicateValues" dxfId="5926" priority="1180"/>
  </conditionalFormatting>
  <conditionalFormatting sqref="F1495">
    <cfRule type="duplicateValues" dxfId="5925" priority="1160"/>
  </conditionalFormatting>
  <conditionalFormatting sqref="F1496">
    <cfRule type="duplicateValues" dxfId="5924" priority="1142"/>
  </conditionalFormatting>
  <conditionalFormatting sqref="F1497:F1504">
    <cfRule type="duplicateValues" dxfId="5923" priority="1125"/>
  </conditionalFormatting>
  <conditionalFormatting sqref="F1505:F1521">
    <cfRule type="duplicateValues" dxfId="5922" priority="1103"/>
  </conditionalFormatting>
  <conditionalFormatting sqref="F1522:F1552">
    <cfRule type="duplicateValues" dxfId="5921" priority="32482"/>
  </conditionalFormatting>
  <conditionalFormatting sqref="F1553:F1562">
    <cfRule type="duplicateValues" dxfId="5920" priority="979"/>
  </conditionalFormatting>
  <conditionalFormatting sqref="F1563:F1565">
    <cfRule type="duplicateValues" dxfId="5919" priority="955"/>
  </conditionalFormatting>
  <conditionalFormatting sqref="F1566:F1570">
    <cfRule type="duplicateValues" dxfId="5918" priority="935"/>
  </conditionalFormatting>
  <conditionalFormatting sqref="F1571:F1573">
    <cfRule type="duplicateValues" dxfId="5917" priority="911"/>
  </conditionalFormatting>
  <conditionalFormatting sqref="F1574:F1576">
    <cfRule type="duplicateValues" dxfId="5916" priority="890"/>
  </conditionalFormatting>
  <conditionalFormatting sqref="F1577:F1587">
    <cfRule type="duplicateValues" dxfId="5915" priority="636"/>
  </conditionalFormatting>
  <conditionalFormatting sqref="F1588">
    <cfRule type="duplicateValues" dxfId="5914" priority="602"/>
  </conditionalFormatting>
  <conditionalFormatting sqref="F1589:F1615">
    <cfRule type="duplicateValues" dxfId="5913" priority="581"/>
  </conditionalFormatting>
  <conditionalFormatting sqref="F1616:F1633">
    <cfRule type="duplicateValues" dxfId="5912" priority="510"/>
  </conditionalFormatting>
  <conditionalFormatting sqref="F1634:F1640">
    <cfRule type="duplicateValues" dxfId="5911" priority="455"/>
  </conditionalFormatting>
  <conditionalFormatting sqref="F1641">
    <cfRule type="duplicateValues" dxfId="5910" priority="434"/>
  </conditionalFormatting>
  <conditionalFormatting sqref="F1642">
    <cfRule type="duplicateValues" dxfId="5909" priority="415"/>
  </conditionalFormatting>
  <conditionalFormatting sqref="F1643:F1662">
    <cfRule type="duplicateValues" dxfId="5908" priority="398"/>
  </conditionalFormatting>
  <conditionalFormatting sqref="F1663:F1670">
    <cfRule type="duplicateValues" dxfId="5907" priority="368"/>
  </conditionalFormatting>
  <conditionalFormatting sqref="F1671:F1729">
    <cfRule type="duplicateValues" dxfId="5906" priority="300"/>
  </conditionalFormatting>
  <conditionalFormatting sqref="F1730:F1777">
    <cfRule type="duplicateValues" dxfId="5905" priority="253"/>
  </conditionalFormatting>
  <conditionalFormatting sqref="F1778:F1813">
    <cfRule type="duplicateValues" dxfId="5904" priority="214"/>
  </conditionalFormatting>
  <conditionalFormatting sqref="F1814:F1842">
    <cfRule type="duplicateValues" dxfId="5903" priority="183"/>
  </conditionalFormatting>
  <conditionalFormatting sqref="F1843:F1869">
    <cfRule type="duplicateValues" dxfId="5902" priority="119"/>
  </conditionalFormatting>
  <conditionalFormatting sqref="F1870">
    <cfRule type="duplicateValues" dxfId="5901" priority="86"/>
  </conditionalFormatting>
  <conditionalFormatting sqref="F1871">
    <cfRule type="duplicateValues" dxfId="5900" priority="67"/>
  </conditionalFormatting>
  <conditionalFormatting sqref="F1872">
    <cfRule type="duplicateValues" dxfId="5899" priority="50"/>
  </conditionalFormatting>
  <conditionalFormatting sqref="F1873:F1888">
    <cfRule type="duplicateValues" dxfId="5898" priority="33"/>
  </conditionalFormatting>
  <conditionalFormatting sqref="F1889:F1048576 F1:F1308">
    <cfRule type="duplicateValues" dxfId="5897" priority="1517"/>
  </conditionalFormatting>
  <conditionalFormatting sqref="G1588">
    <cfRule type="containsBlanks" dxfId="5896" priority="591">
      <formula>LEN(TRIM(G1588))=0</formula>
    </cfRule>
  </conditionalFormatting>
  <conditionalFormatting sqref="H567:H568">
    <cfRule type="containsBlanks" dxfId="5895" priority="12200">
      <formula>LEN(TRIM(H567))=0</formula>
    </cfRule>
  </conditionalFormatting>
  <conditionalFormatting sqref="H604">
    <cfRule type="containsBlanks" dxfId="5894" priority="10545">
      <formula>LEN(TRIM(H604))=0</formula>
    </cfRule>
  </conditionalFormatting>
  <conditionalFormatting sqref="H670">
    <cfRule type="containsBlanks" dxfId="5893" priority="8928">
      <formula>LEN(TRIM(H670))=0</formula>
    </cfRule>
  </conditionalFormatting>
  <conditionalFormatting sqref="H1431">
    <cfRule type="containsBlanks" dxfId="5892" priority="1251">
      <formula>LEN(TRIM(H1431))=0</formula>
    </cfRule>
  </conditionalFormatting>
  <conditionalFormatting sqref="H1480 M1487:AO1489">
    <cfRule type="containsBlanks" dxfId="5891" priority="1185">
      <formula>LEN(TRIM(H1480))=0</formula>
    </cfRule>
  </conditionalFormatting>
  <conditionalFormatting sqref="I528">
    <cfRule type="duplicateValues" dxfId="5890" priority="13198"/>
  </conditionalFormatting>
  <conditionalFormatting sqref="I529">
    <cfRule type="duplicateValues" dxfId="5889" priority="13183"/>
  </conditionalFormatting>
  <conditionalFormatting sqref="I530">
    <cfRule type="duplicateValues" dxfId="5888" priority="13026"/>
  </conditionalFormatting>
  <conditionalFormatting sqref="I538">
    <cfRule type="duplicateValues" dxfId="5887" priority="12786"/>
  </conditionalFormatting>
  <conditionalFormatting sqref="I539">
    <cfRule type="duplicateValues" dxfId="5886" priority="12769"/>
  </conditionalFormatting>
  <conditionalFormatting sqref="I540">
    <cfRule type="duplicateValues" dxfId="5885" priority="12752"/>
  </conditionalFormatting>
  <conditionalFormatting sqref="I541">
    <cfRule type="duplicateValues" dxfId="5884" priority="12735"/>
  </conditionalFormatting>
  <conditionalFormatting sqref="I542">
    <cfRule type="duplicateValues" dxfId="5883" priority="12714"/>
  </conditionalFormatting>
  <conditionalFormatting sqref="I543">
    <cfRule type="duplicateValues" dxfId="5882" priority="12691"/>
  </conditionalFormatting>
  <conditionalFormatting sqref="I544">
    <cfRule type="duplicateValues" dxfId="5881" priority="12667"/>
  </conditionalFormatting>
  <conditionalFormatting sqref="I545:I559">
    <cfRule type="duplicateValues" dxfId="5880" priority="12626"/>
  </conditionalFormatting>
  <conditionalFormatting sqref="I560:I562">
    <cfRule type="duplicateValues" dxfId="5879" priority="12590"/>
  </conditionalFormatting>
  <conditionalFormatting sqref="I563">
    <cfRule type="duplicateValues" dxfId="5878" priority="12353"/>
  </conditionalFormatting>
  <conditionalFormatting sqref="I564:I566">
    <cfRule type="duplicateValues" dxfId="5877" priority="12316"/>
  </conditionalFormatting>
  <conditionalFormatting sqref="I567:I568">
    <cfRule type="duplicateValues" dxfId="5876" priority="12216"/>
  </conditionalFormatting>
  <conditionalFormatting sqref="I569:I574">
    <cfRule type="duplicateValues" dxfId="5875" priority="12168"/>
  </conditionalFormatting>
  <conditionalFormatting sqref="I575:I577">
    <cfRule type="duplicateValues" dxfId="5874" priority="11947"/>
  </conditionalFormatting>
  <conditionalFormatting sqref="I578">
    <cfRule type="duplicateValues" dxfId="5873" priority="11928"/>
  </conditionalFormatting>
  <conditionalFormatting sqref="I579">
    <cfRule type="duplicateValues" dxfId="5872" priority="11868"/>
  </conditionalFormatting>
  <conditionalFormatting sqref="I581">
    <cfRule type="duplicateValues" dxfId="5871" priority="11663"/>
  </conditionalFormatting>
  <conditionalFormatting sqref="I582:I588">
    <cfRule type="duplicateValues" dxfId="5870" priority="11456"/>
  </conditionalFormatting>
  <conditionalFormatting sqref="I589">
    <cfRule type="duplicateValues" dxfId="5869" priority="11437"/>
  </conditionalFormatting>
  <conditionalFormatting sqref="I589:I879">
    <cfRule type="containsBlanks" dxfId="5868" priority="3606">
      <formula>LEN(TRIM(I589))=0</formula>
    </cfRule>
  </conditionalFormatting>
  <conditionalFormatting sqref="I590">
    <cfRule type="duplicateValues" dxfId="5867" priority="11358"/>
  </conditionalFormatting>
  <conditionalFormatting sqref="I591">
    <cfRule type="duplicateValues" dxfId="5866" priority="11340"/>
  </conditionalFormatting>
  <conditionalFormatting sqref="I592">
    <cfRule type="duplicateValues" dxfId="5865" priority="11321"/>
  </conditionalFormatting>
  <conditionalFormatting sqref="I593">
    <cfRule type="duplicateValues" dxfId="5864" priority="11240"/>
  </conditionalFormatting>
  <conditionalFormatting sqref="I594">
    <cfRule type="duplicateValues" dxfId="5863" priority="11157"/>
  </conditionalFormatting>
  <conditionalFormatting sqref="I595">
    <cfRule type="duplicateValues" dxfId="5862" priority="11076"/>
  </conditionalFormatting>
  <conditionalFormatting sqref="I596">
    <cfRule type="duplicateValues" dxfId="5861" priority="10995"/>
  </conditionalFormatting>
  <conditionalFormatting sqref="I597">
    <cfRule type="duplicateValues" dxfId="5860" priority="10914"/>
  </conditionalFormatting>
  <conditionalFormatting sqref="I598">
    <cfRule type="duplicateValues" dxfId="5859" priority="10833"/>
  </conditionalFormatting>
  <conditionalFormatting sqref="I599:I602">
    <cfRule type="duplicateValues" dxfId="5858" priority="10664"/>
  </conditionalFormatting>
  <conditionalFormatting sqref="I603">
    <cfRule type="duplicateValues" dxfId="5857" priority="10582"/>
  </conditionalFormatting>
  <conditionalFormatting sqref="I604">
    <cfRule type="duplicateValues" dxfId="5856" priority="10562"/>
  </conditionalFormatting>
  <conditionalFormatting sqref="I605">
    <cfRule type="duplicateValues" dxfId="5855" priority="10542"/>
  </conditionalFormatting>
  <conditionalFormatting sqref="I606">
    <cfRule type="duplicateValues" dxfId="5854" priority="10524"/>
  </conditionalFormatting>
  <conditionalFormatting sqref="I607">
    <cfRule type="duplicateValues" dxfId="5853" priority="10506"/>
  </conditionalFormatting>
  <conditionalFormatting sqref="I608">
    <cfRule type="duplicateValues" dxfId="5852" priority="10431"/>
  </conditionalFormatting>
  <conditionalFormatting sqref="I609">
    <cfRule type="duplicateValues" dxfId="5851" priority="10413"/>
  </conditionalFormatting>
  <conditionalFormatting sqref="I610">
    <cfRule type="duplicateValues" dxfId="5850" priority="10318"/>
  </conditionalFormatting>
  <conditionalFormatting sqref="I611">
    <cfRule type="duplicateValues" dxfId="5849" priority="10225"/>
  </conditionalFormatting>
  <conditionalFormatting sqref="I612">
    <cfRule type="duplicateValues" dxfId="5848" priority="10132"/>
  </conditionalFormatting>
  <conditionalFormatting sqref="I613">
    <cfRule type="duplicateValues" dxfId="5847" priority="9993"/>
  </conditionalFormatting>
  <conditionalFormatting sqref="I614">
    <cfRule type="duplicateValues" dxfId="5846" priority="9929"/>
  </conditionalFormatting>
  <conditionalFormatting sqref="I615">
    <cfRule type="duplicateValues" dxfId="5845" priority="9911"/>
  </conditionalFormatting>
  <conditionalFormatting sqref="I616">
    <cfRule type="duplicateValues" dxfId="5844" priority="9893"/>
  </conditionalFormatting>
  <conditionalFormatting sqref="I617">
    <cfRule type="duplicateValues" dxfId="5843" priority="9875"/>
  </conditionalFormatting>
  <conditionalFormatting sqref="I618">
    <cfRule type="duplicateValues" dxfId="5842" priority="9857"/>
  </conditionalFormatting>
  <conditionalFormatting sqref="I619">
    <cfRule type="duplicateValues" dxfId="5841" priority="9839"/>
  </conditionalFormatting>
  <conditionalFormatting sqref="I620">
    <cfRule type="duplicateValues" dxfId="5840" priority="9811"/>
  </conditionalFormatting>
  <conditionalFormatting sqref="I621">
    <cfRule type="duplicateValues" dxfId="5839" priority="9794"/>
  </conditionalFormatting>
  <conditionalFormatting sqref="I622">
    <cfRule type="duplicateValues" dxfId="5838" priority="9776"/>
  </conditionalFormatting>
  <conditionalFormatting sqref="I623">
    <cfRule type="duplicateValues" dxfId="5837" priority="9756"/>
  </conditionalFormatting>
  <conditionalFormatting sqref="I624">
    <cfRule type="duplicateValues" dxfId="5836" priority="9738"/>
  </conditionalFormatting>
  <conditionalFormatting sqref="I625">
    <cfRule type="duplicateValues" dxfId="5835" priority="9630"/>
  </conditionalFormatting>
  <conditionalFormatting sqref="I626">
    <cfRule type="duplicateValues" dxfId="5834" priority="9449"/>
  </conditionalFormatting>
  <conditionalFormatting sqref="I627">
    <cfRule type="duplicateValues" dxfId="5833" priority="9268"/>
  </conditionalFormatting>
  <conditionalFormatting sqref="I628:I639">
    <cfRule type="duplicateValues" dxfId="5832" priority="9160"/>
  </conditionalFormatting>
  <conditionalFormatting sqref="I640">
    <cfRule type="duplicateValues" dxfId="5831" priority="9142"/>
  </conditionalFormatting>
  <conditionalFormatting sqref="I641:I643">
    <cfRule type="duplicateValues" dxfId="5830" priority="9124"/>
  </conditionalFormatting>
  <conditionalFormatting sqref="I644:I649">
    <cfRule type="duplicateValues" dxfId="5829" priority="9106"/>
  </conditionalFormatting>
  <conditionalFormatting sqref="I650:I652">
    <cfRule type="duplicateValues" dxfId="5828" priority="9088"/>
  </conditionalFormatting>
  <conditionalFormatting sqref="I653">
    <cfRule type="duplicateValues" dxfId="5827" priority="9070"/>
  </conditionalFormatting>
  <conditionalFormatting sqref="I654:I657">
    <cfRule type="duplicateValues" dxfId="5826" priority="9052"/>
  </conditionalFormatting>
  <conditionalFormatting sqref="I658:I665">
    <cfRule type="duplicateValues" dxfId="5825" priority="9034"/>
  </conditionalFormatting>
  <conditionalFormatting sqref="I666">
    <cfRule type="duplicateValues" dxfId="5824" priority="9016"/>
  </conditionalFormatting>
  <conditionalFormatting sqref="I667">
    <cfRule type="duplicateValues" dxfId="5823" priority="8998"/>
  </conditionalFormatting>
  <conditionalFormatting sqref="I668">
    <cfRule type="duplicateValues" dxfId="5822" priority="8980"/>
  </conditionalFormatting>
  <conditionalFormatting sqref="I669">
    <cfRule type="duplicateValues" dxfId="5821" priority="8962"/>
  </conditionalFormatting>
  <conditionalFormatting sqref="I670">
    <cfRule type="duplicateValues" dxfId="5820" priority="8944"/>
  </conditionalFormatting>
  <conditionalFormatting sqref="I671">
    <cfRule type="duplicateValues" dxfId="5819" priority="8924"/>
  </conditionalFormatting>
  <conditionalFormatting sqref="I672">
    <cfRule type="duplicateValues" dxfId="5818" priority="8906"/>
  </conditionalFormatting>
  <conditionalFormatting sqref="I673">
    <cfRule type="duplicateValues" dxfId="5817" priority="8888"/>
  </conditionalFormatting>
  <conditionalFormatting sqref="I674">
    <cfRule type="duplicateValues" dxfId="5816" priority="8870"/>
  </conditionalFormatting>
  <conditionalFormatting sqref="I675">
    <cfRule type="duplicateValues" dxfId="5815" priority="8852"/>
  </conditionalFormatting>
  <conditionalFormatting sqref="I676">
    <cfRule type="duplicateValues" dxfId="5814" priority="8834"/>
  </conditionalFormatting>
  <conditionalFormatting sqref="I677">
    <cfRule type="duplicateValues" dxfId="5813" priority="8816"/>
  </conditionalFormatting>
  <conditionalFormatting sqref="I678">
    <cfRule type="duplicateValues" dxfId="5812" priority="8798"/>
  </conditionalFormatting>
  <conditionalFormatting sqref="I679">
    <cfRule type="duplicateValues" dxfId="5811" priority="8780"/>
  </conditionalFormatting>
  <conditionalFormatting sqref="I680:I681">
    <cfRule type="duplicateValues" dxfId="5810" priority="8762"/>
  </conditionalFormatting>
  <conditionalFormatting sqref="I682">
    <cfRule type="duplicateValues" dxfId="5809" priority="8744"/>
  </conditionalFormatting>
  <conditionalFormatting sqref="I683:I684">
    <cfRule type="duplicateValues" dxfId="5808" priority="8726"/>
  </conditionalFormatting>
  <conditionalFormatting sqref="I685">
    <cfRule type="duplicateValues" dxfId="5807" priority="8708"/>
  </conditionalFormatting>
  <conditionalFormatting sqref="I686:I687">
    <cfRule type="duplicateValues" dxfId="5806" priority="8683"/>
  </conditionalFormatting>
  <conditionalFormatting sqref="I688">
    <cfRule type="duplicateValues" dxfId="5805" priority="8617"/>
  </conditionalFormatting>
  <conditionalFormatting sqref="I689">
    <cfRule type="duplicateValues" dxfId="5804" priority="8501"/>
  </conditionalFormatting>
  <conditionalFormatting sqref="I690">
    <cfRule type="duplicateValues" dxfId="5803" priority="8385"/>
  </conditionalFormatting>
  <conditionalFormatting sqref="I691">
    <cfRule type="duplicateValues" dxfId="5802" priority="8269"/>
  </conditionalFormatting>
  <conditionalFormatting sqref="I692">
    <cfRule type="duplicateValues" dxfId="5801" priority="8153"/>
  </conditionalFormatting>
  <conditionalFormatting sqref="I693">
    <cfRule type="duplicateValues" dxfId="5800" priority="7859"/>
  </conditionalFormatting>
  <conditionalFormatting sqref="I694">
    <cfRule type="duplicateValues" dxfId="5799" priority="7743"/>
  </conditionalFormatting>
  <conditionalFormatting sqref="I695">
    <cfRule type="duplicateValues" dxfId="5798" priority="7627"/>
  </conditionalFormatting>
  <conditionalFormatting sqref="I696">
    <cfRule type="duplicateValues" dxfId="5797" priority="7481"/>
  </conditionalFormatting>
  <conditionalFormatting sqref="I697">
    <cfRule type="duplicateValues" dxfId="5796" priority="7357"/>
  </conditionalFormatting>
  <conditionalFormatting sqref="I698">
    <cfRule type="duplicateValues" dxfId="5795" priority="7234"/>
  </conditionalFormatting>
  <conditionalFormatting sqref="I699:I703">
    <cfRule type="duplicateValues" dxfId="5794" priority="7110"/>
  </conditionalFormatting>
  <conditionalFormatting sqref="I704:I705">
    <cfRule type="duplicateValues" dxfId="5793" priority="7090"/>
  </conditionalFormatting>
  <conditionalFormatting sqref="I706">
    <cfRule type="duplicateValues" dxfId="5792" priority="5477"/>
  </conditionalFormatting>
  <conditionalFormatting sqref="I707">
    <cfRule type="duplicateValues" dxfId="5791" priority="6927"/>
  </conditionalFormatting>
  <conditionalFormatting sqref="I708:I710">
    <cfRule type="duplicateValues" dxfId="5790" priority="6794"/>
  </conditionalFormatting>
  <conditionalFormatting sqref="I711">
    <cfRule type="duplicateValues" dxfId="5789" priority="6769"/>
  </conditionalFormatting>
  <conditionalFormatting sqref="I712">
    <cfRule type="duplicateValues" dxfId="5788" priority="6741"/>
  </conditionalFormatting>
  <conditionalFormatting sqref="I713">
    <cfRule type="duplicateValues" dxfId="5787" priority="6694"/>
  </conditionalFormatting>
  <conditionalFormatting sqref="I714">
    <cfRule type="duplicateValues" dxfId="5786" priority="6666"/>
  </conditionalFormatting>
  <conditionalFormatting sqref="I715">
    <cfRule type="duplicateValues" dxfId="5785" priority="6647"/>
  </conditionalFormatting>
  <conditionalFormatting sqref="I716">
    <cfRule type="duplicateValues" dxfId="5784" priority="6628"/>
  </conditionalFormatting>
  <conditionalFormatting sqref="I717:I718">
    <cfRule type="duplicateValues" dxfId="5783" priority="6609"/>
  </conditionalFormatting>
  <conditionalFormatting sqref="I719:I720">
    <cfRule type="duplicateValues" dxfId="5782" priority="6590"/>
  </conditionalFormatting>
  <conditionalFormatting sqref="I721">
    <cfRule type="duplicateValues" dxfId="5781" priority="6571"/>
  </conditionalFormatting>
  <conditionalFormatting sqref="I722:I725">
    <cfRule type="duplicateValues" dxfId="5780" priority="6406"/>
  </conditionalFormatting>
  <conditionalFormatting sqref="I726">
    <cfRule type="duplicateValues" dxfId="5779" priority="6386"/>
  </conditionalFormatting>
  <conditionalFormatting sqref="I727:I728">
    <cfRule type="duplicateValues" dxfId="5778" priority="6241"/>
  </conditionalFormatting>
  <conditionalFormatting sqref="I729">
    <cfRule type="duplicateValues" dxfId="5777" priority="6222"/>
  </conditionalFormatting>
  <conditionalFormatting sqref="I730">
    <cfRule type="duplicateValues" dxfId="5776" priority="6073"/>
  </conditionalFormatting>
  <conditionalFormatting sqref="I731:I736">
    <cfRule type="duplicateValues" dxfId="5775" priority="5758"/>
  </conditionalFormatting>
  <conditionalFormatting sqref="I737:I743">
    <cfRule type="duplicateValues" dxfId="5774" priority="5459"/>
  </conditionalFormatting>
  <conditionalFormatting sqref="I744">
    <cfRule type="duplicateValues" dxfId="5773" priority="5439"/>
  </conditionalFormatting>
  <conditionalFormatting sqref="I745">
    <cfRule type="duplicateValues" dxfId="5772" priority="5272"/>
  </conditionalFormatting>
  <conditionalFormatting sqref="I746:I748">
    <cfRule type="duplicateValues" dxfId="5771" priority="5093"/>
  </conditionalFormatting>
  <conditionalFormatting sqref="I749:I762">
    <cfRule type="duplicateValues" dxfId="5770" priority="5074"/>
  </conditionalFormatting>
  <conditionalFormatting sqref="I763">
    <cfRule type="duplicateValues" dxfId="5769" priority="5055"/>
  </conditionalFormatting>
  <conditionalFormatting sqref="I764:I768">
    <cfRule type="duplicateValues" dxfId="5768" priority="4643"/>
  </conditionalFormatting>
  <conditionalFormatting sqref="I769:I775">
    <cfRule type="duplicateValues" dxfId="5767" priority="4622"/>
  </conditionalFormatting>
  <conditionalFormatting sqref="I776:I778">
    <cfRule type="duplicateValues" dxfId="5766" priority="4603"/>
  </conditionalFormatting>
  <conditionalFormatting sqref="I779:I794">
    <cfRule type="duplicateValues" dxfId="5765" priority="4538"/>
  </conditionalFormatting>
  <conditionalFormatting sqref="I795:I797">
    <cfRule type="duplicateValues" dxfId="5764" priority="4519"/>
  </conditionalFormatting>
  <conditionalFormatting sqref="I798:I801">
    <cfRule type="duplicateValues" dxfId="5763" priority="4500"/>
  </conditionalFormatting>
  <conditionalFormatting sqref="I802:I803">
    <cfRule type="duplicateValues" dxfId="5762" priority="4482"/>
  </conditionalFormatting>
  <conditionalFormatting sqref="I804">
    <cfRule type="duplicateValues" dxfId="5761" priority="4444"/>
  </conditionalFormatting>
  <conditionalFormatting sqref="I805:I809">
    <cfRule type="duplicateValues" dxfId="5760" priority="4409"/>
  </conditionalFormatting>
  <conditionalFormatting sqref="I810:I819">
    <cfRule type="duplicateValues" dxfId="5759" priority="4391"/>
  </conditionalFormatting>
  <conditionalFormatting sqref="I820:I833">
    <cfRule type="duplicateValues" dxfId="5758" priority="4373"/>
  </conditionalFormatting>
  <conditionalFormatting sqref="I834:I836">
    <cfRule type="duplicateValues" dxfId="5757" priority="4355"/>
  </conditionalFormatting>
  <conditionalFormatting sqref="I837">
    <cfRule type="duplicateValues" dxfId="5756" priority="4337"/>
  </conditionalFormatting>
  <conditionalFormatting sqref="I838">
    <cfRule type="duplicateValues" dxfId="5755" priority="4298"/>
  </conditionalFormatting>
  <conditionalFormatting sqref="I839:I845">
    <cfRule type="duplicateValues" dxfId="5754" priority="4280"/>
  </conditionalFormatting>
  <conditionalFormatting sqref="I846">
    <cfRule type="duplicateValues" dxfId="5753" priority="4262"/>
  </conditionalFormatting>
  <conditionalFormatting sqref="I847">
    <cfRule type="duplicateValues" dxfId="5752" priority="4204"/>
  </conditionalFormatting>
  <conditionalFormatting sqref="I848:I850">
    <cfRule type="duplicateValues" dxfId="5751" priority="4164"/>
  </conditionalFormatting>
  <conditionalFormatting sqref="I851:I854">
    <cfRule type="duplicateValues" dxfId="5750" priority="4085"/>
  </conditionalFormatting>
  <conditionalFormatting sqref="I855">
    <cfRule type="duplicateValues" dxfId="5749" priority="4067"/>
  </conditionalFormatting>
  <conditionalFormatting sqref="I856:I859">
    <cfRule type="duplicateValues" dxfId="5748" priority="4049"/>
  </conditionalFormatting>
  <conditionalFormatting sqref="I860:I866">
    <cfRule type="duplicateValues" dxfId="5747" priority="3969"/>
  </conditionalFormatting>
  <conditionalFormatting sqref="I867:I868">
    <cfRule type="duplicateValues" dxfId="5746" priority="3950"/>
  </conditionalFormatting>
  <conditionalFormatting sqref="I869">
    <cfRule type="duplicateValues" dxfId="5745" priority="3947"/>
  </conditionalFormatting>
  <conditionalFormatting sqref="I870">
    <cfRule type="duplicateValues" dxfId="5744" priority="3931"/>
  </conditionalFormatting>
  <conditionalFormatting sqref="I871">
    <cfRule type="duplicateValues" dxfId="5743" priority="3915"/>
  </conditionalFormatting>
  <conditionalFormatting sqref="I872">
    <cfRule type="duplicateValues" dxfId="5742" priority="3898"/>
  </conditionalFormatting>
  <conditionalFormatting sqref="I873">
    <cfRule type="duplicateValues" dxfId="5741" priority="3836"/>
  </conditionalFormatting>
  <conditionalFormatting sqref="I874">
    <cfRule type="duplicateValues" dxfId="5740" priority="3820"/>
  </conditionalFormatting>
  <conditionalFormatting sqref="I875">
    <cfRule type="duplicateValues" dxfId="5739" priority="3803"/>
  </conditionalFormatting>
  <conditionalFormatting sqref="I876">
    <cfRule type="duplicateValues" dxfId="5738" priority="3727"/>
  </conditionalFormatting>
  <conditionalFormatting sqref="I877">
    <cfRule type="duplicateValues" dxfId="5737" priority="3711"/>
  </conditionalFormatting>
  <conditionalFormatting sqref="I878">
    <cfRule type="duplicateValues" dxfId="5736" priority="3647"/>
  </conditionalFormatting>
  <conditionalFormatting sqref="I879">
    <cfRule type="duplicateValues" dxfId="5735" priority="3605"/>
  </conditionalFormatting>
  <conditionalFormatting sqref="I880">
    <cfRule type="duplicateValues" dxfId="5734" priority="3564"/>
    <cfRule type="containsBlanks" dxfId="5733" priority="3565">
      <formula>LEN(TRIM(I880))=0</formula>
    </cfRule>
  </conditionalFormatting>
  <conditionalFormatting sqref="I881 P880:CC881">
    <cfRule type="containsBlanks" dxfId="5732" priority="3548">
      <formula>LEN(TRIM(I880))=0</formula>
    </cfRule>
  </conditionalFormatting>
  <conditionalFormatting sqref="I881">
    <cfRule type="duplicateValues" dxfId="5731" priority="3547"/>
  </conditionalFormatting>
  <conditionalFormatting sqref="I882:I887 R882:R887 Z882:Z887 AC882:AC887">
    <cfRule type="containsBlanks" dxfId="5730" priority="3467">
      <formula>LEN(TRIM(I882))=0</formula>
    </cfRule>
  </conditionalFormatting>
  <conditionalFormatting sqref="I882:I890">
    <cfRule type="duplicateValues" dxfId="5729" priority="3483"/>
  </conditionalFormatting>
  <conditionalFormatting sqref="I888:I890 BE882:BE887 BG882:BG887 BL882:BL887 BL890">
    <cfRule type="containsBlanks" dxfId="5728" priority="3484">
      <formula>LEN(TRIM(I882))=0</formula>
    </cfRule>
  </conditionalFormatting>
  <conditionalFormatting sqref="I891:I895">
    <cfRule type="duplicateValues" dxfId="5727" priority="3463"/>
    <cfRule type="containsBlanks" dxfId="5726" priority="3464">
      <formula>LEN(TRIM(I891))=0</formula>
    </cfRule>
  </conditionalFormatting>
  <conditionalFormatting sqref="I896">
    <cfRule type="duplicateValues" dxfId="5725" priority="3438"/>
  </conditionalFormatting>
  <conditionalFormatting sqref="I896:I940">
    <cfRule type="containsBlanks" dxfId="5724" priority="3316">
      <formula>LEN(TRIM(I896))=0</formula>
    </cfRule>
  </conditionalFormatting>
  <conditionalFormatting sqref="I897:I938">
    <cfRule type="duplicateValues" dxfId="5723" priority="3391"/>
  </conditionalFormatting>
  <conditionalFormatting sqref="I939">
    <cfRule type="duplicateValues" dxfId="5722" priority="3363"/>
  </conditionalFormatting>
  <conditionalFormatting sqref="I940">
    <cfRule type="duplicateValues" dxfId="5721" priority="3315"/>
  </conditionalFormatting>
  <conditionalFormatting sqref="I941 P939:CC941">
    <cfRule type="containsBlanks" dxfId="5720" priority="3270">
      <formula>LEN(TRIM(I939))=0</formula>
    </cfRule>
  </conditionalFormatting>
  <conditionalFormatting sqref="I941">
    <cfRule type="duplicateValues" dxfId="5719" priority="3269"/>
  </conditionalFormatting>
  <conditionalFormatting sqref="I942:I944">
    <cfRule type="duplicateValues" dxfId="5718" priority="3225"/>
  </conditionalFormatting>
  <conditionalFormatting sqref="I942:I946">
    <cfRule type="containsBlanks" dxfId="5717" priority="3214">
      <formula>LEN(TRIM(I942))=0</formula>
    </cfRule>
  </conditionalFormatting>
  <conditionalFormatting sqref="I945:I946">
    <cfRule type="duplicateValues" dxfId="5716" priority="3204"/>
  </conditionalFormatting>
  <conditionalFormatting sqref="I947">
    <cfRule type="duplicateValues" dxfId="5715" priority="3195"/>
  </conditionalFormatting>
  <conditionalFormatting sqref="I947:I948">
    <cfRule type="containsBlanks" dxfId="5714" priority="3136">
      <formula>LEN(TRIM(I947))=0</formula>
    </cfRule>
  </conditionalFormatting>
  <conditionalFormatting sqref="I948:I949">
    <cfRule type="duplicateValues" dxfId="5713" priority="3145"/>
  </conditionalFormatting>
  <conditionalFormatting sqref="I949:I950 BE948 BG948 BI948:BL948">
    <cfRule type="containsBlanks" dxfId="5712" priority="3146">
      <formula>LEN(TRIM(I948))=0</formula>
    </cfRule>
  </conditionalFormatting>
  <conditionalFormatting sqref="I950">
    <cfRule type="duplicateValues" dxfId="5711" priority="3128"/>
  </conditionalFormatting>
  <conditionalFormatting sqref="I951:I952">
    <cfRule type="duplicateValues" dxfId="5710" priority="3127"/>
  </conditionalFormatting>
  <conditionalFormatting sqref="I951:I953">
    <cfRule type="containsBlanks" dxfId="5709" priority="3110">
      <formula>LEN(TRIM(I951))=0</formula>
    </cfRule>
  </conditionalFormatting>
  <conditionalFormatting sqref="I953">
    <cfRule type="duplicateValues" dxfId="5708" priority="3109"/>
  </conditionalFormatting>
  <conditionalFormatting sqref="I954">
    <cfRule type="duplicateValues" dxfId="5707" priority="3092"/>
  </conditionalFormatting>
  <conditionalFormatting sqref="I954:I955 Z954 BE954:BE955 BG954:BG955 BI954:BL955">
    <cfRule type="containsBlanks" dxfId="5706" priority="3093">
      <formula>LEN(TRIM(I954))=0</formula>
    </cfRule>
  </conditionalFormatting>
  <conditionalFormatting sqref="I955">
    <cfRule type="duplicateValues" dxfId="5705" priority="3078"/>
  </conditionalFormatting>
  <conditionalFormatting sqref="I956:I959 R954:R959 AC954:AC959 AF954:AF959 AK954:AK959 AN954:AN959 Z956:Z959">
    <cfRule type="containsBlanks" dxfId="5704" priority="3075">
      <formula>LEN(TRIM(I954))=0</formula>
    </cfRule>
  </conditionalFormatting>
  <conditionalFormatting sqref="I956:I959">
    <cfRule type="duplicateValues" dxfId="5703" priority="3074"/>
  </conditionalFormatting>
  <conditionalFormatting sqref="I961:I962">
    <cfRule type="duplicateValues" dxfId="5702" priority="3043"/>
  </conditionalFormatting>
  <conditionalFormatting sqref="I963:I969 I971:I976 AF961:AF972 AK961:AK972 AN963:AN972 BE964:BE970 BG964:BG970 BI964:BL970 R964:R972 Z964:Z972 AC964:AC972 Z974:Z975 R974:R976 AC974:AC976 AF974:AF976 AK974:AK976 AN974:AN976 BE974:BE976 BG974:BG976 BI974:BL976">
    <cfRule type="containsBlanks" dxfId="5701" priority="3015">
      <formula>LEN(TRIM(I961))=0</formula>
    </cfRule>
  </conditionalFormatting>
  <conditionalFormatting sqref="I971:I974 I963:I969">
    <cfRule type="duplicateValues" dxfId="5700" priority="3014"/>
  </conditionalFormatting>
  <conditionalFormatting sqref="I975:I976">
    <cfRule type="duplicateValues" dxfId="5699" priority="2987"/>
  </conditionalFormatting>
  <conditionalFormatting sqref="I977:I983">
    <cfRule type="duplicateValues" dxfId="5698" priority="2983"/>
  </conditionalFormatting>
  <conditionalFormatting sqref="I977:I989 CD880:CG995 R979:R982 Z979:Z982 AC982 AF982 AK982 AN982 BE982 BG982 BI982:BL982 R985:R989 AF985:AF989 AK985:AK989 AN985:AN989">
    <cfRule type="containsBlanks" dxfId="5697" priority="2984">
      <formula>LEN(TRIM(I880))=0</formula>
    </cfRule>
  </conditionalFormatting>
  <conditionalFormatting sqref="I984:I985">
    <cfRule type="duplicateValues" dxfId="5696" priority="2965"/>
  </conditionalFormatting>
  <conditionalFormatting sqref="I986:I989">
    <cfRule type="duplicateValues" dxfId="5695" priority="2955"/>
  </conditionalFormatting>
  <conditionalFormatting sqref="I991:I994">
    <cfRule type="containsBlanks" dxfId="5694" priority="2935">
      <formula>LEN(TRIM(I991))=0</formula>
    </cfRule>
    <cfRule type="duplicateValues" dxfId="5693" priority="2937"/>
  </conditionalFormatting>
  <conditionalFormatting sqref="I996:I997">
    <cfRule type="duplicateValues" dxfId="5692" priority="2847"/>
  </conditionalFormatting>
  <conditionalFormatting sqref="I996:I1001">
    <cfRule type="containsBlanks" dxfId="5691" priority="2848">
      <formula>LEN(TRIM(I996))=0</formula>
    </cfRule>
  </conditionalFormatting>
  <conditionalFormatting sqref="I998:I1001">
    <cfRule type="duplicateValues" dxfId="5690" priority="2828"/>
  </conditionalFormatting>
  <conditionalFormatting sqref="I1002:I1003">
    <cfRule type="duplicateValues" dxfId="5689" priority="2818"/>
  </conditionalFormatting>
  <conditionalFormatting sqref="I1002:I1005">
    <cfRule type="containsBlanks" dxfId="5688" priority="2819">
      <formula>LEN(TRIM(I1002))=0</formula>
    </cfRule>
  </conditionalFormatting>
  <conditionalFormatting sqref="I1004:I1005">
    <cfRule type="duplicateValues" dxfId="5687" priority="2800"/>
  </conditionalFormatting>
  <conditionalFormatting sqref="I1007:I1010">
    <cfRule type="duplicateValues" dxfId="5686" priority="2668"/>
  </conditionalFormatting>
  <conditionalFormatting sqref="I1007:I1013 R1007 Z1007 AC1007 BE1007:BE1008 BG1007:BG1008 BI1007:BL1008">
    <cfRule type="containsBlanks" dxfId="5685" priority="2669">
      <formula>LEN(TRIM(I1007))=0</formula>
    </cfRule>
  </conditionalFormatting>
  <conditionalFormatting sqref="I1011:I1013">
    <cfRule type="duplicateValues" dxfId="5684" priority="2647"/>
  </conditionalFormatting>
  <conditionalFormatting sqref="I1014:I1017">
    <cfRule type="duplicateValues" dxfId="5683" priority="2602"/>
  </conditionalFormatting>
  <conditionalFormatting sqref="I1014:I1019">
    <cfRule type="containsBlanks" dxfId="5682" priority="2603">
      <formula>LEN(TRIM(I1014))=0</formula>
    </cfRule>
  </conditionalFormatting>
  <conditionalFormatting sqref="I1018:I1019">
    <cfRule type="duplicateValues" dxfId="5681" priority="2583"/>
  </conditionalFormatting>
  <conditionalFormatting sqref="I1020">
    <cfRule type="duplicateValues" dxfId="5680" priority="2580"/>
    <cfRule type="containsBlanks" dxfId="5679" priority="2581">
      <formula>LEN(TRIM(I1020))=0</formula>
    </cfRule>
  </conditionalFormatting>
  <conditionalFormatting sqref="I1021:I1026 M941:N1021 M1022:M1026">
    <cfRule type="containsBlanks" dxfId="5678" priority="2566">
      <formula>LEN(TRIM(I941))=0</formula>
    </cfRule>
  </conditionalFormatting>
  <conditionalFormatting sqref="I1021:I1026">
    <cfRule type="duplicateValues" dxfId="5677" priority="2565"/>
  </conditionalFormatting>
  <conditionalFormatting sqref="I1027:I1030">
    <cfRule type="duplicateValues" dxfId="5676" priority="2546"/>
  </conditionalFormatting>
  <conditionalFormatting sqref="I1027:I1031">
    <cfRule type="containsBlanks" dxfId="5675" priority="2547">
      <formula>LEN(TRIM(I1027))=0</formula>
    </cfRule>
  </conditionalFormatting>
  <conditionalFormatting sqref="I1031">
    <cfRule type="duplicateValues" dxfId="5674" priority="2531"/>
  </conditionalFormatting>
  <conditionalFormatting sqref="I1032:I1033 I1035:I1040 AC1033:AC1034 AF1033:AF1034 AK1033:AK1034 AN1033:AN1034 BE1033:BE1034 BG1033:BG1034 BI1033:BL1034">
    <cfRule type="containsBlanks" dxfId="5673" priority="2529">
      <formula>LEN(TRIM(I1032))=0</formula>
    </cfRule>
  </conditionalFormatting>
  <conditionalFormatting sqref="I1035 I1032:I1033">
    <cfRule type="duplicateValues" dxfId="5672" priority="2528"/>
  </conditionalFormatting>
  <conditionalFormatting sqref="I1036:I1037">
    <cfRule type="duplicateValues" dxfId="5671" priority="2511"/>
  </conditionalFormatting>
  <conditionalFormatting sqref="I1038:I1040">
    <cfRule type="duplicateValues" dxfId="5670" priority="2510"/>
  </conditionalFormatting>
  <conditionalFormatting sqref="I1041:I1050 I1055 P1014:CG1050 P1055:CG1055">
    <cfRule type="containsBlanks" dxfId="5669" priority="2508">
      <formula>LEN(TRIM(I1014))=0</formula>
    </cfRule>
  </conditionalFormatting>
  <conditionalFormatting sqref="I1041:I1050">
    <cfRule type="duplicateValues" dxfId="5668" priority="2507"/>
  </conditionalFormatting>
  <conditionalFormatting sqref="I1055">
    <cfRule type="duplicateValues" dxfId="5667" priority="2489"/>
  </conditionalFormatting>
  <conditionalFormatting sqref="I1057:I1064">
    <cfRule type="duplicateValues" dxfId="5666" priority="2483"/>
  </conditionalFormatting>
  <conditionalFormatting sqref="I1057:I1068 CD1007:CG1084 AK1051:AK1070 AN1051:AN1070 BE1051:BE1070 BG1051:BG1070 BI1051:BL1070 AF1053:AF1070">
    <cfRule type="containsBlanks" dxfId="5665" priority="2474">
      <formula>LEN(TRIM(I1007))=0</formula>
    </cfRule>
  </conditionalFormatting>
  <conditionalFormatting sqref="I1065:I1068">
    <cfRule type="duplicateValues" dxfId="5664" priority="2467"/>
  </conditionalFormatting>
  <conditionalFormatting sqref="I1071:I1075 I1078:I1082 Z1073:Z1075 BG1073:BG1075 BI1073:BL1075 R1073:R1077 AF1073:AF1077 AK1073:AK1077 AN1073:AN1077 BE1073:BE1077">
    <cfRule type="containsBlanks" dxfId="5663" priority="2465">
      <formula>LEN(TRIM(I1071))=0</formula>
    </cfRule>
  </conditionalFormatting>
  <conditionalFormatting sqref="I1076:I1077">
    <cfRule type="duplicateValues" dxfId="5662" priority="2449"/>
  </conditionalFormatting>
  <conditionalFormatting sqref="I1078:I1079 I1071:I1075">
    <cfRule type="duplicateValues" dxfId="5661" priority="2464"/>
  </conditionalFormatting>
  <conditionalFormatting sqref="I1080:I1082">
    <cfRule type="duplicateValues" dxfId="5660" priority="2445"/>
  </conditionalFormatting>
  <conditionalFormatting sqref="I1085">
    <cfRule type="duplicateValues" dxfId="5659" priority="2332"/>
  </conditionalFormatting>
  <conditionalFormatting sqref="I1085:I1089">
    <cfRule type="containsBlanks" dxfId="5658" priority="2333">
      <formula>LEN(TRIM(I1085))=0</formula>
    </cfRule>
  </conditionalFormatting>
  <conditionalFormatting sqref="I1086">
    <cfRule type="duplicateValues" dxfId="5657" priority="2318"/>
  </conditionalFormatting>
  <conditionalFormatting sqref="I1087:I1089">
    <cfRule type="duplicateValues" dxfId="5656" priority="2317"/>
  </conditionalFormatting>
  <conditionalFormatting sqref="I1090:I1091 P1090:CC1091">
    <cfRule type="containsBlanks" dxfId="5655" priority="2266">
      <formula>LEN(TRIM(I1090))=0</formula>
    </cfRule>
  </conditionalFormatting>
  <conditionalFormatting sqref="I1090:I1091">
    <cfRule type="duplicateValues" dxfId="5654" priority="2265"/>
  </conditionalFormatting>
  <conditionalFormatting sqref="I1092:I1093">
    <cfRule type="duplicateValues" dxfId="5653" priority="2151"/>
  </conditionalFormatting>
  <conditionalFormatting sqref="I1092:I1094">
    <cfRule type="containsBlanks" dxfId="5652" priority="2152">
      <formula>LEN(TRIM(I1092))=0</formula>
    </cfRule>
  </conditionalFormatting>
  <conditionalFormatting sqref="I1094">
    <cfRule type="duplicateValues" dxfId="5651" priority="2134"/>
  </conditionalFormatting>
  <conditionalFormatting sqref="I1095">
    <cfRule type="duplicateValues" dxfId="5650" priority="2132"/>
  </conditionalFormatting>
  <conditionalFormatting sqref="I1095:I1096 P1095:CC1096">
    <cfRule type="containsBlanks" dxfId="5649" priority="2115">
      <formula>LEN(TRIM(I1095))=0</formula>
    </cfRule>
  </conditionalFormatting>
  <conditionalFormatting sqref="I1096">
    <cfRule type="duplicateValues" dxfId="5648" priority="2114"/>
  </conditionalFormatting>
  <conditionalFormatting sqref="I1097 I1099:I1102">
    <cfRule type="containsBlanks" dxfId="5647" priority="1999">
      <formula>LEN(TRIM(I1097))=0</formula>
    </cfRule>
  </conditionalFormatting>
  <conditionalFormatting sqref="I1097">
    <cfRule type="duplicateValues" dxfId="5646" priority="1998"/>
  </conditionalFormatting>
  <conditionalFormatting sqref="I1099:I1101">
    <cfRule type="duplicateValues" dxfId="5645" priority="1980"/>
  </conditionalFormatting>
  <conditionalFormatting sqref="I1102">
    <cfRule type="duplicateValues" dxfId="5644" priority="1978"/>
  </conditionalFormatting>
  <conditionalFormatting sqref="I1103:I1106">
    <cfRule type="duplicateValues" dxfId="5643" priority="1975"/>
  </conditionalFormatting>
  <conditionalFormatting sqref="I1103:I1107 AF1104:AF1105 AK1104:AK1105 AN1104:AN1105 BE1104:BE1105 BG1104:BG1105">
    <cfRule type="containsBlanks" dxfId="5642" priority="1976">
      <formula>LEN(TRIM(I1103))=0</formula>
    </cfRule>
  </conditionalFormatting>
  <conditionalFormatting sqref="I1107">
    <cfRule type="duplicateValues" dxfId="5641" priority="1958"/>
  </conditionalFormatting>
  <conditionalFormatting sqref="I1108 I1110:I1112 P1097:CG1108">
    <cfRule type="containsBlanks" dxfId="5640" priority="1956">
      <formula>LEN(TRIM(I1097))=0</formula>
    </cfRule>
  </conditionalFormatting>
  <conditionalFormatting sqref="I1110 I1108">
    <cfRule type="duplicateValues" dxfId="5639" priority="1955"/>
  </conditionalFormatting>
  <conditionalFormatting sqref="I1111">
    <cfRule type="duplicateValues" dxfId="5638" priority="1938"/>
  </conditionalFormatting>
  <conditionalFormatting sqref="I1112">
    <cfRule type="duplicateValues" dxfId="5637" priority="1937"/>
  </conditionalFormatting>
  <conditionalFormatting sqref="I1114">
    <cfRule type="duplicateValues" dxfId="5636" priority="1918"/>
  </conditionalFormatting>
  <conditionalFormatting sqref="I1114:I1121">
    <cfRule type="containsBlanks" dxfId="5635" priority="1882">
      <formula>LEN(TRIM(I1114))=0</formula>
    </cfRule>
  </conditionalFormatting>
  <conditionalFormatting sqref="I1115:I1119">
    <cfRule type="duplicateValues" dxfId="5634" priority="1900"/>
  </conditionalFormatting>
  <conditionalFormatting sqref="I1120:I1121">
    <cfRule type="duplicateValues" dxfId="5633" priority="1880"/>
  </conditionalFormatting>
  <conditionalFormatting sqref="I1122:I1123">
    <cfRule type="duplicateValues" dxfId="5632" priority="1876"/>
  </conditionalFormatting>
  <conditionalFormatting sqref="I1122:I1124 AQ1123:AQ1124 P1124:AP1124 BE1124:BE1125 BG1124:BG1125 BI1124:BL1125">
    <cfRule type="containsBlanks" dxfId="5631" priority="1862">
      <formula>LEN(TRIM(I1122))=0</formula>
    </cfRule>
  </conditionalFormatting>
  <conditionalFormatting sqref="I1124">
    <cfRule type="duplicateValues" dxfId="5630" priority="1858"/>
  </conditionalFormatting>
  <conditionalFormatting sqref="I1126:I1131">
    <cfRule type="duplicateValues" dxfId="5629" priority="1854"/>
  </conditionalFormatting>
  <conditionalFormatting sqref="I1127:I1128">
    <cfRule type="containsBlanks" dxfId="5628" priority="1855">
      <formula>LEN(TRIM(I1127))=0</formula>
    </cfRule>
  </conditionalFormatting>
  <conditionalFormatting sqref="I1129:I1132 I1126">
    <cfRule type="containsBlanks" dxfId="5627" priority="1839">
      <formula>LEN(TRIM(I1126))=0</formula>
    </cfRule>
  </conditionalFormatting>
  <conditionalFormatting sqref="I1132">
    <cfRule type="duplicateValues" dxfId="5626" priority="1834"/>
  </conditionalFormatting>
  <conditionalFormatting sqref="I1141">
    <cfRule type="duplicateValues" dxfId="5625" priority="1812"/>
  </conditionalFormatting>
  <conditionalFormatting sqref="I1142:I1151 I1134:I1140">
    <cfRule type="duplicateValues" dxfId="5624" priority="1832"/>
  </conditionalFormatting>
  <conditionalFormatting sqref="I1142:I1153 BE1134:BE1139 BG1134:BG1139 BI1134:BL1139 I1134:I1140 R1135:R1137 Z1135:Z1137 AC1135:AC1137 AF1135:AF1141 AK1135:AK1141 AN1135:AN1141 AF1146 AK1146 AN1146">
    <cfRule type="containsBlanks" dxfId="5623" priority="1817">
      <formula>LEN(TRIM(I1134))=0</formula>
    </cfRule>
  </conditionalFormatting>
  <conditionalFormatting sqref="I1152">
    <cfRule type="duplicateValues" dxfId="5622" priority="1805"/>
  </conditionalFormatting>
  <conditionalFormatting sqref="I1153">
    <cfRule type="duplicateValues" dxfId="5621" priority="1804"/>
  </conditionalFormatting>
  <conditionalFormatting sqref="I1155 M1027:N1155 P1125:CG1155">
    <cfRule type="containsBlanks" dxfId="5620" priority="1802">
      <formula>LEN(TRIM(I1027))=0</formula>
    </cfRule>
  </conditionalFormatting>
  <conditionalFormatting sqref="I1155">
    <cfRule type="duplicateValues" dxfId="5619" priority="1801"/>
  </conditionalFormatting>
  <conditionalFormatting sqref="I1156:I1162 I1166:I1170 M1156:CG1163 BE1164:BE1165 BG1164:BG1165 BI1164:BL1165 O1164:O1171 M1166:N1168 BB1166:CG1170">
    <cfRule type="containsBlanks" dxfId="5618" priority="1760">
      <formula>LEN(TRIM(I1156))=0</formula>
    </cfRule>
  </conditionalFormatting>
  <conditionalFormatting sqref="I1163">
    <cfRule type="duplicateValues" dxfId="5617" priority="1745"/>
  </conditionalFormatting>
  <conditionalFormatting sqref="I1164">
    <cfRule type="duplicateValues" dxfId="5616" priority="1744"/>
  </conditionalFormatting>
  <conditionalFormatting sqref="I1166:I1169 I1156:I1162">
    <cfRule type="duplicateValues" dxfId="5615" priority="1759"/>
  </conditionalFormatting>
  <conditionalFormatting sqref="I1170">
    <cfRule type="duplicateValues" dxfId="5614" priority="1737"/>
  </conditionalFormatting>
  <conditionalFormatting sqref="I1172:I1175 BI1175:BK1175 R1176 AC1176 AF1176 AK1176 AN1176 BE1176 BG1176 BI1176:BL1176">
    <cfRule type="containsBlanks" dxfId="5613" priority="1735">
      <formula>LEN(TRIM(I1172))=0</formula>
    </cfRule>
  </conditionalFormatting>
  <conditionalFormatting sqref="I1172:I1175">
    <cfRule type="duplicateValues" dxfId="5612" priority="1734"/>
  </conditionalFormatting>
  <conditionalFormatting sqref="I1177:I1182 I1186:I1190 CD1090:CG1201 O1187:CG1188 P1189:CG1191">
    <cfRule type="containsBlanks" dxfId="5611" priority="1718">
      <formula>LEN(TRIM(I1090))=0</formula>
    </cfRule>
  </conditionalFormatting>
  <conditionalFormatting sqref="I1186:I1188 I1177:I1182">
    <cfRule type="duplicateValues" dxfId="5610" priority="1717"/>
  </conditionalFormatting>
  <conditionalFormatting sqref="I1189">
    <cfRule type="duplicateValues" dxfId="5609" priority="1701"/>
  </conditionalFormatting>
  <conditionalFormatting sqref="I1190">
    <cfRule type="duplicateValues" dxfId="5608" priority="1700"/>
  </conditionalFormatting>
  <conditionalFormatting sqref="I1192:I1199 M1192:CG1198 O1199:CG1199">
    <cfRule type="containsBlanks" dxfId="5607" priority="1698">
      <formula>LEN(TRIM(I1192))=0</formula>
    </cfRule>
  </conditionalFormatting>
  <conditionalFormatting sqref="I1192:I1199">
    <cfRule type="duplicateValues" dxfId="5606" priority="1697"/>
  </conditionalFormatting>
  <conditionalFormatting sqref="I1202:I1210 I1216:I1228 R1204:R1206 Z1204:Z1206 AC1204:AC1206 AE1204:AF1209 M1204:O1215 AK1204:AK1215 AN1204:AN1215 AP1208:CG1210 AC1208:AC1215 Z1211:Z1213 CD1211:CG1213 R1211:R1215 AE1211:AF1215 BE1220:BE1221 BG1220:BG1221 BI1220:BL1221 R1220:R1222 Z1220:Z1222 AC1220:AC1222 AE1220:AF1222 AK1220:AK1222 AN1220:AN1222 M1220:O1224 M1225:M1230 N1228:AD1228 AF1228:CG1228 N1230:AD1230 AF1230:CG1230">
    <cfRule type="containsBlanks" dxfId="5605" priority="1681">
      <formula>LEN(TRIM(I1202))=0</formula>
    </cfRule>
  </conditionalFormatting>
  <conditionalFormatting sqref="I1211">
    <cfRule type="duplicateValues" dxfId="5604" priority="1662"/>
  </conditionalFormatting>
  <conditionalFormatting sqref="I1212:I1215">
    <cfRule type="duplicateValues" dxfId="5603" priority="1658"/>
  </conditionalFormatting>
  <conditionalFormatting sqref="I1216:I1226 I1202:I1210">
    <cfRule type="duplicateValues" dxfId="5602" priority="1680"/>
  </conditionalFormatting>
  <conditionalFormatting sqref="I1227:I1228">
    <cfRule type="duplicateValues" dxfId="5601" priority="1647"/>
  </conditionalFormatting>
  <conditionalFormatting sqref="I1231:I1246">
    <cfRule type="containsBlanks" dxfId="5600" priority="1588">
      <formula>LEN(TRIM(I1231))=0</formula>
    </cfRule>
  </conditionalFormatting>
  <conditionalFormatting sqref="I1247:I1249">
    <cfRule type="duplicateValues" dxfId="5599" priority="1583"/>
  </conditionalFormatting>
  <conditionalFormatting sqref="I1250:I1262 I1231:I1246">
    <cfRule type="duplicateValues" dxfId="5598" priority="1602"/>
  </conditionalFormatting>
  <conditionalFormatting sqref="I1250:I1265 M1231:CC1231 R1236:R1244 Z1236:Z1244 AK1236:AK1249 AN1236:AN1249 AK1251:AK1257 AN1251:AN1257 Z1252:Z1257 AC1252:AC1257 M1258:AE1260 AF1259:AP1260 M1261:O1265 Z1262:Z1264 AK1262:AK1266 AN1262:AN1266 BE1263:BE1266 BG1263:BG1266 BI1263:BL1266 M1266:AD1266 AF1266:CG1266">
    <cfRule type="containsBlanks" dxfId="5597" priority="1603">
      <formula>LEN(TRIM(I1231))=0</formula>
    </cfRule>
  </conditionalFormatting>
  <conditionalFormatting sqref="I1263:I1264">
    <cfRule type="duplicateValues" dxfId="5596" priority="1573"/>
  </conditionalFormatting>
  <conditionalFormatting sqref="I1265">
    <cfRule type="duplicateValues" dxfId="5595" priority="1571"/>
  </conditionalFormatting>
  <conditionalFormatting sqref="I1271:I1274">
    <cfRule type="duplicateValues" dxfId="5594" priority="1557"/>
  </conditionalFormatting>
  <conditionalFormatting sqref="I1275:I1278">
    <cfRule type="duplicateValues" dxfId="5593" priority="1556"/>
  </conditionalFormatting>
  <conditionalFormatting sqref="I1279:I1307">
    <cfRule type="duplicateValues" dxfId="5592" priority="1555"/>
  </conditionalFormatting>
  <conditionalFormatting sqref="I1308">
    <cfRule type="duplicateValues" dxfId="5591" priority="1554"/>
  </conditionalFormatting>
  <conditionalFormatting sqref="I1314:I1319">
    <cfRule type="duplicateValues" dxfId="5590" priority="1487"/>
  </conditionalFormatting>
  <conditionalFormatting sqref="I1320:I1322 I1309:I1313">
    <cfRule type="duplicateValues" dxfId="5589" priority="1507"/>
  </conditionalFormatting>
  <conditionalFormatting sqref="I1320:I1325 I1271:I1313 AK1310:AK1325 AN1310:AN1325 R1314:R1319">
    <cfRule type="containsBlanks" dxfId="5588" priority="1497">
      <formula>LEN(TRIM(I1271))=0</formula>
    </cfRule>
  </conditionalFormatting>
  <conditionalFormatting sqref="I1323">
    <cfRule type="duplicateValues" dxfId="5587" priority="1480"/>
  </conditionalFormatting>
  <conditionalFormatting sqref="I1324:I1325">
    <cfRule type="duplicateValues" dxfId="5586" priority="1479"/>
  </conditionalFormatting>
  <conditionalFormatting sqref="I1329">
    <cfRule type="duplicateValues" dxfId="5585" priority="1459"/>
  </conditionalFormatting>
  <conditionalFormatting sqref="I1330:I1331 I1326:I1328">
    <cfRule type="duplicateValues" dxfId="5584" priority="1476"/>
  </conditionalFormatting>
  <conditionalFormatting sqref="I1330:I1332 I1326:I1328 P1326:CG1328 P1330:CG1330 AE1331:AF1332">
    <cfRule type="containsBlanks" dxfId="5583" priority="1465">
      <formula>LEN(TRIM(I1326))=0</formula>
    </cfRule>
  </conditionalFormatting>
  <conditionalFormatting sqref="I1332">
    <cfRule type="duplicateValues" dxfId="5582" priority="1450"/>
  </conditionalFormatting>
  <conditionalFormatting sqref="I1333:I1337 I1345:I1349 BC1331:BC1350 BE1331:BE1350 BG1331:BG1350 AF1333:AF1345 AE1334:AE1345 AP1342:BV1344 R1343:R1344 AE1346:AF1350 P1347:AD1347">
    <cfRule type="containsBlanks" dxfId="5581" priority="1446">
      <formula>LEN(TRIM(I1331))=0</formula>
    </cfRule>
  </conditionalFormatting>
  <conditionalFormatting sqref="I1342">
    <cfRule type="duplicateValues" dxfId="5580" priority="1425"/>
  </conditionalFormatting>
  <conditionalFormatting sqref="I1343:I1344">
    <cfRule type="duplicateValues" dxfId="5579" priority="1424"/>
  </conditionalFormatting>
  <conditionalFormatting sqref="I1345:I1348 I1333:I1337">
    <cfRule type="duplicateValues" dxfId="5578" priority="1445"/>
  </conditionalFormatting>
  <conditionalFormatting sqref="I1349">
    <cfRule type="duplicateValues" dxfId="5577" priority="1419"/>
  </conditionalFormatting>
  <conditionalFormatting sqref="I1356:I1357">
    <cfRule type="duplicateValues" dxfId="5576" priority="1396"/>
  </conditionalFormatting>
  <conditionalFormatting sqref="I1358:I1359 I1351:I1355">
    <cfRule type="duplicateValues" dxfId="5575" priority="1416"/>
  </conditionalFormatting>
  <conditionalFormatting sqref="I1358:I1360 M1346:N1352 I1351:I1355 R1352:R1353 Z1352:Z1353 AC1352:AC1353 AE1352:AE1359 BC1352:BC1360 BE1352:BE1360 BG1352:BG1360 M1353 R1356:R1357 AC1356:AC1357 BI1359:CG1359">
    <cfRule type="containsBlanks" dxfId="5574" priority="1407">
      <formula>LEN(TRIM(I1346))=0</formula>
    </cfRule>
  </conditionalFormatting>
  <conditionalFormatting sqref="I1360">
    <cfRule type="duplicateValues" dxfId="5573" priority="1393"/>
  </conditionalFormatting>
  <conditionalFormatting sqref="I1363:I1366 R1364:R1365 Z1364:Z1365 R1367:R1368 AF1369:CG1370">
    <cfRule type="containsBlanks" dxfId="5572" priority="1361">
      <formula>LEN(TRIM(I1363))=0</formula>
    </cfRule>
  </conditionalFormatting>
  <conditionalFormatting sqref="I1368">
    <cfRule type="duplicateValues" dxfId="5571" priority="1349"/>
  </conditionalFormatting>
  <conditionalFormatting sqref="I1369:I1370 I1363:I1366">
    <cfRule type="duplicateValues" dxfId="5570" priority="1370"/>
  </conditionalFormatting>
  <conditionalFormatting sqref="I1369:I1381 CD1325:CG1390 BC1363:BC1384 BE1363:BE1384 BG1363:BG1384 AE1368:AF1372 M1368:M1373 N1373:CG1373 P1374:CG1381 R1382:R1387 AE1382:AF1390 Z1385:Z1387">
    <cfRule type="containsBlanks" dxfId="5569" priority="1307">
      <formula>LEN(TRIM(I1325))=0</formula>
    </cfRule>
  </conditionalFormatting>
  <conditionalFormatting sqref="I1371">
    <cfRule type="duplicateValues" dxfId="5568" priority="1343"/>
  </conditionalFormatting>
  <conditionalFormatting sqref="I1383">
    <cfRule type="duplicateValues" dxfId="5567" priority="1287"/>
  </conditionalFormatting>
  <conditionalFormatting sqref="I1384 I1382">
    <cfRule type="duplicateValues" dxfId="5566" priority="1288"/>
  </conditionalFormatting>
  <conditionalFormatting sqref="I1385:I1388 I1372:I1381">
    <cfRule type="duplicateValues" dxfId="5565" priority="1306"/>
  </conditionalFormatting>
  <conditionalFormatting sqref="I1385:I1390 P1372:CG1372 AR1382:CC1382 AD1383:AE1384 AR1383:CG1384">
    <cfRule type="containsBlanks" dxfId="5564" priority="1297">
      <formula>LEN(TRIM(I1372))=0</formula>
    </cfRule>
  </conditionalFormatting>
  <conditionalFormatting sqref="I1389">
    <cfRule type="duplicateValues" dxfId="5563" priority="1282"/>
  </conditionalFormatting>
  <conditionalFormatting sqref="I1390">
    <cfRule type="duplicateValues" dxfId="5562" priority="1283"/>
  </conditionalFormatting>
  <conditionalFormatting sqref="I1412 I1414">
    <cfRule type="duplicateValues" dxfId="5561" priority="1258"/>
  </conditionalFormatting>
  <conditionalFormatting sqref="I1413">
    <cfRule type="duplicateValues" dxfId="5560" priority="1257"/>
  </conditionalFormatting>
  <conditionalFormatting sqref="I1415">
    <cfRule type="duplicateValues" dxfId="5559" priority="1256"/>
  </conditionalFormatting>
  <conditionalFormatting sqref="I1416:I1427">
    <cfRule type="duplicateValues" dxfId="5558" priority="1255"/>
  </conditionalFormatting>
  <conditionalFormatting sqref="I1428:I1430 I1451 M1391:M1392 M1411:O1411 CD1411:CG1415 P1429:AD1429 AF1429:CG1429 AF1441:AO1442 AF1447:AO1448 P1447:AD1450 AF1449:CG1450">
    <cfRule type="containsBlanks" dxfId="5557" priority="1280">
      <formula>LEN(TRIM(I1391))=0</formula>
    </cfRule>
  </conditionalFormatting>
  <conditionalFormatting sqref="I1431:I1446 AC1359:AC1451 AK1372:AK1451 AN1372:AN1451 I1391:I1409 AF1391:AF1431 BC1391:BC1431 BE1391:BE1431 BG1391:BG1431 R1392:R1395 Z1392:Z1395 AE1392:AE1431 BI1412:BL1417 AD1422:AE1422 R1430:R1433 Z1430:Z1433 BB1431:CG1436 M1431:N1437 AE1432:AF1451 AQ1436:AQ1439 BC1437:BC1451 BE1437:BE1451 BG1437:BG1451 M1438:M1451 W1441 AF1441:AH1441 AM1441:AQ1441 R1441:R1450 AP1442:AQ1450 BI1442:BL1451 P1443:AO1446">
    <cfRule type="containsBlanks" dxfId="5556" priority="1270">
      <formula>LEN(TRIM(I1359))=0</formula>
    </cfRule>
  </conditionalFormatting>
  <conditionalFormatting sqref="I1443:I1446">
    <cfRule type="duplicateValues" dxfId="5555" priority="1241"/>
  </conditionalFormatting>
  <conditionalFormatting sqref="I1451 I1428:I1442 I1391:I1409">
    <cfRule type="duplicateValues" dxfId="5554" priority="1279"/>
  </conditionalFormatting>
  <conditionalFormatting sqref="I1452:I1456">
    <cfRule type="duplicateValues" dxfId="5553" priority="1236"/>
  </conditionalFormatting>
  <conditionalFormatting sqref="I1472">
    <cfRule type="duplicateValues" dxfId="5552" priority="1192"/>
  </conditionalFormatting>
  <conditionalFormatting sqref="I1473">
    <cfRule type="duplicateValues" dxfId="5551" priority="1189"/>
  </conditionalFormatting>
  <conditionalFormatting sqref="I1474">
    <cfRule type="duplicateValues" dxfId="5550" priority="1188"/>
  </conditionalFormatting>
  <conditionalFormatting sqref="I1479:I1486 I1475:I1477 I1457:I1471">
    <cfRule type="duplicateValues" dxfId="5549" priority="1214"/>
  </conditionalFormatting>
  <conditionalFormatting sqref="I1479:I1489 I1452:I1471 M1457:CG1462 BC1463:BC1480 BE1463:BE1480 BG1463:BG1480 O1463:O1490 P1469:AO1474 BC1485:BC1490 BE1485:BE1490 BG1485:BG1490 M1486:BA1486 AP1487:BA1488 CE1487:CG1489 AE1487:AF1490 B1490">
    <cfRule type="containsBlanks" dxfId="5548" priority="1204">
      <formula>LEN(TRIM(B1452))=0</formula>
    </cfRule>
  </conditionalFormatting>
  <conditionalFormatting sqref="I1487:I1489">
    <cfRule type="duplicateValues" dxfId="5547" priority="1183"/>
  </conditionalFormatting>
  <conditionalFormatting sqref="I1490">
    <cfRule type="duplicateValues" dxfId="5546" priority="1182"/>
  </conditionalFormatting>
  <conditionalFormatting sqref="I1491:I1493">
    <cfRule type="duplicateValues" dxfId="5545" priority="1179"/>
  </conditionalFormatting>
  <conditionalFormatting sqref="I1491:I1494 AK1493:AK1494 AN1493:AN1494 BC1493:BC1494 BE1493:BE1494 BG1493:BG1494">
    <cfRule type="containsBlanks" dxfId="5544" priority="1177">
      <formula>LEN(TRIM(I1491))=0</formula>
    </cfRule>
  </conditionalFormatting>
  <conditionalFormatting sqref="I1494">
    <cfRule type="duplicateValues" dxfId="5543" priority="1162"/>
  </conditionalFormatting>
  <conditionalFormatting sqref="I1495">
    <cfRule type="duplicateValues" dxfId="5542" priority="1161"/>
  </conditionalFormatting>
  <conditionalFormatting sqref="I1496">
    <cfRule type="duplicateValues" dxfId="5541" priority="1143"/>
  </conditionalFormatting>
  <conditionalFormatting sqref="I1497:I1501 AE1500:AF1501 O1500:O1504 AC1500:AC1504 AK1500:AK1504 AN1500:AN1504 BC1500:BC1504">
    <cfRule type="containsBlanks" dxfId="5540" priority="1113">
      <formula>LEN(TRIM(I1497))=0</formula>
    </cfRule>
  </conditionalFormatting>
  <conditionalFormatting sqref="I1502">
    <cfRule type="duplicateValues" dxfId="5539" priority="1105"/>
  </conditionalFormatting>
  <conditionalFormatting sqref="I1503:I1504 I1497:I1501">
    <cfRule type="duplicateValues" dxfId="5538" priority="1124"/>
  </conditionalFormatting>
  <conditionalFormatting sqref="I1512">
    <cfRule type="duplicateValues" dxfId="5537" priority="1082"/>
  </conditionalFormatting>
  <conditionalFormatting sqref="I1513">
    <cfRule type="duplicateValues" dxfId="5536" priority="1080"/>
  </conditionalFormatting>
  <conditionalFormatting sqref="I1514">
    <cfRule type="duplicateValues" dxfId="5535" priority="1079"/>
  </conditionalFormatting>
  <conditionalFormatting sqref="I1518:I1520 I1515:I1516 I1505:I1509">
    <cfRule type="duplicateValues" dxfId="5534" priority="1102"/>
  </conditionalFormatting>
  <conditionalFormatting sqref="I1518:I1521 I1503:I1509 AC1507:AC1521 AK1507:AK1521 AN1507:AN1521 BC1508:BC1521 BE1508:BE1521 BG1508:BG1521 I1515:I1516">
    <cfRule type="containsBlanks" dxfId="5533" priority="1100">
      <formula>LEN(TRIM(I1503))=0</formula>
    </cfRule>
  </conditionalFormatting>
  <conditionalFormatting sqref="I1521">
    <cfRule type="duplicateValues" dxfId="5532" priority="1076"/>
  </conditionalFormatting>
  <conditionalFormatting sqref="I1537:I1540">
    <cfRule type="duplicateValues" dxfId="5531" priority="1007"/>
  </conditionalFormatting>
  <conditionalFormatting sqref="I1541 I1522:I1532">
    <cfRule type="duplicateValues" dxfId="5530" priority="32484"/>
  </conditionalFormatting>
  <conditionalFormatting sqref="I1559">
    <cfRule type="duplicateValues" dxfId="5529" priority="960"/>
  </conditionalFormatting>
  <conditionalFormatting sqref="I1560:I1561 I1553:I1558">
    <cfRule type="duplicateValues" dxfId="5528" priority="978"/>
  </conditionalFormatting>
  <conditionalFormatting sqref="I1563:I1565">
    <cfRule type="duplicateValues" dxfId="5527" priority="954"/>
  </conditionalFormatting>
  <conditionalFormatting sqref="I1563:I1569 BC1567:BC1570 BE1567:BE1570 BG1567:BG1570 BN1567:BN1570 M1568:M1570 O1568:O1570 AC1568:AC1570 AE1568:AF1570 AK1568:AK1570 AN1568:AN1570 P1569:BM1569 BO1569:CG1569">
    <cfRule type="containsBlanks" dxfId="5526" priority="932">
      <formula>LEN(TRIM(I1563))=0</formula>
    </cfRule>
  </conditionalFormatting>
  <conditionalFormatting sqref="I1566:I1568">
    <cfRule type="duplicateValues" dxfId="5525" priority="934"/>
  </conditionalFormatting>
  <conditionalFormatting sqref="I1569">
    <cfRule type="duplicateValues" dxfId="5524" priority="914"/>
  </conditionalFormatting>
  <conditionalFormatting sqref="I1571">
    <cfRule type="containsBlanks" dxfId="5523" priority="908">
      <formula>LEN(TRIM(I1571))=0</formula>
    </cfRule>
    <cfRule type="duplicateValues" dxfId="5522" priority="910"/>
  </conditionalFormatting>
  <conditionalFormatting sqref="I1574">
    <cfRule type="duplicateValues" dxfId="5521" priority="891"/>
  </conditionalFormatting>
  <conditionalFormatting sqref="I1575">
    <cfRule type="duplicateValues" dxfId="5520" priority="873"/>
  </conditionalFormatting>
  <conditionalFormatting sqref="I1575:I1576 M1575:BM1576 BO1575:CG1576">
    <cfRule type="containsBlanks" dxfId="5519" priority="888">
      <formula>LEN(TRIM(I1575))=0</formula>
    </cfRule>
  </conditionalFormatting>
  <conditionalFormatting sqref="I1576">
    <cfRule type="duplicateValues" dxfId="5518" priority="872"/>
  </conditionalFormatting>
  <conditionalFormatting sqref="I1580:I1581">
    <cfRule type="duplicateValues" dxfId="5517" priority="615"/>
  </conditionalFormatting>
  <conditionalFormatting sqref="I1587 I1582:I1584 I1577:I1579">
    <cfRule type="duplicateValues" dxfId="5516" priority="635"/>
  </conditionalFormatting>
  <conditionalFormatting sqref="I1588">
    <cfRule type="duplicateValues" dxfId="5515" priority="603"/>
  </conditionalFormatting>
  <conditionalFormatting sqref="I1604">
    <cfRule type="duplicateValues" dxfId="5514" priority="556"/>
  </conditionalFormatting>
  <conditionalFormatting sqref="I1605:I1606 I1589:I1603">
    <cfRule type="duplicateValues" dxfId="5513" priority="582"/>
  </conditionalFormatting>
  <conditionalFormatting sqref="I1616:I1621 AE1619:AF1621 O1619:O1633 AC1619:AC1633 AK1619:AK1633 AN1619:AN1633 BC1620:BC1628 BE1620:BE1628 BG1620:BG1628 I1626:I1632 P1627:CG1627 R1628:R1630 Z1628:Z1630 AE1629:AF1633 BN1629:BN1633 CE1632:CG1632 M1632:M1633 R1632:R1633 BC1632:BC1633 BE1632:BE1633 BG1632:BG1633 N1633:AD1633">
    <cfRule type="containsBlanks" dxfId="5512" priority="508">
      <formula>LEN(TRIM(I1616))=0</formula>
    </cfRule>
  </conditionalFormatting>
  <conditionalFormatting sqref="I1622">
    <cfRule type="duplicateValues" dxfId="5511" priority="488"/>
  </conditionalFormatting>
  <conditionalFormatting sqref="I1623:I1625">
    <cfRule type="duplicateValues" dxfId="5510" priority="487"/>
  </conditionalFormatting>
  <conditionalFormatting sqref="I1626:I1632 I1616:I1621">
    <cfRule type="duplicateValues" dxfId="5509" priority="511"/>
  </conditionalFormatting>
  <conditionalFormatting sqref="I1634:I1636 M1634:CG1636 AK1637:AK1640 AN1637:AN1640 BC1637:BC1640 BE1637:BE1640 AQ1638:CG1638 M1639:CG1639">
    <cfRule type="containsBlanks" dxfId="5508" priority="453">
      <formula>LEN(TRIM(I1634))=0</formula>
    </cfRule>
  </conditionalFormatting>
  <conditionalFormatting sqref="I1634:I1636">
    <cfRule type="duplicateValues" dxfId="5507" priority="456"/>
  </conditionalFormatting>
  <conditionalFormatting sqref="I1641">
    <cfRule type="duplicateValues" dxfId="5506" priority="435"/>
  </conditionalFormatting>
  <conditionalFormatting sqref="I1641:I1647 AE1644:AF1645 AC1644:AC1655 AK1644:AK1662 AN1644:AN1662 BC1644:BC1662 BE1644:BE1662 BG1644:BG1662 O1645:O1662 BN1645:BN1662 P1646:CG1647 M1646:N1650 P1648:BM1649 BO1648:CG1649 P1650:CG1650 M1651:CG1651 M1652:BM1652 BO1652:CG1652 M1653:CG1653 AE1654:AF1655 M1654:M1662 P1655:BM1657 BP1655:BY1659 BB1658:BC1658 N1660:AH1662 AQ1660:CC1662">
    <cfRule type="containsBlanks" dxfId="5505" priority="396">
      <formula>LEN(TRIM(I1641))=0</formula>
    </cfRule>
  </conditionalFormatting>
  <conditionalFormatting sqref="I1642">
    <cfRule type="duplicateValues" dxfId="5504" priority="416"/>
  </conditionalFormatting>
  <conditionalFormatting sqref="I1643:I1647">
    <cfRule type="duplicateValues" dxfId="5503" priority="399"/>
  </conditionalFormatting>
  <conditionalFormatting sqref="I1648:I1653">
    <cfRule type="duplicateValues" dxfId="5502" priority="376"/>
  </conditionalFormatting>
  <conditionalFormatting sqref="I1663:I1665 AC1667:AC1670 AK1667:AK1670 AN1667:AN1670 H1668:K1668">
    <cfRule type="containsBlanks" dxfId="5501" priority="366">
      <formula>LEN(TRIM(H1663))=0</formula>
    </cfRule>
  </conditionalFormatting>
  <conditionalFormatting sqref="I1666:I1667">
    <cfRule type="duplicateValues" dxfId="5500" priority="352"/>
  </conditionalFormatting>
  <conditionalFormatting sqref="I1668:I1670 I1663:I1665">
    <cfRule type="duplicateValues" dxfId="5499" priority="369"/>
  </conditionalFormatting>
  <conditionalFormatting sqref="I1682">
    <cfRule type="duplicateValues" dxfId="5498" priority="282"/>
  </conditionalFormatting>
  <conditionalFormatting sqref="I1683:I1696">
    <cfRule type="duplicateValues" dxfId="5497" priority="283"/>
  </conditionalFormatting>
  <conditionalFormatting sqref="I1697:I1702">
    <cfRule type="containsBlanks" dxfId="5496" priority="272">
      <formula>LEN(TRIM(I1697))=0</formula>
    </cfRule>
  </conditionalFormatting>
  <conditionalFormatting sqref="I1704:I1713 I1697:I1702 I1671:I1680">
    <cfRule type="duplicateValues" dxfId="5495" priority="301"/>
  </conditionalFormatting>
  <conditionalFormatting sqref="I1704:I1714 M1663:CG1680 I1669:I1680 O1681:CG1684 M1681:M1697 O1685:AQ1685 BP1685:BW1689 BC1685:BC1706 BE1685:BE1706 BG1685:BG1706 N1686:AQ1686 N1687:CG1689 BO1690:CG1693 AC1690:AC1715 O1690:O1729 N1692:AQ1695 N1696:CG1697 M1698:CG1699 M1700 P1700:CG1701 M1701:N1701 R1702:R1703 Z1702:Z1703 BI1702:BL1706 M1702:M1729 N1703:CG1703 P1704:CG1705 P1706:BM1707 H1707 J1707:K1707 P1708:CG1709 AE1710:AF1714 BO1710:CG1714 P1712:BM1714 P1715:CG1715 BP1716:BY1718 P1716:AH1729 BP1719:BW1721 BZ1719:CC1729 AI1720:BO1720 BX1720:BY1721 AP1721:BO1721 AQ1722:BY1724 AI1725:BY1726 AI1728:BY1729">
    <cfRule type="containsBlanks" dxfId="5494" priority="298">
      <formula>LEN(TRIM(H1663))=0</formula>
    </cfRule>
  </conditionalFormatting>
  <conditionalFormatting sqref="I1714">
    <cfRule type="duplicateValues" dxfId="5493" priority="266"/>
  </conditionalFormatting>
  <conditionalFormatting sqref="I1736:I1746">
    <cfRule type="duplicateValues" dxfId="5492" priority="235"/>
  </conditionalFormatting>
  <conditionalFormatting sqref="I1758:I1762 I1747:I1752 I1730:I1735">
    <cfRule type="duplicateValues" dxfId="5491" priority="254"/>
  </conditionalFormatting>
  <conditionalFormatting sqref="I1785:I1794">
    <cfRule type="duplicateValues" dxfId="5490" priority="196"/>
  </conditionalFormatting>
  <conditionalFormatting sqref="I1801:I1804 I1795:I1799 I1778:I1784">
    <cfRule type="duplicateValues" dxfId="5489" priority="215"/>
  </conditionalFormatting>
  <conditionalFormatting sqref="I1823:I1828">
    <cfRule type="duplicateValues" dxfId="5488" priority="163"/>
  </conditionalFormatting>
  <conditionalFormatting sqref="I1829:I1835 I1814:I1821">
    <cfRule type="duplicateValues" dxfId="5487" priority="184"/>
  </conditionalFormatting>
  <conditionalFormatting sqref="I1843:I1844">
    <cfRule type="duplicateValues" dxfId="5486" priority="120"/>
  </conditionalFormatting>
  <conditionalFormatting sqref="I1845:I1847 I1850:I1853 I1860:K1869 BC1844:BC1852 BE1844:BE1852 Z1846:Z1847 AC1846:AC1852 BG1850:BG1852 CE1850:CG1852 P1854:AH1859 AK1854:AK1859 AN1854:AN1859 AQ1857:CG1858 AI1859:CG1859">
    <cfRule type="containsBlanks" dxfId="5485" priority="117">
      <formula>LEN(TRIM(I1844))=0</formula>
    </cfRule>
  </conditionalFormatting>
  <conditionalFormatting sqref="I1850:I1853 I1845:I1847">
    <cfRule type="duplicateValues" dxfId="5484" priority="101"/>
  </conditionalFormatting>
  <conditionalFormatting sqref="I1860:I1869">
    <cfRule type="duplicateValues" dxfId="5483" priority="91"/>
  </conditionalFormatting>
  <conditionalFormatting sqref="I1870">
    <cfRule type="duplicateValues" dxfId="5482" priority="87"/>
  </conditionalFormatting>
  <conditionalFormatting sqref="I1870:I1873 AC1880:AC1887 AE1880:AF1887 BC1881:BC1887 BN1881:BN1887 AI1885:AP1885 B1888">
    <cfRule type="containsBlanks" dxfId="5481" priority="31">
      <formula>LEN(TRIM(B1870))=0</formula>
    </cfRule>
  </conditionalFormatting>
  <conditionalFormatting sqref="I1871">
    <cfRule type="duplicateValues" dxfId="5480" priority="68"/>
  </conditionalFormatting>
  <conditionalFormatting sqref="I1872">
    <cfRule type="duplicateValues" dxfId="5479" priority="51"/>
  </conditionalFormatting>
  <conditionalFormatting sqref="I1874:I1875">
    <cfRule type="duplicateValues" dxfId="5478" priority="17"/>
  </conditionalFormatting>
  <conditionalFormatting sqref="I1876:I1877 I1873">
    <cfRule type="duplicateValues" dxfId="5477" priority="34"/>
  </conditionalFormatting>
  <conditionalFormatting sqref="I1888">
    <cfRule type="duplicateValues" dxfId="5476" priority="3"/>
  </conditionalFormatting>
  <conditionalFormatting sqref="I580:J580">
    <cfRule type="duplicateValues" dxfId="5475" priority="11804"/>
  </conditionalFormatting>
  <conditionalFormatting sqref="I1490:K1490 R1463:R1468 Z1463:Z1468 BI1472:BL1472 I1475:I1477 M1475:M1485 AG1478:CG1478 P1490:AB1490 AD1490 AG1490:BB1490">
    <cfRule type="containsBlanks" dxfId="5474" priority="1198">
      <formula>LEN(TRIM(I1463))=0</formula>
    </cfRule>
  </conditionalFormatting>
  <conditionalFormatting sqref="I1587:K1587">
    <cfRule type="containsBlanks" dxfId="5473" priority="611">
      <formula>LEN(TRIM(I1587))=0</formula>
    </cfRule>
  </conditionalFormatting>
  <conditionalFormatting sqref="I1888:K1888 M1871:CG1875 I1876:I1877 M1876:N1877 P1876:CG1877 AK1876:AK1887 AN1876:AN1887 BC1877:BC1879 BE1877:BE1887 BG1877:BG1887 BP1878:BY1879 P1878:AH1887 M1878:M1888 AI1883:CG1883 AQ1884:CG1887">
    <cfRule type="containsBlanks" dxfId="5472" priority="16">
      <formula>LEN(TRIM(I1871))=0</formula>
    </cfRule>
  </conditionalFormatting>
  <conditionalFormatting sqref="J531:J532">
    <cfRule type="containsBlanks" dxfId="5471" priority="12642">
      <formula>LEN(TRIM(J531))=0</formula>
    </cfRule>
  </conditionalFormatting>
  <conditionalFormatting sqref="J535">
    <cfRule type="containsBlanks" dxfId="5470" priority="12646">
      <formula>LEN(TRIM(J535))=0</formula>
    </cfRule>
  </conditionalFormatting>
  <conditionalFormatting sqref="J539:J542">
    <cfRule type="containsBlanks" dxfId="5469" priority="12639">
      <formula>LEN(TRIM(J539))=0</formula>
    </cfRule>
  </conditionalFormatting>
  <conditionalFormatting sqref="J545">
    <cfRule type="containsBlanks" dxfId="5468" priority="12610">
      <formula>LEN(TRIM(J545))=0</formula>
    </cfRule>
  </conditionalFormatting>
  <conditionalFormatting sqref="J567:J568">
    <cfRule type="containsBlanks" dxfId="5467" priority="12199">
      <formula>LEN(TRIM(J567))=0</formula>
    </cfRule>
  </conditionalFormatting>
  <conditionalFormatting sqref="J575:J577">
    <cfRule type="containsBlanks" dxfId="5466" priority="11930">
      <formula>LEN(TRIM(J575))=0</formula>
    </cfRule>
  </conditionalFormatting>
  <conditionalFormatting sqref="J604">
    <cfRule type="containsBlanks" dxfId="5465" priority="10546">
      <formula>LEN(TRIM(J604))=0</formula>
    </cfRule>
  </conditionalFormatting>
  <conditionalFormatting sqref="J670">
    <cfRule type="containsBlanks" dxfId="5464" priority="8927">
      <formula>LEN(TRIM(J670))=0</formula>
    </cfRule>
  </conditionalFormatting>
  <conditionalFormatting sqref="J871">
    <cfRule type="containsBlanks" dxfId="5463" priority="3900">
      <formula>LEN(TRIM(J871))=0</formula>
    </cfRule>
  </conditionalFormatting>
  <conditionalFormatting sqref="J1371">
    <cfRule type="containsBlanks" dxfId="5462" priority="1346">
      <formula>LEN(TRIM(J1371))=0</formula>
    </cfRule>
  </conditionalFormatting>
  <conditionalFormatting sqref="J1431:K1431">
    <cfRule type="containsBlanks" dxfId="5461" priority="1252">
      <formula>LEN(TRIM(J1431))=0</formula>
    </cfRule>
  </conditionalFormatting>
  <conditionalFormatting sqref="J1835:K1835">
    <cfRule type="containsBlanks" dxfId="5460" priority="159">
      <formula>LEN(TRIM(J1835))=0</formula>
    </cfRule>
  </conditionalFormatting>
  <conditionalFormatting sqref="K466:K467">
    <cfRule type="containsBlanks" dxfId="5459" priority="12727">
      <formula>LEN(TRIM(K466))=0</formula>
    </cfRule>
  </conditionalFormatting>
  <conditionalFormatting sqref="K539:K541">
    <cfRule type="containsBlanks" dxfId="5458" priority="12729">
      <formula>LEN(TRIM(K539))=0</formula>
    </cfRule>
  </conditionalFormatting>
  <conditionalFormatting sqref="K543:K544">
    <cfRule type="containsBlanks" dxfId="5457" priority="12654">
      <formula>LEN(TRIM(K543))=0</formula>
    </cfRule>
  </conditionalFormatting>
  <conditionalFormatting sqref="K1231:K1266 L1231:L1888">
    <cfRule type="containsText" dxfId="5456" priority="1614" operator="containsText" text="Coming Soon">
      <formula>NOT(ISERROR(SEARCH("Coming Soon",K1231)))</formula>
    </cfRule>
    <cfRule type="containsText" dxfId="5455" priority="1615" operator="containsText" text="Closeout">
      <formula>NOT(ISERROR(SEARCH("Closeout",K1231)))</formula>
    </cfRule>
    <cfRule type="containsText" dxfId="5454" priority="1616" operator="containsText" text="Active">
      <formula>NOT(ISERROR(SEARCH("Active",K1231)))</formula>
    </cfRule>
  </conditionalFormatting>
  <conditionalFormatting sqref="K578:L578">
    <cfRule type="containsBlanks" dxfId="5453" priority="11900">
      <formula>LEN(TRIM(K578))=0</formula>
    </cfRule>
  </conditionalFormatting>
  <conditionalFormatting sqref="L4:L743">
    <cfRule type="containsText" dxfId="5452" priority="13075" operator="containsText" text="Discontinued">
      <formula>NOT(ISERROR(SEARCH("Discontinued",L4)))</formula>
    </cfRule>
    <cfRule type="containsText" dxfId="5451" priority="13076" operator="containsText" text="Coming Soon">
      <formula>NOT(ISERROR(SEARCH("Coming Soon",L4)))</formula>
    </cfRule>
    <cfRule type="containsText" dxfId="5450" priority="13077" operator="containsText" text="Closeout">
      <formula>NOT(ISERROR(SEARCH("Closeout",L4)))</formula>
    </cfRule>
    <cfRule type="containsText" dxfId="5449" priority="13078" operator="containsText" text="Active">
      <formula>NOT(ISERROR(SEARCH("Active",L4)))</formula>
    </cfRule>
  </conditionalFormatting>
  <conditionalFormatting sqref="L531:L534 L536:L559 L763:L1048576 L1:L3">
    <cfRule type="cellIs" dxfId="5448" priority="13211" operator="equal">
      <formula>"Closeout"</formula>
    </cfRule>
    <cfRule type="cellIs" dxfId="5447" priority="13212" operator="equal">
      <formula>"Discontinued"</formula>
    </cfRule>
  </conditionalFormatting>
  <conditionalFormatting sqref="L535">
    <cfRule type="cellIs" dxfId="5446" priority="12819" operator="equal">
      <formula>"Closeout"</formula>
    </cfRule>
    <cfRule type="cellIs" dxfId="5445" priority="12820" operator="equal">
      <formula>"Discontinued"</formula>
    </cfRule>
  </conditionalFormatting>
  <conditionalFormatting sqref="L539:L559 L746:L1888">
    <cfRule type="containsText" dxfId="5444" priority="12627" operator="containsText" text="Discontinued">
      <formula>NOT(ISERROR(SEARCH("Discontinued",L539)))</formula>
    </cfRule>
    <cfRule type="containsText" dxfId="5443" priority="12628" operator="containsText" text="Closeout">
      <formula>NOT(ISERROR(SEARCH("Closeout",L539)))</formula>
    </cfRule>
    <cfRule type="containsText" dxfId="5442" priority="12630" operator="containsText" text="COMING SOON">
      <formula>NOT(ISERROR(SEARCH("COMING SOON",L539)))</formula>
    </cfRule>
    <cfRule type="containsText" dxfId="5441" priority="12631" operator="containsText" text="ACTIVE">
      <formula>NOT(ISERROR(SEARCH("ACTIVE",L539)))</formula>
    </cfRule>
  </conditionalFormatting>
  <conditionalFormatting sqref="L545:L562">
    <cfRule type="containsText" dxfId="5440" priority="12576" operator="containsText" text="Discontinued">
      <formula>NOT(ISERROR(SEARCH("Discontinued",L545)))</formula>
    </cfRule>
    <cfRule type="containsText" dxfId="5439" priority="12577" operator="containsText" text="Closeout">
      <formula>NOT(ISERROR(SEARCH("Closeout",L545)))</formula>
    </cfRule>
    <cfRule type="containsText" dxfId="5438" priority="12588" operator="containsText" text="COMING SOON">
      <formula>NOT(ISERROR(SEARCH("COMING SOON",L545)))</formula>
    </cfRule>
    <cfRule type="containsText" dxfId="5437" priority="12589" operator="containsText" text="ACTIVE">
      <formula>NOT(ISERROR(SEARCH("ACTIVE",L545)))</formula>
    </cfRule>
  </conditionalFormatting>
  <conditionalFormatting sqref="L560:L562">
    <cfRule type="containsText" dxfId="5436" priority="12563" operator="containsText" text="Discontinued">
      <formula>NOT(ISERROR(SEARCH("Discontinued",L560)))</formula>
    </cfRule>
    <cfRule type="containsText" dxfId="5435" priority="12564" operator="containsText" text="Closeout">
      <formula>NOT(ISERROR(SEARCH("Closeout",L560)))</formula>
    </cfRule>
    <cfRule type="containsBlanks" dxfId="5434" priority="12565">
      <formula>LEN(TRIM(L560))=0</formula>
    </cfRule>
    <cfRule type="containsText" dxfId="5433" priority="12566" operator="containsText" text="COMING SOON">
      <formula>NOT(ISERROR(SEARCH("COMING SOON",L560)))</formula>
    </cfRule>
    <cfRule type="containsText" dxfId="5432" priority="12567" operator="containsText" text="ACTIVE">
      <formula>NOT(ISERROR(SEARCH("ACTIVE",L560)))</formula>
    </cfRule>
    <cfRule type="cellIs" dxfId="5431" priority="12568" operator="equal">
      <formula>"Closeout"</formula>
    </cfRule>
    <cfRule type="cellIs" dxfId="5430" priority="12569" operator="equal">
      <formula>"Discontinued"</formula>
    </cfRule>
    <cfRule type="containsText" dxfId="5429" priority="12570" operator="containsText" text="Discontinued">
      <formula>NOT(ISERROR(SEARCH("Discontinued",L560)))</formula>
    </cfRule>
    <cfRule type="containsText" dxfId="5428" priority="12571" operator="containsText" text="Coming Soon">
      <formula>NOT(ISERROR(SEARCH("Coming Soon",L560)))</formula>
    </cfRule>
    <cfRule type="containsText" dxfId="5427" priority="12572" operator="containsText" text="Closeout">
      <formula>NOT(ISERROR(SEARCH("Closeout",L560)))</formula>
    </cfRule>
    <cfRule type="containsText" dxfId="5426" priority="12573" operator="containsText" text="Active">
      <formula>NOT(ISERROR(SEARCH("Active",L560)))</formula>
    </cfRule>
  </conditionalFormatting>
  <conditionalFormatting sqref="L560:L563">
    <cfRule type="containsText" dxfId="5425" priority="12339" operator="containsText" text="Discontinued">
      <formula>NOT(ISERROR(SEARCH("Discontinued",L560)))</formula>
    </cfRule>
    <cfRule type="containsText" dxfId="5424" priority="12340" operator="containsText" text="Closeout">
      <formula>NOT(ISERROR(SEARCH("Closeout",L560)))</formula>
    </cfRule>
    <cfRule type="containsText" dxfId="5423" priority="12351" operator="containsText" text="COMING SOON">
      <formula>NOT(ISERROR(SEARCH("COMING SOON",L560)))</formula>
    </cfRule>
    <cfRule type="containsText" dxfId="5422" priority="12352" operator="containsText" text="ACTIVE">
      <formula>NOT(ISERROR(SEARCH("ACTIVE",L560)))</formula>
    </cfRule>
  </conditionalFormatting>
  <conditionalFormatting sqref="L563">
    <cfRule type="containsText" dxfId="5421" priority="12321" operator="containsText" text="Discontinued">
      <formula>NOT(ISERROR(SEARCH("Discontinued",L563)))</formula>
    </cfRule>
    <cfRule type="containsText" dxfId="5420" priority="12322" operator="containsText" text="Closeout">
      <formula>NOT(ISERROR(SEARCH("Closeout",L563)))</formula>
    </cfRule>
    <cfRule type="containsBlanks" dxfId="5419" priority="12323">
      <formula>LEN(TRIM(L563))=0</formula>
    </cfRule>
    <cfRule type="containsText" dxfId="5418" priority="12324" operator="containsText" text="COMING SOON">
      <formula>NOT(ISERROR(SEARCH("COMING SOON",L563)))</formula>
    </cfRule>
    <cfRule type="containsText" dxfId="5417" priority="12325" operator="containsText" text="ACTIVE">
      <formula>NOT(ISERROR(SEARCH("ACTIVE",L563)))</formula>
    </cfRule>
    <cfRule type="cellIs" dxfId="5416" priority="12326" operator="equal">
      <formula>"Closeout"</formula>
    </cfRule>
    <cfRule type="cellIs" dxfId="5415" priority="12327" operator="equal">
      <formula>"Discontinued"</formula>
    </cfRule>
    <cfRule type="containsText" dxfId="5414" priority="12328" operator="containsText" text="Discontinued">
      <formula>NOT(ISERROR(SEARCH("Discontinued",L563)))</formula>
    </cfRule>
    <cfRule type="containsText" dxfId="5413" priority="12329" operator="containsText" text="Coming Soon">
      <formula>NOT(ISERROR(SEARCH("Coming Soon",L563)))</formula>
    </cfRule>
    <cfRule type="containsText" dxfId="5412" priority="12330" operator="containsText" text="Closeout">
      <formula>NOT(ISERROR(SEARCH("Closeout",L563)))</formula>
    </cfRule>
    <cfRule type="containsText" dxfId="5411" priority="12331" operator="containsText" text="Active">
      <formula>NOT(ISERROR(SEARCH("Active",L563)))</formula>
    </cfRule>
    <cfRule type="containsText" dxfId="5410" priority="12332" operator="containsText" text="Discontinued">
      <formula>NOT(ISERROR(SEARCH("Discontinued",L563)))</formula>
    </cfRule>
    <cfRule type="containsText" dxfId="5409" priority="12333" operator="containsText" text="Closeout">
      <formula>NOT(ISERROR(SEARCH("Closeout",L563)))</formula>
    </cfRule>
    <cfRule type="containsText" dxfId="5408" priority="12334" operator="containsText" text="COMING SOON">
      <formula>NOT(ISERROR(SEARCH("COMING SOON",L563)))</formula>
    </cfRule>
    <cfRule type="containsText" dxfId="5407" priority="12335" operator="containsText" text="ACTIVE">
      <formula>NOT(ISERROR(SEARCH("ACTIVE",L563)))</formula>
    </cfRule>
  </conditionalFormatting>
  <conditionalFormatting sqref="L563:L566">
    <cfRule type="containsText" dxfId="5406" priority="12302" operator="containsText" text="Discontinued">
      <formula>NOT(ISERROR(SEARCH("Discontinued",L563)))</formula>
    </cfRule>
    <cfRule type="containsText" dxfId="5405" priority="12303" operator="containsText" text="Closeout">
      <formula>NOT(ISERROR(SEARCH("Closeout",L563)))</formula>
    </cfRule>
    <cfRule type="containsText" dxfId="5404" priority="12314" operator="containsText" text="COMING SOON">
      <formula>NOT(ISERROR(SEARCH("COMING SOON",L563)))</formula>
    </cfRule>
    <cfRule type="containsText" dxfId="5403" priority="12315" operator="containsText" text="ACTIVE">
      <formula>NOT(ISERROR(SEARCH("ACTIVE",L563)))</formula>
    </cfRule>
  </conditionalFormatting>
  <conditionalFormatting sqref="L564:L566">
    <cfRule type="containsText" dxfId="5402" priority="12262" operator="containsText" text="Discontinued">
      <formula>NOT(ISERROR(SEARCH("Discontinued",L564)))</formula>
    </cfRule>
    <cfRule type="containsText" dxfId="5401" priority="12263" operator="containsText" text="Closeout">
      <formula>NOT(ISERROR(SEARCH("Closeout",L564)))</formula>
    </cfRule>
    <cfRule type="containsBlanks" dxfId="5400" priority="12264">
      <formula>LEN(TRIM(L564))=0</formula>
    </cfRule>
    <cfRule type="containsText" dxfId="5399" priority="12265" operator="containsText" text="COMING SOON">
      <formula>NOT(ISERROR(SEARCH("COMING SOON",L564)))</formula>
    </cfRule>
    <cfRule type="containsText" dxfId="5398" priority="12266" operator="containsText" text="ACTIVE">
      <formula>NOT(ISERROR(SEARCH("ACTIVE",L564)))</formula>
    </cfRule>
    <cfRule type="cellIs" dxfId="5397" priority="12267" operator="equal">
      <formula>"Closeout"</formula>
    </cfRule>
    <cfRule type="cellIs" dxfId="5396" priority="12268" operator="equal">
      <formula>"Discontinued"</formula>
    </cfRule>
    <cfRule type="containsText" dxfId="5395" priority="12269" operator="containsText" text="Discontinued">
      <formula>NOT(ISERROR(SEARCH("Discontinued",L564)))</formula>
    </cfRule>
    <cfRule type="containsText" dxfId="5394" priority="12270" operator="containsText" text="Coming Soon">
      <formula>NOT(ISERROR(SEARCH("Coming Soon",L564)))</formula>
    </cfRule>
    <cfRule type="containsText" dxfId="5393" priority="12271" operator="containsText" text="Closeout">
      <formula>NOT(ISERROR(SEARCH("Closeout",L564)))</formula>
    </cfRule>
    <cfRule type="containsText" dxfId="5392" priority="12272" operator="containsText" text="Active">
      <formula>NOT(ISERROR(SEARCH("Active",L564)))</formula>
    </cfRule>
    <cfRule type="containsText" dxfId="5391" priority="12273" operator="containsText" text="Discontinued">
      <formula>NOT(ISERROR(SEARCH("Discontinued",L564)))</formula>
    </cfRule>
    <cfRule type="containsText" dxfId="5390" priority="12274" operator="containsText" text="Closeout">
      <formula>NOT(ISERROR(SEARCH("Closeout",L564)))</formula>
    </cfRule>
    <cfRule type="containsText" dxfId="5389" priority="12275" operator="containsText" text="COMING SOON">
      <formula>NOT(ISERROR(SEARCH("COMING SOON",L564)))</formula>
    </cfRule>
    <cfRule type="containsText" dxfId="5388" priority="12276" operator="containsText" text="ACTIVE">
      <formula>NOT(ISERROR(SEARCH("ACTIVE",L564)))</formula>
    </cfRule>
    <cfRule type="containsText" dxfId="5387" priority="12277" operator="containsText" text="Discontinued">
      <formula>NOT(ISERROR(SEARCH("Discontinued",L564)))</formula>
    </cfRule>
    <cfRule type="containsText" dxfId="5386" priority="12278" operator="containsText" text="Closeout">
      <formula>NOT(ISERROR(SEARCH("Closeout",L564)))</formula>
    </cfRule>
    <cfRule type="containsText" dxfId="5385" priority="12279" operator="containsText" text="COMING SOON">
      <formula>NOT(ISERROR(SEARCH("COMING SOON",L564)))</formula>
    </cfRule>
    <cfRule type="containsText" dxfId="5384" priority="12280" operator="containsText" text="ACTIVE">
      <formula>NOT(ISERROR(SEARCH("ACTIVE",L564)))</formula>
    </cfRule>
  </conditionalFormatting>
  <conditionalFormatting sqref="L564:L568">
    <cfRule type="containsText" dxfId="5383" priority="12192" operator="containsText" text="Discontinued">
      <formula>NOT(ISERROR(SEARCH("Discontinued",L564)))</formula>
    </cfRule>
    <cfRule type="containsText" dxfId="5382" priority="12193" operator="containsText" text="Closeout">
      <formula>NOT(ISERROR(SEARCH("Closeout",L564)))</formula>
    </cfRule>
    <cfRule type="containsText" dxfId="5381" priority="12194" operator="containsText" text="COMING SOON">
      <formula>NOT(ISERROR(SEARCH("COMING SOON",L564)))</formula>
    </cfRule>
    <cfRule type="containsText" dxfId="5380" priority="12195" operator="containsText" text="ACTIVE">
      <formula>NOT(ISERROR(SEARCH("ACTIVE",L564)))</formula>
    </cfRule>
  </conditionalFormatting>
  <conditionalFormatting sqref="L567:L568">
    <cfRule type="containsText" dxfId="5379" priority="12173" operator="containsText" text="Discontinued">
      <formula>NOT(ISERROR(SEARCH("Discontinued",L567)))</formula>
    </cfRule>
    <cfRule type="containsText" dxfId="5378" priority="12174" operator="containsText" text="Closeout">
      <formula>NOT(ISERROR(SEARCH("Closeout",L567)))</formula>
    </cfRule>
    <cfRule type="containsBlanks" dxfId="5377" priority="12175">
      <formula>LEN(TRIM(L567))=0</formula>
    </cfRule>
    <cfRule type="containsText" dxfId="5376" priority="12176" operator="containsText" text="COMING SOON">
      <formula>NOT(ISERROR(SEARCH("COMING SOON",L567)))</formula>
    </cfRule>
    <cfRule type="containsText" dxfId="5375" priority="12177" operator="containsText" text="ACTIVE">
      <formula>NOT(ISERROR(SEARCH("ACTIVE",L567)))</formula>
    </cfRule>
    <cfRule type="cellIs" dxfId="5374" priority="12178" operator="equal">
      <formula>"Closeout"</formula>
    </cfRule>
    <cfRule type="cellIs" dxfId="5373" priority="12179" operator="equal">
      <formula>"Discontinued"</formula>
    </cfRule>
    <cfRule type="containsText" dxfId="5372" priority="12180" operator="containsText" text="Discontinued">
      <formula>NOT(ISERROR(SEARCH("Discontinued",L567)))</formula>
    </cfRule>
    <cfRule type="containsText" dxfId="5371" priority="12181" operator="containsText" text="Coming Soon">
      <formula>NOT(ISERROR(SEARCH("Coming Soon",L567)))</formula>
    </cfRule>
    <cfRule type="containsText" dxfId="5370" priority="12182" operator="containsText" text="Closeout">
      <formula>NOT(ISERROR(SEARCH("Closeout",L567)))</formula>
    </cfRule>
    <cfRule type="containsText" dxfId="5369" priority="12183" operator="containsText" text="Active">
      <formula>NOT(ISERROR(SEARCH("Active",L567)))</formula>
    </cfRule>
    <cfRule type="containsText" dxfId="5368" priority="12184" operator="containsText" text="Discontinued">
      <formula>NOT(ISERROR(SEARCH("Discontinued",L567)))</formula>
    </cfRule>
    <cfRule type="containsText" dxfId="5367" priority="12185" operator="containsText" text="Closeout">
      <formula>NOT(ISERROR(SEARCH("Closeout",L567)))</formula>
    </cfRule>
    <cfRule type="containsText" dxfId="5366" priority="12186" operator="containsText" text="COMING SOON">
      <formula>NOT(ISERROR(SEARCH("COMING SOON",L567)))</formula>
    </cfRule>
    <cfRule type="containsText" dxfId="5365" priority="12187" operator="containsText" text="ACTIVE">
      <formula>NOT(ISERROR(SEARCH("ACTIVE",L567)))</formula>
    </cfRule>
    <cfRule type="containsText" dxfId="5364" priority="12188" operator="containsText" text="Discontinued">
      <formula>NOT(ISERROR(SEARCH("Discontinued",L567)))</formula>
    </cfRule>
    <cfRule type="containsText" dxfId="5363" priority="12189" operator="containsText" text="Closeout">
      <formula>NOT(ISERROR(SEARCH("Closeout",L567)))</formula>
    </cfRule>
    <cfRule type="containsText" dxfId="5362" priority="12190" operator="containsText" text="COMING SOON">
      <formula>NOT(ISERROR(SEARCH("COMING SOON",L567)))</formula>
    </cfRule>
    <cfRule type="containsText" dxfId="5361" priority="12191" operator="containsText" text="ACTIVE">
      <formula>NOT(ISERROR(SEARCH("ACTIVE",L567)))</formula>
    </cfRule>
    <cfRule type="containsBlanks" dxfId="5360" priority="12196">
      <formula>LEN(TRIM(L567))=0</formula>
    </cfRule>
  </conditionalFormatting>
  <conditionalFormatting sqref="L567:L569">
    <cfRule type="containsText" dxfId="5359" priority="12146" operator="containsText" text="Discontinued">
      <formula>NOT(ISERROR(SEARCH("Discontinued",L567)))</formula>
    </cfRule>
    <cfRule type="containsText" dxfId="5358" priority="12147" operator="containsText" text="Closeout">
      <formula>NOT(ISERROR(SEARCH("Closeout",L567)))</formula>
    </cfRule>
    <cfRule type="containsText" dxfId="5357" priority="12148" operator="containsText" text="COMING SOON">
      <formula>NOT(ISERROR(SEARCH("COMING SOON",L567)))</formula>
    </cfRule>
    <cfRule type="containsText" dxfId="5356" priority="12149" operator="containsText" text="ACTIVE">
      <formula>NOT(ISERROR(SEARCH("ACTIVE",L567)))</formula>
    </cfRule>
  </conditionalFormatting>
  <conditionalFormatting sqref="L569">
    <cfRule type="containsText" dxfId="5355" priority="12127" operator="containsText" text="Discontinued">
      <formula>NOT(ISERROR(SEARCH("Discontinued",L569)))</formula>
    </cfRule>
    <cfRule type="containsText" dxfId="5354" priority="12128" operator="containsText" text="Closeout">
      <formula>NOT(ISERROR(SEARCH("Closeout",L569)))</formula>
    </cfRule>
    <cfRule type="containsBlanks" dxfId="5353" priority="12129">
      <formula>LEN(TRIM(L569))=0</formula>
    </cfRule>
    <cfRule type="containsText" dxfId="5352" priority="12130" operator="containsText" text="COMING SOON">
      <formula>NOT(ISERROR(SEARCH("COMING SOON",L569)))</formula>
    </cfRule>
    <cfRule type="containsText" dxfId="5351" priority="12131" operator="containsText" text="ACTIVE">
      <formula>NOT(ISERROR(SEARCH("ACTIVE",L569)))</formula>
    </cfRule>
    <cfRule type="cellIs" dxfId="5350" priority="12132" operator="equal">
      <formula>"Closeout"</formula>
    </cfRule>
    <cfRule type="cellIs" dxfId="5349" priority="12133" operator="equal">
      <formula>"Discontinued"</formula>
    </cfRule>
    <cfRule type="containsText" dxfId="5348" priority="12134" operator="containsText" text="Discontinued">
      <formula>NOT(ISERROR(SEARCH("Discontinued",L569)))</formula>
    </cfRule>
    <cfRule type="containsText" dxfId="5347" priority="12135" operator="containsText" text="Coming Soon">
      <formula>NOT(ISERROR(SEARCH("Coming Soon",L569)))</formula>
    </cfRule>
    <cfRule type="containsText" dxfId="5346" priority="12136" operator="containsText" text="Closeout">
      <formula>NOT(ISERROR(SEARCH("Closeout",L569)))</formula>
    </cfRule>
    <cfRule type="containsText" dxfId="5345" priority="12137" operator="containsText" text="Active">
      <formula>NOT(ISERROR(SEARCH("Active",L569)))</formula>
    </cfRule>
    <cfRule type="containsText" dxfId="5344" priority="12138" operator="containsText" text="Discontinued">
      <formula>NOT(ISERROR(SEARCH("Discontinued",L569)))</formula>
    </cfRule>
    <cfRule type="containsText" dxfId="5343" priority="12139" operator="containsText" text="Closeout">
      <formula>NOT(ISERROR(SEARCH("Closeout",L569)))</formula>
    </cfRule>
    <cfRule type="containsText" dxfId="5342" priority="12140" operator="containsText" text="COMING SOON">
      <formula>NOT(ISERROR(SEARCH("COMING SOON",L569)))</formula>
    </cfRule>
    <cfRule type="containsText" dxfId="5341" priority="12141" operator="containsText" text="ACTIVE">
      <formula>NOT(ISERROR(SEARCH("ACTIVE",L569)))</formula>
    </cfRule>
    <cfRule type="containsText" dxfId="5340" priority="12142" operator="containsText" text="Discontinued">
      <formula>NOT(ISERROR(SEARCH("Discontinued",L569)))</formula>
    </cfRule>
    <cfRule type="containsText" dxfId="5339" priority="12143" operator="containsText" text="Closeout">
      <formula>NOT(ISERROR(SEARCH("Closeout",L569)))</formula>
    </cfRule>
    <cfRule type="containsText" dxfId="5338" priority="12144" operator="containsText" text="COMING SOON">
      <formula>NOT(ISERROR(SEARCH("COMING SOON",L569)))</formula>
    </cfRule>
    <cfRule type="containsText" dxfId="5337" priority="12145" operator="containsText" text="ACTIVE">
      <formula>NOT(ISERROR(SEARCH("ACTIVE",L569)))</formula>
    </cfRule>
    <cfRule type="containsBlanks" dxfId="5336" priority="12150">
      <formula>LEN(TRIM(L569))=0</formula>
    </cfRule>
  </conditionalFormatting>
  <conditionalFormatting sqref="L569:L570">
    <cfRule type="containsText" dxfId="5335" priority="12118" operator="containsText" text="Discontinued">
      <formula>NOT(ISERROR(SEARCH("Discontinued",L569)))</formula>
    </cfRule>
    <cfRule type="containsText" dxfId="5334" priority="12119" operator="containsText" text="Closeout">
      <formula>NOT(ISERROR(SEARCH("Closeout",L569)))</formula>
    </cfRule>
    <cfRule type="containsText" dxfId="5333" priority="12120" operator="containsText" text="COMING SOON">
      <formula>NOT(ISERROR(SEARCH("COMING SOON",L569)))</formula>
    </cfRule>
    <cfRule type="containsText" dxfId="5332" priority="12121" operator="containsText" text="ACTIVE">
      <formula>NOT(ISERROR(SEARCH("ACTIVE",L569)))</formula>
    </cfRule>
  </conditionalFormatting>
  <conditionalFormatting sqref="L570">
    <cfRule type="containsText" dxfId="5331" priority="12099" operator="containsText" text="Discontinued">
      <formula>NOT(ISERROR(SEARCH("Discontinued",L570)))</formula>
    </cfRule>
    <cfRule type="containsText" dxfId="5330" priority="12100" operator="containsText" text="Closeout">
      <formula>NOT(ISERROR(SEARCH("Closeout",L570)))</formula>
    </cfRule>
    <cfRule type="containsBlanks" dxfId="5329" priority="12101">
      <formula>LEN(TRIM(L570))=0</formula>
    </cfRule>
    <cfRule type="containsText" dxfId="5328" priority="12102" operator="containsText" text="COMING SOON">
      <formula>NOT(ISERROR(SEARCH("COMING SOON",L570)))</formula>
    </cfRule>
    <cfRule type="containsText" dxfId="5327" priority="12103" operator="containsText" text="ACTIVE">
      <formula>NOT(ISERROR(SEARCH("ACTIVE",L570)))</formula>
    </cfRule>
    <cfRule type="cellIs" dxfId="5326" priority="12104" operator="equal">
      <formula>"Closeout"</formula>
    </cfRule>
    <cfRule type="cellIs" dxfId="5325" priority="12105" operator="equal">
      <formula>"Discontinued"</formula>
    </cfRule>
    <cfRule type="containsText" dxfId="5324" priority="12106" operator="containsText" text="Discontinued">
      <formula>NOT(ISERROR(SEARCH("Discontinued",L570)))</formula>
    </cfRule>
    <cfRule type="containsText" dxfId="5323" priority="12107" operator="containsText" text="Coming Soon">
      <formula>NOT(ISERROR(SEARCH("Coming Soon",L570)))</formula>
    </cfRule>
    <cfRule type="containsText" dxfId="5322" priority="12108" operator="containsText" text="Closeout">
      <formula>NOT(ISERROR(SEARCH("Closeout",L570)))</formula>
    </cfRule>
    <cfRule type="containsText" dxfId="5321" priority="12109" operator="containsText" text="Active">
      <formula>NOT(ISERROR(SEARCH("Active",L570)))</formula>
    </cfRule>
    <cfRule type="containsText" dxfId="5320" priority="12110" operator="containsText" text="Discontinued">
      <formula>NOT(ISERROR(SEARCH("Discontinued",L570)))</formula>
    </cfRule>
    <cfRule type="containsText" dxfId="5319" priority="12111" operator="containsText" text="Closeout">
      <formula>NOT(ISERROR(SEARCH("Closeout",L570)))</formula>
    </cfRule>
    <cfRule type="containsText" dxfId="5318" priority="12112" operator="containsText" text="COMING SOON">
      <formula>NOT(ISERROR(SEARCH("COMING SOON",L570)))</formula>
    </cfRule>
    <cfRule type="containsText" dxfId="5317" priority="12113" operator="containsText" text="ACTIVE">
      <formula>NOT(ISERROR(SEARCH("ACTIVE",L570)))</formula>
    </cfRule>
    <cfRule type="containsText" dxfId="5316" priority="12114" operator="containsText" text="Discontinued">
      <formula>NOT(ISERROR(SEARCH("Discontinued",L570)))</formula>
    </cfRule>
    <cfRule type="containsText" dxfId="5315" priority="12115" operator="containsText" text="Closeout">
      <formula>NOT(ISERROR(SEARCH("Closeout",L570)))</formula>
    </cfRule>
    <cfRule type="containsText" dxfId="5314" priority="12116" operator="containsText" text="COMING SOON">
      <formula>NOT(ISERROR(SEARCH("COMING SOON",L570)))</formula>
    </cfRule>
    <cfRule type="containsText" dxfId="5313" priority="12117" operator="containsText" text="ACTIVE">
      <formula>NOT(ISERROR(SEARCH("ACTIVE",L570)))</formula>
    </cfRule>
    <cfRule type="containsBlanks" dxfId="5312" priority="12122">
      <formula>LEN(TRIM(L570))=0</formula>
    </cfRule>
  </conditionalFormatting>
  <conditionalFormatting sqref="L570:L571">
    <cfRule type="containsText" dxfId="5311" priority="12090" operator="containsText" text="Discontinued">
      <formula>NOT(ISERROR(SEARCH("Discontinued",L570)))</formula>
    </cfRule>
    <cfRule type="containsText" dxfId="5310" priority="12091" operator="containsText" text="Closeout">
      <formula>NOT(ISERROR(SEARCH("Closeout",L570)))</formula>
    </cfRule>
    <cfRule type="containsText" dxfId="5309" priority="12092" operator="containsText" text="COMING SOON">
      <formula>NOT(ISERROR(SEARCH("COMING SOON",L570)))</formula>
    </cfRule>
    <cfRule type="containsText" dxfId="5308" priority="12093" operator="containsText" text="ACTIVE">
      <formula>NOT(ISERROR(SEARCH("ACTIVE",L570)))</formula>
    </cfRule>
  </conditionalFormatting>
  <conditionalFormatting sqref="L571">
    <cfRule type="containsText" dxfId="5307" priority="12071" operator="containsText" text="Discontinued">
      <formula>NOT(ISERROR(SEARCH("Discontinued",L571)))</formula>
    </cfRule>
    <cfRule type="containsText" dxfId="5306" priority="12072" operator="containsText" text="Closeout">
      <formula>NOT(ISERROR(SEARCH("Closeout",L571)))</formula>
    </cfRule>
    <cfRule type="containsBlanks" dxfId="5305" priority="12073">
      <formula>LEN(TRIM(L571))=0</formula>
    </cfRule>
    <cfRule type="containsText" dxfId="5304" priority="12074" operator="containsText" text="COMING SOON">
      <formula>NOT(ISERROR(SEARCH("COMING SOON",L571)))</formula>
    </cfRule>
    <cfRule type="containsText" dxfId="5303" priority="12075" operator="containsText" text="ACTIVE">
      <formula>NOT(ISERROR(SEARCH("ACTIVE",L571)))</formula>
    </cfRule>
    <cfRule type="cellIs" dxfId="5302" priority="12076" operator="equal">
      <formula>"Closeout"</formula>
    </cfRule>
    <cfRule type="cellIs" dxfId="5301" priority="12077" operator="equal">
      <formula>"Discontinued"</formula>
    </cfRule>
    <cfRule type="containsText" dxfId="5300" priority="12078" operator="containsText" text="Discontinued">
      <formula>NOT(ISERROR(SEARCH("Discontinued",L571)))</formula>
    </cfRule>
    <cfRule type="containsText" dxfId="5299" priority="12079" operator="containsText" text="Coming Soon">
      <formula>NOT(ISERROR(SEARCH("Coming Soon",L571)))</formula>
    </cfRule>
    <cfRule type="containsText" dxfId="5298" priority="12080" operator="containsText" text="Closeout">
      <formula>NOT(ISERROR(SEARCH("Closeout",L571)))</formula>
    </cfRule>
    <cfRule type="containsText" dxfId="5297" priority="12081" operator="containsText" text="Active">
      <formula>NOT(ISERROR(SEARCH("Active",L571)))</formula>
    </cfRule>
    <cfRule type="containsText" dxfId="5296" priority="12082" operator="containsText" text="Discontinued">
      <formula>NOT(ISERROR(SEARCH("Discontinued",L571)))</formula>
    </cfRule>
    <cfRule type="containsText" dxfId="5295" priority="12083" operator="containsText" text="Closeout">
      <formula>NOT(ISERROR(SEARCH("Closeout",L571)))</formula>
    </cfRule>
    <cfRule type="containsText" dxfId="5294" priority="12084" operator="containsText" text="COMING SOON">
      <formula>NOT(ISERROR(SEARCH("COMING SOON",L571)))</formula>
    </cfRule>
    <cfRule type="containsText" dxfId="5293" priority="12085" operator="containsText" text="ACTIVE">
      <formula>NOT(ISERROR(SEARCH("ACTIVE",L571)))</formula>
    </cfRule>
    <cfRule type="containsText" dxfId="5292" priority="12086" operator="containsText" text="Discontinued">
      <formula>NOT(ISERROR(SEARCH("Discontinued",L571)))</formula>
    </cfRule>
    <cfRule type="containsText" dxfId="5291" priority="12087" operator="containsText" text="Closeout">
      <formula>NOT(ISERROR(SEARCH("Closeout",L571)))</formula>
    </cfRule>
    <cfRule type="containsText" dxfId="5290" priority="12088" operator="containsText" text="COMING SOON">
      <formula>NOT(ISERROR(SEARCH("COMING SOON",L571)))</formula>
    </cfRule>
    <cfRule type="containsText" dxfId="5289" priority="12089" operator="containsText" text="ACTIVE">
      <formula>NOT(ISERROR(SEARCH("ACTIVE",L571)))</formula>
    </cfRule>
    <cfRule type="containsBlanks" dxfId="5288" priority="12094">
      <formula>LEN(TRIM(L571))=0</formula>
    </cfRule>
  </conditionalFormatting>
  <conditionalFormatting sqref="L571:L572">
    <cfRule type="containsText" dxfId="5287" priority="12062" operator="containsText" text="Discontinued">
      <formula>NOT(ISERROR(SEARCH("Discontinued",L571)))</formula>
    </cfRule>
    <cfRule type="containsText" dxfId="5286" priority="12063" operator="containsText" text="Closeout">
      <formula>NOT(ISERROR(SEARCH("Closeout",L571)))</formula>
    </cfRule>
    <cfRule type="containsText" dxfId="5285" priority="12064" operator="containsText" text="COMING SOON">
      <formula>NOT(ISERROR(SEARCH("COMING SOON",L571)))</formula>
    </cfRule>
    <cfRule type="containsText" dxfId="5284" priority="12065" operator="containsText" text="ACTIVE">
      <formula>NOT(ISERROR(SEARCH("ACTIVE",L571)))</formula>
    </cfRule>
  </conditionalFormatting>
  <conditionalFormatting sqref="L572">
    <cfRule type="containsText" dxfId="5283" priority="12043" operator="containsText" text="Discontinued">
      <formula>NOT(ISERROR(SEARCH("Discontinued",L572)))</formula>
    </cfRule>
    <cfRule type="containsText" dxfId="5282" priority="12044" operator="containsText" text="Closeout">
      <formula>NOT(ISERROR(SEARCH("Closeout",L572)))</formula>
    </cfRule>
    <cfRule type="containsBlanks" dxfId="5281" priority="12045">
      <formula>LEN(TRIM(L572))=0</formula>
    </cfRule>
    <cfRule type="containsText" dxfId="5280" priority="12046" operator="containsText" text="COMING SOON">
      <formula>NOT(ISERROR(SEARCH("COMING SOON",L572)))</formula>
    </cfRule>
    <cfRule type="containsText" dxfId="5279" priority="12047" operator="containsText" text="ACTIVE">
      <formula>NOT(ISERROR(SEARCH("ACTIVE",L572)))</formula>
    </cfRule>
    <cfRule type="cellIs" dxfId="5278" priority="12048" operator="equal">
      <formula>"Closeout"</formula>
    </cfRule>
    <cfRule type="cellIs" dxfId="5277" priority="12049" operator="equal">
      <formula>"Discontinued"</formula>
    </cfRule>
    <cfRule type="containsText" dxfId="5276" priority="12050" operator="containsText" text="Discontinued">
      <formula>NOT(ISERROR(SEARCH("Discontinued",L572)))</formula>
    </cfRule>
    <cfRule type="containsText" dxfId="5275" priority="12051" operator="containsText" text="Coming Soon">
      <formula>NOT(ISERROR(SEARCH("Coming Soon",L572)))</formula>
    </cfRule>
    <cfRule type="containsText" dxfId="5274" priority="12052" operator="containsText" text="Closeout">
      <formula>NOT(ISERROR(SEARCH("Closeout",L572)))</formula>
    </cfRule>
    <cfRule type="containsText" dxfId="5273" priority="12053" operator="containsText" text="Active">
      <formula>NOT(ISERROR(SEARCH("Active",L572)))</formula>
    </cfRule>
    <cfRule type="containsText" dxfId="5272" priority="12054" operator="containsText" text="Discontinued">
      <formula>NOT(ISERROR(SEARCH("Discontinued",L572)))</formula>
    </cfRule>
    <cfRule type="containsText" dxfId="5271" priority="12055" operator="containsText" text="Closeout">
      <formula>NOT(ISERROR(SEARCH("Closeout",L572)))</formula>
    </cfRule>
    <cfRule type="containsText" dxfId="5270" priority="12056" operator="containsText" text="COMING SOON">
      <formula>NOT(ISERROR(SEARCH("COMING SOON",L572)))</formula>
    </cfRule>
    <cfRule type="containsText" dxfId="5269" priority="12057" operator="containsText" text="ACTIVE">
      <formula>NOT(ISERROR(SEARCH("ACTIVE",L572)))</formula>
    </cfRule>
    <cfRule type="containsText" dxfId="5268" priority="12058" operator="containsText" text="Discontinued">
      <formula>NOT(ISERROR(SEARCH("Discontinued",L572)))</formula>
    </cfRule>
    <cfRule type="containsText" dxfId="5267" priority="12059" operator="containsText" text="Closeout">
      <formula>NOT(ISERROR(SEARCH("Closeout",L572)))</formula>
    </cfRule>
    <cfRule type="containsText" dxfId="5266" priority="12060" operator="containsText" text="COMING SOON">
      <formula>NOT(ISERROR(SEARCH("COMING SOON",L572)))</formula>
    </cfRule>
    <cfRule type="containsText" dxfId="5265" priority="12061" operator="containsText" text="ACTIVE">
      <formula>NOT(ISERROR(SEARCH("ACTIVE",L572)))</formula>
    </cfRule>
    <cfRule type="containsBlanks" dxfId="5264" priority="12066">
      <formula>LEN(TRIM(L572))=0</formula>
    </cfRule>
  </conditionalFormatting>
  <conditionalFormatting sqref="L572:L577">
    <cfRule type="containsText" dxfId="5263" priority="12034" operator="containsText" text="Discontinued">
      <formula>NOT(ISERROR(SEARCH("Discontinued",L572)))</formula>
    </cfRule>
    <cfRule type="containsText" dxfId="5262" priority="12035" operator="containsText" text="Closeout">
      <formula>NOT(ISERROR(SEARCH("Closeout",L572)))</formula>
    </cfRule>
    <cfRule type="containsText" dxfId="5261" priority="12036" operator="containsText" text="COMING SOON">
      <formula>NOT(ISERROR(SEARCH("COMING SOON",L572)))</formula>
    </cfRule>
    <cfRule type="containsText" dxfId="5260" priority="12037" operator="containsText" text="ACTIVE">
      <formula>NOT(ISERROR(SEARCH("ACTIVE",L572)))</formula>
    </cfRule>
  </conditionalFormatting>
  <conditionalFormatting sqref="L573">
    <cfRule type="containsText" dxfId="5259" priority="12015" operator="containsText" text="Discontinued">
      <formula>NOT(ISERROR(SEARCH("Discontinued",L573)))</formula>
    </cfRule>
    <cfRule type="containsText" dxfId="5258" priority="12016" operator="containsText" text="Closeout">
      <formula>NOT(ISERROR(SEARCH("Closeout",L573)))</formula>
    </cfRule>
    <cfRule type="containsBlanks" dxfId="5257" priority="12017">
      <formula>LEN(TRIM(L573))=0</formula>
    </cfRule>
    <cfRule type="containsText" dxfId="5256" priority="12018" operator="containsText" text="COMING SOON">
      <formula>NOT(ISERROR(SEARCH("COMING SOON",L573)))</formula>
    </cfRule>
    <cfRule type="containsText" dxfId="5255" priority="12019" operator="containsText" text="ACTIVE">
      <formula>NOT(ISERROR(SEARCH("ACTIVE",L573)))</formula>
    </cfRule>
    <cfRule type="cellIs" dxfId="5254" priority="12020" operator="equal">
      <formula>"Closeout"</formula>
    </cfRule>
    <cfRule type="cellIs" dxfId="5253" priority="12021" operator="equal">
      <formula>"Discontinued"</formula>
    </cfRule>
    <cfRule type="containsText" dxfId="5252" priority="12022" operator="containsText" text="Discontinued">
      <formula>NOT(ISERROR(SEARCH("Discontinued",L573)))</formula>
    </cfRule>
    <cfRule type="containsText" dxfId="5251" priority="12023" operator="containsText" text="Coming Soon">
      <formula>NOT(ISERROR(SEARCH("Coming Soon",L573)))</formula>
    </cfRule>
    <cfRule type="containsText" dxfId="5250" priority="12024" operator="containsText" text="Closeout">
      <formula>NOT(ISERROR(SEARCH("Closeout",L573)))</formula>
    </cfRule>
    <cfRule type="containsText" dxfId="5249" priority="12025" operator="containsText" text="Active">
      <formula>NOT(ISERROR(SEARCH("Active",L573)))</formula>
    </cfRule>
    <cfRule type="containsText" dxfId="5248" priority="12026" operator="containsText" text="Discontinued">
      <formula>NOT(ISERROR(SEARCH("Discontinued",L573)))</formula>
    </cfRule>
    <cfRule type="containsText" dxfId="5247" priority="12027" operator="containsText" text="Closeout">
      <formula>NOT(ISERROR(SEARCH("Closeout",L573)))</formula>
    </cfRule>
    <cfRule type="containsText" dxfId="5246" priority="12028" operator="containsText" text="COMING SOON">
      <formula>NOT(ISERROR(SEARCH("COMING SOON",L573)))</formula>
    </cfRule>
    <cfRule type="containsText" dxfId="5245" priority="12029" operator="containsText" text="ACTIVE">
      <formula>NOT(ISERROR(SEARCH("ACTIVE",L573)))</formula>
    </cfRule>
    <cfRule type="containsText" dxfId="5244" priority="12030" operator="containsText" text="Discontinued">
      <formula>NOT(ISERROR(SEARCH("Discontinued",L573)))</formula>
    </cfRule>
    <cfRule type="containsText" dxfId="5243" priority="12031" operator="containsText" text="Closeout">
      <formula>NOT(ISERROR(SEARCH("Closeout",L573)))</formula>
    </cfRule>
    <cfRule type="containsText" dxfId="5242" priority="12032" operator="containsText" text="COMING SOON">
      <formula>NOT(ISERROR(SEARCH("COMING SOON",L573)))</formula>
    </cfRule>
    <cfRule type="containsText" dxfId="5241" priority="12033" operator="containsText" text="ACTIVE">
      <formula>NOT(ISERROR(SEARCH("ACTIVE",L573)))</formula>
    </cfRule>
    <cfRule type="containsBlanks" dxfId="5240" priority="12038">
      <formula>LEN(TRIM(L573))=0</formula>
    </cfRule>
  </conditionalFormatting>
  <conditionalFormatting sqref="L573:L574">
    <cfRule type="containsText" dxfId="5239" priority="12006" operator="containsText" text="Discontinued">
      <formula>NOT(ISERROR(SEARCH("Discontinued",L573)))</formula>
    </cfRule>
    <cfRule type="containsText" dxfId="5238" priority="12007" operator="containsText" text="Closeout">
      <formula>NOT(ISERROR(SEARCH("Closeout",L573)))</formula>
    </cfRule>
    <cfRule type="containsText" dxfId="5237" priority="12008" operator="containsText" text="COMING SOON">
      <formula>NOT(ISERROR(SEARCH("COMING SOON",L573)))</formula>
    </cfRule>
    <cfRule type="containsText" dxfId="5236" priority="12009" operator="containsText" text="ACTIVE">
      <formula>NOT(ISERROR(SEARCH("ACTIVE",L573)))</formula>
    </cfRule>
  </conditionalFormatting>
  <conditionalFormatting sqref="L574">
    <cfRule type="containsText" dxfId="5235" priority="11990" operator="containsText" text="COMING SOON">
      <formula>NOT(ISERROR(SEARCH("COMING SOON",L574)))</formula>
    </cfRule>
    <cfRule type="containsText" dxfId="5234" priority="11991" operator="containsText" text="ACTIVE">
      <formula>NOT(ISERROR(SEARCH("ACTIVE",L574)))</formula>
    </cfRule>
    <cfRule type="cellIs" dxfId="5233" priority="11992" operator="equal">
      <formula>"Closeout"</formula>
    </cfRule>
    <cfRule type="cellIs" dxfId="5232" priority="11993" operator="equal">
      <formula>"Discontinued"</formula>
    </cfRule>
    <cfRule type="containsText" dxfId="5231" priority="11994" operator="containsText" text="Discontinued">
      <formula>NOT(ISERROR(SEARCH("Discontinued",L574)))</formula>
    </cfRule>
    <cfRule type="containsText" dxfId="5230" priority="11995" operator="containsText" text="Coming Soon">
      <formula>NOT(ISERROR(SEARCH("Coming Soon",L574)))</formula>
    </cfRule>
    <cfRule type="containsText" dxfId="5229" priority="11996" operator="containsText" text="Closeout">
      <formula>NOT(ISERROR(SEARCH("Closeout",L574)))</formula>
    </cfRule>
    <cfRule type="containsText" dxfId="5228" priority="11997" operator="containsText" text="Active">
      <formula>NOT(ISERROR(SEARCH("Active",L574)))</formula>
    </cfRule>
    <cfRule type="containsText" dxfId="5227" priority="11998" operator="containsText" text="Discontinued">
      <formula>NOT(ISERROR(SEARCH("Discontinued",L574)))</formula>
    </cfRule>
    <cfRule type="containsText" dxfId="5226" priority="11999" operator="containsText" text="Closeout">
      <formula>NOT(ISERROR(SEARCH("Closeout",L574)))</formula>
    </cfRule>
    <cfRule type="containsText" dxfId="5225" priority="12000" operator="containsText" text="COMING SOON">
      <formula>NOT(ISERROR(SEARCH("COMING SOON",L574)))</formula>
    </cfRule>
    <cfRule type="containsText" dxfId="5224" priority="12001" operator="containsText" text="ACTIVE">
      <formula>NOT(ISERROR(SEARCH("ACTIVE",L574)))</formula>
    </cfRule>
    <cfRule type="containsText" dxfId="5223" priority="12002" operator="containsText" text="Discontinued">
      <formula>NOT(ISERROR(SEARCH("Discontinued",L574)))</formula>
    </cfRule>
    <cfRule type="containsText" dxfId="5222" priority="12003" operator="containsText" text="Closeout">
      <formula>NOT(ISERROR(SEARCH("Closeout",L574)))</formula>
    </cfRule>
    <cfRule type="containsText" dxfId="5221" priority="12004" operator="containsText" text="COMING SOON">
      <formula>NOT(ISERROR(SEARCH("COMING SOON",L574)))</formula>
    </cfRule>
    <cfRule type="containsText" dxfId="5220" priority="12005" operator="containsText" text="ACTIVE">
      <formula>NOT(ISERROR(SEARCH("ACTIVE",L574)))</formula>
    </cfRule>
    <cfRule type="containsBlanks" dxfId="5219" priority="12010">
      <formula>LEN(TRIM(L574))=0</formula>
    </cfRule>
  </conditionalFormatting>
  <conditionalFormatting sqref="L574:L577">
    <cfRule type="containsText" dxfId="5218" priority="11969" operator="containsText" text="Discontinued">
      <formula>NOT(ISERROR(SEARCH("Discontinued",L574)))</formula>
    </cfRule>
    <cfRule type="containsText" dxfId="5217" priority="11970" operator="containsText" text="Closeout">
      <formula>NOT(ISERROR(SEARCH("Closeout",L574)))</formula>
    </cfRule>
    <cfRule type="containsBlanks" dxfId="5216" priority="11977">
      <formula>LEN(TRIM(L574))=0</formula>
    </cfRule>
  </conditionalFormatting>
  <conditionalFormatting sqref="L575:L577">
    <cfRule type="containsText" dxfId="5215" priority="11950" operator="containsText" text="Discontinued">
      <formula>NOT(ISERROR(SEARCH("Discontinued",L575)))</formula>
    </cfRule>
    <cfRule type="containsText" dxfId="5214" priority="11951" operator="containsText" text="Closeout">
      <formula>NOT(ISERROR(SEARCH("Closeout",L575)))</formula>
    </cfRule>
    <cfRule type="containsText" dxfId="5213" priority="11952" operator="containsText" text="COMING SOON">
      <formula>NOT(ISERROR(SEARCH("COMING SOON",L575)))</formula>
    </cfRule>
    <cfRule type="containsText" dxfId="5212" priority="11953" operator="containsText" text="ACTIVE">
      <formula>NOT(ISERROR(SEARCH("ACTIVE",L575)))</formula>
    </cfRule>
    <cfRule type="containsText" dxfId="5211" priority="11954" operator="containsText" text="Discontinued">
      <formula>NOT(ISERROR(SEARCH("Discontinued",L575)))</formula>
    </cfRule>
    <cfRule type="containsText" dxfId="5210" priority="11955" operator="containsText" text="Closeout">
      <formula>NOT(ISERROR(SEARCH("Closeout",L575)))</formula>
    </cfRule>
    <cfRule type="containsBlanks" dxfId="5209" priority="11956">
      <formula>LEN(TRIM(L575))=0</formula>
    </cfRule>
    <cfRule type="containsText" dxfId="5208" priority="11957" operator="containsText" text="COMING SOON">
      <formula>NOT(ISERROR(SEARCH("COMING SOON",L575)))</formula>
    </cfRule>
    <cfRule type="containsText" dxfId="5207" priority="11958" operator="containsText" text="ACTIVE">
      <formula>NOT(ISERROR(SEARCH("ACTIVE",L575)))</formula>
    </cfRule>
    <cfRule type="cellIs" dxfId="5206" priority="11959" operator="equal">
      <formula>"Closeout"</formula>
    </cfRule>
    <cfRule type="cellIs" dxfId="5205" priority="11960" operator="equal">
      <formula>"Discontinued"</formula>
    </cfRule>
    <cfRule type="containsText" dxfId="5204" priority="11961" operator="containsText" text="Discontinued">
      <formula>NOT(ISERROR(SEARCH("Discontinued",L575)))</formula>
    </cfRule>
    <cfRule type="containsText" dxfId="5203" priority="11962" operator="containsText" text="Coming Soon">
      <formula>NOT(ISERROR(SEARCH("Coming Soon",L575)))</formula>
    </cfRule>
    <cfRule type="containsText" dxfId="5202" priority="11963" operator="containsText" text="Closeout">
      <formula>NOT(ISERROR(SEARCH("Closeout",L575)))</formula>
    </cfRule>
    <cfRule type="containsText" dxfId="5201" priority="11964" operator="containsText" text="Active">
      <formula>NOT(ISERROR(SEARCH("Active",L575)))</formula>
    </cfRule>
    <cfRule type="containsText" dxfId="5200" priority="11965" operator="containsText" text="Discontinued">
      <formula>NOT(ISERROR(SEARCH("Discontinued",L575)))</formula>
    </cfRule>
    <cfRule type="containsText" dxfId="5199" priority="11966" operator="containsText" text="Closeout">
      <formula>NOT(ISERROR(SEARCH("Closeout",L575)))</formula>
    </cfRule>
    <cfRule type="containsText" dxfId="5198" priority="11967" operator="containsText" text="COMING SOON">
      <formula>NOT(ISERROR(SEARCH("COMING SOON",L575)))</formula>
    </cfRule>
    <cfRule type="containsText" dxfId="5197" priority="11968" operator="containsText" text="ACTIVE">
      <formula>NOT(ISERROR(SEARCH("ACTIVE",L575)))</formula>
    </cfRule>
    <cfRule type="containsText" dxfId="5196" priority="11971" operator="containsText" text="COMING SOON">
      <formula>NOT(ISERROR(SEARCH("COMING SOON",L575)))</formula>
    </cfRule>
    <cfRule type="containsText" dxfId="5195" priority="11972" operator="containsText" text="ACTIVE">
      <formula>NOT(ISERROR(SEARCH("ACTIVE",L575)))</formula>
    </cfRule>
  </conditionalFormatting>
  <conditionalFormatting sqref="L575:L578">
    <cfRule type="containsText" dxfId="5194" priority="11914" operator="containsText" text="Discontinued">
      <formula>NOT(ISERROR(SEARCH("Discontinued",L575)))</formula>
    </cfRule>
    <cfRule type="containsText" dxfId="5193" priority="11915" operator="containsText" text="Closeout">
      <formula>NOT(ISERROR(SEARCH("Closeout",L575)))</formula>
    </cfRule>
    <cfRule type="containsText" dxfId="5192" priority="11926" operator="containsText" text="COMING SOON">
      <formula>NOT(ISERROR(SEARCH("COMING SOON",L575)))</formula>
    </cfRule>
    <cfRule type="containsText" dxfId="5191" priority="11927" operator="containsText" text="ACTIVE">
      <formula>NOT(ISERROR(SEARCH("ACTIVE",L575)))</formula>
    </cfRule>
  </conditionalFormatting>
  <conditionalFormatting sqref="L578">
    <cfRule type="containsText" dxfId="5190" priority="11873" operator="containsText" text="Discontinued">
      <formula>NOT(ISERROR(SEARCH("Discontinued",L578)))</formula>
    </cfRule>
    <cfRule type="containsText" dxfId="5189" priority="11874" operator="containsText" text="Closeout">
      <formula>NOT(ISERROR(SEARCH("Closeout",L578)))</formula>
    </cfRule>
    <cfRule type="containsText" dxfId="5188" priority="11875" operator="containsText" text="COMING SOON">
      <formula>NOT(ISERROR(SEARCH("COMING SOON",L578)))</formula>
    </cfRule>
    <cfRule type="containsText" dxfId="5187" priority="11876" operator="containsText" text="ACTIVE">
      <formula>NOT(ISERROR(SEARCH("ACTIVE",L578)))</formula>
    </cfRule>
    <cfRule type="containsText" dxfId="5186" priority="11877" operator="containsText" text="Discontinued">
      <formula>NOT(ISERROR(SEARCH("Discontinued",L578)))</formula>
    </cfRule>
    <cfRule type="containsText" dxfId="5185" priority="11878" operator="containsText" text="Closeout">
      <formula>NOT(ISERROR(SEARCH("Closeout",L578)))</formula>
    </cfRule>
    <cfRule type="containsBlanks" dxfId="5184" priority="11879">
      <formula>LEN(TRIM(L578))=0</formula>
    </cfRule>
    <cfRule type="containsText" dxfId="5183" priority="11880" operator="containsText" text="COMING SOON">
      <formula>NOT(ISERROR(SEARCH("COMING SOON",L578)))</formula>
    </cfRule>
    <cfRule type="containsText" dxfId="5182" priority="11881" operator="containsText" text="ACTIVE">
      <formula>NOT(ISERROR(SEARCH("ACTIVE",L578)))</formula>
    </cfRule>
    <cfRule type="cellIs" dxfId="5181" priority="11882" operator="equal">
      <formula>"Closeout"</formula>
    </cfRule>
    <cfRule type="cellIs" dxfId="5180" priority="11883" operator="equal">
      <formula>"Discontinued"</formula>
    </cfRule>
    <cfRule type="containsText" dxfId="5179" priority="11884" operator="containsText" text="Discontinued">
      <formula>NOT(ISERROR(SEARCH("Discontinued",L578)))</formula>
    </cfRule>
    <cfRule type="containsText" dxfId="5178" priority="11885" operator="containsText" text="Coming Soon">
      <formula>NOT(ISERROR(SEARCH("Coming Soon",L578)))</formula>
    </cfRule>
    <cfRule type="containsText" dxfId="5177" priority="11886" operator="containsText" text="Closeout">
      <formula>NOT(ISERROR(SEARCH("Closeout",L578)))</formula>
    </cfRule>
    <cfRule type="containsText" dxfId="5176" priority="11887" operator="containsText" text="Active">
      <formula>NOT(ISERROR(SEARCH("Active",L578)))</formula>
    </cfRule>
    <cfRule type="containsText" dxfId="5175" priority="11888" operator="containsText" text="Discontinued">
      <formula>NOT(ISERROR(SEARCH("Discontinued",L578)))</formula>
    </cfRule>
    <cfRule type="containsText" dxfId="5174" priority="11889" operator="containsText" text="Closeout">
      <formula>NOT(ISERROR(SEARCH("Closeout",L578)))</formula>
    </cfRule>
    <cfRule type="containsText" dxfId="5173" priority="11890" operator="containsText" text="COMING SOON">
      <formula>NOT(ISERROR(SEARCH("COMING SOON",L578)))</formula>
    </cfRule>
    <cfRule type="containsText" dxfId="5172" priority="11891" operator="containsText" text="ACTIVE">
      <formula>NOT(ISERROR(SEARCH("ACTIVE",L578)))</formula>
    </cfRule>
    <cfRule type="containsText" dxfId="5171" priority="11892" operator="containsText" text="Discontinued">
      <formula>NOT(ISERROR(SEARCH("Discontinued",L578)))</formula>
    </cfRule>
    <cfRule type="containsText" dxfId="5170" priority="11893" operator="containsText" text="Closeout">
      <formula>NOT(ISERROR(SEARCH("Closeout",L578)))</formula>
    </cfRule>
    <cfRule type="containsText" dxfId="5169" priority="11894" operator="containsText" text="COMING SOON">
      <formula>NOT(ISERROR(SEARCH("COMING SOON",L578)))</formula>
    </cfRule>
    <cfRule type="containsText" dxfId="5168" priority="11895" operator="containsText" text="ACTIVE">
      <formula>NOT(ISERROR(SEARCH("ACTIVE",L578)))</formula>
    </cfRule>
    <cfRule type="containsText" dxfId="5167" priority="11896" operator="containsText" text="Discontinued">
      <formula>NOT(ISERROR(SEARCH("Discontinued",L578)))</formula>
    </cfRule>
    <cfRule type="containsText" dxfId="5166" priority="11897" operator="containsText" text="Closeout">
      <formula>NOT(ISERROR(SEARCH("Closeout",L578)))</formula>
    </cfRule>
    <cfRule type="containsText" dxfId="5165" priority="11898" operator="containsText" text="COMING SOON">
      <formula>NOT(ISERROR(SEARCH("COMING SOON",L578)))</formula>
    </cfRule>
    <cfRule type="containsText" dxfId="5164" priority="11899" operator="containsText" text="ACTIVE">
      <formula>NOT(ISERROR(SEARCH("ACTIVE",L578)))</formula>
    </cfRule>
  </conditionalFormatting>
  <conditionalFormatting sqref="L578:L579">
    <cfRule type="containsText" dxfId="5163" priority="11854" operator="containsText" text="Discontinued">
      <formula>NOT(ISERROR(SEARCH("Discontinued",L578)))</formula>
    </cfRule>
    <cfRule type="containsText" dxfId="5162" priority="11855" operator="containsText" text="Closeout">
      <formula>NOT(ISERROR(SEARCH("Closeout",L578)))</formula>
    </cfRule>
    <cfRule type="containsText" dxfId="5161" priority="11866" operator="containsText" text="COMING SOON">
      <formula>NOT(ISERROR(SEARCH("COMING SOON",L578)))</formula>
    </cfRule>
    <cfRule type="containsText" dxfId="5160" priority="11867" operator="containsText" text="ACTIVE">
      <formula>NOT(ISERROR(SEARCH("ACTIVE",L578)))</formula>
    </cfRule>
  </conditionalFormatting>
  <conditionalFormatting sqref="L579">
    <cfRule type="containsText" dxfId="5159" priority="11810" operator="containsText" text="Discontinued">
      <formula>NOT(ISERROR(SEARCH("Discontinued",L579)))</formula>
    </cfRule>
    <cfRule type="containsText" dxfId="5158" priority="11811" operator="containsText" text="Closeout">
      <formula>NOT(ISERROR(SEARCH("Closeout",L579)))</formula>
    </cfRule>
    <cfRule type="containsText" dxfId="5157" priority="11812" operator="containsText" text="COMING SOON">
      <formula>NOT(ISERROR(SEARCH("COMING SOON",L579)))</formula>
    </cfRule>
    <cfRule type="containsText" dxfId="5156" priority="11813" operator="containsText" text="ACTIVE">
      <formula>NOT(ISERROR(SEARCH("ACTIVE",L579)))</formula>
    </cfRule>
    <cfRule type="containsText" dxfId="5155" priority="11814" operator="containsText" text="Discontinued">
      <formula>NOT(ISERROR(SEARCH("Discontinued",L579)))</formula>
    </cfRule>
    <cfRule type="containsText" dxfId="5154" priority="11815" operator="containsText" text="Closeout">
      <formula>NOT(ISERROR(SEARCH("Closeout",L579)))</formula>
    </cfRule>
    <cfRule type="containsBlanks" dxfId="5153" priority="11816">
      <formula>LEN(TRIM(L579))=0</formula>
    </cfRule>
    <cfRule type="containsText" dxfId="5152" priority="11817" operator="containsText" text="COMING SOON">
      <formula>NOT(ISERROR(SEARCH("COMING SOON",L579)))</formula>
    </cfRule>
    <cfRule type="containsText" dxfId="5151" priority="11818" operator="containsText" text="ACTIVE">
      <formula>NOT(ISERROR(SEARCH("ACTIVE",L579)))</formula>
    </cfRule>
    <cfRule type="cellIs" dxfId="5150" priority="11819" operator="equal">
      <formula>"Closeout"</formula>
    </cfRule>
    <cfRule type="cellIs" dxfId="5149" priority="11820" operator="equal">
      <formula>"Discontinued"</formula>
    </cfRule>
    <cfRule type="containsText" dxfId="5148" priority="11821" operator="containsText" text="Discontinued">
      <formula>NOT(ISERROR(SEARCH("Discontinued",L579)))</formula>
    </cfRule>
    <cfRule type="containsText" dxfId="5147" priority="11822" operator="containsText" text="Coming Soon">
      <formula>NOT(ISERROR(SEARCH("Coming Soon",L579)))</formula>
    </cfRule>
    <cfRule type="containsText" dxfId="5146" priority="11823" operator="containsText" text="Closeout">
      <formula>NOT(ISERROR(SEARCH("Closeout",L579)))</formula>
    </cfRule>
    <cfRule type="containsText" dxfId="5145" priority="11824" operator="containsText" text="Active">
      <formula>NOT(ISERROR(SEARCH("Active",L579)))</formula>
    </cfRule>
    <cfRule type="containsText" dxfId="5144" priority="11825" operator="containsText" text="Discontinued">
      <formula>NOT(ISERROR(SEARCH("Discontinued",L579)))</formula>
    </cfRule>
    <cfRule type="containsText" dxfId="5143" priority="11826" operator="containsText" text="Closeout">
      <formula>NOT(ISERROR(SEARCH("Closeout",L579)))</formula>
    </cfRule>
    <cfRule type="containsText" dxfId="5142" priority="11827" operator="containsText" text="COMING SOON">
      <formula>NOT(ISERROR(SEARCH("COMING SOON",L579)))</formula>
    </cfRule>
    <cfRule type="containsText" dxfId="5141" priority="11828" operator="containsText" text="ACTIVE">
      <formula>NOT(ISERROR(SEARCH("ACTIVE",L579)))</formula>
    </cfRule>
    <cfRule type="containsText" dxfId="5140" priority="11829" operator="containsText" text="Discontinued">
      <formula>NOT(ISERROR(SEARCH("Discontinued",L579)))</formula>
    </cfRule>
    <cfRule type="containsText" dxfId="5139" priority="11830" operator="containsText" text="Closeout">
      <formula>NOT(ISERROR(SEARCH("Closeout",L579)))</formula>
    </cfRule>
    <cfRule type="containsText" dxfId="5138" priority="11831" operator="containsText" text="COMING SOON">
      <formula>NOT(ISERROR(SEARCH("COMING SOON",L579)))</formula>
    </cfRule>
    <cfRule type="containsText" dxfId="5137" priority="11832" operator="containsText" text="ACTIVE">
      <formula>NOT(ISERROR(SEARCH("ACTIVE",L579)))</formula>
    </cfRule>
    <cfRule type="containsText" dxfId="5136" priority="11833" operator="containsText" text="Discontinued">
      <formula>NOT(ISERROR(SEARCH("Discontinued",L579)))</formula>
    </cfRule>
    <cfRule type="containsText" dxfId="5135" priority="11834" operator="containsText" text="Closeout">
      <formula>NOT(ISERROR(SEARCH("Closeout",L579)))</formula>
    </cfRule>
    <cfRule type="containsText" dxfId="5134" priority="11835" operator="containsText" text="COMING SOON">
      <formula>NOT(ISERROR(SEARCH("COMING SOON",L579)))</formula>
    </cfRule>
    <cfRule type="containsText" dxfId="5133" priority="11836" operator="containsText" text="ACTIVE">
      <formula>NOT(ISERROR(SEARCH("ACTIVE",L579)))</formula>
    </cfRule>
    <cfRule type="containsBlanks" dxfId="5132" priority="11837">
      <formula>LEN(TRIM(L579))=0</formula>
    </cfRule>
    <cfRule type="containsText" dxfId="5131" priority="11838" operator="containsText" text="Discontinued">
      <formula>NOT(ISERROR(SEARCH("Discontinued",L579)))</formula>
    </cfRule>
    <cfRule type="containsText" dxfId="5130" priority="11839" operator="containsText" text="Closeout">
      <formula>NOT(ISERROR(SEARCH("Closeout",L579)))</formula>
    </cfRule>
    <cfRule type="containsText" dxfId="5129" priority="11840" operator="containsText" text="COMING SOON">
      <formula>NOT(ISERROR(SEARCH("COMING SOON",L579)))</formula>
    </cfRule>
    <cfRule type="containsText" dxfId="5128" priority="11841" operator="containsText" text="ACTIVE">
      <formula>NOT(ISERROR(SEARCH("ACTIVE",L579)))</formula>
    </cfRule>
  </conditionalFormatting>
  <conditionalFormatting sqref="L579:L588">
    <cfRule type="containsText" dxfId="5127" priority="11790" operator="containsText" text="Discontinued">
      <formula>NOT(ISERROR(SEARCH("Discontinued",L579)))</formula>
    </cfRule>
    <cfRule type="containsText" dxfId="5126" priority="11791" operator="containsText" text="Closeout">
      <formula>NOT(ISERROR(SEARCH("Closeout",L579)))</formula>
    </cfRule>
    <cfRule type="containsText" dxfId="5125" priority="11802" operator="containsText" text="COMING SOON">
      <formula>NOT(ISERROR(SEARCH("COMING SOON",L579)))</formula>
    </cfRule>
    <cfRule type="containsText" dxfId="5124" priority="11803" operator="containsText" text="ACTIVE">
      <formula>NOT(ISERROR(SEARCH("ACTIVE",L579)))</formula>
    </cfRule>
  </conditionalFormatting>
  <conditionalFormatting sqref="L580">
    <cfRule type="containsText" dxfId="5123" priority="11740" operator="containsText" text="Discontinued">
      <formula>NOT(ISERROR(SEARCH("Discontinued",L580)))</formula>
    </cfRule>
    <cfRule type="containsText" dxfId="5122" priority="11741" operator="containsText" text="Closeout">
      <formula>NOT(ISERROR(SEARCH("Closeout",L580)))</formula>
    </cfRule>
    <cfRule type="containsText" dxfId="5121" priority="11742" operator="containsText" text="COMING SOON">
      <formula>NOT(ISERROR(SEARCH("COMING SOON",L580)))</formula>
    </cfRule>
    <cfRule type="containsText" dxfId="5120" priority="11743" operator="containsText" text="ACTIVE">
      <formula>NOT(ISERROR(SEARCH("ACTIVE",L580)))</formula>
    </cfRule>
    <cfRule type="containsText" dxfId="5119" priority="11744" operator="containsText" text="Discontinued">
      <formula>NOT(ISERROR(SEARCH("Discontinued",L580)))</formula>
    </cfRule>
    <cfRule type="containsText" dxfId="5118" priority="11745" operator="containsText" text="Closeout">
      <formula>NOT(ISERROR(SEARCH("Closeout",L580)))</formula>
    </cfRule>
    <cfRule type="containsBlanks" dxfId="5117" priority="11746">
      <formula>LEN(TRIM(L580))=0</formula>
    </cfRule>
    <cfRule type="containsText" dxfId="5116" priority="11747" operator="containsText" text="COMING SOON">
      <formula>NOT(ISERROR(SEARCH("COMING SOON",L580)))</formula>
    </cfRule>
    <cfRule type="containsText" dxfId="5115" priority="11748" operator="containsText" text="ACTIVE">
      <formula>NOT(ISERROR(SEARCH("ACTIVE",L580)))</formula>
    </cfRule>
    <cfRule type="cellIs" dxfId="5114" priority="11749" operator="equal">
      <formula>"Closeout"</formula>
    </cfRule>
    <cfRule type="cellIs" dxfId="5113" priority="11750" operator="equal">
      <formula>"Discontinued"</formula>
    </cfRule>
    <cfRule type="containsText" dxfId="5112" priority="11751" operator="containsText" text="Discontinued">
      <formula>NOT(ISERROR(SEARCH("Discontinued",L580)))</formula>
    </cfRule>
    <cfRule type="containsText" dxfId="5111" priority="11752" operator="containsText" text="Coming Soon">
      <formula>NOT(ISERROR(SEARCH("Coming Soon",L580)))</formula>
    </cfRule>
    <cfRule type="containsText" dxfId="5110" priority="11753" operator="containsText" text="Closeout">
      <formula>NOT(ISERROR(SEARCH("Closeout",L580)))</formula>
    </cfRule>
    <cfRule type="containsText" dxfId="5109" priority="11754" operator="containsText" text="Active">
      <formula>NOT(ISERROR(SEARCH("Active",L580)))</formula>
    </cfRule>
    <cfRule type="containsText" dxfId="5108" priority="11755" operator="containsText" text="Discontinued">
      <formula>NOT(ISERROR(SEARCH("Discontinued",L580)))</formula>
    </cfRule>
    <cfRule type="containsText" dxfId="5107" priority="11756" operator="containsText" text="Closeout">
      <formula>NOT(ISERROR(SEARCH("Closeout",L580)))</formula>
    </cfRule>
    <cfRule type="containsText" dxfId="5106" priority="11757" operator="containsText" text="COMING SOON">
      <formula>NOT(ISERROR(SEARCH("COMING SOON",L580)))</formula>
    </cfRule>
    <cfRule type="containsText" dxfId="5105" priority="11758" operator="containsText" text="ACTIVE">
      <formula>NOT(ISERROR(SEARCH("ACTIVE",L580)))</formula>
    </cfRule>
    <cfRule type="containsText" dxfId="5104" priority="11759" operator="containsText" text="Discontinued">
      <formula>NOT(ISERROR(SEARCH("Discontinued",L580)))</formula>
    </cfRule>
    <cfRule type="containsText" dxfId="5103" priority="11760" operator="containsText" text="Closeout">
      <formula>NOT(ISERROR(SEARCH("Closeout",L580)))</formula>
    </cfRule>
    <cfRule type="containsText" dxfId="5102" priority="11761" operator="containsText" text="COMING SOON">
      <formula>NOT(ISERROR(SEARCH("COMING SOON",L580)))</formula>
    </cfRule>
    <cfRule type="containsText" dxfId="5101" priority="11762" operator="containsText" text="ACTIVE">
      <formula>NOT(ISERROR(SEARCH("ACTIVE",L580)))</formula>
    </cfRule>
    <cfRule type="containsText" dxfId="5100" priority="11763" operator="containsText" text="Discontinued">
      <formula>NOT(ISERROR(SEARCH("Discontinued",L580)))</formula>
    </cfRule>
    <cfRule type="containsText" dxfId="5099" priority="11764" operator="containsText" text="Closeout">
      <formula>NOT(ISERROR(SEARCH("Closeout",L580)))</formula>
    </cfRule>
    <cfRule type="containsText" dxfId="5098" priority="11765" operator="containsText" text="COMING SOON">
      <formula>NOT(ISERROR(SEARCH("COMING SOON",L580)))</formula>
    </cfRule>
    <cfRule type="containsText" dxfId="5097" priority="11766" operator="containsText" text="ACTIVE">
      <formula>NOT(ISERROR(SEARCH("ACTIVE",L580)))</formula>
    </cfRule>
    <cfRule type="containsBlanks" dxfId="5096" priority="11767">
      <formula>LEN(TRIM(L580))=0</formula>
    </cfRule>
    <cfRule type="containsText" dxfId="5095" priority="11768" operator="containsText" text="Discontinued">
      <formula>NOT(ISERROR(SEARCH("Discontinued",L580)))</formula>
    </cfRule>
    <cfRule type="containsText" dxfId="5094" priority="11769" operator="containsText" text="Closeout">
      <formula>NOT(ISERROR(SEARCH("Closeout",L580)))</formula>
    </cfRule>
    <cfRule type="containsText" dxfId="5093" priority="11770" operator="containsText" text="COMING SOON">
      <formula>NOT(ISERROR(SEARCH("COMING SOON",L580)))</formula>
    </cfRule>
    <cfRule type="containsText" dxfId="5092" priority="11771" operator="containsText" text="ACTIVE">
      <formula>NOT(ISERROR(SEARCH("ACTIVE",L580)))</formula>
    </cfRule>
    <cfRule type="containsText" dxfId="5091" priority="11772" operator="containsText" text="Discontinued">
      <formula>NOT(ISERROR(SEARCH("Discontinued",L580)))</formula>
    </cfRule>
    <cfRule type="containsText" dxfId="5090" priority="11773" operator="containsText" text="Closeout">
      <formula>NOT(ISERROR(SEARCH("Closeout",L580)))</formula>
    </cfRule>
    <cfRule type="containsText" dxfId="5089" priority="11774" operator="containsText" text="COMING SOON">
      <formula>NOT(ISERROR(SEARCH("COMING SOON",L580)))</formula>
    </cfRule>
    <cfRule type="containsText" dxfId="5088" priority="11775" operator="containsText" text="ACTIVE">
      <formula>NOT(ISERROR(SEARCH("ACTIVE",L580)))</formula>
    </cfRule>
  </conditionalFormatting>
  <conditionalFormatting sqref="L580:L581">
    <cfRule type="containsText" dxfId="5087" priority="11649" operator="containsText" text="Discontinued">
      <formula>NOT(ISERROR(SEARCH("Discontinued",L580)))</formula>
    </cfRule>
    <cfRule type="containsText" dxfId="5086" priority="11650" operator="containsText" text="Closeout">
      <formula>NOT(ISERROR(SEARCH("Closeout",L580)))</formula>
    </cfRule>
    <cfRule type="containsText" dxfId="5085" priority="11661" operator="containsText" text="COMING SOON">
      <formula>NOT(ISERROR(SEARCH("COMING SOON",L580)))</formula>
    </cfRule>
    <cfRule type="containsText" dxfId="5084" priority="11662" operator="containsText" text="ACTIVE">
      <formula>NOT(ISERROR(SEARCH("ACTIVE",L580)))</formula>
    </cfRule>
  </conditionalFormatting>
  <conditionalFormatting sqref="L581">
    <cfRule type="containsText" dxfId="5083" priority="11596" operator="containsText" text="Discontinued">
      <formula>NOT(ISERROR(SEARCH("Discontinued",L581)))</formula>
    </cfRule>
    <cfRule type="containsText" dxfId="5082" priority="11597" operator="containsText" text="Closeout">
      <formula>NOT(ISERROR(SEARCH("Closeout",L581)))</formula>
    </cfRule>
    <cfRule type="containsBlanks" dxfId="5081" priority="11598">
      <formula>LEN(TRIM(L581))=0</formula>
    </cfRule>
    <cfRule type="containsText" dxfId="5080" priority="11599" operator="containsText" text="COMING SOON">
      <formula>NOT(ISERROR(SEARCH("COMING SOON",L581)))</formula>
    </cfRule>
    <cfRule type="containsText" dxfId="5079" priority="11600" operator="containsText" text="ACTIVE">
      <formula>NOT(ISERROR(SEARCH("ACTIVE",L581)))</formula>
    </cfRule>
    <cfRule type="cellIs" dxfId="5078" priority="11601" operator="equal">
      <formula>"Closeout"</formula>
    </cfRule>
    <cfRule type="cellIs" dxfId="5077" priority="11602" operator="equal">
      <formula>"Discontinued"</formula>
    </cfRule>
    <cfRule type="containsText" dxfId="5076" priority="11603" operator="containsText" text="Discontinued">
      <formula>NOT(ISERROR(SEARCH("Discontinued",L581)))</formula>
    </cfRule>
    <cfRule type="containsText" dxfId="5075" priority="11604" operator="containsText" text="Coming Soon">
      <formula>NOT(ISERROR(SEARCH("Coming Soon",L581)))</formula>
    </cfRule>
    <cfRule type="containsText" dxfId="5074" priority="11605" operator="containsText" text="Closeout">
      <formula>NOT(ISERROR(SEARCH("Closeout",L581)))</formula>
    </cfRule>
    <cfRule type="containsText" dxfId="5073" priority="11606" operator="containsText" text="Active">
      <formula>NOT(ISERROR(SEARCH("Active",L581)))</formula>
    </cfRule>
    <cfRule type="containsText" dxfId="5072" priority="11607" operator="containsText" text="Discontinued">
      <formula>NOT(ISERROR(SEARCH("Discontinued",L581)))</formula>
    </cfRule>
    <cfRule type="containsText" dxfId="5071" priority="11608" operator="containsText" text="Closeout">
      <formula>NOT(ISERROR(SEARCH("Closeout",L581)))</formula>
    </cfRule>
    <cfRule type="containsText" dxfId="5070" priority="11609" operator="containsText" text="COMING SOON">
      <formula>NOT(ISERROR(SEARCH("COMING SOON",L581)))</formula>
    </cfRule>
    <cfRule type="containsText" dxfId="5069" priority="11610" operator="containsText" text="ACTIVE">
      <formula>NOT(ISERROR(SEARCH("ACTIVE",L581)))</formula>
    </cfRule>
    <cfRule type="containsText" dxfId="5068" priority="11611" operator="containsText" text="Discontinued">
      <formula>NOT(ISERROR(SEARCH("Discontinued",L581)))</formula>
    </cfRule>
    <cfRule type="containsText" dxfId="5067" priority="11612" operator="containsText" text="Closeout">
      <formula>NOT(ISERROR(SEARCH("Closeout",L581)))</formula>
    </cfRule>
    <cfRule type="containsText" dxfId="5066" priority="11613" operator="containsText" text="COMING SOON">
      <formula>NOT(ISERROR(SEARCH("COMING SOON",L581)))</formula>
    </cfRule>
    <cfRule type="containsText" dxfId="5065" priority="11614" operator="containsText" text="ACTIVE">
      <formula>NOT(ISERROR(SEARCH("ACTIVE",L581)))</formula>
    </cfRule>
    <cfRule type="containsText" dxfId="5064" priority="11615" operator="containsText" text="Discontinued">
      <formula>NOT(ISERROR(SEARCH("Discontinued",L581)))</formula>
    </cfRule>
    <cfRule type="containsText" dxfId="5063" priority="11616" operator="containsText" text="Closeout">
      <formula>NOT(ISERROR(SEARCH("Closeout",L581)))</formula>
    </cfRule>
    <cfRule type="containsText" dxfId="5062" priority="11617" operator="containsText" text="COMING SOON">
      <formula>NOT(ISERROR(SEARCH("COMING SOON",L581)))</formula>
    </cfRule>
    <cfRule type="containsText" dxfId="5061" priority="11618" operator="containsText" text="ACTIVE">
      <formula>NOT(ISERROR(SEARCH("ACTIVE",L581)))</formula>
    </cfRule>
    <cfRule type="containsBlanks" dxfId="5060" priority="11619">
      <formula>LEN(TRIM(L581))=0</formula>
    </cfRule>
    <cfRule type="containsText" dxfId="5059" priority="11620" operator="containsText" text="Discontinued">
      <formula>NOT(ISERROR(SEARCH("Discontinued",L581)))</formula>
    </cfRule>
    <cfRule type="containsText" dxfId="5058" priority="11621" operator="containsText" text="Closeout">
      <formula>NOT(ISERROR(SEARCH("Closeout",L581)))</formula>
    </cfRule>
    <cfRule type="containsText" dxfId="5057" priority="11622" operator="containsText" text="COMING SOON">
      <formula>NOT(ISERROR(SEARCH("COMING SOON",L581)))</formula>
    </cfRule>
    <cfRule type="containsText" dxfId="5056" priority="11623" operator="containsText" text="ACTIVE">
      <formula>NOT(ISERROR(SEARCH("ACTIVE",L581)))</formula>
    </cfRule>
    <cfRule type="containsText" dxfId="5055" priority="11624" operator="containsText" text="Discontinued">
      <formula>NOT(ISERROR(SEARCH("Discontinued",L581)))</formula>
    </cfRule>
    <cfRule type="containsText" dxfId="5054" priority="11625" operator="containsText" text="Closeout">
      <formula>NOT(ISERROR(SEARCH("Closeout",L581)))</formula>
    </cfRule>
    <cfRule type="containsText" dxfId="5053" priority="11626" operator="containsText" text="COMING SOON">
      <formula>NOT(ISERROR(SEARCH("COMING SOON",L581)))</formula>
    </cfRule>
    <cfRule type="containsText" dxfId="5052" priority="11627" operator="containsText" text="ACTIVE">
      <formula>NOT(ISERROR(SEARCH("ACTIVE",L581)))</formula>
    </cfRule>
    <cfRule type="containsText" dxfId="5051" priority="11628" operator="containsText" text="Discontinued">
      <formula>NOT(ISERROR(SEARCH("Discontinued",L581)))</formula>
    </cfRule>
    <cfRule type="containsText" dxfId="5050" priority="11629" operator="containsText" text="Closeout">
      <formula>NOT(ISERROR(SEARCH("Closeout",L581)))</formula>
    </cfRule>
    <cfRule type="containsText" dxfId="5049" priority="11630" operator="containsText" text="COMING SOON">
      <formula>NOT(ISERROR(SEARCH("COMING SOON",L581)))</formula>
    </cfRule>
    <cfRule type="containsText" dxfId="5048" priority="11631" operator="containsText" text="ACTIVE">
      <formula>NOT(ISERROR(SEARCH("ACTIVE",L581)))</formula>
    </cfRule>
    <cfRule type="containsText" dxfId="5047" priority="11632" operator="containsText" text="Discontinued">
      <formula>NOT(ISERROR(SEARCH("Discontinued",L581)))</formula>
    </cfRule>
    <cfRule type="containsText" dxfId="5046" priority="11633" operator="containsText" text="Closeout">
      <formula>NOT(ISERROR(SEARCH("Closeout",L581)))</formula>
    </cfRule>
    <cfRule type="containsText" dxfId="5045" priority="11634" operator="containsText" text="COMING SOON">
      <formula>NOT(ISERROR(SEARCH("COMING SOON",L581)))</formula>
    </cfRule>
    <cfRule type="containsText" dxfId="5044" priority="11635" operator="containsText" text="ACTIVE">
      <formula>NOT(ISERROR(SEARCH("ACTIVE",L581)))</formula>
    </cfRule>
  </conditionalFormatting>
  <conditionalFormatting sqref="L581:L588">
    <cfRule type="containsText" dxfId="5043" priority="11501" operator="containsText" text="Discontinued">
      <formula>NOT(ISERROR(SEARCH("Discontinued",L581)))</formula>
    </cfRule>
    <cfRule type="containsText" dxfId="5042" priority="11502" operator="containsText" text="Closeout">
      <formula>NOT(ISERROR(SEARCH("Closeout",L581)))</formula>
    </cfRule>
    <cfRule type="containsText" dxfId="5041" priority="11503" operator="containsText" text="COMING SOON">
      <formula>NOT(ISERROR(SEARCH("COMING SOON",L581)))</formula>
    </cfRule>
    <cfRule type="containsText" dxfId="5040" priority="11504" operator="containsText" text="ACTIVE">
      <formula>NOT(ISERROR(SEARCH("ACTIVE",L581)))</formula>
    </cfRule>
  </conditionalFormatting>
  <conditionalFormatting sqref="L582:L588">
    <cfRule type="containsText" dxfId="5039" priority="11457" operator="containsText" text="Discontinued">
      <formula>NOT(ISERROR(SEARCH("Discontinued",L582)))</formula>
    </cfRule>
    <cfRule type="containsText" dxfId="5038" priority="11458" operator="containsText" text="Closeout">
      <formula>NOT(ISERROR(SEARCH("Closeout",L582)))</formula>
    </cfRule>
    <cfRule type="containsText" dxfId="5037" priority="11459" operator="containsText" text="COMING SOON">
      <formula>NOT(ISERROR(SEARCH("COMING SOON",L582)))</formula>
    </cfRule>
    <cfRule type="containsText" dxfId="5036" priority="11460" operator="containsText" text="ACTIVE">
      <formula>NOT(ISERROR(SEARCH("ACTIVE",L582)))</formula>
    </cfRule>
    <cfRule type="containsText" dxfId="5035" priority="11461" operator="containsText" text="Discontinued">
      <formula>NOT(ISERROR(SEARCH("Discontinued",L582)))</formula>
    </cfRule>
    <cfRule type="containsText" dxfId="5034" priority="11462" operator="containsText" text="Closeout">
      <formula>NOT(ISERROR(SEARCH("Closeout",L582)))</formula>
    </cfRule>
    <cfRule type="containsText" dxfId="5033" priority="11463" operator="containsText" text="COMING SOON">
      <formula>NOT(ISERROR(SEARCH("COMING SOON",L582)))</formula>
    </cfRule>
    <cfRule type="containsText" dxfId="5032" priority="11464" operator="containsText" text="ACTIVE">
      <formula>NOT(ISERROR(SEARCH("ACTIVE",L582)))</formula>
    </cfRule>
    <cfRule type="containsText" dxfId="5031" priority="11465" operator="containsText" text="Discontinued">
      <formula>NOT(ISERROR(SEARCH("Discontinued",L582)))</formula>
    </cfRule>
    <cfRule type="containsText" dxfId="5030" priority="11466" operator="containsText" text="Closeout">
      <formula>NOT(ISERROR(SEARCH("Closeout",L582)))</formula>
    </cfRule>
    <cfRule type="containsBlanks" dxfId="5029" priority="11467">
      <formula>LEN(TRIM(L582))=0</formula>
    </cfRule>
    <cfRule type="containsText" dxfId="5028" priority="11468" operator="containsText" text="COMING SOON">
      <formula>NOT(ISERROR(SEARCH("COMING SOON",L582)))</formula>
    </cfRule>
    <cfRule type="containsText" dxfId="5027" priority="11469" operator="containsText" text="ACTIVE">
      <formula>NOT(ISERROR(SEARCH("ACTIVE",L582)))</formula>
    </cfRule>
    <cfRule type="cellIs" dxfId="5026" priority="11470" operator="equal">
      <formula>"Closeout"</formula>
    </cfRule>
    <cfRule type="cellIs" dxfId="5025" priority="11471" operator="equal">
      <formula>"Discontinued"</formula>
    </cfRule>
    <cfRule type="containsText" dxfId="5024" priority="11472" operator="containsText" text="Discontinued">
      <formula>NOT(ISERROR(SEARCH("Discontinued",L582)))</formula>
    </cfRule>
    <cfRule type="containsText" dxfId="5023" priority="11473" operator="containsText" text="Coming Soon">
      <formula>NOT(ISERROR(SEARCH("Coming Soon",L582)))</formula>
    </cfRule>
    <cfRule type="containsText" dxfId="5022" priority="11474" operator="containsText" text="Closeout">
      <formula>NOT(ISERROR(SEARCH("Closeout",L582)))</formula>
    </cfRule>
    <cfRule type="containsText" dxfId="5021" priority="11475" operator="containsText" text="Active">
      <formula>NOT(ISERROR(SEARCH("Active",L582)))</formula>
    </cfRule>
    <cfRule type="containsText" dxfId="5020" priority="11476" operator="containsText" text="Discontinued">
      <formula>NOT(ISERROR(SEARCH("Discontinued",L582)))</formula>
    </cfRule>
    <cfRule type="containsText" dxfId="5019" priority="11477" operator="containsText" text="Closeout">
      <formula>NOT(ISERROR(SEARCH("Closeout",L582)))</formula>
    </cfRule>
    <cfRule type="containsText" dxfId="5018" priority="11478" operator="containsText" text="COMING SOON">
      <formula>NOT(ISERROR(SEARCH("COMING SOON",L582)))</formula>
    </cfRule>
    <cfRule type="containsText" dxfId="5017" priority="11479" operator="containsText" text="ACTIVE">
      <formula>NOT(ISERROR(SEARCH("ACTIVE",L582)))</formula>
    </cfRule>
    <cfRule type="containsText" dxfId="5016" priority="11480" operator="containsText" text="Discontinued">
      <formula>NOT(ISERROR(SEARCH("Discontinued",L582)))</formula>
    </cfRule>
    <cfRule type="containsText" dxfId="5015" priority="11481" operator="containsText" text="Closeout">
      <formula>NOT(ISERROR(SEARCH("Closeout",L582)))</formula>
    </cfRule>
    <cfRule type="containsText" dxfId="5014" priority="11482" operator="containsText" text="COMING SOON">
      <formula>NOT(ISERROR(SEARCH("COMING SOON",L582)))</formula>
    </cfRule>
    <cfRule type="containsText" dxfId="5013" priority="11483" operator="containsText" text="ACTIVE">
      <formula>NOT(ISERROR(SEARCH("ACTIVE",L582)))</formula>
    </cfRule>
    <cfRule type="containsText" dxfId="5012" priority="11484" operator="containsText" text="Discontinued">
      <formula>NOT(ISERROR(SEARCH("Discontinued",L582)))</formula>
    </cfRule>
    <cfRule type="containsText" dxfId="5011" priority="11485" operator="containsText" text="Closeout">
      <formula>NOT(ISERROR(SEARCH("Closeout",L582)))</formula>
    </cfRule>
    <cfRule type="containsText" dxfId="5010" priority="11486" operator="containsText" text="COMING SOON">
      <formula>NOT(ISERROR(SEARCH("COMING SOON",L582)))</formula>
    </cfRule>
    <cfRule type="containsText" dxfId="5009" priority="11487" operator="containsText" text="ACTIVE">
      <formula>NOT(ISERROR(SEARCH("ACTIVE",L582)))</formula>
    </cfRule>
    <cfRule type="containsBlanks" dxfId="5008" priority="11488">
      <formula>LEN(TRIM(L582))=0</formula>
    </cfRule>
    <cfRule type="containsText" dxfId="5007" priority="11489" operator="containsText" text="Discontinued">
      <formula>NOT(ISERROR(SEARCH("Discontinued",L582)))</formula>
    </cfRule>
    <cfRule type="containsText" dxfId="5006" priority="11490" operator="containsText" text="Closeout">
      <formula>NOT(ISERROR(SEARCH("Closeout",L582)))</formula>
    </cfRule>
    <cfRule type="containsText" dxfId="5005" priority="11491" operator="containsText" text="COMING SOON">
      <formula>NOT(ISERROR(SEARCH("COMING SOON",L582)))</formula>
    </cfRule>
    <cfRule type="containsText" dxfId="5004" priority="11492" operator="containsText" text="ACTIVE">
      <formula>NOT(ISERROR(SEARCH("ACTIVE",L582)))</formula>
    </cfRule>
    <cfRule type="containsText" dxfId="5003" priority="11493" operator="containsText" text="Discontinued">
      <formula>NOT(ISERROR(SEARCH("Discontinued",L582)))</formula>
    </cfRule>
    <cfRule type="containsText" dxfId="5002" priority="11494" operator="containsText" text="Closeout">
      <formula>NOT(ISERROR(SEARCH("Closeout",L582)))</formula>
    </cfRule>
    <cfRule type="containsText" dxfId="5001" priority="11495" operator="containsText" text="COMING SOON">
      <formula>NOT(ISERROR(SEARCH("COMING SOON",L582)))</formula>
    </cfRule>
    <cfRule type="containsText" dxfId="5000" priority="11496" operator="containsText" text="ACTIVE">
      <formula>NOT(ISERROR(SEARCH("ACTIVE",L582)))</formula>
    </cfRule>
    <cfRule type="containsText" dxfId="4999" priority="11497" operator="containsText" text="Discontinued">
      <formula>NOT(ISERROR(SEARCH("Discontinued",L582)))</formula>
    </cfRule>
    <cfRule type="containsText" dxfId="4998" priority="11498" operator="containsText" text="Closeout">
      <formula>NOT(ISERROR(SEARCH("Closeout",L582)))</formula>
    </cfRule>
    <cfRule type="containsText" dxfId="4997" priority="11499" operator="containsText" text="COMING SOON">
      <formula>NOT(ISERROR(SEARCH("COMING SOON",L582)))</formula>
    </cfRule>
    <cfRule type="containsText" dxfId="4996" priority="11500" operator="containsText" text="ACTIVE">
      <formula>NOT(ISERROR(SEARCH("ACTIVE",L582)))</formula>
    </cfRule>
    <cfRule type="containsBlanks" dxfId="4995" priority="11509">
      <formula>LEN(TRIM(L582))=0</formula>
    </cfRule>
  </conditionalFormatting>
  <conditionalFormatting sqref="L582:L591">
    <cfRule type="containsText" dxfId="4994" priority="11411" operator="containsText" text="Discontinued">
      <formula>NOT(ISERROR(SEARCH("Discontinued",L582)))</formula>
    </cfRule>
    <cfRule type="containsText" dxfId="4993" priority="11412" operator="containsText" text="Closeout">
      <formula>NOT(ISERROR(SEARCH("Closeout",L582)))</formula>
    </cfRule>
    <cfRule type="containsText" dxfId="4992" priority="11413" operator="containsText" text="COMING SOON">
      <formula>NOT(ISERROR(SEARCH("COMING SOON",L582)))</formula>
    </cfRule>
    <cfRule type="containsText" dxfId="4991" priority="11414" operator="containsText" text="ACTIVE">
      <formula>NOT(ISERROR(SEARCH("ACTIVE",L582)))</formula>
    </cfRule>
  </conditionalFormatting>
  <conditionalFormatting sqref="L589:L591">
    <cfRule type="containsText" dxfId="4990" priority="11359" operator="containsText" text="Discontinued">
      <formula>NOT(ISERROR(SEARCH("Discontinued",L589)))</formula>
    </cfRule>
    <cfRule type="containsText" dxfId="4989" priority="11360" operator="containsText" text="Closeout">
      <formula>NOT(ISERROR(SEARCH("Closeout",L589)))</formula>
    </cfRule>
    <cfRule type="containsText" dxfId="4988" priority="11361" operator="containsText" text="COMING SOON">
      <formula>NOT(ISERROR(SEARCH("COMING SOON",L589)))</formula>
    </cfRule>
    <cfRule type="containsText" dxfId="4987" priority="11362" operator="containsText" text="ACTIVE">
      <formula>NOT(ISERROR(SEARCH("ACTIVE",L589)))</formula>
    </cfRule>
    <cfRule type="containsText" dxfId="4986" priority="11363" operator="containsText" text="Discontinued">
      <formula>NOT(ISERROR(SEARCH("Discontinued",L589)))</formula>
    </cfRule>
    <cfRule type="containsText" dxfId="4985" priority="11364" operator="containsText" text="Closeout">
      <formula>NOT(ISERROR(SEARCH("Closeout",L589)))</formula>
    </cfRule>
    <cfRule type="containsText" dxfId="4984" priority="11365" operator="containsText" text="COMING SOON">
      <formula>NOT(ISERROR(SEARCH("COMING SOON",L589)))</formula>
    </cfRule>
    <cfRule type="containsText" dxfId="4983" priority="11366" operator="containsText" text="ACTIVE">
      <formula>NOT(ISERROR(SEARCH("ACTIVE",L589)))</formula>
    </cfRule>
    <cfRule type="containsText" dxfId="4982" priority="11367" operator="containsText" text="Discontinued">
      <formula>NOT(ISERROR(SEARCH("Discontinued",L589)))</formula>
    </cfRule>
    <cfRule type="containsText" dxfId="4981" priority="11368" operator="containsText" text="Closeout">
      <formula>NOT(ISERROR(SEARCH("Closeout",L589)))</formula>
    </cfRule>
    <cfRule type="containsText" dxfId="4980" priority="11369" operator="containsText" text="COMING SOON">
      <formula>NOT(ISERROR(SEARCH("COMING SOON",L589)))</formula>
    </cfRule>
    <cfRule type="containsText" dxfId="4979" priority="11370" operator="containsText" text="ACTIVE">
      <formula>NOT(ISERROR(SEARCH("ACTIVE",L589)))</formula>
    </cfRule>
    <cfRule type="containsText" dxfId="4978" priority="11371" operator="containsText" text="Discontinued">
      <formula>NOT(ISERROR(SEARCH("Discontinued",L589)))</formula>
    </cfRule>
    <cfRule type="containsText" dxfId="4977" priority="11372" operator="containsText" text="Closeout">
      <formula>NOT(ISERROR(SEARCH("Closeout",L589)))</formula>
    </cfRule>
    <cfRule type="containsBlanks" dxfId="4976" priority="11373">
      <formula>LEN(TRIM(L589))=0</formula>
    </cfRule>
    <cfRule type="containsText" dxfId="4975" priority="11374" operator="containsText" text="COMING SOON">
      <formula>NOT(ISERROR(SEARCH("COMING SOON",L589)))</formula>
    </cfRule>
    <cfRule type="containsText" dxfId="4974" priority="11375" operator="containsText" text="ACTIVE">
      <formula>NOT(ISERROR(SEARCH("ACTIVE",L589)))</formula>
    </cfRule>
    <cfRule type="cellIs" dxfId="4973" priority="11376" operator="equal">
      <formula>"Closeout"</formula>
    </cfRule>
    <cfRule type="cellIs" dxfId="4972" priority="11377" operator="equal">
      <formula>"Discontinued"</formula>
    </cfRule>
    <cfRule type="containsText" dxfId="4971" priority="11378" operator="containsText" text="Discontinued">
      <formula>NOT(ISERROR(SEARCH("Discontinued",L589)))</formula>
    </cfRule>
    <cfRule type="containsText" dxfId="4970" priority="11379" operator="containsText" text="Coming Soon">
      <formula>NOT(ISERROR(SEARCH("Coming Soon",L589)))</formula>
    </cfRule>
    <cfRule type="containsText" dxfId="4969" priority="11380" operator="containsText" text="Closeout">
      <formula>NOT(ISERROR(SEARCH("Closeout",L589)))</formula>
    </cfRule>
    <cfRule type="containsText" dxfId="4968" priority="11381" operator="containsText" text="Active">
      <formula>NOT(ISERROR(SEARCH("Active",L589)))</formula>
    </cfRule>
    <cfRule type="containsText" dxfId="4967" priority="11382" operator="containsText" text="Discontinued">
      <formula>NOT(ISERROR(SEARCH("Discontinued",L589)))</formula>
    </cfRule>
    <cfRule type="containsText" dxfId="4966" priority="11383" operator="containsText" text="Closeout">
      <formula>NOT(ISERROR(SEARCH("Closeout",L589)))</formula>
    </cfRule>
    <cfRule type="containsText" dxfId="4965" priority="11384" operator="containsText" text="COMING SOON">
      <formula>NOT(ISERROR(SEARCH("COMING SOON",L589)))</formula>
    </cfRule>
    <cfRule type="containsText" dxfId="4964" priority="11385" operator="containsText" text="ACTIVE">
      <formula>NOT(ISERROR(SEARCH("ACTIVE",L589)))</formula>
    </cfRule>
    <cfRule type="containsText" dxfId="4963" priority="11386" operator="containsText" text="Discontinued">
      <formula>NOT(ISERROR(SEARCH("Discontinued",L589)))</formula>
    </cfRule>
    <cfRule type="containsText" dxfId="4962" priority="11387" operator="containsText" text="Closeout">
      <formula>NOT(ISERROR(SEARCH("Closeout",L589)))</formula>
    </cfRule>
    <cfRule type="containsText" dxfId="4961" priority="11388" operator="containsText" text="COMING SOON">
      <formula>NOT(ISERROR(SEARCH("COMING SOON",L589)))</formula>
    </cfRule>
    <cfRule type="containsText" dxfId="4960" priority="11389" operator="containsText" text="ACTIVE">
      <formula>NOT(ISERROR(SEARCH("ACTIVE",L589)))</formula>
    </cfRule>
    <cfRule type="containsText" dxfId="4959" priority="11390" operator="containsText" text="Discontinued">
      <formula>NOT(ISERROR(SEARCH("Discontinued",L589)))</formula>
    </cfRule>
    <cfRule type="containsText" dxfId="4958" priority="11391" operator="containsText" text="Closeout">
      <formula>NOT(ISERROR(SEARCH("Closeout",L589)))</formula>
    </cfRule>
    <cfRule type="containsText" dxfId="4957" priority="11392" operator="containsText" text="COMING SOON">
      <formula>NOT(ISERROR(SEARCH("COMING SOON",L589)))</formula>
    </cfRule>
    <cfRule type="containsText" dxfId="4956" priority="11393" operator="containsText" text="ACTIVE">
      <formula>NOT(ISERROR(SEARCH("ACTIVE",L589)))</formula>
    </cfRule>
    <cfRule type="containsBlanks" dxfId="4955" priority="11394">
      <formula>LEN(TRIM(L589))=0</formula>
    </cfRule>
    <cfRule type="containsText" dxfId="4954" priority="11395" operator="containsText" text="Discontinued">
      <formula>NOT(ISERROR(SEARCH("Discontinued",L589)))</formula>
    </cfRule>
    <cfRule type="containsText" dxfId="4953" priority="11396" operator="containsText" text="Closeout">
      <formula>NOT(ISERROR(SEARCH("Closeout",L589)))</formula>
    </cfRule>
    <cfRule type="containsText" dxfId="4952" priority="11397" operator="containsText" text="COMING SOON">
      <formula>NOT(ISERROR(SEARCH("COMING SOON",L589)))</formula>
    </cfRule>
    <cfRule type="containsText" dxfId="4951" priority="11398" operator="containsText" text="ACTIVE">
      <formula>NOT(ISERROR(SEARCH("ACTIVE",L589)))</formula>
    </cfRule>
    <cfRule type="containsText" dxfId="4950" priority="11399" operator="containsText" text="Discontinued">
      <formula>NOT(ISERROR(SEARCH("Discontinued",L589)))</formula>
    </cfRule>
    <cfRule type="containsText" dxfId="4949" priority="11400" operator="containsText" text="Closeout">
      <formula>NOT(ISERROR(SEARCH("Closeout",L589)))</formula>
    </cfRule>
    <cfRule type="containsText" dxfId="4948" priority="11401" operator="containsText" text="COMING SOON">
      <formula>NOT(ISERROR(SEARCH("COMING SOON",L589)))</formula>
    </cfRule>
    <cfRule type="containsText" dxfId="4947" priority="11402" operator="containsText" text="ACTIVE">
      <formula>NOT(ISERROR(SEARCH("ACTIVE",L589)))</formula>
    </cfRule>
    <cfRule type="containsText" dxfId="4946" priority="11403" operator="containsText" text="Discontinued">
      <formula>NOT(ISERROR(SEARCH("Discontinued",L589)))</formula>
    </cfRule>
    <cfRule type="containsText" dxfId="4945" priority="11404" operator="containsText" text="Closeout">
      <formula>NOT(ISERROR(SEARCH("Closeout",L589)))</formula>
    </cfRule>
    <cfRule type="containsText" dxfId="4944" priority="11405" operator="containsText" text="COMING SOON">
      <formula>NOT(ISERROR(SEARCH("COMING SOON",L589)))</formula>
    </cfRule>
    <cfRule type="containsText" dxfId="4943" priority="11406" operator="containsText" text="ACTIVE">
      <formula>NOT(ISERROR(SEARCH("ACTIVE",L589)))</formula>
    </cfRule>
    <cfRule type="containsText" dxfId="4942" priority="11407" operator="containsText" text="Discontinued">
      <formula>NOT(ISERROR(SEARCH("Discontinued",L589)))</formula>
    </cfRule>
    <cfRule type="containsText" dxfId="4941" priority="11408" operator="containsText" text="Closeout">
      <formula>NOT(ISERROR(SEARCH("Closeout",L589)))</formula>
    </cfRule>
    <cfRule type="containsText" dxfId="4940" priority="11409" operator="containsText" text="COMING SOON">
      <formula>NOT(ISERROR(SEARCH("COMING SOON",L589)))</formula>
    </cfRule>
    <cfRule type="containsText" dxfId="4939" priority="11410" operator="containsText" text="ACTIVE">
      <formula>NOT(ISERROR(SEARCH("ACTIVE",L589)))</formula>
    </cfRule>
    <cfRule type="containsBlanks" dxfId="4938" priority="11415">
      <formula>LEN(TRIM(L589))=0</formula>
    </cfRule>
  </conditionalFormatting>
  <conditionalFormatting sqref="L590:L592">
    <cfRule type="containsText" dxfId="4937" priority="11298" operator="containsText" text="Discontinued">
      <formula>NOT(ISERROR(SEARCH("Discontinued",L590)))</formula>
    </cfRule>
    <cfRule type="containsText" dxfId="4936" priority="11299" operator="containsText" text="Closeout">
      <formula>NOT(ISERROR(SEARCH("Closeout",L590)))</formula>
    </cfRule>
    <cfRule type="containsText" dxfId="4935" priority="11300" operator="containsText" text="COMING SOON">
      <formula>NOT(ISERROR(SEARCH("COMING SOON",L590)))</formula>
    </cfRule>
    <cfRule type="containsText" dxfId="4934" priority="11301" operator="containsText" text="ACTIVE">
      <formula>NOT(ISERROR(SEARCH("ACTIVE",L590)))</formula>
    </cfRule>
  </conditionalFormatting>
  <conditionalFormatting sqref="L592">
    <cfRule type="containsText" dxfId="4933" priority="11246" operator="containsText" text="Discontinued">
      <formula>NOT(ISERROR(SEARCH("Discontinued",L592)))</formula>
    </cfRule>
    <cfRule type="containsText" dxfId="4932" priority="11247" operator="containsText" text="Closeout">
      <formula>NOT(ISERROR(SEARCH("Closeout",L592)))</formula>
    </cfRule>
    <cfRule type="containsText" dxfId="4931" priority="11248" operator="containsText" text="COMING SOON">
      <formula>NOT(ISERROR(SEARCH("COMING SOON",L592)))</formula>
    </cfRule>
    <cfRule type="containsText" dxfId="4930" priority="11249" operator="containsText" text="ACTIVE">
      <formula>NOT(ISERROR(SEARCH("ACTIVE",L592)))</formula>
    </cfRule>
    <cfRule type="containsText" dxfId="4929" priority="11250" operator="containsText" text="Discontinued">
      <formula>NOT(ISERROR(SEARCH("Discontinued",L592)))</formula>
    </cfRule>
    <cfRule type="containsText" dxfId="4928" priority="11251" operator="containsText" text="Closeout">
      <formula>NOT(ISERROR(SEARCH("Closeout",L592)))</formula>
    </cfRule>
    <cfRule type="containsText" dxfId="4927" priority="11252" operator="containsText" text="COMING SOON">
      <formula>NOT(ISERROR(SEARCH("COMING SOON",L592)))</formula>
    </cfRule>
    <cfRule type="containsText" dxfId="4926" priority="11253" operator="containsText" text="ACTIVE">
      <formula>NOT(ISERROR(SEARCH("ACTIVE",L592)))</formula>
    </cfRule>
    <cfRule type="containsText" dxfId="4925" priority="11254" operator="containsText" text="Discontinued">
      <formula>NOT(ISERROR(SEARCH("Discontinued",L592)))</formula>
    </cfRule>
    <cfRule type="containsText" dxfId="4924" priority="11255" operator="containsText" text="Closeout">
      <formula>NOT(ISERROR(SEARCH("Closeout",L592)))</formula>
    </cfRule>
    <cfRule type="containsText" dxfId="4923" priority="11256" operator="containsText" text="COMING SOON">
      <formula>NOT(ISERROR(SEARCH("COMING SOON",L592)))</formula>
    </cfRule>
    <cfRule type="containsText" dxfId="4922" priority="11257" operator="containsText" text="ACTIVE">
      <formula>NOT(ISERROR(SEARCH("ACTIVE",L592)))</formula>
    </cfRule>
    <cfRule type="containsText" dxfId="4921" priority="11258" operator="containsText" text="Discontinued">
      <formula>NOT(ISERROR(SEARCH("Discontinued",L592)))</formula>
    </cfRule>
    <cfRule type="containsText" dxfId="4920" priority="11259" operator="containsText" text="Closeout">
      <formula>NOT(ISERROR(SEARCH("Closeout",L592)))</formula>
    </cfRule>
    <cfRule type="containsBlanks" dxfId="4919" priority="11260">
      <formula>LEN(TRIM(L592))=0</formula>
    </cfRule>
    <cfRule type="containsText" dxfId="4918" priority="11261" operator="containsText" text="COMING SOON">
      <formula>NOT(ISERROR(SEARCH("COMING SOON",L592)))</formula>
    </cfRule>
    <cfRule type="containsText" dxfId="4917" priority="11262" operator="containsText" text="ACTIVE">
      <formula>NOT(ISERROR(SEARCH("ACTIVE",L592)))</formula>
    </cfRule>
    <cfRule type="cellIs" dxfId="4916" priority="11263" operator="equal">
      <formula>"Closeout"</formula>
    </cfRule>
    <cfRule type="cellIs" dxfId="4915" priority="11264" operator="equal">
      <formula>"Discontinued"</formula>
    </cfRule>
    <cfRule type="containsText" dxfId="4914" priority="11265" operator="containsText" text="Discontinued">
      <formula>NOT(ISERROR(SEARCH("Discontinued",L592)))</formula>
    </cfRule>
    <cfRule type="containsText" dxfId="4913" priority="11266" operator="containsText" text="Coming Soon">
      <formula>NOT(ISERROR(SEARCH("Coming Soon",L592)))</formula>
    </cfRule>
    <cfRule type="containsText" dxfId="4912" priority="11267" operator="containsText" text="Closeout">
      <formula>NOT(ISERROR(SEARCH("Closeout",L592)))</formula>
    </cfRule>
    <cfRule type="containsText" dxfId="4911" priority="11268" operator="containsText" text="Active">
      <formula>NOT(ISERROR(SEARCH("Active",L592)))</formula>
    </cfRule>
    <cfRule type="containsText" dxfId="4910" priority="11269" operator="containsText" text="Discontinued">
      <formula>NOT(ISERROR(SEARCH("Discontinued",L592)))</formula>
    </cfRule>
    <cfRule type="containsText" dxfId="4909" priority="11270" operator="containsText" text="Closeout">
      <formula>NOT(ISERROR(SEARCH("Closeout",L592)))</formula>
    </cfRule>
    <cfRule type="containsText" dxfId="4908" priority="11271" operator="containsText" text="COMING SOON">
      <formula>NOT(ISERROR(SEARCH("COMING SOON",L592)))</formula>
    </cfRule>
    <cfRule type="containsText" dxfId="4907" priority="11272" operator="containsText" text="ACTIVE">
      <formula>NOT(ISERROR(SEARCH("ACTIVE",L592)))</formula>
    </cfRule>
    <cfRule type="containsText" dxfId="4906" priority="11273" operator="containsText" text="Discontinued">
      <formula>NOT(ISERROR(SEARCH("Discontinued",L592)))</formula>
    </cfRule>
    <cfRule type="containsText" dxfId="4905" priority="11274" operator="containsText" text="Closeout">
      <formula>NOT(ISERROR(SEARCH("Closeout",L592)))</formula>
    </cfRule>
    <cfRule type="containsText" dxfId="4904" priority="11275" operator="containsText" text="COMING SOON">
      <formula>NOT(ISERROR(SEARCH("COMING SOON",L592)))</formula>
    </cfRule>
    <cfRule type="containsText" dxfId="4903" priority="11276" operator="containsText" text="ACTIVE">
      <formula>NOT(ISERROR(SEARCH("ACTIVE",L592)))</formula>
    </cfRule>
    <cfRule type="containsText" dxfId="4902" priority="11277" operator="containsText" text="Discontinued">
      <formula>NOT(ISERROR(SEARCH("Discontinued",L592)))</formula>
    </cfRule>
    <cfRule type="containsText" dxfId="4901" priority="11278" operator="containsText" text="Closeout">
      <formula>NOT(ISERROR(SEARCH("Closeout",L592)))</formula>
    </cfRule>
    <cfRule type="containsText" dxfId="4900" priority="11279" operator="containsText" text="COMING SOON">
      <formula>NOT(ISERROR(SEARCH("COMING SOON",L592)))</formula>
    </cfRule>
    <cfRule type="containsText" dxfId="4899" priority="11280" operator="containsText" text="ACTIVE">
      <formula>NOT(ISERROR(SEARCH("ACTIVE",L592)))</formula>
    </cfRule>
    <cfRule type="containsBlanks" dxfId="4898" priority="11281">
      <formula>LEN(TRIM(L592))=0</formula>
    </cfRule>
    <cfRule type="containsText" dxfId="4897" priority="11282" operator="containsText" text="Discontinued">
      <formula>NOT(ISERROR(SEARCH("Discontinued",L592)))</formula>
    </cfRule>
    <cfRule type="containsText" dxfId="4896" priority="11283" operator="containsText" text="Closeout">
      <formula>NOT(ISERROR(SEARCH("Closeout",L592)))</formula>
    </cfRule>
    <cfRule type="containsText" dxfId="4895" priority="11284" operator="containsText" text="COMING SOON">
      <formula>NOT(ISERROR(SEARCH("COMING SOON",L592)))</formula>
    </cfRule>
    <cfRule type="containsText" dxfId="4894" priority="11285" operator="containsText" text="ACTIVE">
      <formula>NOT(ISERROR(SEARCH("ACTIVE",L592)))</formula>
    </cfRule>
    <cfRule type="containsText" dxfId="4893" priority="11286" operator="containsText" text="Discontinued">
      <formula>NOT(ISERROR(SEARCH("Discontinued",L592)))</formula>
    </cfRule>
    <cfRule type="containsText" dxfId="4892" priority="11287" operator="containsText" text="Closeout">
      <formula>NOT(ISERROR(SEARCH("Closeout",L592)))</formula>
    </cfRule>
    <cfRule type="containsText" dxfId="4891" priority="11288" operator="containsText" text="COMING SOON">
      <formula>NOT(ISERROR(SEARCH("COMING SOON",L592)))</formula>
    </cfRule>
    <cfRule type="containsText" dxfId="4890" priority="11289" operator="containsText" text="ACTIVE">
      <formula>NOT(ISERROR(SEARCH("ACTIVE",L592)))</formula>
    </cfRule>
    <cfRule type="containsText" dxfId="4889" priority="11290" operator="containsText" text="Discontinued">
      <formula>NOT(ISERROR(SEARCH("Discontinued",L592)))</formula>
    </cfRule>
    <cfRule type="containsText" dxfId="4888" priority="11291" operator="containsText" text="Closeout">
      <formula>NOT(ISERROR(SEARCH("Closeout",L592)))</formula>
    </cfRule>
    <cfRule type="containsText" dxfId="4887" priority="11292" operator="containsText" text="COMING SOON">
      <formula>NOT(ISERROR(SEARCH("COMING SOON",L592)))</formula>
    </cfRule>
    <cfRule type="containsText" dxfId="4886" priority="11293" operator="containsText" text="ACTIVE">
      <formula>NOT(ISERROR(SEARCH("ACTIVE",L592)))</formula>
    </cfRule>
    <cfRule type="containsText" dxfId="4885" priority="11294" operator="containsText" text="Discontinued">
      <formula>NOT(ISERROR(SEARCH("Discontinued",L592)))</formula>
    </cfRule>
    <cfRule type="containsText" dxfId="4884" priority="11295" operator="containsText" text="Closeout">
      <formula>NOT(ISERROR(SEARCH("Closeout",L592)))</formula>
    </cfRule>
    <cfRule type="containsText" dxfId="4883" priority="11296" operator="containsText" text="COMING SOON">
      <formula>NOT(ISERROR(SEARCH("COMING SOON",L592)))</formula>
    </cfRule>
    <cfRule type="containsText" dxfId="4882" priority="11297" operator="containsText" text="ACTIVE">
      <formula>NOT(ISERROR(SEARCH("ACTIVE",L592)))</formula>
    </cfRule>
    <cfRule type="containsBlanks" dxfId="4881" priority="11302">
      <formula>LEN(TRIM(L592))=0</formula>
    </cfRule>
  </conditionalFormatting>
  <conditionalFormatting sqref="L592:L593">
    <cfRule type="containsText" dxfId="4880" priority="11217" operator="containsText" text="Discontinued">
      <formula>NOT(ISERROR(SEARCH("Discontinued",L592)))</formula>
    </cfRule>
    <cfRule type="containsText" dxfId="4879" priority="11218" operator="containsText" text="Closeout">
      <formula>NOT(ISERROR(SEARCH("Closeout",L592)))</formula>
    </cfRule>
    <cfRule type="containsText" dxfId="4878" priority="11219" operator="containsText" text="COMING SOON">
      <formula>NOT(ISERROR(SEARCH("COMING SOON",L592)))</formula>
    </cfRule>
    <cfRule type="containsText" dxfId="4877" priority="11220" operator="containsText" text="ACTIVE">
      <formula>NOT(ISERROR(SEARCH("ACTIVE",L592)))</formula>
    </cfRule>
  </conditionalFormatting>
  <conditionalFormatting sqref="L593">
    <cfRule type="containsText" dxfId="4876" priority="11165" operator="containsText" text="Discontinued">
      <formula>NOT(ISERROR(SEARCH("Discontinued",L593)))</formula>
    </cfRule>
    <cfRule type="containsText" dxfId="4875" priority="11166" operator="containsText" text="Closeout">
      <formula>NOT(ISERROR(SEARCH("Closeout",L593)))</formula>
    </cfRule>
    <cfRule type="containsText" dxfId="4874" priority="11167" operator="containsText" text="COMING SOON">
      <formula>NOT(ISERROR(SEARCH("COMING SOON",L593)))</formula>
    </cfRule>
    <cfRule type="containsText" dxfId="4873" priority="11168" operator="containsText" text="ACTIVE">
      <formula>NOT(ISERROR(SEARCH("ACTIVE",L593)))</formula>
    </cfRule>
    <cfRule type="containsText" dxfId="4872" priority="11169" operator="containsText" text="Discontinued">
      <formula>NOT(ISERROR(SEARCH("Discontinued",L593)))</formula>
    </cfRule>
    <cfRule type="containsText" dxfId="4871" priority="11170" operator="containsText" text="Closeout">
      <formula>NOT(ISERROR(SEARCH("Closeout",L593)))</formula>
    </cfRule>
    <cfRule type="containsText" dxfId="4870" priority="11171" operator="containsText" text="COMING SOON">
      <formula>NOT(ISERROR(SEARCH("COMING SOON",L593)))</formula>
    </cfRule>
    <cfRule type="containsText" dxfId="4869" priority="11172" operator="containsText" text="ACTIVE">
      <formula>NOT(ISERROR(SEARCH("ACTIVE",L593)))</formula>
    </cfRule>
    <cfRule type="containsText" dxfId="4868" priority="11173" operator="containsText" text="Discontinued">
      <formula>NOT(ISERROR(SEARCH("Discontinued",L593)))</formula>
    </cfRule>
    <cfRule type="containsText" dxfId="4867" priority="11174" operator="containsText" text="Closeout">
      <formula>NOT(ISERROR(SEARCH("Closeout",L593)))</formula>
    </cfRule>
    <cfRule type="containsText" dxfId="4866" priority="11175" operator="containsText" text="COMING SOON">
      <formula>NOT(ISERROR(SEARCH("COMING SOON",L593)))</formula>
    </cfRule>
    <cfRule type="containsText" dxfId="4865" priority="11176" operator="containsText" text="ACTIVE">
      <formula>NOT(ISERROR(SEARCH("ACTIVE",L593)))</formula>
    </cfRule>
    <cfRule type="containsText" dxfId="4864" priority="11177" operator="containsText" text="Discontinued">
      <formula>NOT(ISERROR(SEARCH("Discontinued",L593)))</formula>
    </cfRule>
    <cfRule type="containsText" dxfId="4863" priority="11178" operator="containsText" text="Closeout">
      <formula>NOT(ISERROR(SEARCH("Closeout",L593)))</formula>
    </cfRule>
    <cfRule type="containsBlanks" dxfId="4862" priority="11179">
      <formula>LEN(TRIM(L593))=0</formula>
    </cfRule>
    <cfRule type="containsText" dxfId="4861" priority="11180" operator="containsText" text="COMING SOON">
      <formula>NOT(ISERROR(SEARCH("COMING SOON",L593)))</formula>
    </cfRule>
    <cfRule type="containsText" dxfId="4860" priority="11181" operator="containsText" text="ACTIVE">
      <formula>NOT(ISERROR(SEARCH("ACTIVE",L593)))</formula>
    </cfRule>
    <cfRule type="cellIs" dxfId="4859" priority="11182" operator="equal">
      <formula>"Closeout"</formula>
    </cfRule>
    <cfRule type="cellIs" dxfId="4858" priority="11183" operator="equal">
      <formula>"Discontinued"</formula>
    </cfRule>
    <cfRule type="containsText" dxfId="4857" priority="11184" operator="containsText" text="Discontinued">
      <formula>NOT(ISERROR(SEARCH("Discontinued",L593)))</formula>
    </cfRule>
    <cfRule type="containsText" dxfId="4856" priority="11185" operator="containsText" text="Coming Soon">
      <formula>NOT(ISERROR(SEARCH("Coming Soon",L593)))</formula>
    </cfRule>
    <cfRule type="containsText" dxfId="4855" priority="11186" operator="containsText" text="Closeout">
      <formula>NOT(ISERROR(SEARCH("Closeout",L593)))</formula>
    </cfRule>
    <cfRule type="containsText" dxfId="4854" priority="11187" operator="containsText" text="Active">
      <formula>NOT(ISERROR(SEARCH("Active",L593)))</formula>
    </cfRule>
    <cfRule type="containsText" dxfId="4853" priority="11188" operator="containsText" text="Discontinued">
      <formula>NOT(ISERROR(SEARCH("Discontinued",L593)))</formula>
    </cfRule>
    <cfRule type="containsText" dxfId="4852" priority="11189" operator="containsText" text="Closeout">
      <formula>NOT(ISERROR(SEARCH("Closeout",L593)))</formula>
    </cfRule>
    <cfRule type="containsText" dxfId="4851" priority="11190" operator="containsText" text="COMING SOON">
      <formula>NOT(ISERROR(SEARCH("COMING SOON",L593)))</formula>
    </cfRule>
    <cfRule type="containsText" dxfId="4850" priority="11191" operator="containsText" text="ACTIVE">
      <formula>NOT(ISERROR(SEARCH("ACTIVE",L593)))</formula>
    </cfRule>
    <cfRule type="containsText" dxfId="4849" priority="11192" operator="containsText" text="Discontinued">
      <formula>NOT(ISERROR(SEARCH("Discontinued",L593)))</formula>
    </cfRule>
    <cfRule type="containsText" dxfId="4848" priority="11193" operator="containsText" text="Closeout">
      <formula>NOT(ISERROR(SEARCH("Closeout",L593)))</formula>
    </cfRule>
    <cfRule type="containsText" dxfId="4847" priority="11194" operator="containsText" text="COMING SOON">
      <formula>NOT(ISERROR(SEARCH("COMING SOON",L593)))</formula>
    </cfRule>
    <cfRule type="containsText" dxfId="4846" priority="11195" operator="containsText" text="ACTIVE">
      <formula>NOT(ISERROR(SEARCH("ACTIVE",L593)))</formula>
    </cfRule>
    <cfRule type="containsText" dxfId="4845" priority="11196" operator="containsText" text="Discontinued">
      <formula>NOT(ISERROR(SEARCH("Discontinued",L593)))</formula>
    </cfRule>
    <cfRule type="containsText" dxfId="4844" priority="11197" operator="containsText" text="Closeout">
      <formula>NOT(ISERROR(SEARCH("Closeout",L593)))</formula>
    </cfRule>
    <cfRule type="containsText" dxfId="4843" priority="11198" operator="containsText" text="COMING SOON">
      <formula>NOT(ISERROR(SEARCH("COMING SOON",L593)))</formula>
    </cfRule>
    <cfRule type="containsText" dxfId="4842" priority="11199" operator="containsText" text="ACTIVE">
      <formula>NOT(ISERROR(SEARCH("ACTIVE",L593)))</formula>
    </cfRule>
    <cfRule type="containsBlanks" dxfId="4841" priority="11200">
      <formula>LEN(TRIM(L593))=0</formula>
    </cfRule>
    <cfRule type="containsText" dxfId="4840" priority="11201" operator="containsText" text="Discontinued">
      <formula>NOT(ISERROR(SEARCH("Discontinued",L593)))</formula>
    </cfRule>
    <cfRule type="containsText" dxfId="4839" priority="11202" operator="containsText" text="Closeout">
      <formula>NOT(ISERROR(SEARCH("Closeout",L593)))</formula>
    </cfRule>
    <cfRule type="containsText" dxfId="4838" priority="11203" operator="containsText" text="COMING SOON">
      <formula>NOT(ISERROR(SEARCH("COMING SOON",L593)))</formula>
    </cfRule>
    <cfRule type="containsText" dxfId="4837" priority="11204" operator="containsText" text="ACTIVE">
      <formula>NOT(ISERROR(SEARCH("ACTIVE",L593)))</formula>
    </cfRule>
    <cfRule type="containsText" dxfId="4836" priority="11205" operator="containsText" text="Discontinued">
      <formula>NOT(ISERROR(SEARCH("Discontinued",L593)))</formula>
    </cfRule>
    <cfRule type="containsText" dxfId="4835" priority="11206" operator="containsText" text="Closeout">
      <formula>NOT(ISERROR(SEARCH("Closeout",L593)))</formula>
    </cfRule>
    <cfRule type="containsText" dxfId="4834" priority="11207" operator="containsText" text="COMING SOON">
      <formula>NOT(ISERROR(SEARCH("COMING SOON",L593)))</formula>
    </cfRule>
    <cfRule type="containsText" dxfId="4833" priority="11208" operator="containsText" text="ACTIVE">
      <formula>NOT(ISERROR(SEARCH("ACTIVE",L593)))</formula>
    </cfRule>
    <cfRule type="containsText" dxfId="4832" priority="11209" operator="containsText" text="Discontinued">
      <formula>NOT(ISERROR(SEARCH("Discontinued",L593)))</formula>
    </cfRule>
    <cfRule type="containsText" dxfId="4831" priority="11210" operator="containsText" text="Closeout">
      <formula>NOT(ISERROR(SEARCH("Closeout",L593)))</formula>
    </cfRule>
    <cfRule type="containsText" dxfId="4830" priority="11211" operator="containsText" text="COMING SOON">
      <formula>NOT(ISERROR(SEARCH("COMING SOON",L593)))</formula>
    </cfRule>
    <cfRule type="containsText" dxfId="4829" priority="11212" operator="containsText" text="ACTIVE">
      <formula>NOT(ISERROR(SEARCH("ACTIVE",L593)))</formula>
    </cfRule>
    <cfRule type="containsText" dxfId="4828" priority="11213" operator="containsText" text="Discontinued">
      <formula>NOT(ISERROR(SEARCH("Discontinued",L593)))</formula>
    </cfRule>
    <cfRule type="containsText" dxfId="4827" priority="11214" operator="containsText" text="Closeout">
      <formula>NOT(ISERROR(SEARCH("Closeout",L593)))</formula>
    </cfRule>
    <cfRule type="containsText" dxfId="4826" priority="11215" operator="containsText" text="COMING SOON">
      <formula>NOT(ISERROR(SEARCH("COMING SOON",L593)))</formula>
    </cfRule>
    <cfRule type="containsText" dxfId="4825" priority="11216" operator="containsText" text="ACTIVE">
      <formula>NOT(ISERROR(SEARCH("ACTIVE",L593)))</formula>
    </cfRule>
    <cfRule type="containsBlanks" dxfId="4824" priority="11221">
      <formula>LEN(TRIM(L593))=0</formula>
    </cfRule>
  </conditionalFormatting>
  <conditionalFormatting sqref="L593:L594">
    <cfRule type="containsText" dxfId="4823" priority="11133" operator="containsText" text="Discontinued">
      <formula>NOT(ISERROR(SEARCH("Discontinued",L593)))</formula>
    </cfRule>
    <cfRule type="containsText" dxfId="4822" priority="11134" operator="containsText" text="Closeout">
      <formula>NOT(ISERROR(SEARCH("Closeout",L593)))</formula>
    </cfRule>
    <cfRule type="containsText" dxfId="4821" priority="11135" operator="containsText" text="COMING SOON">
      <formula>NOT(ISERROR(SEARCH("COMING SOON",L593)))</formula>
    </cfRule>
    <cfRule type="containsText" dxfId="4820" priority="11136" operator="containsText" text="ACTIVE">
      <formula>NOT(ISERROR(SEARCH("ACTIVE",L593)))</formula>
    </cfRule>
  </conditionalFormatting>
  <conditionalFormatting sqref="L594">
    <cfRule type="containsText" dxfId="4819" priority="11081" operator="containsText" text="Discontinued">
      <formula>NOT(ISERROR(SEARCH("Discontinued",L594)))</formula>
    </cfRule>
    <cfRule type="containsText" dxfId="4818" priority="11082" operator="containsText" text="Closeout">
      <formula>NOT(ISERROR(SEARCH("Closeout",L594)))</formula>
    </cfRule>
    <cfRule type="containsText" dxfId="4817" priority="11083" operator="containsText" text="COMING SOON">
      <formula>NOT(ISERROR(SEARCH("COMING SOON",L594)))</formula>
    </cfRule>
    <cfRule type="containsText" dxfId="4816" priority="11084" operator="containsText" text="ACTIVE">
      <formula>NOT(ISERROR(SEARCH("ACTIVE",L594)))</formula>
    </cfRule>
    <cfRule type="containsText" dxfId="4815" priority="11085" operator="containsText" text="Discontinued">
      <formula>NOT(ISERROR(SEARCH("Discontinued",L594)))</formula>
    </cfRule>
    <cfRule type="containsText" dxfId="4814" priority="11086" operator="containsText" text="Closeout">
      <formula>NOT(ISERROR(SEARCH("Closeout",L594)))</formula>
    </cfRule>
    <cfRule type="containsText" dxfId="4813" priority="11087" operator="containsText" text="COMING SOON">
      <formula>NOT(ISERROR(SEARCH("COMING SOON",L594)))</formula>
    </cfRule>
    <cfRule type="containsText" dxfId="4812" priority="11088" operator="containsText" text="ACTIVE">
      <formula>NOT(ISERROR(SEARCH("ACTIVE",L594)))</formula>
    </cfRule>
    <cfRule type="containsText" dxfId="4811" priority="11089" operator="containsText" text="Discontinued">
      <formula>NOT(ISERROR(SEARCH("Discontinued",L594)))</formula>
    </cfRule>
    <cfRule type="containsText" dxfId="4810" priority="11090" operator="containsText" text="Closeout">
      <formula>NOT(ISERROR(SEARCH("Closeout",L594)))</formula>
    </cfRule>
    <cfRule type="containsText" dxfId="4809" priority="11091" operator="containsText" text="COMING SOON">
      <formula>NOT(ISERROR(SEARCH("COMING SOON",L594)))</formula>
    </cfRule>
    <cfRule type="containsText" dxfId="4808" priority="11092" operator="containsText" text="ACTIVE">
      <formula>NOT(ISERROR(SEARCH("ACTIVE",L594)))</formula>
    </cfRule>
    <cfRule type="containsText" dxfId="4807" priority="11093" operator="containsText" text="Discontinued">
      <formula>NOT(ISERROR(SEARCH("Discontinued",L594)))</formula>
    </cfRule>
    <cfRule type="containsText" dxfId="4806" priority="11094" operator="containsText" text="Closeout">
      <formula>NOT(ISERROR(SEARCH("Closeout",L594)))</formula>
    </cfRule>
    <cfRule type="containsBlanks" dxfId="4805" priority="11095">
      <formula>LEN(TRIM(L594))=0</formula>
    </cfRule>
    <cfRule type="containsText" dxfId="4804" priority="11096" operator="containsText" text="COMING SOON">
      <formula>NOT(ISERROR(SEARCH("COMING SOON",L594)))</formula>
    </cfRule>
    <cfRule type="containsText" dxfId="4803" priority="11097" operator="containsText" text="ACTIVE">
      <formula>NOT(ISERROR(SEARCH("ACTIVE",L594)))</formula>
    </cfRule>
    <cfRule type="cellIs" dxfId="4802" priority="11098" operator="equal">
      <formula>"Closeout"</formula>
    </cfRule>
    <cfRule type="cellIs" dxfId="4801" priority="11099" operator="equal">
      <formula>"Discontinued"</formula>
    </cfRule>
    <cfRule type="containsText" dxfId="4800" priority="11100" operator="containsText" text="Discontinued">
      <formula>NOT(ISERROR(SEARCH("Discontinued",L594)))</formula>
    </cfRule>
    <cfRule type="containsText" dxfId="4799" priority="11101" operator="containsText" text="Coming Soon">
      <formula>NOT(ISERROR(SEARCH("Coming Soon",L594)))</formula>
    </cfRule>
    <cfRule type="containsText" dxfId="4798" priority="11102" operator="containsText" text="Closeout">
      <formula>NOT(ISERROR(SEARCH("Closeout",L594)))</formula>
    </cfRule>
    <cfRule type="containsText" dxfId="4797" priority="11103" operator="containsText" text="Active">
      <formula>NOT(ISERROR(SEARCH("Active",L594)))</formula>
    </cfRule>
    <cfRule type="containsText" dxfId="4796" priority="11104" operator="containsText" text="Discontinued">
      <formula>NOT(ISERROR(SEARCH("Discontinued",L594)))</formula>
    </cfRule>
    <cfRule type="containsText" dxfId="4795" priority="11105" operator="containsText" text="Closeout">
      <formula>NOT(ISERROR(SEARCH("Closeout",L594)))</formula>
    </cfRule>
    <cfRule type="containsText" dxfId="4794" priority="11106" operator="containsText" text="COMING SOON">
      <formula>NOT(ISERROR(SEARCH("COMING SOON",L594)))</formula>
    </cfRule>
    <cfRule type="containsText" dxfId="4793" priority="11107" operator="containsText" text="ACTIVE">
      <formula>NOT(ISERROR(SEARCH("ACTIVE",L594)))</formula>
    </cfRule>
    <cfRule type="containsText" dxfId="4792" priority="11108" operator="containsText" text="Discontinued">
      <formula>NOT(ISERROR(SEARCH("Discontinued",L594)))</formula>
    </cfRule>
    <cfRule type="containsText" dxfId="4791" priority="11109" operator="containsText" text="Closeout">
      <formula>NOT(ISERROR(SEARCH("Closeout",L594)))</formula>
    </cfRule>
    <cfRule type="containsText" dxfId="4790" priority="11110" operator="containsText" text="COMING SOON">
      <formula>NOT(ISERROR(SEARCH("COMING SOON",L594)))</formula>
    </cfRule>
    <cfRule type="containsText" dxfId="4789" priority="11111" operator="containsText" text="ACTIVE">
      <formula>NOT(ISERROR(SEARCH("ACTIVE",L594)))</formula>
    </cfRule>
    <cfRule type="containsText" dxfId="4788" priority="11112" operator="containsText" text="Discontinued">
      <formula>NOT(ISERROR(SEARCH("Discontinued",L594)))</formula>
    </cfRule>
    <cfRule type="containsText" dxfId="4787" priority="11113" operator="containsText" text="Closeout">
      <formula>NOT(ISERROR(SEARCH("Closeout",L594)))</formula>
    </cfRule>
    <cfRule type="containsText" dxfId="4786" priority="11114" operator="containsText" text="COMING SOON">
      <formula>NOT(ISERROR(SEARCH("COMING SOON",L594)))</formula>
    </cfRule>
    <cfRule type="containsText" dxfId="4785" priority="11115" operator="containsText" text="ACTIVE">
      <formula>NOT(ISERROR(SEARCH("ACTIVE",L594)))</formula>
    </cfRule>
    <cfRule type="containsBlanks" dxfId="4784" priority="11116">
      <formula>LEN(TRIM(L594))=0</formula>
    </cfRule>
    <cfRule type="containsText" dxfId="4783" priority="11117" operator="containsText" text="Discontinued">
      <formula>NOT(ISERROR(SEARCH("Discontinued",L594)))</formula>
    </cfRule>
    <cfRule type="containsText" dxfId="4782" priority="11118" operator="containsText" text="Closeout">
      <formula>NOT(ISERROR(SEARCH("Closeout",L594)))</formula>
    </cfRule>
    <cfRule type="containsText" dxfId="4781" priority="11119" operator="containsText" text="COMING SOON">
      <formula>NOT(ISERROR(SEARCH("COMING SOON",L594)))</formula>
    </cfRule>
    <cfRule type="containsText" dxfId="4780" priority="11120" operator="containsText" text="ACTIVE">
      <formula>NOT(ISERROR(SEARCH("ACTIVE",L594)))</formula>
    </cfRule>
    <cfRule type="containsText" dxfId="4779" priority="11121" operator="containsText" text="Discontinued">
      <formula>NOT(ISERROR(SEARCH("Discontinued",L594)))</formula>
    </cfRule>
    <cfRule type="containsText" dxfId="4778" priority="11122" operator="containsText" text="Closeout">
      <formula>NOT(ISERROR(SEARCH("Closeout",L594)))</formula>
    </cfRule>
    <cfRule type="containsText" dxfId="4777" priority="11123" operator="containsText" text="COMING SOON">
      <formula>NOT(ISERROR(SEARCH("COMING SOON",L594)))</formula>
    </cfRule>
    <cfRule type="containsText" dxfId="4776" priority="11124" operator="containsText" text="ACTIVE">
      <formula>NOT(ISERROR(SEARCH("ACTIVE",L594)))</formula>
    </cfRule>
    <cfRule type="containsText" dxfId="4775" priority="11125" operator="containsText" text="Discontinued">
      <formula>NOT(ISERROR(SEARCH("Discontinued",L594)))</formula>
    </cfRule>
    <cfRule type="containsText" dxfId="4774" priority="11126" operator="containsText" text="Closeout">
      <formula>NOT(ISERROR(SEARCH("Closeout",L594)))</formula>
    </cfRule>
    <cfRule type="containsText" dxfId="4773" priority="11127" operator="containsText" text="COMING SOON">
      <formula>NOT(ISERROR(SEARCH("COMING SOON",L594)))</formula>
    </cfRule>
    <cfRule type="containsText" dxfId="4772" priority="11128" operator="containsText" text="ACTIVE">
      <formula>NOT(ISERROR(SEARCH("ACTIVE",L594)))</formula>
    </cfRule>
    <cfRule type="containsText" dxfId="4771" priority="11129" operator="containsText" text="Discontinued">
      <formula>NOT(ISERROR(SEARCH("Discontinued",L594)))</formula>
    </cfRule>
    <cfRule type="containsText" dxfId="4770" priority="11130" operator="containsText" text="Closeout">
      <formula>NOT(ISERROR(SEARCH("Closeout",L594)))</formula>
    </cfRule>
    <cfRule type="containsText" dxfId="4769" priority="11131" operator="containsText" text="COMING SOON">
      <formula>NOT(ISERROR(SEARCH("COMING SOON",L594)))</formula>
    </cfRule>
    <cfRule type="containsText" dxfId="4768" priority="11132" operator="containsText" text="ACTIVE">
      <formula>NOT(ISERROR(SEARCH("ACTIVE",L594)))</formula>
    </cfRule>
    <cfRule type="containsBlanks" dxfId="4767" priority="11137">
      <formula>LEN(TRIM(L594))=0</formula>
    </cfRule>
  </conditionalFormatting>
  <conditionalFormatting sqref="L594:L595">
    <cfRule type="containsText" dxfId="4766" priority="11052" operator="containsText" text="Discontinued">
      <formula>NOT(ISERROR(SEARCH("Discontinued",L594)))</formula>
    </cfRule>
    <cfRule type="containsText" dxfId="4765" priority="11053" operator="containsText" text="Closeout">
      <formula>NOT(ISERROR(SEARCH("Closeout",L594)))</formula>
    </cfRule>
    <cfRule type="containsText" dxfId="4764" priority="11054" operator="containsText" text="COMING SOON">
      <formula>NOT(ISERROR(SEARCH("COMING SOON",L594)))</formula>
    </cfRule>
    <cfRule type="containsText" dxfId="4763" priority="11055" operator="containsText" text="ACTIVE">
      <formula>NOT(ISERROR(SEARCH("ACTIVE",L594)))</formula>
    </cfRule>
  </conditionalFormatting>
  <conditionalFormatting sqref="L595">
    <cfRule type="containsText" dxfId="4762" priority="11000" operator="containsText" text="Discontinued">
      <formula>NOT(ISERROR(SEARCH("Discontinued",L595)))</formula>
    </cfRule>
    <cfRule type="containsText" dxfId="4761" priority="11001" operator="containsText" text="Closeout">
      <formula>NOT(ISERROR(SEARCH("Closeout",L595)))</formula>
    </cfRule>
    <cfRule type="containsText" dxfId="4760" priority="11002" operator="containsText" text="COMING SOON">
      <formula>NOT(ISERROR(SEARCH("COMING SOON",L595)))</formula>
    </cfRule>
    <cfRule type="containsText" dxfId="4759" priority="11003" operator="containsText" text="ACTIVE">
      <formula>NOT(ISERROR(SEARCH("ACTIVE",L595)))</formula>
    </cfRule>
    <cfRule type="containsText" dxfId="4758" priority="11004" operator="containsText" text="Discontinued">
      <formula>NOT(ISERROR(SEARCH("Discontinued",L595)))</formula>
    </cfRule>
    <cfRule type="containsText" dxfId="4757" priority="11005" operator="containsText" text="Closeout">
      <formula>NOT(ISERROR(SEARCH("Closeout",L595)))</formula>
    </cfRule>
    <cfRule type="containsText" dxfId="4756" priority="11006" operator="containsText" text="COMING SOON">
      <formula>NOT(ISERROR(SEARCH("COMING SOON",L595)))</formula>
    </cfRule>
    <cfRule type="containsText" dxfId="4755" priority="11007" operator="containsText" text="ACTIVE">
      <formula>NOT(ISERROR(SEARCH("ACTIVE",L595)))</formula>
    </cfRule>
    <cfRule type="containsText" dxfId="4754" priority="11008" operator="containsText" text="Discontinued">
      <formula>NOT(ISERROR(SEARCH("Discontinued",L595)))</formula>
    </cfRule>
    <cfRule type="containsText" dxfId="4753" priority="11009" operator="containsText" text="Closeout">
      <formula>NOT(ISERROR(SEARCH("Closeout",L595)))</formula>
    </cfRule>
    <cfRule type="containsText" dxfId="4752" priority="11010" operator="containsText" text="COMING SOON">
      <formula>NOT(ISERROR(SEARCH("COMING SOON",L595)))</formula>
    </cfRule>
    <cfRule type="containsText" dxfId="4751" priority="11011" operator="containsText" text="ACTIVE">
      <formula>NOT(ISERROR(SEARCH("ACTIVE",L595)))</formula>
    </cfRule>
    <cfRule type="containsText" dxfId="4750" priority="11012" operator="containsText" text="Discontinued">
      <formula>NOT(ISERROR(SEARCH("Discontinued",L595)))</formula>
    </cfRule>
    <cfRule type="containsText" dxfId="4749" priority="11013" operator="containsText" text="Closeout">
      <formula>NOT(ISERROR(SEARCH("Closeout",L595)))</formula>
    </cfRule>
    <cfRule type="containsBlanks" dxfId="4748" priority="11014">
      <formula>LEN(TRIM(L595))=0</formula>
    </cfRule>
    <cfRule type="containsText" dxfId="4747" priority="11015" operator="containsText" text="COMING SOON">
      <formula>NOT(ISERROR(SEARCH("COMING SOON",L595)))</formula>
    </cfRule>
    <cfRule type="containsText" dxfId="4746" priority="11016" operator="containsText" text="ACTIVE">
      <formula>NOT(ISERROR(SEARCH("ACTIVE",L595)))</formula>
    </cfRule>
    <cfRule type="cellIs" dxfId="4745" priority="11017" operator="equal">
      <formula>"Closeout"</formula>
    </cfRule>
    <cfRule type="cellIs" dxfId="4744" priority="11018" operator="equal">
      <formula>"Discontinued"</formula>
    </cfRule>
    <cfRule type="containsText" dxfId="4743" priority="11019" operator="containsText" text="Discontinued">
      <formula>NOT(ISERROR(SEARCH("Discontinued",L595)))</formula>
    </cfRule>
    <cfRule type="containsText" dxfId="4742" priority="11020" operator="containsText" text="Coming Soon">
      <formula>NOT(ISERROR(SEARCH("Coming Soon",L595)))</formula>
    </cfRule>
    <cfRule type="containsText" dxfId="4741" priority="11021" operator="containsText" text="Closeout">
      <formula>NOT(ISERROR(SEARCH("Closeout",L595)))</formula>
    </cfRule>
    <cfRule type="containsText" dxfId="4740" priority="11022" operator="containsText" text="Active">
      <formula>NOT(ISERROR(SEARCH("Active",L595)))</formula>
    </cfRule>
    <cfRule type="containsText" dxfId="4739" priority="11023" operator="containsText" text="Discontinued">
      <formula>NOT(ISERROR(SEARCH("Discontinued",L595)))</formula>
    </cfRule>
    <cfRule type="containsText" dxfId="4738" priority="11024" operator="containsText" text="Closeout">
      <formula>NOT(ISERROR(SEARCH("Closeout",L595)))</formula>
    </cfRule>
    <cfRule type="containsText" dxfId="4737" priority="11025" operator="containsText" text="COMING SOON">
      <formula>NOT(ISERROR(SEARCH("COMING SOON",L595)))</formula>
    </cfRule>
    <cfRule type="containsText" dxfId="4736" priority="11026" operator="containsText" text="ACTIVE">
      <formula>NOT(ISERROR(SEARCH("ACTIVE",L595)))</formula>
    </cfRule>
    <cfRule type="containsText" dxfId="4735" priority="11027" operator="containsText" text="Discontinued">
      <formula>NOT(ISERROR(SEARCH("Discontinued",L595)))</formula>
    </cfRule>
    <cfRule type="containsText" dxfId="4734" priority="11028" operator="containsText" text="Closeout">
      <formula>NOT(ISERROR(SEARCH("Closeout",L595)))</formula>
    </cfRule>
    <cfRule type="containsText" dxfId="4733" priority="11029" operator="containsText" text="COMING SOON">
      <formula>NOT(ISERROR(SEARCH("COMING SOON",L595)))</formula>
    </cfRule>
    <cfRule type="containsText" dxfId="4732" priority="11030" operator="containsText" text="ACTIVE">
      <formula>NOT(ISERROR(SEARCH("ACTIVE",L595)))</formula>
    </cfRule>
    <cfRule type="containsText" dxfId="4731" priority="11031" operator="containsText" text="Discontinued">
      <formula>NOT(ISERROR(SEARCH("Discontinued",L595)))</formula>
    </cfRule>
    <cfRule type="containsText" dxfId="4730" priority="11032" operator="containsText" text="Closeout">
      <formula>NOT(ISERROR(SEARCH("Closeout",L595)))</formula>
    </cfRule>
    <cfRule type="containsText" dxfId="4729" priority="11033" operator="containsText" text="COMING SOON">
      <formula>NOT(ISERROR(SEARCH("COMING SOON",L595)))</formula>
    </cfRule>
    <cfRule type="containsText" dxfId="4728" priority="11034" operator="containsText" text="ACTIVE">
      <formula>NOT(ISERROR(SEARCH("ACTIVE",L595)))</formula>
    </cfRule>
    <cfRule type="containsBlanks" dxfId="4727" priority="11035">
      <formula>LEN(TRIM(L595))=0</formula>
    </cfRule>
    <cfRule type="containsText" dxfId="4726" priority="11036" operator="containsText" text="Discontinued">
      <formula>NOT(ISERROR(SEARCH("Discontinued",L595)))</formula>
    </cfRule>
    <cfRule type="containsText" dxfId="4725" priority="11037" operator="containsText" text="Closeout">
      <formula>NOT(ISERROR(SEARCH("Closeout",L595)))</formula>
    </cfRule>
    <cfRule type="containsText" dxfId="4724" priority="11038" operator="containsText" text="COMING SOON">
      <formula>NOT(ISERROR(SEARCH("COMING SOON",L595)))</formula>
    </cfRule>
    <cfRule type="containsText" dxfId="4723" priority="11039" operator="containsText" text="ACTIVE">
      <formula>NOT(ISERROR(SEARCH("ACTIVE",L595)))</formula>
    </cfRule>
    <cfRule type="containsText" dxfId="4722" priority="11040" operator="containsText" text="Discontinued">
      <formula>NOT(ISERROR(SEARCH("Discontinued",L595)))</formula>
    </cfRule>
    <cfRule type="containsText" dxfId="4721" priority="11041" operator="containsText" text="Closeout">
      <formula>NOT(ISERROR(SEARCH("Closeout",L595)))</formula>
    </cfRule>
    <cfRule type="containsText" dxfId="4720" priority="11042" operator="containsText" text="COMING SOON">
      <formula>NOT(ISERROR(SEARCH("COMING SOON",L595)))</formula>
    </cfRule>
    <cfRule type="containsText" dxfId="4719" priority="11043" operator="containsText" text="ACTIVE">
      <formula>NOT(ISERROR(SEARCH("ACTIVE",L595)))</formula>
    </cfRule>
    <cfRule type="containsText" dxfId="4718" priority="11044" operator="containsText" text="Discontinued">
      <formula>NOT(ISERROR(SEARCH("Discontinued",L595)))</formula>
    </cfRule>
    <cfRule type="containsText" dxfId="4717" priority="11045" operator="containsText" text="Closeout">
      <formula>NOT(ISERROR(SEARCH("Closeout",L595)))</formula>
    </cfRule>
    <cfRule type="containsText" dxfId="4716" priority="11046" operator="containsText" text="COMING SOON">
      <formula>NOT(ISERROR(SEARCH("COMING SOON",L595)))</formula>
    </cfRule>
    <cfRule type="containsText" dxfId="4715" priority="11047" operator="containsText" text="ACTIVE">
      <formula>NOT(ISERROR(SEARCH("ACTIVE",L595)))</formula>
    </cfRule>
    <cfRule type="containsText" dxfId="4714" priority="11048" operator="containsText" text="Discontinued">
      <formula>NOT(ISERROR(SEARCH("Discontinued",L595)))</formula>
    </cfRule>
    <cfRule type="containsText" dxfId="4713" priority="11049" operator="containsText" text="Closeout">
      <formula>NOT(ISERROR(SEARCH("Closeout",L595)))</formula>
    </cfRule>
    <cfRule type="containsText" dxfId="4712" priority="11050" operator="containsText" text="COMING SOON">
      <formula>NOT(ISERROR(SEARCH("COMING SOON",L595)))</formula>
    </cfRule>
    <cfRule type="containsText" dxfId="4711" priority="11051" operator="containsText" text="ACTIVE">
      <formula>NOT(ISERROR(SEARCH("ACTIVE",L595)))</formula>
    </cfRule>
    <cfRule type="containsBlanks" dxfId="4710" priority="11056">
      <formula>LEN(TRIM(L595))=0</formula>
    </cfRule>
  </conditionalFormatting>
  <conditionalFormatting sqref="L595:L596">
    <cfRule type="containsText" dxfId="4709" priority="10971" operator="containsText" text="Discontinued">
      <formula>NOT(ISERROR(SEARCH("Discontinued",L595)))</formula>
    </cfRule>
    <cfRule type="containsText" dxfId="4708" priority="10972" operator="containsText" text="Closeout">
      <formula>NOT(ISERROR(SEARCH("Closeout",L595)))</formula>
    </cfRule>
    <cfRule type="containsText" dxfId="4707" priority="10973" operator="containsText" text="COMING SOON">
      <formula>NOT(ISERROR(SEARCH("COMING SOON",L595)))</formula>
    </cfRule>
    <cfRule type="containsText" dxfId="4706" priority="10974" operator="containsText" text="ACTIVE">
      <formula>NOT(ISERROR(SEARCH("ACTIVE",L595)))</formula>
    </cfRule>
  </conditionalFormatting>
  <conditionalFormatting sqref="L596">
    <cfRule type="containsText" dxfId="4705" priority="10919" operator="containsText" text="Discontinued">
      <formula>NOT(ISERROR(SEARCH("Discontinued",L596)))</formula>
    </cfRule>
    <cfRule type="containsText" dxfId="4704" priority="10920" operator="containsText" text="Closeout">
      <formula>NOT(ISERROR(SEARCH("Closeout",L596)))</formula>
    </cfRule>
    <cfRule type="containsText" dxfId="4703" priority="10921" operator="containsText" text="COMING SOON">
      <formula>NOT(ISERROR(SEARCH("COMING SOON",L596)))</formula>
    </cfRule>
    <cfRule type="containsText" dxfId="4702" priority="10922" operator="containsText" text="ACTIVE">
      <formula>NOT(ISERROR(SEARCH("ACTIVE",L596)))</formula>
    </cfRule>
    <cfRule type="containsText" dxfId="4701" priority="10923" operator="containsText" text="Discontinued">
      <formula>NOT(ISERROR(SEARCH("Discontinued",L596)))</formula>
    </cfRule>
    <cfRule type="containsText" dxfId="4700" priority="10924" operator="containsText" text="Closeout">
      <formula>NOT(ISERROR(SEARCH("Closeout",L596)))</formula>
    </cfRule>
    <cfRule type="containsText" dxfId="4699" priority="10925" operator="containsText" text="COMING SOON">
      <formula>NOT(ISERROR(SEARCH("COMING SOON",L596)))</formula>
    </cfRule>
    <cfRule type="containsText" dxfId="4698" priority="10926" operator="containsText" text="ACTIVE">
      <formula>NOT(ISERROR(SEARCH("ACTIVE",L596)))</formula>
    </cfRule>
    <cfRule type="containsText" dxfId="4697" priority="10927" operator="containsText" text="Discontinued">
      <formula>NOT(ISERROR(SEARCH("Discontinued",L596)))</formula>
    </cfRule>
    <cfRule type="containsText" dxfId="4696" priority="10928" operator="containsText" text="Closeout">
      <formula>NOT(ISERROR(SEARCH("Closeout",L596)))</formula>
    </cfRule>
    <cfRule type="containsText" dxfId="4695" priority="10929" operator="containsText" text="COMING SOON">
      <formula>NOT(ISERROR(SEARCH("COMING SOON",L596)))</formula>
    </cfRule>
    <cfRule type="containsText" dxfId="4694" priority="10930" operator="containsText" text="ACTIVE">
      <formula>NOT(ISERROR(SEARCH("ACTIVE",L596)))</formula>
    </cfRule>
    <cfRule type="containsText" dxfId="4693" priority="10931" operator="containsText" text="Discontinued">
      <formula>NOT(ISERROR(SEARCH("Discontinued",L596)))</formula>
    </cfRule>
    <cfRule type="containsText" dxfId="4692" priority="10932" operator="containsText" text="Closeout">
      <formula>NOT(ISERROR(SEARCH("Closeout",L596)))</formula>
    </cfRule>
    <cfRule type="containsBlanks" dxfId="4691" priority="10933">
      <formula>LEN(TRIM(L596))=0</formula>
    </cfRule>
    <cfRule type="containsText" dxfId="4690" priority="10934" operator="containsText" text="COMING SOON">
      <formula>NOT(ISERROR(SEARCH("COMING SOON",L596)))</formula>
    </cfRule>
    <cfRule type="containsText" dxfId="4689" priority="10935" operator="containsText" text="ACTIVE">
      <formula>NOT(ISERROR(SEARCH("ACTIVE",L596)))</formula>
    </cfRule>
    <cfRule type="cellIs" dxfId="4688" priority="10936" operator="equal">
      <formula>"Closeout"</formula>
    </cfRule>
    <cfRule type="cellIs" dxfId="4687" priority="10937" operator="equal">
      <formula>"Discontinued"</formula>
    </cfRule>
    <cfRule type="containsText" dxfId="4686" priority="10938" operator="containsText" text="Discontinued">
      <formula>NOT(ISERROR(SEARCH("Discontinued",L596)))</formula>
    </cfRule>
    <cfRule type="containsText" dxfId="4685" priority="10939" operator="containsText" text="Coming Soon">
      <formula>NOT(ISERROR(SEARCH("Coming Soon",L596)))</formula>
    </cfRule>
    <cfRule type="containsText" dxfId="4684" priority="10940" operator="containsText" text="Closeout">
      <formula>NOT(ISERROR(SEARCH("Closeout",L596)))</formula>
    </cfRule>
    <cfRule type="containsText" dxfId="4683" priority="10941" operator="containsText" text="Active">
      <formula>NOT(ISERROR(SEARCH("Active",L596)))</formula>
    </cfRule>
    <cfRule type="containsText" dxfId="4682" priority="10942" operator="containsText" text="Discontinued">
      <formula>NOT(ISERROR(SEARCH("Discontinued",L596)))</formula>
    </cfRule>
    <cfRule type="containsText" dxfId="4681" priority="10943" operator="containsText" text="Closeout">
      <formula>NOT(ISERROR(SEARCH("Closeout",L596)))</formula>
    </cfRule>
    <cfRule type="containsText" dxfId="4680" priority="10944" operator="containsText" text="COMING SOON">
      <formula>NOT(ISERROR(SEARCH("COMING SOON",L596)))</formula>
    </cfRule>
    <cfRule type="containsText" dxfId="4679" priority="10945" operator="containsText" text="ACTIVE">
      <formula>NOT(ISERROR(SEARCH("ACTIVE",L596)))</formula>
    </cfRule>
    <cfRule type="containsText" dxfId="4678" priority="10946" operator="containsText" text="Discontinued">
      <formula>NOT(ISERROR(SEARCH("Discontinued",L596)))</formula>
    </cfRule>
    <cfRule type="containsText" dxfId="4677" priority="10947" operator="containsText" text="Closeout">
      <formula>NOT(ISERROR(SEARCH("Closeout",L596)))</formula>
    </cfRule>
    <cfRule type="containsText" dxfId="4676" priority="10948" operator="containsText" text="COMING SOON">
      <formula>NOT(ISERROR(SEARCH("COMING SOON",L596)))</formula>
    </cfRule>
    <cfRule type="containsText" dxfId="4675" priority="10949" operator="containsText" text="ACTIVE">
      <formula>NOT(ISERROR(SEARCH("ACTIVE",L596)))</formula>
    </cfRule>
    <cfRule type="containsText" dxfId="4674" priority="10950" operator="containsText" text="Discontinued">
      <formula>NOT(ISERROR(SEARCH("Discontinued",L596)))</formula>
    </cfRule>
    <cfRule type="containsText" dxfId="4673" priority="10951" operator="containsText" text="Closeout">
      <formula>NOT(ISERROR(SEARCH("Closeout",L596)))</formula>
    </cfRule>
    <cfRule type="containsText" dxfId="4672" priority="10952" operator="containsText" text="COMING SOON">
      <formula>NOT(ISERROR(SEARCH("COMING SOON",L596)))</formula>
    </cfRule>
    <cfRule type="containsText" dxfId="4671" priority="10953" operator="containsText" text="ACTIVE">
      <formula>NOT(ISERROR(SEARCH("ACTIVE",L596)))</formula>
    </cfRule>
    <cfRule type="containsBlanks" dxfId="4670" priority="10954">
      <formula>LEN(TRIM(L596))=0</formula>
    </cfRule>
    <cfRule type="containsText" dxfId="4669" priority="10955" operator="containsText" text="Discontinued">
      <formula>NOT(ISERROR(SEARCH("Discontinued",L596)))</formula>
    </cfRule>
    <cfRule type="containsText" dxfId="4668" priority="10956" operator="containsText" text="Closeout">
      <formula>NOT(ISERROR(SEARCH("Closeout",L596)))</formula>
    </cfRule>
    <cfRule type="containsText" dxfId="4667" priority="10957" operator="containsText" text="COMING SOON">
      <formula>NOT(ISERROR(SEARCH("COMING SOON",L596)))</formula>
    </cfRule>
    <cfRule type="containsText" dxfId="4666" priority="10958" operator="containsText" text="ACTIVE">
      <formula>NOT(ISERROR(SEARCH("ACTIVE",L596)))</formula>
    </cfRule>
    <cfRule type="containsText" dxfId="4665" priority="10959" operator="containsText" text="Discontinued">
      <formula>NOT(ISERROR(SEARCH("Discontinued",L596)))</formula>
    </cfRule>
    <cfRule type="containsText" dxfId="4664" priority="10960" operator="containsText" text="Closeout">
      <formula>NOT(ISERROR(SEARCH("Closeout",L596)))</formula>
    </cfRule>
    <cfRule type="containsText" dxfId="4663" priority="10961" operator="containsText" text="COMING SOON">
      <formula>NOT(ISERROR(SEARCH("COMING SOON",L596)))</formula>
    </cfRule>
    <cfRule type="containsText" dxfId="4662" priority="10962" operator="containsText" text="ACTIVE">
      <formula>NOT(ISERROR(SEARCH("ACTIVE",L596)))</formula>
    </cfRule>
    <cfRule type="containsText" dxfId="4661" priority="10963" operator="containsText" text="Discontinued">
      <formula>NOT(ISERROR(SEARCH("Discontinued",L596)))</formula>
    </cfRule>
    <cfRule type="containsText" dxfId="4660" priority="10964" operator="containsText" text="Closeout">
      <formula>NOT(ISERROR(SEARCH("Closeout",L596)))</formula>
    </cfRule>
    <cfRule type="containsText" dxfId="4659" priority="10965" operator="containsText" text="COMING SOON">
      <formula>NOT(ISERROR(SEARCH("COMING SOON",L596)))</formula>
    </cfRule>
    <cfRule type="containsText" dxfId="4658" priority="10966" operator="containsText" text="ACTIVE">
      <formula>NOT(ISERROR(SEARCH("ACTIVE",L596)))</formula>
    </cfRule>
    <cfRule type="containsText" dxfId="4657" priority="10967" operator="containsText" text="Discontinued">
      <formula>NOT(ISERROR(SEARCH("Discontinued",L596)))</formula>
    </cfRule>
    <cfRule type="containsText" dxfId="4656" priority="10968" operator="containsText" text="Closeout">
      <formula>NOT(ISERROR(SEARCH("Closeout",L596)))</formula>
    </cfRule>
    <cfRule type="containsText" dxfId="4655" priority="10969" operator="containsText" text="COMING SOON">
      <formula>NOT(ISERROR(SEARCH("COMING SOON",L596)))</formula>
    </cfRule>
    <cfRule type="containsText" dxfId="4654" priority="10970" operator="containsText" text="ACTIVE">
      <formula>NOT(ISERROR(SEARCH("ACTIVE",L596)))</formula>
    </cfRule>
    <cfRule type="containsBlanks" dxfId="4653" priority="10975">
      <formula>LEN(TRIM(L596))=0</formula>
    </cfRule>
  </conditionalFormatting>
  <conditionalFormatting sqref="L596:L597">
    <cfRule type="containsText" dxfId="4652" priority="10890" operator="containsText" text="Discontinued">
      <formula>NOT(ISERROR(SEARCH("Discontinued",L596)))</formula>
    </cfRule>
    <cfRule type="containsText" dxfId="4651" priority="10891" operator="containsText" text="Closeout">
      <formula>NOT(ISERROR(SEARCH("Closeout",L596)))</formula>
    </cfRule>
    <cfRule type="containsText" dxfId="4650" priority="10892" operator="containsText" text="COMING SOON">
      <formula>NOT(ISERROR(SEARCH("COMING SOON",L596)))</formula>
    </cfRule>
    <cfRule type="containsText" dxfId="4649" priority="10893" operator="containsText" text="ACTIVE">
      <formula>NOT(ISERROR(SEARCH("ACTIVE",L596)))</formula>
    </cfRule>
  </conditionalFormatting>
  <conditionalFormatting sqref="L597">
    <cfRule type="containsText" dxfId="4648" priority="10838" operator="containsText" text="Discontinued">
      <formula>NOT(ISERROR(SEARCH("Discontinued",L597)))</formula>
    </cfRule>
    <cfRule type="containsText" dxfId="4647" priority="10839" operator="containsText" text="Closeout">
      <formula>NOT(ISERROR(SEARCH("Closeout",L597)))</formula>
    </cfRule>
    <cfRule type="containsText" dxfId="4646" priority="10840" operator="containsText" text="COMING SOON">
      <formula>NOT(ISERROR(SEARCH("COMING SOON",L597)))</formula>
    </cfRule>
    <cfRule type="containsText" dxfId="4645" priority="10841" operator="containsText" text="ACTIVE">
      <formula>NOT(ISERROR(SEARCH("ACTIVE",L597)))</formula>
    </cfRule>
    <cfRule type="containsText" dxfId="4644" priority="10842" operator="containsText" text="Discontinued">
      <formula>NOT(ISERROR(SEARCH("Discontinued",L597)))</formula>
    </cfRule>
    <cfRule type="containsText" dxfId="4643" priority="10843" operator="containsText" text="Closeout">
      <formula>NOT(ISERROR(SEARCH("Closeout",L597)))</formula>
    </cfRule>
    <cfRule type="containsText" dxfId="4642" priority="10844" operator="containsText" text="COMING SOON">
      <formula>NOT(ISERROR(SEARCH("COMING SOON",L597)))</formula>
    </cfRule>
    <cfRule type="containsText" dxfId="4641" priority="10845" operator="containsText" text="ACTIVE">
      <formula>NOT(ISERROR(SEARCH("ACTIVE",L597)))</formula>
    </cfRule>
    <cfRule type="containsText" dxfId="4640" priority="10846" operator="containsText" text="Discontinued">
      <formula>NOT(ISERROR(SEARCH("Discontinued",L597)))</formula>
    </cfRule>
    <cfRule type="containsText" dxfId="4639" priority="10847" operator="containsText" text="Closeout">
      <formula>NOT(ISERROR(SEARCH("Closeout",L597)))</formula>
    </cfRule>
    <cfRule type="containsText" dxfId="4638" priority="10848" operator="containsText" text="COMING SOON">
      <formula>NOT(ISERROR(SEARCH("COMING SOON",L597)))</formula>
    </cfRule>
    <cfRule type="containsText" dxfId="4637" priority="10849" operator="containsText" text="ACTIVE">
      <formula>NOT(ISERROR(SEARCH("ACTIVE",L597)))</formula>
    </cfRule>
    <cfRule type="containsText" dxfId="4636" priority="10850" operator="containsText" text="Discontinued">
      <formula>NOT(ISERROR(SEARCH("Discontinued",L597)))</formula>
    </cfRule>
    <cfRule type="containsText" dxfId="4635" priority="10851" operator="containsText" text="Closeout">
      <formula>NOT(ISERROR(SEARCH("Closeout",L597)))</formula>
    </cfRule>
    <cfRule type="containsBlanks" dxfId="4634" priority="10852">
      <formula>LEN(TRIM(L597))=0</formula>
    </cfRule>
    <cfRule type="containsText" dxfId="4633" priority="10853" operator="containsText" text="COMING SOON">
      <formula>NOT(ISERROR(SEARCH("COMING SOON",L597)))</formula>
    </cfRule>
    <cfRule type="containsText" dxfId="4632" priority="10854" operator="containsText" text="ACTIVE">
      <formula>NOT(ISERROR(SEARCH("ACTIVE",L597)))</formula>
    </cfRule>
    <cfRule type="cellIs" dxfId="4631" priority="10855" operator="equal">
      <formula>"Closeout"</formula>
    </cfRule>
    <cfRule type="cellIs" dxfId="4630" priority="10856" operator="equal">
      <formula>"Discontinued"</formula>
    </cfRule>
    <cfRule type="containsText" dxfId="4629" priority="10857" operator="containsText" text="Discontinued">
      <formula>NOT(ISERROR(SEARCH("Discontinued",L597)))</formula>
    </cfRule>
    <cfRule type="containsText" dxfId="4628" priority="10858" operator="containsText" text="Coming Soon">
      <formula>NOT(ISERROR(SEARCH("Coming Soon",L597)))</formula>
    </cfRule>
    <cfRule type="containsText" dxfId="4627" priority="10859" operator="containsText" text="Closeout">
      <formula>NOT(ISERROR(SEARCH("Closeout",L597)))</formula>
    </cfRule>
    <cfRule type="containsText" dxfId="4626" priority="10860" operator="containsText" text="Active">
      <formula>NOT(ISERROR(SEARCH("Active",L597)))</formula>
    </cfRule>
    <cfRule type="containsText" dxfId="4625" priority="10861" operator="containsText" text="Discontinued">
      <formula>NOT(ISERROR(SEARCH("Discontinued",L597)))</formula>
    </cfRule>
    <cfRule type="containsText" dxfId="4624" priority="10862" operator="containsText" text="Closeout">
      <formula>NOT(ISERROR(SEARCH("Closeout",L597)))</formula>
    </cfRule>
    <cfRule type="containsText" dxfId="4623" priority="10863" operator="containsText" text="COMING SOON">
      <formula>NOT(ISERROR(SEARCH("COMING SOON",L597)))</formula>
    </cfRule>
    <cfRule type="containsText" dxfId="4622" priority="10864" operator="containsText" text="ACTIVE">
      <formula>NOT(ISERROR(SEARCH("ACTIVE",L597)))</formula>
    </cfRule>
    <cfRule type="containsText" dxfId="4621" priority="10865" operator="containsText" text="Discontinued">
      <formula>NOT(ISERROR(SEARCH("Discontinued",L597)))</formula>
    </cfRule>
    <cfRule type="containsText" dxfId="4620" priority="10866" operator="containsText" text="Closeout">
      <formula>NOT(ISERROR(SEARCH("Closeout",L597)))</formula>
    </cfRule>
    <cfRule type="containsText" dxfId="4619" priority="10867" operator="containsText" text="COMING SOON">
      <formula>NOT(ISERROR(SEARCH("COMING SOON",L597)))</formula>
    </cfRule>
    <cfRule type="containsText" dxfId="4618" priority="10868" operator="containsText" text="ACTIVE">
      <formula>NOT(ISERROR(SEARCH("ACTIVE",L597)))</formula>
    </cfRule>
    <cfRule type="containsText" dxfId="4617" priority="10869" operator="containsText" text="Discontinued">
      <formula>NOT(ISERROR(SEARCH("Discontinued",L597)))</formula>
    </cfRule>
    <cfRule type="containsText" dxfId="4616" priority="10870" operator="containsText" text="Closeout">
      <formula>NOT(ISERROR(SEARCH("Closeout",L597)))</formula>
    </cfRule>
    <cfRule type="containsText" dxfId="4615" priority="10871" operator="containsText" text="COMING SOON">
      <formula>NOT(ISERROR(SEARCH("COMING SOON",L597)))</formula>
    </cfRule>
    <cfRule type="containsText" dxfId="4614" priority="10872" operator="containsText" text="ACTIVE">
      <formula>NOT(ISERROR(SEARCH("ACTIVE",L597)))</formula>
    </cfRule>
    <cfRule type="containsBlanks" dxfId="4613" priority="10873">
      <formula>LEN(TRIM(L597))=0</formula>
    </cfRule>
    <cfRule type="containsText" dxfId="4612" priority="10874" operator="containsText" text="Discontinued">
      <formula>NOT(ISERROR(SEARCH("Discontinued",L597)))</formula>
    </cfRule>
    <cfRule type="containsText" dxfId="4611" priority="10875" operator="containsText" text="Closeout">
      <formula>NOT(ISERROR(SEARCH("Closeout",L597)))</formula>
    </cfRule>
    <cfRule type="containsText" dxfId="4610" priority="10876" operator="containsText" text="COMING SOON">
      <formula>NOT(ISERROR(SEARCH("COMING SOON",L597)))</formula>
    </cfRule>
    <cfRule type="containsText" dxfId="4609" priority="10877" operator="containsText" text="ACTIVE">
      <formula>NOT(ISERROR(SEARCH("ACTIVE",L597)))</formula>
    </cfRule>
    <cfRule type="containsText" dxfId="4608" priority="10878" operator="containsText" text="Discontinued">
      <formula>NOT(ISERROR(SEARCH("Discontinued",L597)))</formula>
    </cfRule>
    <cfRule type="containsText" dxfId="4607" priority="10879" operator="containsText" text="Closeout">
      <formula>NOT(ISERROR(SEARCH("Closeout",L597)))</formula>
    </cfRule>
    <cfRule type="containsText" dxfId="4606" priority="10880" operator="containsText" text="COMING SOON">
      <formula>NOT(ISERROR(SEARCH("COMING SOON",L597)))</formula>
    </cfRule>
    <cfRule type="containsText" dxfId="4605" priority="10881" operator="containsText" text="ACTIVE">
      <formula>NOT(ISERROR(SEARCH("ACTIVE",L597)))</formula>
    </cfRule>
    <cfRule type="containsText" dxfId="4604" priority="10882" operator="containsText" text="Discontinued">
      <formula>NOT(ISERROR(SEARCH("Discontinued",L597)))</formula>
    </cfRule>
    <cfRule type="containsText" dxfId="4603" priority="10883" operator="containsText" text="Closeout">
      <formula>NOT(ISERROR(SEARCH("Closeout",L597)))</formula>
    </cfRule>
    <cfRule type="containsText" dxfId="4602" priority="10884" operator="containsText" text="COMING SOON">
      <formula>NOT(ISERROR(SEARCH("COMING SOON",L597)))</formula>
    </cfRule>
    <cfRule type="containsText" dxfId="4601" priority="10885" operator="containsText" text="ACTIVE">
      <formula>NOT(ISERROR(SEARCH("ACTIVE",L597)))</formula>
    </cfRule>
    <cfRule type="containsText" dxfId="4600" priority="10886" operator="containsText" text="Discontinued">
      <formula>NOT(ISERROR(SEARCH("Discontinued",L597)))</formula>
    </cfRule>
    <cfRule type="containsText" dxfId="4599" priority="10887" operator="containsText" text="Closeout">
      <formula>NOT(ISERROR(SEARCH("Closeout",L597)))</formula>
    </cfRule>
    <cfRule type="containsText" dxfId="4598" priority="10888" operator="containsText" text="COMING SOON">
      <formula>NOT(ISERROR(SEARCH("COMING SOON",L597)))</formula>
    </cfRule>
    <cfRule type="containsText" dxfId="4597" priority="10889" operator="containsText" text="ACTIVE">
      <formula>NOT(ISERROR(SEARCH("ACTIVE",L597)))</formula>
    </cfRule>
    <cfRule type="containsBlanks" dxfId="4596" priority="10894">
      <formula>LEN(TRIM(L597))=0</formula>
    </cfRule>
  </conditionalFormatting>
  <conditionalFormatting sqref="L597:L608">
    <cfRule type="containsText" dxfId="4595" priority="10811" operator="containsText" text="Discontinued">
      <formula>NOT(ISERROR(SEARCH("Discontinued",L597)))</formula>
    </cfRule>
    <cfRule type="containsText" dxfId="4594" priority="10812" operator="containsText" text="Closeout">
      <formula>NOT(ISERROR(SEARCH("Closeout",L597)))</formula>
    </cfRule>
    <cfRule type="containsText" dxfId="4593" priority="10813" operator="containsText" text="COMING SOON">
      <formula>NOT(ISERROR(SEARCH("COMING SOON",L597)))</formula>
    </cfRule>
    <cfRule type="containsText" dxfId="4592" priority="10814" operator="containsText" text="ACTIVE">
      <formula>NOT(ISERROR(SEARCH("ACTIVE",L597)))</formula>
    </cfRule>
  </conditionalFormatting>
  <conditionalFormatting sqref="L598">
    <cfRule type="containsText" dxfId="4591" priority="10759" operator="containsText" text="Discontinued">
      <formula>NOT(ISERROR(SEARCH("Discontinued",L598)))</formula>
    </cfRule>
    <cfRule type="containsText" dxfId="4590" priority="10760" operator="containsText" text="Closeout">
      <formula>NOT(ISERROR(SEARCH("Closeout",L598)))</formula>
    </cfRule>
    <cfRule type="containsText" dxfId="4589" priority="10761" operator="containsText" text="COMING SOON">
      <formula>NOT(ISERROR(SEARCH("COMING SOON",L598)))</formula>
    </cfRule>
    <cfRule type="containsText" dxfId="4588" priority="10762" operator="containsText" text="ACTIVE">
      <formula>NOT(ISERROR(SEARCH("ACTIVE",L598)))</formula>
    </cfRule>
    <cfRule type="containsText" dxfId="4587" priority="10763" operator="containsText" text="Discontinued">
      <formula>NOT(ISERROR(SEARCH("Discontinued",L598)))</formula>
    </cfRule>
    <cfRule type="containsText" dxfId="4586" priority="10764" operator="containsText" text="Closeout">
      <formula>NOT(ISERROR(SEARCH("Closeout",L598)))</formula>
    </cfRule>
    <cfRule type="containsText" dxfId="4585" priority="10765" operator="containsText" text="COMING SOON">
      <formula>NOT(ISERROR(SEARCH("COMING SOON",L598)))</formula>
    </cfRule>
    <cfRule type="containsText" dxfId="4584" priority="10766" operator="containsText" text="ACTIVE">
      <formula>NOT(ISERROR(SEARCH("ACTIVE",L598)))</formula>
    </cfRule>
    <cfRule type="containsText" dxfId="4583" priority="10767" operator="containsText" text="Discontinued">
      <formula>NOT(ISERROR(SEARCH("Discontinued",L598)))</formula>
    </cfRule>
    <cfRule type="containsText" dxfId="4582" priority="10768" operator="containsText" text="Closeout">
      <formula>NOT(ISERROR(SEARCH("Closeout",L598)))</formula>
    </cfRule>
    <cfRule type="containsText" dxfId="4581" priority="10769" operator="containsText" text="COMING SOON">
      <formula>NOT(ISERROR(SEARCH("COMING SOON",L598)))</formula>
    </cfRule>
    <cfRule type="containsText" dxfId="4580" priority="10770" operator="containsText" text="ACTIVE">
      <formula>NOT(ISERROR(SEARCH("ACTIVE",L598)))</formula>
    </cfRule>
    <cfRule type="containsText" dxfId="4579" priority="10771" operator="containsText" text="Discontinued">
      <formula>NOT(ISERROR(SEARCH("Discontinued",L598)))</formula>
    </cfRule>
    <cfRule type="containsText" dxfId="4578" priority="10772" operator="containsText" text="Closeout">
      <formula>NOT(ISERROR(SEARCH("Closeout",L598)))</formula>
    </cfRule>
    <cfRule type="containsBlanks" dxfId="4577" priority="10773">
      <formula>LEN(TRIM(L598))=0</formula>
    </cfRule>
    <cfRule type="containsText" dxfId="4576" priority="10774" operator="containsText" text="COMING SOON">
      <formula>NOT(ISERROR(SEARCH("COMING SOON",L598)))</formula>
    </cfRule>
    <cfRule type="containsText" dxfId="4575" priority="10775" operator="containsText" text="ACTIVE">
      <formula>NOT(ISERROR(SEARCH("ACTIVE",L598)))</formula>
    </cfRule>
    <cfRule type="cellIs" dxfId="4574" priority="10776" operator="equal">
      <formula>"Closeout"</formula>
    </cfRule>
    <cfRule type="cellIs" dxfId="4573" priority="10777" operator="equal">
      <formula>"Discontinued"</formula>
    </cfRule>
    <cfRule type="containsText" dxfId="4572" priority="10778" operator="containsText" text="Discontinued">
      <formula>NOT(ISERROR(SEARCH("Discontinued",L598)))</formula>
    </cfRule>
    <cfRule type="containsText" dxfId="4571" priority="10779" operator="containsText" text="Coming Soon">
      <formula>NOT(ISERROR(SEARCH("Coming Soon",L598)))</formula>
    </cfRule>
    <cfRule type="containsText" dxfId="4570" priority="10780" operator="containsText" text="Closeout">
      <formula>NOT(ISERROR(SEARCH("Closeout",L598)))</formula>
    </cfRule>
    <cfRule type="containsText" dxfId="4569" priority="10781" operator="containsText" text="Active">
      <formula>NOT(ISERROR(SEARCH("Active",L598)))</formula>
    </cfRule>
    <cfRule type="containsText" dxfId="4568" priority="10782" operator="containsText" text="Discontinued">
      <formula>NOT(ISERROR(SEARCH("Discontinued",L598)))</formula>
    </cfRule>
    <cfRule type="containsText" dxfId="4567" priority="10783" operator="containsText" text="Closeout">
      <formula>NOT(ISERROR(SEARCH("Closeout",L598)))</formula>
    </cfRule>
    <cfRule type="containsText" dxfId="4566" priority="10784" operator="containsText" text="COMING SOON">
      <formula>NOT(ISERROR(SEARCH("COMING SOON",L598)))</formula>
    </cfRule>
    <cfRule type="containsText" dxfId="4565" priority="10785" operator="containsText" text="ACTIVE">
      <formula>NOT(ISERROR(SEARCH("ACTIVE",L598)))</formula>
    </cfRule>
    <cfRule type="containsText" dxfId="4564" priority="10786" operator="containsText" text="Discontinued">
      <formula>NOT(ISERROR(SEARCH("Discontinued",L598)))</formula>
    </cfRule>
    <cfRule type="containsText" dxfId="4563" priority="10787" operator="containsText" text="Closeout">
      <formula>NOT(ISERROR(SEARCH("Closeout",L598)))</formula>
    </cfRule>
    <cfRule type="containsText" dxfId="4562" priority="10788" operator="containsText" text="COMING SOON">
      <formula>NOT(ISERROR(SEARCH("COMING SOON",L598)))</formula>
    </cfRule>
    <cfRule type="containsText" dxfId="4561" priority="10789" operator="containsText" text="ACTIVE">
      <formula>NOT(ISERROR(SEARCH("ACTIVE",L598)))</formula>
    </cfRule>
    <cfRule type="containsText" dxfId="4560" priority="10790" operator="containsText" text="Discontinued">
      <formula>NOT(ISERROR(SEARCH("Discontinued",L598)))</formula>
    </cfRule>
    <cfRule type="containsText" dxfId="4559" priority="10791" operator="containsText" text="Closeout">
      <formula>NOT(ISERROR(SEARCH("Closeout",L598)))</formula>
    </cfRule>
    <cfRule type="containsText" dxfId="4558" priority="10792" operator="containsText" text="COMING SOON">
      <formula>NOT(ISERROR(SEARCH("COMING SOON",L598)))</formula>
    </cfRule>
    <cfRule type="containsText" dxfId="4557" priority="10793" operator="containsText" text="ACTIVE">
      <formula>NOT(ISERROR(SEARCH("ACTIVE",L598)))</formula>
    </cfRule>
    <cfRule type="containsBlanks" dxfId="4556" priority="10794">
      <formula>LEN(TRIM(L598))=0</formula>
    </cfRule>
    <cfRule type="containsText" dxfId="4555" priority="10795" operator="containsText" text="Discontinued">
      <formula>NOT(ISERROR(SEARCH("Discontinued",L598)))</formula>
    </cfRule>
    <cfRule type="containsText" dxfId="4554" priority="10796" operator="containsText" text="Closeout">
      <formula>NOT(ISERROR(SEARCH("Closeout",L598)))</formula>
    </cfRule>
    <cfRule type="containsText" dxfId="4553" priority="10797" operator="containsText" text="COMING SOON">
      <formula>NOT(ISERROR(SEARCH("COMING SOON",L598)))</formula>
    </cfRule>
    <cfRule type="containsText" dxfId="4552" priority="10798" operator="containsText" text="ACTIVE">
      <formula>NOT(ISERROR(SEARCH("ACTIVE",L598)))</formula>
    </cfRule>
    <cfRule type="containsText" dxfId="4551" priority="10799" operator="containsText" text="Discontinued">
      <formula>NOT(ISERROR(SEARCH("Discontinued",L598)))</formula>
    </cfRule>
    <cfRule type="containsText" dxfId="4550" priority="10800" operator="containsText" text="Closeout">
      <formula>NOT(ISERROR(SEARCH("Closeout",L598)))</formula>
    </cfRule>
    <cfRule type="containsText" dxfId="4549" priority="10801" operator="containsText" text="COMING SOON">
      <formula>NOT(ISERROR(SEARCH("COMING SOON",L598)))</formula>
    </cfRule>
    <cfRule type="containsText" dxfId="4548" priority="10802" operator="containsText" text="ACTIVE">
      <formula>NOT(ISERROR(SEARCH("ACTIVE",L598)))</formula>
    </cfRule>
    <cfRule type="containsText" dxfId="4547" priority="10803" operator="containsText" text="Discontinued">
      <formula>NOT(ISERROR(SEARCH("Discontinued",L598)))</formula>
    </cfRule>
    <cfRule type="containsText" dxfId="4546" priority="10804" operator="containsText" text="Closeout">
      <formula>NOT(ISERROR(SEARCH("Closeout",L598)))</formula>
    </cfRule>
    <cfRule type="containsText" dxfId="4545" priority="10805" operator="containsText" text="COMING SOON">
      <formula>NOT(ISERROR(SEARCH("COMING SOON",L598)))</formula>
    </cfRule>
    <cfRule type="containsText" dxfId="4544" priority="10806" operator="containsText" text="ACTIVE">
      <formula>NOT(ISERROR(SEARCH("ACTIVE",L598)))</formula>
    </cfRule>
    <cfRule type="containsText" dxfId="4543" priority="10807" operator="containsText" text="Discontinued">
      <formula>NOT(ISERROR(SEARCH("Discontinued",L598)))</formula>
    </cfRule>
    <cfRule type="containsText" dxfId="4542" priority="10808" operator="containsText" text="Closeout">
      <formula>NOT(ISERROR(SEARCH("Closeout",L598)))</formula>
    </cfRule>
    <cfRule type="containsText" dxfId="4541" priority="10809" operator="containsText" text="COMING SOON">
      <formula>NOT(ISERROR(SEARCH("COMING SOON",L598)))</formula>
    </cfRule>
    <cfRule type="containsText" dxfId="4540" priority="10810" operator="containsText" text="ACTIVE">
      <formula>NOT(ISERROR(SEARCH("ACTIVE",L598)))</formula>
    </cfRule>
    <cfRule type="containsBlanks" dxfId="4539" priority="10815">
      <formula>LEN(TRIM(L598))=0</formula>
    </cfRule>
  </conditionalFormatting>
  <conditionalFormatting sqref="L598:L608">
    <cfRule type="containsText" dxfId="4538" priority="10637" operator="containsText" text="Discontinued">
      <formula>NOT(ISERROR(SEARCH("Discontinued",L598)))</formula>
    </cfRule>
    <cfRule type="containsText" dxfId="4537" priority="10638" operator="containsText" text="Closeout">
      <formula>NOT(ISERROR(SEARCH("Closeout",L598)))</formula>
    </cfRule>
    <cfRule type="containsText" dxfId="4536" priority="10639" operator="containsText" text="COMING SOON">
      <formula>NOT(ISERROR(SEARCH("COMING SOON",L598)))</formula>
    </cfRule>
    <cfRule type="containsText" dxfId="4535" priority="10640" operator="containsText" text="ACTIVE">
      <formula>NOT(ISERROR(SEARCH("ACTIVE",L598)))</formula>
    </cfRule>
  </conditionalFormatting>
  <conditionalFormatting sqref="L599:L608">
    <cfRule type="containsText" dxfId="4534" priority="10585" operator="containsText" text="Discontinued">
      <formula>NOT(ISERROR(SEARCH("Discontinued",L599)))</formula>
    </cfRule>
    <cfRule type="containsText" dxfId="4533" priority="10586" operator="containsText" text="Closeout">
      <formula>NOT(ISERROR(SEARCH("Closeout",L599)))</formula>
    </cfRule>
    <cfRule type="containsText" dxfId="4532" priority="10587" operator="containsText" text="COMING SOON">
      <formula>NOT(ISERROR(SEARCH("COMING SOON",L599)))</formula>
    </cfRule>
    <cfRule type="containsText" dxfId="4531" priority="10588" operator="containsText" text="ACTIVE">
      <formula>NOT(ISERROR(SEARCH("ACTIVE",L599)))</formula>
    </cfRule>
    <cfRule type="containsText" dxfId="4530" priority="10589" operator="containsText" text="Discontinued">
      <formula>NOT(ISERROR(SEARCH("Discontinued",L599)))</formula>
    </cfRule>
    <cfRule type="containsText" dxfId="4529" priority="10590" operator="containsText" text="Closeout">
      <formula>NOT(ISERROR(SEARCH("Closeout",L599)))</formula>
    </cfRule>
    <cfRule type="containsText" dxfId="4528" priority="10591" operator="containsText" text="COMING SOON">
      <formula>NOT(ISERROR(SEARCH("COMING SOON",L599)))</formula>
    </cfRule>
    <cfRule type="containsText" dxfId="4527" priority="10592" operator="containsText" text="ACTIVE">
      <formula>NOT(ISERROR(SEARCH("ACTIVE",L599)))</formula>
    </cfRule>
    <cfRule type="containsText" dxfId="4526" priority="10593" operator="containsText" text="Discontinued">
      <formula>NOT(ISERROR(SEARCH("Discontinued",L599)))</formula>
    </cfRule>
    <cfRule type="containsText" dxfId="4525" priority="10594" operator="containsText" text="Closeout">
      <formula>NOT(ISERROR(SEARCH("Closeout",L599)))</formula>
    </cfRule>
    <cfRule type="containsText" dxfId="4524" priority="10595" operator="containsText" text="COMING SOON">
      <formula>NOT(ISERROR(SEARCH("COMING SOON",L599)))</formula>
    </cfRule>
    <cfRule type="containsText" dxfId="4523" priority="10596" operator="containsText" text="ACTIVE">
      <formula>NOT(ISERROR(SEARCH("ACTIVE",L599)))</formula>
    </cfRule>
    <cfRule type="containsText" dxfId="4522" priority="10597" operator="containsText" text="Discontinued">
      <formula>NOT(ISERROR(SEARCH("Discontinued",L599)))</formula>
    </cfRule>
    <cfRule type="containsText" dxfId="4521" priority="10598" operator="containsText" text="Closeout">
      <formula>NOT(ISERROR(SEARCH("Closeout",L599)))</formula>
    </cfRule>
    <cfRule type="containsText" dxfId="4520" priority="10599" operator="containsText" text="COMING SOON">
      <formula>NOT(ISERROR(SEARCH("COMING SOON",L599)))</formula>
    </cfRule>
    <cfRule type="containsText" dxfId="4519" priority="10600" operator="containsText" text="ACTIVE">
      <formula>NOT(ISERROR(SEARCH("ACTIVE",L599)))</formula>
    </cfRule>
    <cfRule type="containsText" dxfId="4518" priority="10601" operator="containsText" text="Discontinued">
      <formula>NOT(ISERROR(SEARCH("Discontinued",L599)))</formula>
    </cfRule>
    <cfRule type="containsText" dxfId="4517" priority="10602" operator="containsText" text="Closeout">
      <formula>NOT(ISERROR(SEARCH("Closeout",L599)))</formula>
    </cfRule>
    <cfRule type="containsBlanks" dxfId="4516" priority="10603">
      <formula>LEN(TRIM(L599))=0</formula>
    </cfRule>
    <cfRule type="containsText" dxfId="4515" priority="10604" operator="containsText" text="COMING SOON">
      <formula>NOT(ISERROR(SEARCH("COMING SOON",L599)))</formula>
    </cfRule>
    <cfRule type="containsText" dxfId="4514" priority="10605" operator="containsText" text="ACTIVE">
      <formula>NOT(ISERROR(SEARCH("ACTIVE",L599)))</formula>
    </cfRule>
    <cfRule type="cellIs" dxfId="4513" priority="10606" operator="equal">
      <formula>"Closeout"</formula>
    </cfRule>
    <cfRule type="cellIs" dxfId="4512" priority="10607" operator="equal">
      <formula>"Discontinued"</formula>
    </cfRule>
    <cfRule type="containsText" dxfId="4511" priority="10608" operator="containsText" text="Discontinued">
      <formula>NOT(ISERROR(SEARCH("Discontinued",L599)))</formula>
    </cfRule>
    <cfRule type="containsText" dxfId="4510" priority="10609" operator="containsText" text="Coming Soon">
      <formula>NOT(ISERROR(SEARCH("Coming Soon",L599)))</formula>
    </cfRule>
    <cfRule type="containsText" dxfId="4509" priority="10610" operator="containsText" text="Closeout">
      <formula>NOT(ISERROR(SEARCH("Closeout",L599)))</formula>
    </cfRule>
    <cfRule type="containsText" dxfId="4508" priority="10611" operator="containsText" text="Active">
      <formula>NOT(ISERROR(SEARCH("Active",L599)))</formula>
    </cfRule>
    <cfRule type="containsText" dxfId="4507" priority="10612" operator="containsText" text="Discontinued">
      <formula>NOT(ISERROR(SEARCH("Discontinued",L599)))</formula>
    </cfRule>
    <cfRule type="containsText" dxfId="4506" priority="10613" operator="containsText" text="Closeout">
      <formula>NOT(ISERROR(SEARCH("Closeout",L599)))</formula>
    </cfRule>
    <cfRule type="containsText" dxfId="4505" priority="10614" operator="containsText" text="COMING SOON">
      <formula>NOT(ISERROR(SEARCH("COMING SOON",L599)))</formula>
    </cfRule>
    <cfRule type="containsText" dxfId="4504" priority="10615" operator="containsText" text="ACTIVE">
      <formula>NOT(ISERROR(SEARCH("ACTIVE",L599)))</formula>
    </cfRule>
    <cfRule type="containsText" dxfId="4503" priority="10616" operator="containsText" text="Discontinued">
      <formula>NOT(ISERROR(SEARCH("Discontinued",L599)))</formula>
    </cfRule>
    <cfRule type="containsText" dxfId="4502" priority="10617" operator="containsText" text="Closeout">
      <formula>NOT(ISERROR(SEARCH("Closeout",L599)))</formula>
    </cfRule>
    <cfRule type="containsText" dxfId="4501" priority="10618" operator="containsText" text="COMING SOON">
      <formula>NOT(ISERROR(SEARCH("COMING SOON",L599)))</formula>
    </cfRule>
    <cfRule type="containsText" dxfId="4500" priority="10619" operator="containsText" text="ACTIVE">
      <formula>NOT(ISERROR(SEARCH("ACTIVE",L599)))</formula>
    </cfRule>
    <cfRule type="containsText" dxfId="4499" priority="10620" operator="containsText" text="Discontinued">
      <formula>NOT(ISERROR(SEARCH("Discontinued",L599)))</formula>
    </cfRule>
    <cfRule type="containsText" dxfId="4498" priority="10621" operator="containsText" text="Closeout">
      <formula>NOT(ISERROR(SEARCH("Closeout",L599)))</formula>
    </cfRule>
    <cfRule type="containsText" dxfId="4497" priority="10622" operator="containsText" text="COMING SOON">
      <formula>NOT(ISERROR(SEARCH("COMING SOON",L599)))</formula>
    </cfRule>
    <cfRule type="containsText" dxfId="4496" priority="10623" operator="containsText" text="ACTIVE">
      <formula>NOT(ISERROR(SEARCH("ACTIVE",L599)))</formula>
    </cfRule>
    <cfRule type="containsBlanks" dxfId="4495" priority="10624">
      <formula>LEN(TRIM(L599))=0</formula>
    </cfRule>
    <cfRule type="containsText" dxfId="4494" priority="10625" operator="containsText" text="Discontinued">
      <formula>NOT(ISERROR(SEARCH("Discontinued",L599)))</formula>
    </cfRule>
    <cfRule type="containsText" dxfId="4493" priority="10626" operator="containsText" text="Closeout">
      <formula>NOT(ISERROR(SEARCH("Closeout",L599)))</formula>
    </cfRule>
    <cfRule type="containsText" dxfId="4492" priority="10627" operator="containsText" text="COMING SOON">
      <formula>NOT(ISERROR(SEARCH("COMING SOON",L599)))</formula>
    </cfRule>
    <cfRule type="containsText" dxfId="4491" priority="10628" operator="containsText" text="ACTIVE">
      <formula>NOT(ISERROR(SEARCH("ACTIVE",L599)))</formula>
    </cfRule>
    <cfRule type="containsText" dxfId="4490" priority="10629" operator="containsText" text="Discontinued">
      <formula>NOT(ISERROR(SEARCH("Discontinued",L599)))</formula>
    </cfRule>
    <cfRule type="containsText" dxfId="4489" priority="10630" operator="containsText" text="Closeout">
      <formula>NOT(ISERROR(SEARCH("Closeout",L599)))</formula>
    </cfRule>
    <cfRule type="containsText" dxfId="4488" priority="10631" operator="containsText" text="COMING SOON">
      <formula>NOT(ISERROR(SEARCH("COMING SOON",L599)))</formula>
    </cfRule>
    <cfRule type="containsText" dxfId="4487" priority="10632" operator="containsText" text="ACTIVE">
      <formula>NOT(ISERROR(SEARCH("ACTIVE",L599)))</formula>
    </cfRule>
    <cfRule type="containsText" dxfId="4486" priority="10633" operator="containsText" text="Discontinued">
      <formula>NOT(ISERROR(SEARCH("Discontinued",L599)))</formula>
    </cfRule>
    <cfRule type="containsText" dxfId="4485" priority="10634" operator="containsText" text="Closeout">
      <formula>NOT(ISERROR(SEARCH("Closeout",L599)))</formula>
    </cfRule>
    <cfRule type="containsText" dxfId="4484" priority="10635" operator="containsText" text="COMING SOON">
      <formula>NOT(ISERROR(SEARCH("COMING SOON",L599)))</formula>
    </cfRule>
    <cfRule type="containsText" dxfId="4483" priority="10636" operator="containsText" text="ACTIVE">
      <formula>NOT(ISERROR(SEARCH("ACTIVE",L599)))</formula>
    </cfRule>
    <cfRule type="containsBlanks" dxfId="4482" priority="10645">
      <formula>LEN(TRIM(L599))=0</formula>
    </cfRule>
  </conditionalFormatting>
  <conditionalFormatting sqref="L603:L608">
    <cfRule type="containsText" dxfId="4481" priority="10548" operator="containsText" text="Discontinued">
      <formula>NOT(ISERROR(SEARCH("Discontinued",L603)))</formula>
    </cfRule>
    <cfRule type="containsText" dxfId="4480" priority="10549" operator="containsText" text="Closeout">
      <formula>NOT(ISERROR(SEARCH("Closeout",L603)))</formula>
    </cfRule>
    <cfRule type="containsText" dxfId="4479" priority="10559" operator="containsText" text="COMING SOON">
      <formula>NOT(ISERROR(SEARCH("COMING SOON",L603)))</formula>
    </cfRule>
    <cfRule type="containsText" dxfId="4478" priority="10560" operator="containsText" text="ACTIVE">
      <formula>NOT(ISERROR(SEARCH("ACTIVE",L603)))</formula>
    </cfRule>
  </conditionalFormatting>
  <conditionalFormatting sqref="L605:L608">
    <cfRule type="containsText" dxfId="4477" priority="10510" operator="containsText" text="Discontinued">
      <formula>NOT(ISERROR(SEARCH("Discontinued",L605)))</formula>
    </cfRule>
    <cfRule type="containsText" dxfId="4476" priority="10511" operator="containsText" text="Closeout">
      <formula>NOT(ISERROR(SEARCH("Closeout",L605)))</formula>
    </cfRule>
    <cfRule type="containsText" dxfId="4475" priority="10521" operator="containsText" text="COMING SOON">
      <formula>NOT(ISERROR(SEARCH("COMING SOON",L605)))</formula>
    </cfRule>
    <cfRule type="containsText" dxfId="4474" priority="10522" operator="containsText" text="ACTIVE">
      <formula>NOT(ISERROR(SEARCH("ACTIVE",L605)))</formula>
    </cfRule>
  </conditionalFormatting>
  <conditionalFormatting sqref="L607:L609">
    <cfRule type="containsText" dxfId="4473" priority="10390" operator="containsText" text="Discontinued">
      <formula>NOT(ISERROR(SEARCH("Discontinued",L607)))</formula>
    </cfRule>
    <cfRule type="containsText" dxfId="4472" priority="10391" operator="containsText" text="Closeout">
      <formula>NOT(ISERROR(SEARCH("Closeout",L607)))</formula>
    </cfRule>
    <cfRule type="containsText" dxfId="4471" priority="10392" operator="containsText" text="COMING SOON">
      <formula>NOT(ISERROR(SEARCH("COMING SOON",L607)))</formula>
    </cfRule>
    <cfRule type="containsText" dxfId="4470" priority="10393" operator="containsText" text="ACTIVE">
      <formula>NOT(ISERROR(SEARCH("ACTIVE",L607)))</formula>
    </cfRule>
  </conditionalFormatting>
  <conditionalFormatting sqref="L609">
    <cfRule type="containsText" dxfId="4469" priority="10326" operator="containsText" text="Discontinued">
      <formula>NOT(ISERROR(SEARCH("Discontinued",L609)))</formula>
    </cfRule>
    <cfRule type="containsText" dxfId="4468" priority="10327" operator="containsText" text="Closeout">
      <formula>NOT(ISERROR(SEARCH("Closeout",L609)))</formula>
    </cfRule>
    <cfRule type="containsText" dxfId="4467" priority="10328" operator="containsText" text="COMING SOON">
      <formula>NOT(ISERROR(SEARCH("COMING SOON",L609)))</formula>
    </cfRule>
    <cfRule type="containsText" dxfId="4466" priority="10329" operator="containsText" text="ACTIVE">
      <formula>NOT(ISERROR(SEARCH("ACTIVE",L609)))</formula>
    </cfRule>
    <cfRule type="containsText" dxfId="4465" priority="10330" operator="containsText" text="Discontinued">
      <formula>NOT(ISERROR(SEARCH("Discontinued",L609)))</formula>
    </cfRule>
    <cfRule type="containsText" dxfId="4464" priority="10331" operator="containsText" text="Closeout">
      <formula>NOT(ISERROR(SEARCH("Closeout",L609)))</formula>
    </cfRule>
    <cfRule type="containsText" dxfId="4463" priority="10332" operator="containsText" text="COMING SOON">
      <formula>NOT(ISERROR(SEARCH("COMING SOON",L609)))</formula>
    </cfRule>
    <cfRule type="containsText" dxfId="4462" priority="10333" operator="containsText" text="ACTIVE">
      <formula>NOT(ISERROR(SEARCH("ACTIVE",L609)))</formula>
    </cfRule>
    <cfRule type="containsText" dxfId="4461" priority="10334" operator="containsText" text="Discontinued">
      <formula>NOT(ISERROR(SEARCH("Discontinued",L609)))</formula>
    </cfRule>
    <cfRule type="containsText" dxfId="4460" priority="10335" operator="containsText" text="Closeout">
      <formula>NOT(ISERROR(SEARCH("Closeout",L609)))</formula>
    </cfRule>
    <cfRule type="containsText" dxfId="4459" priority="10336" operator="containsText" text="COMING SOON">
      <formula>NOT(ISERROR(SEARCH("COMING SOON",L609)))</formula>
    </cfRule>
    <cfRule type="containsText" dxfId="4458" priority="10337" operator="containsText" text="ACTIVE">
      <formula>NOT(ISERROR(SEARCH("ACTIVE",L609)))</formula>
    </cfRule>
    <cfRule type="containsText" dxfId="4457" priority="10338" operator="containsText" text="Discontinued">
      <formula>NOT(ISERROR(SEARCH("Discontinued",L609)))</formula>
    </cfRule>
    <cfRule type="containsText" dxfId="4456" priority="10339" operator="containsText" text="Closeout">
      <formula>NOT(ISERROR(SEARCH("Closeout",L609)))</formula>
    </cfRule>
    <cfRule type="containsText" dxfId="4455" priority="10340" operator="containsText" text="COMING SOON">
      <formula>NOT(ISERROR(SEARCH("COMING SOON",L609)))</formula>
    </cfRule>
    <cfRule type="containsText" dxfId="4454" priority="10341" operator="containsText" text="ACTIVE">
      <formula>NOT(ISERROR(SEARCH("ACTIVE",L609)))</formula>
    </cfRule>
    <cfRule type="containsText" dxfId="4453" priority="10342" operator="containsText" text="Discontinued">
      <formula>NOT(ISERROR(SEARCH("Discontinued",L609)))</formula>
    </cfRule>
    <cfRule type="containsText" dxfId="4452" priority="10343" operator="containsText" text="Closeout">
      <formula>NOT(ISERROR(SEARCH("Closeout",L609)))</formula>
    </cfRule>
    <cfRule type="containsText" dxfId="4451" priority="10344" operator="containsText" text="COMING SOON">
      <formula>NOT(ISERROR(SEARCH("COMING SOON",L609)))</formula>
    </cfRule>
    <cfRule type="containsText" dxfId="4450" priority="10345" operator="containsText" text="ACTIVE">
      <formula>NOT(ISERROR(SEARCH("ACTIVE",L609)))</formula>
    </cfRule>
    <cfRule type="containsText" dxfId="4449" priority="10346" operator="containsText" text="Discontinued">
      <formula>NOT(ISERROR(SEARCH("Discontinued",L609)))</formula>
    </cfRule>
    <cfRule type="containsText" dxfId="4448" priority="10347" operator="containsText" text="Closeout">
      <formula>NOT(ISERROR(SEARCH("Closeout",L609)))</formula>
    </cfRule>
    <cfRule type="containsText" dxfId="4447" priority="10348" operator="containsText" text="COMING SOON">
      <formula>NOT(ISERROR(SEARCH("COMING SOON",L609)))</formula>
    </cfRule>
    <cfRule type="containsText" dxfId="4446" priority="10349" operator="containsText" text="ACTIVE">
      <formula>NOT(ISERROR(SEARCH("ACTIVE",L609)))</formula>
    </cfRule>
    <cfRule type="containsText" dxfId="4445" priority="10350" operator="containsText" text="Discontinued">
      <formula>NOT(ISERROR(SEARCH("Discontinued",L609)))</formula>
    </cfRule>
    <cfRule type="containsText" dxfId="4444" priority="10351" operator="containsText" text="Closeout">
      <formula>NOT(ISERROR(SEARCH("Closeout",L609)))</formula>
    </cfRule>
    <cfRule type="containsBlanks" dxfId="4443" priority="10352">
      <formula>LEN(TRIM(L609))=0</formula>
    </cfRule>
    <cfRule type="containsText" dxfId="4442" priority="10353" operator="containsText" text="COMING SOON">
      <formula>NOT(ISERROR(SEARCH("COMING SOON",L609)))</formula>
    </cfRule>
    <cfRule type="containsText" dxfId="4441" priority="10354" operator="containsText" text="ACTIVE">
      <formula>NOT(ISERROR(SEARCH("ACTIVE",L609)))</formula>
    </cfRule>
    <cfRule type="cellIs" dxfId="4440" priority="10355" operator="equal">
      <formula>"Closeout"</formula>
    </cfRule>
    <cfRule type="cellIs" dxfId="4439" priority="10356" operator="equal">
      <formula>"Discontinued"</formula>
    </cfRule>
    <cfRule type="containsText" dxfId="4438" priority="10357" operator="containsText" text="Discontinued">
      <formula>NOT(ISERROR(SEARCH("Discontinued",L609)))</formula>
    </cfRule>
    <cfRule type="containsText" dxfId="4437" priority="10358" operator="containsText" text="Coming Soon">
      <formula>NOT(ISERROR(SEARCH("Coming Soon",L609)))</formula>
    </cfRule>
    <cfRule type="containsText" dxfId="4436" priority="10359" operator="containsText" text="Closeout">
      <formula>NOT(ISERROR(SEARCH("Closeout",L609)))</formula>
    </cfRule>
    <cfRule type="containsText" dxfId="4435" priority="10360" operator="containsText" text="Active">
      <formula>NOT(ISERROR(SEARCH("Active",L609)))</formula>
    </cfRule>
    <cfRule type="containsText" dxfId="4434" priority="10361" operator="containsText" text="Discontinued">
      <formula>NOT(ISERROR(SEARCH("Discontinued",L609)))</formula>
    </cfRule>
    <cfRule type="containsText" dxfId="4433" priority="10362" operator="containsText" text="Closeout">
      <formula>NOT(ISERROR(SEARCH("Closeout",L609)))</formula>
    </cfRule>
    <cfRule type="containsText" dxfId="4432" priority="10363" operator="containsText" text="COMING SOON">
      <formula>NOT(ISERROR(SEARCH("COMING SOON",L609)))</formula>
    </cfRule>
    <cfRule type="containsText" dxfId="4431" priority="10364" operator="containsText" text="ACTIVE">
      <formula>NOT(ISERROR(SEARCH("ACTIVE",L609)))</formula>
    </cfRule>
    <cfRule type="containsText" dxfId="4430" priority="10365" operator="containsText" text="Discontinued">
      <formula>NOT(ISERROR(SEARCH("Discontinued",L609)))</formula>
    </cfRule>
    <cfRule type="containsText" dxfId="4429" priority="10366" operator="containsText" text="Closeout">
      <formula>NOT(ISERROR(SEARCH("Closeout",L609)))</formula>
    </cfRule>
    <cfRule type="containsText" dxfId="4428" priority="10367" operator="containsText" text="COMING SOON">
      <formula>NOT(ISERROR(SEARCH("COMING SOON",L609)))</formula>
    </cfRule>
    <cfRule type="containsText" dxfId="4427" priority="10368" operator="containsText" text="ACTIVE">
      <formula>NOT(ISERROR(SEARCH("ACTIVE",L609)))</formula>
    </cfRule>
    <cfRule type="containsText" dxfId="4426" priority="10369" operator="containsText" text="Discontinued">
      <formula>NOT(ISERROR(SEARCH("Discontinued",L609)))</formula>
    </cfRule>
    <cfRule type="containsText" dxfId="4425" priority="10370" operator="containsText" text="Closeout">
      <formula>NOT(ISERROR(SEARCH("Closeout",L609)))</formula>
    </cfRule>
    <cfRule type="containsText" dxfId="4424" priority="10371" operator="containsText" text="COMING SOON">
      <formula>NOT(ISERROR(SEARCH("COMING SOON",L609)))</formula>
    </cfRule>
    <cfRule type="containsText" dxfId="4423" priority="10372" operator="containsText" text="ACTIVE">
      <formula>NOT(ISERROR(SEARCH("ACTIVE",L609)))</formula>
    </cfRule>
    <cfRule type="containsBlanks" dxfId="4422" priority="10373">
      <formula>LEN(TRIM(L609))=0</formula>
    </cfRule>
    <cfRule type="containsText" dxfId="4421" priority="10374" operator="containsText" text="Discontinued">
      <formula>NOT(ISERROR(SEARCH("Discontinued",L609)))</formula>
    </cfRule>
    <cfRule type="containsText" dxfId="4420" priority="10375" operator="containsText" text="Closeout">
      <formula>NOT(ISERROR(SEARCH("Closeout",L609)))</formula>
    </cfRule>
    <cfRule type="containsText" dxfId="4419" priority="10376" operator="containsText" text="COMING SOON">
      <formula>NOT(ISERROR(SEARCH("COMING SOON",L609)))</formula>
    </cfRule>
    <cfRule type="containsText" dxfId="4418" priority="10377" operator="containsText" text="ACTIVE">
      <formula>NOT(ISERROR(SEARCH("ACTIVE",L609)))</formula>
    </cfRule>
    <cfRule type="containsText" dxfId="4417" priority="10378" operator="containsText" text="Discontinued">
      <formula>NOT(ISERROR(SEARCH("Discontinued",L609)))</formula>
    </cfRule>
    <cfRule type="containsText" dxfId="4416" priority="10379" operator="containsText" text="Closeout">
      <formula>NOT(ISERROR(SEARCH("Closeout",L609)))</formula>
    </cfRule>
    <cfRule type="containsText" dxfId="4415" priority="10380" operator="containsText" text="COMING SOON">
      <formula>NOT(ISERROR(SEARCH("COMING SOON",L609)))</formula>
    </cfRule>
    <cfRule type="containsText" dxfId="4414" priority="10381" operator="containsText" text="ACTIVE">
      <formula>NOT(ISERROR(SEARCH("ACTIVE",L609)))</formula>
    </cfRule>
    <cfRule type="containsText" dxfId="4413" priority="10382" operator="containsText" text="Discontinued">
      <formula>NOT(ISERROR(SEARCH("Discontinued",L609)))</formula>
    </cfRule>
    <cfRule type="containsText" dxfId="4412" priority="10383" operator="containsText" text="Closeout">
      <formula>NOT(ISERROR(SEARCH("Closeout",L609)))</formula>
    </cfRule>
    <cfRule type="containsText" dxfId="4411" priority="10384" operator="containsText" text="COMING SOON">
      <formula>NOT(ISERROR(SEARCH("COMING SOON",L609)))</formula>
    </cfRule>
    <cfRule type="containsText" dxfId="4410" priority="10385" operator="containsText" text="ACTIVE">
      <formula>NOT(ISERROR(SEARCH("ACTIVE",L609)))</formula>
    </cfRule>
    <cfRule type="containsText" dxfId="4409" priority="10386" operator="containsText" text="Discontinued">
      <formula>NOT(ISERROR(SEARCH("Discontinued",L609)))</formula>
    </cfRule>
    <cfRule type="containsText" dxfId="4408" priority="10387" operator="containsText" text="Closeout">
      <formula>NOT(ISERROR(SEARCH("Closeout",L609)))</formula>
    </cfRule>
    <cfRule type="containsText" dxfId="4407" priority="10388" operator="containsText" text="COMING SOON">
      <formula>NOT(ISERROR(SEARCH("COMING SOON",L609)))</formula>
    </cfRule>
    <cfRule type="containsText" dxfId="4406" priority="10389" operator="containsText" text="ACTIVE">
      <formula>NOT(ISERROR(SEARCH("ACTIVE",L609)))</formula>
    </cfRule>
  </conditionalFormatting>
  <conditionalFormatting sqref="L609:L610">
    <cfRule type="containsText" dxfId="4405" priority="10297" operator="containsText" text="Discontinued">
      <formula>NOT(ISERROR(SEARCH("Discontinued",L609)))</formula>
    </cfRule>
    <cfRule type="containsText" dxfId="4404" priority="10298" operator="containsText" text="Closeout">
      <formula>NOT(ISERROR(SEARCH("Closeout",L609)))</formula>
    </cfRule>
    <cfRule type="containsText" dxfId="4403" priority="10299" operator="containsText" text="COMING SOON">
      <formula>NOT(ISERROR(SEARCH("COMING SOON",L609)))</formula>
    </cfRule>
    <cfRule type="containsText" dxfId="4402" priority="10300" operator="containsText" text="ACTIVE">
      <formula>NOT(ISERROR(SEARCH("ACTIVE",L609)))</formula>
    </cfRule>
  </conditionalFormatting>
  <conditionalFormatting sqref="L610">
    <cfRule type="containsText" dxfId="4401" priority="10233" operator="containsText" text="Discontinued">
      <formula>NOT(ISERROR(SEARCH("Discontinued",L610)))</formula>
    </cfRule>
    <cfRule type="containsText" dxfId="4400" priority="10234" operator="containsText" text="Closeout">
      <formula>NOT(ISERROR(SEARCH("Closeout",L610)))</formula>
    </cfRule>
    <cfRule type="containsText" dxfId="4399" priority="10235" operator="containsText" text="COMING SOON">
      <formula>NOT(ISERROR(SEARCH("COMING SOON",L610)))</formula>
    </cfRule>
    <cfRule type="containsText" dxfId="4398" priority="10236" operator="containsText" text="ACTIVE">
      <formula>NOT(ISERROR(SEARCH("ACTIVE",L610)))</formula>
    </cfRule>
    <cfRule type="containsText" dxfId="4397" priority="10237" operator="containsText" text="Discontinued">
      <formula>NOT(ISERROR(SEARCH("Discontinued",L610)))</formula>
    </cfRule>
    <cfRule type="containsText" dxfId="4396" priority="10238" operator="containsText" text="Closeout">
      <formula>NOT(ISERROR(SEARCH("Closeout",L610)))</formula>
    </cfRule>
    <cfRule type="containsText" dxfId="4395" priority="10239" operator="containsText" text="COMING SOON">
      <formula>NOT(ISERROR(SEARCH("COMING SOON",L610)))</formula>
    </cfRule>
    <cfRule type="containsText" dxfId="4394" priority="10240" operator="containsText" text="ACTIVE">
      <formula>NOT(ISERROR(SEARCH("ACTIVE",L610)))</formula>
    </cfRule>
    <cfRule type="containsText" dxfId="4393" priority="10241" operator="containsText" text="Discontinued">
      <formula>NOT(ISERROR(SEARCH("Discontinued",L610)))</formula>
    </cfRule>
    <cfRule type="containsText" dxfId="4392" priority="10242" operator="containsText" text="Closeout">
      <formula>NOT(ISERROR(SEARCH("Closeout",L610)))</formula>
    </cfRule>
    <cfRule type="containsText" dxfId="4391" priority="10243" operator="containsText" text="COMING SOON">
      <formula>NOT(ISERROR(SEARCH("COMING SOON",L610)))</formula>
    </cfRule>
    <cfRule type="containsText" dxfId="4390" priority="10244" operator="containsText" text="ACTIVE">
      <formula>NOT(ISERROR(SEARCH("ACTIVE",L610)))</formula>
    </cfRule>
    <cfRule type="containsText" dxfId="4389" priority="10245" operator="containsText" text="Discontinued">
      <formula>NOT(ISERROR(SEARCH("Discontinued",L610)))</formula>
    </cfRule>
    <cfRule type="containsText" dxfId="4388" priority="10246" operator="containsText" text="Closeout">
      <formula>NOT(ISERROR(SEARCH("Closeout",L610)))</formula>
    </cfRule>
    <cfRule type="containsText" dxfId="4387" priority="10247" operator="containsText" text="COMING SOON">
      <formula>NOT(ISERROR(SEARCH("COMING SOON",L610)))</formula>
    </cfRule>
    <cfRule type="containsText" dxfId="4386" priority="10248" operator="containsText" text="ACTIVE">
      <formula>NOT(ISERROR(SEARCH("ACTIVE",L610)))</formula>
    </cfRule>
    <cfRule type="containsText" dxfId="4385" priority="10249" operator="containsText" text="Discontinued">
      <formula>NOT(ISERROR(SEARCH("Discontinued",L610)))</formula>
    </cfRule>
    <cfRule type="containsText" dxfId="4384" priority="10250" operator="containsText" text="Closeout">
      <formula>NOT(ISERROR(SEARCH("Closeout",L610)))</formula>
    </cfRule>
    <cfRule type="containsText" dxfId="4383" priority="10251" operator="containsText" text="COMING SOON">
      <formula>NOT(ISERROR(SEARCH("COMING SOON",L610)))</formula>
    </cfRule>
    <cfRule type="containsText" dxfId="4382" priority="10252" operator="containsText" text="ACTIVE">
      <formula>NOT(ISERROR(SEARCH("ACTIVE",L610)))</formula>
    </cfRule>
    <cfRule type="containsText" dxfId="4381" priority="10253" operator="containsText" text="Discontinued">
      <formula>NOT(ISERROR(SEARCH("Discontinued",L610)))</formula>
    </cfRule>
    <cfRule type="containsText" dxfId="4380" priority="10254" operator="containsText" text="Closeout">
      <formula>NOT(ISERROR(SEARCH("Closeout",L610)))</formula>
    </cfRule>
    <cfRule type="containsText" dxfId="4379" priority="10255" operator="containsText" text="COMING SOON">
      <formula>NOT(ISERROR(SEARCH("COMING SOON",L610)))</formula>
    </cfRule>
    <cfRule type="containsText" dxfId="4378" priority="10256" operator="containsText" text="ACTIVE">
      <formula>NOT(ISERROR(SEARCH("ACTIVE",L610)))</formula>
    </cfRule>
    <cfRule type="containsText" dxfId="4377" priority="10257" operator="containsText" text="Discontinued">
      <formula>NOT(ISERROR(SEARCH("Discontinued",L610)))</formula>
    </cfRule>
    <cfRule type="containsText" dxfId="4376" priority="10258" operator="containsText" text="Closeout">
      <formula>NOT(ISERROR(SEARCH("Closeout",L610)))</formula>
    </cfRule>
    <cfRule type="containsBlanks" dxfId="4375" priority="10259">
      <formula>LEN(TRIM(L610))=0</formula>
    </cfRule>
    <cfRule type="containsText" dxfId="4374" priority="10260" operator="containsText" text="COMING SOON">
      <formula>NOT(ISERROR(SEARCH("COMING SOON",L610)))</formula>
    </cfRule>
    <cfRule type="containsText" dxfId="4373" priority="10261" operator="containsText" text="ACTIVE">
      <formula>NOT(ISERROR(SEARCH("ACTIVE",L610)))</formula>
    </cfRule>
    <cfRule type="cellIs" dxfId="4372" priority="10262" operator="equal">
      <formula>"Closeout"</formula>
    </cfRule>
    <cfRule type="cellIs" dxfId="4371" priority="10263" operator="equal">
      <formula>"Discontinued"</formula>
    </cfRule>
    <cfRule type="containsText" dxfId="4370" priority="10264" operator="containsText" text="Discontinued">
      <formula>NOT(ISERROR(SEARCH("Discontinued",L610)))</formula>
    </cfRule>
    <cfRule type="containsText" dxfId="4369" priority="10265" operator="containsText" text="Coming Soon">
      <formula>NOT(ISERROR(SEARCH("Coming Soon",L610)))</formula>
    </cfRule>
    <cfRule type="containsText" dxfId="4368" priority="10266" operator="containsText" text="Closeout">
      <formula>NOT(ISERROR(SEARCH("Closeout",L610)))</formula>
    </cfRule>
    <cfRule type="containsText" dxfId="4367" priority="10267" operator="containsText" text="Active">
      <formula>NOT(ISERROR(SEARCH("Active",L610)))</formula>
    </cfRule>
    <cfRule type="containsText" dxfId="4366" priority="10268" operator="containsText" text="Discontinued">
      <formula>NOT(ISERROR(SEARCH("Discontinued",L610)))</formula>
    </cfRule>
    <cfRule type="containsText" dxfId="4365" priority="10269" operator="containsText" text="Closeout">
      <formula>NOT(ISERROR(SEARCH("Closeout",L610)))</formula>
    </cfRule>
    <cfRule type="containsText" dxfId="4364" priority="10270" operator="containsText" text="COMING SOON">
      <formula>NOT(ISERROR(SEARCH("COMING SOON",L610)))</formula>
    </cfRule>
    <cfRule type="containsText" dxfId="4363" priority="10271" operator="containsText" text="ACTIVE">
      <formula>NOT(ISERROR(SEARCH("ACTIVE",L610)))</formula>
    </cfRule>
    <cfRule type="containsText" dxfId="4362" priority="10272" operator="containsText" text="Discontinued">
      <formula>NOT(ISERROR(SEARCH("Discontinued",L610)))</formula>
    </cfRule>
    <cfRule type="containsText" dxfId="4361" priority="10273" operator="containsText" text="Closeout">
      <formula>NOT(ISERROR(SEARCH("Closeout",L610)))</formula>
    </cfRule>
    <cfRule type="containsText" dxfId="4360" priority="10274" operator="containsText" text="COMING SOON">
      <formula>NOT(ISERROR(SEARCH("COMING SOON",L610)))</formula>
    </cfRule>
    <cfRule type="containsText" dxfId="4359" priority="10275" operator="containsText" text="ACTIVE">
      <formula>NOT(ISERROR(SEARCH("ACTIVE",L610)))</formula>
    </cfRule>
    <cfRule type="containsText" dxfId="4358" priority="10276" operator="containsText" text="Discontinued">
      <formula>NOT(ISERROR(SEARCH("Discontinued",L610)))</formula>
    </cfRule>
    <cfRule type="containsText" dxfId="4357" priority="10277" operator="containsText" text="Closeout">
      <formula>NOT(ISERROR(SEARCH("Closeout",L610)))</formula>
    </cfRule>
    <cfRule type="containsText" dxfId="4356" priority="10278" operator="containsText" text="COMING SOON">
      <formula>NOT(ISERROR(SEARCH("COMING SOON",L610)))</formula>
    </cfRule>
    <cfRule type="containsText" dxfId="4355" priority="10279" operator="containsText" text="ACTIVE">
      <formula>NOT(ISERROR(SEARCH("ACTIVE",L610)))</formula>
    </cfRule>
    <cfRule type="containsBlanks" dxfId="4354" priority="10280">
      <formula>LEN(TRIM(L610))=0</formula>
    </cfRule>
    <cfRule type="containsText" dxfId="4353" priority="10281" operator="containsText" text="Discontinued">
      <formula>NOT(ISERROR(SEARCH("Discontinued",L610)))</formula>
    </cfRule>
    <cfRule type="containsText" dxfId="4352" priority="10282" operator="containsText" text="Closeout">
      <formula>NOT(ISERROR(SEARCH("Closeout",L610)))</formula>
    </cfRule>
    <cfRule type="containsText" dxfId="4351" priority="10283" operator="containsText" text="COMING SOON">
      <formula>NOT(ISERROR(SEARCH("COMING SOON",L610)))</formula>
    </cfRule>
    <cfRule type="containsText" dxfId="4350" priority="10284" operator="containsText" text="ACTIVE">
      <formula>NOT(ISERROR(SEARCH("ACTIVE",L610)))</formula>
    </cfRule>
    <cfRule type="containsText" dxfId="4349" priority="10285" operator="containsText" text="Discontinued">
      <formula>NOT(ISERROR(SEARCH("Discontinued",L610)))</formula>
    </cfRule>
    <cfRule type="containsText" dxfId="4348" priority="10286" operator="containsText" text="Closeout">
      <formula>NOT(ISERROR(SEARCH("Closeout",L610)))</formula>
    </cfRule>
    <cfRule type="containsText" dxfId="4347" priority="10287" operator="containsText" text="COMING SOON">
      <formula>NOT(ISERROR(SEARCH("COMING SOON",L610)))</formula>
    </cfRule>
    <cfRule type="containsText" dxfId="4346" priority="10288" operator="containsText" text="ACTIVE">
      <formula>NOT(ISERROR(SEARCH("ACTIVE",L610)))</formula>
    </cfRule>
    <cfRule type="containsText" dxfId="4345" priority="10289" operator="containsText" text="Discontinued">
      <formula>NOT(ISERROR(SEARCH("Discontinued",L610)))</formula>
    </cfRule>
    <cfRule type="containsText" dxfId="4344" priority="10290" operator="containsText" text="Closeout">
      <formula>NOT(ISERROR(SEARCH("Closeout",L610)))</formula>
    </cfRule>
    <cfRule type="containsText" dxfId="4343" priority="10291" operator="containsText" text="COMING SOON">
      <formula>NOT(ISERROR(SEARCH("COMING SOON",L610)))</formula>
    </cfRule>
    <cfRule type="containsText" dxfId="4342" priority="10292" operator="containsText" text="ACTIVE">
      <formula>NOT(ISERROR(SEARCH("ACTIVE",L610)))</formula>
    </cfRule>
    <cfRule type="containsText" dxfId="4341" priority="10293" operator="containsText" text="Discontinued">
      <formula>NOT(ISERROR(SEARCH("Discontinued",L610)))</formula>
    </cfRule>
    <cfRule type="containsText" dxfId="4340" priority="10294" operator="containsText" text="Closeout">
      <formula>NOT(ISERROR(SEARCH("Closeout",L610)))</formula>
    </cfRule>
    <cfRule type="containsText" dxfId="4339" priority="10295" operator="containsText" text="COMING SOON">
      <formula>NOT(ISERROR(SEARCH("COMING SOON",L610)))</formula>
    </cfRule>
    <cfRule type="containsText" dxfId="4338" priority="10296" operator="containsText" text="ACTIVE">
      <formula>NOT(ISERROR(SEARCH("ACTIVE",L610)))</formula>
    </cfRule>
    <cfRule type="containsBlanks" dxfId="4337" priority="10301">
      <formula>LEN(TRIM(L610))=0</formula>
    </cfRule>
  </conditionalFormatting>
  <conditionalFormatting sqref="L610:L611">
    <cfRule type="containsText" dxfId="4336" priority="10204" operator="containsText" text="Discontinued">
      <formula>NOT(ISERROR(SEARCH("Discontinued",L610)))</formula>
    </cfRule>
    <cfRule type="containsText" dxfId="4335" priority="10205" operator="containsText" text="Closeout">
      <formula>NOT(ISERROR(SEARCH("Closeout",L610)))</formula>
    </cfRule>
    <cfRule type="containsText" dxfId="4334" priority="10206" operator="containsText" text="COMING SOON">
      <formula>NOT(ISERROR(SEARCH("COMING SOON",L610)))</formula>
    </cfRule>
    <cfRule type="containsText" dxfId="4333" priority="10207" operator="containsText" text="ACTIVE">
      <formula>NOT(ISERROR(SEARCH("ACTIVE",L610)))</formula>
    </cfRule>
  </conditionalFormatting>
  <conditionalFormatting sqref="L611">
    <cfRule type="containsText" dxfId="4332" priority="10140" operator="containsText" text="Discontinued">
      <formula>NOT(ISERROR(SEARCH("Discontinued",L611)))</formula>
    </cfRule>
    <cfRule type="containsText" dxfId="4331" priority="10141" operator="containsText" text="Closeout">
      <formula>NOT(ISERROR(SEARCH("Closeout",L611)))</formula>
    </cfRule>
    <cfRule type="containsText" dxfId="4330" priority="10142" operator="containsText" text="COMING SOON">
      <formula>NOT(ISERROR(SEARCH("COMING SOON",L611)))</formula>
    </cfRule>
    <cfRule type="containsText" dxfId="4329" priority="10143" operator="containsText" text="ACTIVE">
      <formula>NOT(ISERROR(SEARCH("ACTIVE",L611)))</formula>
    </cfRule>
    <cfRule type="containsText" dxfId="4328" priority="10144" operator="containsText" text="Discontinued">
      <formula>NOT(ISERROR(SEARCH("Discontinued",L611)))</formula>
    </cfRule>
    <cfRule type="containsText" dxfId="4327" priority="10145" operator="containsText" text="Closeout">
      <formula>NOT(ISERROR(SEARCH("Closeout",L611)))</formula>
    </cfRule>
    <cfRule type="containsText" dxfId="4326" priority="10146" operator="containsText" text="COMING SOON">
      <formula>NOT(ISERROR(SEARCH("COMING SOON",L611)))</formula>
    </cfRule>
    <cfRule type="containsText" dxfId="4325" priority="10147" operator="containsText" text="ACTIVE">
      <formula>NOT(ISERROR(SEARCH("ACTIVE",L611)))</formula>
    </cfRule>
    <cfRule type="containsText" dxfId="4324" priority="10148" operator="containsText" text="Discontinued">
      <formula>NOT(ISERROR(SEARCH("Discontinued",L611)))</formula>
    </cfRule>
    <cfRule type="containsText" dxfId="4323" priority="10149" operator="containsText" text="Closeout">
      <formula>NOT(ISERROR(SEARCH("Closeout",L611)))</formula>
    </cfRule>
    <cfRule type="containsText" dxfId="4322" priority="10150" operator="containsText" text="COMING SOON">
      <formula>NOT(ISERROR(SEARCH("COMING SOON",L611)))</formula>
    </cfRule>
    <cfRule type="containsText" dxfId="4321" priority="10151" operator="containsText" text="ACTIVE">
      <formula>NOT(ISERROR(SEARCH("ACTIVE",L611)))</formula>
    </cfRule>
    <cfRule type="containsText" dxfId="4320" priority="10152" operator="containsText" text="Discontinued">
      <formula>NOT(ISERROR(SEARCH("Discontinued",L611)))</formula>
    </cfRule>
    <cfRule type="containsText" dxfId="4319" priority="10153" operator="containsText" text="Closeout">
      <formula>NOT(ISERROR(SEARCH("Closeout",L611)))</formula>
    </cfRule>
    <cfRule type="containsText" dxfId="4318" priority="10154" operator="containsText" text="COMING SOON">
      <formula>NOT(ISERROR(SEARCH("COMING SOON",L611)))</formula>
    </cfRule>
    <cfRule type="containsText" dxfId="4317" priority="10155" operator="containsText" text="ACTIVE">
      <formula>NOT(ISERROR(SEARCH("ACTIVE",L611)))</formula>
    </cfRule>
    <cfRule type="containsText" dxfId="4316" priority="10156" operator="containsText" text="Discontinued">
      <formula>NOT(ISERROR(SEARCH("Discontinued",L611)))</formula>
    </cfRule>
    <cfRule type="containsText" dxfId="4315" priority="10157" operator="containsText" text="Closeout">
      <formula>NOT(ISERROR(SEARCH("Closeout",L611)))</formula>
    </cfRule>
    <cfRule type="containsText" dxfId="4314" priority="10158" operator="containsText" text="COMING SOON">
      <formula>NOT(ISERROR(SEARCH("COMING SOON",L611)))</formula>
    </cfRule>
    <cfRule type="containsText" dxfId="4313" priority="10159" operator="containsText" text="ACTIVE">
      <formula>NOT(ISERROR(SEARCH("ACTIVE",L611)))</formula>
    </cfRule>
    <cfRule type="containsText" dxfId="4312" priority="10160" operator="containsText" text="Discontinued">
      <formula>NOT(ISERROR(SEARCH("Discontinued",L611)))</formula>
    </cfRule>
    <cfRule type="containsText" dxfId="4311" priority="10161" operator="containsText" text="Closeout">
      <formula>NOT(ISERROR(SEARCH("Closeout",L611)))</formula>
    </cfRule>
    <cfRule type="containsText" dxfId="4310" priority="10162" operator="containsText" text="COMING SOON">
      <formula>NOT(ISERROR(SEARCH("COMING SOON",L611)))</formula>
    </cfRule>
    <cfRule type="containsText" dxfId="4309" priority="10163" operator="containsText" text="ACTIVE">
      <formula>NOT(ISERROR(SEARCH("ACTIVE",L611)))</formula>
    </cfRule>
    <cfRule type="containsText" dxfId="4308" priority="10164" operator="containsText" text="Discontinued">
      <formula>NOT(ISERROR(SEARCH("Discontinued",L611)))</formula>
    </cfRule>
    <cfRule type="containsText" dxfId="4307" priority="10165" operator="containsText" text="Closeout">
      <formula>NOT(ISERROR(SEARCH("Closeout",L611)))</formula>
    </cfRule>
    <cfRule type="containsBlanks" dxfId="4306" priority="10166">
      <formula>LEN(TRIM(L611))=0</formula>
    </cfRule>
    <cfRule type="containsText" dxfId="4305" priority="10167" operator="containsText" text="COMING SOON">
      <formula>NOT(ISERROR(SEARCH("COMING SOON",L611)))</formula>
    </cfRule>
    <cfRule type="containsText" dxfId="4304" priority="10168" operator="containsText" text="ACTIVE">
      <formula>NOT(ISERROR(SEARCH("ACTIVE",L611)))</formula>
    </cfRule>
    <cfRule type="cellIs" dxfId="4303" priority="10169" operator="equal">
      <formula>"Closeout"</formula>
    </cfRule>
    <cfRule type="cellIs" dxfId="4302" priority="10170" operator="equal">
      <formula>"Discontinued"</formula>
    </cfRule>
    <cfRule type="containsText" dxfId="4301" priority="10171" operator="containsText" text="Discontinued">
      <formula>NOT(ISERROR(SEARCH("Discontinued",L611)))</formula>
    </cfRule>
    <cfRule type="containsText" dxfId="4300" priority="10172" operator="containsText" text="Coming Soon">
      <formula>NOT(ISERROR(SEARCH("Coming Soon",L611)))</formula>
    </cfRule>
    <cfRule type="containsText" dxfId="4299" priority="10173" operator="containsText" text="Closeout">
      <formula>NOT(ISERROR(SEARCH("Closeout",L611)))</formula>
    </cfRule>
    <cfRule type="containsText" dxfId="4298" priority="10174" operator="containsText" text="Active">
      <formula>NOT(ISERROR(SEARCH("Active",L611)))</formula>
    </cfRule>
    <cfRule type="containsText" dxfId="4297" priority="10175" operator="containsText" text="Discontinued">
      <formula>NOT(ISERROR(SEARCH("Discontinued",L611)))</formula>
    </cfRule>
    <cfRule type="containsText" dxfId="4296" priority="10176" operator="containsText" text="Closeout">
      <formula>NOT(ISERROR(SEARCH("Closeout",L611)))</formula>
    </cfRule>
    <cfRule type="containsText" dxfId="4295" priority="10177" operator="containsText" text="COMING SOON">
      <formula>NOT(ISERROR(SEARCH("COMING SOON",L611)))</formula>
    </cfRule>
    <cfRule type="containsText" dxfId="4294" priority="10178" operator="containsText" text="ACTIVE">
      <formula>NOT(ISERROR(SEARCH("ACTIVE",L611)))</formula>
    </cfRule>
    <cfRule type="containsText" dxfId="4293" priority="10179" operator="containsText" text="Discontinued">
      <formula>NOT(ISERROR(SEARCH("Discontinued",L611)))</formula>
    </cfRule>
    <cfRule type="containsText" dxfId="4292" priority="10180" operator="containsText" text="Closeout">
      <formula>NOT(ISERROR(SEARCH("Closeout",L611)))</formula>
    </cfRule>
    <cfRule type="containsText" dxfId="4291" priority="10181" operator="containsText" text="COMING SOON">
      <formula>NOT(ISERROR(SEARCH("COMING SOON",L611)))</formula>
    </cfRule>
    <cfRule type="containsText" dxfId="4290" priority="10182" operator="containsText" text="ACTIVE">
      <formula>NOT(ISERROR(SEARCH("ACTIVE",L611)))</formula>
    </cfRule>
    <cfRule type="containsText" dxfId="4289" priority="10183" operator="containsText" text="Discontinued">
      <formula>NOT(ISERROR(SEARCH("Discontinued",L611)))</formula>
    </cfRule>
    <cfRule type="containsText" dxfId="4288" priority="10184" operator="containsText" text="Closeout">
      <formula>NOT(ISERROR(SEARCH("Closeout",L611)))</formula>
    </cfRule>
    <cfRule type="containsText" dxfId="4287" priority="10185" operator="containsText" text="COMING SOON">
      <formula>NOT(ISERROR(SEARCH("COMING SOON",L611)))</formula>
    </cfRule>
    <cfRule type="containsText" dxfId="4286" priority="10186" operator="containsText" text="ACTIVE">
      <formula>NOT(ISERROR(SEARCH("ACTIVE",L611)))</formula>
    </cfRule>
    <cfRule type="containsBlanks" dxfId="4285" priority="10187">
      <formula>LEN(TRIM(L611))=0</formula>
    </cfRule>
    <cfRule type="containsText" dxfId="4284" priority="10188" operator="containsText" text="Discontinued">
      <formula>NOT(ISERROR(SEARCH("Discontinued",L611)))</formula>
    </cfRule>
    <cfRule type="containsText" dxfId="4283" priority="10189" operator="containsText" text="Closeout">
      <formula>NOT(ISERROR(SEARCH("Closeout",L611)))</formula>
    </cfRule>
    <cfRule type="containsText" dxfId="4282" priority="10190" operator="containsText" text="COMING SOON">
      <formula>NOT(ISERROR(SEARCH("COMING SOON",L611)))</formula>
    </cfRule>
    <cfRule type="containsText" dxfId="4281" priority="10191" operator="containsText" text="ACTIVE">
      <formula>NOT(ISERROR(SEARCH("ACTIVE",L611)))</formula>
    </cfRule>
    <cfRule type="containsText" dxfId="4280" priority="10192" operator="containsText" text="Discontinued">
      <formula>NOT(ISERROR(SEARCH("Discontinued",L611)))</formula>
    </cfRule>
    <cfRule type="containsText" dxfId="4279" priority="10193" operator="containsText" text="Closeout">
      <formula>NOT(ISERROR(SEARCH("Closeout",L611)))</formula>
    </cfRule>
    <cfRule type="containsText" dxfId="4278" priority="10194" operator="containsText" text="COMING SOON">
      <formula>NOT(ISERROR(SEARCH("COMING SOON",L611)))</formula>
    </cfRule>
    <cfRule type="containsText" dxfId="4277" priority="10195" operator="containsText" text="ACTIVE">
      <formula>NOT(ISERROR(SEARCH("ACTIVE",L611)))</formula>
    </cfRule>
    <cfRule type="containsText" dxfId="4276" priority="10196" operator="containsText" text="Discontinued">
      <formula>NOT(ISERROR(SEARCH("Discontinued",L611)))</formula>
    </cfRule>
    <cfRule type="containsText" dxfId="4275" priority="10197" operator="containsText" text="Closeout">
      <formula>NOT(ISERROR(SEARCH("Closeout",L611)))</formula>
    </cfRule>
    <cfRule type="containsText" dxfId="4274" priority="10198" operator="containsText" text="COMING SOON">
      <formula>NOT(ISERROR(SEARCH("COMING SOON",L611)))</formula>
    </cfRule>
    <cfRule type="containsText" dxfId="4273" priority="10199" operator="containsText" text="ACTIVE">
      <formula>NOT(ISERROR(SEARCH("ACTIVE",L611)))</formula>
    </cfRule>
    <cfRule type="containsText" dxfId="4272" priority="10200" operator="containsText" text="Discontinued">
      <formula>NOT(ISERROR(SEARCH("Discontinued",L611)))</formula>
    </cfRule>
    <cfRule type="containsText" dxfId="4271" priority="10201" operator="containsText" text="Closeout">
      <formula>NOT(ISERROR(SEARCH("Closeout",L611)))</formula>
    </cfRule>
    <cfRule type="containsText" dxfId="4270" priority="10202" operator="containsText" text="COMING SOON">
      <formula>NOT(ISERROR(SEARCH("COMING SOON",L611)))</formula>
    </cfRule>
    <cfRule type="containsText" dxfId="4269" priority="10203" operator="containsText" text="ACTIVE">
      <formula>NOT(ISERROR(SEARCH("ACTIVE",L611)))</formula>
    </cfRule>
    <cfRule type="containsBlanks" dxfId="4268" priority="10208">
      <formula>LEN(TRIM(L611))=0</formula>
    </cfRule>
  </conditionalFormatting>
  <conditionalFormatting sqref="L611:L623">
    <cfRule type="containsText" dxfId="4267" priority="10065" operator="containsText" text="Discontinued">
      <formula>NOT(ISERROR(SEARCH("Discontinued",L611)))</formula>
    </cfRule>
    <cfRule type="containsText" dxfId="4266" priority="10066" operator="containsText" text="Closeout">
      <formula>NOT(ISERROR(SEARCH("Closeout",L611)))</formula>
    </cfRule>
    <cfRule type="containsText" dxfId="4265" priority="10067" operator="containsText" text="COMING SOON">
      <formula>NOT(ISERROR(SEARCH("COMING SOON",L611)))</formula>
    </cfRule>
    <cfRule type="containsText" dxfId="4264" priority="10068" operator="containsText" text="ACTIVE">
      <formula>NOT(ISERROR(SEARCH("ACTIVE",L611)))</formula>
    </cfRule>
  </conditionalFormatting>
  <conditionalFormatting sqref="L612:L623">
    <cfRule type="containsText" dxfId="4263" priority="9997" operator="containsText" text="Discontinued">
      <formula>NOT(ISERROR(SEARCH("Discontinued",L612)))</formula>
    </cfRule>
    <cfRule type="containsText" dxfId="4262" priority="9998" operator="containsText" text="Closeout">
      <formula>NOT(ISERROR(SEARCH("Closeout",L612)))</formula>
    </cfRule>
    <cfRule type="containsText" dxfId="4261" priority="9999" operator="containsText" text="COMING SOON">
      <formula>NOT(ISERROR(SEARCH("COMING SOON",L612)))</formula>
    </cfRule>
    <cfRule type="containsText" dxfId="4260" priority="10000" operator="containsText" text="ACTIVE">
      <formula>NOT(ISERROR(SEARCH("ACTIVE",L612)))</formula>
    </cfRule>
    <cfRule type="containsText" dxfId="4259" priority="10001" operator="containsText" text="Discontinued">
      <formula>NOT(ISERROR(SEARCH("Discontinued",L612)))</formula>
    </cfRule>
    <cfRule type="containsText" dxfId="4258" priority="10002" operator="containsText" text="Closeout">
      <formula>NOT(ISERROR(SEARCH("Closeout",L612)))</formula>
    </cfRule>
    <cfRule type="containsText" dxfId="4257" priority="10003" operator="containsText" text="COMING SOON">
      <formula>NOT(ISERROR(SEARCH("COMING SOON",L612)))</formula>
    </cfRule>
    <cfRule type="containsText" dxfId="4256" priority="10004" operator="containsText" text="ACTIVE">
      <formula>NOT(ISERROR(SEARCH("ACTIVE",L612)))</formula>
    </cfRule>
    <cfRule type="containsText" dxfId="4255" priority="10005" operator="containsText" text="Discontinued">
      <formula>NOT(ISERROR(SEARCH("Discontinued",L612)))</formula>
    </cfRule>
    <cfRule type="containsText" dxfId="4254" priority="10006" operator="containsText" text="Closeout">
      <formula>NOT(ISERROR(SEARCH("Closeout",L612)))</formula>
    </cfRule>
    <cfRule type="containsText" dxfId="4253" priority="10007" operator="containsText" text="COMING SOON">
      <formula>NOT(ISERROR(SEARCH("COMING SOON",L612)))</formula>
    </cfRule>
    <cfRule type="containsText" dxfId="4252" priority="10008" operator="containsText" text="ACTIVE">
      <formula>NOT(ISERROR(SEARCH("ACTIVE",L612)))</formula>
    </cfRule>
    <cfRule type="containsText" dxfId="4251" priority="10009" operator="containsText" text="Discontinued">
      <formula>NOT(ISERROR(SEARCH("Discontinued",L612)))</formula>
    </cfRule>
    <cfRule type="containsText" dxfId="4250" priority="10010" operator="containsText" text="Closeout">
      <formula>NOT(ISERROR(SEARCH("Closeout",L612)))</formula>
    </cfRule>
    <cfRule type="containsText" dxfId="4249" priority="10011" operator="containsText" text="COMING SOON">
      <formula>NOT(ISERROR(SEARCH("COMING SOON",L612)))</formula>
    </cfRule>
    <cfRule type="containsText" dxfId="4248" priority="10012" operator="containsText" text="ACTIVE">
      <formula>NOT(ISERROR(SEARCH("ACTIVE",L612)))</formula>
    </cfRule>
    <cfRule type="containsText" dxfId="4247" priority="10013" operator="containsText" text="Discontinued">
      <formula>NOT(ISERROR(SEARCH("Discontinued",L612)))</formula>
    </cfRule>
    <cfRule type="containsText" dxfId="4246" priority="10014" operator="containsText" text="Closeout">
      <formula>NOT(ISERROR(SEARCH("Closeout",L612)))</formula>
    </cfRule>
    <cfRule type="containsText" dxfId="4245" priority="10015" operator="containsText" text="COMING SOON">
      <formula>NOT(ISERROR(SEARCH("COMING SOON",L612)))</formula>
    </cfRule>
    <cfRule type="containsText" dxfId="4244" priority="10016" operator="containsText" text="ACTIVE">
      <formula>NOT(ISERROR(SEARCH("ACTIVE",L612)))</formula>
    </cfRule>
    <cfRule type="containsText" dxfId="4243" priority="10017" operator="containsText" text="Discontinued">
      <formula>NOT(ISERROR(SEARCH("Discontinued",L612)))</formula>
    </cfRule>
    <cfRule type="containsText" dxfId="4242" priority="10018" operator="containsText" text="Closeout">
      <formula>NOT(ISERROR(SEARCH("Closeout",L612)))</formula>
    </cfRule>
    <cfRule type="containsText" dxfId="4241" priority="10019" operator="containsText" text="COMING SOON">
      <formula>NOT(ISERROR(SEARCH("COMING SOON",L612)))</formula>
    </cfRule>
    <cfRule type="containsText" dxfId="4240" priority="10020" operator="containsText" text="ACTIVE">
      <formula>NOT(ISERROR(SEARCH("ACTIVE",L612)))</formula>
    </cfRule>
    <cfRule type="containsText" dxfId="4239" priority="10021" operator="containsText" text="Discontinued">
      <formula>NOT(ISERROR(SEARCH("Discontinued",L612)))</formula>
    </cfRule>
    <cfRule type="containsText" dxfId="4238" priority="10022" operator="containsText" text="Closeout">
      <formula>NOT(ISERROR(SEARCH("Closeout",L612)))</formula>
    </cfRule>
    <cfRule type="containsText" dxfId="4237" priority="10023" operator="containsText" text="COMING SOON">
      <formula>NOT(ISERROR(SEARCH("COMING SOON",L612)))</formula>
    </cfRule>
    <cfRule type="containsText" dxfId="4236" priority="10024" operator="containsText" text="ACTIVE">
      <formula>NOT(ISERROR(SEARCH("ACTIVE",L612)))</formula>
    </cfRule>
    <cfRule type="containsText" dxfId="4235" priority="10025" operator="containsText" text="Discontinued">
      <formula>NOT(ISERROR(SEARCH("Discontinued",L612)))</formula>
    </cfRule>
    <cfRule type="containsText" dxfId="4234" priority="10026" operator="containsText" text="Closeout">
      <formula>NOT(ISERROR(SEARCH("Closeout",L612)))</formula>
    </cfRule>
    <cfRule type="containsBlanks" dxfId="4233" priority="10027">
      <formula>LEN(TRIM(L612))=0</formula>
    </cfRule>
    <cfRule type="containsText" dxfId="4232" priority="10028" operator="containsText" text="COMING SOON">
      <formula>NOT(ISERROR(SEARCH("COMING SOON",L612)))</formula>
    </cfRule>
    <cfRule type="containsText" dxfId="4231" priority="10029" operator="containsText" text="ACTIVE">
      <formula>NOT(ISERROR(SEARCH("ACTIVE",L612)))</formula>
    </cfRule>
    <cfRule type="cellIs" dxfId="4230" priority="10030" operator="equal">
      <formula>"Closeout"</formula>
    </cfRule>
    <cfRule type="cellIs" dxfId="4229" priority="10031" operator="equal">
      <formula>"Discontinued"</formula>
    </cfRule>
    <cfRule type="containsText" dxfId="4228" priority="10032" operator="containsText" text="Discontinued">
      <formula>NOT(ISERROR(SEARCH("Discontinued",L612)))</formula>
    </cfRule>
    <cfRule type="containsText" dxfId="4227" priority="10033" operator="containsText" text="Coming Soon">
      <formula>NOT(ISERROR(SEARCH("Coming Soon",L612)))</formula>
    </cfRule>
    <cfRule type="containsText" dxfId="4226" priority="10034" operator="containsText" text="Closeout">
      <formula>NOT(ISERROR(SEARCH("Closeout",L612)))</formula>
    </cfRule>
    <cfRule type="containsText" dxfId="4225" priority="10035" operator="containsText" text="Active">
      <formula>NOT(ISERROR(SEARCH("Active",L612)))</formula>
    </cfRule>
    <cfRule type="containsText" dxfId="4224" priority="10036" operator="containsText" text="Discontinued">
      <formula>NOT(ISERROR(SEARCH("Discontinued",L612)))</formula>
    </cfRule>
    <cfRule type="containsText" dxfId="4223" priority="10037" operator="containsText" text="Closeout">
      <formula>NOT(ISERROR(SEARCH("Closeout",L612)))</formula>
    </cfRule>
    <cfRule type="containsText" dxfId="4222" priority="10038" operator="containsText" text="COMING SOON">
      <formula>NOT(ISERROR(SEARCH("COMING SOON",L612)))</formula>
    </cfRule>
    <cfRule type="containsText" dxfId="4221" priority="10039" operator="containsText" text="ACTIVE">
      <formula>NOT(ISERROR(SEARCH("ACTIVE",L612)))</formula>
    </cfRule>
    <cfRule type="containsText" dxfId="4220" priority="10040" operator="containsText" text="Discontinued">
      <formula>NOT(ISERROR(SEARCH("Discontinued",L612)))</formula>
    </cfRule>
    <cfRule type="containsText" dxfId="4219" priority="10041" operator="containsText" text="Closeout">
      <formula>NOT(ISERROR(SEARCH("Closeout",L612)))</formula>
    </cfRule>
    <cfRule type="containsText" dxfId="4218" priority="10042" operator="containsText" text="COMING SOON">
      <formula>NOT(ISERROR(SEARCH("COMING SOON",L612)))</formula>
    </cfRule>
    <cfRule type="containsText" dxfId="4217" priority="10043" operator="containsText" text="ACTIVE">
      <formula>NOT(ISERROR(SEARCH("ACTIVE",L612)))</formula>
    </cfRule>
    <cfRule type="containsText" dxfId="4216" priority="10044" operator="containsText" text="Discontinued">
      <formula>NOT(ISERROR(SEARCH("Discontinued",L612)))</formula>
    </cfRule>
    <cfRule type="containsText" dxfId="4215" priority="10045" operator="containsText" text="Closeout">
      <formula>NOT(ISERROR(SEARCH("Closeout",L612)))</formula>
    </cfRule>
    <cfRule type="containsText" dxfId="4214" priority="10046" operator="containsText" text="COMING SOON">
      <formula>NOT(ISERROR(SEARCH("COMING SOON",L612)))</formula>
    </cfRule>
    <cfRule type="containsText" dxfId="4213" priority="10047" operator="containsText" text="ACTIVE">
      <formula>NOT(ISERROR(SEARCH("ACTIVE",L612)))</formula>
    </cfRule>
    <cfRule type="containsBlanks" dxfId="4212" priority="10048">
      <formula>LEN(TRIM(L612))=0</formula>
    </cfRule>
    <cfRule type="containsText" dxfId="4211" priority="10049" operator="containsText" text="Discontinued">
      <formula>NOT(ISERROR(SEARCH("Discontinued",L612)))</formula>
    </cfRule>
    <cfRule type="containsText" dxfId="4210" priority="10050" operator="containsText" text="Closeout">
      <formula>NOT(ISERROR(SEARCH("Closeout",L612)))</formula>
    </cfRule>
    <cfRule type="containsText" dxfId="4209" priority="10051" operator="containsText" text="COMING SOON">
      <formula>NOT(ISERROR(SEARCH("COMING SOON",L612)))</formula>
    </cfRule>
    <cfRule type="containsText" dxfId="4208" priority="10052" operator="containsText" text="ACTIVE">
      <formula>NOT(ISERROR(SEARCH("ACTIVE",L612)))</formula>
    </cfRule>
    <cfRule type="containsText" dxfId="4207" priority="10053" operator="containsText" text="Discontinued">
      <formula>NOT(ISERROR(SEARCH("Discontinued",L612)))</formula>
    </cfRule>
    <cfRule type="containsText" dxfId="4206" priority="10054" operator="containsText" text="Closeout">
      <formula>NOT(ISERROR(SEARCH("Closeout",L612)))</formula>
    </cfRule>
    <cfRule type="containsText" dxfId="4205" priority="10055" operator="containsText" text="COMING SOON">
      <formula>NOT(ISERROR(SEARCH("COMING SOON",L612)))</formula>
    </cfRule>
    <cfRule type="containsText" dxfId="4204" priority="10056" operator="containsText" text="ACTIVE">
      <formula>NOT(ISERROR(SEARCH("ACTIVE",L612)))</formula>
    </cfRule>
    <cfRule type="containsText" dxfId="4203" priority="10057" operator="containsText" text="Discontinued">
      <formula>NOT(ISERROR(SEARCH("Discontinued",L612)))</formula>
    </cfRule>
    <cfRule type="containsText" dxfId="4202" priority="10058" operator="containsText" text="Closeout">
      <formula>NOT(ISERROR(SEARCH("Closeout",L612)))</formula>
    </cfRule>
    <cfRule type="containsText" dxfId="4201" priority="10059" operator="containsText" text="COMING SOON">
      <formula>NOT(ISERROR(SEARCH("COMING SOON",L612)))</formula>
    </cfRule>
    <cfRule type="containsText" dxfId="4200" priority="10060" operator="containsText" text="ACTIVE">
      <formula>NOT(ISERROR(SEARCH("ACTIVE",L612)))</formula>
    </cfRule>
    <cfRule type="containsText" dxfId="4199" priority="10061" operator="containsText" text="Discontinued">
      <formula>NOT(ISERROR(SEARCH("Discontinued",L612)))</formula>
    </cfRule>
    <cfRule type="containsText" dxfId="4198" priority="10062" operator="containsText" text="Closeout">
      <formula>NOT(ISERROR(SEARCH("Closeout",L612)))</formula>
    </cfRule>
    <cfRule type="containsText" dxfId="4197" priority="10063" operator="containsText" text="COMING SOON">
      <formula>NOT(ISERROR(SEARCH("COMING SOON",L612)))</formula>
    </cfRule>
    <cfRule type="containsText" dxfId="4196" priority="10064" operator="containsText" text="ACTIVE">
      <formula>NOT(ISERROR(SEARCH("ACTIVE",L612)))</formula>
    </cfRule>
    <cfRule type="containsBlanks" dxfId="4195" priority="10069">
      <formula>LEN(TRIM(L612))=0</formula>
    </cfRule>
  </conditionalFormatting>
  <conditionalFormatting sqref="L613:L623">
    <cfRule type="containsText" dxfId="4194" priority="9879" operator="containsText" text="Discontinued">
      <formula>NOT(ISERROR(SEARCH("Discontinued",L613)))</formula>
    </cfRule>
    <cfRule type="containsText" dxfId="4193" priority="9880" operator="containsText" text="Closeout">
      <formula>NOT(ISERROR(SEARCH("Closeout",L613)))</formula>
    </cfRule>
    <cfRule type="containsText" dxfId="4192" priority="9890" operator="containsText" text="COMING SOON">
      <formula>NOT(ISERROR(SEARCH("COMING SOON",L613)))</formula>
    </cfRule>
    <cfRule type="containsText" dxfId="4191" priority="9891" operator="containsText" text="ACTIVE">
      <formula>NOT(ISERROR(SEARCH("ACTIVE",L613)))</formula>
    </cfRule>
  </conditionalFormatting>
  <conditionalFormatting sqref="L617:L623">
    <cfRule type="containsText" dxfId="4190" priority="9797" operator="containsText" text="Discontinued">
      <formula>NOT(ISERROR(SEARCH("Discontinued",L617)))</formula>
    </cfRule>
    <cfRule type="containsText" dxfId="4189" priority="9798" operator="containsText" text="Closeout">
      <formula>NOT(ISERROR(SEARCH("Closeout",L617)))</formula>
    </cfRule>
    <cfRule type="containsText" dxfId="4188" priority="9808" operator="containsText" text="COMING SOON">
      <formula>NOT(ISERROR(SEARCH("COMING SOON",L617)))</formula>
    </cfRule>
    <cfRule type="containsText" dxfId="4187" priority="9809" operator="containsText" text="ACTIVE">
      <formula>NOT(ISERROR(SEARCH("ACTIVE",L617)))</formula>
    </cfRule>
  </conditionalFormatting>
  <conditionalFormatting sqref="L621:L624">
    <cfRule type="containsText" dxfId="4186" priority="9717" operator="containsText" text="Discontinued">
      <formula>NOT(ISERROR(SEARCH("Discontinued",L621)))</formula>
    </cfRule>
    <cfRule type="containsText" dxfId="4185" priority="9718" operator="containsText" text="Closeout">
      <formula>NOT(ISERROR(SEARCH("Closeout",L621)))</formula>
    </cfRule>
    <cfRule type="containsText" dxfId="4184" priority="9719" operator="containsText" text="COMING SOON">
      <formula>NOT(ISERROR(SEARCH("COMING SOON",L621)))</formula>
    </cfRule>
    <cfRule type="containsText" dxfId="4183" priority="9720" operator="containsText" text="ACTIVE">
      <formula>NOT(ISERROR(SEARCH("ACTIVE",L621)))</formula>
    </cfRule>
  </conditionalFormatting>
  <conditionalFormatting sqref="L624">
    <cfRule type="containsText" dxfId="4182" priority="9641" operator="containsText" text="Discontinued">
      <formula>NOT(ISERROR(SEARCH("Discontinued",L624)))</formula>
    </cfRule>
    <cfRule type="containsText" dxfId="4181" priority="9642" operator="containsText" text="Closeout">
      <formula>NOT(ISERROR(SEARCH("Closeout",L624)))</formula>
    </cfRule>
    <cfRule type="containsText" dxfId="4180" priority="9643" operator="containsText" text="COMING SOON">
      <formula>NOT(ISERROR(SEARCH("COMING SOON",L624)))</formula>
    </cfRule>
    <cfRule type="containsText" dxfId="4179" priority="9644" operator="containsText" text="ACTIVE">
      <formula>NOT(ISERROR(SEARCH("ACTIVE",L624)))</formula>
    </cfRule>
    <cfRule type="containsText" dxfId="4178" priority="9645" operator="containsText" text="Discontinued">
      <formula>NOT(ISERROR(SEARCH("Discontinued",L624)))</formula>
    </cfRule>
    <cfRule type="containsText" dxfId="4177" priority="9646" operator="containsText" text="Closeout">
      <formula>NOT(ISERROR(SEARCH("Closeout",L624)))</formula>
    </cfRule>
    <cfRule type="containsText" dxfId="4176" priority="9647" operator="containsText" text="COMING SOON">
      <formula>NOT(ISERROR(SEARCH("COMING SOON",L624)))</formula>
    </cfRule>
    <cfRule type="containsText" dxfId="4175" priority="9648" operator="containsText" text="ACTIVE">
      <formula>NOT(ISERROR(SEARCH("ACTIVE",L624)))</formula>
    </cfRule>
    <cfRule type="containsText" dxfId="4174" priority="9649" operator="containsText" text="Discontinued">
      <formula>NOT(ISERROR(SEARCH("Discontinued",L624)))</formula>
    </cfRule>
    <cfRule type="containsText" dxfId="4173" priority="9650" operator="containsText" text="Closeout">
      <formula>NOT(ISERROR(SEARCH("Closeout",L624)))</formula>
    </cfRule>
    <cfRule type="containsText" dxfId="4172" priority="9651" operator="containsText" text="COMING SOON">
      <formula>NOT(ISERROR(SEARCH("COMING SOON",L624)))</formula>
    </cfRule>
    <cfRule type="containsText" dxfId="4171" priority="9652" operator="containsText" text="ACTIVE">
      <formula>NOT(ISERROR(SEARCH("ACTIVE",L624)))</formula>
    </cfRule>
    <cfRule type="containsText" dxfId="4170" priority="9653" operator="containsText" text="Discontinued">
      <formula>NOT(ISERROR(SEARCH("Discontinued",L624)))</formula>
    </cfRule>
    <cfRule type="containsText" dxfId="4169" priority="9654" operator="containsText" text="Closeout">
      <formula>NOT(ISERROR(SEARCH("Closeout",L624)))</formula>
    </cfRule>
    <cfRule type="containsText" dxfId="4168" priority="9655" operator="containsText" text="COMING SOON">
      <formula>NOT(ISERROR(SEARCH("COMING SOON",L624)))</formula>
    </cfRule>
    <cfRule type="containsText" dxfId="4167" priority="9656" operator="containsText" text="ACTIVE">
      <formula>NOT(ISERROR(SEARCH("ACTIVE",L624)))</formula>
    </cfRule>
    <cfRule type="containsText" dxfId="4166" priority="9657" operator="containsText" text="Discontinued">
      <formula>NOT(ISERROR(SEARCH("Discontinued",L624)))</formula>
    </cfRule>
    <cfRule type="containsText" dxfId="4165" priority="9658" operator="containsText" text="Closeout">
      <formula>NOT(ISERROR(SEARCH("Closeout",L624)))</formula>
    </cfRule>
    <cfRule type="containsText" dxfId="4164" priority="9659" operator="containsText" text="COMING SOON">
      <formula>NOT(ISERROR(SEARCH("COMING SOON",L624)))</formula>
    </cfRule>
    <cfRule type="containsText" dxfId="4163" priority="9660" operator="containsText" text="ACTIVE">
      <formula>NOT(ISERROR(SEARCH("ACTIVE",L624)))</formula>
    </cfRule>
    <cfRule type="containsText" dxfId="4162" priority="9661" operator="containsText" text="Discontinued">
      <formula>NOT(ISERROR(SEARCH("Discontinued",L624)))</formula>
    </cfRule>
    <cfRule type="containsText" dxfId="4161" priority="9662" operator="containsText" text="Closeout">
      <formula>NOT(ISERROR(SEARCH("Closeout",L624)))</formula>
    </cfRule>
    <cfRule type="containsText" dxfId="4160" priority="9663" operator="containsText" text="COMING SOON">
      <formula>NOT(ISERROR(SEARCH("COMING SOON",L624)))</formula>
    </cfRule>
    <cfRule type="containsText" dxfId="4159" priority="9664" operator="containsText" text="ACTIVE">
      <formula>NOT(ISERROR(SEARCH("ACTIVE",L624)))</formula>
    </cfRule>
    <cfRule type="containsText" dxfId="4158" priority="9665" operator="containsText" text="Discontinued">
      <formula>NOT(ISERROR(SEARCH("Discontinued",L624)))</formula>
    </cfRule>
    <cfRule type="containsText" dxfId="4157" priority="9666" operator="containsText" text="Closeout">
      <formula>NOT(ISERROR(SEARCH("Closeout",L624)))</formula>
    </cfRule>
    <cfRule type="containsText" dxfId="4156" priority="9667" operator="containsText" text="COMING SOON">
      <formula>NOT(ISERROR(SEARCH("COMING SOON",L624)))</formula>
    </cfRule>
    <cfRule type="containsText" dxfId="4155" priority="9668" operator="containsText" text="ACTIVE">
      <formula>NOT(ISERROR(SEARCH("ACTIVE",L624)))</formula>
    </cfRule>
    <cfRule type="containsText" dxfId="4154" priority="9669" operator="containsText" text="Discontinued">
      <formula>NOT(ISERROR(SEARCH("Discontinued",L624)))</formula>
    </cfRule>
    <cfRule type="containsText" dxfId="4153" priority="9670" operator="containsText" text="Closeout">
      <formula>NOT(ISERROR(SEARCH("Closeout",L624)))</formula>
    </cfRule>
    <cfRule type="containsText" dxfId="4152" priority="9671" operator="containsText" text="COMING SOON">
      <formula>NOT(ISERROR(SEARCH("COMING SOON",L624)))</formula>
    </cfRule>
    <cfRule type="containsText" dxfId="4151" priority="9672" operator="containsText" text="ACTIVE">
      <formula>NOT(ISERROR(SEARCH("ACTIVE",L624)))</formula>
    </cfRule>
    <cfRule type="containsText" dxfId="4150" priority="9673" operator="containsText" text="Discontinued">
      <formula>NOT(ISERROR(SEARCH("Discontinued",L624)))</formula>
    </cfRule>
    <cfRule type="containsText" dxfId="4149" priority="9674" operator="containsText" text="Closeout">
      <formula>NOT(ISERROR(SEARCH("Closeout",L624)))</formula>
    </cfRule>
    <cfRule type="containsText" dxfId="4148" priority="9675" operator="containsText" text="COMING SOON">
      <formula>NOT(ISERROR(SEARCH("COMING SOON",L624)))</formula>
    </cfRule>
    <cfRule type="containsText" dxfId="4147" priority="9676" operator="containsText" text="ACTIVE">
      <formula>NOT(ISERROR(SEARCH("ACTIVE",L624)))</formula>
    </cfRule>
    <cfRule type="containsText" dxfId="4146" priority="9677" operator="containsText" text="Discontinued">
      <formula>NOT(ISERROR(SEARCH("Discontinued",L624)))</formula>
    </cfRule>
    <cfRule type="containsText" dxfId="4145" priority="9678" operator="containsText" text="Closeout">
      <formula>NOT(ISERROR(SEARCH("Closeout",L624)))</formula>
    </cfRule>
    <cfRule type="containsBlanks" dxfId="4144" priority="9679">
      <formula>LEN(TRIM(L624))=0</formula>
    </cfRule>
    <cfRule type="containsText" dxfId="4143" priority="9680" operator="containsText" text="COMING SOON">
      <formula>NOT(ISERROR(SEARCH("COMING SOON",L624)))</formula>
    </cfRule>
    <cfRule type="containsText" dxfId="4142" priority="9681" operator="containsText" text="ACTIVE">
      <formula>NOT(ISERROR(SEARCH("ACTIVE",L624)))</formula>
    </cfRule>
    <cfRule type="cellIs" dxfId="4141" priority="9682" operator="equal">
      <formula>"Closeout"</formula>
    </cfRule>
    <cfRule type="cellIs" dxfId="4140" priority="9683" operator="equal">
      <formula>"Discontinued"</formula>
    </cfRule>
    <cfRule type="containsText" dxfId="4139" priority="9684" operator="containsText" text="Discontinued">
      <formula>NOT(ISERROR(SEARCH("Discontinued",L624)))</formula>
    </cfRule>
    <cfRule type="containsText" dxfId="4138" priority="9685" operator="containsText" text="Coming Soon">
      <formula>NOT(ISERROR(SEARCH("Coming Soon",L624)))</formula>
    </cfRule>
    <cfRule type="containsText" dxfId="4137" priority="9686" operator="containsText" text="Closeout">
      <formula>NOT(ISERROR(SEARCH("Closeout",L624)))</formula>
    </cfRule>
    <cfRule type="containsText" dxfId="4136" priority="9687" operator="containsText" text="Active">
      <formula>NOT(ISERROR(SEARCH("Active",L624)))</formula>
    </cfRule>
    <cfRule type="containsText" dxfId="4135" priority="9688" operator="containsText" text="Discontinued">
      <formula>NOT(ISERROR(SEARCH("Discontinued",L624)))</formula>
    </cfRule>
    <cfRule type="containsText" dxfId="4134" priority="9689" operator="containsText" text="Closeout">
      <formula>NOT(ISERROR(SEARCH("Closeout",L624)))</formula>
    </cfRule>
    <cfRule type="containsText" dxfId="4133" priority="9690" operator="containsText" text="COMING SOON">
      <formula>NOT(ISERROR(SEARCH("COMING SOON",L624)))</formula>
    </cfRule>
    <cfRule type="containsText" dxfId="4132" priority="9691" operator="containsText" text="ACTIVE">
      <formula>NOT(ISERROR(SEARCH("ACTIVE",L624)))</formula>
    </cfRule>
    <cfRule type="containsText" dxfId="4131" priority="9692" operator="containsText" text="Discontinued">
      <formula>NOT(ISERROR(SEARCH("Discontinued",L624)))</formula>
    </cfRule>
    <cfRule type="containsText" dxfId="4130" priority="9693" operator="containsText" text="Closeout">
      <formula>NOT(ISERROR(SEARCH("Closeout",L624)))</formula>
    </cfRule>
    <cfRule type="containsText" dxfId="4129" priority="9694" operator="containsText" text="COMING SOON">
      <formula>NOT(ISERROR(SEARCH("COMING SOON",L624)))</formula>
    </cfRule>
    <cfRule type="containsText" dxfId="4128" priority="9695" operator="containsText" text="ACTIVE">
      <formula>NOT(ISERROR(SEARCH("ACTIVE",L624)))</formula>
    </cfRule>
    <cfRule type="containsText" dxfId="4127" priority="9696" operator="containsText" text="Discontinued">
      <formula>NOT(ISERROR(SEARCH("Discontinued",L624)))</formula>
    </cfRule>
    <cfRule type="containsText" dxfId="4126" priority="9697" operator="containsText" text="Closeout">
      <formula>NOT(ISERROR(SEARCH("Closeout",L624)))</formula>
    </cfRule>
    <cfRule type="containsText" dxfId="4125" priority="9698" operator="containsText" text="COMING SOON">
      <formula>NOT(ISERROR(SEARCH("COMING SOON",L624)))</formula>
    </cfRule>
    <cfRule type="containsText" dxfId="4124" priority="9699" operator="containsText" text="ACTIVE">
      <formula>NOT(ISERROR(SEARCH("ACTIVE",L624)))</formula>
    </cfRule>
    <cfRule type="containsBlanks" dxfId="4123" priority="9700">
      <formula>LEN(TRIM(L624))=0</formula>
    </cfRule>
    <cfRule type="containsText" dxfId="4122" priority="9701" operator="containsText" text="Discontinued">
      <formula>NOT(ISERROR(SEARCH("Discontinued",L624)))</formula>
    </cfRule>
    <cfRule type="containsText" dxfId="4121" priority="9702" operator="containsText" text="Closeout">
      <formula>NOT(ISERROR(SEARCH("Closeout",L624)))</formula>
    </cfRule>
    <cfRule type="containsText" dxfId="4120" priority="9703" operator="containsText" text="COMING SOON">
      <formula>NOT(ISERROR(SEARCH("COMING SOON",L624)))</formula>
    </cfRule>
    <cfRule type="containsText" dxfId="4119" priority="9704" operator="containsText" text="ACTIVE">
      <formula>NOT(ISERROR(SEARCH("ACTIVE",L624)))</formula>
    </cfRule>
    <cfRule type="containsText" dxfId="4118" priority="9705" operator="containsText" text="Discontinued">
      <formula>NOT(ISERROR(SEARCH("Discontinued",L624)))</formula>
    </cfRule>
    <cfRule type="containsText" dxfId="4117" priority="9706" operator="containsText" text="Closeout">
      <formula>NOT(ISERROR(SEARCH("Closeout",L624)))</formula>
    </cfRule>
    <cfRule type="containsText" dxfId="4116" priority="9707" operator="containsText" text="COMING SOON">
      <formula>NOT(ISERROR(SEARCH("COMING SOON",L624)))</formula>
    </cfRule>
    <cfRule type="containsText" dxfId="4115" priority="9708" operator="containsText" text="ACTIVE">
      <formula>NOT(ISERROR(SEARCH("ACTIVE",L624)))</formula>
    </cfRule>
    <cfRule type="containsText" dxfId="4114" priority="9709" operator="containsText" text="Discontinued">
      <formula>NOT(ISERROR(SEARCH("Discontinued",L624)))</formula>
    </cfRule>
    <cfRule type="containsText" dxfId="4113" priority="9710" operator="containsText" text="Closeout">
      <formula>NOT(ISERROR(SEARCH("Closeout",L624)))</formula>
    </cfRule>
    <cfRule type="containsText" dxfId="4112" priority="9711" operator="containsText" text="COMING SOON">
      <formula>NOT(ISERROR(SEARCH("COMING SOON",L624)))</formula>
    </cfRule>
    <cfRule type="containsText" dxfId="4111" priority="9712" operator="containsText" text="ACTIVE">
      <formula>NOT(ISERROR(SEARCH("ACTIVE",L624)))</formula>
    </cfRule>
    <cfRule type="containsText" dxfId="4110" priority="9713" operator="containsText" text="Discontinued">
      <formula>NOT(ISERROR(SEARCH("Discontinued",L624)))</formula>
    </cfRule>
    <cfRule type="containsText" dxfId="4109" priority="9714" operator="containsText" text="Closeout">
      <formula>NOT(ISERROR(SEARCH("Closeout",L624)))</formula>
    </cfRule>
    <cfRule type="containsText" dxfId="4108" priority="9715" operator="containsText" text="COMING SOON">
      <formula>NOT(ISERROR(SEARCH("COMING SOON",L624)))</formula>
    </cfRule>
    <cfRule type="containsText" dxfId="4107" priority="9716" operator="containsText" text="ACTIVE">
      <formula>NOT(ISERROR(SEARCH("ACTIVE",L624)))</formula>
    </cfRule>
    <cfRule type="containsBlanks" dxfId="4106" priority="9721">
      <formula>LEN(TRIM(L624))=0</formula>
    </cfRule>
  </conditionalFormatting>
  <conditionalFormatting sqref="L624:L687">
    <cfRule type="containsText" dxfId="4105" priority="9609" operator="containsText" text="Discontinued">
      <formula>NOT(ISERROR(SEARCH("Discontinued",L624)))</formula>
    </cfRule>
    <cfRule type="containsText" dxfId="4104" priority="9610" operator="containsText" text="Closeout">
      <formula>NOT(ISERROR(SEARCH("Closeout",L624)))</formula>
    </cfRule>
    <cfRule type="containsText" dxfId="4103" priority="9611" operator="containsText" text="COMING SOON">
      <formula>NOT(ISERROR(SEARCH("COMING SOON",L624)))</formula>
    </cfRule>
    <cfRule type="containsText" dxfId="4102" priority="9612" operator="containsText" text="ACTIVE">
      <formula>NOT(ISERROR(SEARCH("ACTIVE",L624)))</formula>
    </cfRule>
  </conditionalFormatting>
  <conditionalFormatting sqref="L625">
    <cfRule type="containsText" dxfId="4101" priority="9533" operator="containsText" text="Discontinued">
      <formula>NOT(ISERROR(SEARCH("Discontinued",L625)))</formula>
    </cfRule>
    <cfRule type="containsText" dxfId="4100" priority="9534" operator="containsText" text="Closeout">
      <formula>NOT(ISERROR(SEARCH("Closeout",L625)))</formula>
    </cfRule>
    <cfRule type="containsText" dxfId="4099" priority="9535" operator="containsText" text="COMING SOON">
      <formula>NOT(ISERROR(SEARCH("COMING SOON",L625)))</formula>
    </cfRule>
    <cfRule type="containsText" dxfId="4098" priority="9536" operator="containsText" text="ACTIVE">
      <formula>NOT(ISERROR(SEARCH("ACTIVE",L625)))</formula>
    </cfRule>
    <cfRule type="containsText" dxfId="4097" priority="9537" operator="containsText" text="Discontinued">
      <formula>NOT(ISERROR(SEARCH("Discontinued",L625)))</formula>
    </cfRule>
    <cfRule type="containsText" dxfId="4096" priority="9538" operator="containsText" text="Closeout">
      <formula>NOT(ISERROR(SEARCH("Closeout",L625)))</formula>
    </cfRule>
    <cfRule type="containsText" dxfId="4095" priority="9539" operator="containsText" text="COMING SOON">
      <formula>NOT(ISERROR(SEARCH("COMING SOON",L625)))</formula>
    </cfRule>
    <cfRule type="containsText" dxfId="4094" priority="9540" operator="containsText" text="ACTIVE">
      <formula>NOT(ISERROR(SEARCH("ACTIVE",L625)))</formula>
    </cfRule>
    <cfRule type="containsText" dxfId="4093" priority="9541" operator="containsText" text="Discontinued">
      <formula>NOT(ISERROR(SEARCH("Discontinued",L625)))</formula>
    </cfRule>
    <cfRule type="containsText" dxfId="4092" priority="9542" operator="containsText" text="Closeout">
      <formula>NOT(ISERROR(SEARCH("Closeout",L625)))</formula>
    </cfRule>
    <cfRule type="containsText" dxfId="4091" priority="9543" operator="containsText" text="COMING SOON">
      <formula>NOT(ISERROR(SEARCH("COMING SOON",L625)))</formula>
    </cfRule>
    <cfRule type="containsText" dxfId="4090" priority="9544" operator="containsText" text="ACTIVE">
      <formula>NOT(ISERROR(SEARCH("ACTIVE",L625)))</formula>
    </cfRule>
    <cfRule type="containsText" dxfId="4089" priority="9545" operator="containsText" text="Discontinued">
      <formula>NOT(ISERROR(SEARCH("Discontinued",L625)))</formula>
    </cfRule>
    <cfRule type="containsText" dxfId="4088" priority="9546" operator="containsText" text="Closeout">
      <formula>NOT(ISERROR(SEARCH("Closeout",L625)))</formula>
    </cfRule>
    <cfRule type="containsText" dxfId="4087" priority="9547" operator="containsText" text="COMING SOON">
      <formula>NOT(ISERROR(SEARCH("COMING SOON",L625)))</formula>
    </cfRule>
    <cfRule type="containsText" dxfId="4086" priority="9548" operator="containsText" text="ACTIVE">
      <formula>NOT(ISERROR(SEARCH("ACTIVE",L625)))</formula>
    </cfRule>
    <cfRule type="containsText" dxfId="4085" priority="9549" operator="containsText" text="Discontinued">
      <formula>NOT(ISERROR(SEARCH("Discontinued",L625)))</formula>
    </cfRule>
    <cfRule type="containsText" dxfId="4084" priority="9550" operator="containsText" text="Closeout">
      <formula>NOT(ISERROR(SEARCH("Closeout",L625)))</formula>
    </cfRule>
    <cfRule type="containsText" dxfId="4083" priority="9551" operator="containsText" text="COMING SOON">
      <formula>NOT(ISERROR(SEARCH("COMING SOON",L625)))</formula>
    </cfRule>
    <cfRule type="containsText" dxfId="4082" priority="9552" operator="containsText" text="ACTIVE">
      <formula>NOT(ISERROR(SEARCH("ACTIVE",L625)))</formula>
    </cfRule>
    <cfRule type="containsText" dxfId="4081" priority="9553" operator="containsText" text="Discontinued">
      <formula>NOT(ISERROR(SEARCH("Discontinued",L625)))</formula>
    </cfRule>
    <cfRule type="containsText" dxfId="4080" priority="9554" operator="containsText" text="Closeout">
      <formula>NOT(ISERROR(SEARCH("Closeout",L625)))</formula>
    </cfRule>
    <cfRule type="containsText" dxfId="4079" priority="9555" operator="containsText" text="COMING SOON">
      <formula>NOT(ISERROR(SEARCH("COMING SOON",L625)))</formula>
    </cfRule>
    <cfRule type="containsText" dxfId="4078" priority="9556" operator="containsText" text="ACTIVE">
      <formula>NOT(ISERROR(SEARCH("ACTIVE",L625)))</formula>
    </cfRule>
    <cfRule type="containsText" dxfId="4077" priority="9557" operator="containsText" text="Discontinued">
      <formula>NOT(ISERROR(SEARCH("Discontinued",L625)))</formula>
    </cfRule>
    <cfRule type="containsText" dxfId="4076" priority="9558" operator="containsText" text="Closeout">
      <formula>NOT(ISERROR(SEARCH("Closeout",L625)))</formula>
    </cfRule>
    <cfRule type="containsText" dxfId="4075" priority="9559" operator="containsText" text="COMING SOON">
      <formula>NOT(ISERROR(SEARCH("COMING SOON",L625)))</formula>
    </cfRule>
    <cfRule type="containsText" dxfId="4074" priority="9560" operator="containsText" text="ACTIVE">
      <formula>NOT(ISERROR(SEARCH("ACTIVE",L625)))</formula>
    </cfRule>
    <cfRule type="containsText" dxfId="4073" priority="9561" operator="containsText" text="Discontinued">
      <formula>NOT(ISERROR(SEARCH("Discontinued",L625)))</formula>
    </cfRule>
    <cfRule type="containsText" dxfId="4072" priority="9562" operator="containsText" text="Closeout">
      <formula>NOT(ISERROR(SEARCH("Closeout",L625)))</formula>
    </cfRule>
    <cfRule type="containsText" dxfId="4071" priority="9563" operator="containsText" text="COMING SOON">
      <formula>NOT(ISERROR(SEARCH("COMING SOON",L625)))</formula>
    </cfRule>
    <cfRule type="containsText" dxfId="4070" priority="9564" operator="containsText" text="ACTIVE">
      <formula>NOT(ISERROR(SEARCH("ACTIVE",L625)))</formula>
    </cfRule>
    <cfRule type="containsText" dxfId="4069" priority="9565" operator="containsText" text="Discontinued">
      <formula>NOT(ISERROR(SEARCH("Discontinued",L625)))</formula>
    </cfRule>
    <cfRule type="containsText" dxfId="4068" priority="9566" operator="containsText" text="Closeout">
      <formula>NOT(ISERROR(SEARCH("Closeout",L625)))</formula>
    </cfRule>
    <cfRule type="containsText" dxfId="4067" priority="9567" operator="containsText" text="COMING SOON">
      <formula>NOT(ISERROR(SEARCH("COMING SOON",L625)))</formula>
    </cfRule>
    <cfRule type="containsText" dxfId="4066" priority="9568" operator="containsText" text="ACTIVE">
      <formula>NOT(ISERROR(SEARCH("ACTIVE",L625)))</formula>
    </cfRule>
    <cfRule type="containsText" dxfId="4065" priority="9569" operator="containsText" text="Discontinued">
      <formula>NOT(ISERROR(SEARCH("Discontinued",L625)))</formula>
    </cfRule>
    <cfRule type="containsText" dxfId="4064" priority="9570" operator="containsText" text="Closeout">
      <formula>NOT(ISERROR(SEARCH("Closeout",L625)))</formula>
    </cfRule>
    <cfRule type="containsBlanks" dxfId="4063" priority="9571">
      <formula>LEN(TRIM(L625))=0</formula>
    </cfRule>
    <cfRule type="containsText" dxfId="4062" priority="9572" operator="containsText" text="COMING SOON">
      <formula>NOT(ISERROR(SEARCH("COMING SOON",L625)))</formula>
    </cfRule>
    <cfRule type="containsText" dxfId="4061" priority="9573" operator="containsText" text="ACTIVE">
      <formula>NOT(ISERROR(SEARCH("ACTIVE",L625)))</formula>
    </cfRule>
    <cfRule type="cellIs" dxfId="4060" priority="9574" operator="equal">
      <formula>"Closeout"</formula>
    </cfRule>
    <cfRule type="cellIs" dxfId="4059" priority="9575" operator="equal">
      <formula>"Discontinued"</formula>
    </cfRule>
    <cfRule type="containsText" dxfId="4058" priority="9576" operator="containsText" text="Discontinued">
      <formula>NOT(ISERROR(SEARCH("Discontinued",L625)))</formula>
    </cfRule>
    <cfRule type="containsText" dxfId="4057" priority="9577" operator="containsText" text="Coming Soon">
      <formula>NOT(ISERROR(SEARCH("Coming Soon",L625)))</formula>
    </cfRule>
    <cfRule type="containsText" dxfId="4056" priority="9578" operator="containsText" text="Closeout">
      <formula>NOT(ISERROR(SEARCH("Closeout",L625)))</formula>
    </cfRule>
    <cfRule type="containsText" dxfId="4055" priority="9579" operator="containsText" text="Active">
      <formula>NOT(ISERROR(SEARCH("Active",L625)))</formula>
    </cfRule>
    <cfRule type="containsText" dxfId="4054" priority="9580" operator="containsText" text="Discontinued">
      <formula>NOT(ISERROR(SEARCH("Discontinued",L625)))</formula>
    </cfRule>
    <cfRule type="containsText" dxfId="4053" priority="9581" operator="containsText" text="Closeout">
      <formula>NOT(ISERROR(SEARCH("Closeout",L625)))</formula>
    </cfRule>
    <cfRule type="containsText" dxfId="4052" priority="9582" operator="containsText" text="COMING SOON">
      <formula>NOT(ISERROR(SEARCH("COMING SOON",L625)))</formula>
    </cfRule>
    <cfRule type="containsText" dxfId="4051" priority="9583" operator="containsText" text="ACTIVE">
      <formula>NOT(ISERROR(SEARCH("ACTIVE",L625)))</formula>
    </cfRule>
    <cfRule type="containsText" dxfId="4050" priority="9584" operator="containsText" text="Discontinued">
      <formula>NOT(ISERROR(SEARCH("Discontinued",L625)))</formula>
    </cfRule>
    <cfRule type="containsText" dxfId="4049" priority="9585" operator="containsText" text="Closeout">
      <formula>NOT(ISERROR(SEARCH("Closeout",L625)))</formula>
    </cfRule>
    <cfRule type="containsText" dxfId="4048" priority="9586" operator="containsText" text="COMING SOON">
      <formula>NOT(ISERROR(SEARCH("COMING SOON",L625)))</formula>
    </cfRule>
    <cfRule type="containsText" dxfId="4047" priority="9587" operator="containsText" text="ACTIVE">
      <formula>NOT(ISERROR(SEARCH("ACTIVE",L625)))</formula>
    </cfRule>
    <cfRule type="containsText" dxfId="4046" priority="9588" operator="containsText" text="Discontinued">
      <formula>NOT(ISERROR(SEARCH("Discontinued",L625)))</formula>
    </cfRule>
    <cfRule type="containsText" dxfId="4045" priority="9589" operator="containsText" text="Closeout">
      <formula>NOT(ISERROR(SEARCH("Closeout",L625)))</formula>
    </cfRule>
    <cfRule type="containsText" dxfId="4044" priority="9590" operator="containsText" text="COMING SOON">
      <formula>NOT(ISERROR(SEARCH("COMING SOON",L625)))</formula>
    </cfRule>
    <cfRule type="containsText" dxfId="4043" priority="9591" operator="containsText" text="ACTIVE">
      <formula>NOT(ISERROR(SEARCH("ACTIVE",L625)))</formula>
    </cfRule>
    <cfRule type="containsBlanks" dxfId="4042" priority="9592">
      <formula>LEN(TRIM(L625))=0</formula>
    </cfRule>
    <cfRule type="containsText" dxfId="4041" priority="9593" operator="containsText" text="Discontinued">
      <formula>NOT(ISERROR(SEARCH("Discontinued",L625)))</formula>
    </cfRule>
    <cfRule type="containsText" dxfId="4040" priority="9594" operator="containsText" text="Closeout">
      <formula>NOT(ISERROR(SEARCH("Closeout",L625)))</formula>
    </cfRule>
    <cfRule type="containsText" dxfId="4039" priority="9595" operator="containsText" text="COMING SOON">
      <formula>NOT(ISERROR(SEARCH("COMING SOON",L625)))</formula>
    </cfRule>
    <cfRule type="containsText" dxfId="4038" priority="9596" operator="containsText" text="ACTIVE">
      <formula>NOT(ISERROR(SEARCH("ACTIVE",L625)))</formula>
    </cfRule>
    <cfRule type="containsText" dxfId="4037" priority="9597" operator="containsText" text="Discontinued">
      <formula>NOT(ISERROR(SEARCH("Discontinued",L625)))</formula>
    </cfRule>
    <cfRule type="containsText" dxfId="4036" priority="9598" operator="containsText" text="Closeout">
      <formula>NOT(ISERROR(SEARCH("Closeout",L625)))</formula>
    </cfRule>
    <cfRule type="containsText" dxfId="4035" priority="9599" operator="containsText" text="COMING SOON">
      <formula>NOT(ISERROR(SEARCH("COMING SOON",L625)))</formula>
    </cfRule>
    <cfRule type="containsText" dxfId="4034" priority="9600" operator="containsText" text="ACTIVE">
      <formula>NOT(ISERROR(SEARCH("ACTIVE",L625)))</formula>
    </cfRule>
    <cfRule type="containsText" dxfId="4033" priority="9601" operator="containsText" text="Discontinued">
      <formula>NOT(ISERROR(SEARCH("Discontinued",L625)))</formula>
    </cfRule>
    <cfRule type="containsText" dxfId="4032" priority="9602" operator="containsText" text="Closeout">
      <formula>NOT(ISERROR(SEARCH("Closeout",L625)))</formula>
    </cfRule>
    <cfRule type="containsText" dxfId="4031" priority="9603" operator="containsText" text="COMING SOON">
      <formula>NOT(ISERROR(SEARCH("COMING SOON",L625)))</formula>
    </cfRule>
    <cfRule type="containsText" dxfId="4030" priority="9604" operator="containsText" text="ACTIVE">
      <formula>NOT(ISERROR(SEARCH("ACTIVE",L625)))</formula>
    </cfRule>
    <cfRule type="containsText" dxfId="4029" priority="9605" operator="containsText" text="Discontinued">
      <formula>NOT(ISERROR(SEARCH("Discontinued",L625)))</formula>
    </cfRule>
    <cfRule type="containsText" dxfId="4028" priority="9606" operator="containsText" text="Closeout">
      <formula>NOT(ISERROR(SEARCH("Closeout",L625)))</formula>
    </cfRule>
    <cfRule type="containsText" dxfId="4027" priority="9607" operator="containsText" text="COMING SOON">
      <formula>NOT(ISERROR(SEARCH("COMING SOON",L625)))</formula>
    </cfRule>
    <cfRule type="containsText" dxfId="4026" priority="9608" operator="containsText" text="ACTIVE">
      <formula>NOT(ISERROR(SEARCH("ACTIVE",L625)))</formula>
    </cfRule>
    <cfRule type="containsBlanks" dxfId="4025" priority="9613">
      <formula>LEN(TRIM(L625))=0</formula>
    </cfRule>
  </conditionalFormatting>
  <conditionalFormatting sqref="L625:L626">
    <cfRule type="containsText" dxfId="4024" priority="9428" operator="containsText" text="Discontinued">
      <formula>NOT(ISERROR(SEARCH("Discontinued",L625)))</formula>
    </cfRule>
    <cfRule type="containsText" dxfId="4023" priority="9429" operator="containsText" text="Closeout">
      <formula>NOT(ISERROR(SEARCH("Closeout",L625)))</formula>
    </cfRule>
    <cfRule type="containsText" dxfId="4022" priority="9430" operator="containsText" text="COMING SOON">
      <formula>NOT(ISERROR(SEARCH("COMING SOON",L625)))</formula>
    </cfRule>
    <cfRule type="containsText" dxfId="4021" priority="9431" operator="containsText" text="ACTIVE">
      <formula>NOT(ISERROR(SEARCH("ACTIVE",L625)))</formula>
    </cfRule>
  </conditionalFormatting>
  <conditionalFormatting sqref="L626">
    <cfRule type="containsText" dxfId="4020" priority="9356" operator="containsText" text="Discontinued">
      <formula>NOT(ISERROR(SEARCH("Discontinued",L626)))</formula>
    </cfRule>
    <cfRule type="containsText" dxfId="4019" priority="9357" operator="containsText" text="Closeout">
      <formula>NOT(ISERROR(SEARCH("Closeout",L626)))</formula>
    </cfRule>
    <cfRule type="containsText" dxfId="4018" priority="9358" operator="containsText" text="COMING SOON">
      <formula>NOT(ISERROR(SEARCH("COMING SOON",L626)))</formula>
    </cfRule>
    <cfRule type="containsText" dxfId="4017" priority="9359" operator="containsText" text="ACTIVE">
      <formula>NOT(ISERROR(SEARCH("ACTIVE",L626)))</formula>
    </cfRule>
    <cfRule type="containsText" dxfId="4016" priority="9360" operator="containsText" text="Discontinued">
      <formula>NOT(ISERROR(SEARCH("Discontinued",L626)))</formula>
    </cfRule>
    <cfRule type="containsText" dxfId="4015" priority="9361" operator="containsText" text="Closeout">
      <formula>NOT(ISERROR(SEARCH("Closeout",L626)))</formula>
    </cfRule>
    <cfRule type="containsText" dxfId="4014" priority="9362" operator="containsText" text="COMING SOON">
      <formula>NOT(ISERROR(SEARCH("COMING SOON",L626)))</formula>
    </cfRule>
    <cfRule type="containsText" dxfId="4013" priority="9363" operator="containsText" text="ACTIVE">
      <formula>NOT(ISERROR(SEARCH("ACTIVE",L626)))</formula>
    </cfRule>
    <cfRule type="containsText" dxfId="4012" priority="9364" operator="containsText" text="Discontinued">
      <formula>NOT(ISERROR(SEARCH("Discontinued",L626)))</formula>
    </cfRule>
    <cfRule type="containsText" dxfId="4011" priority="9365" operator="containsText" text="Closeout">
      <formula>NOT(ISERROR(SEARCH("Closeout",L626)))</formula>
    </cfRule>
    <cfRule type="containsText" dxfId="4010" priority="9366" operator="containsText" text="COMING SOON">
      <formula>NOT(ISERROR(SEARCH("COMING SOON",L626)))</formula>
    </cfRule>
    <cfRule type="containsText" dxfId="4009" priority="9367" operator="containsText" text="ACTIVE">
      <formula>NOT(ISERROR(SEARCH("ACTIVE",L626)))</formula>
    </cfRule>
    <cfRule type="containsText" dxfId="4008" priority="9368" operator="containsText" text="Discontinued">
      <formula>NOT(ISERROR(SEARCH("Discontinued",L626)))</formula>
    </cfRule>
    <cfRule type="containsText" dxfId="4007" priority="9369" operator="containsText" text="Closeout">
      <formula>NOT(ISERROR(SEARCH("Closeout",L626)))</formula>
    </cfRule>
    <cfRule type="containsText" dxfId="4006" priority="9370" operator="containsText" text="COMING SOON">
      <formula>NOT(ISERROR(SEARCH("COMING SOON",L626)))</formula>
    </cfRule>
    <cfRule type="containsText" dxfId="4005" priority="9371" operator="containsText" text="ACTIVE">
      <formula>NOT(ISERROR(SEARCH("ACTIVE",L626)))</formula>
    </cfRule>
    <cfRule type="containsText" dxfId="4004" priority="9372" operator="containsText" text="Discontinued">
      <formula>NOT(ISERROR(SEARCH("Discontinued",L626)))</formula>
    </cfRule>
    <cfRule type="containsText" dxfId="4003" priority="9373" operator="containsText" text="Closeout">
      <formula>NOT(ISERROR(SEARCH("Closeout",L626)))</formula>
    </cfRule>
    <cfRule type="containsText" dxfId="4002" priority="9374" operator="containsText" text="COMING SOON">
      <formula>NOT(ISERROR(SEARCH("COMING SOON",L626)))</formula>
    </cfRule>
    <cfRule type="containsText" dxfId="4001" priority="9375" operator="containsText" text="ACTIVE">
      <formula>NOT(ISERROR(SEARCH("ACTIVE",L626)))</formula>
    </cfRule>
    <cfRule type="containsText" dxfId="4000" priority="9376" operator="containsText" text="Discontinued">
      <formula>NOT(ISERROR(SEARCH("Discontinued",L626)))</formula>
    </cfRule>
    <cfRule type="containsText" dxfId="3999" priority="9377" operator="containsText" text="Closeout">
      <formula>NOT(ISERROR(SEARCH("Closeout",L626)))</formula>
    </cfRule>
    <cfRule type="containsText" dxfId="3998" priority="9378" operator="containsText" text="COMING SOON">
      <formula>NOT(ISERROR(SEARCH("COMING SOON",L626)))</formula>
    </cfRule>
    <cfRule type="containsText" dxfId="3997" priority="9379" operator="containsText" text="ACTIVE">
      <formula>NOT(ISERROR(SEARCH("ACTIVE",L626)))</formula>
    </cfRule>
    <cfRule type="containsText" dxfId="3996" priority="9380" operator="containsText" text="Discontinued">
      <formula>NOT(ISERROR(SEARCH("Discontinued",L626)))</formula>
    </cfRule>
    <cfRule type="containsText" dxfId="3995" priority="9381" operator="containsText" text="Closeout">
      <formula>NOT(ISERROR(SEARCH("Closeout",L626)))</formula>
    </cfRule>
    <cfRule type="containsText" dxfId="3994" priority="9382" operator="containsText" text="COMING SOON">
      <formula>NOT(ISERROR(SEARCH("COMING SOON",L626)))</formula>
    </cfRule>
    <cfRule type="containsText" dxfId="3993" priority="9383" operator="containsText" text="ACTIVE">
      <formula>NOT(ISERROR(SEARCH("ACTIVE",L626)))</formula>
    </cfRule>
    <cfRule type="containsText" dxfId="3992" priority="9384" operator="containsText" text="Discontinued">
      <formula>NOT(ISERROR(SEARCH("Discontinued",L626)))</formula>
    </cfRule>
    <cfRule type="containsText" dxfId="3991" priority="9385" operator="containsText" text="Closeout">
      <formula>NOT(ISERROR(SEARCH("Closeout",L626)))</formula>
    </cfRule>
    <cfRule type="containsText" dxfId="3990" priority="9386" operator="containsText" text="COMING SOON">
      <formula>NOT(ISERROR(SEARCH("COMING SOON",L626)))</formula>
    </cfRule>
    <cfRule type="containsText" dxfId="3989" priority="9387" operator="containsText" text="ACTIVE">
      <formula>NOT(ISERROR(SEARCH("ACTIVE",L626)))</formula>
    </cfRule>
    <cfRule type="containsText" dxfId="3988" priority="9388" operator="containsText" text="Discontinued">
      <formula>NOT(ISERROR(SEARCH("Discontinued",L626)))</formula>
    </cfRule>
    <cfRule type="containsText" dxfId="3987" priority="9389" operator="containsText" text="Closeout">
      <formula>NOT(ISERROR(SEARCH("Closeout",L626)))</formula>
    </cfRule>
    <cfRule type="containsBlanks" dxfId="3986" priority="9390">
      <formula>LEN(TRIM(L626))=0</formula>
    </cfRule>
    <cfRule type="containsText" dxfId="3985" priority="9391" operator="containsText" text="COMING SOON">
      <formula>NOT(ISERROR(SEARCH("COMING SOON",L626)))</formula>
    </cfRule>
    <cfRule type="containsText" dxfId="3984" priority="9392" operator="containsText" text="ACTIVE">
      <formula>NOT(ISERROR(SEARCH("ACTIVE",L626)))</formula>
    </cfRule>
    <cfRule type="cellIs" dxfId="3983" priority="9393" operator="equal">
      <formula>"Closeout"</formula>
    </cfRule>
    <cfRule type="cellIs" dxfId="3982" priority="9394" operator="equal">
      <formula>"Discontinued"</formula>
    </cfRule>
    <cfRule type="containsText" dxfId="3981" priority="9395" operator="containsText" text="Discontinued">
      <formula>NOT(ISERROR(SEARCH("Discontinued",L626)))</formula>
    </cfRule>
    <cfRule type="containsText" dxfId="3980" priority="9396" operator="containsText" text="Coming Soon">
      <formula>NOT(ISERROR(SEARCH("Coming Soon",L626)))</formula>
    </cfRule>
    <cfRule type="containsText" dxfId="3979" priority="9397" operator="containsText" text="Closeout">
      <formula>NOT(ISERROR(SEARCH("Closeout",L626)))</formula>
    </cfRule>
    <cfRule type="containsText" dxfId="3978" priority="9398" operator="containsText" text="Active">
      <formula>NOT(ISERROR(SEARCH("Active",L626)))</formula>
    </cfRule>
    <cfRule type="containsText" dxfId="3977" priority="9399" operator="containsText" text="Discontinued">
      <formula>NOT(ISERROR(SEARCH("Discontinued",L626)))</formula>
    </cfRule>
    <cfRule type="containsText" dxfId="3976" priority="9400" operator="containsText" text="Closeout">
      <formula>NOT(ISERROR(SEARCH("Closeout",L626)))</formula>
    </cfRule>
    <cfRule type="containsText" dxfId="3975" priority="9401" operator="containsText" text="COMING SOON">
      <formula>NOT(ISERROR(SEARCH("COMING SOON",L626)))</formula>
    </cfRule>
    <cfRule type="containsText" dxfId="3974" priority="9402" operator="containsText" text="ACTIVE">
      <formula>NOT(ISERROR(SEARCH("ACTIVE",L626)))</formula>
    </cfRule>
    <cfRule type="containsText" dxfId="3973" priority="9403" operator="containsText" text="Discontinued">
      <formula>NOT(ISERROR(SEARCH("Discontinued",L626)))</formula>
    </cfRule>
    <cfRule type="containsText" dxfId="3972" priority="9404" operator="containsText" text="Closeout">
      <formula>NOT(ISERROR(SEARCH("Closeout",L626)))</formula>
    </cfRule>
    <cfRule type="containsText" dxfId="3971" priority="9405" operator="containsText" text="COMING SOON">
      <formula>NOT(ISERROR(SEARCH("COMING SOON",L626)))</formula>
    </cfRule>
    <cfRule type="containsText" dxfId="3970" priority="9406" operator="containsText" text="ACTIVE">
      <formula>NOT(ISERROR(SEARCH("ACTIVE",L626)))</formula>
    </cfRule>
    <cfRule type="containsText" dxfId="3969" priority="9407" operator="containsText" text="Discontinued">
      <formula>NOT(ISERROR(SEARCH("Discontinued",L626)))</formula>
    </cfRule>
    <cfRule type="containsText" dxfId="3968" priority="9408" operator="containsText" text="Closeout">
      <formula>NOT(ISERROR(SEARCH("Closeout",L626)))</formula>
    </cfRule>
    <cfRule type="containsText" dxfId="3967" priority="9409" operator="containsText" text="COMING SOON">
      <formula>NOT(ISERROR(SEARCH("COMING SOON",L626)))</formula>
    </cfRule>
    <cfRule type="containsText" dxfId="3966" priority="9410" operator="containsText" text="ACTIVE">
      <formula>NOT(ISERROR(SEARCH("ACTIVE",L626)))</formula>
    </cfRule>
    <cfRule type="containsBlanks" dxfId="3965" priority="9411">
      <formula>LEN(TRIM(L626))=0</formula>
    </cfRule>
    <cfRule type="containsText" dxfId="3964" priority="9412" operator="containsText" text="Discontinued">
      <formula>NOT(ISERROR(SEARCH("Discontinued",L626)))</formula>
    </cfRule>
    <cfRule type="containsText" dxfId="3963" priority="9413" operator="containsText" text="Closeout">
      <formula>NOT(ISERROR(SEARCH("Closeout",L626)))</formula>
    </cfRule>
    <cfRule type="containsText" dxfId="3962" priority="9414" operator="containsText" text="COMING SOON">
      <formula>NOT(ISERROR(SEARCH("COMING SOON",L626)))</formula>
    </cfRule>
    <cfRule type="containsText" dxfId="3961" priority="9415" operator="containsText" text="ACTIVE">
      <formula>NOT(ISERROR(SEARCH("ACTIVE",L626)))</formula>
    </cfRule>
    <cfRule type="containsText" dxfId="3960" priority="9416" operator="containsText" text="Discontinued">
      <formula>NOT(ISERROR(SEARCH("Discontinued",L626)))</formula>
    </cfRule>
    <cfRule type="containsText" dxfId="3959" priority="9417" operator="containsText" text="Closeout">
      <formula>NOT(ISERROR(SEARCH("Closeout",L626)))</formula>
    </cfRule>
    <cfRule type="containsText" dxfId="3958" priority="9418" operator="containsText" text="COMING SOON">
      <formula>NOT(ISERROR(SEARCH("COMING SOON",L626)))</formula>
    </cfRule>
    <cfRule type="containsText" dxfId="3957" priority="9419" operator="containsText" text="ACTIVE">
      <formula>NOT(ISERROR(SEARCH("ACTIVE",L626)))</formula>
    </cfRule>
    <cfRule type="containsText" dxfId="3956" priority="9420" operator="containsText" text="Discontinued">
      <formula>NOT(ISERROR(SEARCH("Discontinued",L626)))</formula>
    </cfRule>
    <cfRule type="containsText" dxfId="3955" priority="9421" operator="containsText" text="Closeout">
      <formula>NOT(ISERROR(SEARCH("Closeout",L626)))</formula>
    </cfRule>
    <cfRule type="containsText" dxfId="3954" priority="9422" operator="containsText" text="COMING SOON">
      <formula>NOT(ISERROR(SEARCH("COMING SOON",L626)))</formula>
    </cfRule>
    <cfRule type="containsText" dxfId="3953" priority="9423" operator="containsText" text="ACTIVE">
      <formula>NOT(ISERROR(SEARCH("ACTIVE",L626)))</formula>
    </cfRule>
    <cfRule type="containsText" dxfId="3952" priority="9424" operator="containsText" text="Discontinued">
      <formula>NOT(ISERROR(SEARCH("Discontinued",L626)))</formula>
    </cfRule>
    <cfRule type="containsText" dxfId="3951" priority="9425" operator="containsText" text="Closeout">
      <formula>NOT(ISERROR(SEARCH("Closeout",L626)))</formula>
    </cfRule>
    <cfRule type="containsText" dxfId="3950" priority="9426" operator="containsText" text="COMING SOON">
      <formula>NOT(ISERROR(SEARCH("COMING SOON",L626)))</formula>
    </cfRule>
    <cfRule type="containsText" dxfId="3949" priority="9427" operator="containsText" text="ACTIVE">
      <formula>NOT(ISERROR(SEARCH("ACTIVE",L626)))</formula>
    </cfRule>
    <cfRule type="containsBlanks" dxfId="3948" priority="9432">
      <formula>LEN(TRIM(L626))=0</formula>
    </cfRule>
  </conditionalFormatting>
  <conditionalFormatting sqref="L626:L687">
    <cfRule type="containsText" dxfId="3947" priority="9243" operator="containsText" text="Discontinued">
      <formula>NOT(ISERROR(SEARCH("Discontinued",L626)))</formula>
    </cfRule>
    <cfRule type="containsText" dxfId="3946" priority="9244" operator="containsText" text="Closeout">
      <formula>NOT(ISERROR(SEARCH("Closeout",L626)))</formula>
    </cfRule>
    <cfRule type="containsText" dxfId="3945" priority="9245" operator="containsText" text="COMING SOON">
      <formula>NOT(ISERROR(SEARCH("COMING SOON",L626)))</formula>
    </cfRule>
    <cfRule type="containsText" dxfId="3944" priority="9246" operator="containsText" text="ACTIVE">
      <formula>NOT(ISERROR(SEARCH("ACTIVE",L626)))</formula>
    </cfRule>
  </conditionalFormatting>
  <conditionalFormatting sqref="L627:L687">
    <cfRule type="containsText" dxfId="3943" priority="9167" operator="containsText" text="Discontinued">
      <formula>NOT(ISERROR(SEARCH("Discontinued",L627)))</formula>
    </cfRule>
    <cfRule type="containsText" dxfId="3942" priority="9168" operator="containsText" text="Closeout">
      <formula>NOT(ISERROR(SEARCH("Closeout",L627)))</formula>
    </cfRule>
    <cfRule type="containsText" dxfId="3941" priority="9169" operator="containsText" text="COMING SOON">
      <formula>NOT(ISERROR(SEARCH("COMING SOON",L627)))</formula>
    </cfRule>
    <cfRule type="containsText" dxfId="3940" priority="9170" operator="containsText" text="ACTIVE">
      <formula>NOT(ISERROR(SEARCH("ACTIVE",L627)))</formula>
    </cfRule>
    <cfRule type="containsText" dxfId="3939" priority="9171" operator="containsText" text="Discontinued">
      <formula>NOT(ISERROR(SEARCH("Discontinued",L627)))</formula>
    </cfRule>
    <cfRule type="containsText" dxfId="3938" priority="9172" operator="containsText" text="Closeout">
      <formula>NOT(ISERROR(SEARCH("Closeout",L627)))</formula>
    </cfRule>
    <cfRule type="containsText" dxfId="3937" priority="9173" operator="containsText" text="COMING SOON">
      <formula>NOT(ISERROR(SEARCH("COMING SOON",L627)))</formula>
    </cfRule>
    <cfRule type="containsText" dxfId="3936" priority="9174" operator="containsText" text="ACTIVE">
      <formula>NOT(ISERROR(SEARCH("ACTIVE",L627)))</formula>
    </cfRule>
    <cfRule type="containsText" dxfId="3935" priority="9175" operator="containsText" text="Discontinued">
      <formula>NOT(ISERROR(SEARCH("Discontinued",L627)))</formula>
    </cfRule>
    <cfRule type="containsText" dxfId="3934" priority="9176" operator="containsText" text="Closeout">
      <formula>NOT(ISERROR(SEARCH("Closeout",L627)))</formula>
    </cfRule>
    <cfRule type="containsText" dxfId="3933" priority="9177" operator="containsText" text="COMING SOON">
      <formula>NOT(ISERROR(SEARCH("COMING SOON",L627)))</formula>
    </cfRule>
    <cfRule type="containsText" dxfId="3932" priority="9178" operator="containsText" text="ACTIVE">
      <formula>NOT(ISERROR(SEARCH("ACTIVE",L627)))</formula>
    </cfRule>
    <cfRule type="containsText" dxfId="3931" priority="9179" operator="containsText" text="Discontinued">
      <formula>NOT(ISERROR(SEARCH("Discontinued",L627)))</formula>
    </cfRule>
    <cfRule type="containsText" dxfId="3930" priority="9180" operator="containsText" text="Closeout">
      <formula>NOT(ISERROR(SEARCH("Closeout",L627)))</formula>
    </cfRule>
    <cfRule type="containsText" dxfId="3929" priority="9181" operator="containsText" text="COMING SOON">
      <formula>NOT(ISERROR(SEARCH("COMING SOON",L627)))</formula>
    </cfRule>
    <cfRule type="containsText" dxfId="3928" priority="9182" operator="containsText" text="ACTIVE">
      <formula>NOT(ISERROR(SEARCH("ACTIVE",L627)))</formula>
    </cfRule>
    <cfRule type="containsText" dxfId="3927" priority="9183" operator="containsText" text="Discontinued">
      <formula>NOT(ISERROR(SEARCH("Discontinued",L627)))</formula>
    </cfRule>
    <cfRule type="containsText" dxfId="3926" priority="9184" operator="containsText" text="Closeout">
      <formula>NOT(ISERROR(SEARCH("Closeout",L627)))</formula>
    </cfRule>
    <cfRule type="containsText" dxfId="3925" priority="9185" operator="containsText" text="COMING SOON">
      <formula>NOT(ISERROR(SEARCH("COMING SOON",L627)))</formula>
    </cfRule>
    <cfRule type="containsText" dxfId="3924" priority="9186" operator="containsText" text="ACTIVE">
      <formula>NOT(ISERROR(SEARCH("ACTIVE",L627)))</formula>
    </cfRule>
    <cfRule type="containsText" dxfId="3923" priority="9187" operator="containsText" text="Discontinued">
      <formula>NOT(ISERROR(SEARCH("Discontinued",L627)))</formula>
    </cfRule>
    <cfRule type="containsText" dxfId="3922" priority="9188" operator="containsText" text="Closeout">
      <formula>NOT(ISERROR(SEARCH("Closeout",L627)))</formula>
    </cfRule>
    <cfRule type="containsText" dxfId="3921" priority="9189" operator="containsText" text="COMING SOON">
      <formula>NOT(ISERROR(SEARCH("COMING SOON",L627)))</formula>
    </cfRule>
    <cfRule type="containsText" dxfId="3920" priority="9190" operator="containsText" text="ACTIVE">
      <formula>NOT(ISERROR(SEARCH("ACTIVE",L627)))</formula>
    </cfRule>
    <cfRule type="containsText" dxfId="3919" priority="9191" operator="containsText" text="Discontinued">
      <formula>NOT(ISERROR(SEARCH("Discontinued",L627)))</formula>
    </cfRule>
    <cfRule type="containsText" dxfId="3918" priority="9192" operator="containsText" text="Closeout">
      <formula>NOT(ISERROR(SEARCH("Closeout",L627)))</formula>
    </cfRule>
    <cfRule type="containsText" dxfId="3917" priority="9193" operator="containsText" text="COMING SOON">
      <formula>NOT(ISERROR(SEARCH("COMING SOON",L627)))</formula>
    </cfRule>
    <cfRule type="containsText" dxfId="3916" priority="9194" operator="containsText" text="ACTIVE">
      <formula>NOT(ISERROR(SEARCH("ACTIVE",L627)))</formula>
    </cfRule>
    <cfRule type="containsText" dxfId="3915" priority="9195" operator="containsText" text="Discontinued">
      <formula>NOT(ISERROR(SEARCH("Discontinued",L627)))</formula>
    </cfRule>
    <cfRule type="containsText" dxfId="3914" priority="9196" operator="containsText" text="Closeout">
      <formula>NOT(ISERROR(SEARCH("Closeout",L627)))</formula>
    </cfRule>
    <cfRule type="containsText" dxfId="3913" priority="9197" operator="containsText" text="COMING SOON">
      <formula>NOT(ISERROR(SEARCH("COMING SOON",L627)))</formula>
    </cfRule>
    <cfRule type="containsText" dxfId="3912" priority="9198" operator="containsText" text="ACTIVE">
      <formula>NOT(ISERROR(SEARCH("ACTIVE",L627)))</formula>
    </cfRule>
    <cfRule type="containsText" dxfId="3911" priority="9199" operator="containsText" text="Discontinued">
      <formula>NOT(ISERROR(SEARCH("Discontinued",L627)))</formula>
    </cfRule>
    <cfRule type="containsText" dxfId="3910" priority="9200" operator="containsText" text="Closeout">
      <formula>NOT(ISERROR(SEARCH("Closeout",L627)))</formula>
    </cfRule>
    <cfRule type="containsText" dxfId="3909" priority="9201" operator="containsText" text="COMING SOON">
      <formula>NOT(ISERROR(SEARCH("COMING SOON",L627)))</formula>
    </cfRule>
    <cfRule type="containsText" dxfId="3908" priority="9202" operator="containsText" text="ACTIVE">
      <formula>NOT(ISERROR(SEARCH("ACTIVE",L627)))</formula>
    </cfRule>
    <cfRule type="containsText" dxfId="3907" priority="9203" operator="containsText" text="Discontinued">
      <formula>NOT(ISERROR(SEARCH("Discontinued",L627)))</formula>
    </cfRule>
    <cfRule type="containsText" dxfId="3906" priority="9204" operator="containsText" text="Closeout">
      <formula>NOT(ISERROR(SEARCH("Closeout",L627)))</formula>
    </cfRule>
    <cfRule type="containsText" dxfId="3905" priority="9205" operator="containsText" text="COMING SOON">
      <formula>NOT(ISERROR(SEARCH("COMING SOON",L627)))</formula>
    </cfRule>
    <cfRule type="containsText" dxfId="3904" priority="9206" operator="containsText" text="ACTIVE">
      <formula>NOT(ISERROR(SEARCH("ACTIVE",L627)))</formula>
    </cfRule>
    <cfRule type="containsText" dxfId="3903" priority="9207" operator="containsText" text="Discontinued">
      <formula>NOT(ISERROR(SEARCH("Discontinued",L627)))</formula>
    </cfRule>
    <cfRule type="containsText" dxfId="3902" priority="9208" operator="containsText" text="Closeout">
      <formula>NOT(ISERROR(SEARCH("Closeout",L627)))</formula>
    </cfRule>
    <cfRule type="containsBlanks" dxfId="3901" priority="9209">
      <formula>LEN(TRIM(L627))=0</formula>
    </cfRule>
    <cfRule type="containsText" dxfId="3900" priority="9210" operator="containsText" text="COMING SOON">
      <formula>NOT(ISERROR(SEARCH("COMING SOON",L627)))</formula>
    </cfRule>
    <cfRule type="containsText" dxfId="3899" priority="9211" operator="containsText" text="ACTIVE">
      <formula>NOT(ISERROR(SEARCH("ACTIVE",L627)))</formula>
    </cfRule>
    <cfRule type="cellIs" dxfId="3898" priority="9212" operator="equal">
      <formula>"Closeout"</formula>
    </cfRule>
    <cfRule type="cellIs" dxfId="3897" priority="9213" operator="equal">
      <formula>"Discontinued"</formula>
    </cfRule>
    <cfRule type="containsText" dxfId="3896" priority="9214" operator="containsText" text="Discontinued">
      <formula>NOT(ISERROR(SEARCH("Discontinued",L627)))</formula>
    </cfRule>
    <cfRule type="containsText" dxfId="3895" priority="9215" operator="containsText" text="Coming Soon">
      <formula>NOT(ISERROR(SEARCH("Coming Soon",L627)))</formula>
    </cfRule>
    <cfRule type="containsText" dxfId="3894" priority="9216" operator="containsText" text="Closeout">
      <formula>NOT(ISERROR(SEARCH("Closeout",L627)))</formula>
    </cfRule>
    <cfRule type="containsText" dxfId="3893" priority="9217" operator="containsText" text="Active">
      <formula>NOT(ISERROR(SEARCH("Active",L627)))</formula>
    </cfRule>
    <cfRule type="containsText" dxfId="3892" priority="9218" operator="containsText" text="Discontinued">
      <formula>NOT(ISERROR(SEARCH("Discontinued",L627)))</formula>
    </cfRule>
    <cfRule type="containsText" dxfId="3891" priority="9219" operator="containsText" text="Closeout">
      <formula>NOT(ISERROR(SEARCH("Closeout",L627)))</formula>
    </cfRule>
    <cfRule type="containsText" dxfId="3890" priority="9220" operator="containsText" text="COMING SOON">
      <formula>NOT(ISERROR(SEARCH("COMING SOON",L627)))</formula>
    </cfRule>
    <cfRule type="containsText" dxfId="3889" priority="9221" operator="containsText" text="ACTIVE">
      <formula>NOT(ISERROR(SEARCH("ACTIVE",L627)))</formula>
    </cfRule>
    <cfRule type="containsText" dxfId="3888" priority="9222" operator="containsText" text="Discontinued">
      <formula>NOT(ISERROR(SEARCH("Discontinued",L627)))</formula>
    </cfRule>
    <cfRule type="containsText" dxfId="3887" priority="9223" operator="containsText" text="Closeout">
      <formula>NOT(ISERROR(SEARCH("Closeout",L627)))</formula>
    </cfRule>
    <cfRule type="containsText" dxfId="3886" priority="9224" operator="containsText" text="COMING SOON">
      <formula>NOT(ISERROR(SEARCH("COMING SOON",L627)))</formula>
    </cfRule>
    <cfRule type="containsText" dxfId="3885" priority="9225" operator="containsText" text="ACTIVE">
      <formula>NOT(ISERROR(SEARCH("ACTIVE",L627)))</formula>
    </cfRule>
    <cfRule type="containsText" dxfId="3884" priority="9226" operator="containsText" text="Discontinued">
      <formula>NOT(ISERROR(SEARCH("Discontinued",L627)))</formula>
    </cfRule>
    <cfRule type="containsText" dxfId="3883" priority="9227" operator="containsText" text="Closeout">
      <formula>NOT(ISERROR(SEARCH("Closeout",L627)))</formula>
    </cfRule>
    <cfRule type="containsText" dxfId="3882" priority="9228" operator="containsText" text="COMING SOON">
      <formula>NOT(ISERROR(SEARCH("COMING SOON",L627)))</formula>
    </cfRule>
    <cfRule type="containsText" dxfId="3881" priority="9229" operator="containsText" text="ACTIVE">
      <formula>NOT(ISERROR(SEARCH("ACTIVE",L627)))</formula>
    </cfRule>
    <cfRule type="containsBlanks" dxfId="3880" priority="9230">
      <formula>LEN(TRIM(L627))=0</formula>
    </cfRule>
    <cfRule type="containsText" dxfId="3879" priority="9231" operator="containsText" text="Discontinued">
      <formula>NOT(ISERROR(SEARCH("Discontinued",L627)))</formula>
    </cfRule>
    <cfRule type="containsText" dxfId="3878" priority="9232" operator="containsText" text="Closeout">
      <formula>NOT(ISERROR(SEARCH("Closeout",L627)))</formula>
    </cfRule>
    <cfRule type="containsText" dxfId="3877" priority="9233" operator="containsText" text="COMING SOON">
      <formula>NOT(ISERROR(SEARCH("COMING SOON",L627)))</formula>
    </cfRule>
    <cfRule type="containsText" dxfId="3876" priority="9234" operator="containsText" text="ACTIVE">
      <formula>NOT(ISERROR(SEARCH("ACTIVE",L627)))</formula>
    </cfRule>
    <cfRule type="containsText" dxfId="3875" priority="9235" operator="containsText" text="Discontinued">
      <formula>NOT(ISERROR(SEARCH("Discontinued",L627)))</formula>
    </cfRule>
    <cfRule type="containsText" dxfId="3874" priority="9236" operator="containsText" text="Closeout">
      <formula>NOT(ISERROR(SEARCH("Closeout",L627)))</formula>
    </cfRule>
    <cfRule type="containsText" dxfId="3873" priority="9237" operator="containsText" text="COMING SOON">
      <formula>NOT(ISERROR(SEARCH("COMING SOON",L627)))</formula>
    </cfRule>
    <cfRule type="containsText" dxfId="3872" priority="9238" operator="containsText" text="ACTIVE">
      <formula>NOT(ISERROR(SEARCH("ACTIVE",L627)))</formula>
    </cfRule>
    <cfRule type="containsText" dxfId="3871" priority="9239" operator="containsText" text="Discontinued">
      <formula>NOT(ISERROR(SEARCH("Discontinued",L627)))</formula>
    </cfRule>
    <cfRule type="containsText" dxfId="3870" priority="9240" operator="containsText" text="Closeout">
      <formula>NOT(ISERROR(SEARCH("Closeout",L627)))</formula>
    </cfRule>
    <cfRule type="containsText" dxfId="3869" priority="9241" operator="containsText" text="COMING SOON">
      <formula>NOT(ISERROR(SEARCH("COMING SOON",L627)))</formula>
    </cfRule>
    <cfRule type="containsText" dxfId="3868" priority="9242" operator="containsText" text="ACTIVE">
      <formula>NOT(ISERROR(SEARCH("ACTIVE",L627)))</formula>
    </cfRule>
    <cfRule type="containsBlanks" dxfId="3867" priority="9251">
      <formula>LEN(TRIM(L627))=0</formula>
    </cfRule>
  </conditionalFormatting>
  <conditionalFormatting sqref="L686:L688">
    <cfRule type="containsText" dxfId="3866" priority="8596" operator="containsText" text="Discontinued">
      <formula>NOT(ISERROR(SEARCH("Discontinued",L686)))</formula>
    </cfRule>
    <cfRule type="containsText" dxfId="3865" priority="8597" operator="containsText" text="Closeout">
      <formula>NOT(ISERROR(SEARCH("Closeout",L686)))</formula>
    </cfRule>
    <cfRule type="containsText" dxfId="3864" priority="8598" operator="containsText" text="COMING SOON">
      <formula>NOT(ISERROR(SEARCH("COMING SOON",L686)))</formula>
    </cfRule>
    <cfRule type="containsText" dxfId="3863" priority="8599" operator="containsText" text="ACTIVE">
      <formula>NOT(ISERROR(SEARCH("ACTIVE",L686)))</formula>
    </cfRule>
  </conditionalFormatting>
  <conditionalFormatting sqref="L688">
    <cfRule type="containsText" dxfId="3862" priority="8508" operator="containsText" text="Discontinued">
      <formula>NOT(ISERROR(SEARCH("Discontinued",L688)))</formula>
    </cfRule>
    <cfRule type="containsText" dxfId="3861" priority="8509" operator="containsText" text="Coming Soon">
      <formula>NOT(ISERROR(SEARCH("Coming Soon",L688)))</formula>
    </cfRule>
    <cfRule type="containsText" dxfId="3860" priority="8510" operator="containsText" text="Closeout">
      <formula>NOT(ISERROR(SEARCH("Closeout",L688)))</formula>
    </cfRule>
    <cfRule type="containsText" dxfId="3859" priority="8511" operator="containsText" text="Active">
      <formula>NOT(ISERROR(SEARCH("Active",L688)))</formula>
    </cfRule>
    <cfRule type="containsText" dxfId="3858" priority="8512" operator="containsText" text="Discontinued">
      <formula>NOT(ISERROR(SEARCH("Discontinued",L688)))</formula>
    </cfRule>
    <cfRule type="containsText" dxfId="3857" priority="8513" operator="containsText" text="Closeout">
      <formula>NOT(ISERROR(SEARCH("Closeout",L688)))</formula>
    </cfRule>
    <cfRule type="containsText" dxfId="3856" priority="8514" operator="containsText" text="COMING SOON">
      <formula>NOT(ISERROR(SEARCH("COMING SOON",L688)))</formula>
    </cfRule>
    <cfRule type="containsText" dxfId="3855" priority="8515" operator="containsText" text="ACTIVE">
      <formula>NOT(ISERROR(SEARCH("ACTIVE",L688)))</formula>
    </cfRule>
    <cfRule type="containsText" dxfId="3854" priority="8516" operator="containsText" text="Discontinued">
      <formula>NOT(ISERROR(SEARCH("Discontinued",L688)))</formula>
    </cfRule>
    <cfRule type="containsText" dxfId="3853" priority="8517" operator="containsText" text="Closeout">
      <formula>NOT(ISERROR(SEARCH("Closeout",L688)))</formula>
    </cfRule>
    <cfRule type="containsText" dxfId="3852" priority="8518" operator="containsText" text="COMING SOON">
      <formula>NOT(ISERROR(SEARCH("COMING SOON",L688)))</formula>
    </cfRule>
    <cfRule type="containsText" dxfId="3851" priority="8519" operator="containsText" text="ACTIVE">
      <formula>NOT(ISERROR(SEARCH("ACTIVE",L688)))</formula>
    </cfRule>
    <cfRule type="containsText" dxfId="3850" priority="8520" operator="containsText" text="Discontinued">
      <formula>NOT(ISERROR(SEARCH("Discontinued",L688)))</formula>
    </cfRule>
    <cfRule type="containsText" dxfId="3849" priority="8521" operator="containsText" text="Closeout">
      <formula>NOT(ISERROR(SEARCH("Closeout",L688)))</formula>
    </cfRule>
    <cfRule type="containsText" dxfId="3848" priority="8522" operator="containsText" text="COMING SOON">
      <formula>NOT(ISERROR(SEARCH("COMING SOON",L688)))</formula>
    </cfRule>
    <cfRule type="containsText" dxfId="3847" priority="8523" operator="containsText" text="ACTIVE">
      <formula>NOT(ISERROR(SEARCH("ACTIVE",L688)))</formula>
    </cfRule>
    <cfRule type="containsText" dxfId="3846" priority="8524" operator="containsText" text="Discontinued">
      <formula>NOT(ISERROR(SEARCH("Discontinued",L688)))</formula>
    </cfRule>
    <cfRule type="containsText" dxfId="3845" priority="8525" operator="containsText" text="Closeout">
      <formula>NOT(ISERROR(SEARCH("Closeout",L688)))</formula>
    </cfRule>
    <cfRule type="containsText" dxfId="3844" priority="8526" operator="containsText" text="COMING SOON">
      <formula>NOT(ISERROR(SEARCH("COMING SOON",L688)))</formula>
    </cfRule>
    <cfRule type="containsText" dxfId="3843" priority="8527" operator="containsText" text="ACTIVE">
      <formula>NOT(ISERROR(SEARCH("ACTIVE",L688)))</formula>
    </cfRule>
    <cfRule type="containsText" dxfId="3842" priority="8528" operator="containsText" text="Discontinued">
      <formula>NOT(ISERROR(SEARCH("Discontinued",L688)))</formula>
    </cfRule>
    <cfRule type="containsText" dxfId="3841" priority="8529" operator="containsText" text="Closeout">
      <formula>NOT(ISERROR(SEARCH("Closeout",L688)))</formula>
    </cfRule>
    <cfRule type="containsText" dxfId="3840" priority="8530" operator="containsText" text="COMING SOON">
      <formula>NOT(ISERROR(SEARCH("COMING SOON",L688)))</formula>
    </cfRule>
    <cfRule type="containsText" dxfId="3839" priority="8531" operator="containsText" text="ACTIVE">
      <formula>NOT(ISERROR(SEARCH("ACTIVE",L688)))</formula>
    </cfRule>
    <cfRule type="containsText" dxfId="3838" priority="8532" operator="containsText" text="Discontinued">
      <formula>NOT(ISERROR(SEARCH("Discontinued",L688)))</formula>
    </cfRule>
    <cfRule type="containsText" dxfId="3837" priority="8533" operator="containsText" text="Closeout">
      <formula>NOT(ISERROR(SEARCH("Closeout",L688)))</formula>
    </cfRule>
    <cfRule type="containsText" dxfId="3836" priority="8534" operator="containsText" text="COMING SOON">
      <formula>NOT(ISERROR(SEARCH("COMING SOON",L688)))</formula>
    </cfRule>
    <cfRule type="containsText" dxfId="3835" priority="8535" operator="containsText" text="ACTIVE">
      <formula>NOT(ISERROR(SEARCH("ACTIVE",L688)))</formula>
    </cfRule>
    <cfRule type="containsText" dxfId="3834" priority="8536" operator="containsText" text="Discontinued">
      <formula>NOT(ISERROR(SEARCH("Discontinued",L688)))</formula>
    </cfRule>
    <cfRule type="containsText" dxfId="3833" priority="8537" operator="containsText" text="Closeout">
      <formula>NOT(ISERROR(SEARCH("Closeout",L688)))</formula>
    </cfRule>
    <cfRule type="containsText" dxfId="3832" priority="8538" operator="containsText" text="COMING SOON">
      <formula>NOT(ISERROR(SEARCH("COMING SOON",L688)))</formula>
    </cfRule>
    <cfRule type="containsText" dxfId="3831" priority="8539" operator="containsText" text="ACTIVE">
      <formula>NOT(ISERROR(SEARCH("ACTIVE",L688)))</formula>
    </cfRule>
    <cfRule type="containsText" dxfId="3830" priority="8540" operator="containsText" text="Discontinued">
      <formula>NOT(ISERROR(SEARCH("Discontinued",L688)))</formula>
    </cfRule>
    <cfRule type="containsText" dxfId="3829" priority="8541" operator="containsText" text="Closeout">
      <formula>NOT(ISERROR(SEARCH("Closeout",L688)))</formula>
    </cfRule>
    <cfRule type="containsText" dxfId="3828" priority="8542" operator="containsText" text="COMING SOON">
      <formula>NOT(ISERROR(SEARCH("COMING SOON",L688)))</formula>
    </cfRule>
    <cfRule type="containsText" dxfId="3827" priority="8543" operator="containsText" text="ACTIVE">
      <formula>NOT(ISERROR(SEARCH("ACTIVE",L688)))</formula>
    </cfRule>
    <cfRule type="containsText" dxfId="3826" priority="8544" operator="containsText" text="Discontinued">
      <formula>NOT(ISERROR(SEARCH("Discontinued",L688)))</formula>
    </cfRule>
    <cfRule type="containsText" dxfId="3825" priority="8545" operator="containsText" text="Closeout">
      <formula>NOT(ISERROR(SEARCH("Closeout",L688)))</formula>
    </cfRule>
    <cfRule type="containsText" dxfId="3824" priority="8546" operator="containsText" text="COMING SOON">
      <formula>NOT(ISERROR(SEARCH("COMING SOON",L688)))</formula>
    </cfRule>
    <cfRule type="containsText" dxfId="3823" priority="8547" operator="containsText" text="ACTIVE">
      <formula>NOT(ISERROR(SEARCH("ACTIVE",L688)))</formula>
    </cfRule>
    <cfRule type="containsText" dxfId="3822" priority="8548" operator="containsText" text="Discontinued">
      <formula>NOT(ISERROR(SEARCH("Discontinued",L688)))</formula>
    </cfRule>
    <cfRule type="containsText" dxfId="3821" priority="8549" operator="containsText" text="Closeout">
      <formula>NOT(ISERROR(SEARCH("Closeout",L688)))</formula>
    </cfRule>
    <cfRule type="containsText" dxfId="3820" priority="8550" operator="containsText" text="COMING SOON">
      <formula>NOT(ISERROR(SEARCH("COMING SOON",L688)))</formula>
    </cfRule>
    <cfRule type="containsText" dxfId="3819" priority="8551" operator="containsText" text="ACTIVE">
      <formula>NOT(ISERROR(SEARCH("ACTIVE",L688)))</formula>
    </cfRule>
    <cfRule type="containsText" dxfId="3818" priority="8552" operator="containsText" text="Discontinued">
      <formula>NOT(ISERROR(SEARCH("Discontinued",L688)))</formula>
    </cfRule>
    <cfRule type="containsText" dxfId="3817" priority="8553" operator="containsText" text="Closeout">
      <formula>NOT(ISERROR(SEARCH("Closeout",L688)))</formula>
    </cfRule>
    <cfRule type="containsText" dxfId="3816" priority="8554" operator="containsText" text="COMING SOON">
      <formula>NOT(ISERROR(SEARCH("COMING SOON",L688)))</formula>
    </cfRule>
    <cfRule type="containsText" dxfId="3815" priority="8555" operator="containsText" text="ACTIVE">
      <formula>NOT(ISERROR(SEARCH("ACTIVE",L688)))</formula>
    </cfRule>
    <cfRule type="containsText" dxfId="3814" priority="8556" operator="containsText" text="Discontinued">
      <formula>NOT(ISERROR(SEARCH("Discontinued",L688)))</formula>
    </cfRule>
    <cfRule type="containsText" dxfId="3813" priority="8557" operator="containsText" text="Closeout">
      <formula>NOT(ISERROR(SEARCH("Closeout",L688)))</formula>
    </cfRule>
    <cfRule type="containsBlanks" dxfId="3812" priority="8558">
      <formula>LEN(TRIM(L688))=0</formula>
    </cfRule>
    <cfRule type="containsText" dxfId="3811" priority="8559" operator="containsText" text="COMING SOON">
      <formula>NOT(ISERROR(SEARCH("COMING SOON",L688)))</formula>
    </cfRule>
    <cfRule type="containsText" dxfId="3810" priority="8560" operator="containsText" text="ACTIVE">
      <formula>NOT(ISERROR(SEARCH("ACTIVE",L688)))</formula>
    </cfRule>
    <cfRule type="cellIs" dxfId="3809" priority="8561" operator="equal">
      <formula>"Closeout"</formula>
    </cfRule>
    <cfRule type="cellIs" dxfId="3808" priority="8562" operator="equal">
      <formula>"Discontinued"</formula>
    </cfRule>
    <cfRule type="containsText" dxfId="3807" priority="8563" operator="containsText" text="Discontinued">
      <formula>NOT(ISERROR(SEARCH("Discontinued",L688)))</formula>
    </cfRule>
    <cfRule type="containsText" dxfId="3806" priority="8564" operator="containsText" text="Coming Soon">
      <formula>NOT(ISERROR(SEARCH("Coming Soon",L688)))</formula>
    </cfRule>
    <cfRule type="containsText" dxfId="3805" priority="8565" operator="containsText" text="Closeout">
      <formula>NOT(ISERROR(SEARCH("Closeout",L688)))</formula>
    </cfRule>
    <cfRule type="containsText" dxfId="3804" priority="8566" operator="containsText" text="Active">
      <formula>NOT(ISERROR(SEARCH("Active",L688)))</formula>
    </cfRule>
    <cfRule type="containsText" dxfId="3803" priority="8567" operator="containsText" text="Discontinued">
      <formula>NOT(ISERROR(SEARCH("Discontinued",L688)))</formula>
    </cfRule>
    <cfRule type="containsText" dxfId="3802" priority="8568" operator="containsText" text="Closeout">
      <formula>NOT(ISERROR(SEARCH("Closeout",L688)))</formula>
    </cfRule>
    <cfRule type="containsText" dxfId="3801" priority="8569" operator="containsText" text="COMING SOON">
      <formula>NOT(ISERROR(SEARCH("COMING SOON",L688)))</formula>
    </cfRule>
    <cfRule type="containsText" dxfId="3800" priority="8570" operator="containsText" text="ACTIVE">
      <formula>NOT(ISERROR(SEARCH("ACTIVE",L688)))</formula>
    </cfRule>
    <cfRule type="containsText" dxfId="3799" priority="8571" operator="containsText" text="Discontinued">
      <formula>NOT(ISERROR(SEARCH("Discontinued",L688)))</formula>
    </cfRule>
    <cfRule type="containsText" dxfId="3798" priority="8572" operator="containsText" text="Closeout">
      <formula>NOT(ISERROR(SEARCH("Closeout",L688)))</formula>
    </cfRule>
    <cfRule type="containsText" dxfId="3797" priority="8573" operator="containsText" text="COMING SOON">
      <formula>NOT(ISERROR(SEARCH("COMING SOON",L688)))</formula>
    </cfRule>
    <cfRule type="containsText" dxfId="3796" priority="8574" operator="containsText" text="ACTIVE">
      <formula>NOT(ISERROR(SEARCH("ACTIVE",L688)))</formula>
    </cfRule>
    <cfRule type="containsText" dxfId="3795" priority="8575" operator="containsText" text="Discontinued">
      <formula>NOT(ISERROR(SEARCH("Discontinued",L688)))</formula>
    </cfRule>
    <cfRule type="containsText" dxfId="3794" priority="8576" operator="containsText" text="Closeout">
      <formula>NOT(ISERROR(SEARCH("Closeout",L688)))</formula>
    </cfRule>
    <cfRule type="containsText" dxfId="3793" priority="8577" operator="containsText" text="COMING SOON">
      <formula>NOT(ISERROR(SEARCH("COMING SOON",L688)))</formula>
    </cfRule>
    <cfRule type="containsText" dxfId="3792" priority="8578" operator="containsText" text="ACTIVE">
      <formula>NOT(ISERROR(SEARCH("ACTIVE",L688)))</formula>
    </cfRule>
    <cfRule type="containsBlanks" dxfId="3791" priority="8579">
      <formula>LEN(TRIM(L688))=0</formula>
    </cfRule>
    <cfRule type="containsText" dxfId="3790" priority="8580" operator="containsText" text="Discontinued">
      <formula>NOT(ISERROR(SEARCH("Discontinued",L688)))</formula>
    </cfRule>
    <cfRule type="containsText" dxfId="3789" priority="8581" operator="containsText" text="Closeout">
      <formula>NOT(ISERROR(SEARCH("Closeout",L688)))</formula>
    </cfRule>
    <cfRule type="containsText" dxfId="3788" priority="8582" operator="containsText" text="COMING SOON">
      <formula>NOT(ISERROR(SEARCH("COMING SOON",L688)))</formula>
    </cfRule>
    <cfRule type="containsText" dxfId="3787" priority="8583" operator="containsText" text="ACTIVE">
      <formula>NOT(ISERROR(SEARCH("ACTIVE",L688)))</formula>
    </cfRule>
    <cfRule type="containsText" dxfId="3786" priority="8584" operator="containsText" text="Discontinued">
      <formula>NOT(ISERROR(SEARCH("Discontinued",L688)))</formula>
    </cfRule>
    <cfRule type="containsText" dxfId="3785" priority="8585" operator="containsText" text="Closeout">
      <formula>NOT(ISERROR(SEARCH("Closeout",L688)))</formula>
    </cfRule>
    <cfRule type="containsText" dxfId="3784" priority="8586" operator="containsText" text="COMING SOON">
      <formula>NOT(ISERROR(SEARCH("COMING SOON",L688)))</formula>
    </cfRule>
    <cfRule type="containsText" dxfId="3783" priority="8587" operator="containsText" text="ACTIVE">
      <formula>NOT(ISERROR(SEARCH("ACTIVE",L688)))</formula>
    </cfRule>
    <cfRule type="containsText" dxfId="3782" priority="8588" operator="containsText" text="Discontinued">
      <formula>NOT(ISERROR(SEARCH("Discontinued",L688)))</formula>
    </cfRule>
    <cfRule type="containsText" dxfId="3781" priority="8589" operator="containsText" text="Closeout">
      <formula>NOT(ISERROR(SEARCH("Closeout",L688)))</formula>
    </cfRule>
    <cfRule type="containsText" dxfId="3780" priority="8590" operator="containsText" text="COMING SOON">
      <formula>NOT(ISERROR(SEARCH("COMING SOON",L688)))</formula>
    </cfRule>
    <cfRule type="containsText" dxfId="3779" priority="8591" operator="containsText" text="ACTIVE">
      <formula>NOT(ISERROR(SEARCH("ACTIVE",L688)))</formula>
    </cfRule>
    <cfRule type="containsText" dxfId="3778" priority="8592" operator="containsText" text="Discontinued">
      <formula>NOT(ISERROR(SEARCH("Discontinued",L688)))</formula>
    </cfRule>
    <cfRule type="containsText" dxfId="3777" priority="8593" operator="containsText" text="Closeout">
      <formula>NOT(ISERROR(SEARCH("Closeout",L688)))</formula>
    </cfRule>
    <cfRule type="containsText" dxfId="3776" priority="8594" operator="containsText" text="COMING SOON">
      <formula>NOT(ISERROR(SEARCH("COMING SOON",L688)))</formula>
    </cfRule>
    <cfRule type="containsText" dxfId="3775" priority="8595" operator="containsText" text="ACTIVE">
      <formula>NOT(ISERROR(SEARCH("ACTIVE",L688)))</formula>
    </cfRule>
    <cfRule type="containsBlanks" dxfId="3774" priority="8600">
      <formula>LEN(TRIM(L688))=0</formula>
    </cfRule>
  </conditionalFormatting>
  <conditionalFormatting sqref="L688:L689">
    <cfRule type="containsText" dxfId="3773" priority="8480" operator="containsText" text="Discontinued">
      <formula>NOT(ISERROR(SEARCH("Discontinued",L688)))</formula>
    </cfRule>
    <cfRule type="containsText" dxfId="3772" priority="8481" operator="containsText" text="Closeout">
      <formula>NOT(ISERROR(SEARCH("Closeout",L688)))</formula>
    </cfRule>
    <cfRule type="containsText" dxfId="3771" priority="8482" operator="containsText" text="COMING SOON">
      <formula>NOT(ISERROR(SEARCH("COMING SOON",L688)))</formula>
    </cfRule>
    <cfRule type="containsText" dxfId="3770" priority="8483" operator="containsText" text="ACTIVE">
      <formula>NOT(ISERROR(SEARCH("ACTIVE",L688)))</formula>
    </cfRule>
  </conditionalFormatting>
  <conditionalFormatting sqref="L689">
    <cfRule type="containsText" dxfId="3769" priority="8392" operator="containsText" text="Discontinued">
      <formula>NOT(ISERROR(SEARCH("Discontinued",L689)))</formula>
    </cfRule>
    <cfRule type="containsText" dxfId="3768" priority="8393" operator="containsText" text="Coming Soon">
      <formula>NOT(ISERROR(SEARCH("Coming Soon",L689)))</formula>
    </cfRule>
    <cfRule type="containsText" dxfId="3767" priority="8394" operator="containsText" text="Closeout">
      <formula>NOT(ISERROR(SEARCH("Closeout",L689)))</formula>
    </cfRule>
    <cfRule type="containsText" dxfId="3766" priority="8395" operator="containsText" text="Active">
      <formula>NOT(ISERROR(SEARCH("Active",L689)))</formula>
    </cfRule>
    <cfRule type="containsText" dxfId="3765" priority="8396" operator="containsText" text="Discontinued">
      <formula>NOT(ISERROR(SEARCH("Discontinued",L689)))</formula>
    </cfRule>
    <cfRule type="containsText" dxfId="3764" priority="8397" operator="containsText" text="Closeout">
      <formula>NOT(ISERROR(SEARCH("Closeout",L689)))</formula>
    </cfRule>
    <cfRule type="containsText" dxfId="3763" priority="8398" operator="containsText" text="COMING SOON">
      <formula>NOT(ISERROR(SEARCH("COMING SOON",L689)))</formula>
    </cfRule>
    <cfRule type="containsText" dxfId="3762" priority="8399" operator="containsText" text="ACTIVE">
      <formula>NOT(ISERROR(SEARCH("ACTIVE",L689)))</formula>
    </cfRule>
    <cfRule type="containsText" dxfId="3761" priority="8400" operator="containsText" text="Discontinued">
      <formula>NOT(ISERROR(SEARCH("Discontinued",L689)))</formula>
    </cfRule>
    <cfRule type="containsText" dxfId="3760" priority="8401" operator="containsText" text="Closeout">
      <formula>NOT(ISERROR(SEARCH("Closeout",L689)))</formula>
    </cfRule>
    <cfRule type="containsText" dxfId="3759" priority="8402" operator="containsText" text="COMING SOON">
      <formula>NOT(ISERROR(SEARCH("COMING SOON",L689)))</formula>
    </cfRule>
    <cfRule type="containsText" dxfId="3758" priority="8403" operator="containsText" text="ACTIVE">
      <formula>NOT(ISERROR(SEARCH("ACTIVE",L689)))</formula>
    </cfRule>
    <cfRule type="containsText" dxfId="3757" priority="8404" operator="containsText" text="Discontinued">
      <formula>NOT(ISERROR(SEARCH("Discontinued",L689)))</formula>
    </cfRule>
    <cfRule type="containsText" dxfId="3756" priority="8405" operator="containsText" text="Closeout">
      <formula>NOT(ISERROR(SEARCH("Closeout",L689)))</formula>
    </cfRule>
    <cfRule type="containsText" dxfId="3755" priority="8406" operator="containsText" text="COMING SOON">
      <formula>NOT(ISERROR(SEARCH("COMING SOON",L689)))</formula>
    </cfRule>
    <cfRule type="containsText" dxfId="3754" priority="8407" operator="containsText" text="ACTIVE">
      <formula>NOT(ISERROR(SEARCH("ACTIVE",L689)))</formula>
    </cfRule>
    <cfRule type="containsText" dxfId="3753" priority="8408" operator="containsText" text="Discontinued">
      <formula>NOT(ISERROR(SEARCH("Discontinued",L689)))</formula>
    </cfRule>
    <cfRule type="containsText" dxfId="3752" priority="8409" operator="containsText" text="Closeout">
      <formula>NOT(ISERROR(SEARCH("Closeout",L689)))</formula>
    </cfRule>
    <cfRule type="containsText" dxfId="3751" priority="8410" operator="containsText" text="COMING SOON">
      <formula>NOT(ISERROR(SEARCH("COMING SOON",L689)))</formula>
    </cfRule>
    <cfRule type="containsText" dxfId="3750" priority="8411" operator="containsText" text="ACTIVE">
      <formula>NOT(ISERROR(SEARCH("ACTIVE",L689)))</formula>
    </cfRule>
    <cfRule type="containsText" dxfId="3749" priority="8412" operator="containsText" text="Discontinued">
      <formula>NOT(ISERROR(SEARCH("Discontinued",L689)))</formula>
    </cfRule>
    <cfRule type="containsText" dxfId="3748" priority="8413" operator="containsText" text="Closeout">
      <formula>NOT(ISERROR(SEARCH("Closeout",L689)))</formula>
    </cfRule>
    <cfRule type="containsText" dxfId="3747" priority="8414" operator="containsText" text="COMING SOON">
      <formula>NOT(ISERROR(SEARCH("COMING SOON",L689)))</formula>
    </cfRule>
    <cfRule type="containsText" dxfId="3746" priority="8415" operator="containsText" text="ACTIVE">
      <formula>NOT(ISERROR(SEARCH("ACTIVE",L689)))</formula>
    </cfRule>
    <cfRule type="containsText" dxfId="3745" priority="8416" operator="containsText" text="Discontinued">
      <formula>NOT(ISERROR(SEARCH("Discontinued",L689)))</formula>
    </cfRule>
    <cfRule type="containsText" dxfId="3744" priority="8417" operator="containsText" text="Closeout">
      <formula>NOT(ISERROR(SEARCH("Closeout",L689)))</formula>
    </cfRule>
    <cfRule type="containsText" dxfId="3743" priority="8418" operator="containsText" text="COMING SOON">
      <formula>NOT(ISERROR(SEARCH("COMING SOON",L689)))</formula>
    </cfRule>
    <cfRule type="containsText" dxfId="3742" priority="8419" operator="containsText" text="ACTIVE">
      <formula>NOT(ISERROR(SEARCH("ACTIVE",L689)))</formula>
    </cfRule>
    <cfRule type="containsText" dxfId="3741" priority="8420" operator="containsText" text="Discontinued">
      <formula>NOT(ISERROR(SEARCH("Discontinued",L689)))</formula>
    </cfRule>
    <cfRule type="containsText" dxfId="3740" priority="8421" operator="containsText" text="Closeout">
      <formula>NOT(ISERROR(SEARCH("Closeout",L689)))</formula>
    </cfRule>
    <cfRule type="containsText" dxfId="3739" priority="8422" operator="containsText" text="COMING SOON">
      <formula>NOT(ISERROR(SEARCH("COMING SOON",L689)))</formula>
    </cfRule>
    <cfRule type="containsText" dxfId="3738" priority="8423" operator="containsText" text="ACTIVE">
      <formula>NOT(ISERROR(SEARCH("ACTIVE",L689)))</formula>
    </cfRule>
    <cfRule type="containsText" dxfId="3737" priority="8424" operator="containsText" text="Discontinued">
      <formula>NOT(ISERROR(SEARCH("Discontinued",L689)))</formula>
    </cfRule>
    <cfRule type="containsText" dxfId="3736" priority="8425" operator="containsText" text="Closeout">
      <formula>NOT(ISERROR(SEARCH("Closeout",L689)))</formula>
    </cfRule>
    <cfRule type="containsText" dxfId="3735" priority="8426" operator="containsText" text="COMING SOON">
      <formula>NOT(ISERROR(SEARCH("COMING SOON",L689)))</formula>
    </cfRule>
    <cfRule type="containsText" dxfId="3734" priority="8427" operator="containsText" text="ACTIVE">
      <formula>NOT(ISERROR(SEARCH("ACTIVE",L689)))</formula>
    </cfRule>
    <cfRule type="containsText" dxfId="3733" priority="8428" operator="containsText" text="Discontinued">
      <formula>NOT(ISERROR(SEARCH("Discontinued",L689)))</formula>
    </cfRule>
    <cfRule type="containsText" dxfId="3732" priority="8429" operator="containsText" text="Closeout">
      <formula>NOT(ISERROR(SEARCH("Closeout",L689)))</formula>
    </cfRule>
    <cfRule type="containsText" dxfId="3731" priority="8430" operator="containsText" text="COMING SOON">
      <formula>NOT(ISERROR(SEARCH("COMING SOON",L689)))</formula>
    </cfRule>
    <cfRule type="containsText" dxfId="3730" priority="8431" operator="containsText" text="ACTIVE">
      <formula>NOT(ISERROR(SEARCH("ACTIVE",L689)))</formula>
    </cfRule>
    <cfRule type="containsText" dxfId="3729" priority="8432" operator="containsText" text="Discontinued">
      <formula>NOT(ISERROR(SEARCH("Discontinued",L689)))</formula>
    </cfRule>
    <cfRule type="containsText" dxfId="3728" priority="8433" operator="containsText" text="Closeout">
      <formula>NOT(ISERROR(SEARCH("Closeout",L689)))</formula>
    </cfRule>
    <cfRule type="containsText" dxfId="3727" priority="8434" operator="containsText" text="COMING SOON">
      <formula>NOT(ISERROR(SEARCH("COMING SOON",L689)))</formula>
    </cfRule>
    <cfRule type="containsText" dxfId="3726" priority="8435" operator="containsText" text="ACTIVE">
      <formula>NOT(ISERROR(SEARCH("ACTIVE",L689)))</formula>
    </cfRule>
    <cfRule type="containsText" dxfId="3725" priority="8436" operator="containsText" text="Discontinued">
      <formula>NOT(ISERROR(SEARCH("Discontinued",L689)))</formula>
    </cfRule>
    <cfRule type="containsText" dxfId="3724" priority="8437" operator="containsText" text="Closeout">
      <formula>NOT(ISERROR(SEARCH("Closeout",L689)))</formula>
    </cfRule>
    <cfRule type="containsText" dxfId="3723" priority="8438" operator="containsText" text="COMING SOON">
      <formula>NOT(ISERROR(SEARCH("COMING SOON",L689)))</formula>
    </cfRule>
    <cfRule type="containsText" dxfId="3722" priority="8439" operator="containsText" text="ACTIVE">
      <formula>NOT(ISERROR(SEARCH("ACTIVE",L689)))</formula>
    </cfRule>
    <cfRule type="containsText" dxfId="3721" priority="8440" operator="containsText" text="Discontinued">
      <formula>NOT(ISERROR(SEARCH("Discontinued",L689)))</formula>
    </cfRule>
    <cfRule type="containsText" dxfId="3720" priority="8441" operator="containsText" text="Closeout">
      <formula>NOT(ISERROR(SEARCH("Closeout",L689)))</formula>
    </cfRule>
    <cfRule type="containsBlanks" dxfId="3719" priority="8442">
      <formula>LEN(TRIM(L689))=0</formula>
    </cfRule>
    <cfRule type="containsText" dxfId="3718" priority="8443" operator="containsText" text="COMING SOON">
      <formula>NOT(ISERROR(SEARCH("COMING SOON",L689)))</formula>
    </cfRule>
    <cfRule type="containsText" dxfId="3717" priority="8444" operator="containsText" text="ACTIVE">
      <formula>NOT(ISERROR(SEARCH("ACTIVE",L689)))</formula>
    </cfRule>
    <cfRule type="cellIs" dxfId="3716" priority="8445" operator="equal">
      <formula>"Closeout"</formula>
    </cfRule>
    <cfRule type="cellIs" dxfId="3715" priority="8446" operator="equal">
      <formula>"Discontinued"</formula>
    </cfRule>
    <cfRule type="containsText" dxfId="3714" priority="8447" operator="containsText" text="Discontinued">
      <formula>NOT(ISERROR(SEARCH("Discontinued",L689)))</formula>
    </cfRule>
    <cfRule type="containsText" dxfId="3713" priority="8448" operator="containsText" text="Coming Soon">
      <formula>NOT(ISERROR(SEARCH("Coming Soon",L689)))</formula>
    </cfRule>
    <cfRule type="containsText" dxfId="3712" priority="8449" operator="containsText" text="Closeout">
      <formula>NOT(ISERROR(SEARCH("Closeout",L689)))</formula>
    </cfRule>
    <cfRule type="containsText" dxfId="3711" priority="8450" operator="containsText" text="Active">
      <formula>NOT(ISERROR(SEARCH("Active",L689)))</formula>
    </cfRule>
    <cfRule type="containsText" dxfId="3710" priority="8451" operator="containsText" text="Discontinued">
      <formula>NOT(ISERROR(SEARCH("Discontinued",L689)))</formula>
    </cfRule>
    <cfRule type="containsText" dxfId="3709" priority="8452" operator="containsText" text="Closeout">
      <formula>NOT(ISERROR(SEARCH("Closeout",L689)))</formula>
    </cfRule>
    <cfRule type="containsText" dxfId="3708" priority="8453" operator="containsText" text="COMING SOON">
      <formula>NOT(ISERROR(SEARCH("COMING SOON",L689)))</formula>
    </cfRule>
    <cfRule type="containsText" dxfId="3707" priority="8454" operator="containsText" text="ACTIVE">
      <formula>NOT(ISERROR(SEARCH("ACTIVE",L689)))</formula>
    </cfRule>
    <cfRule type="containsText" dxfId="3706" priority="8455" operator="containsText" text="Discontinued">
      <formula>NOT(ISERROR(SEARCH("Discontinued",L689)))</formula>
    </cfRule>
    <cfRule type="containsText" dxfId="3705" priority="8456" operator="containsText" text="Closeout">
      <formula>NOT(ISERROR(SEARCH("Closeout",L689)))</formula>
    </cfRule>
    <cfRule type="containsText" dxfId="3704" priority="8457" operator="containsText" text="COMING SOON">
      <formula>NOT(ISERROR(SEARCH("COMING SOON",L689)))</formula>
    </cfRule>
    <cfRule type="containsText" dxfId="3703" priority="8458" operator="containsText" text="ACTIVE">
      <formula>NOT(ISERROR(SEARCH("ACTIVE",L689)))</formula>
    </cfRule>
    <cfRule type="containsText" dxfId="3702" priority="8459" operator="containsText" text="Discontinued">
      <formula>NOT(ISERROR(SEARCH("Discontinued",L689)))</formula>
    </cfRule>
    <cfRule type="containsText" dxfId="3701" priority="8460" operator="containsText" text="Closeout">
      <formula>NOT(ISERROR(SEARCH("Closeout",L689)))</formula>
    </cfRule>
    <cfRule type="containsText" dxfId="3700" priority="8461" operator="containsText" text="COMING SOON">
      <formula>NOT(ISERROR(SEARCH("COMING SOON",L689)))</formula>
    </cfRule>
    <cfRule type="containsText" dxfId="3699" priority="8462" operator="containsText" text="ACTIVE">
      <formula>NOT(ISERROR(SEARCH("ACTIVE",L689)))</formula>
    </cfRule>
    <cfRule type="containsBlanks" dxfId="3698" priority="8463">
      <formula>LEN(TRIM(L689))=0</formula>
    </cfRule>
    <cfRule type="containsText" dxfId="3697" priority="8464" operator="containsText" text="Discontinued">
      <formula>NOT(ISERROR(SEARCH("Discontinued",L689)))</formula>
    </cfRule>
    <cfRule type="containsText" dxfId="3696" priority="8465" operator="containsText" text="Closeout">
      <formula>NOT(ISERROR(SEARCH("Closeout",L689)))</formula>
    </cfRule>
    <cfRule type="containsText" dxfId="3695" priority="8466" operator="containsText" text="COMING SOON">
      <formula>NOT(ISERROR(SEARCH("COMING SOON",L689)))</formula>
    </cfRule>
    <cfRule type="containsText" dxfId="3694" priority="8467" operator="containsText" text="ACTIVE">
      <formula>NOT(ISERROR(SEARCH("ACTIVE",L689)))</formula>
    </cfRule>
    <cfRule type="containsText" dxfId="3693" priority="8468" operator="containsText" text="Discontinued">
      <formula>NOT(ISERROR(SEARCH("Discontinued",L689)))</formula>
    </cfRule>
    <cfRule type="containsText" dxfId="3692" priority="8469" operator="containsText" text="Closeout">
      <formula>NOT(ISERROR(SEARCH("Closeout",L689)))</formula>
    </cfRule>
    <cfRule type="containsText" dxfId="3691" priority="8470" operator="containsText" text="COMING SOON">
      <formula>NOT(ISERROR(SEARCH("COMING SOON",L689)))</formula>
    </cfRule>
    <cfRule type="containsText" dxfId="3690" priority="8471" operator="containsText" text="ACTIVE">
      <formula>NOT(ISERROR(SEARCH("ACTIVE",L689)))</formula>
    </cfRule>
    <cfRule type="containsText" dxfId="3689" priority="8472" operator="containsText" text="Discontinued">
      <formula>NOT(ISERROR(SEARCH("Discontinued",L689)))</formula>
    </cfRule>
    <cfRule type="containsText" dxfId="3688" priority="8473" operator="containsText" text="Closeout">
      <formula>NOT(ISERROR(SEARCH("Closeout",L689)))</formula>
    </cfRule>
    <cfRule type="containsText" dxfId="3687" priority="8474" operator="containsText" text="COMING SOON">
      <formula>NOT(ISERROR(SEARCH("COMING SOON",L689)))</formula>
    </cfRule>
    <cfRule type="containsText" dxfId="3686" priority="8475" operator="containsText" text="ACTIVE">
      <formula>NOT(ISERROR(SEARCH("ACTIVE",L689)))</formula>
    </cfRule>
    <cfRule type="containsText" dxfId="3685" priority="8476" operator="containsText" text="Discontinued">
      <formula>NOT(ISERROR(SEARCH("Discontinued",L689)))</formula>
    </cfRule>
    <cfRule type="containsText" dxfId="3684" priority="8477" operator="containsText" text="Closeout">
      <formula>NOT(ISERROR(SEARCH("Closeout",L689)))</formula>
    </cfRule>
    <cfRule type="containsText" dxfId="3683" priority="8478" operator="containsText" text="COMING SOON">
      <formula>NOT(ISERROR(SEARCH("COMING SOON",L689)))</formula>
    </cfRule>
    <cfRule type="containsText" dxfId="3682" priority="8479" operator="containsText" text="ACTIVE">
      <formula>NOT(ISERROR(SEARCH("ACTIVE",L689)))</formula>
    </cfRule>
    <cfRule type="containsBlanks" dxfId="3681" priority="8484">
      <formula>LEN(TRIM(L689))=0</formula>
    </cfRule>
  </conditionalFormatting>
  <conditionalFormatting sqref="L689:L690">
    <cfRule type="containsText" dxfId="3680" priority="8364" operator="containsText" text="Discontinued">
      <formula>NOT(ISERROR(SEARCH("Discontinued",L689)))</formula>
    </cfRule>
    <cfRule type="containsText" dxfId="3679" priority="8365" operator="containsText" text="Closeout">
      <formula>NOT(ISERROR(SEARCH("Closeout",L689)))</formula>
    </cfRule>
    <cfRule type="containsText" dxfId="3678" priority="8366" operator="containsText" text="COMING SOON">
      <formula>NOT(ISERROR(SEARCH("COMING SOON",L689)))</formula>
    </cfRule>
    <cfRule type="containsText" dxfId="3677" priority="8367" operator="containsText" text="ACTIVE">
      <formula>NOT(ISERROR(SEARCH("ACTIVE",L689)))</formula>
    </cfRule>
  </conditionalFormatting>
  <conditionalFormatting sqref="L690">
    <cfRule type="containsText" dxfId="3676" priority="8276" operator="containsText" text="Discontinued">
      <formula>NOT(ISERROR(SEARCH("Discontinued",L690)))</formula>
    </cfRule>
    <cfRule type="containsText" dxfId="3675" priority="8277" operator="containsText" text="Coming Soon">
      <formula>NOT(ISERROR(SEARCH("Coming Soon",L690)))</formula>
    </cfRule>
    <cfRule type="containsText" dxfId="3674" priority="8278" operator="containsText" text="Closeout">
      <formula>NOT(ISERROR(SEARCH("Closeout",L690)))</formula>
    </cfRule>
    <cfRule type="containsText" dxfId="3673" priority="8279" operator="containsText" text="Active">
      <formula>NOT(ISERROR(SEARCH("Active",L690)))</formula>
    </cfRule>
    <cfRule type="containsText" dxfId="3672" priority="8280" operator="containsText" text="Discontinued">
      <formula>NOT(ISERROR(SEARCH("Discontinued",L690)))</formula>
    </cfRule>
    <cfRule type="containsText" dxfId="3671" priority="8281" operator="containsText" text="Closeout">
      <formula>NOT(ISERROR(SEARCH("Closeout",L690)))</formula>
    </cfRule>
    <cfRule type="containsText" dxfId="3670" priority="8282" operator="containsText" text="COMING SOON">
      <formula>NOT(ISERROR(SEARCH("COMING SOON",L690)))</formula>
    </cfRule>
    <cfRule type="containsText" dxfId="3669" priority="8283" operator="containsText" text="ACTIVE">
      <formula>NOT(ISERROR(SEARCH("ACTIVE",L690)))</formula>
    </cfRule>
    <cfRule type="containsText" dxfId="3668" priority="8284" operator="containsText" text="Discontinued">
      <formula>NOT(ISERROR(SEARCH("Discontinued",L690)))</formula>
    </cfRule>
    <cfRule type="containsText" dxfId="3667" priority="8285" operator="containsText" text="Closeout">
      <formula>NOT(ISERROR(SEARCH("Closeout",L690)))</formula>
    </cfRule>
    <cfRule type="containsText" dxfId="3666" priority="8286" operator="containsText" text="COMING SOON">
      <formula>NOT(ISERROR(SEARCH("COMING SOON",L690)))</formula>
    </cfRule>
    <cfRule type="containsText" dxfId="3665" priority="8287" operator="containsText" text="ACTIVE">
      <formula>NOT(ISERROR(SEARCH("ACTIVE",L690)))</formula>
    </cfRule>
    <cfRule type="containsText" dxfId="3664" priority="8288" operator="containsText" text="Discontinued">
      <formula>NOT(ISERROR(SEARCH("Discontinued",L690)))</formula>
    </cfRule>
    <cfRule type="containsText" dxfId="3663" priority="8289" operator="containsText" text="Closeout">
      <formula>NOT(ISERROR(SEARCH("Closeout",L690)))</formula>
    </cfRule>
    <cfRule type="containsText" dxfId="3662" priority="8290" operator="containsText" text="COMING SOON">
      <formula>NOT(ISERROR(SEARCH("COMING SOON",L690)))</formula>
    </cfRule>
    <cfRule type="containsText" dxfId="3661" priority="8291" operator="containsText" text="ACTIVE">
      <formula>NOT(ISERROR(SEARCH("ACTIVE",L690)))</formula>
    </cfRule>
    <cfRule type="containsText" dxfId="3660" priority="8292" operator="containsText" text="Discontinued">
      <formula>NOT(ISERROR(SEARCH("Discontinued",L690)))</formula>
    </cfRule>
    <cfRule type="containsText" dxfId="3659" priority="8293" operator="containsText" text="Closeout">
      <formula>NOT(ISERROR(SEARCH("Closeout",L690)))</formula>
    </cfRule>
    <cfRule type="containsText" dxfId="3658" priority="8294" operator="containsText" text="COMING SOON">
      <formula>NOT(ISERROR(SEARCH("COMING SOON",L690)))</formula>
    </cfRule>
    <cfRule type="containsText" dxfId="3657" priority="8295" operator="containsText" text="ACTIVE">
      <formula>NOT(ISERROR(SEARCH("ACTIVE",L690)))</formula>
    </cfRule>
    <cfRule type="containsText" dxfId="3656" priority="8296" operator="containsText" text="Discontinued">
      <formula>NOT(ISERROR(SEARCH("Discontinued",L690)))</formula>
    </cfRule>
    <cfRule type="containsText" dxfId="3655" priority="8297" operator="containsText" text="Closeout">
      <formula>NOT(ISERROR(SEARCH("Closeout",L690)))</formula>
    </cfRule>
    <cfRule type="containsText" dxfId="3654" priority="8298" operator="containsText" text="COMING SOON">
      <formula>NOT(ISERROR(SEARCH("COMING SOON",L690)))</formula>
    </cfRule>
    <cfRule type="containsText" dxfId="3653" priority="8299" operator="containsText" text="ACTIVE">
      <formula>NOT(ISERROR(SEARCH("ACTIVE",L690)))</formula>
    </cfRule>
    <cfRule type="containsText" dxfId="3652" priority="8300" operator="containsText" text="Discontinued">
      <formula>NOT(ISERROR(SEARCH("Discontinued",L690)))</formula>
    </cfRule>
    <cfRule type="containsText" dxfId="3651" priority="8301" operator="containsText" text="Closeout">
      <formula>NOT(ISERROR(SEARCH("Closeout",L690)))</formula>
    </cfRule>
    <cfRule type="containsText" dxfId="3650" priority="8302" operator="containsText" text="COMING SOON">
      <formula>NOT(ISERROR(SEARCH("COMING SOON",L690)))</formula>
    </cfRule>
    <cfRule type="containsText" dxfId="3649" priority="8303" operator="containsText" text="ACTIVE">
      <formula>NOT(ISERROR(SEARCH("ACTIVE",L690)))</formula>
    </cfRule>
    <cfRule type="containsText" dxfId="3648" priority="8304" operator="containsText" text="Discontinued">
      <formula>NOT(ISERROR(SEARCH("Discontinued",L690)))</formula>
    </cfRule>
    <cfRule type="containsText" dxfId="3647" priority="8305" operator="containsText" text="Closeout">
      <formula>NOT(ISERROR(SEARCH("Closeout",L690)))</formula>
    </cfRule>
    <cfRule type="containsText" dxfId="3646" priority="8306" operator="containsText" text="COMING SOON">
      <formula>NOT(ISERROR(SEARCH("COMING SOON",L690)))</formula>
    </cfRule>
    <cfRule type="containsText" dxfId="3645" priority="8307" operator="containsText" text="ACTIVE">
      <formula>NOT(ISERROR(SEARCH("ACTIVE",L690)))</formula>
    </cfRule>
    <cfRule type="containsText" dxfId="3644" priority="8308" operator="containsText" text="Discontinued">
      <formula>NOT(ISERROR(SEARCH("Discontinued",L690)))</formula>
    </cfRule>
    <cfRule type="containsText" dxfId="3643" priority="8309" operator="containsText" text="Closeout">
      <formula>NOT(ISERROR(SEARCH("Closeout",L690)))</formula>
    </cfRule>
    <cfRule type="containsText" dxfId="3642" priority="8310" operator="containsText" text="COMING SOON">
      <formula>NOT(ISERROR(SEARCH("COMING SOON",L690)))</formula>
    </cfRule>
    <cfRule type="containsText" dxfId="3641" priority="8311" operator="containsText" text="ACTIVE">
      <formula>NOT(ISERROR(SEARCH("ACTIVE",L690)))</formula>
    </cfRule>
    <cfRule type="containsText" dxfId="3640" priority="8312" operator="containsText" text="Discontinued">
      <formula>NOT(ISERROR(SEARCH("Discontinued",L690)))</formula>
    </cfRule>
    <cfRule type="containsText" dxfId="3639" priority="8313" operator="containsText" text="Closeout">
      <formula>NOT(ISERROR(SEARCH("Closeout",L690)))</formula>
    </cfRule>
    <cfRule type="containsText" dxfId="3638" priority="8314" operator="containsText" text="COMING SOON">
      <formula>NOT(ISERROR(SEARCH("COMING SOON",L690)))</formula>
    </cfRule>
    <cfRule type="containsText" dxfId="3637" priority="8315" operator="containsText" text="ACTIVE">
      <formula>NOT(ISERROR(SEARCH("ACTIVE",L690)))</formula>
    </cfRule>
    <cfRule type="containsText" dxfId="3636" priority="8316" operator="containsText" text="Discontinued">
      <formula>NOT(ISERROR(SEARCH("Discontinued",L690)))</formula>
    </cfRule>
    <cfRule type="containsText" dxfId="3635" priority="8317" operator="containsText" text="Closeout">
      <formula>NOT(ISERROR(SEARCH("Closeout",L690)))</formula>
    </cfRule>
    <cfRule type="containsText" dxfId="3634" priority="8318" operator="containsText" text="COMING SOON">
      <formula>NOT(ISERROR(SEARCH("COMING SOON",L690)))</formula>
    </cfRule>
    <cfRule type="containsText" dxfId="3633" priority="8319" operator="containsText" text="ACTIVE">
      <formula>NOT(ISERROR(SEARCH("ACTIVE",L690)))</formula>
    </cfRule>
    <cfRule type="containsText" dxfId="3632" priority="8320" operator="containsText" text="Discontinued">
      <formula>NOT(ISERROR(SEARCH("Discontinued",L690)))</formula>
    </cfRule>
    <cfRule type="containsText" dxfId="3631" priority="8321" operator="containsText" text="Closeout">
      <formula>NOT(ISERROR(SEARCH("Closeout",L690)))</formula>
    </cfRule>
    <cfRule type="containsText" dxfId="3630" priority="8322" operator="containsText" text="COMING SOON">
      <formula>NOT(ISERROR(SEARCH("COMING SOON",L690)))</formula>
    </cfRule>
    <cfRule type="containsText" dxfId="3629" priority="8323" operator="containsText" text="ACTIVE">
      <formula>NOT(ISERROR(SEARCH("ACTIVE",L690)))</formula>
    </cfRule>
    <cfRule type="containsText" dxfId="3628" priority="8324" operator="containsText" text="Discontinued">
      <formula>NOT(ISERROR(SEARCH("Discontinued",L690)))</formula>
    </cfRule>
    <cfRule type="containsText" dxfId="3627" priority="8325" operator="containsText" text="Closeout">
      <formula>NOT(ISERROR(SEARCH("Closeout",L690)))</formula>
    </cfRule>
    <cfRule type="containsBlanks" dxfId="3626" priority="8326">
      <formula>LEN(TRIM(L690))=0</formula>
    </cfRule>
    <cfRule type="containsText" dxfId="3625" priority="8327" operator="containsText" text="COMING SOON">
      <formula>NOT(ISERROR(SEARCH("COMING SOON",L690)))</formula>
    </cfRule>
    <cfRule type="containsText" dxfId="3624" priority="8328" operator="containsText" text="ACTIVE">
      <formula>NOT(ISERROR(SEARCH("ACTIVE",L690)))</formula>
    </cfRule>
    <cfRule type="cellIs" dxfId="3623" priority="8329" operator="equal">
      <formula>"Closeout"</formula>
    </cfRule>
    <cfRule type="cellIs" dxfId="3622" priority="8330" operator="equal">
      <formula>"Discontinued"</formula>
    </cfRule>
    <cfRule type="containsText" dxfId="3621" priority="8331" operator="containsText" text="Discontinued">
      <formula>NOT(ISERROR(SEARCH("Discontinued",L690)))</formula>
    </cfRule>
    <cfRule type="containsText" dxfId="3620" priority="8332" operator="containsText" text="Coming Soon">
      <formula>NOT(ISERROR(SEARCH("Coming Soon",L690)))</formula>
    </cfRule>
    <cfRule type="containsText" dxfId="3619" priority="8333" operator="containsText" text="Closeout">
      <formula>NOT(ISERROR(SEARCH("Closeout",L690)))</formula>
    </cfRule>
    <cfRule type="containsText" dxfId="3618" priority="8334" operator="containsText" text="Active">
      <formula>NOT(ISERROR(SEARCH("Active",L690)))</formula>
    </cfRule>
    <cfRule type="containsText" dxfId="3617" priority="8335" operator="containsText" text="Discontinued">
      <formula>NOT(ISERROR(SEARCH("Discontinued",L690)))</formula>
    </cfRule>
    <cfRule type="containsText" dxfId="3616" priority="8336" operator="containsText" text="Closeout">
      <formula>NOT(ISERROR(SEARCH("Closeout",L690)))</formula>
    </cfRule>
    <cfRule type="containsText" dxfId="3615" priority="8337" operator="containsText" text="COMING SOON">
      <formula>NOT(ISERROR(SEARCH("COMING SOON",L690)))</formula>
    </cfRule>
    <cfRule type="containsText" dxfId="3614" priority="8338" operator="containsText" text="ACTIVE">
      <formula>NOT(ISERROR(SEARCH("ACTIVE",L690)))</formula>
    </cfRule>
    <cfRule type="containsText" dxfId="3613" priority="8339" operator="containsText" text="Discontinued">
      <formula>NOT(ISERROR(SEARCH("Discontinued",L690)))</formula>
    </cfRule>
    <cfRule type="containsText" dxfId="3612" priority="8340" operator="containsText" text="Closeout">
      <formula>NOT(ISERROR(SEARCH("Closeout",L690)))</formula>
    </cfRule>
    <cfRule type="containsText" dxfId="3611" priority="8341" operator="containsText" text="COMING SOON">
      <formula>NOT(ISERROR(SEARCH("COMING SOON",L690)))</formula>
    </cfRule>
    <cfRule type="containsText" dxfId="3610" priority="8342" operator="containsText" text="ACTIVE">
      <formula>NOT(ISERROR(SEARCH("ACTIVE",L690)))</formula>
    </cfRule>
    <cfRule type="containsText" dxfId="3609" priority="8343" operator="containsText" text="Discontinued">
      <formula>NOT(ISERROR(SEARCH("Discontinued",L690)))</formula>
    </cfRule>
    <cfRule type="containsText" dxfId="3608" priority="8344" operator="containsText" text="Closeout">
      <formula>NOT(ISERROR(SEARCH("Closeout",L690)))</formula>
    </cfRule>
    <cfRule type="containsText" dxfId="3607" priority="8345" operator="containsText" text="COMING SOON">
      <formula>NOT(ISERROR(SEARCH("COMING SOON",L690)))</formula>
    </cfRule>
    <cfRule type="containsText" dxfId="3606" priority="8346" operator="containsText" text="ACTIVE">
      <formula>NOT(ISERROR(SEARCH("ACTIVE",L690)))</formula>
    </cfRule>
    <cfRule type="containsBlanks" dxfId="3605" priority="8347">
      <formula>LEN(TRIM(L690))=0</formula>
    </cfRule>
    <cfRule type="containsText" dxfId="3604" priority="8348" operator="containsText" text="Discontinued">
      <formula>NOT(ISERROR(SEARCH("Discontinued",L690)))</formula>
    </cfRule>
    <cfRule type="containsText" dxfId="3603" priority="8349" operator="containsText" text="Closeout">
      <formula>NOT(ISERROR(SEARCH("Closeout",L690)))</formula>
    </cfRule>
    <cfRule type="containsText" dxfId="3602" priority="8350" operator="containsText" text="COMING SOON">
      <formula>NOT(ISERROR(SEARCH("COMING SOON",L690)))</formula>
    </cfRule>
    <cfRule type="containsText" dxfId="3601" priority="8351" operator="containsText" text="ACTIVE">
      <formula>NOT(ISERROR(SEARCH("ACTIVE",L690)))</formula>
    </cfRule>
    <cfRule type="containsText" dxfId="3600" priority="8352" operator="containsText" text="Discontinued">
      <formula>NOT(ISERROR(SEARCH("Discontinued",L690)))</formula>
    </cfRule>
    <cfRule type="containsText" dxfId="3599" priority="8353" operator="containsText" text="Closeout">
      <formula>NOT(ISERROR(SEARCH("Closeout",L690)))</formula>
    </cfRule>
    <cfRule type="containsText" dxfId="3598" priority="8354" operator="containsText" text="COMING SOON">
      <formula>NOT(ISERROR(SEARCH("COMING SOON",L690)))</formula>
    </cfRule>
    <cfRule type="containsText" dxfId="3597" priority="8355" operator="containsText" text="ACTIVE">
      <formula>NOT(ISERROR(SEARCH("ACTIVE",L690)))</formula>
    </cfRule>
    <cfRule type="containsText" dxfId="3596" priority="8356" operator="containsText" text="Discontinued">
      <formula>NOT(ISERROR(SEARCH("Discontinued",L690)))</formula>
    </cfRule>
    <cfRule type="containsText" dxfId="3595" priority="8357" operator="containsText" text="Closeout">
      <formula>NOT(ISERROR(SEARCH("Closeout",L690)))</formula>
    </cfRule>
    <cfRule type="containsText" dxfId="3594" priority="8358" operator="containsText" text="COMING SOON">
      <formula>NOT(ISERROR(SEARCH("COMING SOON",L690)))</formula>
    </cfRule>
    <cfRule type="containsText" dxfId="3593" priority="8359" operator="containsText" text="ACTIVE">
      <formula>NOT(ISERROR(SEARCH("ACTIVE",L690)))</formula>
    </cfRule>
    <cfRule type="containsText" dxfId="3592" priority="8360" operator="containsText" text="Discontinued">
      <formula>NOT(ISERROR(SEARCH("Discontinued",L690)))</formula>
    </cfRule>
    <cfRule type="containsText" dxfId="3591" priority="8361" operator="containsText" text="Closeout">
      <formula>NOT(ISERROR(SEARCH("Closeout",L690)))</formula>
    </cfRule>
    <cfRule type="containsText" dxfId="3590" priority="8362" operator="containsText" text="COMING SOON">
      <formula>NOT(ISERROR(SEARCH("COMING SOON",L690)))</formula>
    </cfRule>
    <cfRule type="containsText" dxfId="3589" priority="8363" operator="containsText" text="ACTIVE">
      <formula>NOT(ISERROR(SEARCH("ACTIVE",L690)))</formula>
    </cfRule>
    <cfRule type="containsBlanks" dxfId="3588" priority="8368">
      <formula>LEN(TRIM(L690))=0</formula>
    </cfRule>
  </conditionalFormatting>
  <conditionalFormatting sqref="L690:L691">
    <cfRule type="containsText" dxfId="3587" priority="8248" operator="containsText" text="Discontinued">
      <formula>NOT(ISERROR(SEARCH("Discontinued",L690)))</formula>
    </cfRule>
    <cfRule type="containsText" dxfId="3586" priority="8249" operator="containsText" text="Closeout">
      <formula>NOT(ISERROR(SEARCH("Closeout",L690)))</formula>
    </cfRule>
    <cfRule type="containsText" dxfId="3585" priority="8250" operator="containsText" text="COMING SOON">
      <formula>NOT(ISERROR(SEARCH("COMING SOON",L690)))</formula>
    </cfRule>
    <cfRule type="containsText" dxfId="3584" priority="8251" operator="containsText" text="ACTIVE">
      <formula>NOT(ISERROR(SEARCH("ACTIVE",L690)))</formula>
    </cfRule>
  </conditionalFormatting>
  <conditionalFormatting sqref="L691">
    <cfRule type="containsText" dxfId="3583" priority="8160" operator="containsText" text="Discontinued">
      <formula>NOT(ISERROR(SEARCH("Discontinued",L691)))</formula>
    </cfRule>
    <cfRule type="containsText" dxfId="3582" priority="8161" operator="containsText" text="Coming Soon">
      <formula>NOT(ISERROR(SEARCH("Coming Soon",L691)))</formula>
    </cfRule>
    <cfRule type="containsText" dxfId="3581" priority="8162" operator="containsText" text="Closeout">
      <formula>NOT(ISERROR(SEARCH("Closeout",L691)))</formula>
    </cfRule>
    <cfRule type="containsText" dxfId="3580" priority="8163" operator="containsText" text="Active">
      <formula>NOT(ISERROR(SEARCH("Active",L691)))</formula>
    </cfRule>
    <cfRule type="containsText" dxfId="3579" priority="8164" operator="containsText" text="Discontinued">
      <formula>NOT(ISERROR(SEARCH("Discontinued",L691)))</formula>
    </cfRule>
    <cfRule type="containsText" dxfId="3578" priority="8165" operator="containsText" text="Closeout">
      <formula>NOT(ISERROR(SEARCH("Closeout",L691)))</formula>
    </cfRule>
    <cfRule type="containsText" dxfId="3577" priority="8166" operator="containsText" text="COMING SOON">
      <formula>NOT(ISERROR(SEARCH("COMING SOON",L691)))</formula>
    </cfRule>
    <cfRule type="containsText" dxfId="3576" priority="8167" operator="containsText" text="ACTIVE">
      <formula>NOT(ISERROR(SEARCH("ACTIVE",L691)))</formula>
    </cfRule>
    <cfRule type="containsText" dxfId="3575" priority="8168" operator="containsText" text="Discontinued">
      <formula>NOT(ISERROR(SEARCH("Discontinued",L691)))</formula>
    </cfRule>
    <cfRule type="containsText" dxfId="3574" priority="8169" operator="containsText" text="Closeout">
      <formula>NOT(ISERROR(SEARCH("Closeout",L691)))</formula>
    </cfRule>
    <cfRule type="containsText" dxfId="3573" priority="8170" operator="containsText" text="COMING SOON">
      <formula>NOT(ISERROR(SEARCH("COMING SOON",L691)))</formula>
    </cfRule>
    <cfRule type="containsText" dxfId="3572" priority="8171" operator="containsText" text="ACTIVE">
      <formula>NOT(ISERROR(SEARCH("ACTIVE",L691)))</formula>
    </cfRule>
    <cfRule type="containsText" dxfId="3571" priority="8172" operator="containsText" text="Discontinued">
      <formula>NOT(ISERROR(SEARCH("Discontinued",L691)))</formula>
    </cfRule>
    <cfRule type="containsText" dxfId="3570" priority="8173" operator="containsText" text="Closeout">
      <formula>NOT(ISERROR(SEARCH("Closeout",L691)))</formula>
    </cfRule>
    <cfRule type="containsText" dxfId="3569" priority="8174" operator="containsText" text="COMING SOON">
      <formula>NOT(ISERROR(SEARCH("COMING SOON",L691)))</formula>
    </cfRule>
    <cfRule type="containsText" dxfId="3568" priority="8175" operator="containsText" text="ACTIVE">
      <formula>NOT(ISERROR(SEARCH("ACTIVE",L691)))</formula>
    </cfRule>
    <cfRule type="containsText" dxfId="3567" priority="8176" operator="containsText" text="Discontinued">
      <formula>NOT(ISERROR(SEARCH("Discontinued",L691)))</formula>
    </cfRule>
    <cfRule type="containsText" dxfId="3566" priority="8177" operator="containsText" text="Closeout">
      <formula>NOT(ISERROR(SEARCH("Closeout",L691)))</formula>
    </cfRule>
    <cfRule type="containsText" dxfId="3565" priority="8178" operator="containsText" text="COMING SOON">
      <formula>NOT(ISERROR(SEARCH("COMING SOON",L691)))</formula>
    </cfRule>
    <cfRule type="containsText" dxfId="3564" priority="8179" operator="containsText" text="ACTIVE">
      <formula>NOT(ISERROR(SEARCH("ACTIVE",L691)))</formula>
    </cfRule>
    <cfRule type="containsText" dxfId="3563" priority="8180" operator="containsText" text="Discontinued">
      <formula>NOT(ISERROR(SEARCH("Discontinued",L691)))</formula>
    </cfRule>
    <cfRule type="containsText" dxfId="3562" priority="8181" operator="containsText" text="Closeout">
      <formula>NOT(ISERROR(SEARCH("Closeout",L691)))</formula>
    </cfRule>
    <cfRule type="containsText" dxfId="3561" priority="8182" operator="containsText" text="COMING SOON">
      <formula>NOT(ISERROR(SEARCH("COMING SOON",L691)))</formula>
    </cfRule>
    <cfRule type="containsText" dxfId="3560" priority="8183" operator="containsText" text="ACTIVE">
      <formula>NOT(ISERROR(SEARCH("ACTIVE",L691)))</formula>
    </cfRule>
    <cfRule type="containsText" dxfId="3559" priority="8184" operator="containsText" text="Discontinued">
      <formula>NOT(ISERROR(SEARCH("Discontinued",L691)))</formula>
    </cfRule>
    <cfRule type="containsText" dxfId="3558" priority="8185" operator="containsText" text="Closeout">
      <formula>NOT(ISERROR(SEARCH("Closeout",L691)))</formula>
    </cfRule>
    <cfRule type="containsText" dxfId="3557" priority="8186" operator="containsText" text="COMING SOON">
      <formula>NOT(ISERROR(SEARCH("COMING SOON",L691)))</formula>
    </cfRule>
    <cfRule type="containsText" dxfId="3556" priority="8187" operator="containsText" text="ACTIVE">
      <formula>NOT(ISERROR(SEARCH("ACTIVE",L691)))</formula>
    </cfRule>
    <cfRule type="containsText" dxfId="3555" priority="8188" operator="containsText" text="Discontinued">
      <formula>NOT(ISERROR(SEARCH("Discontinued",L691)))</formula>
    </cfRule>
    <cfRule type="containsText" dxfId="3554" priority="8189" operator="containsText" text="Closeout">
      <formula>NOT(ISERROR(SEARCH("Closeout",L691)))</formula>
    </cfRule>
    <cfRule type="containsText" dxfId="3553" priority="8190" operator="containsText" text="COMING SOON">
      <formula>NOT(ISERROR(SEARCH("COMING SOON",L691)))</formula>
    </cfRule>
    <cfRule type="containsText" dxfId="3552" priority="8191" operator="containsText" text="ACTIVE">
      <formula>NOT(ISERROR(SEARCH("ACTIVE",L691)))</formula>
    </cfRule>
    <cfRule type="containsText" dxfId="3551" priority="8192" operator="containsText" text="Discontinued">
      <formula>NOT(ISERROR(SEARCH("Discontinued",L691)))</formula>
    </cfRule>
    <cfRule type="containsText" dxfId="3550" priority="8193" operator="containsText" text="Closeout">
      <formula>NOT(ISERROR(SEARCH("Closeout",L691)))</formula>
    </cfRule>
    <cfRule type="containsText" dxfId="3549" priority="8194" operator="containsText" text="COMING SOON">
      <formula>NOT(ISERROR(SEARCH("COMING SOON",L691)))</formula>
    </cfRule>
    <cfRule type="containsText" dxfId="3548" priority="8195" operator="containsText" text="ACTIVE">
      <formula>NOT(ISERROR(SEARCH("ACTIVE",L691)))</formula>
    </cfRule>
    <cfRule type="containsText" dxfId="3547" priority="8196" operator="containsText" text="Discontinued">
      <formula>NOT(ISERROR(SEARCH("Discontinued",L691)))</formula>
    </cfRule>
    <cfRule type="containsText" dxfId="3546" priority="8197" operator="containsText" text="Closeout">
      <formula>NOT(ISERROR(SEARCH("Closeout",L691)))</formula>
    </cfRule>
    <cfRule type="containsText" dxfId="3545" priority="8198" operator="containsText" text="COMING SOON">
      <formula>NOT(ISERROR(SEARCH("COMING SOON",L691)))</formula>
    </cfRule>
    <cfRule type="containsText" dxfId="3544" priority="8199" operator="containsText" text="ACTIVE">
      <formula>NOT(ISERROR(SEARCH("ACTIVE",L691)))</formula>
    </cfRule>
    <cfRule type="containsText" dxfId="3543" priority="8200" operator="containsText" text="Discontinued">
      <formula>NOT(ISERROR(SEARCH("Discontinued",L691)))</formula>
    </cfRule>
    <cfRule type="containsText" dxfId="3542" priority="8201" operator="containsText" text="Closeout">
      <formula>NOT(ISERROR(SEARCH("Closeout",L691)))</formula>
    </cfRule>
    <cfRule type="containsText" dxfId="3541" priority="8202" operator="containsText" text="COMING SOON">
      <formula>NOT(ISERROR(SEARCH("COMING SOON",L691)))</formula>
    </cfRule>
    <cfRule type="containsText" dxfId="3540" priority="8203" operator="containsText" text="ACTIVE">
      <formula>NOT(ISERROR(SEARCH("ACTIVE",L691)))</formula>
    </cfRule>
    <cfRule type="containsText" dxfId="3539" priority="8204" operator="containsText" text="Discontinued">
      <formula>NOT(ISERROR(SEARCH("Discontinued",L691)))</formula>
    </cfRule>
    <cfRule type="containsText" dxfId="3538" priority="8205" operator="containsText" text="Closeout">
      <formula>NOT(ISERROR(SEARCH("Closeout",L691)))</formula>
    </cfRule>
    <cfRule type="containsText" dxfId="3537" priority="8206" operator="containsText" text="COMING SOON">
      <formula>NOT(ISERROR(SEARCH("COMING SOON",L691)))</formula>
    </cfRule>
    <cfRule type="containsText" dxfId="3536" priority="8207" operator="containsText" text="ACTIVE">
      <formula>NOT(ISERROR(SEARCH("ACTIVE",L691)))</formula>
    </cfRule>
    <cfRule type="containsText" dxfId="3535" priority="8208" operator="containsText" text="Discontinued">
      <formula>NOT(ISERROR(SEARCH("Discontinued",L691)))</formula>
    </cfRule>
    <cfRule type="containsText" dxfId="3534" priority="8209" operator="containsText" text="Closeout">
      <formula>NOT(ISERROR(SEARCH("Closeout",L691)))</formula>
    </cfRule>
    <cfRule type="containsBlanks" dxfId="3533" priority="8210">
      <formula>LEN(TRIM(L691))=0</formula>
    </cfRule>
    <cfRule type="containsText" dxfId="3532" priority="8211" operator="containsText" text="COMING SOON">
      <formula>NOT(ISERROR(SEARCH("COMING SOON",L691)))</formula>
    </cfRule>
    <cfRule type="containsText" dxfId="3531" priority="8212" operator="containsText" text="ACTIVE">
      <formula>NOT(ISERROR(SEARCH("ACTIVE",L691)))</formula>
    </cfRule>
    <cfRule type="cellIs" dxfId="3530" priority="8213" operator="equal">
      <formula>"Closeout"</formula>
    </cfRule>
    <cfRule type="cellIs" dxfId="3529" priority="8214" operator="equal">
      <formula>"Discontinued"</formula>
    </cfRule>
    <cfRule type="containsText" dxfId="3528" priority="8215" operator="containsText" text="Discontinued">
      <formula>NOT(ISERROR(SEARCH("Discontinued",L691)))</formula>
    </cfRule>
    <cfRule type="containsText" dxfId="3527" priority="8216" operator="containsText" text="Coming Soon">
      <formula>NOT(ISERROR(SEARCH("Coming Soon",L691)))</formula>
    </cfRule>
    <cfRule type="containsText" dxfId="3526" priority="8217" operator="containsText" text="Closeout">
      <formula>NOT(ISERROR(SEARCH("Closeout",L691)))</formula>
    </cfRule>
    <cfRule type="containsText" dxfId="3525" priority="8218" operator="containsText" text="Active">
      <formula>NOT(ISERROR(SEARCH("Active",L691)))</formula>
    </cfRule>
    <cfRule type="containsText" dxfId="3524" priority="8219" operator="containsText" text="Discontinued">
      <formula>NOT(ISERROR(SEARCH("Discontinued",L691)))</formula>
    </cfRule>
    <cfRule type="containsText" dxfId="3523" priority="8220" operator="containsText" text="Closeout">
      <formula>NOT(ISERROR(SEARCH("Closeout",L691)))</formula>
    </cfRule>
    <cfRule type="containsText" dxfId="3522" priority="8221" operator="containsText" text="COMING SOON">
      <formula>NOT(ISERROR(SEARCH("COMING SOON",L691)))</formula>
    </cfRule>
    <cfRule type="containsText" dxfId="3521" priority="8222" operator="containsText" text="ACTIVE">
      <formula>NOT(ISERROR(SEARCH("ACTIVE",L691)))</formula>
    </cfRule>
    <cfRule type="containsText" dxfId="3520" priority="8223" operator="containsText" text="Discontinued">
      <formula>NOT(ISERROR(SEARCH("Discontinued",L691)))</formula>
    </cfRule>
    <cfRule type="containsText" dxfId="3519" priority="8224" operator="containsText" text="Closeout">
      <formula>NOT(ISERROR(SEARCH("Closeout",L691)))</formula>
    </cfRule>
    <cfRule type="containsText" dxfId="3518" priority="8225" operator="containsText" text="COMING SOON">
      <formula>NOT(ISERROR(SEARCH("COMING SOON",L691)))</formula>
    </cfRule>
    <cfRule type="containsText" dxfId="3517" priority="8226" operator="containsText" text="ACTIVE">
      <formula>NOT(ISERROR(SEARCH("ACTIVE",L691)))</formula>
    </cfRule>
    <cfRule type="containsText" dxfId="3516" priority="8227" operator="containsText" text="Discontinued">
      <formula>NOT(ISERROR(SEARCH("Discontinued",L691)))</formula>
    </cfRule>
    <cfRule type="containsText" dxfId="3515" priority="8228" operator="containsText" text="Closeout">
      <formula>NOT(ISERROR(SEARCH("Closeout",L691)))</formula>
    </cfRule>
    <cfRule type="containsText" dxfId="3514" priority="8229" operator="containsText" text="COMING SOON">
      <formula>NOT(ISERROR(SEARCH("COMING SOON",L691)))</formula>
    </cfRule>
    <cfRule type="containsText" dxfId="3513" priority="8230" operator="containsText" text="ACTIVE">
      <formula>NOT(ISERROR(SEARCH("ACTIVE",L691)))</formula>
    </cfRule>
    <cfRule type="containsBlanks" dxfId="3512" priority="8231">
      <formula>LEN(TRIM(L691))=0</formula>
    </cfRule>
    <cfRule type="containsText" dxfId="3511" priority="8232" operator="containsText" text="Discontinued">
      <formula>NOT(ISERROR(SEARCH("Discontinued",L691)))</formula>
    </cfRule>
    <cfRule type="containsText" dxfId="3510" priority="8233" operator="containsText" text="Closeout">
      <formula>NOT(ISERROR(SEARCH("Closeout",L691)))</formula>
    </cfRule>
    <cfRule type="containsText" dxfId="3509" priority="8234" operator="containsText" text="COMING SOON">
      <formula>NOT(ISERROR(SEARCH("COMING SOON",L691)))</formula>
    </cfRule>
    <cfRule type="containsText" dxfId="3508" priority="8235" operator="containsText" text="ACTIVE">
      <formula>NOT(ISERROR(SEARCH("ACTIVE",L691)))</formula>
    </cfRule>
    <cfRule type="containsText" dxfId="3507" priority="8236" operator="containsText" text="Discontinued">
      <formula>NOT(ISERROR(SEARCH("Discontinued",L691)))</formula>
    </cfRule>
    <cfRule type="containsText" dxfId="3506" priority="8237" operator="containsText" text="Closeout">
      <formula>NOT(ISERROR(SEARCH("Closeout",L691)))</formula>
    </cfRule>
    <cfRule type="containsText" dxfId="3505" priority="8238" operator="containsText" text="COMING SOON">
      <formula>NOT(ISERROR(SEARCH("COMING SOON",L691)))</formula>
    </cfRule>
    <cfRule type="containsText" dxfId="3504" priority="8239" operator="containsText" text="ACTIVE">
      <formula>NOT(ISERROR(SEARCH("ACTIVE",L691)))</formula>
    </cfRule>
    <cfRule type="containsText" dxfId="3503" priority="8240" operator="containsText" text="Discontinued">
      <formula>NOT(ISERROR(SEARCH("Discontinued",L691)))</formula>
    </cfRule>
    <cfRule type="containsText" dxfId="3502" priority="8241" operator="containsText" text="Closeout">
      <formula>NOT(ISERROR(SEARCH("Closeout",L691)))</formula>
    </cfRule>
    <cfRule type="containsText" dxfId="3501" priority="8242" operator="containsText" text="COMING SOON">
      <formula>NOT(ISERROR(SEARCH("COMING SOON",L691)))</formula>
    </cfRule>
    <cfRule type="containsText" dxfId="3500" priority="8243" operator="containsText" text="ACTIVE">
      <formula>NOT(ISERROR(SEARCH("ACTIVE",L691)))</formula>
    </cfRule>
    <cfRule type="containsText" dxfId="3499" priority="8244" operator="containsText" text="Discontinued">
      <formula>NOT(ISERROR(SEARCH("Discontinued",L691)))</formula>
    </cfRule>
    <cfRule type="containsText" dxfId="3498" priority="8245" operator="containsText" text="Closeout">
      <formula>NOT(ISERROR(SEARCH("Closeout",L691)))</formula>
    </cfRule>
    <cfRule type="containsText" dxfId="3497" priority="8246" operator="containsText" text="COMING SOON">
      <formula>NOT(ISERROR(SEARCH("COMING SOON",L691)))</formula>
    </cfRule>
    <cfRule type="containsText" dxfId="3496" priority="8247" operator="containsText" text="ACTIVE">
      <formula>NOT(ISERROR(SEARCH("ACTIVE",L691)))</formula>
    </cfRule>
    <cfRule type="containsBlanks" dxfId="3495" priority="8252">
      <formula>LEN(TRIM(L691))=0</formula>
    </cfRule>
  </conditionalFormatting>
  <conditionalFormatting sqref="L691:L693">
    <cfRule type="containsText" dxfId="3494" priority="8132" operator="containsText" text="Discontinued">
      <formula>NOT(ISERROR(SEARCH("Discontinued",L691)))</formula>
    </cfRule>
    <cfRule type="containsText" dxfId="3493" priority="8133" operator="containsText" text="Closeout">
      <formula>NOT(ISERROR(SEARCH("Closeout",L691)))</formula>
    </cfRule>
    <cfRule type="containsText" dxfId="3492" priority="8134" operator="containsText" text="COMING SOON">
      <formula>NOT(ISERROR(SEARCH("COMING SOON",L691)))</formula>
    </cfRule>
    <cfRule type="containsText" dxfId="3491" priority="8135" operator="containsText" text="ACTIVE">
      <formula>NOT(ISERROR(SEARCH("ACTIVE",L691)))</formula>
    </cfRule>
  </conditionalFormatting>
  <conditionalFormatting sqref="L692">
    <cfRule type="containsText" dxfId="3490" priority="8044" operator="containsText" text="Discontinued">
      <formula>NOT(ISERROR(SEARCH("Discontinued",L692)))</formula>
    </cfRule>
    <cfRule type="containsText" dxfId="3489" priority="8045" operator="containsText" text="Coming Soon">
      <formula>NOT(ISERROR(SEARCH("Coming Soon",L692)))</formula>
    </cfRule>
    <cfRule type="containsText" dxfId="3488" priority="8046" operator="containsText" text="Closeout">
      <formula>NOT(ISERROR(SEARCH("Closeout",L692)))</formula>
    </cfRule>
    <cfRule type="containsText" dxfId="3487" priority="8047" operator="containsText" text="Active">
      <formula>NOT(ISERROR(SEARCH("Active",L692)))</formula>
    </cfRule>
    <cfRule type="containsText" dxfId="3486" priority="8048" operator="containsText" text="Discontinued">
      <formula>NOT(ISERROR(SEARCH("Discontinued",L692)))</formula>
    </cfRule>
    <cfRule type="containsText" dxfId="3485" priority="8049" operator="containsText" text="Closeout">
      <formula>NOT(ISERROR(SEARCH("Closeout",L692)))</formula>
    </cfRule>
    <cfRule type="containsText" dxfId="3484" priority="8050" operator="containsText" text="COMING SOON">
      <formula>NOT(ISERROR(SEARCH("COMING SOON",L692)))</formula>
    </cfRule>
    <cfRule type="containsText" dxfId="3483" priority="8051" operator="containsText" text="ACTIVE">
      <formula>NOT(ISERROR(SEARCH("ACTIVE",L692)))</formula>
    </cfRule>
    <cfRule type="containsText" dxfId="3482" priority="8052" operator="containsText" text="Discontinued">
      <formula>NOT(ISERROR(SEARCH("Discontinued",L692)))</formula>
    </cfRule>
    <cfRule type="containsText" dxfId="3481" priority="8053" operator="containsText" text="Closeout">
      <formula>NOT(ISERROR(SEARCH("Closeout",L692)))</formula>
    </cfRule>
    <cfRule type="containsText" dxfId="3480" priority="8054" operator="containsText" text="COMING SOON">
      <formula>NOT(ISERROR(SEARCH("COMING SOON",L692)))</formula>
    </cfRule>
    <cfRule type="containsText" dxfId="3479" priority="8055" operator="containsText" text="ACTIVE">
      <formula>NOT(ISERROR(SEARCH("ACTIVE",L692)))</formula>
    </cfRule>
    <cfRule type="containsText" dxfId="3478" priority="8056" operator="containsText" text="Discontinued">
      <formula>NOT(ISERROR(SEARCH("Discontinued",L692)))</formula>
    </cfRule>
    <cfRule type="containsText" dxfId="3477" priority="8057" operator="containsText" text="Closeout">
      <formula>NOT(ISERROR(SEARCH("Closeout",L692)))</formula>
    </cfRule>
    <cfRule type="containsText" dxfId="3476" priority="8058" operator="containsText" text="COMING SOON">
      <formula>NOT(ISERROR(SEARCH("COMING SOON",L692)))</formula>
    </cfRule>
    <cfRule type="containsText" dxfId="3475" priority="8059" operator="containsText" text="ACTIVE">
      <formula>NOT(ISERROR(SEARCH("ACTIVE",L692)))</formula>
    </cfRule>
    <cfRule type="containsText" dxfId="3474" priority="8060" operator="containsText" text="Discontinued">
      <formula>NOT(ISERROR(SEARCH("Discontinued",L692)))</formula>
    </cfRule>
    <cfRule type="containsText" dxfId="3473" priority="8061" operator="containsText" text="Closeout">
      <formula>NOT(ISERROR(SEARCH("Closeout",L692)))</formula>
    </cfRule>
    <cfRule type="containsText" dxfId="3472" priority="8062" operator="containsText" text="COMING SOON">
      <formula>NOT(ISERROR(SEARCH("COMING SOON",L692)))</formula>
    </cfRule>
    <cfRule type="containsText" dxfId="3471" priority="8063" operator="containsText" text="ACTIVE">
      <formula>NOT(ISERROR(SEARCH("ACTIVE",L692)))</formula>
    </cfRule>
    <cfRule type="containsText" dxfId="3470" priority="8064" operator="containsText" text="Discontinued">
      <formula>NOT(ISERROR(SEARCH("Discontinued",L692)))</formula>
    </cfRule>
    <cfRule type="containsText" dxfId="3469" priority="8065" operator="containsText" text="Closeout">
      <formula>NOT(ISERROR(SEARCH("Closeout",L692)))</formula>
    </cfRule>
    <cfRule type="containsText" dxfId="3468" priority="8066" operator="containsText" text="COMING SOON">
      <formula>NOT(ISERROR(SEARCH("COMING SOON",L692)))</formula>
    </cfRule>
    <cfRule type="containsText" dxfId="3467" priority="8067" operator="containsText" text="ACTIVE">
      <formula>NOT(ISERROR(SEARCH("ACTIVE",L692)))</formula>
    </cfRule>
    <cfRule type="containsText" dxfId="3466" priority="8068" operator="containsText" text="Discontinued">
      <formula>NOT(ISERROR(SEARCH("Discontinued",L692)))</formula>
    </cfRule>
    <cfRule type="containsText" dxfId="3465" priority="8069" operator="containsText" text="Closeout">
      <formula>NOT(ISERROR(SEARCH("Closeout",L692)))</formula>
    </cfRule>
    <cfRule type="containsText" dxfId="3464" priority="8070" operator="containsText" text="COMING SOON">
      <formula>NOT(ISERROR(SEARCH("COMING SOON",L692)))</formula>
    </cfRule>
    <cfRule type="containsText" dxfId="3463" priority="8071" operator="containsText" text="ACTIVE">
      <formula>NOT(ISERROR(SEARCH("ACTIVE",L692)))</formula>
    </cfRule>
    <cfRule type="containsText" dxfId="3462" priority="8072" operator="containsText" text="Discontinued">
      <formula>NOT(ISERROR(SEARCH("Discontinued",L692)))</formula>
    </cfRule>
    <cfRule type="containsText" dxfId="3461" priority="8073" operator="containsText" text="Closeout">
      <formula>NOT(ISERROR(SEARCH("Closeout",L692)))</formula>
    </cfRule>
    <cfRule type="containsText" dxfId="3460" priority="8074" operator="containsText" text="COMING SOON">
      <formula>NOT(ISERROR(SEARCH("COMING SOON",L692)))</formula>
    </cfRule>
    <cfRule type="containsText" dxfId="3459" priority="8075" operator="containsText" text="ACTIVE">
      <formula>NOT(ISERROR(SEARCH("ACTIVE",L692)))</formula>
    </cfRule>
    <cfRule type="containsText" dxfId="3458" priority="8076" operator="containsText" text="Discontinued">
      <formula>NOT(ISERROR(SEARCH("Discontinued",L692)))</formula>
    </cfRule>
    <cfRule type="containsText" dxfId="3457" priority="8077" operator="containsText" text="Closeout">
      <formula>NOT(ISERROR(SEARCH("Closeout",L692)))</formula>
    </cfRule>
    <cfRule type="containsText" dxfId="3456" priority="8078" operator="containsText" text="COMING SOON">
      <formula>NOT(ISERROR(SEARCH("COMING SOON",L692)))</formula>
    </cfRule>
    <cfRule type="containsText" dxfId="3455" priority="8079" operator="containsText" text="ACTIVE">
      <formula>NOT(ISERROR(SEARCH("ACTIVE",L692)))</formula>
    </cfRule>
    <cfRule type="containsText" dxfId="3454" priority="8080" operator="containsText" text="Discontinued">
      <formula>NOT(ISERROR(SEARCH("Discontinued",L692)))</formula>
    </cfRule>
    <cfRule type="containsText" dxfId="3453" priority="8081" operator="containsText" text="Closeout">
      <formula>NOT(ISERROR(SEARCH("Closeout",L692)))</formula>
    </cfRule>
    <cfRule type="containsText" dxfId="3452" priority="8082" operator="containsText" text="COMING SOON">
      <formula>NOT(ISERROR(SEARCH("COMING SOON",L692)))</formula>
    </cfRule>
    <cfRule type="containsText" dxfId="3451" priority="8083" operator="containsText" text="ACTIVE">
      <formula>NOT(ISERROR(SEARCH("ACTIVE",L692)))</formula>
    </cfRule>
    <cfRule type="containsText" dxfId="3450" priority="8084" operator="containsText" text="Discontinued">
      <formula>NOT(ISERROR(SEARCH("Discontinued",L692)))</formula>
    </cfRule>
    <cfRule type="containsText" dxfId="3449" priority="8085" operator="containsText" text="Closeout">
      <formula>NOT(ISERROR(SEARCH("Closeout",L692)))</formula>
    </cfRule>
    <cfRule type="containsText" dxfId="3448" priority="8086" operator="containsText" text="COMING SOON">
      <formula>NOT(ISERROR(SEARCH("COMING SOON",L692)))</formula>
    </cfRule>
    <cfRule type="containsText" dxfId="3447" priority="8087" operator="containsText" text="ACTIVE">
      <formula>NOT(ISERROR(SEARCH("ACTIVE",L692)))</formula>
    </cfRule>
    <cfRule type="containsText" dxfId="3446" priority="8088" operator="containsText" text="Discontinued">
      <formula>NOT(ISERROR(SEARCH("Discontinued",L692)))</formula>
    </cfRule>
    <cfRule type="containsText" dxfId="3445" priority="8089" operator="containsText" text="Closeout">
      <formula>NOT(ISERROR(SEARCH("Closeout",L692)))</formula>
    </cfRule>
    <cfRule type="containsText" dxfId="3444" priority="8090" operator="containsText" text="COMING SOON">
      <formula>NOT(ISERROR(SEARCH("COMING SOON",L692)))</formula>
    </cfRule>
    <cfRule type="containsText" dxfId="3443" priority="8091" operator="containsText" text="ACTIVE">
      <formula>NOT(ISERROR(SEARCH("ACTIVE",L692)))</formula>
    </cfRule>
    <cfRule type="containsText" dxfId="3442" priority="8092" operator="containsText" text="Discontinued">
      <formula>NOT(ISERROR(SEARCH("Discontinued",L692)))</formula>
    </cfRule>
    <cfRule type="containsText" dxfId="3441" priority="8093" operator="containsText" text="Closeout">
      <formula>NOT(ISERROR(SEARCH("Closeout",L692)))</formula>
    </cfRule>
    <cfRule type="containsBlanks" dxfId="3440" priority="8094">
      <formula>LEN(TRIM(L692))=0</formula>
    </cfRule>
    <cfRule type="containsText" dxfId="3439" priority="8095" operator="containsText" text="COMING SOON">
      <formula>NOT(ISERROR(SEARCH("COMING SOON",L692)))</formula>
    </cfRule>
    <cfRule type="containsText" dxfId="3438" priority="8096" operator="containsText" text="ACTIVE">
      <formula>NOT(ISERROR(SEARCH("ACTIVE",L692)))</formula>
    </cfRule>
    <cfRule type="cellIs" dxfId="3437" priority="8097" operator="equal">
      <formula>"Closeout"</formula>
    </cfRule>
    <cfRule type="cellIs" dxfId="3436" priority="8098" operator="equal">
      <formula>"Discontinued"</formula>
    </cfRule>
    <cfRule type="containsText" dxfId="3435" priority="8099" operator="containsText" text="Discontinued">
      <formula>NOT(ISERROR(SEARCH("Discontinued",L692)))</formula>
    </cfRule>
    <cfRule type="containsText" dxfId="3434" priority="8100" operator="containsText" text="Coming Soon">
      <formula>NOT(ISERROR(SEARCH("Coming Soon",L692)))</formula>
    </cfRule>
    <cfRule type="containsText" dxfId="3433" priority="8101" operator="containsText" text="Closeout">
      <formula>NOT(ISERROR(SEARCH("Closeout",L692)))</formula>
    </cfRule>
    <cfRule type="containsText" dxfId="3432" priority="8102" operator="containsText" text="Active">
      <formula>NOT(ISERROR(SEARCH("Active",L692)))</formula>
    </cfRule>
    <cfRule type="containsText" dxfId="3431" priority="8103" operator="containsText" text="Discontinued">
      <formula>NOT(ISERROR(SEARCH("Discontinued",L692)))</formula>
    </cfRule>
    <cfRule type="containsText" dxfId="3430" priority="8104" operator="containsText" text="Closeout">
      <formula>NOT(ISERROR(SEARCH("Closeout",L692)))</formula>
    </cfRule>
    <cfRule type="containsText" dxfId="3429" priority="8105" operator="containsText" text="COMING SOON">
      <formula>NOT(ISERROR(SEARCH("COMING SOON",L692)))</formula>
    </cfRule>
    <cfRule type="containsText" dxfId="3428" priority="8106" operator="containsText" text="ACTIVE">
      <formula>NOT(ISERROR(SEARCH("ACTIVE",L692)))</formula>
    </cfRule>
    <cfRule type="containsText" dxfId="3427" priority="8107" operator="containsText" text="Discontinued">
      <formula>NOT(ISERROR(SEARCH("Discontinued",L692)))</formula>
    </cfRule>
    <cfRule type="containsText" dxfId="3426" priority="8108" operator="containsText" text="Closeout">
      <formula>NOT(ISERROR(SEARCH("Closeout",L692)))</formula>
    </cfRule>
    <cfRule type="containsText" dxfId="3425" priority="8109" operator="containsText" text="COMING SOON">
      <formula>NOT(ISERROR(SEARCH("COMING SOON",L692)))</formula>
    </cfRule>
    <cfRule type="containsText" dxfId="3424" priority="8110" operator="containsText" text="ACTIVE">
      <formula>NOT(ISERROR(SEARCH("ACTIVE",L692)))</formula>
    </cfRule>
    <cfRule type="containsText" dxfId="3423" priority="8111" operator="containsText" text="Discontinued">
      <formula>NOT(ISERROR(SEARCH("Discontinued",L692)))</formula>
    </cfRule>
    <cfRule type="containsText" dxfId="3422" priority="8112" operator="containsText" text="Closeout">
      <formula>NOT(ISERROR(SEARCH("Closeout",L692)))</formula>
    </cfRule>
    <cfRule type="containsText" dxfId="3421" priority="8113" operator="containsText" text="COMING SOON">
      <formula>NOT(ISERROR(SEARCH("COMING SOON",L692)))</formula>
    </cfRule>
    <cfRule type="containsText" dxfId="3420" priority="8114" operator="containsText" text="ACTIVE">
      <formula>NOT(ISERROR(SEARCH("ACTIVE",L692)))</formula>
    </cfRule>
    <cfRule type="containsBlanks" dxfId="3419" priority="8115">
      <formula>LEN(TRIM(L692))=0</formula>
    </cfRule>
    <cfRule type="containsText" dxfId="3418" priority="8116" operator="containsText" text="Discontinued">
      <formula>NOT(ISERROR(SEARCH("Discontinued",L692)))</formula>
    </cfRule>
    <cfRule type="containsText" dxfId="3417" priority="8117" operator="containsText" text="Closeout">
      <formula>NOT(ISERROR(SEARCH("Closeout",L692)))</formula>
    </cfRule>
    <cfRule type="containsText" dxfId="3416" priority="8118" operator="containsText" text="COMING SOON">
      <formula>NOT(ISERROR(SEARCH("COMING SOON",L692)))</formula>
    </cfRule>
    <cfRule type="containsText" dxfId="3415" priority="8119" operator="containsText" text="ACTIVE">
      <formula>NOT(ISERROR(SEARCH("ACTIVE",L692)))</formula>
    </cfRule>
    <cfRule type="containsText" dxfId="3414" priority="8120" operator="containsText" text="Discontinued">
      <formula>NOT(ISERROR(SEARCH("Discontinued",L692)))</formula>
    </cfRule>
    <cfRule type="containsText" dxfId="3413" priority="8121" operator="containsText" text="Closeout">
      <formula>NOT(ISERROR(SEARCH("Closeout",L692)))</formula>
    </cfRule>
    <cfRule type="containsText" dxfId="3412" priority="8122" operator="containsText" text="COMING SOON">
      <formula>NOT(ISERROR(SEARCH("COMING SOON",L692)))</formula>
    </cfRule>
    <cfRule type="containsText" dxfId="3411" priority="8123" operator="containsText" text="ACTIVE">
      <formula>NOT(ISERROR(SEARCH("ACTIVE",L692)))</formula>
    </cfRule>
    <cfRule type="containsText" dxfId="3410" priority="8124" operator="containsText" text="Discontinued">
      <formula>NOT(ISERROR(SEARCH("Discontinued",L692)))</formula>
    </cfRule>
    <cfRule type="containsText" dxfId="3409" priority="8125" operator="containsText" text="Closeout">
      <formula>NOT(ISERROR(SEARCH("Closeout",L692)))</formula>
    </cfRule>
    <cfRule type="containsText" dxfId="3408" priority="8126" operator="containsText" text="COMING SOON">
      <formula>NOT(ISERROR(SEARCH("COMING SOON",L692)))</formula>
    </cfRule>
    <cfRule type="containsText" dxfId="3407" priority="8127" operator="containsText" text="ACTIVE">
      <formula>NOT(ISERROR(SEARCH("ACTIVE",L692)))</formula>
    </cfRule>
    <cfRule type="containsText" dxfId="3406" priority="8128" operator="containsText" text="Discontinued">
      <formula>NOT(ISERROR(SEARCH("Discontinued",L692)))</formula>
    </cfRule>
    <cfRule type="containsText" dxfId="3405" priority="8129" operator="containsText" text="Closeout">
      <formula>NOT(ISERROR(SEARCH("Closeout",L692)))</formula>
    </cfRule>
    <cfRule type="containsText" dxfId="3404" priority="8130" operator="containsText" text="COMING SOON">
      <formula>NOT(ISERROR(SEARCH("COMING SOON",L692)))</formula>
    </cfRule>
    <cfRule type="containsText" dxfId="3403" priority="8131" operator="containsText" text="ACTIVE">
      <formula>NOT(ISERROR(SEARCH("ACTIVE",L692)))</formula>
    </cfRule>
    <cfRule type="containsBlanks" dxfId="3402" priority="8136">
      <formula>LEN(TRIM(L692))=0</formula>
    </cfRule>
  </conditionalFormatting>
  <conditionalFormatting sqref="L692:L693">
    <cfRule type="containsText" dxfId="3401" priority="7834" operator="containsText" text="Discontinued">
      <formula>NOT(ISERROR(SEARCH("Discontinued",L692)))</formula>
    </cfRule>
    <cfRule type="containsText" dxfId="3400" priority="7835" operator="containsText" text="Closeout">
      <formula>NOT(ISERROR(SEARCH("Closeout",L692)))</formula>
    </cfRule>
    <cfRule type="containsText" dxfId="3399" priority="7836" operator="containsText" text="COMING SOON">
      <formula>NOT(ISERROR(SEARCH("COMING SOON",L692)))</formula>
    </cfRule>
    <cfRule type="containsText" dxfId="3398" priority="7837" operator="containsText" text="ACTIVE">
      <formula>NOT(ISERROR(SEARCH("ACTIVE",L692)))</formula>
    </cfRule>
  </conditionalFormatting>
  <conditionalFormatting sqref="L693">
    <cfRule type="containsText" dxfId="3397" priority="7750" operator="containsText" text="Discontinued">
      <formula>NOT(ISERROR(SEARCH("Discontinued",L693)))</formula>
    </cfRule>
    <cfRule type="containsText" dxfId="3396" priority="7751" operator="containsText" text="Coming Soon">
      <formula>NOT(ISERROR(SEARCH("Coming Soon",L693)))</formula>
    </cfRule>
    <cfRule type="containsText" dxfId="3395" priority="7752" operator="containsText" text="Closeout">
      <formula>NOT(ISERROR(SEARCH("Closeout",L693)))</formula>
    </cfRule>
    <cfRule type="containsText" dxfId="3394" priority="7753" operator="containsText" text="Active">
      <formula>NOT(ISERROR(SEARCH("Active",L693)))</formula>
    </cfRule>
    <cfRule type="containsText" dxfId="3393" priority="7754" operator="containsText" text="Discontinued">
      <formula>NOT(ISERROR(SEARCH("Discontinued",L693)))</formula>
    </cfRule>
    <cfRule type="containsText" dxfId="3392" priority="7755" operator="containsText" text="Closeout">
      <formula>NOT(ISERROR(SEARCH("Closeout",L693)))</formula>
    </cfRule>
    <cfRule type="containsText" dxfId="3391" priority="7756" operator="containsText" text="COMING SOON">
      <formula>NOT(ISERROR(SEARCH("COMING SOON",L693)))</formula>
    </cfRule>
    <cfRule type="containsText" dxfId="3390" priority="7757" operator="containsText" text="ACTIVE">
      <formula>NOT(ISERROR(SEARCH("ACTIVE",L693)))</formula>
    </cfRule>
    <cfRule type="containsText" dxfId="3389" priority="7758" operator="containsText" text="Discontinued">
      <formula>NOT(ISERROR(SEARCH("Discontinued",L693)))</formula>
    </cfRule>
    <cfRule type="containsText" dxfId="3388" priority="7759" operator="containsText" text="Closeout">
      <formula>NOT(ISERROR(SEARCH("Closeout",L693)))</formula>
    </cfRule>
    <cfRule type="containsText" dxfId="3387" priority="7760" operator="containsText" text="COMING SOON">
      <formula>NOT(ISERROR(SEARCH("COMING SOON",L693)))</formula>
    </cfRule>
    <cfRule type="containsText" dxfId="3386" priority="7761" operator="containsText" text="ACTIVE">
      <formula>NOT(ISERROR(SEARCH("ACTIVE",L693)))</formula>
    </cfRule>
    <cfRule type="containsText" dxfId="3385" priority="7762" operator="containsText" text="Discontinued">
      <formula>NOT(ISERROR(SEARCH("Discontinued",L693)))</formula>
    </cfRule>
    <cfRule type="containsText" dxfId="3384" priority="7763" operator="containsText" text="Closeout">
      <formula>NOT(ISERROR(SEARCH("Closeout",L693)))</formula>
    </cfRule>
    <cfRule type="containsText" dxfId="3383" priority="7764" operator="containsText" text="COMING SOON">
      <formula>NOT(ISERROR(SEARCH("COMING SOON",L693)))</formula>
    </cfRule>
    <cfRule type="containsText" dxfId="3382" priority="7765" operator="containsText" text="ACTIVE">
      <formula>NOT(ISERROR(SEARCH("ACTIVE",L693)))</formula>
    </cfRule>
    <cfRule type="containsText" dxfId="3381" priority="7766" operator="containsText" text="Discontinued">
      <formula>NOT(ISERROR(SEARCH("Discontinued",L693)))</formula>
    </cfRule>
    <cfRule type="containsText" dxfId="3380" priority="7767" operator="containsText" text="Closeout">
      <formula>NOT(ISERROR(SEARCH("Closeout",L693)))</formula>
    </cfRule>
    <cfRule type="containsText" dxfId="3379" priority="7768" operator="containsText" text="COMING SOON">
      <formula>NOT(ISERROR(SEARCH("COMING SOON",L693)))</formula>
    </cfRule>
    <cfRule type="containsText" dxfId="3378" priority="7769" operator="containsText" text="ACTIVE">
      <formula>NOT(ISERROR(SEARCH("ACTIVE",L693)))</formula>
    </cfRule>
    <cfRule type="containsText" dxfId="3377" priority="7770" operator="containsText" text="Discontinued">
      <formula>NOT(ISERROR(SEARCH("Discontinued",L693)))</formula>
    </cfRule>
    <cfRule type="containsText" dxfId="3376" priority="7771" operator="containsText" text="Closeout">
      <formula>NOT(ISERROR(SEARCH("Closeout",L693)))</formula>
    </cfRule>
    <cfRule type="containsText" dxfId="3375" priority="7772" operator="containsText" text="COMING SOON">
      <formula>NOT(ISERROR(SEARCH("COMING SOON",L693)))</formula>
    </cfRule>
    <cfRule type="containsText" dxfId="3374" priority="7773" operator="containsText" text="ACTIVE">
      <formula>NOT(ISERROR(SEARCH("ACTIVE",L693)))</formula>
    </cfRule>
    <cfRule type="containsText" dxfId="3373" priority="7774" operator="containsText" text="Discontinued">
      <formula>NOT(ISERROR(SEARCH("Discontinued",L693)))</formula>
    </cfRule>
    <cfRule type="containsText" dxfId="3372" priority="7775" operator="containsText" text="Closeout">
      <formula>NOT(ISERROR(SEARCH("Closeout",L693)))</formula>
    </cfRule>
    <cfRule type="containsText" dxfId="3371" priority="7776" operator="containsText" text="COMING SOON">
      <formula>NOT(ISERROR(SEARCH("COMING SOON",L693)))</formula>
    </cfRule>
    <cfRule type="containsText" dxfId="3370" priority="7777" operator="containsText" text="ACTIVE">
      <formula>NOT(ISERROR(SEARCH("ACTIVE",L693)))</formula>
    </cfRule>
    <cfRule type="containsText" dxfId="3369" priority="7778" operator="containsText" text="Discontinued">
      <formula>NOT(ISERROR(SEARCH("Discontinued",L693)))</formula>
    </cfRule>
    <cfRule type="containsText" dxfId="3368" priority="7779" operator="containsText" text="Closeout">
      <formula>NOT(ISERROR(SEARCH("Closeout",L693)))</formula>
    </cfRule>
    <cfRule type="containsText" dxfId="3367" priority="7780" operator="containsText" text="COMING SOON">
      <formula>NOT(ISERROR(SEARCH("COMING SOON",L693)))</formula>
    </cfRule>
    <cfRule type="containsText" dxfId="3366" priority="7781" operator="containsText" text="ACTIVE">
      <formula>NOT(ISERROR(SEARCH("ACTIVE",L693)))</formula>
    </cfRule>
    <cfRule type="containsText" dxfId="3365" priority="7782" operator="containsText" text="Discontinued">
      <formula>NOT(ISERROR(SEARCH("Discontinued",L693)))</formula>
    </cfRule>
    <cfRule type="containsText" dxfId="3364" priority="7783" operator="containsText" text="Closeout">
      <formula>NOT(ISERROR(SEARCH("Closeout",L693)))</formula>
    </cfRule>
    <cfRule type="containsText" dxfId="3363" priority="7784" operator="containsText" text="COMING SOON">
      <formula>NOT(ISERROR(SEARCH("COMING SOON",L693)))</formula>
    </cfRule>
    <cfRule type="containsText" dxfId="3362" priority="7785" operator="containsText" text="ACTIVE">
      <formula>NOT(ISERROR(SEARCH("ACTIVE",L693)))</formula>
    </cfRule>
    <cfRule type="containsText" dxfId="3361" priority="7786" operator="containsText" text="Discontinued">
      <formula>NOT(ISERROR(SEARCH("Discontinued",L693)))</formula>
    </cfRule>
    <cfRule type="containsText" dxfId="3360" priority="7787" operator="containsText" text="Closeout">
      <formula>NOT(ISERROR(SEARCH("Closeout",L693)))</formula>
    </cfRule>
    <cfRule type="containsText" dxfId="3359" priority="7788" operator="containsText" text="COMING SOON">
      <formula>NOT(ISERROR(SEARCH("COMING SOON",L693)))</formula>
    </cfRule>
    <cfRule type="containsText" dxfId="3358" priority="7789" operator="containsText" text="ACTIVE">
      <formula>NOT(ISERROR(SEARCH("ACTIVE",L693)))</formula>
    </cfRule>
    <cfRule type="containsText" dxfId="3357" priority="7790" operator="containsText" text="Discontinued">
      <formula>NOT(ISERROR(SEARCH("Discontinued",L693)))</formula>
    </cfRule>
    <cfRule type="containsText" dxfId="3356" priority="7791" operator="containsText" text="Closeout">
      <formula>NOT(ISERROR(SEARCH("Closeout",L693)))</formula>
    </cfRule>
    <cfRule type="containsText" dxfId="3355" priority="7792" operator="containsText" text="COMING SOON">
      <formula>NOT(ISERROR(SEARCH("COMING SOON",L693)))</formula>
    </cfRule>
    <cfRule type="containsText" dxfId="3354" priority="7793" operator="containsText" text="ACTIVE">
      <formula>NOT(ISERROR(SEARCH("ACTIVE",L693)))</formula>
    </cfRule>
    <cfRule type="containsText" dxfId="3353" priority="7794" operator="containsText" text="Discontinued">
      <formula>NOT(ISERROR(SEARCH("Discontinued",L693)))</formula>
    </cfRule>
    <cfRule type="containsText" dxfId="3352" priority="7795" operator="containsText" text="Closeout">
      <formula>NOT(ISERROR(SEARCH("Closeout",L693)))</formula>
    </cfRule>
    <cfRule type="containsText" dxfId="3351" priority="7796" operator="containsText" text="COMING SOON">
      <formula>NOT(ISERROR(SEARCH("COMING SOON",L693)))</formula>
    </cfRule>
    <cfRule type="containsText" dxfId="3350" priority="7797" operator="containsText" text="ACTIVE">
      <formula>NOT(ISERROR(SEARCH("ACTIVE",L693)))</formula>
    </cfRule>
    <cfRule type="containsText" dxfId="3349" priority="7798" operator="containsText" text="Discontinued">
      <formula>NOT(ISERROR(SEARCH("Discontinued",L693)))</formula>
    </cfRule>
    <cfRule type="containsText" dxfId="3348" priority="7799" operator="containsText" text="Closeout">
      <formula>NOT(ISERROR(SEARCH("Closeout",L693)))</formula>
    </cfRule>
    <cfRule type="containsBlanks" dxfId="3347" priority="7800">
      <formula>LEN(TRIM(L693))=0</formula>
    </cfRule>
    <cfRule type="containsText" dxfId="3346" priority="7801" operator="containsText" text="COMING SOON">
      <formula>NOT(ISERROR(SEARCH("COMING SOON",L693)))</formula>
    </cfRule>
    <cfRule type="containsText" dxfId="3345" priority="7802" operator="containsText" text="ACTIVE">
      <formula>NOT(ISERROR(SEARCH("ACTIVE",L693)))</formula>
    </cfRule>
    <cfRule type="cellIs" dxfId="3344" priority="7803" operator="equal">
      <formula>"Closeout"</formula>
    </cfRule>
    <cfRule type="cellIs" dxfId="3343" priority="7804" operator="equal">
      <formula>"Discontinued"</formula>
    </cfRule>
    <cfRule type="containsText" dxfId="3342" priority="7805" operator="containsText" text="Discontinued">
      <formula>NOT(ISERROR(SEARCH("Discontinued",L693)))</formula>
    </cfRule>
    <cfRule type="containsText" dxfId="3341" priority="7806" operator="containsText" text="Coming Soon">
      <formula>NOT(ISERROR(SEARCH("Coming Soon",L693)))</formula>
    </cfRule>
    <cfRule type="containsText" dxfId="3340" priority="7807" operator="containsText" text="Closeout">
      <formula>NOT(ISERROR(SEARCH("Closeout",L693)))</formula>
    </cfRule>
    <cfRule type="containsText" dxfId="3339" priority="7808" operator="containsText" text="Active">
      <formula>NOT(ISERROR(SEARCH("Active",L693)))</formula>
    </cfRule>
    <cfRule type="containsText" dxfId="3338" priority="7809" operator="containsText" text="Discontinued">
      <formula>NOT(ISERROR(SEARCH("Discontinued",L693)))</formula>
    </cfRule>
    <cfRule type="containsText" dxfId="3337" priority="7810" operator="containsText" text="Closeout">
      <formula>NOT(ISERROR(SEARCH("Closeout",L693)))</formula>
    </cfRule>
    <cfRule type="containsText" dxfId="3336" priority="7811" operator="containsText" text="COMING SOON">
      <formula>NOT(ISERROR(SEARCH("COMING SOON",L693)))</formula>
    </cfRule>
    <cfRule type="containsText" dxfId="3335" priority="7812" operator="containsText" text="ACTIVE">
      <formula>NOT(ISERROR(SEARCH("ACTIVE",L693)))</formula>
    </cfRule>
    <cfRule type="containsText" dxfId="3334" priority="7813" operator="containsText" text="Discontinued">
      <formula>NOT(ISERROR(SEARCH("Discontinued",L693)))</formula>
    </cfRule>
    <cfRule type="containsText" dxfId="3333" priority="7814" operator="containsText" text="Closeout">
      <formula>NOT(ISERROR(SEARCH("Closeout",L693)))</formula>
    </cfRule>
    <cfRule type="containsText" dxfId="3332" priority="7815" operator="containsText" text="COMING SOON">
      <formula>NOT(ISERROR(SEARCH("COMING SOON",L693)))</formula>
    </cfRule>
    <cfRule type="containsText" dxfId="3331" priority="7816" operator="containsText" text="ACTIVE">
      <formula>NOT(ISERROR(SEARCH("ACTIVE",L693)))</formula>
    </cfRule>
    <cfRule type="containsText" dxfId="3330" priority="7817" operator="containsText" text="Discontinued">
      <formula>NOT(ISERROR(SEARCH("Discontinued",L693)))</formula>
    </cfRule>
    <cfRule type="containsText" dxfId="3329" priority="7818" operator="containsText" text="Closeout">
      <formula>NOT(ISERROR(SEARCH("Closeout",L693)))</formula>
    </cfRule>
    <cfRule type="containsText" dxfId="3328" priority="7819" operator="containsText" text="COMING SOON">
      <formula>NOT(ISERROR(SEARCH("COMING SOON",L693)))</formula>
    </cfRule>
    <cfRule type="containsText" dxfId="3327" priority="7820" operator="containsText" text="ACTIVE">
      <formula>NOT(ISERROR(SEARCH("ACTIVE",L693)))</formula>
    </cfRule>
    <cfRule type="containsBlanks" dxfId="3326" priority="7821">
      <formula>LEN(TRIM(L693))=0</formula>
    </cfRule>
    <cfRule type="containsText" dxfId="3325" priority="7822" operator="containsText" text="Discontinued">
      <formula>NOT(ISERROR(SEARCH("Discontinued",L693)))</formula>
    </cfRule>
    <cfRule type="containsText" dxfId="3324" priority="7823" operator="containsText" text="Closeout">
      <formula>NOT(ISERROR(SEARCH("Closeout",L693)))</formula>
    </cfRule>
    <cfRule type="containsText" dxfId="3323" priority="7824" operator="containsText" text="COMING SOON">
      <formula>NOT(ISERROR(SEARCH("COMING SOON",L693)))</formula>
    </cfRule>
    <cfRule type="containsText" dxfId="3322" priority="7825" operator="containsText" text="ACTIVE">
      <formula>NOT(ISERROR(SEARCH("ACTIVE",L693)))</formula>
    </cfRule>
    <cfRule type="containsText" dxfId="3321" priority="7826" operator="containsText" text="Discontinued">
      <formula>NOT(ISERROR(SEARCH("Discontinued",L693)))</formula>
    </cfRule>
    <cfRule type="containsText" dxfId="3320" priority="7827" operator="containsText" text="Closeout">
      <formula>NOT(ISERROR(SEARCH("Closeout",L693)))</formula>
    </cfRule>
    <cfRule type="containsText" dxfId="3319" priority="7828" operator="containsText" text="COMING SOON">
      <formula>NOT(ISERROR(SEARCH("COMING SOON",L693)))</formula>
    </cfRule>
    <cfRule type="containsText" dxfId="3318" priority="7829" operator="containsText" text="ACTIVE">
      <formula>NOT(ISERROR(SEARCH("ACTIVE",L693)))</formula>
    </cfRule>
    <cfRule type="containsText" dxfId="3317" priority="7830" operator="containsText" text="Discontinued">
      <formula>NOT(ISERROR(SEARCH("Discontinued",L693)))</formula>
    </cfRule>
    <cfRule type="containsText" dxfId="3316" priority="7831" operator="containsText" text="Closeout">
      <formula>NOT(ISERROR(SEARCH("Closeout",L693)))</formula>
    </cfRule>
    <cfRule type="containsText" dxfId="3315" priority="7832" operator="containsText" text="COMING SOON">
      <formula>NOT(ISERROR(SEARCH("COMING SOON",L693)))</formula>
    </cfRule>
    <cfRule type="containsText" dxfId="3314" priority="7833" operator="containsText" text="ACTIVE">
      <formula>NOT(ISERROR(SEARCH("ACTIVE",L693)))</formula>
    </cfRule>
    <cfRule type="containsBlanks" dxfId="3313" priority="7842">
      <formula>LEN(TRIM(L693))=0</formula>
    </cfRule>
  </conditionalFormatting>
  <conditionalFormatting sqref="L693:L694">
    <cfRule type="containsText" dxfId="3312" priority="7722" operator="containsText" text="Discontinued">
      <formula>NOT(ISERROR(SEARCH("Discontinued",L693)))</formula>
    </cfRule>
    <cfRule type="containsText" dxfId="3311" priority="7723" operator="containsText" text="Closeout">
      <formula>NOT(ISERROR(SEARCH("Closeout",L693)))</formula>
    </cfRule>
    <cfRule type="containsText" dxfId="3310" priority="7724" operator="containsText" text="COMING SOON">
      <formula>NOT(ISERROR(SEARCH("COMING SOON",L693)))</formula>
    </cfRule>
    <cfRule type="containsText" dxfId="3309" priority="7725" operator="containsText" text="ACTIVE">
      <formula>NOT(ISERROR(SEARCH("ACTIVE",L693)))</formula>
    </cfRule>
  </conditionalFormatting>
  <conditionalFormatting sqref="L694">
    <cfRule type="containsText" dxfId="3308" priority="7634" operator="containsText" text="Discontinued">
      <formula>NOT(ISERROR(SEARCH("Discontinued",L694)))</formula>
    </cfRule>
    <cfRule type="containsText" dxfId="3307" priority="7635" operator="containsText" text="Coming Soon">
      <formula>NOT(ISERROR(SEARCH("Coming Soon",L694)))</formula>
    </cfRule>
    <cfRule type="containsText" dxfId="3306" priority="7636" operator="containsText" text="Closeout">
      <formula>NOT(ISERROR(SEARCH("Closeout",L694)))</formula>
    </cfRule>
    <cfRule type="containsText" dxfId="3305" priority="7637" operator="containsText" text="Active">
      <formula>NOT(ISERROR(SEARCH("Active",L694)))</formula>
    </cfRule>
    <cfRule type="containsText" dxfId="3304" priority="7638" operator="containsText" text="Discontinued">
      <formula>NOT(ISERROR(SEARCH("Discontinued",L694)))</formula>
    </cfRule>
    <cfRule type="containsText" dxfId="3303" priority="7639" operator="containsText" text="Closeout">
      <formula>NOT(ISERROR(SEARCH("Closeout",L694)))</formula>
    </cfRule>
    <cfRule type="containsText" dxfId="3302" priority="7640" operator="containsText" text="COMING SOON">
      <formula>NOT(ISERROR(SEARCH("COMING SOON",L694)))</formula>
    </cfRule>
    <cfRule type="containsText" dxfId="3301" priority="7641" operator="containsText" text="ACTIVE">
      <formula>NOT(ISERROR(SEARCH("ACTIVE",L694)))</formula>
    </cfRule>
    <cfRule type="containsText" dxfId="3300" priority="7642" operator="containsText" text="Discontinued">
      <formula>NOT(ISERROR(SEARCH("Discontinued",L694)))</formula>
    </cfRule>
    <cfRule type="containsText" dxfId="3299" priority="7643" operator="containsText" text="Closeout">
      <formula>NOT(ISERROR(SEARCH("Closeout",L694)))</formula>
    </cfRule>
    <cfRule type="containsText" dxfId="3298" priority="7644" operator="containsText" text="COMING SOON">
      <formula>NOT(ISERROR(SEARCH("COMING SOON",L694)))</formula>
    </cfRule>
    <cfRule type="containsText" dxfId="3297" priority="7645" operator="containsText" text="ACTIVE">
      <formula>NOT(ISERROR(SEARCH("ACTIVE",L694)))</formula>
    </cfRule>
    <cfRule type="containsText" dxfId="3296" priority="7646" operator="containsText" text="Discontinued">
      <formula>NOT(ISERROR(SEARCH("Discontinued",L694)))</formula>
    </cfRule>
    <cfRule type="containsText" dxfId="3295" priority="7647" operator="containsText" text="Closeout">
      <formula>NOT(ISERROR(SEARCH("Closeout",L694)))</formula>
    </cfRule>
    <cfRule type="containsText" dxfId="3294" priority="7648" operator="containsText" text="COMING SOON">
      <formula>NOT(ISERROR(SEARCH("COMING SOON",L694)))</formula>
    </cfRule>
    <cfRule type="containsText" dxfId="3293" priority="7649" operator="containsText" text="ACTIVE">
      <formula>NOT(ISERROR(SEARCH("ACTIVE",L694)))</formula>
    </cfRule>
    <cfRule type="containsText" dxfId="3292" priority="7650" operator="containsText" text="Discontinued">
      <formula>NOT(ISERROR(SEARCH("Discontinued",L694)))</formula>
    </cfRule>
    <cfRule type="containsText" dxfId="3291" priority="7651" operator="containsText" text="Closeout">
      <formula>NOT(ISERROR(SEARCH("Closeout",L694)))</formula>
    </cfRule>
    <cfRule type="containsText" dxfId="3290" priority="7652" operator="containsText" text="COMING SOON">
      <formula>NOT(ISERROR(SEARCH("COMING SOON",L694)))</formula>
    </cfRule>
    <cfRule type="containsText" dxfId="3289" priority="7653" operator="containsText" text="ACTIVE">
      <formula>NOT(ISERROR(SEARCH("ACTIVE",L694)))</formula>
    </cfRule>
    <cfRule type="containsText" dxfId="3288" priority="7654" operator="containsText" text="Discontinued">
      <formula>NOT(ISERROR(SEARCH("Discontinued",L694)))</formula>
    </cfRule>
    <cfRule type="containsText" dxfId="3287" priority="7655" operator="containsText" text="Closeout">
      <formula>NOT(ISERROR(SEARCH("Closeout",L694)))</formula>
    </cfRule>
    <cfRule type="containsText" dxfId="3286" priority="7656" operator="containsText" text="COMING SOON">
      <formula>NOT(ISERROR(SEARCH("COMING SOON",L694)))</formula>
    </cfRule>
    <cfRule type="containsText" dxfId="3285" priority="7657" operator="containsText" text="ACTIVE">
      <formula>NOT(ISERROR(SEARCH("ACTIVE",L694)))</formula>
    </cfRule>
    <cfRule type="containsText" dxfId="3284" priority="7658" operator="containsText" text="Discontinued">
      <formula>NOT(ISERROR(SEARCH("Discontinued",L694)))</formula>
    </cfRule>
    <cfRule type="containsText" dxfId="3283" priority="7659" operator="containsText" text="Closeout">
      <formula>NOT(ISERROR(SEARCH("Closeout",L694)))</formula>
    </cfRule>
    <cfRule type="containsText" dxfId="3282" priority="7660" operator="containsText" text="COMING SOON">
      <formula>NOT(ISERROR(SEARCH("COMING SOON",L694)))</formula>
    </cfRule>
    <cfRule type="containsText" dxfId="3281" priority="7661" operator="containsText" text="ACTIVE">
      <formula>NOT(ISERROR(SEARCH("ACTIVE",L694)))</formula>
    </cfRule>
    <cfRule type="containsText" dxfId="3280" priority="7662" operator="containsText" text="Discontinued">
      <formula>NOT(ISERROR(SEARCH("Discontinued",L694)))</formula>
    </cfRule>
    <cfRule type="containsText" dxfId="3279" priority="7663" operator="containsText" text="Closeout">
      <formula>NOT(ISERROR(SEARCH("Closeout",L694)))</formula>
    </cfRule>
    <cfRule type="containsText" dxfId="3278" priority="7664" operator="containsText" text="COMING SOON">
      <formula>NOT(ISERROR(SEARCH("COMING SOON",L694)))</formula>
    </cfRule>
    <cfRule type="containsText" dxfId="3277" priority="7665" operator="containsText" text="ACTIVE">
      <formula>NOT(ISERROR(SEARCH("ACTIVE",L694)))</formula>
    </cfRule>
    <cfRule type="containsText" dxfId="3276" priority="7666" operator="containsText" text="Discontinued">
      <formula>NOT(ISERROR(SEARCH("Discontinued",L694)))</formula>
    </cfRule>
    <cfRule type="containsText" dxfId="3275" priority="7667" operator="containsText" text="Closeout">
      <formula>NOT(ISERROR(SEARCH("Closeout",L694)))</formula>
    </cfRule>
    <cfRule type="containsText" dxfId="3274" priority="7668" operator="containsText" text="COMING SOON">
      <formula>NOT(ISERROR(SEARCH("COMING SOON",L694)))</formula>
    </cfRule>
    <cfRule type="containsText" dxfId="3273" priority="7669" operator="containsText" text="ACTIVE">
      <formula>NOT(ISERROR(SEARCH("ACTIVE",L694)))</formula>
    </cfRule>
    <cfRule type="containsText" dxfId="3272" priority="7670" operator="containsText" text="Discontinued">
      <formula>NOT(ISERROR(SEARCH("Discontinued",L694)))</formula>
    </cfRule>
    <cfRule type="containsText" dxfId="3271" priority="7671" operator="containsText" text="Closeout">
      <formula>NOT(ISERROR(SEARCH("Closeout",L694)))</formula>
    </cfRule>
    <cfRule type="containsText" dxfId="3270" priority="7672" operator="containsText" text="COMING SOON">
      <formula>NOT(ISERROR(SEARCH("COMING SOON",L694)))</formula>
    </cfRule>
    <cfRule type="containsText" dxfId="3269" priority="7673" operator="containsText" text="ACTIVE">
      <formula>NOT(ISERROR(SEARCH("ACTIVE",L694)))</formula>
    </cfRule>
    <cfRule type="containsText" dxfId="3268" priority="7674" operator="containsText" text="Discontinued">
      <formula>NOT(ISERROR(SEARCH("Discontinued",L694)))</formula>
    </cfRule>
    <cfRule type="containsText" dxfId="3267" priority="7675" operator="containsText" text="Closeout">
      <formula>NOT(ISERROR(SEARCH("Closeout",L694)))</formula>
    </cfRule>
    <cfRule type="containsText" dxfId="3266" priority="7676" operator="containsText" text="COMING SOON">
      <formula>NOT(ISERROR(SEARCH("COMING SOON",L694)))</formula>
    </cfRule>
    <cfRule type="containsText" dxfId="3265" priority="7677" operator="containsText" text="ACTIVE">
      <formula>NOT(ISERROR(SEARCH("ACTIVE",L694)))</formula>
    </cfRule>
    <cfRule type="containsText" dxfId="3264" priority="7678" operator="containsText" text="Discontinued">
      <formula>NOT(ISERROR(SEARCH("Discontinued",L694)))</formula>
    </cfRule>
    <cfRule type="containsText" dxfId="3263" priority="7679" operator="containsText" text="Closeout">
      <formula>NOT(ISERROR(SEARCH("Closeout",L694)))</formula>
    </cfRule>
    <cfRule type="containsText" dxfId="3262" priority="7680" operator="containsText" text="COMING SOON">
      <formula>NOT(ISERROR(SEARCH("COMING SOON",L694)))</formula>
    </cfRule>
    <cfRule type="containsText" dxfId="3261" priority="7681" operator="containsText" text="ACTIVE">
      <formula>NOT(ISERROR(SEARCH("ACTIVE",L694)))</formula>
    </cfRule>
    <cfRule type="containsText" dxfId="3260" priority="7682" operator="containsText" text="Discontinued">
      <formula>NOT(ISERROR(SEARCH("Discontinued",L694)))</formula>
    </cfRule>
    <cfRule type="containsText" dxfId="3259" priority="7683" operator="containsText" text="Closeout">
      <formula>NOT(ISERROR(SEARCH("Closeout",L694)))</formula>
    </cfRule>
    <cfRule type="containsBlanks" dxfId="3258" priority="7684">
      <formula>LEN(TRIM(L694))=0</formula>
    </cfRule>
    <cfRule type="containsText" dxfId="3257" priority="7685" operator="containsText" text="COMING SOON">
      <formula>NOT(ISERROR(SEARCH("COMING SOON",L694)))</formula>
    </cfRule>
    <cfRule type="containsText" dxfId="3256" priority="7686" operator="containsText" text="ACTIVE">
      <formula>NOT(ISERROR(SEARCH("ACTIVE",L694)))</formula>
    </cfRule>
    <cfRule type="cellIs" dxfId="3255" priority="7687" operator="equal">
      <formula>"Closeout"</formula>
    </cfRule>
    <cfRule type="cellIs" dxfId="3254" priority="7688" operator="equal">
      <formula>"Discontinued"</formula>
    </cfRule>
    <cfRule type="containsText" dxfId="3253" priority="7689" operator="containsText" text="Discontinued">
      <formula>NOT(ISERROR(SEARCH("Discontinued",L694)))</formula>
    </cfRule>
    <cfRule type="containsText" dxfId="3252" priority="7690" operator="containsText" text="Coming Soon">
      <formula>NOT(ISERROR(SEARCH("Coming Soon",L694)))</formula>
    </cfRule>
    <cfRule type="containsText" dxfId="3251" priority="7691" operator="containsText" text="Closeout">
      <formula>NOT(ISERROR(SEARCH("Closeout",L694)))</formula>
    </cfRule>
    <cfRule type="containsText" dxfId="3250" priority="7692" operator="containsText" text="Active">
      <formula>NOT(ISERROR(SEARCH("Active",L694)))</formula>
    </cfRule>
    <cfRule type="containsText" dxfId="3249" priority="7693" operator="containsText" text="Discontinued">
      <formula>NOT(ISERROR(SEARCH("Discontinued",L694)))</formula>
    </cfRule>
    <cfRule type="containsText" dxfId="3248" priority="7694" operator="containsText" text="Closeout">
      <formula>NOT(ISERROR(SEARCH("Closeout",L694)))</formula>
    </cfRule>
    <cfRule type="containsText" dxfId="3247" priority="7695" operator="containsText" text="COMING SOON">
      <formula>NOT(ISERROR(SEARCH("COMING SOON",L694)))</formula>
    </cfRule>
    <cfRule type="containsText" dxfId="3246" priority="7696" operator="containsText" text="ACTIVE">
      <formula>NOT(ISERROR(SEARCH("ACTIVE",L694)))</formula>
    </cfRule>
    <cfRule type="containsText" dxfId="3245" priority="7697" operator="containsText" text="Discontinued">
      <formula>NOT(ISERROR(SEARCH("Discontinued",L694)))</formula>
    </cfRule>
    <cfRule type="containsText" dxfId="3244" priority="7698" operator="containsText" text="Closeout">
      <formula>NOT(ISERROR(SEARCH("Closeout",L694)))</formula>
    </cfRule>
    <cfRule type="containsText" dxfId="3243" priority="7699" operator="containsText" text="COMING SOON">
      <formula>NOT(ISERROR(SEARCH("COMING SOON",L694)))</formula>
    </cfRule>
    <cfRule type="containsText" dxfId="3242" priority="7700" operator="containsText" text="ACTIVE">
      <formula>NOT(ISERROR(SEARCH("ACTIVE",L694)))</formula>
    </cfRule>
    <cfRule type="containsText" dxfId="3241" priority="7701" operator="containsText" text="Discontinued">
      <formula>NOT(ISERROR(SEARCH("Discontinued",L694)))</formula>
    </cfRule>
    <cfRule type="containsText" dxfId="3240" priority="7702" operator="containsText" text="Closeout">
      <formula>NOT(ISERROR(SEARCH("Closeout",L694)))</formula>
    </cfRule>
    <cfRule type="containsText" dxfId="3239" priority="7703" operator="containsText" text="COMING SOON">
      <formula>NOT(ISERROR(SEARCH("COMING SOON",L694)))</formula>
    </cfRule>
    <cfRule type="containsText" dxfId="3238" priority="7704" operator="containsText" text="ACTIVE">
      <formula>NOT(ISERROR(SEARCH("ACTIVE",L694)))</formula>
    </cfRule>
    <cfRule type="containsBlanks" dxfId="3237" priority="7705">
      <formula>LEN(TRIM(L694))=0</formula>
    </cfRule>
    <cfRule type="containsText" dxfId="3236" priority="7706" operator="containsText" text="Discontinued">
      <formula>NOT(ISERROR(SEARCH("Discontinued",L694)))</formula>
    </cfRule>
    <cfRule type="containsText" dxfId="3235" priority="7707" operator="containsText" text="Closeout">
      <formula>NOT(ISERROR(SEARCH("Closeout",L694)))</formula>
    </cfRule>
    <cfRule type="containsText" dxfId="3234" priority="7708" operator="containsText" text="COMING SOON">
      <formula>NOT(ISERROR(SEARCH("COMING SOON",L694)))</formula>
    </cfRule>
    <cfRule type="containsText" dxfId="3233" priority="7709" operator="containsText" text="ACTIVE">
      <formula>NOT(ISERROR(SEARCH("ACTIVE",L694)))</formula>
    </cfRule>
    <cfRule type="containsText" dxfId="3232" priority="7710" operator="containsText" text="Discontinued">
      <formula>NOT(ISERROR(SEARCH("Discontinued",L694)))</formula>
    </cfRule>
    <cfRule type="containsText" dxfId="3231" priority="7711" operator="containsText" text="Closeout">
      <formula>NOT(ISERROR(SEARCH("Closeout",L694)))</formula>
    </cfRule>
    <cfRule type="containsText" dxfId="3230" priority="7712" operator="containsText" text="COMING SOON">
      <formula>NOT(ISERROR(SEARCH("COMING SOON",L694)))</formula>
    </cfRule>
    <cfRule type="containsText" dxfId="3229" priority="7713" operator="containsText" text="ACTIVE">
      <formula>NOT(ISERROR(SEARCH("ACTIVE",L694)))</formula>
    </cfRule>
    <cfRule type="containsText" dxfId="3228" priority="7714" operator="containsText" text="Discontinued">
      <formula>NOT(ISERROR(SEARCH("Discontinued",L694)))</formula>
    </cfRule>
    <cfRule type="containsText" dxfId="3227" priority="7715" operator="containsText" text="Closeout">
      <formula>NOT(ISERROR(SEARCH("Closeout",L694)))</formula>
    </cfRule>
    <cfRule type="containsText" dxfId="3226" priority="7716" operator="containsText" text="COMING SOON">
      <formula>NOT(ISERROR(SEARCH("COMING SOON",L694)))</formula>
    </cfRule>
    <cfRule type="containsText" dxfId="3225" priority="7717" operator="containsText" text="ACTIVE">
      <formula>NOT(ISERROR(SEARCH("ACTIVE",L694)))</formula>
    </cfRule>
    <cfRule type="containsText" dxfId="3224" priority="7718" operator="containsText" text="Discontinued">
      <formula>NOT(ISERROR(SEARCH("Discontinued",L694)))</formula>
    </cfRule>
    <cfRule type="containsText" dxfId="3223" priority="7719" operator="containsText" text="Closeout">
      <formula>NOT(ISERROR(SEARCH("Closeout",L694)))</formula>
    </cfRule>
    <cfRule type="containsText" dxfId="3222" priority="7720" operator="containsText" text="COMING SOON">
      <formula>NOT(ISERROR(SEARCH("COMING SOON",L694)))</formula>
    </cfRule>
    <cfRule type="containsText" dxfId="3221" priority="7721" operator="containsText" text="ACTIVE">
      <formula>NOT(ISERROR(SEARCH("ACTIVE",L694)))</formula>
    </cfRule>
    <cfRule type="containsBlanks" dxfId="3220" priority="7726">
      <formula>LEN(TRIM(L694))=0</formula>
    </cfRule>
  </conditionalFormatting>
  <conditionalFormatting sqref="L694:L695">
    <cfRule type="containsText" dxfId="3219" priority="7606" operator="containsText" text="Discontinued">
      <formula>NOT(ISERROR(SEARCH("Discontinued",L694)))</formula>
    </cfRule>
    <cfRule type="containsText" dxfId="3218" priority="7607" operator="containsText" text="Closeout">
      <formula>NOT(ISERROR(SEARCH("Closeout",L694)))</formula>
    </cfRule>
    <cfRule type="containsText" dxfId="3217" priority="7608" operator="containsText" text="COMING SOON">
      <formula>NOT(ISERROR(SEARCH("COMING SOON",L694)))</formula>
    </cfRule>
    <cfRule type="containsText" dxfId="3216" priority="7609" operator="containsText" text="ACTIVE">
      <formula>NOT(ISERROR(SEARCH("ACTIVE",L694)))</formula>
    </cfRule>
  </conditionalFormatting>
  <conditionalFormatting sqref="L695">
    <cfRule type="containsText" dxfId="3215" priority="7518" operator="containsText" text="Discontinued">
      <formula>NOT(ISERROR(SEARCH("Discontinued",L695)))</formula>
    </cfRule>
    <cfRule type="containsText" dxfId="3214" priority="7519" operator="containsText" text="Coming Soon">
      <formula>NOT(ISERROR(SEARCH("Coming Soon",L695)))</formula>
    </cfRule>
    <cfRule type="containsText" dxfId="3213" priority="7520" operator="containsText" text="Closeout">
      <formula>NOT(ISERROR(SEARCH("Closeout",L695)))</formula>
    </cfRule>
    <cfRule type="containsText" dxfId="3212" priority="7521" operator="containsText" text="Active">
      <formula>NOT(ISERROR(SEARCH("Active",L695)))</formula>
    </cfRule>
    <cfRule type="containsText" dxfId="3211" priority="7522" operator="containsText" text="Discontinued">
      <formula>NOT(ISERROR(SEARCH("Discontinued",L695)))</formula>
    </cfRule>
    <cfRule type="containsText" dxfId="3210" priority="7523" operator="containsText" text="Closeout">
      <formula>NOT(ISERROR(SEARCH("Closeout",L695)))</formula>
    </cfRule>
    <cfRule type="containsText" dxfId="3209" priority="7524" operator="containsText" text="COMING SOON">
      <formula>NOT(ISERROR(SEARCH("COMING SOON",L695)))</formula>
    </cfRule>
    <cfRule type="containsText" dxfId="3208" priority="7525" operator="containsText" text="ACTIVE">
      <formula>NOT(ISERROR(SEARCH("ACTIVE",L695)))</formula>
    </cfRule>
    <cfRule type="containsText" dxfId="3207" priority="7526" operator="containsText" text="Discontinued">
      <formula>NOT(ISERROR(SEARCH("Discontinued",L695)))</formula>
    </cfRule>
    <cfRule type="containsText" dxfId="3206" priority="7527" operator="containsText" text="Closeout">
      <formula>NOT(ISERROR(SEARCH("Closeout",L695)))</formula>
    </cfRule>
    <cfRule type="containsText" dxfId="3205" priority="7528" operator="containsText" text="COMING SOON">
      <formula>NOT(ISERROR(SEARCH("COMING SOON",L695)))</formula>
    </cfRule>
    <cfRule type="containsText" dxfId="3204" priority="7529" operator="containsText" text="ACTIVE">
      <formula>NOT(ISERROR(SEARCH("ACTIVE",L695)))</formula>
    </cfRule>
    <cfRule type="containsText" dxfId="3203" priority="7530" operator="containsText" text="Discontinued">
      <formula>NOT(ISERROR(SEARCH("Discontinued",L695)))</formula>
    </cfRule>
    <cfRule type="containsText" dxfId="3202" priority="7531" operator="containsText" text="Closeout">
      <formula>NOT(ISERROR(SEARCH("Closeout",L695)))</formula>
    </cfRule>
    <cfRule type="containsText" dxfId="3201" priority="7532" operator="containsText" text="COMING SOON">
      <formula>NOT(ISERROR(SEARCH("COMING SOON",L695)))</formula>
    </cfRule>
    <cfRule type="containsText" dxfId="3200" priority="7533" operator="containsText" text="ACTIVE">
      <formula>NOT(ISERROR(SEARCH("ACTIVE",L695)))</formula>
    </cfRule>
    <cfRule type="containsText" dxfId="3199" priority="7534" operator="containsText" text="Discontinued">
      <formula>NOT(ISERROR(SEARCH("Discontinued",L695)))</formula>
    </cfRule>
    <cfRule type="containsText" dxfId="3198" priority="7535" operator="containsText" text="Closeout">
      <formula>NOT(ISERROR(SEARCH("Closeout",L695)))</formula>
    </cfRule>
    <cfRule type="containsText" dxfId="3197" priority="7536" operator="containsText" text="COMING SOON">
      <formula>NOT(ISERROR(SEARCH("COMING SOON",L695)))</formula>
    </cfRule>
    <cfRule type="containsText" dxfId="3196" priority="7537" operator="containsText" text="ACTIVE">
      <formula>NOT(ISERROR(SEARCH("ACTIVE",L695)))</formula>
    </cfRule>
    <cfRule type="containsText" dxfId="3195" priority="7538" operator="containsText" text="Discontinued">
      <formula>NOT(ISERROR(SEARCH("Discontinued",L695)))</formula>
    </cfRule>
    <cfRule type="containsText" dxfId="3194" priority="7539" operator="containsText" text="Closeout">
      <formula>NOT(ISERROR(SEARCH("Closeout",L695)))</formula>
    </cfRule>
    <cfRule type="containsText" dxfId="3193" priority="7540" operator="containsText" text="COMING SOON">
      <formula>NOT(ISERROR(SEARCH("COMING SOON",L695)))</formula>
    </cfRule>
    <cfRule type="containsText" dxfId="3192" priority="7541" operator="containsText" text="ACTIVE">
      <formula>NOT(ISERROR(SEARCH("ACTIVE",L695)))</formula>
    </cfRule>
    <cfRule type="containsText" dxfId="3191" priority="7542" operator="containsText" text="Discontinued">
      <formula>NOT(ISERROR(SEARCH("Discontinued",L695)))</formula>
    </cfRule>
    <cfRule type="containsText" dxfId="3190" priority="7543" operator="containsText" text="Closeout">
      <formula>NOT(ISERROR(SEARCH("Closeout",L695)))</formula>
    </cfRule>
    <cfRule type="containsText" dxfId="3189" priority="7544" operator="containsText" text="COMING SOON">
      <formula>NOT(ISERROR(SEARCH("COMING SOON",L695)))</formula>
    </cfRule>
    <cfRule type="containsText" dxfId="3188" priority="7545" operator="containsText" text="ACTIVE">
      <formula>NOT(ISERROR(SEARCH("ACTIVE",L695)))</formula>
    </cfRule>
    <cfRule type="containsText" dxfId="3187" priority="7546" operator="containsText" text="Discontinued">
      <formula>NOT(ISERROR(SEARCH("Discontinued",L695)))</formula>
    </cfRule>
    <cfRule type="containsText" dxfId="3186" priority="7547" operator="containsText" text="Closeout">
      <formula>NOT(ISERROR(SEARCH("Closeout",L695)))</formula>
    </cfRule>
    <cfRule type="containsText" dxfId="3185" priority="7548" operator="containsText" text="COMING SOON">
      <formula>NOT(ISERROR(SEARCH("COMING SOON",L695)))</formula>
    </cfRule>
    <cfRule type="containsText" dxfId="3184" priority="7549" operator="containsText" text="ACTIVE">
      <formula>NOT(ISERROR(SEARCH("ACTIVE",L695)))</formula>
    </cfRule>
    <cfRule type="containsText" dxfId="3183" priority="7550" operator="containsText" text="Discontinued">
      <formula>NOT(ISERROR(SEARCH("Discontinued",L695)))</formula>
    </cfRule>
    <cfRule type="containsText" dxfId="3182" priority="7551" operator="containsText" text="Closeout">
      <formula>NOT(ISERROR(SEARCH("Closeout",L695)))</formula>
    </cfRule>
    <cfRule type="containsText" dxfId="3181" priority="7552" operator="containsText" text="COMING SOON">
      <formula>NOT(ISERROR(SEARCH("COMING SOON",L695)))</formula>
    </cfRule>
    <cfRule type="containsText" dxfId="3180" priority="7553" operator="containsText" text="ACTIVE">
      <formula>NOT(ISERROR(SEARCH("ACTIVE",L695)))</formula>
    </cfRule>
    <cfRule type="containsText" dxfId="3179" priority="7554" operator="containsText" text="Discontinued">
      <formula>NOT(ISERROR(SEARCH("Discontinued",L695)))</formula>
    </cfRule>
    <cfRule type="containsText" dxfId="3178" priority="7555" operator="containsText" text="Closeout">
      <formula>NOT(ISERROR(SEARCH("Closeout",L695)))</formula>
    </cfRule>
    <cfRule type="containsText" dxfId="3177" priority="7556" operator="containsText" text="COMING SOON">
      <formula>NOT(ISERROR(SEARCH("COMING SOON",L695)))</formula>
    </cfRule>
    <cfRule type="containsText" dxfId="3176" priority="7557" operator="containsText" text="ACTIVE">
      <formula>NOT(ISERROR(SEARCH("ACTIVE",L695)))</formula>
    </cfRule>
    <cfRule type="containsText" dxfId="3175" priority="7558" operator="containsText" text="Discontinued">
      <formula>NOT(ISERROR(SEARCH("Discontinued",L695)))</formula>
    </cfRule>
    <cfRule type="containsText" dxfId="3174" priority="7559" operator="containsText" text="Closeout">
      <formula>NOT(ISERROR(SEARCH("Closeout",L695)))</formula>
    </cfRule>
    <cfRule type="containsText" dxfId="3173" priority="7560" operator="containsText" text="COMING SOON">
      <formula>NOT(ISERROR(SEARCH("COMING SOON",L695)))</formula>
    </cfRule>
    <cfRule type="containsText" dxfId="3172" priority="7561" operator="containsText" text="ACTIVE">
      <formula>NOT(ISERROR(SEARCH("ACTIVE",L695)))</formula>
    </cfRule>
    <cfRule type="containsText" dxfId="3171" priority="7562" operator="containsText" text="Discontinued">
      <formula>NOT(ISERROR(SEARCH("Discontinued",L695)))</formula>
    </cfRule>
    <cfRule type="containsText" dxfId="3170" priority="7563" operator="containsText" text="Closeout">
      <formula>NOT(ISERROR(SEARCH("Closeout",L695)))</formula>
    </cfRule>
    <cfRule type="containsText" dxfId="3169" priority="7564" operator="containsText" text="COMING SOON">
      <formula>NOT(ISERROR(SEARCH("COMING SOON",L695)))</formula>
    </cfRule>
    <cfRule type="containsText" dxfId="3168" priority="7565" operator="containsText" text="ACTIVE">
      <formula>NOT(ISERROR(SEARCH("ACTIVE",L695)))</formula>
    </cfRule>
    <cfRule type="containsText" dxfId="3167" priority="7566" operator="containsText" text="Discontinued">
      <formula>NOT(ISERROR(SEARCH("Discontinued",L695)))</formula>
    </cfRule>
    <cfRule type="containsText" dxfId="3166" priority="7567" operator="containsText" text="Closeout">
      <formula>NOT(ISERROR(SEARCH("Closeout",L695)))</formula>
    </cfRule>
    <cfRule type="containsBlanks" dxfId="3165" priority="7568">
      <formula>LEN(TRIM(L695))=0</formula>
    </cfRule>
    <cfRule type="containsText" dxfId="3164" priority="7569" operator="containsText" text="COMING SOON">
      <formula>NOT(ISERROR(SEARCH("COMING SOON",L695)))</formula>
    </cfRule>
    <cfRule type="containsText" dxfId="3163" priority="7570" operator="containsText" text="ACTIVE">
      <formula>NOT(ISERROR(SEARCH("ACTIVE",L695)))</formula>
    </cfRule>
    <cfRule type="cellIs" dxfId="3162" priority="7571" operator="equal">
      <formula>"Closeout"</formula>
    </cfRule>
    <cfRule type="cellIs" dxfId="3161" priority="7572" operator="equal">
      <formula>"Discontinued"</formula>
    </cfRule>
    <cfRule type="containsText" dxfId="3160" priority="7573" operator="containsText" text="Discontinued">
      <formula>NOT(ISERROR(SEARCH("Discontinued",L695)))</formula>
    </cfRule>
    <cfRule type="containsText" dxfId="3159" priority="7574" operator="containsText" text="Coming Soon">
      <formula>NOT(ISERROR(SEARCH("Coming Soon",L695)))</formula>
    </cfRule>
    <cfRule type="containsText" dxfId="3158" priority="7575" operator="containsText" text="Closeout">
      <formula>NOT(ISERROR(SEARCH("Closeout",L695)))</formula>
    </cfRule>
    <cfRule type="containsText" dxfId="3157" priority="7576" operator="containsText" text="Active">
      <formula>NOT(ISERROR(SEARCH("Active",L695)))</formula>
    </cfRule>
    <cfRule type="containsText" dxfId="3156" priority="7577" operator="containsText" text="Discontinued">
      <formula>NOT(ISERROR(SEARCH("Discontinued",L695)))</formula>
    </cfRule>
    <cfRule type="containsText" dxfId="3155" priority="7578" operator="containsText" text="Closeout">
      <formula>NOT(ISERROR(SEARCH("Closeout",L695)))</formula>
    </cfRule>
    <cfRule type="containsText" dxfId="3154" priority="7579" operator="containsText" text="COMING SOON">
      <formula>NOT(ISERROR(SEARCH("COMING SOON",L695)))</formula>
    </cfRule>
    <cfRule type="containsText" dxfId="3153" priority="7580" operator="containsText" text="ACTIVE">
      <formula>NOT(ISERROR(SEARCH("ACTIVE",L695)))</formula>
    </cfRule>
    <cfRule type="containsText" dxfId="3152" priority="7581" operator="containsText" text="Discontinued">
      <formula>NOT(ISERROR(SEARCH("Discontinued",L695)))</formula>
    </cfRule>
    <cfRule type="containsText" dxfId="3151" priority="7582" operator="containsText" text="Closeout">
      <formula>NOT(ISERROR(SEARCH("Closeout",L695)))</formula>
    </cfRule>
    <cfRule type="containsText" dxfId="3150" priority="7583" operator="containsText" text="COMING SOON">
      <formula>NOT(ISERROR(SEARCH("COMING SOON",L695)))</formula>
    </cfRule>
    <cfRule type="containsText" dxfId="3149" priority="7584" operator="containsText" text="ACTIVE">
      <formula>NOT(ISERROR(SEARCH("ACTIVE",L695)))</formula>
    </cfRule>
    <cfRule type="containsText" dxfId="3148" priority="7585" operator="containsText" text="Discontinued">
      <formula>NOT(ISERROR(SEARCH("Discontinued",L695)))</formula>
    </cfRule>
    <cfRule type="containsText" dxfId="3147" priority="7586" operator="containsText" text="Closeout">
      <formula>NOT(ISERROR(SEARCH("Closeout",L695)))</formula>
    </cfRule>
    <cfRule type="containsText" dxfId="3146" priority="7587" operator="containsText" text="COMING SOON">
      <formula>NOT(ISERROR(SEARCH("COMING SOON",L695)))</formula>
    </cfRule>
    <cfRule type="containsText" dxfId="3145" priority="7588" operator="containsText" text="ACTIVE">
      <formula>NOT(ISERROR(SEARCH("ACTIVE",L695)))</formula>
    </cfRule>
    <cfRule type="containsBlanks" dxfId="3144" priority="7589">
      <formula>LEN(TRIM(L695))=0</formula>
    </cfRule>
    <cfRule type="containsText" dxfId="3143" priority="7590" operator="containsText" text="Discontinued">
      <formula>NOT(ISERROR(SEARCH("Discontinued",L695)))</formula>
    </cfRule>
    <cfRule type="containsText" dxfId="3142" priority="7591" operator="containsText" text="Closeout">
      <formula>NOT(ISERROR(SEARCH("Closeout",L695)))</formula>
    </cfRule>
    <cfRule type="containsText" dxfId="3141" priority="7592" operator="containsText" text="COMING SOON">
      <formula>NOT(ISERROR(SEARCH("COMING SOON",L695)))</formula>
    </cfRule>
    <cfRule type="containsText" dxfId="3140" priority="7593" operator="containsText" text="ACTIVE">
      <formula>NOT(ISERROR(SEARCH("ACTIVE",L695)))</formula>
    </cfRule>
    <cfRule type="containsText" dxfId="3139" priority="7594" operator="containsText" text="Discontinued">
      <formula>NOT(ISERROR(SEARCH("Discontinued",L695)))</formula>
    </cfRule>
    <cfRule type="containsText" dxfId="3138" priority="7595" operator="containsText" text="Closeout">
      <formula>NOT(ISERROR(SEARCH("Closeout",L695)))</formula>
    </cfRule>
    <cfRule type="containsText" dxfId="3137" priority="7596" operator="containsText" text="COMING SOON">
      <formula>NOT(ISERROR(SEARCH("COMING SOON",L695)))</formula>
    </cfRule>
    <cfRule type="containsText" dxfId="3136" priority="7597" operator="containsText" text="ACTIVE">
      <formula>NOT(ISERROR(SEARCH("ACTIVE",L695)))</formula>
    </cfRule>
    <cfRule type="containsText" dxfId="3135" priority="7598" operator="containsText" text="Discontinued">
      <formula>NOT(ISERROR(SEARCH("Discontinued",L695)))</formula>
    </cfRule>
    <cfRule type="containsText" dxfId="3134" priority="7599" operator="containsText" text="Closeout">
      <formula>NOT(ISERROR(SEARCH("Closeout",L695)))</formula>
    </cfRule>
    <cfRule type="containsText" dxfId="3133" priority="7600" operator="containsText" text="COMING SOON">
      <formula>NOT(ISERROR(SEARCH("COMING SOON",L695)))</formula>
    </cfRule>
    <cfRule type="containsText" dxfId="3132" priority="7601" operator="containsText" text="ACTIVE">
      <formula>NOT(ISERROR(SEARCH("ACTIVE",L695)))</formula>
    </cfRule>
    <cfRule type="containsText" dxfId="3131" priority="7602" operator="containsText" text="Discontinued">
      <formula>NOT(ISERROR(SEARCH("Discontinued",L695)))</formula>
    </cfRule>
    <cfRule type="containsText" dxfId="3130" priority="7603" operator="containsText" text="Closeout">
      <formula>NOT(ISERROR(SEARCH("Closeout",L695)))</formula>
    </cfRule>
    <cfRule type="containsText" dxfId="3129" priority="7604" operator="containsText" text="COMING SOON">
      <formula>NOT(ISERROR(SEARCH("COMING SOON",L695)))</formula>
    </cfRule>
    <cfRule type="containsText" dxfId="3128" priority="7605" operator="containsText" text="ACTIVE">
      <formula>NOT(ISERROR(SEARCH("ACTIVE",L695)))</formula>
    </cfRule>
    <cfRule type="containsBlanks" dxfId="3127" priority="7610">
      <formula>LEN(TRIM(L695))=0</formula>
    </cfRule>
  </conditionalFormatting>
  <conditionalFormatting sqref="L695:L696">
    <cfRule type="containsText" dxfId="3126" priority="7469" operator="containsText" text="Discontinued">
      <formula>NOT(ISERROR(SEARCH("Discontinued",L695)))</formula>
    </cfRule>
    <cfRule type="containsText" dxfId="3125" priority="7470" operator="containsText" text="Closeout">
      <formula>NOT(ISERROR(SEARCH("Closeout",L695)))</formula>
    </cfRule>
    <cfRule type="containsText" dxfId="3124" priority="7471" operator="containsText" text="COMING SOON">
      <formula>NOT(ISERROR(SEARCH("COMING SOON",L695)))</formula>
    </cfRule>
    <cfRule type="containsText" dxfId="3123" priority="7472" operator="containsText" text="ACTIVE">
      <formula>NOT(ISERROR(SEARCH("ACTIVE",L695)))</formula>
    </cfRule>
  </conditionalFormatting>
  <conditionalFormatting sqref="L696">
    <cfRule type="containsText" dxfId="3122" priority="7381" operator="containsText" text="Discontinued">
      <formula>NOT(ISERROR(SEARCH("Discontinued",L696)))</formula>
    </cfRule>
    <cfRule type="containsText" dxfId="3121" priority="7382" operator="containsText" text="Coming Soon">
      <formula>NOT(ISERROR(SEARCH("Coming Soon",L696)))</formula>
    </cfRule>
    <cfRule type="containsText" dxfId="3120" priority="7383" operator="containsText" text="Closeout">
      <formula>NOT(ISERROR(SEARCH("Closeout",L696)))</formula>
    </cfRule>
    <cfRule type="containsText" dxfId="3119" priority="7384" operator="containsText" text="Active">
      <formula>NOT(ISERROR(SEARCH("Active",L696)))</formula>
    </cfRule>
    <cfRule type="containsText" dxfId="3118" priority="7385" operator="containsText" text="Discontinued">
      <formula>NOT(ISERROR(SEARCH("Discontinued",L696)))</formula>
    </cfRule>
    <cfRule type="containsText" dxfId="3117" priority="7386" operator="containsText" text="Closeout">
      <formula>NOT(ISERROR(SEARCH("Closeout",L696)))</formula>
    </cfRule>
    <cfRule type="containsText" dxfId="3116" priority="7387" operator="containsText" text="COMING SOON">
      <formula>NOT(ISERROR(SEARCH("COMING SOON",L696)))</formula>
    </cfRule>
    <cfRule type="containsText" dxfId="3115" priority="7388" operator="containsText" text="ACTIVE">
      <formula>NOT(ISERROR(SEARCH("ACTIVE",L696)))</formula>
    </cfRule>
    <cfRule type="containsText" dxfId="3114" priority="7389" operator="containsText" text="Discontinued">
      <formula>NOT(ISERROR(SEARCH("Discontinued",L696)))</formula>
    </cfRule>
    <cfRule type="containsText" dxfId="3113" priority="7390" operator="containsText" text="Closeout">
      <formula>NOT(ISERROR(SEARCH("Closeout",L696)))</formula>
    </cfRule>
    <cfRule type="containsText" dxfId="3112" priority="7391" operator="containsText" text="COMING SOON">
      <formula>NOT(ISERROR(SEARCH("COMING SOON",L696)))</formula>
    </cfRule>
    <cfRule type="containsText" dxfId="3111" priority="7392" operator="containsText" text="ACTIVE">
      <formula>NOT(ISERROR(SEARCH("ACTIVE",L696)))</formula>
    </cfRule>
    <cfRule type="containsText" dxfId="3110" priority="7393" operator="containsText" text="Discontinued">
      <formula>NOT(ISERROR(SEARCH("Discontinued",L696)))</formula>
    </cfRule>
    <cfRule type="containsText" dxfId="3109" priority="7394" operator="containsText" text="Closeout">
      <formula>NOT(ISERROR(SEARCH("Closeout",L696)))</formula>
    </cfRule>
    <cfRule type="containsText" dxfId="3108" priority="7395" operator="containsText" text="COMING SOON">
      <formula>NOT(ISERROR(SEARCH("COMING SOON",L696)))</formula>
    </cfRule>
    <cfRule type="containsText" dxfId="3107" priority="7396" operator="containsText" text="ACTIVE">
      <formula>NOT(ISERROR(SEARCH("ACTIVE",L696)))</formula>
    </cfRule>
    <cfRule type="containsText" dxfId="3106" priority="7397" operator="containsText" text="Discontinued">
      <formula>NOT(ISERROR(SEARCH("Discontinued",L696)))</formula>
    </cfRule>
    <cfRule type="containsText" dxfId="3105" priority="7398" operator="containsText" text="Closeout">
      <formula>NOT(ISERROR(SEARCH("Closeout",L696)))</formula>
    </cfRule>
    <cfRule type="containsText" dxfId="3104" priority="7399" operator="containsText" text="COMING SOON">
      <formula>NOT(ISERROR(SEARCH("COMING SOON",L696)))</formula>
    </cfRule>
    <cfRule type="containsText" dxfId="3103" priority="7400" operator="containsText" text="ACTIVE">
      <formula>NOT(ISERROR(SEARCH("ACTIVE",L696)))</formula>
    </cfRule>
    <cfRule type="containsText" dxfId="3102" priority="7401" operator="containsText" text="Discontinued">
      <formula>NOT(ISERROR(SEARCH("Discontinued",L696)))</formula>
    </cfRule>
    <cfRule type="containsText" dxfId="3101" priority="7402" operator="containsText" text="Closeout">
      <formula>NOT(ISERROR(SEARCH("Closeout",L696)))</formula>
    </cfRule>
    <cfRule type="containsText" dxfId="3100" priority="7403" operator="containsText" text="COMING SOON">
      <formula>NOT(ISERROR(SEARCH("COMING SOON",L696)))</formula>
    </cfRule>
    <cfRule type="containsText" dxfId="3099" priority="7404" operator="containsText" text="ACTIVE">
      <formula>NOT(ISERROR(SEARCH("ACTIVE",L696)))</formula>
    </cfRule>
    <cfRule type="containsText" dxfId="3098" priority="7405" operator="containsText" text="Discontinued">
      <formula>NOT(ISERROR(SEARCH("Discontinued",L696)))</formula>
    </cfRule>
    <cfRule type="containsText" dxfId="3097" priority="7406" operator="containsText" text="Closeout">
      <formula>NOT(ISERROR(SEARCH("Closeout",L696)))</formula>
    </cfRule>
    <cfRule type="containsText" dxfId="3096" priority="7407" operator="containsText" text="COMING SOON">
      <formula>NOT(ISERROR(SEARCH("COMING SOON",L696)))</formula>
    </cfRule>
    <cfRule type="containsText" dxfId="3095" priority="7408" operator="containsText" text="ACTIVE">
      <formula>NOT(ISERROR(SEARCH("ACTIVE",L696)))</formula>
    </cfRule>
    <cfRule type="containsText" dxfId="3094" priority="7409" operator="containsText" text="Discontinued">
      <formula>NOT(ISERROR(SEARCH("Discontinued",L696)))</formula>
    </cfRule>
    <cfRule type="containsText" dxfId="3093" priority="7410" operator="containsText" text="Closeout">
      <formula>NOT(ISERROR(SEARCH("Closeout",L696)))</formula>
    </cfRule>
    <cfRule type="containsText" dxfId="3092" priority="7411" operator="containsText" text="COMING SOON">
      <formula>NOT(ISERROR(SEARCH("COMING SOON",L696)))</formula>
    </cfRule>
    <cfRule type="containsText" dxfId="3091" priority="7412" operator="containsText" text="ACTIVE">
      <formula>NOT(ISERROR(SEARCH("ACTIVE",L696)))</formula>
    </cfRule>
    <cfRule type="containsText" dxfId="3090" priority="7413" operator="containsText" text="Discontinued">
      <formula>NOT(ISERROR(SEARCH("Discontinued",L696)))</formula>
    </cfRule>
    <cfRule type="containsText" dxfId="3089" priority="7414" operator="containsText" text="Closeout">
      <formula>NOT(ISERROR(SEARCH("Closeout",L696)))</formula>
    </cfRule>
    <cfRule type="containsText" dxfId="3088" priority="7415" operator="containsText" text="COMING SOON">
      <formula>NOT(ISERROR(SEARCH("COMING SOON",L696)))</formula>
    </cfRule>
    <cfRule type="containsText" dxfId="3087" priority="7416" operator="containsText" text="ACTIVE">
      <formula>NOT(ISERROR(SEARCH("ACTIVE",L696)))</formula>
    </cfRule>
    <cfRule type="containsText" dxfId="3086" priority="7417" operator="containsText" text="Discontinued">
      <formula>NOT(ISERROR(SEARCH("Discontinued",L696)))</formula>
    </cfRule>
    <cfRule type="containsText" dxfId="3085" priority="7418" operator="containsText" text="Closeout">
      <formula>NOT(ISERROR(SEARCH("Closeout",L696)))</formula>
    </cfRule>
    <cfRule type="containsText" dxfId="3084" priority="7419" operator="containsText" text="COMING SOON">
      <formula>NOT(ISERROR(SEARCH("COMING SOON",L696)))</formula>
    </cfRule>
    <cfRule type="containsText" dxfId="3083" priority="7420" operator="containsText" text="ACTIVE">
      <formula>NOT(ISERROR(SEARCH("ACTIVE",L696)))</formula>
    </cfRule>
    <cfRule type="containsText" dxfId="3082" priority="7421" operator="containsText" text="Discontinued">
      <formula>NOT(ISERROR(SEARCH("Discontinued",L696)))</formula>
    </cfRule>
    <cfRule type="containsText" dxfId="3081" priority="7422" operator="containsText" text="Closeout">
      <formula>NOT(ISERROR(SEARCH("Closeout",L696)))</formula>
    </cfRule>
    <cfRule type="containsText" dxfId="3080" priority="7423" operator="containsText" text="COMING SOON">
      <formula>NOT(ISERROR(SEARCH("COMING SOON",L696)))</formula>
    </cfRule>
    <cfRule type="containsText" dxfId="3079" priority="7424" operator="containsText" text="ACTIVE">
      <formula>NOT(ISERROR(SEARCH("ACTIVE",L696)))</formula>
    </cfRule>
    <cfRule type="containsText" dxfId="3078" priority="7425" operator="containsText" text="Discontinued">
      <formula>NOT(ISERROR(SEARCH("Discontinued",L696)))</formula>
    </cfRule>
    <cfRule type="containsText" dxfId="3077" priority="7426" operator="containsText" text="Closeout">
      <formula>NOT(ISERROR(SEARCH("Closeout",L696)))</formula>
    </cfRule>
    <cfRule type="containsText" dxfId="3076" priority="7427" operator="containsText" text="COMING SOON">
      <formula>NOT(ISERROR(SEARCH("COMING SOON",L696)))</formula>
    </cfRule>
    <cfRule type="containsText" dxfId="3075" priority="7428" operator="containsText" text="ACTIVE">
      <formula>NOT(ISERROR(SEARCH("ACTIVE",L696)))</formula>
    </cfRule>
    <cfRule type="containsText" dxfId="3074" priority="7429" operator="containsText" text="Discontinued">
      <formula>NOT(ISERROR(SEARCH("Discontinued",L696)))</formula>
    </cfRule>
    <cfRule type="containsText" dxfId="3073" priority="7430" operator="containsText" text="Closeout">
      <formula>NOT(ISERROR(SEARCH("Closeout",L696)))</formula>
    </cfRule>
    <cfRule type="containsBlanks" dxfId="3072" priority="7431">
      <formula>LEN(TRIM(L696))=0</formula>
    </cfRule>
    <cfRule type="containsText" dxfId="3071" priority="7432" operator="containsText" text="COMING SOON">
      <formula>NOT(ISERROR(SEARCH("COMING SOON",L696)))</formula>
    </cfRule>
    <cfRule type="containsText" dxfId="3070" priority="7433" operator="containsText" text="ACTIVE">
      <formula>NOT(ISERROR(SEARCH("ACTIVE",L696)))</formula>
    </cfRule>
    <cfRule type="cellIs" dxfId="3069" priority="7434" operator="equal">
      <formula>"Closeout"</formula>
    </cfRule>
    <cfRule type="cellIs" dxfId="3068" priority="7435" operator="equal">
      <formula>"Discontinued"</formula>
    </cfRule>
    <cfRule type="containsText" dxfId="3067" priority="7436" operator="containsText" text="Discontinued">
      <formula>NOT(ISERROR(SEARCH("Discontinued",L696)))</formula>
    </cfRule>
    <cfRule type="containsText" dxfId="3066" priority="7437" operator="containsText" text="Coming Soon">
      <formula>NOT(ISERROR(SEARCH("Coming Soon",L696)))</formula>
    </cfRule>
    <cfRule type="containsText" dxfId="3065" priority="7438" operator="containsText" text="Closeout">
      <formula>NOT(ISERROR(SEARCH("Closeout",L696)))</formula>
    </cfRule>
    <cfRule type="containsText" dxfId="3064" priority="7439" operator="containsText" text="Active">
      <formula>NOT(ISERROR(SEARCH("Active",L696)))</formula>
    </cfRule>
    <cfRule type="containsText" dxfId="3063" priority="7440" operator="containsText" text="Discontinued">
      <formula>NOT(ISERROR(SEARCH("Discontinued",L696)))</formula>
    </cfRule>
    <cfRule type="containsText" dxfId="3062" priority="7441" operator="containsText" text="Closeout">
      <formula>NOT(ISERROR(SEARCH("Closeout",L696)))</formula>
    </cfRule>
    <cfRule type="containsText" dxfId="3061" priority="7442" operator="containsText" text="COMING SOON">
      <formula>NOT(ISERROR(SEARCH("COMING SOON",L696)))</formula>
    </cfRule>
    <cfRule type="containsText" dxfId="3060" priority="7443" operator="containsText" text="ACTIVE">
      <formula>NOT(ISERROR(SEARCH("ACTIVE",L696)))</formula>
    </cfRule>
    <cfRule type="containsText" dxfId="3059" priority="7444" operator="containsText" text="Discontinued">
      <formula>NOT(ISERROR(SEARCH("Discontinued",L696)))</formula>
    </cfRule>
    <cfRule type="containsText" dxfId="3058" priority="7445" operator="containsText" text="Closeout">
      <formula>NOT(ISERROR(SEARCH("Closeout",L696)))</formula>
    </cfRule>
    <cfRule type="containsText" dxfId="3057" priority="7446" operator="containsText" text="COMING SOON">
      <formula>NOT(ISERROR(SEARCH("COMING SOON",L696)))</formula>
    </cfRule>
    <cfRule type="containsText" dxfId="3056" priority="7447" operator="containsText" text="ACTIVE">
      <formula>NOT(ISERROR(SEARCH("ACTIVE",L696)))</formula>
    </cfRule>
    <cfRule type="containsText" dxfId="3055" priority="7448" operator="containsText" text="Discontinued">
      <formula>NOT(ISERROR(SEARCH("Discontinued",L696)))</formula>
    </cfRule>
    <cfRule type="containsText" dxfId="3054" priority="7449" operator="containsText" text="Closeout">
      <formula>NOT(ISERROR(SEARCH("Closeout",L696)))</formula>
    </cfRule>
    <cfRule type="containsText" dxfId="3053" priority="7450" operator="containsText" text="COMING SOON">
      <formula>NOT(ISERROR(SEARCH("COMING SOON",L696)))</formula>
    </cfRule>
    <cfRule type="containsText" dxfId="3052" priority="7451" operator="containsText" text="ACTIVE">
      <formula>NOT(ISERROR(SEARCH("ACTIVE",L696)))</formula>
    </cfRule>
    <cfRule type="containsBlanks" dxfId="3051" priority="7452">
      <formula>LEN(TRIM(L696))=0</formula>
    </cfRule>
    <cfRule type="containsText" dxfId="3050" priority="7453" operator="containsText" text="Discontinued">
      <formula>NOT(ISERROR(SEARCH("Discontinued",L696)))</formula>
    </cfRule>
    <cfRule type="containsText" dxfId="3049" priority="7454" operator="containsText" text="Closeout">
      <formula>NOT(ISERROR(SEARCH("Closeout",L696)))</formula>
    </cfRule>
    <cfRule type="containsText" dxfId="3048" priority="7455" operator="containsText" text="COMING SOON">
      <formula>NOT(ISERROR(SEARCH("COMING SOON",L696)))</formula>
    </cfRule>
    <cfRule type="containsText" dxfId="3047" priority="7456" operator="containsText" text="ACTIVE">
      <formula>NOT(ISERROR(SEARCH("ACTIVE",L696)))</formula>
    </cfRule>
    <cfRule type="containsText" dxfId="3046" priority="7457" operator="containsText" text="Discontinued">
      <formula>NOT(ISERROR(SEARCH("Discontinued",L696)))</formula>
    </cfRule>
    <cfRule type="containsText" dxfId="3045" priority="7458" operator="containsText" text="Closeout">
      <formula>NOT(ISERROR(SEARCH("Closeout",L696)))</formula>
    </cfRule>
    <cfRule type="containsText" dxfId="3044" priority="7459" operator="containsText" text="COMING SOON">
      <formula>NOT(ISERROR(SEARCH("COMING SOON",L696)))</formula>
    </cfRule>
    <cfRule type="containsText" dxfId="3043" priority="7460" operator="containsText" text="ACTIVE">
      <formula>NOT(ISERROR(SEARCH("ACTIVE",L696)))</formula>
    </cfRule>
    <cfRule type="containsText" dxfId="3042" priority="7461" operator="containsText" text="Discontinued">
      <formula>NOT(ISERROR(SEARCH("Discontinued",L696)))</formula>
    </cfRule>
    <cfRule type="containsText" dxfId="3041" priority="7462" operator="containsText" text="Closeout">
      <formula>NOT(ISERROR(SEARCH("Closeout",L696)))</formula>
    </cfRule>
    <cfRule type="containsText" dxfId="3040" priority="7463" operator="containsText" text="COMING SOON">
      <formula>NOT(ISERROR(SEARCH("COMING SOON",L696)))</formula>
    </cfRule>
    <cfRule type="containsText" dxfId="3039" priority="7464" operator="containsText" text="ACTIVE">
      <formula>NOT(ISERROR(SEARCH("ACTIVE",L696)))</formula>
    </cfRule>
    <cfRule type="containsText" dxfId="3038" priority="7465" operator="containsText" text="Discontinued">
      <formula>NOT(ISERROR(SEARCH("Discontinued",L696)))</formula>
    </cfRule>
    <cfRule type="containsText" dxfId="3037" priority="7466" operator="containsText" text="Closeout">
      <formula>NOT(ISERROR(SEARCH("Closeout",L696)))</formula>
    </cfRule>
    <cfRule type="containsText" dxfId="3036" priority="7467" operator="containsText" text="COMING SOON">
      <formula>NOT(ISERROR(SEARCH("COMING SOON",L696)))</formula>
    </cfRule>
    <cfRule type="containsText" dxfId="3035" priority="7468" operator="containsText" text="ACTIVE">
      <formula>NOT(ISERROR(SEARCH("ACTIVE",L696)))</formula>
    </cfRule>
    <cfRule type="containsBlanks" dxfId="3034" priority="7473">
      <formula>LEN(TRIM(L696))=0</formula>
    </cfRule>
  </conditionalFormatting>
  <conditionalFormatting sqref="L696:L697">
    <cfRule type="containsText" dxfId="3033" priority="7336" operator="containsText" text="Discontinued">
      <formula>NOT(ISERROR(SEARCH("Discontinued",L696)))</formula>
    </cfRule>
    <cfRule type="containsText" dxfId="3032" priority="7337" operator="containsText" text="Closeout">
      <formula>NOT(ISERROR(SEARCH("Closeout",L696)))</formula>
    </cfRule>
    <cfRule type="containsText" dxfId="3031" priority="7338" operator="containsText" text="COMING SOON">
      <formula>NOT(ISERROR(SEARCH("COMING SOON",L696)))</formula>
    </cfRule>
    <cfRule type="containsText" dxfId="3030" priority="7339" operator="containsText" text="ACTIVE">
      <formula>NOT(ISERROR(SEARCH("ACTIVE",L696)))</formula>
    </cfRule>
  </conditionalFormatting>
  <conditionalFormatting sqref="L697">
    <cfRule type="containsText" dxfId="3029" priority="7248" operator="containsText" text="Discontinued">
      <formula>NOT(ISERROR(SEARCH("Discontinued",L697)))</formula>
    </cfRule>
    <cfRule type="containsText" dxfId="3028" priority="7249" operator="containsText" text="Coming Soon">
      <formula>NOT(ISERROR(SEARCH("Coming Soon",L697)))</formula>
    </cfRule>
    <cfRule type="containsText" dxfId="3027" priority="7250" operator="containsText" text="Closeout">
      <formula>NOT(ISERROR(SEARCH("Closeout",L697)))</formula>
    </cfRule>
    <cfRule type="containsText" dxfId="3026" priority="7251" operator="containsText" text="Active">
      <formula>NOT(ISERROR(SEARCH("Active",L697)))</formula>
    </cfRule>
    <cfRule type="containsText" dxfId="3025" priority="7252" operator="containsText" text="Discontinued">
      <formula>NOT(ISERROR(SEARCH("Discontinued",L697)))</formula>
    </cfRule>
    <cfRule type="containsText" dxfId="3024" priority="7253" operator="containsText" text="Closeout">
      <formula>NOT(ISERROR(SEARCH("Closeout",L697)))</formula>
    </cfRule>
    <cfRule type="containsText" dxfId="3023" priority="7254" operator="containsText" text="COMING SOON">
      <formula>NOT(ISERROR(SEARCH("COMING SOON",L697)))</formula>
    </cfRule>
    <cfRule type="containsText" dxfId="3022" priority="7255" operator="containsText" text="ACTIVE">
      <formula>NOT(ISERROR(SEARCH("ACTIVE",L697)))</formula>
    </cfRule>
    <cfRule type="containsText" dxfId="3021" priority="7256" operator="containsText" text="Discontinued">
      <formula>NOT(ISERROR(SEARCH("Discontinued",L697)))</formula>
    </cfRule>
    <cfRule type="containsText" dxfId="3020" priority="7257" operator="containsText" text="Closeout">
      <formula>NOT(ISERROR(SEARCH("Closeout",L697)))</formula>
    </cfRule>
    <cfRule type="containsText" dxfId="3019" priority="7258" operator="containsText" text="COMING SOON">
      <formula>NOT(ISERROR(SEARCH("COMING SOON",L697)))</formula>
    </cfRule>
    <cfRule type="containsText" dxfId="3018" priority="7259" operator="containsText" text="ACTIVE">
      <formula>NOT(ISERROR(SEARCH("ACTIVE",L697)))</formula>
    </cfRule>
    <cfRule type="containsText" dxfId="3017" priority="7260" operator="containsText" text="Discontinued">
      <formula>NOT(ISERROR(SEARCH("Discontinued",L697)))</formula>
    </cfRule>
    <cfRule type="containsText" dxfId="3016" priority="7261" operator="containsText" text="Closeout">
      <formula>NOT(ISERROR(SEARCH("Closeout",L697)))</formula>
    </cfRule>
    <cfRule type="containsText" dxfId="3015" priority="7262" operator="containsText" text="COMING SOON">
      <formula>NOT(ISERROR(SEARCH("COMING SOON",L697)))</formula>
    </cfRule>
    <cfRule type="containsText" dxfId="3014" priority="7263" operator="containsText" text="ACTIVE">
      <formula>NOT(ISERROR(SEARCH("ACTIVE",L697)))</formula>
    </cfRule>
    <cfRule type="containsText" dxfId="3013" priority="7264" operator="containsText" text="Discontinued">
      <formula>NOT(ISERROR(SEARCH("Discontinued",L697)))</formula>
    </cfRule>
    <cfRule type="containsText" dxfId="3012" priority="7265" operator="containsText" text="Closeout">
      <formula>NOT(ISERROR(SEARCH("Closeout",L697)))</formula>
    </cfRule>
    <cfRule type="containsText" dxfId="3011" priority="7266" operator="containsText" text="COMING SOON">
      <formula>NOT(ISERROR(SEARCH("COMING SOON",L697)))</formula>
    </cfRule>
    <cfRule type="containsText" dxfId="3010" priority="7267" operator="containsText" text="ACTIVE">
      <formula>NOT(ISERROR(SEARCH("ACTIVE",L697)))</formula>
    </cfRule>
    <cfRule type="containsText" dxfId="3009" priority="7268" operator="containsText" text="Discontinued">
      <formula>NOT(ISERROR(SEARCH("Discontinued",L697)))</formula>
    </cfRule>
    <cfRule type="containsText" dxfId="3008" priority="7269" operator="containsText" text="Closeout">
      <formula>NOT(ISERROR(SEARCH("Closeout",L697)))</formula>
    </cfRule>
    <cfRule type="containsText" dxfId="3007" priority="7270" operator="containsText" text="COMING SOON">
      <formula>NOT(ISERROR(SEARCH("COMING SOON",L697)))</formula>
    </cfRule>
    <cfRule type="containsText" dxfId="3006" priority="7271" operator="containsText" text="ACTIVE">
      <formula>NOT(ISERROR(SEARCH("ACTIVE",L697)))</formula>
    </cfRule>
    <cfRule type="containsText" dxfId="3005" priority="7272" operator="containsText" text="Discontinued">
      <formula>NOT(ISERROR(SEARCH("Discontinued",L697)))</formula>
    </cfRule>
    <cfRule type="containsText" dxfId="3004" priority="7273" operator="containsText" text="Closeout">
      <formula>NOT(ISERROR(SEARCH("Closeout",L697)))</formula>
    </cfRule>
    <cfRule type="containsText" dxfId="3003" priority="7274" operator="containsText" text="COMING SOON">
      <formula>NOT(ISERROR(SEARCH("COMING SOON",L697)))</formula>
    </cfRule>
    <cfRule type="containsText" dxfId="3002" priority="7275" operator="containsText" text="ACTIVE">
      <formula>NOT(ISERROR(SEARCH("ACTIVE",L697)))</formula>
    </cfRule>
    <cfRule type="containsText" dxfId="3001" priority="7276" operator="containsText" text="Discontinued">
      <formula>NOT(ISERROR(SEARCH("Discontinued",L697)))</formula>
    </cfRule>
    <cfRule type="containsText" dxfId="3000" priority="7277" operator="containsText" text="Closeout">
      <formula>NOT(ISERROR(SEARCH("Closeout",L697)))</formula>
    </cfRule>
    <cfRule type="containsText" dxfId="2999" priority="7278" operator="containsText" text="COMING SOON">
      <formula>NOT(ISERROR(SEARCH("COMING SOON",L697)))</formula>
    </cfRule>
    <cfRule type="containsText" dxfId="2998" priority="7279" operator="containsText" text="ACTIVE">
      <formula>NOT(ISERROR(SEARCH("ACTIVE",L697)))</formula>
    </cfRule>
    <cfRule type="containsText" dxfId="2997" priority="7280" operator="containsText" text="Discontinued">
      <formula>NOT(ISERROR(SEARCH("Discontinued",L697)))</formula>
    </cfRule>
    <cfRule type="containsText" dxfId="2996" priority="7281" operator="containsText" text="Closeout">
      <formula>NOT(ISERROR(SEARCH("Closeout",L697)))</formula>
    </cfRule>
    <cfRule type="containsText" dxfId="2995" priority="7282" operator="containsText" text="COMING SOON">
      <formula>NOT(ISERROR(SEARCH("COMING SOON",L697)))</formula>
    </cfRule>
    <cfRule type="containsText" dxfId="2994" priority="7283" operator="containsText" text="ACTIVE">
      <formula>NOT(ISERROR(SEARCH("ACTIVE",L697)))</formula>
    </cfRule>
    <cfRule type="containsText" dxfId="2993" priority="7284" operator="containsText" text="Discontinued">
      <formula>NOT(ISERROR(SEARCH("Discontinued",L697)))</formula>
    </cfRule>
    <cfRule type="containsText" dxfId="2992" priority="7285" operator="containsText" text="Closeout">
      <formula>NOT(ISERROR(SEARCH("Closeout",L697)))</formula>
    </cfRule>
    <cfRule type="containsText" dxfId="2991" priority="7286" operator="containsText" text="COMING SOON">
      <formula>NOT(ISERROR(SEARCH("COMING SOON",L697)))</formula>
    </cfRule>
    <cfRule type="containsText" dxfId="2990" priority="7287" operator="containsText" text="ACTIVE">
      <formula>NOT(ISERROR(SEARCH("ACTIVE",L697)))</formula>
    </cfRule>
    <cfRule type="containsText" dxfId="2989" priority="7288" operator="containsText" text="Discontinued">
      <formula>NOT(ISERROR(SEARCH("Discontinued",L697)))</formula>
    </cfRule>
    <cfRule type="containsText" dxfId="2988" priority="7289" operator="containsText" text="Closeout">
      <formula>NOT(ISERROR(SEARCH("Closeout",L697)))</formula>
    </cfRule>
    <cfRule type="containsText" dxfId="2987" priority="7290" operator="containsText" text="COMING SOON">
      <formula>NOT(ISERROR(SEARCH("COMING SOON",L697)))</formula>
    </cfRule>
    <cfRule type="containsText" dxfId="2986" priority="7291" operator="containsText" text="ACTIVE">
      <formula>NOT(ISERROR(SEARCH("ACTIVE",L697)))</formula>
    </cfRule>
    <cfRule type="containsText" dxfId="2985" priority="7292" operator="containsText" text="Discontinued">
      <formula>NOT(ISERROR(SEARCH("Discontinued",L697)))</formula>
    </cfRule>
    <cfRule type="containsText" dxfId="2984" priority="7293" operator="containsText" text="Closeout">
      <formula>NOT(ISERROR(SEARCH("Closeout",L697)))</formula>
    </cfRule>
    <cfRule type="containsText" dxfId="2983" priority="7294" operator="containsText" text="COMING SOON">
      <formula>NOT(ISERROR(SEARCH("COMING SOON",L697)))</formula>
    </cfRule>
    <cfRule type="containsText" dxfId="2982" priority="7295" operator="containsText" text="ACTIVE">
      <formula>NOT(ISERROR(SEARCH("ACTIVE",L697)))</formula>
    </cfRule>
    <cfRule type="containsText" dxfId="2981" priority="7296" operator="containsText" text="Discontinued">
      <formula>NOT(ISERROR(SEARCH("Discontinued",L697)))</formula>
    </cfRule>
    <cfRule type="containsText" dxfId="2980" priority="7297" operator="containsText" text="Closeout">
      <formula>NOT(ISERROR(SEARCH("Closeout",L697)))</formula>
    </cfRule>
    <cfRule type="containsBlanks" dxfId="2979" priority="7298">
      <formula>LEN(TRIM(L697))=0</formula>
    </cfRule>
    <cfRule type="containsText" dxfId="2978" priority="7299" operator="containsText" text="COMING SOON">
      <formula>NOT(ISERROR(SEARCH("COMING SOON",L697)))</formula>
    </cfRule>
    <cfRule type="containsText" dxfId="2977" priority="7300" operator="containsText" text="ACTIVE">
      <formula>NOT(ISERROR(SEARCH("ACTIVE",L697)))</formula>
    </cfRule>
    <cfRule type="cellIs" dxfId="2976" priority="7301" operator="equal">
      <formula>"Closeout"</formula>
    </cfRule>
    <cfRule type="cellIs" dxfId="2975" priority="7302" operator="equal">
      <formula>"Discontinued"</formula>
    </cfRule>
    <cfRule type="containsText" dxfId="2974" priority="7303" operator="containsText" text="Discontinued">
      <formula>NOT(ISERROR(SEARCH("Discontinued",L697)))</formula>
    </cfRule>
    <cfRule type="containsText" dxfId="2973" priority="7304" operator="containsText" text="Coming Soon">
      <formula>NOT(ISERROR(SEARCH("Coming Soon",L697)))</formula>
    </cfRule>
    <cfRule type="containsText" dxfId="2972" priority="7305" operator="containsText" text="Closeout">
      <formula>NOT(ISERROR(SEARCH("Closeout",L697)))</formula>
    </cfRule>
    <cfRule type="containsText" dxfId="2971" priority="7306" operator="containsText" text="Active">
      <formula>NOT(ISERROR(SEARCH("Active",L697)))</formula>
    </cfRule>
    <cfRule type="containsText" dxfId="2970" priority="7307" operator="containsText" text="Discontinued">
      <formula>NOT(ISERROR(SEARCH("Discontinued",L697)))</formula>
    </cfRule>
    <cfRule type="containsText" dxfId="2969" priority="7308" operator="containsText" text="Closeout">
      <formula>NOT(ISERROR(SEARCH("Closeout",L697)))</formula>
    </cfRule>
    <cfRule type="containsText" dxfId="2968" priority="7309" operator="containsText" text="COMING SOON">
      <formula>NOT(ISERROR(SEARCH("COMING SOON",L697)))</formula>
    </cfRule>
    <cfRule type="containsText" dxfId="2967" priority="7310" operator="containsText" text="ACTIVE">
      <formula>NOT(ISERROR(SEARCH("ACTIVE",L697)))</formula>
    </cfRule>
    <cfRule type="containsText" dxfId="2966" priority="7311" operator="containsText" text="Discontinued">
      <formula>NOT(ISERROR(SEARCH("Discontinued",L697)))</formula>
    </cfRule>
    <cfRule type="containsText" dxfId="2965" priority="7312" operator="containsText" text="Closeout">
      <formula>NOT(ISERROR(SEARCH("Closeout",L697)))</formula>
    </cfRule>
    <cfRule type="containsText" dxfId="2964" priority="7313" operator="containsText" text="COMING SOON">
      <formula>NOT(ISERROR(SEARCH("COMING SOON",L697)))</formula>
    </cfRule>
    <cfRule type="containsText" dxfId="2963" priority="7314" operator="containsText" text="ACTIVE">
      <formula>NOT(ISERROR(SEARCH("ACTIVE",L697)))</formula>
    </cfRule>
    <cfRule type="containsText" dxfId="2962" priority="7315" operator="containsText" text="Discontinued">
      <formula>NOT(ISERROR(SEARCH("Discontinued",L697)))</formula>
    </cfRule>
    <cfRule type="containsText" dxfId="2961" priority="7316" operator="containsText" text="Closeout">
      <formula>NOT(ISERROR(SEARCH("Closeout",L697)))</formula>
    </cfRule>
    <cfRule type="containsText" dxfId="2960" priority="7317" operator="containsText" text="COMING SOON">
      <formula>NOT(ISERROR(SEARCH("COMING SOON",L697)))</formula>
    </cfRule>
    <cfRule type="containsText" dxfId="2959" priority="7318" operator="containsText" text="ACTIVE">
      <formula>NOT(ISERROR(SEARCH("ACTIVE",L697)))</formula>
    </cfRule>
    <cfRule type="containsBlanks" dxfId="2958" priority="7319">
      <formula>LEN(TRIM(L697))=0</formula>
    </cfRule>
    <cfRule type="containsText" dxfId="2957" priority="7320" operator="containsText" text="Discontinued">
      <formula>NOT(ISERROR(SEARCH("Discontinued",L697)))</formula>
    </cfRule>
    <cfRule type="containsText" dxfId="2956" priority="7321" operator="containsText" text="Closeout">
      <formula>NOT(ISERROR(SEARCH("Closeout",L697)))</formula>
    </cfRule>
    <cfRule type="containsText" dxfId="2955" priority="7322" operator="containsText" text="COMING SOON">
      <formula>NOT(ISERROR(SEARCH("COMING SOON",L697)))</formula>
    </cfRule>
    <cfRule type="containsText" dxfId="2954" priority="7323" operator="containsText" text="ACTIVE">
      <formula>NOT(ISERROR(SEARCH("ACTIVE",L697)))</formula>
    </cfRule>
    <cfRule type="containsText" dxfId="2953" priority="7324" operator="containsText" text="Discontinued">
      <formula>NOT(ISERROR(SEARCH("Discontinued",L697)))</formula>
    </cfRule>
    <cfRule type="containsText" dxfId="2952" priority="7325" operator="containsText" text="Closeout">
      <formula>NOT(ISERROR(SEARCH("Closeout",L697)))</formula>
    </cfRule>
    <cfRule type="containsText" dxfId="2951" priority="7326" operator="containsText" text="COMING SOON">
      <formula>NOT(ISERROR(SEARCH("COMING SOON",L697)))</formula>
    </cfRule>
    <cfRule type="containsText" dxfId="2950" priority="7327" operator="containsText" text="ACTIVE">
      <formula>NOT(ISERROR(SEARCH("ACTIVE",L697)))</formula>
    </cfRule>
    <cfRule type="containsText" dxfId="2949" priority="7328" operator="containsText" text="Discontinued">
      <formula>NOT(ISERROR(SEARCH("Discontinued",L697)))</formula>
    </cfRule>
    <cfRule type="containsText" dxfId="2948" priority="7329" operator="containsText" text="Closeout">
      <formula>NOT(ISERROR(SEARCH("Closeout",L697)))</formula>
    </cfRule>
    <cfRule type="containsText" dxfId="2947" priority="7330" operator="containsText" text="COMING SOON">
      <formula>NOT(ISERROR(SEARCH("COMING SOON",L697)))</formula>
    </cfRule>
    <cfRule type="containsText" dxfId="2946" priority="7331" operator="containsText" text="ACTIVE">
      <formula>NOT(ISERROR(SEARCH("ACTIVE",L697)))</formula>
    </cfRule>
    <cfRule type="containsText" dxfId="2945" priority="7332" operator="containsText" text="Discontinued">
      <formula>NOT(ISERROR(SEARCH("Discontinued",L697)))</formula>
    </cfRule>
    <cfRule type="containsText" dxfId="2944" priority="7333" operator="containsText" text="Closeout">
      <formula>NOT(ISERROR(SEARCH("Closeout",L697)))</formula>
    </cfRule>
    <cfRule type="containsText" dxfId="2943" priority="7334" operator="containsText" text="COMING SOON">
      <formula>NOT(ISERROR(SEARCH("COMING SOON",L697)))</formula>
    </cfRule>
    <cfRule type="containsText" dxfId="2942" priority="7335" operator="containsText" text="ACTIVE">
      <formula>NOT(ISERROR(SEARCH("ACTIVE",L697)))</formula>
    </cfRule>
    <cfRule type="containsBlanks" dxfId="2941" priority="7340">
      <formula>LEN(TRIM(L697))=0</formula>
    </cfRule>
  </conditionalFormatting>
  <conditionalFormatting sqref="L697:L705">
    <cfRule type="containsText" dxfId="2940" priority="7212" operator="containsText" text="Discontinued">
      <formula>NOT(ISERROR(SEARCH("Discontinued",L697)))</formula>
    </cfRule>
    <cfRule type="containsText" dxfId="2939" priority="7213" operator="containsText" text="Closeout">
      <formula>NOT(ISERROR(SEARCH("Closeout",L697)))</formula>
    </cfRule>
    <cfRule type="containsText" dxfId="2938" priority="7214" operator="containsText" text="COMING SOON">
      <formula>NOT(ISERROR(SEARCH("COMING SOON",L697)))</formula>
    </cfRule>
    <cfRule type="containsText" dxfId="2937" priority="7215" operator="containsText" text="ACTIVE">
      <formula>NOT(ISERROR(SEARCH("ACTIVE",L697)))</formula>
    </cfRule>
  </conditionalFormatting>
  <conditionalFormatting sqref="L698:L705">
    <cfRule type="containsText" dxfId="2936" priority="7120" operator="containsText" text="Discontinued">
      <formula>NOT(ISERROR(SEARCH("Discontinued",L698)))</formula>
    </cfRule>
    <cfRule type="containsText" dxfId="2935" priority="7121" operator="containsText" text="Closeout">
      <formula>NOT(ISERROR(SEARCH("Closeout",L698)))</formula>
    </cfRule>
    <cfRule type="containsText" dxfId="2934" priority="7122" operator="containsText" text="COMING SOON">
      <formula>NOT(ISERROR(SEARCH("COMING SOON",L698)))</formula>
    </cfRule>
    <cfRule type="containsText" dxfId="2933" priority="7123" operator="containsText" text="ACTIVE">
      <formula>NOT(ISERROR(SEARCH("ACTIVE",L698)))</formula>
    </cfRule>
    <cfRule type="containsText" dxfId="2932" priority="7124" operator="containsText" text="Discontinued">
      <formula>NOT(ISERROR(SEARCH("Discontinued",L698)))</formula>
    </cfRule>
    <cfRule type="containsText" dxfId="2931" priority="7125" operator="containsText" text="Coming Soon">
      <formula>NOT(ISERROR(SEARCH("Coming Soon",L698)))</formula>
    </cfRule>
    <cfRule type="containsText" dxfId="2930" priority="7126" operator="containsText" text="Closeout">
      <formula>NOT(ISERROR(SEARCH("Closeout",L698)))</formula>
    </cfRule>
    <cfRule type="containsText" dxfId="2929" priority="7127" operator="containsText" text="Active">
      <formula>NOT(ISERROR(SEARCH("Active",L698)))</formula>
    </cfRule>
    <cfRule type="containsText" dxfId="2928" priority="7128" operator="containsText" text="Discontinued">
      <formula>NOT(ISERROR(SEARCH("Discontinued",L698)))</formula>
    </cfRule>
    <cfRule type="containsText" dxfId="2927" priority="7129" operator="containsText" text="Closeout">
      <formula>NOT(ISERROR(SEARCH("Closeout",L698)))</formula>
    </cfRule>
    <cfRule type="containsText" dxfId="2926" priority="7130" operator="containsText" text="COMING SOON">
      <formula>NOT(ISERROR(SEARCH("COMING SOON",L698)))</formula>
    </cfRule>
    <cfRule type="containsText" dxfId="2925" priority="7131" operator="containsText" text="ACTIVE">
      <formula>NOT(ISERROR(SEARCH("ACTIVE",L698)))</formula>
    </cfRule>
    <cfRule type="containsText" dxfId="2924" priority="7132" operator="containsText" text="Discontinued">
      <formula>NOT(ISERROR(SEARCH("Discontinued",L698)))</formula>
    </cfRule>
    <cfRule type="containsText" dxfId="2923" priority="7133" operator="containsText" text="Closeout">
      <formula>NOT(ISERROR(SEARCH("Closeout",L698)))</formula>
    </cfRule>
    <cfRule type="containsText" dxfId="2922" priority="7134" operator="containsText" text="COMING SOON">
      <formula>NOT(ISERROR(SEARCH("COMING SOON",L698)))</formula>
    </cfRule>
    <cfRule type="containsText" dxfId="2921" priority="7135" operator="containsText" text="ACTIVE">
      <formula>NOT(ISERROR(SEARCH("ACTIVE",L698)))</formula>
    </cfRule>
    <cfRule type="containsText" dxfId="2920" priority="7136" operator="containsText" text="Discontinued">
      <formula>NOT(ISERROR(SEARCH("Discontinued",L698)))</formula>
    </cfRule>
    <cfRule type="containsText" dxfId="2919" priority="7137" operator="containsText" text="Closeout">
      <formula>NOT(ISERROR(SEARCH("Closeout",L698)))</formula>
    </cfRule>
    <cfRule type="containsText" dxfId="2918" priority="7138" operator="containsText" text="COMING SOON">
      <formula>NOT(ISERROR(SEARCH("COMING SOON",L698)))</formula>
    </cfRule>
    <cfRule type="containsText" dxfId="2917" priority="7139" operator="containsText" text="ACTIVE">
      <formula>NOT(ISERROR(SEARCH("ACTIVE",L698)))</formula>
    </cfRule>
    <cfRule type="containsText" dxfId="2916" priority="7140" operator="containsText" text="Discontinued">
      <formula>NOT(ISERROR(SEARCH("Discontinued",L698)))</formula>
    </cfRule>
    <cfRule type="containsText" dxfId="2915" priority="7141" operator="containsText" text="Closeout">
      <formula>NOT(ISERROR(SEARCH("Closeout",L698)))</formula>
    </cfRule>
    <cfRule type="containsText" dxfId="2914" priority="7142" operator="containsText" text="COMING SOON">
      <formula>NOT(ISERROR(SEARCH("COMING SOON",L698)))</formula>
    </cfRule>
    <cfRule type="containsText" dxfId="2913" priority="7143" operator="containsText" text="ACTIVE">
      <formula>NOT(ISERROR(SEARCH("ACTIVE",L698)))</formula>
    </cfRule>
    <cfRule type="containsText" dxfId="2912" priority="7144" operator="containsText" text="Discontinued">
      <formula>NOT(ISERROR(SEARCH("Discontinued",L698)))</formula>
    </cfRule>
    <cfRule type="containsText" dxfId="2911" priority="7145" operator="containsText" text="Closeout">
      <formula>NOT(ISERROR(SEARCH("Closeout",L698)))</formula>
    </cfRule>
    <cfRule type="containsText" dxfId="2910" priority="7146" operator="containsText" text="COMING SOON">
      <formula>NOT(ISERROR(SEARCH("COMING SOON",L698)))</formula>
    </cfRule>
    <cfRule type="containsText" dxfId="2909" priority="7147" operator="containsText" text="ACTIVE">
      <formula>NOT(ISERROR(SEARCH("ACTIVE",L698)))</formula>
    </cfRule>
    <cfRule type="containsText" dxfId="2908" priority="7148" operator="containsText" text="Discontinued">
      <formula>NOT(ISERROR(SEARCH("Discontinued",L698)))</formula>
    </cfRule>
    <cfRule type="containsText" dxfId="2907" priority="7149" operator="containsText" text="Closeout">
      <formula>NOT(ISERROR(SEARCH("Closeout",L698)))</formula>
    </cfRule>
    <cfRule type="containsText" dxfId="2906" priority="7150" operator="containsText" text="COMING SOON">
      <formula>NOT(ISERROR(SEARCH("COMING SOON",L698)))</formula>
    </cfRule>
    <cfRule type="containsText" dxfId="2905" priority="7151" operator="containsText" text="ACTIVE">
      <formula>NOT(ISERROR(SEARCH("ACTIVE",L698)))</formula>
    </cfRule>
    <cfRule type="containsText" dxfId="2904" priority="7152" operator="containsText" text="Discontinued">
      <formula>NOT(ISERROR(SEARCH("Discontinued",L698)))</formula>
    </cfRule>
    <cfRule type="containsText" dxfId="2903" priority="7153" operator="containsText" text="Closeout">
      <formula>NOT(ISERROR(SEARCH("Closeout",L698)))</formula>
    </cfRule>
    <cfRule type="containsText" dxfId="2902" priority="7154" operator="containsText" text="COMING SOON">
      <formula>NOT(ISERROR(SEARCH("COMING SOON",L698)))</formula>
    </cfRule>
    <cfRule type="containsText" dxfId="2901" priority="7155" operator="containsText" text="ACTIVE">
      <formula>NOT(ISERROR(SEARCH("ACTIVE",L698)))</formula>
    </cfRule>
    <cfRule type="containsText" dxfId="2900" priority="7156" operator="containsText" text="Discontinued">
      <formula>NOT(ISERROR(SEARCH("Discontinued",L698)))</formula>
    </cfRule>
    <cfRule type="containsText" dxfId="2899" priority="7157" operator="containsText" text="Closeout">
      <formula>NOT(ISERROR(SEARCH("Closeout",L698)))</formula>
    </cfRule>
    <cfRule type="containsText" dxfId="2898" priority="7158" operator="containsText" text="COMING SOON">
      <formula>NOT(ISERROR(SEARCH("COMING SOON",L698)))</formula>
    </cfRule>
    <cfRule type="containsText" dxfId="2897" priority="7159" operator="containsText" text="ACTIVE">
      <formula>NOT(ISERROR(SEARCH("ACTIVE",L698)))</formula>
    </cfRule>
    <cfRule type="containsText" dxfId="2896" priority="7160" operator="containsText" text="Discontinued">
      <formula>NOT(ISERROR(SEARCH("Discontinued",L698)))</formula>
    </cfRule>
    <cfRule type="containsText" dxfId="2895" priority="7161" operator="containsText" text="Closeout">
      <formula>NOT(ISERROR(SEARCH("Closeout",L698)))</formula>
    </cfRule>
    <cfRule type="containsText" dxfId="2894" priority="7162" operator="containsText" text="COMING SOON">
      <formula>NOT(ISERROR(SEARCH("COMING SOON",L698)))</formula>
    </cfRule>
    <cfRule type="containsText" dxfId="2893" priority="7163" operator="containsText" text="ACTIVE">
      <formula>NOT(ISERROR(SEARCH("ACTIVE",L698)))</formula>
    </cfRule>
    <cfRule type="containsText" dxfId="2892" priority="7164" operator="containsText" text="Discontinued">
      <formula>NOT(ISERROR(SEARCH("Discontinued",L698)))</formula>
    </cfRule>
    <cfRule type="containsText" dxfId="2891" priority="7165" operator="containsText" text="Closeout">
      <formula>NOT(ISERROR(SEARCH("Closeout",L698)))</formula>
    </cfRule>
    <cfRule type="containsText" dxfId="2890" priority="7166" operator="containsText" text="COMING SOON">
      <formula>NOT(ISERROR(SEARCH("COMING SOON",L698)))</formula>
    </cfRule>
    <cfRule type="containsText" dxfId="2889" priority="7167" operator="containsText" text="ACTIVE">
      <formula>NOT(ISERROR(SEARCH("ACTIVE",L698)))</formula>
    </cfRule>
    <cfRule type="containsText" dxfId="2888" priority="7168" operator="containsText" text="Discontinued">
      <formula>NOT(ISERROR(SEARCH("Discontinued",L698)))</formula>
    </cfRule>
    <cfRule type="containsText" dxfId="2887" priority="7169" operator="containsText" text="Closeout">
      <formula>NOT(ISERROR(SEARCH("Closeout",L698)))</formula>
    </cfRule>
    <cfRule type="containsText" dxfId="2886" priority="7170" operator="containsText" text="COMING SOON">
      <formula>NOT(ISERROR(SEARCH("COMING SOON",L698)))</formula>
    </cfRule>
    <cfRule type="containsText" dxfId="2885" priority="7171" operator="containsText" text="ACTIVE">
      <formula>NOT(ISERROR(SEARCH("ACTIVE",L698)))</formula>
    </cfRule>
    <cfRule type="containsText" dxfId="2884" priority="7172" operator="containsText" text="Discontinued">
      <formula>NOT(ISERROR(SEARCH("Discontinued",L698)))</formula>
    </cfRule>
    <cfRule type="containsText" dxfId="2883" priority="7173" operator="containsText" text="Closeout">
      <formula>NOT(ISERROR(SEARCH("Closeout",L698)))</formula>
    </cfRule>
    <cfRule type="containsBlanks" dxfId="2882" priority="7174">
      <formula>LEN(TRIM(L698))=0</formula>
    </cfRule>
    <cfRule type="containsText" dxfId="2881" priority="7175" operator="containsText" text="COMING SOON">
      <formula>NOT(ISERROR(SEARCH("COMING SOON",L698)))</formula>
    </cfRule>
    <cfRule type="containsText" dxfId="2880" priority="7176" operator="containsText" text="ACTIVE">
      <formula>NOT(ISERROR(SEARCH("ACTIVE",L698)))</formula>
    </cfRule>
    <cfRule type="cellIs" dxfId="2879" priority="7177" operator="equal">
      <formula>"Closeout"</formula>
    </cfRule>
    <cfRule type="cellIs" dxfId="2878" priority="7178" operator="equal">
      <formula>"Discontinued"</formula>
    </cfRule>
    <cfRule type="containsText" dxfId="2877" priority="7179" operator="containsText" text="Discontinued">
      <formula>NOT(ISERROR(SEARCH("Discontinued",L698)))</formula>
    </cfRule>
    <cfRule type="containsText" dxfId="2876" priority="7180" operator="containsText" text="Coming Soon">
      <formula>NOT(ISERROR(SEARCH("Coming Soon",L698)))</formula>
    </cfRule>
    <cfRule type="containsText" dxfId="2875" priority="7181" operator="containsText" text="Closeout">
      <formula>NOT(ISERROR(SEARCH("Closeout",L698)))</formula>
    </cfRule>
    <cfRule type="containsText" dxfId="2874" priority="7182" operator="containsText" text="Active">
      <formula>NOT(ISERROR(SEARCH("Active",L698)))</formula>
    </cfRule>
    <cfRule type="containsText" dxfId="2873" priority="7183" operator="containsText" text="Discontinued">
      <formula>NOT(ISERROR(SEARCH("Discontinued",L698)))</formula>
    </cfRule>
    <cfRule type="containsText" dxfId="2872" priority="7184" operator="containsText" text="Closeout">
      <formula>NOT(ISERROR(SEARCH("Closeout",L698)))</formula>
    </cfRule>
    <cfRule type="containsText" dxfId="2871" priority="7185" operator="containsText" text="COMING SOON">
      <formula>NOT(ISERROR(SEARCH("COMING SOON",L698)))</formula>
    </cfRule>
    <cfRule type="containsText" dxfId="2870" priority="7186" operator="containsText" text="ACTIVE">
      <formula>NOT(ISERROR(SEARCH("ACTIVE",L698)))</formula>
    </cfRule>
    <cfRule type="containsText" dxfId="2869" priority="7187" operator="containsText" text="Discontinued">
      <formula>NOT(ISERROR(SEARCH("Discontinued",L698)))</formula>
    </cfRule>
    <cfRule type="containsText" dxfId="2868" priority="7188" operator="containsText" text="Closeout">
      <formula>NOT(ISERROR(SEARCH("Closeout",L698)))</formula>
    </cfRule>
    <cfRule type="containsText" dxfId="2867" priority="7189" operator="containsText" text="COMING SOON">
      <formula>NOT(ISERROR(SEARCH("COMING SOON",L698)))</formula>
    </cfRule>
    <cfRule type="containsText" dxfId="2866" priority="7190" operator="containsText" text="ACTIVE">
      <formula>NOT(ISERROR(SEARCH("ACTIVE",L698)))</formula>
    </cfRule>
    <cfRule type="containsText" dxfId="2865" priority="7191" operator="containsText" text="Discontinued">
      <formula>NOT(ISERROR(SEARCH("Discontinued",L698)))</formula>
    </cfRule>
    <cfRule type="containsText" dxfId="2864" priority="7192" operator="containsText" text="Closeout">
      <formula>NOT(ISERROR(SEARCH("Closeout",L698)))</formula>
    </cfRule>
    <cfRule type="containsText" dxfId="2863" priority="7193" operator="containsText" text="COMING SOON">
      <formula>NOT(ISERROR(SEARCH("COMING SOON",L698)))</formula>
    </cfRule>
    <cfRule type="containsText" dxfId="2862" priority="7194" operator="containsText" text="ACTIVE">
      <formula>NOT(ISERROR(SEARCH("ACTIVE",L698)))</formula>
    </cfRule>
    <cfRule type="containsBlanks" dxfId="2861" priority="7195">
      <formula>LEN(TRIM(L698))=0</formula>
    </cfRule>
    <cfRule type="containsText" dxfId="2860" priority="7196" operator="containsText" text="Discontinued">
      <formula>NOT(ISERROR(SEARCH("Discontinued",L698)))</formula>
    </cfRule>
    <cfRule type="containsText" dxfId="2859" priority="7197" operator="containsText" text="Closeout">
      <formula>NOT(ISERROR(SEARCH("Closeout",L698)))</formula>
    </cfRule>
    <cfRule type="containsText" dxfId="2858" priority="7198" operator="containsText" text="COMING SOON">
      <formula>NOT(ISERROR(SEARCH("COMING SOON",L698)))</formula>
    </cfRule>
    <cfRule type="containsText" dxfId="2857" priority="7199" operator="containsText" text="ACTIVE">
      <formula>NOT(ISERROR(SEARCH("ACTIVE",L698)))</formula>
    </cfRule>
    <cfRule type="containsText" dxfId="2856" priority="7200" operator="containsText" text="Discontinued">
      <formula>NOT(ISERROR(SEARCH("Discontinued",L698)))</formula>
    </cfRule>
    <cfRule type="containsText" dxfId="2855" priority="7201" operator="containsText" text="Closeout">
      <formula>NOT(ISERROR(SEARCH("Closeout",L698)))</formula>
    </cfRule>
    <cfRule type="containsText" dxfId="2854" priority="7202" operator="containsText" text="COMING SOON">
      <formula>NOT(ISERROR(SEARCH("COMING SOON",L698)))</formula>
    </cfRule>
    <cfRule type="containsText" dxfId="2853" priority="7203" operator="containsText" text="ACTIVE">
      <formula>NOT(ISERROR(SEARCH("ACTIVE",L698)))</formula>
    </cfRule>
    <cfRule type="containsText" dxfId="2852" priority="7204" operator="containsText" text="Discontinued">
      <formula>NOT(ISERROR(SEARCH("Discontinued",L698)))</formula>
    </cfRule>
    <cfRule type="containsText" dxfId="2851" priority="7205" operator="containsText" text="Closeout">
      <formula>NOT(ISERROR(SEARCH("Closeout",L698)))</formula>
    </cfRule>
    <cfRule type="containsText" dxfId="2850" priority="7206" operator="containsText" text="COMING SOON">
      <formula>NOT(ISERROR(SEARCH("COMING SOON",L698)))</formula>
    </cfRule>
    <cfRule type="containsText" dxfId="2849" priority="7207" operator="containsText" text="ACTIVE">
      <formula>NOT(ISERROR(SEARCH("ACTIVE",L698)))</formula>
    </cfRule>
    <cfRule type="containsText" dxfId="2848" priority="7208" operator="containsText" text="Discontinued">
      <formula>NOT(ISERROR(SEARCH("Discontinued",L698)))</formula>
    </cfRule>
    <cfRule type="containsText" dxfId="2847" priority="7209" operator="containsText" text="Closeout">
      <formula>NOT(ISERROR(SEARCH("Closeout",L698)))</formula>
    </cfRule>
    <cfRule type="containsText" dxfId="2846" priority="7210" operator="containsText" text="COMING SOON">
      <formula>NOT(ISERROR(SEARCH("COMING SOON",L698)))</formula>
    </cfRule>
    <cfRule type="containsText" dxfId="2845" priority="7211" operator="containsText" text="ACTIVE">
      <formula>NOT(ISERROR(SEARCH("ACTIVE",L698)))</formula>
    </cfRule>
    <cfRule type="containsBlanks" dxfId="2844" priority="7216">
      <formula>LEN(TRIM(L698))=0</formula>
    </cfRule>
  </conditionalFormatting>
  <conditionalFormatting sqref="L699:L705">
    <cfRule type="containsText" dxfId="2843" priority="7096" operator="containsText" text="Discontinued">
      <formula>NOT(ISERROR(SEARCH("Discontinued",L699)))</formula>
    </cfRule>
    <cfRule type="containsText" dxfId="2842" priority="7097" operator="containsText" text="Closeout">
      <formula>NOT(ISERROR(SEARCH("Closeout",L699)))</formula>
    </cfRule>
    <cfRule type="containsText" dxfId="2841" priority="7107" operator="containsText" text="COMING SOON">
      <formula>NOT(ISERROR(SEARCH("COMING SOON",L699)))</formula>
    </cfRule>
    <cfRule type="containsText" dxfId="2840" priority="7108" operator="containsText" text="ACTIVE">
      <formula>NOT(ISERROR(SEARCH("ACTIVE",L699)))</formula>
    </cfRule>
  </conditionalFormatting>
  <conditionalFormatting sqref="L704:L706">
    <cfRule type="containsText" dxfId="2839" priority="5592" operator="containsText" text="Discontinued">
      <formula>NOT(ISERROR(SEARCH("Discontinued",L704)))</formula>
    </cfRule>
    <cfRule type="containsText" dxfId="2838" priority="5593" operator="containsText" text="Closeout">
      <formula>NOT(ISERROR(SEARCH("Closeout",L704)))</formula>
    </cfRule>
    <cfRule type="containsText" dxfId="2837" priority="5594" operator="containsText" text="COMING SOON">
      <formula>NOT(ISERROR(SEARCH("COMING SOON",L704)))</formula>
    </cfRule>
    <cfRule type="containsText" dxfId="2836" priority="5595" operator="containsText" text="ACTIVE">
      <formula>NOT(ISERROR(SEARCH("ACTIVE",L704)))</formula>
    </cfRule>
  </conditionalFormatting>
  <conditionalFormatting sqref="L706">
    <cfRule type="containsText" dxfId="2835" priority="5463" operator="containsText" text="Discontinued">
      <formula>NOT(ISERROR(SEARCH("Discontinued",L706)))</formula>
    </cfRule>
    <cfRule type="containsText" dxfId="2834" priority="5464" operator="containsText" text="Closeout">
      <formula>NOT(ISERROR(SEARCH("Closeout",L706)))</formula>
    </cfRule>
    <cfRule type="containsText" dxfId="2833" priority="5474" operator="containsText" text="COMING SOON">
      <formula>NOT(ISERROR(SEARCH("COMING SOON",L706)))</formula>
    </cfRule>
    <cfRule type="containsText" dxfId="2832" priority="5475" operator="containsText" text="ACTIVE">
      <formula>NOT(ISERROR(SEARCH("ACTIVE",L706)))</formula>
    </cfRule>
    <cfRule type="containsText" dxfId="2831" priority="5480" operator="containsText" text="Discontinued">
      <formula>NOT(ISERROR(SEARCH("Discontinued",L706)))</formula>
    </cfRule>
    <cfRule type="containsText" dxfId="2830" priority="5481" operator="containsText" text="Closeout">
      <formula>NOT(ISERROR(SEARCH("Closeout",L706)))</formula>
    </cfRule>
    <cfRule type="containsText" dxfId="2829" priority="5491" operator="containsText" text="COMING SOON">
      <formula>NOT(ISERROR(SEARCH("COMING SOON",L706)))</formula>
    </cfRule>
    <cfRule type="containsText" dxfId="2828" priority="5492" operator="containsText" text="ACTIVE">
      <formula>NOT(ISERROR(SEARCH("ACTIVE",L706)))</formula>
    </cfRule>
    <cfRule type="containsText" dxfId="2827" priority="5500" operator="containsText" text="Discontinued">
      <formula>NOT(ISERROR(SEARCH("Discontinued",L706)))</formula>
    </cfRule>
    <cfRule type="containsText" dxfId="2826" priority="5501" operator="containsText" text="Closeout">
      <formula>NOT(ISERROR(SEARCH("Closeout",L706)))</formula>
    </cfRule>
    <cfRule type="containsText" dxfId="2825" priority="5502" operator="containsText" text="COMING SOON">
      <formula>NOT(ISERROR(SEARCH("COMING SOON",L706)))</formula>
    </cfRule>
    <cfRule type="containsText" dxfId="2824" priority="5503" operator="containsText" text="ACTIVE">
      <formula>NOT(ISERROR(SEARCH("ACTIVE",L706)))</formula>
    </cfRule>
    <cfRule type="containsText" dxfId="2823" priority="5504" operator="containsText" text="Discontinued">
      <formula>NOT(ISERROR(SEARCH("Discontinued",L706)))</formula>
    </cfRule>
    <cfRule type="containsText" dxfId="2822" priority="5505" operator="containsText" text="Coming Soon">
      <formula>NOT(ISERROR(SEARCH("Coming Soon",L706)))</formula>
    </cfRule>
    <cfRule type="containsText" dxfId="2821" priority="5506" operator="containsText" text="Closeout">
      <formula>NOT(ISERROR(SEARCH("Closeout",L706)))</formula>
    </cfRule>
    <cfRule type="containsText" dxfId="2820" priority="5507" operator="containsText" text="Active">
      <formula>NOT(ISERROR(SEARCH("Active",L706)))</formula>
    </cfRule>
    <cfRule type="containsText" dxfId="2819" priority="5508" operator="containsText" text="Discontinued">
      <formula>NOT(ISERROR(SEARCH("Discontinued",L706)))</formula>
    </cfRule>
    <cfRule type="containsText" dxfId="2818" priority="5509" operator="containsText" text="Closeout">
      <formula>NOT(ISERROR(SEARCH("Closeout",L706)))</formula>
    </cfRule>
    <cfRule type="containsText" dxfId="2817" priority="5510" operator="containsText" text="COMING SOON">
      <formula>NOT(ISERROR(SEARCH("COMING SOON",L706)))</formula>
    </cfRule>
    <cfRule type="containsText" dxfId="2816" priority="5511" operator="containsText" text="ACTIVE">
      <formula>NOT(ISERROR(SEARCH("ACTIVE",L706)))</formula>
    </cfRule>
    <cfRule type="containsText" dxfId="2815" priority="5512" operator="containsText" text="Discontinued">
      <formula>NOT(ISERROR(SEARCH("Discontinued",L706)))</formula>
    </cfRule>
    <cfRule type="containsText" dxfId="2814" priority="5513" operator="containsText" text="Closeout">
      <formula>NOT(ISERROR(SEARCH("Closeout",L706)))</formula>
    </cfRule>
    <cfRule type="containsText" dxfId="2813" priority="5514" operator="containsText" text="COMING SOON">
      <formula>NOT(ISERROR(SEARCH("COMING SOON",L706)))</formula>
    </cfRule>
    <cfRule type="containsText" dxfId="2812" priority="5515" operator="containsText" text="ACTIVE">
      <formula>NOT(ISERROR(SEARCH("ACTIVE",L706)))</formula>
    </cfRule>
    <cfRule type="containsText" dxfId="2811" priority="5516" operator="containsText" text="Discontinued">
      <formula>NOT(ISERROR(SEARCH("Discontinued",L706)))</formula>
    </cfRule>
    <cfRule type="containsText" dxfId="2810" priority="5517" operator="containsText" text="Closeout">
      <formula>NOT(ISERROR(SEARCH("Closeout",L706)))</formula>
    </cfRule>
    <cfRule type="containsText" dxfId="2809" priority="5518" operator="containsText" text="COMING SOON">
      <formula>NOT(ISERROR(SEARCH("COMING SOON",L706)))</formula>
    </cfRule>
    <cfRule type="containsText" dxfId="2808" priority="5519" operator="containsText" text="ACTIVE">
      <formula>NOT(ISERROR(SEARCH("ACTIVE",L706)))</formula>
    </cfRule>
    <cfRule type="containsText" dxfId="2807" priority="5520" operator="containsText" text="Discontinued">
      <formula>NOT(ISERROR(SEARCH("Discontinued",L706)))</formula>
    </cfRule>
    <cfRule type="containsText" dxfId="2806" priority="5521" operator="containsText" text="Closeout">
      <formula>NOT(ISERROR(SEARCH("Closeout",L706)))</formula>
    </cfRule>
    <cfRule type="containsText" dxfId="2805" priority="5522" operator="containsText" text="COMING SOON">
      <formula>NOT(ISERROR(SEARCH("COMING SOON",L706)))</formula>
    </cfRule>
    <cfRule type="containsText" dxfId="2804" priority="5523" operator="containsText" text="ACTIVE">
      <formula>NOT(ISERROR(SEARCH("ACTIVE",L706)))</formula>
    </cfRule>
    <cfRule type="containsText" dxfId="2803" priority="5524" operator="containsText" text="Discontinued">
      <formula>NOT(ISERROR(SEARCH("Discontinued",L706)))</formula>
    </cfRule>
    <cfRule type="containsText" dxfId="2802" priority="5525" operator="containsText" text="Closeout">
      <formula>NOT(ISERROR(SEARCH("Closeout",L706)))</formula>
    </cfRule>
    <cfRule type="containsText" dxfId="2801" priority="5526" operator="containsText" text="COMING SOON">
      <formula>NOT(ISERROR(SEARCH("COMING SOON",L706)))</formula>
    </cfRule>
    <cfRule type="containsText" dxfId="2800" priority="5527" operator="containsText" text="ACTIVE">
      <formula>NOT(ISERROR(SEARCH("ACTIVE",L706)))</formula>
    </cfRule>
    <cfRule type="containsText" dxfId="2799" priority="5528" operator="containsText" text="Discontinued">
      <formula>NOT(ISERROR(SEARCH("Discontinued",L706)))</formula>
    </cfRule>
    <cfRule type="containsText" dxfId="2798" priority="5529" operator="containsText" text="Closeout">
      <formula>NOT(ISERROR(SEARCH("Closeout",L706)))</formula>
    </cfRule>
    <cfRule type="containsText" dxfId="2797" priority="5530" operator="containsText" text="COMING SOON">
      <formula>NOT(ISERROR(SEARCH("COMING SOON",L706)))</formula>
    </cfRule>
    <cfRule type="containsText" dxfId="2796" priority="5531" operator="containsText" text="ACTIVE">
      <formula>NOT(ISERROR(SEARCH("ACTIVE",L706)))</formula>
    </cfRule>
    <cfRule type="containsText" dxfId="2795" priority="5532" operator="containsText" text="Discontinued">
      <formula>NOT(ISERROR(SEARCH("Discontinued",L706)))</formula>
    </cfRule>
    <cfRule type="containsText" dxfId="2794" priority="5533" operator="containsText" text="Closeout">
      <formula>NOT(ISERROR(SEARCH("Closeout",L706)))</formula>
    </cfRule>
    <cfRule type="containsText" dxfId="2793" priority="5534" operator="containsText" text="COMING SOON">
      <formula>NOT(ISERROR(SEARCH("COMING SOON",L706)))</formula>
    </cfRule>
    <cfRule type="containsText" dxfId="2792" priority="5535" operator="containsText" text="ACTIVE">
      <formula>NOT(ISERROR(SEARCH("ACTIVE",L706)))</formula>
    </cfRule>
    <cfRule type="containsText" dxfId="2791" priority="5536" operator="containsText" text="Discontinued">
      <formula>NOT(ISERROR(SEARCH("Discontinued",L706)))</formula>
    </cfRule>
    <cfRule type="containsText" dxfId="2790" priority="5537" operator="containsText" text="Closeout">
      <formula>NOT(ISERROR(SEARCH("Closeout",L706)))</formula>
    </cfRule>
    <cfRule type="containsText" dxfId="2789" priority="5538" operator="containsText" text="COMING SOON">
      <formula>NOT(ISERROR(SEARCH("COMING SOON",L706)))</formula>
    </cfRule>
    <cfRule type="containsText" dxfId="2788" priority="5539" operator="containsText" text="ACTIVE">
      <formula>NOT(ISERROR(SEARCH("ACTIVE",L706)))</formula>
    </cfRule>
    <cfRule type="containsText" dxfId="2787" priority="5540" operator="containsText" text="Discontinued">
      <formula>NOT(ISERROR(SEARCH("Discontinued",L706)))</formula>
    </cfRule>
    <cfRule type="containsText" dxfId="2786" priority="5541" operator="containsText" text="Closeout">
      <formula>NOT(ISERROR(SEARCH("Closeout",L706)))</formula>
    </cfRule>
    <cfRule type="containsText" dxfId="2785" priority="5542" operator="containsText" text="COMING SOON">
      <formula>NOT(ISERROR(SEARCH("COMING SOON",L706)))</formula>
    </cfRule>
    <cfRule type="containsText" dxfId="2784" priority="5543" operator="containsText" text="ACTIVE">
      <formula>NOT(ISERROR(SEARCH("ACTIVE",L706)))</formula>
    </cfRule>
    <cfRule type="containsText" dxfId="2783" priority="5544" operator="containsText" text="Discontinued">
      <formula>NOT(ISERROR(SEARCH("Discontinued",L706)))</formula>
    </cfRule>
    <cfRule type="containsText" dxfId="2782" priority="5545" operator="containsText" text="Closeout">
      <formula>NOT(ISERROR(SEARCH("Closeout",L706)))</formula>
    </cfRule>
    <cfRule type="containsText" dxfId="2781" priority="5546" operator="containsText" text="COMING SOON">
      <formula>NOT(ISERROR(SEARCH("COMING SOON",L706)))</formula>
    </cfRule>
    <cfRule type="containsText" dxfId="2780" priority="5547" operator="containsText" text="ACTIVE">
      <formula>NOT(ISERROR(SEARCH("ACTIVE",L706)))</formula>
    </cfRule>
    <cfRule type="containsText" dxfId="2779" priority="5548" operator="containsText" text="Discontinued">
      <formula>NOT(ISERROR(SEARCH("Discontinued",L706)))</formula>
    </cfRule>
    <cfRule type="containsText" dxfId="2778" priority="5549" operator="containsText" text="Closeout">
      <formula>NOT(ISERROR(SEARCH("Closeout",L706)))</formula>
    </cfRule>
    <cfRule type="containsText" dxfId="2777" priority="5550" operator="containsText" text="COMING SOON">
      <formula>NOT(ISERROR(SEARCH("COMING SOON",L706)))</formula>
    </cfRule>
    <cfRule type="containsText" dxfId="2776" priority="5551" operator="containsText" text="ACTIVE">
      <formula>NOT(ISERROR(SEARCH("ACTIVE",L706)))</formula>
    </cfRule>
    <cfRule type="containsText" dxfId="2775" priority="5552" operator="containsText" text="Discontinued">
      <formula>NOT(ISERROR(SEARCH("Discontinued",L706)))</formula>
    </cfRule>
    <cfRule type="containsText" dxfId="2774" priority="5553" operator="containsText" text="Closeout">
      <formula>NOT(ISERROR(SEARCH("Closeout",L706)))</formula>
    </cfRule>
    <cfRule type="containsBlanks" dxfId="2773" priority="5554">
      <formula>LEN(TRIM(L706))=0</formula>
    </cfRule>
    <cfRule type="containsText" dxfId="2772" priority="5555" operator="containsText" text="COMING SOON">
      <formula>NOT(ISERROR(SEARCH("COMING SOON",L706)))</formula>
    </cfRule>
    <cfRule type="containsText" dxfId="2771" priority="5556" operator="containsText" text="ACTIVE">
      <formula>NOT(ISERROR(SEARCH("ACTIVE",L706)))</formula>
    </cfRule>
    <cfRule type="cellIs" dxfId="2770" priority="5557" operator="equal">
      <formula>"Closeout"</formula>
    </cfRule>
    <cfRule type="cellIs" dxfId="2769" priority="5558" operator="equal">
      <formula>"Discontinued"</formula>
    </cfRule>
    <cfRule type="containsText" dxfId="2768" priority="5559" operator="containsText" text="Discontinued">
      <formula>NOT(ISERROR(SEARCH("Discontinued",L706)))</formula>
    </cfRule>
    <cfRule type="containsText" dxfId="2767" priority="5560" operator="containsText" text="Coming Soon">
      <formula>NOT(ISERROR(SEARCH("Coming Soon",L706)))</formula>
    </cfRule>
    <cfRule type="containsText" dxfId="2766" priority="5561" operator="containsText" text="Closeout">
      <formula>NOT(ISERROR(SEARCH("Closeout",L706)))</formula>
    </cfRule>
    <cfRule type="containsText" dxfId="2765" priority="5562" operator="containsText" text="Active">
      <formula>NOT(ISERROR(SEARCH("Active",L706)))</formula>
    </cfRule>
    <cfRule type="containsText" dxfId="2764" priority="5563" operator="containsText" text="Discontinued">
      <formula>NOT(ISERROR(SEARCH("Discontinued",L706)))</formula>
    </cfRule>
    <cfRule type="containsText" dxfId="2763" priority="5564" operator="containsText" text="Closeout">
      <formula>NOT(ISERROR(SEARCH("Closeout",L706)))</formula>
    </cfRule>
    <cfRule type="containsText" dxfId="2762" priority="5565" operator="containsText" text="COMING SOON">
      <formula>NOT(ISERROR(SEARCH("COMING SOON",L706)))</formula>
    </cfRule>
    <cfRule type="containsText" dxfId="2761" priority="5566" operator="containsText" text="ACTIVE">
      <formula>NOT(ISERROR(SEARCH("ACTIVE",L706)))</formula>
    </cfRule>
    <cfRule type="containsText" dxfId="2760" priority="5567" operator="containsText" text="Discontinued">
      <formula>NOT(ISERROR(SEARCH("Discontinued",L706)))</formula>
    </cfRule>
    <cfRule type="containsText" dxfId="2759" priority="5568" operator="containsText" text="Closeout">
      <formula>NOT(ISERROR(SEARCH("Closeout",L706)))</formula>
    </cfRule>
    <cfRule type="containsText" dxfId="2758" priority="5569" operator="containsText" text="COMING SOON">
      <formula>NOT(ISERROR(SEARCH("COMING SOON",L706)))</formula>
    </cfRule>
    <cfRule type="containsText" dxfId="2757" priority="5570" operator="containsText" text="ACTIVE">
      <formula>NOT(ISERROR(SEARCH("ACTIVE",L706)))</formula>
    </cfRule>
    <cfRule type="containsText" dxfId="2756" priority="5571" operator="containsText" text="Discontinued">
      <formula>NOT(ISERROR(SEARCH("Discontinued",L706)))</formula>
    </cfRule>
    <cfRule type="containsText" dxfId="2755" priority="5572" operator="containsText" text="Closeout">
      <formula>NOT(ISERROR(SEARCH("Closeout",L706)))</formula>
    </cfRule>
    <cfRule type="containsText" dxfId="2754" priority="5573" operator="containsText" text="COMING SOON">
      <formula>NOT(ISERROR(SEARCH("COMING SOON",L706)))</formula>
    </cfRule>
    <cfRule type="containsText" dxfId="2753" priority="5574" operator="containsText" text="ACTIVE">
      <formula>NOT(ISERROR(SEARCH("ACTIVE",L706)))</formula>
    </cfRule>
    <cfRule type="containsBlanks" dxfId="2752" priority="5575">
      <formula>LEN(TRIM(L706))=0</formula>
    </cfRule>
    <cfRule type="containsText" dxfId="2751" priority="5576" operator="containsText" text="Discontinued">
      <formula>NOT(ISERROR(SEARCH("Discontinued",L706)))</formula>
    </cfRule>
    <cfRule type="containsText" dxfId="2750" priority="5577" operator="containsText" text="Closeout">
      <formula>NOT(ISERROR(SEARCH("Closeout",L706)))</formula>
    </cfRule>
    <cfRule type="containsText" dxfId="2749" priority="5578" operator="containsText" text="COMING SOON">
      <formula>NOT(ISERROR(SEARCH("COMING SOON",L706)))</formula>
    </cfRule>
    <cfRule type="containsText" dxfId="2748" priority="5579" operator="containsText" text="ACTIVE">
      <formula>NOT(ISERROR(SEARCH("ACTIVE",L706)))</formula>
    </cfRule>
    <cfRule type="containsText" dxfId="2747" priority="5580" operator="containsText" text="Discontinued">
      <formula>NOT(ISERROR(SEARCH("Discontinued",L706)))</formula>
    </cfRule>
    <cfRule type="containsText" dxfId="2746" priority="5581" operator="containsText" text="Closeout">
      <formula>NOT(ISERROR(SEARCH("Closeout",L706)))</formula>
    </cfRule>
    <cfRule type="containsText" dxfId="2745" priority="5582" operator="containsText" text="COMING SOON">
      <formula>NOT(ISERROR(SEARCH("COMING SOON",L706)))</formula>
    </cfRule>
    <cfRule type="containsText" dxfId="2744" priority="5583" operator="containsText" text="ACTIVE">
      <formula>NOT(ISERROR(SEARCH("ACTIVE",L706)))</formula>
    </cfRule>
    <cfRule type="containsText" dxfId="2743" priority="5584" operator="containsText" text="Discontinued">
      <formula>NOT(ISERROR(SEARCH("Discontinued",L706)))</formula>
    </cfRule>
    <cfRule type="containsText" dxfId="2742" priority="5585" operator="containsText" text="Closeout">
      <formula>NOT(ISERROR(SEARCH("Closeout",L706)))</formula>
    </cfRule>
    <cfRule type="containsText" dxfId="2741" priority="5586" operator="containsText" text="COMING SOON">
      <formula>NOT(ISERROR(SEARCH("COMING SOON",L706)))</formula>
    </cfRule>
    <cfRule type="containsText" dxfId="2740" priority="5587" operator="containsText" text="ACTIVE">
      <formula>NOT(ISERROR(SEARCH("ACTIVE",L706)))</formula>
    </cfRule>
    <cfRule type="containsText" dxfId="2739" priority="5588" operator="containsText" text="Discontinued">
      <formula>NOT(ISERROR(SEARCH("Discontinued",L706)))</formula>
    </cfRule>
    <cfRule type="containsText" dxfId="2738" priority="5589" operator="containsText" text="Closeout">
      <formula>NOT(ISERROR(SEARCH("Closeout",L706)))</formula>
    </cfRule>
    <cfRule type="containsText" dxfId="2737" priority="5590" operator="containsText" text="COMING SOON">
      <formula>NOT(ISERROR(SEARCH("COMING SOON",L706)))</formula>
    </cfRule>
    <cfRule type="containsText" dxfId="2736" priority="5591" operator="containsText" text="ACTIVE">
      <formula>NOT(ISERROR(SEARCH("ACTIVE",L706)))</formula>
    </cfRule>
    <cfRule type="containsBlanks" dxfId="2735" priority="5596">
      <formula>LEN(TRIM(L706))=0</formula>
    </cfRule>
  </conditionalFormatting>
  <conditionalFormatting sqref="L707">
    <cfRule type="containsText" dxfId="2734" priority="6810" operator="containsText" text="Discontinued">
      <formula>NOT(ISERROR(SEARCH("Discontinued",L707)))</formula>
    </cfRule>
    <cfRule type="containsText" dxfId="2733" priority="6811" operator="containsText" text="Closeout">
      <formula>NOT(ISERROR(SEARCH("Closeout",L707)))</formula>
    </cfRule>
    <cfRule type="containsText" dxfId="2732" priority="6812" operator="containsText" text="COMING SOON">
      <formula>NOT(ISERROR(SEARCH("COMING SOON",L707)))</formula>
    </cfRule>
    <cfRule type="containsText" dxfId="2731" priority="6813" operator="containsText" text="ACTIVE">
      <formula>NOT(ISERROR(SEARCH("ACTIVE",L707)))</formula>
    </cfRule>
    <cfRule type="containsText" dxfId="2730" priority="6814" operator="containsText" text="Discontinued">
      <formula>NOT(ISERROR(SEARCH("Discontinued",L707)))</formula>
    </cfRule>
    <cfRule type="containsText" dxfId="2729" priority="6815" operator="containsText" text="Closeout">
      <formula>NOT(ISERROR(SEARCH("Closeout",L707)))</formula>
    </cfRule>
    <cfRule type="containsText" dxfId="2728" priority="6816" operator="containsText" text="COMING SOON">
      <formula>NOT(ISERROR(SEARCH("COMING SOON",L707)))</formula>
    </cfRule>
    <cfRule type="containsText" dxfId="2727" priority="6817" operator="containsText" text="ACTIVE">
      <formula>NOT(ISERROR(SEARCH("ACTIVE",L707)))</formula>
    </cfRule>
    <cfRule type="containsText" dxfId="2726" priority="6818" operator="containsText" text="Discontinued">
      <formula>NOT(ISERROR(SEARCH("Discontinued",L707)))</formula>
    </cfRule>
    <cfRule type="containsText" dxfId="2725" priority="6819" operator="containsText" text="Coming Soon">
      <formula>NOT(ISERROR(SEARCH("Coming Soon",L707)))</formula>
    </cfRule>
    <cfRule type="containsText" dxfId="2724" priority="6820" operator="containsText" text="Closeout">
      <formula>NOT(ISERROR(SEARCH("Closeout",L707)))</formula>
    </cfRule>
    <cfRule type="containsText" dxfId="2723" priority="6821" operator="containsText" text="Active">
      <formula>NOT(ISERROR(SEARCH("Active",L707)))</formula>
    </cfRule>
    <cfRule type="containsText" dxfId="2722" priority="6822" operator="containsText" text="Discontinued">
      <formula>NOT(ISERROR(SEARCH("Discontinued",L707)))</formula>
    </cfRule>
    <cfRule type="containsText" dxfId="2721" priority="6823" operator="containsText" text="Closeout">
      <formula>NOT(ISERROR(SEARCH("Closeout",L707)))</formula>
    </cfRule>
    <cfRule type="containsText" dxfId="2720" priority="6824" operator="containsText" text="COMING SOON">
      <formula>NOT(ISERROR(SEARCH("COMING SOON",L707)))</formula>
    </cfRule>
    <cfRule type="containsText" dxfId="2719" priority="6825" operator="containsText" text="ACTIVE">
      <formula>NOT(ISERROR(SEARCH("ACTIVE",L707)))</formula>
    </cfRule>
    <cfRule type="containsText" dxfId="2718" priority="6826" operator="containsText" text="Discontinued">
      <formula>NOT(ISERROR(SEARCH("Discontinued",L707)))</formula>
    </cfRule>
    <cfRule type="containsText" dxfId="2717" priority="6827" operator="containsText" text="Closeout">
      <formula>NOT(ISERROR(SEARCH("Closeout",L707)))</formula>
    </cfRule>
    <cfRule type="containsText" dxfId="2716" priority="6828" operator="containsText" text="COMING SOON">
      <formula>NOT(ISERROR(SEARCH("COMING SOON",L707)))</formula>
    </cfRule>
    <cfRule type="containsText" dxfId="2715" priority="6829" operator="containsText" text="ACTIVE">
      <formula>NOT(ISERROR(SEARCH("ACTIVE",L707)))</formula>
    </cfRule>
    <cfRule type="containsText" dxfId="2714" priority="6830" operator="containsText" text="Discontinued">
      <formula>NOT(ISERROR(SEARCH("Discontinued",L707)))</formula>
    </cfRule>
    <cfRule type="containsText" dxfId="2713" priority="6831" operator="containsText" text="Closeout">
      <formula>NOT(ISERROR(SEARCH("Closeout",L707)))</formula>
    </cfRule>
    <cfRule type="containsText" dxfId="2712" priority="6832" operator="containsText" text="COMING SOON">
      <formula>NOT(ISERROR(SEARCH("COMING SOON",L707)))</formula>
    </cfRule>
    <cfRule type="containsText" dxfId="2711" priority="6833" operator="containsText" text="ACTIVE">
      <formula>NOT(ISERROR(SEARCH("ACTIVE",L707)))</formula>
    </cfRule>
    <cfRule type="containsText" dxfId="2710" priority="6834" operator="containsText" text="Discontinued">
      <formula>NOT(ISERROR(SEARCH("Discontinued",L707)))</formula>
    </cfRule>
    <cfRule type="containsText" dxfId="2709" priority="6835" operator="containsText" text="Closeout">
      <formula>NOT(ISERROR(SEARCH("Closeout",L707)))</formula>
    </cfRule>
    <cfRule type="containsText" dxfId="2708" priority="6836" operator="containsText" text="COMING SOON">
      <formula>NOT(ISERROR(SEARCH("COMING SOON",L707)))</formula>
    </cfRule>
    <cfRule type="containsText" dxfId="2707" priority="6837" operator="containsText" text="ACTIVE">
      <formula>NOT(ISERROR(SEARCH("ACTIVE",L707)))</formula>
    </cfRule>
    <cfRule type="containsText" dxfId="2706" priority="6838" operator="containsText" text="Discontinued">
      <formula>NOT(ISERROR(SEARCH("Discontinued",L707)))</formula>
    </cfRule>
    <cfRule type="containsText" dxfId="2705" priority="6839" operator="containsText" text="Closeout">
      <formula>NOT(ISERROR(SEARCH("Closeout",L707)))</formula>
    </cfRule>
    <cfRule type="containsText" dxfId="2704" priority="6840" operator="containsText" text="COMING SOON">
      <formula>NOT(ISERROR(SEARCH("COMING SOON",L707)))</formula>
    </cfRule>
    <cfRule type="containsText" dxfId="2703" priority="6841" operator="containsText" text="ACTIVE">
      <formula>NOT(ISERROR(SEARCH("ACTIVE",L707)))</formula>
    </cfRule>
    <cfRule type="containsText" dxfId="2702" priority="6842" operator="containsText" text="Discontinued">
      <formula>NOT(ISERROR(SEARCH("Discontinued",L707)))</formula>
    </cfRule>
    <cfRule type="containsText" dxfId="2701" priority="6843" operator="containsText" text="Closeout">
      <formula>NOT(ISERROR(SEARCH("Closeout",L707)))</formula>
    </cfRule>
    <cfRule type="containsText" dxfId="2700" priority="6844" operator="containsText" text="COMING SOON">
      <formula>NOT(ISERROR(SEARCH("COMING SOON",L707)))</formula>
    </cfRule>
    <cfRule type="containsText" dxfId="2699" priority="6845" operator="containsText" text="ACTIVE">
      <formula>NOT(ISERROR(SEARCH("ACTIVE",L707)))</formula>
    </cfRule>
    <cfRule type="containsText" dxfId="2698" priority="6846" operator="containsText" text="Discontinued">
      <formula>NOT(ISERROR(SEARCH("Discontinued",L707)))</formula>
    </cfRule>
    <cfRule type="containsText" dxfId="2697" priority="6847" operator="containsText" text="Closeout">
      <formula>NOT(ISERROR(SEARCH("Closeout",L707)))</formula>
    </cfRule>
    <cfRule type="containsText" dxfId="2696" priority="6848" operator="containsText" text="COMING SOON">
      <formula>NOT(ISERROR(SEARCH("COMING SOON",L707)))</formula>
    </cfRule>
    <cfRule type="containsText" dxfId="2695" priority="6849" operator="containsText" text="ACTIVE">
      <formula>NOT(ISERROR(SEARCH("ACTIVE",L707)))</formula>
    </cfRule>
    <cfRule type="containsText" dxfId="2694" priority="6850" operator="containsText" text="Discontinued">
      <formula>NOT(ISERROR(SEARCH("Discontinued",L707)))</formula>
    </cfRule>
    <cfRule type="containsText" dxfId="2693" priority="6851" operator="containsText" text="Closeout">
      <formula>NOT(ISERROR(SEARCH("Closeout",L707)))</formula>
    </cfRule>
    <cfRule type="containsText" dxfId="2692" priority="6852" operator="containsText" text="COMING SOON">
      <formula>NOT(ISERROR(SEARCH("COMING SOON",L707)))</formula>
    </cfRule>
    <cfRule type="containsText" dxfId="2691" priority="6853" operator="containsText" text="ACTIVE">
      <formula>NOT(ISERROR(SEARCH("ACTIVE",L707)))</formula>
    </cfRule>
    <cfRule type="containsText" dxfId="2690" priority="6854" operator="containsText" text="Discontinued">
      <formula>NOT(ISERROR(SEARCH("Discontinued",L707)))</formula>
    </cfRule>
    <cfRule type="containsText" dxfId="2689" priority="6855" operator="containsText" text="Closeout">
      <formula>NOT(ISERROR(SEARCH("Closeout",L707)))</formula>
    </cfRule>
    <cfRule type="containsText" dxfId="2688" priority="6856" operator="containsText" text="COMING SOON">
      <formula>NOT(ISERROR(SEARCH("COMING SOON",L707)))</formula>
    </cfRule>
    <cfRule type="containsText" dxfId="2687" priority="6857" operator="containsText" text="ACTIVE">
      <formula>NOT(ISERROR(SEARCH("ACTIVE",L707)))</formula>
    </cfRule>
    <cfRule type="containsText" dxfId="2686" priority="6858" operator="containsText" text="Discontinued">
      <formula>NOT(ISERROR(SEARCH("Discontinued",L707)))</formula>
    </cfRule>
    <cfRule type="containsText" dxfId="2685" priority="6859" operator="containsText" text="Closeout">
      <formula>NOT(ISERROR(SEARCH("Closeout",L707)))</formula>
    </cfRule>
    <cfRule type="containsText" dxfId="2684" priority="6860" operator="containsText" text="COMING SOON">
      <formula>NOT(ISERROR(SEARCH("COMING SOON",L707)))</formula>
    </cfRule>
    <cfRule type="containsText" dxfId="2683" priority="6861" operator="containsText" text="ACTIVE">
      <formula>NOT(ISERROR(SEARCH("ACTIVE",L707)))</formula>
    </cfRule>
    <cfRule type="containsText" dxfId="2682" priority="6862" operator="containsText" text="Discontinued">
      <formula>NOT(ISERROR(SEARCH("Discontinued",L707)))</formula>
    </cfRule>
    <cfRule type="containsText" dxfId="2681" priority="6863" operator="containsText" text="Closeout">
      <formula>NOT(ISERROR(SEARCH("Closeout",L707)))</formula>
    </cfRule>
    <cfRule type="containsText" dxfId="2680" priority="6864" operator="containsText" text="COMING SOON">
      <formula>NOT(ISERROR(SEARCH("COMING SOON",L707)))</formula>
    </cfRule>
    <cfRule type="containsText" dxfId="2679" priority="6865" operator="containsText" text="ACTIVE">
      <formula>NOT(ISERROR(SEARCH("ACTIVE",L707)))</formula>
    </cfRule>
    <cfRule type="containsText" dxfId="2678" priority="6866" operator="containsText" text="Discontinued">
      <formula>NOT(ISERROR(SEARCH("Discontinued",L707)))</formula>
    </cfRule>
    <cfRule type="containsText" dxfId="2677" priority="6867" operator="containsText" text="Closeout">
      <formula>NOT(ISERROR(SEARCH("Closeout",L707)))</formula>
    </cfRule>
    <cfRule type="containsBlanks" dxfId="2676" priority="6868">
      <formula>LEN(TRIM(L707))=0</formula>
    </cfRule>
    <cfRule type="containsText" dxfId="2675" priority="6869" operator="containsText" text="COMING SOON">
      <formula>NOT(ISERROR(SEARCH("COMING SOON",L707)))</formula>
    </cfRule>
    <cfRule type="containsText" dxfId="2674" priority="6870" operator="containsText" text="ACTIVE">
      <formula>NOT(ISERROR(SEARCH("ACTIVE",L707)))</formula>
    </cfRule>
    <cfRule type="cellIs" dxfId="2673" priority="6871" operator="equal">
      <formula>"Closeout"</formula>
    </cfRule>
    <cfRule type="cellIs" dxfId="2672" priority="6872" operator="equal">
      <formula>"Discontinued"</formula>
    </cfRule>
    <cfRule type="containsText" dxfId="2671" priority="6873" operator="containsText" text="Discontinued">
      <formula>NOT(ISERROR(SEARCH("Discontinued",L707)))</formula>
    </cfRule>
    <cfRule type="containsText" dxfId="2670" priority="6874" operator="containsText" text="Coming Soon">
      <formula>NOT(ISERROR(SEARCH("Coming Soon",L707)))</formula>
    </cfRule>
    <cfRule type="containsText" dxfId="2669" priority="6875" operator="containsText" text="Closeout">
      <formula>NOT(ISERROR(SEARCH("Closeout",L707)))</formula>
    </cfRule>
    <cfRule type="containsText" dxfId="2668" priority="6876" operator="containsText" text="Active">
      <formula>NOT(ISERROR(SEARCH("Active",L707)))</formula>
    </cfRule>
    <cfRule type="containsText" dxfId="2667" priority="6877" operator="containsText" text="Discontinued">
      <formula>NOT(ISERROR(SEARCH("Discontinued",L707)))</formula>
    </cfRule>
    <cfRule type="containsText" dxfId="2666" priority="6878" operator="containsText" text="Closeout">
      <formula>NOT(ISERROR(SEARCH("Closeout",L707)))</formula>
    </cfRule>
    <cfRule type="containsText" dxfId="2665" priority="6879" operator="containsText" text="COMING SOON">
      <formula>NOT(ISERROR(SEARCH("COMING SOON",L707)))</formula>
    </cfRule>
    <cfRule type="containsText" dxfId="2664" priority="6880" operator="containsText" text="ACTIVE">
      <formula>NOT(ISERROR(SEARCH("ACTIVE",L707)))</formula>
    </cfRule>
    <cfRule type="containsText" dxfId="2663" priority="6881" operator="containsText" text="Discontinued">
      <formula>NOT(ISERROR(SEARCH("Discontinued",L707)))</formula>
    </cfRule>
    <cfRule type="containsText" dxfId="2662" priority="6882" operator="containsText" text="Closeout">
      <formula>NOT(ISERROR(SEARCH("Closeout",L707)))</formula>
    </cfRule>
    <cfRule type="containsText" dxfId="2661" priority="6883" operator="containsText" text="COMING SOON">
      <formula>NOT(ISERROR(SEARCH("COMING SOON",L707)))</formula>
    </cfRule>
    <cfRule type="containsText" dxfId="2660" priority="6884" operator="containsText" text="ACTIVE">
      <formula>NOT(ISERROR(SEARCH("ACTIVE",L707)))</formula>
    </cfRule>
    <cfRule type="containsText" dxfId="2659" priority="6885" operator="containsText" text="Discontinued">
      <formula>NOT(ISERROR(SEARCH("Discontinued",L707)))</formula>
    </cfRule>
    <cfRule type="containsText" dxfId="2658" priority="6886" operator="containsText" text="Closeout">
      <formula>NOT(ISERROR(SEARCH("Closeout",L707)))</formula>
    </cfRule>
    <cfRule type="containsText" dxfId="2657" priority="6887" operator="containsText" text="COMING SOON">
      <formula>NOT(ISERROR(SEARCH("COMING SOON",L707)))</formula>
    </cfRule>
    <cfRule type="containsText" dxfId="2656" priority="6888" operator="containsText" text="ACTIVE">
      <formula>NOT(ISERROR(SEARCH("ACTIVE",L707)))</formula>
    </cfRule>
    <cfRule type="containsBlanks" dxfId="2655" priority="6889">
      <formula>LEN(TRIM(L707))=0</formula>
    </cfRule>
    <cfRule type="containsText" dxfId="2654" priority="6890" operator="containsText" text="Discontinued">
      <formula>NOT(ISERROR(SEARCH("Discontinued",L707)))</formula>
    </cfRule>
    <cfRule type="containsText" dxfId="2653" priority="6891" operator="containsText" text="Closeout">
      <formula>NOT(ISERROR(SEARCH("Closeout",L707)))</formula>
    </cfRule>
    <cfRule type="containsText" dxfId="2652" priority="6892" operator="containsText" text="COMING SOON">
      <formula>NOT(ISERROR(SEARCH("COMING SOON",L707)))</formula>
    </cfRule>
    <cfRule type="containsText" dxfId="2651" priority="6893" operator="containsText" text="ACTIVE">
      <formula>NOT(ISERROR(SEARCH("ACTIVE",L707)))</formula>
    </cfRule>
    <cfRule type="containsText" dxfId="2650" priority="6894" operator="containsText" text="Discontinued">
      <formula>NOT(ISERROR(SEARCH("Discontinued",L707)))</formula>
    </cfRule>
    <cfRule type="containsText" dxfId="2649" priority="6895" operator="containsText" text="Closeout">
      <formula>NOT(ISERROR(SEARCH("Closeout",L707)))</formula>
    </cfRule>
    <cfRule type="containsText" dxfId="2648" priority="6896" operator="containsText" text="COMING SOON">
      <formula>NOT(ISERROR(SEARCH("COMING SOON",L707)))</formula>
    </cfRule>
    <cfRule type="containsText" dxfId="2647" priority="6897" operator="containsText" text="ACTIVE">
      <formula>NOT(ISERROR(SEARCH("ACTIVE",L707)))</formula>
    </cfRule>
    <cfRule type="containsText" dxfId="2646" priority="6898" operator="containsText" text="Discontinued">
      <formula>NOT(ISERROR(SEARCH("Discontinued",L707)))</formula>
    </cfRule>
    <cfRule type="containsText" dxfId="2645" priority="6899" operator="containsText" text="Closeout">
      <formula>NOT(ISERROR(SEARCH("Closeout",L707)))</formula>
    </cfRule>
    <cfRule type="containsText" dxfId="2644" priority="6900" operator="containsText" text="COMING SOON">
      <formula>NOT(ISERROR(SEARCH("COMING SOON",L707)))</formula>
    </cfRule>
    <cfRule type="containsText" dxfId="2643" priority="6901" operator="containsText" text="ACTIVE">
      <formula>NOT(ISERROR(SEARCH("ACTIVE",L707)))</formula>
    </cfRule>
    <cfRule type="containsText" dxfId="2642" priority="6902" operator="containsText" text="Discontinued">
      <formula>NOT(ISERROR(SEARCH("Discontinued",L707)))</formula>
    </cfRule>
    <cfRule type="containsText" dxfId="2641" priority="6903" operator="containsText" text="Closeout">
      <formula>NOT(ISERROR(SEARCH("Closeout",L707)))</formula>
    </cfRule>
    <cfRule type="containsText" dxfId="2640" priority="6904" operator="containsText" text="COMING SOON">
      <formula>NOT(ISERROR(SEARCH("COMING SOON",L707)))</formula>
    </cfRule>
    <cfRule type="containsText" dxfId="2639" priority="6905" operator="containsText" text="ACTIVE">
      <formula>NOT(ISERROR(SEARCH("ACTIVE",L707)))</formula>
    </cfRule>
    <cfRule type="containsText" dxfId="2638" priority="6906" operator="containsText" text="Discontinued">
      <formula>NOT(ISERROR(SEARCH("Discontinued",L707)))</formula>
    </cfRule>
    <cfRule type="containsText" dxfId="2637" priority="6907" operator="containsText" text="Closeout">
      <formula>NOT(ISERROR(SEARCH("Closeout",L707)))</formula>
    </cfRule>
    <cfRule type="containsText" dxfId="2636" priority="6908" operator="containsText" text="COMING SOON">
      <formula>NOT(ISERROR(SEARCH("COMING SOON",L707)))</formula>
    </cfRule>
    <cfRule type="containsText" dxfId="2635" priority="6909" operator="containsText" text="ACTIVE">
      <formula>NOT(ISERROR(SEARCH("ACTIVE",L707)))</formula>
    </cfRule>
    <cfRule type="containsBlanks" dxfId="2634" priority="6910">
      <formula>LEN(TRIM(L707))=0</formula>
    </cfRule>
  </conditionalFormatting>
  <conditionalFormatting sqref="L707:L720">
    <cfRule type="containsText" dxfId="2633" priority="6780" operator="containsText" text="Discontinued">
      <formula>NOT(ISERROR(SEARCH("Discontinued",L707)))</formula>
    </cfRule>
    <cfRule type="containsText" dxfId="2632" priority="6781" operator="containsText" text="Closeout">
      <formula>NOT(ISERROR(SEARCH("Closeout",L707)))</formula>
    </cfRule>
    <cfRule type="containsText" dxfId="2631" priority="6791" operator="containsText" text="COMING SOON">
      <formula>NOT(ISERROR(SEARCH("COMING SOON",L707)))</formula>
    </cfRule>
    <cfRule type="containsText" dxfId="2630" priority="6792" operator="containsText" text="ACTIVE">
      <formula>NOT(ISERROR(SEARCH("ACTIVE",L707)))</formula>
    </cfRule>
    <cfRule type="containsText" dxfId="2629" priority="6949" operator="containsText" text="Discontinued">
      <formula>NOT(ISERROR(SEARCH("Discontinued",L707)))</formula>
    </cfRule>
    <cfRule type="containsText" dxfId="2628" priority="6950" operator="containsText" text="Closeout">
      <formula>NOT(ISERROR(SEARCH("Closeout",L707)))</formula>
    </cfRule>
    <cfRule type="containsText" dxfId="2627" priority="6951" operator="containsText" text="COMING SOON">
      <formula>NOT(ISERROR(SEARCH("COMING SOON",L707)))</formula>
    </cfRule>
    <cfRule type="containsText" dxfId="2626" priority="6952" operator="containsText" text="ACTIVE">
      <formula>NOT(ISERROR(SEARCH("ACTIVE",L707)))</formula>
    </cfRule>
    <cfRule type="containsText" dxfId="2625" priority="6953" operator="containsText" text="Discontinued">
      <formula>NOT(ISERROR(SEARCH("Discontinued",L707)))</formula>
    </cfRule>
    <cfRule type="containsText" dxfId="2624" priority="6954" operator="containsText" text="Closeout">
      <formula>NOT(ISERROR(SEARCH("Closeout",L707)))</formula>
    </cfRule>
    <cfRule type="containsText" dxfId="2623" priority="6955" operator="containsText" text="COMING SOON">
      <formula>NOT(ISERROR(SEARCH("COMING SOON",L707)))</formula>
    </cfRule>
    <cfRule type="containsText" dxfId="2622" priority="6956" operator="containsText" text="ACTIVE">
      <formula>NOT(ISERROR(SEARCH("ACTIVE",L707)))</formula>
    </cfRule>
    <cfRule type="containsText" dxfId="2621" priority="6957" operator="containsText" text="Discontinued">
      <formula>NOT(ISERROR(SEARCH("Discontinued",L707)))</formula>
    </cfRule>
    <cfRule type="containsText" dxfId="2620" priority="6958" operator="containsText" text="Closeout">
      <formula>NOT(ISERROR(SEARCH("Closeout",L707)))</formula>
    </cfRule>
    <cfRule type="containsText" dxfId="2619" priority="6959" operator="containsText" text="COMING SOON">
      <formula>NOT(ISERROR(SEARCH("COMING SOON",L707)))</formula>
    </cfRule>
    <cfRule type="containsText" dxfId="2618" priority="6960" operator="containsText" text="ACTIVE">
      <formula>NOT(ISERROR(SEARCH("ACTIVE",L707)))</formula>
    </cfRule>
    <cfRule type="containsText" dxfId="2617" priority="6961" operator="containsText" text="Discontinued">
      <formula>NOT(ISERROR(SEARCH("Discontinued",L707)))</formula>
    </cfRule>
    <cfRule type="containsText" dxfId="2616" priority="6962" operator="containsText" text="Coming Soon">
      <formula>NOT(ISERROR(SEARCH("Coming Soon",L707)))</formula>
    </cfRule>
    <cfRule type="containsText" dxfId="2615" priority="6963" operator="containsText" text="Closeout">
      <formula>NOT(ISERROR(SEARCH("Closeout",L707)))</formula>
    </cfRule>
    <cfRule type="containsText" dxfId="2614" priority="6964" operator="containsText" text="Active">
      <formula>NOT(ISERROR(SEARCH("Active",L707)))</formula>
    </cfRule>
    <cfRule type="containsText" dxfId="2613" priority="6965" operator="containsText" text="Discontinued">
      <formula>NOT(ISERROR(SEARCH("Discontinued",L707)))</formula>
    </cfRule>
    <cfRule type="containsText" dxfId="2612" priority="6966" operator="containsText" text="Closeout">
      <formula>NOT(ISERROR(SEARCH("Closeout",L707)))</formula>
    </cfRule>
    <cfRule type="containsText" dxfId="2611" priority="6967" operator="containsText" text="COMING SOON">
      <formula>NOT(ISERROR(SEARCH("COMING SOON",L707)))</formula>
    </cfRule>
    <cfRule type="containsText" dxfId="2610" priority="6968" operator="containsText" text="ACTIVE">
      <formula>NOT(ISERROR(SEARCH("ACTIVE",L707)))</formula>
    </cfRule>
    <cfRule type="containsText" dxfId="2609" priority="6969" operator="containsText" text="Discontinued">
      <formula>NOT(ISERROR(SEARCH("Discontinued",L707)))</formula>
    </cfRule>
    <cfRule type="containsText" dxfId="2608" priority="6970" operator="containsText" text="Closeout">
      <formula>NOT(ISERROR(SEARCH("Closeout",L707)))</formula>
    </cfRule>
    <cfRule type="containsText" dxfId="2607" priority="6971" operator="containsText" text="COMING SOON">
      <formula>NOT(ISERROR(SEARCH("COMING SOON",L707)))</formula>
    </cfRule>
    <cfRule type="containsText" dxfId="2606" priority="6972" operator="containsText" text="ACTIVE">
      <formula>NOT(ISERROR(SEARCH("ACTIVE",L707)))</formula>
    </cfRule>
    <cfRule type="containsText" dxfId="2605" priority="6973" operator="containsText" text="Discontinued">
      <formula>NOT(ISERROR(SEARCH("Discontinued",L707)))</formula>
    </cfRule>
    <cfRule type="containsText" dxfId="2604" priority="6974" operator="containsText" text="Closeout">
      <formula>NOT(ISERROR(SEARCH("Closeout",L707)))</formula>
    </cfRule>
    <cfRule type="containsText" dxfId="2603" priority="6975" operator="containsText" text="COMING SOON">
      <formula>NOT(ISERROR(SEARCH("COMING SOON",L707)))</formula>
    </cfRule>
    <cfRule type="containsText" dxfId="2602" priority="6976" operator="containsText" text="ACTIVE">
      <formula>NOT(ISERROR(SEARCH("ACTIVE",L707)))</formula>
    </cfRule>
    <cfRule type="containsText" dxfId="2601" priority="6977" operator="containsText" text="Discontinued">
      <formula>NOT(ISERROR(SEARCH("Discontinued",L707)))</formula>
    </cfRule>
    <cfRule type="containsText" dxfId="2600" priority="6978" operator="containsText" text="Closeout">
      <formula>NOT(ISERROR(SEARCH("Closeout",L707)))</formula>
    </cfRule>
    <cfRule type="containsText" dxfId="2599" priority="6979" operator="containsText" text="COMING SOON">
      <formula>NOT(ISERROR(SEARCH("COMING SOON",L707)))</formula>
    </cfRule>
    <cfRule type="containsText" dxfId="2598" priority="6980" operator="containsText" text="ACTIVE">
      <formula>NOT(ISERROR(SEARCH("ACTIVE",L707)))</formula>
    </cfRule>
    <cfRule type="containsText" dxfId="2597" priority="6981" operator="containsText" text="Discontinued">
      <formula>NOT(ISERROR(SEARCH("Discontinued",L707)))</formula>
    </cfRule>
    <cfRule type="containsText" dxfId="2596" priority="6982" operator="containsText" text="Closeout">
      <formula>NOT(ISERROR(SEARCH("Closeout",L707)))</formula>
    </cfRule>
    <cfRule type="containsText" dxfId="2595" priority="6983" operator="containsText" text="COMING SOON">
      <formula>NOT(ISERROR(SEARCH("COMING SOON",L707)))</formula>
    </cfRule>
    <cfRule type="containsText" dxfId="2594" priority="6984" operator="containsText" text="ACTIVE">
      <formula>NOT(ISERROR(SEARCH("ACTIVE",L707)))</formula>
    </cfRule>
    <cfRule type="containsText" dxfId="2593" priority="6985" operator="containsText" text="Discontinued">
      <formula>NOT(ISERROR(SEARCH("Discontinued",L707)))</formula>
    </cfRule>
    <cfRule type="containsText" dxfId="2592" priority="6986" operator="containsText" text="Closeout">
      <formula>NOT(ISERROR(SEARCH("Closeout",L707)))</formula>
    </cfRule>
    <cfRule type="containsText" dxfId="2591" priority="6987" operator="containsText" text="COMING SOON">
      <formula>NOT(ISERROR(SEARCH("COMING SOON",L707)))</formula>
    </cfRule>
    <cfRule type="containsText" dxfId="2590" priority="6988" operator="containsText" text="ACTIVE">
      <formula>NOT(ISERROR(SEARCH("ACTIVE",L707)))</formula>
    </cfRule>
    <cfRule type="containsText" dxfId="2589" priority="6989" operator="containsText" text="Discontinued">
      <formula>NOT(ISERROR(SEARCH("Discontinued",L707)))</formula>
    </cfRule>
    <cfRule type="containsText" dxfId="2588" priority="6990" operator="containsText" text="Closeout">
      <formula>NOT(ISERROR(SEARCH("Closeout",L707)))</formula>
    </cfRule>
    <cfRule type="containsText" dxfId="2587" priority="6991" operator="containsText" text="COMING SOON">
      <formula>NOT(ISERROR(SEARCH("COMING SOON",L707)))</formula>
    </cfRule>
    <cfRule type="containsText" dxfId="2586" priority="6992" operator="containsText" text="ACTIVE">
      <formula>NOT(ISERROR(SEARCH("ACTIVE",L707)))</formula>
    </cfRule>
    <cfRule type="containsText" dxfId="2585" priority="6993" operator="containsText" text="Discontinued">
      <formula>NOT(ISERROR(SEARCH("Discontinued",L707)))</formula>
    </cfRule>
    <cfRule type="containsText" dxfId="2584" priority="6994" operator="containsText" text="Closeout">
      <formula>NOT(ISERROR(SEARCH("Closeout",L707)))</formula>
    </cfRule>
    <cfRule type="containsText" dxfId="2583" priority="6995" operator="containsText" text="COMING SOON">
      <formula>NOT(ISERROR(SEARCH("COMING SOON",L707)))</formula>
    </cfRule>
    <cfRule type="containsText" dxfId="2582" priority="6996" operator="containsText" text="ACTIVE">
      <formula>NOT(ISERROR(SEARCH("ACTIVE",L707)))</formula>
    </cfRule>
    <cfRule type="containsText" dxfId="2581" priority="6997" operator="containsText" text="Discontinued">
      <formula>NOT(ISERROR(SEARCH("Discontinued",L707)))</formula>
    </cfRule>
    <cfRule type="containsText" dxfId="2580" priority="6998" operator="containsText" text="Closeout">
      <formula>NOT(ISERROR(SEARCH("Closeout",L707)))</formula>
    </cfRule>
    <cfRule type="containsText" dxfId="2579" priority="6999" operator="containsText" text="COMING SOON">
      <formula>NOT(ISERROR(SEARCH("COMING SOON",L707)))</formula>
    </cfRule>
    <cfRule type="containsText" dxfId="2578" priority="7000" operator="containsText" text="ACTIVE">
      <formula>NOT(ISERROR(SEARCH("ACTIVE",L707)))</formula>
    </cfRule>
    <cfRule type="containsText" dxfId="2577" priority="7001" operator="containsText" text="Discontinued">
      <formula>NOT(ISERROR(SEARCH("Discontinued",L707)))</formula>
    </cfRule>
    <cfRule type="containsText" dxfId="2576" priority="7002" operator="containsText" text="Closeout">
      <formula>NOT(ISERROR(SEARCH("Closeout",L707)))</formula>
    </cfRule>
    <cfRule type="containsText" dxfId="2575" priority="7003" operator="containsText" text="COMING SOON">
      <formula>NOT(ISERROR(SEARCH("COMING SOON",L707)))</formula>
    </cfRule>
    <cfRule type="containsText" dxfId="2574" priority="7004" operator="containsText" text="ACTIVE">
      <formula>NOT(ISERROR(SEARCH("ACTIVE",L707)))</formula>
    </cfRule>
    <cfRule type="containsText" dxfId="2573" priority="7005" operator="containsText" text="Discontinued">
      <formula>NOT(ISERROR(SEARCH("Discontinued",L707)))</formula>
    </cfRule>
    <cfRule type="containsText" dxfId="2572" priority="7006" operator="containsText" text="Closeout">
      <formula>NOT(ISERROR(SEARCH("Closeout",L707)))</formula>
    </cfRule>
    <cfRule type="containsText" dxfId="2571" priority="7007" operator="containsText" text="COMING SOON">
      <formula>NOT(ISERROR(SEARCH("COMING SOON",L707)))</formula>
    </cfRule>
    <cfRule type="containsText" dxfId="2570" priority="7008" operator="containsText" text="ACTIVE">
      <formula>NOT(ISERROR(SEARCH("ACTIVE",L707)))</formula>
    </cfRule>
    <cfRule type="containsText" dxfId="2569" priority="7009" operator="containsText" text="Discontinued">
      <formula>NOT(ISERROR(SEARCH("Discontinued",L707)))</formula>
    </cfRule>
    <cfRule type="containsText" dxfId="2568" priority="7010" operator="containsText" text="Closeout">
      <formula>NOT(ISERROR(SEARCH("Closeout",L707)))</formula>
    </cfRule>
    <cfRule type="containsBlanks" dxfId="2567" priority="7011">
      <formula>LEN(TRIM(L707))=0</formula>
    </cfRule>
    <cfRule type="containsText" dxfId="2566" priority="7012" operator="containsText" text="COMING SOON">
      <formula>NOT(ISERROR(SEARCH("COMING SOON",L707)))</formula>
    </cfRule>
    <cfRule type="containsText" dxfId="2565" priority="7013" operator="containsText" text="ACTIVE">
      <formula>NOT(ISERROR(SEARCH("ACTIVE",L707)))</formula>
    </cfRule>
    <cfRule type="cellIs" dxfId="2564" priority="7014" operator="equal">
      <formula>"Closeout"</formula>
    </cfRule>
    <cfRule type="cellIs" dxfId="2563" priority="7015" operator="equal">
      <formula>"Discontinued"</formula>
    </cfRule>
    <cfRule type="containsText" dxfId="2562" priority="7016" operator="containsText" text="Discontinued">
      <formula>NOT(ISERROR(SEARCH("Discontinued",L707)))</formula>
    </cfRule>
    <cfRule type="containsText" dxfId="2561" priority="7017" operator="containsText" text="Coming Soon">
      <formula>NOT(ISERROR(SEARCH("Coming Soon",L707)))</formula>
    </cfRule>
    <cfRule type="containsText" dxfId="2560" priority="7018" operator="containsText" text="Closeout">
      <formula>NOT(ISERROR(SEARCH("Closeout",L707)))</formula>
    </cfRule>
    <cfRule type="containsText" dxfId="2559" priority="7019" operator="containsText" text="Active">
      <formula>NOT(ISERROR(SEARCH("Active",L707)))</formula>
    </cfRule>
    <cfRule type="containsText" dxfId="2558" priority="7020" operator="containsText" text="Discontinued">
      <formula>NOT(ISERROR(SEARCH("Discontinued",L707)))</formula>
    </cfRule>
    <cfRule type="containsText" dxfId="2557" priority="7021" operator="containsText" text="Closeout">
      <formula>NOT(ISERROR(SEARCH("Closeout",L707)))</formula>
    </cfRule>
    <cfRule type="containsText" dxfId="2556" priority="7022" operator="containsText" text="COMING SOON">
      <formula>NOT(ISERROR(SEARCH("COMING SOON",L707)))</formula>
    </cfRule>
    <cfRule type="containsText" dxfId="2555" priority="7023" operator="containsText" text="ACTIVE">
      <formula>NOT(ISERROR(SEARCH("ACTIVE",L707)))</formula>
    </cfRule>
    <cfRule type="containsText" dxfId="2554" priority="7024" operator="containsText" text="Discontinued">
      <formula>NOT(ISERROR(SEARCH("Discontinued",L707)))</formula>
    </cfRule>
    <cfRule type="containsText" dxfId="2553" priority="7025" operator="containsText" text="Closeout">
      <formula>NOT(ISERROR(SEARCH("Closeout",L707)))</formula>
    </cfRule>
    <cfRule type="containsText" dxfId="2552" priority="7026" operator="containsText" text="COMING SOON">
      <formula>NOT(ISERROR(SEARCH("COMING SOON",L707)))</formula>
    </cfRule>
    <cfRule type="containsText" dxfId="2551" priority="7027" operator="containsText" text="ACTIVE">
      <formula>NOT(ISERROR(SEARCH("ACTIVE",L707)))</formula>
    </cfRule>
    <cfRule type="containsText" dxfId="2550" priority="7028" operator="containsText" text="Discontinued">
      <formula>NOT(ISERROR(SEARCH("Discontinued",L707)))</formula>
    </cfRule>
    <cfRule type="containsText" dxfId="2549" priority="7029" operator="containsText" text="Closeout">
      <formula>NOT(ISERROR(SEARCH("Closeout",L707)))</formula>
    </cfRule>
    <cfRule type="containsText" dxfId="2548" priority="7030" operator="containsText" text="COMING SOON">
      <formula>NOT(ISERROR(SEARCH("COMING SOON",L707)))</formula>
    </cfRule>
    <cfRule type="containsText" dxfId="2547" priority="7031" operator="containsText" text="ACTIVE">
      <formula>NOT(ISERROR(SEARCH("ACTIVE",L707)))</formula>
    </cfRule>
    <cfRule type="containsBlanks" dxfId="2546" priority="7032">
      <formula>LEN(TRIM(L707))=0</formula>
    </cfRule>
    <cfRule type="containsText" dxfId="2545" priority="7033" operator="containsText" text="Discontinued">
      <formula>NOT(ISERROR(SEARCH("Discontinued",L707)))</formula>
    </cfRule>
    <cfRule type="containsText" dxfId="2544" priority="7034" operator="containsText" text="Closeout">
      <formula>NOT(ISERROR(SEARCH("Closeout",L707)))</formula>
    </cfRule>
    <cfRule type="containsText" dxfId="2543" priority="7035" operator="containsText" text="COMING SOON">
      <formula>NOT(ISERROR(SEARCH("COMING SOON",L707)))</formula>
    </cfRule>
    <cfRule type="containsText" dxfId="2542" priority="7036" operator="containsText" text="ACTIVE">
      <formula>NOT(ISERROR(SEARCH("ACTIVE",L707)))</formula>
    </cfRule>
    <cfRule type="containsText" dxfId="2541" priority="7037" operator="containsText" text="Discontinued">
      <formula>NOT(ISERROR(SEARCH("Discontinued",L707)))</formula>
    </cfRule>
    <cfRule type="containsText" dxfId="2540" priority="7038" operator="containsText" text="Closeout">
      <formula>NOT(ISERROR(SEARCH("Closeout",L707)))</formula>
    </cfRule>
    <cfRule type="containsText" dxfId="2539" priority="7039" operator="containsText" text="COMING SOON">
      <formula>NOT(ISERROR(SEARCH("COMING SOON",L707)))</formula>
    </cfRule>
    <cfRule type="containsText" dxfId="2538" priority="7040" operator="containsText" text="ACTIVE">
      <formula>NOT(ISERROR(SEARCH("ACTIVE",L707)))</formula>
    </cfRule>
    <cfRule type="containsText" dxfId="2537" priority="7041" operator="containsText" text="Discontinued">
      <formula>NOT(ISERROR(SEARCH("Discontinued",L707)))</formula>
    </cfRule>
    <cfRule type="containsText" dxfId="2536" priority="7042" operator="containsText" text="Closeout">
      <formula>NOT(ISERROR(SEARCH("Closeout",L707)))</formula>
    </cfRule>
    <cfRule type="containsText" dxfId="2535" priority="7043" operator="containsText" text="COMING SOON">
      <formula>NOT(ISERROR(SEARCH("COMING SOON",L707)))</formula>
    </cfRule>
    <cfRule type="containsText" dxfId="2534" priority="7044" operator="containsText" text="ACTIVE">
      <formula>NOT(ISERROR(SEARCH("ACTIVE",L707)))</formula>
    </cfRule>
    <cfRule type="containsText" dxfId="2533" priority="7045" operator="containsText" text="Discontinued">
      <formula>NOT(ISERROR(SEARCH("Discontinued",L707)))</formula>
    </cfRule>
    <cfRule type="containsText" dxfId="2532" priority="7046" operator="containsText" text="Closeout">
      <formula>NOT(ISERROR(SEARCH("Closeout",L707)))</formula>
    </cfRule>
    <cfRule type="containsText" dxfId="2531" priority="7047" operator="containsText" text="COMING SOON">
      <formula>NOT(ISERROR(SEARCH("COMING SOON",L707)))</formula>
    </cfRule>
    <cfRule type="containsText" dxfId="2530" priority="7048" operator="containsText" text="ACTIVE">
      <formula>NOT(ISERROR(SEARCH("ACTIVE",L707)))</formula>
    </cfRule>
    <cfRule type="containsText" dxfId="2529" priority="7049" operator="containsText" text="Discontinued">
      <formula>NOT(ISERROR(SEARCH("Discontinued",L707)))</formula>
    </cfRule>
    <cfRule type="containsText" dxfId="2528" priority="7050" operator="containsText" text="Closeout">
      <formula>NOT(ISERROR(SEARCH("Closeout",L707)))</formula>
    </cfRule>
    <cfRule type="containsText" dxfId="2527" priority="7051" operator="containsText" text="COMING SOON">
      <formula>NOT(ISERROR(SEARCH("COMING SOON",L707)))</formula>
    </cfRule>
    <cfRule type="containsText" dxfId="2526" priority="7052" operator="containsText" text="ACTIVE">
      <formula>NOT(ISERROR(SEARCH("ACTIVE",L707)))</formula>
    </cfRule>
    <cfRule type="containsBlanks" dxfId="2525" priority="7053">
      <formula>LEN(TRIM(L707))=0</formula>
    </cfRule>
  </conditionalFormatting>
  <conditionalFormatting sqref="L714:L720">
    <cfRule type="containsText" dxfId="2524" priority="6614" operator="containsText" text="Discontinued">
      <formula>NOT(ISERROR(SEARCH("Discontinued",L714)))</formula>
    </cfRule>
    <cfRule type="containsText" dxfId="2523" priority="6615" operator="containsText" text="Closeout">
      <formula>NOT(ISERROR(SEARCH("Closeout",L714)))</formula>
    </cfRule>
    <cfRule type="containsText" dxfId="2522" priority="6625" operator="containsText" text="COMING SOON">
      <formula>NOT(ISERROR(SEARCH("COMING SOON",L714)))</formula>
    </cfRule>
    <cfRule type="containsText" dxfId="2521" priority="6626" operator="containsText" text="ACTIVE">
      <formula>NOT(ISERROR(SEARCH("ACTIVE",L714)))</formula>
    </cfRule>
  </conditionalFormatting>
  <conditionalFormatting sqref="L717:L720">
    <cfRule type="containsText" dxfId="2520" priority="6595" operator="containsText" text="Discontinued">
      <formula>NOT(ISERROR(SEARCH("Discontinued",L717)))</formula>
    </cfRule>
    <cfRule type="containsText" dxfId="2519" priority="6596" operator="containsText" text="Closeout">
      <formula>NOT(ISERROR(SEARCH("Closeout",L717)))</formula>
    </cfRule>
    <cfRule type="containsText" dxfId="2518" priority="6606" operator="containsText" text="COMING SOON">
      <formula>NOT(ISERROR(SEARCH("COMING SOON",L717)))</formula>
    </cfRule>
    <cfRule type="containsText" dxfId="2517" priority="6607" operator="containsText" text="ACTIVE">
      <formula>NOT(ISERROR(SEARCH("ACTIVE",L717)))</formula>
    </cfRule>
  </conditionalFormatting>
  <conditionalFormatting sqref="L719:L725">
    <cfRule type="containsText" dxfId="2516" priority="6548" operator="containsText" text="Discontinued">
      <formula>NOT(ISERROR(SEARCH("Discontinued",L719)))</formula>
    </cfRule>
    <cfRule type="containsText" dxfId="2515" priority="6549" operator="containsText" text="Closeout">
      <formula>NOT(ISERROR(SEARCH("Closeout",L719)))</formula>
    </cfRule>
    <cfRule type="containsText" dxfId="2514" priority="6550" operator="containsText" text="COMING SOON">
      <formula>NOT(ISERROR(SEARCH("COMING SOON",L719)))</formula>
    </cfRule>
    <cfRule type="containsText" dxfId="2513" priority="6551" operator="containsText" text="ACTIVE">
      <formula>NOT(ISERROR(SEARCH("ACTIVE",L719)))</formula>
    </cfRule>
  </conditionalFormatting>
  <conditionalFormatting sqref="L721:L725">
    <cfRule type="containsText" dxfId="2512" priority="6432" operator="containsText" text="Discontinued">
      <formula>NOT(ISERROR(SEARCH("Discontinued",L721)))</formula>
    </cfRule>
    <cfRule type="containsText" dxfId="2511" priority="6433" operator="containsText" text="Closeout">
      <formula>NOT(ISERROR(SEARCH("Closeout",L721)))</formula>
    </cfRule>
    <cfRule type="containsText" dxfId="2510" priority="6434" operator="containsText" text="COMING SOON">
      <formula>NOT(ISERROR(SEARCH("COMING SOON",L721)))</formula>
    </cfRule>
    <cfRule type="containsText" dxfId="2509" priority="6435" operator="containsText" text="ACTIVE">
      <formula>NOT(ISERROR(SEARCH("ACTIVE",L721)))</formula>
    </cfRule>
    <cfRule type="containsText" dxfId="2508" priority="6436" operator="containsText" text="Discontinued">
      <formula>NOT(ISERROR(SEARCH("Discontinued",L721)))</formula>
    </cfRule>
    <cfRule type="containsText" dxfId="2507" priority="6437" operator="containsText" text="Closeout">
      <formula>NOT(ISERROR(SEARCH("Closeout",L721)))</formula>
    </cfRule>
    <cfRule type="containsText" dxfId="2506" priority="6438" operator="containsText" text="COMING SOON">
      <formula>NOT(ISERROR(SEARCH("COMING SOON",L721)))</formula>
    </cfRule>
    <cfRule type="containsText" dxfId="2505" priority="6439" operator="containsText" text="ACTIVE">
      <formula>NOT(ISERROR(SEARCH("ACTIVE",L721)))</formula>
    </cfRule>
    <cfRule type="containsText" dxfId="2504" priority="6440" operator="containsText" text="Discontinued">
      <formula>NOT(ISERROR(SEARCH("Discontinued",L721)))</formula>
    </cfRule>
    <cfRule type="containsText" dxfId="2503" priority="6441" operator="containsText" text="Closeout">
      <formula>NOT(ISERROR(SEARCH("Closeout",L721)))</formula>
    </cfRule>
    <cfRule type="containsText" dxfId="2502" priority="6442" operator="containsText" text="COMING SOON">
      <formula>NOT(ISERROR(SEARCH("COMING SOON",L721)))</formula>
    </cfRule>
    <cfRule type="containsText" dxfId="2501" priority="6443" operator="containsText" text="ACTIVE">
      <formula>NOT(ISERROR(SEARCH("ACTIVE",L721)))</formula>
    </cfRule>
    <cfRule type="containsText" dxfId="2500" priority="6444" operator="containsText" text="Discontinued">
      <formula>NOT(ISERROR(SEARCH("Discontinued",L721)))</formula>
    </cfRule>
    <cfRule type="containsText" dxfId="2499" priority="6445" operator="containsText" text="Closeout">
      <formula>NOT(ISERROR(SEARCH("Closeout",L721)))</formula>
    </cfRule>
    <cfRule type="containsText" dxfId="2498" priority="6446" operator="containsText" text="COMING SOON">
      <formula>NOT(ISERROR(SEARCH("COMING SOON",L721)))</formula>
    </cfRule>
    <cfRule type="containsText" dxfId="2497" priority="6447" operator="containsText" text="ACTIVE">
      <formula>NOT(ISERROR(SEARCH("ACTIVE",L721)))</formula>
    </cfRule>
    <cfRule type="containsText" dxfId="2496" priority="6448" operator="containsText" text="Discontinued">
      <formula>NOT(ISERROR(SEARCH("Discontinued",L721)))</formula>
    </cfRule>
    <cfRule type="containsText" dxfId="2495" priority="6449" operator="containsText" text="Closeout">
      <formula>NOT(ISERROR(SEARCH("Closeout",L721)))</formula>
    </cfRule>
    <cfRule type="containsText" dxfId="2494" priority="6450" operator="containsText" text="COMING SOON">
      <formula>NOT(ISERROR(SEARCH("COMING SOON",L721)))</formula>
    </cfRule>
    <cfRule type="containsText" dxfId="2493" priority="6451" operator="containsText" text="ACTIVE">
      <formula>NOT(ISERROR(SEARCH("ACTIVE",L721)))</formula>
    </cfRule>
    <cfRule type="containsText" dxfId="2492" priority="6452" operator="containsText" text="Discontinued">
      <formula>NOT(ISERROR(SEARCH("Discontinued",L721)))</formula>
    </cfRule>
    <cfRule type="containsText" dxfId="2491" priority="6453" operator="containsText" text="Closeout">
      <formula>NOT(ISERROR(SEARCH("Closeout",L721)))</formula>
    </cfRule>
    <cfRule type="containsText" dxfId="2490" priority="6454" operator="containsText" text="COMING SOON">
      <formula>NOT(ISERROR(SEARCH("COMING SOON",L721)))</formula>
    </cfRule>
    <cfRule type="containsText" dxfId="2489" priority="6455" operator="containsText" text="ACTIVE">
      <formula>NOT(ISERROR(SEARCH("ACTIVE",L721)))</formula>
    </cfRule>
    <cfRule type="containsText" dxfId="2488" priority="6456" operator="containsText" text="Discontinued">
      <formula>NOT(ISERROR(SEARCH("Discontinued",L721)))</formula>
    </cfRule>
    <cfRule type="containsText" dxfId="2487" priority="6457" operator="containsText" text="Closeout">
      <formula>NOT(ISERROR(SEARCH("Closeout",L721)))</formula>
    </cfRule>
    <cfRule type="containsText" dxfId="2486" priority="6458" operator="containsText" text="COMING SOON">
      <formula>NOT(ISERROR(SEARCH("COMING SOON",L721)))</formula>
    </cfRule>
    <cfRule type="containsText" dxfId="2485" priority="6459" operator="containsText" text="ACTIVE">
      <formula>NOT(ISERROR(SEARCH("ACTIVE",L721)))</formula>
    </cfRule>
    <cfRule type="containsText" dxfId="2484" priority="6460" operator="containsText" text="Discontinued">
      <formula>NOT(ISERROR(SEARCH("Discontinued",L721)))</formula>
    </cfRule>
    <cfRule type="containsText" dxfId="2483" priority="6461" operator="containsText" text="Coming Soon">
      <formula>NOT(ISERROR(SEARCH("Coming Soon",L721)))</formula>
    </cfRule>
    <cfRule type="containsText" dxfId="2482" priority="6462" operator="containsText" text="Closeout">
      <formula>NOT(ISERROR(SEARCH("Closeout",L721)))</formula>
    </cfRule>
    <cfRule type="containsText" dxfId="2481" priority="6463" operator="containsText" text="Active">
      <formula>NOT(ISERROR(SEARCH("Active",L721)))</formula>
    </cfRule>
    <cfRule type="containsText" dxfId="2480" priority="6464" operator="containsText" text="Discontinued">
      <formula>NOT(ISERROR(SEARCH("Discontinued",L721)))</formula>
    </cfRule>
    <cfRule type="containsText" dxfId="2479" priority="6465" operator="containsText" text="Closeout">
      <formula>NOT(ISERROR(SEARCH("Closeout",L721)))</formula>
    </cfRule>
    <cfRule type="containsText" dxfId="2478" priority="6466" operator="containsText" text="COMING SOON">
      <formula>NOT(ISERROR(SEARCH("COMING SOON",L721)))</formula>
    </cfRule>
    <cfRule type="containsText" dxfId="2477" priority="6467" operator="containsText" text="ACTIVE">
      <formula>NOT(ISERROR(SEARCH("ACTIVE",L721)))</formula>
    </cfRule>
    <cfRule type="containsText" dxfId="2476" priority="6468" operator="containsText" text="Discontinued">
      <formula>NOT(ISERROR(SEARCH("Discontinued",L721)))</formula>
    </cfRule>
    <cfRule type="containsText" dxfId="2475" priority="6469" operator="containsText" text="Closeout">
      <formula>NOT(ISERROR(SEARCH("Closeout",L721)))</formula>
    </cfRule>
    <cfRule type="containsText" dxfId="2474" priority="6470" operator="containsText" text="COMING SOON">
      <formula>NOT(ISERROR(SEARCH("COMING SOON",L721)))</formula>
    </cfRule>
    <cfRule type="containsText" dxfId="2473" priority="6471" operator="containsText" text="ACTIVE">
      <formula>NOT(ISERROR(SEARCH("ACTIVE",L721)))</formula>
    </cfRule>
    <cfRule type="containsText" dxfId="2472" priority="6472" operator="containsText" text="Discontinued">
      <formula>NOT(ISERROR(SEARCH("Discontinued",L721)))</formula>
    </cfRule>
    <cfRule type="containsText" dxfId="2471" priority="6473" operator="containsText" text="Closeout">
      <formula>NOT(ISERROR(SEARCH("Closeout",L721)))</formula>
    </cfRule>
    <cfRule type="containsText" dxfId="2470" priority="6474" operator="containsText" text="COMING SOON">
      <formula>NOT(ISERROR(SEARCH("COMING SOON",L721)))</formula>
    </cfRule>
    <cfRule type="containsText" dxfId="2469" priority="6475" operator="containsText" text="ACTIVE">
      <formula>NOT(ISERROR(SEARCH("ACTIVE",L721)))</formula>
    </cfRule>
    <cfRule type="containsText" dxfId="2468" priority="6476" operator="containsText" text="Discontinued">
      <formula>NOT(ISERROR(SEARCH("Discontinued",L721)))</formula>
    </cfRule>
    <cfRule type="containsText" dxfId="2467" priority="6477" operator="containsText" text="Closeout">
      <formula>NOT(ISERROR(SEARCH("Closeout",L721)))</formula>
    </cfRule>
    <cfRule type="containsText" dxfId="2466" priority="6478" operator="containsText" text="COMING SOON">
      <formula>NOT(ISERROR(SEARCH("COMING SOON",L721)))</formula>
    </cfRule>
    <cfRule type="containsText" dxfId="2465" priority="6479" operator="containsText" text="ACTIVE">
      <formula>NOT(ISERROR(SEARCH("ACTIVE",L721)))</formula>
    </cfRule>
    <cfRule type="containsText" dxfId="2464" priority="6480" operator="containsText" text="Discontinued">
      <formula>NOT(ISERROR(SEARCH("Discontinued",L721)))</formula>
    </cfRule>
    <cfRule type="containsText" dxfId="2463" priority="6481" operator="containsText" text="Closeout">
      <formula>NOT(ISERROR(SEARCH("Closeout",L721)))</formula>
    </cfRule>
    <cfRule type="containsText" dxfId="2462" priority="6482" operator="containsText" text="COMING SOON">
      <formula>NOT(ISERROR(SEARCH("COMING SOON",L721)))</formula>
    </cfRule>
    <cfRule type="containsText" dxfId="2461" priority="6483" operator="containsText" text="ACTIVE">
      <formula>NOT(ISERROR(SEARCH("ACTIVE",L721)))</formula>
    </cfRule>
    <cfRule type="containsText" dxfId="2460" priority="6484" operator="containsText" text="Discontinued">
      <formula>NOT(ISERROR(SEARCH("Discontinued",L721)))</formula>
    </cfRule>
    <cfRule type="containsText" dxfId="2459" priority="6485" operator="containsText" text="Closeout">
      <formula>NOT(ISERROR(SEARCH("Closeout",L721)))</formula>
    </cfRule>
    <cfRule type="containsText" dxfId="2458" priority="6486" operator="containsText" text="COMING SOON">
      <formula>NOT(ISERROR(SEARCH("COMING SOON",L721)))</formula>
    </cfRule>
    <cfRule type="containsText" dxfId="2457" priority="6487" operator="containsText" text="ACTIVE">
      <formula>NOT(ISERROR(SEARCH("ACTIVE",L721)))</formula>
    </cfRule>
    <cfRule type="containsText" dxfId="2456" priority="6488" operator="containsText" text="Discontinued">
      <formula>NOT(ISERROR(SEARCH("Discontinued",L721)))</formula>
    </cfRule>
    <cfRule type="containsText" dxfId="2455" priority="6489" operator="containsText" text="Closeout">
      <formula>NOT(ISERROR(SEARCH("Closeout",L721)))</formula>
    </cfRule>
    <cfRule type="containsText" dxfId="2454" priority="6490" operator="containsText" text="COMING SOON">
      <formula>NOT(ISERROR(SEARCH("COMING SOON",L721)))</formula>
    </cfRule>
    <cfRule type="containsText" dxfId="2453" priority="6491" operator="containsText" text="ACTIVE">
      <formula>NOT(ISERROR(SEARCH("ACTIVE",L721)))</formula>
    </cfRule>
    <cfRule type="containsText" dxfId="2452" priority="6492" operator="containsText" text="Discontinued">
      <formula>NOT(ISERROR(SEARCH("Discontinued",L721)))</formula>
    </cfRule>
    <cfRule type="containsText" dxfId="2451" priority="6493" operator="containsText" text="Closeout">
      <formula>NOT(ISERROR(SEARCH("Closeout",L721)))</formula>
    </cfRule>
    <cfRule type="containsText" dxfId="2450" priority="6494" operator="containsText" text="COMING SOON">
      <formula>NOT(ISERROR(SEARCH("COMING SOON",L721)))</formula>
    </cfRule>
    <cfRule type="containsText" dxfId="2449" priority="6495" operator="containsText" text="ACTIVE">
      <formula>NOT(ISERROR(SEARCH("ACTIVE",L721)))</formula>
    </cfRule>
    <cfRule type="containsText" dxfId="2448" priority="6496" operator="containsText" text="Discontinued">
      <formula>NOT(ISERROR(SEARCH("Discontinued",L721)))</formula>
    </cfRule>
    <cfRule type="containsText" dxfId="2447" priority="6497" operator="containsText" text="Closeout">
      <formula>NOT(ISERROR(SEARCH("Closeout",L721)))</formula>
    </cfRule>
    <cfRule type="containsText" dxfId="2446" priority="6498" operator="containsText" text="COMING SOON">
      <formula>NOT(ISERROR(SEARCH("COMING SOON",L721)))</formula>
    </cfRule>
    <cfRule type="containsText" dxfId="2445" priority="6499" operator="containsText" text="ACTIVE">
      <formula>NOT(ISERROR(SEARCH("ACTIVE",L721)))</formula>
    </cfRule>
    <cfRule type="containsText" dxfId="2444" priority="6500" operator="containsText" text="Discontinued">
      <formula>NOT(ISERROR(SEARCH("Discontinued",L721)))</formula>
    </cfRule>
    <cfRule type="containsText" dxfId="2443" priority="6501" operator="containsText" text="Closeout">
      <formula>NOT(ISERROR(SEARCH("Closeout",L721)))</formula>
    </cfRule>
    <cfRule type="containsText" dxfId="2442" priority="6502" operator="containsText" text="COMING SOON">
      <formula>NOT(ISERROR(SEARCH("COMING SOON",L721)))</formula>
    </cfRule>
    <cfRule type="containsText" dxfId="2441" priority="6503" operator="containsText" text="ACTIVE">
      <formula>NOT(ISERROR(SEARCH("ACTIVE",L721)))</formula>
    </cfRule>
    <cfRule type="containsText" dxfId="2440" priority="6504" operator="containsText" text="Discontinued">
      <formula>NOT(ISERROR(SEARCH("Discontinued",L721)))</formula>
    </cfRule>
    <cfRule type="containsText" dxfId="2439" priority="6505" operator="containsText" text="Closeout">
      <formula>NOT(ISERROR(SEARCH("Closeout",L721)))</formula>
    </cfRule>
    <cfRule type="containsText" dxfId="2438" priority="6506" operator="containsText" text="COMING SOON">
      <formula>NOT(ISERROR(SEARCH("COMING SOON",L721)))</formula>
    </cfRule>
    <cfRule type="containsText" dxfId="2437" priority="6507" operator="containsText" text="ACTIVE">
      <formula>NOT(ISERROR(SEARCH("ACTIVE",L721)))</formula>
    </cfRule>
    <cfRule type="containsText" dxfId="2436" priority="6508" operator="containsText" text="Discontinued">
      <formula>NOT(ISERROR(SEARCH("Discontinued",L721)))</formula>
    </cfRule>
    <cfRule type="containsText" dxfId="2435" priority="6509" operator="containsText" text="Closeout">
      <formula>NOT(ISERROR(SEARCH("Closeout",L721)))</formula>
    </cfRule>
    <cfRule type="containsBlanks" dxfId="2434" priority="6510">
      <formula>LEN(TRIM(L721))=0</formula>
    </cfRule>
    <cfRule type="containsText" dxfId="2433" priority="6511" operator="containsText" text="COMING SOON">
      <formula>NOT(ISERROR(SEARCH("COMING SOON",L721)))</formula>
    </cfRule>
    <cfRule type="containsText" dxfId="2432" priority="6512" operator="containsText" text="ACTIVE">
      <formula>NOT(ISERROR(SEARCH("ACTIVE",L721)))</formula>
    </cfRule>
    <cfRule type="cellIs" dxfId="2431" priority="6513" operator="equal">
      <formula>"Closeout"</formula>
    </cfRule>
    <cfRule type="cellIs" dxfId="2430" priority="6514" operator="equal">
      <formula>"Discontinued"</formula>
    </cfRule>
    <cfRule type="containsText" dxfId="2429" priority="6515" operator="containsText" text="Discontinued">
      <formula>NOT(ISERROR(SEARCH("Discontinued",L721)))</formula>
    </cfRule>
    <cfRule type="containsText" dxfId="2428" priority="6516" operator="containsText" text="Coming Soon">
      <formula>NOT(ISERROR(SEARCH("Coming Soon",L721)))</formula>
    </cfRule>
    <cfRule type="containsText" dxfId="2427" priority="6517" operator="containsText" text="Closeout">
      <formula>NOT(ISERROR(SEARCH("Closeout",L721)))</formula>
    </cfRule>
    <cfRule type="containsText" dxfId="2426" priority="6518" operator="containsText" text="Active">
      <formula>NOT(ISERROR(SEARCH("Active",L721)))</formula>
    </cfRule>
    <cfRule type="containsText" dxfId="2425" priority="6519" operator="containsText" text="Discontinued">
      <formula>NOT(ISERROR(SEARCH("Discontinued",L721)))</formula>
    </cfRule>
    <cfRule type="containsText" dxfId="2424" priority="6520" operator="containsText" text="Closeout">
      <formula>NOT(ISERROR(SEARCH("Closeout",L721)))</formula>
    </cfRule>
    <cfRule type="containsText" dxfId="2423" priority="6521" operator="containsText" text="COMING SOON">
      <formula>NOT(ISERROR(SEARCH("COMING SOON",L721)))</formula>
    </cfRule>
    <cfRule type="containsText" dxfId="2422" priority="6522" operator="containsText" text="ACTIVE">
      <formula>NOT(ISERROR(SEARCH("ACTIVE",L721)))</formula>
    </cfRule>
    <cfRule type="containsText" dxfId="2421" priority="6523" operator="containsText" text="Discontinued">
      <formula>NOT(ISERROR(SEARCH("Discontinued",L721)))</formula>
    </cfRule>
    <cfRule type="containsText" dxfId="2420" priority="6524" operator="containsText" text="Closeout">
      <formula>NOT(ISERROR(SEARCH("Closeout",L721)))</formula>
    </cfRule>
    <cfRule type="containsText" dxfId="2419" priority="6525" operator="containsText" text="COMING SOON">
      <formula>NOT(ISERROR(SEARCH("COMING SOON",L721)))</formula>
    </cfRule>
    <cfRule type="containsText" dxfId="2418" priority="6526" operator="containsText" text="ACTIVE">
      <formula>NOT(ISERROR(SEARCH("ACTIVE",L721)))</formula>
    </cfRule>
    <cfRule type="containsText" dxfId="2417" priority="6527" operator="containsText" text="Discontinued">
      <formula>NOT(ISERROR(SEARCH("Discontinued",L721)))</formula>
    </cfRule>
    <cfRule type="containsText" dxfId="2416" priority="6528" operator="containsText" text="Closeout">
      <formula>NOT(ISERROR(SEARCH("Closeout",L721)))</formula>
    </cfRule>
    <cfRule type="containsText" dxfId="2415" priority="6529" operator="containsText" text="COMING SOON">
      <formula>NOT(ISERROR(SEARCH("COMING SOON",L721)))</formula>
    </cfRule>
    <cfRule type="containsText" dxfId="2414" priority="6530" operator="containsText" text="ACTIVE">
      <formula>NOT(ISERROR(SEARCH("ACTIVE",L721)))</formula>
    </cfRule>
    <cfRule type="containsBlanks" dxfId="2413" priority="6531">
      <formula>LEN(TRIM(L721))=0</formula>
    </cfRule>
    <cfRule type="containsText" dxfId="2412" priority="6532" operator="containsText" text="Discontinued">
      <formula>NOT(ISERROR(SEARCH("Discontinued",L721)))</formula>
    </cfRule>
    <cfRule type="containsText" dxfId="2411" priority="6533" operator="containsText" text="Closeout">
      <formula>NOT(ISERROR(SEARCH("Closeout",L721)))</formula>
    </cfRule>
    <cfRule type="containsText" dxfId="2410" priority="6534" operator="containsText" text="COMING SOON">
      <formula>NOT(ISERROR(SEARCH("COMING SOON",L721)))</formula>
    </cfRule>
    <cfRule type="containsText" dxfId="2409" priority="6535" operator="containsText" text="ACTIVE">
      <formula>NOT(ISERROR(SEARCH("ACTIVE",L721)))</formula>
    </cfRule>
    <cfRule type="containsText" dxfId="2408" priority="6536" operator="containsText" text="Discontinued">
      <formula>NOT(ISERROR(SEARCH("Discontinued",L721)))</formula>
    </cfRule>
    <cfRule type="containsText" dxfId="2407" priority="6537" operator="containsText" text="Closeout">
      <formula>NOT(ISERROR(SEARCH("Closeout",L721)))</formula>
    </cfRule>
    <cfRule type="containsText" dxfId="2406" priority="6538" operator="containsText" text="COMING SOON">
      <formula>NOT(ISERROR(SEARCH("COMING SOON",L721)))</formula>
    </cfRule>
    <cfRule type="containsText" dxfId="2405" priority="6539" operator="containsText" text="ACTIVE">
      <formula>NOT(ISERROR(SEARCH("ACTIVE",L721)))</formula>
    </cfRule>
    <cfRule type="containsText" dxfId="2404" priority="6540" operator="containsText" text="Discontinued">
      <formula>NOT(ISERROR(SEARCH("Discontinued",L721)))</formula>
    </cfRule>
    <cfRule type="containsText" dxfId="2403" priority="6541" operator="containsText" text="Closeout">
      <formula>NOT(ISERROR(SEARCH("Closeout",L721)))</formula>
    </cfRule>
    <cfRule type="containsText" dxfId="2402" priority="6542" operator="containsText" text="COMING SOON">
      <formula>NOT(ISERROR(SEARCH("COMING SOON",L721)))</formula>
    </cfRule>
    <cfRule type="containsText" dxfId="2401" priority="6543" operator="containsText" text="ACTIVE">
      <formula>NOT(ISERROR(SEARCH("ACTIVE",L721)))</formula>
    </cfRule>
    <cfRule type="containsText" dxfId="2400" priority="6544" operator="containsText" text="Discontinued">
      <formula>NOT(ISERROR(SEARCH("Discontinued",L721)))</formula>
    </cfRule>
    <cfRule type="containsText" dxfId="2399" priority="6545" operator="containsText" text="Closeout">
      <formula>NOT(ISERROR(SEARCH("Closeout",L721)))</formula>
    </cfRule>
    <cfRule type="containsText" dxfId="2398" priority="6546" operator="containsText" text="COMING SOON">
      <formula>NOT(ISERROR(SEARCH("COMING SOON",L721)))</formula>
    </cfRule>
    <cfRule type="containsText" dxfId="2397" priority="6547" operator="containsText" text="ACTIVE">
      <formula>NOT(ISERROR(SEARCH("ACTIVE",L721)))</formula>
    </cfRule>
    <cfRule type="containsBlanks" dxfId="2396" priority="6552">
      <formula>LEN(TRIM(L721))=0</formula>
    </cfRule>
  </conditionalFormatting>
  <conditionalFormatting sqref="L722:L743">
    <cfRule type="containsText" dxfId="2395" priority="6364" operator="containsText" text="Discontinued">
      <formula>NOT(ISERROR(SEARCH("Discontinued",L722)))</formula>
    </cfRule>
    <cfRule type="containsText" dxfId="2394" priority="6365" operator="containsText" text="Closeout">
      <formula>NOT(ISERROR(SEARCH("Closeout",L722)))</formula>
    </cfRule>
    <cfRule type="containsText" dxfId="2393" priority="6366" operator="containsText" text="COMING SOON">
      <formula>NOT(ISERROR(SEARCH("COMING SOON",L722)))</formula>
    </cfRule>
    <cfRule type="containsText" dxfId="2392" priority="6367" operator="containsText" text="ACTIVE">
      <formula>NOT(ISERROR(SEARCH("ACTIVE",L722)))</formula>
    </cfRule>
  </conditionalFormatting>
  <conditionalFormatting sqref="L726:L728">
    <cfRule type="containsText" dxfId="2391" priority="6244" operator="containsText" text="Discontinued">
      <formula>NOT(ISERROR(SEARCH("Discontinued",L726)))</formula>
    </cfRule>
    <cfRule type="containsText" dxfId="2390" priority="6245" operator="containsText" text="Closeout">
      <formula>NOT(ISERROR(SEARCH("Closeout",L726)))</formula>
    </cfRule>
    <cfRule type="containsText" dxfId="2389" priority="6246" operator="containsText" text="COMING SOON">
      <formula>NOT(ISERROR(SEARCH("COMING SOON",L726)))</formula>
    </cfRule>
    <cfRule type="containsText" dxfId="2388" priority="6247" operator="containsText" text="ACTIVE">
      <formula>NOT(ISERROR(SEARCH("ACTIVE",L726)))</formula>
    </cfRule>
    <cfRule type="containsText" dxfId="2387" priority="6248" operator="containsText" text="Discontinued">
      <formula>NOT(ISERROR(SEARCH("Discontinued",L726)))</formula>
    </cfRule>
    <cfRule type="containsText" dxfId="2386" priority="6249" operator="containsText" text="Closeout">
      <formula>NOT(ISERROR(SEARCH("Closeout",L726)))</formula>
    </cfRule>
    <cfRule type="containsText" dxfId="2385" priority="6250" operator="containsText" text="COMING SOON">
      <formula>NOT(ISERROR(SEARCH("COMING SOON",L726)))</formula>
    </cfRule>
    <cfRule type="containsText" dxfId="2384" priority="6251" operator="containsText" text="ACTIVE">
      <formula>NOT(ISERROR(SEARCH("ACTIVE",L726)))</formula>
    </cfRule>
    <cfRule type="containsText" dxfId="2383" priority="6252" operator="containsText" text="Discontinued">
      <formula>NOT(ISERROR(SEARCH("Discontinued",L726)))</formula>
    </cfRule>
    <cfRule type="containsText" dxfId="2382" priority="6253" operator="containsText" text="Closeout">
      <formula>NOT(ISERROR(SEARCH("Closeout",L726)))</formula>
    </cfRule>
    <cfRule type="containsText" dxfId="2381" priority="6254" operator="containsText" text="COMING SOON">
      <formula>NOT(ISERROR(SEARCH("COMING SOON",L726)))</formula>
    </cfRule>
    <cfRule type="containsText" dxfId="2380" priority="6255" operator="containsText" text="ACTIVE">
      <formula>NOT(ISERROR(SEARCH("ACTIVE",L726)))</formula>
    </cfRule>
    <cfRule type="containsText" dxfId="2379" priority="6256" operator="containsText" text="Discontinued">
      <formula>NOT(ISERROR(SEARCH("Discontinued",L726)))</formula>
    </cfRule>
    <cfRule type="containsText" dxfId="2378" priority="6257" operator="containsText" text="Closeout">
      <formula>NOT(ISERROR(SEARCH("Closeout",L726)))</formula>
    </cfRule>
    <cfRule type="containsText" dxfId="2377" priority="6258" operator="containsText" text="COMING SOON">
      <formula>NOT(ISERROR(SEARCH("COMING SOON",L726)))</formula>
    </cfRule>
    <cfRule type="containsText" dxfId="2376" priority="6259" operator="containsText" text="ACTIVE">
      <formula>NOT(ISERROR(SEARCH("ACTIVE",L726)))</formula>
    </cfRule>
    <cfRule type="containsText" dxfId="2375" priority="6260" operator="containsText" text="Discontinued">
      <formula>NOT(ISERROR(SEARCH("Discontinued",L726)))</formula>
    </cfRule>
    <cfRule type="containsText" dxfId="2374" priority="6261" operator="containsText" text="Closeout">
      <formula>NOT(ISERROR(SEARCH("Closeout",L726)))</formula>
    </cfRule>
    <cfRule type="containsText" dxfId="2373" priority="6262" operator="containsText" text="COMING SOON">
      <formula>NOT(ISERROR(SEARCH("COMING SOON",L726)))</formula>
    </cfRule>
    <cfRule type="containsText" dxfId="2372" priority="6263" operator="containsText" text="ACTIVE">
      <formula>NOT(ISERROR(SEARCH("ACTIVE",L726)))</formula>
    </cfRule>
    <cfRule type="containsText" dxfId="2371" priority="6264" operator="containsText" text="Discontinued">
      <formula>NOT(ISERROR(SEARCH("Discontinued",L726)))</formula>
    </cfRule>
    <cfRule type="containsText" dxfId="2370" priority="6265" operator="containsText" text="Closeout">
      <formula>NOT(ISERROR(SEARCH("Closeout",L726)))</formula>
    </cfRule>
    <cfRule type="containsText" dxfId="2369" priority="6266" operator="containsText" text="COMING SOON">
      <formula>NOT(ISERROR(SEARCH("COMING SOON",L726)))</formula>
    </cfRule>
    <cfRule type="containsText" dxfId="2368" priority="6267" operator="containsText" text="ACTIVE">
      <formula>NOT(ISERROR(SEARCH("ACTIVE",L726)))</formula>
    </cfRule>
    <cfRule type="containsText" dxfId="2367" priority="6268" operator="containsText" text="Discontinued">
      <formula>NOT(ISERROR(SEARCH("Discontinued",L726)))</formula>
    </cfRule>
    <cfRule type="containsText" dxfId="2366" priority="6269" operator="containsText" text="Closeout">
      <formula>NOT(ISERROR(SEARCH("Closeout",L726)))</formula>
    </cfRule>
    <cfRule type="containsText" dxfId="2365" priority="6270" operator="containsText" text="COMING SOON">
      <formula>NOT(ISERROR(SEARCH("COMING SOON",L726)))</formula>
    </cfRule>
    <cfRule type="containsText" dxfId="2364" priority="6271" operator="containsText" text="ACTIVE">
      <formula>NOT(ISERROR(SEARCH("ACTIVE",L726)))</formula>
    </cfRule>
    <cfRule type="containsText" dxfId="2363" priority="6272" operator="containsText" text="Discontinued">
      <formula>NOT(ISERROR(SEARCH("Discontinued",L726)))</formula>
    </cfRule>
    <cfRule type="containsText" dxfId="2362" priority="6273" operator="containsText" text="Closeout">
      <formula>NOT(ISERROR(SEARCH("Closeout",L726)))</formula>
    </cfRule>
    <cfRule type="containsText" dxfId="2361" priority="6274" operator="containsText" text="COMING SOON">
      <formula>NOT(ISERROR(SEARCH("COMING SOON",L726)))</formula>
    </cfRule>
    <cfRule type="containsText" dxfId="2360" priority="6275" operator="containsText" text="ACTIVE">
      <formula>NOT(ISERROR(SEARCH("ACTIVE",L726)))</formula>
    </cfRule>
    <cfRule type="containsText" dxfId="2359" priority="6276" operator="containsText" text="Discontinued">
      <formula>NOT(ISERROR(SEARCH("Discontinued",L726)))</formula>
    </cfRule>
    <cfRule type="containsText" dxfId="2358" priority="6277" operator="containsText" text="Coming Soon">
      <formula>NOT(ISERROR(SEARCH("Coming Soon",L726)))</formula>
    </cfRule>
    <cfRule type="containsText" dxfId="2357" priority="6278" operator="containsText" text="Closeout">
      <formula>NOT(ISERROR(SEARCH("Closeout",L726)))</formula>
    </cfRule>
    <cfRule type="containsText" dxfId="2356" priority="6279" operator="containsText" text="Active">
      <formula>NOT(ISERROR(SEARCH("Active",L726)))</formula>
    </cfRule>
    <cfRule type="containsText" dxfId="2355" priority="6280" operator="containsText" text="Discontinued">
      <formula>NOT(ISERROR(SEARCH("Discontinued",L726)))</formula>
    </cfRule>
    <cfRule type="containsText" dxfId="2354" priority="6281" operator="containsText" text="Closeout">
      <formula>NOT(ISERROR(SEARCH("Closeout",L726)))</formula>
    </cfRule>
    <cfRule type="containsText" dxfId="2353" priority="6282" operator="containsText" text="COMING SOON">
      <formula>NOT(ISERROR(SEARCH("COMING SOON",L726)))</formula>
    </cfRule>
    <cfRule type="containsText" dxfId="2352" priority="6283" operator="containsText" text="ACTIVE">
      <formula>NOT(ISERROR(SEARCH("ACTIVE",L726)))</formula>
    </cfRule>
    <cfRule type="containsText" dxfId="2351" priority="6284" operator="containsText" text="Discontinued">
      <formula>NOT(ISERROR(SEARCH("Discontinued",L726)))</formula>
    </cfRule>
    <cfRule type="containsText" dxfId="2350" priority="6285" operator="containsText" text="Closeout">
      <formula>NOT(ISERROR(SEARCH("Closeout",L726)))</formula>
    </cfRule>
    <cfRule type="containsText" dxfId="2349" priority="6286" operator="containsText" text="COMING SOON">
      <formula>NOT(ISERROR(SEARCH("COMING SOON",L726)))</formula>
    </cfRule>
    <cfRule type="containsText" dxfId="2348" priority="6287" operator="containsText" text="ACTIVE">
      <formula>NOT(ISERROR(SEARCH("ACTIVE",L726)))</formula>
    </cfRule>
    <cfRule type="containsText" dxfId="2347" priority="6288" operator="containsText" text="Discontinued">
      <formula>NOT(ISERROR(SEARCH("Discontinued",L726)))</formula>
    </cfRule>
    <cfRule type="containsText" dxfId="2346" priority="6289" operator="containsText" text="Closeout">
      <formula>NOT(ISERROR(SEARCH("Closeout",L726)))</formula>
    </cfRule>
    <cfRule type="containsText" dxfId="2345" priority="6290" operator="containsText" text="COMING SOON">
      <formula>NOT(ISERROR(SEARCH("COMING SOON",L726)))</formula>
    </cfRule>
    <cfRule type="containsText" dxfId="2344" priority="6291" operator="containsText" text="ACTIVE">
      <formula>NOT(ISERROR(SEARCH("ACTIVE",L726)))</formula>
    </cfRule>
    <cfRule type="containsText" dxfId="2343" priority="6292" operator="containsText" text="Discontinued">
      <formula>NOT(ISERROR(SEARCH("Discontinued",L726)))</formula>
    </cfRule>
    <cfRule type="containsText" dxfId="2342" priority="6293" operator="containsText" text="Closeout">
      <formula>NOT(ISERROR(SEARCH("Closeout",L726)))</formula>
    </cfRule>
    <cfRule type="containsText" dxfId="2341" priority="6294" operator="containsText" text="COMING SOON">
      <formula>NOT(ISERROR(SEARCH("COMING SOON",L726)))</formula>
    </cfRule>
    <cfRule type="containsText" dxfId="2340" priority="6295" operator="containsText" text="ACTIVE">
      <formula>NOT(ISERROR(SEARCH("ACTIVE",L726)))</formula>
    </cfRule>
    <cfRule type="containsText" dxfId="2339" priority="6296" operator="containsText" text="Discontinued">
      <formula>NOT(ISERROR(SEARCH("Discontinued",L726)))</formula>
    </cfRule>
    <cfRule type="containsText" dxfId="2338" priority="6297" operator="containsText" text="Closeout">
      <formula>NOT(ISERROR(SEARCH("Closeout",L726)))</formula>
    </cfRule>
    <cfRule type="containsText" dxfId="2337" priority="6298" operator="containsText" text="COMING SOON">
      <formula>NOT(ISERROR(SEARCH("COMING SOON",L726)))</formula>
    </cfRule>
    <cfRule type="containsText" dxfId="2336" priority="6299" operator="containsText" text="ACTIVE">
      <formula>NOT(ISERROR(SEARCH("ACTIVE",L726)))</formula>
    </cfRule>
    <cfRule type="containsText" dxfId="2335" priority="6300" operator="containsText" text="Discontinued">
      <formula>NOT(ISERROR(SEARCH("Discontinued",L726)))</formula>
    </cfRule>
    <cfRule type="containsText" dxfId="2334" priority="6301" operator="containsText" text="Closeout">
      <formula>NOT(ISERROR(SEARCH("Closeout",L726)))</formula>
    </cfRule>
    <cfRule type="containsText" dxfId="2333" priority="6302" operator="containsText" text="COMING SOON">
      <formula>NOT(ISERROR(SEARCH("COMING SOON",L726)))</formula>
    </cfRule>
    <cfRule type="containsText" dxfId="2332" priority="6303" operator="containsText" text="ACTIVE">
      <formula>NOT(ISERROR(SEARCH("ACTIVE",L726)))</formula>
    </cfRule>
    <cfRule type="containsText" dxfId="2331" priority="6304" operator="containsText" text="Discontinued">
      <formula>NOT(ISERROR(SEARCH("Discontinued",L726)))</formula>
    </cfRule>
    <cfRule type="containsText" dxfId="2330" priority="6305" operator="containsText" text="Closeout">
      <formula>NOT(ISERROR(SEARCH("Closeout",L726)))</formula>
    </cfRule>
    <cfRule type="containsText" dxfId="2329" priority="6306" operator="containsText" text="COMING SOON">
      <formula>NOT(ISERROR(SEARCH("COMING SOON",L726)))</formula>
    </cfRule>
    <cfRule type="containsText" dxfId="2328" priority="6307" operator="containsText" text="ACTIVE">
      <formula>NOT(ISERROR(SEARCH("ACTIVE",L726)))</formula>
    </cfRule>
    <cfRule type="containsText" dxfId="2327" priority="6308" operator="containsText" text="Discontinued">
      <formula>NOT(ISERROR(SEARCH("Discontinued",L726)))</formula>
    </cfRule>
    <cfRule type="containsText" dxfId="2326" priority="6309" operator="containsText" text="Closeout">
      <formula>NOT(ISERROR(SEARCH("Closeout",L726)))</formula>
    </cfRule>
    <cfRule type="containsText" dxfId="2325" priority="6310" operator="containsText" text="COMING SOON">
      <formula>NOT(ISERROR(SEARCH("COMING SOON",L726)))</formula>
    </cfRule>
    <cfRule type="containsText" dxfId="2324" priority="6311" operator="containsText" text="ACTIVE">
      <formula>NOT(ISERROR(SEARCH("ACTIVE",L726)))</formula>
    </cfRule>
    <cfRule type="containsText" dxfId="2323" priority="6312" operator="containsText" text="Discontinued">
      <formula>NOT(ISERROR(SEARCH("Discontinued",L726)))</formula>
    </cfRule>
    <cfRule type="containsText" dxfId="2322" priority="6313" operator="containsText" text="Closeout">
      <formula>NOT(ISERROR(SEARCH("Closeout",L726)))</formula>
    </cfRule>
    <cfRule type="containsText" dxfId="2321" priority="6314" operator="containsText" text="COMING SOON">
      <formula>NOT(ISERROR(SEARCH("COMING SOON",L726)))</formula>
    </cfRule>
    <cfRule type="containsText" dxfId="2320" priority="6315" operator="containsText" text="ACTIVE">
      <formula>NOT(ISERROR(SEARCH("ACTIVE",L726)))</formula>
    </cfRule>
    <cfRule type="containsText" dxfId="2319" priority="6316" operator="containsText" text="Discontinued">
      <formula>NOT(ISERROR(SEARCH("Discontinued",L726)))</formula>
    </cfRule>
    <cfRule type="containsText" dxfId="2318" priority="6317" operator="containsText" text="Closeout">
      <formula>NOT(ISERROR(SEARCH("Closeout",L726)))</formula>
    </cfRule>
    <cfRule type="containsText" dxfId="2317" priority="6318" operator="containsText" text="COMING SOON">
      <formula>NOT(ISERROR(SEARCH("COMING SOON",L726)))</formula>
    </cfRule>
    <cfRule type="containsText" dxfId="2316" priority="6319" operator="containsText" text="ACTIVE">
      <formula>NOT(ISERROR(SEARCH("ACTIVE",L726)))</formula>
    </cfRule>
    <cfRule type="containsText" dxfId="2315" priority="6320" operator="containsText" text="Discontinued">
      <formula>NOT(ISERROR(SEARCH("Discontinued",L726)))</formula>
    </cfRule>
    <cfRule type="containsText" dxfId="2314" priority="6321" operator="containsText" text="Closeout">
      <formula>NOT(ISERROR(SEARCH("Closeout",L726)))</formula>
    </cfRule>
    <cfRule type="containsText" dxfId="2313" priority="6322" operator="containsText" text="COMING SOON">
      <formula>NOT(ISERROR(SEARCH("COMING SOON",L726)))</formula>
    </cfRule>
    <cfRule type="containsText" dxfId="2312" priority="6323" operator="containsText" text="ACTIVE">
      <formula>NOT(ISERROR(SEARCH("ACTIVE",L726)))</formula>
    </cfRule>
    <cfRule type="containsText" dxfId="2311" priority="6324" operator="containsText" text="Discontinued">
      <formula>NOT(ISERROR(SEARCH("Discontinued",L726)))</formula>
    </cfRule>
    <cfRule type="containsText" dxfId="2310" priority="6325" operator="containsText" text="Closeout">
      <formula>NOT(ISERROR(SEARCH("Closeout",L726)))</formula>
    </cfRule>
    <cfRule type="containsBlanks" dxfId="2309" priority="6326">
      <formula>LEN(TRIM(L726))=0</formula>
    </cfRule>
    <cfRule type="containsText" dxfId="2308" priority="6327" operator="containsText" text="COMING SOON">
      <formula>NOT(ISERROR(SEARCH("COMING SOON",L726)))</formula>
    </cfRule>
    <cfRule type="containsText" dxfId="2307" priority="6328" operator="containsText" text="ACTIVE">
      <formula>NOT(ISERROR(SEARCH("ACTIVE",L726)))</formula>
    </cfRule>
    <cfRule type="cellIs" dxfId="2306" priority="6329" operator="equal">
      <formula>"Closeout"</formula>
    </cfRule>
    <cfRule type="cellIs" dxfId="2305" priority="6330" operator="equal">
      <formula>"Discontinued"</formula>
    </cfRule>
    <cfRule type="containsText" dxfId="2304" priority="6331" operator="containsText" text="Discontinued">
      <formula>NOT(ISERROR(SEARCH("Discontinued",L726)))</formula>
    </cfRule>
    <cfRule type="containsText" dxfId="2303" priority="6332" operator="containsText" text="Coming Soon">
      <formula>NOT(ISERROR(SEARCH("Coming Soon",L726)))</formula>
    </cfRule>
    <cfRule type="containsText" dxfId="2302" priority="6333" operator="containsText" text="Closeout">
      <formula>NOT(ISERROR(SEARCH("Closeout",L726)))</formula>
    </cfRule>
    <cfRule type="containsText" dxfId="2301" priority="6334" operator="containsText" text="Active">
      <formula>NOT(ISERROR(SEARCH("Active",L726)))</formula>
    </cfRule>
    <cfRule type="containsText" dxfId="2300" priority="6335" operator="containsText" text="Discontinued">
      <formula>NOT(ISERROR(SEARCH("Discontinued",L726)))</formula>
    </cfRule>
    <cfRule type="containsText" dxfId="2299" priority="6336" operator="containsText" text="Closeout">
      <formula>NOT(ISERROR(SEARCH("Closeout",L726)))</formula>
    </cfRule>
    <cfRule type="containsText" dxfId="2298" priority="6337" operator="containsText" text="COMING SOON">
      <formula>NOT(ISERROR(SEARCH("COMING SOON",L726)))</formula>
    </cfRule>
    <cfRule type="containsText" dxfId="2297" priority="6338" operator="containsText" text="ACTIVE">
      <formula>NOT(ISERROR(SEARCH("ACTIVE",L726)))</formula>
    </cfRule>
    <cfRule type="containsText" dxfId="2296" priority="6339" operator="containsText" text="Discontinued">
      <formula>NOT(ISERROR(SEARCH("Discontinued",L726)))</formula>
    </cfRule>
    <cfRule type="containsText" dxfId="2295" priority="6340" operator="containsText" text="Closeout">
      <formula>NOT(ISERROR(SEARCH("Closeout",L726)))</formula>
    </cfRule>
    <cfRule type="containsText" dxfId="2294" priority="6341" operator="containsText" text="COMING SOON">
      <formula>NOT(ISERROR(SEARCH("COMING SOON",L726)))</formula>
    </cfRule>
    <cfRule type="containsText" dxfId="2293" priority="6342" operator="containsText" text="ACTIVE">
      <formula>NOT(ISERROR(SEARCH("ACTIVE",L726)))</formula>
    </cfRule>
    <cfRule type="containsText" dxfId="2292" priority="6343" operator="containsText" text="Discontinued">
      <formula>NOT(ISERROR(SEARCH("Discontinued",L726)))</formula>
    </cfRule>
    <cfRule type="containsText" dxfId="2291" priority="6344" operator="containsText" text="Closeout">
      <formula>NOT(ISERROR(SEARCH("Closeout",L726)))</formula>
    </cfRule>
    <cfRule type="containsText" dxfId="2290" priority="6345" operator="containsText" text="COMING SOON">
      <formula>NOT(ISERROR(SEARCH("COMING SOON",L726)))</formula>
    </cfRule>
    <cfRule type="containsText" dxfId="2289" priority="6346" operator="containsText" text="ACTIVE">
      <formula>NOT(ISERROR(SEARCH("ACTIVE",L726)))</formula>
    </cfRule>
    <cfRule type="containsBlanks" dxfId="2288" priority="6347">
      <formula>LEN(TRIM(L726))=0</formula>
    </cfRule>
    <cfRule type="containsText" dxfId="2287" priority="6348" operator="containsText" text="Discontinued">
      <formula>NOT(ISERROR(SEARCH("Discontinued",L726)))</formula>
    </cfRule>
    <cfRule type="containsText" dxfId="2286" priority="6349" operator="containsText" text="Closeout">
      <formula>NOT(ISERROR(SEARCH("Closeout",L726)))</formula>
    </cfRule>
    <cfRule type="containsText" dxfId="2285" priority="6350" operator="containsText" text="COMING SOON">
      <formula>NOT(ISERROR(SEARCH("COMING SOON",L726)))</formula>
    </cfRule>
    <cfRule type="containsText" dxfId="2284" priority="6351" operator="containsText" text="ACTIVE">
      <formula>NOT(ISERROR(SEARCH("ACTIVE",L726)))</formula>
    </cfRule>
    <cfRule type="containsText" dxfId="2283" priority="6352" operator="containsText" text="Discontinued">
      <formula>NOT(ISERROR(SEARCH("Discontinued",L726)))</formula>
    </cfRule>
    <cfRule type="containsText" dxfId="2282" priority="6353" operator="containsText" text="Closeout">
      <formula>NOT(ISERROR(SEARCH("Closeout",L726)))</formula>
    </cfRule>
    <cfRule type="containsText" dxfId="2281" priority="6354" operator="containsText" text="COMING SOON">
      <formula>NOT(ISERROR(SEARCH("COMING SOON",L726)))</formula>
    </cfRule>
    <cfRule type="containsText" dxfId="2280" priority="6355" operator="containsText" text="ACTIVE">
      <formula>NOT(ISERROR(SEARCH("ACTIVE",L726)))</formula>
    </cfRule>
    <cfRule type="containsText" dxfId="2279" priority="6356" operator="containsText" text="Discontinued">
      <formula>NOT(ISERROR(SEARCH("Discontinued",L726)))</formula>
    </cfRule>
    <cfRule type="containsText" dxfId="2278" priority="6357" operator="containsText" text="Closeout">
      <formula>NOT(ISERROR(SEARCH("Closeout",L726)))</formula>
    </cfRule>
    <cfRule type="containsText" dxfId="2277" priority="6358" operator="containsText" text="COMING SOON">
      <formula>NOT(ISERROR(SEARCH("COMING SOON",L726)))</formula>
    </cfRule>
    <cfRule type="containsText" dxfId="2276" priority="6359" operator="containsText" text="ACTIVE">
      <formula>NOT(ISERROR(SEARCH("ACTIVE",L726)))</formula>
    </cfRule>
    <cfRule type="containsText" dxfId="2275" priority="6360" operator="containsText" text="Discontinued">
      <formula>NOT(ISERROR(SEARCH("Discontinued",L726)))</formula>
    </cfRule>
    <cfRule type="containsText" dxfId="2274" priority="6361" operator="containsText" text="Closeout">
      <formula>NOT(ISERROR(SEARCH("Closeout",L726)))</formula>
    </cfRule>
    <cfRule type="containsText" dxfId="2273" priority="6362" operator="containsText" text="COMING SOON">
      <formula>NOT(ISERROR(SEARCH("COMING SOON",L726)))</formula>
    </cfRule>
    <cfRule type="containsText" dxfId="2272" priority="6363" operator="containsText" text="ACTIVE">
      <formula>NOT(ISERROR(SEARCH("ACTIVE",L726)))</formula>
    </cfRule>
    <cfRule type="containsBlanks" dxfId="2271" priority="6368">
      <formula>LEN(TRIM(L726))=0</formula>
    </cfRule>
  </conditionalFormatting>
  <conditionalFormatting sqref="L727:L729">
    <cfRule type="containsText" dxfId="2270" priority="6200" operator="containsText" text="Discontinued">
      <formula>NOT(ISERROR(SEARCH("Discontinued",L727)))</formula>
    </cfRule>
    <cfRule type="containsText" dxfId="2269" priority="6201" operator="containsText" text="Closeout">
      <formula>NOT(ISERROR(SEARCH("Closeout",L727)))</formula>
    </cfRule>
    <cfRule type="containsText" dxfId="2268" priority="6202" operator="containsText" text="COMING SOON">
      <formula>NOT(ISERROR(SEARCH("COMING SOON",L727)))</formula>
    </cfRule>
    <cfRule type="containsText" dxfId="2267" priority="6203" operator="containsText" text="ACTIVE">
      <formula>NOT(ISERROR(SEARCH("ACTIVE",L727)))</formula>
    </cfRule>
  </conditionalFormatting>
  <conditionalFormatting sqref="L729">
    <cfRule type="containsText" dxfId="2266" priority="6084" operator="containsText" text="Discontinued">
      <formula>NOT(ISERROR(SEARCH("Discontinued",L729)))</formula>
    </cfRule>
    <cfRule type="containsText" dxfId="2265" priority="6085" operator="containsText" text="Closeout">
      <formula>NOT(ISERROR(SEARCH("Closeout",L729)))</formula>
    </cfRule>
    <cfRule type="containsText" dxfId="2264" priority="6086" operator="containsText" text="COMING SOON">
      <formula>NOT(ISERROR(SEARCH("COMING SOON",L729)))</formula>
    </cfRule>
    <cfRule type="containsText" dxfId="2263" priority="6087" operator="containsText" text="ACTIVE">
      <formula>NOT(ISERROR(SEARCH("ACTIVE",L729)))</formula>
    </cfRule>
    <cfRule type="containsText" dxfId="2262" priority="6088" operator="containsText" text="Discontinued">
      <formula>NOT(ISERROR(SEARCH("Discontinued",L729)))</formula>
    </cfRule>
    <cfRule type="containsText" dxfId="2261" priority="6089" operator="containsText" text="Closeout">
      <formula>NOT(ISERROR(SEARCH("Closeout",L729)))</formula>
    </cfRule>
    <cfRule type="containsText" dxfId="2260" priority="6090" operator="containsText" text="COMING SOON">
      <formula>NOT(ISERROR(SEARCH("COMING SOON",L729)))</formula>
    </cfRule>
    <cfRule type="containsText" dxfId="2259" priority="6091" operator="containsText" text="ACTIVE">
      <formula>NOT(ISERROR(SEARCH("ACTIVE",L729)))</formula>
    </cfRule>
    <cfRule type="containsText" dxfId="2258" priority="6092" operator="containsText" text="Discontinued">
      <formula>NOT(ISERROR(SEARCH("Discontinued",L729)))</formula>
    </cfRule>
    <cfRule type="containsText" dxfId="2257" priority="6093" operator="containsText" text="Closeout">
      <formula>NOT(ISERROR(SEARCH("Closeout",L729)))</formula>
    </cfRule>
    <cfRule type="containsText" dxfId="2256" priority="6094" operator="containsText" text="COMING SOON">
      <formula>NOT(ISERROR(SEARCH("COMING SOON",L729)))</formula>
    </cfRule>
    <cfRule type="containsText" dxfId="2255" priority="6095" operator="containsText" text="ACTIVE">
      <formula>NOT(ISERROR(SEARCH("ACTIVE",L729)))</formula>
    </cfRule>
    <cfRule type="containsText" dxfId="2254" priority="6096" operator="containsText" text="Discontinued">
      <formula>NOT(ISERROR(SEARCH("Discontinued",L729)))</formula>
    </cfRule>
    <cfRule type="containsText" dxfId="2253" priority="6097" operator="containsText" text="Closeout">
      <formula>NOT(ISERROR(SEARCH("Closeout",L729)))</formula>
    </cfRule>
    <cfRule type="containsText" dxfId="2252" priority="6098" operator="containsText" text="COMING SOON">
      <formula>NOT(ISERROR(SEARCH("COMING SOON",L729)))</formula>
    </cfRule>
    <cfRule type="containsText" dxfId="2251" priority="6099" operator="containsText" text="ACTIVE">
      <formula>NOT(ISERROR(SEARCH("ACTIVE",L729)))</formula>
    </cfRule>
    <cfRule type="containsText" dxfId="2250" priority="6100" operator="containsText" text="Discontinued">
      <formula>NOT(ISERROR(SEARCH("Discontinued",L729)))</formula>
    </cfRule>
    <cfRule type="containsText" dxfId="2249" priority="6101" operator="containsText" text="Closeout">
      <formula>NOT(ISERROR(SEARCH("Closeout",L729)))</formula>
    </cfRule>
    <cfRule type="containsText" dxfId="2248" priority="6102" operator="containsText" text="COMING SOON">
      <formula>NOT(ISERROR(SEARCH("COMING SOON",L729)))</formula>
    </cfRule>
    <cfRule type="containsText" dxfId="2247" priority="6103" operator="containsText" text="ACTIVE">
      <formula>NOT(ISERROR(SEARCH("ACTIVE",L729)))</formula>
    </cfRule>
    <cfRule type="containsText" dxfId="2246" priority="6104" operator="containsText" text="Discontinued">
      <formula>NOT(ISERROR(SEARCH("Discontinued",L729)))</formula>
    </cfRule>
    <cfRule type="containsText" dxfId="2245" priority="6105" operator="containsText" text="Closeout">
      <formula>NOT(ISERROR(SEARCH("Closeout",L729)))</formula>
    </cfRule>
    <cfRule type="containsText" dxfId="2244" priority="6106" operator="containsText" text="COMING SOON">
      <formula>NOT(ISERROR(SEARCH("COMING SOON",L729)))</formula>
    </cfRule>
    <cfRule type="containsText" dxfId="2243" priority="6107" operator="containsText" text="ACTIVE">
      <formula>NOT(ISERROR(SEARCH("ACTIVE",L729)))</formula>
    </cfRule>
    <cfRule type="containsText" dxfId="2242" priority="6108" operator="containsText" text="Discontinued">
      <formula>NOT(ISERROR(SEARCH("Discontinued",L729)))</formula>
    </cfRule>
    <cfRule type="containsText" dxfId="2241" priority="6109" operator="containsText" text="Closeout">
      <formula>NOT(ISERROR(SEARCH("Closeout",L729)))</formula>
    </cfRule>
    <cfRule type="containsText" dxfId="2240" priority="6110" operator="containsText" text="COMING SOON">
      <formula>NOT(ISERROR(SEARCH("COMING SOON",L729)))</formula>
    </cfRule>
    <cfRule type="containsText" dxfId="2239" priority="6111" operator="containsText" text="ACTIVE">
      <formula>NOT(ISERROR(SEARCH("ACTIVE",L729)))</formula>
    </cfRule>
    <cfRule type="containsText" dxfId="2238" priority="6112" operator="containsText" text="Discontinued">
      <formula>NOT(ISERROR(SEARCH("Discontinued",L729)))</formula>
    </cfRule>
    <cfRule type="containsText" dxfId="2237" priority="6113" operator="containsText" text="Coming Soon">
      <formula>NOT(ISERROR(SEARCH("Coming Soon",L729)))</formula>
    </cfRule>
    <cfRule type="containsText" dxfId="2236" priority="6114" operator="containsText" text="Closeout">
      <formula>NOT(ISERROR(SEARCH("Closeout",L729)))</formula>
    </cfRule>
    <cfRule type="containsText" dxfId="2235" priority="6115" operator="containsText" text="Active">
      <formula>NOT(ISERROR(SEARCH("Active",L729)))</formula>
    </cfRule>
    <cfRule type="containsText" dxfId="2234" priority="6116" operator="containsText" text="Discontinued">
      <formula>NOT(ISERROR(SEARCH("Discontinued",L729)))</formula>
    </cfRule>
    <cfRule type="containsText" dxfId="2233" priority="6117" operator="containsText" text="Closeout">
      <formula>NOT(ISERROR(SEARCH("Closeout",L729)))</formula>
    </cfRule>
    <cfRule type="containsText" dxfId="2232" priority="6118" operator="containsText" text="COMING SOON">
      <formula>NOT(ISERROR(SEARCH("COMING SOON",L729)))</formula>
    </cfRule>
    <cfRule type="containsText" dxfId="2231" priority="6119" operator="containsText" text="ACTIVE">
      <formula>NOT(ISERROR(SEARCH("ACTIVE",L729)))</formula>
    </cfRule>
    <cfRule type="containsText" dxfId="2230" priority="6120" operator="containsText" text="Discontinued">
      <formula>NOT(ISERROR(SEARCH("Discontinued",L729)))</formula>
    </cfRule>
    <cfRule type="containsText" dxfId="2229" priority="6121" operator="containsText" text="Closeout">
      <formula>NOT(ISERROR(SEARCH("Closeout",L729)))</formula>
    </cfRule>
    <cfRule type="containsText" dxfId="2228" priority="6122" operator="containsText" text="COMING SOON">
      <formula>NOT(ISERROR(SEARCH("COMING SOON",L729)))</formula>
    </cfRule>
    <cfRule type="containsText" dxfId="2227" priority="6123" operator="containsText" text="ACTIVE">
      <formula>NOT(ISERROR(SEARCH("ACTIVE",L729)))</formula>
    </cfRule>
    <cfRule type="containsText" dxfId="2226" priority="6124" operator="containsText" text="Discontinued">
      <formula>NOT(ISERROR(SEARCH("Discontinued",L729)))</formula>
    </cfRule>
    <cfRule type="containsText" dxfId="2225" priority="6125" operator="containsText" text="Closeout">
      <formula>NOT(ISERROR(SEARCH("Closeout",L729)))</formula>
    </cfRule>
    <cfRule type="containsText" dxfId="2224" priority="6126" operator="containsText" text="COMING SOON">
      <formula>NOT(ISERROR(SEARCH("COMING SOON",L729)))</formula>
    </cfRule>
    <cfRule type="containsText" dxfId="2223" priority="6127" operator="containsText" text="ACTIVE">
      <formula>NOT(ISERROR(SEARCH("ACTIVE",L729)))</formula>
    </cfRule>
    <cfRule type="containsText" dxfId="2222" priority="6128" operator="containsText" text="Discontinued">
      <formula>NOT(ISERROR(SEARCH("Discontinued",L729)))</formula>
    </cfRule>
    <cfRule type="containsText" dxfId="2221" priority="6129" operator="containsText" text="Closeout">
      <formula>NOT(ISERROR(SEARCH("Closeout",L729)))</formula>
    </cfRule>
    <cfRule type="containsText" dxfId="2220" priority="6130" operator="containsText" text="COMING SOON">
      <formula>NOT(ISERROR(SEARCH("COMING SOON",L729)))</formula>
    </cfRule>
    <cfRule type="containsText" dxfId="2219" priority="6131" operator="containsText" text="ACTIVE">
      <formula>NOT(ISERROR(SEARCH("ACTIVE",L729)))</formula>
    </cfRule>
    <cfRule type="containsText" dxfId="2218" priority="6132" operator="containsText" text="Discontinued">
      <formula>NOT(ISERROR(SEARCH("Discontinued",L729)))</formula>
    </cfRule>
    <cfRule type="containsText" dxfId="2217" priority="6133" operator="containsText" text="Closeout">
      <formula>NOT(ISERROR(SEARCH("Closeout",L729)))</formula>
    </cfRule>
    <cfRule type="containsText" dxfId="2216" priority="6134" operator="containsText" text="COMING SOON">
      <formula>NOT(ISERROR(SEARCH("COMING SOON",L729)))</formula>
    </cfRule>
    <cfRule type="containsText" dxfId="2215" priority="6135" operator="containsText" text="ACTIVE">
      <formula>NOT(ISERROR(SEARCH("ACTIVE",L729)))</formula>
    </cfRule>
    <cfRule type="containsText" dxfId="2214" priority="6136" operator="containsText" text="Discontinued">
      <formula>NOT(ISERROR(SEARCH("Discontinued",L729)))</formula>
    </cfRule>
    <cfRule type="containsText" dxfId="2213" priority="6137" operator="containsText" text="Closeout">
      <formula>NOT(ISERROR(SEARCH("Closeout",L729)))</formula>
    </cfRule>
    <cfRule type="containsText" dxfId="2212" priority="6138" operator="containsText" text="COMING SOON">
      <formula>NOT(ISERROR(SEARCH("COMING SOON",L729)))</formula>
    </cfRule>
    <cfRule type="containsText" dxfId="2211" priority="6139" operator="containsText" text="ACTIVE">
      <formula>NOT(ISERROR(SEARCH("ACTIVE",L729)))</formula>
    </cfRule>
    <cfRule type="containsText" dxfId="2210" priority="6140" operator="containsText" text="Discontinued">
      <formula>NOT(ISERROR(SEARCH("Discontinued",L729)))</formula>
    </cfRule>
    <cfRule type="containsText" dxfId="2209" priority="6141" operator="containsText" text="Closeout">
      <formula>NOT(ISERROR(SEARCH("Closeout",L729)))</formula>
    </cfRule>
    <cfRule type="containsText" dxfId="2208" priority="6142" operator="containsText" text="COMING SOON">
      <formula>NOT(ISERROR(SEARCH("COMING SOON",L729)))</formula>
    </cfRule>
    <cfRule type="containsText" dxfId="2207" priority="6143" operator="containsText" text="ACTIVE">
      <formula>NOT(ISERROR(SEARCH("ACTIVE",L729)))</formula>
    </cfRule>
    <cfRule type="containsText" dxfId="2206" priority="6144" operator="containsText" text="Discontinued">
      <formula>NOT(ISERROR(SEARCH("Discontinued",L729)))</formula>
    </cfRule>
    <cfRule type="containsText" dxfId="2205" priority="6145" operator="containsText" text="Closeout">
      <formula>NOT(ISERROR(SEARCH("Closeout",L729)))</formula>
    </cfRule>
    <cfRule type="containsText" dxfId="2204" priority="6146" operator="containsText" text="COMING SOON">
      <formula>NOT(ISERROR(SEARCH("COMING SOON",L729)))</formula>
    </cfRule>
    <cfRule type="containsText" dxfId="2203" priority="6147" operator="containsText" text="ACTIVE">
      <formula>NOT(ISERROR(SEARCH("ACTIVE",L729)))</formula>
    </cfRule>
    <cfRule type="containsText" dxfId="2202" priority="6148" operator="containsText" text="Discontinued">
      <formula>NOT(ISERROR(SEARCH("Discontinued",L729)))</formula>
    </cfRule>
    <cfRule type="containsText" dxfId="2201" priority="6149" operator="containsText" text="Closeout">
      <formula>NOT(ISERROR(SEARCH("Closeout",L729)))</formula>
    </cfRule>
    <cfRule type="containsText" dxfId="2200" priority="6150" operator="containsText" text="COMING SOON">
      <formula>NOT(ISERROR(SEARCH("COMING SOON",L729)))</formula>
    </cfRule>
    <cfRule type="containsText" dxfId="2199" priority="6151" operator="containsText" text="ACTIVE">
      <formula>NOT(ISERROR(SEARCH("ACTIVE",L729)))</formula>
    </cfRule>
    <cfRule type="containsText" dxfId="2198" priority="6152" operator="containsText" text="Discontinued">
      <formula>NOT(ISERROR(SEARCH("Discontinued",L729)))</formula>
    </cfRule>
    <cfRule type="containsText" dxfId="2197" priority="6153" operator="containsText" text="Closeout">
      <formula>NOT(ISERROR(SEARCH("Closeout",L729)))</formula>
    </cfRule>
    <cfRule type="containsText" dxfId="2196" priority="6154" operator="containsText" text="COMING SOON">
      <formula>NOT(ISERROR(SEARCH("COMING SOON",L729)))</formula>
    </cfRule>
    <cfRule type="containsText" dxfId="2195" priority="6155" operator="containsText" text="ACTIVE">
      <formula>NOT(ISERROR(SEARCH("ACTIVE",L729)))</formula>
    </cfRule>
    <cfRule type="containsText" dxfId="2194" priority="6156" operator="containsText" text="Discontinued">
      <formula>NOT(ISERROR(SEARCH("Discontinued",L729)))</formula>
    </cfRule>
    <cfRule type="containsText" dxfId="2193" priority="6157" operator="containsText" text="Closeout">
      <formula>NOT(ISERROR(SEARCH("Closeout",L729)))</formula>
    </cfRule>
    <cfRule type="containsText" dxfId="2192" priority="6158" operator="containsText" text="COMING SOON">
      <formula>NOT(ISERROR(SEARCH("COMING SOON",L729)))</formula>
    </cfRule>
    <cfRule type="containsText" dxfId="2191" priority="6159" operator="containsText" text="ACTIVE">
      <formula>NOT(ISERROR(SEARCH("ACTIVE",L729)))</formula>
    </cfRule>
    <cfRule type="containsText" dxfId="2190" priority="6160" operator="containsText" text="Discontinued">
      <formula>NOT(ISERROR(SEARCH("Discontinued",L729)))</formula>
    </cfRule>
    <cfRule type="containsText" dxfId="2189" priority="6161" operator="containsText" text="Closeout">
      <formula>NOT(ISERROR(SEARCH("Closeout",L729)))</formula>
    </cfRule>
    <cfRule type="containsBlanks" dxfId="2188" priority="6162">
      <formula>LEN(TRIM(L729))=0</formula>
    </cfRule>
    <cfRule type="containsText" dxfId="2187" priority="6163" operator="containsText" text="COMING SOON">
      <formula>NOT(ISERROR(SEARCH("COMING SOON",L729)))</formula>
    </cfRule>
    <cfRule type="containsText" dxfId="2186" priority="6164" operator="containsText" text="ACTIVE">
      <formula>NOT(ISERROR(SEARCH("ACTIVE",L729)))</formula>
    </cfRule>
    <cfRule type="cellIs" dxfId="2185" priority="6165" operator="equal">
      <formula>"Closeout"</formula>
    </cfRule>
    <cfRule type="cellIs" dxfId="2184" priority="6166" operator="equal">
      <formula>"Discontinued"</formula>
    </cfRule>
    <cfRule type="containsText" dxfId="2183" priority="6167" operator="containsText" text="Discontinued">
      <formula>NOT(ISERROR(SEARCH("Discontinued",L729)))</formula>
    </cfRule>
    <cfRule type="containsText" dxfId="2182" priority="6168" operator="containsText" text="Coming Soon">
      <formula>NOT(ISERROR(SEARCH("Coming Soon",L729)))</formula>
    </cfRule>
    <cfRule type="containsText" dxfId="2181" priority="6169" operator="containsText" text="Closeout">
      <formula>NOT(ISERROR(SEARCH("Closeout",L729)))</formula>
    </cfRule>
    <cfRule type="containsText" dxfId="2180" priority="6170" operator="containsText" text="Active">
      <formula>NOT(ISERROR(SEARCH("Active",L729)))</formula>
    </cfRule>
    <cfRule type="containsText" dxfId="2179" priority="6171" operator="containsText" text="Discontinued">
      <formula>NOT(ISERROR(SEARCH("Discontinued",L729)))</formula>
    </cfRule>
    <cfRule type="containsText" dxfId="2178" priority="6172" operator="containsText" text="Closeout">
      <formula>NOT(ISERROR(SEARCH("Closeout",L729)))</formula>
    </cfRule>
    <cfRule type="containsText" dxfId="2177" priority="6173" operator="containsText" text="COMING SOON">
      <formula>NOT(ISERROR(SEARCH("COMING SOON",L729)))</formula>
    </cfRule>
    <cfRule type="containsText" dxfId="2176" priority="6174" operator="containsText" text="ACTIVE">
      <formula>NOT(ISERROR(SEARCH("ACTIVE",L729)))</formula>
    </cfRule>
    <cfRule type="containsText" dxfId="2175" priority="6175" operator="containsText" text="Discontinued">
      <formula>NOT(ISERROR(SEARCH("Discontinued",L729)))</formula>
    </cfRule>
    <cfRule type="containsText" dxfId="2174" priority="6176" operator="containsText" text="Closeout">
      <formula>NOT(ISERROR(SEARCH("Closeout",L729)))</formula>
    </cfRule>
    <cfRule type="containsText" dxfId="2173" priority="6177" operator="containsText" text="COMING SOON">
      <formula>NOT(ISERROR(SEARCH("COMING SOON",L729)))</formula>
    </cfRule>
    <cfRule type="containsText" dxfId="2172" priority="6178" operator="containsText" text="ACTIVE">
      <formula>NOT(ISERROR(SEARCH("ACTIVE",L729)))</formula>
    </cfRule>
    <cfRule type="containsText" dxfId="2171" priority="6179" operator="containsText" text="Discontinued">
      <formula>NOT(ISERROR(SEARCH("Discontinued",L729)))</formula>
    </cfRule>
    <cfRule type="containsText" dxfId="2170" priority="6180" operator="containsText" text="Closeout">
      <formula>NOT(ISERROR(SEARCH("Closeout",L729)))</formula>
    </cfRule>
    <cfRule type="containsText" dxfId="2169" priority="6181" operator="containsText" text="COMING SOON">
      <formula>NOT(ISERROR(SEARCH("COMING SOON",L729)))</formula>
    </cfRule>
    <cfRule type="containsText" dxfId="2168" priority="6182" operator="containsText" text="ACTIVE">
      <formula>NOT(ISERROR(SEARCH("ACTIVE",L729)))</formula>
    </cfRule>
    <cfRule type="containsBlanks" dxfId="2167" priority="6183">
      <formula>LEN(TRIM(L729))=0</formula>
    </cfRule>
    <cfRule type="containsText" dxfId="2166" priority="6184" operator="containsText" text="Discontinued">
      <formula>NOT(ISERROR(SEARCH("Discontinued",L729)))</formula>
    </cfRule>
    <cfRule type="containsText" dxfId="2165" priority="6185" operator="containsText" text="Closeout">
      <formula>NOT(ISERROR(SEARCH("Closeout",L729)))</formula>
    </cfRule>
    <cfRule type="containsText" dxfId="2164" priority="6186" operator="containsText" text="COMING SOON">
      <formula>NOT(ISERROR(SEARCH("COMING SOON",L729)))</formula>
    </cfRule>
    <cfRule type="containsText" dxfId="2163" priority="6187" operator="containsText" text="ACTIVE">
      <formula>NOT(ISERROR(SEARCH("ACTIVE",L729)))</formula>
    </cfRule>
    <cfRule type="containsText" dxfId="2162" priority="6188" operator="containsText" text="Discontinued">
      <formula>NOT(ISERROR(SEARCH("Discontinued",L729)))</formula>
    </cfRule>
    <cfRule type="containsText" dxfId="2161" priority="6189" operator="containsText" text="Closeout">
      <formula>NOT(ISERROR(SEARCH("Closeout",L729)))</formula>
    </cfRule>
    <cfRule type="containsText" dxfId="2160" priority="6190" operator="containsText" text="COMING SOON">
      <formula>NOT(ISERROR(SEARCH("COMING SOON",L729)))</formula>
    </cfRule>
    <cfRule type="containsText" dxfId="2159" priority="6191" operator="containsText" text="ACTIVE">
      <formula>NOT(ISERROR(SEARCH("ACTIVE",L729)))</formula>
    </cfRule>
    <cfRule type="containsText" dxfId="2158" priority="6192" operator="containsText" text="Discontinued">
      <formula>NOT(ISERROR(SEARCH("Discontinued",L729)))</formula>
    </cfRule>
    <cfRule type="containsText" dxfId="2157" priority="6193" operator="containsText" text="Closeout">
      <formula>NOT(ISERROR(SEARCH("Closeout",L729)))</formula>
    </cfRule>
    <cfRule type="containsText" dxfId="2156" priority="6194" operator="containsText" text="COMING SOON">
      <formula>NOT(ISERROR(SEARCH("COMING SOON",L729)))</formula>
    </cfRule>
    <cfRule type="containsText" dxfId="2155" priority="6195" operator="containsText" text="ACTIVE">
      <formula>NOT(ISERROR(SEARCH("ACTIVE",L729)))</formula>
    </cfRule>
    <cfRule type="containsText" dxfId="2154" priority="6196" operator="containsText" text="Discontinued">
      <formula>NOT(ISERROR(SEARCH("Discontinued",L729)))</formula>
    </cfRule>
    <cfRule type="containsText" dxfId="2153" priority="6197" operator="containsText" text="Closeout">
      <formula>NOT(ISERROR(SEARCH("Closeout",L729)))</formula>
    </cfRule>
    <cfRule type="containsText" dxfId="2152" priority="6198" operator="containsText" text="COMING SOON">
      <formula>NOT(ISERROR(SEARCH("COMING SOON",L729)))</formula>
    </cfRule>
    <cfRule type="containsText" dxfId="2151" priority="6199" operator="containsText" text="ACTIVE">
      <formula>NOT(ISERROR(SEARCH("ACTIVE",L729)))</formula>
    </cfRule>
    <cfRule type="containsBlanks" dxfId="2150" priority="6204">
      <formula>LEN(TRIM(L729))=0</formula>
    </cfRule>
  </conditionalFormatting>
  <conditionalFormatting sqref="L729:L743">
    <cfRule type="containsText" dxfId="2149" priority="6047" operator="containsText" text="Discontinued">
      <formula>NOT(ISERROR(SEARCH("Discontinued",L729)))</formula>
    </cfRule>
    <cfRule type="containsText" dxfId="2148" priority="6048" operator="containsText" text="Closeout">
      <formula>NOT(ISERROR(SEARCH("Closeout",L729)))</formula>
    </cfRule>
    <cfRule type="containsText" dxfId="2147" priority="6049" operator="containsText" text="COMING SOON">
      <formula>NOT(ISERROR(SEARCH("COMING SOON",L729)))</formula>
    </cfRule>
    <cfRule type="containsText" dxfId="2146" priority="6050" operator="containsText" text="ACTIVE">
      <formula>NOT(ISERROR(SEARCH("ACTIVE",L729)))</formula>
    </cfRule>
  </conditionalFormatting>
  <conditionalFormatting sqref="L730:L743">
    <cfRule type="containsText" dxfId="2145" priority="5927" operator="containsText" text="Discontinued">
      <formula>NOT(ISERROR(SEARCH("Discontinued",L730)))</formula>
    </cfRule>
    <cfRule type="containsText" dxfId="2144" priority="5928" operator="containsText" text="Closeout">
      <formula>NOT(ISERROR(SEARCH("Closeout",L730)))</formula>
    </cfRule>
    <cfRule type="containsText" dxfId="2143" priority="5929" operator="containsText" text="COMING SOON">
      <formula>NOT(ISERROR(SEARCH("COMING SOON",L730)))</formula>
    </cfRule>
    <cfRule type="containsText" dxfId="2142" priority="5930" operator="containsText" text="ACTIVE">
      <formula>NOT(ISERROR(SEARCH("ACTIVE",L730)))</formula>
    </cfRule>
    <cfRule type="containsText" dxfId="2141" priority="5931" operator="containsText" text="Discontinued">
      <formula>NOT(ISERROR(SEARCH("Discontinued",L730)))</formula>
    </cfRule>
    <cfRule type="containsText" dxfId="2140" priority="5932" operator="containsText" text="Closeout">
      <formula>NOT(ISERROR(SEARCH("Closeout",L730)))</formula>
    </cfRule>
    <cfRule type="containsText" dxfId="2139" priority="5933" operator="containsText" text="COMING SOON">
      <formula>NOT(ISERROR(SEARCH("COMING SOON",L730)))</formula>
    </cfRule>
    <cfRule type="containsText" dxfId="2138" priority="5934" operator="containsText" text="ACTIVE">
      <formula>NOT(ISERROR(SEARCH("ACTIVE",L730)))</formula>
    </cfRule>
    <cfRule type="containsText" dxfId="2137" priority="5935" operator="containsText" text="Discontinued">
      <formula>NOT(ISERROR(SEARCH("Discontinued",L730)))</formula>
    </cfRule>
    <cfRule type="containsText" dxfId="2136" priority="5936" operator="containsText" text="Closeout">
      <formula>NOT(ISERROR(SEARCH("Closeout",L730)))</formula>
    </cfRule>
    <cfRule type="containsText" dxfId="2135" priority="5937" operator="containsText" text="COMING SOON">
      <formula>NOT(ISERROR(SEARCH("COMING SOON",L730)))</formula>
    </cfRule>
    <cfRule type="containsText" dxfId="2134" priority="5938" operator="containsText" text="ACTIVE">
      <formula>NOT(ISERROR(SEARCH("ACTIVE",L730)))</formula>
    </cfRule>
    <cfRule type="containsText" dxfId="2133" priority="5939" operator="containsText" text="Discontinued">
      <formula>NOT(ISERROR(SEARCH("Discontinued",L730)))</formula>
    </cfRule>
    <cfRule type="containsText" dxfId="2132" priority="5940" operator="containsText" text="Closeout">
      <formula>NOT(ISERROR(SEARCH("Closeout",L730)))</formula>
    </cfRule>
    <cfRule type="containsText" dxfId="2131" priority="5941" operator="containsText" text="COMING SOON">
      <formula>NOT(ISERROR(SEARCH("COMING SOON",L730)))</formula>
    </cfRule>
    <cfRule type="containsText" dxfId="2130" priority="5942" operator="containsText" text="ACTIVE">
      <formula>NOT(ISERROR(SEARCH("ACTIVE",L730)))</formula>
    </cfRule>
    <cfRule type="containsText" dxfId="2129" priority="5943" operator="containsText" text="Discontinued">
      <formula>NOT(ISERROR(SEARCH("Discontinued",L730)))</formula>
    </cfRule>
    <cfRule type="containsText" dxfId="2128" priority="5944" operator="containsText" text="Closeout">
      <formula>NOT(ISERROR(SEARCH("Closeout",L730)))</formula>
    </cfRule>
    <cfRule type="containsText" dxfId="2127" priority="5945" operator="containsText" text="COMING SOON">
      <formula>NOT(ISERROR(SEARCH("COMING SOON",L730)))</formula>
    </cfRule>
    <cfRule type="containsText" dxfId="2126" priority="5946" operator="containsText" text="ACTIVE">
      <formula>NOT(ISERROR(SEARCH("ACTIVE",L730)))</formula>
    </cfRule>
    <cfRule type="containsText" dxfId="2125" priority="5947" operator="containsText" text="Discontinued">
      <formula>NOT(ISERROR(SEARCH("Discontinued",L730)))</formula>
    </cfRule>
    <cfRule type="containsText" dxfId="2124" priority="5948" operator="containsText" text="Closeout">
      <formula>NOT(ISERROR(SEARCH("Closeout",L730)))</formula>
    </cfRule>
    <cfRule type="containsText" dxfId="2123" priority="5949" operator="containsText" text="COMING SOON">
      <formula>NOT(ISERROR(SEARCH("COMING SOON",L730)))</formula>
    </cfRule>
    <cfRule type="containsText" dxfId="2122" priority="5950" operator="containsText" text="ACTIVE">
      <formula>NOT(ISERROR(SEARCH("ACTIVE",L730)))</formula>
    </cfRule>
    <cfRule type="containsText" dxfId="2121" priority="5951" operator="containsText" text="Discontinued">
      <formula>NOT(ISERROR(SEARCH("Discontinued",L730)))</formula>
    </cfRule>
    <cfRule type="containsText" dxfId="2120" priority="5952" operator="containsText" text="Closeout">
      <formula>NOT(ISERROR(SEARCH("Closeout",L730)))</formula>
    </cfRule>
    <cfRule type="containsText" dxfId="2119" priority="5953" operator="containsText" text="COMING SOON">
      <formula>NOT(ISERROR(SEARCH("COMING SOON",L730)))</formula>
    </cfRule>
    <cfRule type="containsText" dxfId="2118" priority="5954" operator="containsText" text="ACTIVE">
      <formula>NOT(ISERROR(SEARCH("ACTIVE",L730)))</formula>
    </cfRule>
    <cfRule type="containsText" dxfId="2117" priority="5955" operator="containsText" text="Discontinued">
      <formula>NOT(ISERROR(SEARCH("Discontinued",L730)))</formula>
    </cfRule>
    <cfRule type="containsText" dxfId="2116" priority="5956" operator="containsText" text="Closeout">
      <formula>NOT(ISERROR(SEARCH("Closeout",L730)))</formula>
    </cfRule>
    <cfRule type="containsText" dxfId="2115" priority="5957" operator="containsText" text="COMING SOON">
      <formula>NOT(ISERROR(SEARCH("COMING SOON",L730)))</formula>
    </cfRule>
    <cfRule type="containsText" dxfId="2114" priority="5958" operator="containsText" text="ACTIVE">
      <formula>NOT(ISERROR(SEARCH("ACTIVE",L730)))</formula>
    </cfRule>
    <cfRule type="containsText" dxfId="2113" priority="5959" operator="containsText" text="Discontinued">
      <formula>NOT(ISERROR(SEARCH("Discontinued",L730)))</formula>
    </cfRule>
    <cfRule type="containsText" dxfId="2112" priority="5960" operator="containsText" text="Closeout">
      <formula>NOT(ISERROR(SEARCH("Closeout",L730)))</formula>
    </cfRule>
    <cfRule type="containsText" dxfId="2111" priority="5961" operator="containsText" text="COMING SOON">
      <formula>NOT(ISERROR(SEARCH("COMING SOON",L730)))</formula>
    </cfRule>
    <cfRule type="containsText" dxfId="2110" priority="5962" operator="containsText" text="ACTIVE">
      <formula>NOT(ISERROR(SEARCH("ACTIVE",L730)))</formula>
    </cfRule>
    <cfRule type="containsText" dxfId="2109" priority="5963" operator="containsText" text="Discontinued">
      <formula>NOT(ISERROR(SEARCH("Discontinued",L730)))</formula>
    </cfRule>
    <cfRule type="containsText" dxfId="2108" priority="5964" operator="containsText" text="Coming Soon">
      <formula>NOT(ISERROR(SEARCH("Coming Soon",L730)))</formula>
    </cfRule>
    <cfRule type="containsText" dxfId="2107" priority="5965" operator="containsText" text="Closeout">
      <formula>NOT(ISERROR(SEARCH("Closeout",L730)))</formula>
    </cfRule>
    <cfRule type="containsText" dxfId="2106" priority="5966" operator="containsText" text="Active">
      <formula>NOT(ISERROR(SEARCH("Active",L730)))</formula>
    </cfRule>
    <cfRule type="containsText" dxfId="2105" priority="5967" operator="containsText" text="Discontinued">
      <formula>NOT(ISERROR(SEARCH("Discontinued",L730)))</formula>
    </cfRule>
    <cfRule type="containsText" dxfId="2104" priority="5968" operator="containsText" text="Closeout">
      <formula>NOT(ISERROR(SEARCH("Closeout",L730)))</formula>
    </cfRule>
    <cfRule type="containsText" dxfId="2103" priority="5969" operator="containsText" text="COMING SOON">
      <formula>NOT(ISERROR(SEARCH("COMING SOON",L730)))</formula>
    </cfRule>
    <cfRule type="containsText" dxfId="2102" priority="5970" operator="containsText" text="ACTIVE">
      <formula>NOT(ISERROR(SEARCH("ACTIVE",L730)))</formula>
    </cfRule>
    <cfRule type="containsText" dxfId="2101" priority="5971" operator="containsText" text="Discontinued">
      <formula>NOT(ISERROR(SEARCH("Discontinued",L730)))</formula>
    </cfRule>
    <cfRule type="containsText" dxfId="2100" priority="5972" operator="containsText" text="Closeout">
      <formula>NOT(ISERROR(SEARCH("Closeout",L730)))</formula>
    </cfRule>
    <cfRule type="containsText" dxfId="2099" priority="5973" operator="containsText" text="COMING SOON">
      <formula>NOT(ISERROR(SEARCH("COMING SOON",L730)))</formula>
    </cfRule>
    <cfRule type="containsText" dxfId="2098" priority="5974" operator="containsText" text="ACTIVE">
      <formula>NOT(ISERROR(SEARCH("ACTIVE",L730)))</formula>
    </cfRule>
    <cfRule type="containsText" dxfId="2097" priority="5975" operator="containsText" text="Discontinued">
      <formula>NOT(ISERROR(SEARCH("Discontinued",L730)))</formula>
    </cfRule>
    <cfRule type="containsText" dxfId="2096" priority="5976" operator="containsText" text="Closeout">
      <formula>NOT(ISERROR(SEARCH("Closeout",L730)))</formula>
    </cfRule>
    <cfRule type="containsText" dxfId="2095" priority="5977" operator="containsText" text="COMING SOON">
      <formula>NOT(ISERROR(SEARCH("COMING SOON",L730)))</formula>
    </cfRule>
    <cfRule type="containsText" dxfId="2094" priority="5978" operator="containsText" text="ACTIVE">
      <formula>NOT(ISERROR(SEARCH("ACTIVE",L730)))</formula>
    </cfRule>
    <cfRule type="containsText" dxfId="2093" priority="5979" operator="containsText" text="Discontinued">
      <formula>NOT(ISERROR(SEARCH("Discontinued",L730)))</formula>
    </cfRule>
    <cfRule type="containsText" dxfId="2092" priority="5980" operator="containsText" text="Closeout">
      <formula>NOT(ISERROR(SEARCH("Closeout",L730)))</formula>
    </cfRule>
    <cfRule type="containsText" dxfId="2091" priority="5981" operator="containsText" text="COMING SOON">
      <formula>NOT(ISERROR(SEARCH("COMING SOON",L730)))</formula>
    </cfRule>
    <cfRule type="containsText" dxfId="2090" priority="5982" operator="containsText" text="ACTIVE">
      <formula>NOT(ISERROR(SEARCH("ACTIVE",L730)))</formula>
    </cfRule>
    <cfRule type="containsText" dxfId="2089" priority="5983" operator="containsText" text="Discontinued">
      <formula>NOT(ISERROR(SEARCH("Discontinued",L730)))</formula>
    </cfRule>
    <cfRule type="containsText" dxfId="2088" priority="5984" operator="containsText" text="Closeout">
      <formula>NOT(ISERROR(SEARCH("Closeout",L730)))</formula>
    </cfRule>
    <cfRule type="containsText" dxfId="2087" priority="5985" operator="containsText" text="COMING SOON">
      <formula>NOT(ISERROR(SEARCH("COMING SOON",L730)))</formula>
    </cfRule>
    <cfRule type="containsText" dxfId="2086" priority="5986" operator="containsText" text="ACTIVE">
      <formula>NOT(ISERROR(SEARCH("ACTIVE",L730)))</formula>
    </cfRule>
    <cfRule type="containsText" dxfId="2085" priority="5987" operator="containsText" text="Discontinued">
      <formula>NOT(ISERROR(SEARCH("Discontinued",L730)))</formula>
    </cfRule>
    <cfRule type="containsText" dxfId="2084" priority="5988" operator="containsText" text="Closeout">
      <formula>NOT(ISERROR(SEARCH("Closeout",L730)))</formula>
    </cfRule>
    <cfRule type="containsText" dxfId="2083" priority="5989" operator="containsText" text="COMING SOON">
      <formula>NOT(ISERROR(SEARCH("COMING SOON",L730)))</formula>
    </cfRule>
    <cfRule type="containsText" dxfId="2082" priority="5990" operator="containsText" text="ACTIVE">
      <formula>NOT(ISERROR(SEARCH("ACTIVE",L730)))</formula>
    </cfRule>
    <cfRule type="containsText" dxfId="2081" priority="5991" operator="containsText" text="Discontinued">
      <formula>NOT(ISERROR(SEARCH("Discontinued",L730)))</formula>
    </cfRule>
    <cfRule type="containsText" dxfId="2080" priority="5992" operator="containsText" text="Closeout">
      <formula>NOT(ISERROR(SEARCH("Closeout",L730)))</formula>
    </cfRule>
    <cfRule type="containsText" dxfId="2079" priority="5993" operator="containsText" text="COMING SOON">
      <formula>NOT(ISERROR(SEARCH("COMING SOON",L730)))</formula>
    </cfRule>
    <cfRule type="containsText" dxfId="2078" priority="5994" operator="containsText" text="ACTIVE">
      <formula>NOT(ISERROR(SEARCH("ACTIVE",L730)))</formula>
    </cfRule>
    <cfRule type="containsText" dxfId="2077" priority="5995" operator="containsText" text="Discontinued">
      <formula>NOT(ISERROR(SEARCH("Discontinued",L730)))</formula>
    </cfRule>
    <cfRule type="containsText" dxfId="2076" priority="5996" operator="containsText" text="Closeout">
      <formula>NOT(ISERROR(SEARCH("Closeout",L730)))</formula>
    </cfRule>
    <cfRule type="containsText" dxfId="2075" priority="5997" operator="containsText" text="COMING SOON">
      <formula>NOT(ISERROR(SEARCH("COMING SOON",L730)))</formula>
    </cfRule>
    <cfRule type="containsText" dxfId="2074" priority="5998" operator="containsText" text="ACTIVE">
      <formula>NOT(ISERROR(SEARCH("ACTIVE",L730)))</formula>
    </cfRule>
    <cfRule type="containsText" dxfId="2073" priority="5999" operator="containsText" text="Discontinued">
      <formula>NOT(ISERROR(SEARCH("Discontinued",L730)))</formula>
    </cfRule>
    <cfRule type="containsText" dxfId="2072" priority="6000" operator="containsText" text="Closeout">
      <formula>NOT(ISERROR(SEARCH("Closeout",L730)))</formula>
    </cfRule>
    <cfRule type="containsText" dxfId="2071" priority="6001" operator="containsText" text="COMING SOON">
      <formula>NOT(ISERROR(SEARCH("COMING SOON",L730)))</formula>
    </cfRule>
    <cfRule type="containsText" dxfId="2070" priority="6002" operator="containsText" text="ACTIVE">
      <formula>NOT(ISERROR(SEARCH("ACTIVE",L730)))</formula>
    </cfRule>
    <cfRule type="containsText" dxfId="2069" priority="6003" operator="containsText" text="Discontinued">
      <formula>NOT(ISERROR(SEARCH("Discontinued",L730)))</formula>
    </cfRule>
    <cfRule type="containsText" dxfId="2068" priority="6004" operator="containsText" text="Closeout">
      <formula>NOT(ISERROR(SEARCH("Closeout",L730)))</formula>
    </cfRule>
    <cfRule type="containsText" dxfId="2067" priority="6005" operator="containsText" text="COMING SOON">
      <formula>NOT(ISERROR(SEARCH("COMING SOON",L730)))</formula>
    </cfRule>
    <cfRule type="containsText" dxfId="2066" priority="6006" operator="containsText" text="ACTIVE">
      <formula>NOT(ISERROR(SEARCH("ACTIVE",L730)))</formula>
    </cfRule>
    <cfRule type="containsText" dxfId="2065" priority="6007" operator="containsText" text="Discontinued">
      <formula>NOT(ISERROR(SEARCH("Discontinued",L730)))</formula>
    </cfRule>
    <cfRule type="containsText" dxfId="2064" priority="6008" operator="containsText" text="Closeout">
      <formula>NOT(ISERROR(SEARCH("Closeout",L730)))</formula>
    </cfRule>
    <cfRule type="containsText" dxfId="2063" priority="6009" operator="containsText" text="COMING SOON">
      <formula>NOT(ISERROR(SEARCH("COMING SOON",L730)))</formula>
    </cfRule>
    <cfRule type="containsText" dxfId="2062" priority="6010" operator="containsText" text="ACTIVE">
      <formula>NOT(ISERROR(SEARCH("ACTIVE",L730)))</formula>
    </cfRule>
    <cfRule type="containsText" dxfId="2061" priority="6011" operator="containsText" text="Discontinued">
      <formula>NOT(ISERROR(SEARCH("Discontinued",L730)))</formula>
    </cfRule>
    <cfRule type="containsText" dxfId="2060" priority="6012" operator="containsText" text="Closeout">
      <formula>NOT(ISERROR(SEARCH("Closeout",L730)))</formula>
    </cfRule>
    <cfRule type="containsBlanks" dxfId="2059" priority="6013">
      <formula>LEN(TRIM(L730))=0</formula>
    </cfRule>
    <cfRule type="containsText" dxfId="2058" priority="6014" operator="containsText" text="COMING SOON">
      <formula>NOT(ISERROR(SEARCH("COMING SOON",L730)))</formula>
    </cfRule>
    <cfRule type="containsText" dxfId="2057" priority="6015" operator="containsText" text="ACTIVE">
      <formula>NOT(ISERROR(SEARCH("ACTIVE",L730)))</formula>
    </cfRule>
    <cfRule type="cellIs" dxfId="2056" priority="6016" operator="equal">
      <formula>"Closeout"</formula>
    </cfRule>
    <cfRule type="cellIs" dxfId="2055" priority="6017" operator="equal">
      <formula>"Discontinued"</formula>
    </cfRule>
    <cfRule type="containsText" dxfId="2054" priority="6018" operator="containsText" text="Discontinued">
      <formula>NOT(ISERROR(SEARCH("Discontinued",L730)))</formula>
    </cfRule>
    <cfRule type="containsText" dxfId="2053" priority="6019" operator="containsText" text="Coming Soon">
      <formula>NOT(ISERROR(SEARCH("Coming Soon",L730)))</formula>
    </cfRule>
    <cfRule type="containsText" dxfId="2052" priority="6020" operator="containsText" text="Closeout">
      <formula>NOT(ISERROR(SEARCH("Closeout",L730)))</formula>
    </cfRule>
    <cfRule type="containsText" dxfId="2051" priority="6021" operator="containsText" text="Active">
      <formula>NOT(ISERROR(SEARCH("Active",L730)))</formula>
    </cfRule>
    <cfRule type="containsText" dxfId="2050" priority="6022" operator="containsText" text="Discontinued">
      <formula>NOT(ISERROR(SEARCH("Discontinued",L730)))</formula>
    </cfRule>
    <cfRule type="containsText" dxfId="2049" priority="6023" operator="containsText" text="Closeout">
      <formula>NOT(ISERROR(SEARCH("Closeout",L730)))</formula>
    </cfRule>
    <cfRule type="containsText" dxfId="2048" priority="6024" operator="containsText" text="COMING SOON">
      <formula>NOT(ISERROR(SEARCH("COMING SOON",L730)))</formula>
    </cfRule>
    <cfRule type="containsText" dxfId="2047" priority="6025" operator="containsText" text="ACTIVE">
      <formula>NOT(ISERROR(SEARCH("ACTIVE",L730)))</formula>
    </cfRule>
    <cfRule type="containsText" dxfId="2046" priority="6026" operator="containsText" text="Discontinued">
      <formula>NOT(ISERROR(SEARCH("Discontinued",L730)))</formula>
    </cfRule>
    <cfRule type="containsText" dxfId="2045" priority="6027" operator="containsText" text="Closeout">
      <formula>NOT(ISERROR(SEARCH("Closeout",L730)))</formula>
    </cfRule>
    <cfRule type="containsText" dxfId="2044" priority="6028" operator="containsText" text="COMING SOON">
      <formula>NOT(ISERROR(SEARCH("COMING SOON",L730)))</formula>
    </cfRule>
    <cfRule type="containsText" dxfId="2043" priority="6029" operator="containsText" text="ACTIVE">
      <formula>NOT(ISERROR(SEARCH("ACTIVE",L730)))</formula>
    </cfRule>
    <cfRule type="containsText" dxfId="2042" priority="6030" operator="containsText" text="Discontinued">
      <formula>NOT(ISERROR(SEARCH("Discontinued",L730)))</formula>
    </cfRule>
    <cfRule type="containsText" dxfId="2041" priority="6031" operator="containsText" text="Closeout">
      <formula>NOT(ISERROR(SEARCH("Closeout",L730)))</formula>
    </cfRule>
    <cfRule type="containsText" dxfId="2040" priority="6032" operator="containsText" text="COMING SOON">
      <formula>NOT(ISERROR(SEARCH("COMING SOON",L730)))</formula>
    </cfRule>
    <cfRule type="containsText" dxfId="2039" priority="6033" operator="containsText" text="ACTIVE">
      <formula>NOT(ISERROR(SEARCH("ACTIVE",L730)))</formula>
    </cfRule>
    <cfRule type="containsBlanks" dxfId="2038" priority="6034">
      <formula>LEN(TRIM(L730))=0</formula>
    </cfRule>
    <cfRule type="containsText" dxfId="2037" priority="6035" operator="containsText" text="Discontinued">
      <formula>NOT(ISERROR(SEARCH("Discontinued",L730)))</formula>
    </cfRule>
    <cfRule type="containsText" dxfId="2036" priority="6036" operator="containsText" text="Closeout">
      <formula>NOT(ISERROR(SEARCH("Closeout",L730)))</formula>
    </cfRule>
    <cfRule type="containsText" dxfId="2035" priority="6037" operator="containsText" text="COMING SOON">
      <formula>NOT(ISERROR(SEARCH("COMING SOON",L730)))</formula>
    </cfRule>
    <cfRule type="containsText" dxfId="2034" priority="6038" operator="containsText" text="ACTIVE">
      <formula>NOT(ISERROR(SEARCH("ACTIVE",L730)))</formula>
    </cfRule>
    <cfRule type="containsText" dxfId="2033" priority="6039" operator="containsText" text="Discontinued">
      <formula>NOT(ISERROR(SEARCH("Discontinued",L730)))</formula>
    </cfRule>
    <cfRule type="containsText" dxfId="2032" priority="6040" operator="containsText" text="Closeout">
      <formula>NOT(ISERROR(SEARCH("Closeout",L730)))</formula>
    </cfRule>
    <cfRule type="containsText" dxfId="2031" priority="6041" operator="containsText" text="COMING SOON">
      <formula>NOT(ISERROR(SEARCH("COMING SOON",L730)))</formula>
    </cfRule>
    <cfRule type="containsText" dxfId="2030" priority="6042" operator="containsText" text="ACTIVE">
      <formula>NOT(ISERROR(SEARCH("ACTIVE",L730)))</formula>
    </cfRule>
    <cfRule type="containsText" dxfId="2029" priority="6043" operator="containsText" text="Discontinued">
      <formula>NOT(ISERROR(SEARCH("Discontinued",L730)))</formula>
    </cfRule>
    <cfRule type="containsText" dxfId="2028" priority="6044" operator="containsText" text="Closeout">
      <formula>NOT(ISERROR(SEARCH("Closeout",L730)))</formula>
    </cfRule>
    <cfRule type="containsText" dxfId="2027" priority="6045" operator="containsText" text="COMING SOON">
      <formula>NOT(ISERROR(SEARCH("COMING SOON",L730)))</formula>
    </cfRule>
    <cfRule type="containsText" dxfId="2026" priority="6046" operator="containsText" text="ACTIVE">
      <formula>NOT(ISERROR(SEARCH("ACTIVE",L730)))</formula>
    </cfRule>
    <cfRule type="containsBlanks" dxfId="2025" priority="6055">
      <formula>LEN(TRIM(L730))=0</formula>
    </cfRule>
  </conditionalFormatting>
  <conditionalFormatting sqref="L731:L743">
    <cfRule type="containsText" dxfId="2024" priority="5744" operator="containsText" text="Discontinued">
      <formula>NOT(ISERROR(SEARCH("Discontinued",L731)))</formula>
    </cfRule>
    <cfRule type="containsText" dxfId="2023" priority="5745" operator="containsText" text="Closeout">
      <formula>NOT(ISERROR(SEARCH("Closeout",L731)))</formula>
    </cfRule>
    <cfRule type="containsText" dxfId="2022" priority="5755" operator="containsText" text="COMING SOON">
      <formula>NOT(ISERROR(SEARCH("COMING SOON",L731)))</formula>
    </cfRule>
    <cfRule type="containsText" dxfId="2021" priority="5756" operator="containsText" text="ACTIVE">
      <formula>NOT(ISERROR(SEARCH("ACTIVE",L731)))</formula>
    </cfRule>
  </conditionalFormatting>
  <conditionalFormatting sqref="L737:L744">
    <cfRule type="containsText" dxfId="2020" priority="5413" operator="containsText" text="Discontinued">
      <formula>NOT(ISERROR(SEARCH("Discontinued",L737)))</formula>
    </cfRule>
    <cfRule type="containsText" dxfId="2019" priority="5414" operator="containsText" text="Closeout">
      <formula>NOT(ISERROR(SEARCH("Closeout",L737)))</formula>
    </cfRule>
    <cfRule type="containsText" dxfId="2018" priority="5415" operator="containsText" text="COMING SOON">
      <formula>NOT(ISERROR(SEARCH("COMING SOON",L737)))</formula>
    </cfRule>
    <cfRule type="containsText" dxfId="2017" priority="5416" operator="containsText" text="ACTIVE">
      <formula>NOT(ISERROR(SEARCH("ACTIVE",L737)))</formula>
    </cfRule>
  </conditionalFormatting>
  <conditionalFormatting sqref="L744">
    <cfRule type="containsText" dxfId="2016" priority="5281" operator="containsText" text="Discontinued">
      <formula>NOT(ISERROR(SEARCH("Discontinued",L744)))</formula>
    </cfRule>
    <cfRule type="containsText" dxfId="2015" priority="5282" operator="containsText" text="Closeout">
      <formula>NOT(ISERROR(SEARCH("Closeout",L744)))</formula>
    </cfRule>
    <cfRule type="containsText" dxfId="2014" priority="5283" operator="containsText" text="COMING SOON">
      <formula>NOT(ISERROR(SEARCH("COMING SOON",L744)))</formula>
    </cfRule>
    <cfRule type="containsText" dxfId="2013" priority="5284" operator="containsText" text="ACTIVE">
      <formula>NOT(ISERROR(SEARCH("ACTIVE",L744)))</formula>
    </cfRule>
    <cfRule type="containsText" dxfId="2012" priority="5285" operator="containsText" text="Discontinued">
      <formula>NOT(ISERROR(SEARCH("Discontinued",L744)))</formula>
    </cfRule>
    <cfRule type="containsText" dxfId="2011" priority="5286" operator="containsText" text="Coming Soon">
      <formula>NOT(ISERROR(SEARCH("Coming Soon",L744)))</formula>
    </cfRule>
    <cfRule type="containsText" dxfId="2010" priority="5287" operator="containsText" text="Closeout">
      <formula>NOT(ISERROR(SEARCH("Closeout",L744)))</formula>
    </cfRule>
    <cfRule type="containsText" dxfId="2009" priority="5288" operator="containsText" text="Active">
      <formula>NOT(ISERROR(SEARCH("Active",L744)))</formula>
    </cfRule>
    <cfRule type="containsText" dxfId="2008" priority="5289" operator="containsText" text="Discontinued">
      <formula>NOT(ISERROR(SEARCH("Discontinued",L744)))</formula>
    </cfRule>
    <cfRule type="containsText" dxfId="2007" priority="5290" operator="containsText" text="Closeout">
      <formula>NOT(ISERROR(SEARCH("Closeout",L744)))</formula>
    </cfRule>
    <cfRule type="containsText" dxfId="2006" priority="5291" operator="containsText" text="COMING SOON">
      <formula>NOT(ISERROR(SEARCH("COMING SOON",L744)))</formula>
    </cfRule>
    <cfRule type="containsText" dxfId="2005" priority="5292" operator="containsText" text="ACTIVE">
      <formula>NOT(ISERROR(SEARCH("ACTIVE",L744)))</formula>
    </cfRule>
    <cfRule type="containsText" dxfId="2004" priority="5293" operator="containsText" text="Discontinued">
      <formula>NOT(ISERROR(SEARCH("Discontinued",L744)))</formula>
    </cfRule>
    <cfRule type="containsText" dxfId="2003" priority="5294" operator="containsText" text="Closeout">
      <formula>NOT(ISERROR(SEARCH("Closeout",L744)))</formula>
    </cfRule>
    <cfRule type="containsText" dxfId="2002" priority="5295" operator="containsText" text="COMING SOON">
      <formula>NOT(ISERROR(SEARCH("COMING SOON",L744)))</formula>
    </cfRule>
    <cfRule type="containsText" dxfId="2001" priority="5296" operator="containsText" text="ACTIVE">
      <formula>NOT(ISERROR(SEARCH("ACTIVE",L744)))</formula>
    </cfRule>
    <cfRule type="containsText" dxfId="2000" priority="5297" operator="containsText" text="Discontinued">
      <formula>NOT(ISERROR(SEARCH("Discontinued",L744)))</formula>
    </cfRule>
    <cfRule type="containsText" dxfId="1999" priority="5298" operator="containsText" text="Closeout">
      <formula>NOT(ISERROR(SEARCH("Closeout",L744)))</formula>
    </cfRule>
    <cfRule type="containsText" dxfId="1998" priority="5299" operator="containsText" text="COMING SOON">
      <formula>NOT(ISERROR(SEARCH("COMING SOON",L744)))</formula>
    </cfRule>
    <cfRule type="containsText" dxfId="1997" priority="5300" operator="containsText" text="ACTIVE">
      <formula>NOT(ISERROR(SEARCH("ACTIVE",L744)))</formula>
    </cfRule>
    <cfRule type="containsText" dxfId="1996" priority="5301" operator="containsText" text="Discontinued">
      <formula>NOT(ISERROR(SEARCH("Discontinued",L744)))</formula>
    </cfRule>
    <cfRule type="containsText" dxfId="1995" priority="5302" operator="containsText" text="Closeout">
      <formula>NOT(ISERROR(SEARCH("Closeout",L744)))</formula>
    </cfRule>
    <cfRule type="containsText" dxfId="1994" priority="5303" operator="containsText" text="COMING SOON">
      <formula>NOT(ISERROR(SEARCH("COMING SOON",L744)))</formula>
    </cfRule>
    <cfRule type="containsText" dxfId="1993" priority="5304" operator="containsText" text="ACTIVE">
      <formula>NOT(ISERROR(SEARCH("ACTIVE",L744)))</formula>
    </cfRule>
    <cfRule type="containsText" dxfId="1992" priority="5305" operator="containsText" text="Discontinued">
      <formula>NOT(ISERROR(SEARCH("Discontinued",L744)))</formula>
    </cfRule>
    <cfRule type="containsText" dxfId="1991" priority="5306" operator="containsText" text="Closeout">
      <formula>NOT(ISERROR(SEARCH("Closeout",L744)))</formula>
    </cfRule>
    <cfRule type="containsText" dxfId="1990" priority="5307" operator="containsText" text="COMING SOON">
      <formula>NOT(ISERROR(SEARCH("COMING SOON",L744)))</formula>
    </cfRule>
    <cfRule type="containsText" dxfId="1989" priority="5308" operator="containsText" text="ACTIVE">
      <formula>NOT(ISERROR(SEARCH("ACTIVE",L744)))</formula>
    </cfRule>
    <cfRule type="containsText" dxfId="1988" priority="5309" operator="containsText" text="Discontinued">
      <formula>NOT(ISERROR(SEARCH("Discontinued",L744)))</formula>
    </cfRule>
    <cfRule type="containsText" dxfId="1987" priority="5310" operator="containsText" text="Closeout">
      <formula>NOT(ISERROR(SEARCH("Closeout",L744)))</formula>
    </cfRule>
    <cfRule type="containsText" dxfId="1986" priority="5311" operator="containsText" text="COMING SOON">
      <formula>NOT(ISERROR(SEARCH("COMING SOON",L744)))</formula>
    </cfRule>
    <cfRule type="containsText" dxfId="1985" priority="5312" operator="containsText" text="ACTIVE">
      <formula>NOT(ISERROR(SEARCH("ACTIVE",L744)))</formula>
    </cfRule>
    <cfRule type="containsText" dxfId="1984" priority="5313" operator="containsText" text="Discontinued">
      <formula>NOT(ISERROR(SEARCH("Discontinued",L744)))</formula>
    </cfRule>
    <cfRule type="containsText" dxfId="1983" priority="5314" operator="containsText" text="Closeout">
      <formula>NOT(ISERROR(SEARCH("Closeout",L744)))</formula>
    </cfRule>
    <cfRule type="containsText" dxfId="1982" priority="5315" operator="containsText" text="COMING SOON">
      <formula>NOT(ISERROR(SEARCH("COMING SOON",L744)))</formula>
    </cfRule>
    <cfRule type="containsText" dxfId="1981" priority="5316" operator="containsText" text="ACTIVE">
      <formula>NOT(ISERROR(SEARCH("ACTIVE",L744)))</formula>
    </cfRule>
    <cfRule type="containsText" dxfId="1980" priority="5317" operator="containsText" text="Discontinued">
      <formula>NOT(ISERROR(SEARCH("Discontinued",L744)))</formula>
    </cfRule>
    <cfRule type="containsText" dxfId="1979" priority="5318" operator="containsText" text="Closeout">
      <formula>NOT(ISERROR(SEARCH("Closeout",L744)))</formula>
    </cfRule>
    <cfRule type="containsText" dxfId="1978" priority="5319" operator="containsText" text="COMING SOON">
      <formula>NOT(ISERROR(SEARCH("COMING SOON",L744)))</formula>
    </cfRule>
    <cfRule type="containsText" dxfId="1977" priority="5320" operator="containsText" text="ACTIVE">
      <formula>NOT(ISERROR(SEARCH("ACTIVE",L744)))</formula>
    </cfRule>
    <cfRule type="containsText" dxfId="1976" priority="5321" operator="containsText" text="Discontinued">
      <formula>NOT(ISERROR(SEARCH("Discontinued",L744)))</formula>
    </cfRule>
    <cfRule type="containsText" dxfId="1975" priority="5322" operator="containsText" text="Closeout">
      <formula>NOT(ISERROR(SEARCH("Closeout",L744)))</formula>
    </cfRule>
    <cfRule type="containsText" dxfId="1974" priority="5323" operator="containsText" text="COMING SOON">
      <formula>NOT(ISERROR(SEARCH("COMING SOON",L744)))</formula>
    </cfRule>
    <cfRule type="containsText" dxfId="1973" priority="5324" operator="containsText" text="ACTIVE">
      <formula>NOT(ISERROR(SEARCH("ACTIVE",L744)))</formula>
    </cfRule>
    <cfRule type="containsText" dxfId="1972" priority="5325" operator="containsText" text="Discontinued">
      <formula>NOT(ISERROR(SEARCH("Discontinued",L744)))</formula>
    </cfRule>
    <cfRule type="containsText" dxfId="1971" priority="5326" operator="containsText" text="Coming Soon">
      <formula>NOT(ISERROR(SEARCH("Coming Soon",L744)))</formula>
    </cfRule>
    <cfRule type="containsText" dxfId="1970" priority="5327" operator="containsText" text="Closeout">
      <formula>NOT(ISERROR(SEARCH("Closeout",L744)))</formula>
    </cfRule>
    <cfRule type="containsText" dxfId="1969" priority="5328" operator="containsText" text="Active">
      <formula>NOT(ISERROR(SEARCH("Active",L744)))</formula>
    </cfRule>
    <cfRule type="containsText" dxfId="1968" priority="5329" operator="containsText" text="Discontinued">
      <formula>NOT(ISERROR(SEARCH("Discontinued",L744)))</formula>
    </cfRule>
    <cfRule type="containsText" dxfId="1967" priority="5330" operator="containsText" text="Closeout">
      <formula>NOT(ISERROR(SEARCH("Closeout",L744)))</formula>
    </cfRule>
    <cfRule type="containsText" dxfId="1966" priority="5331" operator="containsText" text="COMING SOON">
      <formula>NOT(ISERROR(SEARCH("COMING SOON",L744)))</formula>
    </cfRule>
    <cfRule type="containsText" dxfId="1965" priority="5332" operator="containsText" text="ACTIVE">
      <formula>NOT(ISERROR(SEARCH("ACTIVE",L744)))</formula>
    </cfRule>
    <cfRule type="containsText" dxfId="1964" priority="5333" operator="containsText" text="Discontinued">
      <formula>NOT(ISERROR(SEARCH("Discontinued",L744)))</formula>
    </cfRule>
    <cfRule type="containsText" dxfId="1963" priority="5334" operator="containsText" text="Closeout">
      <formula>NOT(ISERROR(SEARCH("Closeout",L744)))</formula>
    </cfRule>
    <cfRule type="containsText" dxfId="1962" priority="5335" operator="containsText" text="COMING SOON">
      <formula>NOT(ISERROR(SEARCH("COMING SOON",L744)))</formula>
    </cfRule>
    <cfRule type="containsText" dxfId="1961" priority="5336" operator="containsText" text="ACTIVE">
      <formula>NOT(ISERROR(SEARCH("ACTIVE",L744)))</formula>
    </cfRule>
    <cfRule type="containsText" dxfId="1960" priority="5337" operator="containsText" text="Discontinued">
      <formula>NOT(ISERROR(SEARCH("Discontinued",L744)))</formula>
    </cfRule>
    <cfRule type="containsText" dxfId="1959" priority="5338" operator="containsText" text="Closeout">
      <formula>NOT(ISERROR(SEARCH("Closeout",L744)))</formula>
    </cfRule>
    <cfRule type="containsText" dxfId="1958" priority="5339" operator="containsText" text="COMING SOON">
      <formula>NOT(ISERROR(SEARCH("COMING SOON",L744)))</formula>
    </cfRule>
    <cfRule type="containsText" dxfId="1957" priority="5340" operator="containsText" text="ACTIVE">
      <formula>NOT(ISERROR(SEARCH("ACTIVE",L744)))</formula>
    </cfRule>
    <cfRule type="containsText" dxfId="1956" priority="5341" operator="containsText" text="Discontinued">
      <formula>NOT(ISERROR(SEARCH("Discontinued",L744)))</formula>
    </cfRule>
    <cfRule type="containsText" dxfId="1955" priority="5342" operator="containsText" text="Closeout">
      <formula>NOT(ISERROR(SEARCH("Closeout",L744)))</formula>
    </cfRule>
    <cfRule type="containsText" dxfId="1954" priority="5343" operator="containsText" text="COMING SOON">
      <formula>NOT(ISERROR(SEARCH("COMING SOON",L744)))</formula>
    </cfRule>
    <cfRule type="containsText" dxfId="1953" priority="5344" operator="containsText" text="ACTIVE">
      <formula>NOT(ISERROR(SEARCH("ACTIVE",L744)))</formula>
    </cfRule>
    <cfRule type="containsText" dxfId="1952" priority="5345" operator="containsText" text="Discontinued">
      <formula>NOT(ISERROR(SEARCH("Discontinued",L744)))</formula>
    </cfRule>
    <cfRule type="containsText" dxfId="1951" priority="5346" operator="containsText" text="Closeout">
      <formula>NOT(ISERROR(SEARCH("Closeout",L744)))</formula>
    </cfRule>
    <cfRule type="containsText" dxfId="1950" priority="5347" operator="containsText" text="COMING SOON">
      <formula>NOT(ISERROR(SEARCH("COMING SOON",L744)))</formula>
    </cfRule>
    <cfRule type="containsText" dxfId="1949" priority="5348" operator="containsText" text="ACTIVE">
      <formula>NOT(ISERROR(SEARCH("ACTIVE",L744)))</formula>
    </cfRule>
    <cfRule type="containsText" dxfId="1948" priority="5349" operator="containsText" text="Discontinued">
      <formula>NOT(ISERROR(SEARCH("Discontinued",L744)))</formula>
    </cfRule>
    <cfRule type="containsText" dxfId="1947" priority="5350" operator="containsText" text="Closeout">
      <formula>NOT(ISERROR(SEARCH("Closeout",L744)))</formula>
    </cfRule>
    <cfRule type="containsText" dxfId="1946" priority="5351" operator="containsText" text="COMING SOON">
      <formula>NOT(ISERROR(SEARCH("COMING SOON",L744)))</formula>
    </cfRule>
    <cfRule type="containsText" dxfId="1945" priority="5352" operator="containsText" text="ACTIVE">
      <formula>NOT(ISERROR(SEARCH("ACTIVE",L744)))</formula>
    </cfRule>
    <cfRule type="containsText" dxfId="1944" priority="5353" operator="containsText" text="Discontinued">
      <formula>NOT(ISERROR(SEARCH("Discontinued",L744)))</formula>
    </cfRule>
    <cfRule type="containsText" dxfId="1943" priority="5354" operator="containsText" text="Closeout">
      <formula>NOT(ISERROR(SEARCH("Closeout",L744)))</formula>
    </cfRule>
    <cfRule type="containsText" dxfId="1942" priority="5355" operator="containsText" text="COMING SOON">
      <formula>NOT(ISERROR(SEARCH("COMING SOON",L744)))</formula>
    </cfRule>
    <cfRule type="containsText" dxfId="1941" priority="5356" operator="containsText" text="ACTIVE">
      <formula>NOT(ISERROR(SEARCH("ACTIVE",L744)))</formula>
    </cfRule>
    <cfRule type="containsText" dxfId="1940" priority="5357" operator="containsText" text="Discontinued">
      <formula>NOT(ISERROR(SEARCH("Discontinued",L744)))</formula>
    </cfRule>
    <cfRule type="containsText" dxfId="1939" priority="5358" operator="containsText" text="Closeout">
      <formula>NOT(ISERROR(SEARCH("Closeout",L744)))</formula>
    </cfRule>
    <cfRule type="containsText" dxfId="1938" priority="5359" operator="containsText" text="COMING SOON">
      <formula>NOT(ISERROR(SEARCH("COMING SOON",L744)))</formula>
    </cfRule>
    <cfRule type="containsText" dxfId="1937" priority="5360" operator="containsText" text="ACTIVE">
      <formula>NOT(ISERROR(SEARCH("ACTIVE",L744)))</formula>
    </cfRule>
    <cfRule type="containsText" dxfId="1936" priority="5361" operator="containsText" text="Discontinued">
      <formula>NOT(ISERROR(SEARCH("Discontinued",L744)))</formula>
    </cfRule>
    <cfRule type="containsText" dxfId="1935" priority="5362" operator="containsText" text="Closeout">
      <formula>NOT(ISERROR(SEARCH("Closeout",L744)))</formula>
    </cfRule>
    <cfRule type="containsText" dxfId="1934" priority="5363" operator="containsText" text="COMING SOON">
      <formula>NOT(ISERROR(SEARCH("COMING SOON",L744)))</formula>
    </cfRule>
    <cfRule type="containsText" dxfId="1933" priority="5364" operator="containsText" text="ACTIVE">
      <formula>NOT(ISERROR(SEARCH("ACTIVE",L744)))</formula>
    </cfRule>
    <cfRule type="containsText" dxfId="1932" priority="5365" operator="containsText" text="Discontinued">
      <formula>NOT(ISERROR(SEARCH("Discontinued",L744)))</formula>
    </cfRule>
    <cfRule type="containsText" dxfId="1931" priority="5366" operator="containsText" text="Closeout">
      <formula>NOT(ISERROR(SEARCH("Closeout",L744)))</formula>
    </cfRule>
    <cfRule type="containsText" dxfId="1930" priority="5367" operator="containsText" text="COMING SOON">
      <formula>NOT(ISERROR(SEARCH("COMING SOON",L744)))</formula>
    </cfRule>
    <cfRule type="containsText" dxfId="1929" priority="5368" operator="containsText" text="ACTIVE">
      <formula>NOT(ISERROR(SEARCH("ACTIVE",L744)))</formula>
    </cfRule>
    <cfRule type="containsText" dxfId="1928" priority="5369" operator="containsText" text="Discontinued">
      <formula>NOT(ISERROR(SEARCH("Discontinued",L744)))</formula>
    </cfRule>
    <cfRule type="containsText" dxfId="1927" priority="5370" operator="containsText" text="Closeout">
      <formula>NOT(ISERROR(SEARCH("Closeout",L744)))</formula>
    </cfRule>
    <cfRule type="containsText" dxfId="1926" priority="5371" operator="containsText" text="COMING SOON">
      <formula>NOT(ISERROR(SEARCH("COMING SOON",L744)))</formula>
    </cfRule>
    <cfRule type="containsText" dxfId="1925" priority="5372" operator="containsText" text="ACTIVE">
      <formula>NOT(ISERROR(SEARCH("ACTIVE",L744)))</formula>
    </cfRule>
    <cfRule type="containsText" dxfId="1924" priority="5373" operator="containsText" text="Discontinued">
      <formula>NOT(ISERROR(SEARCH("Discontinued",L744)))</formula>
    </cfRule>
    <cfRule type="containsText" dxfId="1923" priority="5374" operator="containsText" text="Closeout">
      <formula>NOT(ISERROR(SEARCH("Closeout",L744)))</formula>
    </cfRule>
    <cfRule type="containsBlanks" dxfId="1922" priority="5375">
      <formula>LEN(TRIM(L744))=0</formula>
    </cfRule>
    <cfRule type="containsText" dxfId="1921" priority="5376" operator="containsText" text="COMING SOON">
      <formula>NOT(ISERROR(SEARCH("COMING SOON",L744)))</formula>
    </cfRule>
    <cfRule type="containsText" dxfId="1920" priority="5377" operator="containsText" text="ACTIVE">
      <formula>NOT(ISERROR(SEARCH("ACTIVE",L744)))</formula>
    </cfRule>
    <cfRule type="cellIs" dxfId="1919" priority="5378" operator="equal">
      <formula>"Closeout"</formula>
    </cfRule>
    <cfRule type="cellIs" dxfId="1918" priority="5379" operator="equal">
      <formula>"Discontinued"</formula>
    </cfRule>
    <cfRule type="containsText" dxfId="1917" priority="5380" operator="containsText" text="Discontinued">
      <formula>NOT(ISERROR(SEARCH("Discontinued",L744)))</formula>
    </cfRule>
    <cfRule type="containsText" dxfId="1916" priority="5381" operator="containsText" text="Coming Soon">
      <formula>NOT(ISERROR(SEARCH("Coming Soon",L744)))</formula>
    </cfRule>
    <cfRule type="containsText" dxfId="1915" priority="5382" operator="containsText" text="Closeout">
      <formula>NOT(ISERROR(SEARCH("Closeout",L744)))</formula>
    </cfRule>
    <cfRule type="containsText" dxfId="1914" priority="5383" operator="containsText" text="Active">
      <formula>NOT(ISERROR(SEARCH("Active",L744)))</formula>
    </cfRule>
    <cfRule type="containsText" dxfId="1913" priority="5384" operator="containsText" text="Discontinued">
      <formula>NOT(ISERROR(SEARCH("Discontinued",L744)))</formula>
    </cfRule>
    <cfRule type="containsText" dxfId="1912" priority="5385" operator="containsText" text="Closeout">
      <formula>NOT(ISERROR(SEARCH("Closeout",L744)))</formula>
    </cfRule>
    <cfRule type="containsText" dxfId="1911" priority="5386" operator="containsText" text="COMING SOON">
      <formula>NOT(ISERROR(SEARCH("COMING SOON",L744)))</formula>
    </cfRule>
    <cfRule type="containsText" dxfId="1910" priority="5387" operator="containsText" text="ACTIVE">
      <formula>NOT(ISERROR(SEARCH("ACTIVE",L744)))</formula>
    </cfRule>
    <cfRule type="containsText" dxfId="1909" priority="5388" operator="containsText" text="Discontinued">
      <formula>NOT(ISERROR(SEARCH("Discontinued",L744)))</formula>
    </cfRule>
    <cfRule type="containsText" dxfId="1908" priority="5389" operator="containsText" text="Closeout">
      <formula>NOT(ISERROR(SEARCH("Closeout",L744)))</formula>
    </cfRule>
    <cfRule type="containsText" dxfId="1907" priority="5390" operator="containsText" text="COMING SOON">
      <formula>NOT(ISERROR(SEARCH("COMING SOON",L744)))</formula>
    </cfRule>
    <cfRule type="containsText" dxfId="1906" priority="5391" operator="containsText" text="ACTIVE">
      <formula>NOT(ISERROR(SEARCH("ACTIVE",L744)))</formula>
    </cfRule>
    <cfRule type="containsText" dxfId="1905" priority="5392" operator="containsText" text="Discontinued">
      <formula>NOT(ISERROR(SEARCH("Discontinued",L744)))</formula>
    </cfRule>
    <cfRule type="containsText" dxfId="1904" priority="5393" operator="containsText" text="Closeout">
      <formula>NOT(ISERROR(SEARCH("Closeout",L744)))</formula>
    </cfRule>
    <cfRule type="containsText" dxfId="1903" priority="5394" operator="containsText" text="COMING SOON">
      <formula>NOT(ISERROR(SEARCH("COMING SOON",L744)))</formula>
    </cfRule>
    <cfRule type="containsText" dxfId="1902" priority="5395" operator="containsText" text="ACTIVE">
      <formula>NOT(ISERROR(SEARCH("ACTIVE",L744)))</formula>
    </cfRule>
    <cfRule type="containsBlanks" dxfId="1901" priority="5396">
      <formula>LEN(TRIM(L744))=0</formula>
    </cfRule>
    <cfRule type="containsText" dxfId="1900" priority="5397" operator="containsText" text="Discontinued">
      <formula>NOT(ISERROR(SEARCH("Discontinued",L744)))</formula>
    </cfRule>
    <cfRule type="containsText" dxfId="1899" priority="5398" operator="containsText" text="Closeout">
      <formula>NOT(ISERROR(SEARCH("Closeout",L744)))</formula>
    </cfRule>
    <cfRule type="containsText" dxfId="1898" priority="5399" operator="containsText" text="COMING SOON">
      <formula>NOT(ISERROR(SEARCH("COMING SOON",L744)))</formula>
    </cfRule>
    <cfRule type="containsText" dxfId="1897" priority="5400" operator="containsText" text="ACTIVE">
      <formula>NOT(ISERROR(SEARCH("ACTIVE",L744)))</formula>
    </cfRule>
    <cfRule type="containsText" dxfId="1896" priority="5401" operator="containsText" text="Discontinued">
      <formula>NOT(ISERROR(SEARCH("Discontinued",L744)))</formula>
    </cfRule>
    <cfRule type="containsText" dxfId="1895" priority="5402" operator="containsText" text="Closeout">
      <formula>NOT(ISERROR(SEARCH("Closeout",L744)))</formula>
    </cfRule>
    <cfRule type="containsText" dxfId="1894" priority="5403" operator="containsText" text="COMING SOON">
      <formula>NOT(ISERROR(SEARCH("COMING SOON",L744)))</formula>
    </cfRule>
    <cfRule type="containsText" dxfId="1893" priority="5404" operator="containsText" text="ACTIVE">
      <formula>NOT(ISERROR(SEARCH("ACTIVE",L744)))</formula>
    </cfRule>
    <cfRule type="containsText" dxfId="1892" priority="5405" operator="containsText" text="Discontinued">
      <formula>NOT(ISERROR(SEARCH("Discontinued",L744)))</formula>
    </cfRule>
    <cfRule type="containsText" dxfId="1891" priority="5406" operator="containsText" text="Closeout">
      <formula>NOT(ISERROR(SEARCH("Closeout",L744)))</formula>
    </cfRule>
    <cfRule type="containsText" dxfId="1890" priority="5407" operator="containsText" text="COMING SOON">
      <formula>NOT(ISERROR(SEARCH("COMING SOON",L744)))</formula>
    </cfRule>
    <cfRule type="containsText" dxfId="1889" priority="5408" operator="containsText" text="ACTIVE">
      <formula>NOT(ISERROR(SEARCH("ACTIVE",L744)))</formula>
    </cfRule>
    <cfRule type="containsText" dxfId="1888" priority="5409" operator="containsText" text="Discontinued">
      <formula>NOT(ISERROR(SEARCH("Discontinued",L744)))</formula>
    </cfRule>
    <cfRule type="containsText" dxfId="1887" priority="5410" operator="containsText" text="Closeout">
      <formula>NOT(ISERROR(SEARCH("Closeout",L744)))</formula>
    </cfRule>
    <cfRule type="containsText" dxfId="1886" priority="5411" operator="containsText" text="COMING SOON">
      <formula>NOT(ISERROR(SEARCH("COMING SOON",L744)))</formula>
    </cfRule>
    <cfRule type="containsText" dxfId="1885" priority="5412" operator="containsText" text="ACTIVE">
      <formula>NOT(ISERROR(SEARCH("ACTIVE",L744)))</formula>
    </cfRule>
    <cfRule type="containsBlanks" dxfId="1884" priority="5417">
      <formula>LEN(TRIM(L744))=0</formula>
    </cfRule>
    <cfRule type="containsText" dxfId="1883" priority="5419" operator="containsText" text="Discontinued">
      <formula>NOT(ISERROR(SEARCH("Discontinued",L744)))</formula>
    </cfRule>
    <cfRule type="containsText" dxfId="1882" priority="5420" operator="containsText" text="Coming Soon">
      <formula>NOT(ISERROR(SEARCH("Coming Soon",L744)))</formula>
    </cfRule>
    <cfRule type="containsText" dxfId="1881" priority="5421" operator="containsText" text="Closeout">
      <formula>NOT(ISERROR(SEARCH("Closeout",L744)))</formula>
    </cfRule>
    <cfRule type="containsText" dxfId="1880" priority="5422" operator="containsText" text="Active">
      <formula>NOT(ISERROR(SEARCH("Active",L744)))</formula>
    </cfRule>
  </conditionalFormatting>
  <conditionalFormatting sqref="L744:L762">
    <cfRule type="containsText" dxfId="1879" priority="5246" operator="containsText" text="Discontinued">
      <formula>NOT(ISERROR(SEARCH("Discontinued",L744)))</formula>
    </cfRule>
    <cfRule type="containsText" dxfId="1878" priority="5247" operator="containsText" text="Closeout">
      <formula>NOT(ISERROR(SEARCH("Closeout",L744)))</formula>
    </cfRule>
    <cfRule type="containsText" dxfId="1877" priority="5248" operator="containsText" text="COMING SOON">
      <formula>NOT(ISERROR(SEARCH("COMING SOON",L744)))</formula>
    </cfRule>
    <cfRule type="containsText" dxfId="1876" priority="5249" operator="containsText" text="ACTIVE">
      <formula>NOT(ISERROR(SEARCH("ACTIVE",L744)))</formula>
    </cfRule>
  </conditionalFormatting>
  <conditionalFormatting sqref="L745:L762">
    <cfRule type="containsText" dxfId="1875" priority="5114" operator="containsText" text="Discontinued">
      <formula>NOT(ISERROR(SEARCH("Discontinued",L745)))</formula>
    </cfRule>
    <cfRule type="containsText" dxfId="1874" priority="5115" operator="containsText" text="Closeout">
      <formula>NOT(ISERROR(SEARCH("Closeout",L745)))</formula>
    </cfRule>
    <cfRule type="containsText" dxfId="1873" priority="5116" operator="containsText" text="COMING SOON">
      <formula>NOT(ISERROR(SEARCH("COMING SOON",L745)))</formula>
    </cfRule>
    <cfRule type="containsText" dxfId="1872" priority="5117" operator="containsText" text="ACTIVE">
      <formula>NOT(ISERROR(SEARCH("ACTIVE",L745)))</formula>
    </cfRule>
    <cfRule type="containsText" dxfId="1871" priority="5118" operator="containsText" text="Discontinued">
      <formula>NOT(ISERROR(SEARCH("Discontinued",L745)))</formula>
    </cfRule>
    <cfRule type="containsText" dxfId="1870" priority="5119" operator="containsText" text="Coming Soon">
      <formula>NOT(ISERROR(SEARCH("Coming Soon",L745)))</formula>
    </cfRule>
    <cfRule type="containsText" dxfId="1869" priority="5120" operator="containsText" text="Closeout">
      <formula>NOT(ISERROR(SEARCH("Closeout",L745)))</formula>
    </cfRule>
    <cfRule type="containsText" dxfId="1868" priority="5121" operator="containsText" text="Active">
      <formula>NOT(ISERROR(SEARCH("Active",L745)))</formula>
    </cfRule>
    <cfRule type="containsText" dxfId="1867" priority="5122" operator="containsText" text="Discontinued">
      <formula>NOT(ISERROR(SEARCH("Discontinued",L745)))</formula>
    </cfRule>
    <cfRule type="containsText" dxfId="1866" priority="5123" operator="containsText" text="Closeout">
      <formula>NOT(ISERROR(SEARCH("Closeout",L745)))</formula>
    </cfRule>
    <cfRule type="containsText" dxfId="1865" priority="5124" operator="containsText" text="COMING SOON">
      <formula>NOT(ISERROR(SEARCH("COMING SOON",L745)))</formula>
    </cfRule>
    <cfRule type="containsText" dxfId="1864" priority="5125" operator="containsText" text="ACTIVE">
      <formula>NOT(ISERROR(SEARCH("ACTIVE",L745)))</formula>
    </cfRule>
    <cfRule type="containsText" dxfId="1863" priority="5126" operator="containsText" text="Discontinued">
      <formula>NOT(ISERROR(SEARCH("Discontinued",L745)))</formula>
    </cfRule>
    <cfRule type="containsText" dxfId="1862" priority="5127" operator="containsText" text="Closeout">
      <formula>NOT(ISERROR(SEARCH("Closeout",L745)))</formula>
    </cfRule>
    <cfRule type="containsText" dxfId="1861" priority="5128" operator="containsText" text="COMING SOON">
      <formula>NOT(ISERROR(SEARCH("COMING SOON",L745)))</formula>
    </cfRule>
    <cfRule type="containsText" dxfId="1860" priority="5129" operator="containsText" text="ACTIVE">
      <formula>NOT(ISERROR(SEARCH("ACTIVE",L745)))</formula>
    </cfRule>
    <cfRule type="containsText" dxfId="1859" priority="5130" operator="containsText" text="Discontinued">
      <formula>NOT(ISERROR(SEARCH("Discontinued",L745)))</formula>
    </cfRule>
    <cfRule type="containsText" dxfId="1858" priority="5131" operator="containsText" text="Closeout">
      <formula>NOT(ISERROR(SEARCH("Closeout",L745)))</formula>
    </cfRule>
    <cfRule type="containsText" dxfId="1857" priority="5132" operator="containsText" text="COMING SOON">
      <formula>NOT(ISERROR(SEARCH("COMING SOON",L745)))</formula>
    </cfRule>
    <cfRule type="containsText" dxfId="1856" priority="5133" operator="containsText" text="ACTIVE">
      <formula>NOT(ISERROR(SEARCH("ACTIVE",L745)))</formula>
    </cfRule>
    <cfRule type="containsText" dxfId="1855" priority="5134" operator="containsText" text="Discontinued">
      <formula>NOT(ISERROR(SEARCH("Discontinued",L745)))</formula>
    </cfRule>
    <cfRule type="containsText" dxfId="1854" priority="5135" operator="containsText" text="Closeout">
      <formula>NOT(ISERROR(SEARCH("Closeout",L745)))</formula>
    </cfRule>
    <cfRule type="containsText" dxfId="1853" priority="5136" operator="containsText" text="COMING SOON">
      <formula>NOT(ISERROR(SEARCH("COMING SOON",L745)))</formula>
    </cfRule>
    <cfRule type="containsText" dxfId="1852" priority="5137" operator="containsText" text="ACTIVE">
      <formula>NOT(ISERROR(SEARCH("ACTIVE",L745)))</formula>
    </cfRule>
    <cfRule type="containsText" dxfId="1851" priority="5138" operator="containsText" text="Discontinued">
      <formula>NOT(ISERROR(SEARCH("Discontinued",L745)))</formula>
    </cfRule>
    <cfRule type="containsText" dxfId="1850" priority="5139" operator="containsText" text="Closeout">
      <formula>NOT(ISERROR(SEARCH("Closeout",L745)))</formula>
    </cfRule>
    <cfRule type="containsText" dxfId="1849" priority="5140" operator="containsText" text="COMING SOON">
      <formula>NOT(ISERROR(SEARCH("COMING SOON",L745)))</formula>
    </cfRule>
    <cfRule type="containsText" dxfId="1848" priority="5141" operator="containsText" text="ACTIVE">
      <formula>NOT(ISERROR(SEARCH("ACTIVE",L745)))</formula>
    </cfRule>
    <cfRule type="containsText" dxfId="1847" priority="5142" operator="containsText" text="Discontinued">
      <formula>NOT(ISERROR(SEARCH("Discontinued",L745)))</formula>
    </cfRule>
    <cfRule type="containsText" dxfId="1846" priority="5143" operator="containsText" text="Closeout">
      <formula>NOT(ISERROR(SEARCH("Closeout",L745)))</formula>
    </cfRule>
    <cfRule type="containsText" dxfId="1845" priority="5144" operator="containsText" text="COMING SOON">
      <formula>NOT(ISERROR(SEARCH("COMING SOON",L745)))</formula>
    </cfRule>
    <cfRule type="containsText" dxfId="1844" priority="5145" operator="containsText" text="ACTIVE">
      <formula>NOT(ISERROR(SEARCH("ACTIVE",L745)))</formula>
    </cfRule>
    <cfRule type="containsText" dxfId="1843" priority="5146" operator="containsText" text="Discontinued">
      <formula>NOT(ISERROR(SEARCH("Discontinued",L745)))</formula>
    </cfRule>
    <cfRule type="containsText" dxfId="1842" priority="5147" operator="containsText" text="Closeout">
      <formula>NOT(ISERROR(SEARCH("Closeout",L745)))</formula>
    </cfRule>
    <cfRule type="containsText" dxfId="1841" priority="5148" operator="containsText" text="COMING SOON">
      <formula>NOT(ISERROR(SEARCH("COMING SOON",L745)))</formula>
    </cfRule>
    <cfRule type="containsText" dxfId="1840" priority="5149" operator="containsText" text="ACTIVE">
      <formula>NOT(ISERROR(SEARCH("ACTIVE",L745)))</formula>
    </cfRule>
    <cfRule type="containsText" dxfId="1839" priority="5150" operator="containsText" text="Discontinued">
      <formula>NOT(ISERROR(SEARCH("Discontinued",L745)))</formula>
    </cfRule>
    <cfRule type="containsText" dxfId="1838" priority="5151" operator="containsText" text="Closeout">
      <formula>NOT(ISERROR(SEARCH("Closeout",L745)))</formula>
    </cfRule>
    <cfRule type="containsText" dxfId="1837" priority="5152" operator="containsText" text="COMING SOON">
      <formula>NOT(ISERROR(SEARCH("COMING SOON",L745)))</formula>
    </cfRule>
    <cfRule type="containsText" dxfId="1836" priority="5153" operator="containsText" text="ACTIVE">
      <formula>NOT(ISERROR(SEARCH("ACTIVE",L745)))</formula>
    </cfRule>
    <cfRule type="containsText" dxfId="1835" priority="5154" operator="containsText" text="Discontinued">
      <formula>NOT(ISERROR(SEARCH("Discontinued",L745)))</formula>
    </cfRule>
    <cfRule type="containsText" dxfId="1834" priority="5155" operator="containsText" text="Closeout">
      <formula>NOT(ISERROR(SEARCH("Closeout",L745)))</formula>
    </cfRule>
    <cfRule type="containsText" dxfId="1833" priority="5156" operator="containsText" text="COMING SOON">
      <formula>NOT(ISERROR(SEARCH("COMING SOON",L745)))</formula>
    </cfRule>
    <cfRule type="containsText" dxfId="1832" priority="5157" operator="containsText" text="ACTIVE">
      <formula>NOT(ISERROR(SEARCH("ACTIVE",L745)))</formula>
    </cfRule>
    <cfRule type="containsText" dxfId="1831" priority="5158" operator="containsText" text="Discontinued">
      <formula>NOT(ISERROR(SEARCH("Discontinued",L745)))</formula>
    </cfRule>
    <cfRule type="containsText" dxfId="1830" priority="5159" operator="containsText" text="Coming Soon">
      <formula>NOT(ISERROR(SEARCH("Coming Soon",L745)))</formula>
    </cfRule>
    <cfRule type="containsText" dxfId="1829" priority="5160" operator="containsText" text="Closeout">
      <formula>NOT(ISERROR(SEARCH("Closeout",L745)))</formula>
    </cfRule>
    <cfRule type="containsText" dxfId="1828" priority="5161" operator="containsText" text="Active">
      <formula>NOT(ISERROR(SEARCH("Active",L745)))</formula>
    </cfRule>
    <cfRule type="containsText" dxfId="1827" priority="5162" operator="containsText" text="Discontinued">
      <formula>NOT(ISERROR(SEARCH("Discontinued",L745)))</formula>
    </cfRule>
    <cfRule type="containsText" dxfId="1826" priority="5163" operator="containsText" text="Closeout">
      <formula>NOT(ISERROR(SEARCH("Closeout",L745)))</formula>
    </cfRule>
    <cfRule type="containsText" dxfId="1825" priority="5164" operator="containsText" text="COMING SOON">
      <formula>NOT(ISERROR(SEARCH("COMING SOON",L745)))</formula>
    </cfRule>
    <cfRule type="containsText" dxfId="1824" priority="5165" operator="containsText" text="ACTIVE">
      <formula>NOT(ISERROR(SEARCH("ACTIVE",L745)))</formula>
    </cfRule>
    <cfRule type="containsText" dxfId="1823" priority="5166" operator="containsText" text="Discontinued">
      <formula>NOT(ISERROR(SEARCH("Discontinued",L745)))</formula>
    </cfRule>
    <cfRule type="containsText" dxfId="1822" priority="5167" operator="containsText" text="Closeout">
      <formula>NOT(ISERROR(SEARCH("Closeout",L745)))</formula>
    </cfRule>
    <cfRule type="containsText" dxfId="1821" priority="5168" operator="containsText" text="COMING SOON">
      <formula>NOT(ISERROR(SEARCH("COMING SOON",L745)))</formula>
    </cfRule>
    <cfRule type="containsText" dxfId="1820" priority="5169" operator="containsText" text="ACTIVE">
      <formula>NOT(ISERROR(SEARCH("ACTIVE",L745)))</formula>
    </cfRule>
    <cfRule type="containsText" dxfId="1819" priority="5170" operator="containsText" text="Discontinued">
      <formula>NOT(ISERROR(SEARCH("Discontinued",L745)))</formula>
    </cfRule>
    <cfRule type="containsText" dxfId="1818" priority="5171" operator="containsText" text="Closeout">
      <formula>NOT(ISERROR(SEARCH("Closeout",L745)))</formula>
    </cfRule>
    <cfRule type="containsText" dxfId="1817" priority="5172" operator="containsText" text="COMING SOON">
      <formula>NOT(ISERROR(SEARCH("COMING SOON",L745)))</formula>
    </cfRule>
    <cfRule type="containsText" dxfId="1816" priority="5173" operator="containsText" text="ACTIVE">
      <formula>NOT(ISERROR(SEARCH("ACTIVE",L745)))</formula>
    </cfRule>
    <cfRule type="containsText" dxfId="1815" priority="5174" operator="containsText" text="Discontinued">
      <formula>NOT(ISERROR(SEARCH("Discontinued",L745)))</formula>
    </cfRule>
    <cfRule type="containsText" dxfId="1814" priority="5175" operator="containsText" text="Closeout">
      <formula>NOT(ISERROR(SEARCH("Closeout",L745)))</formula>
    </cfRule>
    <cfRule type="containsText" dxfId="1813" priority="5176" operator="containsText" text="COMING SOON">
      <formula>NOT(ISERROR(SEARCH("COMING SOON",L745)))</formula>
    </cfRule>
    <cfRule type="containsText" dxfId="1812" priority="5177" operator="containsText" text="ACTIVE">
      <formula>NOT(ISERROR(SEARCH("ACTIVE",L745)))</formula>
    </cfRule>
    <cfRule type="containsText" dxfId="1811" priority="5178" operator="containsText" text="Discontinued">
      <formula>NOT(ISERROR(SEARCH("Discontinued",L745)))</formula>
    </cfRule>
    <cfRule type="containsText" dxfId="1810" priority="5179" operator="containsText" text="Closeout">
      <formula>NOT(ISERROR(SEARCH("Closeout",L745)))</formula>
    </cfRule>
    <cfRule type="containsText" dxfId="1809" priority="5180" operator="containsText" text="COMING SOON">
      <formula>NOT(ISERROR(SEARCH("COMING SOON",L745)))</formula>
    </cfRule>
    <cfRule type="containsText" dxfId="1808" priority="5181" operator="containsText" text="ACTIVE">
      <formula>NOT(ISERROR(SEARCH("ACTIVE",L745)))</formula>
    </cfRule>
    <cfRule type="containsText" dxfId="1807" priority="5182" operator="containsText" text="Discontinued">
      <formula>NOT(ISERROR(SEARCH("Discontinued",L745)))</formula>
    </cfRule>
    <cfRule type="containsText" dxfId="1806" priority="5183" operator="containsText" text="Closeout">
      <formula>NOT(ISERROR(SEARCH("Closeout",L745)))</formula>
    </cfRule>
    <cfRule type="containsText" dxfId="1805" priority="5184" operator="containsText" text="COMING SOON">
      <formula>NOT(ISERROR(SEARCH("COMING SOON",L745)))</formula>
    </cfRule>
    <cfRule type="containsText" dxfId="1804" priority="5185" operator="containsText" text="ACTIVE">
      <formula>NOT(ISERROR(SEARCH("ACTIVE",L745)))</formula>
    </cfRule>
    <cfRule type="containsText" dxfId="1803" priority="5186" operator="containsText" text="Discontinued">
      <formula>NOT(ISERROR(SEARCH("Discontinued",L745)))</formula>
    </cfRule>
    <cfRule type="containsText" dxfId="1802" priority="5187" operator="containsText" text="Closeout">
      <formula>NOT(ISERROR(SEARCH("Closeout",L745)))</formula>
    </cfRule>
    <cfRule type="containsText" dxfId="1801" priority="5188" operator="containsText" text="COMING SOON">
      <formula>NOT(ISERROR(SEARCH("COMING SOON",L745)))</formula>
    </cfRule>
    <cfRule type="containsText" dxfId="1800" priority="5189" operator="containsText" text="ACTIVE">
      <formula>NOT(ISERROR(SEARCH("ACTIVE",L745)))</formula>
    </cfRule>
    <cfRule type="containsText" dxfId="1799" priority="5190" operator="containsText" text="Discontinued">
      <formula>NOT(ISERROR(SEARCH("Discontinued",L745)))</formula>
    </cfRule>
    <cfRule type="containsText" dxfId="1798" priority="5191" operator="containsText" text="Closeout">
      <formula>NOT(ISERROR(SEARCH("Closeout",L745)))</formula>
    </cfRule>
    <cfRule type="containsText" dxfId="1797" priority="5192" operator="containsText" text="COMING SOON">
      <formula>NOT(ISERROR(SEARCH("COMING SOON",L745)))</formula>
    </cfRule>
    <cfRule type="containsText" dxfId="1796" priority="5193" operator="containsText" text="ACTIVE">
      <formula>NOT(ISERROR(SEARCH("ACTIVE",L745)))</formula>
    </cfRule>
    <cfRule type="containsText" dxfId="1795" priority="5194" operator="containsText" text="Discontinued">
      <formula>NOT(ISERROR(SEARCH("Discontinued",L745)))</formula>
    </cfRule>
    <cfRule type="containsText" dxfId="1794" priority="5195" operator="containsText" text="Closeout">
      <formula>NOT(ISERROR(SEARCH("Closeout",L745)))</formula>
    </cfRule>
    <cfRule type="containsText" dxfId="1793" priority="5196" operator="containsText" text="COMING SOON">
      <formula>NOT(ISERROR(SEARCH("COMING SOON",L745)))</formula>
    </cfRule>
    <cfRule type="containsText" dxfId="1792" priority="5197" operator="containsText" text="ACTIVE">
      <formula>NOT(ISERROR(SEARCH("ACTIVE",L745)))</formula>
    </cfRule>
    <cfRule type="containsText" dxfId="1791" priority="5198" operator="containsText" text="Discontinued">
      <formula>NOT(ISERROR(SEARCH("Discontinued",L745)))</formula>
    </cfRule>
    <cfRule type="containsText" dxfId="1790" priority="5199" operator="containsText" text="Closeout">
      <formula>NOT(ISERROR(SEARCH("Closeout",L745)))</formula>
    </cfRule>
    <cfRule type="containsText" dxfId="1789" priority="5200" operator="containsText" text="COMING SOON">
      <formula>NOT(ISERROR(SEARCH("COMING SOON",L745)))</formula>
    </cfRule>
    <cfRule type="containsText" dxfId="1788" priority="5201" operator="containsText" text="ACTIVE">
      <formula>NOT(ISERROR(SEARCH("ACTIVE",L745)))</formula>
    </cfRule>
    <cfRule type="containsText" dxfId="1787" priority="5202" operator="containsText" text="Discontinued">
      <formula>NOT(ISERROR(SEARCH("Discontinued",L745)))</formula>
    </cfRule>
    <cfRule type="containsText" dxfId="1786" priority="5203" operator="containsText" text="Closeout">
      <formula>NOT(ISERROR(SEARCH("Closeout",L745)))</formula>
    </cfRule>
    <cfRule type="containsText" dxfId="1785" priority="5204" operator="containsText" text="COMING SOON">
      <formula>NOT(ISERROR(SEARCH("COMING SOON",L745)))</formula>
    </cfRule>
    <cfRule type="containsText" dxfId="1784" priority="5205" operator="containsText" text="ACTIVE">
      <formula>NOT(ISERROR(SEARCH("ACTIVE",L745)))</formula>
    </cfRule>
    <cfRule type="containsText" dxfId="1783" priority="5206" operator="containsText" text="Discontinued">
      <formula>NOT(ISERROR(SEARCH("Discontinued",L745)))</formula>
    </cfRule>
    <cfRule type="containsText" dxfId="1782" priority="5207" operator="containsText" text="Closeout">
      <formula>NOT(ISERROR(SEARCH("Closeout",L745)))</formula>
    </cfRule>
    <cfRule type="containsBlanks" dxfId="1781" priority="5208">
      <formula>LEN(TRIM(L745))=0</formula>
    </cfRule>
    <cfRule type="containsText" dxfId="1780" priority="5209" operator="containsText" text="COMING SOON">
      <formula>NOT(ISERROR(SEARCH("COMING SOON",L745)))</formula>
    </cfRule>
    <cfRule type="containsText" dxfId="1779" priority="5210" operator="containsText" text="ACTIVE">
      <formula>NOT(ISERROR(SEARCH("ACTIVE",L745)))</formula>
    </cfRule>
    <cfRule type="cellIs" dxfId="1778" priority="5211" operator="equal">
      <formula>"Closeout"</formula>
    </cfRule>
    <cfRule type="cellIs" dxfId="1777" priority="5212" operator="equal">
      <formula>"Discontinued"</formula>
    </cfRule>
    <cfRule type="containsText" dxfId="1776" priority="5213" operator="containsText" text="Discontinued">
      <formula>NOT(ISERROR(SEARCH("Discontinued",L745)))</formula>
    </cfRule>
    <cfRule type="containsText" dxfId="1775" priority="5214" operator="containsText" text="Coming Soon">
      <formula>NOT(ISERROR(SEARCH("Coming Soon",L745)))</formula>
    </cfRule>
    <cfRule type="containsText" dxfId="1774" priority="5215" operator="containsText" text="Closeout">
      <formula>NOT(ISERROR(SEARCH("Closeout",L745)))</formula>
    </cfRule>
    <cfRule type="containsText" dxfId="1773" priority="5216" operator="containsText" text="Active">
      <formula>NOT(ISERROR(SEARCH("Active",L745)))</formula>
    </cfRule>
    <cfRule type="containsText" dxfId="1772" priority="5217" operator="containsText" text="Discontinued">
      <formula>NOT(ISERROR(SEARCH("Discontinued",L745)))</formula>
    </cfRule>
    <cfRule type="containsText" dxfId="1771" priority="5218" operator="containsText" text="Closeout">
      <formula>NOT(ISERROR(SEARCH("Closeout",L745)))</formula>
    </cfRule>
    <cfRule type="containsText" dxfId="1770" priority="5219" operator="containsText" text="COMING SOON">
      <formula>NOT(ISERROR(SEARCH("COMING SOON",L745)))</formula>
    </cfRule>
    <cfRule type="containsText" dxfId="1769" priority="5220" operator="containsText" text="ACTIVE">
      <formula>NOT(ISERROR(SEARCH("ACTIVE",L745)))</formula>
    </cfRule>
    <cfRule type="containsText" dxfId="1768" priority="5221" operator="containsText" text="Discontinued">
      <formula>NOT(ISERROR(SEARCH("Discontinued",L745)))</formula>
    </cfRule>
    <cfRule type="containsText" dxfId="1767" priority="5222" operator="containsText" text="Closeout">
      <formula>NOT(ISERROR(SEARCH("Closeout",L745)))</formula>
    </cfRule>
    <cfRule type="containsText" dxfId="1766" priority="5223" operator="containsText" text="COMING SOON">
      <formula>NOT(ISERROR(SEARCH("COMING SOON",L745)))</formula>
    </cfRule>
    <cfRule type="containsText" dxfId="1765" priority="5224" operator="containsText" text="ACTIVE">
      <formula>NOT(ISERROR(SEARCH("ACTIVE",L745)))</formula>
    </cfRule>
    <cfRule type="containsText" dxfId="1764" priority="5225" operator="containsText" text="Discontinued">
      <formula>NOT(ISERROR(SEARCH("Discontinued",L745)))</formula>
    </cfRule>
    <cfRule type="containsText" dxfId="1763" priority="5226" operator="containsText" text="Closeout">
      <formula>NOT(ISERROR(SEARCH("Closeout",L745)))</formula>
    </cfRule>
    <cfRule type="containsText" dxfId="1762" priority="5227" operator="containsText" text="COMING SOON">
      <formula>NOT(ISERROR(SEARCH("COMING SOON",L745)))</formula>
    </cfRule>
    <cfRule type="containsText" dxfId="1761" priority="5228" operator="containsText" text="ACTIVE">
      <formula>NOT(ISERROR(SEARCH("ACTIVE",L745)))</formula>
    </cfRule>
    <cfRule type="containsBlanks" dxfId="1760" priority="5229">
      <formula>LEN(TRIM(L745))=0</formula>
    </cfRule>
    <cfRule type="containsText" dxfId="1759" priority="5230" operator="containsText" text="Discontinued">
      <formula>NOT(ISERROR(SEARCH("Discontinued",L745)))</formula>
    </cfRule>
    <cfRule type="containsText" dxfId="1758" priority="5231" operator="containsText" text="Closeout">
      <formula>NOT(ISERROR(SEARCH("Closeout",L745)))</formula>
    </cfRule>
    <cfRule type="containsText" dxfId="1757" priority="5232" operator="containsText" text="COMING SOON">
      <formula>NOT(ISERROR(SEARCH("COMING SOON",L745)))</formula>
    </cfRule>
    <cfRule type="containsText" dxfId="1756" priority="5233" operator="containsText" text="ACTIVE">
      <formula>NOT(ISERROR(SEARCH("ACTIVE",L745)))</formula>
    </cfRule>
    <cfRule type="containsText" dxfId="1755" priority="5234" operator="containsText" text="Discontinued">
      <formula>NOT(ISERROR(SEARCH("Discontinued",L745)))</formula>
    </cfRule>
    <cfRule type="containsText" dxfId="1754" priority="5235" operator="containsText" text="Closeout">
      <formula>NOT(ISERROR(SEARCH("Closeout",L745)))</formula>
    </cfRule>
    <cfRule type="containsText" dxfId="1753" priority="5236" operator="containsText" text="COMING SOON">
      <formula>NOT(ISERROR(SEARCH("COMING SOON",L745)))</formula>
    </cfRule>
    <cfRule type="containsText" dxfId="1752" priority="5237" operator="containsText" text="ACTIVE">
      <formula>NOT(ISERROR(SEARCH("ACTIVE",L745)))</formula>
    </cfRule>
    <cfRule type="containsText" dxfId="1751" priority="5238" operator="containsText" text="Discontinued">
      <formula>NOT(ISERROR(SEARCH("Discontinued",L745)))</formula>
    </cfRule>
    <cfRule type="containsText" dxfId="1750" priority="5239" operator="containsText" text="Closeout">
      <formula>NOT(ISERROR(SEARCH("Closeout",L745)))</formula>
    </cfRule>
    <cfRule type="containsText" dxfId="1749" priority="5240" operator="containsText" text="COMING SOON">
      <formula>NOT(ISERROR(SEARCH("COMING SOON",L745)))</formula>
    </cfRule>
    <cfRule type="containsText" dxfId="1748" priority="5241" operator="containsText" text="ACTIVE">
      <formula>NOT(ISERROR(SEARCH("ACTIVE",L745)))</formula>
    </cfRule>
    <cfRule type="containsText" dxfId="1747" priority="5242" operator="containsText" text="Discontinued">
      <formula>NOT(ISERROR(SEARCH("Discontinued",L745)))</formula>
    </cfRule>
    <cfRule type="containsText" dxfId="1746" priority="5243" operator="containsText" text="Closeout">
      <formula>NOT(ISERROR(SEARCH("Closeout",L745)))</formula>
    </cfRule>
    <cfRule type="containsText" dxfId="1745" priority="5244" operator="containsText" text="COMING SOON">
      <formula>NOT(ISERROR(SEARCH("COMING SOON",L745)))</formula>
    </cfRule>
    <cfRule type="containsText" dxfId="1744" priority="5245" operator="containsText" text="ACTIVE">
      <formula>NOT(ISERROR(SEARCH("ACTIVE",L745)))</formula>
    </cfRule>
    <cfRule type="containsBlanks" dxfId="1743" priority="5250">
      <formula>LEN(TRIM(L745))=0</formula>
    </cfRule>
    <cfRule type="containsText" dxfId="1742" priority="5252" operator="containsText" text="Discontinued">
      <formula>NOT(ISERROR(SEARCH("Discontinued",L745)))</formula>
    </cfRule>
    <cfRule type="containsText" dxfId="1741" priority="5253" operator="containsText" text="Coming Soon">
      <formula>NOT(ISERROR(SEARCH("Coming Soon",L745)))</formula>
    </cfRule>
    <cfRule type="containsText" dxfId="1740" priority="5254" operator="containsText" text="Closeout">
      <formula>NOT(ISERROR(SEARCH("Closeout",L745)))</formula>
    </cfRule>
    <cfRule type="containsText" dxfId="1739" priority="5255" operator="containsText" text="Active">
      <formula>NOT(ISERROR(SEARCH("Active",L745)))</formula>
    </cfRule>
  </conditionalFormatting>
  <conditionalFormatting sqref="L745:L1888">
    <cfRule type="containsText" dxfId="1738" priority="4796" operator="containsText" text="Discontinued">
      <formula>NOT(ISERROR(SEARCH("Discontinued",L745)))</formula>
    </cfRule>
    <cfRule type="containsText" dxfId="1737" priority="4797" operator="containsText" text="Closeout">
      <formula>NOT(ISERROR(SEARCH("Closeout",L745)))</formula>
    </cfRule>
    <cfRule type="containsText" dxfId="1736" priority="4798" operator="containsText" text="COMING SOON">
      <formula>NOT(ISERROR(SEARCH("COMING SOON",L745)))</formula>
    </cfRule>
    <cfRule type="containsText" dxfId="1735" priority="4799" operator="containsText" text="ACTIVE">
      <formula>NOT(ISERROR(SEARCH("ACTIVE",L745)))</formula>
    </cfRule>
  </conditionalFormatting>
  <conditionalFormatting sqref="L763:L1888">
    <cfRule type="containsText" dxfId="1734" priority="4660" operator="containsText" text="Discontinued">
      <formula>NOT(ISERROR(SEARCH("Discontinued",L763)))</formula>
    </cfRule>
    <cfRule type="containsText" dxfId="1733" priority="4661" operator="containsText" text="Closeout">
      <formula>NOT(ISERROR(SEARCH("Closeout",L763)))</formula>
    </cfRule>
    <cfRule type="containsText" dxfId="1732" priority="4662" operator="containsText" text="COMING SOON">
      <formula>NOT(ISERROR(SEARCH("COMING SOON",L763)))</formula>
    </cfRule>
    <cfRule type="containsText" dxfId="1731" priority="4663" operator="containsText" text="ACTIVE">
      <formula>NOT(ISERROR(SEARCH("ACTIVE",L763)))</formula>
    </cfRule>
    <cfRule type="containsText" dxfId="1730" priority="4664" operator="containsText" text="Discontinued">
      <formula>NOT(ISERROR(SEARCH("Discontinued",L763)))</formula>
    </cfRule>
    <cfRule type="containsText" dxfId="1729" priority="4665" operator="containsText" text="Closeout">
      <formula>NOT(ISERROR(SEARCH("Closeout",L763)))</formula>
    </cfRule>
    <cfRule type="containsText" dxfId="1728" priority="4666" operator="containsText" text="COMING SOON">
      <formula>NOT(ISERROR(SEARCH("COMING SOON",L763)))</formula>
    </cfRule>
    <cfRule type="containsText" dxfId="1727" priority="4667" operator="containsText" text="ACTIVE">
      <formula>NOT(ISERROR(SEARCH("ACTIVE",L763)))</formula>
    </cfRule>
    <cfRule type="containsText" dxfId="1726" priority="4668" operator="containsText" text="Discontinued">
      <formula>NOT(ISERROR(SEARCH("Discontinued",L763)))</formula>
    </cfRule>
    <cfRule type="containsText" dxfId="1725" priority="4669" operator="containsText" text="Closeout">
      <formula>NOT(ISERROR(SEARCH("Closeout",L763)))</formula>
    </cfRule>
    <cfRule type="containsText" dxfId="1724" priority="4670" operator="containsText" text="COMING SOON">
      <formula>NOT(ISERROR(SEARCH("COMING SOON",L763)))</formula>
    </cfRule>
    <cfRule type="containsText" dxfId="1723" priority="4671" operator="containsText" text="ACTIVE">
      <formula>NOT(ISERROR(SEARCH("ACTIVE",L763)))</formula>
    </cfRule>
    <cfRule type="containsText" dxfId="1722" priority="4672" operator="containsText" text="Discontinued">
      <formula>NOT(ISERROR(SEARCH("Discontinued",L763)))</formula>
    </cfRule>
    <cfRule type="containsText" dxfId="1721" priority="4673" operator="containsText" text="Closeout">
      <formula>NOT(ISERROR(SEARCH("Closeout",L763)))</formula>
    </cfRule>
    <cfRule type="containsText" dxfId="1720" priority="4674" operator="containsText" text="COMING SOON">
      <formula>NOT(ISERROR(SEARCH("COMING SOON",L763)))</formula>
    </cfRule>
    <cfRule type="containsText" dxfId="1719" priority="4675" operator="containsText" text="ACTIVE">
      <formula>NOT(ISERROR(SEARCH("ACTIVE",L763)))</formula>
    </cfRule>
    <cfRule type="containsText" dxfId="1718" priority="4676" operator="containsText" text="Discontinued">
      <formula>NOT(ISERROR(SEARCH("Discontinued",L763)))</formula>
    </cfRule>
    <cfRule type="containsText" dxfId="1717" priority="4677" operator="containsText" text="Coming Soon">
      <formula>NOT(ISERROR(SEARCH("Coming Soon",L763)))</formula>
    </cfRule>
    <cfRule type="containsText" dxfId="1716" priority="4678" operator="containsText" text="Closeout">
      <formula>NOT(ISERROR(SEARCH("Closeout",L763)))</formula>
    </cfRule>
    <cfRule type="containsText" dxfId="1715" priority="4679" operator="containsText" text="Active">
      <formula>NOT(ISERROR(SEARCH("Active",L763)))</formula>
    </cfRule>
    <cfRule type="containsText" dxfId="1714" priority="4680" operator="containsText" text="Discontinued">
      <formula>NOT(ISERROR(SEARCH("Discontinued",L763)))</formula>
    </cfRule>
    <cfRule type="containsText" dxfId="1713" priority="4681" operator="containsText" text="Closeout">
      <formula>NOT(ISERROR(SEARCH("Closeout",L763)))</formula>
    </cfRule>
    <cfRule type="containsText" dxfId="1712" priority="4682" operator="containsText" text="COMING SOON">
      <formula>NOT(ISERROR(SEARCH("COMING SOON",L763)))</formula>
    </cfRule>
    <cfRule type="containsText" dxfId="1711" priority="4683" operator="containsText" text="ACTIVE">
      <formula>NOT(ISERROR(SEARCH("ACTIVE",L763)))</formula>
    </cfRule>
    <cfRule type="containsText" dxfId="1710" priority="4684" operator="containsText" text="Discontinued">
      <formula>NOT(ISERROR(SEARCH("Discontinued",L763)))</formula>
    </cfRule>
    <cfRule type="containsText" dxfId="1709" priority="4685" operator="containsText" text="Closeout">
      <formula>NOT(ISERROR(SEARCH("Closeout",L763)))</formula>
    </cfRule>
    <cfRule type="containsText" dxfId="1708" priority="4686" operator="containsText" text="COMING SOON">
      <formula>NOT(ISERROR(SEARCH("COMING SOON",L763)))</formula>
    </cfRule>
    <cfRule type="containsText" dxfId="1707" priority="4687" operator="containsText" text="ACTIVE">
      <formula>NOT(ISERROR(SEARCH("ACTIVE",L763)))</formula>
    </cfRule>
    <cfRule type="containsText" dxfId="1706" priority="4688" operator="containsText" text="Discontinued">
      <formula>NOT(ISERROR(SEARCH("Discontinued",L763)))</formula>
    </cfRule>
    <cfRule type="containsText" dxfId="1705" priority="4689" operator="containsText" text="Closeout">
      <formula>NOT(ISERROR(SEARCH("Closeout",L763)))</formula>
    </cfRule>
    <cfRule type="containsText" dxfId="1704" priority="4690" operator="containsText" text="COMING SOON">
      <formula>NOT(ISERROR(SEARCH("COMING SOON",L763)))</formula>
    </cfRule>
    <cfRule type="containsText" dxfId="1703" priority="4691" operator="containsText" text="ACTIVE">
      <formula>NOT(ISERROR(SEARCH("ACTIVE",L763)))</formula>
    </cfRule>
    <cfRule type="containsText" dxfId="1702" priority="4692" operator="containsText" text="Discontinued">
      <formula>NOT(ISERROR(SEARCH("Discontinued",L763)))</formula>
    </cfRule>
    <cfRule type="containsText" dxfId="1701" priority="4693" operator="containsText" text="Closeout">
      <formula>NOT(ISERROR(SEARCH("Closeout",L763)))</formula>
    </cfRule>
    <cfRule type="containsText" dxfId="1700" priority="4694" operator="containsText" text="COMING SOON">
      <formula>NOT(ISERROR(SEARCH("COMING SOON",L763)))</formula>
    </cfRule>
    <cfRule type="containsText" dxfId="1699" priority="4695" operator="containsText" text="ACTIVE">
      <formula>NOT(ISERROR(SEARCH("ACTIVE",L763)))</formula>
    </cfRule>
    <cfRule type="containsText" dxfId="1698" priority="4696" operator="containsText" text="Discontinued">
      <formula>NOT(ISERROR(SEARCH("Discontinued",L763)))</formula>
    </cfRule>
    <cfRule type="containsText" dxfId="1697" priority="4697" operator="containsText" text="Closeout">
      <formula>NOT(ISERROR(SEARCH("Closeout",L763)))</formula>
    </cfRule>
    <cfRule type="containsText" dxfId="1696" priority="4698" operator="containsText" text="COMING SOON">
      <formula>NOT(ISERROR(SEARCH("COMING SOON",L763)))</formula>
    </cfRule>
    <cfRule type="containsText" dxfId="1695" priority="4699" operator="containsText" text="ACTIVE">
      <formula>NOT(ISERROR(SEARCH("ACTIVE",L763)))</formula>
    </cfRule>
    <cfRule type="containsText" dxfId="1694" priority="4700" operator="containsText" text="Discontinued">
      <formula>NOT(ISERROR(SEARCH("Discontinued",L763)))</formula>
    </cfRule>
    <cfRule type="containsText" dxfId="1693" priority="4701" operator="containsText" text="Closeout">
      <formula>NOT(ISERROR(SEARCH("Closeout",L763)))</formula>
    </cfRule>
    <cfRule type="containsText" dxfId="1692" priority="4702" operator="containsText" text="COMING SOON">
      <formula>NOT(ISERROR(SEARCH("COMING SOON",L763)))</formula>
    </cfRule>
    <cfRule type="containsText" dxfId="1691" priority="4703" operator="containsText" text="ACTIVE">
      <formula>NOT(ISERROR(SEARCH("ACTIVE",L763)))</formula>
    </cfRule>
    <cfRule type="containsText" dxfId="1690" priority="4704" operator="containsText" text="Discontinued">
      <formula>NOT(ISERROR(SEARCH("Discontinued",L763)))</formula>
    </cfRule>
    <cfRule type="containsText" dxfId="1689" priority="4705" operator="containsText" text="Closeout">
      <formula>NOT(ISERROR(SEARCH("Closeout",L763)))</formula>
    </cfRule>
    <cfRule type="containsText" dxfId="1688" priority="4706" operator="containsText" text="COMING SOON">
      <formula>NOT(ISERROR(SEARCH("COMING SOON",L763)))</formula>
    </cfRule>
    <cfRule type="containsText" dxfId="1687" priority="4707" operator="containsText" text="ACTIVE">
      <formula>NOT(ISERROR(SEARCH("ACTIVE",L763)))</formula>
    </cfRule>
    <cfRule type="containsText" dxfId="1686" priority="4708" operator="containsText" text="Discontinued">
      <formula>NOT(ISERROR(SEARCH("Discontinued",L763)))</formula>
    </cfRule>
    <cfRule type="containsText" dxfId="1685" priority="4709" operator="containsText" text="Closeout">
      <formula>NOT(ISERROR(SEARCH("Closeout",L763)))</formula>
    </cfRule>
    <cfRule type="containsText" dxfId="1684" priority="4710" operator="containsText" text="COMING SOON">
      <formula>NOT(ISERROR(SEARCH("COMING SOON",L763)))</formula>
    </cfRule>
    <cfRule type="containsText" dxfId="1683" priority="4711" operator="containsText" text="ACTIVE">
      <formula>NOT(ISERROR(SEARCH("ACTIVE",L763)))</formula>
    </cfRule>
    <cfRule type="containsText" dxfId="1682" priority="4712" operator="containsText" text="Discontinued">
      <formula>NOT(ISERROR(SEARCH("Discontinued",L763)))</formula>
    </cfRule>
    <cfRule type="containsText" dxfId="1681" priority="4713" operator="containsText" text="Closeout">
      <formula>NOT(ISERROR(SEARCH("Closeout",L763)))</formula>
    </cfRule>
    <cfRule type="containsText" dxfId="1680" priority="4714" operator="containsText" text="COMING SOON">
      <formula>NOT(ISERROR(SEARCH("COMING SOON",L763)))</formula>
    </cfRule>
    <cfRule type="containsText" dxfId="1679" priority="4715" operator="containsText" text="ACTIVE">
      <formula>NOT(ISERROR(SEARCH("ACTIVE",L763)))</formula>
    </cfRule>
    <cfRule type="containsText" dxfId="1678" priority="4716" operator="containsText" text="Discontinued">
      <formula>NOT(ISERROR(SEARCH("Discontinued",L763)))</formula>
    </cfRule>
    <cfRule type="containsText" dxfId="1677" priority="4717" operator="containsText" text="Coming Soon">
      <formula>NOT(ISERROR(SEARCH("Coming Soon",L763)))</formula>
    </cfRule>
    <cfRule type="containsText" dxfId="1676" priority="4718" operator="containsText" text="Closeout">
      <formula>NOT(ISERROR(SEARCH("Closeout",L763)))</formula>
    </cfRule>
    <cfRule type="containsText" dxfId="1675" priority="4719" operator="containsText" text="Active">
      <formula>NOT(ISERROR(SEARCH("Active",L763)))</formula>
    </cfRule>
    <cfRule type="containsText" dxfId="1674" priority="4720" operator="containsText" text="Discontinued">
      <formula>NOT(ISERROR(SEARCH("Discontinued",L763)))</formula>
    </cfRule>
    <cfRule type="containsText" dxfId="1673" priority="4721" operator="containsText" text="Closeout">
      <formula>NOT(ISERROR(SEARCH("Closeout",L763)))</formula>
    </cfRule>
    <cfRule type="containsText" dxfId="1672" priority="4722" operator="containsText" text="COMING SOON">
      <formula>NOT(ISERROR(SEARCH("COMING SOON",L763)))</formula>
    </cfRule>
    <cfRule type="containsText" dxfId="1671" priority="4723" operator="containsText" text="ACTIVE">
      <formula>NOT(ISERROR(SEARCH("ACTIVE",L763)))</formula>
    </cfRule>
    <cfRule type="containsText" dxfId="1670" priority="4724" operator="containsText" text="Discontinued">
      <formula>NOT(ISERROR(SEARCH("Discontinued",L763)))</formula>
    </cfRule>
    <cfRule type="containsText" dxfId="1669" priority="4725" operator="containsText" text="Closeout">
      <formula>NOT(ISERROR(SEARCH("Closeout",L763)))</formula>
    </cfRule>
    <cfRule type="containsText" dxfId="1668" priority="4726" operator="containsText" text="COMING SOON">
      <formula>NOT(ISERROR(SEARCH("COMING SOON",L763)))</formula>
    </cfRule>
    <cfRule type="containsText" dxfId="1667" priority="4727" operator="containsText" text="ACTIVE">
      <formula>NOT(ISERROR(SEARCH("ACTIVE",L763)))</formula>
    </cfRule>
    <cfRule type="containsText" dxfId="1666" priority="4728" operator="containsText" text="Discontinued">
      <formula>NOT(ISERROR(SEARCH("Discontinued",L763)))</formula>
    </cfRule>
    <cfRule type="containsText" dxfId="1665" priority="4729" operator="containsText" text="Closeout">
      <formula>NOT(ISERROR(SEARCH("Closeout",L763)))</formula>
    </cfRule>
    <cfRule type="containsText" dxfId="1664" priority="4730" operator="containsText" text="COMING SOON">
      <formula>NOT(ISERROR(SEARCH("COMING SOON",L763)))</formula>
    </cfRule>
    <cfRule type="containsText" dxfId="1663" priority="4731" operator="containsText" text="ACTIVE">
      <formula>NOT(ISERROR(SEARCH("ACTIVE",L763)))</formula>
    </cfRule>
    <cfRule type="containsText" dxfId="1662" priority="4732" operator="containsText" text="Discontinued">
      <formula>NOT(ISERROR(SEARCH("Discontinued",L763)))</formula>
    </cfRule>
    <cfRule type="containsText" dxfId="1661" priority="4733" operator="containsText" text="Closeout">
      <formula>NOT(ISERROR(SEARCH("Closeout",L763)))</formula>
    </cfRule>
    <cfRule type="containsText" dxfId="1660" priority="4734" operator="containsText" text="COMING SOON">
      <formula>NOT(ISERROR(SEARCH("COMING SOON",L763)))</formula>
    </cfRule>
    <cfRule type="containsText" dxfId="1659" priority="4735" operator="containsText" text="ACTIVE">
      <formula>NOT(ISERROR(SEARCH("ACTIVE",L763)))</formula>
    </cfRule>
    <cfRule type="containsText" dxfId="1658" priority="4736" operator="containsText" text="Discontinued">
      <formula>NOT(ISERROR(SEARCH("Discontinued",L763)))</formula>
    </cfRule>
    <cfRule type="containsText" dxfId="1657" priority="4737" operator="containsText" text="Closeout">
      <formula>NOT(ISERROR(SEARCH("Closeout",L763)))</formula>
    </cfRule>
    <cfRule type="containsText" dxfId="1656" priority="4738" operator="containsText" text="COMING SOON">
      <formula>NOT(ISERROR(SEARCH("COMING SOON",L763)))</formula>
    </cfRule>
    <cfRule type="containsText" dxfId="1655" priority="4739" operator="containsText" text="ACTIVE">
      <formula>NOT(ISERROR(SEARCH("ACTIVE",L763)))</formula>
    </cfRule>
    <cfRule type="containsText" dxfId="1654" priority="4740" operator="containsText" text="Discontinued">
      <formula>NOT(ISERROR(SEARCH("Discontinued",L763)))</formula>
    </cfRule>
    <cfRule type="containsText" dxfId="1653" priority="4741" operator="containsText" text="Closeout">
      <formula>NOT(ISERROR(SEARCH("Closeout",L763)))</formula>
    </cfRule>
    <cfRule type="containsText" dxfId="1652" priority="4742" operator="containsText" text="COMING SOON">
      <formula>NOT(ISERROR(SEARCH("COMING SOON",L763)))</formula>
    </cfRule>
    <cfRule type="containsText" dxfId="1651" priority="4743" operator="containsText" text="ACTIVE">
      <formula>NOT(ISERROR(SEARCH("ACTIVE",L763)))</formula>
    </cfRule>
    <cfRule type="containsText" dxfId="1650" priority="4744" operator="containsText" text="Discontinued">
      <formula>NOT(ISERROR(SEARCH("Discontinued",L763)))</formula>
    </cfRule>
    <cfRule type="containsText" dxfId="1649" priority="4745" operator="containsText" text="Closeout">
      <formula>NOT(ISERROR(SEARCH("Closeout",L763)))</formula>
    </cfRule>
    <cfRule type="containsText" dxfId="1648" priority="4746" operator="containsText" text="COMING SOON">
      <formula>NOT(ISERROR(SEARCH("COMING SOON",L763)))</formula>
    </cfRule>
    <cfRule type="containsText" dxfId="1647" priority="4747" operator="containsText" text="ACTIVE">
      <formula>NOT(ISERROR(SEARCH("ACTIVE",L763)))</formula>
    </cfRule>
    <cfRule type="containsText" dxfId="1646" priority="4748" operator="containsText" text="Discontinued">
      <formula>NOT(ISERROR(SEARCH("Discontinued",L763)))</formula>
    </cfRule>
    <cfRule type="containsText" dxfId="1645" priority="4749" operator="containsText" text="Closeout">
      <formula>NOT(ISERROR(SEARCH("Closeout",L763)))</formula>
    </cfRule>
    <cfRule type="containsText" dxfId="1644" priority="4750" operator="containsText" text="COMING SOON">
      <formula>NOT(ISERROR(SEARCH("COMING SOON",L763)))</formula>
    </cfRule>
    <cfRule type="containsText" dxfId="1643" priority="4751" operator="containsText" text="ACTIVE">
      <formula>NOT(ISERROR(SEARCH("ACTIVE",L763)))</formula>
    </cfRule>
    <cfRule type="containsText" dxfId="1642" priority="4752" operator="containsText" text="Discontinued">
      <formula>NOT(ISERROR(SEARCH("Discontinued",L763)))</formula>
    </cfRule>
    <cfRule type="containsText" dxfId="1641" priority="4753" operator="containsText" text="Closeout">
      <formula>NOT(ISERROR(SEARCH("Closeout",L763)))</formula>
    </cfRule>
    <cfRule type="containsText" dxfId="1640" priority="4754" operator="containsText" text="COMING SOON">
      <formula>NOT(ISERROR(SEARCH("COMING SOON",L763)))</formula>
    </cfRule>
    <cfRule type="containsText" dxfId="1639" priority="4755" operator="containsText" text="ACTIVE">
      <formula>NOT(ISERROR(SEARCH("ACTIVE",L763)))</formula>
    </cfRule>
    <cfRule type="containsText" dxfId="1638" priority="4756" operator="containsText" text="Discontinued">
      <formula>NOT(ISERROR(SEARCH("Discontinued",L763)))</formula>
    </cfRule>
    <cfRule type="containsText" dxfId="1637" priority="4757" operator="containsText" text="Closeout">
      <formula>NOT(ISERROR(SEARCH("Closeout",L763)))</formula>
    </cfRule>
    <cfRule type="containsText" dxfId="1636" priority="4758" operator="containsText" text="COMING SOON">
      <formula>NOT(ISERROR(SEARCH("COMING SOON",L763)))</formula>
    </cfRule>
    <cfRule type="containsText" dxfId="1635" priority="4759" operator="containsText" text="ACTIVE">
      <formula>NOT(ISERROR(SEARCH("ACTIVE",L763)))</formula>
    </cfRule>
    <cfRule type="containsText" dxfId="1634" priority="4760" operator="containsText" text="Discontinued">
      <formula>NOT(ISERROR(SEARCH("Discontinued",L763)))</formula>
    </cfRule>
    <cfRule type="containsText" dxfId="1633" priority="4761" operator="containsText" text="Closeout">
      <formula>NOT(ISERROR(SEARCH("Closeout",L763)))</formula>
    </cfRule>
    <cfRule type="containsText" dxfId="1632" priority="4762" operator="containsText" text="COMING SOON">
      <formula>NOT(ISERROR(SEARCH("COMING SOON",L763)))</formula>
    </cfRule>
    <cfRule type="containsText" dxfId="1631" priority="4763" operator="containsText" text="ACTIVE">
      <formula>NOT(ISERROR(SEARCH("ACTIVE",L763)))</formula>
    </cfRule>
    <cfRule type="containsText" dxfId="1630" priority="4764" operator="containsText" text="Discontinued">
      <formula>NOT(ISERROR(SEARCH("Discontinued",L763)))</formula>
    </cfRule>
    <cfRule type="containsText" dxfId="1629" priority="4765" operator="containsText" text="Closeout">
      <formula>NOT(ISERROR(SEARCH("Closeout",L763)))</formula>
    </cfRule>
    <cfRule type="containsBlanks" dxfId="1628" priority="4766">
      <formula>LEN(TRIM(L763))=0</formula>
    </cfRule>
    <cfRule type="containsText" dxfId="1627" priority="4767" operator="containsText" text="COMING SOON">
      <formula>NOT(ISERROR(SEARCH("COMING SOON",L763)))</formula>
    </cfRule>
    <cfRule type="containsText" dxfId="1626" priority="4768" operator="containsText" text="ACTIVE">
      <formula>NOT(ISERROR(SEARCH("ACTIVE",L763)))</formula>
    </cfRule>
    <cfRule type="containsText" dxfId="1625" priority="4771" operator="containsText" text="Discontinued">
      <formula>NOT(ISERROR(SEARCH("Discontinued",L763)))</formula>
    </cfRule>
    <cfRule type="containsText" dxfId="1624" priority="4772" operator="containsText" text="Coming Soon">
      <formula>NOT(ISERROR(SEARCH("Coming Soon",L763)))</formula>
    </cfRule>
    <cfRule type="containsText" dxfId="1623" priority="4773" operator="containsText" text="Closeout">
      <formula>NOT(ISERROR(SEARCH("Closeout",L763)))</formula>
    </cfRule>
    <cfRule type="containsText" dxfId="1622" priority="4774" operator="containsText" text="Active">
      <formula>NOT(ISERROR(SEARCH("Active",L763)))</formula>
    </cfRule>
    <cfRule type="containsText" dxfId="1621" priority="4775" operator="containsText" text="Discontinued">
      <formula>NOT(ISERROR(SEARCH("Discontinued",L763)))</formula>
    </cfRule>
    <cfRule type="containsText" dxfId="1620" priority="4776" operator="containsText" text="Closeout">
      <formula>NOT(ISERROR(SEARCH("Closeout",L763)))</formula>
    </cfRule>
    <cfRule type="containsText" dxfId="1619" priority="4777" operator="containsText" text="COMING SOON">
      <formula>NOT(ISERROR(SEARCH("COMING SOON",L763)))</formula>
    </cfRule>
    <cfRule type="containsText" dxfId="1618" priority="4778" operator="containsText" text="ACTIVE">
      <formula>NOT(ISERROR(SEARCH("ACTIVE",L763)))</formula>
    </cfRule>
    <cfRule type="containsText" dxfId="1617" priority="4779" operator="containsText" text="Discontinued">
      <formula>NOT(ISERROR(SEARCH("Discontinued",L763)))</formula>
    </cfRule>
    <cfRule type="containsText" dxfId="1616" priority="4780" operator="containsText" text="Closeout">
      <formula>NOT(ISERROR(SEARCH("Closeout",L763)))</formula>
    </cfRule>
    <cfRule type="containsText" dxfId="1615" priority="4781" operator="containsText" text="COMING SOON">
      <formula>NOT(ISERROR(SEARCH("COMING SOON",L763)))</formula>
    </cfRule>
    <cfRule type="containsText" dxfId="1614" priority="4782" operator="containsText" text="ACTIVE">
      <formula>NOT(ISERROR(SEARCH("ACTIVE",L763)))</formula>
    </cfRule>
    <cfRule type="containsText" dxfId="1613" priority="4783" operator="containsText" text="Discontinued">
      <formula>NOT(ISERROR(SEARCH("Discontinued",L763)))</formula>
    </cfRule>
    <cfRule type="containsText" dxfId="1612" priority="4784" operator="containsText" text="Closeout">
      <formula>NOT(ISERROR(SEARCH("Closeout",L763)))</formula>
    </cfRule>
    <cfRule type="containsText" dxfId="1611" priority="4785" operator="containsText" text="COMING SOON">
      <formula>NOT(ISERROR(SEARCH("COMING SOON",L763)))</formula>
    </cfRule>
    <cfRule type="containsText" dxfId="1610" priority="4786" operator="containsText" text="ACTIVE">
      <formula>NOT(ISERROR(SEARCH("ACTIVE",L763)))</formula>
    </cfRule>
    <cfRule type="containsBlanks" dxfId="1609" priority="4787">
      <formula>LEN(TRIM(L763))=0</formula>
    </cfRule>
    <cfRule type="containsText" dxfId="1608" priority="4788" operator="containsText" text="Discontinued">
      <formula>NOT(ISERROR(SEARCH("Discontinued",L763)))</formula>
    </cfRule>
    <cfRule type="containsText" dxfId="1607" priority="4789" operator="containsText" text="Closeout">
      <formula>NOT(ISERROR(SEARCH("Closeout",L763)))</formula>
    </cfRule>
    <cfRule type="containsText" dxfId="1606" priority="4790" operator="containsText" text="COMING SOON">
      <formula>NOT(ISERROR(SEARCH("COMING SOON",L763)))</formula>
    </cfRule>
    <cfRule type="containsText" dxfId="1605" priority="4791" operator="containsText" text="ACTIVE">
      <formula>NOT(ISERROR(SEARCH("ACTIVE",L763)))</formula>
    </cfRule>
    <cfRule type="containsText" dxfId="1604" priority="4792" operator="containsText" text="Discontinued">
      <formula>NOT(ISERROR(SEARCH("Discontinued",L763)))</formula>
    </cfRule>
    <cfRule type="containsText" dxfId="1603" priority="4793" operator="containsText" text="Closeout">
      <formula>NOT(ISERROR(SEARCH("Closeout",L763)))</formula>
    </cfRule>
    <cfRule type="containsText" dxfId="1602" priority="4794" operator="containsText" text="COMING SOON">
      <formula>NOT(ISERROR(SEARCH("COMING SOON",L763)))</formula>
    </cfRule>
    <cfRule type="containsText" dxfId="1601" priority="4795" operator="containsText" text="ACTIVE">
      <formula>NOT(ISERROR(SEARCH("ACTIVE",L763)))</formula>
    </cfRule>
    <cfRule type="containsBlanks" dxfId="1600" priority="4808">
      <formula>LEN(TRIM(L763))=0</formula>
    </cfRule>
    <cfRule type="containsText" dxfId="1599" priority="4810" operator="containsText" text="Discontinued">
      <formula>NOT(ISERROR(SEARCH("Discontinued",L763)))</formula>
    </cfRule>
    <cfRule type="containsText" dxfId="1598" priority="4811" operator="containsText" text="Coming Soon">
      <formula>NOT(ISERROR(SEARCH("Coming Soon",L763)))</formula>
    </cfRule>
    <cfRule type="containsText" dxfId="1597" priority="4812" operator="containsText" text="Closeout">
      <formula>NOT(ISERROR(SEARCH("Closeout",L763)))</formula>
    </cfRule>
    <cfRule type="containsText" dxfId="1596" priority="4813" operator="containsText" text="Active">
      <formula>NOT(ISERROR(SEARCH("Active",L763)))</formula>
    </cfRule>
  </conditionalFormatting>
  <conditionalFormatting sqref="L1231:L1888 K1231:K1266">
    <cfRule type="containsText" dxfId="1595" priority="1613" operator="containsText" text="Discontinued">
      <formula>NOT(ISERROR(SEARCH("Discontinued",K1231)))</formula>
    </cfRule>
  </conditionalFormatting>
  <conditionalFormatting sqref="L1553:L1888">
    <cfRule type="containsText" dxfId="1594" priority="963" operator="containsText" text="Discontinued">
      <formula>NOT(ISERROR(SEARCH("Discontinued",L1553)))</formula>
    </cfRule>
    <cfRule type="containsText" dxfId="1593" priority="964" operator="containsText" text="Closeout">
      <formula>NOT(ISERROR(SEARCH("Closeout",L1553)))</formula>
    </cfRule>
    <cfRule type="containsText" dxfId="1592" priority="965" operator="containsText" text="COMING SOON">
      <formula>NOT(ISERROR(SEARCH("COMING SOON",L1553)))</formula>
    </cfRule>
    <cfRule type="containsText" dxfId="1591" priority="966" operator="containsText" text="ACTIVE">
      <formula>NOT(ISERROR(SEARCH("ACTIVE",L1553)))</formula>
    </cfRule>
  </conditionalFormatting>
  <conditionalFormatting sqref="L1563:L1888">
    <cfRule type="containsText" dxfId="1590" priority="939" operator="containsText" text="Discontinued">
      <formula>NOT(ISERROR(SEARCH("Discontinued",L1563)))</formula>
    </cfRule>
    <cfRule type="containsText" dxfId="1589" priority="940" operator="containsText" text="Closeout">
      <formula>NOT(ISERROR(SEARCH("Closeout",L1563)))</formula>
    </cfRule>
    <cfRule type="containsText" dxfId="1588" priority="941" operator="containsText" text="COMING SOON">
      <formula>NOT(ISERROR(SEARCH("COMING SOON",L1563)))</formula>
    </cfRule>
    <cfRule type="containsText" dxfId="1587" priority="942" operator="containsText" text="ACTIVE">
      <formula>NOT(ISERROR(SEARCH("ACTIVE",L1563)))</formula>
    </cfRule>
  </conditionalFormatting>
  <conditionalFormatting sqref="L1566:L1888">
    <cfRule type="containsText" dxfId="1586" priority="918" operator="containsText" text="Discontinued">
      <formula>NOT(ISERROR(SEARCH("Discontinued",L1566)))</formula>
    </cfRule>
    <cfRule type="containsText" dxfId="1585" priority="919" operator="containsText" text="Closeout">
      <formula>NOT(ISERROR(SEARCH("Closeout",L1566)))</formula>
    </cfRule>
    <cfRule type="containsText" dxfId="1584" priority="920" operator="containsText" text="COMING SOON">
      <formula>NOT(ISERROR(SEARCH("COMING SOON",L1566)))</formula>
    </cfRule>
    <cfRule type="containsText" dxfId="1583" priority="921" operator="containsText" text="ACTIVE">
      <formula>NOT(ISERROR(SEARCH("ACTIVE",L1566)))</formula>
    </cfRule>
  </conditionalFormatting>
  <conditionalFormatting sqref="L1571:L1888">
    <cfRule type="containsText" dxfId="1582" priority="895" operator="containsText" text="Discontinued">
      <formula>NOT(ISERROR(SEARCH("Discontinued",L1571)))</formula>
    </cfRule>
    <cfRule type="containsText" dxfId="1581" priority="896" operator="containsText" text="Closeout">
      <formula>NOT(ISERROR(SEARCH("Closeout",L1571)))</formula>
    </cfRule>
    <cfRule type="containsText" dxfId="1580" priority="897" operator="containsText" text="COMING SOON">
      <formula>NOT(ISERROR(SEARCH("COMING SOON",L1571)))</formula>
    </cfRule>
    <cfRule type="containsText" dxfId="1579" priority="898" operator="containsText" text="ACTIVE">
      <formula>NOT(ISERROR(SEARCH("ACTIVE",L1571)))</formula>
    </cfRule>
  </conditionalFormatting>
  <conditionalFormatting sqref="L1574:L1888">
    <cfRule type="containsText" dxfId="1578" priority="868" operator="containsText" text="Discontinued">
      <formula>NOT(ISERROR(SEARCH("Discontinued",L1574)))</formula>
    </cfRule>
    <cfRule type="containsText" dxfId="1577" priority="869" operator="containsText" text="Closeout">
      <formula>NOT(ISERROR(SEARCH("Closeout",L1574)))</formula>
    </cfRule>
    <cfRule type="containsText" dxfId="1576" priority="870" operator="containsText" text="COMING SOON">
      <formula>NOT(ISERROR(SEARCH("COMING SOON",L1574)))</formula>
    </cfRule>
    <cfRule type="containsText" dxfId="1575" priority="871" operator="containsText" text="ACTIVE">
      <formula>NOT(ISERROR(SEARCH("ACTIVE",L1574)))</formula>
    </cfRule>
  </conditionalFormatting>
  <conditionalFormatting sqref="L1576:L1888">
    <cfRule type="containsText" dxfId="1574" priority="637" operator="containsText" text="Discontinued">
      <formula>NOT(ISERROR(SEARCH("Discontinued",L1576)))</formula>
    </cfRule>
    <cfRule type="containsText" dxfId="1573" priority="638" operator="containsText" text="Closeout">
      <formula>NOT(ISERROR(SEARCH("Closeout",L1576)))</formula>
    </cfRule>
    <cfRule type="containsText" dxfId="1572" priority="639" operator="containsText" text="COMING SOON">
      <formula>NOT(ISERROR(SEARCH("COMING SOON",L1576)))</formula>
    </cfRule>
    <cfRule type="containsText" dxfId="1571" priority="640" operator="containsText" text="ACTIVE">
      <formula>NOT(ISERROR(SEARCH("ACTIVE",L1576)))</formula>
    </cfRule>
    <cfRule type="containsText" dxfId="1570" priority="641" operator="containsText" text="Discontinued">
      <formula>NOT(ISERROR(SEARCH("Discontinued",L1576)))</formula>
    </cfRule>
    <cfRule type="containsText" dxfId="1569" priority="642" operator="containsText" text="Closeout">
      <formula>NOT(ISERROR(SEARCH("Closeout",L1576)))</formula>
    </cfRule>
    <cfRule type="containsText" dxfId="1568" priority="643" operator="containsText" text="COMING SOON">
      <formula>NOT(ISERROR(SEARCH("COMING SOON",L1576)))</formula>
    </cfRule>
    <cfRule type="containsText" dxfId="1567" priority="644" operator="containsText" text="ACTIVE">
      <formula>NOT(ISERROR(SEARCH("ACTIVE",L1576)))</formula>
    </cfRule>
    <cfRule type="containsText" dxfId="1566" priority="645" operator="containsText" text="Discontinued">
      <formula>NOT(ISERROR(SEARCH("Discontinued",L1576)))</formula>
    </cfRule>
    <cfRule type="containsText" dxfId="1565" priority="646" operator="containsText" text="Closeout">
      <formula>NOT(ISERROR(SEARCH("Closeout",L1576)))</formula>
    </cfRule>
    <cfRule type="containsText" dxfId="1564" priority="647" operator="containsText" text="COMING SOON">
      <formula>NOT(ISERROR(SEARCH("COMING SOON",L1576)))</formula>
    </cfRule>
    <cfRule type="containsText" dxfId="1563" priority="648" operator="containsText" text="ACTIVE">
      <formula>NOT(ISERROR(SEARCH("ACTIVE",L1576)))</formula>
    </cfRule>
    <cfRule type="containsText" dxfId="1562" priority="649" operator="containsText" text="Discontinued">
      <formula>NOT(ISERROR(SEARCH("Discontinued",L1576)))</formula>
    </cfRule>
    <cfRule type="containsText" dxfId="1561" priority="650" operator="containsText" text="Closeout">
      <formula>NOT(ISERROR(SEARCH("Closeout",L1576)))</formula>
    </cfRule>
    <cfRule type="containsText" dxfId="1560" priority="651" operator="containsText" text="COMING SOON">
      <formula>NOT(ISERROR(SEARCH("COMING SOON",L1576)))</formula>
    </cfRule>
    <cfRule type="containsText" dxfId="1559" priority="652" operator="containsText" text="ACTIVE">
      <formula>NOT(ISERROR(SEARCH("ACTIVE",L1576)))</formula>
    </cfRule>
    <cfRule type="containsText" dxfId="1558" priority="653" operator="containsText" text="Discontinued">
      <formula>NOT(ISERROR(SEARCH("Discontinued",L1576)))</formula>
    </cfRule>
    <cfRule type="containsText" dxfId="1557" priority="654" operator="containsText" text="Closeout">
      <formula>NOT(ISERROR(SEARCH("Closeout",L1576)))</formula>
    </cfRule>
    <cfRule type="containsText" dxfId="1556" priority="655" operator="containsText" text="COMING SOON">
      <formula>NOT(ISERROR(SEARCH("COMING SOON",L1576)))</formula>
    </cfRule>
    <cfRule type="containsText" dxfId="1555" priority="656" operator="containsText" text="ACTIVE">
      <formula>NOT(ISERROR(SEARCH("ACTIVE",L1576)))</formula>
    </cfRule>
    <cfRule type="containsText" dxfId="1554" priority="657" operator="containsText" text="Discontinued">
      <formula>NOT(ISERROR(SEARCH("Discontinued",L1576)))</formula>
    </cfRule>
    <cfRule type="containsText" dxfId="1553" priority="658" operator="containsText" text="Closeout">
      <formula>NOT(ISERROR(SEARCH("Closeout",L1576)))</formula>
    </cfRule>
    <cfRule type="containsText" dxfId="1552" priority="659" operator="containsText" text="COMING SOON">
      <formula>NOT(ISERROR(SEARCH("COMING SOON",L1576)))</formula>
    </cfRule>
    <cfRule type="containsText" dxfId="1551" priority="660" operator="containsText" text="ACTIVE">
      <formula>NOT(ISERROR(SEARCH("ACTIVE",L1576)))</formula>
    </cfRule>
    <cfRule type="containsText" dxfId="1550" priority="661" operator="containsText" text="Discontinued">
      <formula>NOT(ISERROR(SEARCH("Discontinued",L1576)))</formula>
    </cfRule>
    <cfRule type="containsText" dxfId="1549" priority="662" operator="containsText" text="Closeout">
      <formula>NOT(ISERROR(SEARCH("Closeout",L1576)))</formula>
    </cfRule>
    <cfRule type="containsText" dxfId="1548" priority="663" operator="containsText" text="COMING SOON">
      <formula>NOT(ISERROR(SEARCH("COMING SOON",L1576)))</formula>
    </cfRule>
    <cfRule type="containsText" dxfId="1547" priority="664" operator="containsText" text="ACTIVE">
      <formula>NOT(ISERROR(SEARCH("ACTIVE",L1576)))</formula>
    </cfRule>
    <cfRule type="containsText" dxfId="1546" priority="665" operator="containsText" text="Discontinued">
      <formula>NOT(ISERROR(SEARCH("Discontinued",L1576)))</formula>
    </cfRule>
    <cfRule type="containsText" dxfId="1545" priority="666" operator="containsText" text="Closeout">
      <formula>NOT(ISERROR(SEARCH("Closeout",L1576)))</formula>
    </cfRule>
    <cfRule type="containsText" dxfId="1544" priority="667" operator="containsText" text="COMING SOON">
      <formula>NOT(ISERROR(SEARCH("COMING SOON",L1576)))</formula>
    </cfRule>
    <cfRule type="containsText" dxfId="1543" priority="668" operator="containsText" text="ACTIVE">
      <formula>NOT(ISERROR(SEARCH("ACTIVE",L1576)))</formula>
    </cfRule>
    <cfRule type="containsText" dxfId="1542" priority="669" operator="containsText" text="Discontinued">
      <formula>NOT(ISERROR(SEARCH("Discontinued",L1576)))</formula>
    </cfRule>
    <cfRule type="containsText" dxfId="1541" priority="670" operator="containsText" text="Closeout">
      <formula>NOT(ISERROR(SEARCH("Closeout",L1576)))</formula>
    </cfRule>
    <cfRule type="containsText" dxfId="1540" priority="671" operator="containsText" text="COMING SOON">
      <formula>NOT(ISERROR(SEARCH("COMING SOON",L1576)))</formula>
    </cfRule>
    <cfRule type="containsText" dxfId="1539" priority="672" operator="containsText" text="ACTIVE">
      <formula>NOT(ISERROR(SEARCH("ACTIVE",L1576)))</formula>
    </cfRule>
    <cfRule type="containsText" dxfId="1538" priority="673" operator="containsText" text="Discontinued">
      <formula>NOT(ISERROR(SEARCH("Discontinued",L1576)))</formula>
    </cfRule>
    <cfRule type="containsText" dxfId="1537" priority="674" operator="containsText" text="Closeout">
      <formula>NOT(ISERROR(SEARCH("Closeout",L1576)))</formula>
    </cfRule>
    <cfRule type="containsText" dxfId="1536" priority="675" operator="containsText" text="COMING SOON">
      <formula>NOT(ISERROR(SEARCH("COMING SOON",L1576)))</formula>
    </cfRule>
    <cfRule type="containsText" dxfId="1535" priority="676" operator="containsText" text="ACTIVE">
      <formula>NOT(ISERROR(SEARCH("ACTIVE",L1576)))</formula>
    </cfRule>
    <cfRule type="containsText" dxfId="1534" priority="677" operator="containsText" text="Discontinued">
      <formula>NOT(ISERROR(SEARCH("Discontinued",L1576)))</formula>
    </cfRule>
    <cfRule type="containsText" dxfId="1533" priority="678" operator="containsText" text="Closeout">
      <formula>NOT(ISERROR(SEARCH("Closeout",L1576)))</formula>
    </cfRule>
    <cfRule type="containsText" dxfId="1532" priority="679" operator="containsText" text="COMING SOON">
      <formula>NOT(ISERROR(SEARCH("COMING SOON",L1576)))</formula>
    </cfRule>
    <cfRule type="containsText" dxfId="1531" priority="680" operator="containsText" text="ACTIVE">
      <formula>NOT(ISERROR(SEARCH("ACTIVE",L1576)))</formula>
    </cfRule>
    <cfRule type="containsText" dxfId="1530" priority="681" operator="containsText" text="Discontinued">
      <formula>NOT(ISERROR(SEARCH("Discontinued",L1576)))</formula>
    </cfRule>
    <cfRule type="containsText" dxfId="1529" priority="682" operator="containsText" text="Closeout">
      <formula>NOT(ISERROR(SEARCH("Closeout",L1576)))</formula>
    </cfRule>
    <cfRule type="containsText" dxfId="1528" priority="683" operator="containsText" text="COMING SOON">
      <formula>NOT(ISERROR(SEARCH("COMING SOON",L1576)))</formula>
    </cfRule>
    <cfRule type="containsText" dxfId="1527" priority="684" operator="containsText" text="ACTIVE">
      <formula>NOT(ISERROR(SEARCH("ACTIVE",L1576)))</formula>
    </cfRule>
    <cfRule type="containsText" dxfId="1526" priority="685" operator="containsText" text="Discontinued">
      <formula>NOT(ISERROR(SEARCH("Discontinued",L1576)))</formula>
    </cfRule>
    <cfRule type="containsText" dxfId="1525" priority="686" operator="containsText" text="Closeout">
      <formula>NOT(ISERROR(SEARCH("Closeout",L1576)))</formula>
    </cfRule>
    <cfRule type="containsText" dxfId="1524" priority="687" operator="containsText" text="COMING SOON">
      <formula>NOT(ISERROR(SEARCH("COMING SOON",L1576)))</formula>
    </cfRule>
    <cfRule type="containsText" dxfId="1523" priority="688" operator="containsText" text="ACTIVE">
      <formula>NOT(ISERROR(SEARCH("ACTIVE",L1576)))</formula>
    </cfRule>
    <cfRule type="containsText" dxfId="1522" priority="689" operator="containsText" text="Discontinued">
      <formula>NOT(ISERROR(SEARCH("Discontinued",L1576)))</formula>
    </cfRule>
    <cfRule type="containsText" dxfId="1521" priority="690" operator="containsText" text="Closeout">
      <formula>NOT(ISERROR(SEARCH("Closeout",L1576)))</formula>
    </cfRule>
    <cfRule type="containsText" dxfId="1520" priority="691" operator="containsText" text="COMING SOON">
      <formula>NOT(ISERROR(SEARCH("COMING SOON",L1576)))</formula>
    </cfRule>
    <cfRule type="containsText" dxfId="1519" priority="692" operator="containsText" text="ACTIVE">
      <formula>NOT(ISERROR(SEARCH("ACTIVE",L1576)))</formula>
    </cfRule>
    <cfRule type="containsText" dxfId="1518" priority="693" operator="containsText" text="Discontinued">
      <formula>NOT(ISERROR(SEARCH("Discontinued",L1576)))</formula>
    </cfRule>
    <cfRule type="containsText" dxfId="1517" priority="694" operator="containsText" text="Closeout">
      <formula>NOT(ISERROR(SEARCH("Closeout",L1576)))</formula>
    </cfRule>
    <cfRule type="containsText" dxfId="1516" priority="695" operator="containsText" text="COMING SOON">
      <formula>NOT(ISERROR(SEARCH("COMING SOON",L1576)))</formula>
    </cfRule>
    <cfRule type="containsText" dxfId="1515" priority="696" operator="containsText" text="ACTIVE">
      <formula>NOT(ISERROR(SEARCH("ACTIVE",L1576)))</formula>
    </cfRule>
    <cfRule type="containsText" dxfId="1514" priority="697" operator="containsText" text="Discontinued">
      <formula>NOT(ISERROR(SEARCH("Discontinued",L1576)))</formula>
    </cfRule>
    <cfRule type="containsText" dxfId="1513" priority="698" operator="containsText" text="Closeout">
      <formula>NOT(ISERROR(SEARCH("Closeout",L1576)))</formula>
    </cfRule>
    <cfRule type="containsText" dxfId="1512" priority="699" operator="containsText" text="COMING SOON">
      <formula>NOT(ISERROR(SEARCH("COMING SOON",L1576)))</formula>
    </cfRule>
    <cfRule type="containsText" dxfId="1511" priority="700" operator="containsText" text="ACTIVE">
      <formula>NOT(ISERROR(SEARCH("ACTIVE",L1576)))</formula>
    </cfRule>
    <cfRule type="containsText" dxfId="1510" priority="701" operator="containsText" text="Discontinued">
      <formula>NOT(ISERROR(SEARCH("Discontinued",L1576)))</formula>
    </cfRule>
    <cfRule type="containsText" dxfId="1509" priority="702" operator="containsText" text="Closeout">
      <formula>NOT(ISERROR(SEARCH("Closeout",L1576)))</formula>
    </cfRule>
    <cfRule type="containsText" dxfId="1508" priority="703" operator="containsText" text="COMING SOON">
      <formula>NOT(ISERROR(SEARCH("COMING SOON",L1576)))</formula>
    </cfRule>
    <cfRule type="containsText" dxfId="1507" priority="704" operator="containsText" text="ACTIVE">
      <formula>NOT(ISERROR(SEARCH("ACTIVE",L1576)))</formula>
    </cfRule>
    <cfRule type="containsText" dxfId="1506" priority="705" operator="containsText" text="Discontinued">
      <formula>NOT(ISERROR(SEARCH("Discontinued",L1576)))</formula>
    </cfRule>
    <cfRule type="containsText" dxfId="1505" priority="706" operator="containsText" text="Closeout">
      <formula>NOT(ISERROR(SEARCH("Closeout",L1576)))</formula>
    </cfRule>
    <cfRule type="containsText" dxfId="1504" priority="707" operator="containsText" text="COMING SOON">
      <formula>NOT(ISERROR(SEARCH("COMING SOON",L1576)))</formula>
    </cfRule>
    <cfRule type="containsText" dxfId="1503" priority="708" operator="containsText" text="ACTIVE">
      <formula>NOT(ISERROR(SEARCH("ACTIVE",L1576)))</formula>
    </cfRule>
    <cfRule type="containsText" dxfId="1502" priority="709" operator="containsText" text="Discontinued">
      <formula>NOT(ISERROR(SEARCH("Discontinued",L1576)))</formula>
    </cfRule>
    <cfRule type="containsText" dxfId="1501" priority="710" operator="containsText" text="Closeout">
      <formula>NOT(ISERROR(SEARCH("Closeout",L1576)))</formula>
    </cfRule>
    <cfRule type="containsText" dxfId="1500" priority="711" operator="containsText" text="COMING SOON">
      <formula>NOT(ISERROR(SEARCH("COMING SOON",L1576)))</formula>
    </cfRule>
    <cfRule type="containsText" dxfId="1499" priority="712" operator="containsText" text="ACTIVE">
      <formula>NOT(ISERROR(SEARCH("ACTIVE",L1576)))</formula>
    </cfRule>
    <cfRule type="containsText" dxfId="1498" priority="713" operator="containsText" text="Discontinued">
      <formula>NOT(ISERROR(SEARCH("Discontinued",L1576)))</formula>
    </cfRule>
    <cfRule type="containsText" dxfId="1497" priority="714" operator="containsText" text="Closeout">
      <formula>NOT(ISERROR(SEARCH("Closeout",L1576)))</formula>
    </cfRule>
    <cfRule type="containsText" dxfId="1496" priority="715" operator="containsText" text="COMING SOON">
      <formula>NOT(ISERROR(SEARCH("COMING SOON",L1576)))</formula>
    </cfRule>
    <cfRule type="containsText" dxfId="1495" priority="716" operator="containsText" text="ACTIVE">
      <formula>NOT(ISERROR(SEARCH("ACTIVE",L1576)))</formula>
    </cfRule>
    <cfRule type="containsText" dxfId="1494" priority="717" operator="containsText" text="Discontinued">
      <formula>NOT(ISERROR(SEARCH("Discontinued",L1576)))</formula>
    </cfRule>
    <cfRule type="containsText" dxfId="1493" priority="718" operator="containsText" text="Coming Soon">
      <formula>NOT(ISERROR(SEARCH("Coming Soon",L1576)))</formula>
    </cfRule>
    <cfRule type="containsText" dxfId="1492" priority="719" operator="containsText" text="Closeout">
      <formula>NOT(ISERROR(SEARCH("Closeout",L1576)))</formula>
    </cfRule>
    <cfRule type="containsText" dxfId="1491" priority="720" operator="containsText" text="Active">
      <formula>NOT(ISERROR(SEARCH("Active",L1576)))</formula>
    </cfRule>
    <cfRule type="containsText" dxfId="1490" priority="721" operator="containsText" text="Discontinued">
      <formula>NOT(ISERROR(SEARCH("Discontinued",L1576)))</formula>
    </cfRule>
    <cfRule type="containsText" dxfId="1489" priority="722" operator="containsText" text="Closeout">
      <formula>NOT(ISERROR(SEARCH("Closeout",L1576)))</formula>
    </cfRule>
    <cfRule type="containsText" dxfId="1488" priority="723" operator="containsText" text="COMING SOON">
      <formula>NOT(ISERROR(SEARCH("COMING SOON",L1576)))</formula>
    </cfRule>
    <cfRule type="containsText" dxfId="1487" priority="724" operator="containsText" text="ACTIVE">
      <formula>NOT(ISERROR(SEARCH("ACTIVE",L1576)))</formula>
    </cfRule>
    <cfRule type="containsText" dxfId="1486" priority="725" operator="containsText" text="Discontinued">
      <formula>NOT(ISERROR(SEARCH("Discontinued",L1576)))</formula>
    </cfRule>
    <cfRule type="containsText" dxfId="1485" priority="726" operator="containsText" text="Closeout">
      <formula>NOT(ISERROR(SEARCH("Closeout",L1576)))</formula>
    </cfRule>
    <cfRule type="containsText" dxfId="1484" priority="727" operator="containsText" text="COMING SOON">
      <formula>NOT(ISERROR(SEARCH("COMING SOON",L1576)))</formula>
    </cfRule>
    <cfRule type="containsText" dxfId="1483" priority="728" operator="containsText" text="ACTIVE">
      <formula>NOT(ISERROR(SEARCH("ACTIVE",L1576)))</formula>
    </cfRule>
    <cfRule type="containsText" dxfId="1482" priority="729" operator="containsText" text="Discontinued">
      <formula>NOT(ISERROR(SEARCH("Discontinued",L1576)))</formula>
    </cfRule>
    <cfRule type="containsText" dxfId="1481" priority="730" operator="containsText" text="Closeout">
      <formula>NOT(ISERROR(SEARCH("Closeout",L1576)))</formula>
    </cfRule>
    <cfRule type="containsText" dxfId="1480" priority="731" operator="containsText" text="COMING SOON">
      <formula>NOT(ISERROR(SEARCH("COMING SOON",L1576)))</formula>
    </cfRule>
    <cfRule type="containsText" dxfId="1479" priority="732" operator="containsText" text="ACTIVE">
      <formula>NOT(ISERROR(SEARCH("ACTIVE",L1576)))</formula>
    </cfRule>
    <cfRule type="containsText" dxfId="1478" priority="733" operator="containsText" text="Discontinued">
      <formula>NOT(ISERROR(SEARCH("Discontinued",L1576)))</formula>
    </cfRule>
    <cfRule type="containsText" dxfId="1477" priority="734" operator="containsText" text="Closeout">
      <formula>NOT(ISERROR(SEARCH("Closeout",L1576)))</formula>
    </cfRule>
    <cfRule type="containsText" dxfId="1476" priority="735" operator="containsText" text="COMING SOON">
      <formula>NOT(ISERROR(SEARCH("COMING SOON",L1576)))</formula>
    </cfRule>
    <cfRule type="containsText" dxfId="1475" priority="736" operator="containsText" text="ACTIVE">
      <formula>NOT(ISERROR(SEARCH("ACTIVE",L1576)))</formula>
    </cfRule>
    <cfRule type="containsText" dxfId="1474" priority="737" operator="containsText" text="Discontinued">
      <formula>NOT(ISERROR(SEARCH("Discontinued",L1576)))</formula>
    </cfRule>
    <cfRule type="containsText" dxfId="1473" priority="738" operator="containsText" text="Coming Soon">
      <formula>NOT(ISERROR(SEARCH("Coming Soon",L1576)))</formula>
    </cfRule>
    <cfRule type="containsText" dxfId="1472" priority="739" operator="containsText" text="Closeout">
      <formula>NOT(ISERROR(SEARCH("Closeout",L1576)))</formula>
    </cfRule>
    <cfRule type="containsText" dxfId="1471" priority="740" operator="containsText" text="Active">
      <formula>NOT(ISERROR(SEARCH("Active",L1576)))</formula>
    </cfRule>
    <cfRule type="containsText" dxfId="1470" priority="741" operator="containsText" text="Discontinued">
      <formula>NOT(ISERROR(SEARCH("Discontinued",L1576)))</formula>
    </cfRule>
    <cfRule type="containsText" dxfId="1469" priority="742" operator="containsText" text="Closeout">
      <formula>NOT(ISERROR(SEARCH("Closeout",L1576)))</formula>
    </cfRule>
    <cfRule type="containsText" dxfId="1468" priority="743" operator="containsText" text="COMING SOON">
      <formula>NOT(ISERROR(SEARCH("COMING SOON",L1576)))</formula>
    </cfRule>
    <cfRule type="containsText" dxfId="1467" priority="744" operator="containsText" text="ACTIVE">
      <formula>NOT(ISERROR(SEARCH("ACTIVE",L1576)))</formula>
    </cfRule>
    <cfRule type="containsText" dxfId="1466" priority="745" operator="containsText" text="Discontinued">
      <formula>NOT(ISERROR(SEARCH("Discontinued",L1576)))</formula>
    </cfRule>
    <cfRule type="containsText" dxfId="1465" priority="746" operator="containsText" text="Closeout">
      <formula>NOT(ISERROR(SEARCH("Closeout",L1576)))</formula>
    </cfRule>
    <cfRule type="containsText" dxfId="1464" priority="747" operator="containsText" text="COMING SOON">
      <formula>NOT(ISERROR(SEARCH("COMING SOON",L1576)))</formula>
    </cfRule>
    <cfRule type="containsText" dxfId="1463" priority="748" operator="containsText" text="ACTIVE">
      <formula>NOT(ISERROR(SEARCH("ACTIVE",L1576)))</formula>
    </cfRule>
    <cfRule type="containsText" dxfId="1462" priority="749" operator="containsText" text="Discontinued">
      <formula>NOT(ISERROR(SEARCH("Discontinued",L1576)))</formula>
    </cfRule>
    <cfRule type="containsText" dxfId="1461" priority="750" operator="containsText" text="Closeout">
      <formula>NOT(ISERROR(SEARCH("Closeout",L1576)))</formula>
    </cfRule>
    <cfRule type="containsText" dxfId="1460" priority="751" operator="containsText" text="COMING SOON">
      <formula>NOT(ISERROR(SEARCH("COMING SOON",L1576)))</formula>
    </cfRule>
    <cfRule type="containsText" dxfId="1459" priority="752" operator="containsText" text="ACTIVE">
      <formula>NOT(ISERROR(SEARCH("ACTIVE",L1576)))</formula>
    </cfRule>
    <cfRule type="containsText" dxfId="1458" priority="753" operator="containsText" text="Discontinued">
      <formula>NOT(ISERROR(SEARCH("Discontinued",L1576)))</formula>
    </cfRule>
    <cfRule type="containsText" dxfId="1457" priority="754" operator="containsText" text="Closeout">
      <formula>NOT(ISERROR(SEARCH("Closeout",L1576)))</formula>
    </cfRule>
    <cfRule type="containsText" dxfId="1456" priority="755" operator="containsText" text="COMING SOON">
      <formula>NOT(ISERROR(SEARCH("COMING SOON",L1576)))</formula>
    </cfRule>
    <cfRule type="containsText" dxfId="1455" priority="756" operator="containsText" text="ACTIVE">
      <formula>NOT(ISERROR(SEARCH("ACTIVE",L1576)))</formula>
    </cfRule>
    <cfRule type="containsText" dxfId="1454" priority="757" operator="containsText" text="Discontinued">
      <formula>NOT(ISERROR(SEARCH("Discontinued",L1576)))</formula>
    </cfRule>
    <cfRule type="containsText" dxfId="1453" priority="758" operator="containsText" text="Closeout">
      <formula>NOT(ISERROR(SEARCH("Closeout",L1576)))</formula>
    </cfRule>
    <cfRule type="containsText" dxfId="1452" priority="759" operator="containsText" text="COMING SOON">
      <formula>NOT(ISERROR(SEARCH("COMING SOON",L1576)))</formula>
    </cfRule>
    <cfRule type="containsText" dxfId="1451" priority="760" operator="containsText" text="ACTIVE">
      <formula>NOT(ISERROR(SEARCH("ACTIVE",L1576)))</formula>
    </cfRule>
    <cfRule type="containsText" dxfId="1450" priority="761" operator="containsText" text="Discontinued">
      <formula>NOT(ISERROR(SEARCH("Discontinued",L1576)))</formula>
    </cfRule>
    <cfRule type="containsText" dxfId="1449" priority="762" operator="containsText" text="Closeout">
      <formula>NOT(ISERROR(SEARCH("Closeout",L1576)))</formula>
    </cfRule>
    <cfRule type="containsText" dxfId="1448" priority="763" operator="containsText" text="COMING SOON">
      <formula>NOT(ISERROR(SEARCH("COMING SOON",L1576)))</formula>
    </cfRule>
    <cfRule type="containsText" dxfId="1447" priority="764" operator="containsText" text="ACTIVE">
      <formula>NOT(ISERROR(SEARCH("ACTIVE",L1576)))</formula>
    </cfRule>
    <cfRule type="containsText" dxfId="1446" priority="765" operator="containsText" text="Discontinued">
      <formula>NOT(ISERROR(SEARCH("Discontinued",L1576)))</formula>
    </cfRule>
    <cfRule type="containsText" dxfId="1445" priority="766" operator="containsText" text="Closeout">
      <formula>NOT(ISERROR(SEARCH("Closeout",L1576)))</formula>
    </cfRule>
    <cfRule type="containsText" dxfId="1444" priority="767" operator="containsText" text="COMING SOON">
      <formula>NOT(ISERROR(SEARCH("COMING SOON",L1576)))</formula>
    </cfRule>
    <cfRule type="containsText" dxfId="1443" priority="768" operator="containsText" text="ACTIVE">
      <formula>NOT(ISERROR(SEARCH("ACTIVE",L1576)))</formula>
    </cfRule>
    <cfRule type="containsText" dxfId="1442" priority="769" operator="containsText" text="Discontinued">
      <formula>NOT(ISERROR(SEARCH("Discontinued",L1576)))</formula>
    </cfRule>
    <cfRule type="containsText" dxfId="1441" priority="770" operator="containsText" text="Closeout">
      <formula>NOT(ISERROR(SEARCH("Closeout",L1576)))</formula>
    </cfRule>
    <cfRule type="containsText" dxfId="1440" priority="771" operator="containsText" text="COMING SOON">
      <formula>NOT(ISERROR(SEARCH("COMING SOON",L1576)))</formula>
    </cfRule>
    <cfRule type="containsText" dxfId="1439" priority="772" operator="containsText" text="ACTIVE">
      <formula>NOT(ISERROR(SEARCH("ACTIVE",L1576)))</formula>
    </cfRule>
    <cfRule type="containsText" dxfId="1438" priority="773" operator="containsText" text="Discontinued">
      <formula>NOT(ISERROR(SEARCH("Discontinued",L1576)))</formula>
    </cfRule>
    <cfRule type="containsText" dxfId="1437" priority="774" operator="containsText" text="Closeout">
      <formula>NOT(ISERROR(SEARCH("Closeout",L1576)))</formula>
    </cfRule>
    <cfRule type="containsText" dxfId="1436" priority="775" operator="containsText" text="COMING SOON">
      <formula>NOT(ISERROR(SEARCH("COMING SOON",L1576)))</formula>
    </cfRule>
    <cfRule type="containsText" dxfId="1435" priority="776" operator="containsText" text="ACTIVE">
      <formula>NOT(ISERROR(SEARCH("ACTIVE",L1576)))</formula>
    </cfRule>
    <cfRule type="containsText" dxfId="1434" priority="777" operator="containsText" text="Discontinued">
      <formula>NOT(ISERROR(SEARCH("Discontinued",L1576)))</formula>
    </cfRule>
    <cfRule type="containsText" dxfId="1433" priority="778" operator="containsText" text="Coming Soon">
      <formula>NOT(ISERROR(SEARCH("Coming Soon",L1576)))</formula>
    </cfRule>
    <cfRule type="containsText" dxfId="1432" priority="779" operator="containsText" text="Closeout">
      <formula>NOT(ISERROR(SEARCH("Closeout",L1576)))</formula>
    </cfRule>
    <cfRule type="containsText" dxfId="1431" priority="780" operator="containsText" text="Active">
      <formula>NOT(ISERROR(SEARCH("Active",L1576)))</formula>
    </cfRule>
    <cfRule type="containsText" dxfId="1430" priority="781" operator="containsText" text="Discontinued">
      <formula>NOT(ISERROR(SEARCH("Discontinued",L1576)))</formula>
    </cfRule>
    <cfRule type="containsText" dxfId="1429" priority="782" operator="containsText" text="Closeout">
      <formula>NOT(ISERROR(SEARCH("Closeout",L1576)))</formula>
    </cfRule>
    <cfRule type="containsText" dxfId="1428" priority="783" operator="containsText" text="COMING SOON">
      <formula>NOT(ISERROR(SEARCH("COMING SOON",L1576)))</formula>
    </cfRule>
    <cfRule type="containsText" dxfId="1427" priority="784" operator="containsText" text="ACTIVE">
      <formula>NOT(ISERROR(SEARCH("ACTIVE",L1576)))</formula>
    </cfRule>
    <cfRule type="containsText" dxfId="1426" priority="785" operator="containsText" text="Discontinued">
      <formula>NOT(ISERROR(SEARCH("Discontinued",L1576)))</formula>
    </cfRule>
    <cfRule type="containsText" dxfId="1425" priority="786" operator="containsText" text="Closeout">
      <formula>NOT(ISERROR(SEARCH("Closeout",L1576)))</formula>
    </cfRule>
    <cfRule type="containsText" dxfId="1424" priority="787" operator="containsText" text="COMING SOON">
      <formula>NOT(ISERROR(SEARCH("COMING SOON",L1576)))</formula>
    </cfRule>
    <cfRule type="containsText" dxfId="1423" priority="788" operator="containsText" text="ACTIVE">
      <formula>NOT(ISERROR(SEARCH("ACTIVE",L1576)))</formula>
    </cfRule>
    <cfRule type="containsText" dxfId="1422" priority="789" operator="containsText" text="Discontinued">
      <formula>NOT(ISERROR(SEARCH("Discontinued",L1576)))</formula>
    </cfRule>
    <cfRule type="containsText" dxfId="1421" priority="790" operator="containsText" text="Closeout">
      <formula>NOT(ISERROR(SEARCH("Closeout",L1576)))</formula>
    </cfRule>
    <cfRule type="containsText" dxfId="1420" priority="791" operator="containsText" text="COMING SOON">
      <formula>NOT(ISERROR(SEARCH("COMING SOON",L1576)))</formula>
    </cfRule>
    <cfRule type="containsText" dxfId="1419" priority="792" operator="containsText" text="ACTIVE">
      <formula>NOT(ISERROR(SEARCH("ACTIVE",L1576)))</formula>
    </cfRule>
    <cfRule type="containsText" dxfId="1418" priority="793" operator="containsText" text="Discontinued">
      <formula>NOT(ISERROR(SEARCH("Discontinued",L1576)))</formula>
    </cfRule>
    <cfRule type="containsText" dxfId="1417" priority="794" operator="containsText" text="Closeout">
      <formula>NOT(ISERROR(SEARCH("Closeout",L1576)))</formula>
    </cfRule>
    <cfRule type="containsText" dxfId="1416" priority="795" operator="containsText" text="COMING SOON">
      <formula>NOT(ISERROR(SEARCH("COMING SOON",L1576)))</formula>
    </cfRule>
    <cfRule type="containsText" dxfId="1415" priority="796" operator="containsText" text="ACTIVE">
      <formula>NOT(ISERROR(SEARCH("ACTIVE",L1576)))</formula>
    </cfRule>
    <cfRule type="containsText" dxfId="1414" priority="797" operator="containsText" text="Discontinued">
      <formula>NOT(ISERROR(SEARCH("Discontinued",L1576)))</formula>
    </cfRule>
    <cfRule type="containsText" dxfId="1413" priority="798" operator="containsText" text="Closeout">
      <formula>NOT(ISERROR(SEARCH("Closeout",L1576)))</formula>
    </cfRule>
    <cfRule type="containsText" dxfId="1412" priority="799" operator="containsText" text="COMING SOON">
      <formula>NOT(ISERROR(SEARCH("COMING SOON",L1576)))</formula>
    </cfRule>
    <cfRule type="containsText" dxfId="1411" priority="800" operator="containsText" text="ACTIVE">
      <formula>NOT(ISERROR(SEARCH("ACTIVE",L1576)))</formula>
    </cfRule>
    <cfRule type="containsText" dxfId="1410" priority="801" operator="containsText" text="Discontinued">
      <formula>NOT(ISERROR(SEARCH("Discontinued",L1576)))</formula>
    </cfRule>
    <cfRule type="containsText" dxfId="1409" priority="802" operator="containsText" text="Closeout">
      <formula>NOT(ISERROR(SEARCH("Closeout",L1576)))</formula>
    </cfRule>
    <cfRule type="containsText" dxfId="1408" priority="803" operator="containsText" text="COMING SOON">
      <formula>NOT(ISERROR(SEARCH("COMING SOON",L1576)))</formula>
    </cfRule>
    <cfRule type="containsText" dxfId="1407" priority="804" operator="containsText" text="ACTIVE">
      <formula>NOT(ISERROR(SEARCH("ACTIVE",L1576)))</formula>
    </cfRule>
    <cfRule type="containsText" dxfId="1406" priority="805" operator="containsText" text="Discontinued">
      <formula>NOT(ISERROR(SEARCH("Discontinued",L1576)))</formula>
    </cfRule>
    <cfRule type="containsText" dxfId="1405" priority="806" operator="containsText" text="Closeout">
      <formula>NOT(ISERROR(SEARCH("Closeout",L1576)))</formula>
    </cfRule>
    <cfRule type="containsText" dxfId="1404" priority="807" operator="containsText" text="COMING SOON">
      <formula>NOT(ISERROR(SEARCH("COMING SOON",L1576)))</formula>
    </cfRule>
    <cfRule type="containsText" dxfId="1403" priority="808" operator="containsText" text="ACTIVE">
      <formula>NOT(ISERROR(SEARCH("ACTIVE",L1576)))</formula>
    </cfRule>
    <cfRule type="containsText" dxfId="1402" priority="809" operator="containsText" text="Discontinued">
      <formula>NOT(ISERROR(SEARCH("Discontinued",L1576)))</formula>
    </cfRule>
    <cfRule type="containsText" dxfId="1401" priority="810" operator="containsText" text="Closeout">
      <formula>NOT(ISERROR(SEARCH("Closeout",L1576)))</formula>
    </cfRule>
    <cfRule type="containsText" dxfId="1400" priority="811" operator="containsText" text="COMING SOON">
      <formula>NOT(ISERROR(SEARCH("COMING SOON",L1576)))</formula>
    </cfRule>
    <cfRule type="containsText" dxfId="1399" priority="812" operator="containsText" text="ACTIVE">
      <formula>NOT(ISERROR(SEARCH("ACTIVE",L1576)))</formula>
    </cfRule>
    <cfRule type="containsText" dxfId="1398" priority="813" operator="containsText" text="Discontinued">
      <formula>NOT(ISERROR(SEARCH("Discontinued",L1576)))</formula>
    </cfRule>
    <cfRule type="containsText" dxfId="1397" priority="814" operator="containsText" text="Closeout">
      <formula>NOT(ISERROR(SEARCH("Closeout",L1576)))</formula>
    </cfRule>
    <cfRule type="containsText" dxfId="1396" priority="815" operator="containsText" text="COMING SOON">
      <formula>NOT(ISERROR(SEARCH("COMING SOON",L1576)))</formula>
    </cfRule>
    <cfRule type="containsText" dxfId="1395" priority="816" operator="containsText" text="ACTIVE">
      <formula>NOT(ISERROR(SEARCH("ACTIVE",L1576)))</formula>
    </cfRule>
    <cfRule type="containsText" dxfId="1394" priority="817" operator="containsText" text="Discontinued">
      <formula>NOT(ISERROR(SEARCH("Discontinued",L1576)))</formula>
    </cfRule>
    <cfRule type="containsText" dxfId="1393" priority="818" operator="containsText" text="Closeout">
      <formula>NOT(ISERROR(SEARCH("Closeout",L1576)))</formula>
    </cfRule>
    <cfRule type="containsText" dxfId="1392" priority="819" operator="containsText" text="COMING SOON">
      <formula>NOT(ISERROR(SEARCH("COMING SOON",L1576)))</formula>
    </cfRule>
    <cfRule type="containsText" dxfId="1391" priority="820" operator="containsText" text="ACTIVE">
      <formula>NOT(ISERROR(SEARCH("ACTIVE",L1576)))</formula>
    </cfRule>
    <cfRule type="containsText" dxfId="1390" priority="821" operator="containsText" text="Discontinued">
      <formula>NOT(ISERROR(SEARCH("Discontinued",L1576)))</formula>
    </cfRule>
    <cfRule type="containsText" dxfId="1389" priority="822" operator="containsText" text="Closeout">
      <formula>NOT(ISERROR(SEARCH("Closeout",L1576)))</formula>
    </cfRule>
    <cfRule type="containsText" dxfId="1388" priority="823" operator="containsText" text="COMING SOON">
      <formula>NOT(ISERROR(SEARCH("COMING SOON",L1576)))</formula>
    </cfRule>
    <cfRule type="containsText" dxfId="1387" priority="824" operator="containsText" text="ACTIVE">
      <formula>NOT(ISERROR(SEARCH("ACTIVE",L1576)))</formula>
    </cfRule>
    <cfRule type="containsText" dxfId="1386" priority="825" operator="containsText" text="Discontinued">
      <formula>NOT(ISERROR(SEARCH("Discontinued",L1576)))</formula>
    </cfRule>
    <cfRule type="containsText" dxfId="1385" priority="826" operator="containsText" text="Closeout">
      <formula>NOT(ISERROR(SEARCH("Closeout",L1576)))</formula>
    </cfRule>
    <cfRule type="containsBlanks" dxfId="1384" priority="827">
      <formula>LEN(TRIM(L1576))=0</formula>
    </cfRule>
    <cfRule type="containsText" dxfId="1383" priority="828" operator="containsText" text="COMING SOON">
      <formula>NOT(ISERROR(SEARCH("COMING SOON",L1576)))</formula>
    </cfRule>
    <cfRule type="containsText" dxfId="1382" priority="829" operator="containsText" text="ACTIVE">
      <formula>NOT(ISERROR(SEARCH("ACTIVE",L1576)))</formula>
    </cfRule>
    <cfRule type="containsText" dxfId="1381" priority="830" operator="containsText" text="Discontinued">
      <formula>NOT(ISERROR(SEARCH("Discontinued",L1576)))</formula>
    </cfRule>
    <cfRule type="containsText" dxfId="1380" priority="831" operator="containsText" text="Coming Soon">
      <formula>NOT(ISERROR(SEARCH("Coming Soon",L1576)))</formula>
    </cfRule>
    <cfRule type="containsText" dxfId="1379" priority="832" operator="containsText" text="Closeout">
      <formula>NOT(ISERROR(SEARCH("Closeout",L1576)))</formula>
    </cfRule>
    <cfRule type="containsText" dxfId="1378" priority="833" operator="containsText" text="Active">
      <formula>NOT(ISERROR(SEARCH("Active",L1576)))</formula>
    </cfRule>
    <cfRule type="containsText" dxfId="1377" priority="834" operator="containsText" text="Discontinued">
      <formula>NOT(ISERROR(SEARCH("Discontinued",L1576)))</formula>
    </cfRule>
    <cfRule type="containsText" dxfId="1376" priority="835" operator="containsText" text="Closeout">
      <formula>NOT(ISERROR(SEARCH("Closeout",L1576)))</formula>
    </cfRule>
    <cfRule type="containsText" dxfId="1375" priority="836" operator="containsText" text="COMING SOON">
      <formula>NOT(ISERROR(SEARCH("COMING SOON",L1576)))</formula>
    </cfRule>
    <cfRule type="containsText" dxfId="1374" priority="837" operator="containsText" text="ACTIVE">
      <formula>NOT(ISERROR(SEARCH("ACTIVE",L1576)))</formula>
    </cfRule>
    <cfRule type="containsText" dxfId="1373" priority="838" operator="containsText" text="Discontinued">
      <formula>NOT(ISERROR(SEARCH("Discontinued",L1576)))</formula>
    </cfRule>
    <cfRule type="containsText" dxfId="1372" priority="839" operator="containsText" text="Closeout">
      <formula>NOT(ISERROR(SEARCH("Closeout",L1576)))</formula>
    </cfRule>
    <cfRule type="containsText" dxfId="1371" priority="840" operator="containsText" text="COMING SOON">
      <formula>NOT(ISERROR(SEARCH("COMING SOON",L1576)))</formula>
    </cfRule>
    <cfRule type="containsText" dxfId="1370" priority="841" operator="containsText" text="ACTIVE">
      <formula>NOT(ISERROR(SEARCH("ACTIVE",L1576)))</formula>
    </cfRule>
    <cfRule type="containsText" dxfId="1369" priority="842" operator="containsText" text="Discontinued">
      <formula>NOT(ISERROR(SEARCH("Discontinued",L1576)))</formula>
    </cfRule>
    <cfRule type="containsText" dxfId="1368" priority="843" operator="containsText" text="Closeout">
      <formula>NOT(ISERROR(SEARCH("Closeout",L1576)))</formula>
    </cfRule>
    <cfRule type="containsText" dxfId="1367" priority="844" operator="containsText" text="COMING SOON">
      <formula>NOT(ISERROR(SEARCH("COMING SOON",L1576)))</formula>
    </cfRule>
    <cfRule type="containsText" dxfId="1366" priority="845" operator="containsText" text="ACTIVE">
      <formula>NOT(ISERROR(SEARCH("ACTIVE",L1576)))</formula>
    </cfRule>
    <cfRule type="containsBlanks" dxfId="1365" priority="846">
      <formula>LEN(TRIM(L1576))=0</formula>
    </cfRule>
    <cfRule type="containsText" dxfId="1364" priority="847" operator="containsText" text="Discontinued">
      <formula>NOT(ISERROR(SEARCH("Discontinued",L1576)))</formula>
    </cfRule>
    <cfRule type="containsText" dxfId="1363" priority="848" operator="containsText" text="Closeout">
      <formula>NOT(ISERROR(SEARCH("Closeout",L1576)))</formula>
    </cfRule>
    <cfRule type="containsText" dxfId="1362" priority="849" operator="containsText" text="COMING SOON">
      <formula>NOT(ISERROR(SEARCH("COMING SOON",L1576)))</formula>
    </cfRule>
    <cfRule type="containsText" dxfId="1361" priority="850" operator="containsText" text="ACTIVE">
      <formula>NOT(ISERROR(SEARCH("ACTIVE",L1576)))</formula>
    </cfRule>
    <cfRule type="containsText" dxfId="1360" priority="851" operator="containsText" text="Discontinued">
      <formula>NOT(ISERROR(SEARCH("Discontinued",L1576)))</formula>
    </cfRule>
    <cfRule type="containsText" dxfId="1359" priority="852" operator="containsText" text="Closeout">
      <formula>NOT(ISERROR(SEARCH("Closeout",L1576)))</formula>
    </cfRule>
    <cfRule type="containsText" dxfId="1358" priority="853" operator="containsText" text="COMING SOON">
      <formula>NOT(ISERROR(SEARCH("COMING SOON",L1576)))</formula>
    </cfRule>
    <cfRule type="containsText" dxfId="1357" priority="854" operator="containsText" text="ACTIVE">
      <formula>NOT(ISERROR(SEARCH("ACTIVE",L1576)))</formula>
    </cfRule>
    <cfRule type="containsText" dxfId="1356" priority="855" operator="containsText" text="Discontinued">
      <formula>NOT(ISERROR(SEARCH("Discontinued",L1576)))</formula>
    </cfRule>
    <cfRule type="containsText" dxfId="1355" priority="856" operator="containsText" text="Closeout">
      <formula>NOT(ISERROR(SEARCH("Closeout",L1576)))</formula>
    </cfRule>
    <cfRule type="containsText" dxfId="1354" priority="857" operator="containsText" text="COMING SOON">
      <formula>NOT(ISERROR(SEARCH("COMING SOON",L1576)))</formula>
    </cfRule>
    <cfRule type="containsText" dxfId="1353" priority="858" operator="containsText" text="ACTIVE">
      <formula>NOT(ISERROR(SEARCH("ACTIVE",L1576)))</formula>
    </cfRule>
    <cfRule type="containsText" dxfId="1352" priority="859" operator="containsText" text="Discontinued">
      <formula>NOT(ISERROR(SEARCH("Discontinued",L1576)))</formula>
    </cfRule>
    <cfRule type="containsText" dxfId="1351" priority="860" operator="containsText" text="Closeout">
      <formula>NOT(ISERROR(SEARCH("Closeout",L1576)))</formula>
    </cfRule>
    <cfRule type="containsText" dxfId="1350" priority="861" operator="containsText" text="COMING SOON">
      <formula>NOT(ISERROR(SEARCH("COMING SOON",L1576)))</formula>
    </cfRule>
    <cfRule type="containsText" dxfId="1349" priority="862" operator="containsText" text="ACTIVE">
      <formula>NOT(ISERROR(SEARCH("ACTIVE",L1576)))</formula>
    </cfRule>
    <cfRule type="containsBlanks" dxfId="1348" priority="863">
      <formula>LEN(TRIM(L1576))=0</formula>
    </cfRule>
    <cfRule type="containsText" dxfId="1347" priority="864" operator="containsText" text="Discontinued">
      <formula>NOT(ISERROR(SEARCH("Discontinued",L1576)))</formula>
    </cfRule>
    <cfRule type="containsText" dxfId="1346" priority="865" operator="containsText" text="Coming Soon">
      <formula>NOT(ISERROR(SEARCH("Coming Soon",L1576)))</formula>
    </cfRule>
    <cfRule type="containsText" dxfId="1345" priority="866" operator="containsText" text="Closeout">
      <formula>NOT(ISERROR(SEARCH("Closeout",L1576)))</formula>
    </cfRule>
    <cfRule type="containsText" dxfId="1344" priority="867" operator="containsText" text="Active">
      <formula>NOT(ISERROR(SEARCH("Active",L1576)))</formula>
    </cfRule>
  </conditionalFormatting>
  <conditionalFormatting sqref="L1577:L1888">
    <cfRule type="containsText" dxfId="1343" priority="619" operator="containsText" text="Discontinued">
      <formula>NOT(ISERROR(SEARCH("Discontinued",L1577)))</formula>
    </cfRule>
    <cfRule type="containsText" dxfId="1342" priority="620" operator="containsText" text="Closeout">
      <formula>NOT(ISERROR(SEARCH("Closeout",L1577)))</formula>
    </cfRule>
    <cfRule type="containsText" dxfId="1341" priority="621" operator="containsText" text="COMING SOON">
      <formula>NOT(ISERROR(SEARCH("COMING SOON",L1577)))</formula>
    </cfRule>
    <cfRule type="containsText" dxfId="1340" priority="622" operator="containsText" text="ACTIVE">
      <formula>NOT(ISERROR(SEARCH("ACTIVE",L1577)))</formula>
    </cfRule>
  </conditionalFormatting>
  <conditionalFormatting sqref="L1589:L1888">
    <cfRule type="containsText" dxfId="1339" priority="564" operator="containsText" text="Discontinued">
      <formula>NOT(ISERROR(SEARCH("Discontinued",L1589)))</formula>
    </cfRule>
    <cfRule type="containsText" dxfId="1338" priority="565" operator="containsText" text="Closeout">
      <formula>NOT(ISERROR(SEARCH("Closeout",L1589)))</formula>
    </cfRule>
    <cfRule type="containsText" dxfId="1337" priority="566" operator="containsText" text="COMING SOON">
      <formula>NOT(ISERROR(SEARCH("COMING SOON",L1589)))</formula>
    </cfRule>
    <cfRule type="containsText" dxfId="1336" priority="567" operator="containsText" text="ACTIVE">
      <formula>NOT(ISERROR(SEARCH("ACTIVE",L1589)))</formula>
    </cfRule>
  </conditionalFormatting>
  <conditionalFormatting sqref="L1616:L1888">
    <cfRule type="containsText" dxfId="1335" priority="495" operator="containsText" text="Discontinued">
      <formula>NOT(ISERROR(SEARCH("Discontinued",L1616)))</formula>
    </cfRule>
    <cfRule type="containsText" dxfId="1334" priority="496" operator="containsText" text="Closeout">
      <formula>NOT(ISERROR(SEARCH("Closeout",L1616)))</formula>
    </cfRule>
    <cfRule type="containsText" dxfId="1333" priority="497" operator="containsText" text="COMING SOON">
      <formula>NOT(ISERROR(SEARCH("COMING SOON",L1616)))</formula>
    </cfRule>
    <cfRule type="containsText" dxfId="1332" priority="498" operator="containsText" text="ACTIVE">
      <formula>NOT(ISERROR(SEARCH("ACTIVE",L1616)))</formula>
    </cfRule>
  </conditionalFormatting>
  <conditionalFormatting sqref="L1634:L1888">
    <cfRule type="containsText" dxfId="1331" priority="440" operator="containsText" text="Discontinued">
      <formula>NOT(ISERROR(SEARCH("Discontinued",L1634)))</formula>
    </cfRule>
    <cfRule type="containsText" dxfId="1330" priority="441" operator="containsText" text="Closeout">
      <formula>NOT(ISERROR(SEARCH("Closeout",L1634)))</formula>
    </cfRule>
    <cfRule type="containsText" dxfId="1329" priority="442" operator="containsText" text="COMING SOON">
      <formula>NOT(ISERROR(SEARCH("COMING SOON",L1634)))</formula>
    </cfRule>
    <cfRule type="containsText" dxfId="1328" priority="443" operator="containsText" text="ACTIVE">
      <formula>NOT(ISERROR(SEARCH("ACTIVE",L1634)))</formula>
    </cfRule>
  </conditionalFormatting>
  <conditionalFormatting sqref="L1643:L1888">
    <cfRule type="containsText" dxfId="1327" priority="383" operator="containsText" text="Discontinued">
      <formula>NOT(ISERROR(SEARCH("Discontinued",L1643)))</formula>
    </cfRule>
    <cfRule type="containsText" dxfId="1326" priority="384" operator="containsText" text="Closeout">
      <formula>NOT(ISERROR(SEARCH("Closeout",L1643)))</formula>
    </cfRule>
    <cfRule type="containsText" dxfId="1325" priority="385" operator="containsText" text="COMING SOON">
      <formula>NOT(ISERROR(SEARCH("COMING SOON",L1643)))</formula>
    </cfRule>
    <cfRule type="containsText" dxfId="1324" priority="386" operator="containsText" text="ACTIVE">
      <formula>NOT(ISERROR(SEARCH("ACTIVE",L1643)))</formula>
    </cfRule>
  </conditionalFormatting>
  <conditionalFormatting sqref="L1663:L1888">
    <cfRule type="containsText" dxfId="1323" priority="353" operator="containsText" text="Discontinued">
      <formula>NOT(ISERROR(SEARCH("Discontinued",L1663)))</formula>
    </cfRule>
    <cfRule type="containsText" dxfId="1322" priority="354" operator="containsText" text="Closeout">
      <formula>NOT(ISERROR(SEARCH("Closeout",L1663)))</formula>
    </cfRule>
    <cfRule type="containsText" dxfId="1321" priority="355" operator="containsText" text="COMING SOON">
      <formula>NOT(ISERROR(SEARCH("COMING SOON",L1663)))</formula>
    </cfRule>
    <cfRule type="containsText" dxfId="1320" priority="356" operator="containsText" text="ACTIVE">
      <formula>NOT(ISERROR(SEARCH("ACTIVE",L1663)))</formula>
    </cfRule>
  </conditionalFormatting>
  <conditionalFormatting sqref="L1671:L1888">
    <cfRule type="containsText" dxfId="1319" priority="285" operator="containsText" text="Discontinued">
      <formula>NOT(ISERROR(SEARCH("Discontinued",L1671)))</formula>
    </cfRule>
    <cfRule type="containsText" dxfId="1318" priority="286" operator="containsText" text="Closeout">
      <formula>NOT(ISERROR(SEARCH("Closeout",L1671)))</formula>
    </cfRule>
    <cfRule type="containsText" dxfId="1317" priority="287" operator="containsText" text="COMING SOON">
      <formula>NOT(ISERROR(SEARCH("COMING SOON",L1671)))</formula>
    </cfRule>
    <cfRule type="containsText" dxfId="1316" priority="288" operator="containsText" text="ACTIVE">
      <formula>NOT(ISERROR(SEARCH("ACTIVE",L1671)))</formula>
    </cfRule>
  </conditionalFormatting>
  <conditionalFormatting sqref="L1730:L1888">
    <cfRule type="containsText" dxfId="1315" priority="237" operator="containsText" text="Discontinued">
      <formula>NOT(ISERROR(SEARCH("Discontinued",L1730)))</formula>
    </cfRule>
    <cfRule type="containsText" dxfId="1314" priority="238" operator="containsText" text="Closeout">
      <formula>NOT(ISERROR(SEARCH("Closeout",L1730)))</formula>
    </cfRule>
    <cfRule type="containsText" dxfId="1313" priority="239" operator="containsText" text="COMING SOON">
      <formula>NOT(ISERROR(SEARCH("COMING SOON",L1730)))</formula>
    </cfRule>
    <cfRule type="containsText" dxfId="1312" priority="240" operator="containsText" text="ACTIVE">
      <formula>NOT(ISERROR(SEARCH("ACTIVE",L1730)))</formula>
    </cfRule>
  </conditionalFormatting>
  <conditionalFormatting sqref="L1778:L1888">
    <cfRule type="containsText" dxfId="1311" priority="198" operator="containsText" text="Discontinued">
      <formula>NOT(ISERROR(SEARCH("Discontinued",L1778)))</formula>
    </cfRule>
    <cfRule type="containsText" dxfId="1310" priority="199" operator="containsText" text="Closeout">
      <formula>NOT(ISERROR(SEARCH("Closeout",L1778)))</formula>
    </cfRule>
    <cfRule type="containsText" dxfId="1309" priority="200" operator="containsText" text="COMING SOON">
      <formula>NOT(ISERROR(SEARCH("COMING SOON",L1778)))</formula>
    </cfRule>
    <cfRule type="containsText" dxfId="1308" priority="201" operator="containsText" text="ACTIVE">
      <formula>NOT(ISERROR(SEARCH("ACTIVE",L1778)))</formula>
    </cfRule>
  </conditionalFormatting>
  <conditionalFormatting sqref="L1814:L1888">
    <cfRule type="containsText" dxfId="1307" priority="167" operator="containsText" text="Discontinued">
      <formula>NOT(ISERROR(SEARCH("Discontinued",L1814)))</formula>
    </cfRule>
    <cfRule type="containsText" dxfId="1306" priority="168" operator="containsText" text="Closeout">
      <formula>NOT(ISERROR(SEARCH("Closeout",L1814)))</formula>
    </cfRule>
    <cfRule type="containsText" dxfId="1305" priority="169" operator="containsText" text="COMING SOON">
      <formula>NOT(ISERROR(SEARCH("COMING SOON",L1814)))</formula>
    </cfRule>
    <cfRule type="containsText" dxfId="1304" priority="170" operator="containsText" text="ACTIVE">
      <formula>NOT(ISERROR(SEARCH("ACTIVE",L1814)))</formula>
    </cfRule>
  </conditionalFormatting>
  <conditionalFormatting sqref="L1843:L1888">
    <cfRule type="containsText" dxfId="1303" priority="104" operator="containsText" text="Discontinued">
      <formula>NOT(ISERROR(SEARCH("Discontinued",L1843)))</formula>
    </cfRule>
    <cfRule type="containsText" dxfId="1302" priority="105" operator="containsText" text="Closeout">
      <formula>NOT(ISERROR(SEARCH("Closeout",L1843)))</formula>
    </cfRule>
    <cfRule type="containsText" dxfId="1301" priority="106" operator="containsText" text="COMING SOON">
      <formula>NOT(ISERROR(SEARCH("COMING SOON",L1843)))</formula>
    </cfRule>
    <cfRule type="containsText" dxfId="1300" priority="107" operator="containsText" text="ACTIVE">
      <formula>NOT(ISERROR(SEARCH("ACTIVE",L1843)))</formula>
    </cfRule>
  </conditionalFormatting>
  <conditionalFormatting sqref="L1873:L1888">
    <cfRule type="containsText" dxfId="1299" priority="18" operator="containsText" text="Discontinued">
      <formula>NOT(ISERROR(SEARCH("Discontinued",L1873)))</formula>
    </cfRule>
    <cfRule type="containsText" dxfId="1298" priority="19" operator="containsText" text="Closeout">
      <formula>NOT(ISERROR(SEARCH("Closeout",L1873)))</formula>
    </cfRule>
    <cfRule type="containsText" dxfId="1297" priority="20" operator="containsText" text="COMING SOON">
      <formula>NOT(ISERROR(SEARCH("COMING SOON",L1873)))</formula>
    </cfRule>
    <cfRule type="containsText" dxfId="1296" priority="21" operator="containsText" text="ACTIVE">
      <formula>NOT(ISERROR(SEARCH("ACTIVE",L1873)))</formula>
    </cfRule>
  </conditionalFormatting>
  <conditionalFormatting sqref="L609:M609">
    <cfRule type="containsBlanks" dxfId="1295" priority="10394">
      <formula>LEN(TRIM(L609))=0</formula>
    </cfRule>
  </conditionalFormatting>
  <conditionalFormatting sqref="M533">
    <cfRule type="containsBlanks" dxfId="1294" priority="12872">
      <formula>LEN(TRIM(M533))=0</formula>
    </cfRule>
  </conditionalFormatting>
  <conditionalFormatting sqref="M545:M547">
    <cfRule type="containsBlanks" dxfId="1293" priority="12611">
      <formula>LEN(TRIM(M545))=0</formula>
    </cfRule>
  </conditionalFormatting>
  <conditionalFormatting sqref="M549:M558">
    <cfRule type="containsBlanks" dxfId="1292" priority="12591">
      <formula>LEN(TRIM(M549))=0</formula>
    </cfRule>
  </conditionalFormatting>
  <conditionalFormatting sqref="M599:M603">
    <cfRule type="containsBlanks" dxfId="1291" priority="10566">
      <formula>LEN(TRIM(M599))=0</formula>
    </cfRule>
  </conditionalFormatting>
  <conditionalFormatting sqref="M607">
    <cfRule type="containsBlanks" dxfId="1290" priority="10490">
      <formula>LEN(TRIM(M607))=0</formula>
    </cfRule>
  </conditionalFormatting>
  <conditionalFormatting sqref="M622">
    <cfRule type="containsBlanks" dxfId="1289" priority="9760">
      <formula>LEN(TRIM(M622))=0</formula>
    </cfRule>
  </conditionalFormatting>
  <conditionalFormatting sqref="M711:M768 P768:CC768">
    <cfRule type="containsBlanks" dxfId="1288" priority="4628">
      <formula>LEN(TRIM(M711))=0</formula>
    </cfRule>
  </conditionalFormatting>
  <conditionalFormatting sqref="M879">
    <cfRule type="containsBlanks" dxfId="1287" priority="3592">
      <formula>LEN(TRIM(M879))=0</formula>
    </cfRule>
  </conditionalFormatting>
  <conditionalFormatting sqref="M897:M898 M935:M937">
    <cfRule type="containsBlanks" dxfId="1286" priority="3372">
      <formula>LEN(TRIM(M897))=0</formula>
    </cfRule>
  </conditionalFormatting>
  <conditionalFormatting sqref="M939:M940">
    <cfRule type="containsBlanks" dxfId="1285" priority="3306">
      <formula>LEN(TRIM(M939))=0</formula>
    </cfRule>
  </conditionalFormatting>
  <conditionalFormatting sqref="M1271:M1308">
    <cfRule type="containsBlanks" dxfId="1284" priority="1543">
      <formula>LEN(TRIM(M1271))=0</formula>
    </cfRule>
  </conditionalFormatting>
  <conditionalFormatting sqref="M776:N878">
    <cfRule type="containsBlanks" dxfId="1283" priority="3634">
      <formula>LEN(TRIM(M776))=0</formula>
    </cfRule>
  </conditionalFormatting>
  <conditionalFormatting sqref="M880:N896">
    <cfRule type="containsBlanks" dxfId="1282" priority="3429">
      <formula>LEN(TRIM(M880))=0</formula>
    </cfRule>
  </conditionalFormatting>
  <conditionalFormatting sqref="M899:N909 AU922 AW922 Y936 BH936 M938:N938">
    <cfRule type="containsBlanks" dxfId="1281" priority="3382">
      <formula>LEN(TRIM(M899))=0</formula>
    </cfRule>
  </conditionalFormatting>
  <conditionalFormatting sqref="M1164:N1164">
    <cfRule type="containsBlanks" dxfId="1280" priority="1741">
      <formula>LEN(TRIM(M1164))=0</formula>
    </cfRule>
  </conditionalFormatting>
  <conditionalFormatting sqref="M1354:N1361 M1362:O1362">
    <cfRule type="containsBlanks" dxfId="1279" priority="1373">
      <formula>LEN(TRIM(M1354))=0</formula>
    </cfRule>
  </conditionalFormatting>
  <conditionalFormatting sqref="M1363:N1366 M1367:O1367">
    <cfRule type="containsBlanks" dxfId="1278" priority="1354">
      <formula>LEN(TRIM(M1363))=0</formula>
    </cfRule>
  </conditionalFormatting>
  <conditionalFormatting sqref="M1374:N1390">
    <cfRule type="containsBlanks" dxfId="1277" priority="1285">
      <formula>LEN(TRIM(M1374))=0</formula>
    </cfRule>
  </conditionalFormatting>
  <conditionalFormatting sqref="M1393:N1410 N1448:O1448">
    <cfRule type="containsBlanks" dxfId="1276" priority="1259">
      <formula>LEN(TRIM(M1393))=0</formula>
    </cfRule>
  </conditionalFormatting>
  <conditionalFormatting sqref="M1412:N1428 P1416:CG1428">
    <cfRule type="containsBlanks" dxfId="1275" priority="1253">
      <formula>LEN(TRIM(M1412))=0</formula>
    </cfRule>
  </conditionalFormatting>
  <conditionalFormatting sqref="M1463:N1474 N1475:CG1477 M1490:N1490">
    <cfRule type="containsBlanks" dxfId="1274" priority="1195">
      <formula>LEN(TRIM(M1463))=0</formula>
    </cfRule>
  </conditionalFormatting>
  <conditionalFormatting sqref="M1531:N1533 M1536:N1536">
    <cfRule type="containsBlanks" dxfId="1273" priority="1013">
      <formula>LEN(TRIM(M1531))=0</formula>
    </cfRule>
  </conditionalFormatting>
  <conditionalFormatting sqref="M1561:N1561">
    <cfRule type="containsBlanks" dxfId="1272" priority="957">
      <formula>LEN(TRIM(M1561))=0</formula>
    </cfRule>
  </conditionalFormatting>
  <conditionalFormatting sqref="M1822:N1822">
    <cfRule type="containsBlanks" dxfId="1271" priority="164">
      <formula>LEN(TRIM(M1822))=0</formula>
    </cfRule>
  </conditionalFormatting>
  <conditionalFormatting sqref="M1850:N1870">
    <cfRule type="containsBlanks" dxfId="1270" priority="84">
      <formula>LEN(TRIM(M1850))=0</formula>
    </cfRule>
  </conditionalFormatting>
  <conditionalFormatting sqref="M1187:O1191">
    <cfRule type="containsBlanks" dxfId="1269" priority="1702">
      <formula>LEN(TRIM(M1187))=0</formula>
    </cfRule>
  </conditionalFormatting>
  <conditionalFormatting sqref="M1199:O1201 P1200:CG1201">
    <cfRule type="containsBlanks" dxfId="1268" priority="1683">
      <formula>LEN(TRIM(M1199))=0</formula>
    </cfRule>
  </conditionalFormatting>
  <conditionalFormatting sqref="M1326:O1331">
    <cfRule type="containsBlanks" dxfId="1267" priority="1454">
      <formula>LEN(TRIM(M1326))=0</formula>
    </cfRule>
  </conditionalFormatting>
  <conditionalFormatting sqref="M1429:O1430">
    <cfRule type="containsBlanks" dxfId="1266" priority="1260">
      <formula>LEN(TRIM(M1429))=0</formula>
    </cfRule>
  </conditionalFormatting>
  <conditionalFormatting sqref="M1620:O1620">
    <cfRule type="containsBlanks" dxfId="1265" priority="493">
      <formula>LEN(TRIM(M1620))=0</formula>
    </cfRule>
  </conditionalFormatting>
  <conditionalFormatting sqref="M1165:Q1165 S1165:AE1165 AG1165:CG1165 P1166:BA1168">
    <cfRule type="containsBlanks" dxfId="1264" priority="1740">
      <formula>LEN(TRIM(M1165))=0</formula>
    </cfRule>
  </conditionalFormatting>
  <conditionalFormatting sqref="M1456:AD1456">
    <cfRule type="containsBlanks" dxfId="1263" priority="1216">
      <formula>LEN(TRIM(M1456))=0</formula>
    </cfRule>
  </conditionalFormatting>
  <conditionalFormatting sqref="M1637:AM1638 M1640:AM1640">
    <cfRule type="containsBlanks" dxfId="1262" priority="438">
      <formula>LEN(TRIM(M1637))=0</formula>
    </cfRule>
  </conditionalFormatting>
  <conditionalFormatting sqref="M1527:AO1530">
    <cfRule type="containsBlanks" dxfId="1261" priority="1011">
      <formula>LEN(TRIM(M1527))=0</formula>
    </cfRule>
  </conditionalFormatting>
  <conditionalFormatting sqref="M1169:BA1170">
    <cfRule type="containsBlanks" dxfId="1260" priority="1738">
      <formula>LEN(TRIM(M1169))=0</formula>
    </cfRule>
  </conditionalFormatting>
  <conditionalFormatting sqref="M1742:BH1742 BL1742">
    <cfRule type="containsBlanks" dxfId="1259" priority="234">
      <formula>LEN(TRIM(M1742))=0</formula>
    </cfRule>
  </conditionalFormatting>
  <conditionalFormatting sqref="M1562:BM1562 BO1562:CG1562">
    <cfRule type="containsBlanks" dxfId="1258" priority="956">
      <formula>LEN(TRIM(M1562))=0</formula>
    </cfRule>
  </conditionalFormatting>
  <conditionalFormatting sqref="M1631:BM1631">
    <cfRule type="containsBlanks" dxfId="1257" priority="481">
      <formula>LEN(TRIM(M1631))=0</formula>
    </cfRule>
  </conditionalFormatting>
  <conditionalFormatting sqref="M1645:BM1645 N1654:N1659">
    <cfRule type="containsBlanks" dxfId="1256" priority="378">
      <formula>LEN(TRIM(M1645))=0</formula>
    </cfRule>
  </conditionalFormatting>
  <conditionalFormatting sqref="M1641:CC1641">
    <cfRule type="containsBlanks" dxfId="1255" priority="432">
      <formula>LEN(TRIM(M1641))=0</formula>
    </cfRule>
  </conditionalFormatting>
  <conditionalFormatting sqref="M1171:CG1186">
    <cfRule type="containsBlanks" dxfId="1254" priority="1703">
      <formula>LEN(TRIM(M1171))=0</formula>
    </cfRule>
  </conditionalFormatting>
  <conditionalFormatting sqref="M1202:CG1203 P1205:CG1207 N1208:AO1208 P1209:AO1210 AD1213:AE1214 P1214:CG1215 M1216:CG1219 S1221:BH1221 P1222:CG1224 N1227:CG1227 N1229:CG1229">
    <cfRule type="containsBlanks" dxfId="1253" priority="11341">
      <formula>LEN(TRIM(M1202))=0</formula>
    </cfRule>
  </conditionalFormatting>
  <conditionalFormatting sqref="M1232:CG1257">
    <cfRule type="containsBlanks" dxfId="1252" priority="1580">
      <formula>LEN(TRIM(M1232))=0</formula>
    </cfRule>
  </conditionalFormatting>
  <conditionalFormatting sqref="M1309:CG1325">
    <cfRule type="containsBlanks" dxfId="1251" priority="1478">
      <formula>LEN(TRIM(M1309))=0</formula>
    </cfRule>
  </conditionalFormatting>
  <conditionalFormatting sqref="M1332:CG1334 M1335:O1335 AC1343:AC1346 Z1345:Z1346 P1346:BA1346 AF1347:BA1347 P1350:AD1350 AF1350:CG1350">
    <cfRule type="containsBlanks" dxfId="1250" priority="1435">
      <formula>LEN(TRIM(M1332))=0</formula>
    </cfRule>
  </conditionalFormatting>
  <conditionalFormatting sqref="M1345:CG1345">
    <cfRule type="containsBlanks" dxfId="1249" priority="1423">
      <formula>LEN(TRIM(M1345))=0</formula>
    </cfRule>
  </conditionalFormatting>
  <conditionalFormatting sqref="M1452:CG1452 M1453 O1453:O1456 AC1453:AC1456 AE1453:AF1456 AK1453:AK1456 AN1453:AN1456 AP1453:CG1456 M1454:N1455 AF1456:AO1456">
    <cfRule type="containsBlanks" dxfId="1248" priority="1234">
      <formula>LEN(TRIM(M1452))=0</formula>
    </cfRule>
  </conditionalFormatting>
  <conditionalFormatting sqref="M1491:CG1500 M1501:N1502 P1501:CG1502">
    <cfRule type="containsBlanks" dxfId="1247" priority="1107">
      <formula>LEN(TRIM(M1491))=0</formula>
    </cfRule>
  </conditionalFormatting>
  <conditionalFormatting sqref="M1503:CG1526 I1522:I1532 AE1527:AF1527 R1528 Z1528 AE1528:AH1528 BC1528:BC1540 BE1528:BE1540 BG1528:BG1540 P1531:AO1538 M1534:O1535 M1537:M1540 AP1537:AQ1540 P1541:AD1541 BH1542:BL1546 BI1547:BL1552">
    <cfRule type="containsBlanks" dxfId="1246" priority="1030">
      <formula>LEN(TRIM(I1503))=0</formula>
    </cfRule>
  </conditionalFormatting>
  <conditionalFormatting sqref="M1553:CG1557 I1553:I1558 P1558:CG1558 M1558:N1559 BC1559:BC1562 BE1559:BE1562 BG1559:BG1562 BN1559:BN1562 I1560:I1561 AC1560:AC1562 AN1560:AN1562 P1561:CG1561">
    <cfRule type="containsBlanks" dxfId="1245" priority="976">
      <formula>LEN(TRIM(I1553))=0</formula>
    </cfRule>
  </conditionalFormatting>
  <conditionalFormatting sqref="M1560:CG1560">
    <cfRule type="containsBlanks" dxfId="1244" priority="958">
      <formula>LEN(TRIM(M1560))=0</formula>
    </cfRule>
  </conditionalFormatting>
  <conditionalFormatting sqref="M1563:CG1567">
    <cfRule type="containsBlanks" dxfId="1243" priority="917">
      <formula>LEN(TRIM(M1563))=0</formula>
    </cfRule>
  </conditionalFormatting>
  <conditionalFormatting sqref="M1571:CG1574">
    <cfRule type="containsBlanks" dxfId="1242" priority="878">
      <formula>LEN(TRIM(M1571))=0</formula>
    </cfRule>
  </conditionalFormatting>
  <conditionalFormatting sqref="M1577:CG1580">
    <cfRule type="containsBlanks" dxfId="1241" priority="614">
      <formula>LEN(TRIM(M1577))=0</formula>
    </cfRule>
  </conditionalFormatting>
  <conditionalFormatting sqref="M1589:CG1598 I1589:I1603 M1599:BL1599 M1600:M1602 O1600:O1615 P1603:CG1603 M1603:N1604 I1605:I1606 M1605:M1615 P1606:CG1607 P1608:AK1609 AP1608:AQ1609 BP1608:BY1609 AK1611:AK1615 N1613:AH1615 AQ1613:CG1615">
    <cfRule type="containsBlanks" dxfId="1240" priority="579">
      <formula>LEN(TRIM(I1589))=0</formula>
    </cfRule>
  </conditionalFormatting>
  <conditionalFormatting sqref="M1616:CG1619 M1621:N1622 M1627:N1630">
    <cfRule type="containsBlanks" dxfId="1239" priority="494">
      <formula>LEN(TRIM(M1616))=0</formula>
    </cfRule>
  </conditionalFormatting>
  <conditionalFormatting sqref="M1623:CG1626">
    <cfRule type="containsBlanks" dxfId="1238" priority="486">
      <formula>LEN(TRIM(M1623))=0</formula>
    </cfRule>
  </conditionalFormatting>
  <conditionalFormatting sqref="M1642:CG1644">
    <cfRule type="containsBlanks" dxfId="1237" priority="380">
      <formula>LEN(TRIM(M1642))=0</formula>
    </cfRule>
  </conditionalFormatting>
  <conditionalFormatting sqref="M1808:CG1808">
    <cfRule type="containsBlanks" dxfId="1236" priority="186">
      <formula>LEN(TRIM(M1808))=0</formula>
    </cfRule>
  </conditionalFormatting>
  <conditionalFormatting sqref="M1843:CG1849">
    <cfRule type="containsBlanks" dxfId="1235" priority="99">
      <formula>LEN(TRIM(M1843))=0</formula>
    </cfRule>
  </conditionalFormatting>
  <conditionalFormatting sqref="N1589">
    <cfRule type="containsBlanks" dxfId="1234" priority="568">
      <formula>LEN(TRIM(N1589))=0</formula>
    </cfRule>
  </conditionalFormatting>
  <conditionalFormatting sqref="N1600:N1601 N1605:CG1605">
    <cfRule type="containsBlanks" dxfId="1233" priority="559">
      <formula>LEN(TRIM(N1600))=0</formula>
    </cfRule>
  </conditionalFormatting>
  <conditionalFormatting sqref="N1606:N1609">
    <cfRule type="containsBlanks" dxfId="1232" priority="554">
      <formula>LEN(TRIM(N1606))=0</formula>
    </cfRule>
  </conditionalFormatting>
  <conditionalFormatting sqref="N1671:N1729 N1690:BM1691 P1710:AD1711">
    <cfRule type="containsBlanks" dxfId="1231" priority="284">
      <formula>LEN(TRIM(N1671))=0</formula>
    </cfRule>
  </conditionalFormatting>
  <conditionalFormatting sqref="N1836">
    <cfRule type="containsBlanks" dxfId="1230" priority="158">
      <formula>LEN(TRIM(N1836))=0</formula>
    </cfRule>
  </conditionalFormatting>
  <conditionalFormatting sqref="N1878:N1887">
    <cfRule type="containsBlanks" dxfId="1229" priority="12">
      <formula>LEN(TRIM(N1878))=0</formula>
    </cfRule>
  </conditionalFormatting>
  <conditionalFormatting sqref="N1267:O1308">
    <cfRule type="containsBlanks" dxfId="1228" priority="1516">
      <formula>LEN(TRIM(N1267))=0</formula>
    </cfRule>
  </conditionalFormatting>
  <conditionalFormatting sqref="N1442:O1442">
    <cfRule type="containsBlanks" dxfId="1227" priority="1242">
      <formula>LEN(TRIM(N1442))=0</formula>
    </cfRule>
  </conditionalFormatting>
  <conditionalFormatting sqref="N1485:O1485">
    <cfRule type="containsBlanks" dxfId="1226" priority="1184">
      <formula>LEN(TRIM(N1485))=0</formula>
    </cfRule>
  </conditionalFormatting>
  <conditionalFormatting sqref="N1528:O1528">
    <cfRule type="containsBlanks" dxfId="1225" priority="1014">
      <formula>LEN(TRIM(N1528))=0</formula>
    </cfRule>
  </conditionalFormatting>
  <conditionalFormatting sqref="N1544:O1552">
    <cfRule type="containsBlanks" dxfId="1224" priority="985">
      <formula>LEN(TRIM(N1544))=0</formula>
    </cfRule>
  </conditionalFormatting>
  <conditionalFormatting sqref="N1225:AD1226">
    <cfRule type="containsBlanks" dxfId="1223" priority="1659">
      <formula>LEN(TRIM(N1225))=0</formula>
    </cfRule>
  </conditionalFormatting>
  <conditionalFormatting sqref="N1369:AD1369">
    <cfRule type="containsBlanks" dxfId="1222" priority="1348">
      <formula>LEN(TRIM(N1369))=0</formula>
    </cfRule>
  </conditionalFormatting>
  <conditionalFormatting sqref="N1478:AD1478">
    <cfRule type="containsBlanks" dxfId="1221" priority="1187">
      <formula>LEN(TRIM(N1478))=0</formula>
    </cfRule>
  </conditionalFormatting>
  <conditionalFormatting sqref="N1466:AO1468 BB1486:CG1488 AP1489:CG1489">
    <cfRule type="containsBlanks" dxfId="1220" priority="1193">
      <formula>LEN(TRIM(N1466))=0</formula>
    </cfRule>
  </conditionalFormatting>
  <conditionalFormatting sqref="N1540:AO1540 BH1540:BK1540">
    <cfRule type="containsBlanks" dxfId="1219" priority="1001">
      <formula>LEN(TRIM(N1540))=0</formula>
    </cfRule>
  </conditionalFormatting>
  <conditionalFormatting sqref="N1583:BM1583 BO1583:CG1583">
    <cfRule type="containsBlanks" dxfId="1218" priority="610">
      <formula>LEN(TRIM(N1583))=0</formula>
    </cfRule>
  </conditionalFormatting>
  <conditionalFormatting sqref="N1632:BM1632">
    <cfRule type="containsBlanks" dxfId="1217" priority="479">
      <formula>LEN(TRIM(N1632))=0</formula>
    </cfRule>
  </conditionalFormatting>
  <conditionalFormatting sqref="N1391:CG1391 P1431:BA1435 CD1437:CG1438 N1438:AD1438 AR1438:CC1438 AR1439:CG1439">
    <cfRule type="containsBlanks" dxfId="1216" priority="1268">
      <formula>LEN(TRIM(N1391))=0</formula>
    </cfRule>
  </conditionalFormatting>
  <conditionalFormatting sqref="N1568:CG1568">
    <cfRule type="containsBlanks" dxfId="1215" priority="915">
      <formula>LEN(TRIM(N1568))=0</formula>
    </cfRule>
  </conditionalFormatting>
  <conditionalFormatting sqref="N1581:CG1582">
    <cfRule type="containsBlanks" dxfId="1214" priority="612">
      <formula>LEN(TRIM(N1581))=0</formula>
    </cfRule>
  </conditionalFormatting>
  <conditionalFormatting sqref="N1585:CG1586">
    <cfRule type="containsBlanks" dxfId="1213" priority="607">
      <formula>LEN(TRIM(N1585))=0</formula>
    </cfRule>
  </conditionalFormatting>
  <conditionalFormatting sqref="N1602:CG1602">
    <cfRule type="containsBlanks" dxfId="1212" priority="557">
      <formula>LEN(TRIM(N1602))=0</formula>
    </cfRule>
  </conditionalFormatting>
  <conditionalFormatting sqref="N1610:CG1612 AI1613:AM1613 AI1614:AP1615">
    <cfRule type="containsBlanks" dxfId="1211" priority="548">
      <formula>LEN(TRIM(N1610))=0</formula>
    </cfRule>
  </conditionalFormatting>
  <conditionalFormatting sqref="N1814:CG1814 M1821">
    <cfRule type="containsBlanks" dxfId="1210" priority="171">
      <formula>LEN(TRIM(M1814))=0</formula>
    </cfRule>
  </conditionalFormatting>
  <conditionalFormatting sqref="N1837:CG1838 N1839:AP1840 N1841:CG1842">
    <cfRule type="containsBlanks" dxfId="1209" priority="155">
      <formula>LEN(TRIM(N1837))=0</formula>
    </cfRule>
  </conditionalFormatting>
  <conditionalFormatting sqref="N1888:CG1888">
    <cfRule type="containsBlanks" dxfId="1208" priority="1">
      <formula>LEN(TRIM(N1888))=0</formula>
    </cfRule>
  </conditionalFormatting>
  <conditionalFormatting sqref="O1333:O1451">
    <cfRule type="containsBlanks" dxfId="1207" priority="1262">
      <formula>LEN(TRIM(O1333))=0</formula>
    </cfRule>
  </conditionalFormatting>
  <conditionalFormatting sqref="O1778:O1836">
    <cfRule type="containsBlanks" dxfId="1206" priority="157">
      <formula>LEN(TRIM(O1778))=0</formula>
    </cfRule>
  </conditionalFormatting>
  <conditionalFormatting sqref="O1843:O1870">
    <cfRule type="containsBlanks" dxfId="1205" priority="69">
      <formula>LEN(TRIM(O1843))=0</formula>
    </cfRule>
  </conditionalFormatting>
  <conditionalFormatting sqref="O1876:O1887">
    <cfRule type="containsBlanks" dxfId="1204" priority="15">
      <formula>LEN(TRIM(O1876))=0</formula>
    </cfRule>
  </conditionalFormatting>
  <conditionalFormatting sqref="O1539:AO1539">
    <cfRule type="containsBlanks" dxfId="1203" priority="1004">
      <formula>LEN(TRIM(O1539))=0</formula>
    </cfRule>
  </conditionalFormatting>
  <conditionalFormatting sqref="O1204:CG1204">
    <cfRule type="containsBlanks" dxfId="1202" priority="1663">
      <formula>LEN(TRIM(O1204))=0</formula>
    </cfRule>
  </conditionalFormatting>
  <conditionalFormatting sqref="O1331:CG1331">
    <cfRule type="containsBlanks" dxfId="1201" priority="1452">
      <formula>LEN(TRIM(O1331))=0</formula>
    </cfRule>
  </conditionalFormatting>
  <conditionalFormatting sqref="O1463:CG1465">
    <cfRule type="containsBlanks" dxfId="1200" priority="1194">
      <formula>LEN(TRIM(O1463))=0</formula>
    </cfRule>
  </conditionalFormatting>
  <conditionalFormatting sqref="P1628:Q1628">
    <cfRule type="containsBlanks" dxfId="1199" priority="484">
      <formula>LEN(TRIM(P1628))=0</formula>
    </cfRule>
  </conditionalFormatting>
  <conditionalFormatting sqref="P956:AB958">
    <cfRule type="containsBlanks" dxfId="1198" priority="3060">
      <formula>LEN(TRIM(P956))=0</formula>
    </cfRule>
  </conditionalFormatting>
  <conditionalFormatting sqref="P1371:AB1371">
    <cfRule type="containsBlanks" dxfId="1197" priority="1340">
      <formula>LEN(TRIM(P1371))=0</formula>
    </cfRule>
  </conditionalFormatting>
  <conditionalFormatting sqref="P1441:AD1442">
    <cfRule type="containsBlanks" dxfId="1196" priority="1243">
      <formula>LEN(TRIM(P1441))=0</formula>
    </cfRule>
  </conditionalFormatting>
  <conditionalFormatting sqref="P1053:AE1054">
    <cfRule type="containsBlanks" dxfId="1195" priority="2490">
      <formula>LEN(TRIM(P1053))=0</formula>
    </cfRule>
  </conditionalFormatting>
  <conditionalFormatting sqref="P1051:AF1052">
    <cfRule type="containsBlanks" dxfId="1194" priority="2492">
      <formula>LEN(TRIM(P1051))=0</formula>
    </cfRule>
  </conditionalFormatting>
  <conditionalFormatting sqref="P1542:AH1552">
    <cfRule type="containsBlanks" dxfId="1193" priority="990">
      <formula>LEN(TRIM(P1542))=0</formula>
    </cfRule>
  </conditionalFormatting>
  <conditionalFormatting sqref="P1271:AI1308">
    <cfRule type="containsBlanks" dxfId="1192" priority="1509">
      <formula>LEN(TRIM(P1271))=0</formula>
    </cfRule>
  </conditionalFormatting>
  <conditionalFormatting sqref="P874:AM874 AO874:BS874 BU874:CG874">
    <cfRule type="containsBlanks" dxfId="1191" priority="13132">
      <formula>LEN(TRIM(P874))=0</formula>
    </cfRule>
  </conditionalFormatting>
  <conditionalFormatting sqref="P1453:AO1455">
    <cfRule type="containsBlanks" dxfId="1190" priority="1217">
      <formula>LEN(TRIM(P1453))=0</formula>
    </cfRule>
  </conditionalFormatting>
  <conditionalFormatting sqref="P1382:AQ1384">
    <cfRule type="containsBlanks" dxfId="1189" priority="1286">
      <formula>LEN(TRIM(P1382))=0</formula>
    </cfRule>
  </conditionalFormatting>
  <conditionalFormatting sqref="P1359:BG1359">
    <cfRule type="containsBlanks" dxfId="1188" priority="1394">
      <formula>LEN(TRIM(P1359))=0</formula>
    </cfRule>
  </conditionalFormatting>
  <conditionalFormatting sqref="P936:BH937 P938:CG938">
    <cfRule type="containsBlanks" dxfId="1187" priority="3365">
      <formula>LEN(TRIM(P936))=0</formula>
    </cfRule>
  </conditionalFormatting>
  <conditionalFormatting sqref="P1600:BL1601">
    <cfRule type="containsBlanks" dxfId="1186" priority="558">
      <formula>LEN(TRIM(P1600))=0</formula>
    </cfRule>
  </conditionalFormatting>
  <conditionalFormatting sqref="P1559:BM1559 BO1559:CG1559">
    <cfRule type="containsBlanks" dxfId="1185" priority="959">
      <formula>LEN(TRIM(P1559))=0</formula>
    </cfRule>
  </conditionalFormatting>
  <conditionalFormatting sqref="P1604:BM1604 BO1604:CG1604">
    <cfRule type="containsBlanks" dxfId="1184" priority="555">
      <formula>LEN(TRIM(P1604))=0</formula>
    </cfRule>
  </conditionalFormatting>
  <conditionalFormatting sqref="P1801:BM1804 AO1809:AP1809">
    <cfRule type="containsBlanks" dxfId="1183" priority="190">
      <formula>LEN(TRIM(P1801))=0</formula>
    </cfRule>
  </conditionalFormatting>
  <conditionalFormatting sqref="P711:CC713">
    <cfRule type="containsBlanks" dxfId="1182" priority="6679">
      <formula>LEN(TRIM(P711))=0</formula>
    </cfRule>
  </conditionalFormatting>
  <conditionalFormatting sqref="P731:CC736">
    <cfRule type="containsBlanks" dxfId="1181" priority="5743">
      <formula>LEN(TRIM(P731))=0</formula>
    </cfRule>
  </conditionalFormatting>
  <conditionalFormatting sqref="P745:CC745">
    <cfRule type="containsBlanks" dxfId="1180" priority="5257">
      <formula>LEN(TRIM(P745))=0</formula>
    </cfRule>
  </conditionalFormatting>
  <conditionalFormatting sqref="P763:CC763">
    <cfRule type="containsBlanks" dxfId="1179" priority="5040">
      <formula>LEN(TRIM(P763))=0</formula>
    </cfRule>
  </conditionalFormatting>
  <conditionalFormatting sqref="P776:CC778">
    <cfRule type="containsBlanks" dxfId="1178" priority="4588">
      <formula>LEN(TRIM(P776))=0</formula>
    </cfRule>
  </conditionalFormatting>
  <conditionalFormatting sqref="P803:CC804">
    <cfRule type="containsBlanks" dxfId="1177" priority="4430">
      <formula>LEN(TRIM(P803))=0</formula>
    </cfRule>
  </conditionalFormatting>
  <conditionalFormatting sqref="P837:CC837">
    <cfRule type="containsBlanks" dxfId="1176" priority="4323">
      <formula>LEN(TRIM(P837))=0</formula>
    </cfRule>
  </conditionalFormatting>
  <conditionalFormatting sqref="P846:CC850">
    <cfRule type="containsBlanks" dxfId="1175" priority="4150">
      <formula>LEN(TRIM(P846))=0</formula>
    </cfRule>
  </conditionalFormatting>
  <conditionalFormatting sqref="P855:CC859">
    <cfRule type="containsBlanks" dxfId="1174" priority="4035">
      <formula>LEN(TRIM(P855))=0</formula>
    </cfRule>
  </conditionalFormatting>
  <conditionalFormatting sqref="P871:CC872">
    <cfRule type="containsBlanks" dxfId="1173" priority="3884">
      <formula>LEN(TRIM(P871))=0</formula>
    </cfRule>
  </conditionalFormatting>
  <conditionalFormatting sqref="P875:CC875">
    <cfRule type="containsBlanks" dxfId="1172" priority="3785">
      <formula>LEN(TRIM(P875))=0</formula>
    </cfRule>
  </conditionalFormatting>
  <conditionalFormatting sqref="P896:CC896">
    <cfRule type="containsBlanks" dxfId="1171" priority="3426">
      <formula>LEN(TRIM(P896))=0</formula>
    </cfRule>
  </conditionalFormatting>
  <conditionalFormatting sqref="P947:CC947">
    <cfRule type="containsBlanks" dxfId="1170" priority="3193">
      <formula>LEN(TRIM(P947))=0</formula>
    </cfRule>
  </conditionalFormatting>
  <conditionalFormatting sqref="P1007:CC1013">
    <cfRule type="containsBlanks" dxfId="1169" priority="2659">
      <formula>LEN(TRIM(P1007))=0</formula>
    </cfRule>
  </conditionalFormatting>
  <conditionalFormatting sqref="P1056:CC1056">
    <cfRule type="containsBlanks" dxfId="1168" priority="2486">
      <formula>LEN(TRIM(P1056))=0</formula>
    </cfRule>
  </conditionalFormatting>
  <conditionalFormatting sqref="P1329:CC1329">
    <cfRule type="containsBlanks" dxfId="1167" priority="1457">
      <formula>LEN(TRIM(P1329))=0</formula>
    </cfRule>
  </conditionalFormatting>
  <conditionalFormatting sqref="P714:CG730">
    <cfRule type="containsBlanks" dxfId="1166" priority="6058">
      <formula>LEN(TRIM(P714))=0</formula>
    </cfRule>
  </conditionalFormatting>
  <conditionalFormatting sqref="P737:CG744">
    <cfRule type="containsBlanks" dxfId="1165" priority="5424">
      <formula>LEN(TRIM(P737))=0</formula>
    </cfRule>
  </conditionalFormatting>
  <conditionalFormatting sqref="P746:CG762">
    <cfRule type="containsBlanks" dxfId="1164" priority="5059">
      <formula>LEN(TRIM(P746))=0</formula>
    </cfRule>
  </conditionalFormatting>
  <conditionalFormatting sqref="P764:CG767">
    <cfRule type="containsBlanks" dxfId="1163" priority="4625">
      <formula>LEN(TRIM(P764))=0</formula>
    </cfRule>
  </conditionalFormatting>
  <conditionalFormatting sqref="P779:CG802">
    <cfRule type="containsBlanks" dxfId="1162" priority="4468">
      <formula>LEN(TRIM(P779))=0</formula>
    </cfRule>
  </conditionalFormatting>
  <conditionalFormatting sqref="P805:CG836">
    <cfRule type="containsBlanks" dxfId="1161" priority="4341">
      <formula>LEN(TRIM(P805))=0</formula>
    </cfRule>
  </conditionalFormatting>
  <conditionalFormatting sqref="P838:CG845">
    <cfRule type="containsBlanks" dxfId="1160" priority="4266">
      <formula>LEN(TRIM(P838))=0</formula>
    </cfRule>
  </conditionalFormatting>
  <conditionalFormatting sqref="P851:CG854">
    <cfRule type="containsBlanks" dxfId="1159" priority="4071">
      <formula>LEN(TRIM(P851))=0</formula>
    </cfRule>
  </conditionalFormatting>
  <conditionalFormatting sqref="P860:CG870">
    <cfRule type="containsBlanks" dxfId="1158" priority="3917">
      <formula>LEN(TRIM(P860))=0</formula>
    </cfRule>
  </conditionalFormatting>
  <conditionalFormatting sqref="P873:CG873">
    <cfRule type="containsBlanks" dxfId="1157" priority="3822">
      <formula>LEN(TRIM(P873))=0</formula>
    </cfRule>
  </conditionalFormatting>
  <conditionalFormatting sqref="P876:CG879">
    <cfRule type="containsBlanks" dxfId="1156" priority="3567">
      <formula>LEN(TRIM(P876))=0</formula>
    </cfRule>
  </conditionalFormatting>
  <conditionalFormatting sqref="P882:CG895">
    <cfRule type="containsBlanks" dxfId="1155" priority="3442">
      <formula>LEN(TRIM(P882))=0</formula>
    </cfRule>
  </conditionalFormatting>
  <conditionalFormatting sqref="P897:CG920">
    <cfRule type="containsBlanks" dxfId="1154" priority="3368">
      <formula>LEN(TRIM(P897))=0</formula>
    </cfRule>
  </conditionalFormatting>
  <conditionalFormatting sqref="P942:CG946">
    <cfRule type="containsBlanks" dxfId="1153" priority="3199">
      <formula>LEN(TRIM(P942))=0</formula>
    </cfRule>
  </conditionalFormatting>
  <conditionalFormatting sqref="P948:CG955">
    <cfRule type="containsBlanks" dxfId="1152" priority="3083">
      <formula>LEN(TRIM(P948))=0</formula>
    </cfRule>
  </conditionalFormatting>
  <conditionalFormatting sqref="P959:CG1006">
    <cfRule type="containsBlanks" dxfId="1151" priority="2716">
      <formula>LEN(TRIM(P959))=0</formula>
    </cfRule>
  </conditionalFormatting>
  <conditionalFormatting sqref="P1057:CG1089">
    <cfRule type="containsBlanks" dxfId="1150" priority="2268">
      <formula>LEN(TRIM(P1057))=0</formula>
    </cfRule>
  </conditionalFormatting>
  <conditionalFormatting sqref="P1092:CG1094">
    <cfRule type="containsBlanks" dxfId="1149" priority="2135">
      <formula>LEN(TRIM(P1092))=0</formula>
    </cfRule>
  </conditionalFormatting>
  <conditionalFormatting sqref="P1110:CG1123">
    <cfRule type="containsBlanks" dxfId="1148" priority="1859">
      <formula>LEN(TRIM(P1110))=0</formula>
    </cfRule>
  </conditionalFormatting>
  <conditionalFormatting sqref="P1164:CG1164">
    <cfRule type="containsBlanks" dxfId="1147" priority="1742">
      <formula>LEN(TRIM(P1164))=0</formula>
    </cfRule>
  </conditionalFormatting>
  <conditionalFormatting sqref="P1220:CG1220">
    <cfRule type="containsBlanks" dxfId="1146" priority="1651">
      <formula>LEN(TRIM(P1220))=0</formula>
    </cfRule>
  </conditionalFormatting>
  <conditionalFormatting sqref="P1261:CG1261 P1262:AO1265">
    <cfRule type="containsBlanks" dxfId="1145" priority="1575">
      <formula>LEN(TRIM(P1261))=0</formula>
    </cfRule>
  </conditionalFormatting>
  <conditionalFormatting sqref="P1348:CG1349">
    <cfRule type="containsBlanks" dxfId="1144" priority="1420">
      <formula>LEN(TRIM(P1348))=0</formula>
    </cfRule>
  </conditionalFormatting>
  <conditionalFormatting sqref="P1351:CG1357">
    <cfRule type="containsBlanks" dxfId="1143" priority="1397">
      <formula>LEN(TRIM(P1351))=0</formula>
    </cfRule>
  </conditionalFormatting>
  <conditionalFormatting sqref="P1360:CG1368 P1370:AD1370">
    <cfRule type="containsBlanks" dxfId="1142" priority="1350">
      <formula>LEN(TRIM(P1360))=0</formula>
    </cfRule>
  </conditionalFormatting>
  <conditionalFormatting sqref="P1385:CG1390">
    <cfRule type="containsBlanks" dxfId="1141" priority="1284">
      <formula>LEN(TRIM(P1385))=0</formula>
    </cfRule>
  </conditionalFormatting>
  <conditionalFormatting sqref="P1392:CG1411 P1412:CC1415 BI1429:BL1430 CE1429:CG1430 P1430:Q1430 S1430:BG1430 BL1430:CG1430 P1436:AD1437 P1439:AE1440">
    <cfRule type="containsBlanks" dxfId="1140" priority="1261">
      <formula>LEN(TRIM(P1392))=0</formula>
    </cfRule>
  </conditionalFormatting>
  <conditionalFormatting sqref="P1451:CG1451 CD1451:CG1456">
    <cfRule type="containsBlanks" dxfId="1139" priority="1238">
      <formula>LEN(TRIM(P1451))=0</formula>
    </cfRule>
  </conditionalFormatting>
  <conditionalFormatting sqref="P1479:CG1485">
    <cfRule type="containsBlanks" dxfId="1138" priority="1186">
      <formula>LEN(TRIM(P1479))=0</formula>
    </cfRule>
  </conditionalFormatting>
  <conditionalFormatting sqref="P1570:CG1570">
    <cfRule type="containsBlanks" dxfId="1137" priority="912">
      <formula>LEN(TRIM(P1570))=0</formula>
    </cfRule>
  </conditionalFormatting>
  <conditionalFormatting sqref="P1587:CG1587">
    <cfRule type="containsBlanks" dxfId="1136" priority="605">
      <formula>LEN(TRIM(P1587))=0</formula>
    </cfRule>
  </conditionalFormatting>
  <conditionalFormatting sqref="P1620:CG1622">
    <cfRule type="containsBlanks" dxfId="1135" priority="489">
      <formula>LEN(TRIM(P1620))=0</formula>
    </cfRule>
  </conditionalFormatting>
  <conditionalFormatting sqref="P1629:CG1630">
    <cfRule type="containsBlanks" dxfId="1134" priority="482">
      <formula>LEN(TRIM(P1629))=0</formula>
    </cfRule>
  </conditionalFormatting>
  <conditionalFormatting sqref="P1654:CG1654">
    <cfRule type="containsBlanks" dxfId="1133" priority="375">
      <formula>LEN(TRIM(P1654))=0</formula>
    </cfRule>
  </conditionalFormatting>
  <conditionalFormatting sqref="Q708">
    <cfRule type="containsBlanks" dxfId="1132" priority="6777">
      <formula>LEN(TRIM(Q708))=0</formula>
    </cfRule>
  </conditionalFormatting>
  <conditionalFormatting sqref="Q1702">
    <cfRule type="containsBlanks" dxfId="1131" priority="276">
      <formula>LEN(TRIM(Q1702))=0</formula>
    </cfRule>
  </conditionalFormatting>
  <conditionalFormatting sqref="Q1753:Q1754">
    <cfRule type="containsBlanks" dxfId="1130" priority="228">
      <formula>LEN(TRIM(Q1753))=0</formula>
    </cfRule>
  </conditionalFormatting>
  <conditionalFormatting sqref="Q1799:T1799">
    <cfRule type="containsBlanks" dxfId="1129" priority="193">
      <formula>LEN(TRIM(Q1799))=0</formula>
    </cfRule>
  </conditionalFormatting>
  <conditionalFormatting sqref="R890:R911 Z890:Z911">
    <cfRule type="containsBlanks" dxfId="1128" priority="3381">
      <formula>LEN(TRIM(R890))=0</formula>
    </cfRule>
  </conditionalFormatting>
  <conditionalFormatting sqref="R919:R938 Z919:Z938 AC919:AC938 BB922:CG934 BI935:BK938">
    <cfRule type="containsBlanks" dxfId="1127" priority="3370">
      <formula>LEN(TRIM(R919))=0</formula>
    </cfRule>
  </conditionalFormatting>
  <conditionalFormatting sqref="R945:R946">
    <cfRule type="containsBlanks" dxfId="1126" priority="3197">
      <formula>LEN(TRIM(R945))=0</formula>
    </cfRule>
  </conditionalFormatting>
  <conditionalFormatting sqref="R961:R962 BE961:BE962 BG961:BG962 BI961:BL962">
    <cfRule type="containsBlanks" dxfId="1125" priority="3041">
      <formula>LEN(TRIM(R961))=0</formula>
    </cfRule>
  </conditionalFormatting>
  <conditionalFormatting sqref="R1055:R1056">
    <cfRule type="containsBlanks" dxfId="1124" priority="2487">
      <formula>LEN(TRIM(R1055))=0</formula>
    </cfRule>
  </conditionalFormatting>
  <conditionalFormatting sqref="R1146 Z1146 AC1146 BE1146 BG1146 BI1146:BL1146">
    <cfRule type="containsBlanks" dxfId="1123" priority="1809">
      <formula>LEN(TRIM(R1146))=0</formula>
    </cfRule>
  </conditionalFormatting>
  <conditionalFormatting sqref="R1164:R1169 AK1164:AK1169 AN1164:AN1169 AC1165:AC1169 AF1165:AF1169 Z1165:Z1170 BE1169 BG1169 BL1169">
    <cfRule type="containsBlanks" dxfId="1122" priority="1739">
      <formula>LEN(TRIM(R1164))=0</formula>
    </cfRule>
  </conditionalFormatting>
  <conditionalFormatting sqref="R1262:R1266 AC1262:AC1266 AE1262:AF1266">
    <cfRule type="containsBlanks" dxfId="1121" priority="1574">
      <formula>LEN(TRIM(R1262))=0</formula>
    </cfRule>
  </conditionalFormatting>
  <conditionalFormatting sqref="R1335:R1336 Z1335:Z1336 AC1335:AC1336 AP1335:CG1341 P1335:AO1344 M1336:N1344 BW1342:CC1343 BW1344:CG1344">
    <cfRule type="containsBlanks" dxfId="1120" priority="1427">
      <formula>LEN(TRIM(M1335))=0</formula>
    </cfRule>
  </conditionalFormatting>
  <conditionalFormatting sqref="S1544:S1546">
    <cfRule type="containsBlanks" dxfId="1119" priority="988">
      <formula>LEN(TRIM(S1544))=0</formula>
    </cfRule>
  </conditionalFormatting>
  <conditionalFormatting sqref="S1552">
    <cfRule type="containsBlanks" dxfId="1118" priority="981">
      <formula>LEN(TRIM(S1552))=0</formula>
    </cfRule>
  </conditionalFormatting>
  <conditionalFormatting sqref="S1613">
    <cfRule type="containsBlanks" dxfId="1117" priority="547">
      <formula>LEN(TRIM(S1613))=0</formula>
    </cfRule>
  </conditionalFormatting>
  <conditionalFormatting sqref="S1776">
    <cfRule type="containsBlanks" dxfId="1116" priority="217">
      <formula>LEN(TRIM(S1776))=0</formula>
    </cfRule>
  </conditionalFormatting>
  <conditionalFormatting sqref="S1886:S1887">
    <cfRule type="containsBlanks" dxfId="1115" priority="5">
      <formula>LEN(TRIM(S1886))=0</formula>
    </cfRule>
  </conditionalFormatting>
  <conditionalFormatting sqref="S1702:T1702">
    <cfRule type="containsBlanks" dxfId="1114" priority="273">
      <formula>LEN(TRIM(S1702))=0</formula>
    </cfRule>
  </conditionalFormatting>
  <conditionalFormatting sqref="S1213:AC1213">
    <cfRule type="containsBlanks" dxfId="1113" priority="1654">
      <formula>LEN(TRIM(S1213))=0</formula>
    </cfRule>
  </conditionalFormatting>
  <conditionalFormatting sqref="S1211:CC1212">
    <cfRule type="containsBlanks" dxfId="1112" priority="1656">
      <formula>LEN(TRIM(S1211))=0</formula>
    </cfRule>
  </conditionalFormatting>
  <conditionalFormatting sqref="S1628:CG1628">
    <cfRule type="containsBlanks" dxfId="1111" priority="485">
      <formula>LEN(TRIM(S1628))=0</formula>
    </cfRule>
  </conditionalFormatting>
  <conditionalFormatting sqref="V1316:V1318">
    <cfRule type="containsBlanks" dxfId="1110" priority="1482">
      <formula>LEN(TRIM(V1316))=0</formula>
    </cfRule>
  </conditionalFormatting>
  <conditionalFormatting sqref="V1422 AF1440:CG1440 AR1441:CG1448">
    <cfRule type="containsBlanks" dxfId="1109" priority="1254">
      <formula>LEN(TRIM(V1422))=0</formula>
    </cfRule>
  </conditionalFormatting>
  <conditionalFormatting sqref="V1529">
    <cfRule type="containsBlanks" dxfId="1108" priority="1008">
      <formula>LEN(TRIM(V1529))=0</formula>
    </cfRule>
  </conditionalFormatting>
  <conditionalFormatting sqref="W1141">
    <cfRule type="containsBlanks" dxfId="1107" priority="1811">
      <formula>LEN(TRIM(W1141))=0</formula>
    </cfRule>
  </conditionalFormatting>
  <conditionalFormatting sqref="W1537">
    <cfRule type="containsBlanks" dxfId="1106" priority="1006">
      <formula>LEN(TRIM(W1537))=0</formula>
    </cfRule>
  </conditionalFormatting>
  <conditionalFormatting sqref="X242">
    <cfRule type="containsBlanks" dxfId="1105" priority="12653">
      <formula>LEN(TRIM(X242))=0</formula>
    </cfRule>
  </conditionalFormatting>
  <conditionalFormatting sqref="X1702:Y1702">
    <cfRule type="containsBlanks" dxfId="1104" priority="270">
      <formula>LEN(TRIM(X1702))=0</formula>
    </cfRule>
  </conditionalFormatting>
  <conditionalFormatting sqref="X1753:Y1754">
    <cfRule type="containsBlanks" dxfId="1103" priority="225">
      <formula>LEN(TRIM(X1753))=0</formula>
    </cfRule>
  </conditionalFormatting>
  <conditionalFormatting sqref="Y539:Y541">
    <cfRule type="containsBlanks" dxfId="1102" priority="12731">
      <formula>LEN(TRIM(Y539))=0</formula>
    </cfRule>
  </conditionalFormatting>
  <conditionalFormatting sqref="Y543:Y544">
    <cfRule type="containsBlanks" dxfId="1101" priority="12663">
      <formula>LEN(TRIM(Y543))=0</formula>
    </cfRule>
  </conditionalFormatting>
  <conditionalFormatting sqref="Y563">
    <cfRule type="containsBlanks" dxfId="1100" priority="12338">
      <formula>LEN(TRIM(Y563))=0</formula>
    </cfRule>
  </conditionalFormatting>
  <conditionalFormatting sqref="Y877">
    <cfRule type="containsBlanks" dxfId="1099" priority="3698">
      <formula>LEN(TRIM(Y877))=0</formula>
    </cfRule>
  </conditionalFormatting>
  <conditionalFormatting sqref="Z945:Z946">
    <cfRule type="containsBlanks" dxfId="1098" priority="3215">
      <formula>LEN(TRIM(Z945))=0</formula>
    </cfRule>
  </conditionalFormatting>
  <conditionalFormatting sqref="Z1065">
    <cfRule type="containsBlanks" dxfId="1097" priority="2484">
      <formula>LEN(TRIM(Z1065))=0</formula>
    </cfRule>
  </conditionalFormatting>
  <conditionalFormatting sqref="AA105 AA145:AA148 AA150:AA151 AA154:AA155 AA158 AA160 AA291:AA293 AA327 AA363 AA398 AA430 AA582 AA603 AA617 AA625">
    <cfRule type="containsBlanks" dxfId="1096" priority="8621">
      <formula>LEN(TRIM(AA105))=0</formula>
    </cfRule>
  </conditionalFormatting>
  <conditionalFormatting sqref="AA267:AA268 AA270 AA515 AA525 AA527">
    <cfRule type="containsBlanks" dxfId="1095" priority="8620">
      <formula>LEN(TRIM(AA267))=0</formula>
    </cfRule>
  </conditionalFormatting>
  <conditionalFormatting sqref="AC890:AC915 AF891:AF938 AK891:AK938 AN891:AN938 BE897:BE919 BG897:BG919 BI897:BL919 M910:M912 R915">
    <cfRule type="containsBlanks" dxfId="1094" priority="3380">
      <formula>LEN(TRIM(M890))=0</formula>
    </cfRule>
  </conditionalFormatting>
  <conditionalFormatting sqref="AC945:AC946 AK945:AK946 BE945:BE946 BG945:BG946">
    <cfRule type="containsBlanks" dxfId="1093" priority="3203">
      <formula>LEN(TRIM(AC945))=0</formula>
    </cfRule>
  </conditionalFormatting>
  <conditionalFormatting sqref="AC961:AC962">
    <cfRule type="containsBlanks" dxfId="1092" priority="3032">
      <formula>LEN(TRIM(AC961))=0</formula>
    </cfRule>
  </conditionalFormatting>
  <conditionalFormatting sqref="AC1055:AC1056">
    <cfRule type="containsBlanks" dxfId="1091" priority="2488">
      <formula>LEN(TRIM(AC1055))=0</formula>
    </cfRule>
  </conditionalFormatting>
  <conditionalFormatting sqref="AC1073:AC1077 AF1079 AK1079 AN1079">
    <cfRule type="containsBlanks" dxfId="1090" priority="2450">
      <formula>LEN(TRIM(AC1073))=0</formula>
    </cfRule>
  </conditionalFormatting>
  <conditionalFormatting sqref="AC1599:AC1607">
    <cfRule type="containsBlanks" dxfId="1089" priority="560">
      <formula>LEN(TRIM(AC1599))=0</formula>
    </cfRule>
  </conditionalFormatting>
  <conditionalFormatting sqref="AD1371">
    <cfRule type="containsBlanks" dxfId="1088" priority="1339">
      <formula>LEN(TRIM(AD1371))=0</formula>
    </cfRule>
  </conditionalFormatting>
  <conditionalFormatting sqref="AD1702:AF1702">
    <cfRule type="containsBlanks" dxfId="1087" priority="271">
      <formula>LEN(TRIM(AD1702))=0</formula>
    </cfRule>
  </conditionalFormatting>
  <conditionalFormatting sqref="AD1799:AF1799">
    <cfRule type="containsBlanks" dxfId="1086" priority="192">
      <formula>LEN(TRIM(AD1799))=0</formula>
    </cfRule>
  </conditionalFormatting>
  <conditionalFormatting sqref="AD956:CG958">
    <cfRule type="containsBlanks" dxfId="1085" priority="3065">
      <formula>LEN(TRIM(AD956))=0</formula>
    </cfRule>
  </conditionalFormatting>
  <conditionalFormatting sqref="AE3">
    <cfRule type="containsBlanks" dxfId="1084" priority="1645">
      <formula>LEN(TRIM(AE3))=0</formula>
    </cfRule>
  </conditionalFormatting>
  <conditionalFormatting sqref="AE1225:AE1230">
    <cfRule type="containsBlanks" dxfId="1083" priority="1646">
      <formula>LEN(TRIM(AE1225))=0</formula>
    </cfRule>
  </conditionalFormatting>
  <conditionalFormatting sqref="AE1450">
    <cfRule type="containsBlanks" dxfId="1082" priority="1240">
      <formula>LEN(TRIM(AE1450))=0</formula>
    </cfRule>
  </conditionalFormatting>
  <conditionalFormatting sqref="AE1778 M1778:CG1798 I1795:I1799 M1800:CG1800 H1801 J1801:K1801 M1801:N1804 AI1810:AP1810">
    <cfRule type="containsBlanks" dxfId="1081" priority="202">
      <formula>LEN(TRIM(H1778))=0</formula>
    </cfRule>
  </conditionalFormatting>
  <conditionalFormatting sqref="AE1363:AF1365 AK1363:AK1370 AN1363:AN1370">
    <cfRule type="containsBlanks" dxfId="1080" priority="1371">
      <formula>LEN(TRIM(AE1363))=0</formula>
    </cfRule>
  </conditionalFormatting>
  <conditionalFormatting sqref="AE1463:AF1480 AK1463:AK1489 AN1463:AN1489 AC1463:AC1490 R1481:R1483 Z1481:Z1483">
    <cfRule type="containsBlanks" dxfId="1079" priority="1196">
      <formula>LEN(TRIM(R1463))=0</formula>
    </cfRule>
  </conditionalFormatting>
  <conditionalFormatting sqref="AF1108:AF1109 AK1108:AK1109 AN1108:AN1109">
    <cfRule type="containsBlanks" dxfId="1078" priority="1941">
      <formula>LEN(TRIM(AF1108))=0</formula>
    </cfRule>
  </conditionalFormatting>
  <conditionalFormatting sqref="AF546:AG547">
    <cfRule type="containsBlanks" dxfId="1077" priority="12596">
      <formula>LEN(TRIM(AF546))=0</formula>
    </cfRule>
  </conditionalFormatting>
  <conditionalFormatting sqref="AF1438:AP1439">
    <cfRule type="containsBlanks" dxfId="1076" priority="1247">
      <formula>LEN(TRIM(AF1438))=0</formula>
    </cfRule>
  </conditionalFormatting>
  <conditionalFormatting sqref="AF1258:AQ1258">
    <cfRule type="containsBlanks" dxfId="1075" priority="1579">
      <formula>LEN(TRIM(AF1258))=0</formula>
    </cfRule>
  </conditionalFormatting>
  <conditionalFormatting sqref="AF1436:BA1437">
    <cfRule type="containsBlanks" dxfId="1074" priority="1249">
      <formula>LEN(TRIM(AF1436))=0</formula>
    </cfRule>
  </conditionalFormatting>
  <conditionalFormatting sqref="AF1710:BM1711">
    <cfRule type="containsBlanks" dxfId="1073" priority="267">
      <formula>LEN(TRIM(AF1710))=0</formula>
    </cfRule>
  </conditionalFormatting>
  <conditionalFormatting sqref="AF1213:CC1213">
    <cfRule type="containsBlanks" dxfId="1072" priority="1653">
      <formula>LEN(TRIM(AF1213))=0</formula>
    </cfRule>
  </conditionalFormatting>
  <conditionalFormatting sqref="AF1225:CG1226">
    <cfRule type="containsBlanks" dxfId="1071" priority="1648">
      <formula>LEN(TRIM(AF1225))=0</formula>
    </cfRule>
  </conditionalFormatting>
  <conditionalFormatting sqref="AF1358:CG1358">
    <cfRule type="containsBlanks" dxfId="1070" priority="1395">
      <formula>LEN(TRIM(AF1358))=0</formula>
    </cfRule>
  </conditionalFormatting>
  <conditionalFormatting sqref="AF1541:CG1541">
    <cfRule type="containsBlanks" dxfId="1069" priority="997">
      <formula>LEN(TRIM(AF1541))=0</formula>
    </cfRule>
  </conditionalFormatting>
  <conditionalFormatting sqref="AF1584:CG1584">
    <cfRule type="containsBlanks" dxfId="1068" priority="609">
      <formula>LEN(TRIM(AF1584))=0</formula>
    </cfRule>
  </conditionalFormatting>
  <conditionalFormatting sqref="AF1633:CG1633">
    <cfRule type="containsBlanks" dxfId="1067" priority="478">
      <formula>LEN(TRIM(AF1633))=0</formula>
    </cfRule>
  </conditionalFormatting>
  <conditionalFormatting sqref="AG1371:BB1371">
    <cfRule type="containsBlanks" dxfId="1066" priority="1338">
      <formula>LEN(TRIM(AG1371))=0</formula>
    </cfRule>
  </conditionalFormatting>
  <conditionalFormatting sqref="AG1051:CG1054">
    <cfRule type="containsBlanks" dxfId="1065" priority="2491">
      <formula>LEN(TRIM(AG1051))=0</formula>
    </cfRule>
  </conditionalFormatting>
  <conditionalFormatting sqref="AG1109:CG1109">
    <cfRule type="containsBlanks" dxfId="1064" priority="1939">
      <formula>LEN(TRIM(AG1109))=0</formula>
    </cfRule>
  </conditionalFormatting>
  <conditionalFormatting sqref="AI1542:AI1543">
    <cfRule type="containsBlanks" dxfId="1063" priority="995">
      <formula>LEN(TRIM(AI1542))=0</formula>
    </cfRule>
  </conditionalFormatting>
  <conditionalFormatting sqref="AI1719:AM1719 AI1721:AM1722 AI1723:AP1723 AI1724:AM1724 AI1727:AM1727">
    <cfRule type="containsBlanks" dxfId="1062" priority="261">
      <formula>LEN(TRIM(AI1719))=0</formula>
    </cfRule>
  </conditionalFormatting>
  <conditionalFormatting sqref="AI1767:AM1768 AI1769:AP1771 AI1772:AM1772 AI1775:AP1775 AI1776:AM1776">
    <cfRule type="containsBlanks" dxfId="1061" priority="221">
      <formula>LEN(TRIM(AI1767))=0</formula>
    </cfRule>
  </conditionalFormatting>
  <conditionalFormatting sqref="AI1809:AM1809">
    <cfRule type="containsBlanks" dxfId="1060" priority="185">
      <formula>LEN(TRIM(AI1809))=0</formula>
    </cfRule>
  </conditionalFormatting>
  <conditionalFormatting sqref="AI1881:AM1882 AI1884:AM1884 AI1886:AM1887">
    <cfRule type="containsBlanks" dxfId="1059" priority="10">
      <formula>LEN(TRIM(AI1881))=0</formula>
    </cfRule>
  </conditionalFormatting>
  <conditionalFormatting sqref="AI1660:AP1660 AI1661:AM1661 AI1662:AP1662">
    <cfRule type="containsBlanks" dxfId="1058" priority="371">
      <formula>LEN(TRIM(AI1660))=0</formula>
    </cfRule>
  </conditionalFormatting>
  <conditionalFormatting sqref="AI1542:AQ1544 AI1545:AM1546 AI1547:AP1548 AI1549:AM1549 AI1550:AP1551 AI1552:AM1552">
    <cfRule type="containsBlanks" dxfId="1057" priority="994">
      <formula>LEN(TRIM(AI1542))=0</formula>
    </cfRule>
  </conditionalFormatting>
  <conditionalFormatting sqref="AI1716:BL1718">
    <cfRule type="containsBlanks" dxfId="1056" priority="264">
      <formula>LEN(TRIM(AI1716))=0</formula>
    </cfRule>
  </conditionalFormatting>
  <conditionalFormatting sqref="AI1854:CG1856 AI1858:AM1858">
    <cfRule type="containsBlanks" dxfId="1055" priority="94">
      <formula>LEN(TRIM(AI1854))=0</formula>
    </cfRule>
  </conditionalFormatting>
  <conditionalFormatting sqref="AI1878:CG1880">
    <cfRule type="containsBlanks" dxfId="1054" priority="13">
      <formula>LEN(TRIM(AI1878))=0</formula>
    </cfRule>
  </conditionalFormatting>
  <conditionalFormatting sqref="AJ1267:AQ1308">
    <cfRule type="containsBlanks" dxfId="1053" priority="1513">
      <formula>LEN(TRIM(AJ1267))=0</formula>
    </cfRule>
  </conditionalFormatting>
  <conditionalFormatting sqref="AK1331:AK1360 AN1331:AN1360 AF1351:AF1359 P1358:AD1358">
    <cfRule type="containsBlanks" dxfId="1052" priority="1417">
      <formula>LEN(TRIM(P1331))=0</formula>
    </cfRule>
  </conditionalFormatting>
  <conditionalFormatting sqref="AK1558:AK1562">
    <cfRule type="containsBlanks" dxfId="1051" priority="961">
      <formula>LEN(TRIM(AK1558))=0</formula>
    </cfRule>
  </conditionalFormatting>
  <conditionalFormatting sqref="AK1599:AK1607 BG1599:BG1607 AN1599:AN1615 BC1599:BC1615 BE1599:BE1615">
    <cfRule type="containsBlanks" dxfId="1050" priority="561">
      <formula>LEN(TRIM(AK1599))=0</formula>
    </cfRule>
  </conditionalFormatting>
  <conditionalFormatting sqref="AL546:AM547">
    <cfRule type="containsBlanks" dxfId="1049" priority="12595">
      <formula>LEN(TRIM(AL546))=0</formula>
    </cfRule>
  </conditionalFormatting>
  <conditionalFormatting sqref="AL1608:BM1608">
    <cfRule type="containsBlanks" dxfId="1048" priority="549">
      <formula>LEN(TRIM(AL1608))=0</formula>
    </cfRule>
  </conditionalFormatting>
  <conditionalFormatting sqref="AM961:AO962">
    <cfRule type="containsBlanks" dxfId="1047" priority="3026">
      <formula>LEN(TRIM(AM961))=0</formula>
    </cfRule>
  </conditionalFormatting>
  <conditionalFormatting sqref="AM1785:AO1786">
    <cfRule type="containsBlanks" dxfId="1046" priority="195">
      <formula>LEN(TRIM(AM1785))=0</formula>
    </cfRule>
  </conditionalFormatting>
  <conditionalFormatting sqref="AN945:AN946">
    <cfRule type="containsBlanks" dxfId="1045" priority="3198">
      <formula>LEN(TRIM(AN945))=0</formula>
    </cfRule>
  </conditionalFormatting>
  <conditionalFormatting sqref="AN1094">
    <cfRule type="containsBlanks" dxfId="1044" priority="2133">
      <formula>LEN(TRIM(AN1094))=0</formula>
    </cfRule>
  </conditionalFormatting>
  <conditionalFormatting sqref="AN1826:AO1827">
    <cfRule type="containsBlanks" dxfId="1043" priority="162">
      <formula>LEN(TRIM(AN1826))=0</formula>
    </cfRule>
  </conditionalFormatting>
  <conditionalFormatting sqref="AO1296:AO1300">
    <cfRule type="containsBlanks" dxfId="1042" priority="1532">
      <formula>LEN(TRIM(AO1296))=0</formula>
    </cfRule>
  </conditionalFormatting>
  <conditionalFormatting sqref="AO1545:AP1546">
    <cfRule type="containsBlanks" dxfId="1041" priority="983">
      <formula>LEN(TRIM(AO1545))=0</formula>
    </cfRule>
  </conditionalFormatting>
  <conditionalFormatting sqref="AO1549:AP1549">
    <cfRule type="containsBlanks" dxfId="1040" priority="1002">
      <formula>LEN(TRIM(AO1549))=0</formula>
    </cfRule>
  </conditionalFormatting>
  <conditionalFormatting sqref="AO1552:AP1552">
    <cfRule type="containsBlanks" dxfId="1039" priority="980">
      <formula>LEN(TRIM(AO1552))=0</formula>
    </cfRule>
  </conditionalFormatting>
  <conditionalFormatting sqref="AO1613:AP1613">
    <cfRule type="containsBlanks" dxfId="1038" priority="546">
      <formula>LEN(TRIM(AO1613))=0</formula>
    </cfRule>
  </conditionalFormatting>
  <conditionalFormatting sqref="AO1637:AP1638 AO1640:CG1640">
    <cfRule type="containsBlanks" dxfId="1037" priority="437">
      <formula>LEN(TRIM(AO1637))=0</formula>
    </cfRule>
  </conditionalFormatting>
  <conditionalFormatting sqref="AO1661:AP1661">
    <cfRule type="containsBlanks" dxfId="1036" priority="370">
      <formula>LEN(TRIM(AO1661))=0</formula>
    </cfRule>
  </conditionalFormatting>
  <conditionalFormatting sqref="AO1721:AP1722 AO1724:AP1724 AO1727:BY1727">
    <cfRule type="containsBlanks" dxfId="1035" priority="255">
      <formula>LEN(TRIM(AO1721))=0</formula>
    </cfRule>
  </conditionalFormatting>
  <conditionalFormatting sqref="AO1767:AP1768">
    <cfRule type="containsBlanks" dxfId="1034" priority="219">
      <formula>LEN(TRIM(AO1767))=0</formula>
    </cfRule>
  </conditionalFormatting>
  <conditionalFormatting sqref="AO1772:AP1772">
    <cfRule type="containsBlanks" dxfId="1033" priority="218">
      <formula>LEN(TRIM(AO1772))=0</formula>
    </cfRule>
  </conditionalFormatting>
  <conditionalFormatting sqref="AO1776:AP1776">
    <cfRule type="containsBlanks" dxfId="1032" priority="216">
      <formula>LEN(TRIM(AO1776))=0</formula>
    </cfRule>
  </conditionalFormatting>
  <conditionalFormatting sqref="AO1858:AP1858">
    <cfRule type="containsBlanks" dxfId="1031" priority="92">
      <formula>LEN(TRIM(AO1858))=0</formula>
    </cfRule>
  </conditionalFormatting>
  <conditionalFormatting sqref="AO1884:AP1884">
    <cfRule type="containsBlanks" dxfId="1030" priority="8">
      <formula>LEN(TRIM(AO1884))=0</formula>
    </cfRule>
  </conditionalFormatting>
  <conditionalFormatting sqref="AO1886:AP1887">
    <cfRule type="containsBlanks" dxfId="1029" priority="4">
      <formula>LEN(TRIM(AO1886))=0</formula>
    </cfRule>
  </conditionalFormatting>
  <conditionalFormatting sqref="AO1719:BY1719">
    <cfRule type="containsBlanks" dxfId="1028" priority="259">
      <formula>LEN(TRIM(AO1719))=0</formula>
    </cfRule>
  </conditionalFormatting>
  <conditionalFormatting sqref="AO1881:CG1882">
    <cfRule type="containsBlanks" dxfId="1027" priority="9">
      <formula>LEN(TRIM(AO1881))=0</formula>
    </cfRule>
  </conditionalFormatting>
  <conditionalFormatting sqref="AP546:AQ547">
    <cfRule type="containsBlanks" dxfId="1026" priority="12593">
      <formula>LEN(TRIM(AP546))=0</formula>
    </cfRule>
  </conditionalFormatting>
  <conditionalFormatting sqref="AP1064:AQ1064">
    <cfRule type="containsBlanks" dxfId="1025" priority="2468">
      <formula>LEN(TRIM(AP1064))=0</formula>
    </cfRule>
  </conditionalFormatting>
  <conditionalFormatting sqref="AP1262:AQ1266">
    <cfRule type="containsBlanks" dxfId="1024" priority="1578">
      <formula>LEN(TRIM(AP1262))=0</formula>
    </cfRule>
  </conditionalFormatting>
  <conditionalFormatting sqref="AP1839:BO1839">
    <cfRule type="containsBlanks" dxfId="1023" priority="154">
      <formula>LEN(TRIM(AP1839))=0</formula>
    </cfRule>
  </conditionalFormatting>
  <conditionalFormatting sqref="AP1466:CG1474 BD1490:CG1490">
    <cfRule type="containsBlanks" dxfId="1022" priority="1190">
      <formula>LEN(TRIM(AP1466))=0</formula>
    </cfRule>
  </conditionalFormatting>
  <conditionalFormatting sqref="AP1527:CG1536">
    <cfRule type="containsBlanks" dxfId="1021" priority="1009">
      <formula>LEN(TRIM(AP1527))=0</formula>
    </cfRule>
  </conditionalFormatting>
  <conditionalFormatting sqref="AP1637:CG1637">
    <cfRule type="containsBlanks" dxfId="1020" priority="436">
      <formula>LEN(TRIM(AP1637))=0</formula>
    </cfRule>
  </conditionalFormatting>
  <conditionalFormatting sqref="AQ1258:CG1260">
    <cfRule type="containsBlanks" dxfId="1019" priority="1576">
      <formula>LEN(TRIM(AQ1258))=0</formula>
    </cfRule>
  </conditionalFormatting>
  <conditionalFormatting sqref="AR895">
    <cfRule type="containsBlanks" dxfId="1018" priority="3441">
      <formula>LEN(TRIM(AR895))=0</formula>
    </cfRule>
  </conditionalFormatting>
  <conditionalFormatting sqref="AR997">
    <cfRule type="containsBlanks" dxfId="1017" priority="2834">
      <formula>LEN(TRIM(AR997))=0</formula>
    </cfRule>
  </conditionalFormatting>
  <conditionalFormatting sqref="AR1272:BB1308">
    <cfRule type="containsBlanks" dxfId="1016" priority="1524">
      <formula>LEN(TRIM(AR1272))=0</formula>
    </cfRule>
  </conditionalFormatting>
  <conditionalFormatting sqref="AR1537:BM1537 BO1537:CG1537 AR1538:CG1538">
    <cfRule type="containsBlanks" dxfId="1015" priority="1005">
      <formula>LEN(TRIM(AR1537))=0</formula>
    </cfRule>
  </conditionalFormatting>
  <conditionalFormatting sqref="AR1539:BM1540">
    <cfRule type="containsBlanks" dxfId="1014" priority="1000">
      <formula>LEN(TRIM(AR1539))=0</formula>
    </cfRule>
  </conditionalFormatting>
  <conditionalFormatting sqref="AR1685:BM1686 BO1685:CG1686">
    <cfRule type="containsBlanks" dxfId="1013" priority="281">
      <formula>LEN(TRIM(AR1685))=0</formula>
    </cfRule>
  </conditionalFormatting>
  <conditionalFormatting sqref="AR1692:BM1693">
    <cfRule type="containsBlanks" dxfId="1012" priority="279">
      <formula>LEN(TRIM(AR1692))=0</formula>
    </cfRule>
  </conditionalFormatting>
  <conditionalFormatting sqref="AR1124:CG1124">
    <cfRule type="containsBlanks" dxfId="1011" priority="1857">
      <formula>LEN(TRIM(AR1124))=0</formula>
    </cfRule>
  </conditionalFormatting>
  <conditionalFormatting sqref="AR1262:CG1265">
    <cfRule type="containsBlanks" dxfId="1010" priority="1572">
      <formula>LEN(TRIM(AR1262))=0</formula>
    </cfRule>
  </conditionalFormatting>
  <conditionalFormatting sqref="AR1542:CG1552">
    <cfRule type="containsBlanks" dxfId="1009" priority="982">
      <formula>LEN(TRIM(AR1542))=0</formula>
    </cfRule>
  </conditionalFormatting>
  <conditionalFormatting sqref="AR1694:CG1695">
    <cfRule type="containsBlanks" dxfId="1008" priority="278">
      <formula>LEN(TRIM(AR1694))=0</formula>
    </cfRule>
  </conditionalFormatting>
  <conditionalFormatting sqref="AS1113">
    <cfRule type="containsBlanks" dxfId="1007" priority="1927">
      <formula>LEN(TRIM(AS1113))=0</formula>
    </cfRule>
  </conditionalFormatting>
  <conditionalFormatting sqref="AS1702:AT1702">
    <cfRule type="containsBlanks" dxfId="1006" priority="274">
      <formula>LEN(TRIM(AS1702))=0</formula>
    </cfRule>
  </conditionalFormatting>
  <conditionalFormatting sqref="AS1753:AT1754">
    <cfRule type="containsBlanks" dxfId="1005" priority="226">
      <formula>LEN(TRIM(AS1753))=0</formula>
    </cfRule>
  </conditionalFormatting>
  <conditionalFormatting sqref="AS1155:AV1155">
    <cfRule type="containsBlanks" dxfId="1004" priority="1792">
      <formula>LEN(TRIM(AS1155))=0</formula>
    </cfRule>
  </conditionalFormatting>
  <conditionalFormatting sqref="AS1544:AX1545 AP1545:AR1545 AP1546:AV1546 AQ1547:AQ1552">
    <cfRule type="containsBlanks" dxfId="1003" priority="996">
      <formula>LEN(TRIM(AP1544))=0</formula>
    </cfRule>
  </conditionalFormatting>
  <conditionalFormatting sqref="AS1585:AX1585 AZ1585:BA1585">
    <cfRule type="containsBlanks" dxfId="1002" priority="608">
      <formula>LEN(TRIM(AS1585))=0</formula>
    </cfRule>
  </conditionalFormatting>
  <conditionalFormatting sqref="AT881:AX881">
    <cfRule type="containsBlanks" dxfId="1001" priority="3534">
      <formula>LEN(TRIM(AT881))=0</formula>
    </cfRule>
  </conditionalFormatting>
  <conditionalFormatting sqref="AV884:AX884">
    <cfRule type="containsBlanks" dxfId="1000" priority="3470">
      <formula>LEN(TRIM(AV884))=0</formula>
    </cfRule>
  </conditionalFormatting>
  <conditionalFormatting sqref="AW910:AX910 M913:N934 Z914:Z915 P921:AY935 AZ922:BA935 BB935:BH935 BL935:CG937">
    <cfRule type="containsBlanks" dxfId="999" priority="3371">
      <formula>LEN(TRIM(M910))=0</formula>
    </cfRule>
  </conditionalFormatting>
  <conditionalFormatting sqref="AW1203:AX1203 BB1211:BC1211 P1211:R1213 P1221:Q1221 BL1221:CG1221">
    <cfRule type="containsBlanks" dxfId="998" priority="1666">
      <formula>LEN(TRIM(P1203))=0</formula>
    </cfRule>
  </conditionalFormatting>
  <conditionalFormatting sqref="AW1299:AX1299">
    <cfRule type="containsBlanks" dxfId="997" priority="1526">
      <formula>LEN(TRIM(AW1299))=0</formula>
    </cfRule>
  </conditionalFormatting>
  <conditionalFormatting sqref="AW1302:AX1302">
    <cfRule type="containsBlanks" dxfId="996" priority="1525">
      <formula>LEN(TRIM(AW1302))=0</formula>
    </cfRule>
  </conditionalFormatting>
  <conditionalFormatting sqref="AW1869:AX1869">
    <cfRule type="containsBlanks" dxfId="995" priority="88">
      <formula>LEN(TRIM(AW1869))=0</formula>
    </cfRule>
  </conditionalFormatting>
  <conditionalFormatting sqref="AX1753">
    <cfRule type="containsBlanks" dxfId="994" priority="231">
      <formula>LEN(TRIM(AX1753))=0</formula>
    </cfRule>
  </conditionalFormatting>
  <conditionalFormatting sqref="AX1799:BD1799 BL1799:CG1799">
    <cfRule type="containsBlanks" dxfId="993" priority="194">
      <formula>LEN(TRIM(AX1799))=0</formula>
    </cfRule>
  </conditionalFormatting>
  <conditionalFormatting sqref="AY1702:BA1702 BP1702:CG1702">
    <cfRule type="containsBlanks" dxfId="992" priority="277">
      <formula>LEN(TRIM(AY1702))=0</formula>
    </cfRule>
  </conditionalFormatting>
  <conditionalFormatting sqref="AZ1499:BA1499">
    <cfRule type="containsBlanks" dxfId="991" priority="1108">
      <formula>LEN(TRIM(AZ1499))=0</formula>
    </cfRule>
  </conditionalFormatting>
  <conditionalFormatting sqref="AZ1754:BA1754 BP1754:CG1754">
    <cfRule type="containsBlanks" dxfId="990" priority="229">
      <formula>LEN(TRIM(AZ1754))=0</formula>
    </cfRule>
  </conditionalFormatting>
  <conditionalFormatting sqref="AZ921:CG921">
    <cfRule type="containsBlanks" dxfId="989" priority="3367">
      <formula>LEN(TRIM(AZ921))=0</formula>
    </cfRule>
  </conditionalFormatting>
  <conditionalFormatting sqref="BB1267:BB1272 AR1271:BA1271">
    <cfRule type="containsBlanks" dxfId="988" priority="1529">
      <formula>LEN(TRIM(AR1267))=0</formula>
    </cfRule>
  </conditionalFormatting>
  <conditionalFormatting sqref="BB3:BC3">
    <cfRule type="containsBlanks" dxfId="987" priority="1567">
      <formula>LEN(TRIM(BB3))=0</formula>
    </cfRule>
  </conditionalFormatting>
  <conditionalFormatting sqref="BB1763:BC1763">
    <cfRule type="containsBlanks" dxfId="986" priority="222">
      <formula>LEN(TRIM(BB1763))=0</formula>
    </cfRule>
  </conditionalFormatting>
  <conditionalFormatting sqref="BB1437:CC1437">
    <cfRule type="containsBlanks" dxfId="985" priority="1250">
      <formula>LEN(TRIM(BB1437))=0</formula>
    </cfRule>
  </conditionalFormatting>
  <conditionalFormatting sqref="BB1346:CG1347">
    <cfRule type="containsBlanks" dxfId="984" priority="1422">
      <formula>LEN(TRIM(BB1346))=0</formula>
    </cfRule>
  </conditionalFormatting>
  <conditionalFormatting sqref="BC1574:BC1587 BE1574:BE1587 BG1574:BG1587 BN1574:BN1587 I1577:I1579 AC1577:AC1587 AK1577:AK1587 AN1577:AN1587 M1581:M1587 O1581:O1587 AE1581:AF1587 I1582:I1584 P1584:AD1584">
    <cfRule type="containsBlanks" dxfId="983" priority="633">
      <formula>LEN(TRIM(I1574))=0</formula>
    </cfRule>
  </conditionalFormatting>
  <conditionalFormatting sqref="BC1716:BC1758">
    <cfRule type="containsBlanks" dxfId="982" priority="236">
      <formula>LEN(TRIM(BC1716))=0</formula>
    </cfRule>
  </conditionalFormatting>
  <conditionalFormatting sqref="BD1702">
    <cfRule type="containsBlanks" dxfId="981" priority="275">
      <formula>LEN(TRIM(BD1702))=0</formula>
    </cfRule>
  </conditionalFormatting>
  <conditionalFormatting sqref="BD1753:BD1754">
    <cfRule type="containsBlanks" dxfId="980" priority="227">
      <formula>LEN(TRIM(BD1753))=0</formula>
    </cfRule>
  </conditionalFormatting>
  <conditionalFormatting sqref="BD1267:BF1272">
    <cfRule type="containsBlanks" dxfId="979" priority="1523">
      <formula>LEN(TRIM(BD1267))=0</formula>
    </cfRule>
  </conditionalFormatting>
  <conditionalFormatting sqref="BD546:BG547">
    <cfRule type="containsBlanks" dxfId="978" priority="12594">
      <formula>LEN(TRIM(BD546))=0</formula>
    </cfRule>
  </conditionalFormatting>
  <conditionalFormatting sqref="BD1441:BG1441">
    <cfRule type="containsBlanks" dxfId="977" priority="1245">
      <formula>LEN(TRIM(BD1441))=0</formula>
    </cfRule>
  </conditionalFormatting>
  <conditionalFormatting sqref="BD1279:CB1279 CD1279:CG1279">
    <cfRule type="containsBlanks" dxfId="976" priority="1520">
      <formula>LEN(TRIM(BD1279))=0</formula>
    </cfRule>
  </conditionalFormatting>
  <conditionalFormatting sqref="BD1371:CC1371">
    <cfRule type="containsBlanks" dxfId="975" priority="1337">
      <formula>LEN(TRIM(BD1371))=0</formula>
    </cfRule>
  </conditionalFormatting>
  <conditionalFormatting sqref="BD1280:CG1308">
    <cfRule type="containsBlanks" dxfId="974" priority="1518">
      <formula>LEN(TRIM(BD1280))=0</formula>
    </cfRule>
  </conditionalFormatting>
  <conditionalFormatting sqref="BD1860:CG1865">
    <cfRule type="containsBlanks" dxfId="973" priority="89">
      <formula>LEN(TRIM(BD1860))=0</formula>
    </cfRule>
  </conditionalFormatting>
  <conditionalFormatting sqref="BE890:BE893 BG890:BG893 BI891:BL893">
    <cfRule type="containsBlanks" dxfId="972" priority="3454">
      <formula>LEN(TRIM(BE890))=0</formula>
    </cfRule>
  </conditionalFormatting>
  <conditionalFormatting sqref="BE936:BE938 BG936:BG938 BL936:BL938">
    <cfRule type="containsBlanks" dxfId="971" priority="3366">
      <formula>LEN(TRIM(BE936))=0</formula>
    </cfRule>
  </conditionalFormatting>
  <conditionalFormatting sqref="BE984:BE990 BG984:BG990 BI984:BL990 Z985:Z990 AC985:AC990">
    <cfRule type="containsBlanks" dxfId="970" priority="2953">
      <formula>LEN(TRIM(Z984))=0</formula>
    </cfRule>
  </conditionalFormatting>
  <conditionalFormatting sqref="BE1108:BE1109 P1109:AE1109">
    <cfRule type="containsBlanks" dxfId="969" priority="1940">
      <formula>LEN(TRIM(P1108))=0</formula>
    </cfRule>
  </conditionalFormatting>
  <conditionalFormatting sqref="BE1500:BE1504 BG1500:BG1504">
    <cfRule type="containsBlanks" dxfId="968" priority="1106">
      <formula>LEN(TRIM(BE1500))=0</formula>
    </cfRule>
  </conditionalFormatting>
  <conditionalFormatting sqref="BE1716:BE1758 AC1719:AC1764 I1730:I1735 BG1730:BG1758 BO1732:CG1733 N1740:O1740 R1741 Y1741 P1752:AD1752 M1752:N1753 AZ1753:BC1753 BL1753:CG1753 P1755:Q1755 M1762:N1762 AI1763:BM1765 AI1773:AP1773 AI1777:AP1777">
    <cfRule type="containsBlanks" dxfId="967" priority="251">
      <formula>LEN(TRIM(I1716))=0</formula>
    </cfRule>
  </conditionalFormatting>
  <conditionalFormatting sqref="BH539:BH544">
    <cfRule type="containsBlanks" dxfId="966" priority="12664">
      <formula>LEN(TRIM(BH539))=0</formula>
    </cfRule>
  </conditionalFormatting>
  <conditionalFormatting sqref="BH1702">
    <cfRule type="containsBlanks" dxfId="965" priority="269">
      <formula>LEN(TRIM(BH1702))=0</formula>
    </cfRule>
  </conditionalFormatting>
  <conditionalFormatting sqref="BH1719:BH1721">
    <cfRule type="containsBlanks" dxfId="964" priority="257">
      <formula>LEN(TRIM(BH1719))=0</formula>
    </cfRule>
  </conditionalFormatting>
  <conditionalFormatting sqref="BH1799">
    <cfRule type="containsBlanks" dxfId="963" priority="191">
      <formula>LEN(TRIM(BH1799))=0</formula>
    </cfRule>
  </conditionalFormatting>
  <conditionalFormatting sqref="BH1837:BH1839">
    <cfRule type="containsBlanks" dxfId="962" priority="156">
      <formula>LEN(TRIM(BH1837))=0</formula>
    </cfRule>
  </conditionalFormatting>
  <conditionalFormatting sqref="BH1690:BK1690">
    <cfRule type="containsBlanks" dxfId="961" priority="280">
      <formula>LEN(TRIM(BH1690))=0</formula>
    </cfRule>
  </conditionalFormatting>
  <conditionalFormatting sqref="BI973:BK973">
    <cfRule type="containsBlanks" dxfId="960" priority="2990">
      <formula>LEN(TRIM(BI973))=0</formula>
    </cfRule>
  </conditionalFormatting>
  <conditionalFormatting sqref="BI945:BL946">
    <cfRule type="containsBlanks" dxfId="959" priority="3200">
      <formula>LEN(TRIM(BI945))=0</formula>
    </cfRule>
  </conditionalFormatting>
  <conditionalFormatting sqref="BI1718:CC1718">
    <cfRule type="containsBlanks" dxfId="958" priority="262">
      <formula>LEN(TRIM(BI1718))=0</formula>
    </cfRule>
  </conditionalFormatting>
  <conditionalFormatting sqref="BI1716:CG1717">
    <cfRule type="containsBlanks" dxfId="957" priority="265">
      <formula>LEN(TRIM(BI1716))=0</formula>
    </cfRule>
  </conditionalFormatting>
  <conditionalFormatting sqref="BL1441">
    <cfRule type="containsBlanks" dxfId="956" priority="1246">
      <formula>LEN(TRIM(BL1441))=0</formula>
    </cfRule>
  </conditionalFormatting>
  <conditionalFormatting sqref="BM1599:CG1601">
    <cfRule type="containsBlanks" dxfId="955" priority="562">
      <formula>LEN(TRIM(BM1599))=0</formula>
    </cfRule>
  </conditionalFormatting>
  <conditionalFormatting sqref="BN1589:BN1615">
    <cfRule type="containsBlanks" dxfId="954" priority="563">
      <formula>LEN(TRIM(BN1589))=0</formula>
    </cfRule>
  </conditionalFormatting>
  <conditionalFormatting sqref="BN1685:BN1777 AK1690:AK1777 AN1690:AN1777 M1730:CG1731 AE1731:AF1754 M1732:BM1733 M1734:CG1738 BO1739:CG1740 M1739:BM1741 BN1741:CG1741 BH1742:BK1743 BM1742:BM1743 BO1742:CG1743 M1743:BL1743 M1744:CG1748 I1747:I1752 M1749:AD1751 AF1749:CG1752 Z1752:Z1755 N1752:O1757 R1753:R1755 BI1753:BL1758 CE1753:CG1759 M1754:M1761 S1755:CG1755 N1756:CG1757 N1758:BM1759 I1758:I1762 N1760:CG1760 N1761:BM1761 BO1761:CG1761 P1762:CG1762 AE1762:AF1764 N1762:O1777 BC1762:BC1777 BE1762:BE1777 BG1762:BG1777 AP1763:AQ1766 BP1763:BY1769 M1763:M1777 P1763:AH1777 AI1766:CG1766 AP1767:BO1769 BZ1767:CG1769 AP1770:CG1770 AQ1771:CG1773 AI1774:CG1774 AQ1775:CG1777">
    <cfRule type="containsBlanks" dxfId="953" priority="241">
      <formula>LEN(TRIM(I1685))=0</formula>
    </cfRule>
  </conditionalFormatting>
  <conditionalFormatting sqref="BN1788:BN1842 M1814:N1820 I1814:I1821 P1815:CG1824 N1821:N1834 M1823:M1832 N1825:CG1831 I1829:I1835 P1832:CG1832 M1833:CG1834 M1835:N1835 P1835:BM1836 BO1835:CG1836 M1836:M1842 BP1838:BW1839 AK1838:AK1842 AN1838:AN1842 BX1839:CG1839 AQ1840:CG1840">
    <cfRule type="containsBlanks" dxfId="952" priority="181">
      <formula>LEN(TRIM(I1788))=0</formula>
    </cfRule>
  </conditionalFormatting>
  <conditionalFormatting sqref="BN1850:BN1870 BC1854:BC1870 BE1854:BE1870 BG1854:BG1870 N1870 P1870:CG1870">
    <cfRule type="containsBlanks" dxfId="951" priority="74">
      <formula>LEN(TRIM(N1850))=0</formula>
    </cfRule>
  </conditionalFormatting>
  <conditionalFormatting sqref="BN1539:CG1539">
    <cfRule type="containsBlanks" dxfId="950" priority="1003">
      <formula>LEN(TRIM(BN1539))=0</formula>
    </cfRule>
  </conditionalFormatting>
  <conditionalFormatting sqref="BO549:BO558">
    <cfRule type="containsBlanks" dxfId="949" priority="12592">
      <formula>LEN(TRIM(BO549))=0</formula>
    </cfRule>
  </conditionalFormatting>
  <conditionalFormatting sqref="BO573">
    <cfRule type="containsBlanks" dxfId="948" priority="12151">
      <formula>LEN(TRIM(BO573))=0</formula>
    </cfRule>
  </conditionalFormatting>
  <conditionalFormatting sqref="BO1655:CC1656">
    <cfRule type="containsBlanks" dxfId="947" priority="373">
      <formula>LEN(TRIM(BO1655))=0</formula>
    </cfRule>
  </conditionalFormatting>
  <conditionalFormatting sqref="BO1807:CC1807">
    <cfRule type="containsBlanks" dxfId="946" priority="188">
      <formula>LEN(TRIM(BO1807))=0</formula>
    </cfRule>
  </conditionalFormatting>
  <conditionalFormatting sqref="BO1540:CG1540">
    <cfRule type="containsBlanks" dxfId="945" priority="999">
      <formula>LEN(TRIM(BO1540))=0</formula>
    </cfRule>
  </conditionalFormatting>
  <conditionalFormatting sqref="BO1608:CG1608 BD1608:BL1609 AL1609:CG1609">
    <cfRule type="containsBlanks" dxfId="944" priority="551">
      <formula>LEN(TRIM(AL1608))=0</formula>
    </cfRule>
  </conditionalFormatting>
  <conditionalFormatting sqref="BO1631:CG1632">
    <cfRule type="containsBlanks" dxfId="943" priority="480">
      <formula>LEN(TRIM(BO1631))=0</formula>
    </cfRule>
  </conditionalFormatting>
  <conditionalFormatting sqref="BO1645:CG1645">
    <cfRule type="containsBlanks" dxfId="942" priority="377">
      <formula>LEN(TRIM(BO1645))=0</formula>
    </cfRule>
  </conditionalFormatting>
  <conditionalFormatting sqref="BO1657:CG1657 P1658:CG1659">
    <cfRule type="containsBlanks" dxfId="941" priority="372">
      <formula>LEN(TRIM(P1657))=0</formula>
    </cfRule>
  </conditionalFormatting>
  <conditionalFormatting sqref="BO1706:CG1707">
    <cfRule type="containsBlanks" dxfId="940" priority="268">
      <formula>LEN(TRIM(BO1706))=0</formula>
    </cfRule>
  </conditionalFormatting>
  <conditionalFormatting sqref="BO1758:CG1758 BN1759:CG1759">
    <cfRule type="containsBlanks" dxfId="939" priority="224">
      <formula>LEN(TRIM(BN1758))=0</formula>
    </cfRule>
  </conditionalFormatting>
  <conditionalFormatting sqref="BO1763:CG1765">
    <cfRule type="containsBlanks" dxfId="938" priority="223">
      <formula>LEN(TRIM(BO1763))=0</formula>
    </cfRule>
  </conditionalFormatting>
  <conditionalFormatting sqref="BO1801:CG1806">
    <cfRule type="containsBlanks" dxfId="937" priority="189">
      <formula>LEN(TRIM(BO1801))=0</formula>
    </cfRule>
  </conditionalFormatting>
  <conditionalFormatting sqref="BP961:BP962">
    <cfRule type="containsBlanks" dxfId="936" priority="3017">
      <formula>LEN(TRIM(BP961))=0</formula>
    </cfRule>
  </conditionalFormatting>
  <conditionalFormatting sqref="BP945:BY946">
    <cfRule type="containsBlanks" dxfId="935" priority="3201">
      <formula>LEN(TRIM(BP945))=0</formula>
    </cfRule>
  </conditionalFormatting>
  <conditionalFormatting sqref="BR1520:BT1520">
    <cfRule type="containsBlanks" dxfId="934" priority="1085">
      <formula>LEN(TRIM(BR1520))=0</formula>
    </cfRule>
  </conditionalFormatting>
  <conditionalFormatting sqref="CB1267 BL1267:BO1271 BG1271:BJ1271 BL1271:CB1278 BD1272:BJ1278">
    <cfRule type="containsBlanks" dxfId="933" priority="1522">
      <formula>LEN(TRIM(BD1267))=0</formula>
    </cfRule>
  </conditionalFormatting>
  <conditionalFormatting sqref="CC1267:CC1279">
    <cfRule type="containsBlanks" dxfId="932" priority="1519">
      <formula>LEN(TRIM(CC1267))=0</formula>
    </cfRule>
  </conditionalFormatting>
  <conditionalFormatting sqref="CD995:CD1001">
    <cfRule type="containsBlanks" dxfId="931" priority="2920">
      <formula>LEN(TRIM(CD995))=0</formula>
    </cfRule>
  </conditionalFormatting>
  <conditionalFormatting sqref="CD1186:CD1888 P1850:CG1851 P1852:BM1853 BO1852:CG1853 AI1857:AP1857 B1860:B1869 P1860:BB1869 BO1866:CG1866 BD1866:BM1869 BO1867 BP1867:CG1868 BN1868:BO1868 BO1869:CG1869">
    <cfRule type="containsBlanks" dxfId="930" priority="100">
      <formula>LEN(TRIM(B1186))=0</formula>
    </cfRule>
  </conditionalFormatting>
  <conditionalFormatting sqref="CD1493:CF1496">
    <cfRule type="containsBlanks" dxfId="929" priority="1163">
      <formula>LEN(TRIM(CD1493))=0</formula>
    </cfRule>
  </conditionalFormatting>
  <conditionalFormatting sqref="CD609:CG875">
    <cfRule type="containsBlanks" dxfId="928" priority="8622">
      <formula>LEN(TRIM(CD609))=0</formula>
    </cfRule>
  </conditionalFormatting>
  <conditionalFormatting sqref="CD1570:CG1615">
    <cfRule type="containsBlanks" dxfId="927" priority="583">
      <formula>LEN(TRIM(CD1570))=0</formula>
    </cfRule>
  </conditionalFormatting>
  <conditionalFormatting sqref="CD1620:CG1813 I1778:I1784 BC1788:BC1800 BE1788:BE1800 BG1788:BG1800 M1799:O1799 X1799:Z1799 AS1799:AT1799 BI1799:BL1800 AC1799:AC1804 AK1799:AK1813 AN1799:AN1813 I1801:I1804 M1805:BM1807 BP1806:BY1808 R1808:R1813 M1809:AH1810 AP1809:CG1810 M1811:CG1813">
    <cfRule type="containsBlanks" dxfId="926" priority="212">
      <formula>LEN(TRIM(I1620))=0</formula>
    </cfRule>
  </conditionalFormatting>
  <conditionalFormatting sqref="CD1822:CG1822">
    <cfRule type="containsBlanks" dxfId="925" priority="165">
      <formula>LEN(TRIM(CD1822))=0</formula>
    </cfRule>
  </conditionalFormatting>
  <conditionalFormatting sqref="CE886:CG1390">
    <cfRule type="containsBlanks" dxfId="924" priority="1521">
      <formula>LEN(TRIM(CE886))=0</formula>
    </cfRule>
  </conditionalFormatting>
  <conditionalFormatting sqref="CE1564:CG1615">
    <cfRule type="containsBlanks" dxfId="923" priority="584">
      <formula>LEN(TRIM(CE1564))=0</formula>
    </cfRule>
  </conditionalFormatting>
  <dataValidations count="2">
    <dataValidation type="textLength" operator="lessThanOrEqual" allowBlank="1" showInputMessage="1" showErrorMessage="1" sqref="K6:K9 I897:J897 I428 K428 I686:J687 I690:J691 I723:J723 I750:J750 E6:E9 G6:I9 K686:K696 I1271:I1308 K1271:K1332 I1371 I1490 I1495:I1496 I1526:J1526 I1566:K1566 K1567:K1587 I1589:J1589 I1673:J1673 I1860:I1869 I1888" xr:uid="{3801BB00-78DE-434D-BA0B-5542E58C548E}">
      <formula1>35</formula1>
    </dataValidation>
    <dataValidation type="textLength" operator="lessThanOrEqual" allowBlank="1" showInputMessage="1" showErrorMessage="1" sqref="BD30:BD34 BD4:BD9 BH30:BH34 BH4:BH9 BH164 BH169 BH230:BH233 BH240:BH284 BH287:BH465 BH478:BH530 I1233:J1233 K4:K5 J543:J544 J536:J538 I1047 E4:E5 G4:I5 K1267:K1270 E1267:E1270 I1267:I1270 BH1279:BH1307 BG1267:BG1278 BH538:BH1266 J533:J534 J518:J530 F4:F1266 J4:J516 BH1309:BH1358 BH1360:BH1370 I1525:J1525 I1462:J1462 BH1372:BH1586 I1598:J1598 BH1589:BH1752 BH1754:BH1798 BH1800:BH1888" xr:uid="{78BA99DD-0A07-460D-BD36-69BA8FAD938F}">
      <formula1>25</formula1>
    </dataValidation>
  </dataValidations>
  <hyperlinks>
    <hyperlink ref="CA318" r:id="rId1" xr:uid="{31233BD4-EDB0-4A9F-8373-1912807C4847}"/>
    <hyperlink ref="CC318" r:id="rId2" xr:uid="{B9F47073-530A-4E0D-99CC-6223DEF84903}"/>
    <hyperlink ref="CA319" r:id="rId3" xr:uid="{3E715CD9-BFDA-4D9B-9B62-4B1FCFD78037}"/>
    <hyperlink ref="CC319" r:id="rId4" xr:uid="{FFA9EF66-C36C-4B38-A121-A7EFD03F5A99}"/>
    <hyperlink ref="CA320" r:id="rId5" xr:uid="{C021D334-8620-443D-8754-EF2BC7267B20}"/>
    <hyperlink ref="CC320" r:id="rId6" xr:uid="{D833FF8C-CBB6-49B4-8627-83B4F1EB1CDB}"/>
    <hyperlink ref="CC321" r:id="rId7" xr:uid="{A19D04D3-35D3-4D13-B5AC-31659D64A827}"/>
    <hyperlink ref="CA322" r:id="rId8" xr:uid="{08BEAF70-440E-470C-812D-32731A1D34B2}"/>
    <hyperlink ref="CC322" r:id="rId9" xr:uid="{DEC189CF-C81D-4021-82F8-036BD1E853CA}"/>
    <hyperlink ref="CA327" r:id="rId10" xr:uid="{195AE548-C5E3-45DD-8363-49E029AB67B1}"/>
    <hyperlink ref="CA328" r:id="rId11" xr:uid="{27D2FC33-CBA0-48C6-BDB8-1E71784BAD98}"/>
    <hyperlink ref="CC328" r:id="rId12" xr:uid="{5FBD054A-2671-4B02-ACEB-2E1212928B7A}"/>
    <hyperlink ref="CA329" r:id="rId13" xr:uid="{81957071-8A41-408D-9930-3A0CC1AAAFE8}"/>
    <hyperlink ref="CC329" r:id="rId14" xr:uid="{5BA8EE6D-0D4C-4190-8954-A5A7CD89936E}"/>
    <hyperlink ref="CA330" r:id="rId15" xr:uid="{1527B981-1758-431E-8578-B58A2A1BFD60}"/>
    <hyperlink ref="CC330" r:id="rId16" xr:uid="{C22BF405-361F-4B13-A822-3CCF3660230C}"/>
    <hyperlink ref="CA331" r:id="rId17" xr:uid="{57E0127C-A8F6-4502-8F1B-ADC75C031B24}"/>
    <hyperlink ref="CC331" r:id="rId18" xr:uid="{B4A8946C-820D-463E-886F-3C662D028D9C}"/>
    <hyperlink ref="CA332" r:id="rId19" xr:uid="{94E12CDC-E67D-4790-A344-15DD5D667DF4}"/>
    <hyperlink ref="CC332" r:id="rId20" xr:uid="{911E8157-AB92-4ED4-8D80-FDF14A1D0153}"/>
    <hyperlink ref="CA333" r:id="rId21" xr:uid="{319CB010-0604-4CDF-8C6E-E9E2DC71053A}"/>
    <hyperlink ref="CC333" r:id="rId22" xr:uid="{8BB5F7CC-E5E6-4D3B-A2F8-93B288AFEBAC}"/>
    <hyperlink ref="CA334" r:id="rId23" xr:uid="{E7AB3A37-36B4-481C-BAE4-34F9F9430B04}"/>
    <hyperlink ref="CC334" r:id="rId24" xr:uid="{E610D75D-4138-48B1-B3CF-17927E4590BC}"/>
    <hyperlink ref="CA335" r:id="rId25" xr:uid="{BC1F93A5-3864-4BBB-9CA4-EC2552D806FC}"/>
    <hyperlink ref="CC335" r:id="rId26" xr:uid="{0F6E2B1E-A22A-473B-BF0B-D72B5BE51E30}"/>
    <hyperlink ref="CA336" r:id="rId27" xr:uid="{FBC08C72-593C-4F6A-90B1-FBD31C218919}"/>
    <hyperlink ref="CC336" r:id="rId28" xr:uid="{10E02525-B355-4F6B-B832-6321FA037AB8}"/>
    <hyperlink ref="CA337" r:id="rId29" xr:uid="{530B587E-3261-4D7C-B39E-D88251DB1524}"/>
    <hyperlink ref="CC337" r:id="rId30" xr:uid="{AC6DE038-0FC0-4A5F-A776-B2CC4756A52A}"/>
    <hyperlink ref="CA338" r:id="rId31" xr:uid="{32834C86-557C-482F-B352-0B4CF7298136}"/>
    <hyperlink ref="CC338" r:id="rId32" xr:uid="{BEFFBEE3-0780-498E-9661-19ACEB44A172}"/>
    <hyperlink ref="CA339" r:id="rId33" xr:uid="{1357E4B5-9049-4431-8E02-78F306281E29}"/>
    <hyperlink ref="CC339" r:id="rId34" xr:uid="{9582439D-201F-40B1-9C02-AE787A0E0C80}"/>
    <hyperlink ref="CA342" r:id="rId35" xr:uid="{961F8690-978A-407F-A681-291BCAD513EE}"/>
    <hyperlink ref="CC342" r:id="rId36" xr:uid="{FC5848C1-1C5B-4A17-BDD7-B2AAC074E20E}"/>
    <hyperlink ref="CA343" r:id="rId37" xr:uid="{51B28573-3C46-4748-ADE9-A6E9E6FFCFC8}"/>
    <hyperlink ref="CC343" r:id="rId38" xr:uid="{56B0C674-19EF-43AC-A037-6D2BE003E228}"/>
    <hyperlink ref="CA359" r:id="rId39" xr:uid="{1FD3BE94-BA58-4D00-8D53-E83CF04564CA}"/>
    <hyperlink ref="CC359" r:id="rId40" xr:uid="{7961C500-E95D-4A99-8003-38CE03F2CFCC}"/>
    <hyperlink ref="CA360" r:id="rId41" xr:uid="{B84389BA-DE80-43C0-BD54-DC68BCCFAD0B}"/>
    <hyperlink ref="CC360" r:id="rId42" xr:uid="{B44E210E-C950-4D83-96EE-6A6F654E9E8A}"/>
    <hyperlink ref="CA361" r:id="rId43" xr:uid="{C67C8C60-4EAC-4F80-BE9B-9D2D127F595A}"/>
    <hyperlink ref="CA362" r:id="rId44" xr:uid="{AD331FF5-E4FF-46D4-9549-BC7B06A474E8}"/>
    <hyperlink ref="CC362" r:id="rId45" xr:uid="{84CA5824-99AC-4A61-860D-AB207738408E}"/>
    <hyperlink ref="CA363" r:id="rId46" xr:uid="{9DBF0A5D-605E-47AC-B863-A793EFA29C8F}"/>
    <hyperlink ref="CC363" r:id="rId47" xr:uid="{8EF4761E-CFF6-423B-8479-123F539CFEBD}"/>
    <hyperlink ref="CA364" r:id="rId48" xr:uid="{F1516086-05D2-439C-92CC-E1AC2DD58816}"/>
    <hyperlink ref="CC364" r:id="rId49" xr:uid="{516707E4-C658-49C3-A599-645838FE3208}"/>
    <hyperlink ref="CA367" r:id="rId50" xr:uid="{4BF54B6D-2252-4CEB-A093-CA15A32A7BAE}"/>
    <hyperlink ref="CC367" r:id="rId51" xr:uid="{BFAC9768-4FE9-4EC7-A1EF-DA30C465562B}"/>
    <hyperlink ref="CA368" r:id="rId52" xr:uid="{CBCDA433-7FD7-4732-A30A-896A5E9759EA}"/>
    <hyperlink ref="CC368" r:id="rId53" xr:uid="{FBFFEBC1-9664-43E5-9BE1-2717A57CC6E5}"/>
    <hyperlink ref="CA369" r:id="rId54" xr:uid="{7DD72E51-57B4-4C92-8C0B-780100E0D77D}"/>
    <hyperlink ref="CC369" r:id="rId55" xr:uid="{4A04C47B-D344-4B21-BE6E-D59292184321}"/>
    <hyperlink ref="CA370" r:id="rId56" xr:uid="{82D0D15F-9247-4461-A3B0-6497BE3A2006}"/>
    <hyperlink ref="CC370" r:id="rId57" xr:uid="{6BDCCBCB-E30D-4D15-9F8B-3D3F98A6825D}"/>
    <hyperlink ref="CA371" r:id="rId58" xr:uid="{DD3E2B9F-675E-4010-8F79-9311C0B995A9}"/>
    <hyperlink ref="CC371" r:id="rId59" xr:uid="{55CC7F3F-87D6-477D-87CF-5C549F6F6A30}"/>
    <hyperlink ref="CC365" r:id="rId60" xr:uid="{C3AE521D-78ED-424B-8A8F-CF41C9790AB1}"/>
    <hyperlink ref="CA365" r:id="rId61" xr:uid="{7AB0B610-3FFD-4033-A178-4AECE8A77ABB}"/>
    <hyperlink ref="CC366" r:id="rId62" xr:uid="{C09F54A9-EAE7-4C15-B2A0-A6C8CB494432}"/>
    <hyperlink ref="CA366" r:id="rId63" xr:uid="{B382A391-FC94-4C1C-84E4-3678FF9FBF40}"/>
    <hyperlink ref="CA372" r:id="rId64" xr:uid="{288225E0-B9B6-4E6F-ABBE-60D4AB45C275}"/>
    <hyperlink ref="CC372" r:id="rId65" xr:uid="{DE147F0E-8F36-4BA9-B485-D1A7ADA93D53}"/>
    <hyperlink ref="CA373" r:id="rId66" xr:uid="{1CA08314-9B7E-4E3F-8CAF-C798FD1CF041}"/>
    <hyperlink ref="CC373" r:id="rId67" xr:uid="{7B111597-D530-4EF2-86D5-C29D97DCEE8A}"/>
    <hyperlink ref="CA374" r:id="rId68" xr:uid="{F8D6CCF3-D9A9-4CCD-84A1-FDBA85966E7A}"/>
    <hyperlink ref="CC374" r:id="rId69" xr:uid="{012622F5-162F-437D-BA63-20CB7E9F0D6A}"/>
    <hyperlink ref="CA375" r:id="rId70" xr:uid="{EAF64CCC-21E7-4C31-814D-5CE3EF677357}"/>
    <hyperlink ref="CA376" r:id="rId71" xr:uid="{DE4A4D49-B814-4FED-8316-EF2E160B3EFF}"/>
    <hyperlink ref="CC376" r:id="rId72" xr:uid="{38A752A4-4803-46D3-8633-F759FC3A6B09}"/>
    <hyperlink ref="CA377" r:id="rId73" xr:uid="{B75A2DD1-E6C9-4966-A1AF-FAC85AF7A134}"/>
    <hyperlink ref="CC377" r:id="rId74" xr:uid="{293CE7A7-3BA0-4441-9C6F-D64025B77F11}"/>
    <hyperlink ref="CA378" r:id="rId75" xr:uid="{D010F219-2F59-45A4-AB2A-E966E7213024}"/>
    <hyperlink ref="CC378" r:id="rId76" xr:uid="{FF8F5183-B134-4EB3-B375-28AADACBAFA1}"/>
    <hyperlink ref="CA379" r:id="rId77" xr:uid="{01090BA0-E50F-46C4-97BA-25824D96CB04}"/>
    <hyperlink ref="CC379" r:id="rId78" xr:uid="{41C6BD29-9076-4D84-8951-73CED952AEB6}"/>
    <hyperlink ref="CA380" r:id="rId79" xr:uid="{A510CD03-F952-452C-9017-AA5677E48581}"/>
    <hyperlink ref="CC380" r:id="rId80" xr:uid="{0AD3CA06-75B4-4339-BB28-336E26CE852F}"/>
    <hyperlink ref="CA381" r:id="rId81" xr:uid="{87555CDC-B825-4081-A219-FD68982C04A8}"/>
    <hyperlink ref="CC381" r:id="rId82" xr:uid="{41FDE55F-4943-45C3-A0A6-332557B6E49B}"/>
    <hyperlink ref="CA382" r:id="rId83" xr:uid="{C1AFEDE5-CE96-4779-9E52-480365B7B24C}"/>
    <hyperlink ref="CC382" r:id="rId84" xr:uid="{04B1F2F3-C1BD-49A1-8C5B-58F1ADA59477}"/>
    <hyperlink ref="CA383" r:id="rId85" xr:uid="{C36DB34A-CB86-450F-867C-97E02D71D1BC}"/>
    <hyperlink ref="CC383" r:id="rId86" xr:uid="{58380757-F233-440E-95BE-5080231C363C}"/>
    <hyperlink ref="CA384" r:id="rId87" xr:uid="{7FB899EB-2CED-48F5-B6FC-D91ACDCA5702}"/>
    <hyperlink ref="CC384" r:id="rId88" xr:uid="{46A63A19-09DE-4AE1-94E3-9B8B12C1343F}"/>
    <hyperlink ref="CA385" r:id="rId89" xr:uid="{CE337ABC-0511-4289-977D-59EF5B3A5307}"/>
    <hyperlink ref="CC385" r:id="rId90" xr:uid="{4A597194-C2CC-4411-8D5B-7DA9FF8BDF3F}"/>
    <hyperlink ref="CA386" r:id="rId91" xr:uid="{50ED203E-7D0D-4C9C-93A9-607CC35139D3}"/>
    <hyperlink ref="CC386" r:id="rId92" xr:uid="{13C7E3C8-C841-43C1-879A-1F7DA497EAEF}"/>
    <hyperlink ref="CA387" r:id="rId93" xr:uid="{47908AA7-2367-49ED-982D-EB24D8096D3A}"/>
    <hyperlink ref="CC387" r:id="rId94" xr:uid="{B178DE05-AFD7-4DCE-B5C3-8471C08397DB}"/>
    <hyperlink ref="CA388" r:id="rId95" xr:uid="{836A33A3-4726-4351-8208-7D5EA121A4A4}"/>
    <hyperlink ref="CC388" r:id="rId96" xr:uid="{67CDFC6C-74D2-4778-8A34-4009A3E1B672}"/>
    <hyperlink ref="CA389" r:id="rId97" xr:uid="{ED75A771-49CB-4048-9DAA-B3A5E9EE50BF}"/>
    <hyperlink ref="CC389" r:id="rId98" xr:uid="{282188B3-FCD0-44D7-BA0D-69D906F54061}"/>
    <hyperlink ref="CA390" r:id="rId99" xr:uid="{B0B42DC1-7811-409E-A5D5-FB9AF2EE7717}"/>
    <hyperlink ref="CC390" r:id="rId100" xr:uid="{F54EC8EA-F1A1-4671-9484-09C943FE7E1D}"/>
    <hyperlink ref="CA391" r:id="rId101" xr:uid="{2A4FC7BE-D9E1-4DD2-A6B5-B09CAA6FF2F6}"/>
    <hyperlink ref="CC391" r:id="rId102" xr:uid="{B1C9D1E1-D4CA-424C-9E99-3D0985BDE6FB}"/>
    <hyperlink ref="CA392" r:id="rId103" xr:uid="{93C2D28C-7D23-4FB9-99FC-96A7A6B04D46}"/>
    <hyperlink ref="CC392" r:id="rId104" xr:uid="{FB626CD1-D56E-45C3-B32D-C71FA6F8A12A}"/>
    <hyperlink ref="CA393" r:id="rId105" xr:uid="{5D39A0FB-CBC9-4831-A497-F8666E83435E}"/>
    <hyperlink ref="CC393" r:id="rId106" xr:uid="{F37CD61C-30D3-45C1-8206-33B0E4387D95}"/>
    <hyperlink ref="CA394" r:id="rId107" xr:uid="{31AA885C-2E1A-4C7F-ACBD-0F2AB376178F}"/>
    <hyperlink ref="CC394" r:id="rId108" xr:uid="{2E7C143B-3B37-40D5-AB3F-1F642606087D}"/>
    <hyperlink ref="CA395" r:id="rId109" xr:uid="{08AC2C81-10B1-4722-97EA-A27A1C1A0FFE}"/>
    <hyperlink ref="CC395" r:id="rId110" xr:uid="{085EAEC3-8CC0-48DD-9A0D-7442591C770F}"/>
    <hyperlink ref="CA396" r:id="rId111" xr:uid="{6DBCD2D8-B8C1-4AB1-A2AE-C049F2E4558D}"/>
    <hyperlink ref="CC396" r:id="rId112" xr:uid="{B7AF0433-BD84-45BD-8B2B-427D25ED9ED9}"/>
    <hyperlink ref="CA397" r:id="rId113" xr:uid="{6B413232-2A9A-482F-8BFD-9168DA68CC1B}"/>
    <hyperlink ref="CC397" r:id="rId114" xr:uid="{6A44F104-D956-4132-8356-9772296D7B5F}"/>
    <hyperlink ref="CA398" r:id="rId115" xr:uid="{11DFC73E-70D9-4AE7-AE97-EDDC31A44E75}"/>
    <hyperlink ref="CA399" r:id="rId116" xr:uid="{77F44447-13B4-4A56-8EF0-59EC0D6CCA82}"/>
    <hyperlink ref="CC399" r:id="rId117" xr:uid="{8916D567-46D9-4FAC-AF99-40C2F3BB467A}"/>
    <hyperlink ref="CA400" r:id="rId118" xr:uid="{C9112916-2C1B-4606-A937-E7E2A3FD2E86}"/>
    <hyperlink ref="CC400" r:id="rId119" xr:uid="{69619DAE-F94F-4E03-9D75-348356471AB0}"/>
    <hyperlink ref="CA401" r:id="rId120" xr:uid="{EE69B856-0D2C-45BE-95C4-735B5E46ABD0}"/>
    <hyperlink ref="CC401" r:id="rId121" xr:uid="{751D117F-7649-4FD5-8085-363A5AD1D3E4}"/>
    <hyperlink ref="CA402" r:id="rId122" xr:uid="{3ED11D48-70C9-4743-9CCB-CB5E9DEFD888}"/>
    <hyperlink ref="CC402" r:id="rId123" xr:uid="{DC2F5EBD-A1B1-4A59-9E86-FBC0EA0EE237}"/>
    <hyperlink ref="CA403" r:id="rId124" xr:uid="{E3DB83C7-397F-4D91-8F43-7FE11BC9EC1D}"/>
    <hyperlink ref="CC403" r:id="rId125" xr:uid="{15123867-1AAD-4EF5-A65A-260335A762D9}"/>
    <hyperlink ref="CA404" r:id="rId126" xr:uid="{BAE34B67-A23E-4224-B7E7-BB3B30A4285B}"/>
    <hyperlink ref="CC404" r:id="rId127" xr:uid="{EB79CD17-B541-4138-9A2A-13BF91A193A2}"/>
    <hyperlink ref="CA405" r:id="rId128" xr:uid="{38F0D70D-A53E-4672-B654-49458E888AEC}"/>
    <hyperlink ref="CC405" r:id="rId129" xr:uid="{62E74460-458B-4D95-B0D6-1C595348379F}"/>
    <hyperlink ref="CA406" r:id="rId130" xr:uid="{0ED8068F-913D-4B9F-AAAB-456BD2ECAA6F}"/>
    <hyperlink ref="CC406" r:id="rId131" xr:uid="{669E60BE-B431-466F-BE28-4E43E7FCAD34}"/>
    <hyperlink ref="CA407" r:id="rId132" xr:uid="{0CD0AEB1-A25D-4960-8E6D-DAEC1F35FEE9}"/>
    <hyperlink ref="CC407" r:id="rId133" xr:uid="{DAA439B3-D1FF-455B-A14F-7DB0C654E560}"/>
    <hyperlink ref="CA408" r:id="rId134" xr:uid="{3B6D7F17-6EEA-4FD7-ACBA-DBAB19775065}"/>
    <hyperlink ref="CC408" r:id="rId135" xr:uid="{31F77115-100D-45FA-B265-4D6E9C3AE4E1}"/>
    <hyperlink ref="CA409" r:id="rId136" xr:uid="{671F5102-EBC4-4B47-A96C-241436179779}"/>
    <hyperlink ref="CC409" r:id="rId137" xr:uid="{B578A0BC-7747-4A2C-8A37-811A9DF79AC4}"/>
    <hyperlink ref="CA410" r:id="rId138" xr:uid="{D4EA6EB9-9363-4747-AB4F-516B2C61D86F}"/>
    <hyperlink ref="CC410" r:id="rId139" xr:uid="{CB579CB6-5EC5-4A31-9397-6579A21F4BF8}"/>
    <hyperlink ref="CA411" r:id="rId140" xr:uid="{38131FF3-EF85-4DC8-B621-B32946BE6BB5}"/>
    <hyperlink ref="CC411" r:id="rId141" xr:uid="{0EC32E80-8747-4B0C-AF80-738AE59D9FA5}"/>
    <hyperlink ref="CA412" r:id="rId142" xr:uid="{9B992D5E-2E8A-4756-8915-9881DCEAFDF7}"/>
    <hyperlink ref="CC412" r:id="rId143" xr:uid="{BD155E65-EBCC-4A33-9B58-7D0FF0187AF6}"/>
    <hyperlink ref="CA413" r:id="rId144" xr:uid="{5071D700-250F-466A-925E-322230A6D3E8}"/>
    <hyperlink ref="CC413" r:id="rId145" xr:uid="{281FCF3A-E70C-4CB7-A72A-59D50A340987}"/>
    <hyperlink ref="CA414" r:id="rId146" xr:uid="{88C6189D-6B95-4028-86A6-511DEB4C250F}"/>
    <hyperlink ref="CC414" r:id="rId147" xr:uid="{8DB9AEF3-936C-45AF-8FF9-C3D339F5CD7D}"/>
    <hyperlink ref="CA415" r:id="rId148" xr:uid="{ACF2695C-DB63-47C6-9F1D-1EBD8029FF7B}"/>
    <hyperlink ref="CC415" r:id="rId149" xr:uid="{42CE2789-D43E-49A9-87CF-7C7B4B8231A8}"/>
    <hyperlink ref="CA416" r:id="rId150" xr:uid="{371CF782-B001-4E70-9F6A-3550A8D2A574}"/>
    <hyperlink ref="CC416" r:id="rId151" xr:uid="{052ED83E-E40E-4F78-A6A0-3A5C2743C61C}"/>
    <hyperlink ref="CA417" r:id="rId152" xr:uid="{0E4E8293-8B91-42C5-9BF6-FAF45CE20A8E}"/>
    <hyperlink ref="CC417" r:id="rId153" xr:uid="{50F90B55-46A6-453E-B75F-3873AEA0AC5D}"/>
    <hyperlink ref="CA418" r:id="rId154" xr:uid="{E227DEC6-54FE-4953-83B0-3EA747CF2949}"/>
    <hyperlink ref="CC418" r:id="rId155" xr:uid="{72455C6A-3714-4900-A4B2-14EBA69E750D}"/>
    <hyperlink ref="CA419" r:id="rId156" xr:uid="{5BFCA1E6-47E8-4121-9898-5DC0C65710C1}"/>
    <hyperlink ref="CC419" r:id="rId157" xr:uid="{A949D7AA-C017-4381-A268-FF7BDE260042}"/>
    <hyperlink ref="CA420" r:id="rId158" xr:uid="{586C7C93-DCBF-4F4C-8FDF-F9171DC93342}"/>
    <hyperlink ref="CC420" r:id="rId159" xr:uid="{734EBD8A-53ED-447F-88A8-6A7067548320}"/>
    <hyperlink ref="CA421" r:id="rId160" xr:uid="{00723600-A1C5-47EF-BE7C-5F6E76AED347}"/>
    <hyperlink ref="CC421" r:id="rId161" xr:uid="{D149B735-C8E3-4992-8D3A-AE82F6C617F4}"/>
    <hyperlink ref="CA422" r:id="rId162" xr:uid="{FFE466C5-3776-46FD-9567-A8ADA343DFC9}"/>
    <hyperlink ref="CC422" r:id="rId163" xr:uid="{79DC7F13-7D04-43A4-B29A-C89715685EFC}"/>
    <hyperlink ref="CA423" r:id="rId164" xr:uid="{3B2B342F-0B25-49AE-80E7-3C956AD3F1B7}"/>
    <hyperlink ref="CA424" r:id="rId165" xr:uid="{0DE99D93-E7FF-424D-AA55-C6B9458BD93B}"/>
    <hyperlink ref="CC424" r:id="rId166" xr:uid="{E644841B-DF87-4170-B30F-E1B3F6F555F3}"/>
    <hyperlink ref="CA425" r:id="rId167" xr:uid="{6BDA1F35-78E3-4E29-BDA3-765F66933EE8}"/>
    <hyperlink ref="CC428" r:id="rId168" xr:uid="{301A9392-56B0-48DA-9580-C3577C6865F4}"/>
    <hyperlink ref="CA428" r:id="rId169" xr:uid="{378C4921-A276-482F-B33E-0F0E712486A0}"/>
    <hyperlink ref="CA429" r:id="rId170" xr:uid="{960A7C15-AF36-44AA-9748-6F0459155868}"/>
    <hyperlink ref="CC430" r:id="rId171" xr:uid="{6AA93E95-32C1-4DC7-AE1F-54FCFE6E1FCC}"/>
    <hyperlink ref="CA430" r:id="rId172" xr:uid="{0E925CD8-DF90-4F7A-9625-8A9849E1AA07}"/>
    <hyperlink ref="CC431" r:id="rId173" xr:uid="{42C2F562-622F-46B8-94A0-3D6BA7B58395}"/>
    <hyperlink ref="CA431" r:id="rId174" xr:uid="{C185F876-2BE5-415F-8DAE-3D154C493210}"/>
    <hyperlink ref="CA433" r:id="rId175" xr:uid="{14A15520-96CC-48CB-8C4B-CA74C015D168}"/>
    <hyperlink ref="CC433" r:id="rId176" xr:uid="{228B7431-C145-4016-BEE4-32759DE83F15}"/>
    <hyperlink ref="CA434" r:id="rId177" xr:uid="{85B36354-3C87-40E6-B7E5-0EBB107C5C31}"/>
    <hyperlink ref="CC434" r:id="rId178" xr:uid="{3605F41C-515D-4FE1-BD14-DABAD9207799}"/>
    <hyperlink ref="CA435" r:id="rId179" xr:uid="{E84D3560-42F7-412C-AC1E-CF1B2FB2B4A2}"/>
    <hyperlink ref="CC435" r:id="rId180" xr:uid="{30CFE767-A114-4718-8795-D78CAA260921}"/>
    <hyperlink ref="CA436" r:id="rId181" xr:uid="{137657E7-708F-4C38-9FE5-9F31DF84B290}"/>
    <hyperlink ref="CC436" r:id="rId182" xr:uid="{7CDF8660-283A-48D9-A864-12150B3D66C6}"/>
    <hyperlink ref="CA437" r:id="rId183" xr:uid="{0519D80C-CBA5-4D5A-8EF1-8F755D98B399}"/>
    <hyperlink ref="CC437" r:id="rId184" xr:uid="{B9D589DD-0CD7-4325-8004-697AD6F22604}"/>
    <hyperlink ref="CA438" r:id="rId185" xr:uid="{94ECB50F-382F-46C2-B9B8-C13C70E18848}"/>
    <hyperlink ref="CC438" r:id="rId186" xr:uid="{AF0A046F-7D50-4AA7-A561-D681547961CA}"/>
    <hyperlink ref="CA439" r:id="rId187" xr:uid="{3C72926C-B58D-4396-8C3A-1FD9FB551F1A}"/>
    <hyperlink ref="CC439" r:id="rId188" xr:uid="{9F84B850-B9A2-439E-A1E0-F0D88DAEEEBB}"/>
    <hyperlink ref="CA440" r:id="rId189" xr:uid="{A443F037-0EE4-49FD-86F2-2D1D0577618B}"/>
    <hyperlink ref="CC440" r:id="rId190" xr:uid="{2A2F1A47-6A78-4422-948F-75ADE2AEB28E}"/>
    <hyperlink ref="CA441" r:id="rId191" xr:uid="{AA2873F1-BF25-434C-8C92-C07CE7FDC309}"/>
    <hyperlink ref="CC441" r:id="rId192" xr:uid="{7AB7C836-C6EC-4142-BF92-36B18AA173B7}"/>
    <hyperlink ref="CA442" r:id="rId193" xr:uid="{0C6B5EFB-633B-464D-AF39-B9B7F19C1426}"/>
    <hyperlink ref="CC442" r:id="rId194" xr:uid="{74B164EF-CD2E-43FF-83A7-FA8ADDDF48D1}"/>
    <hyperlink ref="CA443" r:id="rId195" xr:uid="{E7C19B48-B3A0-4CE2-8137-8D5423585407}"/>
    <hyperlink ref="CC443" r:id="rId196" xr:uid="{E9681F79-245F-480C-9536-67F274ECFBEC}"/>
    <hyperlink ref="CA444" r:id="rId197" xr:uid="{2F12788A-6E88-49F8-A0A3-32C0C33B28B7}"/>
    <hyperlink ref="CC444" r:id="rId198" xr:uid="{A865E357-6905-4B3A-8130-221DBA29FEF6}"/>
    <hyperlink ref="CA445" r:id="rId199" display="https://www.dropbox.com/s/z6vx0uq4j2c84f7/MR405_UTV_Beadlock_Bronze.jpg?dl=0" xr:uid="{E9825083-475A-4899-A11E-7CDCA72660FC}"/>
    <hyperlink ref="CC445" r:id="rId200" display="https://www.dropbox.com/s/rspim3zcwouv2ob/MR405_UTV_Beadlock_Bronze_Head_On.jpg?dl=0" xr:uid="{13D0747D-CA6C-46CE-93D3-1B98E2FB2F08}"/>
    <hyperlink ref="CA446" r:id="rId201" xr:uid="{5DA92F6B-91D3-4561-9655-EEF52183BAF6}"/>
    <hyperlink ref="CC446" r:id="rId202" xr:uid="{74CA864F-C326-4B36-9E19-591D9C5125A4}"/>
    <hyperlink ref="CA447" r:id="rId203" xr:uid="{15212678-18F2-43A1-8DBF-90537CFF7D4D}"/>
    <hyperlink ref="CC447" r:id="rId204" xr:uid="{118AEABD-3E62-4BA2-8AE6-79707CAFC77D}"/>
    <hyperlink ref="CA449" r:id="rId205" xr:uid="{DFD78DE3-CD98-46C4-9CF3-C916FD3A32D6}"/>
    <hyperlink ref="CC451" r:id="rId206" xr:uid="{B0496A76-A382-426B-B15C-F7110C5B4348}"/>
    <hyperlink ref="CA451" r:id="rId207" xr:uid="{CAD80CC3-B876-49DD-A213-5E2F6EBB53AF}"/>
    <hyperlink ref="CA452" r:id="rId208" xr:uid="{03BEE7A2-5987-407F-9C3F-D66240D9EB50}"/>
    <hyperlink ref="CC452" r:id="rId209" xr:uid="{9440069A-F058-4BED-9514-6FB0B6773439}"/>
    <hyperlink ref="CA453" r:id="rId210" xr:uid="{B5669305-2022-4E17-ADA3-45D606611C10}"/>
    <hyperlink ref="CC453" r:id="rId211" xr:uid="{B11BFC2A-27B7-4A20-99BB-C12393EC401B}"/>
    <hyperlink ref="CA454" r:id="rId212" xr:uid="{4D1EB935-0311-4254-9D7A-D4AC8FAC2B36}"/>
    <hyperlink ref="CC454" r:id="rId213" xr:uid="{292EE9BB-9618-48FF-BD9F-BF0C017A7301}"/>
    <hyperlink ref="CA455" r:id="rId214" xr:uid="{96E69D16-CB8A-4AC4-A878-F41A83DD790B}"/>
    <hyperlink ref="CC455" r:id="rId215" xr:uid="{58475936-4861-49ED-90E0-EA6255AB1466}"/>
    <hyperlink ref="CA456" r:id="rId216" xr:uid="{7DFD18AA-98C3-4E18-8F28-7E6E898204D5}"/>
    <hyperlink ref="CC456" r:id="rId217" xr:uid="{43AC8FD8-FB59-421A-8409-892BECF07511}"/>
    <hyperlink ref="CA457" r:id="rId218" xr:uid="{22C30899-18A3-4805-A551-690C57DA062F}"/>
    <hyperlink ref="CC457" r:id="rId219" xr:uid="{0E1F6EA3-CF33-4E6A-A044-9D8BC2242ED1}"/>
    <hyperlink ref="CA458" r:id="rId220" xr:uid="{5E826926-E45D-429F-9F19-58F71A4556A8}"/>
    <hyperlink ref="CC458" r:id="rId221" xr:uid="{38A72892-564A-455C-AC39-56ED60456E42}"/>
    <hyperlink ref="CA459" r:id="rId222" xr:uid="{28CC396D-AB58-400C-979A-EA9208AC19DC}"/>
    <hyperlink ref="CC459" r:id="rId223" xr:uid="{A49BFEAB-BC03-4A49-B446-FC4E1DF9C433}"/>
    <hyperlink ref="CA460" r:id="rId224" xr:uid="{7E00A427-FFAD-42BC-B042-0F9BDB966638}"/>
    <hyperlink ref="CC460" r:id="rId225" xr:uid="{2DE4851C-89F2-452C-BFBC-6BE8578E6372}"/>
    <hyperlink ref="CA461" r:id="rId226" xr:uid="{2882CABE-390F-4711-8BB7-F4892860AF57}"/>
    <hyperlink ref="CC461" r:id="rId227" xr:uid="{03FD2B99-D041-4EA9-82B8-E022685057BA}"/>
    <hyperlink ref="CA462" r:id="rId228" xr:uid="{69BE1803-1224-4CA7-AAA6-AB8B2F5D7C19}"/>
    <hyperlink ref="CC462" r:id="rId229" xr:uid="{058D794D-DCD9-424A-B024-8D1C9C2FB704}"/>
    <hyperlink ref="CA463" r:id="rId230" xr:uid="{CFF7D65B-19F6-4003-AC30-944FD8FE2BC6}"/>
    <hyperlink ref="CC463" r:id="rId231" xr:uid="{1698FF7F-D27A-4666-A9F2-F2656367B77C}"/>
    <hyperlink ref="CA464" r:id="rId232" xr:uid="{7F5E899D-3D9A-43F9-B9EF-AE6AF9E6BA68}"/>
    <hyperlink ref="CC464" r:id="rId233" xr:uid="{ADEE2198-7661-43CB-9E47-A8B49D7DD278}"/>
    <hyperlink ref="CA521" r:id="rId234" xr:uid="{16CFDA4C-8F89-4790-A966-DB82EC993508}"/>
    <hyperlink ref="CA522" r:id="rId235" xr:uid="{9F4610E5-B37F-4DB4-B124-E38E2AE0B5A4}"/>
    <hyperlink ref="CC521" r:id="rId236" xr:uid="{B51248FA-ED7B-4379-B862-D36661438EE8}"/>
    <hyperlink ref="CC522" r:id="rId237" xr:uid="{396465E4-0A22-4BB3-AED0-CF2128951284}"/>
    <hyperlink ref="CA525" r:id="rId238" xr:uid="{1E5574FA-82AD-4000-B7B4-ABE0059B7659}"/>
    <hyperlink ref="CC525" r:id="rId239" xr:uid="{29231448-D3A3-4F89-9E4B-8C01CFA7D951}"/>
    <hyperlink ref="CA526" r:id="rId240" display="https://www.dropbox.com/s/z6vx0uq4j2c84f7/MR405_UTV_Beadlock_Bronze.jpg?dl=0" xr:uid="{D394CB32-49BF-4134-A7E0-8B75DE3D4CFA}"/>
    <hyperlink ref="CC526" r:id="rId241" display="https://www.dropbox.com/s/rspim3zcwouv2ob/MR405_UTV_Beadlock_Bronze_Head_On.jpg?dl=0" xr:uid="{918880AC-96C6-4146-95D8-5CA74E23EB2E}"/>
    <hyperlink ref="CA527" r:id="rId242" xr:uid="{D91D8829-D817-43EB-A5CB-5D5AE331846C}"/>
    <hyperlink ref="CC527" r:id="rId243" xr:uid="{5A59533B-34DE-46FF-9485-A9807A384B28}"/>
    <hyperlink ref="CA528" r:id="rId244" xr:uid="{6C9B4CC2-B422-4761-9CCC-532AB9E8DAB7}"/>
    <hyperlink ref="CC528" r:id="rId245" xr:uid="{B56E053C-F473-4DF6-8616-C27A4D605A05}"/>
    <hyperlink ref="CA529" r:id="rId246" xr:uid="{C5E1F27E-549B-4E2D-8CBB-75B1F55B9102}"/>
    <hyperlink ref="CC529" r:id="rId247" xr:uid="{D55594F2-10C2-4E1A-AC23-B354CDD0EFE8}"/>
    <hyperlink ref="CA530" r:id="rId248" xr:uid="{CE8C717C-736C-4334-9B8A-077BC592C55B}"/>
    <hyperlink ref="CC530" r:id="rId249" xr:uid="{92D7A995-51F6-4B34-95E1-5F7935F7F006}"/>
    <hyperlink ref="CA538" r:id="rId250" xr:uid="{B820A004-1DA1-4E15-BA44-AA0B2CB2894C}"/>
    <hyperlink ref="CC538" r:id="rId251" xr:uid="{113FCBC5-3EC4-41F0-A458-C5A0F17EA9BF}"/>
    <hyperlink ref="CA535" r:id="rId252" xr:uid="{9709B418-2808-44A7-AE01-C7C217B5C9DD}"/>
    <hyperlink ref="CA533" r:id="rId253" xr:uid="{1432F277-91E2-4218-89E9-0C7FE8A5F399}"/>
    <hyperlink ref="CC539" r:id="rId254" xr:uid="{50207AFD-DCD1-4174-AC1C-0CED57E8C79A}"/>
    <hyperlink ref="CA539" r:id="rId255" xr:uid="{95BB2D71-7083-401F-994B-2F208CDC8211}"/>
    <hyperlink ref="CA540" r:id="rId256" xr:uid="{A94D8AAB-253C-47F0-9539-214858B38FE4}"/>
    <hyperlink ref="CC540" r:id="rId257" xr:uid="{637D3690-7291-4A53-866E-493C47DE9342}"/>
    <hyperlink ref="CA541" r:id="rId258" xr:uid="{C3AA01AD-4F4D-4B5F-B71A-DDF086575DEE}"/>
    <hyperlink ref="CC541" r:id="rId259" xr:uid="{EC231C93-5B3B-4468-BA2B-FFCBDF7E80AE}"/>
    <hyperlink ref="CA542" r:id="rId260" xr:uid="{A5938AA0-F07E-45CD-9480-69CC152487D6}"/>
    <hyperlink ref="CA543" r:id="rId261" xr:uid="{97812228-6B3F-43BB-B7F4-3CBF68773612}"/>
    <hyperlink ref="CC543" r:id="rId262" xr:uid="{F95633B9-87D3-47A7-8802-374355A3074A}"/>
    <hyperlink ref="CA545" r:id="rId263" xr:uid="{B9BBBF72-9599-488F-9D56-2B0468650107}"/>
    <hyperlink ref="CC545" r:id="rId264" xr:uid="{0658D286-6BC7-41AD-9750-7A196F649697}"/>
    <hyperlink ref="CA546" r:id="rId265" xr:uid="{D7C3ADFF-890D-46E1-BEA8-88F5EFB57967}"/>
    <hyperlink ref="CC546" r:id="rId266" xr:uid="{5744B17C-1C87-46AB-AE9E-C7B8CDAACC48}"/>
    <hyperlink ref="CA547" r:id="rId267" xr:uid="{1FDD122F-91E4-416D-B5C0-035076370707}"/>
    <hyperlink ref="CC547" r:id="rId268" xr:uid="{9B599AB0-9F30-4082-AE07-48EB7F78C98B}"/>
    <hyperlink ref="CA548" r:id="rId269" xr:uid="{4A0F2B94-53D1-4D74-8BC5-79CAEBCD9C89}"/>
    <hyperlink ref="CC548" r:id="rId270" xr:uid="{B2E5DCAD-3436-4ABF-9C4A-BE1E816DC878}"/>
    <hyperlink ref="CA549" r:id="rId271" xr:uid="{93908D34-44A2-4D77-A749-46659662A315}"/>
    <hyperlink ref="CC549" r:id="rId272" xr:uid="{C456E85B-71FD-4CFE-A0EA-7D531A3FB257}"/>
    <hyperlink ref="CA550" r:id="rId273" xr:uid="{F8491303-503E-4308-8A2A-692013172F53}"/>
    <hyperlink ref="CC550" r:id="rId274" xr:uid="{33EC557B-44F1-48F7-9387-412286E0A8DA}"/>
    <hyperlink ref="CA551" r:id="rId275" xr:uid="{EC039630-0408-47A2-813B-243CB669E11C}"/>
    <hyperlink ref="CC551" r:id="rId276" xr:uid="{3E4BD3FC-7037-4E9A-94E7-799486AB5ECA}"/>
    <hyperlink ref="CA552" r:id="rId277" xr:uid="{260CE613-B1EA-4E00-B113-01E685261955}"/>
    <hyperlink ref="CC552" r:id="rId278" xr:uid="{8C76E77D-97E8-4158-A5D8-D6A4427BC555}"/>
    <hyperlink ref="CA554" r:id="rId279" xr:uid="{279370D8-1338-4109-BCB2-FFDA6B54E5CC}"/>
    <hyperlink ref="CC554" r:id="rId280" xr:uid="{F4486A21-8C23-4384-A5DD-BA2888C97DA3}"/>
    <hyperlink ref="CA556" r:id="rId281" xr:uid="{8037D5A4-FAF1-4C19-BB20-136AD1E78900}"/>
    <hyperlink ref="CC556" r:id="rId282" xr:uid="{0678BB1F-B72E-4682-A4A6-4E8771D2D46B}"/>
    <hyperlink ref="CA555" r:id="rId283" xr:uid="{9B0FF8F8-D895-4911-893F-BD015DB305DC}"/>
    <hyperlink ref="CC555" r:id="rId284" xr:uid="{7879EFB2-F880-43FA-882D-94B343AD4457}"/>
    <hyperlink ref="CA553" r:id="rId285" xr:uid="{697EFC1E-2709-4E9A-8BAB-4BFA8116FD80}"/>
    <hyperlink ref="CC553" r:id="rId286" xr:uid="{CF21CC7F-A144-4949-8018-1E5B9348A35D}"/>
    <hyperlink ref="CA557" r:id="rId287" xr:uid="{D078C644-BDC0-4536-9A0B-6A119C6E49D7}"/>
    <hyperlink ref="CC557" r:id="rId288" xr:uid="{2F15BDE6-077C-4B2E-B307-B6F1F65D42E0}"/>
    <hyperlink ref="CA558" r:id="rId289" xr:uid="{27F63450-873B-471D-9784-B4E20B89476D}"/>
    <hyperlink ref="CC558" r:id="rId290" xr:uid="{93B8F8A0-61AD-43BB-A3F4-8A559830CC5E}"/>
    <hyperlink ref="CA559" r:id="rId291" xr:uid="{6989AB42-B19E-4F93-A9C1-435289DCB11D}"/>
    <hyperlink ref="CA562" r:id="rId292" xr:uid="{E0B014CB-598B-463C-884A-81F13D576DAA}"/>
    <hyperlink ref="CA561" r:id="rId293" xr:uid="{249D3BDC-B609-47D1-887E-ECFB38C0387C}"/>
    <hyperlink ref="CA563" r:id="rId294" xr:uid="{A194876D-0A38-4D36-B028-656DB046966B}"/>
    <hyperlink ref="CA564" r:id="rId295" xr:uid="{8027368B-C620-44AB-B1BB-EF21802ED123}"/>
    <hyperlink ref="CC564" r:id="rId296" xr:uid="{662F2D18-899A-498F-8E7C-7CC593714435}"/>
    <hyperlink ref="CA567" r:id="rId297" xr:uid="{56403196-3B1A-478A-8F1A-F3CF9E987A91}"/>
    <hyperlink ref="CA568" r:id="rId298" xr:uid="{215AAF1A-ABE3-46B2-90A6-2834CDE1AB0F}"/>
    <hyperlink ref="CC578" r:id="rId299" xr:uid="{2895E890-9F43-494C-B0E2-2042F0CA7AE3}"/>
    <hyperlink ref="CA578" r:id="rId300" xr:uid="{C8610CAF-CFBC-4A00-A4B6-F414D8D15368}"/>
    <hyperlink ref="CC579" r:id="rId301" xr:uid="{8AB00E8C-7227-49C9-9B45-FC0D8E4698CE}"/>
    <hyperlink ref="CA579" r:id="rId302" xr:uid="{5030E371-78C4-44CA-BD52-0FBBA299C5DE}"/>
    <hyperlink ref="CC580" r:id="rId303" xr:uid="{F01348C4-6B48-4533-8837-CF0F83B24BC5}"/>
    <hyperlink ref="CA580" r:id="rId304" xr:uid="{145AA3BB-2775-4189-A16F-2FA28C3CFB63}"/>
    <hyperlink ref="CC581" r:id="rId305" xr:uid="{FCF22DCA-6648-4F0D-A17A-1E225727851E}"/>
    <hyperlink ref="CA581" r:id="rId306" xr:uid="{02AA0C7C-7DC8-4271-B05D-3E8C91112953}"/>
    <hyperlink ref="CA582" r:id="rId307" xr:uid="{AB1CC6B9-D33E-46BC-827F-A41CDD93F556}"/>
    <hyperlink ref="CC582" r:id="rId308" xr:uid="{70797B5F-2404-4939-BD5F-89AB3947A046}"/>
    <hyperlink ref="CA583" r:id="rId309" xr:uid="{E06BDF89-94B0-499D-AA91-1E96A6A47537}"/>
    <hyperlink ref="CC583" r:id="rId310" xr:uid="{5DDF23BB-96FC-461B-8B77-85CE50013EE9}"/>
    <hyperlink ref="CA584" r:id="rId311" xr:uid="{398AED22-B21E-4871-8C43-847C841E351E}"/>
    <hyperlink ref="CC584" r:id="rId312" xr:uid="{F7D408A5-2EB2-4965-81FE-2F5E884B85ED}"/>
    <hyperlink ref="CA585" r:id="rId313" xr:uid="{B27D8387-EE4A-43F2-A339-5EE704ECA803}"/>
    <hyperlink ref="CC585" r:id="rId314" xr:uid="{6B2CAD46-3B1D-43E9-B597-F69AE31EB3DC}"/>
    <hyperlink ref="CA586" r:id="rId315" xr:uid="{8D73CEE3-8327-463A-9CB7-D39EBD1BF748}"/>
    <hyperlink ref="CC586" r:id="rId316" xr:uid="{198EBB4F-E9E1-4C40-9F0F-ACD8C34E8BC4}"/>
    <hyperlink ref="CA587" r:id="rId317" xr:uid="{7675F92F-B547-40E8-B1DB-F85241073D2F}"/>
    <hyperlink ref="CA588" r:id="rId318" xr:uid="{9CB68D8D-55C9-42DF-9B2F-781AAAE38227}"/>
    <hyperlink ref="CA589" r:id="rId319" xr:uid="{B5B6A7B3-A279-4FB8-AE23-4C32B0789829}"/>
    <hyperlink ref="CC589" r:id="rId320" xr:uid="{43BBC702-2D76-4030-986F-314940501EE1}"/>
    <hyperlink ref="CA591" r:id="rId321" xr:uid="{86592A5F-4C7C-46DB-91AF-33F6F19597D9}"/>
    <hyperlink ref="CC591" r:id="rId322" xr:uid="{6487B6C7-8BB4-44E7-81A7-E879D062EDEC}"/>
    <hyperlink ref="CA592" r:id="rId323" xr:uid="{A4B944D9-9988-4BD8-B2CC-548EEE72529E}"/>
    <hyperlink ref="CC592" r:id="rId324" xr:uid="{C5156EF1-DCD4-497E-8EE2-3F697DF28596}"/>
    <hyperlink ref="CA593" r:id="rId325" xr:uid="{B2DB12AF-50DB-4B5D-8D3F-8A9D0752DB31}"/>
    <hyperlink ref="CC593" r:id="rId326" xr:uid="{8B047DAB-0005-45AD-A281-53FFD0D13EE1}"/>
    <hyperlink ref="CA594" r:id="rId327" xr:uid="{CF52D883-DB7F-4F2E-872F-CFCBB01C1101}"/>
    <hyperlink ref="CC595" r:id="rId328" xr:uid="{1CBEE004-F2FA-4FFF-A681-64D282804AF1}"/>
    <hyperlink ref="CA595" r:id="rId329" xr:uid="{D32E1DAC-75D9-4C78-8D40-D3AE1EF576DF}"/>
    <hyperlink ref="CC596" r:id="rId330" xr:uid="{8B11233B-6438-4BB5-B071-D8049D740D48}"/>
    <hyperlink ref="CA596" r:id="rId331" xr:uid="{201FCEAD-1883-41C7-A3ED-949A2EF2CB42}"/>
    <hyperlink ref="CC597" r:id="rId332" xr:uid="{3503F143-7510-407B-B8E9-2F069A2F7A4B}"/>
    <hyperlink ref="CC598" r:id="rId333" xr:uid="{A2FF537C-F3A5-4FDC-AE5C-00E7BEEF6F20}"/>
    <hyperlink ref="CA598" r:id="rId334" xr:uid="{6456C9BA-36C9-4C43-B697-971F1DE75BD9}"/>
    <hyperlink ref="CC603" r:id="rId335" xr:uid="{E33C2488-B0F0-4769-99C6-D02D14F7439A}"/>
    <hyperlink ref="CA603" r:id="rId336" xr:uid="{42F08796-F852-4BA6-AFE6-F055DE95CDB9}"/>
    <hyperlink ref="CA604" r:id="rId337" xr:uid="{4F495026-E341-443A-8B02-2D86CF5AB135}"/>
    <hyperlink ref="CC605" r:id="rId338" xr:uid="{B11496CD-793F-4972-9957-E3C0494FEC2B}"/>
    <hyperlink ref="CA605" r:id="rId339" xr:uid="{9922098C-C7AF-43CD-8E80-BF03A524CD7B}"/>
    <hyperlink ref="CC606" r:id="rId340" xr:uid="{CBBDDCE1-38EE-4F00-83B7-46E199AB677B}"/>
    <hyperlink ref="CA606" r:id="rId341" xr:uid="{F9CB31DA-5A53-41C0-89B2-AE27B62922CF}"/>
    <hyperlink ref="CC607" r:id="rId342" xr:uid="{7DD44080-3E77-42BF-A568-243AF75D463E}"/>
    <hyperlink ref="CA607" r:id="rId343" xr:uid="{EA464130-5B9D-448D-90AB-24F90F167E99}"/>
    <hyperlink ref="CA608" r:id="rId344" xr:uid="{5394CFDF-BF01-4349-A326-C2341CCFE810}"/>
    <hyperlink ref="CC608" r:id="rId345" xr:uid="{36C043FF-8CC3-456F-952B-C605D2E0FB15}"/>
    <hyperlink ref="CC609" r:id="rId346" xr:uid="{4F7BF327-1E9E-45DC-A75E-3D6A9FF3B31F}"/>
    <hyperlink ref="CA609" r:id="rId347" xr:uid="{F4460F4F-6C23-478B-BB65-7C8471F0FD41}"/>
    <hyperlink ref="CC610" r:id="rId348" xr:uid="{E8D45639-D124-4BA9-9177-B3567E3A5F0E}"/>
    <hyperlink ref="CA610" r:id="rId349" xr:uid="{41BB5AA4-035A-40FE-A7DC-E48B98815F0B}"/>
    <hyperlink ref="CC611" r:id="rId350" xr:uid="{02CB9501-7218-4C73-B0ED-2C0786068AD4}"/>
    <hyperlink ref="CA611" r:id="rId351" xr:uid="{9EE8DFC4-4364-4764-A6CD-BFD0D906411F}"/>
    <hyperlink ref="CC612" r:id="rId352" xr:uid="{18F1DE1E-0D8B-447B-B779-8EADAECC0BA9}"/>
    <hyperlink ref="CA612" r:id="rId353" xr:uid="{64CE715D-4497-4C3D-AA47-5CE340719AA6}"/>
    <hyperlink ref="CC613" r:id="rId354" xr:uid="{7D276EB1-08B3-4012-8727-F86A0671B38C}"/>
    <hyperlink ref="CA613" r:id="rId355" xr:uid="{6DA2497E-A3AD-4BC9-BB0E-E907A3EBB0E5}"/>
    <hyperlink ref="CC614" r:id="rId356" xr:uid="{19C33B5A-FB25-497C-A387-2A643FB6EFF7}"/>
    <hyperlink ref="CA614" r:id="rId357" xr:uid="{776C69DA-12AC-4BF3-BE03-EB397D906F47}"/>
    <hyperlink ref="CC615" r:id="rId358" xr:uid="{83EE7D4B-A418-4858-8C8C-D300BC6FB657}"/>
    <hyperlink ref="CA615" r:id="rId359" xr:uid="{87C5FAD3-9710-4F17-B630-8193F7C3E917}"/>
    <hyperlink ref="CC616" r:id="rId360" xr:uid="{7919F7A8-A0BD-418D-BE79-65E6CB90A880}"/>
    <hyperlink ref="CA616" r:id="rId361" xr:uid="{D9E33579-1D8B-4B3E-A972-375370F721ED}"/>
    <hyperlink ref="CC617" r:id="rId362" xr:uid="{7022D2DF-AF87-4799-B658-46468DD464F6}"/>
    <hyperlink ref="CA617" r:id="rId363" xr:uid="{2C5F67C3-835E-4BC0-B47C-BDD17577204C}"/>
    <hyperlink ref="CC618" r:id="rId364" xr:uid="{C008CA4C-6DE5-49E8-8ACE-5173F42491E8}"/>
    <hyperlink ref="CA618" r:id="rId365" xr:uid="{7059CC2A-7F03-486F-89C4-11BEE86BE946}"/>
    <hyperlink ref="CA619" r:id="rId366" xr:uid="{A7EC5299-941C-4BDF-B579-8E583BB03C13}"/>
    <hyperlink ref="CC620" r:id="rId367" xr:uid="{DE868B3C-277B-434D-9DB5-DC2E016855E7}"/>
    <hyperlink ref="CA620" r:id="rId368" xr:uid="{CC3F2A3C-D8CC-47F2-A748-77FF10A6CAF2}"/>
    <hyperlink ref="CC621" r:id="rId369" xr:uid="{C2E9B4D1-BC7A-4385-A81C-973948D5AA15}"/>
    <hyperlink ref="CA621" r:id="rId370" xr:uid="{3FAF720F-8158-41E3-A5E3-3CA6F3653BEC}"/>
    <hyperlink ref="CC622" r:id="rId371" xr:uid="{BD3A4149-CE4E-45FE-A667-DEFAEF5FEEDD}"/>
    <hyperlink ref="CA622" r:id="rId372" xr:uid="{B0EFFC7A-F6B0-4506-80A4-5B82759325F4}"/>
    <hyperlink ref="CC623" r:id="rId373" xr:uid="{BCBFAAB6-0F3E-40C3-B086-1A21A34E5B78}"/>
    <hyperlink ref="CA623" r:id="rId374" xr:uid="{AA83B6C4-3922-4B2F-9AB6-539C569463D9}"/>
    <hyperlink ref="CC624" r:id="rId375" xr:uid="{8D3D0504-54B7-40CF-9CDE-24C9146C0C26}"/>
    <hyperlink ref="CA624" r:id="rId376" xr:uid="{E6AD85E2-BA62-4D0F-B6F7-12651A3B837F}"/>
    <hyperlink ref="CC625" r:id="rId377" xr:uid="{4595C53F-D7B1-4A9C-9B06-FAB6684BA175}"/>
    <hyperlink ref="CA625" r:id="rId378" xr:uid="{F9799C52-A36D-45F7-A863-9305F6D2AA21}"/>
    <hyperlink ref="CA626" r:id="rId379" xr:uid="{5A82164D-44D5-43ED-A317-8BDDE3C0C1C7}"/>
    <hyperlink ref="CC626" r:id="rId380" xr:uid="{1B95884A-AE64-4E0D-B3B6-8BDCB85BC303}"/>
    <hyperlink ref="CA632" r:id="rId381" xr:uid="{FF473EA3-24F8-4099-B368-0C7F8D39243E}"/>
    <hyperlink ref="CC639" r:id="rId382" xr:uid="{A56165F2-21EF-400D-881F-6EC424570644}"/>
    <hyperlink ref="CA639" r:id="rId383" xr:uid="{2CB492E6-ADC2-41FC-8566-DBA2AA11F89B}"/>
    <hyperlink ref="CC638" r:id="rId384" xr:uid="{50A9DB2A-A438-4057-82BA-9CE5444DBC03}"/>
    <hyperlink ref="CA638" r:id="rId385" xr:uid="{A41B7B70-2AAF-4400-BC3D-75FA3FFD720B}"/>
    <hyperlink ref="CC637" r:id="rId386" xr:uid="{8971B2EE-C71E-47C3-AC33-1C05E20B95AB}"/>
    <hyperlink ref="CA637" r:id="rId387" xr:uid="{E195BB15-5C28-4C70-BA10-F79C07ACB393}"/>
    <hyperlink ref="CC636" r:id="rId388" xr:uid="{EB42C6C6-068A-4339-A4A4-CE8E0FA66DB6}"/>
    <hyperlink ref="CA636" r:id="rId389" xr:uid="{9325A2EC-85AA-46D1-9618-9F1B247D59DF}"/>
    <hyperlink ref="CC635" r:id="rId390" xr:uid="{649F4E3D-78AE-498C-87DA-1F59A1240615}"/>
    <hyperlink ref="CA635" r:id="rId391" xr:uid="{A3FA35E5-AE23-4CF4-8D1B-4C0757FC2729}"/>
    <hyperlink ref="CC634" r:id="rId392" xr:uid="{E1597E68-5EA5-4C0E-BE83-11940420C049}"/>
    <hyperlink ref="CA634" r:id="rId393" xr:uid="{634CBD1E-76C0-4C69-BDDF-CB33B31D11EB}"/>
    <hyperlink ref="CC628" r:id="rId394" xr:uid="{063164F6-9961-4896-8D43-4BF8458976ED}"/>
    <hyperlink ref="CA628" r:id="rId395" xr:uid="{79BB24D6-4C40-4E2D-A15B-70ED62040070}"/>
    <hyperlink ref="CC629" r:id="rId396" xr:uid="{09A0D04A-C916-461C-8089-0F284C4489E1}"/>
    <hyperlink ref="CA629" r:id="rId397" xr:uid="{9C5338BA-859F-439F-BD1F-E6628AC177F0}"/>
    <hyperlink ref="CC630" r:id="rId398" xr:uid="{87712C57-0D97-4230-B3C2-AF8861A40799}"/>
    <hyperlink ref="CA630" r:id="rId399" xr:uid="{5BD73F2D-52A9-42EC-8CBC-CE6AC3CAA4DA}"/>
    <hyperlink ref="CC631" r:id="rId400" xr:uid="{67393C3A-93B0-4714-AC82-0E11DC75F311}"/>
    <hyperlink ref="CA631" r:id="rId401" xr:uid="{B3C50CE4-4D72-488C-8E06-B9AB9CE3D4A5}"/>
    <hyperlink ref="CC640" r:id="rId402" xr:uid="{75BA92D8-6503-4009-8B60-38E32816FC9E}"/>
    <hyperlink ref="CA640" r:id="rId403" xr:uid="{C536869B-ED1B-4EF9-A1BD-BAD96AE6A92C}"/>
    <hyperlink ref="CC643" r:id="rId404" xr:uid="{963126A1-BD62-47E2-86B7-5222B195A747}"/>
    <hyperlink ref="CA643" r:id="rId405" xr:uid="{0889AFE3-329F-4330-BD33-D28E3DDCA4C0}"/>
    <hyperlink ref="CC641" r:id="rId406" xr:uid="{C825CFFF-E095-449D-B3C9-2D6AB3DD4E9C}"/>
    <hyperlink ref="CC642" r:id="rId407" xr:uid="{0B8A9D08-E1F1-4767-8566-359FB4735A10}"/>
    <hyperlink ref="CA641" r:id="rId408" xr:uid="{FFEF8341-5705-4CA6-9270-576D1CF4AA8C}"/>
    <hyperlink ref="CA642" r:id="rId409" xr:uid="{F3553CB6-2293-4EF1-80FA-C9B20BDB36ED}"/>
    <hyperlink ref="CC649" r:id="rId410" xr:uid="{B0B73E11-AA7A-4601-BE31-0DE01B780AA3}"/>
    <hyperlink ref="CA649" r:id="rId411" xr:uid="{EF606096-FBEC-4973-BCC6-F8B20EEF40D1}"/>
    <hyperlink ref="CC648" r:id="rId412" xr:uid="{7C4B8115-CFF6-41A7-9E0C-F62C3D823493}"/>
    <hyperlink ref="CA648" r:id="rId413" xr:uid="{5FFED0AE-4DCB-44C6-BC9C-F83EE986DB43}"/>
    <hyperlink ref="CC647" r:id="rId414" xr:uid="{CEAD2BFE-BCA1-45BD-A0F8-59623DD61CFF}"/>
    <hyperlink ref="CC646" r:id="rId415" xr:uid="{3E87960C-0013-4F29-9282-4015318CE655}"/>
    <hyperlink ref="CA647" r:id="rId416" xr:uid="{9FF1AA68-B2C6-4CEC-A97D-AEAD18B7D1A6}"/>
    <hyperlink ref="CA646" r:id="rId417" xr:uid="{08FC1A51-5A5F-4DD7-A228-A22F567BBB5A}"/>
    <hyperlink ref="CC645" r:id="rId418" xr:uid="{CDBE18A4-EB33-42B4-9B0C-CE7389A3B733}"/>
    <hyperlink ref="CC644" r:id="rId419" xr:uid="{67DD50A0-C47E-4A90-AA4B-53353ED85BE7}"/>
    <hyperlink ref="CA645" r:id="rId420" xr:uid="{91BB97A0-A75B-489F-BD04-9F6DB7A93348}"/>
    <hyperlink ref="CA644" r:id="rId421" xr:uid="{F04CDE6A-C171-4CCE-B526-B61B0995250E}"/>
    <hyperlink ref="CA650" r:id="rId422" xr:uid="{B70CD9D2-10BB-40C4-B79C-2A57401CE7B2}"/>
    <hyperlink ref="CC651" r:id="rId423" xr:uid="{27661221-45F3-4CBD-A54B-CC2550F22F36}"/>
    <hyperlink ref="CC653" r:id="rId424" xr:uid="{69E83704-F88E-4E23-8D77-63EE96762D7F}"/>
    <hyperlink ref="CA653" r:id="rId425" xr:uid="{27F2ADED-097A-4B45-AFC1-C107F0C48189}"/>
    <hyperlink ref="CC656" r:id="rId426" xr:uid="{9671CBF9-4766-494F-9818-FD7972161AE6}"/>
    <hyperlink ref="CA656" r:id="rId427" xr:uid="{60CA1CC0-B7C0-49B2-884A-40EFA251BFA1}"/>
    <hyperlink ref="CC657" r:id="rId428" xr:uid="{8FE007B5-C852-4649-B3F9-999C45A1458E}"/>
    <hyperlink ref="CC655" r:id="rId429" xr:uid="{145A9F4F-57B5-40CE-A1A5-C36C694C4FA9}"/>
    <hyperlink ref="CC654" r:id="rId430" xr:uid="{0923ADC7-B88E-4FE5-8A8E-473BE8C801A9}"/>
    <hyperlink ref="CA657" r:id="rId431" xr:uid="{4D50E1AE-0AC8-412B-83E0-AC6CAB9F9C93}"/>
    <hyperlink ref="CA655" r:id="rId432" xr:uid="{B5E26225-AEE0-4367-B5A5-38CE5EBC1124}"/>
    <hyperlink ref="CA654" r:id="rId433" xr:uid="{CCF9E2C5-44C1-4D6B-AB0A-CB0F0E112FA8}"/>
    <hyperlink ref="CC664" r:id="rId434" xr:uid="{7A9E4900-DC84-41C1-8F7D-991911962EDC}"/>
    <hyperlink ref="CC662" r:id="rId435" xr:uid="{5F8BDBF3-5A11-41DF-B006-E8705DDB39BE}"/>
    <hyperlink ref="CC660" r:id="rId436" xr:uid="{441846DF-AD79-4B9D-ACE9-656C825DFE33}"/>
    <hyperlink ref="CA664" r:id="rId437" xr:uid="{9DB797C5-66D9-45F7-9B68-551EDD265466}"/>
    <hyperlink ref="CA662" r:id="rId438" xr:uid="{12D2FE42-0524-427D-94DF-5C1AFE832D08}"/>
    <hyperlink ref="CA660" r:id="rId439" xr:uid="{58246ECC-5F37-4837-9AFE-AA9B57F28FA3}"/>
    <hyperlink ref="CC665" r:id="rId440" xr:uid="{E6BADD8F-A6AC-40B2-AB68-196E64B94626}"/>
    <hyperlink ref="CC663" r:id="rId441" xr:uid="{5DEB20DB-0A2D-4F2E-A7FF-CEB1D9F1F223}"/>
    <hyperlink ref="CC661" r:id="rId442" xr:uid="{18F297CB-9745-4B19-BC1D-352DCDAD614C}"/>
    <hyperlink ref="CA665" r:id="rId443" xr:uid="{04171806-0C41-4004-813D-F56DE530A7AE}"/>
    <hyperlink ref="CA663" r:id="rId444" xr:uid="{1DFEEE28-9303-4832-99B5-90688B72AAAB}"/>
    <hyperlink ref="CA661" r:id="rId445" xr:uid="{453B5A3A-F246-40CA-9D97-2A8177A59E0F}"/>
    <hyperlink ref="CC659" r:id="rId446" xr:uid="{AE547891-16F3-480D-B4A9-D1D8AB65FAA3}"/>
    <hyperlink ref="CA659" r:id="rId447" xr:uid="{ACE43F37-8E40-41AC-8D60-D80329616413}"/>
    <hyperlink ref="CC658" r:id="rId448" xr:uid="{CA8BACBB-A4CD-463D-8080-34C87E1FAD15}"/>
    <hyperlink ref="CA658" r:id="rId449" xr:uid="{91AB9314-AC37-4D1B-AFE9-0B7378878AE4}"/>
    <hyperlink ref="CC666" r:id="rId450" xr:uid="{0F4CB8F8-93DB-4D87-8E36-CF1932D88748}"/>
    <hyperlink ref="CA666" r:id="rId451" xr:uid="{F16280E9-DE41-4145-A2CE-03212CE1EAE7}"/>
    <hyperlink ref="CC667" r:id="rId452" xr:uid="{05C92D82-2B3B-418A-836B-876B7449D4FA}"/>
    <hyperlink ref="CA667" r:id="rId453" xr:uid="{B9FAA284-165E-4BE0-A57E-450B145CCC95}"/>
    <hyperlink ref="CC668" r:id="rId454" xr:uid="{32EDC385-E78C-4065-A080-6165EBF53D23}"/>
    <hyperlink ref="CA668" r:id="rId455" xr:uid="{35782193-8CDF-44B5-94D5-5D76FB3E132F}"/>
    <hyperlink ref="CC669" r:id="rId456" xr:uid="{11187600-A101-4064-9768-20AE1703DBEA}"/>
    <hyperlink ref="CA669" r:id="rId457" xr:uid="{591008E5-49A1-4EA4-88C9-27D55B433721}"/>
    <hyperlink ref="CA670" r:id="rId458" xr:uid="{5C8BCE42-77DC-47B1-A47A-3D9782418204}"/>
    <hyperlink ref="CA671" r:id="rId459" xr:uid="{2269B921-6FD2-43AA-B2BF-217BEA3A82F7}"/>
    <hyperlink ref="CA672" r:id="rId460" xr:uid="{FF19CA05-7697-487A-90D2-947F124982F0}"/>
    <hyperlink ref="CC673" r:id="rId461" xr:uid="{D285274F-F016-4260-99E3-73E2399A6B01}"/>
    <hyperlink ref="CA673" r:id="rId462" xr:uid="{B15CB143-70B5-4C19-A710-078CA6E369B7}"/>
    <hyperlink ref="CC674" r:id="rId463" xr:uid="{BE497EAF-FE28-462F-97DD-2D0A7EEB1E9F}"/>
    <hyperlink ref="CA674" r:id="rId464" xr:uid="{554BEC8E-CE03-45A6-9DD4-91B7F9C745B1}"/>
    <hyperlink ref="CC675" r:id="rId465" xr:uid="{6422C3E6-D303-4F01-9A6B-6935B71F9186}"/>
    <hyperlink ref="CA675" r:id="rId466" xr:uid="{D4C7A645-7392-44A3-B804-FE1B9E995EB3}"/>
    <hyperlink ref="CC676" r:id="rId467" xr:uid="{D36B01F4-5994-4A43-80E7-532339EE5521}"/>
    <hyperlink ref="CA676" r:id="rId468" xr:uid="{3997287D-628E-4573-8EA9-68B95D729933}"/>
    <hyperlink ref="CC677" r:id="rId469" xr:uid="{76F46E3E-CAF7-4EDB-84A9-81E966156A64}"/>
    <hyperlink ref="CA677" r:id="rId470" xr:uid="{EDF62BD1-50F5-4B33-B5E0-911D26A79B8F}"/>
    <hyperlink ref="CC678" r:id="rId471" xr:uid="{009940FB-338C-4D42-B2B6-914FF1A0C396}"/>
    <hyperlink ref="CA678" r:id="rId472" xr:uid="{6B7108D1-C5C0-4222-97B1-74D74D067F2F}"/>
    <hyperlink ref="CC679" r:id="rId473" xr:uid="{3C34DF9B-4648-4F11-A879-6E757F5C8D60}"/>
    <hyperlink ref="CA679" r:id="rId474" xr:uid="{6522DB9E-7824-4DDA-9D1F-91B013560BFB}"/>
    <hyperlink ref="CC680" r:id="rId475" xr:uid="{766ED739-BBDC-4805-B6A9-A263E6098473}"/>
    <hyperlink ref="CA680" r:id="rId476" xr:uid="{5F6E7C07-A994-4CD9-A893-CBE2B6F958E2}"/>
    <hyperlink ref="CC681" r:id="rId477" xr:uid="{A1BFA84F-ECC1-4E01-92BF-31C25396419F}"/>
    <hyperlink ref="CA681" r:id="rId478" xr:uid="{8ACD051F-5E7D-474B-865A-040162ECE930}"/>
    <hyperlink ref="CC682" r:id="rId479" xr:uid="{CB10F561-2090-4D59-8412-E86D2EBFA7F3}"/>
    <hyperlink ref="CA682" r:id="rId480" xr:uid="{428F1BAD-AE84-4D16-AEEE-F4C9A4676C04}"/>
    <hyperlink ref="CC684" r:id="rId481" xr:uid="{B4F0C923-7585-46B6-9B63-E3A08FC409E1}"/>
    <hyperlink ref="CA684" r:id="rId482" xr:uid="{A5122BB2-1600-4D6C-BAB7-62E4CA19B9A3}"/>
    <hyperlink ref="CC683" r:id="rId483" xr:uid="{209D73F9-530E-458B-B057-8F04531F0F19}"/>
    <hyperlink ref="CA683" r:id="rId484" xr:uid="{8AE6C102-6520-4F1F-834C-6705A8415FFE}"/>
    <hyperlink ref="CC685" r:id="rId485" xr:uid="{6969A4BE-0DD7-44B6-A52F-8D7C1DE89EB5}"/>
    <hyperlink ref="CA685" r:id="rId486" xr:uid="{0467DED0-B05B-42DC-B8F8-FAC4AB16E2E9}"/>
    <hyperlink ref="CC687" r:id="rId487" xr:uid="{C3B85472-3618-42D2-8152-904115C10F85}"/>
    <hyperlink ref="CA687" r:id="rId488" xr:uid="{99C611E3-C5F1-44F0-81D3-DE9C41AA80D9}"/>
    <hyperlink ref="CC686" r:id="rId489" xr:uid="{1DF29D39-AAA7-41B1-AED2-B086CE472F18}"/>
    <hyperlink ref="CA686" r:id="rId490" xr:uid="{78E8000A-CD86-4146-8228-92362EE8A5A0}"/>
    <hyperlink ref="CC688" r:id="rId491" xr:uid="{95B5D949-8C44-422F-9259-DD5AF3E9E40B}"/>
    <hyperlink ref="CA688" r:id="rId492" xr:uid="{5D554222-01CB-4C0A-91BC-32B4E1A88879}"/>
    <hyperlink ref="CA690" r:id="rId493" xr:uid="{1BD91519-B573-4351-817A-DD2CED75B122}"/>
    <hyperlink ref="CC690" r:id="rId494" xr:uid="{4FA99A3E-6BD5-4B11-BF90-5C4C70011E7F}"/>
    <hyperlink ref="CA691" r:id="rId495" xr:uid="{84D87FF6-B3EB-43B3-90D9-A17A1471A68F}"/>
    <hyperlink ref="CC691" r:id="rId496" xr:uid="{9AF325B0-CD22-4374-B1B1-2EB3DDB64E1F}"/>
    <hyperlink ref="CC692" r:id="rId497" xr:uid="{BF578CE0-A14B-4647-B332-DFF1D8E6FC17}"/>
    <hyperlink ref="CA692" r:id="rId498" xr:uid="{229AC42C-402B-439C-ACE7-1A48A2A928B2}"/>
    <hyperlink ref="CC693" r:id="rId499" xr:uid="{0BF133FD-B0EA-4889-BCA5-B070285D9F55}"/>
    <hyperlink ref="CA693" r:id="rId500" xr:uid="{7603EF8C-4A68-4A45-BE3E-1092AF5A96BA}"/>
    <hyperlink ref="CC694" r:id="rId501" xr:uid="{24E50E5B-33E5-4132-A4FD-348D6642F693}"/>
    <hyperlink ref="CA694" r:id="rId502" xr:uid="{C3F7503C-4A9F-4053-A5C6-8C59AE0877CA}"/>
    <hyperlink ref="CC695" r:id="rId503" xr:uid="{BAE61207-F584-41CA-9888-B4933BF005CE}"/>
    <hyperlink ref="CA695" r:id="rId504" xr:uid="{EC0571BA-1AFA-4318-AAA9-FA786C799785}"/>
    <hyperlink ref="CA696" r:id="rId505" xr:uid="{42E3CBA7-053D-46F0-BD21-3D2301EB6459}"/>
    <hyperlink ref="CC698" r:id="rId506" xr:uid="{2ABF5B5A-83B9-44B5-9362-1DCAFD612C47}"/>
    <hyperlink ref="CA698" r:id="rId507" xr:uid="{EA14B8FA-BF97-4608-AE11-70F754484EFF}"/>
    <hyperlink ref="CA706" r:id="rId508" xr:uid="{D575D149-E950-46F3-B6E5-48A40F23811E}"/>
    <hyperlink ref="CC706" r:id="rId509" xr:uid="{0C9471F7-E083-447A-8E69-D3A4F0F01BE0}"/>
    <hyperlink ref="CC711" r:id="rId510" xr:uid="{2373DCA3-0D21-4AA4-B66B-AD78E387A150}"/>
    <hyperlink ref="CA711" r:id="rId511" xr:uid="{7D4FB6B9-F0D2-462F-990F-8FA19DA8FC15}"/>
    <hyperlink ref="CC712" r:id="rId512" xr:uid="{488AA924-B1D0-418B-87F7-56A1382EE99B}"/>
    <hyperlink ref="CA712" r:id="rId513" xr:uid="{89C69DB8-4335-49FB-8731-437FF1F86F5C}"/>
    <hyperlink ref="CC713" r:id="rId514" xr:uid="{A5CE5249-3E09-4997-A1CA-BDF575A13454}"/>
    <hyperlink ref="CA713" r:id="rId515" xr:uid="{9172BE31-7340-4946-B5A2-876F5063A89F}"/>
    <hyperlink ref="CC715" r:id="rId516" xr:uid="{3ACB4D06-D8E8-47E0-A817-754F73E74BBF}"/>
    <hyperlink ref="CA715" r:id="rId517" xr:uid="{2CE5DF65-08D3-4121-9CFC-3B98220ED6F7}"/>
    <hyperlink ref="CC716" r:id="rId518" xr:uid="{1D5D9CF4-7835-4E0E-88B2-03C818F8D1E0}"/>
    <hyperlink ref="CA716" r:id="rId519" xr:uid="{0B2245C7-8A05-43C9-A651-D683263C63BD}"/>
    <hyperlink ref="CC717" r:id="rId520" xr:uid="{A1A684CC-8019-4420-9222-FA137F466478}"/>
    <hyperlink ref="CA717" r:id="rId521" xr:uid="{1A053446-8A6D-4E51-99EB-A72FE644C95E}"/>
    <hyperlink ref="CC718" r:id="rId522" xr:uid="{AF7AD515-BC4F-42FB-A8CB-F57069F2D790}"/>
    <hyperlink ref="CA718" r:id="rId523" xr:uid="{634CD47A-DB69-42AC-B213-D9464B44CD19}"/>
    <hyperlink ref="CA721" r:id="rId524" xr:uid="{A59357AD-4D4D-4256-AA70-6534EE4D9DBA}"/>
    <hyperlink ref="CC721" r:id="rId525" xr:uid="{725F255C-3E90-4FBF-8C3E-CCEF4ED2DF80}"/>
    <hyperlink ref="CA730" r:id="rId526" xr:uid="{B8321339-2FBD-4D19-BC84-9F0DC5373955}"/>
    <hyperlink ref="CC730" r:id="rId527" xr:uid="{197A17C8-AD32-416F-9176-026F51FECA32}"/>
    <hyperlink ref="CA731" r:id="rId528" xr:uid="{561DB2CD-7A70-4D75-B49E-58036EC27887}"/>
    <hyperlink ref="CA732" r:id="rId529" xr:uid="{DFFF6A01-9DC7-4796-A6A8-42EE3199C49F}"/>
    <hyperlink ref="CC732" r:id="rId530" xr:uid="{CA2FF9A6-B8EC-4F87-8DB6-766659249450}"/>
    <hyperlink ref="CA733" r:id="rId531" xr:uid="{5AD02CBA-8A2D-4218-B321-1F6641D0191F}"/>
    <hyperlink ref="CC733" r:id="rId532" xr:uid="{21236516-B7B8-47E2-829B-4C66D2DCA901}"/>
    <hyperlink ref="CA734" r:id="rId533" xr:uid="{6E0E3BBE-D433-41AA-A982-F0FEDB462923}"/>
    <hyperlink ref="CC734" r:id="rId534" xr:uid="{B705DFFB-16AB-4283-B07C-B0732CC30C8F}"/>
    <hyperlink ref="CA735" r:id="rId535" xr:uid="{494DB139-3320-47AE-A681-44FB502BB505}"/>
    <hyperlink ref="CC735" r:id="rId536" xr:uid="{374E2BE7-4A25-42EE-8D3D-45F0C6CF201B}"/>
    <hyperlink ref="CC744" r:id="rId537" xr:uid="{CD2DA0C8-07FA-4AC3-8988-FEFC622BDF3D}"/>
    <hyperlink ref="CA744" r:id="rId538" xr:uid="{1FC6E5ED-7802-4E08-821D-2F3902E65C24}"/>
    <hyperlink ref="CC745" r:id="rId539" xr:uid="{065C4758-D399-4B50-ABD4-57EB4D34BA0B}"/>
    <hyperlink ref="CA745" r:id="rId540" xr:uid="{3064E1D8-B99B-4238-9B53-48DC8A0F22C4}"/>
    <hyperlink ref="CA746" r:id="rId541" xr:uid="{0FB687E5-2FF8-4269-87F5-34DEBEAE68C7}"/>
    <hyperlink ref="CC746" r:id="rId542" xr:uid="{579C5940-C2F1-49D7-87CB-0C197AB4AD67}"/>
    <hyperlink ref="CA747" r:id="rId543" xr:uid="{84DC28CD-CE2B-46D7-8731-C555370E2153}"/>
    <hyperlink ref="CC747" r:id="rId544" xr:uid="{DA9ADCA5-FB11-4DE5-8EA5-3662E86C3CC0}"/>
    <hyperlink ref="CA748" r:id="rId545" xr:uid="{E0C92A76-DFF1-44D6-826D-B01283D1A315}"/>
    <hyperlink ref="CC748" r:id="rId546" xr:uid="{0AD97FBB-A29F-472C-8EC2-44CA29282D05}"/>
    <hyperlink ref="CC763" r:id="rId547" xr:uid="{68E29AC6-7370-406A-96B9-8C579DCCBECD}"/>
    <hyperlink ref="CA763" r:id="rId548" xr:uid="{A1902CD8-EC2D-46D9-BD3D-E80FFACA635E}"/>
    <hyperlink ref="CC804" r:id="rId549" display="https://customwheelhousellc.box.com/s/w74k3jqdxkdou19x0c5867nzzr4pzhhu" xr:uid="{FB4411E0-877D-4FD9-9646-820B78EC813C}"/>
    <hyperlink ref="CA804" r:id="rId550" display="https://customwheelhousellc.box.com/s/l0jt09osq02u1jdsih7o196zcf2m82rg" xr:uid="{D1C322A0-4998-4ABB-852D-46E9C862A946}"/>
    <hyperlink ref="CC837" r:id="rId551" xr:uid="{8416C81E-87B4-45E3-9042-772B10D5B38D}"/>
    <hyperlink ref="CA837" r:id="rId552" xr:uid="{FC33C961-D7E8-4D3E-973A-C3BB7CBBEB5A}"/>
    <hyperlink ref="CC838" r:id="rId553" xr:uid="{32B70343-981C-474B-AC29-83C35BBB42E6}"/>
    <hyperlink ref="CA838" r:id="rId554" xr:uid="{097E17E7-DE58-4912-B949-AD4A16DE8885}"/>
    <hyperlink ref="CC846" r:id="rId555" xr:uid="{5DAA69F1-B25E-49EF-86BB-977E941DE862}"/>
    <hyperlink ref="CA846" r:id="rId556" xr:uid="{58BC08BB-A860-41B8-A45B-D6A7098149D3}"/>
    <hyperlink ref="CC847" r:id="rId557" xr:uid="{C6A91D51-121F-49FC-A9DC-C7B112E9BAAA}"/>
    <hyperlink ref="CA847" r:id="rId558" xr:uid="{39BC53D1-FC20-4F1B-8B59-527BB338D82E}"/>
    <hyperlink ref="CC855" r:id="rId559" xr:uid="{8776579C-424D-4140-9970-26E3654D9824}"/>
    <hyperlink ref="CA855" r:id="rId560" xr:uid="{F237048C-47CA-475B-843C-FE9A27729BF1}"/>
    <hyperlink ref="CC869" r:id="rId561" xr:uid="{1FF50715-5E8E-4F40-AA5E-24CB3C1E111B}"/>
    <hyperlink ref="CA869" r:id="rId562" xr:uid="{7AF7B05A-4CEA-4502-ACE0-841B94B6A590}"/>
    <hyperlink ref="CC870" r:id="rId563" xr:uid="{01903392-1E1F-4D44-81A5-A680875E3FDC}"/>
    <hyperlink ref="CA870" r:id="rId564" xr:uid="{2A6979EE-5491-472A-809C-AE2DEBC8770B}"/>
    <hyperlink ref="CC872" r:id="rId565" xr:uid="{4BB50686-B518-4F0B-9C15-8B66B1D87D5F}"/>
    <hyperlink ref="CA872" r:id="rId566" xr:uid="{8038A0F1-6B9A-40B8-85D3-B933383AB974}"/>
    <hyperlink ref="CC873" r:id="rId567" xr:uid="{FC82FEA3-C043-4795-B26C-998DAE08B2C3}"/>
    <hyperlink ref="CA873" r:id="rId568" xr:uid="{3A920C3C-4634-4C59-8914-0C14A4B8E8CF}"/>
    <hyperlink ref="CC875" r:id="rId569" xr:uid="{3E28F4D7-2EBE-4E3D-B97F-BBF20B886E47}"/>
    <hyperlink ref="CA875" r:id="rId570" xr:uid="{70D56DEA-41F7-4FE2-AC50-550784752919}"/>
    <hyperlink ref="CC876" r:id="rId571" xr:uid="{FA52214D-8B7D-4BD7-A17D-26DBD75A3B22}"/>
    <hyperlink ref="CA876" r:id="rId572" xr:uid="{C296B8EC-D26C-436F-B7BB-EA762184E27D}"/>
    <hyperlink ref="CC877" r:id="rId573" xr:uid="{C8624DFB-23E3-49BB-BA00-1518EB288D8B}"/>
    <hyperlink ref="CA877" r:id="rId574" xr:uid="{C0D4EBE1-3774-4A5B-84C4-0ED461BBA4CD}"/>
    <hyperlink ref="CC878" r:id="rId575" xr:uid="{1E9D76B7-0100-472D-A8FC-242C84A3893B}"/>
    <hyperlink ref="CA878" r:id="rId576" xr:uid="{569D052D-7CB1-441F-B00A-B2E74BAA6094}"/>
    <hyperlink ref="CC879" r:id="rId577" xr:uid="{65AA232A-FF60-4F43-A0BA-939C827B0A4A}"/>
    <hyperlink ref="CA879" r:id="rId578" xr:uid="{81E85CCA-EFB1-401C-B352-8DAC32D6C700}"/>
    <hyperlink ref="CC880" r:id="rId579" xr:uid="{822DFC67-F092-49EB-ACB8-076B37C4683E}"/>
    <hyperlink ref="CA880" r:id="rId580" xr:uid="{7650BCD3-2308-4E9F-A017-FB2B1425C302}"/>
    <hyperlink ref="CC881" r:id="rId581" xr:uid="{ECA752BA-E834-44F2-893D-97D6AB4B7560}"/>
    <hyperlink ref="CA881" r:id="rId582" xr:uid="{D27B364F-17CD-49A0-9CA4-0C27CC27F92C}"/>
    <hyperlink ref="CC896" r:id="rId583" xr:uid="{66623E1A-6511-466A-B376-12F7F8ECDC63}"/>
    <hyperlink ref="CA896" r:id="rId584" xr:uid="{9A0951CE-9608-4E55-8D21-C0876C92E812}"/>
    <hyperlink ref="CA898" r:id="rId585" xr:uid="{79FFFED6-A9B2-4F0A-970F-ED6595E50B37}"/>
    <hyperlink ref="CC898" r:id="rId586" xr:uid="{F3DC1316-13D8-4EE1-9E1F-8824D6AE3B0C}"/>
    <hyperlink ref="CA899" r:id="rId587" xr:uid="{C95D1E3C-ACA9-4D4E-8C88-B61021BFE437}"/>
    <hyperlink ref="CC899" r:id="rId588" xr:uid="{57FA75DE-2256-4D78-88BA-A4D0A9522BEC}"/>
    <hyperlink ref="CA902" r:id="rId589" xr:uid="{3F7777BF-010B-403B-A8B5-DAFFBEE51646}"/>
    <hyperlink ref="CC902" r:id="rId590" xr:uid="{D202D217-6063-4D65-BDE8-05B2328C8A09}"/>
    <hyperlink ref="CA907" r:id="rId591" xr:uid="{4878F94F-222E-4BD6-8955-E7F9C905FD9B}"/>
    <hyperlink ref="CC907" r:id="rId592" xr:uid="{72794938-388C-4769-B6C3-829E0377D53A}"/>
    <hyperlink ref="CA908" r:id="rId593" xr:uid="{ED9A6DC2-19C4-4ED6-90FE-39174B064763}"/>
    <hyperlink ref="CC908" r:id="rId594" xr:uid="{9238385A-02AE-4C98-86E3-C4BFE3F13B5C}"/>
    <hyperlink ref="CA909" r:id="rId595" xr:uid="{3C44BC9D-F0E7-4DBE-994A-71F173328C41}"/>
    <hyperlink ref="CC909" r:id="rId596" xr:uid="{BA0E1D96-0D4F-4D8A-846A-6E23D5937197}"/>
    <hyperlink ref="CA910" r:id="rId597" xr:uid="{FBD34731-A5A5-4281-B6E8-042D30F9D531}"/>
    <hyperlink ref="CC910" r:id="rId598" xr:uid="{17B48E8D-AEF7-4BBF-AC1B-F984E808D400}"/>
    <hyperlink ref="CA911" r:id="rId599" xr:uid="{432451B9-C1D4-4789-81FB-7448DA93645D}"/>
    <hyperlink ref="CC911" r:id="rId600" xr:uid="{4A20F4A6-37A3-43B9-A668-622F6C3B43B7}"/>
    <hyperlink ref="CA912" r:id="rId601" xr:uid="{E1DC2125-1FA0-4437-A800-754A9841F6DA}"/>
    <hyperlink ref="CC912" r:id="rId602" xr:uid="{0D819175-F7C4-44BB-BDCD-F2CE1F494ACB}"/>
    <hyperlink ref="CA913" r:id="rId603" xr:uid="{223FF142-0E4B-4C34-8CAA-62016116EC74}"/>
    <hyperlink ref="CC913" r:id="rId604" xr:uid="{AEEFF4E8-6F04-4ACC-ADFC-88F824AF6C4A}"/>
    <hyperlink ref="CA914" r:id="rId605" xr:uid="{2F28A450-FAC3-4EAB-834C-6F2E2E8E5C82}"/>
    <hyperlink ref="CC914" r:id="rId606" xr:uid="{D2926829-2CCA-4992-A0D5-9CE277DD97C8}"/>
    <hyperlink ref="CA915" r:id="rId607" xr:uid="{C23F4268-6628-46D3-B081-25E5D9DC298D}"/>
    <hyperlink ref="CC915" r:id="rId608" xr:uid="{64DB2925-C9EE-4EBB-9145-B076DE69391B}"/>
    <hyperlink ref="CA917" r:id="rId609" xr:uid="{FD7029FB-2066-4998-BD2F-3CD3D051E17D}"/>
    <hyperlink ref="CC917" r:id="rId610" xr:uid="{66ECC017-1ED5-476B-B695-E36B6B2DD087}"/>
    <hyperlink ref="CA920" r:id="rId611" xr:uid="{E6A94ED7-7363-4FA7-83B9-2536D62DC8AB}"/>
    <hyperlink ref="CC920" r:id="rId612" xr:uid="{BC30DBB9-F228-421C-B6FD-A68A9F7AAA22}"/>
    <hyperlink ref="CA922" r:id="rId613" xr:uid="{E094CAD7-BF12-4080-84C0-B882B6B8A4F1}"/>
    <hyperlink ref="CC922" r:id="rId614" xr:uid="{8D0454CF-4649-4882-9517-B75D88C65B8D}"/>
    <hyperlink ref="CA924" r:id="rId615" xr:uid="{71FD3570-CC9D-4AE8-AF18-24D4BC2FF70F}"/>
    <hyperlink ref="CC924" r:id="rId616" xr:uid="{FEC6EB1F-7774-4F49-A728-10543187AA97}"/>
    <hyperlink ref="CA923" r:id="rId617" xr:uid="{3BB22F0E-26E5-4ECD-A53F-36A33B059B6A}"/>
    <hyperlink ref="CC923" r:id="rId618" xr:uid="{C583BAA2-5A63-4ABB-B12D-2DF6073B3CE4}"/>
    <hyperlink ref="CA925" r:id="rId619" xr:uid="{B3A95EB4-8D35-4003-B93E-17F3FD0D02EF}"/>
    <hyperlink ref="CC925" r:id="rId620" xr:uid="{B925912B-88B8-4357-94D2-94EF135CC66F}"/>
    <hyperlink ref="CA926" r:id="rId621" xr:uid="{43D64423-E03F-4E5E-A259-CE4F3F8A87C4}"/>
    <hyperlink ref="CC926" r:id="rId622" xr:uid="{13AFBA24-6C0F-4619-A0ED-18A439FC442D}"/>
    <hyperlink ref="CA927" r:id="rId623" xr:uid="{0E1A98B3-6C2D-4474-9FC8-E0DF548208EF}"/>
    <hyperlink ref="CC927" r:id="rId624" xr:uid="{BAE10287-B401-4B43-8818-88E3993E81C5}"/>
    <hyperlink ref="CA929" r:id="rId625" xr:uid="{C39DB491-ADA7-4524-9519-E4DC3EA82ADB}"/>
    <hyperlink ref="CC929" r:id="rId626" xr:uid="{5EF1C4A0-E800-4A4A-A332-B12C50F79CFD}"/>
    <hyperlink ref="CA931" r:id="rId627" xr:uid="{ED6BA671-D62F-41F8-852A-3C6A9260AEEA}"/>
    <hyperlink ref="CC931" r:id="rId628" xr:uid="{9343689C-DDB8-4EB1-807F-FA66A5B40A3D}"/>
    <hyperlink ref="CA928" r:id="rId629" xr:uid="{C3931D59-A32F-49C9-A227-111F37FC0762}"/>
    <hyperlink ref="CC928" r:id="rId630" xr:uid="{06F188C2-BBFE-451E-8E32-AB327FF81522}"/>
    <hyperlink ref="CA930" r:id="rId631" xr:uid="{A4144314-6222-49BB-9383-FC2F5FBB0211}"/>
    <hyperlink ref="CC930" r:id="rId632" xr:uid="{D9FF54A8-6888-4716-AE88-25B8007DA2FE}"/>
    <hyperlink ref="CA932" r:id="rId633" xr:uid="{3B313AFB-1FE2-45FB-A63C-B1725DDE107F}"/>
    <hyperlink ref="CC932" r:id="rId634" xr:uid="{54C8A81F-1991-487A-BCCC-EDA5B5F80A49}"/>
    <hyperlink ref="CA933" r:id="rId635" xr:uid="{5F6D2C4A-D489-4598-BF7A-3CC682C11D24}"/>
    <hyperlink ref="CC933" r:id="rId636" xr:uid="{C43FA9B9-BDE5-4ACA-9638-0F9905DC6D6A}"/>
    <hyperlink ref="CA934" r:id="rId637" xr:uid="{99BDD847-2885-43F5-9A46-0297AD53B785}"/>
    <hyperlink ref="CC934" r:id="rId638" xr:uid="{FE57BB0D-4653-4582-A468-1DAE3C5ADF03}"/>
    <hyperlink ref="CA935" r:id="rId639" xr:uid="{E6F18912-AFBC-43C1-8DD4-87C61B69D97A}"/>
    <hyperlink ref="CC935" r:id="rId640" xr:uid="{044552A2-EC55-4000-AD2F-6B64D03265BA}"/>
    <hyperlink ref="CA936" r:id="rId641" xr:uid="{EFCDA46A-E931-4D77-A66E-48C1CEC1958B}"/>
    <hyperlink ref="CC936" r:id="rId642" xr:uid="{ECDF2508-9EC1-47FA-AB6E-6ECC08AE6EBB}"/>
    <hyperlink ref="CA937" r:id="rId643" xr:uid="{9B86CD04-51C9-4C22-8AA3-FB044D9C1974}"/>
    <hyperlink ref="CC937" r:id="rId644" xr:uid="{4BB311E7-0B17-4411-98BB-A03D48BFCEB2}"/>
    <hyperlink ref="CA938" r:id="rId645" xr:uid="{9BA79B3D-E221-4843-9CD8-53C1DA8C440F}"/>
    <hyperlink ref="CC938" r:id="rId646" xr:uid="{B668DA25-ABFE-46FE-BADC-3ED925CD2E22}"/>
    <hyperlink ref="CC939" r:id="rId647" xr:uid="{6D446260-0F36-4442-8C96-284F055B7449}"/>
    <hyperlink ref="CA939" r:id="rId648" xr:uid="{ECD36574-83B1-4D49-8ED4-E9AC21553C73}"/>
    <hyperlink ref="CC940" r:id="rId649" xr:uid="{3206CEEA-0EA0-45D7-BC28-7333B38A62DF}"/>
    <hyperlink ref="CA940" r:id="rId650" xr:uid="{E29BDCFC-7D2C-49AD-BD8C-D4B2229F487C}"/>
    <hyperlink ref="CC941" r:id="rId651" xr:uid="{D29422FE-F3AD-484B-A921-2BFA93CBEDF7}"/>
    <hyperlink ref="CA941" r:id="rId652" xr:uid="{DE9B2F9D-CE15-4CBE-B6AB-9248D6A92189}"/>
    <hyperlink ref="CC947" r:id="rId653" xr:uid="{319229D8-A139-438A-B313-CA323734381D}"/>
    <hyperlink ref="CA947" r:id="rId654" xr:uid="{1F8F7F9D-6994-4418-82F4-68138DD5E4B4}"/>
    <hyperlink ref="CC952" r:id="rId655" xr:uid="{3E7C8AAF-5733-4888-A456-09AFAC9455D1}"/>
    <hyperlink ref="CA952" r:id="rId656" xr:uid="{863B4BC1-C915-4B66-8AE7-D02E0FD81E90}"/>
    <hyperlink ref="CC951" r:id="rId657" xr:uid="{A88F8D40-3AC9-4B02-9386-2BF3B4466B7D}"/>
    <hyperlink ref="CA951" r:id="rId658" xr:uid="{2E0AA124-7C52-48FC-9D11-640A1B3BDC78}"/>
    <hyperlink ref="CC953" r:id="rId659" xr:uid="{A40DAFB6-EFEF-4EF3-AD4E-B4D80F872636}"/>
    <hyperlink ref="CA953" r:id="rId660" xr:uid="{6F073179-F9BD-41AF-BE13-03A346B7A509}"/>
    <hyperlink ref="CC960" r:id="rId661" xr:uid="{F40150BB-C6D8-4E00-AD79-B099A7859616}"/>
    <hyperlink ref="CA960" r:id="rId662" xr:uid="{E90CEBBA-AC26-4D4B-A641-37127A6175D9}"/>
    <hyperlink ref="CC990" r:id="rId663" xr:uid="{3D365E62-BA31-44EA-9DD5-1F65DFD0E0B7}"/>
    <hyperlink ref="CA990" r:id="rId664" xr:uid="{E12605B0-26E3-42D0-ADDF-47F6F3E4A553}"/>
    <hyperlink ref="CC995" r:id="rId665" xr:uid="{809BF7C8-9BA9-4990-BCE8-DAFAA10A202F}"/>
    <hyperlink ref="CA995" r:id="rId666" xr:uid="{3A4BD5E4-D5E6-424A-A227-E958BDBA6788}"/>
    <hyperlink ref="CC1020" r:id="rId667" xr:uid="{41301B93-C624-4B80-9D54-A87F3E993BBD}"/>
    <hyperlink ref="CA1020" r:id="rId668" xr:uid="{A9CAEDC5-CBD0-4DF7-AD1E-5E20024F5E4B}"/>
    <hyperlink ref="CC1091" r:id="rId669" xr:uid="{026282FD-89A9-4012-9A05-732B48490B03}"/>
    <hyperlink ref="CA1091" r:id="rId670" xr:uid="{C0527571-A549-4E5F-9246-BDB97525A9AF}"/>
    <hyperlink ref="CC1090" r:id="rId671" xr:uid="{23238B52-BE72-4114-B038-0A5CD2EEE2BF}"/>
    <hyperlink ref="CA1090" r:id="rId672" xr:uid="{223A8FC6-046F-40E2-B067-D6CD3E8C041F}"/>
    <hyperlink ref="CC1095" r:id="rId673" xr:uid="{3D5C9954-70ED-4C65-8E43-82C2C0C8CE3D}"/>
    <hyperlink ref="CA1095" r:id="rId674" xr:uid="{F5AC3895-CC7C-44DD-B4AD-6F40F9F3661C}"/>
    <hyperlink ref="CC1096" r:id="rId675" xr:uid="{ADD5B99C-A009-42D1-9256-B3E14DFC9994}"/>
    <hyperlink ref="CA1096" r:id="rId676" xr:uid="{20B78B88-41F3-4AB5-8E01-9DD6D3138EC4}"/>
    <hyperlink ref="CC1113" r:id="rId677" xr:uid="{2BF73606-D699-4550-A46E-BE93B55E120A}"/>
    <hyperlink ref="CA1113" r:id="rId678" xr:uid="{9D832BFD-F825-4E1C-BEC2-AD230C94B30E}"/>
    <hyperlink ref="CA1114" r:id="rId679" display="https://customwheelhousellc.box.com/shared/static/bv0zlpegig1wku0e5wp53jtarynkbqh5.png" xr:uid="{25FBE681-F567-4DD0-8261-47F598E412C0}"/>
    <hyperlink ref="CC1114" r:id="rId680" display="https://customwheelhousellc.box.com/shared/static/mcdl68a79kym9151dvjqscg0uknyhxol.png" xr:uid="{C3B189E3-9453-492A-A95B-7E61395DCE03}"/>
    <hyperlink ref="CC1155" r:id="rId681" xr:uid="{D8D930AA-4434-47FD-8A31-331796A02944}"/>
    <hyperlink ref="CA1155" r:id="rId682" xr:uid="{84370DAC-DD19-4C2F-BF1D-CF41BE7280B8}"/>
    <hyperlink ref="CC1308" r:id="rId683" xr:uid="{73810595-28D5-4AA6-9EED-146B92B8EABB}"/>
    <hyperlink ref="CC1588" r:id="rId684" xr:uid="{914BA74C-38FB-4CAB-B344-B9E37420A28A}"/>
    <hyperlink ref="CA1588" r:id="rId685" xr:uid="{B689408E-33AE-47D3-9875-F3EBB5000C86}"/>
    <hyperlink ref="CA1641" r:id="rId686" xr:uid="{E86674A5-6D42-4858-A9DE-C2B4FDDF174A}"/>
    <hyperlink ref="CC1641" r:id="rId687" xr:uid="{2DE8A85A-2187-416E-919B-B9F57584A5F6}"/>
    <hyperlink ref="CC1642" r:id="rId688" xr:uid="{5C39EDFA-C614-4ACE-A089-A3C367782B31}"/>
    <hyperlink ref="CA1642" r:id="rId689" xr:uid="{C6DC211F-9750-428E-BAC4-CEAD3F265B3C}"/>
    <hyperlink ref="CA1643" r:id="rId690" xr:uid="{22A9CE38-9424-4409-A86B-F3CF75143CB5}"/>
    <hyperlink ref="CC1643" r:id="rId691" xr:uid="{33083510-75B9-45FD-B25B-81CB8320941B}"/>
    <hyperlink ref="CA1644" r:id="rId692" xr:uid="{B10FDE06-3B44-4232-9655-4A3846D53C32}"/>
    <hyperlink ref="CC1644" r:id="rId693" xr:uid="{627095BC-9718-4BC1-BF61-F68D14E31C5F}"/>
    <hyperlink ref="CC1645" r:id="rId694" xr:uid="{C08D9E08-0163-4C9D-ACFB-A0E7ED3EDB9D}"/>
    <hyperlink ref="CA1645" r:id="rId695" xr:uid="{B8D8DCA2-4B56-46F5-9625-CE1BD9266A27}"/>
    <hyperlink ref="CA1646" r:id="rId696" xr:uid="{B55E1903-3BB6-4451-92FB-A09C5AAC7584}"/>
    <hyperlink ref="CC1646" r:id="rId697" xr:uid="{5EAC5AD8-0FEE-4016-82F7-65AE91DE4B71}"/>
    <hyperlink ref="CC1647" r:id="rId698" xr:uid="{DC3065F9-03FF-40C3-9601-577B67E01952}"/>
    <hyperlink ref="CA1647" r:id="rId699" xr:uid="{3BDAD6A4-D78B-4DEA-9A22-3D26FEBDFAE6}"/>
    <hyperlink ref="CA1648" r:id="rId700" xr:uid="{148AC5D0-81DF-4F78-8D28-157CBED0B6A4}"/>
    <hyperlink ref="CC1648" r:id="rId701" xr:uid="{3134848E-4848-4E32-8C4D-151D57C2801F}"/>
    <hyperlink ref="CA1649" r:id="rId702" xr:uid="{F391076E-F3BE-49E3-89D3-22D1ADBB5E16}"/>
    <hyperlink ref="CC1649" r:id="rId703" xr:uid="{22A1B86D-1C33-4076-8F77-863ACE585E54}"/>
    <hyperlink ref="CA1650" r:id="rId704" xr:uid="{260CE876-13BE-42C8-9753-4C215C3A121E}"/>
    <hyperlink ref="CC1650" r:id="rId705" xr:uid="{8C503952-5F60-4E9A-B693-095D0A2AA6F3}"/>
    <hyperlink ref="CA1651" r:id="rId706" xr:uid="{A2AD9E8A-F9BA-407B-BCFE-EF03CB594DA8}"/>
    <hyperlink ref="CC1651" r:id="rId707" xr:uid="{515AC6D7-1D4D-4630-A414-395B19A825F3}"/>
    <hyperlink ref="CA1652" r:id="rId708" xr:uid="{3F598A35-4F0C-4C5A-B71E-06D38C1B3CB6}"/>
    <hyperlink ref="CC1652" r:id="rId709" xr:uid="{9A7DD1E0-CDE8-4451-B798-30304348FB68}"/>
    <hyperlink ref="CC1653" r:id="rId710" xr:uid="{7328AD86-765B-4ADC-9D94-5732688FB62B}"/>
    <hyperlink ref="CA1653" r:id="rId711" xr:uid="{5F6EE5E0-085A-4011-8B8A-01A6DD111FB9}"/>
    <hyperlink ref="CA1654" r:id="rId712" xr:uid="{9AFB119E-141E-443B-BF2F-0FD2E20D6C15}"/>
    <hyperlink ref="CC1654" r:id="rId713" xr:uid="{E179218F-B8C4-4F8D-B770-E85BA1E41694}"/>
    <hyperlink ref="CA1655" r:id="rId714" xr:uid="{166623E4-B426-442B-ADBB-681D0FA59EFB}"/>
    <hyperlink ref="CC1655" r:id="rId715" xr:uid="{855C796B-9810-4ED1-A7CD-94D02F363AFA}"/>
    <hyperlink ref="CA1656" r:id="rId716" xr:uid="{98BC0A19-7AA6-4101-A30A-4C101C7BA297}"/>
    <hyperlink ref="CC1656" r:id="rId717" xr:uid="{D69B30AC-BC85-43C4-B2EB-B9B37B30363E}"/>
    <hyperlink ref="CA1657" r:id="rId718" xr:uid="{F32FDDDB-358E-4DF7-B88B-88FC6D939158}"/>
    <hyperlink ref="CC1657" r:id="rId719" xr:uid="{478E57DF-667A-4D2F-9028-FFA69052F1DC}"/>
    <hyperlink ref="CA1658" r:id="rId720" xr:uid="{C169BDA6-9E4B-4498-8B74-B1A5E376524E}"/>
    <hyperlink ref="CC1658" r:id="rId721" xr:uid="{02B110D2-1597-46F3-8617-0214CAE541C8}"/>
    <hyperlink ref="CC1659" r:id="rId722" xr:uid="{CC9CE497-6D2D-452C-9E7F-51FC4D684DE8}"/>
    <hyperlink ref="CA1659" r:id="rId723" xr:uid="{A80B323A-4E67-4A5B-9AE5-C8552AF29580}"/>
    <hyperlink ref="CA1870" r:id="rId724" xr:uid="{76D36C01-9C89-4B43-AAF3-65842844CB4F}"/>
    <hyperlink ref="CC1870" r:id="rId725" xr:uid="{4690965A-393D-49FB-BEB1-3169656F9660}"/>
    <hyperlink ref="CA1871" r:id="rId726" xr:uid="{23D8BBE9-0052-42D0-98FC-4C08C4B0C9D1}"/>
    <hyperlink ref="CC1871" r:id="rId727" xr:uid="{E0F3F921-4880-4DC7-93FA-DFE69DBFB43E}"/>
    <hyperlink ref="CA1872" r:id="rId728" xr:uid="{2C9EB4AB-151E-487D-BC7E-6BA8329A57EB}"/>
    <hyperlink ref="CC1872" r:id="rId729" xr:uid="{19B28092-9513-4A2A-9A21-26D049CF4ADC}"/>
  </hyperlinks>
  <pageMargins left="0.7" right="0.7" top="0.75" bottom="0.75" header="0.3" footer="0.3"/>
  <pageSetup orientation="portrait" r:id="rId730"/>
  <ignoredErrors>
    <ignoredError sqref="I207:I470 I471:I477 I537:I544 I628:I685 I686:I689 I690:I692 I697:I712 I713:I715 I716:I730 I731:I736 I737:I745 I746:I748 I693:I696 I599:I627 I582:I598 I575:I581 I545:I574 I533:I536 I531:I532 I530 I478:I529" numberStoredAsText="1"/>
  </ignoredErrors>
  <legacyDrawing r:id="rId731"/>
  <extLst>
    <ext xmlns:x14="http://schemas.microsoft.com/office/spreadsheetml/2009/9/main" uri="{CCE6A557-97BC-4b89-ADB6-D9C93CAAB3DF}">
      <x14:dataValidations xmlns:xm="http://schemas.microsoft.com/office/excel/2006/main" count="8">
        <x14:dataValidation type="list" allowBlank="1" showInputMessage="1" showErrorMessage="1" xr:uid="{D6D0F45B-FE6D-4CFD-896F-59B64999F48C}">
          <x14:formula1>
            <xm:f>'INSTRUCTIONS FOR USE'!#REF!</xm:f>
          </x14:formula1>
          <xm:sqref>C133:C229 C234:C235 C240:C284 C521:C522 C287:C517 C525:C530 C538 C543 C131 C55:C67 C599:C602 C622 C715 C731 C774 C816 C886 C913 C948 C1003 C1078 C1127:C1128 C1142:C1145 C1173 C1198 C1216:C1219 C1250 C1320:C1321 C1330 C1428 C1475:C1477 C1515:C1516 C1560 C1564 C1568 C1582 C1626 C1697 C1746:C1748 C1794:C1797 C1829:C1832</xm:sqref>
        </x14:dataValidation>
        <x14:dataValidation type="list" allowBlank="1" showInputMessage="1" showErrorMessage="1" xr:uid="{063F2B37-A169-468F-A065-07056E38EF04}">
          <x14:formula1>
            <xm:f>'https://netorgft3318066.sharepoint.com/sites/RTRVehiclesNPD/Shared Documents/Wheels/[Custom Wheel House Master Parts List 6-14-2018.xlsx]INSTRUCTIONS FOR USE'!#REF!</xm:f>
          </x14:formula1>
          <xm:sqref>C230:C233 C236:C239</xm:sqref>
        </x14:dataValidation>
        <x14:dataValidation type="list" allowBlank="1" showInputMessage="1" showErrorMessage="1" xr:uid="{FAA509EC-8481-4D0B-AB49-776170F69574}">
          <x14:formula1>
            <xm:f>'WHEEL PART NUMBER GUIDE'!#REF!</xm:f>
          </x14:formula1>
          <xm:sqref>K473:K477 E473:E477 G473:I477</xm:sqref>
        </x14:dataValidation>
        <x14:dataValidation type="list" allowBlank="1" showInputMessage="1" showErrorMessage="1" xr:uid="{9E9135BF-92EF-458E-97FC-9E3A3303B74F}">
          <x14:formula1>
            <xm:f>'INSTRUCTIONS FOR USE'!$S$8:$S$14</xm:f>
          </x14:formula1>
          <xm:sqref>C518:C520 C523:C524 C539:C541 C544:C558 C589 C592:C598 C603:C606 C609:C615 C617:C619 C621 C623:C627 C654:C702 C704:C712 C714 C716:C724 C726:C730 C732:C735 C737:C762 C764:C767 C769:C773 C776:C791 C795:C800 C802:C815 C817:C818 C820:C832 C834:C836 C838:C845 C847:C854 C856:C858 C860:C866 C869:C871 C873:C874 C878 C882:C885 C887 C891:C893 C896:C912 C914:C919 C921:C934 C942 C944 C949 C954 C956:C959 C961:C970 C977:C983 C990 C996 C1002 C1007:C1008 C1014:C1017 C1020:C1030 C1032:C1035 C1041:C1054 C1057:C1064 C1071:C1077 C1085 C1090:C1093 C1096:C1098 C1103:C1106 C1108:C1110 C1113 C1115:C1119 C1122:C1123 C1126 C1129:C1131 C1134:C1141 C1146:C1150 C1155:C1165 C1172 C1177:C1187 C1192:C1197 C1199 C1202:C1215 C1220:C1221 C1223:C1225 C1231:C1249 C1251:C1252 C1257:C1260 C563:C582 C1309:C1319 C1322 C1326:C1329 C1333:C1345 C1347:C1348 C1351:C1359 C1361 C1363:C1370 C1372:C1384 C1387:C1388 C1391:C1427 C1429:C1432 C1434:C1440 C1452:C1455 C1457:C1474 C1478:C1480 C1484 C1491:C1492 C1497:C1502 C1505:C1514 C1517 C1553:C1559 C1561 C1563 C1566:C1567 C1571 C1574 C1577:C1581 C1583 C1589:C1607 C1616:C1625 C1627:C1629 C1634:C1636 C1641:C1654 C1663:C1668 C1670:C1696 C1698:C1711 C1730:C1745 C1749:C1761 C1522:C1541 C1778:C1793 C1798:C1804 C1814:C1828 C1833:C1835 C1843:C1851 C1870:C1877</xm:sqref>
        </x14:dataValidation>
        <x14:dataValidation type="list" allowBlank="1" showInputMessage="1" showErrorMessage="1" xr:uid="{97B3C0B1-5FA4-4B09-BC84-7D6BBAAF7E64}">
          <x14:formula1>
            <xm:f>'INSTRUCTIONS FOR USE'!$S$8:$S$16</xm:f>
          </x14:formula1>
          <xm:sqref>C542 C1031 C1018:C1019 C1011:C1013 C1004:C1006 C998:C1001 C991:C995 C984:C989 C973:C976 C960 C955 C950:C952 C945:C947 C928:C938 C888:C890 C879 C872:C873 C867:C868 C859 C854 C845:C846 C837 C833 C818:C819 C803 C801 C792:C794 C789:C790 C775 C768 C763 C736 C725 C713 C703 C628:C653 C616 C607:C608 C590:C591 C583:C588 C559:C562 C1036:C1040 C1055:C1056 C1065:C1070 C1080:C1084 C1086:C1089 C1094:C1095 C1099:C1102 C1107 C1110:C1112 C1120:C1121 C1124:C1125 C1131:C1133 C1151:C1154 C1169:C1171 C1175:C1176 C1188:C1191 C1200:C1201 C1226:C1230 C1261:C1266 C1323:C1325 C1331:C1332 C1348:C1350 C1360 C1362 C1389:C1390 C1439 C1441:C1450 C1456 C1485:C1489 C1493:C1494 C1503:C1504 C1518:C1521 C1542:C1552 C1562 C1565 C1569:C1570 C1572:C1573 C1575:C1576 C1584:C1586 C1608:C1615 C1631:C1633 C1637:C1640 C1655:C1662 C1712:C1729 C1762:C1777 C1805:C1813 C1836:C1842 C1852:C1859 C1878:C1887</xm:sqref>
        </x14:dataValidation>
        <x14:dataValidation type="list" allowBlank="1" showInputMessage="1" showErrorMessage="1" xr:uid="{A922AF5C-8927-43B7-8AD8-7F73C4FF65E5}">
          <x14:formula1>
            <xm:f>'WHEEL PART NUMBER GUIDE'!$K$58:$K$70</xm:f>
          </x14:formula1>
          <xm:sqref>G539:H542 G1429:H1474 G1372:H1427 G1331:H1370 G1322:H1329 G1251:H1319 G1174:H1197 G1146:H1172 G1129:H1141 G1004:H1077 G949:H1002 G914:H947 G887:H912 G817:H885 G775:H815 G732:H773 H730 G716:H729 G623:H714 G544:H598 G603:H619 G621:H621 G1079:H1126 G1199:H1215 G1220:H1249 G1478:H1489 G1491:H1494 G1497:H1514 G1561:H1563 G1565:H1567 G1569:H1581 G1583:H1586 G1589:H1625 G1627:H1696 G1698:H1745 G1749:H1793 G1517:H1559 G1798:H1828 G1833:H1859 G1870:H1887</xm:sqref>
        </x14:dataValidation>
        <x14:dataValidation type="list" allowBlank="1" showInputMessage="1" showErrorMessage="1" xr:uid="{116BCC90-0358-4D98-A2A0-8C33AE1EBECD}">
          <x14:formula1>
            <xm:f>'INSTRUCTIONS FOR USE'!$S$8:$S$17</xm:f>
          </x14:formula1>
          <xm:sqref>C1451</xm:sqref>
        </x14:dataValidation>
        <x14:dataValidation type="list" operator="lessThanOrEqual" allowBlank="1" showInputMessage="1" showErrorMessage="1" xr:uid="{FE6E4576-C3F4-42CF-85C0-713A5A52D810}">
          <x14:formula1>
            <xm:f>'INSTRUCTIONS FOR USE'!$R$8:$R$12</xm:f>
          </x14:formula1>
          <xm:sqref>L4:L1888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E472-EE9E-425B-8A31-40F7CCF1EE45}">
  <sheetPr>
    <tabColor theme="8" tint="0.59999389629810485"/>
  </sheetPr>
  <dimension ref="A1:AW61"/>
  <sheetViews>
    <sheetView zoomScale="85" zoomScaleNormal="85" zoomScalePageLayoutView="90" workbookViewId="0">
      <pane xSplit="5" ySplit="2" topLeftCell="F3" activePane="bottomRight" state="frozen"/>
      <selection activeCell="B2" sqref="B2"/>
      <selection pane="topRight" activeCell="B2" sqref="B2"/>
      <selection pane="bottomLeft" activeCell="B2" sqref="B2"/>
      <selection pane="bottomRight"/>
    </sheetView>
  </sheetViews>
  <sheetFormatPr defaultColWidth="8.85546875" defaultRowHeight="15"/>
  <cols>
    <col min="1" max="1" width="3.140625" bestFit="1" customWidth="1"/>
    <col min="2" max="2" width="21.85546875" bestFit="1" customWidth="1"/>
    <col min="3" max="3" width="28.28515625" bestFit="1" customWidth="1"/>
    <col min="4" max="4" width="14.140625" bestFit="1" customWidth="1"/>
    <col min="5" max="5" width="16.28515625" bestFit="1" customWidth="1"/>
    <col min="6" max="6" width="15.5703125" bestFit="1" customWidth="1"/>
    <col min="7" max="7" width="20.140625" bestFit="1" customWidth="1"/>
    <col min="8" max="8" width="13.7109375" bestFit="1" customWidth="1"/>
    <col min="9" max="9" width="11.7109375" bestFit="1" customWidth="1"/>
    <col min="10" max="10" width="17" bestFit="1" customWidth="1"/>
    <col min="11" max="11" width="16.140625" bestFit="1" customWidth="1"/>
    <col min="12" max="12" width="21.140625" bestFit="1" customWidth="1"/>
    <col min="13" max="13" width="20" bestFit="1" customWidth="1"/>
    <col min="14" max="14" width="25.28515625" bestFit="1" customWidth="1"/>
    <col min="15" max="15" width="15.5703125" bestFit="1" customWidth="1"/>
    <col min="16" max="16" width="14.7109375" bestFit="1" customWidth="1"/>
    <col min="17" max="17" width="25.85546875" bestFit="1" customWidth="1"/>
    <col min="18" max="18" width="19.42578125" bestFit="1" customWidth="1"/>
    <col min="19" max="19" width="18.140625" bestFit="1" customWidth="1"/>
    <col min="20" max="20" width="19.42578125" bestFit="1" customWidth="1"/>
    <col min="21" max="21" width="18.85546875" bestFit="1" customWidth="1"/>
    <col min="22" max="23" width="15.5703125" bestFit="1" customWidth="1"/>
    <col min="24" max="24" width="20.140625" bestFit="1" customWidth="1"/>
    <col min="25" max="25" width="14.5703125" bestFit="1" customWidth="1"/>
    <col min="26" max="26" width="30.5703125" bestFit="1" customWidth="1"/>
    <col min="27" max="27" width="20.7109375" bestFit="1" customWidth="1"/>
    <col min="28" max="28" width="18.5703125" style="441" bestFit="1" customWidth="1"/>
    <col min="29" max="29" width="13.5703125" bestFit="1" customWidth="1"/>
    <col min="30" max="30" width="12.28515625" bestFit="1" customWidth="1"/>
    <col min="31" max="31" width="12.85546875" bestFit="1" customWidth="1"/>
    <col min="32" max="32" width="13.5703125" customWidth="1"/>
    <col min="33" max="33" width="14.28515625" bestFit="1" customWidth="1"/>
    <col min="34" max="34" width="18" bestFit="1" customWidth="1"/>
    <col min="35" max="35" width="107.140625" style="440" bestFit="1" customWidth="1"/>
    <col min="36" max="36" width="199.5703125" style="440" bestFit="1" customWidth="1"/>
    <col min="37" max="37" width="78.28515625" style="440" bestFit="1" customWidth="1"/>
    <col min="38" max="38" width="130.28515625" style="440" bestFit="1" customWidth="1"/>
    <col min="39" max="39" width="133.7109375" style="440" bestFit="1" customWidth="1"/>
    <col min="40" max="40" width="65.7109375" style="440" bestFit="1" customWidth="1"/>
    <col min="41" max="41" width="61.7109375" style="440" bestFit="1" customWidth="1"/>
    <col min="42" max="42" width="47.28515625" style="440" bestFit="1" customWidth="1"/>
    <col min="43" max="43" width="76.42578125" style="440" bestFit="1" customWidth="1"/>
    <col min="44" max="44" width="78" style="440" bestFit="1" customWidth="1"/>
    <col min="45" max="45" width="76.5703125" style="440" bestFit="1" customWidth="1"/>
    <col min="46" max="46" width="87" bestFit="1" customWidth="1"/>
    <col min="47" max="47" width="18" bestFit="1" customWidth="1"/>
    <col min="48" max="48" width="19.28515625" bestFit="1" customWidth="1"/>
    <col min="49" max="49" width="28.28515625" bestFit="1" customWidth="1"/>
  </cols>
  <sheetData>
    <row r="1" spans="1:49" ht="15.75" thickBot="1">
      <c r="A1" s="466"/>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8"/>
      <c r="AC1" s="466"/>
      <c r="AD1" s="466"/>
      <c r="AE1" s="466"/>
      <c r="AF1" s="466"/>
      <c r="AG1" s="466"/>
      <c r="AH1" s="466"/>
      <c r="AI1" s="467"/>
      <c r="AJ1" s="467"/>
      <c r="AK1" s="467"/>
      <c r="AL1" s="467"/>
      <c r="AM1" s="467"/>
      <c r="AN1" s="467"/>
      <c r="AO1" s="467"/>
      <c r="AP1" s="467"/>
      <c r="AQ1" s="467"/>
      <c r="AR1" s="467"/>
      <c r="AS1" s="467"/>
      <c r="AT1" s="466"/>
      <c r="AU1" s="466"/>
      <c r="AV1" s="466"/>
      <c r="AW1" s="466"/>
    </row>
    <row r="2" spans="1:49" ht="39" thickBot="1">
      <c r="A2" s="466"/>
      <c r="B2" s="462" t="s">
        <v>3723</v>
      </c>
      <c r="C2" s="458" t="s">
        <v>9012</v>
      </c>
      <c r="D2" s="458" t="s">
        <v>9011</v>
      </c>
      <c r="E2" s="458" t="s">
        <v>9010</v>
      </c>
      <c r="F2" s="458" t="s">
        <v>9009</v>
      </c>
      <c r="G2" s="458" t="s">
        <v>3183</v>
      </c>
      <c r="H2" s="458" t="s">
        <v>1477</v>
      </c>
      <c r="I2" s="458" t="s">
        <v>9008</v>
      </c>
      <c r="J2" s="458" t="s">
        <v>3108</v>
      </c>
      <c r="K2" s="458" t="s">
        <v>2801</v>
      </c>
      <c r="L2" s="463" t="s">
        <v>9007</v>
      </c>
      <c r="M2" s="458" t="s">
        <v>9006</v>
      </c>
      <c r="N2" s="463" t="s">
        <v>9005</v>
      </c>
      <c r="O2" s="458" t="s">
        <v>9004</v>
      </c>
      <c r="P2" s="463" t="s">
        <v>9003</v>
      </c>
      <c r="Q2" s="458" t="s">
        <v>9002</v>
      </c>
      <c r="R2" s="463" t="s">
        <v>9001</v>
      </c>
      <c r="S2" s="458" t="s">
        <v>9000</v>
      </c>
      <c r="T2" s="465" t="s">
        <v>8999</v>
      </c>
      <c r="U2" s="463" t="s">
        <v>8998</v>
      </c>
      <c r="V2" s="458" t="s">
        <v>8997</v>
      </c>
      <c r="W2" s="463" t="s">
        <v>8996</v>
      </c>
      <c r="X2" s="458" t="s">
        <v>8995</v>
      </c>
      <c r="Y2" s="463" t="s">
        <v>8994</v>
      </c>
      <c r="Z2" s="458" t="s">
        <v>8993</v>
      </c>
      <c r="AA2" s="458" t="s">
        <v>8992</v>
      </c>
      <c r="AB2" s="464" t="s">
        <v>8991</v>
      </c>
      <c r="AC2" s="463" t="s">
        <v>8990</v>
      </c>
      <c r="AD2" s="458" t="s">
        <v>8989</v>
      </c>
      <c r="AE2" s="463" t="s">
        <v>8988</v>
      </c>
      <c r="AF2" s="462" t="s">
        <v>6471</v>
      </c>
      <c r="AG2" s="462" t="s">
        <v>3165</v>
      </c>
      <c r="AH2" s="462" t="s">
        <v>8987</v>
      </c>
      <c r="AI2" s="461" t="s">
        <v>1031</v>
      </c>
      <c r="AJ2" s="460" t="s">
        <v>1032</v>
      </c>
      <c r="AK2" s="459" t="s">
        <v>1033</v>
      </c>
      <c r="AL2" s="460" t="s">
        <v>1034</v>
      </c>
      <c r="AM2" s="459" t="s">
        <v>1035</v>
      </c>
      <c r="AN2" s="459" t="s">
        <v>2678</v>
      </c>
      <c r="AO2" s="459" t="s">
        <v>2679</v>
      </c>
      <c r="AP2" s="459" t="s">
        <v>5128</v>
      </c>
      <c r="AQ2" s="460" t="s">
        <v>1036</v>
      </c>
      <c r="AR2" s="459" t="s">
        <v>1037</v>
      </c>
      <c r="AS2" s="459" t="s">
        <v>8986</v>
      </c>
      <c r="AT2" s="458" t="s">
        <v>1</v>
      </c>
      <c r="AU2" s="125" t="s">
        <v>3716</v>
      </c>
      <c r="AV2" s="126" t="s">
        <v>3717</v>
      </c>
      <c r="AW2" s="115" t="s">
        <v>3718</v>
      </c>
    </row>
    <row r="3" spans="1:49" s="36" customFormat="1" ht="15" customHeight="1">
      <c r="A3" s="451">
        <f t="shared" ref="A3:A37" si="0">ROW(B3)-2</f>
        <v>1</v>
      </c>
      <c r="B3" s="447" t="s">
        <v>8880</v>
      </c>
      <c r="C3" s="447" t="s">
        <v>8972</v>
      </c>
      <c r="D3" s="447" t="s">
        <v>8924</v>
      </c>
      <c r="E3" s="447" t="s">
        <v>8985</v>
      </c>
      <c r="F3" s="457">
        <v>191682034206</v>
      </c>
      <c r="G3" s="455">
        <v>45034</v>
      </c>
      <c r="H3" s="78" t="s">
        <v>1230</v>
      </c>
      <c r="I3" s="449">
        <v>224</v>
      </c>
      <c r="J3" s="449">
        <f>I3</f>
        <v>224</v>
      </c>
      <c r="K3" s="449"/>
      <c r="L3" s="447">
        <v>254</v>
      </c>
      <c r="M3" s="448">
        <f t="shared" ref="M3:M37" si="1">ROUND((SUM(((AC3-O3)/2)/AD3)*100),)</f>
        <v>70</v>
      </c>
      <c r="N3" s="447" t="s">
        <v>8870</v>
      </c>
      <c r="O3" s="447">
        <v>14</v>
      </c>
      <c r="P3" s="447">
        <v>87</v>
      </c>
      <c r="Q3" s="447">
        <v>1200</v>
      </c>
      <c r="R3" s="447" t="s">
        <v>8979</v>
      </c>
      <c r="S3" s="447" t="s">
        <v>1097</v>
      </c>
      <c r="T3" s="447" t="s">
        <v>8886</v>
      </c>
      <c r="U3" s="447">
        <v>18</v>
      </c>
      <c r="V3" s="447">
        <v>36</v>
      </c>
      <c r="W3" s="447">
        <v>28</v>
      </c>
      <c r="X3" s="447">
        <v>6</v>
      </c>
      <c r="Y3" s="447">
        <v>8.5</v>
      </c>
      <c r="Z3" s="447" t="s">
        <v>85</v>
      </c>
      <c r="AA3" s="447" t="s">
        <v>237</v>
      </c>
      <c r="AB3" s="454">
        <v>31.31</v>
      </c>
      <c r="AC3" s="447">
        <v>28</v>
      </c>
      <c r="AD3" s="447">
        <v>10</v>
      </c>
      <c r="AE3" s="447">
        <v>28</v>
      </c>
      <c r="AF3" s="446">
        <f t="shared" ref="AF3:AF20" si="2">SUM(((AC3*25.4)*((AD3*0.7)*25.4)*(AE3*25.4))/1000000000)</f>
        <v>8.9932207231999975E-2</v>
      </c>
      <c r="AG3" s="445" t="s">
        <v>8783</v>
      </c>
      <c r="AH3" s="445" t="s">
        <v>3374</v>
      </c>
      <c r="AI3" s="338" t="s">
        <v>8978</v>
      </c>
      <c r="AJ3" s="338" t="s">
        <v>8977</v>
      </c>
      <c r="AK3" s="338" t="s">
        <v>8976</v>
      </c>
      <c r="AL3" s="338" t="s">
        <v>8975</v>
      </c>
      <c r="AM3" s="338" t="s">
        <v>8974</v>
      </c>
      <c r="AN3" s="338" t="s">
        <v>8973</v>
      </c>
      <c r="AO3" s="338"/>
      <c r="AP3" s="338"/>
      <c r="AQ3" s="444"/>
      <c r="AR3" s="444"/>
      <c r="AS3" s="444"/>
      <c r="AT3" s="86" t="str">
        <f t="shared" ref="AT3:AT9" si="3">CONCATENATE(B3,", ",C3,", ",AC3,"x",AD3,IF(N3="RADIAL", "R", "-"),O3,IF(C3="DESERT SERIES (DS)",CONCATENATE(", ",RIGHT(E3,2)," DUROMETER TREAD COMPOUND ",),""), IF($Z3="N/A", "", CONCATENATE(", ", $Z3)))</f>
        <v>TENSOR TIRE, REGULATOR 2, 28x10-14</v>
      </c>
      <c r="AU3" s="443" t="s">
        <v>3721</v>
      </c>
      <c r="AV3" s="443" t="s">
        <v>8776</v>
      </c>
      <c r="AW3" s="443" t="s">
        <v>8972</v>
      </c>
    </row>
    <row r="4" spans="1:49" s="36" customFormat="1" ht="15" customHeight="1">
      <c r="A4" s="451">
        <f t="shared" si="0"/>
        <v>2</v>
      </c>
      <c r="B4" s="447" t="s">
        <v>8880</v>
      </c>
      <c r="C4" s="447" t="s">
        <v>8972</v>
      </c>
      <c r="D4" s="447" t="s">
        <v>8924</v>
      </c>
      <c r="E4" s="447" t="s">
        <v>8984</v>
      </c>
      <c r="F4" s="457">
        <v>191682034022</v>
      </c>
      <c r="G4" s="455">
        <v>44985</v>
      </c>
      <c r="H4" s="78" t="s">
        <v>1230</v>
      </c>
      <c r="I4" s="449">
        <v>239</v>
      </c>
      <c r="J4" s="449">
        <f t="shared" ref="J4:J20" si="4">I4</f>
        <v>239</v>
      </c>
      <c r="K4" s="449"/>
      <c r="L4" s="447">
        <v>254</v>
      </c>
      <c r="M4" s="448">
        <f t="shared" si="1"/>
        <v>80</v>
      </c>
      <c r="N4" s="447" t="s">
        <v>8870</v>
      </c>
      <c r="O4" s="447">
        <v>14</v>
      </c>
      <c r="P4" s="447">
        <v>87</v>
      </c>
      <c r="Q4" s="447">
        <v>1200</v>
      </c>
      <c r="R4" s="447" t="s">
        <v>8979</v>
      </c>
      <c r="S4" s="447" t="s">
        <v>1097</v>
      </c>
      <c r="T4" s="447" t="s">
        <v>8886</v>
      </c>
      <c r="U4" s="447">
        <v>18</v>
      </c>
      <c r="V4" s="447">
        <v>36</v>
      </c>
      <c r="W4" s="447">
        <v>30</v>
      </c>
      <c r="X4" s="447">
        <v>6</v>
      </c>
      <c r="Y4" s="447">
        <v>8.5</v>
      </c>
      <c r="Z4" s="447" t="s">
        <v>85</v>
      </c>
      <c r="AA4" s="447" t="s">
        <v>237</v>
      </c>
      <c r="AB4" s="454">
        <v>33.1</v>
      </c>
      <c r="AC4" s="447">
        <v>30</v>
      </c>
      <c r="AD4" s="447">
        <v>10</v>
      </c>
      <c r="AE4" s="447">
        <v>30</v>
      </c>
      <c r="AF4" s="446">
        <f t="shared" si="2"/>
        <v>0.10323850319999998</v>
      </c>
      <c r="AG4" s="445" t="s">
        <v>8783</v>
      </c>
      <c r="AH4" s="445" t="s">
        <v>3374</v>
      </c>
      <c r="AI4" s="338" t="s">
        <v>8978</v>
      </c>
      <c r="AJ4" s="338" t="s">
        <v>8977</v>
      </c>
      <c r="AK4" s="338" t="s">
        <v>8976</v>
      </c>
      <c r="AL4" s="338" t="s">
        <v>8975</v>
      </c>
      <c r="AM4" s="338" t="s">
        <v>8974</v>
      </c>
      <c r="AN4" s="338" t="s">
        <v>8973</v>
      </c>
      <c r="AO4" s="338"/>
      <c r="AP4" s="338"/>
      <c r="AQ4" s="444"/>
      <c r="AR4" s="444"/>
      <c r="AS4" s="444"/>
      <c r="AT4" s="86" t="str">
        <f t="shared" si="3"/>
        <v>TENSOR TIRE, REGULATOR 2, 30x10-14</v>
      </c>
      <c r="AU4" s="443" t="s">
        <v>3721</v>
      </c>
      <c r="AV4" s="443" t="s">
        <v>8776</v>
      </c>
      <c r="AW4" s="443" t="s">
        <v>8972</v>
      </c>
    </row>
    <row r="5" spans="1:49" s="36" customFormat="1" ht="15" customHeight="1">
      <c r="A5" s="451">
        <f t="shared" si="0"/>
        <v>3</v>
      </c>
      <c r="B5" s="447" t="s">
        <v>8880</v>
      </c>
      <c r="C5" s="447" t="s">
        <v>8972</v>
      </c>
      <c r="D5" s="447" t="s">
        <v>8924</v>
      </c>
      <c r="E5" s="447" t="s">
        <v>8983</v>
      </c>
      <c r="F5" s="457">
        <v>191682034015</v>
      </c>
      <c r="G5" s="455">
        <v>44985</v>
      </c>
      <c r="H5" s="78" t="s">
        <v>1230</v>
      </c>
      <c r="I5" s="449">
        <v>239</v>
      </c>
      <c r="J5" s="449">
        <f t="shared" si="4"/>
        <v>239</v>
      </c>
      <c r="K5" s="449"/>
      <c r="L5" s="447">
        <v>254</v>
      </c>
      <c r="M5" s="448">
        <f t="shared" si="1"/>
        <v>75</v>
      </c>
      <c r="N5" s="447" t="s">
        <v>8870</v>
      </c>
      <c r="O5" s="447">
        <v>15</v>
      </c>
      <c r="P5" s="447">
        <v>87</v>
      </c>
      <c r="Q5" s="447">
        <v>1200</v>
      </c>
      <c r="R5" s="447" t="s">
        <v>8979</v>
      </c>
      <c r="S5" s="447" t="s">
        <v>1097</v>
      </c>
      <c r="T5" s="447" t="s">
        <v>8886</v>
      </c>
      <c r="U5" s="447">
        <v>18</v>
      </c>
      <c r="V5" s="447">
        <v>36</v>
      </c>
      <c r="W5" s="447">
        <v>30</v>
      </c>
      <c r="X5" s="447">
        <v>6</v>
      </c>
      <c r="Y5" s="447">
        <v>8.5</v>
      </c>
      <c r="Z5" s="447" t="s">
        <v>85</v>
      </c>
      <c r="AA5" s="447" t="s">
        <v>237</v>
      </c>
      <c r="AB5" s="454">
        <v>32.9</v>
      </c>
      <c r="AC5" s="447">
        <v>30</v>
      </c>
      <c r="AD5" s="447">
        <v>10</v>
      </c>
      <c r="AE5" s="447">
        <v>30</v>
      </c>
      <c r="AF5" s="446">
        <f t="shared" si="2"/>
        <v>0.10323850319999998</v>
      </c>
      <c r="AG5" s="445" t="s">
        <v>8783</v>
      </c>
      <c r="AH5" s="445" t="s">
        <v>3374</v>
      </c>
      <c r="AI5" s="338" t="s">
        <v>8978</v>
      </c>
      <c r="AJ5" s="338" t="s">
        <v>8977</v>
      </c>
      <c r="AK5" s="338" t="s">
        <v>8976</v>
      </c>
      <c r="AL5" s="338" t="s">
        <v>8975</v>
      </c>
      <c r="AM5" s="338" t="s">
        <v>8974</v>
      </c>
      <c r="AN5" s="338" t="s">
        <v>8973</v>
      </c>
      <c r="AO5" s="338"/>
      <c r="AP5" s="338"/>
      <c r="AQ5" s="444"/>
      <c r="AR5" s="444"/>
      <c r="AS5" s="444"/>
      <c r="AT5" s="86" t="str">
        <f t="shared" si="3"/>
        <v>TENSOR TIRE, REGULATOR 2, 30x10-15</v>
      </c>
      <c r="AU5" s="443" t="s">
        <v>3721</v>
      </c>
      <c r="AV5" s="443" t="s">
        <v>8776</v>
      </c>
      <c r="AW5" s="443" t="s">
        <v>8972</v>
      </c>
    </row>
    <row r="6" spans="1:49" s="36" customFormat="1" ht="15" customHeight="1">
      <c r="A6" s="451">
        <f t="shared" si="0"/>
        <v>4</v>
      </c>
      <c r="B6" s="447" t="s">
        <v>8880</v>
      </c>
      <c r="C6" s="447" t="s">
        <v>8972</v>
      </c>
      <c r="D6" s="447" t="s">
        <v>8924</v>
      </c>
      <c r="E6" s="447" t="s">
        <v>8982</v>
      </c>
      <c r="F6" s="457">
        <v>191682034008</v>
      </c>
      <c r="G6" s="455">
        <v>44985</v>
      </c>
      <c r="H6" s="78" t="s">
        <v>1230</v>
      </c>
      <c r="I6" s="449">
        <v>259</v>
      </c>
      <c r="J6" s="449">
        <f t="shared" si="4"/>
        <v>259</v>
      </c>
      <c r="K6" s="449"/>
      <c r="L6" s="447">
        <v>254</v>
      </c>
      <c r="M6" s="448">
        <f t="shared" si="1"/>
        <v>85</v>
      </c>
      <c r="N6" s="447" t="s">
        <v>8870</v>
      </c>
      <c r="O6" s="447">
        <v>15</v>
      </c>
      <c r="P6" s="447">
        <v>87</v>
      </c>
      <c r="Q6" s="447">
        <v>1200</v>
      </c>
      <c r="R6" s="447" t="s">
        <v>8979</v>
      </c>
      <c r="S6" s="447" t="s">
        <v>1097</v>
      </c>
      <c r="T6" s="447" t="s">
        <v>8886</v>
      </c>
      <c r="U6" s="447">
        <v>18</v>
      </c>
      <c r="V6" s="447">
        <v>36</v>
      </c>
      <c r="W6" s="447">
        <v>32</v>
      </c>
      <c r="X6" s="447">
        <v>6</v>
      </c>
      <c r="Y6" s="447">
        <v>8.5</v>
      </c>
      <c r="Z6" s="447" t="s">
        <v>85</v>
      </c>
      <c r="AA6" s="447" t="s">
        <v>237</v>
      </c>
      <c r="AB6" s="454">
        <v>35.9</v>
      </c>
      <c r="AC6" s="447">
        <v>32</v>
      </c>
      <c r="AD6" s="447">
        <v>10</v>
      </c>
      <c r="AE6" s="447">
        <v>32</v>
      </c>
      <c r="AF6" s="446">
        <f t="shared" si="2"/>
        <v>0.11746247475199997</v>
      </c>
      <c r="AG6" s="445" t="s">
        <v>8783</v>
      </c>
      <c r="AH6" s="445" t="s">
        <v>3374</v>
      </c>
      <c r="AI6" s="338" t="s">
        <v>8978</v>
      </c>
      <c r="AJ6" s="338" t="s">
        <v>8977</v>
      </c>
      <c r="AK6" s="338" t="s">
        <v>8976</v>
      </c>
      <c r="AL6" s="338" t="s">
        <v>8975</v>
      </c>
      <c r="AM6" s="338" t="s">
        <v>8974</v>
      </c>
      <c r="AN6" s="338" t="s">
        <v>8973</v>
      </c>
      <c r="AO6" s="338"/>
      <c r="AP6" s="338"/>
      <c r="AQ6" s="444"/>
      <c r="AR6" s="444"/>
      <c r="AS6" s="444"/>
      <c r="AT6" s="86" t="str">
        <f t="shared" si="3"/>
        <v>TENSOR TIRE, REGULATOR 2, 32x10-15</v>
      </c>
      <c r="AU6" s="443" t="s">
        <v>3721</v>
      </c>
      <c r="AV6" s="443" t="s">
        <v>8776</v>
      </c>
      <c r="AW6" s="443" t="s">
        <v>8972</v>
      </c>
    </row>
    <row r="7" spans="1:49" s="36" customFormat="1" ht="15" customHeight="1">
      <c r="A7" s="451">
        <f t="shared" si="0"/>
        <v>5</v>
      </c>
      <c r="B7" s="447" t="s">
        <v>8880</v>
      </c>
      <c r="C7" s="447" t="s">
        <v>8972</v>
      </c>
      <c r="D7" s="447" t="s">
        <v>8924</v>
      </c>
      <c r="E7" s="447" t="s">
        <v>8981</v>
      </c>
      <c r="F7" s="457">
        <v>191682033995</v>
      </c>
      <c r="G7" s="455">
        <v>44985</v>
      </c>
      <c r="H7" s="78" t="s">
        <v>1230</v>
      </c>
      <c r="I7" s="449">
        <v>279</v>
      </c>
      <c r="J7" s="449">
        <f t="shared" si="4"/>
        <v>279</v>
      </c>
      <c r="K7" s="449"/>
      <c r="L7" s="447">
        <v>254</v>
      </c>
      <c r="M7" s="448">
        <f t="shared" si="1"/>
        <v>90</v>
      </c>
      <c r="N7" s="447" t="s">
        <v>8870</v>
      </c>
      <c r="O7" s="447">
        <v>15</v>
      </c>
      <c r="P7" s="447">
        <v>87</v>
      </c>
      <c r="Q7" s="447">
        <v>1200</v>
      </c>
      <c r="R7" s="447" t="s">
        <v>8979</v>
      </c>
      <c r="S7" s="447" t="s">
        <v>1097</v>
      </c>
      <c r="T7" s="447" t="s">
        <v>8886</v>
      </c>
      <c r="U7" s="447">
        <v>18</v>
      </c>
      <c r="V7" s="447">
        <v>36</v>
      </c>
      <c r="W7" s="447">
        <v>33</v>
      </c>
      <c r="X7" s="447">
        <v>6</v>
      </c>
      <c r="Y7" s="447">
        <v>8.5</v>
      </c>
      <c r="Z7" s="447" t="s">
        <v>85</v>
      </c>
      <c r="AA7" s="447" t="s">
        <v>237</v>
      </c>
      <c r="AB7" s="454">
        <v>38.6</v>
      </c>
      <c r="AC7" s="447">
        <v>33</v>
      </c>
      <c r="AD7" s="447">
        <v>10</v>
      </c>
      <c r="AE7" s="447">
        <v>33</v>
      </c>
      <c r="AF7" s="446">
        <f t="shared" si="2"/>
        <v>0.12491858887199997</v>
      </c>
      <c r="AG7" s="445" t="s">
        <v>8783</v>
      </c>
      <c r="AH7" s="445" t="s">
        <v>3374</v>
      </c>
      <c r="AI7" s="338" t="s">
        <v>8978</v>
      </c>
      <c r="AJ7" s="338" t="s">
        <v>8977</v>
      </c>
      <c r="AK7" s="338" t="s">
        <v>8976</v>
      </c>
      <c r="AL7" s="338" t="s">
        <v>8975</v>
      </c>
      <c r="AM7" s="338" t="s">
        <v>8974</v>
      </c>
      <c r="AN7" s="338" t="s">
        <v>8973</v>
      </c>
      <c r="AO7" s="338"/>
      <c r="AP7" s="338"/>
      <c r="AQ7" s="444"/>
      <c r="AR7" s="444"/>
      <c r="AS7" s="444"/>
      <c r="AT7" s="86" t="str">
        <f t="shared" si="3"/>
        <v>TENSOR TIRE, REGULATOR 2, 33x10-15</v>
      </c>
      <c r="AU7" s="443" t="s">
        <v>3721</v>
      </c>
      <c r="AV7" s="443" t="s">
        <v>8776</v>
      </c>
      <c r="AW7" s="443" t="s">
        <v>8972</v>
      </c>
    </row>
    <row r="8" spans="1:49" s="36" customFormat="1" ht="15" customHeight="1">
      <c r="A8" s="451">
        <f t="shared" si="0"/>
        <v>6</v>
      </c>
      <c r="B8" s="447" t="s">
        <v>8880</v>
      </c>
      <c r="C8" s="447" t="s">
        <v>8972</v>
      </c>
      <c r="D8" s="447" t="s">
        <v>8924</v>
      </c>
      <c r="E8" s="447" t="s">
        <v>8980</v>
      </c>
      <c r="F8" s="457">
        <v>191682034220</v>
      </c>
      <c r="G8" s="455">
        <v>45034</v>
      </c>
      <c r="H8" s="78" t="s">
        <v>1230</v>
      </c>
      <c r="I8" s="449">
        <v>399</v>
      </c>
      <c r="J8" s="449">
        <f t="shared" si="4"/>
        <v>399</v>
      </c>
      <c r="K8" s="449"/>
      <c r="L8" s="447">
        <v>254</v>
      </c>
      <c r="M8" s="448">
        <f t="shared" si="1"/>
        <v>100</v>
      </c>
      <c r="N8" s="447" t="s">
        <v>8870</v>
      </c>
      <c r="O8" s="447">
        <v>15</v>
      </c>
      <c r="P8" s="447">
        <v>87</v>
      </c>
      <c r="Q8" s="447">
        <v>1400</v>
      </c>
      <c r="R8" s="447" t="s">
        <v>8979</v>
      </c>
      <c r="S8" s="447" t="s">
        <v>1099</v>
      </c>
      <c r="T8" s="447" t="s">
        <v>8886</v>
      </c>
      <c r="U8" s="447">
        <v>18</v>
      </c>
      <c r="V8" s="447">
        <v>36</v>
      </c>
      <c r="W8" s="447">
        <v>35</v>
      </c>
      <c r="X8" s="447">
        <v>6</v>
      </c>
      <c r="Y8" s="447">
        <v>8.5</v>
      </c>
      <c r="Z8" s="447" t="s">
        <v>85</v>
      </c>
      <c r="AA8" s="447" t="s">
        <v>237</v>
      </c>
      <c r="AB8" s="454">
        <v>49.16</v>
      </c>
      <c r="AC8" s="447">
        <v>35</v>
      </c>
      <c r="AD8" s="447">
        <v>10</v>
      </c>
      <c r="AE8" s="447">
        <v>35</v>
      </c>
      <c r="AF8" s="446">
        <f t="shared" si="2"/>
        <v>0.14051907379999998</v>
      </c>
      <c r="AG8" s="445" t="s">
        <v>8783</v>
      </c>
      <c r="AH8" s="445" t="s">
        <v>3374</v>
      </c>
      <c r="AI8" s="338" t="s">
        <v>8978</v>
      </c>
      <c r="AJ8" s="338" t="s">
        <v>8977</v>
      </c>
      <c r="AK8" s="338" t="s">
        <v>8976</v>
      </c>
      <c r="AL8" s="338" t="s">
        <v>8975</v>
      </c>
      <c r="AM8" s="338" t="s">
        <v>8974</v>
      </c>
      <c r="AN8" s="338" t="s">
        <v>8973</v>
      </c>
      <c r="AO8" s="338"/>
      <c r="AP8" s="338"/>
      <c r="AQ8" s="444"/>
      <c r="AR8" s="444"/>
      <c r="AS8" s="444"/>
      <c r="AT8" s="86" t="str">
        <f t="shared" si="3"/>
        <v>TENSOR TIRE, REGULATOR 2, 35x10-15</v>
      </c>
      <c r="AU8" s="443" t="s">
        <v>3721</v>
      </c>
      <c r="AV8" s="443" t="s">
        <v>8776</v>
      </c>
      <c r="AW8" s="443" t="s">
        <v>8972</v>
      </c>
    </row>
    <row r="9" spans="1:49" s="36" customFormat="1" ht="15" customHeight="1">
      <c r="A9" s="451">
        <f t="shared" si="0"/>
        <v>7</v>
      </c>
      <c r="B9" s="447" t="s">
        <v>8880</v>
      </c>
      <c r="C9" s="447" t="s">
        <v>8948</v>
      </c>
      <c r="D9" s="447" t="s">
        <v>8924</v>
      </c>
      <c r="E9" s="447" t="s">
        <v>8971</v>
      </c>
      <c r="F9" s="456" t="s">
        <v>8970</v>
      </c>
      <c r="G9" s="455">
        <v>42370</v>
      </c>
      <c r="H9" s="78" t="s">
        <v>1230</v>
      </c>
      <c r="I9" s="449">
        <v>249</v>
      </c>
      <c r="J9" s="449">
        <f t="shared" si="4"/>
        <v>249</v>
      </c>
      <c r="K9" s="449"/>
      <c r="L9" s="447">
        <v>254</v>
      </c>
      <c r="M9" s="448">
        <f t="shared" si="1"/>
        <v>80</v>
      </c>
      <c r="N9" s="447" t="s">
        <v>8870</v>
      </c>
      <c r="O9" s="447">
        <v>14</v>
      </c>
      <c r="P9" s="447">
        <v>87</v>
      </c>
      <c r="Q9" s="447">
        <v>1200</v>
      </c>
      <c r="R9" s="447" t="s">
        <v>8945</v>
      </c>
      <c r="S9" s="447" t="s">
        <v>1097</v>
      </c>
      <c r="T9" s="447" t="s">
        <v>8886</v>
      </c>
      <c r="U9" s="447">
        <v>19</v>
      </c>
      <c r="V9" s="447">
        <v>32</v>
      </c>
      <c r="W9" s="447">
        <v>30</v>
      </c>
      <c r="X9" s="447">
        <v>4.5</v>
      </c>
      <c r="Y9" s="447">
        <v>8.5</v>
      </c>
      <c r="Z9" s="447" t="s">
        <v>85</v>
      </c>
      <c r="AA9" s="447" t="s">
        <v>237</v>
      </c>
      <c r="AB9" s="454">
        <v>30.798578027227396</v>
      </c>
      <c r="AC9" s="447">
        <v>30</v>
      </c>
      <c r="AD9" s="447">
        <v>10</v>
      </c>
      <c r="AE9" s="447">
        <v>30</v>
      </c>
      <c r="AF9" s="446">
        <f t="shared" si="2"/>
        <v>0.10323850319999998</v>
      </c>
      <c r="AG9" s="445" t="s">
        <v>8783</v>
      </c>
      <c r="AH9" s="445" t="s">
        <v>3374</v>
      </c>
      <c r="AI9" s="338" t="s">
        <v>8944</v>
      </c>
      <c r="AJ9" s="338" t="s">
        <v>8919</v>
      </c>
      <c r="AK9" s="300" t="s">
        <v>8918</v>
      </c>
      <c r="AL9" s="338" t="s">
        <v>8943</v>
      </c>
      <c r="AM9" s="338" t="s">
        <v>8942</v>
      </c>
      <c r="AN9" s="338" t="s">
        <v>8941</v>
      </c>
      <c r="AO9" s="338" t="s">
        <v>8914</v>
      </c>
      <c r="AP9" s="338"/>
      <c r="AQ9" s="444" t="s">
        <v>8969</v>
      </c>
      <c r="AR9" s="444" t="s">
        <v>8968</v>
      </c>
      <c r="AS9" s="444" t="s">
        <v>8967</v>
      </c>
      <c r="AT9" s="86" t="str">
        <f t="shared" si="3"/>
        <v xml:space="preserve">TENSOR TIRE, DESERT SERIES (DS), 30x10-14, 60 DUROMETER TREAD COMPOUND </v>
      </c>
      <c r="AU9" s="443" t="s">
        <v>3721</v>
      </c>
      <c r="AV9" s="443" t="s">
        <v>8776</v>
      </c>
      <c r="AW9" s="443" t="str">
        <f t="shared" ref="AW9:AW37" si="5">C9</f>
        <v>DESERT SERIES (DS)</v>
      </c>
    </row>
    <row r="10" spans="1:49" s="36" customFormat="1" ht="15" customHeight="1">
      <c r="A10" s="451">
        <f t="shared" si="0"/>
        <v>8</v>
      </c>
      <c r="B10" s="447" t="s">
        <v>8880</v>
      </c>
      <c r="C10" s="447" t="s">
        <v>8948</v>
      </c>
      <c r="D10" s="447" t="s">
        <v>8924</v>
      </c>
      <c r="E10" s="447" t="s">
        <v>8966</v>
      </c>
      <c r="F10" s="456" t="s">
        <v>8965</v>
      </c>
      <c r="G10" s="455">
        <v>43977</v>
      </c>
      <c r="H10" s="78" t="s">
        <v>1230</v>
      </c>
      <c r="I10" s="449">
        <v>299</v>
      </c>
      <c r="J10" s="449">
        <f t="shared" si="4"/>
        <v>299</v>
      </c>
      <c r="K10" s="449"/>
      <c r="L10" s="447">
        <v>254</v>
      </c>
      <c r="M10" s="448">
        <f t="shared" si="1"/>
        <v>75</v>
      </c>
      <c r="N10" s="447" t="s">
        <v>8870</v>
      </c>
      <c r="O10" s="447">
        <v>15</v>
      </c>
      <c r="P10" s="447">
        <v>87</v>
      </c>
      <c r="Q10" s="447">
        <v>1200</v>
      </c>
      <c r="R10" s="447" t="s">
        <v>8945</v>
      </c>
      <c r="S10" s="447" t="s">
        <v>1097</v>
      </c>
      <c r="T10" s="447" t="s">
        <v>8886</v>
      </c>
      <c r="U10" s="447">
        <v>19</v>
      </c>
      <c r="V10" s="447">
        <v>32</v>
      </c>
      <c r="W10" s="447">
        <v>30</v>
      </c>
      <c r="X10" s="447">
        <v>4.5</v>
      </c>
      <c r="Y10" s="447">
        <v>8.5</v>
      </c>
      <c r="Z10" s="447" t="s">
        <v>85</v>
      </c>
      <c r="AA10" s="447" t="s">
        <v>237</v>
      </c>
      <c r="AB10" s="454">
        <v>30.600161991261007</v>
      </c>
      <c r="AC10" s="445">
        <v>30</v>
      </c>
      <c r="AD10" s="445">
        <v>10</v>
      </c>
      <c r="AE10" s="445">
        <v>30</v>
      </c>
      <c r="AF10" s="446">
        <f t="shared" si="2"/>
        <v>0.10323850319999998</v>
      </c>
      <c r="AG10" s="445" t="s">
        <v>8783</v>
      </c>
      <c r="AH10" s="445" t="s">
        <v>3374</v>
      </c>
      <c r="AI10" s="338" t="s">
        <v>8944</v>
      </c>
      <c r="AJ10" s="338" t="s">
        <v>8919</v>
      </c>
      <c r="AK10" s="300" t="s">
        <v>8918</v>
      </c>
      <c r="AL10" s="338" t="s">
        <v>8943</v>
      </c>
      <c r="AM10" s="338" t="s">
        <v>8942</v>
      </c>
      <c r="AN10" s="338" t="s">
        <v>8941</v>
      </c>
      <c r="AO10" s="338" t="s">
        <v>8914</v>
      </c>
      <c r="AP10" s="338"/>
      <c r="AQ10" s="444"/>
      <c r="AR10" s="444"/>
      <c r="AS10" s="444"/>
      <c r="AT10" s="86" t="s">
        <v>8964</v>
      </c>
      <c r="AU10" s="443" t="s">
        <v>3721</v>
      </c>
      <c r="AV10" s="443" t="s">
        <v>8776</v>
      </c>
      <c r="AW10" s="443" t="str">
        <f t="shared" si="5"/>
        <v>DESERT SERIES (DS)</v>
      </c>
    </row>
    <row r="11" spans="1:49" s="36" customFormat="1" ht="15" customHeight="1">
      <c r="A11" s="451">
        <f t="shared" si="0"/>
        <v>9</v>
      </c>
      <c r="B11" s="447" t="s">
        <v>8880</v>
      </c>
      <c r="C11" s="447" t="s">
        <v>8948</v>
      </c>
      <c r="D11" s="447" t="s">
        <v>8924</v>
      </c>
      <c r="E11" s="447" t="s">
        <v>8963</v>
      </c>
      <c r="F11" s="456" t="s">
        <v>8962</v>
      </c>
      <c r="G11" s="455">
        <v>42370</v>
      </c>
      <c r="H11" s="78" t="s">
        <v>1230</v>
      </c>
      <c r="I11" s="449">
        <v>259</v>
      </c>
      <c r="J11" s="449">
        <f t="shared" si="4"/>
        <v>259</v>
      </c>
      <c r="K11" s="449"/>
      <c r="L11" s="447">
        <v>254</v>
      </c>
      <c r="M11" s="448">
        <f t="shared" si="1"/>
        <v>75</v>
      </c>
      <c r="N11" s="447" t="s">
        <v>8870</v>
      </c>
      <c r="O11" s="447">
        <v>15</v>
      </c>
      <c r="P11" s="447">
        <v>87</v>
      </c>
      <c r="Q11" s="447">
        <v>1200</v>
      </c>
      <c r="R11" s="447" t="s">
        <v>8945</v>
      </c>
      <c r="S11" s="447" t="s">
        <v>1097</v>
      </c>
      <c r="T11" s="74" t="s">
        <v>8886</v>
      </c>
      <c r="U11" s="447">
        <v>19</v>
      </c>
      <c r="V11" s="447">
        <v>32</v>
      </c>
      <c r="W11" s="447">
        <v>30</v>
      </c>
      <c r="X11" s="447">
        <v>4.5</v>
      </c>
      <c r="Y11" s="447">
        <v>8.5</v>
      </c>
      <c r="Z11" s="447" t="s">
        <v>85</v>
      </c>
      <c r="AA11" s="447" t="s">
        <v>237</v>
      </c>
      <c r="AB11" s="454">
        <v>30.600161991261007</v>
      </c>
      <c r="AC11" s="445">
        <v>30</v>
      </c>
      <c r="AD11" s="445">
        <v>10</v>
      </c>
      <c r="AE11" s="445">
        <v>30</v>
      </c>
      <c r="AF11" s="446">
        <f t="shared" si="2"/>
        <v>0.10323850319999998</v>
      </c>
      <c r="AG11" s="445" t="s">
        <v>8783</v>
      </c>
      <c r="AH11" s="445" t="s">
        <v>3374</v>
      </c>
      <c r="AI11" s="338" t="s">
        <v>8944</v>
      </c>
      <c r="AJ11" s="338" t="s">
        <v>8919</v>
      </c>
      <c r="AK11" s="300" t="s">
        <v>8918</v>
      </c>
      <c r="AL11" s="338" t="s">
        <v>8943</v>
      </c>
      <c r="AM11" s="338" t="s">
        <v>8942</v>
      </c>
      <c r="AN11" s="338" t="s">
        <v>8941</v>
      </c>
      <c r="AO11" s="338" t="s">
        <v>8914</v>
      </c>
      <c r="AP11" s="338"/>
      <c r="AQ11" s="444"/>
      <c r="AR11" s="444"/>
      <c r="AS11" s="444"/>
      <c r="AT11" s="86" t="str">
        <f>CONCATENATE(B11,", ",C11,", ",AC11,"x",AD11,IF(N11="RADIAL", "R", "-"),O11,IF(C11="DESERT SERIES (DS)",CONCATENATE(", ",RIGHT(E11,2)," DUROMETER TREAD COMPOUND ",),""), IF($Z11="N/A", "", CONCATENATE(", ", $Z11)))</f>
        <v xml:space="preserve">TENSOR TIRE, DESERT SERIES (DS), 30x10-15, 60 DUROMETER TREAD COMPOUND </v>
      </c>
      <c r="AU11" s="443" t="s">
        <v>3721</v>
      </c>
      <c r="AV11" s="443" t="s">
        <v>8776</v>
      </c>
      <c r="AW11" s="443" t="str">
        <f t="shared" si="5"/>
        <v>DESERT SERIES (DS)</v>
      </c>
    </row>
    <row r="12" spans="1:49" s="36" customFormat="1" ht="15" customHeight="1">
      <c r="A12" s="451">
        <f t="shared" si="0"/>
        <v>10</v>
      </c>
      <c r="B12" s="447" t="s">
        <v>8880</v>
      </c>
      <c r="C12" s="447" t="s">
        <v>8948</v>
      </c>
      <c r="D12" s="447" t="s">
        <v>8924</v>
      </c>
      <c r="E12" s="447" t="s">
        <v>8961</v>
      </c>
      <c r="F12" s="456" t="s">
        <v>8960</v>
      </c>
      <c r="G12" s="455">
        <v>42370</v>
      </c>
      <c r="H12" s="78" t="s">
        <v>1230</v>
      </c>
      <c r="I12" s="449">
        <v>319</v>
      </c>
      <c r="J12" s="449">
        <f t="shared" si="4"/>
        <v>319</v>
      </c>
      <c r="K12" s="449"/>
      <c r="L12" s="447">
        <v>254</v>
      </c>
      <c r="M12" s="448">
        <f t="shared" si="1"/>
        <v>85</v>
      </c>
      <c r="N12" s="447" t="s">
        <v>8870</v>
      </c>
      <c r="O12" s="447">
        <v>15</v>
      </c>
      <c r="P12" s="447">
        <v>87</v>
      </c>
      <c r="Q12" s="447">
        <v>1200</v>
      </c>
      <c r="R12" s="447" t="s">
        <v>8945</v>
      </c>
      <c r="S12" s="447" t="s">
        <v>1097</v>
      </c>
      <c r="T12" s="74" t="s">
        <v>8886</v>
      </c>
      <c r="U12" s="447">
        <v>19</v>
      </c>
      <c r="V12" s="447">
        <v>32</v>
      </c>
      <c r="W12" s="447">
        <v>32</v>
      </c>
      <c r="X12" s="74">
        <v>4.5</v>
      </c>
      <c r="Y12" s="74">
        <v>8.5</v>
      </c>
      <c r="Z12" s="447" t="s">
        <v>85</v>
      </c>
      <c r="AA12" s="447" t="s">
        <v>237</v>
      </c>
      <c r="AB12" s="454">
        <v>34.50234403193334</v>
      </c>
      <c r="AC12" s="447">
        <v>32</v>
      </c>
      <c r="AD12" s="447">
        <v>10</v>
      </c>
      <c r="AE12" s="447">
        <v>32</v>
      </c>
      <c r="AF12" s="446">
        <f t="shared" si="2"/>
        <v>0.11746247475199997</v>
      </c>
      <c r="AG12" s="445" t="s">
        <v>8783</v>
      </c>
      <c r="AH12" s="445" t="s">
        <v>3374</v>
      </c>
      <c r="AI12" s="338" t="s">
        <v>8944</v>
      </c>
      <c r="AJ12" s="338" t="s">
        <v>8919</v>
      </c>
      <c r="AK12" s="300" t="s">
        <v>8918</v>
      </c>
      <c r="AL12" s="338" t="s">
        <v>8943</v>
      </c>
      <c r="AM12" s="338" t="s">
        <v>8942</v>
      </c>
      <c r="AN12" s="338" t="s">
        <v>8941</v>
      </c>
      <c r="AO12" s="338" t="s">
        <v>8914</v>
      </c>
      <c r="AP12" s="338"/>
      <c r="AQ12" s="444" t="s">
        <v>8959</v>
      </c>
      <c r="AR12" s="444" t="s">
        <v>8958</v>
      </c>
      <c r="AS12" s="444" t="s">
        <v>8957</v>
      </c>
      <c r="AT12" s="86" t="str">
        <f>CONCATENATE(B12,", ",C12,", ",AC12,"x",AD12,IF(N12="RADIAL", "R", "-"),O12,IF(C12="DESERT SERIES (DS)",CONCATENATE(", ",RIGHT(E12,2)," DUROMETER TREAD COMPOUND ",),""), IF($Z12="N/A", "", CONCATENATE(", ", $Z12)))</f>
        <v xml:space="preserve">TENSOR TIRE, DESERT SERIES (DS), 32x10-15, 60 DUROMETER TREAD COMPOUND </v>
      </c>
      <c r="AU12" s="443" t="s">
        <v>3721</v>
      </c>
      <c r="AV12" s="443" t="s">
        <v>8776</v>
      </c>
      <c r="AW12" s="443" t="str">
        <f t="shared" si="5"/>
        <v>DESERT SERIES (DS)</v>
      </c>
    </row>
    <row r="13" spans="1:49" s="36" customFormat="1" ht="15" customHeight="1">
      <c r="A13" s="451">
        <f t="shared" si="0"/>
        <v>11</v>
      </c>
      <c r="B13" s="447" t="s">
        <v>8880</v>
      </c>
      <c r="C13" s="447" t="s">
        <v>8948</v>
      </c>
      <c r="D13" s="447" t="s">
        <v>8924</v>
      </c>
      <c r="E13" s="447" t="s">
        <v>8956</v>
      </c>
      <c r="F13" s="456" t="s">
        <v>8955</v>
      </c>
      <c r="G13" s="455">
        <v>42370</v>
      </c>
      <c r="H13" s="78" t="s">
        <v>1230</v>
      </c>
      <c r="I13" s="449">
        <v>469</v>
      </c>
      <c r="J13" s="449">
        <f t="shared" si="4"/>
        <v>469</v>
      </c>
      <c r="K13" s="449"/>
      <c r="L13" s="447">
        <v>254</v>
      </c>
      <c r="M13" s="448">
        <f t="shared" si="1"/>
        <v>85</v>
      </c>
      <c r="N13" s="447" t="s">
        <v>8870</v>
      </c>
      <c r="O13" s="447">
        <v>15</v>
      </c>
      <c r="P13" s="447">
        <v>97</v>
      </c>
      <c r="Q13" s="447">
        <v>1600</v>
      </c>
      <c r="R13" s="447" t="s">
        <v>8933</v>
      </c>
      <c r="S13" s="447" t="s">
        <v>1099</v>
      </c>
      <c r="T13" s="74" t="s">
        <v>8886</v>
      </c>
      <c r="U13" s="447">
        <v>19</v>
      </c>
      <c r="V13" s="447">
        <v>32</v>
      </c>
      <c r="W13" s="447">
        <v>32</v>
      </c>
      <c r="X13" s="74">
        <v>4.5</v>
      </c>
      <c r="Y13" s="74">
        <v>8.5</v>
      </c>
      <c r="Z13" s="447" t="s">
        <v>85</v>
      </c>
      <c r="AA13" s="447" t="s">
        <v>237</v>
      </c>
      <c r="AB13" s="454">
        <v>34.50234403193334</v>
      </c>
      <c r="AC13" s="447">
        <v>32</v>
      </c>
      <c r="AD13" s="447">
        <v>10</v>
      </c>
      <c r="AE13" s="447">
        <v>32</v>
      </c>
      <c r="AF13" s="446">
        <f t="shared" si="2"/>
        <v>0.11746247475199997</v>
      </c>
      <c r="AG13" s="445" t="s">
        <v>8783</v>
      </c>
      <c r="AH13" s="445" t="s">
        <v>6521</v>
      </c>
      <c r="AI13" s="338" t="s">
        <v>8944</v>
      </c>
      <c r="AJ13" s="338" t="s">
        <v>8919</v>
      </c>
      <c r="AK13" s="300" t="s">
        <v>8918</v>
      </c>
      <c r="AL13" s="338" t="s">
        <v>8943</v>
      </c>
      <c r="AM13" s="338" t="s">
        <v>8942</v>
      </c>
      <c r="AN13" s="338" t="s">
        <v>8941</v>
      </c>
      <c r="AO13" s="338" t="s">
        <v>8914</v>
      </c>
      <c r="AP13" s="338"/>
      <c r="AQ13" s="444"/>
      <c r="AR13" s="444"/>
      <c r="AS13" s="444"/>
      <c r="AT13" s="86" t="s">
        <v>8954</v>
      </c>
      <c r="AU13" s="443" t="s">
        <v>3721</v>
      </c>
      <c r="AV13" s="443" t="s">
        <v>8776</v>
      </c>
      <c r="AW13" s="443" t="str">
        <f t="shared" si="5"/>
        <v>DESERT SERIES (DS)</v>
      </c>
    </row>
    <row r="14" spans="1:49" s="36" customFormat="1" ht="15" customHeight="1">
      <c r="A14" s="451">
        <f t="shared" si="0"/>
        <v>12</v>
      </c>
      <c r="B14" s="447" t="s">
        <v>8880</v>
      </c>
      <c r="C14" s="447" t="s">
        <v>8948</v>
      </c>
      <c r="D14" s="447" t="s">
        <v>8924</v>
      </c>
      <c r="E14" s="447" t="s">
        <v>8953</v>
      </c>
      <c r="F14" s="456" t="s">
        <v>8952</v>
      </c>
      <c r="G14" s="455">
        <v>44573</v>
      </c>
      <c r="H14" s="78" t="s">
        <v>1230</v>
      </c>
      <c r="I14" s="449">
        <v>329</v>
      </c>
      <c r="J14" s="449">
        <f t="shared" si="4"/>
        <v>329</v>
      </c>
      <c r="K14" s="449"/>
      <c r="L14" s="447">
        <v>254</v>
      </c>
      <c r="M14" s="448">
        <f t="shared" si="1"/>
        <v>90</v>
      </c>
      <c r="N14" s="447" t="s">
        <v>8870</v>
      </c>
      <c r="O14" s="447">
        <v>15</v>
      </c>
      <c r="P14" s="447">
        <v>87</v>
      </c>
      <c r="Q14" s="447">
        <v>1600</v>
      </c>
      <c r="R14" s="447" t="s">
        <v>8945</v>
      </c>
      <c r="S14" s="447" t="s">
        <v>1097</v>
      </c>
      <c r="T14" s="74" t="s">
        <v>8886</v>
      </c>
      <c r="U14" s="447">
        <v>19</v>
      </c>
      <c r="V14" s="447">
        <v>32</v>
      </c>
      <c r="W14" s="447">
        <v>33</v>
      </c>
      <c r="X14" s="74">
        <v>4.5</v>
      </c>
      <c r="Y14" s="74">
        <v>8.5</v>
      </c>
      <c r="Z14" s="447" t="s">
        <v>85</v>
      </c>
      <c r="AA14" s="447" t="s">
        <v>237</v>
      </c>
      <c r="AB14" s="454">
        <v>36.299993317788832</v>
      </c>
      <c r="AC14" s="447">
        <v>33</v>
      </c>
      <c r="AD14" s="447">
        <v>10</v>
      </c>
      <c r="AE14" s="447">
        <v>33</v>
      </c>
      <c r="AF14" s="446">
        <f t="shared" si="2"/>
        <v>0.12491858887199997</v>
      </c>
      <c r="AG14" s="445" t="s">
        <v>8783</v>
      </c>
      <c r="AH14" s="445" t="s">
        <v>3374</v>
      </c>
      <c r="AI14" s="338" t="s">
        <v>8944</v>
      </c>
      <c r="AJ14" s="338" t="s">
        <v>8919</v>
      </c>
      <c r="AK14" s="300" t="s">
        <v>8918</v>
      </c>
      <c r="AL14" s="338" t="s">
        <v>8943</v>
      </c>
      <c r="AM14" s="338" t="s">
        <v>8942</v>
      </c>
      <c r="AN14" s="338" t="s">
        <v>8941</v>
      </c>
      <c r="AO14" s="338" t="s">
        <v>8914</v>
      </c>
      <c r="AP14" s="338"/>
      <c r="AQ14" s="444" t="s">
        <v>8951</v>
      </c>
      <c r="AR14" s="444" t="s">
        <v>8950</v>
      </c>
      <c r="AS14" s="444" t="s">
        <v>8949</v>
      </c>
      <c r="AT14" s="86" t="str">
        <f>CONCATENATE(B14,", ",C14,", ",AC14,"x",AD14,IF(N14="RADIAL", "R", "-"),O14,IF(C14="DESERT SERIES (DS)",CONCATENATE(", ",RIGHT(E14,2)," DUROMETER TREAD COMPOUND ",),""), IF($Z14="N/A", "", CONCATENATE(", ", $Z14)))</f>
        <v xml:space="preserve">TENSOR TIRE, DESERT SERIES (DS), 33x10-15, 60 DUROMETER TREAD COMPOUND </v>
      </c>
      <c r="AU14" s="443" t="s">
        <v>3721</v>
      </c>
      <c r="AV14" s="443" t="s">
        <v>8776</v>
      </c>
      <c r="AW14" s="443" t="str">
        <f t="shared" si="5"/>
        <v>DESERT SERIES (DS)</v>
      </c>
    </row>
    <row r="15" spans="1:49" s="36" customFormat="1" ht="15" customHeight="1">
      <c r="A15" s="451">
        <f t="shared" si="0"/>
        <v>13</v>
      </c>
      <c r="B15" s="447" t="s">
        <v>8880</v>
      </c>
      <c r="C15" s="447" t="s">
        <v>8948</v>
      </c>
      <c r="D15" s="447" t="s">
        <v>8924</v>
      </c>
      <c r="E15" s="447" t="s">
        <v>8947</v>
      </c>
      <c r="F15" s="456" t="s">
        <v>8946</v>
      </c>
      <c r="G15" s="455">
        <v>44453</v>
      </c>
      <c r="H15" s="78" t="s">
        <v>1230</v>
      </c>
      <c r="I15" s="449">
        <v>329</v>
      </c>
      <c r="J15" s="449">
        <f t="shared" si="4"/>
        <v>329</v>
      </c>
      <c r="K15" s="449"/>
      <c r="L15" s="447">
        <v>254</v>
      </c>
      <c r="M15" s="448">
        <f t="shared" si="1"/>
        <v>95</v>
      </c>
      <c r="N15" s="447" t="s">
        <v>8870</v>
      </c>
      <c r="O15" s="447">
        <v>14</v>
      </c>
      <c r="P15" s="447">
        <v>87</v>
      </c>
      <c r="Q15" s="447">
        <v>1600</v>
      </c>
      <c r="R15" s="447" t="s">
        <v>8945</v>
      </c>
      <c r="S15" s="447" t="s">
        <v>1097</v>
      </c>
      <c r="T15" s="74" t="s">
        <v>8886</v>
      </c>
      <c r="U15" s="447">
        <v>19</v>
      </c>
      <c r="V15" s="447">
        <v>32</v>
      </c>
      <c r="W15" s="447">
        <v>33</v>
      </c>
      <c r="X15" s="74">
        <v>4.5</v>
      </c>
      <c r="Y15" s="74">
        <v>8.5</v>
      </c>
      <c r="Z15" s="447" t="s">
        <v>85</v>
      </c>
      <c r="AA15" s="447" t="s">
        <v>237</v>
      </c>
      <c r="AB15" s="454">
        <v>36.299993317788832</v>
      </c>
      <c r="AC15" s="447">
        <v>33</v>
      </c>
      <c r="AD15" s="447">
        <v>10</v>
      </c>
      <c r="AE15" s="447">
        <v>33</v>
      </c>
      <c r="AF15" s="446">
        <f t="shared" si="2"/>
        <v>0.12491858887199997</v>
      </c>
      <c r="AG15" s="445" t="s">
        <v>8783</v>
      </c>
      <c r="AH15" s="445" t="s">
        <v>3374</v>
      </c>
      <c r="AI15" s="338" t="s">
        <v>8944</v>
      </c>
      <c r="AJ15" s="338" t="s">
        <v>8919</v>
      </c>
      <c r="AK15" s="300" t="s">
        <v>8918</v>
      </c>
      <c r="AL15" s="338" t="s">
        <v>8943</v>
      </c>
      <c r="AM15" s="338" t="s">
        <v>8942</v>
      </c>
      <c r="AN15" s="338" t="s">
        <v>8941</v>
      </c>
      <c r="AO15" s="338" t="s">
        <v>8914</v>
      </c>
      <c r="AP15" s="338"/>
      <c r="AQ15" s="444"/>
      <c r="AR15" s="444"/>
      <c r="AS15" s="444"/>
      <c r="AT15" s="86" t="str">
        <f>CONCATENATE(B15,", ",C15,", ",AC15,"x",AD15,IF(N15="RADIAL", "R", "-"),O15,IF(C15="DESERT SERIES (DS)",CONCATENATE(", ",RIGHT(E15,2)," DUROMETER TREAD COMPOUND ",),""), IF($Z15="N/A", "", CONCATENATE(", ", $Z15)))</f>
        <v xml:space="preserve">TENSOR TIRE, DESERT SERIES (DS), 33x10-14, 60 DUROMETER TREAD COMPOUND </v>
      </c>
      <c r="AU15" s="443" t="s">
        <v>3721</v>
      </c>
      <c r="AV15" s="443" t="s">
        <v>8776</v>
      </c>
      <c r="AW15" s="443" t="str">
        <f t="shared" si="5"/>
        <v>DESERT SERIES (DS)</v>
      </c>
    </row>
    <row r="16" spans="1:49" s="36" customFormat="1" ht="15" customHeight="1">
      <c r="A16" s="451">
        <f t="shared" si="0"/>
        <v>14</v>
      </c>
      <c r="B16" s="447" t="s">
        <v>8880</v>
      </c>
      <c r="C16" s="447" t="s">
        <v>8925</v>
      </c>
      <c r="D16" s="447" t="s">
        <v>8924</v>
      </c>
      <c r="E16" s="447" t="s">
        <v>8940</v>
      </c>
      <c r="F16" s="456" t="s">
        <v>8939</v>
      </c>
      <c r="G16" s="455">
        <v>44453</v>
      </c>
      <c r="H16" s="78" t="s">
        <v>1230</v>
      </c>
      <c r="I16" s="449">
        <v>419</v>
      </c>
      <c r="J16" s="449">
        <f t="shared" si="4"/>
        <v>419</v>
      </c>
      <c r="K16" s="449"/>
      <c r="L16" s="447">
        <v>241</v>
      </c>
      <c r="M16" s="448">
        <f t="shared" si="1"/>
        <v>84</v>
      </c>
      <c r="N16" s="447" t="s">
        <v>8870</v>
      </c>
      <c r="O16" s="447">
        <v>14</v>
      </c>
      <c r="P16" s="447">
        <v>97</v>
      </c>
      <c r="Q16" s="74">
        <v>1600</v>
      </c>
      <c r="R16" s="447" t="s">
        <v>8933</v>
      </c>
      <c r="S16" s="74" t="s">
        <v>1099</v>
      </c>
      <c r="T16" s="74" t="s">
        <v>8886</v>
      </c>
      <c r="U16" s="447">
        <v>15</v>
      </c>
      <c r="V16" s="447">
        <v>32</v>
      </c>
      <c r="W16" s="447">
        <v>30</v>
      </c>
      <c r="X16" s="74">
        <v>4.5</v>
      </c>
      <c r="Y16" s="74">
        <v>8.5</v>
      </c>
      <c r="Z16" s="447" t="s">
        <v>85</v>
      </c>
      <c r="AA16" s="447" t="s">
        <v>237</v>
      </c>
      <c r="AB16" s="454">
        <v>35.999944178955211</v>
      </c>
      <c r="AC16" s="447">
        <v>30</v>
      </c>
      <c r="AD16" s="447">
        <v>9.5</v>
      </c>
      <c r="AE16" s="447">
        <v>30</v>
      </c>
      <c r="AF16" s="446">
        <f t="shared" si="2"/>
        <v>9.8076578039999973E-2</v>
      </c>
      <c r="AG16" s="445" t="s">
        <v>8783</v>
      </c>
      <c r="AH16" s="445" t="s">
        <v>6521</v>
      </c>
      <c r="AI16" s="453" t="s">
        <v>8920</v>
      </c>
      <c r="AJ16" s="300" t="s">
        <v>8919</v>
      </c>
      <c r="AK16" s="300" t="s">
        <v>8918</v>
      </c>
      <c r="AL16" s="300" t="s">
        <v>8917</v>
      </c>
      <c r="AM16" s="453" t="s">
        <v>8916</v>
      </c>
      <c r="AN16" s="338" t="s">
        <v>8915</v>
      </c>
      <c r="AO16" s="338" t="s">
        <v>8914</v>
      </c>
      <c r="AP16" s="338" t="s">
        <v>8913</v>
      </c>
      <c r="AQ16" s="444"/>
      <c r="AR16" s="444"/>
      <c r="AS16" s="444"/>
      <c r="AT16" s="86" t="str">
        <f>CONCATENATE(B16,", ",C16,", ",AC16,"x",AD16,IF(N16="RADIAL","R","-"),O16,IF(C16="DESERT SERIES (DSR)",CONCATENATE(", ",RIGHT(E16,2)," DUROMETER TREAD COMPOUND",),""),IF($Z16="N/A","",CONCATENATE(", ",$Z16)),IF(RIGHT(E16,2)="LL",", LARGE LOGO",""))</f>
        <v>TENSOR TIRE, DESERT SERIES (DSR), 30x9.5-14, 60 DUROMETER TREAD COMPOUND</v>
      </c>
      <c r="AU16" s="443" t="s">
        <v>3721</v>
      </c>
      <c r="AV16" s="443" t="s">
        <v>8776</v>
      </c>
      <c r="AW16" s="443" t="str">
        <f t="shared" si="5"/>
        <v>DESERT SERIES (DSR)</v>
      </c>
    </row>
    <row r="17" spans="1:49" s="36" customFormat="1" ht="15" customHeight="1">
      <c r="A17" s="451">
        <f t="shared" si="0"/>
        <v>15</v>
      </c>
      <c r="B17" s="447" t="s">
        <v>8880</v>
      </c>
      <c r="C17" s="447" t="s">
        <v>8925</v>
      </c>
      <c r="D17" s="447" t="s">
        <v>8924</v>
      </c>
      <c r="E17" s="447" t="s">
        <v>8935</v>
      </c>
      <c r="F17" s="81" t="s">
        <v>8934</v>
      </c>
      <c r="G17" s="299">
        <v>42736</v>
      </c>
      <c r="H17" s="78" t="s">
        <v>1230</v>
      </c>
      <c r="I17" s="449">
        <v>469</v>
      </c>
      <c r="J17" s="449">
        <f t="shared" si="4"/>
        <v>469</v>
      </c>
      <c r="K17" s="449"/>
      <c r="L17" s="74">
        <v>254</v>
      </c>
      <c r="M17" s="448">
        <f t="shared" si="1"/>
        <v>90</v>
      </c>
      <c r="N17" s="447" t="s">
        <v>8870</v>
      </c>
      <c r="O17" s="447">
        <v>15</v>
      </c>
      <c r="P17" s="74">
        <v>97</v>
      </c>
      <c r="Q17" s="74">
        <v>1600</v>
      </c>
      <c r="R17" s="447" t="s">
        <v>8933</v>
      </c>
      <c r="S17" s="74" t="s">
        <v>1099</v>
      </c>
      <c r="T17" s="74" t="s">
        <v>8886</v>
      </c>
      <c r="U17" s="74">
        <v>13</v>
      </c>
      <c r="V17" s="74">
        <v>32</v>
      </c>
      <c r="W17" s="74">
        <v>33</v>
      </c>
      <c r="X17" s="74">
        <v>4.5</v>
      </c>
      <c r="Y17" s="74">
        <v>8.5</v>
      </c>
      <c r="Z17" s="447" t="s">
        <v>85</v>
      </c>
      <c r="AA17" s="74" t="s">
        <v>237</v>
      </c>
      <c r="AB17" s="76">
        <v>39.200000000000003</v>
      </c>
      <c r="AC17" s="74">
        <v>33</v>
      </c>
      <c r="AD17" s="74">
        <v>10</v>
      </c>
      <c r="AE17" s="74">
        <v>33</v>
      </c>
      <c r="AF17" s="446">
        <f t="shared" si="2"/>
        <v>0.12491858887199997</v>
      </c>
      <c r="AG17" s="445" t="s">
        <v>8783</v>
      </c>
      <c r="AH17" s="445" t="s">
        <v>6521</v>
      </c>
      <c r="AI17" s="453" t="s">
        <v>8920</v>
      </c>
      <c r="AJ17" s="300" t="s">
        <v>8919</v>
      </c>
      <c r="AK17" s="300" t="s">
        <v>8918</v>
      </c>
      <c r="AL17" s="300" t="s">
        <v>8917</v>
      </c>
      <c r="AM17" s="453" t="s">
        <v>8916</v>
      </c>
      <c r="AN17" s="338" t="s">
        <v>8915</v>
      </c>
      <c r="AO17" s="338" t="s">
        <v>8914</v>
      </c>
      <c r="AP17" s="338" t="s">
        <v>8913</v>
      </c>
      <c r="AQ17" s="444"/>
      <c r="AR17" s="444"/>
      <c r="AS17" s="444"/>
      <c r="AT17" s="86" t="str">
        <f>CONCATENATE(B17,", ",C17,", ",AC17,"x",AD17,IF(N17="RADIAL","R","-"),O17,IF(C17="DESERT SERIES (DSR)",CONCATENATE(", ",RIGHT(E17,2)," DUROMETER TREAD COMPOUND",),""),IF($Z17="N/A","",CONCATENATE(", ",$Z17)),IF(RIGHT(E17,2)="LL",", LARGE LOGO",""))</f>
        <v>TENSOR TIRE, DESERT SERIES (DSR), 33x10-15, 60 DUROMETER TREAD COMPOUND</v>
      </c>
      <c r="AU17" s="443" t="s">
        <v>3721</v>
      </c>
      <c r="AV17" s="443" t="s">
        <v>8776</v>
      </c>
      <c r="AW17" s="443" t="str">
        <f t="shared" si="5"/>
        <v>DESERT SERIES (DSR)</v>
      </c>
    </row>
    <row r="18" spans="1:49" s="36" customFormat="1" ht="15" customHeight="1">
      <c r="A18" s="451">
        <f t="shared" si="0"/>
        <v>16</v>
      </c>
      <c r="B18" s="447" t="s">
        <v>8880</v>
      </c>
      <c r="C18" s="447" t="s">
        <v>8925</v>
      </c>
      <c r="D18" s="447" t="s">
        <v>8924</v>
      </c>
      <c r="E18" s="74" t="s">
        <v>8932</v>
      </c>
      <c r="F18" s="43" t="s">
        <v>8931</v>
      </c>
      <c r="G18" s="299">
        <v>44210</v>
      </c>
      <c r="H18" s="78" t="s">
        <v>1230</v>
      </c>
      <c r="I18" s="449">
        <v>529</v>
      </c>
      <c r="J18" s="449">
        <f t="shared" si="4"/>
        <v>529</v>
      </c>
      <c r="K18" s="449"/>
      <c r="L18" s="447">
        <v>254</v>
      </c>
      <c r="M18" s="448">
        <f t="shared" si="1"/>
        <v>100</v>
      </c>
      <c r="N18" s="447" t="s">
        <v>8870</v>
      </c>
      <c r="O18" s="74">
        <v>15</v>
      </c>
      <c r="P18" s="75">
        <v>97</v>
      </c>
      <c r="Q18" s="74">
        <v>1600</v>
      </c>
      <c r="R18" s="447" t="s">
        <v>8921</v>
      </c>
      <c r="S18" s="74" t="s">
        <v>1099</v>
      </c>
      <c r="T18" s="74" t="s">
        <v>8886</v>
      </c>
      <c r="U18" s="74">
        <v>13</v>
      </c>
      <c r="V18" s="74">
        <v>32</v>
      </c>
      <c r="W18" s="74">
        <v>35</v>
      </c>
      <c r="X18" s="74">
        <v>4.5</v>
      </c>
      <c r="Y18" s="74">
        <v>8.5</v>
      </c>
      <c r="Z18" s="447" t="s">
        <v>85</v>
      </c>
      <c r="AA18" s="74" t="s">
        <v>237</v>
      </c>
      <c r="AB18" s="39">
        <v>44.97</v>
      </c>
      <c r="AC18" s="74">
        <v>35</v>
      </c>
      <c r="AD18" s="74">
        <v>10</v>
      </c>
      <c r="AE18" s="74">
        <v>35</v>
      </c>
      <c r="AF18" s="446">
        <f t="shared" si="2"/>
        <v>0.14051907379999998</v>
      </c>
      <c r="AG18" s="445" t="s">
        <v>8783</v>
      </c>
      <c r="AH18" s="445" t="s">
        <v>6521</v>
      </c>
      <c r="AI18" s="453" t="s">
        <v>8920</v>
      </c>
      <c r="AJ18" s="300" t="s">
        <v>8919</v>
      </c>
      <c r="AK18" s="300" t="s">
        <v>8918</v>
      </c>
      <c r="AL18" s="300" t="s">
        <v>8917</v>
      </c>
      <c r="AM18" s="453" t="s">
        <v>8916</v>
      </c>
      <c r="AN18" s="338" t="s">
        <v>8915</v>
      </c>
      <c r="AO18" s="338" t="s">
        <v>8914</v>
      </c>
      <c r="AP18" s="338" t="s">
        <v>8913</v>
      </c>
      <c r="AQ18" s="444"/>
      <c r="AR18" s="444"/>
      <c r="AS18" s="444"/>
      <c r="AT18" s="86" t="str">
        <f>CONCATENATE(B18,", ",C18,", ",AC18,"x",AD18,IF(N18="RADIAL","R","-"),O18,IF(C18="DESERT SERIES (DSR)",CONCATENATE(", ",RIGHT(E18,2)," DUROMETER TREAD COMPOUND",),""),IF($Z18="N/A","",CONCATENATE(", ",$Z18)),IF(RIGHT(E18,2)="LL",", LARGE LOGO",""))</f>
        <v>TENSOR TIRE, DESERT SERIES (DSR), 35x10-15, 65 DUROMETER TREAD COMPOUND</v>
      </c>
      <c r="AU18" s="443" t="s">
        <v>3721</v>
      </c>
      <c r="AV18" s="443" t="s">
        <v>8776</v>
      </c>
      <c r="AW18" s="443" t="str">
        <f t="shared" si="5"/>
        <v>DESERT SERIES (DSR)</v>
      </c>
    </row>
    <row r="19" spans="1:49" s="36" customFormat="1" ht="15" customHeight="1">
      <c r="A19" s="451">
        <f t="shared" si="0"/>
        <v>17</v>
      </c>
      <c r="B19" s="447" t="s">
        <v>8880</v>
      </c>
      <c r="C19" s="447" t="s">
        <v>8925</v>
      </c>
      <c r="D19" s="447" t="s">
        <v>8924</v>
      </c>
      <c r="E19" s="74" t="s">
        <v>8930</v>
      </c>
      <c r="F19" s="43" t="s">
        <v>8929</v>
      </c>
      <c r="G19" s="299">
        <v>44210</v>
      </c>
      <c r="H19" s="78" t="s">
        <v>1230</v>
      </c>
      <c r="I19" s="449">
        <v>599</v>
      </c>
      <c r="J19" s="449">
        <f t="shared" si="4"/>
        <v>599</v>
      </c>
      <c r="K19" s="449"/>
      <c r="L19" s="447">
        <v>254</v>
      </c>
      <c r="M19" s="448">
        <f t="shared" si="1"/>
        <v>110</v>
      </c>
      <c r="N19" s="447" t="s">
        <v>8870</v>
      </c>
      <c r="O19" s="74">
        <v>15</v>
      </c>
      <c r="P19" s="75">
        <v>97</v>
      </c>
      <c r="Q19" s="74">
        <v>1600</v>
      </c>
      <c r="R19" s="447" t="s">
        <v>8921</v>
      </c>
      <c r="S19" s="74" t="s">
        <v>1099</v>
      </c>
      <c r="T19" s="74" t="s">
        <v>8886</v>
      </c>
      <c r="U19" s="74">
        <v>13</v>
      </c>
      <c r="V19" s="74">
        <v>32</v>
      </c>
      <c r="W19" s="74">
        <v>37</v>
      </c>
      <c r="X19" s="74">
        <v>4.5</v>
      </c>
      <c r="Y19" s="74">
        <v>8.5</v>
      </c>
      <c r="Z19" s="447" t="s">
        <v>85</v>
      </c>
      <c r="AA19" s="74" t="s">
        <v>237</v>
      </c>
      <c r="AB19" s="76">
        <v>50</v>
      </c>
      <c r="AC19" s="74">
        <v>37</v>
      </c>
      <c r="AD19" s="74">
        <v>10</v>
      </c>
      <c r="AE19" s="74">
        <v>37</v>
      </c>
      <c r="AF19" s="446">
        <f t="shared" si="2"/>
        <v>0.15703723431199998</v>
      </c>
      <c r="AG19" s="445" t="s">
        <v>8783</v>
      </c>
      <c r="AH19" s="445" t="s">
        <v>6521</v>
      </c>
      <c r="AI19" s="453" t="s">
        <v>8920</v>
      </c>
      <c r="AJ19" s="300" t="s">
        <v>8919</v>
      </c>
      <c r="AK19" s="300" t="s">
        <v>8918</v>
      </c>
      <c r="AL19" s="300" t="s">
        <v>8917</v>
      </c>
      <c r="AM19" s="453" t="s">
        <v>8916</v>
      </c>
      <c r="AN19" s="338" t="s">
        <v>8915</v>
      </c>
      <c r="AO19" s="338" t="s">
        <v>8914</v>
      </c>
      <c r="AP19" s="338" t="s">
        <v>8913</v>
      </c>
      <c r="AQ19" s="444" t="s">
        <v>8928</v>
      </c>
      <c r="AR19" s="444" t="s">
        <v>8927</v>
      </c>
      <c r="AS19" s="444" t="s">
        <v>8926</v>
      </c>
      <c r="AT19" s="86" t="str">
        <f>CONCATENATE(B19,", ",C19,", ",AC19,"x",AD19,IF(N19="RADIAL","R","-"),O19,IF(C19="DESERT SERIES (DSR)",CONCATENATE(", ",RIGHT(E19,2)," DUROMETER TREAD COMPOUND",),""),IF($Z19="N/A","",CONCATENATE(", ",$Z19)),IF(RIGHT(E19,2)="LL",", LARGE LOGO",""))</f>
        <v>TENSOR TIRE, DESERT SERIES (DSR), 37x10-15, 65 DUROMETER TREAD COMPOUND</v>
      </c>
      <c r="AU19" s="443" t="s">
        <v>3721</v>
      </c>
      <c r="AV19" s="443" t="s">
        <v>8776</v>
      </c>
      <c r="AW19" s="443" t="str">
        <f t="shared" si="5"/>
        <v>DESERT SERIES (DSR)</v>
      </c>
    </row>
    <row r="20" spans="1:49" s="36" customFormat="1" ht="15" customHeight="1">
      <c r="A20" s="451">
        <f t="shared" si="0"/>
        <v>18</v>
      </c>
      <c r="B20" s="447" t="s">
        <v>8880</v>
      </c>
      <c r="C20" s="447" t="s">
        <v>8925</v>
      </c>
      <c r="D20" s="447" t="s">
        <v>8924</v>
      </c>
      <c r="E20" s="74" t="s">
        <v>8923</v>
      </c>
      <c r="F20" s="43" t="s">
        <v>8922</v>
      </c>
      <c r="G20" s="299">
        <v>44210</v>
      </c>
      <c r="H20" s="78" t="s">
        <v>1230</v>
      </c>
      <c r="I20" s="449">
        <v>599</v>
      </c>
      <c r="J20" s="449">
        <f t="shared" si="4"/>
        <v>599</v>
      </c>
      <c r="K20" s="449"/>
      <c r="L20" s="447">
        <v>254</v>
      </c>
      <c r="M20" s="448">
        <f t="shared" si="1"/>
        <v>100</v>
      </c>
      <c r="N20" s="447" t="s">
        <v>8870</v>
      </c>
      <c r="O20" s="74">
        <v>17</v>
      </c>
      <c r="P20" s="75">
        <v>97</v>
      </c>
      <c r="Q20" s="74">
        <v>1600</v>
      </c>
      <c r="R20" s="447" t="s">
        <v>8921</v>
      </c>
      <c r="S20" s="74" t="s">
        <v>1099</v>
      </c>
      <c r="T20" s="74" t="s">
        <v>8886</v>
      </c>
      <c r="U20" s="74">
        <v>13</v>
      </c>
      <c r="V20" s="74">
        <v>32</v>
      </c>
      <c r="W20" s="74">
        <v>37</v>
      </c>
      <c r="X20" s="74">
        <v>4.5</v>
      </c>
      <c r="Y20" s="74">
        <v>8.5</v>
      </c>
      <c r="Z20" s="447" t="s">
        <v>85</v>
      </c>
      <c r="AA20" s="74" t="s">
        <v>237</v>
      </c>
      <c r="AB20" s="76">
        <v>50</v>
      </c>
      <c r="AC20" s="74">
        <v>37</v>
      </c>
      <c r="AD20" s="74">
        <v>10</v>
      </c>
      <c r="AE20" s="74">
        <v>37</v>
      </c>
      <c r="AF20" s="446">
        <f t="shared" si="2"/>
        <v>0.15703723431199998</v>
      </c>
      <c r="AG20" s="445" t="s">
        <v>8783</v>
      </c>
      <c r="AH20" s="445" t="s">
        <v>6521</v>
      </c>
      <c r="AI20" s="453" t="s">
        <v>8920</v>
      </c>
      <c r="AJ20" s="300" t="s">
        <v>8919</v>
      </c>
      <c r="AK20" s="300" t="s">
        <v>8918</v>
      </c>
      <c r="AL20" s="300" t="s">
        <v>8917</v>
      </c>
      <c r="AM20" s="453" t="s">
        <v>8916</v>
      </c>
      <c r="AN20" s="338" t="s">
        <v>8915</v>
      </c>
      <c r="AO20" s="338" t="s">
        <v>8914</v>
      </c>
      <c r="AP20" s="338" t="s">
        <v>8913</v>
      </c>
      <c r="AQ20" s="444"/>
      <c r="AR20" s="444"/>
      <c r="AS20" s="444"/>
      <c r="AT20" s="86" t="str">
        <f>CONCATENATE(B20,", ",C20,", ",AC20,"x",AD20,IF(N20="RADIAL","R","-"),O20,IF(C20="DESERT SERIES (DSR)",CONCATENATE(", ",RIGHT(E20,2)," DUROMETER TREAD COMPOUND",),""),IF($Z20="N/A","",CONCATENATE(", ",$Z20)),IF(RIGHT(E20,2)="LL",", LARGE LOGO",""))</f>
        <v>TENSOR TIRE, DESERT SERIES (DSR), 37x10-17, 65 DUROMETER TREAD COMPOUND</v>
      </c>
      <c r="AU20" s="443" t="s">
        <v>3721</v>
      </c>
      <c r="AV20" s="443" t="s">
        <v>8776</v>
      </c>
      <c r="AW20" s="443" t="str">
        <f t="shared" si="5"/>
        <v>DESERT SERIES (DSR)</v>
      </c>
    </row>
    <row r="21" spans="1:49" s="36" customFormat="1" ht="15" customHeight="1">
      <c r="A21" s="451">
        <f t="shared" si="0"/>
        <v>19</v>
      </c>
      <c r="B21" s="447" t="s">
        <v>8880</v>
      </c>
      <c r="C21" s="447" t="s">
        <v>8879</v>
      </c>
      <c r="D21" s="447" t="s">
        <v>8802</v>
      </c>
      <c r="E21" s="74" t="s">
        <v>8912</v>
      </c>
      <c r="F21" s="43" t="s">
        <v>8911</v>
      </c>
      <c r="G21" s="299">
        <v>44721</v>
      </c>
      <c r="H21" s="78" t="s">
        <v>1230</v>
      </c>
      <c r="I21" s="449">
        <v>299</v>
      </c>
      <c r="J21" s="450"/>
      <c r="K21" s="449"/>
      <c r="L21" s="447">
        <v>279</v>
      </c>
      <c r="M21" s="448">
        <f t="shared" si="1"/>
        <v>82</v>
      </c>
      <c r="N21" s="447" t="s">
        <v>8870</v>
      </c>
      <c r="O21" s="74">
        <v>15</v>
      </c>
      <c r="P21" s="75">
        <v>78</v>
      </c>
      <c r="Q21" s="74">
        <v>940</v>
      </c>
      <c r="R21" s="447" t="s">
        <v>85</v>
      </c>
      <c r="S21" s="74" t="s">
        <v>1095</v>
      </c>
      <c r="T21" s="74" t="s">
        <v>8886</v>
      </c>
      <c r="U21" s="74">
        <v>12</v>
      </c>
      <c r="V21" s="74">
        <v>32</v>
      </c>
      <c r="W21" s="74">
        <v>33</v>
      </c>
      <c r="X21" s="74">
        <v>6</v>
      </c>
      <c r="Y21" s="74">
        <v>8</v>
      </c>
      <c r="Z21" s="447" t="s">
        <v>8885</v>
      </c>
      <c r="AA21" s="74" t="s">
        <v>237</v>
      </c>
      <c r="AB21" s="76">
        <v>24.4</v>
      </c>
      <c r="AC21" s="74">
        <v>33</v>
      </c>
      <c r="AD21" s="74">
        <v>11</v>
      </c>
      <c r="AE21" s="74">
        <v>33</v>
      </c>
      <c r="AF21" s="446">
        <f t="shared" ref="AF21:AF37" si="6">SUM(((AC21*25.4)*((AD21*0.6)*25.4)*(AE21*25.4))/1000000000)</f>
        <v>0.11778038379359997</v>
      </c>
      <c r="AG21" s="445" t="s">
        <v>8783</v>
      </c>
      <c r="AH21" s="445" t="s">
        <v>3374</v>
      </c>
      <c r="AI21" s="300" t="s">
        <v>8902</v>
      </c>
      <c r="AJ21" s="300" t="s">
        <v>8901</v>
      </c>
      <c r="AK21" s="300" t="s">
        <v>8900</v>
      </c>
      <c r="AL21" s="300" t="s">
        <v>8899</v>
      </c>
      <c r="AM21" s="300" t="s">
        <v>8898</v>
      </c>
      <c r="AN21" s="338" t="s">
        <v>8897</v>
      </c>
      <c r="AO21" s="338" t="s">
        <v>8910</v>
      </c>
      <c r="AP21" s="338"/>
      <c r="AQ21" s="452" t="s">
        <v>8909</v>
      </c>
      <c r="AR21" s="452" t="s">
        <v>8908</v>
      </c>
      <c r="AS21" s="444" t="s">
        <v>8907</v>
      </c>
      <c r="AT21" s="86" t="s">
        <v>8906</v>
      </c>
      <c r="AU21" s="443" t="s">
        <v>3721</v>
      </c>
      <c r="AV21" s="443" t="s">
        <v>8776</v>
      </c>
      <c r="AW21" s="443" t="str">
        <f t="shared" si="5"/>
        <v>SAND SERIES (SS)</v>
      </c>
    </row>
    <row r="22" spans="1:49" s="36" customFormat="1" ht="15" customHeight="1">
      <c r="A22" s="451">
        <f t="shared" si="0"/>
        <v>20</v>
      </c>
      <c r="B22" s="447" t="s">
        <v>8880</v>
      </c>
      <c r="C22" s="447" t="s">
        <v>8879</v>
      </c>
      <c r="D22" s="447" t="s">
        <v>8789</v>
      </c>
      <c r="E22" s="74" t="s">
        <v>8905</v>
      </c>
      <c r="F22" s="43" t="s">
        <v>8904</v>
      </c>
      <c r="G22" s="299">
        <v>44721</v>
      </c>
      <c r="H22" s="78" t="s">
        <v>1230</v>
      </c>
      <c r="I22" s="449">
        <v>349</v>
      </c>
      <c r="J22" s="450"/>
      <c r="K22" s="449"/>
      <c r="L22" s="447">
        <v>330</v>
      </c>
      <c r="M22" s="448">
        <f t="shared" si="1"/>
        <v>69</v>
      </c>
      <c r="N22" s="447" t="s">
        <v>8870</v>
      </c>
      <c r="O22" s="74">
        <v>15</v>
      </c>
      <c r="P22" s="75">
        <v>84</v>
      </c>
      <c r="Q22" s="74">
        <v>1100</v>
      </c>
      <c r="R22" s="447" t="s">
        <v>85</v>
      </c>
      <c r="S22" s="74" t="s">
        <v>1095</v>
      </c>
      <c r="T22" s="74" t="s">
        <v>8785</v>
      </c>
      <c r="U22" s="74">
        <v>32</v>
      </c>
      <c r="V22" s="74">
        <v>32</v>
      </c>
      <c r="W22" s="74">
        <v>33</v>
      </c>
      <c r="X22" s="74">
        <v>8</v>
      </c>
      <c r="Y22" s="74">
        <v>10</v>
      </c>
      <c r="Z22" s="447" t="s">
        <v>8903</v>
      </c>
      <c r="AA22" s="74" t="s">
        <v>237</v>
      </c>
      <c r="AB22" s="76">
        <v>29.9</v>
      </c>
      <c r="AC22" s="74">
        <v>33</v>
      </c>
      <c r="AD22" s="74">
        <v>13</v>
      </c>
      <c r="AE22" s="74">
        <v>33</v>
      </c>
      <c r="AF22" s="446">
        <f t="shared" si="6"/>
        <v>0.13919499902879998</v>
      </c>
      <c r="AG22" s="445" t="s">
        <v>8783</v>
      </c>
      <c r="AH22" s="445" t="s">
        <v>3374</v>
      </c>
      <c r="AI22" s="300" t="s">
        <v>8902</v>
      </c>
      <c r="AJ22" s="300" t="s">
        <v>8901</v>
      </c>
      <c r="AK22" s="300" t="s">
        <v>8900</v>
      </c>
      <c r="AL22" s="300" t="s">
        <v>8899</v>
      </c>
      <c r="AM22" s="300" t="s">
        <v>8898</v>
      </c>
      <c r="AN22" s="338" t="s">
        <v>8897</v>
      </c>
      <c r="AO22" s="338" t="s">
        <v>8896</v>
      </c>
      <c r="AP22" s="338"/>
      <c r="AQ22" s="452" t="s">
        <v>8895</v>
      </c>
      <c r="AR22" s="452" t="s">
        <v>8894</v>
      </c>
      <c r="AS22" s="452" t="s">
        <v>8893</v>
      </c>
      <c r="AT22" s="86" t="s">
        <v>8892</v>
      </c>
      <c r="AU22" s="443" t="s">
        <v>3721</v>
      </c>
      <c r="AV22" s="443" t="s">
        <v>8776</v>
      </c>
      <c r="AW22" s="443" t="str">
        <f t="shared" si="5"/>
        <v>SAND SERIES (SS)</v>
      </c>
    </row>
    <row r="23" spans="1:49" s="36" customFormat="1" ht="15" customHeight="1">
      <c r="A23" s="451">
        <f t="shared" si="0"/>
        <v>21</v>
      </c>
      <c r="B23" s="447" t="s">
        <v>8880</v>
      </c>
      <c r="C23" s="447" t="s">
        <v>8879</v>
      </c>
      <c r="D23" s="447" t="s">
        <v>8802</v>
      </c>
      <c r="E23" s="74" t="s">
        <v>8891</v>
      </c>
      <c r="F23" s="43" t="s">
        <v>8890</v>
      </c>
      <c r="G23" s="299">
        <v>45544</v>
      </c>
      <c r="H23" s="78" t="s">
        <v>1230</v>
      </c>
      <c r="I23" s="449">
        <v>325</v>
      </c>
      <c r="J23" s="450"/>
      <c r="K23" s="449"/>
      <c r="L23" s="447">
        <v>279</v>
      </c>
      <c r="M23" s="448">
        <f t="shared" si="1"/>
        <v>91</v>
      </c>
      <c r="N23" s="447" t="s">
        <v>8870</v>
      </c>
      <c r="O23" s="74">
        <v>15</v>
      </c>
      <c r="P23" s="75">
        <v>63</v>
      </c>
      <c r="Q23" s="74">
        <v>600</v>
      </c>
      <c r="R23" s="447" t="s">
        <v>8876</v>
      </c>
      <c r="S23" s="74" t="s">
        <v>1095</v>
      </c>
      <c r="T23" s="74" t="s">
        <v>8886</v>
      </c>
      <c r="U23" s="74">
        <v>20</v>
      </c>
      <c r="V23" s="74">
        <v>32</v>
      </c>
      <c r="W23" s="74">
        <v>35</v>
      </c>
      <c r="X23" s="74">
        <v>6</v>
      </c>
      <c r="Y23" s="74">
        <v>8</v>
      </c>
      <c r="Z23" s="447" t="s">
        <v>8885</v>
      </c>
      <c r="AA23" s="74" t="s">
        <v>237</v>
      </c>
      <c r="AB23" s="76">
        <v>26.896395986555063</v>
      </c>
      <c r="AC23" s="74">
        <v>35</v>
      </c>
      <c r="AD23" s="74">
        <v>11</v>
      </c>
      <c r="AE23" s="74">
        <v>35</v>
      </c>
      <c r="AF23" s="446">
        <f t="shared" si="6"/>
        <v>0.13248941244000001</v>
      </c>
      <c r="AG23" s="445" t="s">
        <v>8783</v>
      </c>
      <c r="AH23" s="445" t="s">
        <v>3374</v>
      </c>
      <c r="AI23" s="300" t="s">
        <v>8902</v>
      </c>
      <c r="AJ23" s="300" t="s">
        <v>8901</v>
      </c>
      <c r="AK23" s="300" t="s">
        <v>10221</v>
      </c>
      <c r="AL23" s="300" t="s">
        <v>8899</v>
      </c>
      <c r="AM23" s="300" t="s">
        <v>8898</v>
      </c>
      <c r="AN23" s="338" t="s">
        <v>8897</v>
      </c>
      <c r="AO23" s="338" t="s">
        <v>10222</v>
      </c>
      <c r="AP23" s="338"/>
      <c r="AQ23" s="452"/>
      <c r="AR23" s="452"/>
      <c r="AS23" s="452"/>
      <c r="AT23" s="86" t="s">
        <v>8889</v>
      </c>
      <c r="AU23" s="443" t="s">
        <v>3721</v>
      </c>
      <c r="AV23" s="443" t="s">
        <v>8776</v>
      </c>
      <c r="AW23" s="443" t="str">
        <f t="shared" si="5"/>
        <v>SAND SERIES (SS)</v>
      </c>
    </row>
    <row r="24" spans="1:49" s="36" customFormat="1" ht="15" customHeight="1">
      <c r="A24" s="451">
        <f t="shared" si="0"/>
        <v>22</v>
      </c>
      <c r="B24" s="447" t="s">
        <v>8880</v>
      </c>
      <c r="C24" s="447" t="s">
        <v>8879</v>
      </c>
      <c r="D24" s="447" t="s">
        <v>8802</v>
      </c>
      <c r="E24" s="74" t="s">
        <v>8888</v>
      </c>
      <c r="F24" s="43" t="s">
        <v>8887</v>
      </c>
      <c r="G24" s="299">
        <v>45544</v>
      </c>
      <c r="H24" s="78" t="s">
        <v>1230</v>
      </c>
      <c r="I24" s="449">
        <v>325</v>
      </c>
      <c r="J24" s="450"/>
      <c r="K24" s="449"/>
      <c r="L24" s="447">
        <v>279</v>
      </c>
      <c r="M24" s="448">
        <f t="shared" si="1"/>
        <v>82</v>
      </c>
      <c r="N24" s="447" t="s">
        <v>8870</v>
      </c>
      <c r="O24" s="74">
        <v>17</v>
      </c>
      <c r="P24" s="75">
        <v>63</v>
      </c>
      <c r="Q24" s="74">
        <v>600</v>
      </c>
      <c r="R24" s="447" t="s">
        <v>8876</v>
      </c>
      <c r="S24" s="74" t="s">
        <v>1095</v>
      </c>
      <c r="T24" s="74" t="s">
        <v>8886</v>
      </c>
      <c r="U24" s="74">
        <v>20</v>
      </c>
      <c r="V24" s="74">
        <v>32</v>
      </c>
      <c r="W24" s="74">
        <v>35</v>
      </c>
      <c r="X24" s="74">
        <v>6</v>
      </c>
      <c r="Y24" s="74">
        <v>8</v>
      </c>
      <c r="Z24" s="447" t="s">
        <v>8885</v>
      </c>
      <c r="AA24" s="74" t="s">
        <v>237</v>
      </c>
      <c r="AB24" s="76">
        <v>28.880556346218963</v>
      </c>
      <c r="AC24" s="74">
        <v>35</v>
      </c>
      <c r="AD24" s="74">
        <v>11</v>
      </c>
      <c r="AE24" s="74">
        <v>35</v>
      </c>
      <c r="AF24" s="446">
        <f t="shared" si="6"/>
        <v>0.13248941244000001</v>
      </c>
      <c r="AG24" s="445" t="s">
        <v>8783</v>
      </c>
      <c r="AH24" s="445" t="s">
        <v>3374</v>
      </c>
      <c r="AI24" s="300" t="s">
        <v>8902</v>
      </c>
      <c r="AJ24" s="300" t="s">
        <v>8901</v>
      </c>
      <c r="AK24" s="300" t="s">
        <v>10221</v>
      </c>
      <c r="AL24" s="300" t="s">
        <v>8899</v>
      </c>
      <c r="AM24" s="300" t="s">
        <v>8898</v>
      </c>
      <c r="AN24" s="338" t="s">
        <v>8897</v>
      </c>
      <c r="AO24" s="338" t="s">
        <v>10222</v>
      </c>
      <c r="AP24" s="338"/>
      <c r="AQ24" s="452"/>
      <c r="AR24" s="452"/>
      <c r="AS24" s="452"/>
      <c r="AT24" s="86" t="s">
        <v>8884</v>
      </c>
      <c r="AU24" s="443" t="s">
        <v>3721</v>
      </c>
      <c r="AV24" s="443" t="s">
        <v>8776</v>
      </c>
      <c r="AW24" s="443" t="str">
        <f t="shared" si="5"/>
        <v>SAND SERIES (SS)</v>
      </c>
    </row>
    <row r="25" spans="1:49" s="36" customFormat="1" ht="15" customHeight="1">
      <c r="A25" s="451">
        <f t="shared" si="0"/>
        <v>23</v>
      </c>
      <c r="B25" s="447" t="s">
        <v>8880</v>
      </c>
      <c r="C25" s="447" t="s">
        <v>8879</v>
      </c>
      <c r="D25" s="447" t="s">
        <v>8789</v>
      </c>
      <c r="E25" s="74" t="s">
        <v>8883</v>
      </c>
      <c r="F25" s="43" t="s">
        <v>8882</v>
      </c>
      <c r="G25" s="299">
        <v>45544</v>
      </c>
      <c r="H25" s="78" t="s">
        <v>1230</v>
      </c>
      <c r="I25" s="449">
        <v>375</v>
      </c>
      <c r="J25" s="450"/>
      <c r="K25" s="449"/>
      <c r="L25" s="447">
        <v>330</v>
      </c>
      <c r="M25" s="448">
        <f t="shared" si="1"/>
        <v>77</v>
      </c>
      <c r="N25" s="447" t="s">
        <v>8870</v>
      </c>
      <c r="O25" s="74">
        <v>15</v>
      </c>
      <c r="P25" s="75">
        <v>63</v>
      </c>
      <c r="Q25" s="74">
        <v>600</v>
      </c>
      <c r="R25" s="447" t="s">
        <v>8876</v>
      </c>
      <c r="S25" s="74" t="s">
        <v>1095</v>
      </c>
      <c r="T25" s="74" t="s">
        <v>8785</v>
      </c>
      <c r="U25" s="74">
        <v>40</v>
      </c>
      <c r="V25" s="74">
        <v>32</v>
      </c>
      <c r="W25" s="74">
        <v>35</v>
      </c>
      <c r="X25" s="74">
        <v>8</v>
      </c>
      <c r="Y25" s="74">
        <v>10</v>
      </c>
      <c r="Z25" s="447" t="s">
        <v>8875</v>
      </c>
      <c r="AA25" s="74" t="s">
        <v>237</v>
      </c>
      <c r="AB25" s="76">
        <v>33.289801589916515</v>
      </c>
      <c r="AC25" s="74">
        <v>35</v>
      </c>
      <c r="AD25" s="74">
        <v>13</v>
      </c>
      <c r="AE25" s="74">
        <v>35</v>
      </c>
      <c r="AF25" s="446">
        <f t="shared" si="6"/>
        <v>0.15657839651999997</v>
      </c>
      <c r="AG25" s="445" t="s">
        <v>8783</v>
      </c>
      <c r="AH25" s="445" t="s">
        <v>3374</v>
      </c>
      <c r="AI25" s="300" t="s">
        <v>8902</v>
      </c>
      <c r="AJ25" s="300" t="s">
        <v>8901</v>
      </c>
      <c r="AK25" s="300" t="s">
        <v>10221</v>
      </c>
      <c r="AL25" s="300" t="s">
        <v>8899</v>
      </c>
      <c r="AM25" s="300" t="s">
        <v>8898</v>
      </c>
      <c r="AN25" s="338" t="s">
        <v>8897</v>
      </c>
      <c r="AO25" s="338" t="s">
        <v>10222</v>
      </c>
      <c r="AP25" s="338"/>
      <c r="AQ25" s="452"/>
      <c r="AR25" s="452"/>
      <c r="AS25" s="452"/>
      <c r="AT25" s="86" t="s">
        <v>8881</v>
      </c>
      <c r="AU25" s="443" t="s">
        <v>3721</v>
      </c>
      <c r="AV25" s="443" t="s">
        <v>8776</v>
      </c>
      <c r="AW25" s="443" t="str">
        <f t="shared" si="5"/>
        <v>SAND SERIES (SS)</v>
      </c>
    </row>
    <row r="26" spans="1:49" s="36" customFormat="1" ht="15" customHeight="1">
      <c r="A26" s="451">
        <f t="shared" si="0"/>
        <v>24</v>
      </c>
      <c r="B26" s="447" t="s">
        <v>8880</v>
      </c>
      <c r="C26" s="447" t="s">
        <v>8879</v>
      </c>
      <c r="D26" s="447" t="s">
        <v>8789</v>
      </c>
      <c r="E26" s="74" t="s">
        <v>8878</v>
      </c>
      <c r="F26" s="43" t="s">
        <v>8877</v>
      </c>
      <c r="G26" s="299">
        <v>45544</v>
      </c>
      <c r="H26" s="78" t="s">
        <v>1230</v>
      </c>
      <c r="I26" s="449">
        <v>375</v>
      </c>
      <c r="J26" s="450"/>
      <c r="K26" s="449"/>
      <c r="L26" s="447">
        <v>330</v>
      </c>
      <c r="M26" s="448">
        <f t="shared" si="1"/>
        <v>69</v>
      </c>
      <c r="N26" s="447" t="s">
        <v>8870</v>
      </c>
      <c r="O26" s="74">
        <v>17</v>
      </c>
      <c r="P26" s="75">
        <v>63</v>
      </c>
      <c r="Q26" s="74">
        <v>600</v>
      </c>
      <c r="R26" s="447" t="s">
        <v>8876</v>
      </c>
      <c r="S26" s="74" t="s">
        <v>1095</v>
      </c>
      <c r="T26" s="74" t="s">
        <v>8785</v>
      </c>
      <c r="U26" s="74">
        <v>40</v>
      </c>
      <c r="V26" s="74">
        <v>32</v>
      </c>
      <c r="W26" s="74">
        <v>35</v>
      </c>
      <c r="X26" s="74">
        <v>8</v>
      </c>
      <c r="Y26" s="74">
        <v>10</v>
      </c>
      <c r="Z26" s="447" t="s">
        <v>8875</v>
      </c>
      <c r="AA26" s="74" t="s">
        <v>237</v>
      </c>
      <c r="AB26" s="76">
        <v>34.200000000000003</v>
      </c>
      <c r="AC26" s="74">
        <v>35</v>
      </c>
      <c r="AD26" s="74">
        <v>13</v>
      </c>
      <c r="AE26" s="74">
        <v>35</v>
      </c>
      <c r="AF26" s="446">
        <f t="shared" si="6"/>
        <v>0.15657839651999997</v>
      </c>
      <c r="AG26" s="445" t="s">
        <v>8783</v>
      </c>
      <c r="AH26" s="445" t="s">
        <v>3374</v>
      </c>
      <c r="AI26" s="300" t="s">
        <v>8902</v>
      </c>
      <c r="AJ26" s="300" t="s">
        <v>8901</v>
      </c>
      <c r="AK26" s="300" t="s">
        <v>10221</v>
      </c>
      <c r="AL26" s="300" t="s">
        <v>8899</v>
      </c>
      <c r="AM26" s="300" t="s">
        <v>8898</v>
      </c>
      <c r="AN26" s="338" t="s">
        <v>8897</v>
      </c>
      <c r="AO26" s="338" t="s">
        <v>10222</v>
      </c>
      <c r="AP26" s="338"/>
      <c r="AQ26" s="452"/>
      <c r="AR26" s="452"/>
      <c r="AS26" s="452"/>
      <c r="AT26" s="86" t="s">
        <v>8874</v>
      </c>
      <c r="AU26" s="443" t="s">
        <v>3721</v>
      </c>
      <c r="AV26" s="443" t="s">
        <v>8776</v>
      </c>
      <c r="AW26" s="443" t="str">
        <f t="shared" si="5"/>
        <v>SAND SERIES (SS)</v>
      </c>
    </row>
    <row r="27" spans="1:49" s="36" customFormat="1" ht="15" customHeight="1">
      <c r="A27" s="451">
        <f t="shared" si="0"/>
        <v>25</v>
      </c>
      <c r="B27" s="447" t="s">
        <v>8791</v>
      </c>
      <c r="C27" s="447" t="s">
        <v>8873</v>
      </c>
      <c r="D27" s="447" t="s">
        <v>8802</v>
      </c>
      <c r="E27" s="447" t="s">
        <v>8872</v>
      </c>
      <c r="F27" s="81" t="s">
        <v>8871</v>
      </c>
      <c r="G27" s="299">
        <v>43497</v>
      </c>
      <c r="H27" s="78" t="s">
        <v>1230</v>
      </c>
      <c r="I27" s="449">
        <v>169</v>
      </c>
      <c r="J27" s="450"/>
      <c r="K27" s="449"/>
      <c r="L27" s="74">
        <v>305</v>
      </c>
      <c r="M27" s="448">
        <f t="shared" si="1"/>
        <v>58</v>
      </c>
      <c r="N27" s="447" t="s">
        <v>8870</v>
      </c>
      <c r="O27" s="447">
        <v>14</v>
      </c>
      <c r="P27" s="74">
        <v>52</v>
      </c>
      <c r="Q27" s="74">
        <v>450</v>
      </c>
      <c r="R27" s="447" t="s">
        <v>85</v>
      </c>
      <c r="S27" s="447" t="s">
        <v>85</v>
      </c>
      <c r="T27" s="74" t="s">
        <v>8799</v>
      </c>
      <c r="U27" s="447">
        <v>18</v>
      </c>
      <c r="V27" s="74">
        <v>32</v>
      </c>
      <c r="W27" s="447">
        <f t="shared" ref="W27:W37" si="7">AE27</f>
        <v>28</v>
      </c>
      <c r="X27" s="74">
        <v>6</v>
      </c>
      <c r="Y27" s="74">
        <v>8</v>
      </c>
      <c r="Z27" s="447" t="s">
        <v>8853</v>
      </c>
      <c r="AA27" s="74" t="s">
        <v>237</v>
      </c>
      <c r="AB27" s="39">
        <v>21.56</v>
      </c>
      <c r="AC27" s="74">
        <v>28</v>
      </c>
      <c r="AD27" s="74">
        <v>12</v>
      </c>
      <c r="AE27" s="74">
        <f t="shared" ref="AE27:AE37" si="8">AC27</f>
        <v>28</v>
      </c>
      <c r="AF27" s="446">
        <f t="shared" si="6"/>
        <v>9.2501698867199972E-2</v>
      </c>
      <c r="AG27" s="445" t="s">
        <v>8783</v>
      </c>
      <c r="AH27" s="445" t="s">
        <v>3374</v>
      </c>
      <c r="AI27" s="300" t="s">
        <v>8796</v>
      </c>
      <c r="AJ27" s="300" t="s">
        <v>8795</v>
      </c>
      <c r="AK27" s="300" t="s">
        <v>8821</v>
      </c>
      <c r="AL27" s="300" t="s">
        <v>8820</v>
      </c>
      <c r="AM27" s="300" t="s">
        <v>8793</v>
      </c>
      <c r="AN27" s="338"/>
      <c r="AO27" s="338"/>
      <c r="AP27" s="338"/>
      <c r="AQ27" s="452" t="s">
        <v>8869</v>
      </c>
      <c r="AR27" s="452" t="s">
        <v>8868</v>
      </c>
      <c r="AS27" s="452" t="s">
        <v>8852</v>
      </c>
      <c r="AT27" s="86" t="s">
        <v>8867</v>
      </c>
      <c r="AU27" s="443" t="s">
        <v>3721</v>
      </c>
      <c r="AV27" s="443" t="s">
        <v>8776</v>
      </c>
      <c r="AW27" s="443" t="str">
        <f t="shared" si="5"/>
        <v>SAND STRIPPER FRONT</v>
      </c>
    </row>
    <row r="28" spans="1:49" s="36" customFormat="1" ht="15" customHeight="1">
      <c r="A28" s="451">
        <f t="shared" si="0"/>
        <v>26</v>
      </c>
      <c r="B28" s="447" t="s">
        <v>8791</v>
      </c>
      <c r="C28" s="447" t="s">
        <v>8866</v>
      </c>
      <c r="D28" s="447" t="s">
        <v>8789</v>
      </c>
      <c r="E28" s="447" t="s">
        <v>8865</v>
      </c>
      <c r="F28" s="81" t="s">
        <v>8864</v>
      </c>
      <c r="G28" s="299">
        <v>43497</v>
      </c>
      <c r="H28" s="78" t="s">
        <v>1230</v>
      </c>
      <c r="I28" s="449">
        <v>199</v>
      </c>
      <c r="J28" s="450"/>
      <c r="K28" s="449"/>
      <c r="L28" s="74">
        <v>380</v>
      </c>
      <c r="M28" s="448">
        <f t="shared" si="1"/>
        <v>47</v>
      </c>
      <c r="N28" s="447" t="s">
        <v>8786</v>
      </c>
      <c r="O28" s="447">
        <v>14</v>
      </c>
      <c r="P28" s="74">
        <v>56</v>
      </c>
      <c r="Q28" s="74">
        <v>500</v>
      </c>
      <c r="R28" s="447" t="s">
        <v>85</v>
      </c>
      <c r="S28" s="447" t="s">
        <v>85</v>
      </c>
      <c r="T28" s="74" t="s">
        <v>8785</v>
      </c>
      <c r="U28" s="447">
        <v>20</v>
      </c>
      <c r="V28" s="74">
        <v>32</v>
      </c>
      <c r="W28" s="447">
        <f t="shared" si="7"/>
        <v>28</v>
      </c>
      <c r="X28" s="74">
        <v>8</v>
      </c>
      <c r="Y28" s="74">
        <v>10</v>
      </c>
      <c r="Z28" s="74" t="s">
        <v>8863</v>
      </c>
      <c r="AA28" s="74" t="s">
        <v>237</v>
      </c>
      <c r="AB28" s="39">
        <v>23.1</v>
      </c>
      <c r="AC28" s="74">
        <v>28</v>
      </c>
      <c r="AD28" s="74">
        <v>15</v>
      </c>
      <c r="AE28" s="74">
        <f t="shared" si="8"/>
        <v>28</v>
      </c>
      <c r="AF28" s="446">
        <f t="shared" si="6"/>
        <v>0.11562712358399997</v>
      </c>
      <c r="AG28" s="445" t="s">
        <v>8783</v>
      </c>
      <c r="AH28" s="445" t="s">
        <v>3374</v>
      </c>
      <c r="AI28" s="300" t="s">
        <v>8862</v>
      </c>
      <c r="AJ28" s="300" t="s">
        <v>8861</v>
      </c>
      <c r="AK28" s="300" t="s">
        <v>8780</v>
      </c>
      <c r="AL28" s="300" t="s">
        <v>8820</v>
      </c>
      <c r="AM28" s="300" t="s">
        <v>8778</v>
      </c>
      <c r="AN28" s="338"/>
      <c r="AO28" s="338"/>
      <c r="AP28" s="338"/>
      <c r="AQ28" s="452" t="s">
        <v>8860</v>
      </c>
      <c r="AR28" s="452" t="s">
        <v>8859</v>
      </c>
      <c r="AS28" s="452" t="s">
        <v>8858</v>
      </c>
      <c r="AT28" s="86" t="s">
        <v>8857</v>
      </c>
      <c r="AU28" s="443" t="s">
        <v>3721</v>
      </c>
      <c r="AV28" s="443" t="s">
        <v>8776</v>
      </c>
      <c r="AW28" s="443" t="str">
        <f t="shared" si="5"/>
        <v>SAND STRIPPER REAR SC</v>
      </c>
    </row>
    <row r="29" spans="1:49" s="36" customFormat="1" ht="15" customHeight="1">
      <c r="A29" s="451">
        <f t="shared" si="0"/>
        <v>27</v>
      </c>
      <c r="B29" s="447" t="s">
        <v>8791</v>
      </c>
      <c r="C29" s="447" t="s">
        <v>8856</v>
      </c>
      <c r="D29" s="447" t="s">
        <v>8802</v>
      </c>
      <c r="E29" s="447" t="s">
        <v>8855</v>
      </c>
      <c r="F29" s="81" t="s">
        <v>8854</v>
      </c>
      <c r="G29" s="299">
        <v>43497</v>
      </c>
      <c r="H29" s="78" t="s">
        <v>1230</v>
      </c>
      <c r="I29" s="449">
        <v>229</v>
      </c>
      <c r="J29" s="450"/>
      <c r="K29" s="449"/>
      <c r="L29" s="74">
        <v>330</v>
      </c>
      <c r="M29" s="448">
        <f t="shared" si="1"/>
        <v>58</v>
      </c>
      <c r="N29" s="447" t="s">
        <v>8786</v>
      </c>
      <c r="O29" s="447">
        <v>15</v>
      </c>
      <c r="P29" s="74">
        <v>56</v>
      </c>
      <c r="Q29" s="74">
        <v>500</v>
      </c>
      <c r="R29" s="447" t="s">
        <v>85</v>
      </c>
      <c r="S29" s="447" t="s">
        <v>85</v>
      </c>
      <c r="T29" s="74" t="s">
        <v>8799</v>
      </c>
      <c r="U29" s="447">
        <v>18</v>
      </c>
      <c r="V29" s="74">
        <v>32</v>
      </c>
      <c r="W29" s="447">
        <f t="shared" si="7"/>
        <v>30</v>
      </c>
      <c r="X29" s="74">
        <v>6</v>
      </c>
      <c r="Y29" s="74">
        <v>8</v>
      </c>
      <c r="Z29" s="447" t="s">
        <v>8853</v>
      </c>
      <c r="AA29" s="74" t="s">
        <v>237</v>
      </c>
      <c r="AB29" s="39">
        <v>24.64</v>
      </c>
      <c r="AC29" s="74">
        <v>30</v>
      </c>
      <c r="AD29" s="74">
        <v>13</v>
      </c>
      <c r="AE29" s="74">
        <f t="shared" si="8"/>
        <v>30</v>
      </c>
      <c r="AF29" s="446">
        <f t="shared" si="6"/>
        <v>0.11503718927999998</v>
      </c>
      <c r="AG29" s="445" t="s">
        <v>8783</v>
      </c>
      <c r="AH29" s="445" t="s">
        <v>3374</v>
      </c>
      <c r="AI29" s="300" t="s">
        <v>8796</v>
      </c>
      <c r="AJ29" s="300" t="s">
        <v>8795</v>
      </c>
      <c r="AK29" s="300" t="s">
        <v>8821</v>
      </c>
      <c r="AL29" s="300" t="s">
        <v>8820</v>
      </c>
      <c r="AM29" s="300" t="s">
        <v>8793</v>
      </c>
      <c r="AN29" s="338"/>
      <c r="AO29" s="338"/>
      <c r="AP29" s="338"/>
      <c r="AQ29" s="452" t="s">
        <v>8852</v>
      </c>
      <c r="AR29" s="452" t="s">
        <v>8851</v>
      </c>
      <c r="AS29" s="452" t="s">
        <v>8845</v>
      </c>
      <c r="AT29" s="86" t="s">
        <v>8850</v>
      </c>
      <c r="AU29" s="443" t="s">
        <v>3721</v>
      </c>
      <c r="AV29" s="443" t="s">
        <v>8776</v>
      </c>
      <c r="AW29" s="443" t="str">
        <f t="shared" si="5"/>
        <v>SAND STRIPPER FRONT XL</v>
      </c>
    </row>
    <row r="30" spans="1:49" s="36" customFormat="1" ht="15" customHeight="1">
      <c r="A30" s="451">
        <f t="shared" si="0"/>
        <v>28</v>
      </c>
      <c r="B30" s="447" t="s">
        <v>8791</v>
      </c>
      <c r="C30" s="447" t="s">
        <v>8849</v>
      </c>
      <c r="D30" s="447" t="s">
        <v>8789</v>
      </c>
      <c r="E30" s="447" t="s">
        <v>8848</v>
      </c>
      <c r="F30" s="81" t="s">
        <v>8847</v>
      </c>
      <c r="G30" s="299">
        <v>43497</v>
      </c>
      <c r="H30" s="78" t="s">
        <v>1230</v>
      </c>
      <c r="I30" s="449">
        <v>209</v>
      </c>
      <c r="J30" s="450"/>
      <c r="K30" s="449"/>
      <c r="L30" s="74">
        <v>380</v>
      </c>
      <c r="M30" s="448">
        <f t="shared" si="1"/>
        <v>47</v>
      </c>
      <c r="N30" s="447" t="s">
        <v>8786</v>
      </c>
      <c r="O30" s="447">
        <v>14</v>
      </c>
      <c r="P30" s="74">
        <v>56</v>
      </c>
      <c r="Q30" s="74">
        <v>500</v>
      </c>
      <c r="R30" s="447" t="s">
        <v>85</v>
      </c>
      <c r="S30" s="447" t="s">
        <v>85</v>
      </c>
      <c r="T30" s="74" t="s">
        <v>8785</v>
      </c>
      <c r="U30" s="447">
        <v>30</v>
      </c>
      <c r="V30" s="74">
        <v>32</v>
      </c>
      <c r="W30" s="447">
        <f t="shared" si="7"/>
        <v>28</v>
      </c>
      <c r="X30" s="74">
        <v>8</v>
      </c>
      <c r="Y30" s="74">
        <v>10</v>
      </c>
      <c r="Z30" s="74" t="s">
        <v>8846</v>
      </c>
      <c r="AA30" s="74" t="s">
        <v>237</v>
      </c>
      <c r="AB30" s="39">
        <v>25.96</v>
      </c>
      <c r="AC30" s="74">
        <v>28</v>
      </c>
      <c r="AD30" s="74">
        <v>15</v>
      </c>
      <c r="AE30" s="74">
        <f t="shared" si="8"/>
        <v>28</v>
      </c>
      <c r="AF30" s="446">
        <f t="shared" si="6"/>
        <v>0.11562712358399997</v>
      </c>
      <c r="AG30" s="445" t="s">
        <v>8783</v>
      </c>
      <c r="AH30" s="445" t="s">
        <v>3374</v>
      </c>
      <c r="AI30" s="300" t="s">
        <v>8782</v>
      </c>
      <c r="AJ30" s="300" t="s">
        <v>8781</v>
      </c>
      <c r="AK30" s="300" t="s">
        <v>8780</v>
      </c>
      <c r="AL30" s="300" t="s">
        <v>8779</v>
      </c>
      <c r="AM30" s="300" t="s">
        <v>8778</v>
      </c>
      <c r="AN30" s="338"/>
      <c r="AO30" s="338"/>
      <c r="AP30" s="338"/>
      <c r="AQ30" s="452" t="s">
        <v>8845</v>
      </c>
      <c r="AR30" s="452" t="s">
        <v>8844</v>
      </c>
      <c r="AS30" s="452" t="s">
        <v>8843</v>
      </c>
      <c r="AT30" s="86" t="s">
        <v>8842</v>
      </c>
      <c r="AU30" s="443" t="s">
        <v>3721</v>
      </c>
      <c r="AV30" s="443" t="s">
        <v>8776</v>
      </c>
      <c r="AW30" s="443" t="str">
        <f t="shared" si="5"/>
        <v>SAND STRIPPER REAR 14 HP</v>
      </c>
    </row>
    <row r="31" spans="1:49" s="36" customFormat="1" ht="15" customHeight="1">
      <c r="A31" s="451">
        <f t="shared" si="0"/>
        <v>29</v>
      </c>
      <c r="B31" s="447" t="s">
        <v>8791</v>
      </c>
      <c r="C31" s="447" t="s">
        <v>8790</v>
      </c>
      <c r="D31" s="447" t="s">
        <v>8789</v>
      </c>
      <c r="E31" s="447" t="s">
        <v>8841</v>
      </c>
      <c r="F31" s="81" t="s">
        <v>8840</v>
      </c>
      <c r="G31" s="299">
        <v>43497</v>
      </c>
      <c r="H31" s="78" t="s">
        <v>1230</v>
      </c>
      <c r="I31" s="449">
        <v>289</v>
      </c>
      <c r="J31" s="450"/>
      <c r="K31" s="449"/>
      <c r="L31" s="74">
        <v>380</v>
      </c>
      <c r="M31" s="448">
        <f t="shared" si="1"/>
        <v>53</v>
      </c>
      <c r="N31" s="447" t="s">
        <v>8786</v>
      </c>
      <c r="O31" s="447">
        <v>14</v>
      </c>
      <c r="P31" s="74">
        <v>56</v>
      </c>
      <c r="Q31" s="74">
        <v>500</v>
      </c>
      <c r="R31" s="447" t="s">
        <v>85</v>
      </c>
      <c r="S31" s="447" t="s">
        <v>85</v>
      </c>
      <c r="T31" s="74" t="s">
        <v>8785</v>
      </c>
      <c r="U31" s="447">
        <v>26</v>
      </c>
      <c r="V31" s="74">
        <v>32</v>
      </c>
      <c r="W31" s="447">
        <f t="shared" si="7"/>
        <v>30</v>
      </c>
      <c r="X31" s="74">
        <v>8</v>
      </c>
      <c r="Y31" s="74">
        <v>10</v>
      </c>
      <c r="Z31" s="74" t="s">
        <v>8784</v>
      </c>
      <c r="AA31" s="74" t="s">
        <v>237</v>
      </c>
      <c r="AB31" s="39">
        <v>30.8</v>
      </c>
      <c r="AC31" s="74">
        <v>30</v>
      </c>
      <c r="AD31" s="74">
        <v>15</v>
      </c>
      <c r="AE31" s="74">
        <f t="shared" si="8"/>
        <v>30</v>
      </c>
      <c r="AF31" s="446">
        <f t="shared" si="6"/>
        <v>0.13273521839999999</v>
      </c>
      <c r="AG31" s="445" t="s">
        <v>8783</v>
      </c>
      <c r="AH31" s="445" t="s">
        <v>3374</v>
      </c>
      <c r="AI31" s="300" t="s">
        <v>8782</v>
      </c>
      <c r="AJ31" s="300" t="s">
        <v>8781</v>
      </c>
      <c r="AK31" s="300" t="s">
        <v>8780</v>
      </c>
      <c r="AL31" s="300" t="s">
        <v>8779</v>
      </c>
      <c r="AM31" s="300" t="s">
        <v>8778</v>
      </c>
      <c r="AN31" s="338"/>
      <c r="AO31" s="338"/>
      <c r="AP31" s="338"/>
      <c r="AQ31" s="452" t="s">
        <v>8839</v>
      </c>
      <c r="AR31" s="452" t="s">
        <v>8838</v>
      </c>
      <c r="AS31" s="452" t="s">
        <v>8837</v>
      </c>
      <c r="AT31" s="86" t="s">
        <v>8836</v>
      </c>
      <c r="AU31" s="443" t="s">
        <v>3721</v>
      </c>
      <c r="AV31" s="443" t="s">
        <v>8776</v>
      </c>
      <c r="AW31" s="443" t="str">
        <f t="shared" si="5"/>
        <v>SAND STRIPPER REAR 14 XL</v>
      </c>
    </row>
    <row r="32" spans="1:49" s="36" customFormat="1" ht="15" customHeight="1">
      <c r="A32" s="451">
        <f t="shared" si="0"/>
        <v>30</v>
      </c>
      <c r="B32" s="447" t="s">
        <v>8791</v>
      </c>
      <c r="C32" s="447" t="s">
        <v>8835</v>
      </c>
      <c r="D32" s="447" t="s">
        <v>8789</v>
      </c>
      <c r="E32" s="447" t="s">
        <v>8834</v>
      </c>
      <c r="F32" s="81" t="s">
        <v>8833</v>
      </c>
      <c r="G32" s="299">
        <v>43497</v>
      </c>
      <c r="H32" s="78" t="s">
        <v>1230</v>
      </c>
      <c r="I32" s="449">
        <v>269</v>
      </c>
      <c r="J32" s="450"/>
      <c r="K32" s="449"/>
      <c r="L32" s="74">
        <v>380</v>
      </c>
      <c r="M32" s="448">
        <f t="shared" si="1"/>
        <v>50</v>
      </c>
      <c r="N32" s="447" t="s">
        <v>8786</v>
      </c>
      <c r="O32" s="447">
        <v>15</v>
      </c>
      <c r="P32" s="74">
        <v>60</v>
      </c>
      <c r="Q32" s="74">
        <v>550</v>
      </c>
      <c r="R32" s="447" t="s">
        <v>85</v>
      </c>
      <c r="S32" s="447" t="s">
        <v>85</v>
      </c>
      <c r="T32" s="74" t="s">
        <v>8785</v>
      </c>
      <c r="U32" s="447">
        <v>26</v>
      </c>
      <c r="V32" s="74">
        <v>32</v>
      </c>
      <c r="W32" s="447">
        <f t="shared" si="7"/>
        <v>30</v>
      </c>
      <c r="X32" s="74">
        <v>8</v>
      </c>
      <c r="Y32" s="74">
        <v>10</v>
      </c>
      <c r="Z32" s="74" t="s">
        <v>8832</v>
      </c>
      <c r="AA32" s="74" t="s">
        <v>237</v>
      </c>
      <c r="AB32" s="39">
        <v>29.48</v>
      </c>
      <c r="AC32" s="74">
        <v>30</v>
      </c>
      <c r="AD32" s="74">
        <v>15</v>
      </c>
      <c r="AE32" s="74">
        <f t="shared" si="8"/>
        <v>30</v>
      </c>
      <c r="AF32" s="446">
        <f t="shared" si="6"/>
        <v>0.13273521839999999</v>
      </c>
      <c r="AG32" s="445" t="s">
        <v>8783</v>
      </c>
      <c r="AH32" s="445" t="s">
        <v>3374</v>
      </c>
      <c r="AI32" s="300" t="s">
        <v>8831</v>
      </c>
      <c r="AJ32" s="300" t="s">
        <v>8830</v>
      </c>
      <c r="AK32" s="300" t="s">
        <v>8821</v>
      </c>
      <c r="AL32" s="300" t="s">
        <v>8820</v>
      </c>
      <c r="AM32" s="300" t="s">
        <v>8778</v>
      </c>
      <c r="AN32" s="338"/>
      <c r="AO32" s="338"/>
      <c r="AP32" s="338"/>
      <c r="AQ32" s="452" t="s">
        <v>8829</v>
      </c>
      <c r="AR32" s="452" t="s">
        <v>8829</v>
      </c>
      <c r="AS32" s="452" t="s">
        <v>8828</v>
      </c>
      <c r="AT32" s="86" t="s">
        <v>8827</v>
      </c>
      <c r="AU32" s="443" t="s">
        <v>3721</v>
      </c>
      <c r="AV32" s="443" t="s">
        <v>8776</v>
      </c>
      <c r="AW32" s="443" t="str">
        <f t="shared" si="5"/>
        <v>SAND STRIPPER REAR 10 XL</v>
      </c>
    </row>
    <row r="33" spans="1:49" s="36" customFormat="1" ht="15" customHeight="1">
      <c r="A33" s="451">
        <f t="shared" si="0"/>
        <v>31</v>
      </c>
      <c r="B33" s="447" t="s">
        <v>8791</v>
      </c>
      <c r="C33" s="447" t="s">
        <v>8826</v>
      </c>
      <c r="D33" s="447" t="s">
        <v>8789</v>
      </c>
      <c r="E33" s="447" t="s">
        <v>8825</v>
      </c>
      <c r="F33" s="81" t="s">
        <v>8824</v>
      </c>
      <c r="G33" s="299">
        <v>43497</v>
      </c>
      <c r="H33" s="78" t="s">
        <v>1230</v>
      </c>
      <c r="I33" s="449">
        <v>299</v>
      </c>
      <c r="J33" s="450"/>
      <c r="K33" s="449"/>
      <c r="L33" s="74">
        <v>380</v>
      </c>
      <c r="M33" s="448">
        <f t="shared" si="1"/>
        <v>50</v>
      </c>
      <c r="N33" s="447" t="s">
        <v>8786</v>
      </c>
      <c r="O33" s="447">
        <v>15</v>
      </c>
      <c r="P33" s="74">
        <v>60</v>
      </c>
      <c r="Q33" s="74">
        <v>550</v>
      </c>
      <c r="R33" s="447" t="s">
        <v>85</v>
      </c>
      <c r="S33" s="447" t="s">
        <v>85</v>
      </c>
      <c r="T33" s="74" t="s">
        <v>8785</v>
      </c>
      <c r="U33" s="447">
        <v>26</v>
      </c>
      <c r="V33" s="74">
        <v>32</v>
      </c>
      <c r="W33" s="447">
        <f t="shared" si="7"/>
        <v>30</v>
      </c>
      <c r="X33" s="74">
        <v>8</v>
      </c>
      <c r="Y33" s="74">
        <v>10</v>
      </c>
      <c r="Z33" s="74" t="s">
        <v>8823</v>
      </c>
      <c r="AA33" s="74" t="s">
        <v>237</v>
      </c>
      <c r="AB33" s="39">
        <v>32.340000000000003</v>
      </c>
      <c r="AC33" s="74">
        <v>30</v>
      </c>
      <c r="AD33" s="74">
        <v>15</v>
      </c>
      <c r="AE33" s="74">
        <f t="shared" si="8"/>
        <v>30</v>
      </c>
      <c r="AF33" s="446">
        <f t="shared" si="6"/>
        <v>0.13273521839999999</v>
      </c>
      <c r="AG33" s="445" t="s">
        <v>8783</v>
      </c>
      <c r="AH33" s="445" t="s">
        <v>3374</v>
      </c>
      <c r="AI33" s="300" t="s">
        <v>8782</v>
      </c>
      <c r="AJ33" s="300" t="s">
        <v>8822</v>
      </c>
      <c r="AK33" s="300" t="s">
        <v>8821</v>
      </c>
      <c r="AL33" s="300" t="s">
        <v>8820</v>
      </c>
      <c r="AM33" s="300" t="s">
        <v>8778</v>
      </c>
      <c r="AN33" s="338"/>
      <c r="AO33" s="338"/>
      <c r="AP33" s="338"/>
      <c r="AQ33" s="452" t="s">
        <v>8819</v>
      </c>
      <c r="AR33" s="452" t="s">
        <v>8818</v>
      </c>
      <c r="AS33" s="452" t="s">
        <v>8817</v>
      </c>
      <c r="AT33" s="86" t="s">
        <v>8816</v>
      </c>
      <c r="AU33" s="443" t="s">
        <v>3721</v>
      </c>
      <c r="AV33" s="443" t="s">
        <v>8776</v>
      </c>
      <c r="AW33" s="443" t="str">
        <f t="shared" si="5"/>
        <v>SAND STRIPPER REAR 16 XL</v>
      </c>
    </row>
    <row r="34" spans="1:49" s="36" customFormat="1" ht="15" customHeight="1">
      <c r="A34" s="451">
        <f t="shared" si="0"/>
        <v>32</v>
      </c>
      <c r="B34" s="447" t="s">
        <v>8791</v>
      </c>
      <c r="C34" s="447" t="s">
        <v>8803</v>
      </c>
      <c r="D34" s="447" t="s">
        <v>8802</v>
      </c>
      <c r="E34" s="447" t="s">
        <v>8815</v>
      </c>
      <c r="F34" s="81" t="s">
        <v>8814</v>
      </c>
      <c r="G34" s="299">
        <v>43497</v>
      </c>
      <c r="H34" s="78" t="s">
        <v>1230</v>
      </c>
      <c r="I34" s="449">
        <v>249</v>
      </c>
      <c r="J34" s="450"/>
      <c r="K34" s="449"/>
      <c r="L34" s="74">
        <v>330</v>
      </c>
      <c r="M34" s="448">
        <f t="shared" si="1"/>
        <v>62</v>
      </c>
      <c r="N34" s="447" t="s">
        <v>8786</v>
      </c>
      <c r="O34" s="447">
        <v>14</v>
      </c>
      <c r="P34" s="74">
        <v>56</v>
      </c>
      <c r="Q34" s="74">
        <v>550</v>
      </c>
      <c r="R34" s="447" t="s">
        <v>85</v>
      </c>
      <c r="S34" s="447" t="s">
        <v>85</v>
      </c>
      <c r="T34" s="74" t="s">
        <v>8799</v>
      </c>
      <c r="U34" s="447">
        <v>18</v>
      </c>
      <c r="V34" s="74">
        <v>32</v>
      </c>
      <c r="W34" s="447">
        <f t="shared" si="7"/>
        <v>30</v>
      </c>
      <c r="X34" s="74">
        <v>6</v>
      </c>
      <c r="Y34" s="74">
        <v>8</v>
      </c>
      <c r="Z34" s="74" t="s">
        <v>8798</v>
      </c>
      <c r="AA34" s="74" t="s">
        <v>237</v>
      </c>
      <c r="AB34" s="39">
        <v>26.84</v>
      </c>
      <c r="AC34" s="74">
        <v>30</v>
      </c>
      <c r="AD34" s="74">
        <v>13</v>
      </c>
      <c r="AE34" s="74">
        <f t="shared" si="8"/>
        <v>30</v>
      </c>
      <c r="AF34" s="446">
        <f t="shared" si="6"/>
        <v>0.11503718927999998</v>
      </c>
      <c r="AG34" s="445" t="s">
        <v>8783</v>
      </c>
      <c r="AH34" s="445" t="s">
        <v>3374</v>
      </c>
      <c r="AI34" s="300" t="s">
        <v>8797</v>
      </c>
      <c r="AJ34" s="300" t="s">
        <v>8796</v>
      </c>
      <c r="AK34" s="300" t="s">
        <v>8795</v>
      </c>
      <c r="AL34" s="300" t="s">
        <v>8794</v>
      </c>
      <c r="AM34" s="300" t="s">
        <v>8793</v>
      </c>
      <c r="AN34" s="338"/>
      <c r="AO34" s="338"/>
      <c r="AP34" s="338"/>
      <c r="AQ34" s="452" t="s">
        <v>8813</v>
      </c>
      <c r="AR34" s="452" t="s">
        <v>8812</v>
      </c>
      <c r="AS34" s="452" t="s">
        <v>8811</v>
      </c>
      <c r="AT34" s="86" t="s">
        <v>8810</v>
      </c>
      <c r="AU34" s="443" t="s">
        <v>3721</v>
      </c>
      <c r="AV34" s="443" t="s">
        <v>8776</v>
      </c>
      <c r="AW34" s="443" t="str">
        <f t="shared" si="5"/>
        <v>SAND STRIPPER FRONT TT XL</v>
      </c>
    </row>
    <row r="35" spans="1:49" s="36" customFormat="1" ht="15" customHeight="1">
      <c r="A35" s="451">
        <f t="shared" si="0"/>
        <v>33</v>
      </c>
      <c r="B35" s="447" t="s">
        <v>8791</v>
      </c>
      <c r="C35" s="447" t="s">
        <v>8803</v>
      </c>
      <c r="D35" s="447" t="s">
        <v>8802</v>
      </c>
      <c r="E35" s="447" t="s">
        <v>8809</v>
      </c>
      <c r="F35" s="81" t="s">
        <v>8808</v>
      </c>
      <c r="G35" s="299">
        <v>43497</v>
      </c>
      <c r="H35" s="78" t="s">
        <v>1230</v>
      </c>
      <c r="I35" s="449">
        <v>249</v>
      </c>
      <c r="J35" s="450"/>
      <c r="K35" s="449"/>
      <c r="L35" s="74">
        <v>330</v>
      </c>
      <c r="M35" s="448">
        <f t="shared" si="1"/>
        <v>58</v>
      </c>
      <c r="N35" s="447" t="s">
        <v>8786</v>
      </c>
      <c r="O35" s="447">
        <v>15</v>
      </c>
      <c r="P35" s="74">
        <v>60</v>
      </c>
      <c r="Q35" s="74">
        <v>550</v>
      </c>
      <c r="R35" s="447" t="s">
        <v>85</v>
      </c>
      <c r="S35" s="447" t="s">
        <v>85</v>
      </c>
      <c r="T35" s="74" t="s">
        <v>8799</v>
      </c>
      <c r="U35" s="447">
        <v>16</v>
      </c>
      <c r="V35" s="74">
        <v>32</v>
      </c>
      <c r="W35" s="447">
        <f t="shared" si="7"/>
        <v>30</v>
      </c>
      <c r="X35" s="74">
        <v>6</v>
      </c>
      <c r="Y35" s="74">
        <v>8</v>
      </c>
      <c r="Z35" s="74" t="s">
        <v>8798</v>
      </c>
      <c r="AA35" s="74" t="s">
        <v>237</v>
      </c>
      <c r="AB35" s="39">
        <v>22.84</v>
      </c>
      <c r="AC35" s="74">
        <v>30</v>
      </c>
      <c r="AD35" s="74">
        <v>13</v>
      </c>
      <c r="AE35" s="74">
        <f t="shared" si="8"/>
        <v>30</v>
      </c>
      <c r="AF35" s="446">
        <f t="shared" si="6"/>
        <v>0.11503718927999998</v>
      </c>
      <c r="AG35" s="445" t="s">
        <v>8783</v>
      </c>
      <c r="AH35" s="445" t="s">
        <v>3374</v>
      </c>
      <c r="AI35" s="300" t="s">
        <v>8797</v>
      </c>
      <c r="AJ35" s="300" t="s">
        <v>8796</v>
      </c>
      <c r="AK35" s="300" t="s">
        <v>8795</v>
      </c>
      <c r="AL35" s="300" t="s">
        <v>8794</v>
      </c>
      <c r="AM35" s="300" t="s">
        <v>8793</v>
      </c>
      <c r="AN35" s="338"/>
      <c r="AO35" s="338"/>
      <c r="AP35" s="338"/>
      <c r="AQ35" s="452" t="s">
        <v>8807</v>
      </c>
      <c r="AR35" s="452" t="s">
        <v>8806</v>
      </c>
      <c r="AS35" s="452" t="s">
        <v>8805</v>
      </c>
      <c r="AT35" s="86" t="s">
        <v>8804</v>
      </c>
      <c r="AU35" s="443" t="s">
        <v>3721</v>
      </c>
      <c r="AV35" s="443" t="s">
        <v>8776</v>
      </c>
      <c r="AW35" s="443" t="str">
        <f t="shared" si="5"/>
        <v>SAND STRIPPER FRONT TT XL</v>
      </c>
    </row>
    <row r="36" spans="1:49" s="36" customFormat="1" ht="15" customHeight="1">
      <c r="A36" s="451">
        <f t="shared" si="0"/>
        <v>34</v>
      </c>
      <c r="B36" s="447" t="s">
        <v>8791</v>
      </c>
      <c r="C36" s="447" t="s">
        <v>8803</v>
      </c>
      <c r="D36" s="447" t="s">
        <v>8802</v>
      </c>
      <c r="E36" s="447" t="s">
        <v>8801</v>
      </c>
      <c r="F36" s="81" t="s">
        <v>8800</v>
      </c>
      <c r="G36" s="299">
        <v>43497</v>
      </c>
      <c r="H36" s="78" t="s">
        <v>1230</v>
      </c>
      <c r="I36" s="449">
        <v>259</v>
      </c>
      <c r="J36" s="450"/>
      <c r="K36" s="449"/>
      <c r="L36" s="74">
        <v>280</v>
      </c>
      <c r="M36" s="448">
        <f t="shared" si="1"/>
        <v>77</v>
      </c>
      <c r="N36" s="447" t="s">
        <v>8786</v>
      </c>
      <c r="O36" s="447">
        <v>15</v>
      </c>
      <c r="P36" s="74">
        <v>60</v>
      </c>
      <c r="Q36" s="74">
        <v>550</v>
      </c>
      <c r="R36" s="447" t="s">
        <v>85</v>
      </c>
      <c r="S36" s="447" t="s">
        <v>85</v>
      </c>
      <c r="T36" s="74" t="s">
        <v>8799</v>
      </c>
      <c r="U36" s="447">
        <v>16</v>
      </c>
      <c r="V36" s="74">
        <v>32</v>
      </c>
      <c r="W36" s="447">
        <f t="shared" si="7"/>
        <v>32</v>
      </c>
      <c r="X36" s="74">
        <v>6</v>
      </c>
      <c r="Y36" s="74">
        <v>8</v>
      </c>
      <c r="Z36" s="74" t="s">
        <v>8798</v>
      </c>
      <c r="AA36" s="74" t="s">
        <v>237</v>
      </c>
      <c r="AB36" s="39">
        <v>23.6</v>
      </c>
      <c r="AC36" s="74">
        <v>32</v>
      </c>
      <c r="AD36" s="74">
        <v>11</v>
      </c>
      <c r="AE36" s="74">
        <f t="shared" si="8"/>
        <v>32</v>
      </c>
      <c r="AF36" s="446">
        <f t="shared" si="6"/>
        <v>0.11075033333759998</v>
      </c>
      <c r="AG36" s="445" t="s">
        <v>8783</v>
      </c>
      <c r="AH36" s="445" t="s">
        <v>3374</v>
      </c>
      <c r="AI36" s="300" t="s">
        <v>8797</v>
      </c>
      <c r="AJ36" s="300" t="s">
        <v>8796</v>
      </c>
      <c r="AK36" s="300" t="s">
        <v>8795</v>
      </c>
      <c r="AL36" s="300" t="s">
        <v>8794</v>
      </c>
      <c r="AM36" s="300" t="s">
        <v>8793</v>
      </c>
      <c r="AN36" s="338"/>
      <c r="AO36" s="338"/>
      <c r="AP36" s="338"/>
      <c r="AQ36" s="444"/>
      <c r="AR36" s="444"/>
      <c r="AS36" s="444"/>
      <c r="AT36" s="86" t="s">
        <v>8792</v>
      </c>
      <c r="AU36" s="443" t="s">
        <v>3721</v>
      </c>
      <c r="AV36" s="443" t="s">
        <v>8776</v>
      </c>
      <c r="AW36" s="443" t="str">
        <f t="shared" si="5"/>
        <v>SAND STRIPPER FRONT TT XL</v>
      </c>
    </row>
    <row r="37" spans="1:49" s="36" customFormat="1" ht="15" customHeight="1">
      <c r="A37" s="451">
        <f t="shared" si="0"/>
        <v>35</v>
      </c>
      <c r="B37" s="447" t="s">
        <v>8791</v>
      </c>
      <c r="C37" s="447" t="s">
        <v>8790</v>
      </c>
      <c r="D37" s="447" t="s">
        <v>8789</v>
      </c>
      <c r="E37" s="447" t="s">
        <v>8788</v>
      </c>
      <c r="F37" s="81" t="s">
        <v>8787</v>
      </c>
      <c r="G37" s="299">
        <v>43497</v>
      </c>
      <c r="H37" s="78" t="s">
        <v>1230</v>
      </c>
      <c r="I37" s="449">
        <v>319</v>
      </c>
      <c r="J37" s="450"/>
      <c r="K37" s="449"/>
      <c r="L37" s="74">
        <v>330</v>
      </c>
      <c r="M37" s="448">
        <f t="shared" si="1"/>
        <v>65</v>
      </c>
      <c r="N37" s="447" t="s">
        <v>8786</v>
      </c>
      <c r="O37" s="447">
        <v>15</v>
      </c>
      <c r="P37" s="74">
        <v>60</v>
      </c>
      <c r="Q37" s="74">
        <v>550</v>
      </c>
      <c r="R37" s="447" t="s">
        <v>85</v>
      </c>
      <c r="S37" s="447" t="s">
        <v>85</v>
      </c>
      <c r="T37" s="74" t="s">
        <v>8785</v>
      </c>
      <c r="U37" s="447">
        <v>16</v>
      </c>
      <c r="V37" s="74">
        <v>32</v>
      </c>
      <c r="W37" s="447">
        <f t="shared" si="7"/>
        <v>32</v>
      </c>
      <c r="X37" s="74">
        <v>8</v>
      </c>
      <c r="Y37" s="74">
        <v>10</v>
      </c>
      <c r="Z37" s="74" t="s">
        <v>8784</v>
      </c>
      <c r="AA37" s="74" t="s">
        <v>237</v>
      </c>
      <c r="AB37" s="39">
        <v>32.9</v>
      </c>
      <c r="AC37" s="74">
        <v>32</v>
      </c>
      <c r="AD37" s="74">
        <v>13</v>
      </c>
      <c r="AE37" s="74">
        <f t="shared" si="8"/>
        <v>32</v>
      </c>
      <c r="AF37" s="446">
        <f t="shared" si="6"/>
        <v>0.13088675758079996</v>
      </c>
      <c r="AG37" s="445" t="s">
        <v>8783</v>
      </c>
      <c r="AH37" s="445" t="s">
        <v>3374</v>
      </c>
      <c r="AI37" s="300" t="s">
        <v>8782</v>
      </c>
      <c r="AJ37" s="300" t="s">
        <v>8781</v>
      </c>
      <c r="AK37" s="300" t="s">
        <v>8780</v>
      </c>
      <c r="AL37" s="300" t="s">
        <v>8779</v>
      </c>
      <c r="AM37" s="300" t="s">
        <v>8778</v>
      </c>
      <c r="AN37" s="338"/>
      <c r="AO37" s="338"/>
      <c r="AP37" s="338"/>
      <c r="AQ37" s="444"/>
      <c r="AR37" s="444"/>
      <c r="AS37" s="444"/>
      <c r="AT37" s="86" t="s">
        <v>8777</v>
      </c>
      <c r="AU37" s="443" t="s">
        <v>3721</v>
      </c>
      <c r="AV37" s="443" t="s">
        <v>8776</v>
      </c>
      <c r="AW37" s="443" t="str">
        <f t="shared" si="5"/>
        <v>SAND STRIPPER REAR 14 XL</v>
      </c>
    </row>
    <row r="38" spans="1:49" ht="15" customHeight="1"/>
    <row r="39" spans="1:49" ht="15" customHeight="1"/>
    <row r="40" spans="1:49" ht="15" customHeight="1"/>
    <row r="41" spans="1:49" ht="15" customHeight="1">
      <c r="F41" s="370"/>
      <c r="G41" s="370"/>
    </row>
    <row r="42" spans="1:49" ht="15" customHeight="1">
      <c r="F42" s="370"/>
      <c r="G42" s="370"/>
    </row>
    <row r="43" spans="1:49">
      <c r="F43" s="370"/>
      <c r="G43" s="370"/>
    </row>
    <row r="44" spans="1:49">
      <c r="F44" s="370"/>
      <c r="G44" s="370"/>
    </row>
    <row r="45" spans="1:49">
      <c r="F45" s="370"/>
      <c r="G45" s="370"/>
    </row>
    <row r="46" spans="1:49">
      <c r="F46" s="370"/>
      <c r="G46" s="370"/>
    </row>
    <row r="50" spans="3:3">
      <c r="C50" s="442"/>
    </row>
    <row r="54" spans="3:3">
      <c r="C54" s="442"/>
    </row>
    <row r="55" spans="3:3">
      <c r="C55" s="442"/>
    </row>
    <row r="56" spans="3:3">
      <c r="C56" s="442"/>
    </row>
    <row r="57" spans="3:3">
      <c r="C57" s="442"/>
    </row>
    <row r="58" spans="3:3">
      <c r="C58" s="442"/>
    </row>
    <row r="59" spans="3:3">
      <c r="C59" s="442"/>
    </row>
    <row r="60" spans="3:3">
      <c r="C60" s="442"/>
    </row>
    <row r="61" spans="3:3">
      <c r="C61" s="442"/>
    </row>
  </sheetData>
  <sheetProtection algorithmName="SHA-512" hashValue="6JTEeKnhHWbxjI9zbpDiAwslvOWP+xv0vMH35r2sIhWfPrRmZf519fUpKdUIGyAn8ClTFOtGdNzjTRcI8ttJDw==" saltValue="DINy1MtbqyC98MEqGh+MqQ==" spinCount="100000" sheet="1" autoFilter="0"/>
  <autoFilter ref="A2:AT37" xr:uid="{00000000-0009-0000-0000-000001000000}"/>
  <conditionalFormatting sqref="B3:K3 E18:H18 B19:H20 M7:AH26 B4:I17 K9:L17 K3:K37 J3:J20">
    <cfRule type="containsBlanks" dxfId="922" priority="15">
      <formula>LEN(TRIM(B3))=0</formula>
    </cfRule>
  </conditionalFormatting>
  <conditionalFormatting sqref="B21:J26 B18:D20 L18:L26 K4:AH6">
    <cfRule type="containsBlanks" dxfId="921" priority="13">
      <formula>LEN(TRIM(B4))=0</formula>
    </cfRule>
  </conditionalFormatting>
  <conditionalFormatting sqref="B27:AH37 N22:N26 V22:V26 AA22:AA26 AF22:AF26">
    <cfRule type="containsBlanks" dxfId="920" priority="14">
      <formula>LEN(TRIM(B22))=0</formula>
    </cfRule>
  </conditionalFormatting>
  <conditionalFormatting sqref="E4:E8">
    <cfRule type="duplicateValues" dxfId="919" priority="16"/>
  </conditionalFormatting>
  <conditionalFormatting sqref="E9:E1048576 E1:E3">
    <cfRule type="duplicateValues" dxfId="918" priority="7"/>
  </conditionalFormatting>
  <conditionalFormatting sqref="E15:E1048576 E9:E13 E1:E3">
    <cfRule type="duplicateValues" dxfId="917" priority="12"/>
  </conditionalFormatting>
  <conditionalFormatting sqref="H1:H1048576">
    <cfRule type="containsText" dxfId="916" priority="8" operator="containsText" text="CLOSEOUT">
      <formula>NOT(ISERROR(SEARCH("CLOSEOUT",H1)))</formula>
    </cfRule>
  </conditionalFormatting>
  <conditionalFormatting sqref="H3:H37">
    <cfRule type="containsText" dxfId="915" priority="9" operator="containsText" text="COMING SOON">
      <formula>NOT(ISERROR(SEARCH("COMING SOON",H3)))</formula>
    </cfRule>
    <cfRule type="containsText" dxfId="914" priority="10" operator="containsText" text="DISCONTINUED">
      <formula>NOT(ISERROR(SEARCH("DISCONTINUED",H3)))</formula>
    </cfRule>
    <cfRule type="containsText" dxfId="913" priority="11" operator="containsText" text="ACTIVE">
      <formula>NOT(ISERROR(SEARCH("ACTIVE",H3)))</formula>
    </cfRule>
  </conditionalFormatting>
  <conditionalFormatting sqref="H23:H26">
    <cfRule type="containsBlanks" dxfId="912" priority="3">
      <formula>LEN(TRIM(H23))=0</formula>
    </cfRule>
  </conditionalFormatting>
  <conditionalFormatting sqref="I18:I20">
    <cfRule type="containsBlanks" dxfId="911" priority="6">
      <formula>LEN(TRIM(I18))=0</formula>
    </cfRule>
  </conditionalFormatting>
  <conditionalFormatting sqref="L7:M8">
    <cfRule type="containsBlanks" dxfId="910" priority="5">
      <formula>LEN(TRIM(L7))=0</formula>
    </cfRule>
  </conditionalFormatting>
  <conditionalFormatting sqref="L3:AH3">
    <cfRule type="containsBlanks" dxfId="909" priority="4">
      <formula>LEN(TRIM(L3))=0</formula>
    </cfRule>
  </conditionalFormatting>
  <hyperlinks>
    <hyperlink ref="AQ9" r:id="rId1" xr:uid="{A3F12E22-4340-4802-AEE1-54E3BC17EA4E}"/>
    <hyperlink ref="AR9" r:id="rId2" xr:uid="{42BB7B1F-9A8B-41EF-8FE0-D7C753A5E7D7}"/>
    <hyperlink ref="AS9" r:id="rId3" xr:uid="{7F6B0682-4824-4774-9246-20AFD64E9DF1}"/>
    <hyperlink ref="AQ12" r:id="rId4" xr:uid="{F84D585A-2D6E-4131-A8B0-C59D13A7FBDB}"/>
    <hyperlink ref="AR12" r:id="rId5" xr:uid="{9311EBBF-9074-475C-85B3-8C9FA36243EA}"/>
    <hyperlink ref="AS12" r:id="rId6" xr:uid="{D20DE113-20EC-4418-8B47-120159D5420B}"/>
    <hyperlink ref="AQ14" r:id="rId7" xr:uid="{1CF2CB5B-8B42-4916-859B-EF109128427E}"/>
    <hyperlink ref="AR14" r:id="rId8" xr:uid="{B0C652D4-2922-4E1E-97A7-485CA78EBCFD}"/>
    <hyperlink ref="AS14" r:id="rId9" xr:uid="{A3053765-F22C-4E57-BDA3-5B61B6A90A8F}"/>
    <hyperlink ref="AQ19" r:id="rId10" xr:uid="{5BE86267-9072-47F0-AD17-884161346DE2}"/>
    <hyperlink ref="AR19" r:id="rId11" xr:uid="{6FCF3CCC-C05A-4D02-89AB-87BEDE7DA805}"/>
    <hyperlink ref="AQ21" r:id="rId12" xr:uid="{988C7DFE-4936-4DD8-8E27-FE0AD12B7450}"/>
    <hyperlink ref="AR21" r:id="rId13" xr:uid="{98CC84D4-C451-4D47-A725-444CA2F9016A}"/>
    <hyperlink ref="AQ22" r:id="rId14" xr:uid="{47EEDCB3-226D-4DD9-B027-56D6020F78E6}"/>
    <hyperlink ref="AR22" r:id="rId15" xr:uid="{D1CEC340-800F-4F55-9162-EC13FCB36B2F}"/>
    <hyperlink ref="AS22" r:id="rId16" xr:uid="{96EAE7BE-B3F2-4A02-A054-653243AF3868}"/>
    <hyperlink ref="AQ34" r:id="rId17" xr:uid="{B78096E6-F6C2-45C3-A795-C3B2C05A5F5C}"/>
    <hyperlink ref="AR34" r:id="rId18" xr:uid="{1CBD172D-EC01-4366-9F03-0CBB019D6BB6}"/>
    <hyperlink ref="AQ35" r:id="rId19" xr:uid="{C41D3855-582E-405A-AE9D-F8493D69FC18}"/>
    <hyperlink ref="AR35" r:id="rId20" xr:uid="{35A4EBF8-14F2-473E-AB70-6495EAAB9250}"/>
    <hyperlink ref="AS35" r:id="rId21" xr:uid="{5A9E2DBF-0CBE-4FB6-9C11-394A230E2F47}"/>
    <hyperlink ref="AS34" r:id="rId22" xr:uid="{780FEB95-6433-41C3-9996-DCAF3DC46741}"/>
    <hyperlink ref="AQ33" r:id="rId23" xr:uid="{341573A4-331A-4956-92F8-13A6ECDA2669}"/>
    <hyperlink ref="AR33" r:id="rId24" xr:uid="{91883D61-1C49-4FBF-A147-6079F09C8A6A}"/>
    <hyperlink ref="AS33" r:id="rId25" xr:uid="{96BCADA5-DC6A-4087-87D5-873E16F60369}"/>
    <hyperlink ref="AQ28" r:id="rId26" xr:uid="{0062B780-910F-4E97-B832-6E0F9D2AABF8}"/>
    <hyperlink ref="AR28" r:id="rId27" xr:uid="{EFC1EC85-1ACC-42E8-ACC8-D7AD3A396D5E}"/>
    <hyperlink ref="AS28" r:id="rId28" xr:uid="{5AD1E28D-B42F-4FA7-8C40-ABA6AD298660}"/>
    <hyperlink ref="AR27" r:id="rId29" xr:uid="{9CA370BB-1FBB-4F4E-B0EB-3ADBD248174F}"/>
    <hyperlink ref="AQ27" r:id="rId30" xr:uid="{4B08B4DC-9C52-4D49-A381-2BC5DE66B7D7}"/>
    <hyperlink ref="AS27" r:id="rId31" xr:uid="{F8857125-1163-4B9D-A1BB-40282DA5CDE8}"/>
    <hyperlink ref="AQ29" r:id="rId32" xr:uid="{45FCE461-DE58-4B31-A4BB-9098DB2DCB2C}"/>
    <hyperlink ref="AR29" r:id="rId33" xr:uid="{4F66D646-E0F5-49B9-9EC9-3AF24C0AE905}"/>
    <hyperlink ref="AS29" r:id="rId34" xr:uid="{870A9E57-ABEC-4363-AD15-9A845A809CEF}"/>
    <hyperlink ref="AQ30" r:id="rId35" xr:uid="{2F5B1678-A8B3-4A88-88F5-C4F7AB9B3AB8}"/>
    <hyperlink ref="AR30" r:id="rId36" xr:uid="{D7A745FD-8204-46B2-B549-F53F989C8448}"/>
    <hyperlink ref="AS30" r:id="rId37" xr:uid="{71554D9F-1172-4179-B157-7CB1BE35BFD0}"/>
    <hyperlink ref="AQ31" r:id="rId38" xr:uid="{19E34AEB-D10C-47CA-9A8E-D99334040A16}"/>
    <hyperlink ref="AR31" r:id="rId39" xr:uid="{926F6189-0881-4CD0-9AEF-E6D44C817C1D}"/>
    <hyperlink ref="AS31" r:id="rId40" xr:uid="{240C0733-CF79-481D-A79D-E69595CE73BD}"/>
    <hyperlink ref="AQ32" r:id="rId41" xr:uid="{B4FC945F-37C2-41B7-9AC6-50ABA4158F0D}"/>
    <hyperlink ref="AR32" r:id="rId42" xr:uid="{F7F00264-9AB5-42D8-B00E-7F38F519F0FC}"/>
    <hyperlink ref="AS32" r:id="rId43" xr:uid="{9CAC4BD6-6548-48CB-B0E3-DB85C9D0057E}"/>
  </hyperlinks>
  <pageMargins left="0.7" right="0.7" top="0.75" bottom="0.75" header="0.3" footer="0.3"/>
  <pageSetup orientation="portrait" r:id="rId4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3F54B-A987-4D2B-B592-32A4DE7E0607}">
  <sheetPr>
    <tabColor theme="8" tint="0.59999389629810485"/>
  </sheetPr>
  <dimension ref="A1:AX20"/>
  <sheetViews>
    <sheetView zoomScale="85" zoomScaleNormal="85" workbookViewId="0">
      <pane xSplit="5" ySplit="2" topLeftCell="F3" activePane="bottomRight" state="frozen"/>
      <selection activeCell="B2" sqref="B2"/>
      <selection pane="topRight" activeCell="B2" sqref="B2"/>
      <selection pane="bottomLeft" activeCell="B2" sqref="B2"/>
      <selection pane="bottomRight"/>
    </sheetView>
  </sheetViews>
  <sheetFormatPr defaultRowHeight="15"/>
  <cols>
    <col min="1" max="1" width="3.7109375" bestFit="1" customWidth="1"/>
    <col min="2" max="2" width="21.85546875" bestFit="1" customWidth="1"/>
    <col min="3" max="3" width="25.28515625" bestFit="1" customWidth="1"/>
    <col min="4" max="4" width="13.85546875" bestFit="1" customWidth="1"/>
    <col min="5" max="5" width="16" bestFit="1" customWidth="1"/>
    <col min="6" max="6" width="16.5703125" bestFit="1" customWidth="1"/>
    <col min="7" max="7" width="15.140625" bestFit="1" customWidth="1"/>
    <col min="8" max="8" width="18.85546875" bestFit="1" customWidth="1"/>
    <col min="9" max="9" width="14.5703125" bestFit="1" customWidth="1"/>
    <col min="10" max="11" width="12.42578125" bestFit="1" customWidth="1"/>
    <col min="12" max="12" width="14.5703125" customWidth="1"/>
    <col min="13" max="13" width="15.140625" bestFit="1" customWidth="1"/>
    <col min="14" max="14" width="14.5703125" bestFit="1" customWidth="1"/>
    <col min="15" max="15" width="25.28515625" bestFit="1" customWidth="1"/>
    <col min="16" max="16" width="16.5703125" bestFit="1" customWidth="1"/>
    <col min="17" max="17" width="15.7109375" bestFit="1" customWidth="1"/>
    <col min="18" max="18" width="22.7109375" bestFit="1" customWidth="1"/>
    <col min="19" max="19" width="14.140625" bestFit="1" customWidth="1"/>
    <col min="20" max="20" width="13.42578125" bestFit="1" customWidth="1"/>
    <col min="21" max="21" width="14.42578125" bestFit="1" customWidth="1"/>
    <col min="22" max="22" width="13" bestFit="1" customWidth="1"/>
    <col min="23" max="23" width="13.7109375" bestFit="1" customWidth="1"/>
    <col min="24" max="24" width="19.5703125" bestFit="1" customWidth="1"/>
    <col min="25" max="25" width="13.7109375" bestFit="1" customWidth="1"/>
    <col min="26" max="26" width="20" bestFit="1" customWidth="1"/>
    <col min="27" max="28" width="16.5703125" bestFit="1" customWidth="1"/>
    <col min="29" max="29" width="14.5703125" bestFit="1" customWidth="1"/>
    <col min="30" max="30" width="15.5703125" bestFit="1" customWidth="1"/>
    <col min="31" max="31" width="21.7109375" bestFit="1" customWidth="1"/>
    <col min="32" max="32" width="17.28515625" bestFit="1" customWidth="1"/>
    <col min="33" max="33" width="15.140625" bestFit="1" customWidth="1"/>
    <col min="34" max="34" width="19.140625" bestFit="1" customWidth="1"/>
    <col min="35" max="35" width="26.42578125" bestFit="1" customWidth="1"/>
    <col min="36" max="36" width="97.140625" bestFit="1" customWidth="1"/>
    <col min="37" max="37" width="156.42578125" bestFit="1" customWidth="1"/>
    <col min="38" max="38" width="149.42578125" bestFit="1" customWidth="1"/>
    <col min="39" max="39" width="120.5703125" bestFit="1" customWidth="1"/>
    <col min="40" max="40" width="29.140625" bestFit="1" customWidth="1"/>
    <col min="41" max="41" width="32.7109375" bestFit="1" customWidth="1"/>
    <col min="42" max="42" width="29.140625" bestFit="1" customWidth="1"/>
    <col min="43" max="43" width="49.5703125" bestFit="1" customWidth="1"/>
    <col min="44" max="44" width="24.85546875" bestFit="1" customWidth="1"/>
    <col min="45" max="45" width="25.85546875" bestFit="1" customWidth="1"/>
    <col min="46" max="46" width="70" bestFit="1" customWidth="1"/>
    <col min="47" max="47" width="95.140625" bestFit="1" customWidth="1"/>
    <col min="48" max="48" width="20.140625" bestFit="1" customWidth="1"/>
    <col min="49" max="49" width="18.85546875" bestFit="1" customWidth="1"/>
    <col min="50" max="50" width="21.85546875" bestFit="1" customWidth="1"/>
  </cols>
  <sheetData>
    <row r="1" spans="1:50" ht="15.75" thickBot="1">
      <c r="A1" s="466"/>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row>
    <row r="2" spans="1:50" ht="39" thickBot="1">
      <c r="A2" s="466"/>
      <c r="B2" s="462" t="s">
        <v>3723</v>
      </c>
      <c r="C2" s="458" t="s">
        <v>9012</v>
      </c>
      <c r="D2" s="458" t="s">
        <v>9011</v>
      </c>
      <c r="E2" s="458" t="s">
        <v>9010</v>
      </c>
      <c r="F2" s="458" t="s">
        <v>9009</v>
      </c>
      <c r="G2" s="458" t="s">
        <v>3183</v>
      </c>
      <c r="H2" s="484" t="s">
        <v>3801</v>
      </c>
      <c r="I2" s="458" t="s">
        <v>1477</v>
      </c>
      <c r="J2" s="458" t="s">
        <v>9008</v>
      </c>
      <c r="K2" s="458" t="s">
        <v>3108</v>
      </c>
      <c r="L2" s="458" t="s">
        <v>2801</v>
      </c>
      <c r="M2" s="463" t="s">
        <v>9007</v>
      </c>
      <c r="N2" s="458" t="s">
        <v>9006</v>
      </c>
      <c r="O2" s="463" t="s">
        <v>9005</v>
      </c>
      <c r="P2" s="458" t="s">
        <v>9004</v>
      </c>
      <c r="Q2" s="463" t="s">
        <v>9003</v>
      </c>
      <c r="R2" s="458" t="s">
        <v>9002</v>
      </c>
      <c r="S2" s="463" t="s">
        <v>9001</v>
      </c>
      <c r="T2" s="458" t="s">
        <v>9000</v>
      </c>
      <c r="U2" s="465" t="s">
        <v>8999</v>
      </c>
      <c r="V2" s="463" t="s">
        <v>8998</v>
      </c>
      <c r="W2" s="458" t="s">
        <v>8997</v>
      </c>
      <c r="X2" s="463" t="s">
        <v>8996</v>
      </c>
      <c r="Y2" s="458" t="s">
        <v>8995</v>
      </c>
      <c r="Z2" s="463" t="s">
        <v>8994</v>
      </c>
      <c r="AA2" s="458" t="s">
        <v>8993</v>
      </c>
      <c r="AB2" s="458" t="s">
        <v>8992</v>
      </c>
      <c r="AC2" s="464" t="s">
        <v>8991</v>
      </c>
      <c r="AD2" s="463" t="s">
        <v>8990</v>
      </c>
      <c r="AE2" s="458" t="s">
        <v>8989</v>
      </c>
      <c r="AF2" s="463" t="s">
        <v>8988</v>
      </c>
      <c r="AG2" s="462" t="s">
        <v>6471</v>
      </c>
      <c r="AH2" s="462" t="s">
        <v>3165</v>
      </c>
      <c r="AI2" s="462" t="s">
        <v>8987</v>
      </c>
      <c r="AJ2" s="461" t="s">
        <v>1031</v>
      </c>
      <c r="AK2" s="460" t="s">
        <v>1032</v>
      </c>
      <c r="AL2" s="459" t="s">
        <v>1033</v>
      </c>
      <c r="AM2" s="460" t="s">
        <v>1034</v>
      </c>
      <c r="AN2" s="459" t="s">
        <v>1035</v>
      </c>
      <c r="AO2" s="459" t="s">
        <v>2678</v>
      </c>
      <c r="AP2" s="459" t="s">
        <v>2679</v>
      </c>
      <c r="AQ2" s="459" t="s">
        <v>5128</v>
      </c>
      <c r="AR2" s="460" t="s">
        <v>1036</v>
      </c>
      <c r="AS2" s="459" t="s">
        <v>1037</v>
      </c>
      <c r="AT2" s="459" t="s">
        <v>8986</v>
      </c>
      <c r="AU2" s="458" t="s">
        <v>1</v>
      </c>
      <c r="AV2" s="125" t="s">
        <v>3716</v>
      </c>
      <c r="AW2" s="126" t="s">
        <v>3717</v>
      </c>
      <c r="AX2" s="115" t="s">
        <v>3718</v>
      </c>
    </row>
    <row r="3" spans="1:50">
      <c r="A3" s="474">
        <f t="shared" ref="A3:A18" si="0">ROW(H3)-2</f>
        <v>1</v>
      </c>
      <c r="B3" s="478" t="s">
        <v>9104</v>
      </c>
      <c r="C3" s="478" t="s">
        <v>9103</v>
      </c>
      <c r="D3" s="478" t="s">
        <v>8924</v>
      </c>
      <c r="E3" s="478" t="s">
        <v>9102</v>
      </c>
      <c r="F3" s="483" t="s">
        <v>9101</v>
      </c>
      <c r="G3" s="482">
        <v>42005</v>
      </c>
      <c r="H3" s="479"/>
      <c r="I3" s="78" t="s">
        <v>1239</v>
      </c>
      <c r="J3" s="481"/>
      <c r="K3" s="481"/>
      <c r="L3" s="481"/>
      <c r="M3" s="478">
        <v>254</v>
      </c>
      <c r="N3" s="478">
        <v>75</v>
      </c>
      <c r="O3" s="478" t="s">
        <v>9100</v>
      </c>
      <c r="P3" s="478">
        <v>15</v>
      </c>
      <c r="Q3" s="478">
        <v>96</v>
      </c>
      <c r="R3" s="478">
        <v>1598</v>
      </c>
      <c r="S3" s="478" t="s">
        <v>8933</v>
      </c>
      <c r="T3" s="478" t="s">
        <v>1099</v>
      </c>
      <c r="U3" s="478" t="s">
        <v>8886</v>
      </c>
      <c r="V3" s="478">
        <v>19</v>
      </c>
      <c r="W3" s="478">
        <v>32</v>
      </c>
      <c r="X3" s="478">
        <v>30</v>
      </c>
      <c r="Y3" s="478">
        <v>6</v>
      </c>
      <c r="Z3" s="478">
        <v>8.5</v>
      </c>
      <c r="AA3" s="478"/>
      <c r="AB3" s="478" t="s">
        <v>236</v>
      </c>
      <c r="AC3" s="478">
        <v>38.799999999999997</v>
      </c>
      <c r="AD3" s="478">
        <v>30</v>
      </c>
      <c r="AE3" s="478">
        <v>10</v>
      </c>
      <c r="AF3" s="478">
        <v>30</v>
      </c>
      <c r="AG3" s="446">
        <f t="shared" ref="AG3:AG18" si="1">SUM(((AD3*25.4)*((AE3*0.7)*25.4)*(AF3*25.4))/1000000000)</f>
        <v>0.10323850319999998</v>
      </c>
      <c r="AH3" s="447" t="s">
        <v>9080</v>
      </c>
      <c r="AI3" s="478"/>
      <c r="AJ3" s="479" t="s">
        <v>9099</v>
      </c>
      <c r="AK3" s="479" t="s">
        <v>9098</v>
      </c>
      <c r="AL3" s="479" t="s">
        <v>9097</v>
      </c>
      <c r="AM3" s="479" t="s">
        <v>9096</v>
      </c>
      <c r="AN3" s="479" t="s">
        <v>9095</v>
      </c>
      <c r="AO3" s="479"/>
      <c r="AP3" s="479"/>
      <c r="AQ3" s="479"/>
      <c r="AR3" s="74"/>
      <c r="AS3" s="74"/>
      <c r="AT3" s="74"/>
      <c r="AU3" s="480" t="s">
        <v>9094</v>
      </c>
      <c r="AV3" s="479" t="s">
        <v>3719</v>
      </c>
      <c r="AW3" s="479" t="s">
        <v>8776</v>
      </c>
      <c r="AX3" s="479" t="s">
        <v>8924</v>
      </c>
    </row>
    <row r="4" spans="1:50">
      <c r="A4" s="474">
        <f t="shared" si="0"/>
        <v>2</v>
      </c>
      <c r="B4" s="447" t="s">
        <v>8791</v>
      </c>
      <c r="C4" s="447" t="s">
        <v>9075</v>
      </c>
      <c r="D4" s="447" t="s">
        <v>8924</v>
      </c>
      <c r="E4" s="447" t="s">
        <v>9093</v>
      </c>
      <c r="F4" s="81" t="s">
        <v>9092</v>
      </c>
      <c r="G4" s="473">
        <v>43497</v>
      </c>
      <c r="H4" s="473">
        <v>43707</v>
      </c>
      <c r="I4" s="78" t="s">
        <v>1239</v>
      </c>
      <c r="J4" s="450">
        <v>219.06</v>
      </c>
      <c r="K4" s="450"/>
      <c r="L4" s="449"/>
      <c r="M4" s="74">
        <v>254</v>
      </c>
      <c r="N4" s="74">
        <v>75</v>
      </c>
      <c r="O4" s="447" t="s">
        <v>8870</v>
      </c>
      <c r="P4" s="447">
        <v>15</v>
      </c>
      <c r="Q4" s="74">
        <v>78</v>
      </c>
      <c r="R4" s="74">
        <v>1000</v>
      </c>
      <c r="S4" s="447" t="s">
        <v>9023</v>
      </c>
      <c r="T4" s="74" t="s">
        <v>1097</v>
      </c>
      <c r="U4" s="74" t="s">
        <v>8886</v>
      </c>
      <c r="V4" s="447">
        <v>18</v>
      </c>
      <c r="W4" s="74">
        <v>32</v>
      </c>
      <c r="X4" s="447">
        <v>30</v>
      </c>
      <c r="Y4" s="74">
        <v>5</v>
      </c>
      <c r="Z4" s="74">
        <v>10</v>
      </c>
      <c r="AA4" s="447" t="s">
        <v>85</v>
      </c>
      <c r="AB4" s="74" t="s">
        <v>237</v>
      </c>
      <c r="AC4" s="75">
        <v>38.06</v>
      </c>
      <c r="AD4" s="74">
        <v>30</v>
      </c>
      <c r="AE4" s="74">
        <v>10</v>
      </c>
      <c r="AF4" s="74">
        <v>30</v>
      </c>
      <c r="AG4" s="446">
        <f t="shared" si="1"/>
        <v>0.10323850319999998</v>
      </c>
      <c r="AH4" s="447" t="s">
        <v>9080</v>
      </c>
      <c r="AI4" s="478"/>
      <c r="AJ4" s="476" t="s">
        <v>9072</v>
      </c>
      <c r="AK4" s="300" t="s">
        <v>9071</v>
      </c>
      <c r="AL4" s="300" t="s">
        <v>9051</v>
      </c>
      <c r="AM4" s="74"/>
      <c r="AN4" s="74"/>
      <c r="AO4" s="74"/>
      <c r="AP4" s="74"/>
      <c r="AQ4" s="74"/>
      <c r="AR4" s="74"/>
      <c r="AS4" s="74"/>
      <c r="AT4" s="74"/>
      <c r="AU4" s="86" t="s">
        <v>9091</v>
      </c>
      <c r="AV4" s="472" t="s">
        <v>3719</v>
      </c>
      <c r="AW4" s="472" t="s">
        <v>8776</v>
      </c>
      <c r="AX4" s="472" t="s">
        <v>8924</v>
      </c>
    </row>
    <row r="5" spans="1:50">
      <c r="A5" s="474">
        <f t="shared" si="0"/>
        <v>3</v>
      </c>
      <c r="B5" s="447" t="s">
        <v>8791</v>
      </c>
      <c r="C5" s="447" t="s">
        <v>2949</v>
      </c>
      <c r="D5" s="447" t="s">
        <v>8924</v>
      </c>
      <c r="E5" s="477" t="s">
        <v>9090</v>
      </c>
      <c r="F5" s="81" t="s">
        <v>9089</v>
      </c>
      <c r="G5" s="473">
        <v>43497</v>
      </c>
      <c r="H5" s="473">
        <v>43707</v>
      </c>
      <c r="I5" s="78" t="s">
        <v>1239</v>
      </c>
      <c r="J5" s="450">
        <v>89.47</v>
      </c>
      <c r="K5" s="449"/>
      <c r="L5" s="449"/>
      <c r="M5" s="74">
        <v>178</v>
      </c>
      <c r="N5" s="74">
        <v>80</v>
      </c>
      <c r="O5" s="447" t="s">
        <v>8870</v>
      </c>
      <c r="P5" s="447">
        <v>10</v>
      </c>
      <c r="Q5" s="74">
        <v>56</v>
      </c>
      <c r="R5" s="74">
        <v>500</v>
      </c>
      <c r="S5" s="447" t="s">
        <v>9060</v>
      </c>
      <c r="T5" s="74" t="s">
        <v>1095</v>
      </c>
      <c r="U5" s="74" t="s">
        <v>8886</v>
      </c>
      <c r="V5" s="447">
        <v>11</v>
      </c>
      <c r="W5" s="74">
        <v>32</v>
      </c>
      <c r="X5" s="447">
        <v>21</v>
      </c>
      <c r="Y5" s="74">
        <v>4</v>
      </c>
      <c r="Z5" s="74">
        <v>6</v>
      </c>
      <c r="AA5" s="447" t="s">
        <v>85</v>
      </c>
      <c r="AB5" s="74" t="s">
        <v>237</v>
      </c>
      <c r="AC5" s="75">
        <v>11</v>
      </c>
      <c r="AD5" s="74">
        <v>21</v>
      </c>
      <c r="AE5" s="74">
        <v>7</v>
      </c>
      <c r="AF5" s="74">
        <v>21</v>
      </c>
      <c r="AG5" s="446">
        <f t="shared" si="1"/>
        <v>3.54108065976E-2</v>
      </c>
      <c r="AH5" s="447" t="s">
        <v>9080</v>
      </c>
      <c r="AI5" s="475" t="s">
        <v>3849</v>
      </c>
      <c r="AJ5" s="476" t="s">
        <v>9059</v>
      </c>
      <c r="AK5" s="300" t="s">
        <v>9058</v>
      </c>
      <c r="AL5" s="300" t="s">
        <v>9064</v>
      </c>
      <c r="AM5" s="74"/>
      <c r="AN5" s="74"/>
      <c r="AO5" s="74"/>
      <c r="AP5" s="74"/>
      <c r="AQ5" s="74"/>
      <c r="AR5" s="74"/>
      <c r="AS5" s="74"/>
      <c r="AT5" s="74"/>
      <c r="AU5" s="86" t="s">
        <v>9088</v>
      </c>
      <c r="AV5" s="472" t="s">
        <v>3721</v>
      </c>
      <c r="AW5" s="472" t="s">
        <v>8776</v>
      </c>
      <c r="AX5" s="472" t="s">
        <v>8924</v>
      </c>
    </row>
    <row r="6" spans="1:50">
      <c r="A6" s="474">
        <f t="shared" si="0"/>
        <v>4</v>
      </c>
      <c r="B6" s="447" t="s">
        <v>8791</v>
      </c>
      <c r="C6" s="447" t="s">
        <v>9083</v>
      </c>
      <c r="D6" s="447" t="s">
        <v>8924</v>
      </c>
      <c r="E6" s="477" t="s">
        <v>9087</v>
      </c>
      <c r="F6" s="81" t="s">
        <v>9086</v>
      </c>
      <c r="G6" s="473">
        <v>43497</v>
      </c>
      <c r="H6" s="473">
        <v>43707</v>
      </c>
      <c r="I6" s="78" t="s">
        <v>1239</v>
      </c>
      <c r="J6" s="450">
        <v>132</v>
      </c>
      <c r="K6" s="449"/>
      <c r="L6" s="449"/>
      <c r="M6" s="74">
        <v>280</v>
      </c>
      <c r="N6" s="74">
        <v>45</v>
      </c>
      <c r="O6" s="447" t="s">
        <v>8870</v>
      </c>
      <c r="P6" s="447">
        <v>10</v>
      </c>
      <c r="Q6" s="74">
        <v>56</v>
      </c>
      <c r="R6" s="74">
        <v>500</v>
      </c>
      <c r="S6" s="447" t="s">
        <v>9060</v>
      </c>
      <c r="T6" s="74" t="s">
        <v>1095</v>
      </c>
      <c r="U6" s="74" t="s">
        <v>8886</v>
      </c>
      <c r="V6" s="447">
        <v>12</v>
      </c>
      <c r="W6" s="74">
        <v>32</v>
      </c>
      <c r="X6" s="447">
        <v>20</v>
      </c>
      <c r="Y6" s="74">
        <v>6</v>
      </c>
      <c r="Z6" s="74">
        <v>10</v>
      </c>
      <c r="AA6" s="447" t="s">
        <v>85</v>
      </c>
      <c r="AB6" s="74" t="s">
        <v>237</v>
      </c>
      <c r="AC6" s="75">
        <v>16.72</v>
      </c>
      <c r="AD6" s="74">
        <v>20</v>
      </c>
      <c r="AE6" s="74">
        <v>11</v>
      </c>
      <c r="AF6" s="74">
        <v>20</v>
      </c>
      <c r="AG6" s="446">
        <f t="shared" si="1"/>
        <v>5.0472157119999993E-2</v>
      </c>
      <c r="AH6" s="447" t="s">
        <v>9080</v>
      </c>
      <c r="AI6" s="475" t="s">
        <v>3849</v>
      </c>
      <c r="AJ6" s="476" t="s">
        <v>9085</v>
      </c>
      <c r="AK6" s="300" t="s">
        <v>9078</v>
      </c>
      <c r="AL6" s="74"/>
      <c r="AM6" s="74"/>
      <c r="AN6" s="74"/>
      <c r="AO6" s="74"/>
      <c r="AP6" s="74"/>
      <c r="AQ6" s="74"/>
      <c r="AR6" s="74"/>
      <c r="AS6" s="74"/>
      <c r="AT6" s="74"/>
      <c r="AU6" s="86" t="s">
        <v>9084</v>
      </c>
      <c r="AV6" s="472" t="s">
        <v>3721</v>
      </c>
      <c r="AW6" s="472" t="s">
        <v>8776</v>
      </c>
      <c r="AX6" s="472" t="s">
        <v>8924</v>
      </c>
    </row>
    <row r="7" spans="1:50">
      <c r="A7" s="474">
        <f t="shared" si="0"/>
        <v>5</v>
      </c>
      <c r="B7" s="447" t="s">
        <v>8791</v>
      </c>
      <c r="C7" s="447" t="s">
        <v>9083</v>
      </c>
      <c r="D7" s="447" t="s">
        <v>8924</v>
      </c>
      <c r="E7" s="477" t="s">
        <v>9082</v>
      </c>
      <c r="F7" s="81" t="s">
        <v>9081</v>
      </c>
      <c r="G7" s="473">
        <v>43497</v>
      </c>
      <c r="H7" s="473">
        <v>43707</v>
      </c>
      <c r="I7" s="78" t="s">
        <v>1239</v>
      </c>
      <c r="J7" s="450">
        <v>85.8</v>
      </c>
      <c r="K7" s="449"/>
      <c r="L7" s="449"/>
      <c r="M7" s="74">
        <v>178</v>
      </c>
      <c r="N7" s="74">
        <v>80</v>
      </c>
      <c r="O7" s="447" t="s">
        <v>8870</v>
      </c>
      <c r="P7" s="447">
        <v>10</v>
      </c>
      <c r="Q7" s="74">
        <v>56</v>
      </c>
      <c r="R7" s="74">
        <v>500</v>
      </c>
      <c r="S7" s="447" t="s">
        <v>9060</v>
      </c>
      <c r="T7" s="74" t="s">
        <v>1095</v>
      </c>
      <c r="U7" s="74" t="s">
        <v>8886</v>
      </c>
      <c r="V7" s="447">
        <v>11</v>
      </c>
      <c r="W7" s="74">
        <v>32</v>
      </c>
      <c r="X7" s="447">
        <v>21</v>
      </c>
      <c r="Y7" s="74">
        <v>4</v>
      </c>
      <c r="Z7" s="74">
        <v>6</v>
      </c>
      <c r="AA7" s="447" t="s">
        <v>85</v>
      </c>
      <c r="AB7" s="74" t="s">
        <v>237</v>
      </c>
      <c r="AC7" s="75">
        <v>11</v>
      </c>
      <c r="AD7" s="74">
        <v>21</v>
      </c>
      <c r="AE7" s="74">
        <v>7</v>
      </c>
      <c r="AF7" s="74">
        <v>21</v>
      </c>
      <c r="AG7" s="446">
        <f t="shared" si="1"/>
        <v>3.54108065976E-2</v>
      </c>
      <c r="AH7" s="447" t="s">
        <v>9080</v>
      </c>
      <c r="AI7" s="475"/>
      <c r="AJ7" s="476" t="s">
        <v>9079</v>
      </c>
      <c r="AK7" s="300" t="s">
        <v>9078</v>
      </c>
      <c r="AL7" s="300" t="s">
        <v>9077</v>
      </c>
      <c r="AM7" s="74"/>
      <c r="AN7" s="74"/>
      <c r="AO7" s="74"/>
      <c r="AP7" s="74"/>
      <c r="AQ7" s="74"/>
      <c r="AR7" s="74"/>
      <c r="AS7" s="74"/>
      <c r="AT7" s="74"/>
      <c r="AU7" s="86" t="s">
        <v>9076</v>
      </c>
      <c r="AV7" s="472" t="s">
        <v>3721</v>
      </c>
      <c r="AW7" s="472" t="s">
        <v>8776</v>
      </c>
      <c r="AX7" s="472" t="s">
        <v>8924</v>
      </c>
    </row>
    <row r="8" spans="1:50">
      <c r="A8" s="474">
        <f t="shared" si="0"/>
        <v>6</v>
      </c>
      <c r="B8" s="447" t="s">
        <v>8791</v>
      </c>
      <c r="C8" s="447" t="s">
        <v>9075</v>
      </c>
      <c r="D8" s="447" t="s">
        <v>8924</v>
      </c>
      <c r="E8" s="447" t="s">
        <v>9074</v>
      </c>
      <c r="F8" s="81" t="s">
        <v>9073</v>
      </c>
      <c r="G8" s="473">
        <v>43497</v>
      </c>
      <c r="H8" s="473">
        <v>43707</v>
      </c>
      <c r="I8" s="78" t="s">
        <v>1239</v>
      </c>
      <c r="J8" s="450">
        <v>216.87</v>
      </c>
      <c r="K8" s="449"/>
      <c r="L8" s="449"/>
      <c r="M8" s="74">
        <v>254</v>
      </c>
      <c r="N8" s="74">
        <v>80</v>
      </c>
      <c r="O8" s="447" t="s">
        <v>8870</v>
      </c>
      <c r="P8" s="447">
        <v>14</v>
      </c>
      <c r="Q8" s="74">
        <v>78</v>
      </c>
      <c r="R8" s="74">
        <v>1000</v>
      </c>
      <c r="S8" s="447" t="s">
        <v>9023</v>
      </c>
      <c r="T8" s="74" t="s">
        <v>1097</v>
      </c>
      <c r="U8" s="74" t="s">
        <v>8886</v>
      </c>
      <c r="V8" s="447">
        <v>18</v>
      </c>
      <c r="W8" s="74">
        <v>32</v>
      </c>
      <c r="X8" s="447">
        <v>30</v>
      </c>
      <c r="Y8" s="74">
        <v>5</v>
      </c>
      <c r="Z8" s="74">
        <v>10</v>
      </c>
      <c r="AA8" s="447" t="s">
        <v>85</v>
      </c>
      <c r="AB8" s="74" t="s">
        <v>237</v>
      </c>
      <c r="AC8" s="75">
        <v>37.4</v>
      </c>
      <c r="AD8" s="74">
        <v>30</v>
      </c>
      <c r="AE8" s="74">
        <v>10</v>
      </c>
      <c r="AF8" s="74">
        <v>30</v>
      </c>
      <c r="AG8" s="446">
        <f t="shared" si="1"/>
        <v>0.10323850319999998</v>
      </c>
      <c r="AH8" s="445" t="s">
        <v>9047</v>
      </c>
      <c r="AI8" s="475"/>
      <c r="AJ8" s="476" t="s">
        <v>9072</v>
      </c>
      <c r="AK8" s="300" t="s">
        <v>9071</v>
      </c>
      <c r="AL8" s="300" t="s">
        <v>9051</v>
      </c>
      <c r="AM8" s="74"/>
      <c r="AN8" s="74"/>
      <c r="AO8" s="74"/>
      <c r="AP8" s="74"/>
      <c r="AQ8" s="74"/>
      <c r="AR8" s="74"/>
      <c r="AS8" s="74"/>
      <c r="AT8" s="74"/>
      <c r="AU8" s="86" t="s">
        <v>9070</v>
      </c>
      <c r="AV8" s="472" t="s">
        <v>3721</v>
      </c>
      <c r="AW8" s="472" t="s">
        <v>8776</v>
      </c>
      <c r="AX8" s="472" t="s">
        <v>8924</v>
      </c>
    </row>
    <row r="9" spans="1:50">
      <c r="A9" s="474">
        <f t="shared" si="0"/>
        <v>7</v>
      </c>
      <c r="B9" s="447" t="s">
        <v>8791</v>
      </c>
      <c r="C9" s="447" t="s">
        <v>2949</v>
      </c>
      <c r="D9" s="447" t="s">
        <v>8924</v>
      </c>
      <c r="E9" s="447" t="s">
        <v>9069</v>
      </c>
      <c r="F9" s="81" t="s">
        <v>9068</v>
      </c>
      <c r="G9" s="473">
        <v>43497</v>
      </c>
      <c r="H9" s="473">
        <v>43879</v>
      </c>
      <c r="I9" s="78" t="s">
        <v>1239</v>
      </c>
      <c r="J9" s="450">
        <v>114.88</v>
      </c>
      <c r="K9" s="449"/>
      <c r="L9" s="449"/>
      <c r="M9" s="74">
        <v>280</v>
      </c>
      <c r="N9" s="74">
        <v>50</v>
      </c>
      <c r="O9" s="447" t="s">
        <v>8870</v>
      </c>
      <c r="P9" s="447">
        <v>9</v>
      </c>
      <c r="Q9" s="74">
        <v>56</v>
      </c>
      <c r="R9" s="74">
        <v>500</v>
      </c>
      <c r="S9" s="447" t="s">
        <v>9060</v>
      </c>
      <c r="T9" s="74" t="s">
        <v>1095</v>
      </c>
      <c r="U9" s="74" t="s">
        <v>8886</v>
      </c>
      <c r="V9" s="447">
        <v>12</v>
      </c>
      <c r="W9" s="74">
        <v>32</v>
      </c>
      <c r="X9" s="447">
        <v>20</v>
      </c>
      <c r="Y9" s="74">
        <v>6</v>
      </c>
      <c r="Z9" s="74">
        <v>10</v>
      </c>
      <c r="AA9" s="447" t="s">
        <v>85</v>
      </c>
      <c r="AB9" s="74" t="s">
        <v>237</v>
      </c>
      <c r="AC9" s="75">
        <v>16.72</v>
      </c>
      <c r="AD9" s="74">
        <v>20</v>
      </c>
      <c r="AE9" s="74">
        <v>11</v>
      </c>
      <c r="AF9" s="74">
        <v>20</v>
      </c>
      <c r="AG9" s="446">
        <f t="shared" si="1"/>
        <v>5.0472157119999993E-2</v>
      </c>
      <c r="AH9" s="445" t="s">
        <v>9047</v>
      </c>
      <c r="AI9" s="475"/>
      <c r="AJ9" s="300" t="s">
        <v>9059</v>
      </c>
      <c r="AK9" s="300" t="s">
        <v>9058</v>
      </c>
      <c r="AL9" s="300" t="s">
        <v>3849</v>
      </c>
      <c r="AM9" s="300"/>
      <c r="AN9" s="300"/>
      <c r="AO9" s="300"/>
      <c r="AP9" s="300"/>
      <c r="AQ9" s="300"/>
      <c r="AR9" s="74"/>
      <c r="AS9" s="74"/>
      <c r="AT9" s="74"/>
      <c r="AU9" s="86" t="s">
        <v>9067</v>
      </c>
      <c r="AV9" s="472" t="s">
        <v>3721</v>
      </c>
      <c r="AW9" s="472" t="s">
        <v>8776</v>
      </c>
      <c r="AX9" s="472" t="s">
        <v>8924</v>
      </c>
    </row>
    <row r="10" spans="1:50">
      <c r="A10" s="474">
        <f t="shared" si="0"/>
        <v>8</v>
      </c>
      <c r="B10" s="447" t="s">
        <v>8791</v>
      </c>
      <c r="C10" s="447" t="s">
        <v>2949</v>
      </c>
      <c r="D10" s="447" t="s">
        <v>8924</v>
      </c>
      <c r="E10" s="447" t="s">
        <v>9066</v>
      </c>
      <c r="F10" s="81" t="s">
        <v>9065</v>
      </c>
      <c r="G10" s="473">
        <v>43497</v>
      </c>
      <c r="H10" s="473">
        <v>43879</v>
      </c>
      <c r="I10" s="78" t="s">
        <v>1239</v>
      </c>
      <c r="J10" s="450">
        <v>96.73</v>
      </c>
      <c r="K10" s="449"/>
      <c r="L10" s="449"/>
      <c r="M10" s="74">
        <v>175</v>
      </c>
      <c r="N10" s="74">
        <v>95</v>
      </c>
      <c r="O10" s="447" t="s">
        <v>8870</v>
      </c>
      <c r="P10" s="447">
        <v>10</v>
      </c>
      <c r="Q10" s="74">
        <v>56</v>
      </c>
      <c r="R10" s="74">
        <v>500</v>
      </c>
      <c r="S10" s="447" t="s">
        <v>9060</v>
      </c>
      <c r="T10" s="74" t="s">
        <v>1095</v>
      </c>
      <c r="U10" s="74" t="s">
        <v>8886</v>
      </c>
      <c r="V10" s="447">
        <v>11</v>
      </c>
      <c r="W10" s="74">
        <v>32</v>
      </c>
      <c r="X10" s="447">
        <v>23</v>
      </c>
      <c r="Y10" s="74">
        <v>4</v>
      </c>
      <c r="Z10" s="74">
        <v>6</v>
      </c>
      <c r="AA10" s="447" t="s">
        <v>85</v>
      </c>
      <c r="AB10" s="74" t="s">
        <v>237</v>
      </c>
      <c r="AC10" s="75">
        <v>11</v>
      </c>
      <c r="AD10" s="74">
        <v>23</v>
      </c>
      <c r="AE10" s="74">
        <v>7</v>
      </c>
      <c r="AF10" s="74">
        <v>23</v>
      </c>
      <c r="AG10" s="446">
        <f t="shared" si="1"/>
        <v>4.2476908594399981E-2</v>
      </c>
      <c r="AH10" s="445" t="s">
        <v>9047</v>
      </c>
      <c r="AI10" s="475"/>
      <c r="AJ10" s="300" t="s">
        <v>9059</v>
      </c>
      <c r="AK10" s="300" t="s">
        <v>9058</v>
      </c>
      <c r="AL10" s="300" t="s">
        <v>9064</v>
      </c>
      <c r="AM10" s="300"/>
      <c r="AN10" s="300"/>
      <c r="AO10" s="300"/>
      <c r="AP10" s="300"/>
      <c r="AQ10" s="300"/>
      <c r="AR10" s="74"/>
      <c r="AS10" s="74"/>
      <c r="AT10" s="74"/>
      <c r="AU10" s="86" t="s">
        <v>9063</v>
      </c>
      <c r="AV10" s="472" t="s">
        <v>3721</v>
      </c>
      <c r="AW10" s="472" t="s">
        <v>8776</v>
      </c>
      <c r="AX10" s="472" t="s">
        <v>8924</v>
      </c>
    </row>
    <row r="11" spans="1:50">
      <c r="A11" s="474">
        <f t="shared" si="0"/>
        <v>9</v>
      </c>
      <c r="B11" s="447" t="s">
        <v>8791</v>
      </c>
      <c r="C11" s="447" t="s">
        <v>2949</v>
      </c>
      <c r="D11" s="447" t="s">
        <v>8924</v>
      </c>
      <c r="E11" s="447" t="s">
        <v>9062</v>
      </c>
      <c r="F11" s="81" t="s">
        <v>9061</v>
      </c>
      <c r="G11" s="473">
        <v>43497</v>
      </c>
      <c r="H11" s="473">
        <v>43879</v>
      </c>
      <c r="I11" s="78" t="s">
        <v>1239</v>
      </c>
      <c r="J11" s="450">
        <v>126.98</v>
      </c>
      <c r="K11" s="449"/>
      <c r="L11" s="449"/>
      <c r="M11" s="74">
        <v>280</v>
      </c>
      <c r="N11" s="74">
        <v>60</v>
      </c>
      <c r="O11" s="447" t="s">
        <v>8870</v>
      </c>
      <c r="P11" s="447">
        <v>9</v>
      </c>
      <c r="Q11" s="74">
        <v>56</v>
      </c>
      <c r="R11" s="74">
        <v>500</v>
      </c>
      <c r="S11" s="447" t="s">
        <v>9060</v>
      </c>
      <c r="T11" s="74" t="s">
        <v>1095</v>
      </c>
      <c r="U11" s="74" t="s">
        <v>8886</v>
      </c>
      <c r="V11" s="447">
        <v>12</v>
      </c>
      <c r="W11" s="74">
        <v>32</v>
      </c>
      <c r="X11" s="447">
        <v>22</v>
      </c>
      <c r="Y11" s="74">
        <v>6</v>
      </c>
      <c r="Z11" s="74">
        <v>10</v>
      </c>
      <c r="AA11" s="447" t="s">
        <v>85</v>
      </c>
      <c r="AB11" s="74" t="s">
        <v>237</v>
      </c>
      <c r="AC11" s="75">
        <v>16.72</v>
      </c>
      <c r="AD11" s="74">
        <v>22</v>
      </c>
      <c r="AE11" s="74">
        <v>11</v>
      </c>
      <c r="AF11" s="74">
        <v>22</v>
      </c>
      <c r="AG11" s="446">
        <f t="shared" si="1"/>
        <v>6.1071310115199985E-2</v>
      </c>
      <c r="AH11" s="445" t="s">
        <v>9047</v>
      </c>
      <c r="AI11" s="475"/>
      <c r="AJ11" s="300" t="s">
        <v>9059</v>
      </c>
      <c r="AK11" s="300" t="s">
        <v>9058</v>
      </c>
      <c r="AL11" s="300"/>
      <c r="AM11" s="300"/>
      <c r="AN11" s="300"/>
      <c r="AO11" s="300"/>
      <c r="AP11" s="300"/>
      <c r="AQ11" s="300"/>
      <c r="AR11" s="74"/>
      <c r="AS11" s="74"/>
      <c r="AT11" s="74"/>
      <c r="AU11" s="86" t="s">
        <v>9057</v>
      </c>
      <c r="AV11" s="472" t="s">
        <v>3721</v>
      </c>
      <c r="AW11" s="472" t="s">
        <v>8776</v>
      </c>
      <c r="AX11" s="472" t="s">
        <v>8924</v>
      </c>
    </row>
    <row r="12" spans="1:50">
      <c r="A12" s="474">
        <f t="shared" si="0"/>
        <v>10</v>
      </c>
      <c r="B12" s="447" t="s">
        <v>8791</v>
      </c>
      <c r="C12" s="447" t="s">
        <v>9056</v>
      </c>
      <c r="D12" s="447" t="s">
        <v>8924</v>
      </c>
      <c r="E12" s="447" t="s">
        <v>9055</v>
      </c>
      <c r="F12" s="81" t="s">
        <v>9054</v>
      </c>
      <c r="G12" s="473">
        <v>43497</v>
      </c>
      <c r="H12" s="473">
        <v>43955</v>
      </c>
      <c r="I12" s="78" t="s">
        <v>1239</v>
      </c>
      <c r="J12" s="450">
        <v>186.07</v>
      </c>
      <c r="K12" s="450"/>
      <c r="L12" s="449"/>
      <c r="M12" s="74">
        <v>254</v>
      </c>
      <c r="N12" s="74">
        <v>70</v>
      </c>
      <c r="O12" s="447" t="s">
        <v>8870</v>
      </c>
      <c r="P12" s="447">
        <v>14</v>
      </c>
      <c r="Q12" s="74">
        <v>75</v>
      </c>
      <c r="R12" s="74">
        <v>851</v>
      </c>
      <c r="S12" s="447" t="s">
        <v>9023</v>
      </c>
      <c r="T12" s="74" t="s">
        <v>1097</v>
      </c>
      <c r="U12" s="74" t="s">
        <v>8886</v>
      </c>
      <c r="V12" s="447">
        <v>18</v>
      </c>
      <c r="W12" s="74">
        <v>32</v>
      </c>
      <c r="X12" s="447">
        <v>28</v>
      </c>
      <c r="Y12" s="74">
        <v>6</v>
      </c>
      <c r="Z12" s="74">
        <v>10</v>
      </c>
      <c r="AA12" s="447" t="s">
        <v>85</v>
      </c>
      <c r="AB12" s="74" t="s">
        <v>237</v>
      </c>
      <c r="AC12" s="75">
        <v>28.6</v>
      </c>
      <c r="AD12" s="74">
        <v>28</v>
      </c>
      <c r="AE12" s="74">
        <v>10</v>
      </c>
      <c r="AF12" s="74">
        <v>28</v>
      </c>
      <c r="AG12" s="446">
        <f t="shared" si="1"/>
        <v>8.9932207231999975E-2</v>
      </c>
      <c r="AH12" s="445" t="s">
        <v>9047</v>
      </c>
      <c r="AI12" s="445" t="s">
        <v>3374</v>
      </c>
      <c r="AJ12" s="300"/>
      <c r="AK12" s="300" t="s">
        <v>9053</v>
      </c>
      <c r="AL12" s="300" t="s">
        <v>9052</v>
      </c>
      <c r="AM12" s="300" t="s">
        <v>9051</v>
      </c>
      <c r="AN12" s="300"/>
      <c r="AO12" s="300"/>
      <c r="AP12" s="300"/>
      <c r="AQ12" s="300"/>
      <c r="AR12" s="74"/>
      <c r="AS12" s="74"/>
      <c r="AT12" s="74"/>
      <c r="AU12" s="86" t="s">
        <v>9050</v>
      </c>
      <c r="AV12" s="472" t="s">
        <v>3721</v>
      </c>
      <c r="AW12" s="472" t="s">
        <v>8776</v>
      </c>
      <c r="AX12" s="472" t="s">
        <v>8924</v>
      </c>
    </row>
    <row r="13" spans="1:50">
      <c r="A13" s="474">
        <f t="shared" si="0"/>
        <v>11</v>
      </c>
      <c r="B13" s="447" t="s">
        <v>8880</v>
      </c>
      <c r="C13" s="447" t="s">
        <v>8925</v>
      </c>
      <c r="D13" s="447" t="s">
        <v>8924</v>
      </c>
      <c r="E13" s="447" t="s">
        <v>9049</v>
      </c>
      <c r="F13" s="81" t="s">
        <v>9048</v>
      </c>
      <c r="G13" s="471">
        <v>42736</v>
      </c>
      <c r="H13" s="471">
        <v>44210</v>
      </c>
      <c r="I13" s="78" t="s">
        <v>1239</v>
      </c>
      <c r="J13" s="450"/>
      <c r="K13" s="450"/>
      <c r="L13" s="449"/>
      <c r="M13" s="74">
        <v>254</v>
      </c>
      <c r="N13" s="74">
        <v>110</v>
      </c>
      <c r="O13" s="447" t="s">
        <v>8870</v>
      </c>
      <c r="P13" s="447">
        <v>17</v>
      </c>
      <c r="Q13" s="75">
        <v>97</v>
      </c>
      <c r="R13" s="74">
        <v>1600</v>
      </c>
      <c r="S13" s="447" t="s">
        <v>8921</v>
      </c>
      <c r="T13" s="74" t="s">
        <v>1099</v>
      </c>
      <c r="U13" s="74" t="s">
        <v>8886</v>
      </c>
      <c r="V13" s="74">
        <v>13</v>
      </c>
      <c r="W13" s="74">
        <v>32</v>
      </c>
      <c r="X13" s="74">
        <v>37</v>
      </c>
      <c r="Y13" s="74">
        <v>4.5</v>
      </c>
      <c r="Z13" s="74">
        <v>8.5</v>
      </c>
      <c r="AA13" s="447" t="s">
        <v>85</v>
      </c>
      <c r="AB13" s="74" t="s">
        <v>237</v>
      </c>
      <c r="AC13" s="74"/>
      <c r="AD13" s="74">
        <v>37</v>
      </c>
      <c r="AE13" s="74">
        <v>10</v>
      </c>
      <c r="AF13" s="74">
        <v>37</v>
      </c>
      <c r="AG13" s="446">
        <f t="shared" si="1"/>
        <v>0.15703723431199998</v>
      </c>
      <c r="AH13" s="445" t="s">
        <v>9047</v>
      </c>
      <c r="AI13" s="445" t="s">
        <v>6521</v>
      </c>
      <c r="AJ13" s="300" t="s">
        <v>9042</v>
      </c>
      <c r="AK13" s="300" t="s">
        <v>9041</v>
      </c>
      <c r="AL13" s="300" t="s">
        <v>9040</v>
      </c>
      <c r="AM13" s="300" t="s">
        <v>9039</v>
      </c>
      <c r="AN13" s="300" t="s">
        <v>9038</v>
      </c>
      <c r="AO13" s="300"/>
      <c r="AP13" s="300"/>
      <c r="AQ13" s="300"/>
      <c r="AR13" s="74"/>
      <c r="AS13" s="74"/>
      <c r="AT13" s="74"/>
      <c r="AU13" s="86" t="s">
        <v>9046</v>
      </c>
      <c r="AV13" s="472" t="s">
        <v>3721</v>
      </c>
      <c r="AW13" s="472" t="s">
        <v>8776</v>
      </c>
      <c r="AX13" s="472" t="s">
        <v>8924</v>
      </c>
    </row>
    <row r="14" spans="1:50" s="36" customFormat="1" ht="15" customHeight="1">
      <c r="A14" s="474">
        <f t="shared" si="0"/>
        <v>12</v>
      </c>
      <c r="B14" s="447" t="s">
        <v>8880</v>
      </c>
      <c r="C14" s="447" t="s">
        <v>8925</v>
      </c>
      <c r="D14" s="447" t="s">
        <v>8924</v>
      </c>
      <c r="E14" s="447" t="s">
        <v>9045</v>
      </c>
      <c r="F14" s="81" t="s">
        <v>9044</v>
      </c>
      <c r="G14" s="299">
        <v>42736</v>
      </c>
      <c r="H14" s="471" t="s">
        <v>9043</v>
      </c>
      <c r="I14" s="78" t="s">
        <v>1239</v>
      </c>
      <c r="J14" s="449">
        <v>495.85</v>
      </c>
      <c r="K14" s="450"/>
      <c r="L14" s="449"/>
      <c r="M14" s="74">
        <v>254</v>
      </c>
      <c r="N14" s="74">
        <v>110</v>
      </c>
      <c r="O14" s="447" t="s">
        <v>8870</v>
      </c>
      <c r="P14" s="447">
        <v>15</v>
      </c>
      <c r="Q14" s="75">
        <v>97</v>
      </c>
      <c r="R14" s="74">
        <v>1600</v>
      </c>
      <c r="S14" s="447" t="s">
        <v>8921</v>
      </c>
      <c r="T14" s="74" t="s">
        <v>1099</v>
      </c>
      <c r="U14" s="74" t="s">
        <v>8886</v>
      </c>
      <c r="V14" s="74">
        <v>13</v>
      </c>
      <c r="W14" s="74">
        <v>32</v>
      </c>
      <c r="X14" s="74">
        <v>37</v>
      </c>
      <c r="Y14" s="74">
        <v>4.5</v>
      </c>
      <c r="Z14" s="74">
        <v>8.5</v>
      </c>
      <c r="AA14" s="447" t="s">
        <v>85</v>
      </c>
      <c r="AB14" s="74" t="s">
        <v>237</v>
      </c>
      <c r="AC14" s="76">
        <v>50</v>
      </c>
      <c r="AD14" s="74">
        <v>37</v>
      </c>
      <c r="AE14" s="74">
        <v>10</v>
      </c>
      <c r="AF14" s="74">
        <v>37</v>
      </c>
      <c r="AG14" s="446">
        <f t="shared" si="1"/>
        <v>0.15703723431199998</v>
      </c>
      <c r="AH14" s="445" t="s">
        <v>8783</v>
      </c>
      <c r="AI14" s="445" t="s">
        <v>6521</v>
      </c>
      <c r="AJ14" s="300" t="s">
        <v>9042</v>
      </c>
      <c r="AK14" s="300" t="s">
        <v>9041</v>
      </c>
      <c r="AL14" s="300" t="s">
        <v>9040</v>
      </c>
      <c r="AM14" s="300" t="s">
        <v>9039</v>
      </c>
      <c r="AN14" s="300" t="s">
        <v>9038</v>
      </c>
      <c r="AO14" s="300"/>
      <c r="AP14" s="300"/>
      <c r="AQ14" s="300"/>
      <c r="AR14" s="74"/>
      <c r="AS14" s="74"/>
      <c r="AT14" s="74"/>
      <c r="AU14" s="86" t="s">
        <v>9037</v>
      </c>
      <c r="AV14" s="443" t="s">
        <v>3721</v>
      </c>
      <c r="AW14" s="443" t="s">
        <v>8776</v>
      </c>
      <c r="AX14" s="443" t="s">
        <v>8924</v>
      </c>
    </row>
    <row r="15" spans="1:50" s="36" customFormat="1" ht="15" customHeight="1">
      <c r="A15" s="474">
        <f t="shared" si="0"/>
        <v>13</v>
      </c>
      <c r="B15" s="447" t="s">
        <v>8880</v>
      </c>
      <c r="C15" s="447" t="s">
        <v>8925</v>
      </c>
      <c r="D15" s="447" t="s">
        <v>8924</v>
      </c>
      <c r="E15" s="74" t="s">
        <v>9036</v>
      </c>
      <c r="F15" s="43" t="s">
        <v>9035</v>
      </c>
      <c r="G15" s="299">
        <v>42736</v>
      </c>
      <c r="H15" s="299">
        <v>45082</v>
      </c>
      <c r="I15" s="78" t="s">
        <v>1239</v>
      </c>
      <c r="J15" s="449">
        <v>417.48</v>
      </c>
      <c r="K15" s="470"/>
      <c r="L15" s="449"/>
      <c r="M15" s="447">
        <v>254</v>
      </c>
      <c r="N15" s="448">
        <v>100</v>
      </c>
      <c r="O15" s="447" t="s">
        <v>8870</v>
      </c>
      <c r="P15" s="74">
        <v>15</v>
      </c>
      <c r="Q15" s="75">
        <v>97</v>
      </c>
      <c r="R15" s="74">
        <v>1600</v>
      </c>
      <c r="S15" s="447" t="s">
        <v>8921</v>
      </c>
      <c r="T15" s="74" t="s">
        <v>1099</v>
      </c>
      <c r="U15" s="447" t="s">
        <v>8886</v>
      </c>
      <c r="V15" s="74">
        <v>13</v>
      </c>
      <c r="W15" s="74">
        <v>32</v>
      </c>
      <c r="X15" s="74">
        <v>35</v>
      </c>
      <c r="Y15" s="74">
        <v>4.5</v>
      </c>
      <c r="Z15" s="74">
        <v>8.5</v>
      </c>
      <c r="AA15" s="447" t="s">
        <v>85</v>
      </c>
      <c r="AB15" s="447" t="s">
        <v>237</v>
      </c>
      <c r="AC15" s="39">
        <v>45</v>
      </c>
      <c r="AD15" s="74">
        <v>35</v>
      </c>
      <c r="AE15" s="74">
        <v>10</v>
      </c>
      <c r="AF15" s="74">
        <v>35</v>
      </c>
      <c r="AG15" s="446">
        <f t="shared" si="1"/>
        <v>0.14051907379999998</v>
      </c>
      <c r="AH15" s="445" t="s">
        <v>8783</v>
      </c>
      <c r="AI15" s="445" t="s">
        <v>6521</v>
      </c>
      <c r="AJ15" s="453" t="s">
        <v>8920</v>
      </c>
      <c r="AK15" s="300" t="s">
        <v>8919</v>
      </c>
      <c r="AL15" s="300" t="s">
        <v>8918</v>
      </c>
      <c r="AM15" s="300" t="s">
        <v>8917</v>
      </c>
      <c r="AN15" s="453" t="s">
        <v>8916</v>
      </c>
      <c r="AO15" s="338" t="s">
        <v>8915</v>
      </c>
      <c r="AP15" s="338" t="s">
        <v>8914</v>
      </c>
      <c r="AQ15" s="338" t="s">
        <v>8913</v>
      </c>
      <c r="AR15" s="444" t="s">
        <v>9034</v>
      </c>
      <c r="AS15" s="444" t="s">
        <v>9033</v>
      </c>
      <c r="AT15" s="74"/>
      <c r="AU15" s="86" t="s">
        <v>9032</v>
      </c>
      <c r="AV15" s="443" t="s">
        <v>3721</v>
      </c>
      <c r="AW15" s="443" t="s">
        <v>8776</v>
      </c>
      <c r="AX15" s="443" t="s">
        <v>8925</v>
      </c>
    </row>
    <row r="16" spans="1:50" s="36" customFormat="1" ht="15" customHeight="1">
      <c r="A16" s="474">
        <f t="shared" si="0"/>
        <v>14</v>
      </c>
      <c r="B16" s="447" t="s">
        <v>8791</v>
      </c>
      <c r="C16" s="447" t="s">
        <v>9014</v>
      </c>
      <c r="D16" s="447" t="s">
        <v>8924</v>
      </c>
      <c r="E16" s="447" t="s">
        <v>9031</v>
      </c>
      <c r="F16" s="81" t="s">
        <v>9030</v>
      </c>
      <c r="G16" s="299">
        <v>43497</v>
      </c>
      <c r="H16" s="299">
        <v>45300</v>
      </c>
      <c r="I16" s="78" t="s">
        <v>1239</v>
      </c>
      <c r="J16" s="449">
        <v>229.32</v>
      </c>
      <c r="K16" s="450"/>
      <c r="L16" s="449"/>
      <c r="M16" s="74">
        <v>238</v>
      </c>
      <c r="N16" s="448">
        <v>79</v>
      </c>
      <c r="O16" s="447" t="s">
        <v>8870</v>
      </c>
      <c r="P16" s="447">
        <v>15</v>
      </c>
      <c r="Q16" s="74">
        <v>78</v>
      </c>
      <c r="R16" s="74">
        <v>1000</v>
      </c>
      <c r="S16" s="447" t="s">
        <v>9023</v>
      </c>
      <c r="T16" s="74" t="s">
        <v>1097</v>
      </c>
      <c r="U16" s="74" t="s">
        <v>8886</v>
      </c>
      <c r="V16" s="447">
        <v>13</v>
      </c>
      <c r="W16" s="74">
        <v>32</v>
      </c>
      <c r="X16" s="447">
        <v>30</v>
      </c>
      <c r="Y16" s="74">
        <v>5</v>
      </c>
      <c r="Z16" s="74">
        <v>10</v>
      </c>
      <c r="AA16" s="447" t="s">
        <v>85</v>
      </c>
      <c r="AB16" s="74" t="s">
        <v>237</v>
      </c>
      <c r="AC16" s="39">
        <v>40.26</v>
      </c>
      <c r="AD16" s="74">
        <v>30</v>
      </c>
      <c r="AE16" s="74">
        <v>9.5</v>
      </c>
      <c r="AF16" s="74">
        <v>30</v>
      </c>
      <c r="AG16" s="446">
        <f t="shared" si="1"/>
        <v>9.8076578039999973E-2</v>
      </c>
      <c r="AH16" s="445" t="s">
        <v>8783</v>
      </c>
      <c r="AI16" s="445" t="s">
        <v>3374</v>
      </c>
      <c r="AJ16" s="300" t="s">
        <v>9022</v>
      </c>
      <c r="AK16" s="300" t="s">
        <v>9021</v>
      </c>
      <c r="AL16" s="300" t="s">
        <v>9020</v>
      </c>
      <c r="AM16" s="300" t="s">
        <v>9019</v>
      </c>
      <c r="AN16" s="300" t="s">
        <v>9018</v>
      </c>
      <c r="AO16" s="338"/>
      <c r="AP16" s="338"/>
      <c r="AQ16" s="338"/>
      <c r="AR16" s="444"/>
      <c r="AS16" s="444"/>
      <c r="AT16" s="74"/>
      <c r="AU16" s="86" t="s">
        <v>9029</v>
      </c>
      <c r="AV16" s="443" t="s">
        <v>3721</v>
      </c>
      <c r="AW16" s="443" t="s">
        <v>8776</v>
      </c>
      <c r="AX16" s="443" t="s">
        <v>9014</v>
      </c>
    </row>
    <row r="17" spans="1:50" s="36" customFormat="1" ht="15" customHeight="1">
      <c r="A17" s="474">
        <f t="shared" si="0"/>
        <v>15</v>
      </c>
      <c r="B17" s="447" t="s">
        <v>8791</v>
      </c>
      <c r="C17" s="447" t="s">
        <v>9014</v>
      </c>
      <c r="D17" s="447" t="s">
        <v>8924</v>
      </c>
      <c r="E17" s="447" t="s">
        <v>9028</v>
      </c>
      <c r="F17" s="81" t="s">
        <v>9027</v>
      </c>
      <c r="G17" s="299">
        <v>43497</v>
      </c>
      <c r="H17" s="299">
        <v>45300</v>
      </c>
      <c r="I17" s="78" t="s">
        <v>1239</v>
      </c>
      <c r="J17" s="449">
        <v>276.54000000000002</v>
      </c>
      <c r="K17" s="450"/>
      <c r="L17" s="449"/>
      <c r="M17" s="74">
        <v>238</v>
      </c>
      <c r="N17" s="448">
        <v>89</v>
      </c>
      <c r="O17" s="447" t="s">
        <v>8870</v>
      </c>
      <c r="P17" s="447">
        <v>15</v>
      </c>
      <c r="Q17" s="74">
        <v>78</v>
      </c>
      <c r="R17" s="74">
        <v>1000</v>
      </c>
      <c r="S17" s="447" t="s">
        <v>9023</v>
      </c>
      <c r="T17" s="74" t="s">
        <v>1097</v>
      </c>
      <c r="U17" s="74" t="s">
        <v>8886</v>
      </c>
      <c r="V17" s="447">
        <v>13</v>
      </c>
      <c r="W17" s="74">
        <v>32</v>
      </c>
      <c r="X17" s="447">
        <v>32</v>
      </c>
      <c r="Y17" s="74">
        <v>5</v>
      </c>
      <c r="Z17" s="74">
        <v>10</v>
      </c>
      <c r="AA17" s="447" t="s">
        <v>85</v>
      </c>
      <c r="AB17" s="74" t="s">
        <v>237</v>
      </c>
      <c r="AC17" s="39">
        <v>37</v>
      </c>
      <c r="AD17" s="74">
        <v>32</v>
      </c>
      <c r="AE17" s="74">
        <v>9.5</v>
      </c>
      <c r="AF17" s="74">
        <v>32</v>
      </c>
      <c r="AG17" s="446">
        <f t="shared" si="1"/>
        <v>0.11158935101439997</v>
      </c>
      <c r="AH17" s="445" t="s">
        <v>8783</v>
      </c>
      <c r="AI17" s="445" t="s">
        <v>3374</v>
      </c>
      <c r="AJ17" s="300" t="s">
        <v>9022</v>
      </c>
      <c r="AK17" s="300" t="s">
        <v>9021</v>
      </c>
      <c r="AL17" s="300" t="s">
        <v>9020</v>
      </c>
      <c r="AM17" s="300" t="s">
        <v>9019</v>
      </c>
      <c r="AN17" s="300" t="s">
        <v>9018</v>
      </c>
      <c r="AO17" s="338"/>
      <c r="AP17" s="338"/>
      <c r="AQ17" s="338"/>
      <c r="AR17" s="444"/>
      <c r="AS17" s="444"/>
      <c r="AT17" s="444"/>
      <c r="AU17" s="86" t="s">
        <v>9026</v>
      </c>
      <c r="AV17" s="443" t="s">
        <v>3721</v>
      </c>
      <c r="AW17" s="443" t="s">
        <v>8776</v>
      </c>
      <c r="AX17" s="443" t="s">
        <v>9014</v>
      </c>
    </row>
    <row r="18" spans="1:50" s="36" customFormat="1" ht="15" customHeight="1">
      <c r="A18" s="474">
        <f t="shared" si="0"/>
        <v>16</v>
      </c>
      <c r="B18" s="447" t="s">
        <v>8791</v>
      </c>
      <c r="C18" s="447" t="s">
        <v>9014</v>
      </c>
      <c r="D18" s="447" t="s">
        <v>8924</v>
      </c>
      <c r="E18" s="447" t="s">
        <v>9025</v>
      </c>
      <c r="F18" s="81" t="s">
        <v>9024</v>
      </c>
      <c r="G18" s="299">
        <v>43497</v>
      </c>
      <c r="H18" s="299">
        <v>45300</v>
      </c>
      <c r="I18" s="78" t="s">
        <v>1239</v>
      </c>
      <c r="J18" s="449">
        <v>263.26</v>
      </c>
      <c r="K18" s="469"/>
      <c r="L18" s="449"/>
      <c r="M18" s="74">
        <v>238</v>
      </c>
      <c r="N18" s="448">
        <v>95</v>
      </c>
      <c r="O18" s="447" t="s">
        <v>8870</v>
      </c>
      <c r="P18" s="447">
        <v>14</v>
      </c>
      <c r="Q18" s="74">
        <v>78</v>
      </c>
      <c r="R18" s="74">
        <v>1000</v>
      </c>
      <c r="S18" s="447" t="s">
        <v>9023</v>
      </c>
      <c r="T18" s="74" t="s">
        <v>1097</v>
      </c>
      <c r="U18" s="74" t="s">
        <v>8886</v>
      </c>
      <c r="V18" s="447">
        <v>13</v>
      </c>
      <c r="W18" s="74">
        <v>32</v>
      </c>
      <c r="X18" s="447">
        <v>32</v>
      </c>
      <c r="Y18" s="74">
        <v>5</v>
      </c>
      <c r="Z18" s="74">
        <v>10</v>
      </c>
      <c r="AA18" s="447" t="s">
        <v>85</v>
      </c>
      <c r="AB18" s="74" t="s">
        <v>237</v>
      </c>
      <c r="AC18" s="39">
        <v>37</v>
      </c>
      <c r="AD18" s="74">
        <v>32</v>
      </c>
      <c r="AE18" s="74">
        <v>9.5</v>
      </c>
      <c r="AF18" s="74">
        <v>32</v>
      </c>
      <c r="AG18" s="446">
        <f t="shared" si="1"/>
        <v>0.11158935101439997</v>
      </c>
      <c r="AH18" s="445" t="s">
        <v>8783</v>
      </c>
      <c r="AI18" s="445" t="s">
        <v>3374</v>
      </c>
      <c r="AJ18" s="300" t="s">
        <v>9022</v>
      </c>
      <c r="AK18" s="300" t="s">
        <v>9021</v>
      </c>
      <c r="AL18" s="300" t="s">
        <v>9020</v>
      </c>
      <c r="AM18" s="300" t="s">
        <v>9019</v>
      </c>
      <c r="AN18" s="300" t="s">
        <v>9018</v>
      </c>
      <c r="AO18" s="338"/>
      <c r="AP18" s="338"/>
      <c r="AQ18" s="338"/>
      <c r="AR18" s="452" t="s">
        <v>9017</v>
      </c>
      <c r="AS18" s="452" t="s">
        <v>9017</v>
      </c>
      <c r="AT18" s="452" t="s">
        <v>9016</v>
      </c>
      <c r="AU18" s="86" t="s">
        <v>9015</v>
      </c>
      <c r="AV18" s="443" t="s">
        <v>3721</v>
      </c>
      <c r="AW18" s="443" t="s">
        <v>8776</v>
      </c>
      <c r="AX18" s="443" t="s">
        <v>9014</v>
      </c>
    </row>
    <row r="19" spans="1:50" s="36" customFormat="1" ht="15" customHeight="1">
      <c r="A19" s="451">
        <f t="shared" ref="A19" si="2">ROW(B19)-2</f>
        <v>17</v>
      </c>
      <c r="B19" s="447" t="s">
        <v>8880</v>
      </c>
      <c r="C19" s="447" t="s">
        <v>8925</v>
      </c>
      <c r="D19" s="447" t="s">
        <v>8924</v>
      </c>
      <c r="E19" s="447" t="s">
        <v>8938</v>
      </c>
      <c r="F19" s="456" t="s">
        <v>8937</v>
      </c>
      <c r="G19" s="455">
        <v>44655</v>
      </c>
      <c r="H19" s="455">
        <v>46162</v>
      </c>
      <c r="I19" s="78" t="s">
        <v>1239</v>
      </c>
      <c r="J19" s="449">
        <v>450</v>
      </c>
      <c r="K19" s="449">
        <f t="shared" ref="K19" si="3">J19</f>
        <v>450</v>
      </c>
      <c r="L19" s="449"/>
      <c r="M19" s="447">
        <v>241</v>
      </c>
      <c r="N19" s="448">
        <f t="shared" ref="N19" si="4">ROUND((SUM(((AD19-P19)/2)/AE19)*100),)</f>
        <v>84</v>
      </c>
      <c r="O19" s="447" t="s">
        <v>8870</v>
      </c>
      <c r="P19" s="447">
        <v>14</v>
      </c>
      <c r="Q19" s="447">
        <v>97</v>
      </c>
      <c r="R19" s="74">
        <v>1600</v>
      </c>
      <c r="S19" s="447" t="s">
        <v>8933</v>
      </c>
      <c r="T19" s="74" t="s">
        <v>1099</v>
      </c>
      <c r="U19" s="74" t="s">
        <v>8886</v>
      </c>
      <c r="V19" s="447">
        <v>15</v>
      </c>
      <c r="W19" s="447">
        <v>32</v>
      </c>
      <c r="X19" s="447">
        <v>30</v>
      </c>
      <c r="Y19" s="74">
        <v>4.5</v>
      </c>
      <c r="Z19" s="74">
        <v>8.5</v>
      </c>
      <c r="AA19" s="447" t="s">
        <v>85</v>
      </c>
      <c r="AB19" s="447" t="s">
        <v>237</v>
      </c>
      <c r="AC19" s="454">
        <v>35.999944178955211</v>
      </c>
      <c r="AD19" s="447">
        <v>30</v>
      </c>
      <c r="AE19" s="447">
        <v>9.5</v>
      </c>
      <c r="AF19" s="447">
        <v>30</v>
      </c>
      <c r="AG19" s="446">
        <f t="shared" ref="AG19" si="5">SUM(((AD19*25.4)*((AE19*0.7)*25.4)*(AF19*25.4))/1000000000)</f>
        <v>9.8076578039999973E-2</v>
      </c>
      <c r="AH19" s="445" t="s">
        <v>8783</v>
      </c>
      <c r="AI19" s="445" t="s">
        <v>6521</v>
      </c>
      <c r="AJ19" s="453" t="s">
        <v>8920</v>
      </c>
      <c r="AK19" s="300" t="s">
        <v>8919</v>
      </c>
      <c r="AL19" s="300" t="s">
        <v>8918</v>
      </c>
      <c r="AM19" s="300" t="s">
        <v>8917</v>
      </c>
      <c r="AN19" s="453" t="s">
        <v>8916</v>
      </c>
      <c r="AO19" s="338" t="s">
        <v>8915</v>
      </c>
      <c r="AP19" s="338" t="s">
        <v>8914</v>
      </c>
      <c r="AQ19" s="338" t="s">
        <v>8913</v>
      </c>
      <c r="AR19" s="444"/>
      <c r="AS19" s="444"/>
      <c r="AT19" s="444"/>
      <c r="AU19" s="86" t="s">
        <v>8936</v>
      </c>
      <c r="AV19" s="443" t="s">
        <v>3721</v>
      </c>
      <c r="AW19" s="443" t="s">
        <v>8776</v>
      </c>
      <c r="AX19" s="443" t="str">
        <f t="shared" ref="AX19" si="6">C19</f>
        <v>DESERT SERIES (DSR)</v>
      </c>
    </row>
    <row r="20" spans="1:50">
      <c r="H20" t="s">
        <v>3849</v>
      </c>
    </row>
  </sheetData>
  <sheetProtection algorithmName="SHA-512" hashValue="9aXZ9TzeV+2ipw4ytar8Ip/16OEUEzVNXOvwmbopgXVxhUC6OKTyuQx5rXbpikr2SKZjFW+LSYGipFjCy4qwzw==" saltValue="IJHmkIhs0ieYDSL2ivQC7A==" spinCount="100000" sheet="1" objects="1" scenarios="1"/>
  <autoFilter ref="B2:AT2" xr:uid="{BD104E1F-F9C2-4878-850B-7BDFC917AE20}"/>
  <conditionalFormatting sqref="B5:G12 B19:J19">
    <cfRule type="containsBlanks" dxfId="908" priority="35">
      <formula>LEN(TRIM(B5))=0</formula>
    </cfRule>
  </conditionalFormatting>
  <conditionalFormatting sqref="B13:I14">
    <cfRule type="containsBlanks" dxfId="907" priority="71">
      <formula>LEN(TRIM(B13))=0</formula>
    </cfRule>
  </conditionalFormatting>
  <conditionalFormatting sqref="B15:M18">
    <cfRule type="containsBlanks" dxfId="906" priority="80">
      <formula>LEN(TRIM(B15))=0</formula>
    </cfRule>
  </conditionalFormatting>
  <conditionalFormatting sqref="E2">
    <cfRule type="duplicateValues" dxfId="905" priority="72"/>
    <cfRule type="duplicateValues" dxfId="904" priority="74"/>
  </conditionalFormatting>
  <conditionalFormatting sqref="E14">
    <cfRule type="duplicateValues" dxfId="903" priority="29"/>
    <cfRule type="duplicateValues" dxfId="902" priority="30"/>
  </conditionalFormatting>
  <conditionalFormatting sqref="E15">
    <cfRule type="duplicateValues" dxfId="901" priority="78"/>
    <cfRule type="duplicateValues" dxfId="900" priority="79"/>
  </conditionalFormatting>
  <conditionalFormatting sqref="E16:E18">
    <cfRule type="duplicateValues" dxfId="899" priority="75"/>
    <cfRule type="duplicateValues" dxfId="898" priority="76"/>
  </conditionalFormatting>
  <conditionalFormatting sqref="H2">
    <cfRule type="containsBlanks" dxfId="897" priority="19">
      <formula>LEN(TRIM(H2))=0</formula>
    </cfRule>
  </conditionalFormatting>
  <conditionalFormatting sqref="H8:H9">
    <cfRule type="containsBlanks" dxfId="896" priority="54">
      <formula>LEN(TRIM(H8))=0</formula>
    </cfRule>
  </conditionalFormatting>
  <conditionalFormatting sqref="H5:I7">
    <cfRule type="containsBlanks" dxfId="895" priority="65">
      <formula>LEN(TRIM(H5))=0</formula>
    </cfRule>
  </conditionalFormatting>
  <conditionalFormatting sqref="H10:I11">
    <cfRule type="containsBlanks" dxfId="894" priority="47">
      <formula>LEN(TRIM(H10))=0</formula>
    </cfRule>
  </conditionalFormatting>
  <conditionalFormatting sqref="H12:I12">
    <cfRule type="containsBlanks" dxfId="893" priority="43">
      <formula>LEN(TRIM(H12))=0</formula>
    </cfRule>
  </conditionalFormatting>
  <conditionalFormatting sqref="I2">
    <cfRule type="containsText" dxfId="892" priority="73" operator="containsText" text="CLOSEOUT">
      <formula>NOT(ISERROR(SEARCH("CLOSEOUT",I2)))</formula>
    </cfRule>
  </conditionalFormatting>
  <conditionalFormatting sqref="I3:I7">
    <cfRule type="containsText" dxfId="891" priority="66" operator="containsText" text="Discontinued no Inventory">
      <formula>NOT(ISERROR(SEARCH("Discontinued no Inventory",I3)))</formula>
    </cfRule>
    <cfRule type="containsBlanks" dxfId="890" priority="67">
      <formula>LEN(TRIM(I3))=0</formula>
    </cfRule>
    <cfRule type="containsText" dxfId="889" priority="68" operator="containsText" text="COMING SOON">
      <formula>NOT(ISERROR(SEARCH("COMING SOON",I3)))</formula>
    </cfRule>
    <cfRule type="containsText" dxfId="888" priority="69" operator="containsText" text="DISCONTINUED">
      <formula>NOT(ISERROR(SEARCH("DISCONTINUED",I3)))</formula>
    </cfRule>
    <cfRule type="containsText" dxfId="887" priority="70" operator="containsText" text="ACTIVE">
      <formula>NOT(ISERROR(SEARCH("ACTIVE",I3)))</formula>
    </cfRule>
  </conditionalFormatting>
  <conditionalFormatting sqref="I5:I11">
    <cfRule type="containsText" dxfId="886" priority="55" operator="containsText" text="CLOSEOUT">
      <formula>NOT(ISERROR(SEARCH("CLOSEOUT",I5)))</formula>
    </cfRule>
    <cfRule type="containsText" dxfId="885" priority="62" operator="containsText" text="COMING SOON">
      <formula>NOT(ISERROR(SEARCH("COMING SOON",I5)))</formula>
    </cfRule>
    <cfRule type="containsText" dxfId="884" priority="63" operator="containsText" text="DISCONTINUED">
      <formula>NOT(ISERROR(SEARCH("DISCONTINUED",I5)))</formula>
    </cfRule>
    <cfRule type="containsText" dxfId="883" priority="64" operator="containsText" text="ACTIVE">
      <formula>NOT(ISERROR(SEARCH("ACTIVE",I5)))</formula>
    </cfRule>
  </conditionalFormatting>
  <conditionalFormatting sqref="I8:I11">
    <cfRule type="containsText" dxfId="882" priority="56" operator="containsText" text="COMING SOON">
      <formula>NOT(ISERROR(SEARCH("COMING SOON",I8)))</formula>
    </cfRule>
    <cfRule type="containsText" dxfId="881" priority="57" operator="containsText" text="DISCONTINUED">
      <formula>NOT(ISERROR(SEARCH("DISCONTINUED",I8)))</formula>
    </cfRule>
    <cfRule type="containsText" dxfId="880" priority="58" operator="containsText" text="ACTIVE">
      <formula>NOT(ISERROR(SEARCH("ACTIVE",I8)))</formula>
    </cfRule>
    <cfRule type="containsBlanks" dxfId="879" priority="59">
      <formula>LEN(TRIM(I8))=0</formula>
    </cfRule>
    <cfRule type="containsText" dxfId="878" priority="60" operator="containsText" text="Discontinued no Inventory">
      <formula>NOT(ISERROR(SEARCH("Discontinued no Inventory",I8)))</formula>
    </cfRule>
    <cfRule type="containsBlanks" dxfId="877" priority="61">
      <formula>LEN(TRIM(I8))=0</formula>
    </cfRule>
  </conditionalFormatting>
  <conditionalFormatting sqref="I9">
    <cfRule type="containsBlanks" dxfId="876" priority="48">
      <formula>LEN(TRIM(I9))=0</formula>
    </cfRule>
    <cfRule type="containsText" dxfId="875" priority="49" operator="containsText" text="Discontinued no Inventory">
      <formula>NOT(ISERROR(SEARCH("Discontinued no Inventory",I9)))</formula>
    </cfRule>
    <cfRule type="containsBlanks" dxfId="874" priority="50">
      <formula>LEN(TRIM(I9))=0</formula>
    </cfRule>
    <cfRule type="containsText" dxfId="873" priority="51" operator="containsText" text="COMING SOON">
      <formula>NOT(ISERROR(SEARCH("COMING SOON",I9)))</formula>
    </cfRule>
    <cfRule type="containsText" dxfId="872" priority="52" operator="containsText" text="DISCONTINUED">
      <formula>NOT(ISERROR(SEARCH("DISCONTINUED",I9)))</formula>
    </cfRule>
    <cfRule type="containsText" dxfId="871" priority="53" operator="containsText" text="ACTIVE">
      <formula>NOT(ISERROR(SEARCH("ACTIVE",I9)))</formula>
    </cfRule>
  </conditionalFormatting>
  <conditionalFormatting sqref="I9:I12">
    <cfRule type="containsText" dxfId="870" priority="37" operator="containsText" text="CLOSEOUT">
      <formula>NOT(ISERROR(SEARCH("CLOSEOUT",I9)))</formula>
    </cfRule>
    <cfRule type="containsText" dxfId="869" priority="44" operator="containsText" text="COMING SOON">
      <formula>NOT(ISERROR(SEARCH("COMING SOON",I9)))</formula>
    </cfRule>
    <cfRule type="containsText" dxfId="868" priority="45" operator="containsText" text="DISCONTINUED">
      <formula>NOT(ISERROR(SEARCH("DISCONTINUED",I9)))</formula>
    </cfRule>
    <cfRule type="containsText" dxfId="867" priority="46" operator="containsText" text="ACTIVE">
      <formula>NOT(ISERROR(SEARCH("ACTIVE",I9)))</formula>
    </cfRule>
  </conditionalFormatting>
  <conditionalFormatting sqref="I12">
    <cfRule type="containsBlanks" dxfId="866" priority="36">
      <formula>LEN(TRIM(I12))=0</formula>
    </cfRule>
    <cfRule type="containsText" dxfId="865" priority="38" operator="containsText" text="COMING SOON">
      <formula>NOT(ISERROR(SEARCH("COMING SOON",I12)))</formula>
    </cfRule>
    <cfRule type="containsText" dxfId="864" priority="39" operator="containsText" text="DISCONTINUED">
      <formula>NOT(ISERROR(SEARCH("DISCONTINUED",I12)))</formula>
    </cfRule>
    <cfRule type="containsText" dxfId="863" priority="40" operator="containsText" text="ACTIVE">
      <formula>NOT(ISERROR(SEARCH("ACTIVE",I12)))</formula>
    </cfRule>
    <cfRule type="containsBlanks" dxfId="862" priority="41">
      <formula>LEN(TRIM(I12))=0</formula>
    </cfRule>
    <cfRule type="containsText" dxfId="861" priority="42" operator="containsText" text="Discontinued no Inventory">
      <formula>NOT(ISERROR(SEARCH("Discontinued no Inventory",I12)))</formula>
    </cfRule>
  </conditionalFormatting>
  <conditionalFormatting sqref="I12:I18">
    <cfRule type="containsText" dxfId="860" priority="31" operator="containsText" text="CLOSEOUT">
      <formula>NOT(ISERROR(SEARCH("CLOSEOUT",I12)))</formula>
    </cfRule>
    <cfRule type="containsText" dxfId="859" priority="32" operator="containsText" text="COMING SOON">
      <formula>NOT(ISERROR(SEARCH("COMING SOON",I12)))</formula>
    </cfRule>
    <cfRule type="containsText" dxfId="858" priority="33" operator="containsText" text="DISCONTINUED">
      <formula>NOT(ISERROR(SEARCH("DISCONTINUED",I12)))</formula>
    </cfRule>
    <cfRule type="containsText" dxfId="857" priority="34" operator="containsText" text="ACTIVE">
      <formula>NOT(ISERROR(SEARCH("ACTIVE",I12)))</formula>
    </cfRule>
  </conditionalFormatting>
  <conditionalFormatting sqref="I14">
    <cfRule type="containsText" dxfId="856" priority="25" operator="containsText" text="CLOSEOUT">
      <formula>NOT(ISERROR(SEARCH("CLOSEOUT",I14)))</formula>
    </cfRule>
    <cfRule type="containsText" dxfId="855" priority="26" operator="containsText" text="COMING SOON">
      <formula>NOT(ISERROR(SEARCH("COMING SOON",I14)))</formula>
    </cfRule>
    <cfRule type="containsText" dxfId="854" priority="27" operator="containsText" text="DISCONTINUED">
      <formula>NOT(ISERROR(SEARCH("DISCONTINUED",I14)))</formula>
    </cfRule>
    <cfRule type="containsText" dxfId="853" priority="28" operator="containsText" text="ACTIVE">
      <formula>NOT(ISERROR(SEARCH("ACTIVE",I14)))</formula>
    </cfRule>
  </conditionalFormatting>
  <conditionalFormatting sqref="J5:J11">
    <cfRule type="containsBlanks" dxfId="852" priority="24">
      <formula>LEN(TRIM(J5))=0</formula>
    </cfRule>
  </conditionalFormatting>
  <conditionalFormatting sqref="J12:L14">
    <cfRule type="containsBlanks" dxfId="851" priority="23">
      <formula>LEN(TRIM(J12))=0</formula>
    </cfRule>
  </conditionalFormatting>
  <conditionalFormatting sqref="M5:AF14">
    <cfRule type="containsBlanks" dxfId="850" priority="21">
      <formula>LEN(TRIM(M5))=0</formula>
    </cfRule>
  </conditionalFormatting>
  <conditionalFormatting sqref="AA4">
    <cfRule type="containsBlanks" dxfId="849" priority="22">
      <formula>LEN(TRIM(AA4))=0</formula>
    </cfRule>
  </conditionalFormatting>
  <conditionalFormatting sqref="AG3:AG18 L15:L18 N15:AF18 AH15:AI18">
    <cfRule type="containsBlanks" dxfId="848" priority="77">
      <formula>LEN(TRIM(L3))=0</formula>
    </cfRule>
  </conditionalFormatting>
  <conditionalFormatting sqref="AH5:AI14">
    <cfRule type="containsBlanks" dxfId="847" priority="20">
      <formula>LEN(TRIM(AH5))=0</formula>
    </cfRule>
  </conditionalFormatting>
  <conditionalFormatting sqref="L19">
    <cfRule type="containsBlanks" dxfId="846" priority="9">
      <formula>LEN(TRIM(L19))=0</formula>
    </cfRule>
  </conditionalFormatting>
  <conditionalFormatting sqref="L19:AI19">
    <cfRule type="containsBlanks" dxfId="845" priority="8">
      <formula>LEN(TRIM(L19))=0</formula>
    </cfRule>
  </conditionalFormatting>
  <conditionalFormatting sqref="E19">
    <cfRule type="duplicateValues" dxfId="844" priority="2"/>
  </conditionalFormatting>
  <conditionalFormatting sqref="E19">
    <cfRule type="duplicateValues" dxfId="843" priority="7"/>
  </conditionalFormatting>
  <conditionalFormatting sqref="I19">
    <cfRule type="containsText" dxfId="842" priority="3" operator="containsText" text="CLOSEOUT">
      <formula>NOT(ISERROR(SEARCH("CLOSEOUT",I19)))</formula>
    </cfRule>
  </conditionalFormatting>
  <conditionalFormatting sqref="I19">
    <cfRule type="containsText" dxfId="841" priority="4" operator="containsText" text="COMING SOON">
      <formula>NOT(ISERROR(SEARCH("COMING SOON",I19)))</formula>
    </cfRule>
    <cfRule type="containsText" dxfId="840" priority="5" operator="containsText" text="DISCONTINUED">
      <formula>NOT(ISERROR(SEARCH("DISCONTINUED",I19)))</formula>
    </cfRule>
    <cfRule type="containsText" dxfId="839" priority="6" operator="containsText" text="ACTIVE">
      <formula>NOT(ISERROR(SEARCH("ACTIVE",I19)))</formula>
    </cfRule>
  </conditionalFormatting>
  <conditionalFormatting sqref="K19">
    <cfRule type="containsBlanks" dxfId="838" priority="1">
      <formula>LEN(TRIM(K19))=0</formula>
    </cfRule>
  </conditionalFormatting>
  <hyperlinks>
    <hyperlink ref="AS15" r:id="rId1" xr:uid="{3FB76523-A115-4D54-9A5A-A74AF58667BE}"/>
    <hyperlink ref="AR15" r:id="rId2" xr:uid="{A7A2C6F8-59C3-4661-B408-1A9B0B807D19}"/>
    <hyperlink ref="AT18" r:id="rId3" xr:uid="{0F690350-F949-4A6D-B978-C65E1865E771}"/>
    <hyperlink ref="AS18" r:id="rId4" xr:uid="{C7E3B023-E31B-4282-81C6-A394F657D0FE}"/>
    <hyperlink ref="AR18" r:id="rId5" xr:uid="{A52F3796-E784-4594-9EEE-C2195F9AD321}"/>
  </hyperlinks>
  <pageMargins left="0.7" right="0.7" top="0.75" bottom="0.75" header="0.3" footer="0.3"/>
  <pageSetup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59999389629810485"/>
    <pageSetUpPr fitToPage="1"/>
  </sheetPr>
  <dimension ref="A1:AD454"/>
  <sheetViews>
    <sheetView zoomScale="70" zoomScaleNormal="70" workbookViewId="0">
      <pane xSplit="6" ySplit="2" topLeftCell="G3" activePane="bottomRight" state="frozen"/>
      <selection activeCell="M310" sqref="A303:XFD310"/>
      <selection pane="topRight" activeCell="M310" sqref="A303:XFD310"/>
      <selection pane="bottomLeft" activeCell="M310" sqref="A303:XFD310"/>
      <selection pane="bottomRight" activeCell="A2" sqref="A2"/>
    </sheetView>
  </sheetViews>
  <sheetFormatPr defaultColWidth="8.85546875" defaultRowHeight="14.25"/>
  <cols>
    <col min="1" max="1" width="4.42578125" style="100" bestFit="1" customWidth="1"/>
    <col min="2" max="2" width="19.85546875" style="100" bestFit="1" customWidth="1"/>
    <col min="3" max="3" width="23" style="100" bestFit="1" customWidth="1"/>
    <col min="4" max="4" width="12.140625" style="100" bestFit="1" customWidth="1"/>
    <col min="5" max="5" width="28.140625" style="100" bestFit="1" customWidth="1"/>
    <col min="6" max="6" width="26" style="100" bestFit="1" customWidth="1"/>
    <col min="7" max="7" width="14.28515625" style="104" bestFit="1" customWidth="1"/>
    <col min="8" max="8" width="21.42578125" style="100" bestFit="1" customWidth="1"/>
    <col min="9" max="9" width="14.5703125" style="100" bestFit="1" customWidth="1"/>
    <col min="10" max="10" width="18.5703125" style="100" bestFit="1" customWidth="1"/>
    <col min="11" max="11" width="18" style="100" bestFit="1" customWidth="1"/>
    <col min="12" max="12" width="23.42578125" style="100" bestFit="1" customWidth="1"/>
    <col min="13" max="13" width="101.42578125" style="100" bestFit="1" customWidth="1"/>
    <col min="14" max="14" width="15.85546875" style="100" customWidth="1"/>
    <col min="15" max="15" width="13.85546875" style="100" customWidth="1"/>
    <col min="16" max="16" width="14.5703125" style="100" bestFit="1" customWidth="1"/>
    <col min="17" max="17" width="28.42578125" style="100" bestFit="1" customWidth="1"/>
    <col min="18" max="18" width="25" style="100" bestFit="1" customWidth="1"/>
    <col min="19" max="19" width="12.85546875" style="100" bestFit="1" customWidth="1"/>
    <col min="20" max="20" width="17.42578125" style="100" customWidth="1"/>
    <col min="21" max="21" width="18.140625" style="100" bestFit="1" customWidth="1"/>
    <col min="22" max="22" width="16.7109375" style="100" bestFit="1" customWidth="1"/>
    <col min="23" max="23" width="17.42578125" style="100" bestFit="1" customWidth="1"/>
    <col min="24" max="24" width="15.140625" style="100" bestFit="1" customWidth="1"/>
    <col min="25" max="25" width="15.140625" style="100" customWidth="1"/>
    <col min="26" max="26" width="102.7109375" style="100" bestFit="1" customWidth="1"/>
    <col min="27" max="27" width="82" style="100" bestFit="1" customWidth="1"/>
    <col min="28" max="28" width="24.85546875" style="100" bestFit="1" customWidth="1"/>
    <col min="29" max="29" width="25.85546875" style="100" bestFit="1" customWidth="1"/>
    <col min="30" max="30" width="26.28515625" style="100" bestFit="1" customWidth="1"/>
    <col min="31" max="16384" width="8.85546875" style="100"/>
  </cols>
  <sheetData>
    <row r="1" spans="1:30" ht="15" thickBot="1"/>
    <row r="2" spans="1:30" s="211" customFormat="1" ht="33.75" customHeight="1" thickBot="1">
      <c r="A2" s="273"/>
      <c r="B2" s="274" t="s">
        <v>3723</v>
      </c>
      <c r="C2" s="122" t="s">
        <v>1432</v>
      </c>
      <c r="D2" s="30" t="s">
        <v>1433</v>
      </c>
      <c r="E2" s="63" t="s">
        <v>4774</v>
      </c>
      <c r="F2" s="30" t="s">
        <v>1639</v>
      </c>
      <c r="G2" s="65" t="s">
        <v>1833</v>
      </c>
      <c r="H2" s="275" t="s">
        <v>3183</v>
      </c>
      <c r="I2" s="30" t="s">
        <v>1477</v>
      </c>
      <c r="J2" s="64" t="s">
        <v>3375</v>
      </c>
      <c r="K2" s="30" t="s">
        <v>3108</v>
      </c>
      <c r="L2" s="30" t="s">
        <v>2801</v>
      </c>
      <c r="M2" s="64" t="s">
        <v>1</v>
      </c>
      <c r="N2" s="64" t="s">
        <v>7680</v>
      </c>
      <c r="O2" s="64" t="s">
        <v>7667</v>
      </c>
      <c r="P2" s="64" t="s">
        <v>7666</v>
      </c>
      <c r="Q2" s="64" t="s">
        <v>8506</v>
      </c>
      <c r="R2" s="64" t="s">
        <v>8514</v>
      </c>
      <c r="S2" s="64" t="s">
        <v>7645</v>
      </c>
      <c r="T2" s="30" t="s">
        <v>6522</v>
      </c>
      <c r="U2" s="21" t="s">
        <v>1028</v>
      </c>
      <c r="V2" s="20" t="s">
        <v>1029</v>
      </c>
      <c r="W2" s="20" t="s">
        <v>1030</v>
      </c>
      <c r="X2" s="63" t="s">
        <v>3165</v>
      </c>
      <c r="Y2" s="51" t="s">
        <v>3373</v>
      </c>
      <c r="Z2" s="30" t="s">
        <v>1036</v>
      </c>
      <c r="AA2" s="30" t="s">
        <v>1037</v>
      </c>
      <c r="AB2" s="126" t="s">
        <v>3716</v>
      </c>
      <c r="AC2" s="127" t="s">
        <v>3717</v>
      </c>
      <c r="AD2" s="126" t="s">
        <v>3718</v>
      </c>
    </row>
    <row r="3" spans="1:30" s="211" customFormat="1" ht="15">
      <c r="A3" s="32">
        <f t="shared" ref="A3:A74" si="0">ROW(B3)-2</f>
        <v>1</v>
      </c>
      <c r="B3" s="90" t="s">
        <v>84</v>
      </c>
      <c r="C3" s="79" t="s">
        <v>1437</v>
      </c>
      <c r="D3" s="79" t="s">
        <v>1438</v>
      </c>
      <c r="E3" s="32" t="s">
        <v>4797</v>
      </c>
      <c r="F3" s="56" t="s">
        <v>1670</v>
      </c>
      <c r="G3" s="55">
        <v>191682001543</v>
      </c>
      <c r="H3" s="102">
        <v>43101</v>
      </c>
      <c r="I3" s="78" t="s">
        <v>1230</v>
      </c>
      <c r="J3" s="60">
        <v>11</v>
      </c>
      <c r="K3" s="60">
        <f t="shared" ref="K3:K32" si="1">IF(I3="Coming Soon",J3,IF(I3="Active",J3,""))</f>
        <v>11</v>
      </c>
      <c r="L3" s="60"/>
      <c r="M3" s="59" t="s">
        <v>4391</v>
      </c>
      <c r="N3" s="395"/>
      <c r="O3" s="395"/>
      <c r="P3" s="395" t="s">
        <v>8508</v>
      </c>
      <c r="Q3" s="395"/>
      <c r="R3" s="395">
        <v>20</v>
      </c>
      <c r="S3" s="395"/>
      <c r="T3" s="359">
        <v>0.5</v>
      </c>
      <c r="U3" s="32">
        <v>4.5</v>
      </c>
      <c r="V3" s="32">
        <v>3.5</v>
      </c>
      <c r="W3" s="32">
        <v>1.5</v>
      </c>
      <c r="X3" s="60" t="s">
        <v>6032</v>
      </c>
      <c r="Y3" s="60" t="s">
        <v>3771</v>
      </c>
      <c r="Z3" s="279" t="s">
        <v>10488</v>
      </c>
      <c r="AA3" s="87"/>
      <c r="AB3" s="62" t="s">
        <v>3721</v>
      </c>
      <c r="AC3" s="62" t="s">
        <v>3722</v>
      </c>
      <c r="AD3" s="62" t="str">
        <f t="shared" ref="AD3:AD16" si="2">C3</f>
        <v>BEADLOCK HARDWARE</v>
      </c>
    </row>
    <row r="4" spans="1:30" s="211" customFormat="1" ht="15">
      <c r="A4" s="499">
        <f t="shared" si="0"/>
        <v>2</v>
      </c>
      <c r="B4" s="90" t="s">
        <v>84</v>
      </c>
      <c r="C4" s="79" t="s">
        <v>1437</v>
      </c>
      <c r="D4" s="79" t="s">
        <v>1438</v>
      </c>
      <c r="E4" s="32" t="s">
        <v>4797</v>
      </c>
      <c r="F4" s="56" t="s">
        <v>6518</v>
      </c>
      <c r="G4" s="55">
        <v>191682034343</v>
      </c>
      <c r="H4" s="102">
        <v>45020</v>
      </c>
      <c r="I4" s="78" t="s">
        <v>1230</v>
      </c>
      <c r="J4" s="60">
        <v>18</v>
      </c>
      <c r="K4" s="60">
        <f t="shared" si="1"/>
        <v>18</v>
      </c>
      <c r="L4" s="60"/>
      <c r="M4" s="59" t="s">
        <v>6516</v>
      </c>
      <c r="N4" s="395"/>
      <c r="O4" s="395"/>
      <c r="P4" s="395" t="s">
        <v>8508</v>
      </c>
      <c r="Q4" s="395"/>
      <c r="R4" s="395">
        <v>20</v>
      </c>
      <c r="S4" s="395"/>
      <c r="T4" s="359">
        <v>0.5</v>
      </c>
      <c r="U4" s="32">
        <v>4.5</v>
      </c>
      <c r="V4" s="32">
        <v>3.5</v>
      </c>
      <c r="W4" s="32">
        <v>1.5</v>
      </c>
      <c r="X4" s="60" t="s">
        <v>6032</v>
      </c>
      <c r="Y4" s="60" t="s">
        <v>3771</v>
      </c>
      <c r="Z4" s="279" t="s">
        <v>10487</v>
      </c>
      <c r="AA4" s="87"/>
      <c r="AB4" s="62" t="s">
        <v>3721</v>
      </c>
      <c r="AC4" s="62" t="s">
        <v>3722</v>
      </c>
      <c r="AD4" s="62" t="str">
        <f t="shared" si="2"/>
        <v>BEADLOCK HARDWARE</v>
      </c>
    </row>
    <row r="5" spans="1:30" s="211" customFormat="1" ht="15">
      <c r="A5" s="499">
        <f t="shared" si="0"/>
        <v>3</v>
      </c>
      <c r="B5" s="90" t="s">
        <v>84</v>
      </c>
      <c r="C5" s="79" t="s">
        <v>1437</v>
      </c>
      <c r="D5" s="79" t="s">
        <v>1438</v>
      </c>
      <c r="E5" s="32" t="s">
        <v>4797</v>
      </c>
      <c r="F5" s="79" t="s">
        <v>1478</v>
      </c>
      <c r="G5" s="55">
        <v>191682001550</v>
      </c>
      <c r="H5" s="102">
        <v>41640</v>
      </c>
      <c r="I5" s="78" t="s">
        <v>1230</v>
      </c>
      <c r="J5" s="60">
        <v>11</v>
      </c>
      <c r="K5" s="60">
        <f t="shared" si="1"/>
        <v>11</v>
      </c>
      <c r="L5" s="60"/>
      <c r="M5" s="59" t="s">
        <v>4390</v>
      </c>
      <c r="N5" s="395"/>
      <c r="O5" s="395"/>
      <c r="P5" s="395" t="s">
        <v>8509</v>
      </c>
      <c r="Q5" s="395"/>
      <c r="R5" s="395">
        <v>20</v>
      </c>
      <c r="S5" s="395"/>
      <c r="T5" s="359">
        <v>1</v>
      </c>
      <c r="U5" s="32">
        <v>4.5</v>
      </c>
      <c r="V5" s="32">
        <v>3.5</v>
      </c>
      <c r="W5" s="32">
        <v>1.5</v>
      </c>
      <c r="X5" s="60" t="s">
        <v>6032</v>
      </c>
      <c r="Y5" s="60" t="s">
        <v>3771</v>
      </c>
      <c r="Z5" s="279" t="s">
        <v>10488</v>
      </c>
      <c r="AA5" s="87"/>
      <c r="AB5" s="62" t="s">
        <v>3721</v>
      </c>
      <c r="AC5" s="62" t="s">
        <v>3722</v>
      </c>
      <c r="AD5" s="62" t="str">
        <f t="shared" si="2"/>
        <v>BEADLOCK HARDWARE</v>
      </c>
    </row>
    <row r="6" spans="1:30" s="211" customFormat="1" ht="15">
      <c r="A6" s="499">
        <f t="shared" si="0"/>
        <v>4</v>
      </c>
      <c r="B6" s="90" t="s">
        <v>84</v>
      </c>
      <c r="C6" s="79" t="s">
        <v>1437</v>
      </c>
      <c r="D6" s="79" t="s">
        <v>1438</v>
      </c>
      <c r="E6" s="32" t="s">
        <v>4797</v>
      </c>
      <c r="F6" s="79" t="s">
        <v>6519</v>
      </c>
      <c r="G6" s="55">
        <v>191682034367</v>
      </c>
      <c r="H6" s="102">
        <v>45020</v>
      </c>
      <c r="I6" s="78" t="s">
        <v>1230</v>
      </c>
      <c r="J6" s="60">
        <v>18</v>
      </c>
      <c r="K6" s="60">
        <f t="shared" si="1"/>
        <v>18</v>
      </c>
      <c r="L6" s="60"/>
      <c r="M6" s="59" t="s">
        <v>6517</v>
      </c>
      <c r="N6" s="395"/>
      <c r="O6" s="395"/>
      <c r="P6" s="395" t="s">
        <v>8509</v>
      </c>
      <c r="Q6" s="395"/>
      <c r="R6" s="395">
        <v>20</v>
      </c>
      <c r="S6" s="395"/>
      <c r="T6" s="359">
        <v>0.5</v>
      </c>
      <c r="U6" s="32">
        <v>4.5</v>
      </c>
      <c r="V6" s="32">
        <v>3.5</v>
      </c>
      <c r="W6" s="32">
        <v>1.5</v>
      </c>
      <c r="X6" s="60" t="s">
        <v>6032</v>
      </c>
      <c r="Y6" s="60" t="s">
        <v>3771</v>
      </c>
      <c r="Z6" s="279" t="s">
        <v>10487</v>
      </c>
      <c r="AA6" s="87"/>
      <c r="AB6" s="62" t="s">
        <v>3721</v>
      </c>
      <c r="AC6" s="62" t="s">
        <v>3722</v>
      </c>
      <c r="AD6" s="62" t="str">
        <f t="shared" si="2"/>
        <v>BEADLOCK HARDWARE</v>
      </c>
    </row>
    <row r="7" spans="1:30" s="211" customFormat="1" ht="15">
      <c r="A7" s="499">
        <f t="shared" si="0"/>
        <v>5</v>
      </c>
      <c r="B7" s="90" t="s">
        <v>84</v>
      </c>
      <c r="C7" s="79" t="s">
        <v>1437</v>
      </c>
      <c r="D7" s="79" t="s">
        <v>1438</v>
      </c>
      <c r="E7" s="32" t="s">
        <v>4797</v>
      </c>
      <c r="F7" s="79" t="s">
        <v>1479</v>
      </c>
      <c r="G7" s="55">
        <v>191682001567</v>
      </c>
      <c r="H7" s="102">
        <v>40179</v>
      </c>
      <c r="I7" s="78" t="s">
        <v>1230</v>
      </c>
      <c r="J7" s="60">
        <v>11</v>
      </c>
      <c r="K7" s="60">
        <f t="shared" si="1"/>
        <v>11</v>
      </c>
      <c r="L7" s="60"/>
      <c r="M7" s="59" t="s">
        <v>4389</v>
      </c>
      <c r="N7" s="395"/>
      <c r="O7" s="395"/>
      <c r="P7" s="395" t="s">
        <v>8510</v>
      </c>
      <c r="Q7" s="395"/>
      <c r="R7" s="395">
        <v>24</v>
      </c>
      <c r="S7" s="395"/>
      <c r="T7" s="359">
        <v>1</v>
      </c>
      <c r="U7" s="32">
        <v>4.5</v>
      </c>
      <c r="V7" s="32">
        <v>3.5</v>
      </c>
      <c r="W7" s="32">
        <v>1.5</v>
      </c>
      <c r="X7" s="60" t="s">
        <v>6032</v>
      </c>
      <c r="Y7" s="60" t="s">
        <v>3771</v>
      </c>
      <c r="Z7" s="279" t="s">
        <v>10488</v>
      </c>
      <c r="AA7" s="87"/>
      <c r="AB7" s="62" t="s">
        <v>3721</v>
      </c>
      <c r="AC7" s="62" t="s">
        <v>3722</v>
      </c>
      <c r="AD7" s="62" t="str">
        <f t="shared" si="2"/>
        <v>BEADLOCK HARDWARE</v>
      </c>
    </row>
    <row r="8" spans="1:30" s="211" customFormat="1" ht="15">
      <c r="A8" s="499">
        <f t="shared" si="0"/>
        <v>6</v>
      </c>
      <c r="B8" s="90" t="s">
        <v>84</v>
      </c>
      <c r="C8" s="79" t="s">
        <v>1437</v>
      </c>
      <c r="D8" s="79" t="s">
        <v>1438</v>
      </c>
      <c r="E8" s="32" t="s">
        <v>4797</v>
      </c>
      <c r="F8" s="79" t="s">
        <v>6453</v>
      </c>
      <c r="G8" s="55">
        <v>191682034046</v>
      </c>
      <c r="H8" s="102">
        <v>45002</v>
      </c>
      <c r="I8" s="78" t="s">
        <v>1230</v>
      </c>
      <c r="J8" s="60">
        <v>18</v>
      </c>
      <c r="K8" s="60">
        <f t="shared" si="1"/>
        <v>18</v>
      </c>
      <c r="L8" s="60"/>
      <c r="M8" s="59" t="s">
        <v>6449</v>
      </c>
      <c r="N8" s="395"/>
      <c r="O8" s="395"/>
      <c r="P8" s="395" t="s">
        <v>8510</v>
      </c>
      <c r="Q8" s="395"/>
      <c r="R8" s="395">
        <v>24</v>
      </c>
      <c r="S8" s="395"/>
      <c r="T8" s="359">
        <v>1</v>
      </c>
      <c r="U8" s="32">
        <v>4.5</v>
      </c>
      <c r="V8" s="32">
        <v>3.5</v>
      </c>
      <c r="W8" s="32">
        <v>1.5</v>
      </c>
      <c r="X8" s="60" t="s">
        <v>6032</v>
      </c>
      <c r="Y8" s="60" t="s">
        <v>3771</v>
      </c>
      <c r="Z8" s="279" t="s">
        <v>10487</v>
      </c>
      <c r="AA8" s="87"/>
      <c r="AB8" s="62" t="s">
        <v>3721</v>
      </c>
      <c r="AC8" s="62" t="s">
        <v>3722</v>
      </c>
      <c r="AD8" s="62" t="str">
        <f t="shared" si="2"/>
        <v>BEADLOCK HARDWARE</v>
      </c>
    </row>
    <row r="9" spans="1:30" s="211" customFormat="1" ht="15">
      <c r="A9" s="499">
        <f t="shared" si="0"/>
        <v>7</v>
      </c>
      <c r="B9" s="90" t="s">
        <v>84</v>
      </c>
      <c r="C9" s="79" t="s">
        <v>1437</v>
      </c>
      <c r="D9" s="79" t="s">
        <v>1438</v>
      </c>
      <c r="E9" s="32" t="s">
        <v>4797</v>
      </c>
      <c r="F9" s="79" t="s">
        <v>1480</v>
      </c>
      <c r="G9" s="55">
        <v>191682001574</v>
      </c>
      <c r="H9" s="102">
        <v>40179</v>
      </c>
      <c r="I9" s="78" t="s">
        <v>1230</v>
      </c>
      <c r="J9" s="60">
        <v>11</v>
      </c>
      <c r="K9" s="60">
        <f t="shared" si="1"/>
        <v>11</v>
      </c>
      <c r="L9" s="60"/>
      <c r="M9" s="59" t="s">
        <v>4388</v>
      </c>
      <c r="N9" s="395"/>
      <c r="O9" s="395"/>
      <c r="P9" s="395" t="s">
        <v>8511</v>
      </c>
      <c r="Q9" s="395"/>
      <c r="R9" s="395">
        <v>24</v>
      </c>
      <c r="S9" s="395"/>
      <c r="T9" s="359">
        <v>1</v>
      </c>
      <c r="U9" s="32">
        <v>4.5</v>
      </c>
      <c r="V9" s="32">
        <v>3.5</v>
      </c>
      <c r="W9" s="32">
        <v>1.5</v>
      </c>
      <c r="X9" s="60" t="s">
        <v>6032</v>
      </c>
      <c r="Y9" s="60" t="s">
        <v>3771</v>
      </c>
      <c r="Z9" s="279" t="s">
        <v>10488</v>
      </c>
      <c r="AA9" s="87"/>
      <c r="AB9" s="62" t="s">
        <v>3721</v>
      </c>
      <c r="AC9" s="62" t="s">
        <v>3722</v>
      </c>
      <c r="AD9" s="62" t="str">
        <f t="shared" si="2"/>
        <v>BEADLOCK HARDWARE</v>
      </c>
    </row>
    <row r="10" spans="1:30" s="211" customFormat="1" ht="15">
      <c r="A10" s="499">
        <f t="shared" si="0"/>
        <v>8</v>
      </c>
      <c r="B10" s="90" t="s">
        <v>84</v>
      </c>
      <c r="C10" s="79" t="s">
        <v>1437</v>
      </c>
      <c r="D10" s="79" t="s">
        <v>1438</v>
      </c>
      <c r="E10" s="32" t="s">
        <v>4797</v>
      </c>
      <c r="F10" s="79" t="s">
        <v>6446</v>
      </c>
      <c r="G10" s="55">
        <v>191682034053</v>
      </c>
      <c r="H10" s="102">
        <v>45002</v>
      </c>
      <c r="I10" s="78" t="s">
        <v>1230</v>
      </c>
      <c r="J10" s="60">
        <v>26</v>
      </c>
      <c r="K10" s="60">
        <f t="shared" si="1"/>
        <v>26</v>
      </c>
      <c r="L10" s="60"/>
      <c r="M10" s="59" t="s">
        <v>6450</v>
      </c>
      <c r="N10" s="395"/>
      <c r="O10" s="395"/>
      <c r="P10" s="395" t="s">
        <v>8511</v>
      </c>
      <c r="Q10" s="395"/>
      <c r="R10" s="395">
        <v>24</v>
      </c>
      <c r="S10" s="395"/>
      <c r="T10" s="359">
        <v>1</v>
      </c>
      <c r="U10" s="32">
        <v>4.5</v>
      </c>
      <c r="V10" s="32">
        <v>3.5</v>
      </c>
      <c r="W10" s="32">
        <v>1.5</v>
      </c>
      <c r="X10" s="60" t="s">
        <v>6032</v>
      </c>
      <c r="Y10" s="60" t="s">
        <v>3771</v>
      </c>
      <c r="Z10" s="279" t="s">
        <v>10487</v>
      </c>
      <c r="AA10" s="87"/>
      <c r="AB10" s="62" t="s">
        <v>3721</v>
      </c>
      <c r="AC10" s="62" t="s">
        <v>3722</v>
      </c>
      <c r="AD10" s="62" t="str">
        <f t="shared" si="2"/>
        <v>BEADLOCK HARDWARE</v>
      </c>
    </row>
    <row r="11" spans="1:30" s="211" customFormat="1" ht="15">
      <c r="A11" s="499">
        <f t="shared" si="0"/>
        <v>9</v>
      </c>
      <c r="B11" s="90" t="s">
        <v>84</v>
      </c>
      <c r="C11" s="79" t="s">
        <v>1437</v>
      </c>
      <c r="D11" s="79" t="s">
        <v>1438</v>
      </c>
      <c r="E11" s="32" t="s">
        <v>4797</v>
      </c>
      <c r="F11" s="79" t="s">
        <v>4661</v>
      </c>
      <c r="G11" s="55">
        <v>191682022425</v>
      </c>
      <c r="H11" s="102">
        <v>44253</v>
      </c>
      <c r="I11" s="78" t="s">
        <v>1230</v>
      </c>
      <c r="J11" s="60">
        <v>11</v>
      </c>
      <c r="K11" s="60">
        <f t="shared" si="1"/>
        <v>11</v>
      </c>
      <c r="L11" s="60"/>
      <c r="M11" s="59" t="s">
        <v>4686</v>
      </c>
      <c r="N11" s="395"/>
      <c r="O11" s="395"/>
      <c r="P11" s="395" t="s">
        <v>8512</v>
      </c>
      <c r="Q11" s="395"/>
      <c r="R11" s="395">
        <v>24</v>
      </c>
      <c r="S11" s="395"/>
      <c r="T11" s="359">
        <v>1.5</v>
      </c>
      <c r="U11" s="32">
        <v>4.5</v>
      </c>
      <c r="V11" s="32">
        <v>3.5</v>
      </c>
      <c r="W11" s="32">
        <v>1.5</v>
      </c>
      <c r="X11" s="60" t="s">
        <v>6032</v>
      </c>
      <c r="Y11" s="60" t="s">
        <v>3771</v>
      </c>
      <c r="Z11" s="279" t="s">
        <v>10488</v>
      </c>
      <c r="AA11" s="87"/>
      <c r="AB11" s="62" t="s">
        <v>3721</v>
      </c>
      <c r="AC11" s="62" t="s">
        <v>3722</v>
      </c>
      <c r="AD11" s="62" t="str">
        <f t="shared" si="2"/>
        <v>BEADLOCK HARDWARE</v>
      </c>
    </row>
    <row r="12" spans="1:30" s="211" customFormat="1" ht="15">
      <c r="A12" s="499">
        <f t="shared" si="0"/>
        <v>10</v>
      </c>
      <c r="B12" s="90" t="s">
        <v>84</v>
      </c>
      <c r="C12" s="79" t="s">
        <v>1437</v>
      </c>
      <c r="D12" s="79" t="s">
        <v>1438</v>
      </c>
      <c r="E12" s="32" t="s">
        <v>4797</v>
      </c>
      <c r="F12" s="79" t="s">
        <v>6447</v>
      </c>
      <c r="G12" s="55">
        <v>191682034060</v>
      </c>
      <c r="H12" s="102">
        <v>45002</v>
      </c>
      <c r="I12" s="78" t="s">
        <v>1230</v>
      </c>
      <c r="J12" s="60">
        <v>26</v>
      </c>
      <c r="K12" s="60">
        <f t="shared" si="1"/>
        <v>26</v>
      </c>
      <c r="L12" s="60"/>
      <c r="M12" s="59" t="s">
        <v>6451</v>
      </c>
      <c r="N12" s="395"/>
      <c r="O12" s="395"/>
      <c r="P12" s="395" t="s">
        <v>8512</v>
      </c>
      <c r="Q12" s="395"/>
      <c r="R12" s="395">
        <v>24</v>
      </c>
      <c r="S12" s="395"/>
      <c r="T12" s="359">
        <v>1.5</v>
      </c>
      <c r="U12" s="32">
        <v>4.5</v>
      </c>
      <c r="V12" s="32">
        <v>3.5</v>
      </c>
      <c r="W12" s="32">
        <v>1.5</v>
      </c>
      <c r="X12" s="60" t="s">
        <v>6032</v>
      </c>
      <c r="Y12" s="60" t="s">
        <v>3771</v>
      </c>
      <c r="Z12" s="279" t="s">
        <v>10487</v>
      </c>
      <c r="AA12" s="87"/>
      <c r="AB12" s="62" t="s">
        <v>3721</v>
      </c>
      <c r="AC12" s="62" t="s">
        <v>3722</v>
      </c>
      <c r="AD12" s="62" t="str">
        <f t="shared" si="2"/>
        <v>BEADLOCK HARDWARE</v>
      </c>
    </row>
    <row r="13" spans="1:30" s="211" customFormat="1" ht="15">
      <c r="A13" s="499">
        <f t="shared" si="0"/>
        <v>11</v>
      </c>
      <c r="B13" s="90" t="s">
        <v>84</v>
      </c>
      <c r="C13" s="79" t="s">
        <v>1437</v>
      </c>
      <c r="D13" s="79" t="s">
        <v>1438</v>
      </c>
      <c r="E13" s="32" t="s">
        <v>4797</v>
      </c>
      <c r="F13" s="79" t="s">
        <v>4707</v>
      </c>
      <c r="G13" s="55">
        <v>191682022463</v>
      </c>
      <c r="H13" s="102">
        <v>44271</v>
      </c>
      <c r="I13" s="78" t="s">
        <v>1230</v>
      </c>
      <c r="J13" s="60">
        <v>11</v>
      </c>
      <c r="K13" s="60">
        <f t="shared" si="1"/>
        <v>11</v>
      </c>
      <c r="L13" s="60"/>
      <c r="M13" s="59" t="s">
        <v>5479</v>
      </c>
      <c r="N13" s="395"/>
      <c r="O13" s="395"/>
      <c r="P13" s="395" t="s">
        <v>8513</v>
      </c>
      <c r="Q13" s="395"/>
      <c r="R13" s="395">
        <v>24</v>
      </c>
      <c r="S13" s="395"/>
      <c r="T13" s="359">
        <v>1</v>
      </c>
      <c r="U13" s="32">
        <v>4.5</v>
      </c>
      <c r="V13" s="32">
        <v>3.5</v>
      </c>
      <c r="W13" s="32">
        <v>1.5</v>
      </c>
      <c r="X13" s="60" t="s">
        <v>6032</v>
      </c>
      <c r="Y13" s="60" t="s">
        <v>3771</v>
      </c>
      <c r="Z13" s="279" t="s">
        <v>10488</v>
      </c>
      <c r="AA13" s="87"/>
      <c r="AB13" s="62" t="s">
        <v>3721</v>
      </c>
      <c r="AC13" s="62" t="s">
        <v>3722</v>
      </c>
      <c r="AD13" s="62" t="str">
        <f t="shared" si="2"/>
        <v>BEADLOCK HARDWARE</v>
      </c>
    </row>
    <row r="14" spans="1:30" s="211" customFormat="1" ht="15">
      <c r="A14" s="499">
        <f t="shared" si="0"/>
        <v>12</v>
      </c>
      <c r="B14" s="90" t="s">
        <v>84</v>
      </c>
      <c r="C14" s="79" t="s">
        <v>1437</v>
      </c>
      <c r="D14" s="79" t="s">
        <v>1438</v>
      </c>
      <c r="E14" s="32" t="s">
        <v>4797</v>
      </c>
      <c r="F14" s="79" t="s">
        <v>1481</v>
      </c>
      <c r="G14" s="55">
        <v>191682011542</v>
      </c>
      <c r="H14" s="102">
        <v>42736</v>
      </c>
      <c r="I14" s="78" t="s">
        <v>1230</v>
      </c>
      <c r="J14" s="60">
        <v>11</v>
      </c>
      <c r="K14" s="60">
        <f t="shared" si="1"/>
        <v>11</v>
      </c>
      <c r="L14" s="60"/>
      <c r="M14" s="59" t="s">
        <v>4386</v>
      </c>
      <c r="N14" s="395"/>
      <c r="O14" s="395"/>
      <c r="P14" s="395" t="s">
        <v>8510</v>
      </c>
      <c r="Q14" s="395"/>
      <c r="R14" s="395">
        <v>24</v>
      </c>
      <c r="S14" s="395"/>
      <c r="T14" s="359">
        <v>1</v>
      </c>
      <c r="U14" s="32">
        <v>4.5</v>
      </c>
      <c r="V14" s="32">
        <v>3.5</v>
      </c>
      <c r="W14" s="32">
        <v>1.5</v>
      </c>
      <c r="X14" s="60" t="s">
        <v>6032</v>
      </c>
      <c r="Y14" s="60" t="s">
        <v>3771</v>
      </c>
      <c r="Z14" s="279" t="s">
        <v>10488</v>
      </c>
      <c r="AA14" s="87"/>
      <c r="AB14" s="62" t="s">
        <v>3721</v>
      </c>
      <c r="AC14" s="62" t="s">
        <v>3722</v>
      </c>
      <c r="AD14" s="62" t="str">
        <f t="shared" si="2"/>
        <v>BEADLOCK HARDWARE</v>
      </c>
    </row>
    <row r="15" spans="1:30" s="211" customFormat="1" ht="15">
      <c r="A15" s="499">
        <f t="shared" si="0"/>
        <v>13</v>
      </c>
      <c r="B15" s="90" t="s">
        <v>84</v>
      </c>
      <c r="C15" s="79" t="s">
        <v>1437</v>
      </c>
      <c r="D15" s="79" t="s">
        <v>1438</v>
      </c>
      <c r="E15" s="32" t="s">
        <v>4797</v>
      </c>
      <c r="F15" s="79" t="s">
        <v>6448</v>
      </c>
      <c r="G15" s="55">
        <v>191682034077</v>
      </c>
      <c r="H15" s="102">
        <v>45002</v>
      </c>
      <c r="I15" s="78" t="s">
        <v>1230</v>
      </c>
      <c r="J15" s="60">
        <v>18</v>
      </c>
      <c r="K15" s="60">
        <f t="shared" si="1"/>
        <v>18</v>
      </c>
      <c r="L15" s="60"/>
      <c r="M15" s="59" t="s">
        <v>6452</v>
      </c>
      <c r="N15" s="395"/>
      <c r="O15" s="395"/>
      <c r="P15" s="395" t="s">
        <v>8510</v>
      </c>
      <c r="Q15" s="395"/>
      <c r="R15" s="395">
        <v>24</v>
      </c>
      <c r="S15" s="395"/>
      <c r="T15" s="359">
        <v>1</v>
      </c>
      <c r="U15" s="32">
        <v>4.5</v>
      </c>
      <c r="V15" s="32">
        <v>3.5</v>
      </c>
      <c r="W15" s="32">
        <v>1.5</v>
      </c>
      <c r="X15" s="60" t="s">
        <v>6032</v>
      </c>
      <c r="Y15" s="60" t="s">
        <v>3771</v>
      </c>
      <c r="Z15" s="279" t="s">
        <v>10487</v>
      </c>
      <c r="AA15" s="87"/>
      <c r="AB15" s="62" t="s">
        <v>3721</v>
      </c>
      <c r="AC15" s="62" t="s">
        <v>3722</v>
      </c>
      <c r="AD15" s="62" t="str">
        <f t="shared" si="2"/>
        <v>BEADLOCK HARDWARE</v>
      </c>
    </row>
    <row r="16" spans="1:30" s="211" customFormat="1" ht="15">
      <c r="A16" s="499">
        <f t="shared" si="0"/>
        <v>14</v>
      </c>
      <c r="B16" s="90" t="s">
        <v>84</v>
      </c>
      <c r="C16" s="79" t="s">
        <v>1437</v>
      </c>
      <c r="D16" s="79" t="s">
        <v>1438</v>
      </c>
      <c r="E16" s="32" t="s">
        <v>4797</v>
      </c>
      <c r="F16" s="79" t="s">
        <v>2851</v>
      </c>
      <c r="G16" s="55">
        <v>191682014741</v>
      </c>
      <c r="H16" s="102">
        <v>43340</v>
      </c>
      <c r="I16" s="78" t="s">
        <v>1230</v>
      </c>
      <c r="J16" s="60">
        <v>11</v>
      </c>
      <c r="K16" s="60">
        <f t="shared" si="1"/>
        <v>11</v>
      </c>
      <c r="L16" s="60"/>
      <c r="M16" s="59" t="s">
        <v>4387</v>
      </c>
      <c r="N16" s="395"/>
      <c r="O16" s="395"/>
      <c r="P16" s="395" t="s">
        <v>8513</v>
      </c>
      <c r="Q16" s="395"/>
      <c r="R16" s="395">
        <v>36</v>
      </c>
      <c r="S16" s="395"/>
      <c r="T16" s="359">
        <v>1.4</v>
      </c>
      <c r="U16" s="32">
        <v>3</v>
      </c>
      <c r="V16" s="32">
        <v>4</v>
      </c>
      <c r="W16" s="32">
        <v>3</v>
      </c>
      <c r="X16" s="60" t="s">
        <v>6032</v>
      </c>
      <c r="Y16" s="60" t="s">
        <v>3771</v>
      </c>
      <c r="Z16" s="279" t="s">
        <v>10488</v>
      </c>
      <c r="AA16" s="87"/>
      <c r="AB16" s="62" t="s">
        <v>3721</v>
      </c>
      <c r="AC16" s="62" t="s">
        <v>3722</v>
      </c>
      <c r="AD16" s="62" t="str">
        <f t="shared" si="2"/>
        <v>BEADLOCK HARDWARE</v>
      </c>
    </row>
    <row r="17" spans="1:30" s="211" customFormat="1" ht="15">
      <c r="A17" s="499">
        <f t="shared" si="0"/>
        <v>15</v>
      </c>
      <c r="B17" s="416" t="s">
        <v>84</v>
      </c>
      <c r="C17" s="79" t="s">
        <v>1437</v>
      </c>
      <c r="D17" s="79" t="s">
        <v>1438</v>
      </c>
      <c r="E17" s="499" t="s">
        <v>4797</v>
      </c>
      <c r="F17" s="79" t="s">
        <v>10419</v>
      </c>
      <c r="G17" s="55">
        <v>191682044403</v>
      </c>
      <c r="H17" s="102">
        <v>45946</v>
      </c>
      <c r="I17" s="78" t="s">
        <v>1230</v>
      </c>
      <c r="J17" s="60">
        <v>11</v>
      </c>
      <c r="K17" s="60">
        <f t="shared" ref="K17:K18" si="3">IF(I17="Coming Soon",J17,IF(I17="Active",J17,""))</f>
        <v>11</v>
      </c>
      <c r="L17" s="60"/>
      <c r="M17" s="59" t="s">
        <v>10417</v>
      </c>
      <c r="N17" s="395"/>
      <c r="O17" s="395"/>
      <c r="P17" s="395"/>
      <c r="Q17" s="395"/>
      <c r="R17" s="395"/>
      <c r="S17" s="395"/>
      <c r="T17" s="359">
        <v>1</v>
      </c>
      <c r="U17" s="499">
        <v>4.5</v>
      </c>
      <c r="V17" s="499">
        <v>3.5</v>
      </c>
      <c r="W17" s="499">
        <v>1.5</v>
      </c>
      <c r="X17" s="60" t="s">
        <v>6032</v>
      </c>
      <c r="Y17" s="60" t="s">
        <v>3771</v>
      </c>
      <c r="Z17" s="279" t="s">
        <v>10488</v>
      </c>
      <c r="AA17" s="87"/>
      <c r="AB17" s="62" t="s">
        <v>3721</v>
      </c>
      <c r="AC17" s="62" t="s">
        <v>3722</v>
      </c>
      <c r="AD17" s="62" t="str">
        <f t="shared" ref="AD17:AD86" si="4">C17</f>
        <v>BEADLOCK HARDWARE</v>
      </c>
    </row>
    <row r="18" spans="1:30" s="211" customFormat="1" ht="15">
      <c r="A18" s="499">
        <f t="shared" si="0"/>
        <v>16</v>
      </c>
      <c r="B18" s="416" t="s">
        <v>84</v>
      </c>
      <c r="C18" s="79" t="s">
        <v>1437</v>
      </c>
      <c r="D18" s="79" t="s">
        <v>1438</v>
      </c>
      <c r="E18" s="499" t="s">
        <v>4797</v>
      </c>
      <c r="F18" s="79" t="s">
        <v>10420</v>
      </c>
      <c r="G18" s="55">
        <v>191682044410</v>
      </c>
      <c r="H18" s="102">
        <v>45946</v>
      </c>
      <c r="I18" s="78" t="s">
        <v>1230</v>
      </c>
      <c r="J18" s="60">
        <v>18</v>
      </c>
      <c r="K18" s="60">
        <f t="shared" si="3"/>
        <v>18</v>
      </c>
      <c r="L18" s="60"/>
      <c r="M18" s="59" t="s">
        <v>10418</v>
      </c>
      <c r="N18" s="395"/>
      <c r="O18" s="395"/>
      <c r="P18" s="395"/>
      <c r="Q18" s="395"/>
      <c r="R18" s="395"/>
      <c r="S18" s="395"/>
      <c r="T18" s="359">
        <v>1.4</v>
      </c>
      <c r="U18" s="499">
        <v>3</v>
      </c>
      <c r="V18" s="499">
        <v>4</v>
      </c>
      <c r="W18" s="499">
        <v>3</v>
      </c>
      <c r="X18" s="60" t="s">
        <v>6032</v>
      </c>
      <c r="Y18" s="60" t="s">
        <v>3771</v>
      </c>
      <c r="Z18" s="279" t="s">
        <v>10487</v>
      </c>
      <c r="AA18" s="87"/>
      <c r="AB18" s="62" t="s">
        <v>3721</v>
      </c>
      <c r="AC18" s="62" t="s">
        <v>3722</v>
      </c>
      <c r="AD18" s="62" t="str">
        <f t="shared" si="4"/>
        <v>BEADLOCK HARDWARE</v>
      </c>
    </row>
    <row r="19" spans="1:30" s="211" customFormat="1" ht="15">
      <c r="A19" s="499">
        <f t="shared" si="0"/>
        <v>17</v>
      </c>
      <c r="B19" s="90" t="s">
        <v>84</v>
      </c>
      <c r="C19" s="79" t="s">
        <v>1440</v>
      </c>
      <c r="D19" s="79" t="s">
        <v>1441</v>
      </c>
      <c r="E19" s="32" t="s">
        <v>10257</v>
      </c>
      <c r="F19" s="79" t="s">
        <v>3213</v>
      </c>
      <c r="G19" s="55">
        <v>191682017322</v>
      </c>
      <c r="H19" s="102">
        <v>43648</v>
      </c>
      <c r="I19" s="78" t="s">
        <v>1230</v>
      </c>
      <c r="J19" s="60">
        <v>89</v>
      </c>
      <c r="K19" s="60">
        <f t="shared" si="1"/>
        <v>89</v>
      </c>
      <c r="L19" s="60"/>
      <c r="M19" s="59" t="s">
        <v>3214</v>
      </c>
      <c r="N19" s="395"/>
      <c r="O19" s="395"/>
      <c r="P19" s="395"/>
      <c r="Q19" s="395"/>
      <c r="R19" s="395">
        <v>1</v>
      </c>
      <c r="S19" s="395" t="s">
        <v>173</v>
      </c>
      <c r="T19" s="359">
        <v>2</v>
      </c>
      <c r="U19" s="32">
        <v>15.5</v>
      </c>
      <c r="V19" s="32">
        <v>15</v>
      </c>
      <c r="W19" s="32">
        <v>1</v>
      </c>
      <c r="X19" s="60" t="s">
        <v>3840</v>
      </c>
      <c r="Y19" s="60" t="s">
        <v>3771</v>
      </c>
      <c r="Z19" s="279"/>
      <c r="AA19" s="279"/>
      <c r="AB19" s="62" t="s">
        <v>3721</v>
      </c>
      <c r="AC19" s="62" t="s">
        <v>3722</v>
      </c>
      <c r="AD19" s="62" t="str">
        <f t="shared" si="4"/>
        <v>BEADLOCK RING</v>
      </c>
    </row>
    <row r="20" spans="1:30" s="211" customFormat="1" ht="15">
      <c r="A20" s="499">
        <f t="shared" si="0"/>
        <v>18</v>
      </c>
      <c r="B20" s="90" t="s">
        <v>84</v>
      </c>
      <c r="C20" s="79" t="s">
        <v>1440</v>
      </c>
      <c r="D20" s="79" t="s">
        <v>1441</v>
      </c>
      <c r="E20" s="32" t="s">
        <v>10257</v>
      </c>
      <c r="F20" s="79" t="s">
        <v>3185</v>
      </c>
      <c r="G20" s="55">
        <v>191682017124</v>
      </c>
      <c r="H20" s="102">
        <v>43648</v>
      </c>
      <c r="I20" s="78" t="s">
        <v>1230</v>
      </c>
      <c r="J20" s="60">
        <v>89</v>
      </c>
      <c r="K20" s="60">
        <f t="shared" si="1"/>
        <v>89</v>
      </c>
      <c r="L20" s="60"/>
      <c r="M20" s="59" t="s">
        <v>3197</v>
      </c>
      <c r="N20" s="395"/>
      <c r="O20" s="395"/>
      <c r="P20" s="395"/>
      <c r="Q20" s="395"/>
      <c r="R20" s="395">
        <v>1</v>
      </c>
      <c r="S20" s="395" t="s">
        <v>2845</v>
      </c>
      <c r="T20" s="359">
        <v>2</v>
      </c>
      <c r="U20" s="32">
        <v>16</v>
      </c>
      <c r="V20" s="32">
        <v>16</v>
      </c>
      <c r="W20" s="32">
        <v>1</v>
      </c>
      <c r="X20" s="60" t="s">
        <v>3840</v>
      </c>
      <c r="Y20" s="60" t="s">
        <v>3771</v>
      </c>
      <c r="Z20" s="279"/>
      <c r="AA20" s="279"/>
      <c r="AB20" s="62" t="s">
        <v>3721</v>
      </c>
      <c r="AC20" s="62" t="s">
        <v>3722</v>
      </c>
      <c r="AD20" s="62" t="str">
        <f t="shared" si="4"/>
        <v>BEADLOCK RING</v>
      </c>
    </row>
    <row r="21" spans="1:30" s="211" customFormat="1" ht="15">
      <c r="A21" s="499">
        <f t="shared" si="0"/>
        <v>19</v>
      </c>
      <c r="B21" s="90" t="s">
        <v>84</v>
      </c>
      <c r="C21" s="79" t="s">
        <v>1440</v>
      </c>
      <c r="D21" s="79" t="s">
        <v>1441</v>
      </c>
      <c r="E21" s="32" t="s">
        <v>10257</v>
      </c>
      <c r="F21" s="79" t="s">
        <v>3188</v>
      </c>
      <c r="G21" s="55">
        <v>191682017155</v>
      </c>
      <c r="H21" s="102">
        <v>43648</v>
      </c>
      <c r="I21" s="78" t="s">
        <v>1230</v>
      </c>
      <c r="J21" s="60">
        <v>99</v>
      </c>
      <c r="K21" s="60">
        <f t="shared" si="1"/>
        <v>99</v>
      </c>
      <c r="L21" s="60"/>
      <c r="M21" s="59" t="s">
        <v>3198</v>
      </c>
      <c r="N21" s="395"/>
      <c r="O21" s="395"/>
      <c r="P21" s="395"/>
      <c r="Q21" s="395"/>
      <c r="R21" s="395">
        <v>1</v>
      </c>
      <c r="S21" s="395" t="s">
        <v>173</v>
      </c>
      <c r="T21" s="359">
        <v>3</v>
      </c>
      <c r="U21" s="32">
        <v>17</v>
      </c>
      <c r="V21" s="32">
        <v>16.5</v>
      </c>
      <c r="W21" s="32">
        <v>1</v>
      </c>
      <c r="X21" s="60" t="s">
        <v>3840</v>
      </c>
      <c r="Y21" s="60" t="s">
        <v>3771</v>
      </c>
      <c r="Z21" s="279"/>
      <c r="AA21" s="279"/>
      <c r="AB21" s="62" t="s">
        <v>3721</v>
      </c>
      <c r="AC21" s="62" t="s">
        <v>3722</v>
      </c>
      <c r="AD21" s="62" t="str">
        <f t="shared" si="4"/>
        <v>BEADLOCK RING</v>
      </c>
    </row>
    <row r="22" spans="1:30" s="211" customFormat="1" ht="15">
      <c r="A22" s="499">
        <f t="shared" si="0"/>
        <v>20</v>
      </c>
      <c r="B22" s="90" t="s">
        <v>84</v>
      </c>
      <c r="C22" s="79" t="s">
        <v>1440</v>
      </c>
      <c r="D22" s="79" t="s">
        <v>1441</v>
      </c>
      <c r="E22" s="32" t="s">
        <v>10257</v>
      </c>
      <c r="F22" s="31" t="s">
        <v>3189</v>
      </c>
      <c r="G22" s="55">
        <v>191682017162</v>
      </c>
      <c r="H22" s="102">
        <v>43648</v>
      </c>
      <c r="I22" s="78" t="s">
        <v>1230</v>
      </c>
      <c r="J22" s="60">
        <v>99</v>
      </c>
      <c r="K22" s="60">
        <f t="shared" si="1"/>
        <v>99</v>
      </c>
      <c r="L22" s="60"/>
      <c r="M22" s="59" t="s">
        <v>3199</v>
      </c>
      <c r="N22" s="395"/>
      <c r="O22" s="395"/>
      <c r="P22" s="395"/>
      <c r="Q22" s="395"/>
      <c r="R22" s="395">
        <v>1</v>
      </c>
      <c r="S22" s="395" t="s">
        <v>2845</v>
      </c>
      <c r="T22" s="359">
        <v>3</v>
      </c>
      <c r="U22" s="32">
        <v>17</v>
      </c>
      <c r="V22" s="32">
        <v>16.5</v>
      </c>
      <c r="W22" s="32">
        <v>1</v>
      </c>
      <c r="X22" s="60" t="s">
        <v>3840</v>
      </c>
      <c r="Y22" s="60" t="s">
        <v>3771</v>
      </c>
      <c r="Z22" s="279"/>
      <c r="AA22" s="279"/>
      <c r="AB22" s="62" t="s">
        <v>3721</v>
      </c>
      <c r="AC22" s="62" t="s">
        <v>3722</v>
      </c>
      <c r="AD22" s="62" t="str">
        <f t="shared" si="4"/>
        <v>BEADLOCK RING</v>
      </c>
    </row>
    <row r="23" spans="1:30" s="211" customFormat="1" ht="15">
      <c r="A23" s="499">
        <f t="shared" si="0"/>
        <v>21</v>
      </c>
      <c r="B23" s="90" t="s">
        <v>84</v>
      </c>
      <c r="C23" s="79" t="s">
        <v>1440</v>
      </c>
      <c r="D23" s="79" t="s">
        <v>1441</v>
      </c>
      <c r="E23" s="32" t="s">
        <v>10258</v>
      </c>
      <c r="F23" s="79" t="s">
        <v>3190</v>
      </c>
      <c r="G23" s="55">
        <v>191682017179</v>
      </c>
      <c r="H23" s="102">
        <v>43648</v>
      </c>
      <c r="I23" s="78" t="s">
        <v>1230</v>
      </c>
      <c r="J23" s="60">
        <v>119</v>
      </c>
      <c r="K23" s="60">
        <f t="shared" si="1"/>
        <v>119</v>
      </c>
      <c r="L23" s="60"/>
      <c r="M23" s="59" t="s">
        <v>3200</v>
      </c>
      <c r="N23" s="395"/>
      <c r="O23" s="395"/>
      <c r="P23" s="395"/>
      <c r="Q23" s="395"/>
      <c r="R23" s="395">
        <v>1</v>
      </c>
      <c r="S23" s="395" t="s">
        <v>173</v>
      </c>
      <c r="T23" s="359">
        <v>3</v>
      </c>
      <c r="U23" s="32">
        <v>17</v>
      </c>
      <c r="V23" s="32">
        <v>16.5</v>
      </c>
      <c r="W23" s="32">
        <v>1</v>
      </c>
      <c r="X23" s="60" t="s">
        <v>3840</v>
      </c>
      <c r="Y23" s="60" t="s">
        <v>3771</v>
      </c>
      <c r="Z23" s="279"/>
      <c r="AA23" s="279"/>
      <c r="AB23" s="62" t="s">
        <v>3721</v>
      </c>
      <c r="AC23" s="62" t="s">
        <v>3722</v>
      </c>
      <c r="AD23" s="62" t="str">
        <f t="shared" si="4"/>
        <v>BEADLOCK RING</v>
      </c>
    </row>
    <row r="24" spans="1:30" s="211" customFormat="1" ht="15">
      <c r="A24" s="499">
        <f t="shared" si="0"/>
        <v>22</v>
      </c>
      <c r="B24" s="90" t="s">
        <v>84</v>
      </c>
      <c r="C24" s="79" t="s">
        <v>1440</v>
      </c>
      <c r="D24" s="79" t="s">
        <v>1441</v>
      </c>
      <c r="E24" s="32" t="s">
        <v>10258</v>
      </c>
      <c r="F24" s="79" t="s">
        <v>3191</v>
      </c>
      <c r="G24" s="55">
        <v>191682017186</v>
      </c>
      <c r="H24" s="102">
        <v>43648</v>
      </c>
      <c r="I24" s="78" t="s">
        <v>1230</v>
      </c>
      <c r="J24" s="60">
        <v>119</v>
      </c>
      <c r="K24" s="60">
        <f t="shared" si="1"/>
        <v>119</v>
      </c>
      <c r="L24" s="60"/>
      <c r="M24" s="59" t="s">
        <v>3201</v>
      </c>
      <c r="N24" s="395"/>
      <c r="O24" s="395"/>
      <c r="P24" s="395"/>
      <c r="Q24" s="395"/>
      <c r="R24" s="395">
        <v>1</v>
      </c>
      <c r="S24" s="395" t="s">
        <v>2845</v>
      </c>
      <c r="T24" s="359">
        <v>3</v>
      </c>
      <c r="U24" s="32">
        <v>17</v>
      </c>
      <c r="V24" s="32">
        <v>16.5</v>
      </c>
      <c r="W24" s="32">
        <v>1</v>
      </c>
      <c r="X24" s="60" t="s">
        <v>3840</v>
      </c>
      <c r="Y24" s="60" t="s">
        <v>3771</v>
      </c>
      <c r="Z24" s="279"/>
      <c r="AA24" s="279"/>
      <c r="AB24" s="62" t="s">
        <v>3721</v>
      </c>
      <c r="AC24" s="62" t="s">
        <v>3722</v>
      </c>
      <c r="AD24" s="62" t="str">
        <f t="shared" si="4"/>
        <v>BEADLOCK RING</v>
      </c>
    </row>
    <row r="25" spans="1:30" s="211" customFormat="1">
      <c r="A25" s="499">
        <f t="shared" si="0"/>
        <v>23</v>
      </c>
      <c r="B25" s="90" t="s">
        <v>84</v>
      </c>
      <c r="C25" s="79" t="s">
        <v>1440</v>
      </c>
      <c r="D25" s="79" t="s">
        <v>1441</v>
      </c>
      <c r="E25" s="32" t="s">
        <v>10259</v>
      </c>
      <c r="F25" s="79" t="s">
        <v>3192</v>
      </c>
      <c r="G25" s="55">
        <v>191682017193</v>
      </c>
      <c r="H25" s="102">
        <v>43648</v>
      </c>
      <c r="I25" s="78" t="s">
        <v>1230</v>
      </c>
      <c r="J25" s="60">
        <v>119</v>
      </c>
      <c r="K25" s="60">
        <f t="shared" si="1"/>
        <v>119</v>
      </c>
      <c r="L25" s="60"/>
      <c r="M25" s="59" t="s">
        <v>3202</v>
      </c>
      <c r="N25" s="395"/>
      <c r="O25" s="395"/>
      <c r="P25" s="395"/>
      <c r="Q25" s="395"/>
      <c r="R25" s="395">
        <v>1</v>
      </c>
      <c r="S25" s="395" t="s">
        <v>173</v>
      </c>
      <c r="T25" s="359">
        <v>3</v>
      </c>
      <c r="U25" s="32">
        <v>17</v>
      </c>
      <c r="V25" s="32">
        <v>16.5</v>
      </c>
      <c r="W25" s="32">
        <v>1</v>
      </c>
      <c r="X25" s="60" t="s">
        <v>3840</v>
      </c>
      <c r="Y25" s="60" t="s">
        <v>3771</v>
      </c>
      <c r="Z25" s="87"/>
      <c r="AA25" s="87"/>
      <c r="AB25" s="62" t="s">
        <v>3721</v>
      </c>
      <c r="AC25" s="62" t="s">
        <v>3722</v>
      </c>
      <c r="AD25" s="62" t="str">
        <f t="shared" si="4"/>
        <v>BEADLOCK RING</v>
      </c>
    </row>
    <row r="26" spans="1:30" s="211" customFormat="1">
      <c r="A26" s="499">
        <f t="shared" si="0"/>
        <v>24</v>
      </c>
      <c r="B26" s="90" t="s">
        <v>84</v>
      </c>
      <c r="C26" s="79" t="s">
        <v>1440</v>
      </c>
      <c r="D26" s="79" t="s">
        <v>1441</v>
      </c>
      <c r="E26" s="32" t="s">
        <v>10260</v>
      </c>
      <c r="F26" s="79" t="s">
        <v>3176</v>
      </c>
      <c r="G26" s="55">
        <v>191682017209</v>
      </c>
      <c r="H26" s="102">
        <v>43648</v>
      </c>
      <c r="I26" s="16" t="s">
        <v>1230</v>
      </c>
      <c r="J26" s="60">
        <v>119</v>
      </c>
      <c r="K26" s="60">
        <f t="shared" si="1"/>
        <v>119</v>
      </c>
      <c r="L26" s="60"/>
      <c r="M26" s="59" t="s">
        <v>3178</v>
      </c>
      <c r="N26" s="395"/>
      <c r="O26" s="395"/>
      <c r="P26" s="395"/>
      <c r="Q26" s="395"/>
      <c r="R26" s="395">
        <v>1</v>
      </c>
      <c r="S26" s="395" t="s">
        <v>173</v>
      </c>
      <c r="T26" s="359">
        <v>3</v>
      </c>
      <c r="U26" s="32">
        <v>17</v>
      </c>
      <c r="V26" s="32">
        <v>17</v>
      </c>
      <c r="W26" s="32">
        <v>1</v>
      </c>
      <c r="X26" s="60" t="s">
        <v>3840</v>
      </c>
      <c r="Y26" s="60" t="s">
        <v>3771</v>
      </c>
      <c r="Z26" s="87"/>
      <c r="AA26" s="87"/>
      <c r="AB26" s="62" t="s">
        <v>3721</v>
      </c>
      <c r="AC26" s="62" t="s">
        <v>3722</v>
      </c>
      <c r="AD26" s="62" t="str">
        <f t="shared" si="4"/>
        <v>BEADLOCK RING</v>
      </c>
    </row>
    <row r="27" spans="1:30" s="211" customFormat="1">
      <c r="A27" s="499">
        <f t="shared" si="0"/>
        <v>25</v>
      </c>
      <c r="B27" s="90" t="s">
        <v>84</v>
      </c>
      <c r="C27" s="79" t="s">
        <v>1440</v>
      </c>
      <c r="D27" s="79" t="s">
        <v>1441</v>
      </c>
      <c r="E27" s="32" t="s">
        <v>10261</v>
      </c>
      <c r="F27" s="79" t="s">
        <v>5411</v>
      </c>
      <c r="G27" s="55">
        <v>191682025242</v>
      </c>
      <c r="H27" s="102">
        <v>44517</v>
      </c>
      <c r="I27" s="78" t="s">
        <v>1230</v>
      </c>
      <c r="J27" s="60">
        <v>159</v>
      </c>
      <c r="K27" s="60">
        <f t="shared" si="1"/>
        <v>159</v>
      </c>
      <c r="L27" s="60"/>
      <c r="M27" s="59" t="s">
        <v>6501</v>
      </c>
      <c r="N27" s="395"/>
      <c r="O27" s="395"/>
      <c r="P27" s="395"/>
      <c r="Q27" s="395"/>
      <c r="R27" s="395">
        <v>1</v>
      </c>
      <c r="S27" s="395" t="s">
        <v>173</v>
      </c>
      <c r="T27" s="359">
        <v>3</v>
      </c>
      <c r="U27" s="32">
        <v>17</v>
      </c>
      <c r="V27" s="32">
        <v>17</v>
      </c>
      <c r="W27" s="32">
        <v>1</v>
      </c>
      <c r="X27" s="60" t="s">
        <v>3840</v>
      </c>
      <c r="Y27" s="60" t="s">
        <v>3771</v>
      </c>
      <c r="Z27" s="87"/>
      <c r="AA27" s="87"/>
      <c r="AB27" s="62" t="s">
        <v>3721</v>
      </c>
      <c r="AC27" s="62" t="s">
        <v>3722</v>
      </c>
      <c r="AD27" s="62" t="str">
        <f t="shared" si="4"/>
        <v>BEADLOCK RING</v>
      </c>
    </row>
    <row r="28" spans="1:30" s="211" customFormat="1">
      <c r="A28" s="499">
        <f t="shared" si="0"/>
        <v>26</v>
      </c>
      <c r="B28" s="90" t="s">
        <v>84</v>
      </c>
      <c r="C28" s="79" t="s">
        <v>1440</v>
      </c>
      <c r="D28" s="79" t="s">
        <v>1441</v>
      </c>
      <c r="E28" s="32" t="s">
        <v>10262</v>
      </c>
      <c r="F28" s="79" t="s">
        <v>5050</v>
      </c>
      <c r="G28" s="55">
        <v>191682023668</v>
      </c>
      <c r="H28" s="102">
        <v>44480</v>
      </c>
      <c r="I28" s="78" t="s">
        <v>1230</v>
      </c>
      <c r="J28" s="60">
        <v>189</v>
      </c>
      <c r="K28" s="60">
        <f t="shared" si="1"/>
        <v>189</v>
      </c>
      <c r="L28" s="60"/>
      <c r="M28" s="59" t="s">
        <v>5051</v>
      </c>
      <c r="N28" s="395"/>
      <c r="O28" s="395"/>
      <c r="P28" s="395"/>
      <c r="Q28" s="395"/>
      <c r="R28" s="395">
        <v>1</v>
      </c>
      <c r="S28" s="395" t="s">
        <v>173</v>
      </c>
      <c r="T28" s="359">
        <v>3</v>
      </c>
      <c r="U28" s="32">
        <v>17</v>
      </c>
      <c r="V28" s="32">
        <v>17</v>
      </c>
      <c r="W28" s="32">
        <v>1</v>
      </c>
      <c r="X28" s="60" t="s">
        <v>3840</v>
      </c>
      <c r="Y28" s="60" t="s">
        <v>3771</v>
      </c>
      <c r="Z28" s="87"/>
      <c r="AA28" s="87"/>
      <c r="AB28" s="62" t="s">
        <v>3721</v>
      </c>
      <c r="AC28" s="62" t="s">
        <v>3722</v>
      </c>
      <c r="AD28" s="62" t="str">
        <f t="shared" si="4"/>
        <v>BEADLOCK RING</v>
      </c>
    </row>
    <row r="29" spans="1:30" s="211" customFormat="1">
      <c r="A29" s="499">
        <f t="shared" si="0"/>
        <v>27</v>
      </c>
      <c r="B29" s="90" t="s">
        <v>84</v>
      </c>
      <c r="C29" s="79" t="s">
        <v>1440</v>
      </c>
      <c r="D29" s="79" t="s">
        <v>1441</v>
      </c>
      <c r="E29" s="32" t="s">
        <v>10262</v>
      </c>
      <c r="F29" s="79" t="s">
        <v>5810</v>
      </c>
      <c r="G29" s="55">
        <v>191682031243</v>
      </c>
      <c r="H29" s="102">
        <v>44755</v>
      </c>
      <c r="I29" s="78" t="s">
        <v>1230</v>
      </c>
      <c r="J29" s="60">
        <v>189</v>
      </c>
      <c r="K29" s="60">
        <f t="shared" si="1"/>
        <v>189</v>
      </c>
      <c r="L29" s="60"/>
      <c r="M29" s="59" t="s">
        <v>5968</v>
      </c>
      <c r="N29" s="395"/>
      <c r="O29" s="395"/>
      <c r="P29" s="395"/>
      <c r="Q29" s="395"/>
      <c r="R29" s="395">
        <v>1</v>
      </c>
      <c r="S29" s="395" t="s">
        <v>2845</v>
      </c>
      <c r="T29" s="359">
        <v>3</v>
      </c>
      <c r="U29" s="32">
        <v>17</v>
      </c>
      <c r="V29" s="32">
        <v>17</v>
      </c>
      <c r="W29" s="32">
        <v>1</v>
      </c>
      <c r="X29" s="60" t="s">
        <v>3840</v>
      </c>
      <c r="Y29" s="60" t="s">
        <v>3771</v>
      </c>
      <c r="Z29" s="87"/>
      <c r="AA29" s="87"/>
      <c r="AB29" s="62" t="s">
        <v>3721</v>
      </c>
      <c r="AC29" s="62" t="s">
        <v>3722</v>
      </c>
      <c r="AD29" s="62" t="str">
        <f t="shared" si="4"/>
        <v>BEADLOCK RING</v>
      </c>
    </row>
    <row r="30" spans="1:30" s="211" customFormat="1">
      <c r="A30" s="499">
        <f t="shared" si="0"/>
        <v>28</v>
      </c>
      <c r="B30" s="90" t="s">
        <v>84</v>
      </c>
      <c r="C30" s="79" t="s">
        <v>1440</v>
      </c>
      <c r="D30" s="79" t="s">
        <v>1441</v>
      </c>
      <c r="E30" s="32" t="s">
        <v>10262</v>
      </c>
      <c r="F30" s="79" t="s">
        <v>5967</v>
      </c>
      <c r="G30" s="55">
        <v>191682033520</v>
      </c>
      <c r="H30" s="102">
        <v>44886</v>
      </c>
      <c r="I30" s="78" t="s">
        <v>1230</v>
      </c>
      <c r="J30" s="60">
        <v>189</v>
      </c>
      <c r="K30" s="60">
        <f t="shared" si="1"/>
        <v>189</v>
      </c>
      <c r="L30" s="60"/>
      <c r="M30" s="59" t="s">
        <v>5969</v>
      </c>
      <c r="N30" s="395"/>
      <c r="O30" s="395"/>
      <c r="P30" s="395"/>
      <c r="Q30" s="395"/>
      <c r="R30" s="395">
        <v>1</v>
      </c>
      <c r="S30" s="395" t="s">
        <v>5559</v>
      </c>
      <c r="T30" s="359">
        <v>3</v>
      </c>
      <c r="U30" s="32">
        <v>17</v>
      </c>
      <c r="V30" s="32">
        <v>17</v>
      </c>
      <c r="W30" s="32">
        <v>1</v>
      </c>
      <c r="X30" s="60" t="s">
        <v>3840</v>
      </c>
      <c r="Y30" s="60" t="s">
        <v>3771</v>
      </c>
      <c r="Z30" s="87"/>
      <c r="AA30" s="87"/>
      <c r="AB30" s="62" t="s">
        <v>3721</v>
      </c>
      <c r="AC30" s="62" t="s">
        <v>3722</v>
      </c>
      <c r="AD30" s="62" t="str">
        <f t="shared" si="4"/>
        <v>BEADLOCK RING</v>
      </c>
    </row>
    <row r="31" spans="1:30" s="211" customFormat="1">
      <c r="A31" s="499">
        <f t="shared" si="0"/>
        <v>29</v>
      </c>
      <c r="B31" s="90" t="s">
        <v>84</v>
      </c>
      <c r="C31" s="79" t="s">
        <v>1440</v>
      </c>
      <c r="D31" s="79" t="s">
        <v>1441</v>
      </c>
      <c r="E31" s="499" t="s">
        <v>10340</v>
      </c>
      <c r="F31" s="79" t="s">
        <v>10272</v>
      </c>
      <c r="G31" s="55">
        <v>191682029790</v>
      </c>
      <c r="H31" s="102">
        <v>45915</v>
      </c>
      <c r="I31" s="78" t="s">
        <v>1230</v>
      </c>
      <c r="J31" s="60">
        <v>189</v>
      </c>
      <c r="K31" s="60">
        <f t="shared" si="1"/>
        <v>189</v>
      </c>
      <c r="L31" s="60"/>
      <c r="M31" s="59" t="s">
        <v>10341</v>
      </c>
      <c r="N31" s="395"/>
      <c r="O31" s="395"/>
      <c r="P31" s="395"/>
      <c r="Q31" s="395"/>
      <c r="R31" s="395"/>
      <c r="S31" s="395"/>
      <c r="T31" s="359">
        <v>3</v>
      </c>
      <c r="U31" s="499">
        <v>17</v>
      </c>
      <c r="V31" s="499">
        <v>17</v>
      </c>
      <c r="W31" s="499">
        <v>1</v>
      </c>
      <c r="X31" s="60" t="s">
        <v>3840</v>
      </c>
      <c r="Y31" s="60" t="s">
        <v>3771</v>
      </c>
      <c r="Z31" s="87"/>
      <c r="AA31" s="87"/>
      <c r="AB31" s="62" t="s">
        <v>3721</v>
      </c>
      <c r="AC31" s="62" t="s">
        <v>3722</v>
      </c>
      <c r="AD31" s="62" t="str">
        <f t="shared" si="4"/>
        <v>BEADLOCK RING</v>
      </c>
    </row>
    <row r="32" spans="1:30" s="211" customFormat="1">
      <c r="A32" s="499">
        <f t="shared" si="0"/>
        <v>30</v>
      </c>
      <c r="B32" s="90" t="s">
        <v>84</v>
      </c>
      <c r="C32" s="79" t="s">
        <v>1440</v>
      </c>
      <c r="D32" s="79" t="s">
        <v>1441</v>
      </c>
      <c r="E32" s="499" t="s">
        <v>10340</v>
      </c>
      <c r="F32" s="79" t="s">
        <v>10271</v>
      </c>
      <c r="G32" s="55">
        <v>191682044267</v>
      </c>
      <c r="H32" s="102">
        <v>45915</v>
      </c>
      <c r="I32" s="78" t="s">
        <v>1230</v>
      </c>
      <c r="J32" s="60">
        <v>189</v>
      </c>
      <c r="K32" s="60">
        <f t="shared" si="1"/>
        <v>189</v>
      </c>
      <c r="L32" s="60"/>
      <c r="M32" s="59" t="s">
        <v>10342</v>
      </c>
      <c r="N32" s="395"/>
      <c r="O32" s="395"/>
      <c r="P32" s="395"/>
      <c r="Q32" s="395"/>
      <c r="R32" s="395"/>
      <c r="S32" s="395"/>
      <c r="T32" s="359">
        <v>3</v>
      </c>
      <c r="U32" s="499">
        <v>17</v>
      </c>
      <c r="V32" s="499">
        <v>17</v>
      </c>
      <c r="W32" s="499">
        <v>1</v>
      </c>
      <c r="X32" s="60" t="s">
        <v>3840</v>
      </c>
      <c r="Y32" s="60" t="s">
        <v>3771</v>
      </c>
      <c r="Z32" s="87"/>
      <c r="AA32" s="87"/>
      <c r="AB32" s="62" t="s">
        <v>3721</v>
      </c>
      <c r="AC32" s="62" t="s">
        <v>3722</v>
      </c>
      <c r="AD32" s="62" t="str">
        <f t="shared" si="4"/>
        <v>BEADLOCK RING</v>
      </c>
    </row>
    <row r="33" spans="1:30" s="211" customFormat="1" ht="15">
      <c r="A33" s="499">
        <f t="shared" si="0"/>
        <v>31</v>
      </c>
      <c r="B33" s="90" t="s">
        <v>84</v>
      </c>
      <c r="C33" s="79" t="s">
        <v>1440</v>
      </c>
      <c r="D33" s="79" t="s">
        <v>1441</v>
      </c>
      <c r="E33" s="32" t="s">
        <v>10263</v>
      </c>
      <c r="F33" s="79" t="s">
        <v>1493</v>
      </c>
      <c r="G33" s="55">
        <v>191682011603</v>
      </c>
      <c r="H33" s="102">
        <v>42736</v>
      </c>
      <c r="I33" s="78" t="s">
        <v>1230</v>
      </c>
      <c r="J33" s="60">
        <v>219</v>
      </c>
      <c r="K33" s="60">
        <f t="shared" ref="K33:K102" si="5">IF(I33="Coming Soon",J33,IF(I33="Active",J33,""))</f>
        <v>219</v>
      </c>
      <c r="L33" s="60"/>
      <c r="M33" s="59" t="s">
        <v>1494</v>
      </c>
      <c r="N33" s="395"/>
      <c r="O33" s="395"/>
      <c r="P33" s="395"/>
      <c r="Q33" s="395"/>
      <c r="R33" s="395">
        <v>1</v>
      </c>
      <c r="S33" s="395" t="s">
        <v>173</v>
      </c>
      <c r="T33" s="359">
        <v>4</v>
      </c>
      <c r="U33" s="32">
        <v>19.5</v>
      </c>
      <c r="V33" s="32">
        <v>19</v>
      </c>
      <c r="W33" s="32">
        <v>1</v>
      </c>
      <c r="X33" s="60" t="s">
        <v>3840</v>
      </c>
      <c r="Y33" s="60" t="s">
        <v>3771</v>
      </c>
      <c r="Z33" s="279"/>
      <c r="AA33" s="279"/>
      <c r="AB33" s="62" t="s">
        <v>3721</v>
      </c>
      <c r="AC33" s="62" t="s">
        <v>3722</v>
      </c>
      <c r="AD33" s="62" t="str">
        <f t="shared" si="4"/>
        <v>BEADLOCK RING</v>
      </c>
    </row>
    <row r="34" spans="1:30" s="211" customFormat="1" ht="15">
      <c r="A34" s="499">
        <f t="shared" si="0"/>
        <v>32</v>
      </c>
      <c r="B34" s="90" t="s">
        <v>84</v>
      </c>
      <c r="C34" s="79" t="s">
        <v>1440</v>
      </c>
      <c r="D34" s="79" t="s">
        <v>1441</v>
      </c>
      <c r="E34" s="32" t="s">
        <v>10263</v>
      </c>
      <c r="F34" s="79" t="s">
        <v>1495</v>
      </c>
      <c r="G34" s="55">
        <v>191682011610</v>
      </c>
      <c r="H34" s="102">
        <v>42736</v>
      </c>
      <c r="I34" s="78" t="s">
        <v>1230</v>
      </c>
      <c r="J34" s="60">
        <v>219</v>
      </c>
      <c r="K34" s="60">
        <f t="shared" si="5"/>
        <v>219</v>
      </c>
      <c r="L34" s="60"/>
      <c r="M34" s="59" t="s">
        <v>1496</v>
      </c>
      <c r="N34" s="395"/>
      <c r="O34" s="395"/>
      <c r="P34" s="395"/>
      <c r="Q34" s="395"/>
      <c r="R34" s="395">
        <v>1</v>
      </c>
      <c r="S34" s="395" t="s">
        <v>2845</v>
      </c>
      <c r="T34" s="359">
        <v>4</v>
      </c>
      <c r="U34" s="32">
        <v>19.5</v>
      </c>
      <c r="V34" s="32">
        <v>19</v>
      </c>
      <c r="W34" s="32">
        <v>1</v>
      </c>
      <c r="X34" s="60" t="s">
        <v>3840</v>
      </c>
      <c r="Y34" s="60" t="s">
        <v>3771</v>
      </c>
      <c r="Z34" s="279"/>
      <c r="AA34" s="279"/>
      <c r="AB34" s="62" t="s">
        <v>3721</v>
      </c>
      <c r="AC34" s="62" t="s">
        <v>3722</v>
      </c>
      <c r="AD34" s="62" t="str">
        <f t="shared" si="4"/>
        <v>BEADLOCK RING</v>
      </c>
    </row>
    <row r="35" spans="1:30" s="211" customFormat="1">
      <c r="A35" s="499">
        <f t="shared" si="0"/>
        <v>33</v>
      </c>
      <c r="B35" s="90" t="s">
        <v>84</v>
      </c>
      <c r="C35" s="79" t="s">
        <v>1440</v>
      </c>
      <c r="D35" s="79" t="s">
        <v>1441</v>
      </c>
      <c r="E35" s="32" t="s">
        <v>10260</v>
      </c>
      <c r="F35" s="79" t="s">
        <v>2575</v>
      </c>
      <c r="G35" s="55">
        <v>191682014178</v>
      </c>
      <c r="H35" s="102">
        <v>43397</v>
      </c>
      <c r="I35" s="78" t="s">
        <v>1230</v>
      </c>
      <c r="J35" s="60">
        <v>149</v>
      </c>
      <c r="K35" s="60">
        <f t="shared" si="5"/>
        <v>149</v>
      </c>
      <c r="L35" s="60"/>
      <c r="M35" s="59" t="s">
        <v>2576</v>
      </c>
      <c r="N35" s="395"/>
      <c r="O35" s="395"/>
      <c r="P35" s="395"/>
      <c r="Q35" s="395"/>
      <c r="R35" s="395">
        <v>1</v>
      </c>
      <c r="S35" s="395" t="s">
        <v>173</v>
      </c>
      <c r="T35" s="359">
        <v>4</v>
      </c>
      <c r="U35" s="32">
        <v>19</v>
      </c>
      <c r="V35" s="32">
        <v>19</v>
      </c>
      <c r="W35" s="32">
        <v>1</v>
      </c>
      <c r="X35" s="60" t="s">
        <v>3840</v>
      </c>
      <c r="Y35" s="60" t="s">
        <v>3771</v>
      </c>
      <c r="Z35" s="87"/>
      <c r="AA35" s="87"/>
      <c r="AB35" s="62" t="s">
        <v>3721</v>
      </c>
      <c r="AC35" s="62" t="s">
        <v>3722</v>
      </c>
      <c r="AD35" s="62" t="str">
        <f t="shared" si="4"/>
        <v>BEADLOCK RING</v>
      </c>
    </row>
    <row r="36" spans="1:30" s="211" customFormat="1">
      <c r="A36" s="499">
        <f t="shared" si="0"/>
        <v>34</v>
      </c>
      <c r="B36" s="90" t="s">
        <v>84</v>
      </c>
      <c r="C36" s="79" t="s">
        <v>1440</v>
      </c>
      <c r="D36" s="79" t="s">
        <v>1441</v>
      </c>
      <c r="E36" s="32" t="s">
        <v>10264</v>
      </c>
      <c r="F36" s="79" t="s">
        <v>4662</v>
      </c>
      <c r="G36" s="55">
        <v>191682022401</v>
      </c>
      <c r="H36" s="102">
        <v>44253</v>
      </c>
      <c r="I36" s="78" t="s">
        <v>1230</v>
      </c>
      <c r="J36" s="60">
        <v>219</v>
      </c>
      <c r="K36" s="60">
        <f t="shared" si="5"/>
        <v>219</v>
      </c>
      <c r="L36" s="60"/>
      <c r="M36" s="59" t="s">
        <v>4664</v>
      </c>
      <c r="N36" s="395"/>
      <c r="O36" s="395"/>
      <c r="P36" s="395"/>
      <c r="Q36" s="395"/>
      <c r="R36" s="395">
        <v>1</v>
      </c>
      <c r="S36" s="395" t="s">
        <v>2845</v>
      </c>
      <c r="T36" s="359">
        <v>4</v>
      </c>
      <c r="U36" s="32">
        <v>19</v>
      </c>
      <c r="V36" s="32">
        <v>19</v>
      </c>
      <c r="W36" s="32">
        <v>1</v>
      </c>
      <c r="X36" s="60" t="s">
        <v>3840</v>
      </c>
      <c r="Y36" s="60" t="s">
        <v>3771</v>
      </c>
      <c r="Z36" s="87"/>
      <c r="AA36" s="87"/>
      <c r="AB36" s="62" t="s">
        <v>3721</v>
      </c>
      <c r="AC36" s="62" t="s">
        <v>3722</v>
      </c>
      <c r="AD36" s="62" t="str">
        <f t="shared" si="4"/>
        <v>BEADLOCK RING</v>
      </c>
    </row>
    <row r="37" spans="1:30" s="211" customFormat="1">
      <c r="A37" s="499">
        <f t="shared" si="0"/>
        <v>35</v>
      </c>
      <c r="B37" s="90" t="s">
        <v>84</v>
      </c>
      <c r="C37" s="79" t="s">
        <v>1440</v>
      </c>
      <c r="D37" s="79" t="s">
        <v>1441</v>
      </c>
      <c r="E37" s="32" t="s">
        <v>10264</v>
      </c>
      <c r="F37" s="79" t="s">
        <v>4663</v>
      </c>
      <c r="G37" s="55">
        <v>191682022418</v>
      </c>
      <c r="H37" s="102">
        <v>44253</v>
      </c>
      <c r="I37" s="78" t="s">
        <v>1230</v>
      </c>
      <c r="J37" s="60">
        <v>229</v>
      </c>
      <c r="K37" s="60">
        <f t="shared" si="5"/>
        <v>229</v>
      </c>
      <c r="L37" s="60"/>
      <c r="M37" s="59" t="s">
        <v>4665</v>
      </c>
      <c r="N37" s="395"/>
      <c r="O37" s="395"/>
      <c r="P37" s="395"/>
      <c r="Q37" s="395"/>
      <c r="R37" s="395">
        <v>1</v>
      </c>
      <c r="S37" s="395" t="s">
        <v>2850</v>
      </c>
      <c r="T37" s="359">
        <v>4</v>
      </c>
      <c r="U37" s="32">
        <v>19</v>
      </c>
      <c r="V37" s="32">
        <v>19</v>
      </c>
      <c r="W37" s="32">
        <v>1</v>
      </c>
      <c r="X37" s="60" t="s">
        <v>3840</v>
      </c>
      <c r="Y37" s="60" t="s">
        <v>3771</v>
      </c>
      <c r="Z37" s="87"/>
      <c r="AA37" s="87"/>
      <c r="AB37" s="62" t="s">
        <v>3721</v>
      </c>
      <c r="AC37" s="62" t="s">
        <v>3722</v>
      </c>
      <c r="AD37" s="62" t="str">
        <f t="shared" si="4"/>
        <v>BEADLOCK RING</v>
      </c>
    </row>
    <row r="38" spans="1:30" s="211" customFormat="1" ht="15">
      <c r="A38" s="499">
        <f t="shared" si="0"/>
        <v>36</v>
      </c>
      <c r="B38" s="90" t="s">
        <v>84</v>
      </c>
      <c r="C38" s="79" t="s">
        <v>1440</v>
      </c>
      <c r="D38" s="79" t="s">
        <v>1441</v>
      </c>
      <c r="E38" s="32" t="s">
        <v>10257</v>
      </c>
      <c r="F38" s="79" t="s">
        <v>3193</v>
      </c>
      <c r="G38" s="55">
        <v>191682017216</v>
      </c>
      <c r="H38" s="102">
        <v>43648</v>
      </c>
      <c r="I38" s="78" t="s">
        <v>1230</v>
      </c>
      <c r="J38" s="60">
        <v>149</v>
      </c>
      <c r="K38" s="60">
        <f t="shared" si="5"/>
        <v>149</v>
      </c>
      <c r="L38" s="60"/>
      <c r="M38" s="59" t="s">
        <v>3203</v>
      </c>
      <c r="N38" s="395"/>
      <c r="O38" s="395"/>
      <c r="P38" s="395"/>
      <c r="Q38" s="395"/>
      <c r="R38" s="395">
        <v>1</v>
      </c>
      <c r="S38" s="395" t="s">
        <v>173</v>
      </c>
      <c r="T38" s="359">
        <v>4</v>
      </c>
      <c r="U38" s="32">
        <v>19</v>
      </c>
      <c r="V38" s="32">
        <v>19</v>
      </c>
      <c r="W38" s="32">
        <v>1</v>
      </c>
      <c r="X38" s="60" t="s">
        <v>3840</v>
      </c>
      <c r="Y38" s="60" t="s">
        <v>3771</v>
      </c>
      <c r="Z38" s="279"/>
      <c r="AA38" s="279"/>
      <c r="AB38" s="62" t="s">
        <v>3721</v>
      </c>
      <c r="AC38" s="62" t="s">
        <v>3722</v>
      </c>
      <c r="AD38" s="62" t="str">
        <f t="shared" si="4"/>
        <v>BEADLOCK RING</v>
      </c>
    </row>
    <row r="39" spans="1:30" s="211" customFormat="1" ht="15">
      <c r="A39" s="499">
        <f t="shared" si="0"/>
        <v>37</v>
      </c>
      <c r="B39" s="90" t="s">
        <v>84</v>
      </c>
      <c r="C39" s="79" t="s">
        <v>1440</v>
      </c>
      <c r="D39" s="79" t="s">
        <v>1441</v>
      </c>
      <c r="E39" s="32" t="s">
        <v>10257</v>
      </c>
      <c r="F39" s="79" t="s">
        <v>3194</v>
      </c>
      <c r="G39" s="55">
        <v>191682017223</v>
      </c>
      <c r="H39" s="102">
        <v>43648</v>
      </c>
      <c r="I39" s="78" t="s">
        <v>1230</v>
      </c>
      <c r="J39" s="60">
        <v>149</v>
      </c>
      <c r="K39" s="60">
        <f t="shared" si="5"/>
        <v>149</v>
      </c>
      <c r="L39" s="60"/>
      <c r="M39" s="59" t="s">
        <v>3204</v>
      </c>
      <c r="N39" s="395"/>
      <c r="O39" s="395"/>
      <c r="P39" s="395"/>
      <c r="Q39" s="395"/>
      <c r="R39" s="395">
        <v>1</v>
      </c>
      <c r="S39" s="395" t="s">
        <v>2845</v>
      </c>
      <c r="T39" s="359">
        <v>4</v>
      </c>
      <c r="U39" s="32">
        <v>19</v>
      </c>
      <c r="V39" s="32">
        <v>19</v>
      </c>
      <c r="W39" s="32">
        <v>1</v>
      </c>
      <c r="X39" s="60" t="s">
        <v>3840</v>
      </c>
      <c r="Y39" s="60" t="s">
        <v>3771</v>
      </c>
      <c r="Z39" s="279"/>
      <c r="AA39" s="279"/>
      <c r="AB39" s="62" t="s">
        <v>3721</v>
      </c>
      <c r="AC39" s="62" t="s">
        <v>3722</v>
      </c>
      <c r="AD39" s="62" t="str">
        <f t="shared" si="4"/>
        <v>BEADLOCK RING</v>
      </c>
    </row>
    <row r="40" spans="1:30" s="211" customFormat="1" ht="15">
      <c r="A40" s="499">
        <f t="shared" si="0"/>
        <v>38</v>
      </c>
      <c r="B40" s="90" t="s">
        <v>84</v>
      </c>
      <c r="C40" s="79" t="s">
        <v>1440</v>
      </c>
      <c r="D40" s="79" t="s">
        <v>1441</v>
      </c>
      <c r="E40" s="32" t="s">
        <v>10265</v>
      </c>
      <c r="F40" s="79" t="s">
        <v>4128</v>
      </c>
      <c r="G40" s="55">
        <v>191682020100</v>
      </c>
      <c r="H40" s="102">
        <v>43963</v>
      </c>
      <c r="I40" s="78" t="s">
        <v>1230</v>
      </c>
      <c r="J40" s="60">
        <v>159</v>
      </c>
      <c r="K40" s="60">
        <f t="shared" si="5"/>
        <v>159</v>
      </c>
      <c r="L40" s="60"/>
      <c r="M40" s="59" t="s">
        <v>4129</v>
      </c>
      <c r="N40" s="395"/>
      <c r="O40" s="395"/>
      <c r="P40" s="395"/>
      <c r="Q40" s="395"/>
      <c r="R40" s="395">
        <v>1</v>
      </c>
      <c r="S40" s="395" t="s">
        <v>173</v>
      </c>
      <c r="T40" s="359">
        <v>4</v>
      </c>
      <c r="U40" s="32">
        <v>19</v>
      </c>
      <c r="V40" s="32">
        <v>19</v>
      </c>
      <c r="W40" s="32">
        <v>1</v>
      </c>
      <c r="X40" s="60" t="s">
        <v>3840</v>
      </c>
      <c r="Y40" s="60" t="s">
        <v>3771</v>
      </c>
      <c r="Z40" s="279"/>
      <c r="AA40" s="279"/>
      <c r="AB40" s="62" t="s">
        <v>3721</v>
      </c>
      <c r="AC40" s="62" t="s">
        <v>3722</v>
      </c>
      <c r="AD40" s="62" t="str">
        <f t="shared" si="4"/>
        <v>BEADLOCK RING</v>
      </c>
    </row>
    <row r="41" spans="1:30" s="211" customFormat="1" ht="15">
      <c r="A41" s="499">
        <f t="shared" si="0"/>
        <v>39</v>
      </c>
      <c r="B41" s="90" t="s">
        <v>84</v>
      </c>
      <c r="C41" s="79" t="s">
        <v>1440</v>
      </c>
      <c r="D41" s="79" t="s">
        <v>1441</v>
      </c>
      <c r="E41" s="32" t="s">
        <v>10262</v>
      </c>
      <c r="F41" s="79" t="s">
        <v>6016</v>
      </c>
      <c r="G41" s="55">
        <v>191682033674</v>
      </c>
      <c r="H41" s="102">
        <v>44932</v>
      </c>
      <c r="I41" s="78" t="s">
        <v>1230</v>
      </c>
      <c r="J41" s="60">
        <v>259</v>
      </c>
      <c r="K41" s="60">
        <f t="shared" si="5"/>
        <v>259</v>
      </c>
      <c r="L41" s="60"/>
      <c r="M41" s="59" t="s">
        <v>6015</v>
      </c>
      <c r="N41" s="395"/>
      <c r="O41" s="395"/>
      <c r="P41" s="395"/>
      <c r="Q41" s="395"/>
      <c r="R41" s="395">
        <v>1</v>
      </c>
      <c r="S41" s="395" t="s">
        <v>173</v>
      </c>
      <c r="T41" s="359">
        <v>5.65</v>
      </c>
      <c r="U41" s="499">
        <v>18</v>
      </c>
      <c r="V41" s="499">
        <v>18</v>
      </c>
      <c r="W41" s="499">
        <v>1</v>
      </c>
      <c r="X41" s="60" t="s">
        <v>3840</v>
      </c>
      <c r="Y41" s="60" t="s">
        <v>3771</v>
      </c>
      <c r="Z41" s="279"/>
      <c r="AA41" s="279"/>
      <c r="AB41" s="62" t="s">
        <v>3721</v>
      </c>
      <c r="AC41" s="62" t="s">
        <v>3722</v>
      </c>
      <c r="AD41" s="62" t="str">
        <f t="shared" si="4"/>
        <v>BEADLOCK RING</v>
      </c>
    </row>
    <row r="42" spans="1:30" s="211" customFormat="1" ht="15">
      <c r="A42" s="499">
        <f t="shared" si="0"/>
        <v>40</v>
      </c>
      <c r="B42" s="90" t="s">
        <v>84</v>
      </c>
      <c r="C42" s="79" t="s">
        <v>1440</v>
      </c>
      <c r="D42" s="79" t="s">
        <v>1441</v>
      </c>
      <c r="E42" s="32" t="s">
        <v>10257</v>
      </c>
      <c r="F42" s="79" t="s">
        <v>3196</v>
      </c>
      <c r="G42" s="55">
        <v>191682017247</v>
      </c>
      <c r="H42" s="102">
        <v>43648</v>
      </c>
      <c r="I42" s="78" t="s">
        <v>1230</v>
      </c>
      <c r="J42" s="60">
        <v>169</v>
      </c>
      <c r="K42" s="60">
        <f t="shared" si="5"/>
        <v>169</v>
      </c>
      <c r="L42" s="60"/>
      <c r="M42" s="59" t="s">
        <v>3205</v>
      </c>
      <c r="N42" s="395"/>
      <c r="O42" s="395"/>
      <c r="P42" s="395"/>
      <c r="Q42" s="395"/>
      <c r="R42" s="395">
        <v>1</v>
      </c>
      <c r="S42" s="395" t="s">
        <v>2845</v>
      </c>
      <c r="T42" s="359">
        <v>4</v>
      </c>
      <c r="U42" s="32">
        <v>23</v>
      </c>
      <c r="V42" s="32">
        <v>23</v>
      </c>
      <c r="W42" s="32">
        <v>1</v>
      </c>
      <c r="X42" s="60" t="s">
        <v>3840</v>
      </c>
      <c r="Y42" s="60" t="s">
        <v>3771</v>
      </c>
      <c r="Z42" s="279"/>
      <c r="AA42" s="279"/>
      <c r="AB42" s="62" t="s">
        <v>3721</v>
      </c>
      <c r="AC42" s="62" t="s">
        <v>3722</v>
      </c>
      <c r="AD42" s="62" t="str">
        <f t="shared" si="4"/>
        <v>BEADLOCK RING</v>
      </c>
    </row>
    <row r="43" spans="1:30" s="211" customFormat="1" ht="15">
      <c r="A43" s="499">
        <f t="shared" si="0"/>
        <v>41</v>
      </c>
      <c r="B43" s="90" t="s">
        <v>84</v>
      </c>
      <c r="C43" s="79" t="s">
        <v>10875</v>
      </c>
      <c r="D43" s="79" t="s">
        <v>8440</v>
      </c>
      <c r="E43" s="32" t="s">
        <v>10874</v>
      </c>
      <c r="F43" s="79" t="s">
        <v>8730</v>
      </c>
      <c r="G43" s="55">
        <v>191682043253</v>
      </c>
      <c r="H43" s="102">
        <v>45681</v>
      </c>
      <c r="I43" s="78" t="s">
        <v>1230</v>
      </c>
      <c r="J43" s="60">
        <v>69</v>
      </c>
      <c r="K43" s="60">
        <f t="shared" si="5"/>
        <v>69</v>
      </c>
      <c r="L43" s="60"/>
      <c r="M43" s="395" t="s">
        <v>10876</v>
      </c>
      <c r="N43" s="395"/>
      <c r="O43" s="395"/>
      <c r="P43" s="395"/>
      <c r="Q43" s="395"/>
      <c r="R43" s="395">
        <v>1</v>
      </c>
      <c r="S43" s="395" t="s">
        <v>2845</v>
      </c>
      <c r="T43" s="359">
        <v>4</v>
      </c>
      <c r="U43" s="499">
        <v>19</v>
      </c>
      <c r="V43" s="499">
        <v>19</v>
      </c>
      <c r="W43" s="499">
        <v>1</v>
      </c>
      <c r="X43" s="60" t="s">
        <v>3840</v>
      </c>
      <c r="Y43" s="60" t="s">
        <v>3771</v>
      </c>
      <c r="Z43" s="279" t="s">
        <v>10490</v>
      </c>
      <c r="AA43" s="279" t="s">
        <v>10489</v>
      </c>
      <c r="AB43" s="62" t="s">
        <v>3721</v>
      </c>
      <c r="AC43" s="62" t="s">
        <v>3722</v>
      </c>
      <c r="AD43" s="62" t="str">
        <f t="shared" si="4"/>
        <v>IMPACT RING</v>
      </c>
    </row>
    <row r="44" spans="1:30" s="211" customFormat="1" ht="15">
      <c r="A44" s="499">
        <f t="shared" si="0"/>
        <v>42</v>
      </c>
      <c r="B44" s="90" t="s">
        <v>84</v>
      </c>
      <c r="C44" s="79" t="s">
        <v>10875</v>
      </c>
      <c r="D44" s="79" t="s">
        <v>8440</v>
      </c>
      <c r="E44" s="499" t="s">
        <v>10874</v>
      </c>
      <c r="F44" s="79" t="s">
        <v>8441</v>
      </c>
      <c r="G44" s="55">
        <v>191682043260</v>
      </c>
      <c r="H44" s="102">
        <v>45681</v>
      </c>
      <c r="I44" s="78" t="s">
        <v>1230</v>
      </c>
      <c r="J44" s="60">
        <v>69</v>
      </c>
      <c r="K44" s="60">
        <f t="shared" si="5"/>
        <v>69</v>
      </c>
      <c r="L44" s="60"/>
      <c r="M44" s="395" t="s">
        <v>10877</v>
      </c>
      <c r="N44" s="395"/>
      <c r="O44" s="395"/>
      <c r="P44" s="395"/>
      <c r="Q44" s="395"/>
      <c r="R44" s="395">
        <v>1</v>
      </c>
      <c r="S44" s="395" t="s">
        <v>173</v>
      </c>
      <c r="T44" s="359">
        <v>4</v>
      </c>
      <c r="U44" s="499">
        <v>19</v>
      </c>
      <c r="V44" s="499">
        <v>19</v>
      </c>
      <c r="W44" s="499">
        <v>1</v>
      </c>
      <c r="X44" s="60" t="s">
        <v>3840</v>
      </c>
      <c r="Y44" s="60" t="s">
        <v>3771</v>
      </c>
      <c r="Z44" s="279" t="s">
        <v>10495</v>
      </c>
      <c r="AA44" s="279" t="s">
        <v>10496</v>
      </c>
      <c r="AB44" s="62" t="s">
        <v>3721</v>
      </c>
      <c r="AC44" s="62" t="s">
        <v>3722</v>
      </c>
      <c r="AD44" s="62" t="str">
        <f t="shared" si="4"/>
        <v>IMPACT RING</v>
      </c>
    </row>
    <row r="45" spans="1:30" s="211" customFormat="1" ht="15">
      <c r="A45" s="499">
        <f t="shared" si="0"/>
        <v>43</v>
      </c>
      <c r="B45" s="90" t="s">
        <v>84</v>
      </c>
      <c r="C45" s="79" t="s">
        <v>10875</v>
      </c>
      <c r="D45" s="79" t="s">
        <v>8440</v>
      </c>
      <c r="E45" s="499" t="s">
        <v>10874</v>
      </c>
      <c r="F45" s="79" t="s">
        <v>8731</v>
      </c>
      <c r="G45" s="55">
        <v>191682043376</v>
      </c>
      <c r="H45" s="102">
        <v>45699</v>
      </c>
      <c r="I45" s="78" t="s">
        <v>1230</v>
      </c>
      <c r="J45" s="60">
        <v>69</v>
      </c>
      <c r="K45" s="60">
        <f t="shared" si="5"/>
        <v>69</v>
      </c>
      <c r="L45" s="60"/>
      <c r="M45" s="395" t="s">
        <v>10878</v>
      </c>
      <c r="N45" s="395"/>
      <c r="O45" s="395"/>
      <c r="P45" s="395"/>
      <c r="Q45" s="395"/>
      <c r="R45" s="395">
        <v>1</v>
      </c>
      <c r="S45" s="395" t="s">
        <v>8523</v>
      </c>
      <c r="T45" s="359">
        <v>4</v>
      </c>
      <c r="U45" s="499">
        <v>19</v>
      </c>
      <c r="V45" s="499">
        <v>19</v>
      </c>
      <c r="W45" s="499">
        <v>1</v>
      </c>
      <c r="X45" s="60" t="s">
        <v>3840</v>
      </c>
      <c r="Y45" s="60" t="s">
        <v>3771</v>
      </c>
      <c r="Z45" s="279" t="s">
        <v>10491</v>
      </c>
      <c r="AA45" s="279" t="s">
        <v>10492</v>
      </c>
      <c r="AB45" s="62" t="s">
        <v>3721</v>
      </c>
      <c r="AC45" s="62" t="s">
        <v>3722</v>
      </c>
      <c r="AD45" s="62" t="str">
        <f t="shared" si="4"/>
        <v>IMPACT RING</v>
      </c>
    </row>
    <row r="46" spans="1:30" s="211" customFormat="1" ht="15">
      <c r="A46" s="499">
        <f t="shared" si="0"/>
        <v>44</v>
      </c>
      <c r="B46" s="90" t="s">
        <v>84</v>
      </c>
      <c r="C46" s="79" t="s">
        <v>10875</v>
      </c>
      <c r="D46" s="79" t="s">
        <v>8440</v>
      </c>
      <c r="E46" s="499" t="s">
        <v>10874</v>
      </c>
      <c r="F46" s="79" t="s">
        <v>8729</v>
      </c>
      <c r="G46" s="55">
        <v>191682043383</v>
      </c>
      <c r="H46" s="102">
        <v>45699</v>
      </c>
      <c r="I46" s="78" t="s">
        <v>1230</v>
      </c>
      <c r="J46" s="60">
        <v>69</v>
      </c>
      <c r="K46" s="60">
        <f t="shared" si="5"/>
        <v>69</v>
      </c>
      <c r="L46" s="60"/>
      <c r="M46" s="395" t="s">
        <v>10879</v>
      </c>
      <c r="N46" s="395"/>
      <c r="O46" s="395"/>
      <c r="P46" s="395"/>
      <c r="Q46" s="395"/>
      <c r="R46" s="395">
        <v>1</v>
      </c>
      <c r="S46" s="395" t="s">
        <v>4427</v>
      </c>
      <c r="T46" s="359">
        <v>4</v>
      </c>
      <c r="U46" s="499">
        <v>19</v>
      </c>
      <c r="V46" s="499">
        <v>19</v>
      </c>
      <c r="W46" s="499">
        <v>1</v>
      </c>
      <c r="X46" s="60" t="s">
        <v>3840</v>
      </c>
      <c r="Y46" s="60" t="s">
        <v>3771</v>
      </c>
      <c r="Z46" s="279" t="s">
        <v>10494</v>
      </c>
      <c r="AA46" s="279" t="s">
        <v>10493</v>
      </c>
      <c r="AB46" s="62" t="s">
        <v>3721</v>
      </c>
      <c r="AC46" s="62" t="s">
        <v>3722</v>
      </c>
      <c r="AD46" s="62" t="str">
        <f t="shared" si="4"/>
        <v>IMPACT RING</v>
      </c>
    </row>
    <row r="47" spans="1:30" s="211" customFormat="1" ht="15">
      <c r="A47" s="499">
        <f t="shared" si="0"/>
        <v>45</v>
      </c>
      <c r="B47" s="90" t="s">
        <v>84</v>
      </c>
      <c r="C47" s="79" t="s">
        <v>10875</v>
      </c>
      <c r="D47" s="79" t="s">
        <v>8440</v>
      </c>
      <c r="E47" s="499" t="s">
        <v>10874</v>
      </c>
      <c r="F47" s="79" t="s">
        <v>8726</v>
      </c>
      <c r="G47" s="55">
        <v>191682043277</v>
      </c>
      <c r="H47" s="102">
        <v>45681</v>
      </c>
      <c r="I47" s="78" t="s">
        <v>1230</v>
      </c>
      <c r="J47" s="60">
        <v>74</v>
      </c>
      <c r="K47" s="60">
        <f t="shared" si="5"/>
        <v>74</v>
      </c>
      <c r="L47" s="60"/>
      <c r="M47" s="395" t="s">
        <v>10880</v>
      </c>
      <c r="N47" s="395"/>
      <c r="O47" s="395"/>
      <c r="P47" s="395"/>
      <c r="Q47" s="395"/>
      <c r="R47" s="395">
        <v>1</v>
      </c>
      <c r="S47" s="395" t="s">
        <v>2845</v>
      </c>
      <c r="T47" s="359">
        <v>4</v>
      </c>
      <c r="U47" s="32">
        <v>20</v>
      </c>
      <c r="V47" s="499">
        <v>20</v>
      </c>
      <c r="W47" s="32">
        <v>1</v>
      </c>
      <c r="X47" s="60" t="s">
        <v>3840</v>
      </c>
      <c r="Y47" s="60" t="s">
        <v>3771</v>
      </c>
      <c r="Z47" s="279" t="s">
        <v>10490</v>
      </c>
      <c r="AA47" s="279" t="s">
        <v>10489</v>
      </c>
      <c r="AB47" s="62" t="s">
        <v>3721</v>
      </c>
      <c r="AC47" s="62" t="s">
        <v>3722</v>
      </c>
      <c r="AD47" s="62" t="str">
        <f t="shared" si="4"/>
        <v>IMPACT RING</v>
      </c>
    </row>
    <row r="48" spans="1:30" s="211" customFormat="1" ht="15">
      <c r="A48" s="499">
        <f t="shared" si="0"/>
        <v>46</v>
      </c>
      <c r="B48" s="90" t="s">
        <v>84</v>
      </c>
      <c r="C48" s="79" t="s">
        <v>10875</v>
      </c>
      <c r="D48" s="79" t="s">
        <v>8440</v>
      </c>
      <c r="E48" s="499" t="s">
        <v>10874</v>
      </c>
      <c r="F48" s="79" t="s">
        <v>8442</v>
      </c>
      <c r="G48" s="55">
        <v>191682043284</v>
      </c>
      <c r="H48" s="102">
        <v>45681</v>
      </c>
      <c r="I48" s="78" t="s">
        <v>1230</v>
      </c>
      <c r="J48" s="60">
        <v>74</v>
      </c>
      <c r="K48" s="60">
        <f t="shared" si="5"/>
        <v>74</v>
      </c>
      <c r="L48" s="60"/>
      <c r="M48" s="395" t="s">
        <v>10881</v>
      </c>
      <c r="N48" s="395"/>
      <c r="O48" s="395"/>
      <c r="P48" s="395"/>
      <c r="Q48" s="395"/>
      <c r="R48" s="395">
        <v>1</v>
      </c>
      <c r="S48" s="395" t="s">
        <v>173</v>
      </c>
      <c r="T48" s="359">
        <v>4</v>
      </c>
      <c r="U48" s="499">
        <v>20</v>
      </c>
      <c r="V48" s="499">
        <v>20</v>
      </c>
      <c r="W48" s="499">
        <v>1</v>
      </c>
      <c r="X48" s="60" t="s">
        <v>3840</v>
      </c>
      <c r="Y48" s="60" t="s">
        <v>3771</v>
      </c>
      <c r="Z48" s="279" t="s">
        <v>10495</v>
      </c>
      <c r="AA48" s="279" t="s">
        <v>10496</v>
      </c>
      <c r="AB48" s="62" t="s">
        <v>3721</v>
      </c>
      <c r="AC48" s="62" t="s">
        <v>3722</v>
      </c>
      <c r="AD48" s="62" t="str">
        <f t="shared" si="4"/>
        <v>IMPACT RING</v>
      </c>
    </row>
    <row r="49" spans="1:30" s="211" customFormat="1" ht="15">
      <c r="A49" s="499">
        <f t="shared" si="0"/>
        <v>47</v>
      </c>
      <c r="B49" s="90" t="s">
        <v>84</v>
      </c>
      <c r="C49" s="79" t="s">
        <v>10875</v>
      </c>
      <c r="D49" s="79" t="s">
        <v>8440</v>
      </c>
      <c r="E49" s="499" t="s">
        <v>10874</v>
      </c>
      <c r="F49" s="79" t="s">
        <v>8727</v>
      </c>
      <c r="G49" s="55">
        <v>191682043390</v>
      </c>
      <c r="H49" s="102">
        <v>45699</v>
      </c>
      <c r="I49" s="78" t="s">
        <v>1230</v>
      </c>
      <c r="J49" s="60">
        <v>74</v>
      </c>
      <c r="K49" s="60">
        <f t="shared" si="5"/>
        <v>74</v>
      </c>
      <c r="L49" s="60"/>
      <c r="M49" s="395" t="s">
        <v>10882</v>
      </c>
      <c r="N49" s="395"/>
      <c r="O49" s="395"/>
      <c r="P49" s="395"/>
      <c r="Q49" s="395"/>
      <c r="R49" s="395">
        <v>1</v>
      </c>
      <c r="S49" s="395" t="s">
        <v>8523</v>
      </c>
      <c r="T49" s="359">
        <v>4</v>
      </c>
      <c r="U49" s="499">
        <v>20</v>
      </c>
      <c r="V49" s="499">
        <v>20</v>
      </c>
      <c r="W49" s="499">
        <v>1</v>
      </c>
      <c r="X49" s="60" t="s">
        <v>3840</v>
      </c>
      <c r="Y49" s="60" t="s">
        <v>3771</v>
      </c>
      <c r="Z49" s="279" t="s">
        <v>10491</v>
      </c>
      <c r="AA49" s="279" t="s">
        <v>10492</v>
      </c>
      <c r="AB49" s="62" t="s">
        <v>3721</v>
      </c>
      <c r="AC49" s="62" t="s">
        <v>3722</v>
      </c>
      <c r="AD49" s="62" t="str">
        <f t="shared" si="4"/>
        <v>IMPACT RING</v>
      </c>
    </row>
    <row r="50" spans="1:30" s="211" customFormat="1" ht="15">
      <c r="A50" s="499">
        <f t="shared" si="0"/>
        <v>48</v>
      </c>
      <c r="B50" s="90" t="s">
        <v>84</v>
      </c>
      <c r="C50" s="79" t="s">
        <v>10875</v>
      </c>
      <c r="D50" s="79" t="s">
        <v>8440</v>
      </c>
      <c r="E50" s="499" t="s">
        <v>10874</v>
      </c>
      <c r="F50" s="79" t="s">
        <v>8728</v>
      </c>
      <c r="G50" s="55">
        <v>191682043406</v>
      </c>
      <c r="H50" s="102">
        <v>45699</v>
      </c>
      <c r="I50" s="78" t="s">
        <v>1230</v>
      </c>
      <c r="J50" s="60">
        <v>74</v>
      </c>
      <c r="K50" s="60">
        <f t="shared" si="5"/>
        <v>74</v>
      </c>
      <c r="L50" s="60"/>
      <c r="M50" s="395" t="s">
        <v>10883</v>
      </c>
      <c r="N50" s="395"/>
      <c r="O50" s="395"/>
      <c r="P50" s="395"/>
      <c r="Q50" s="395"/>
      <c r="R50" s="395">
        <v>1</v>
      </c>
      <c r="S50" s="395" t="s">
        <v>4427</v>
      </c>
      <c r="T50" s="359">
        <v>4</v>
      </c>
      <c r="U50" s="499">
        <v>20</v>
      </c>
      <c r="V50" s="499">
        <v>20</v>
      </c>
      <c r="W50" s="499">
        <v>1</v>
      </c>
      <c r="X50" s="60" t="s">
        <v>3840</v>
      </c>
      <c r="Y50" s="60" t="s">
        <v>3771</v>
      </c>
      <c r="Z50" s="279" t="s">
        <v>10494</v>
      </c>
      <c r="AA50" s="279" t="s">
        <v>10493</v>
      </c>
      <c r="AB50" s="62" t="s">
        <v>3721</v>
      </c>
      <c r="AC50" s="62" t="s">
        <v>3722</v>
      </c>
      <c r="AD50" s="62" t="str">
        <f t="shared" si="4"/>
        <v>IMPACT RING</v>
      </c>
    </row>
    <row r="51" spans="1:30" s="211" customFormat="1" ht="15">
      <c r="A51" s="499">
        <f t="shared" si="0"/>
        <v>49</v>
      </c>
      <c r="B51" s="90" t="s">
        <v>84</v>
      </c>
      <c r="C51" s="79" t="s">
        <v>10875</v>
      </c>
      <c r="D51" s="79" t="s">
        <v>8440</v>
      </c>
      <c r="E51" s="499" t="s">
        <v>10874</v>
      </c>
      <c r="F51" s="79" t="s">
        <v>8725</v>
      </c>
      <c r="G51" s="55">
        <v>191682043291</v>
      </c>
      <c r="H51" s="102">
        <v>45681</v>
      </c>
      <c r="I51" s="78" t="s">
        <v>1230</v>
      </c>
      <c r="J51" s="60">
        <v>79</v>
      </c>
      <c r="K51" s="60">
        <f t="shared" si="5"/>
        <v>79</v>
      </c>
      <c r="L51" s="60"/>
      <c r="M51" s="395" t="s">
        <v>10884</v>
      </c>
      <c r="N51" s="395"/>
      <c r="O51" s="395"/>
      <c r="P51" s="395"/>
      <c r="Q51" s="395"/>
      <c r="R51" s="395">
        <v>1</v>
      </c>
      <c r="S51" s="395" t="s">
        <v>2845</v>
      </c>
      <c r="T51" s="359">
        <v>5</v>
      </c>
      <c r="U51" s="499">
        <v>23</v>
      </c>
      <c r="V51" s="499">
        <v>23</v>
      </c>
      <c r="W51" s="499">
        <v>1</v>
      </c>
      <c r="X51" s="60" t="s">
        <v>3840</v>
      </c>
      <c r="Y51" s="60" t="s">
        <v>3771</v>
      </c>
      <c r="Z51" s="279" t="s">
        <v>10490</v>
      </c>
      <c r="AA51" s="279" t="s">
        <v>10489</v>
      </c>
      <c r="AB51" s="62" t="s">
        <v>3721</v>
      </c>
      <c r="AC51" s="62" t="s">
        <v>3722</v>
      </c>
      <c r="AD51" s="62" t="str">
        <f t="shared" si="4"/>
        <v>IMPACT RING</v>
      </c>
    </row>
    <row r="52" spans="1:30" s="211" customFormat="1" ht="15">
      <c r="A52" s="499">
        <f t="shared" si="0"/>
        <v>50</v>
      </c>
      <c r="B52" s="90" t="s">
        <v>84</v>
      </c>
      <c r="C52" s="79" t="s">
        <v>10875</v>
      </c>
      <c r="D52" s="79" t="s">
        <v>8440</v>
      </c>
      <c r="E52" s="499" t="s">
        <v>10874</v>
      </c>
      <c r="F52" s="79" t="s">
        <v>8443</v>
      </c>
      <c r="G52" s="55">
        <v>191682043307</v>
      </c>
      <c r="H52" s="102">
        <v>45681</v>
      </c>
      <c r="I52" s="78" t="s">
        <v>1230</v>
      </c>
      <c r="J52" s="60">
        <v>79</v>
      </c>
      <c r="K52" s="60">
        <f t="shared" si="5"/>
        <v>79</v>
      </c>
      <c r="L52" s="60"/>
      <c r="M52" s="395" t="s">
        <v>10885</v>
      </c>
      <c r="N52" s="395"/>
      <c r="O52" s="395"/>
      <c r="P52" s="395"/>
      <c r="Q52" s="395"/>
      <c r="R52" s="395">
        <v>1</v>
      </c>
      <c r="S52" s="395" t="s">
        <v>173</v>
      </c>
      <c r="T52" s="359">
        <v>5</v>
      </c>
      <c r="U52" s="499">
        <v>23</v>
      </c>
      <c r="V52" s="499">
        <v>23</v>
      </c>
      <c r="W52" s="499">
        <v>1</v>
      </c>
      <c r="X52" s="60" t="s">
        <v>3840</v>
      </c>
      <c r="Y52" s="60" t="s">
        <v>3771</v>
      </c>
      <c r="Z52" s="279" t="s">
        <v>10495</v>
      </c>
      <c r="AA52" s="279" t="s">
        <v>10496</v>
      </c>
      <c r="AB52" s="62" t="s">
        <v>3721</v>
      </c>
      <c r="AC52" s="62" t="s">
        <v>3722</v>
      </c>
      <c r="AD52" s="62" t="str">
        <f t="shared" si="4"/>
        <v>IMPACT RING</v>
      </c>
    </row>
    <row r="53" spans="1:30" s="211" customFormat="1" ht="15">
      <c r="A53" s="499">
        <f t="shared" si="0"/>
        <v>51</v>
      </c>
      <c r="B53" s="90" t="s">
        <v>84</v>
      </c>
      <c r="C53" s="79" t="s">
        <v>10875</v>
      </c>
      <c r="D53" s="79" t="s">
        <v>8440</v>
      </c>
      <c r="E53" s="499" t="s">
        <v>10874</v>
      </c>
      <c r="F53" s="79" t="s">
        <v>8723</v>
      </c>
      <c r="G53" s="55">
        <v>191682043413</v>
      </c>
      <c r="H53" s="102">
        <v>45699</v>
      </c>
      <c r="I53" s="78" t="s">
        <v>1230</v>
      </c>
      <c r="J53" s="60">
        <v>79</v>
      </c>
      <c r="K53" s="60">
        <f t="shared" si="5"/>
        <v>79</v>
      </c>
      <c r="L53" s="60"/>
      <c r="M53" s="395" t="s">
        <v>10886</v>
      </c>
      <c r="N53" s="395"/>
      <c r="O53" s="395"/>
      <c r="P53" s="395"/>
      <c r="Q53" s="395"/>
      <c r="R53" s="395">
        <v>1</v>
      </c>
      <c r="S53" s="395" t="s">
        <v>8523</v>
      </c>
      <c r="T53" s="359">
        <v>5</v>
      </c>
      <c r="U53" s="499">
        <v>23</v>
      </c>
      <c r="V53" s="499">
        <v>23</v>
      </c>
      <c r="W53" s="499">
        <v>1</v>
      </c>
      <c r="X53" s="60" t="s">
        <v>3840</v>
      </c>
      <c r="Y53" s="60" t="s">
        <v>3771</v>
      </c>
      <c r="Z53" s="279" t="s">
        <v>10491</v>
      </c>
      <c r="AA53" s="279" t="s">
        <v>10492</v>
      </c>
      <c r="AB53" s="62" t="s">
        <v>3721</v>
      </c>
      <c r="AC53" s="62" t="s">
        <v>3722</v>
      </c>
      <c r="AD53" s="62" t="str">
        <f t="shared" si="4"/>
        <v>IMPACT RING</v>
      </c>
    </row>
    <row r="54" spans="1:30" s="211" customFormat="1" ht="15">
      <c r="A54" s="499">
        <f t="shared" si="0"/>
        <v>52</v>
      </c>
      <c r="B54" s="90" t="s">
        <v>84</v>
      </c>
      <c r="C54" s="79" t="s">
        <v>10875</v>
      </c>
      <c r="D54" s="79" t="s">
        <v>8440</v>
      </c>
      <c r="E54" s="499" t="s">
        <v>10874</v>
      </c>
      <c r="F54" s="79" t="s">
        <v>8724</v>
      </c>
      <c r="G54" s="55">
        <v>191682043420</v>
      </c>
      <c r="H54" s="102">
        <v>45699</v>
      </c>
      <c r="I54" s="78" t="s">
        <v>1230</v>
      </c>
      <c r="J54" s="60">
        <v>79</v>
      </c>
      <c r="K54" s="60">
        <f t="shared" si="5"/>
        <v>79</v>
      </c>
      <c r="L54" s="60"/>
      <c r="M54" s="395" t="s">
        <v>10887</v>
      </c>
      <c r="N54" s="395"/>
      <c r="O54" s="395"/>
      <c r="P54" s="395"/>
      <c r="Q54" s="395"/>
      <c r="R54" s="395">
        <v>1</v>
      </c>
      <c r="S54" s="395" t="s">
        <v>4427</v>
      </c>
      <c r="T54" s="359">
        <v>5</v>
      </c>
      <c r="U54" s="499">
        <v>23</v>
      </c>
      <c r="V54" s="499">
        <v>23</v>
      </c>
      <c r="W54" s="499">
        <v>1</v>
      </c>
      <c r="X54" s="60" t="s">
        <v>3840</v>
      </c>
      <c r="Y54" s="60" t="s">
        <v>3771</v>
      </c>
      <c r="Z54" s="279" t="s">
        <v>10494</v>
      </c>
      <c r="AA54" s="279" t="s">
        <v>10493</v>
      </c>
      <c r="AB54" s="62" t="s">
        <v>3721</v>
      </c>
      <c r="AC54" s="62" t="s">
        <v>3722</v>
      </c>
      <c r="AD54" s="62" t="str">
        <f t="shared" si="4"/>
        <v>IMPACT RING</v>
      </c>
    </row>
    <row r="55" spans="1:30" s="211" customFormat="1" ht="15">
      <c r="A55" s="499">
        <f t="shared" ref="A55:A60" si="6">ROW(B55)-2</f>
        <v>53</v>
      </c>
      <c r="B55" s="90" t="s">
        <v>84</v>
      </c>
      <c r="C55" s="79" t="s">
        <v>10875</v>
      </c>
      <c r="D55" s="79" t="s">
        <v>8440</v>
      </c>
      <c r="E55" s="499" t="s">
        <v>10972</v>
      </c>
      <c r="F55" s="79" t="s">
        <v>10973</v>
      </c>
      <c r="G55" s="55">
        <v>191682045882</v>
      </c>
      <c r="H55" s="102">
        <v>46182</v>
      </c>
      <c r="I55" s="78" t="s">
        <v>1230</v>
      </c>
      <c r="J55" s="60">
        <v>89</v>
      </c>
      <c r="K55" s="60">
        <f t="shared" si="5"/>
        <v>89</v>
      </c>
      <c r="L55" s="60"/>
      <c r="M55" s="395" t="s">
        <v>10979</v>
      </c>
      <c r="N55" s="395"/>
      <c r="O55" s="395"/>
      <c r="P55" s="395"/>
      <c r="Q55" s="395"/>
      <c r="R55" s="395">
        <v>1</v>
      </c>
      <c r="S55" s="395" t="s">
        <v>2845</v>
      </c>
      <c r="T55" s="359">
        <v>4</v>
      </c>
      <c r="U55" s="499">
        <v>19</v>
      </c>
      <c r="V55" s="499">
        <v>19</v>
      </c>
      <c r="W55" s="499">
        <v>1</v>
      </c>
      <c r="X55" s="60" t="s">
        <v>3840</v>
      </c>
      <c r="Y55" s="60" t="s">
        <v>3771</v>
      </c>
      <c r="Z55" s="279" t="s">
        <v>10490</v>
      </c>
      <c r="AA55" s="279" t="s">
        <v>10489</v>
      </c>
      <c r="AB55" s="62" t="s">
        <v>3721</v>
      </c>
      <c r="AC55" s="62" t="s">
        <v>3722</v>
      </c>
      <c r="AD55" s="62" t="str">
        <f t="shared" ref="AD55:AD60" si="7">C55</f>
        <v>IMPACT RING</v>
      </c>
    </row>
    <row r="56" spans="1:30" s="211" customFormat="1" ht="15">
      <c r="A56" s="499">
        <f t="shared" si="6"/>
        <v>54</v>
      </c>
      <c r="B56" s="90" t="s">
        <v>84</v>
      </c>
      <c r="C56" s="79" t="s">
        <v>10875</v>
      </c>
      <c r="D56" s="79" t="s">
        <v>8440</v>
      </c>
      <c r="E56" s="499" t="s">
        <v>10972</v>
      </c>
      <c r="F56" s="79" t="s">
        <v>10974</v>
      </c>
      <c r="G56" s="55">
        <v>191682045899</v>
      </c>
      <c r="H56" s="102">
        <v>46182</v>
      </c>
      <c r="I56" s="78" t="s">
        <v>1230</v>
      </c>
      <c r="J56" s="60">
        <v>89</v>
      </c>
      <c r="K56" s="60">
        <f t="shared" si="5"/>
        <v>89</v>
      </c>
      <c r="L56" s="60"/>
      <c r="M56" s="395" t="s">
        <v>10980</v>
      </c>
      <c r="N56" s="395"/>
      <c r="O56" s="395"/>
      <c r="P56" s="395"/>
      <c r="Q56" s="395"/>
      <c r="R56" s="395">
        <v>1</v>
      </c>
      <c r="S56" s="395" t="s">
        <v>173</v>
      </c>
      <c r="T56" s="359">
        <v>4</v>
      </c>
      <c r="U56" s="499">
        <v>19</v>
      </c>
      <c r="V56" s="499">
        <v>19</v>
      </c>
      <c r="W56" s="499">
        <v>1</v>
      </c>
      <c r="X56" s="60" t="s">
        <v>3840</v>
      </c>
      <c r="Y56" s="60" t="s">
        <v>3771</v>
      </c>
      <c r="Z56" s="279" t="s">
        <v>10495</v>
      </c>
      <c r="AA56" s="279" t="s">
        <v>10496</v>
      </c>
      <c r="AB56" s="62" t="s">
        <v>3721</v>
      </c>
      <c r="AC56" s="62" t="s">
        <v>3722</v>
      </c>
      <c r="AD56" s="62" t="str">
        <f t="shared" si="7"/>
        <v>IMPACT RING</v>
      </c>
    </row>
    <row r="57" spans="1:30" s="211" customFormat="1" ht="15">
      <c r="A57" s="499">
        <f t="shared" si="6"/>
        <v>55</v>
      </c>
      <c r="B57" s="90" t="s">
        <v>84</v>
      </c>
      <c r="C57" s="79" t="s">
        <v>10875</v>
      </c>
      <c r="D57" s="79" t="s">
        <v>8440</v>
      </c>
      <c r="E57" s="499" t="s">
        <v>10972</v>
      </c>
      <c r="F57" s="79" t="s">
        <v>10975</v>
      </c>
      <c r="G57" s="55">
        <v>191682045905</v>
      </c>
      <c r="H57" s="102">
        <v>46182</v>
      </c>
      <c r="I57" s="78" t="s">
        <v>1230</v>
      </c>
      <c r="J57" s="60">
        <v>99</v>
      </c>
      <c r="K57" s="60">
        <f t="shared" si="5"/>
        <v>99</v>
      </c>
      <c r="L57" s="60"/>
      <c r="M57" s="395" t="s">
        <v>10981</v>
      </c>
      <c r="N57" s="395"/>
      <c r="O57" s="395"/>
      <c r="P57" s="395"/>
      <c r="Q57" s="395"/>
      <c r="R57" s="395">
        <v>1</v>
      </c>
      <c r="S57" s="395" t="s">
        <v>2845</v>
      </c>
      <c r="T57" s="359">
        <v>4</v>
      </c>
      <c r="U57" s="499">
        <v>20</v>
      </c>
      <c r="V57" s="499">
        <v>20</v>
      </c>
      <c r="W57" s="499">
        <v>1</v>
      </c>
      <c r="X57" s="60" t="s">
        <v>3840</v>
      </c>
      <c r="Y57" s="60" t="s">
        <v>3771</v>
      </c>
      <c r="Z57" s="279" t="s">
        <v>10490</v>
      </c>
      <c r="AA57" s="279" t="s">
        <v>10489</v>
      </c>
      <c r="AB57" s="62" t="s">
        <v>3721</v>
      </c>
      <c r="AC57" s="62" t="s">
        <v>3722</v>
      </c>
      <c r="AD57" s="62" t="str">
        <f t="shared" si="7"/>
        <v>IMPACT RING</v>
      </c>
    </row>
    <row r="58" spans="1:30" s="211" customFormat="1" ht="15">
      <c r="A58" s="499">
        <f t="shared" si="6"/>
        <v>56</v>
      </c>
      <c r="B58" s="90" t="s">
        <v>84</v>
      </c>
      <c r="C58" s="79" t="s">
        <v>10875</v>
      </c>
      <c r="D58" s="79" t="s">
        <v>8440</v>
      </c>
      <c r="E58" s="499" t="s">
        <v>10972</v>
      </c>
      <c r="F58" s="79" t="s">
        <v>10976</v>
      </c>
      <c r="G58" s="55">
        <v>191682045912</v>
      </c>
      <c r="H58" s="102">
        <v>46182</v>
      </c>
      <c r="I58" s="78" t="s">
        <v>1230</v>
      </c>
      <c r="J58" s="60">
        <v>99</v>
      </c>
      <c r="K58" s="60">
        <f t="shared" si="5"/>
        <v>99</v>
      </c>
      <c r="L58" s="60"/>
      <c r="M58" s="395" t="s">
        <v>10982</v>
      </c>
      <c r="N58" s="395"/>
      <c r="O58" s="395"/>
      <c r="P58" s="395"/>
      <c r="Q58" s="395"/>
      <c r="R58" s="395">
        <v>1</v>
      </c>
      <c r="S58" s="395" t="s">
        <v>173</v>
      </c>
      <c r="T58" s="359">
        <v>4</v>
      </c>
      <c r="U58" s="499">
        <v>20</v>
      </c>
      <c r="V58" s="499">
        <v>20</v>
      </c>
      <c r="W58" s="499">
        <v>1</v>
      </c>
      <c r="X58" s="60" t="s">
        <v>3840</v>
      </c>
      <c r="Y58" s="60" t="s">
        <v>3771</v>
      </c>
      <c r="Z58" s="279" t="s">
        <v>10495</v>
      </c>
      <c r="AA58" s="279" t="s">
        <v>10496</v>
      </c>
      <c r="AB58" s="62" t="s">
        <v>3721</v>
      </c>
      <c r="AC58" s="62" t="s">
        <v>3722</v>
      </c>
      <c r="AD58" s="62" t="str">
        <f t="shared" si="7"/>
        <v>IMPACT RING</v>
      </c>
    </row>
    <row r="59" spans="1:30" s="211" customFormat="1" ht="15">
      <c r="A59" s="499">
        <f t="shared" si="6"/>
        <v>57</v>
      </c>
      <c r="B59" s="90" t="s">
        <v>84</v>
      </c>
      <c r="C59" s="79" t="s">
        <v>10875</v>
      </c>
      <c r="D59" s="79" t="s">
        <v>8440</v>
      </c>
      <c r="E59" s="499" t="s">
        <v>10972</v>
      </c>
      <c r="F59" s="79" t="s">
        <v>10977</v>
      </c>
      <c r="G59" s="55">
        <v>191682045929</v>
      </c>
      <c r="H59" s="102">
        <v>46182</v>
      </c>
      <c r="I59" s="78" t="s">
        <v>1230</v>
      </c>
      <c r="J59" s="60">
        <v>109</v>
      </c>
      <c r="K59" s="60">
        <f t="shared" si="5"/>
        <v>109</v>
      </c>
      <c r="L59" s="60"/>
      <c r="M59" s="395" t="s">
        <v>10983</v>
      </c>
      <c r="N59" s="395"/>
      <c r="O59" s="395"/>
      <c r="P59" s="395"/>
      <c r="Q59" s="395"/>
      <c r="R59" s="395">
        <v>1</v>
      </c>
      <c r="S59" s="395" t="s">
        <v>2845</v>
      </c>
      <c r="T59" s="359">
        <v>5</v>
      </c>
      <c r="U59" s="499">
        <v>23</v>
      </c>
      <c r="V59" s="499">
        <v>23</v>
      </c>
      <c r="W59" s="499">
        <v>1</v>
      </c>
      <c r="X59" s="60" t="s">
        <v>3840</v>
      </c>
      <c r="Y59" s="60" t="s">
        <v>3771</v>
      </c>
      <c r="Z59" s="279" t="s">
        <v>10490</v>
      </c>
      <c r="AA59" s="279" t="s">
        <v>10489</v>
      </c>
      <c r="AB59" s="62" t="s">
        <v>3721</v>
      </c>
      <c r="AC59" s="62" t="s">
        <v>3722</v>
      </c>
      <c r="AD59" s="62" t="str">
        <f t="shared" si="7"/>
        <v>IMPACT RING</v>
      </c>
    </row>
    <row r="60" spans="1:30" s="211" customFormat="1" ht="15">
      <c r="A60" s="499">
        <f t="shared" si="6"/>
        <v>58</v>
      </c>
      <c r="B60" s="90" t="s">
        <v>84</v>
      </c>
      <c r="C60" s="79" t="s">
        <v>10875</v>
      </c>
      <c r="D60" s="79" t="s">
        <v>8440</v>
      </c>
      <c r="E60" s="499" t="s">
        <v>10972</v>
      </c>
      <c r="F60" s="79" t="s">
        <v>10978</v>
      </c>
      <c r="G60" s="55">
        <v>191682045936</v>
      </c>
      <c r="H60" s="102">
        <v>46182</v>
      </c>
      <c r="I60" s="78" t="s">
        <v>1230</v>
      </c>
      <c r="J60" s="60">
        <v>109</v>
      </c>
      <c r="K60" s="60">
        <f t="shared" si="5"/>
        <v>109</v>
      </c>
      <c r="L60" s="60"/>
      <c r="M60" s="395" t="s">
        <v>10984</v>
      </c>
      <c r="N60" s="395"/>
      <c r="O60" s="395"/>
      <c r="P60" s="395"/>
      <c r="Q60" s="395"/>
      <c r="R60" s="395">
        <v>1</v>
      </c>
      <c r="S60" s="395" t="s">
        <v>173</v>
      </c>
      <c r="T60" s="359">
        <v>5</v>
      </c>
      <c r="U60" s="499">
        <v>23</v>
      </c>
      <c r="V60" s="499">
        <v>23</v>
      </c>
      <c r="W60" s="499">
        <v>1</v>
      </c>
      <c r="X60" s="60" t="s">
        <v>3840</v>
      </c>
      <c r="Y60" s="60" t="s">
        <v>3771</v>
      </c>
      <c r="Z60" s="279" t="s">
        <v>10495</v>
      </c>
      <c r="AA60" s="279" t="s">
        <v>10496</v>
      </c>
      <c r="AB60" s="62" t="s">
        <v>3721</v>
      </c>
      <c r="AC60" s="62" t="s">
        <v>3722</v>
      </c>
      <c r="AD60" s="62" t="str">
        <f t="shared" si="7"/>
        <v>IMPACT RING</v>
      </c>
    </row>
    <row r="61" spans="1:30" s="211" customFormat="1" ht="15">
      <c r="A61" s="499">
        <f t="shared" si="0"/>
        <v>59</v>
      </c>
      <c r="B61" s="90" t="s">
        <v>84</v>
      </c>
      <c r="C61" s="79" t="s">
        <v>1443</v>
      </c>
      <c r="D61" s="79" t="s">
        <v>1444</v>
      </c>
      <c r="E61" s="32" t="s">
        <v>8445</v>
      </c>
      <c r="F61" s="79" t="s">
        <v>8439</v>
      </c>
      <c r="G61" s="55">
        <v>191682043314</v>
      </c>
      <c r="H61" s="102">
        <v>45681</v>
      </c>
      <c r="I61" s="78" t="s">
        <v>1230</v>
      </c>
      <c r="J61" s="60">
        <v>2</v>
      </c>
      <c r="K61" s="60">
        <f t="shared" si="5"/>
        <v>2</v>
      </c>
      <c r="L61" s="60"/>
      <c r="M61" s="59" t="s">
        <v>10585</v>
      </c>
      <c r="N61" s="395"/>
      <c r="O61" s="395"/>
      <c r="P61" s="439"/>
      <c r="Q61" s="395"/>
      <c r="R61" s="395">
        <v>1</v>
      </c>
      <c r="S61" s="395" t="s">
        <v>8525</v>
      </c>
      <c r="T61" s="359">
        <v>0.25</v>
      </c>
      <c r="U61" s="499">
        <v>12</v>
      </c>
      <c r="V61" s="499">
        <v>7</v>
      </c>
      <c r="W61" s="499">
        <v>1</v>
      </c>
      <c r="X61" s="60" t="s">
        <v>6030</v>
      </c>
      <c r="Y61" s="60" t="s">
        <v>3771</v>
      </c>
      <c r="Z61" s="279" t="s">
        <v>10504</v>
      </c>
      <c r="AA61" s="279" t="s">
        <v>10505</v>
      </c>
      <c r="AB61" s="62" t="s">
        <v>3721</v>
      </c>
      <c r="AC61" s="62" t="s">
        <v>3722</v>
      </c>
      <c r="AD61" s="62" t="str">
        <f t="shared" si="4"/>
        <v>BOLT</v>
      </c>
    </row>
    <row r="62" spans="1:30" s="211" customFormat="1" ht="15">
      <c r="A62" s="499">
        <f t="shared" si="0"/>
        <v>60</v>
      </c>
      <c r="B62" s="90" t="s">
        <v>84</v>
      </c>
      <c r="C62" s="79" t="s">
        <v>1443</v>
      </c>
      <c r="D62" s="79" t="s">
        <v>1444</v>
      </c>
      <c r="E62" s="32" t="s">
        <v>8444</v>
      </c>
      <c r="F62" s="79" t="s">
        <v>8438</v>
      </c>
      <c r="G62" s="55">
        <v>191682043321</v>
      </c>
      <c r="H62" s="102">
        <v>45681</v>
      </c>
      <c r="I62" s="78" t="s">
        <v>1230</v>
      </c>
      <c r="J62" s="60">
        <v>2</v>
      </c>
      <c r="K62" s="60">
        <f t="shared" si="5"/>
        <v>2</v>
      </c>
      <c r="L62" s="60"/>
      <c r="M62" s="59" t="s">
        <v>10586</v>
      </c>
      <c r="N62" s="395"/>
      <c r="O62" s="395"/>
      <c r="P62" s="439"/>
      <c r="Q62" s="395"/>
      <c r="R62" s="395">
        <v>1</v>
      </c>
      <c r="S62" s="395" t="s">
        <v>2845</v>
      </c>
      <c r="T62" s="359">
        <v>0.25</v>
      </c>
      <c r="U62" s="499">
        <v>12</v>
      </c>
      <c r="V62" s="499">
        <v>7</v>
      </c>
      <c r="W62" s="499">
        <v>1</v>
      </c>
      <c r="X62" s="60" t="s">
        <v>6030</v>
      </c>
      <c r="Y62" s="60" t="s">
        <v>3771</v>
      </c>
      <c r="Z62" s="279" t="s">
        <v>10503</v>
      </c>
      <c r="AA62" s="279" t="s">
        <v>10502</v>
      </c>
      <c r="AB62" s="62" t="s">
        <v>3721</v>
      </c>
      <c r="AC62" s="62" t="s">
        <v>3722</v>
      </c>
      <c r="AD62" s="62" t="str">
        <f t="shared" si="4"/>
        <v>BOLT</v>
      </c>
    </row>
    <row r="63" spans="1:30" s="211" customFormat="1" ht="15">
      <c r="A63" s="499">
        <f t="shared" si="0"/>
        <v>61</v>
      </c>
      <c r="B63" s="90" t="s">
        <v>84</v>
      </c>
      <c r="C63" s="79" t="s">
        <v>1443</v>
      </c>
      <c r="D63" s="79" t="s">
        <v>1444</v>
      </c>
      <c r="E63" s="32" t="s">
        <v>4798</v>
      </c>
      <c r="F63" s="79" t="s">
        <v>1826</v>
      </c>
      <c r="G63" s="55">
        <v>191682011733</v>
      </c>
      <c r="H63" s="102">
        <v>40544</v>
      </c>
      <c r="I63" s="78" t="s">
        <v>1230</v>
      </c>
      <c r="J63" s="60">
        <v>1.1000000000000001</v>
      </c>
      <c r="K63" s="60">
        <f t="shared" si="5"/>
        <v>1.1000000000000001</v>
      </c>
      <c r="L63" s="60"/>
      <c r="M63" s="59" t="s">
        <v>5879</v>
      </c>
      <c r="N63" s="395"/>
      <c r="O63" s="395"/>
      <c r="P63" s="395"/>
      <c r="Q63" s="395"/>
      <c r="R63" s="395">
        <v>1</v>
      </c>
      <c r="S63" s="395" t="s">
        <v>8525</v>
      </c>
      <c r="T63" s="359">
        <v>0.25</v>
      </c>
      <c r="U63" s="499">
        <v>12</v>
      </c>
      <c r="V63" s="499">
        <v>7</v>
      </c>
      <c r="W63" s="499">
        <v>1</v>
      </c>
      <c r="X63" s="60" t="s">
        <v>6030</v>
      </c>
      <c r="Y63" s="60" t="s">
        <v>3771</v>
      </c>
      <c r="Z63" s="279" t="s">
        <v>10498</v>
      </c>
      <c r="AA63" s="87"/>
      <c r="AB63" s="62" t="s">
        <v>3721</v>
      </c>
      <c r="AC63" s="62" t="s">
        <v>3722</v>
      </c>
      <c r="AD63" s="62" t="str">
        <f t="shared" si="4"/>
        <v>BOLT</v>
      </c>
    </row>
    <row r="64" spans="1:30" s="211" customFormat="1" ht="15">
      <c r="A64" s="499">
        <f t="shared" si="0"/>
        <v>62</v>
      </c>
      <c r="B64" s="90" t="s">
        <v>84</v>
      </c>
      <c r="C64" s="79" t="s">
        <v>1443</v>
      </c>
      <c r="D64" s="79" t="s">
        <v>1444</v>
      </c>
      <c r="E64" s="32" t="s">
        <v>4799</v>
      </c>
      <c r="F64" s="79" t="s">
        <v>1827</v>
      </c>
      <c r="G64" s="55">
        <v>191682011740</v>
      </c>
      <c r="H64" s="102">
        <v>40909</v>
      </c>
      <c r="I64" s="78" t="s">
        <v>1230</v>
      </c>
      <c r="J64" s="60">
        <v>1.1000000000000001</v>
      </c>
      <c r="K64" s="60">
        <f t="shared" si="5"/>
        <v>1.1000000000000001</v>
      </c>
      <c r="L64" s="60"/>
      <c r="M64" s="59" t="s">
        <v>5880</v>
      </c>
      <c r="N64" s="395"/>
      <c r="O64" s="395"/>
      <c r="P64" s="395"/>
      <c r="Q64" s="395"/>
      <c r="R64" s="395">
        <v>1</v>
      </c>
      <c r="S64" s="395" t="s">
        <v>8526</v>
      </c>
      <c r="T64" s="359">
        <v>0.25</v>
      </c>
      <c r="U64" s="499">
        <v>12</v>
      </c>
      <c r="V64" s="499">
        <v>7</v>
      </c>
      <c r="W64" s="499">
        <v>1</v>
      </c>
      <c r="X64" s="60" t="s">
        <v>6030</v>
      </c>
      <c r="Y64" s="60" t="s">
        <v>3771</v>
      </c>
      <c r="Z64" s="279" t="s">
        <v>10497</v>
      </c>
      <c r="AA64" s="87"/>
      <c r="AB64" s="62" t="s">
        <v>3721</v>
      </c>
      <c r="AC64" s="62" t="s">
        <v>3722</v>
      </c>
      <c r="AD64" s="62" t="str">
        <f t="shared" si="4"/>
        <v>BOLT</v>
      </c>
    </row>
    <row r="65" spans="1:30" s="211" customFormat="1" ht="15">
      <c r="A65" s="499">
        <f t="shared" si="0"/>
        <v>63</v>
      </c>
      <c r="B65" s="90" t="s">
        <v>84</v>
      </c>
      <c r="C65" s="79" t="s">
        <v>1443</v>
      </c>
      <c r="D65" s="79" t="s">
        <v>1444</v>
      </c>
      <c r="E65" s="32" t="s">
        <v>4800</v>
      </c>
      <c r="F65" s="79" t="s">
        <v>1497</v>
      </c>
      <c r="G65" s="55">
        <v>191682011641</v>
      </c>
      <c r="H65" s="102">
        <v>43101</v>
      </c>
      <c r="I65" s="78" t="s">
        <v>1230</v>
      </c>
      <c r="J65" s="60">
        <v>1.1000000000000001</v>
      </c>
      <c r="K65" s="60">
        <f t="shared" si="5"/>
        <v>1.1000000000000001</v>
      </c>
      <c r="L65" s="60"/>
      <c r="M65" s="59" t="s">
        <v>5881</v>
      </c>
      <c r="N65" s="395"/>
      <c r="O65" s="395"/>
      <c r="P65" s="395"/>
      <c r="Q65" s="395"/>
      <c r="R65" s="395">
        <v>1</v>
      </c>
      <c r="S65" s="395" t="s">
        <v>2845</v>
      </c>
      <c r="T65" s="359">
        <v>0.25</v>
      </c>
      <c r="U65" s="499">
        <v>12</v>
      </c>
      <c r="V65" s="499">
        <v>7</v>
      </c>
      <c r="W65" s="499">
        <v>1</v>
      </c>
      <c r="X65" s="60" t="s">
        <v>6030</v>
      </c>
      <c r="Y65" s="60" t="s">
        <v>3771</v>
      </c>
      <c r="Z65" s="279" t="s">
        <v>10499</v>
      </c>
      <c r="AA65" s="87"/>
      <c r="AB65" s="62" t="s">
        <v>3721</v>
      </c>
      <c r="AC65" s="62" t="s">
        <v>3722</v>
      </c>
      <c r="AD65" s="62" t="str">
        <f t="shared" si="4"/>
        <v>BOLT</v>
      </c>
    </row>
    <row r="66" spans="1:30" s="211" customFormat="1" ht="15">
      <c r="A66" s="499">
        <f t="shared" si="0"/>
        <v>64</v>
      </c>
      <c r="B66" s="90" t="s">
        <v>84</v>
      </c>
      <c r="C66" s="79" t="s">
        <v>1443</v>
      </c>
      <c r="D66" s="79" t="s">
        <v>1444</v>
      </c>
      <c r="E66" s="32" t="s">
        <v>4801</v>
      </c>
      <c r="F66" s="79" t="s">
        <v>2484</v>
      </c>
      <c r="G66" s="55">
        <v>191682013874</v>
      </c>
      <c r="H66" s="102">
        <v>43101</v>
      </c>
      <c r="I66" s="78" t="s">
        <v>1230</v>
      </c>
      <c r="J66" s="60">
        <v>1.1000000000000001</v>
      </c>
      <c r="K66" s="60">
        <f t="shared" si="5"/>
        <v>1.1000000000000001</v>
      </c>
      <c r="L66" s="60"/>
      <c r="M66" s="59" t="s">
        <v>5882</v>
      </c>
      <c r="N66" s="395"/>
      <c r="O66" s="395"/>
      <c r="P66" s="395"/>
      <c r="Q66" s="395"/>
      <c r="R66" s="395">
        <v>1</v>
      </c>
      <c r="S66" s="395" t="s">
        <v>8525</v>
      </c>
      <c r="T66" s="359">
        <v>0.25</v>
      </c>
      <c r="U66" s="499">
        <v>12</v>
      </c>
      <c r="V66" s="499">
        <v>7</v>
      </c>
      <c r="W66" s="499">
        <v>1</v>
      </c>
      <c r="X66" s="60" t="s">
        <v>6030</v>
      </c>
      <c r="Y66" s="60" t="s">
        <v>3771</v>
      </c>
      <c r="Z66" s="279" t="s">
        <v>10498</v>
      </c>
      <c r="AA66" s="87"/>
      <c r="AB66" s="62" t="s">
        <v>3721</v>
      </c>
      <c r="AC66" s="62" t="s">
        <v>3722</v>
      </c>
      <c r="AD66" s="62" t="str">
        <f t="shared" si="4"/>
        <v>BOLT</v>
      </c>
    </row>
    <row r="67" spans="1:30" s="211" customFormat="1" ht="15">
      <c r="A67" s="499">
        <f t="shared" si="0"/>
        <v>65</v>
      </c>
      <c r="B67" s="90" t="s">
        <v>84</v>
      </c>
      <c r="C67" s="79" t="s">
        <v>1443</v>
      </c>
      <c r="D67" s="79" t="s">
        <v>1444</v>
      </c>
      <c r="E67" s="32" t="s">
        <v>4802</v>
      </c>
      <c r="F67" s="79" t="s">
        <v>1498</v>
      </c>
      <c r="G67" s="55">
        <v>191682011658</v>
      </c>
      <c r="H67" s="102">
        <v>43101</v>
      </c>
      <c r="I67" s="78" t="s">
        <v>1230</v>
      </c>
      <c r="J67" s="60">
        <v>33</v>
      </c>
      <c r="K67" s="60">
        <f t="shared" si="5"/>
        <v>33</v>
      </c>
      <c r="L67" s="60"/>
      <c r="M67" s="59" t="s">
        <v>5883</v>
      </c>
      <c r="N67" s="395"/>
      <c r="O67" s="395"/>
      <c r="P67" s="395"/>
      <c r="Q67" s="395"/>
      <c r="R67" s="395"/>
      <c r="S67" s="395" t="s">
        <v>2845</v>
      </c>
      <c r="T67" s="359">
        <v>1</v>
      </c>
      <c r="U67" s="499">
        <v>14</v>
      </c>
      <c r="V67" s="499">
        <v>9</v>
      </c>
      <c r="W67" s="499">
        <v>1</v>
      </c>
      <c r="X67" s="60" t="s">
        <v>6030</v>
      </c>
      <c r="Y67" s="60" t="s">
        <v>3771</v>
      </c>
      <c r="Z67" s="279" t="s">
        <v>10499</v>
      </c>
      <c r="AA67" s="87"/>
      <c r="AB67" s="62" t="s">
        <v>3721</v>
      </c>
      <c r="AC67" s="62" t="s">
        <v>3722</v>
      </c>
      <c r="AD67" s="62" t="str">
        <f t="shared" si="4"/>
        <v>BOLT</v>
      </c>
    </row>
    <row r="68" spans="1:30" s="211" customFormat="1" ht="15">
      <c r="A68" s="499">
        <f t="shared" si="0"/>
        <v>66</v>
      </c>
      <c r="B68" s="90" t="s">
        <v>84</v>
      </c>
      <c r="C68" s="79" t="s">
        <v>1443</v>
      </c>
      <c r="D68" s="79" t="s">
        <v>1444</v>
      </c>
      <c r="E68" s="32" t="s">
        <v>4803</v>
      </c>
      <c r="F68" s="79" t="s">
        <v>1499</v>
      </c>
      <c r="G68" s="55">
        <v>191682011757</v>
      </c>
      <c r="H68" s="102">
        <v>40544</v>
      </c>
      <c r="I68" s="78" t="s">
        <v>1230</v>
      </c>
      <c r="J68" s="60">
        <v>33</v>
      </c>
      <c r="K68" s="60">
        <f t="shared" si="5"/>
        <v>33</v>
      </c>
      <c r="L68" s="60"/>
      <c r="M68" s="59" t="s">
        <v>5884</v>
      </c>
      <c r="N68" s="395"/>
      <c r="O68" s="395"/>
      <c r="P68" s="395"/>
      <c r="Q68" s="395"/>
      <c r="R68" s="395"/>
      <c r="S68" s="395" t="s">
        <v>8525</v>
      </c>
      <c r="T68" s="359">
        <v>1</v>
      </c>
      <c r="U68" s="499">
        <v>14</v>
      </c>
      <c r="V68" s="499">
        <v>9</v>
      </c>
      <c r="W68" s="499">
        <v>1</v>
      </c>
      <c r="X68" s="60" t="s">
        <v>6030</v>
      </c>
      <c r="Y68" s="60" t="s">
        <v>3771</v>
      </c>
      <c r="Z68" s="279" t="s">
        <v>10498</v>
      </c>
      <c r="AA68" s="87"/>
      <c r="AB68" s="62" t="s">
        <v>3721</v>
      </c>
      <c r="AC68" s="62" t="s">
        <v>3722</v>
      </c>
      <c r="AD68" s="62" t="str">
        <f t="shared" si="4"/>
        <v>BOLT</v>
      </c>
    </row>
    <row r="69" spans="1:30" s="211" customFormat="1" ht="15">
      <c r="A69" s="499">
        <f t="shared" si="0"/>
        <v>67</v>
      </c>
      <c r="B69" s="90" t="s">
        <v>84</v>
      </c>
      <c r="C69" s="79" t="s">
        <v>1443</v>
      </c>
      <c r="D69" s="79" t="s">
        <v>1444</v>
      </c>
      <c r="E69" s="32" t="s">
        <v>4804</v>
      </c>
      <c r="F69" s="79" t="s">
        <v>1500</v>
      </c>
      <c r="G69" s="55">
        <v>191682011665</v>
      </c>
      <c r="H69" s="102">
        <v>41640</v>
      </c>
      <c r="I69" s="78" t="s">
        <v>1230</v>
      </c>
      <c r="J69" s="60">
        <v>1.1000000000000001</v>
      </c>
      <c r="K69" s="60">
        <f t="shared" si="5"/>
        <v>1.1000000000000001</v>
      </c>
      <c r="L69" s="60"/>
      <c r="M69" s="59" t="s">
        <v>5885</v>
      </c>
      <c r="N69" s="395"/>
      <c r="O69" s="395"/>
      <c r="P69" s="395"/>
      <c r="Q69" s="395"/>
      <c r="R69" s="395">
        <v>1</v>
      </c>
      <c r="S69" s="395" t="s">
        <v>8525</v>
      </c>
      <c r="T69" s="359">
        <v>1</v>
      </c>
      <c r="U69" s="499">
        <v>14</v>
      </c>
      <c r="V69" s="499">
        <v>9</v>
      </c>
      <c r="W69" s="499">
        <v>1</v>
      </c>
      <c r="X69" s="60" t="s">
        <v>6030</v>
      </c>
      <c r="Y69" s="60" t="s">
        <v>3771</v>
      </c>
      <c r="Z69" s="279" t="s">
        <v>10498</v>
      </c>
      <c r="AA69" s="87"/>
      <c r="AB69" s="62" t="s">
        <v>3721</v>
      </c>
      <c r="AC69" s="62" t="s">
        <v>3722</v>
      </c>
      <c r="AD69" s="62" t="str">
        <f t="shared" si="4"/>
        <v>BOLT</v>
      </c>
    </row>
    <row r="70" spans="1:30" s="211" customFormat="1" ht="15">
      <c r="A70" s="499">
        <f t="shared" si="0"/>
        <v>68</v>
      </c>
      <c r="B70" s="90" t="s">
        <v>84</v>
      </c>
      <c r="C70" s="79" t="s">
        <v>1443</v>
      </c>
      <c r="D70" s="79" t="s">
        <v>1444</v>
      </c>
      <c r="E70" s="32" t="s">
        <v>4805</v>
      </c>
      <c r="F70" s="79" t="s">
        <v>1501</v>
      </c>
      <c r="G70" s="55">
        <v>191682011764</v>
      </c>
      <c r="H70" s="102">
        <v>40909</v>
      </c>
      <c r="I70" s="78" t="s">
        <v>1230</v>
      </c>
      <c r="J70" s="60">
        <v>33</v>
      </c>
      <c r="K70" s="60">
        <f t="shared" si="5"/>
        <v>33</v>
      </c>
      <c r="L70" s="60"/>
      <c r="M70" s="59" t="s">
        <v>5886</v>
      </c>
      <c r="N70" s="395"/>
      <c r="O70" s="395"/>
      <c r="P70" s="395"/>
      <c r="Q70" s="395"/>
      <c r="R70" s="395"/>
      <c r="S70" s="395" t="s">
        <v>8526</v>
      </c>
      <c r="T70" s="359">
        <v>1</v>
      </c>
      <c r="U70" s="499">
        <v>14</v>
      </c>
      <c r="V70" s="499">
        <v>9</v>
      </c>
      <c r="W70" s="499">
        <v>1</v>
      </c>
      <c r="X70" s="60" t="s">
        <v>6030</v>
      </c>
      <c r="Y70" s="60" t="s">
        <v>3771</v>
      </c>
      <c r="Z70" s="279" t="s">
        <v>10497</v>
      </c>
      <c r="AA70" s="87"/>
      <c r="AB70" s="62" t="s">
        <v>3721</v>
      </c>
      <c r="AC70" s="62" t="s">
        <v>3722</v>
      </c>
      <c r="AD70" s="62" t="str">
        <f t="shared" si="4"/>
        <v>BOLT</v>
      </c>
    </row>
    <row r="71" spans="1:30" s="211" customFormat="1" ht="15">
      <c r="A71" s="499">
        <f t="shared" si="0"/>
        <v>69</v>
      </c>
      <c r="B71" s="90" t="s">
        <v>84</v>
      </c>
      <c r="C71" s="79" t="s">
        <v>1443</v>
      </c>
      <c r="D71" s="79" t="s">
        <v>1444</v>
      </c>
      <c r="E71" s="32" t="s">
        <v>4806</v>
      </c>
      <c r="F71" s="79" t="s">
        <v>2513</v>
      </c>
      <c r="G71" s="55">
        <v>191682013881</v>
      </c>
      <c r="H71" s="102">
        <v>43101</v>
      </c>
      <c r="I71" s="78" t="s">
        <v>1230</v>
      </c>
      <c r="J71" s="60">
        <v>33</v>
      </c>
      <c r="K71" s="60">
        <f t="shared" si="5"/>
        <v>33</v>
      </c>
      <c r="L71" s="60"/>
      <c r="M71" s="59" t="s">
        <v>5887</v>
      </c>
      <c r="N71" s="395"/>
      <c r="O71" s="395"/>
      <c r="P71" s="395"/>
      <c r="Q71" s="395"/>
      <c r="R71" s="395"/>
      <c r="S71" s="395" t="s">
        <v>8525</v>
      </c>
      <c r="T71" s="359">
        <v>1</v>
      </c>
      <c r="U71" s="499">
        <v>14</v>
      </c>
      <c r="V71" s="499">
        <v>9</v>
      </c>
      <c r="W71" s="499">
        <v>1</v>
      </c>
      <c r="X71" s="60" t="s">
        <v>6030</v>
      </c>
      <c r="Y71" s="60" t="s">
        <v>3771</v>
      </c>
      <c r="Z71" s="279" t="s">
        <v>10498</v>
      </c>
      <c r="AA71" s="87"/>
      <c r="AB71" s="62" t="s">
        <v>3721</v>
      </c>
      <c r="AC71" s="62" t="s">
        <v>3722</v>
      </c>
      <c r="AD71" s="62" t="str">
        <f t="shared" si="4"/>
        <v>BOLT</v>
      </c>
    </row>
    <row r="72" spans="1:30" s="211" customFormat="1" ht="15">
      <c r="A72" s="499">
        <f t="shared" si="0"/>
        <v>70</v>
      </c>
      <c r="B72" s="90" t="s">
        <v>84</v>
      </c>
      <c r="C72" s="79" t="s">
        <v>1443</v>
      </c>
      <c r="D72" s="79" t="s">
        <v>1444</v>
      </c>
      <c r="E72" s="32" t="s">
        <v>4807</v>
      </c>
      <c r="F72" s="79" t="s">
        <v>4794</v>
      </c>
      <c r="G72" s="55">
        <v>191682022821</v>
      </c>
      <c r="H72" s="102">
        <v>44344</v>
      </c>
      <c r="I72" s="78" t="s">
        <v>1230</v>
      </c>
      <c r="J72" s="60">
        <v>33</v>
      </c>
      <c r="K72" s="60">
        <f t="shared" si="5"/>
        <v>33</v>
      </c>
      <c r="L72" s="60"/>
      <c r="M72" s="59" t="s">
        <v>5888</v>
      </c>
      <c r="N72" s="395"/>
      <c r="O72" s="395"/>
      <c r="P72" s="395"/>
      <c r="Q72" s="395"/>
      <c r="R72" s="395"/>
      <c r="S72" s="395" t="s">
        <v>8523</v>
      </c>
      <c r="T72" s="359">
        <v>1</v>
      </c>
      <c r="U72" s="499">
        <v>14</v>
      </c>
      <c r="V72" s="499">
        <v>9</v>
      </c>
      <c r="W72" s="499">
        <v>1</v>
      </c>
      <c r="X72" s="60" t="s">
        <v>6030</v>
      </c>
      <c r="Y72" s="60" t="s">
        <v>3771</v>
      </c>
      <c r="Z72" s="279" t="s">
        <v>10500</v>
      </c>
      <c r="AA72" s="87"/>
      <c r="AB72" s="62" t="s">
        <v>3721</v>
      </c>
      <c r="AC72" s="62" t="s">
        <v>3722</v>
      </c>
      <c r="AD72" s="62" t="str">
        <f t="shared" si="4"/>
        <v>BOLT</v>
      </c>
    </row>
    <row r="73" spans="1:30" s="211" customFormat="1" ht="15">
      <c r="A73" s="499">
        <f t="shared" si="0"/>
        <v>71</v>
      </c>
      <c r="B73" s="90" t="s">
        <v>84</v>
      </c>
      <c r="C73" s="79" t="s">
        <v>1443</v>
      </c>
      <c r="D73" s="79" t="s">
        <v>1444</v>
      </c>
      <c r="E73" s="32" t="s">
        <v>4808</v>
      </c>
      <c r="F73" s="79" t="s">
        <v>4793</v>
      </c>
      <c r="G73" s="55">
        <v>191682022838</v>
      </c>
      <c r="H73" s="102">
        <v>44344</v>
      </c>
      <c r="I73" s="78" t="s">
        <v>1230</v>
      </c>
      <c r="J73" s="60">
        <v>33</v>
      </c>
      <c r="K73" s="60">
        <f t="shared" si="5"/>
        <v>33</v>
      </c>
      <c r="L73" s="60"/>
      <c r="M73" s="59" t="s">
        <v>5889</v>
      </c>
      <c r="N73" s="395"/>
      <c r="O73" s="395"/>
      <c r="P73" s="395"/>
      <c r="Q73" s="395"/>
      <c r="R73" s="395"/>
      <c r="S73" s="395" t="s">
        <v>4427</v>
      </c>
      <c r="T73" s="359">
        <v>1</v>
      </c>
      <c r="U73" s="499">
        <v>14</v>
      </c>
      <c r="V73" s="499">
        <v>9</v>
      </c>
      <c r="W73" s="499">
        <v>1</v>
      </c>
      <c r="X73" s="60" t="s">
        <v>6030</v>
      </c>
      <c r="Y73" s="60" t="s">
        <v>3771</v>
      </c>
      <c r="Z73" s="279" t="s">
        <v>10501</v>
      </c>
      <c r="AA73" s="87"/>
      <c r="AB73" s="62" t="s">
        <v>3721</v>
      </c>
      <c r="AC73" s="62" t="s">
        <v>3722</v>
      </c>
      <c r="AD73" s="62" t="str">
        <f t="shared" si="4"/>
        <v>BOLT</v>
      </c>
    </row>
    <row r="74" spans="1:30" s="211" customFormat="1" ht="15">
      <c r="A74" s="499">
        <f t="shared" si="0"/>
        <v>72</v>
      </c>
      <c r="B74" s="90" t="s">
        <v>84</v>
      </c>
      <c r="C74" s="79" t="s">
        <v>1443</v>
      </c>
      <c r="D74" s="79" t="s">
        <v>1444</v>
      </c>
      <c r="E74" s="32" t="s">
        <v>8445</v>
      </c>
      <c r="F74" s="79" t="s">
        <v>8446</v>
      </c>
      <c r="G74" s="55">
        <v>191682043338</v>
      </c>
      <c r="H74" s="102">
        <v>45681</v>
      </c>
      <c r="I74" s="78" t="s">
        <v>1230</v>
      </c>
      <c r="J74" s="60">
        <v>35</v>
      </c>
      <c r="K74" s="60">
        <f t="shared" si="5"/>
        <v>35</v>
      </c>
      <c r="L74" s="60"/>
      <c r="M74" s="59" t="s">
        <v>10587</v>
      </c>
      <c r="N74" s="395"/>
      <c r="O74" s="395"/>
      <c r="P74" s="439"/>
      <c r="Q74" s="395"/>
      <c r="R74" s="395"/>
      <c r="S74" s="395" t="s">
        <v>8525</v>
      </c>
      <c r="T74" s="359">
        <v>1</v>
      </c>
      <c r="U74" s="499">
        <v>14</v>
      </c>
      <c r="V74" s="499">
        <v>9</v>
      </c>
      <c r="W74" s="499">
        <v>1</v>
      </c>
      <c r="X74" s="60" t="s">
        <v>6030</v>
      </c>
      <c r="Y74" s="60" t="s">
        <v>3771</v>
      </c>
      <c r="Z74" s="279" t="s">
        <v>10504</v>
      </c>
      <c r="AA74" s="279" t="s">
        <v>10505</v>
      </c>
      <c r="AB74" s="62" t="s">
        <v>3721</v>
      </c>
      <c r="AC74" s="62" t="s">
        <v>3722</v>
      </c>
      <c r="AD74" s="62" t="str">
        <f t="shared" si="4"/>
        <v>BOLT</v>
      </c>
    </row>
    <row r="75" spans="1:30" s="211" customFormat="1" ht="15">
      <c r="A75" s="499">
        <f t="shared" ref="A75:A138" si="8">ROW(B75)-2</f>
        <v>73</v>
      </c>
      <c r="B75" s="90" t="s">
        <v>84</v>
      </c>
      <c r="C75" s="79" t="s">
        <v>1443</v>
      </c>
      <c r="D75" s="79" t="s">
        <v>1444</v>
      </c>
      <c r="E75" s="32" t="s">
        <v>8444</v>
      </c>
      <c r="F75" s="79" t="s">
        <v>8447</v>
      </c>
      <c r="G75" s="55">
        <v>191682043345</v>
      </c>
      <c r="H75" s="102">
        <v>45681</v>
      </c>
      <c r="I75" s="78" t="s">
        <v>1230</v>
      </c>
      <c r="J75" s="60">
        <v>35</v>
      </c>
      <c r="K75" s="60">
        <f t="shared" si="5"/>
        <v>35</v>
      </c>
      <c r="L75" s="60"/>
      <c r="M75" s="59" t="s">
        <v>10588</v>
      </c>
      <c r="N75" s="395"/>
      <c r="O75" s="395"/>
      <c r="P75" s="439"/>
      <c r="Q75" s="395"/>
      <c r="R75" s="395"/>
      <c r="S75" s="395" t="s">
        <v>2845</v>
      </c>
      <c r="T75" s="359">
        <v>1</v>
      </c>
      <c r="U75" s="499">
        <v>14</v>
      </c>
      <c r="V75" s="499">
        <v>9</v>
      </c>
      <c r="W75" s="499">
        <v>1</v>
      </c>
      <c r="X75" s="60" t="s">
        <v>6030</v>
      </c>
      <c r="Y75" s="60" t="s">
        <v>3771</v>
      </c>
      <c r="Z75" s="279" t="s">
        <v>10503</v>
      </c>
      <c r="AA75" s="279" t="s">
        <v>10502</v>
      </c>
      <c r="AB75" s="62" t="s">
        <v>3721</v>
      </c>
      <c r="AC75" s="62" t="s">
        <v>3722</v>
      </c>
      <c r="AD75" s="62" t="str">
        <f t="shared" si="4"/>
        <v>BOLT</v>
      </c>
    </row>
    <row r="76" spans="1:30" s="211" customFormat="1">
      <c r="A76" s="499">
        <f t="shared" si="8"/>
        <v>74</v>
      </c>
      <c r="B76" s="90" t="s">
        <v>84</v>
      </c>
      <c r="C76" s="79" t="s">
        <v>1443</v>
      </c>
      <c r="D76" s="79" t="s">
        <v>1444</v>
      </c>
      <c r="E76" s="32" t="s">
        <v>4809</v>
      </c>
      <c r="F76" s="79" t="s">
        <v>1786</v>
      </c>
      <c r="G76" s="55">
        <v>191682011672</v>
      </c>
      <c r="H76" s="102">
        <v>43292</v>
      </c>
      <c r="I76" s="78" t="s">
        <v>1230</v>
      </c>
      <c r="J76" s="60">
        <v>1.1000000000000001</v>
      </c>
      <c r="K76" s="60">
        <f t="shared" si="5"/>
        <v>1.1000000000000001</v>
      </c>
      <c r="L76" s="60"/>
      <c r="M76" s="59" t="s">
        <v>1785</v>
      </c>
      <c r="N76" s="395"/>
      <c r="O76" s="395"/>
      <c r="P76" s="395"/>
      <c r="Q76" s="395"/>
      <c r="R76" s="395">
        <v>1</v>
      </c>
      <c r="S76" s="395" t="s">
        <v>2845</v>
      </c>
      <c r="T76" s="359">
        <v>0.25</v>
      </c>
      <c r="U76" s="32">
        <v>12</v>
      </c>
      <c r="V76" s="32">
        <v>7</v>
      </c>
      <c r="W76" s="32">
        <v>1</v>
      </c>
      <c r="X76" s="60" t="s">
        <v>6031</v>
      </c>
      <c r="Y76" s="60" t="s">
        <v>3771</v>
      </c>
      <c r="Z76" s="87"/>
      <c r="AA76" s="87"/>
      <c r="AB76" s="62" t="s">
        <v>3721</v>
      </c>
      <c r="AC76" s="62" t="s">
        <v>3722</v>
      </c>
      <c r="AD76" s="62" t="str">
        <f t="shared" si="4"/>
        <v>BOLT</v>
      </c>
    </row>
    <row r="77" spans="1:30" s="211" customFormat="1">
      <c r="A77" s="499">
        <f t="shared" si="8"/>
        <v>75</v>
      </c>
      <c r="B77" s="90" t="s">
        <v>84</v>
      </c>
      <c r="C77" s="79" t="s">
        <v>1443</v>
      </c>
      <c r="D77" s="79" t="s">
        <v>1444</v>
      </c>
      <c r="E77" s="32" t="s">
        <v>4809</v>
      </c>
      <c r="F77" s="79" t="s">
        <v>1787</v>
      </c>
      <c r="G77" s="55">
        <v>191682011689</v>
      </c>
      <c r="H77" s="102">
        <v>43292</v>
      </c>
      <c r="I77" s="78" t="s">
        <v>1230</v>
      </c>
      <c r="J77" s="60">
        <v>1.1000000000000001</v>
      </c>
      <c r="K77" s="60">
        <f t="shared" si="5"/>
        <v>1.1000000000000001</v>
      </c>
      <c r="L77" s="60"/>
      <c r="M77" s="59" t="s">
        <v>1788</v>
      </c>
      <c r="N77" s="395"/>
      <c r="O77" s="395"/>
      <c r="P77" s="395"/>
      <c r="Q77" s="395"/>
      <c r="R77" s="395">
        <v>1</v>
      </c>
      <c r="S77" s="395" t="s">
        <v>2845</v>
      </c>
      <c r="T77" s="359">
        <v>0.25</v>
      </c>
      <c r="U77" s="32">
        <v>12</v>
      </c>
      <c r="V77" s="32">
        <v>7</v>
      </c>
      <c r="W77" s="32">
        <v>1</v>
      </c>
      <c r="X77" s="60" t="s">
        <v>6031</v>
      </c>
      <c r="Y77" s="60" t="s">
        <v>3771</v>
      </c>
      <c r="Z77" s="87"/>
      <c r="AA77" s="87"/>
      <c r="AB77" s="62" t="s">
        <v>3721</v>
      </c>
      <c r="AC77" s="62" t="s">
        <v>3722</v>
      </c>
      <c r="AD77" s="62" t="str">
        <f t="shared" si="4"/>
        <v>BOLT</v>
      </c>
    </row>
    <row r="78" spans="1:30" s="211" customFormat="1">
      <c r="A78" s="499">
        <f t="shared" si="8"/>
        <v>76</v>
      </c>
      <c r="B78" s="90" t="s">
        <v>84</v>
      </c>
      <c r="C78" s="79" t="s">
        <v>1443</v>
      </c>
      <c r="D78" s="79" t="s">
        <v>1444</v>
      </c>
      <c r="E78" s="32" t="s">
        <v>4810</v>
      </c>
      <c r="F78" s="79" t="s">
        <v>1792</v>
      </c>
      <c r="G78" s="55">
        <v>191682011696</v>
      </c>
      <c r="H78" s="102">
        <v>43292</v>
      </c>
      <c r="I78" s="78" t="s">
        <v>1230</v>
      </c>
      <c r="J78" s="60">
        <v>1.1000000000000001</v>
      </c>
      <c r="K78" s="60">
        <f t="shared" si="5"/>
        <v>1.1000000000000001</v>
      </c>
      <c r="L78" s="60"/>
      <c r="M78" s="59" t="s">
        <v>1791</v>
      </c>
      <c r="N78" s="395"/>
      <c r="O78" s="395"/>
      <c r="P78" s="395"/>
      <c r="Q78" s="395"/>
      <c r="R78" s="395">
        <v>1</v>
      </c>
      <c r="S78" s="395" t="s">
        <v>8525</v>
      </c>
      <c r="T78" s="359">
        <v>0.25</v>
      </c>
      <c r="U78" s="32">
        <v>12</v>
      </c>
      <c r="V78" s="32">
        <v>7</v>
      </c>
      <c r="W78" s="32">
        <v>1</v>
      </c>
      <c r="X78" s="60" t="s">
        <v>6031</v>
      </c>
      <c r="Y78" s="60" t="s">
        <v>3771</v>
      </c>
      <c r="Z78" s="87"/>
      <c r="AA78" s="87"/>
      <c r="AB78" s="62" t="s">
        <v>3721</v>
      </c>
      <c r="AC78" s="62" t="s">
        <v>3722</v>
      </c>
      <c r="AD78" s="62" t="str">
        <f t="shared" si="4"/>
        <v>BOLT</v>
      </c>
    </row>
    <row r="79" spans="1:30" s="211" customFormat="1">
      <c r="A79" s="499">
        <f t="shared" si="8"/>
        <v>77</v>
      </c>
      <c r="B79" s="90" t="s">
        <v>84</v>
      </c>
      <c r="C79" s="79" t="s">
        <v>1443</v>
      </c>
      <c r="D79" s="79" t="s">
        <v>1444</v>
      </c>
      <c r="E79" s="32" t="s">
        <v>4809</v>
      </c>
      <c r="F79" s="79" t="s">
        <v>2905</v>
      </c>
      <c r="G79" s="55">
        <v>191682015328</v>
      </c>
      <c r="H79" s="102">
        <v>43518</v>
      </c>
      <c r="I79" s="78" t="s">
        <v>1230</v>
      </c>
      <c r="J79" s="60">
        <v>1.1000000000000001</v>
      </c>
      <c r="K79" s="60">
        <f t="shared" si="5"/>
        <v>1.1000000000000001</v>
      </c>
      <c r="L79" s="60"/>
      <c r="M79" s="59" t="s">
        <v>2904</v>
      </c>
      <c r="N79" s="395"/>
      <c r="O79" s="395"/>
      <c r="P79" s="395"/>
      <c r="Q79" s="395"/>
      <c r="R79" s="395">
        <v>1</v>
      </c>
      <c r="S79" s="395" t="s">
        <v>2845</v>
      </c>
      <c r="T79" s="359">
        <v>0.25</v>
      </c>
      <c r="U79" s="32">
        <v>12</v>
      </c>
      <c r="V79" s="32">
        <v>7</v>
      </c>
      <c r="W79" s="32">
        <v>1</v>
      </c>
      <c r="X79" s="60" t="s">
        <v>6031</v>
      </c>
      <c r="Y79" s="60" t="s">
        <v>3771</v>
      </c>
      <c r="Z79" s="87"/>
      <c r="AA79" s="87"/>
      <c r="AB79" s="62" t="s">
        <v>3721</v>
      </c>
      <c r="AC79" s="62" t="s">
        <v>3722</v>
      </c>
      <c r="AD79" s="62" t="str">
        <f t="shared" si="4"/>
        <v>BOLT</v>
      </c>
    </row>
    <row r="80" spans="1:30" s="211" customFormat="1">
      <c r="A80" s="499">
        <f t="shared" si="8"/>
        <v>78</v>
      </c>
      <c r="B80" s="90" t="s">
        <v>84</v>
      </c>
      <c r="C80" s="79" t="s">
        <v>1443</v>
      </c>
      <c r="D80" s="79" t="s">
        <v>1444</v>
      </c>
      <c r="E80" s="32" t="s">
        <v>4811</v>
      </c>
      <c r="F80" s="79" t="s">
        <v>2263</v>
      </c>
      <c r="G80" s="55">
        <v>191682013379</v>
      </c>
      <c r="H80" s="102">
        <v>43335</v>
      </c>
      <c r="I80" s="78" t="s">
        <v>1230</v>
      </c>
      <c r="J80" s="60">
        <v>1.1000000000000001</v>
      </c>
      <c r="K80" s="60">
        <f t="shared" si="5"/>
        <v>1.1000000000000001</v>
      </c>
      <c r="L80" s="60"/>
      <c r="M80" s="59" t="s">
        <v>4339</v>
      </c>
      <c r="N80" s="395"/>
      <c r="O80" s="395"/>
      <c r="P80" s="395"/>
      <c r="Q80" s="395"/>
      <c r="R80" s="395">
        <v>1</v>
      </c>
      <c r="S80" s="395" t="s">
        <v>8525</v>
      </c>
      <c r="T80" s="359">
        <v>0.25</v>
      </c>
      <c r="U80" s="32">
        <v>12</v>
      </c>
      <c r="V80" s="32">
        <v>7</v>
      </c>
      <c r="W80" s="32">
        <v>1</v>
      </c>
      <c r="X80" s="60" t="s">
        <v>6031</v>
      </c>
      <c r="Y80" s="60" t="s">
        <v>3771</v>
      </c>
      <c r="Z80" s="87"/>
      <c r="AA80" s="87"/>
      <c r="AB80" s="62" t="s">
        <v>3721</v>
      </c>
      <c r="AC80" s="62" t="s">
        <v>3722</v>
      </c>
      <c r="AD80" s="62" t="str">
        <f t="shared" si="4"/>
        <v>BOLT</v>
      </c>
    </row>
    <row r="81" spans="1:30" s="211" customFormat="1">
      <c r="A81" s="499">
        <f t="shared" si="8"/>
        <v>79</v>
      </c>
      <c r="B81" s="90" t="s">
        <v>84</v>
      </c>
      <c r="C81" s="79" t="s">
        <v>1443</v>
      </c>
      <c r="D81" s="79" t="s">
        <v>1444</v>
      </c>
      <c r="E81" s="32" t="s">
        <v>7222</v>
      </c>
      <c r="F81" s="79" t="s">
        <v>7228</v>
      </c>
      <c r="G81" s="55">
        <v>191682040726</v>
      </c>
      <c r="H81" s="102">
        <v>45401</v>
      </c>
      <c r="I81" s="78" t="s">
        <v>1230</v>
      </c>
      <c r="J81" s="60"/>
      <c r="K81" s="60">
        <f t="shared" si="5"/>
        <v>0</v>
      </c>
      <c r="L81" s="60"/>
      <c r="M81" s="59" t="s">
        <v>7223</v>
      </c>
      <c r="N81" s="395"/>
      <c r="O81" s="395"/>
      <c r="P81" s="395"/>
      <c r="Q81" s="395"/>
      <c r="R81" s="395">
        <v>5</v>
      </c>
      <c r="S81" s="395" t="s">
        <v>8525</v>
      </c>
      <c r="T81" s="359">
        <v>0.25</v>
      </c>
      <c r="U81" s="32">
        <v>12</v>
      </c>
      <c r="V81" s="32">
        <v>7</v>
      </c>
      <c r="W81" s="32">
        <v>1</v>
      </c>
      <c r="X81" s="60" t="s">
        <v>6031</v>
      </c>
      <c r="Y81" s="60" t="s">
        <v>3771</v>
      </c>
      <c r="Z81" s="87"/>
      <c r="AA81" s="87"/>
      <c r="AB81" s="62" t="s">
        <v>3721</v>
      </c>
      <c r="AC81" s="62" t="s">
        <v>3722</v>
      </c>
      <c r="AD81" s="62" t="str">
        <f t="shared" si="4"/>
        <v>BOLT</v>
      </c>
    </row>
    <row r="82" spans="1:30" s="211" customFormat="1">
      <c r="A82" s="499">
        <f t="shared" si="8"/>
        <v>80</v>
      </c>
      <c r="B82" s="90" t="s">
        <v>84</v>
      </c>
      <c r="C82" s="79" t="s">
        <v>1443</v>
      </c>
      <c r="D82" s="79" t="s">
        <v>1444</v>
      </c>
      <c r="E82" s="32" t="s">
        <v>7222</v>
      </c>
      <c r="F82" s="79" t="s">
        <v>7227</v>
      </c>
      <c r="G82" s="55">
        <v>191682040733</v>
      </c>
      <c r="H82" s="102">
        <v>45401</v>
      </c>
      <c r="I82" s="78" t="s">
        <v>1230</v>
      </c>
      <c r="J82" s="60"/>
      <c r="K82" s="60">
        <f t="shared" si="5"/>
        <v>0</v>
      </c>
      <c r="L82" s="60"/>
      <c r="M82" s="59" t="s">
        <v>7224</v>
      </c>
      <c r="N82" s="395"/>
      <c r="O82" s="395"/>
      <c r="P82" s="395"/>
      <c r="Q82" s="395"/>
      <c r="R82" s="395">
        <v>6</v>
      </c>
      <c r="S82" s="395" t="s">
        <v>8525</v>
      </c>
      <c r="T82" s="359">
        <v>0.25</v>
      </c>
      <c r="U82" s="32">
        <v>12</v>
      </c>
      <c r="V82" s="32">
        <v>7</v>
      </c>
      <c r="W82" s="32">
        <v>1</v>
      </c>
      <c r="X82" s="60" t="s">
        <v>6031</v>
      </c>
      <c r="Y82" s="60" t="s">
        <v>3771</v>
      </c>
      <c r="Z82" s="87"/>
      <c r="AA82" s="87"/>
      <c r="AB82" s="62" t="s">
        <v>3721</v>
      </c>
      <c r="AC82" s="62" t="s">
        <v>3722</v>
      </c>
      <c r="AD82" s="62" t="str">
        <f t="shared" si="4"/>
        <v>BOLT</v>
      </c>
    </row>
    <row r="83" spans="1:30" s="211" customFormat="1">
      <c r="A83" s="499">
        <f t="shared" si="8"/>
        <v>81</v>
      </c>
      <c r="B83" s="90" t="s">
        <v>84</v>
      </c>
      <c r="C83" s="79" t="s">
        <v>1443</v>
      </c>
      <c r="D83" s="79" t="s">
        <v>1444</v>
      </c>
      <c r="E83" s="32" t="s">
        <v>7222</v>
      </c>
      <c r="F83" s="79" t="s">
        <v>7229</v>
      </c>
      <c r="G83" s="55">
        <v>191682040740</v>
      </c>
      <c r="H83" s="102">
        <v>45401</v>
      </c>
      <c r="I83" s="78" t="s">
        <v>1230</v>
      </c>
      <c r="J83" s="60"/>
      <c r="K83" s="60">
        <f t="shared" si="5"/>
        <v>0</v>
      </c>
      <c r="L83" s="60"/>
      <c r="M83" s="59" t="s">
        <v>7225</v>
      </c>
      <c r="N83" s="395"/>
      <c r="O83" s="395"/>
      <c r="P83" s="395"/>
      <c r="Q83" s="395"/>
      <c r="R83" s="395">
        <v>5</v>
      </c>
      <c r="S83" s="395" t="s">
        <v>8525</v>
      </c>
      <c r="T83" s="359">
        <v>0.25</v>
      </c>
      <c r="U83" s="32">
        <v>12</v>
      </c>
      <c r="V83" s="32">
        <v>7</v>
      </c>
      <c r="W83" s="32">
        <v>1</v>
      </c>
      <c r="X83" s="60" t="s">
        <v>6031</v>
      </c>
      <c r="Y83" s="60" t="s">
        <v>3771</v>
      </c>
      <c r="Z83" s="87"/>
      <c r="AA83" s="87"/>
      <c r="AB83" s="62" t="s">
        <v>3721</v>
      </c>
      <c r="AC83" s="62" t="s">
        <v>3722</v>
      </c>
      <c r="AD83" s="62" t="str">
        <f t="shared" si="4"/>
        <v>BOLT</v>
      </c>
    </row>
    <row r="84" spans="1:30" s="211" customFormat="1">
      <c r="A84" s="499">
        <f t="shared" si="8"/>
        <v>82</v>
      </c>
      <c r="B84" s="90" t="s">
        <v>84</v>
      </c>
      <c r="C84" s="79" t="s">
        <v>1443</v>
      </c>
      <c r="D84" s="79" t="s">
        <v>1444</v>
      </c>
      <c r="E84" s="32" t="s">
        <v>7222</v>
      </c>
      <c r="F84" s="79" t="s">
        <v>7230</v>
      </c>
      <c r="G84" s="55">
        <v>191682040757</v>
      </c>
      <c r="H84" s="102">
        <v>45401</v>
      </c>
      <c r="I84" s="78" t="s">
        <v>1230</v>
      </c>
      <c r="J84" s="60"/>
      <c r="K84" s="60">
        <f t="shared" si="5"/>
        <v>0</v>
      </c>
      <c r="L84" s="60"/>
      <c r="M84" s="59" t="s">
        <v>7226</v>
      </c>
      <c r="N84" s="395"/>
      <c r="O84" s="395"/>
      <c r="P84" s="395"/>
      <c r="Q84" s="395"/>
      <c r="R84" s="395">
        <v>6</v>
      </c>
      <c r="S84" s="395" t="s">
        <v>8525</v>
      </c>
      <c r="T84" s="359">
        <v>0.25</v>
      </c>
      <c r="U84" s="32">
        <v>12</v>
      </c>
      <c r="V84" s="32">
        <v>7</v>
      </c>
      <c r="W84" s="32">
        <v>1</v>
      </c>
      <c r="X84" s="60" t="s">
        <v>6031</v>
      </c>
      <c r="Y84" s="60" t="s">
        <v>3771</v>
      </c>
      <c r="Z84" s="87"/>
      <c r="AA84" s="87"/>
      <c r="AB84" s="62" t="s">
        <v>3721</v>
      </c>
      <c r="AC84" s="62" t="s">
        <v>3722</v>
      </c>
      <c r="AD84" s="62" t="str">
        <f t="shared" si="4"/>
        <v>BOLT</v>
      </c>
    </row>
    <row r="85" spans="1:30" s="211" customFormat="1">
      <c r="A85" s="499">
        <f t="shared" si="8"/>
        <v>83</v>
      </c>
      <c r="B85" s="90" t="s">
        <v>84</v>
      </c>
      <c r="C85" s="117" t="s">
        <v>1446</v>
      </c>
      <c r="D85" s="79" t="s">
        <v>1447</v>
      </c>
      <c r="E85" s="32" t="s">
        <v>4812</v>
      </c>
      <c r="F85" s="79" t="s">
        <v>1666</v>
      </c>
      <c r="G85" s="55">
        <v>191682000225</v>
      </c>
      <c r="H85" s="102">
        <v>43101</v>
      </c>
      <c r="I85" s="78" t="s">
        <v>1230</v>
      </c>
      <c r="J85" s="60"/>
      <c r="K85" s="60">
        <f t="shared" si="5"/>
        <v>0</v>
      </c>
      <c r="L85" s="60"/>
      <c r="M85" s="59" t="s">
        <v>1667</v>
      </c>
      <c r="N85" s="395" t="s">
        <v>4812</v>
      </c>
      <c r="O85" s="395"/>
      <c r="P85" s="395"/>
      <c r="Q85" s="395"/>
      <c r="R85" s="395">
        <v>1</v>
      </c>
      <c r="S85" s="395"/>
      <c r="T85" s="359"/>
      <c r="U85" s="32">
        <v>0</v>
      </c>
      <c r="V85" s="32">
        <v>0</v>
      </c>
      <c r="W85" s="32">
        <v>0</v>
      </c>
      <c r="X85" s="60" t="s">
        <v>3840</v>
      </c>
      <c r="Y85" s="60" t="s">
        <v>3771</v>
      </c>
      <c r="Z85" s="87"/>
      <c r="AA85" s="87"/>
      <c r="AB85" s="62" t="s">
        <v>3721</v>
      </c>
      <c r="AC85" s="62" t="s">
        <v>3722</v>
      </c>
      <c r="AD85" s="62" t="str">
        <f t="shared" si="4"/>
        <v>BOX</v>
      </c>
    </row>
    <row r="86" spans="1:30" s="211" customFormat="1">
      <c r="A86" s="499">
        <f t="shared" si="8"/>
        <v>84</v>
      </c>
      <c r="B86" s="90" t="s">
        <v>84</v>
      </c>
      <c r="C86" s="117" t="s">
        <v>1446</v>
      </c>
      <c r="D86" s="79" t="s">
        <v>1447</v>
      </c>
      <c r="E86" s="32" t="s">
        <v>4812</v>
      </c>
      <c r="F86" s="79" t="s">
        <v>1502</v>
      </c>
      <c r="G86" s="55">
        <v>191682011771</v>
      </c>
      <c r="H86" s="102">
        <v>43101</v>
      </c>
      <c r="I86" s="78" t="s">
        <v>1230</v>
      </c>
      <c r="J86" s="60"/>
      <c r="K86" s="60">
        <f t="shared" si="5"/>
        <v>0</v>
      </c>
      <c r="L86" s="60"/>
      <c r="M86" s="59" t="s">
        <v>1503</v>
      </c>
      <c r="N86" s="395" t="s">
        <v>4812</v>
      </c>
      <c r="O86" s="395"/>
      <c r="P86" s="395"/>
      <c r="Q86" s="395"/>
      <c r="R86" s="395">
        <v>1</v>
      </c>
      <c r="S86" s="395"/>
      <c r="T86" s="359"/>
      <c r="U86" s="32">
        <v>0</v>
      </c>
      <c r="V86" s="32">
        <v>0</v>
      </c>
      <c r="W86" s="32">
        <v>0</v>
      </c>
      <c r="X86" s="60" t="s">
        <v>3840</v>
      </c>
      <c r="Y86" s="60" t="s">
        <v>3771</v>
      </c>
      <c r="Z86" s="87"/>
      <c r="AA86" s="87"/>
      <c r="AB86" s="62" t="s">
        <v>3721</v>
      </c>
      <c r="AC86" s="62" t="s">
        <v>3722</v>
      </c>
      <c r="AD86" s="62" t="str">
        <f t="shared" si="4"/>
        <v>BOX</v>
      </c>
    </row>
    <row r="87" spans="1:30" s="211" customFormat="1">
      <c r="A87" s="499">
        <f t="shared" si="8"/>
        <v>85</v>
      </c>
      <c r="B87" s="90" t="s">
        <v>84</v>
      </c>
      <c r="C87" s="117" t="s">
        <v>1446</v>
      </c>
      <c r="D87" s="79" t="s">
        <v>1447</v>
      </c>
      <c r="E87" s="32" t="s">
        <v>4812</v>
      </c>
      <c r="F87" s="79" t="s">
        <v>1504</v>
      </c>
      <c r="G87" s="55">
        <v>191682011788</v>
      </c>
      <c r="H87" s="102">
        <v>43101</v>
      </c>
      <c r="I87" s="78" t="s">
        <v>1230</v>
      </c>
      <c r="J87" s="60"/>
      <c r="K87" s="60">
        <f t="shared" si="5"/>
        <v>0</v>
      </c>
      <c r="L87" s="60"/>
      <c r="M87" s="59" t="s">
        <v>1505</v>
      </c>
      <c r="N87" s="395" t="s">
        <v>4812</v>
      </c>
      <c r="O87" s="395"/>
      <c r="P87" s="395"/>
      <c r="Q87" s="395"/>
      <c r="R87" s="395">
        <v>1</v>
      </c>
      <c r="S87" s="395"/>
      <c r="T87" s="359">
        <v>1.609374513949606E-2</v>
      </c>
      <c r="U87" s="32">
        <v>0</v>
      </c>
      <c r="V87" s="32">
        <v>0</v>
      </c>
      <c r="W87" s="32">
        <v>0</v>
      </c>
      <c r="X87" s="60" t="s">
        <v>3840</v>
      </c>
      <c r="Y87" s="60" t="s">
        <v>3771</v>
      </c>
      <c r="Z87" s="87"/>
      <c r="AA87" s="87"/>
      <c r="AB87" s="62" t="s">
        <v>3721</v>
      </c>
      <c r="AC87" s="62" t="s">
        <v>3722</v>
      </c>
      <c r="AD87" s="62" t="str">
        <f t="shared" ref="AD87:AD152" si="9">C87</f>
        <v>BOX</v>
      </c>
    </row>
    <row r="88" spans="1:30" s="211" customFormat="1">
      <c r="A88" s="499">
        <f t="shared" si="8"/>
        <v>86</v>
      </c>
      <c r="B88" s="90" t="s">
        <v>84</v>
      </c>
      <c r="C88" s="117" t="s">
        <v>1446</v>
      </c>
      <c r="D88" s="79" t="s">
        <v>1447</v>
      </c>
      <c r="E88" s="32" t="s">
        <v>4812</v>
      </c>
      <c r="F88" s="79" t="s">
        <v>1506</v>
      </c>
      <c r="G88" s="55">
        <v>191682011795</v>
      </c>
      <c r="H88" s="102">
        <v>43101</v>
      </c>
      <c r="I88" s="78" t="s">
        <v>1230</v>
      </c>
      <c r="J88" s="60"/>
      <c r="K88" s="60">
        <f t="shared" si="5"/>
        <v>0</v>
      </c>
      <c r="L88" s="60"/>
      <c r="M88" s="59" t="s">
        <v>1507</v>
      </c>
      <c r="N88" s="395" t="s">
        <v>4812</v>
      </c>
      <c r="O88" s="395"/>
      <c r="P88" s="395"/>
      <c r="Q88" s="395"/>
      <c r="R88" s="395">
        <v>1</v>
      </c>
      <c r="S88" s="395"/>
      <c r="T88" s="359">
        <v>1.6975594188235573E-2</v>
      </c>
      <c r="U88" s="32">
        <v>0</v>
      </c>
      <c r="V88" s="32">
        <v>0</v>
      </c>
      <c r="W88" s="32">
        <v>0</v>
      </c>
      <c r="X88" s="60" t="s">
        <v>3840</v>
      </c>
      <c r="Y88" s="60" t="s">
        <v>3771</v>
      </c>
      <c r="Z88" s="87"/>
      <c r="AA88" s="87"/>
      <c r="AB88" s="62" t="s">
        <v>3721</v>
      </c>
      <c r="AC88" s="62" t="s">
        <v>3722</v>
      </c>
      <c r="AD88" s="62" t="str">
        <f t="shared" si="9"/>
        <v>BOX</v>
      </c>
    </row>
    <row r="89" spans="1:30" s="211" customFormat="1">
      <c r="A89" s="499">
        <f t="shared" si="8"/>
        <v>87</v>
      </c>
      <c r="B89" s="90" t="s">
        <v>84</v>
      </c>
      <c r="C89" s="117" t="s">
        <v>1446</v>
      </c>
      <c r="D89" s="79" t="s">
        <v>1447</v>
      </c>
      <c r="E89" s="32" t="s">
        <v>4812</v>
      </c>
      <c r="F89" s="79" t="s">
        <v>1508</v>
      </c>
      <c r="G89" s="55">
        <v>191682009105</v>
      </c>
      <c r="H89" s="102">
        <v>43101</v>
      </c>
      <c r="I89" s="78" t="s">
        <v>1230</v>
      </c>
      <c r="J89" s="60"/>
      <c r="K89" s="60">
        <f t="shared" si="5"/>
        <v>0</v>
      </c>
      <c r="L89" s="60"/>
      <c r="M89" s="59" t="s">
        <v>1509</v>
      </c>
      <c r="N89" s="395" t="s">
        <v>4812</v>
      </c>
      <c r="O89" s="395"/>
      <c r="P89" s="395"/>
      <c r="Q89" s="395"/>
      <c r="R89" s="395">
        <v>1</v>
      </c>
      <c r="S89" s="395"/>
      <c r="T89" s="359"/>
      <c r="U89" s="32">
        <v>0</v>
      </c>
      <c r="V89" s="32">
        <v>0</v>
      </c>
      <c r="W89" s="32">
        <v>0</v>
      </c>
      <c r="X89" s="60" t="s">
        <v>3840</v>
      </c>
      <c r="Y89" s="60" t="s">
        <v>3771</v>
      </c>
      <c r="Z89" s="87"/>
      <c r="AA89" s="87"/>
      <c r="AB89" s="62" t="s">
        <v>3721</v>
      </c>
      <c r="AC89" s="62" t="s">
        <v>3722</v>
      </c>
      <c r="AD89" s="62" t="str">
        <f t="shared" si="9"/>
        <v>BOX</v>
      </c>
    </row>
    <row r="90" spans="1:30" s="211" customFormat="1">
      <c r="A90" s="499">
        <f t="shared" si="8"/>
        <v>88</v>
      </c>
      <c r="B90" s="90" t="s">
        <v>84</v>
      </c>
      <c r="C90" s="117" t="s">
        <v>1446</v>
      </c>
      <c r="D90" s="79" t="s">
        <v>1447</v>
      </c>
      <c r="E90" s="32" t="s">
        <v>4812</v>
      </c>
      <c r="F90" s="79" t="s">
        <v>1510</v>
      </c>
      <c r="G90" s="55">
        <v>191682011801</v>
      </c>
      <c r="H90" s="102">
        <v>43101</v>
      </c>
      <c r="I90" s="78" t="s">
        <v>1230</v>
      </c>
      <c r="J90" s="60"/>
      <c r="K90" s="60">
        <f t="shared" si="5"/>
        <v>0</v>
      </c>
      <c r="L90" s="60"/>
      <c r="M90" s="59" t="s">
        <v>1511</v>
      </c>
      <c r="N90" s="395" t="s">
        <v>4812</v>
      </c>
      <c r="O90" s="395"/>
      <c r="P90" s="395"/>
      <c r="Q90" s="395"/>
      <c r="R90" s="395">
        <v>1</v>
      </c>
      <c r="S90" s="395"/>
      <c r="T90" s="359"/>
      <c r="U90" s="32">
        <v>0</v>
      </c>
      <c r="V90" s="32">
        <v>0</v>
      </c>
      <c r="W90" s="32">
        <v>0</v>
      </c>
      <c r="X90" s="60" t="s">
        <v>3840</v>
      </c>
      <c r="Y90" s="60" t="s">
        <v>3771</v>
      </c>
      <c r="Z90" s="87"/>
      <c r="AA90" s="87"/>
      <c r="AB90" s="62" t="s">
        <v>3721</v>
      </c>
      <c r="AC90" s="62" t="s">
        <v>3722</v>
      </c>
      <c r="AD90" s="62" t="str">
        <f t="shared" si="9"/>
        <v>BOX</v>
      </c>
    </row>
    <row r="91" spans="1:30" s="211" customFormat="1">
      <c r="A91" s="499">
        <f t="shared" si="8"/>
        <v>89</v>
      </c>
      <c r="B91" s="90" t="s">
        <v>84</v>
      </c>
      <c r="C91" s="117" t="s">
        <v>1446</v>
      </c>
      <c r="D91" s="79" t="s">
        <v>1447</v>
      </c>
      <c r="E91" s="32" t="s">
        <v>4812</v>
      </c>
      <c r="F91" s="79" t="s">
        <v>1512</v>
      </c>
      <c r="G91" s="55">
        <v>191682011818</v>
      </c>
      <c r="H91" s="102">
        <v>43101</v>
      </c>
      <c r="I91" s="78" t="s">
        <v>1230</v>
      </c>
      <c r="J91" s="60"/>
      <c r="K91" s="60">
        <f t="shared" si="5"/>
        <v>0</v>
      </c>
      <c r="L91" s="60"/>
      <c r="M91" s="59" t="s">
        <v>1513</v>
      </c>
      <c r="N91" s="395" t="s">
        <v>4812</v>
      </c>
      <c r="O91" s="395"/>
      <c r="P91" s="395"/>
      <c r="Q91" s="395"/>
      <c r="R91" s="395">
        <v>1</v>
      </c>
      <c r="S91" s="395"/>
      <c r="T91" s="359"/>
      <c r="U91" s="32">
        <v>0</v>
      </c>
      <c r="V91" s="32">
        <v>0</v>
      </c>
      <c r="W91" s="32">
        <v>0</v>
      </c>
      <c r="X91" s="60" t="s">
        <v>3840</v>
      </c>
      <c r="Y91" s="60" t="s">
        <v>3771</v>
      </c>
      <c r="Z91" s="87"/>
      <c r="AA91" s="87"/>
      <c r="AB91" s="62" t="s">
        <v>3721</v>
      </c>
      <c r="AC91" s="62" t="s">
        <v>3722</v>
      </c>
      <c r="AD91" s="62" t="str">
        <f t="shared" si="9"/>
        <v>BOX</v>
      </c>
    </row>
    <row r="92" spans="1:30" s="211" customFormat="1">
      <c r="A92" s="499">
        <f t="shared" si="8"/>
        <v>90</v>
      </c>
      <c r="B92" s="90" t="s">
        <v>84</v>
      </c>
      <c r="C92" s="117" t="s">
        <v>1446</v>
      </c>
      <c r="D92" s="79" t="s">
        <v>1447</v>
      </c>
      <c r="E92" s="32" t="s">
        <v>4812</v>
      </c>
      <c r="F92" s="79" t="s">
        <v>1514</v>
      </c>
      <c r="G92" s="55">
        <v>191682011825</v>
      </c>
      <c r="H92" s="102">
        <v>43101</v>
      </c>
      <c r="I92" s="78" t="s">
        <v>1230</v>
      </c>
      <c r="J92" s="60"/>
      <c r="K92" s="60">
        <f t="shared" si="5"/>
        <v>0</v>
      </c>
      <c r="L92" s="60"/>
      <c r="M92" s="59" t="s">
        <v>1515</v>
      </c>
      <c r="N92" s="395" t="s">
        <v>4812</v>
      </c>
      <c r="O92" s="395"/>
      <c r="P92" s="395"/>
      <c r="Q92" s="395"/>
      <c r="R92" s="395">
        <v>1</v>
      </c>
      <c r="S92" s="395"/>
      <c r="T92" s="359">
        <v>1.7857443236975083E-2</v>
      </c>
      <c r="U92" s="32">
        <v>0</v>
      </c>
      <c r="V92" s="32">
        <v>0</v>
      </c>
      <c r="W92" s="32">
        <v>0</v>
      </c>
      <c r="X92" s="60" t="s">
        <v>3840</v>
      </c>
      <c r="Y92" s="60" t="s">
        <v>3771</v>
      </c>
      <c r="Z92" s="87"/>
      <c r="AA92" s="87"/>
      <c r="AB92" s="62" t="s">
        <v>3721</v>
      </c>
      <c r="AC92" s="62" t="s">
        <v>3722</v>
      </c>
      <c r="AD92" s="62" t="str">
        <f t="shared" si="9"/>
        <v>BOX</v>
      </c>
    </row>
    <row r="93" spans="1:30" s="211" customFormat="1">
      <c r="A93" s="499">
        <f t="shared" si="8"/>
        <v>91</v>
      </c>
      <c r="B93" s="90" t="s">
        <v>84</v>
      </c>
      <c r="C93" s="117" t="s">
        <v>1446</v>
      </c>
      <c r="D93" s="79" t="s">
        <v>1447</v>
      </c>
      <c r="E93" s="32" t="s">
        <v>4812</v>
      </c>
      <c r="F93" s="79" t="s">
        <v>2814</v>
      </c>
      <c r="G93" s="55">
        <v>191682014581</v>
      </c>
      <c r="H93" s="102">
        <v>43479</v>
      </c>
      <c r="I93" s="78" t="s">
        <v>1230</v>
      </c>
      <c r="J93" s="60"/>
      <c r="K93" s="60">
        <f t="shared" si="5"/>
        <v>0</v>
      </c>
      <c r="L93" s="60"/>
      <c r="M93" s="59" t="s">
        <v>2815</v>
      </c>
      <c r="N93" s="395" t="s">
        <v>4812</v>
      </c>
      <c r="O93" s="395"/>
      <c r="P93" s="395"/>
      <c r="Q93" s="395"/>
      <c r="R93" s="395">
        <v>1</v>
      </c>
      <c r="S93" s="395"/>
      <c r="T93" s="359">
        <v>2.2692429469217039</v>
      </c>
      <c r="U93" s="32">
        <v>0</v>
      </c>
      <c r="V93" s="32">
        <v>0</v>
      </c>
      <c r="W93" s="32">
        <v>0</v>
      </c>
      <c r="X93" s="60" t="s">
        <v>3840</v>
      </c>
      <c r="Y93" s="60" t="s">
        <v>3771</v>
      </c>
      <c r="Z93" s="87"/>
      <c r="AA93" s="87"/>
      <c r="AB93" s="62" t="s">
        <v>3721</v>
      </c>
      <c r="AC93" s="62" t="s">
        <v>3722</v>
      </c>
      <c r="AD93" s="62" t="str">
        <f t="shared" si="9"/>
        <v>BOX</v>
      </c>
    </row>
    <row r="94" spans="1:30" s="211" customFormat="1">
      <c r="A94" s="499">
        <f t="shared" si="8"/>
        <v>92</v>
      </c>
      <c r="B94" s="90" t="s">
        <v>84</v>
      </c>
      <c r="C94" s="117" t="s">
        <v>1446</v>
      </c>
      <c r="D94" s="79" t="s">
        <v>1447</v>
      </c>
      <c r="E94" s="32" t="s">
        <v>4812</v>
      </c>
      <c r="F94" s="79" t="s">
        <v>1516</v>
      </c>
      <c r="G94" s="55">
        <v>191682011832</v>
      </c>
      <c r="H94" s="102">
        <v>43101</v>
      </c>
      <c r="I94" s="78" t="s">
        <v>1230</v>
      </c>
      <c r="J94" s="60"/>
      <c r="K94" s="60">
        <f t="shared" si="5"/>
        <v>0</v>
      </c>
      <c r="L94" s="60"/>
      <c r="M94" s="59" t="s">
        <v>1517</v>
      </c>
      <c r="N94" s="395" t="s">
        <v>4812</v>
      </c>
      <c r="O94" s="395"/>
      <c r="P94" s="395"/>
      <c r="Q94" s="395"/>
      <c r="R94" s="395">
        <v>1</v>
      </c>
      <c r="S94" s="395"/>
      <c r="T94" s="359">
        <v>1.8518830023529716E-2</v>
      </c>
      <c r="U94" s="32">
        <v>0</v>
      </c>
      <c r="V94" s="32">
        <v>0</v>
      </c>
      <c r="W94" s="32">
        <v>0</v>
      </c>
      <c r="X94" s="60" t="s">
        <v>3840</v>
      </c>
      <c r="Y94" s="60" t="s">
        <v>3771</v>
      </c>
      <c r="Z94" s="87"/>
      <c r="AA94" s="87"/>
      <c r="AB94" s="62" t="s">
        <v>3721</v>
      </c>
      <c r="AC94" s="62" t="s">
        <v>3722</v>
      </c>
      <c r="AD94" s="62" t="str">
        <f t="shared" si="9"/>
        <v>BOX</v>
      </c>
    </row>
    <row r="95" spans="1:30" s="211" customFormat="1">
      <c r="A95" s="499">
        <f t="shared" si="8"/>
        <v>93</v>
      </c>
      <c r="B95" s="90" t="s">
        <v>84</v>
      </c>
      <c r="C95" s="117" t="s">
        <v>1446</v>
      </c>
      <c r="D95" s="79" t="s">
        <v>1447</v>
      </c>
      <c r="E95" s="32" t="s">
        <v>4812</v>
      </c>
      <c r="F95" s="79" t="s">
        <v>1518</v>
      </c>
      <c r="G95" s="55">
        <v>191682011849</v>
      </c>
      <c r="H95" s="102">
        <v>43101</v>
      </c>
      <c r="I95" s="78" t="s">
        <v>1230</v>
      </c>
      <c r="J95" s="60"/>
      <c r="K95" s="60">
        <f t="shared" si="5"/>
        <v>0</v>
      </c>
      <c r="L95" s="60"/>
      <c r="M95" s="59" t="s">
        <v>1519</v>
      </c>
      <c r="N95" s="395" t="s">
        <v>4812</v>
      </c>
      <c r="O95" s="395"/>
      <c r="P95" s="395"/>
      <c r="Q95" s="395"/>
      <c r="R95" s="395">
        <v>1</v>
      </c>
      <c r="S95" s="395"/>
      <c r="T95" s="359"/>
      <c r="U95" s="32">
        <v>0</v>
      </c>
      <c r="V95" s="32">
        <v>0</v>
      </c>
      <c r="W95" s="32">
        <v>0</v>
      </c>
      <c r="X95" s="60" t="s">
        <v>3840</v>
      </c>
      <c r="Y95" s="60" t="s">
        <v>3771</v>
      </c>
      <c r="Z95" s="87"/>
      <c r="AA95" s="87"/>
      <c r="AB95" s="62" t="s">
        <v>3721</v>
      </c>
      <c r="AC95" s="62" t="s">
        <v>3722</v>
      </c>
      <c r="AD95" s="62" t="str">
        <f t="shared" si="9"/>
        <v>BOX</v>
      </c>
    </row>
    <row r="96" spans="1:30" s="211" customFormat="1">
      <c r="A96" s="499">
        <f t="shared" si="8"/>
        <v>94</v>
      </c>
      <c r="B96" s="90" t="s">
        <v>84</v>
      </c>
      <c r="C96" s="117" t="s">
        <v>1446</v>
      </c>
      <c r="D96" s="79" t="s">
        <v>1447</v>
      </c>
      <c r="E96" s="32" t="s">
        <v>4812</v>
      </c>
      <c r="F96" s="79" t="s">
        <v>1520</v>
      </c>
      <c r="G96" s="55">
        <v>191682009129</v>
      </c>
      <c r="H96" s="102">
        <v>43101</v>
      </c>
      <c r="I96" s="78" t="s">
        <v>1230</v>
      </c>
      <c r="J96" s="60"/>
      <c r="K96" s="60">
        <f t="shared" si="5"/>
        <v>0</v>
      </c>
      <c r="L96" s="60"/>
      <c r="M96" s="59" t="s">
        <v>1521</v>
      </c>
      <c r="N96" s="395" t="s">
        <v>4812</v>
      </c>
      <c r="O96" s="395"/>
      <c r="P96" s="395"/>
      <c r="Q96" s="395"/>
      <c r="R96" s="395">
        <v>1</v>
      </c>
      <c r="S96" s="395"/>
      <c r="T96" s="359">
        <v>2.0502990383193611E-2</v>
      </c>
      <c r="U96" s="32">
        <v>0</v>
      </c>
      <c r="V96" s="32">
        <v>0</v>
      </c>
      <c r="W96" s="32">
        <v>0</v>
      </c>
      <c r="X96" s="60" t="s">
        <v>3840</v>
      </c>
      <c r="Y96" s="60" t="s">
        <v>3771</v>
      </c>
      <c r="Z96" s="87"/>
      <c r="AA96" s="87"/>
      <c r="AB96" s="62" t="s">
        <v>3721</v>
      </c>
      <c r="AC96" s="62" t="s">
        <v>3722</v>
      </c>
      <c r="AD96" s="62" t="str">
        <f t="shared" si="9"/>
        <v>BOX</v>
      </c>
    </row>
    <row r="97" spans="1:30" s="211" customFormat="1">
      <c r="A97" s="499">
        <f t="shared" si="8"/>
        <v>95</v>
      </c>
      <c r="B97" s="90" t="s">
        <v>84</v>
      </c>
      <c r="C97" s="117" t="s">
        <v>1446</v>
      </c>
      <c r="D97" s="79" t="s">
        <v>1447</v>
      </c>
      <c r="E97" s="32" t="s">
        <v>4812</v>
      </c>
      <c r="F97" s="79" t="s">
        <v>1522</v>
      </c>
      <c r="G97" s="55">
        <v>191682009136</v>
      </c>
      <c r="H97" s="102">
        <v>43101</v>
      </c>
      <c r="I97" s="78" t="s">
        <v>1230</v>
      </c>
      <c r="J97" s="60"/>
      <c r="K97" s="60">
        <f t="shared" si="5"/>
        <v>0</v>
      </c>
      <c r="L97" s="60"/>
      <c r="M97" s="59" t="s">
        <v>1523</v>
      </c>
      <c r="N97" s="395" t="s">
        <v>4812</v>
      </c>
      <c r="O97" s="395"/>
      <c r="P97" s="395"/>
      <c r="Q97" s="395"/>
      <c r="R97" s="395">
        <v>1</v>
      </c>
      <c r="S97" s="395"/>
      <c r="T97" s="359">
        <v>2.2928075267227267E-2</v>
      </c>
      <c r="U97" s="32">
        <v>0</v>
      </c>
      <c r="V97" s="32">
        <v>0</v>
      </c>
      <c r="W97" s="32">
        <v>0</v>
      </c>
      <c r="X97" s="60" t="s">
        <v>3840</v>
      </c>
      <c r="Y97" s="60" t="s">
        <v>3771</v>
      </c>
      <c r="Z97" s="87"/>
      <c r="AA97" s="87"/>
      <c r="AB97" s="62" t="s">
        <v>3721</v>
      </c>
      <c r="AC97" s="62" t="s">
        <v>3722</v>
      </c>
      <c r="AD97" s="62" t="str">
        <f t="shared" si="9"/>
        <v>BOX</v>
      </c>
    </row>
    <row r="98" spans="1:30" s="211" customFormat="1">
      <c r="A98" s="499">
        <f t="shared" si="8"/>
        <v>96</v>
      </c>
      <c r="B98" s="90" t="s">
        <v>84</v>
      </c>
      <c r="C98" s="117" t="s">
        <v>1446</v>
      </c>
      <c r="D98" s="79" t="s">
        <v>1447</v>
      </c>
      <c r="E98" s="32" t="s">
        <v>4812</v>
      </c>
      <c r="F98" s="79" t="s">
        <v>1524</v>
      </c>
      <c r="G98" s="55">
        <v>191682011856</v>
      </c>
      <c r="H98" s="102">
        <v>43101</v>
      </c>
      <c r="I98" s="78" t="s">
        <v>1230</v>
      </c>
      <c r="J98" s="60"/>
      <c r="K98" s="60">
        <f t="shared" si="5"/>
        <v>0</v>
      </c>
      <c r="L98" s="60"/>
      <c r="M98" s="59" t="s">
        <v>1525</v>
      </c>
      <c r="N98" s="395" t="s">
        <v>4812</v>
      </c>
      <c r="O98" s="395"/>
      <c r="P98" s="395"/>
      <c r="Q98" s="395"/>
      <c r="R98" s="395">
        <v>1</v>
      </c>
      <c r="S98" s="395"/>
      <c r="T98" s="359">
        <v>2.2928075267227267E-2</v>
      </c>
      <c r="U98" s="32">
        <v>0</v>
      </c>
      <c r="V98" s="32">
        <v>0</v>
      </c>
      <c r="W98" s="32">
        <v>0</v>
      </c>
      <c r="X98" s="60" t="s">
        <v>3840</v>
      </c>
      <c r="Y98" s="60" t="s">
        <v>3771</v>
      </c>
      <c r="Z98" s="87"/>
      <c r="AA98" s="87"/>
      <c r="AB98" s="62" t="s">
        <v>3721</v>
      </c>
      <c r="AC98" s="62" t="s">
        <v>3722</v>
      </c>
      <c r="AD98" s="62" t="str">
        <f t="shared" si="9"/>
        <v>BOX</v>
      </c>
    </row>
    <row r="99" spans="1:30" s="211" customFormat="1">
      <c r="A99" s="499">
        <f t="shared" si="8"/>
        <v>97</v>
      </c>
      <c r="B99" s="90" t="s">
        <v>84</v>
      </c>
      <c r="C99" s="117" t="s">
        <v>1446</v>
      </c>
      <c r="D99" s="79" t="s">
        <v>1447</v>
      </c>
      <c r="E99" s="32" t="s">
        <v>4812</v>
      </c>
      <c r="F99" s="79" t="s">
        <v>1526</v>
      </c>
      <c r="G99" s="55">
        <v>191682009143</v>
      </c>
      <c r="H99" s="102">
        <v>43101</v>
      </c>
      <c r="I99" s="78" t="s">
        <v>1230</v>
      </c>
      <c r="J99" s="60"/>
      <c r="K99" s="60">
        <f t="shared" si="5"/>
        <v>0</v>
      </c>
      <c r="L99" s="60"/>
      <c r="M99" s="59" t="s">
        <v>1527</v>
      </c>
      <c r="N99" s="395" t="s">
        <v>4812</v>
      </c>
      <c r="O99" s="395"/>
      <c r="P99" s="395"/>
      <c r="Q99" s="395"/>
      <c r="R99" s="395">
        <v>1</v>
      </c>
      <c r="S99" s="395"/>
      <c r="T99" s="359">
        <v>2.2928075267227267E-2</v>
      </c>
      <c r="U99" s="32">
        <v>0</v>
      </c>
      <c r="V99" s="32">
        <v>0</v>
      </c>
      <c r="W99" s="32">
        <v>0</v>
      </c>
      <c r="X99" s="60" t="s">
        <v>3840</v>
      </c>
      <c r="Y99" s="60" t="s">
        <v>3771</v>
      </c>
      <c r="Z99" s="87"/>
      <c r="AA99" s="87"/>
      <c r="AB99" s="62" t="s">
        <v>3721</v>
      </c>
      <c r="AC99" s="62" t="s">
        <v>3722</v>
      </c>
      <c r="AD99" s="62" t="str">
        <f t="shared" si="9"/>
        <v>BOX</v>
      </c>
    </row>
    <row r="100" spans="1:30" s="211" customFormat="1">
      <c r="A100" s="499">
        <f t="shared" si="8"/>
        <v>98</v>
      </c>
      <c r="B100" s="90" t="s">
        <v>84</v>
      </c>
      <c r="C100" s="117" t="s">
        <v>1446</v>
      </c>
      <c r="D100" s="79" t="s">
        <v>1447</v>
      </c>
      <c r="E100" s="32" t="s">
        <v>4812</v>
      </c>
      <c r="F100" s="79" t="s">
        <v>1528</v>
      </c>
      <c r="G100" s="55">
        <v>191682011863</v>
      </c>
      <c r="H100" s="102">
        <v>43101</v>
      </c>
      <c r="I100" s="78" t="s">
        <v>1230</v>
      </c>
      <c r="J100" s="60"/>
      <c r="K100" s="60">
        <f t="shared" si="5"/>
        <v>0</v>
      </c>
      <c r="L100" s="60"/>
      <c r="M100" s="59" t="s">
        <v>1529</v>
      </c>
      <c r="N100" s="395" t="s">
        <v>4812</v>
      </c>
      <c r="O100" s="395"/>
      <c r="P100" s="395"/>
      <c r="Q100" s="395"/>
      <c r="R100" s="395">
        <v>1</v>
      </c>
      <c r="S100" s="395"/>
      <c r="T100" s="359"/>
      <c r="U100" s="32">
        <v>0</v>
      </c>
      <c r="V100" s="32">
        <v>0</v>
      </c>
      <c r="W100" s="32">
        <v>0</v>
      </c>
      <c r="X100" s="60" t="s">
        <v>3840</v>
      </c>
      <c r="Y100" s="60" t="s">
        <v>3771</v>
      </c>
      <c r="Z100" s="87"/>
      <c r="AA100" s="87"/>
      <c r="AB100" s="62" t="s">
        <v>3721</v>
      </c>
      <c r="AC100" s="62" t="s">
        <v>3722</v>
      </c>
      <c r="AD100" s="62" t="str">
        <f t="shared" si="9"/>
        <v>BOX</v>
      </c>
    </row>
    <row r="101" spans="1:30" s="211" customFormat="1">
      <c r="A101" s="499">
        <f t="shared" si="8"/>
        <v>99</v>
      </c>
      <c r="B101" s="90" t="s">
        <v>84</v>
      </c>
      <c r="C101" s="117" t="s">
        <v>1446</v>
      </c>
      <c r="D101" s="79" t="s">
        <v>1447</v>
      </c>
      <c r="E101" s="32" t="s">
        <v>4812</v>
      </c>
      <c r="F101" s="79" t="s">
        <v>1530</v>
      </c>
      <c r="G101" s="55">
        <v>191682011870</v>
      </c>
      <c r="H101" s="102">
        <v>43101</v>
      </c>
      <c r="I101" s="78" t="s">
        <v>1230</v>
      </c>
      <c r="J101" s="60"/>
      <c r="K101" s="60">
        <f t="shared" si="5"/>
        <v>0</v>
      </c>
      <c r="L101" s="60"/>
      <c r="M101" s="59" t="s">
        <v>1531</v>
      </c>
      <c r="N101" s="395" t="s">
        <v>4812</v>
      </c>
      <c r="O101" s="395"/>
      <c r="P101" s="395"/>
      <c r="Q101" s="395"/>
      <c r="R101" s="395">
        <v>1</v>
      </c>
      <c r="S101" s="395"/>
      <c r="T101" s="359"/>
      <c r="U101" s="32">
        <v>0</v>
      </c>
      <c r="V101" s="32">
        <v>0</v>
      </c>
      <c r="W101" s="32">
        <v>0</v>
      </c>
      <c r="X101" s="60" t="s">
        <v>3840</v>
      </c>
      <c r="Y101" s="60" t="s">
        <v>3771</v>
      </c>
      <c r="Z101" s="87"/>
      <c r="AA101" s="87"/>
      <c r="AB101" s="62" t="s">
        <v>3721</v>
      </c>
      <c r="AC101" s="62" t="s">
        <v>3722</v>
      </c>
      <c r="AD101" s="62" t="str">
        <f t="shared" si="9"/>
        <v>BOX</v>
      </c>
    </row>
    <row r="102" spans="1:30" s="211" customFormat="1">
      <c r="A102" s="499">
        <f t="shared" si="8"/>
        <v>100</v>
      </c>
      <c r="B102" s="90" t="s">
        <v>84</v>
      </c>
      <c r="C102" s="117" t="s">
        <v>1446</v>
      </c>
      <c r="D102" s="79" t="s">
        <v>1447</v>
      </c>
      <c r="E102" s="32" t="s">
        <v>4812</v>
      </c>
      <c r="F102" s="79" t="s">
        <v>1532</v>
      </c>
      <c r="G102" s="55">
        <v>191682009150</v>
      </c>
      <c r="H102" s="102">
        <v>43101</v>
      </c>
      <c r="I102" s="78" t="s">
        <v>1230</v>
      </c>
      <c r="J102" s="60"/>
      <c r="K102" s="60">
        <f t="shared" si="5"/>
        <v>0</v>
      </c>
      <c r="L102" s="60"/>
      <c r="M102" s="59" t="s">
        <v>1533</v>
      </c>
      <c r="N102" s="395" t="s">
        <v>4812</v>
      </c>
      <c r="O102" s="395"/>
      <c r="P102" s="395"/>
      <c r="Q102" s="395"/>
      <c r="R102" s="395">
        <v>1</v>
      </c>
      <c r="S102" s="395"/>
      <c r="T102" s="359">
        <v>2.8880556346218961E-2</v>
      </c>
      <c r="U102" s="32">
        <v>0</v>
      </c>
      <c r="V102" s="32">
        <v>0</v>
      </c>
      <c r="W102" s="32">
        <v>0</v>
      </c>
      <c r="X102" s="60" t="s">
        <v>3840</v>
      </c>
      <c r="Y102" s="60" t="s">
        <v>3771</v>
      </c>
      <c r="Z102" s="87"/>
      <c r="AA102" s="87"/>
      <c r="AB102" s="62" t="s">
        <v>3721</v>
      </c>
      <c r="AC102" s="62" t="s">
        <v>3722</v>
      </c>
      <c r="AD102" s="62" t="str">
        <f t="shared" si="9"/>
        <v>BOX</v>
      </c>
    </row>
    <row r="103" spans="1:30" s="211" customFormat="1">
      <c r="A103" s="499">
        <f t="shared" si="8"/>
        <v>101</v>
      </c>
      <c r="B103" s="90" t="s">
        <v>84</v>
      </c>
      <c r="C103" s="117" t="s">
        <v>1446</v>
      </c>
      <c r="D103" s="79" t="s">
        <v>1447</v>
      </c>
      <c r="E103" s="32" t="s">
        <v>4812</v>
      </c>
      <c r="F103" s="79" t="s">
        <v>7464</v>
      </c>
      <c r="G103" s="55">
        <v>191682041082</v>
      </c>
      <c r="H103" s="102">
        <v>45455</v>
      </c>
      <c r="I103" s="78" t="s">
        <v>1230</v>
      </c>
      <c r="J103" s="60"/>
      <c r="K103" s="60">
        <f t="shared" ref="K103:K168" si="10">IF(I103="Coming Soon",J103,IF(I103="Active",J103,""))</f>
        <v>0</v>
      </c>
      <c r="L103" s="60"/>
      <c r="M103" s="59" t="s">
        <v>7466</v>
      </c>
      <c r="N103" s="395" t="s">
        <v>4812</v>
      </c>
      <c r="O103" s="395"/>
      <c r="P103" s="395"/>
      <c r="Q103" s="395"/>
      <c r="R103" s="395">
        <v>1</v>
      </c>
      <c r="S103" s="395"/>
      <c r="T103" s="359"/>
      <c r="U103" s="32">
        <v>0</v>
      </c>
      <c r="V103" s="32">
        <v>0</v>
      </c>
      <c r="W103" s="32">
        <v>0</v>
      </c>
      <c r="X103" s="60" t="s">
        <v>3840</v>
      </c>
      <c r="Y103" s="60" t="s">
        <v>3771</v>
      </c>
      <c r="Z103" s="87"/>
      <c r="AA103" s="87"/>
      <c r="AB103" s="62" t="s">
        <v>3721</v>
      </c>
      <c r="AC103" s="62" t="s">
        <v>3722</v>
      </c>
      <c r="AD103" s="62" t="str">
        <f t="shared" si="9"/>
        <v>BOX</v>
      </c>
    </row>
    <row r="104" spans="1:30" s="211" customFormat="1">
      <c r="A104" s="499">
        <f t="shared" si="8"/>
        <v>102</v>
      </c>
      <c r="B104" s="90" t="s">
        <v>84</v>
      </c>
      <c r="C104" s="117" t="s">
        <v>1446</v>
      </c>
      <c r="D104" s="79" t="s">
        <v>1447</v>
      </c>
      <c r="E104" s="32" t="s">
        <v>4812</v>
      </c>
      <c r="F104" s="79" t="s">
        <v>7465</v>
      </c>
      <c r="G104" s="55">
        <v>191682041099</v>
      </c>
      <c r="H104" s="102">
        <v>45455</v>
      </c>
      <c r="I104" s="78" t="s">
        <v>1230</v>
      </c>
      <c r="J104" s="60"/>
      <c r="K104" s="60">
        <f t="shared" si="10"/>
        <v>0</v>
      </c>
      <c r="L104" s="60"/>
      <c r="M104" s="59" t="s">
        <v>7467</v>
      </c>
      <c r="N104" s="395" t="s">
        <v>4812</v>
      </c>
      <c r="O104" s="395"/>
      <c r="P104" s="395"/>
      <c r="Q104" s="395"/>
      <c r="R104" s="395">
        <v>1</v>
      </c>
      <c r="S104" s="395"/>
      <c r="T104" s="359"/>
      <c r="U104" s="32">
        <v>0</v>
      </c>
      <c r="V104" s="32">
        <v>0</v>
      </c>
      <c r="W104" s="32">
        <v>0</v>
      </c>
      <c r="X104" s="60" t="s">
        <v>3840</v>
      </c>
      <c r="Y104" s="60" t="s">
        <v>3771</v>
      </c>
      <c r="Z104" s="87"/>
      <c r="AA104" s="87"/>
      <c r="AB104" s="62" t="s">
        <v>3721</v>
      </c>
      <c r="AC104" s="62" t="s">
        <v>3722</v>
      </c>
      <c r="AD104" s="62" t="str">
        <f t="shared" si="9"/>
        <v>BOX</v>
      </c>
    </row>
    <row r="105" spans="1:30" s="211" customFormat="1" ht="15">
      <c r="A105" s="499">
        <f t="shared" si="8"/>
        <v>103</v>
      </c>
      <c r="B105" s="74" t="s">
        <v>2909</v>
      </c>
      <c r="C105" s="79" t="s">
        <v>1449</v>
      </c>
      <c r="D105" s="79" t="s">
        <v>1450</v>
      </c>
      <c r="E105" s="32" t="s">
        <v>4813</v>
      </c>
      <c r="F105" s="79" t="s">
        <v>2902</v>
      </c>
      <c r="G105" s="55">
        <v>191682015236</v>
      </c>
      <c r="H105" s="102">
        <v>43518</v>
      </c>
      <c r="I105" s="78" t="s">
        <v>3713</v>
      </c>
      <c r="J105" s="60">
        <v>14.454000000000002</v>
      </c>
      <c r="K105" s="60" t="str">
        <f t="shared" si="10"/>
        <v/>
      </c>
      <c r="L105" s="60"/>
      <c r="M105" s="59" t="s">
        <v>6487</v>
      </c>
      <c r="N105" s="395" t="s">
        <v>8502</v>
      </c>
      <c r="O105" s="395"/>
      <c r="P105" s="395"/>
      <c r="Q105" s="395"/>
      <c r="R105" s="395">
        <v>1</v>
      </c>
      <c r="S105" s="395" t="s">
        <v>2845</v>
      </c>
      <c r="T105" s="359"/>
      <c r="U105" s="32">
        <v>0</v>
      </c>
      <c r="V105" s="32">
        <v>0</v>
      </c>
      <c r="W105" s="32">
        <v>0</v>
      </c>
      <c r="X105" s="60" t="s">
        <v>3840</v>
      </c>
      <c r="Y105" s="60" t="s">
        <v>3771</v>
      </c>
      <c r="Z105" s="279"/>
      <c r="AA105" s="87"/>
      <c r="AB105" s="62" t="s">
        <v>3721</v>
      </c>
      <c r="AC105" s="62" t="s">
        <v>3722</v>
      </c>
      <c r="AD105" s="62" t="str">
        <f t="shared" si="9"/>
        <v>CAP</v>
      </c>
    </row>
    <row r="106" spans="1:30" s="211" customFormat="1" ht="15">
      <c r="A106" s="499">
        <f t="shared" si="8"/>
        <v>104</v>
      </c>
      <c r="B106" s="74" t="s">
        <v>2909</v>
      </c>
      <c r="C106" s="79" t="s">
        <v>1449</v>
      </c>
      <c r="D106" s="79" t="s">
        <v>1450</v>
      </c>
      <c r="E106" s="32" t="s">
        <v>4813</v>
      </c>
      <c r="F106" s="79" t="s">
        <v>2903</v>
      </c>
      <c r="G106" s="55">
        <v>191682015243</v>
      </c>
      <c r="H106" s="102">
        <v>43518</v>
      </c>
      <c r="I106" s="78" t="s">
        <v>3713</v>
      </c>
      <c r="J106" s="60">
        <v>14.454000000000002</v>
      </c>
      <c r="K106" s="60" t="str">
        <f t="shared" si="10"/>
        <v/>
      </c>
      <c r="L106" s="60"/>
      <c r="M106" s="59" t="s">
        <v>6488</v>
      </c>
      <c r="N106" s="395" t="s">
        <v>8502</v>
      </c>
      <c r="O106" s="395"/>
      <c r="P106" s="395"/>
      <c r="Q106" s="395"/>
      <c r="R106" s="395">
        <v>1</v>
      </c>
      <c r="S106" s="395" t="s">
        <v>2845</v>
      </c>
      <c r="T106" s="359"/>
      <c r="U106" s="32">
        <v>0</v>
      </c>
      <c r="V106" s="32">
        <v>0</v>
      </c>
      <c r="W106" s="32">
        <v>0</v>
      </c>
      <c r="X106" s="60" t="s">
        <v>3840</v>
      </c>
      <c r="Y106" s="60" t="s">
        <v>3771</v>
      </c>
      <c r="Z106" s="279"/>
      <c r="AA106" s="87"/>
      <c r="AB106" s="62" t="s">
        <v>3721</v>
      </c>
      <c r="AC106" s="62" t="s">
        <v>3722</v>
      </c>
      <c r="AD106" s="62" t="str">
        <f t="shared" si="9"/>
        <v>CAP</v>
      </c>
    </row>
    <row r="107" spans="1:30" s="211" customFormat="1">
      <c r="A107" s="499">
        <f t="shared" si="8"/>
        <v>105</v>
      </c>
      <c r="B107" s="74" t="s">
        <v>2909</v>
      </c>
      <c r="C107" s="79" t="s">
        <v>1449</v>
      </c>
      <c r="D107" s="79" t="s">
        <v>1450</v>
      </c>
      <c r="E107" s="32" t="s">
        <v>4814</v>
      </c>
      <c r="F107" s="79" t="s">
        <v>3172</v>
      </c>
      <c r="G107" s="55">
        <v>191682016950</v>
      </c>
      <c r="H107" s="102">
        <v>43724</v>
      </c>
      <c r="I107" s="78" t="s">
        <v>3713</v>
      </c>
      <c r="J107" s="60">
        <v>2</v>
      </c>
      <c r="K107" s="60" t="str">
        <f t="shared" si="10"/>
        <v/>
      </c>
      <c r="L107" s="60"/>
      <c r="M107" s="59" t="s">
        <v>6489</v>
      </c>
      <c r="N107" s="395" t="s">
        <v>8504</v>
      </c>
      <c r="O107" s="395"/>
      <c r="P107" s="395"/>
      <c r="Q107" s="395"/>
      <c r="R107" s="395">
        <v>1</v>
      </c>
      <c r="S107" s="395"/>
      <c r="T107" s="359"/>
      <c r="U107" s="32">
        <v>0</v>
      </c>
      <c r="V107" s="32">
        <v>0</v>
      </c>
      <c r="W107" s="32">
        <v>0</v>
      </c>
      <c r="X107" s="60" t="s">
        <v>3840</v>
      </c>
      <c r="Y107" s="60" t="s">
        <v>3771</v>
      </c>
      <c r="Z107" s="87"/>
      <c r="AA107" s="87"/>
      <c r="AB107" s="62" t="s">
        <v>3721</v>
      </c>
      <c r="AC107" s="62" t="s">
        <v>3722</v>
      </c>
      <c r="AD107" s="62" t="str">
        <f t="shared" si="9"/>
        <v>CAP</v>
      </c>
    </row>
    <row r="108" spans="1:30" s="211" customFormat="1" ht="15">
      <c r="A108" s="499">
        <f t="shared" si="8"/>
        <v>106</v>
      </c>
      <c r="B108" s="90" t="s">
        <v>84</v>
      </c>
      <c r="C108" s="79" t="s">
        <v>1449</v>
      </c>
      <c r="D108" s="79" t="s">
        <v>1450</v>
      </c>
      <c r="E108" s="499" t="s">
        <v>10256</v>
      </c>
      <c r="F108" s="79" t="s">
        <v>1534</v>
      </c>
      <c r="G108" s="55">
        <v>191682000003</v>
      </c>
      <c r="H108" s="102">
        <v>40544</v>
      </c>
      <c r="I108" s="78" t="s">
        <v>1230</v>
      </c>
      <c r="J108" s="60">
        <v>33</v>
      </c>
      <c r="K108" s="60">
        <f t="shared" si="10"/>
        <v>33</v>
      </c>
      <c r="L108" s="60"/>
      <c r="M108" s="59" t="s">
        <v>1535</v>
      </c>
      <c r="N108" s="395" t="s">
        <v>8503</v>
      </c>
      <c r="O108" s="395"/>
      <c r="P108" s="395"/>
      <c r="Q108" s="395"/>
      <c r="R108" s="395">
        <v>1</v>
      </c>
      <c r="S108" s="395" t="s">
        <v>8507</v>
      </c>
      <c r="T108" s="359">
        <v>1</v>
      </c>
      <c r="U108" s="32">
        <v>7</v>
      </c>
      <c r="V108" s="32">
        <v>7</v>
      </c>
      <c r="W108" s="32">
        <v>7</v>
      </c>
      <c r="X108" s="60" t="s">
        <v>3840</v>
      </c>
      <c r="Y108" s="60" t="s">
        <v>3771</v>
      </c>
      <c r="Z108" s="279"/>
      <c r="AA108" s="87"/>
      <c r="AB108" s="62" t="s">
        <v>3721</v>
      </c>
      <c r="AC108" s="62" t="s">
        <v>3722</v>
      </c>
      <c r="AD108" s="62" t="str">
        <f t="shared" si="9"/>
        <v>CAP</v>
      </c>
    </row>
    <row r="109" spans="1:30" s="211" customFormat="1" ht="15">
      <c r="A109" s="499">
        <f t="shared" si="8"/>
        <v>107</v>
      </c>
      <c r="B109" s="90" t="s">
        <v>84</v>
      </c>
      <c r="C109" s="79" t="s">
        <v>1449</v>
      </c>
      <c r="D109" s="79" t="s">
        <v>1450</v>
      </c>
      <c r="E109" s="499" t="s">
        <v>10256</v>
      </c>
      <c r="F109" s="79" t="s">
        <v>1662</v>
      </c>
      <c r="G109" s="55">
        <v>191682000010</v>
      </c>
      <c r="H109" s="102">
        <v>40544</v>
      </c>
      <c r="I109" s="78" t="s">
        <v>1230</v>
      </c>
      <c r="J109" s="60">
        <v>33</v>
      </c>
      <c r="K109" s="60">
        <f t="shared" si="10"/>
        <v>33</v>
      </c>
      <c r="L109" s="60"/>
      <c r="M109" s="59" t="s">
        <v>1663</v>
      </c>
      <c r="N109" s="395" t="s">
        <v>8503</v>
      </c>
      <c r="O109" s="395"/>
      <c r="P109" s="395"/>
      <c r="Q109" s="395"/>
      <c r="R109" s="395">
        <v>1</v>
      </c>
      <c r="S109" s="395" t="s">
        <v>2845</v>
      </c>
      <c r="T109" s="359">
        <v>1</v>
      </c>
      <c r="U109" s="32">
        <v>7</v>
      </c>
      <c r="V109" s="32">
        <v>7</v>
      </c>
      <c r="W109" s="32">
        <v>7</v>
      </c>
      <c r="X109" s="60" t="s">
        <v>3840</v>
      </c>
      <c r="Y109" s="60" t="s">
        <v>3771</v>
      </c>
      <c r="Z109" s="279"/>
      <c r="AA109" s="87"/>
      <c r="AB109" s="62" t="s">
        <v>3721</v>
      </c>
      <c r="AC109" s="62" t="s">
        <v>3722</v>
      </c>
      <c r="AD109" s="62" t="str">
        <f t="shared" si="9"/>
        <v>CAP</v>
      </c>
    </row>
    <row r="110" spans="1:30" s="211" customFormat="1" ht="15">
      <c r="A110" s="499">
        <f t="shared" si="8"/>
        <v>108</v>
      </c>
      <c r="B110" s="90" t="s">
        <v>84</v>
      </c>
      <c r="C110" s="79" t="s">
        <v>1449</v>
      </c>
      <c r="D110" s="79" t="s">
        <v>1450</v>
      </c>
      <c r="E110" s="499" t="s">
        <v>10256</v>
      </c>
      <c r="F110" s="79" t="s">
        <v>1536</v>
      </c>
      <c r="G110" s="55">
        <v>191682000027</v>
      </c>
      <c r="H110" s="102">
        <v>40544</v>
      </c>
      <c r="I110" s="78" t="s">
        <v>1230</v>
      </c>
      <c r="J110" s="60">
        <v>33</v>
      </c>
      <c r="K110" s="60">
        <f t="shared" si="10"/>
        <v>33</v>
      </c>
      <c r="L110" s="60"/>
      <c r="M110" s="59" t="s">
        <v>1539</v>
      </c>
      <c r="N110" s="395" t="s">
        <v>8503</v>
      </c>
      <c r="O110" s="395"/>
      <c r="P110" s="395"/>
      <c r="Q110" s="395"/>
      <c r="R110" s="395">
        <v>1</v>
      </c>
      <c r="S110" s="395" t="s">
        <v>8507</v>
      </c>
      <c r="T110" s="359">
        <v>1</v>
      </c>
      <c r="U110" s="32">
        <v>7</v>
      </c>
      <c r="V110" s="32">
        <v>7</v>
      </c>
      <c r="W110" s="32">
        <v>7</v>
      </c>
      <c r="X110" s="60" t="s">
        <v>3840</v>
      </c>
      <c r="Y110" s="60" t="s">
        <v>3771</v>
      </c>
      <c r="Z110" s="279"/>
      <c r="AA110" s="87"/>
      <c r="AB110" s="62" t="s">
        <v>3721</v>
      </c>
      <c r="AC110" s="62" t="s">
        <v>3722</v>
      </c>
      <c r="AD110" s="62" t="str">
        <f t="shared" si="9"/>
        <v>CAP</v>
      </c>
    </row>
    <row r="111" spans="1:30" s="211" customFormat="1" ht="15">
      <c r="A111" s="499">
        <f t="shared" si="8"/>
        <v>109</v>
      </c>
      <c r="B111" s="90" t="s">
        <v>84</v>
      </c>
      <c r="C111" s="79" t="s">
        <v>1449</v>
      </c>
      <c r="D111" s="79" t="s">
        <v>1450</v>
      </c>
      <c r="E111" s="499" t="s">
        <v>10256</v>
      </c>
      <c r="F111" s="79" t="s">
        <v>1538</v>
      </c>
      <c r="G111" s="55">
        <v>191682000034</v>
      </c>
      <c r="H111" s="102">
        <v>40544</v>
      </c>
      <c r="I111" s="78" t="s">
        <v>1230</v>
      </c>
      <c r="J111" s="60">
        <v>33</v>
      </c>
      <c r="K111" s="60">
        <f t="shared" si="10"/>
        <v>33</v>
      </c>
      <c r="L111" s="60"/>
      <c r="M111" s="59" t="s">
        <v>1537</v>
      </c>
      <c r="N111" s="395" t="s">
        <v>8503</v>
      </c>
      <c r="O111" s="395"/>
      <c r="P111" s="395"/>
      <c r="Q111" s="395"/>
      <c r="R111" s="395">
        <v>1</v>
      </c>
      <c r="S111" s="395" t="s">
        <v>2845</v>
      </c>
      <c r="T111" s="359">
        <v>1</v>
      </c>
      <c r="U111" s="32">
        <v>7</v>
      </c>
      <c r="V111" s="32">
        <v>7</v>
      </c>
      <c r="W111" s="32">
        <v>7</v>
      </c>
      <c r="X111" s="60" t="s">
        <v>3840</v>
      </c>
      <c r="Y111" s="60" t="s">
        <v>3771</v>
      </c>
      <c r="Z111" s="279"/>
      <c r="AA111" s="87"/>
      <c r="AB111" s="62" t="s">
        <v>3721</v>
      </c>
      <c r="AC111" s="62" t="s">
        <v>3722</v>
      </c>
      <c r="AD111" s="62" t="str">
        <f t="shared" si="9"/>
        <v>CAP</v>
      </c>
    </row>
    <row r="112" spans="1:30" s="211" customFormat="1" ht="15">
      <c r="A112" s="499">
        <f t="shared" si="8"/>
        <v>110</v>
      </c>
      <c r="B112" s="90" t="s">
        <v>84</v>
      </c>
      <c r="C112" s="79" t="s">
        <v>1449</v>
      </c>
      <c r="D112" s="79" t="s">
        <v>1450</v>
      </c>
      <c r="E112" s="499" t="s">
        <v>10256</v>
      </c>
      <c r="F112" s="79" t="s">
        <v>1540</v>
      </c>
      <c r="G112" s="55">
        <v>191682000041</v>
      </c>
      <c r="H112" s="102">
        <v>40544</v>
      </c>
      <c r="I112" s="78" t="s">
        <v>1230</v>
      </c>
      <c r="J112" s="60">
        <v>33</v>
      </c>
      <c r="K112" s="60">
        <f t="shared" si="10"/>
        <v>33</v>
      </c>
      <c r="L112" s="60"/>
      <c r="M112" s="59" t="s">
        <v>1541</v>
      </c>
      <c r="N112" s="395" t="s">
        <v>8503</v>
      </c>
      <c r="O112" s="395"/>
      <c r="P112" s="395"/>
      <c r="Q112" s="395"/>
      <c r="R112" s="395">
        <v>1</v>
      </c>
      <c r="S112" s="395" t="s">
        <v>8507</v>
      </c>
      <c r="T112" s="359">
        <v>1</v>
      </c>
      <c r="U112" s="32">
        <v>7</v>
      </c>
      <c r="V112" s="32">
        <v>7</v>
      </c>
      <c r="W112" s="32">
        <v>7</v>
      </c>
      <c r="X112" s="60" t="s">
        <v>3840</v>
      </c>
      <c r="Y112" s="60" t="s">
        <v>3771</v>
      </c>
      <c r="Z112" s="279"/>
      <c r="AA112" s="87"/>
      <c r="AB112" s="62" t="s">
        <v>3721</v>
      </c>
      <c r="AC112" s="62" t="s">
        <v>3722</v>
      </c>
      <c r="AD112" s="62" t="str">
        <f t="shared" si="9"/>
        <v>CAP</v>
      </c>
    </row>
    <row r="113" spans="1:30" s="211" customFormat="1" ht="15">
      <c r="A113" s="499">
        <f t="shared" si="8"/>
        <v>111</v>
      </c>
      <c r="B113" s="90" t="s">
        <v>84</v>
      </c>
      <c r="C113" s="79" t="s">
        <v>1449</v>
      </c>
      <c r="D113" s="79" t="s">
        <v>1450</v>
      </c>
      <c r="E113" s="499" t="s">
        <v>10256</v>
      </c>
      <c r="F113" s="79" t="s">
        <v>1542</v>
      </c>
      <c r="G113" s="55">
        <v>191682000058</v>
      </c>
      <c r="H113" s="102">
        <v>40544</v>
      </c>
      <c r="I113" s="78" t="s">
        <v>1230</v>
      </c>
      <c r="J113" s="60">
        <v>33</v>
      </c>
      <c r="K113" s="60">
        <f t="shared" si="10"/>
        <v>33</v>
      </c>
      <c r="L113" s="60"/>
      <c r="M113" s="59" t="s">
        <v>1543</v>
      </c>
      <c r="N113" s="395" t="s">
        <v>8503</v>
      </c>
      <c r="O113" s="395"/>
      <c r="P113" s="395"/>
      <c r="Q113" s="395"/>
      <c r="R113" s="395">
        <v>1</v>
      </c>
      <c r="S113" s="395" t="s">
        <v>2845</v>
      </c>
      <c r="T113" s="359">
        <v>1</v>
      </c>
      <c r="U113" s="32">
        <v>7</v>
      </c>
      <c r="V113" s="32">
        <v>7</v>
      </c>
      <c r="W113" s="32">
        <v>7</v>
      </c>
      <c r="X113" s="60" t="s">
        <v>3840</v>
      </c>
      <c r="Y113" s="60" t="s">
        <v>3771</v>
      </c>
      <c r="Z113" s="279"/>
      <c r="AA113" s="87"/>
      <c r="AB113" s="62" t="s">
        <v>3721</v>
      </c>
      <c r="AC113" s="62" t="s">
        <v>3722</v>
      </c>
      <c r="AD113" s="62" t="str">
        <f t="shared" si="9"/>
        <v>CAP</v>
      </c>
    </row>
    <row r="114" spans="1:30" s="211" customFormat="1" ht="15">
      <c r="A114" s="499">
        <f t="shared" si="8"/>
        <v>112</v>
      </c>
      <c r="B114" s="90" t="s">
        <v>84</v>
      </c>
      <c r="C114" s="79" t="s">
        <v>1449</v>
      </c>
      <c r="D114" s="79" t="s">
        <v>1450</v>
      </c>
      <c r="E114" s="499" t="s">
        <v>10256</v>
      </c>
      <c r="F114" s="79" t="s">
        <v>1799</v>
      </c>
      <c r="G114" s="55">
        <v>191682011887</v>
      </c>
      <c r="H114" s="102">
        <v>43292</v>
      </c>
      <c r="I114" s="78" t="s">
        <v>1230</v>
      </c>
      <c r="J114" s="60">
        <v>33</v>
      </c>
      <c r="K114" s="60">
        <f t="shared" si="10"/>
        <v>33</v>
      </c>
      <c r="L114" s="60"/>
      <c r="M114" s="59" t="s">
        <v>1665</v>
      </c>
      <c r="N114" s="395" t="s">
        <v>8503</v>
      </c>
      <c r="O114" s="395"/>
      <c r="P114" s="395"/>
      <c r="Q114" s="395"/>
      <c r="R114" s="395">
        <v>1</v>
      </c>
      <c r="S114" s="395" t="s">
        <v>8507</v>
      </c>
      <c r="T114" s="359">
        <v>1</v>
      </c>
      <c r="U114" s="32">
        <v>18</v>
      </c>
      <c r="V114" s="32">
        <v>12</v>
      </c>
      <c r="W114" s="32">
        <v>6</v>
      </c>
      <c r="X114" s="60" t="s">
        <v>3840</v>
      </c>
      <c r="Y114" s="60" t="s">
        <v>3771</v>
      </c>
      <c r="Z114" s="279"/>
      <c r="AA114" s="87"/>
      <c r="AB114" s="62" t="s">
        <v>3721</v>
      </c>
      <c r="AC114" s="62" t="s">
        <v>3722</v>
      </c>
      <c r="AD114" s="62" t="str">
        <f t="shared" si="9"/>
        <v>CAP</v>
      </c>
    </row>
    <row r="115" spans="1:30" s="211" customFormat="1" ht="15">
      <c r="A115" s="499">
        <f t="shared" si="8"/>
        <v>113</v>
      </c>
      <c r="B115" s="90" t="s">
        <v>84</v>
      </c>
      <c r="C115" s="79" t="s">
        <v>1449</v>
      </c>
      <c r="D115" s="79" t="s">
        <v>1450</v>
      </c>
      <c r="E115" s="499" t="s">
        <v>10256</v>
      </c>
      <c r="F115" s="73" t="s">
        <v>1800</v>
      </c>
      <c r="G115" s="54">
        <v>191682011894</v>
      </c>
      <c r="H115" s="102">
        <v>43292</v>
      </c>
      <c r="I115" s="78" t="s">
        <v>1230</v>
      </c>
      <c r="J115" s="60">
        <v>33</v>
      </c>
      <c r="K115" s="60">
        <f t="shared" si="10"/>
        <v>33</v>
      </c>
      <c r="L115" s="60"/>
      <c r="M115" s="59" t="s">
        <v>1646</v>
      </c>
      <c r="N115" s="395" t="s">
        <v>8503</v>
      </c>
      <c r="O115" s="395"/>
      <c r="P115" s="395"/>
      <c r="Q115" s="395"/>
      <c r="R115" s="395">
        <v>1</v>
      </c>
      <c r="S115" s="395" t="s">
        <v>2845</v>
      </c>
      <c r="T115" s="359">
        <v>1</v>
      </c>
      <c r="U115" s="32">
        <v>18</v>
      </c>
      <c r="V115" s="32">
        <v>12</v>
      </c>
      <c r="W115" s="32">
        <v>6</v>
      </c>
      <c r="X115" s="60" t="s">
        <v>3840</v>
      </c>
      <c r="Y115" s="60" t="s">
        <v>3771</v>
      </c>
      <c r="Z115" s="279"/>
      <c r="AA115" s="87"/>
      <c r="AB115" s="62" t="s">
        <v>3721</v>
      </c>
      <c r="AC115" s="62" t="s">
        <v>3722</v>
      </c>
      <c r="AD115" s="62" t="str">
        <f t="shared" si="9"/>
        <v>CAP</v>
      </c>
    </row>
    <row r="116" spans="1:30" s="211" customFormat="1" ht="15">
      <c r="A116" s="499">
        <f t="shared" si="8"/>
        <v>114</v>
      </c>
      <c r="B116" s="90" t="s">
        <v>84</v>
      </c>
      <c r="C116" s="79" t="s">
        <v>1449</v>
      </c>
      <c r="D116" s="79" t="s">
        <v>1450</v>
      </c>
      <c r="E116" s="499" t="s">
        <v>10256</v>
      </c>
      <c r="F116" s="73" t="s">
        <v>7547</v>
      </c>
      <c r="G116" s="54">
        <v>191682041563</v>
      </c>
      <c r="H116" s="102">
        <v>45546</v>
      </c>
      <c r="I116" s="78" t="s">
        <v>1230</v>
      </c>
      <c r="J116" s="60">
        <v>33</v>
      </c>
      <c r="K116" s="60">
        <f t="shared" si="10"/>
        <v>33</v>
      </c>
      <c r="L116" s="60"/>
      <c r="M116" s="59" t="s">
        <v>7549</v>
      </c>
      <c r="N116" s="395" t="s">
        <v>8503</v>
      </c>
      <c r="O116" s="395"/>
      <c r="P116" s="395"/>
      <c r="Q116" s="395"/>
      <c r="R116" s="395">
        <v>1</v>
      </c>
      <c r="S116" s="395" t="s">
        <v>8507</v>
      </c>
      <c r="T116" s="359">
        <v>1</v>
      </c>
      <c r="U116" s="32">
        <v>7</v>
      </c>
      <c r="V116" s="32">
        <v>7</v>
      </c>
      <c r="W116" s="32">
        <v>7</v>
      </c>
      <c r="X116" s="60" t="s">
        <v>3840</v>
      </c>
      <c r="Y116" s="60" t="s">
        <v>3771</v>
      </c>
      <c r="Z116" s="279"/>
      <c r="AA116" s="87"/>
      <c r="AB116" s="62" t="s">
        <v>3721</v>
      </c>
      <c r="AC116" s="62" t="s">
        <v>3722</v>
      </c>
      <c r="AD116" s="62" t="str">
        <f t="shared" si="9"/>
        <v>CAP</v>
      </c>
    </row>
    <row r="117" spans="1:30" s="211" customFormat="1" ht="15">
      <c r="A117" s="499">
        <f t="shared" si="8"/>
        <v>115</v>
      </c>
      <c r="B117" s="90" t="s">
        <v>84</v>
      </c>
      <c r="C117" s="79" t="s">
        <v>1449</v>
      </c>
      <c r="D117" s="79" t="s">
        <v>1450</v>
      </c>
      <c r="E117" s="499" t="s">
        <v>10256</v>
      </c>
      <c r="F117" s="73" t="s">
        <v>7548</v>
      </c>
      <c r="G117" s="54">
        <v>191682041570</v>
      </c>
      <c r="H117" s="102">
        <v>45546</v>
      </c>
      <c r="I117" s="78" t="s">
        <v>1230</v>
      </c>
      <c r="J117" s="60">
        <v>33</v>
      </c>
      <c r="K117" s="60">
        <f t="shared" si="10"/>
        <v>33</v>
      </c>
      <c r="L117" s="60"/>
      <c r="M117" s="59" t="s">
        <v>7550</v>
      </c>
      <c r="N117" s="395" t="s">
        <v>8503</v>
      </c>
      <c r="O117" s="395"/>
      <c r="P117" s="395"/>
      <c r="Q117" s="395"/>
      <c r="R117" s="395">
        <v>1</v>
      </c>
      <c r="S117" s="395" t="s">
        <v>2845</v>
      </c>
      <c r="T117" s="359">
        <v>1</v>
      </c>
      <c r="U117" s="32">
        <v>7</v>
      </c>
      <c r="V117" s="32">
        <v>7</v>
      </c>
      <c r="W117" s="32">
        <v>7</v>
      </c>
      <c r="X117" s="60" t="s">
        <v>3840</v>
      </c>
      <c r="Y117" s="60" t="s">
        <v>3771</v>
      </c>
      <c r="Z117" s="279"/>
      <c r="AA117" s="87"/>
      <c r="AB117" s="62" t="s">
        <v>3721</v>
      </c>
      <c r="AC117" s="62" t="s">
        <v>3722</v>
      </c>
      <c r="AD117" s="62" t="str">
        <f t="shared" si="9"/>
        <v>CAP</v>
      </c>
    </row>
    <row r="118" spans="1:30" s="211" customFormat="1" ht="15">
      <c r="A118" s="499">
        <f t="shared" si="8"/>
        <v>116</v>
      </c>
      <c r="B118" s="90" t="s">
        <v>84</v>
      </c>
      <c r="C118" s="79" t="s">
        <v>1449</v>
      </c>
      <c r="D118" s="79" t="s">
        <v>1450</v>
      </c>
      <c r="E118" s="499" t="s">
        <v>10256</v>
      </c>
      <c r="F118" s="79" t="s">
        <v>1545</v>
      </c>
      <c r="G118" s="55">
        <v>191682000089</v>
      </c>
      <c r="H118" s="102">
        <v>40544</v>
      </c>
      <c r="I118" s="78" t="s">
        <v>1230</v>
      </c>
      <c r="J118" s="60">
        <v>33</v>
      </c>
      <c r="K118" s="60">
        <f t="shared" si="10"/>
        <v>33</v>
      </c>
      <c r="L118" s="60"/>
      <c r="M118" s="59" t="s">
        <v>1546</v>
      </c>
      <c r="N118" s="395" t="s">
        <v>8503</v>
      </c>
      <c r="O118" s="395"/>
      <c r="P118" s="395"/>
      <c r="Q118" s="395"/>
      <c r="R118" s="395">
        <v>1</v>
      </c>
      <c r="S118" s="395" t="s">
        <v>8507</v>
      </c>
      <c r="T118" s="359">
        <v>1</v>
      </c>
      <c r="U118" s="32">
        <v>7</v>
      </c>
      <c r="V118" s="32">
        <v>7</v>
      </c>
      <c r="W118" s="32">
        <v>7</v>
      </c>
      <c r="X118" s="60" t="s">
        <v>3840</v>
      </c>
      <c r="Y118" s="60" t="s">
        <v>3771</v>
      </c>
      <c r="Z118" s="279"/>
      <c r="AA118" s="87"/>
      <c r="AB118" s="62" t="s">
        <v>3721</v>
      </c>
      <c r="AC118" s="62" t="s">
        <v>3722</v>
      </c>
      <c r="AD118" s="62" t="str">
        <f t="shared" si="9"/>
        <v>CAP</v>
      </c>
    </row>
    <row r="119" spans="1:30" s="211" customFormat="1" ht="15">
      <c r="A119" s="499">
        <f t="shared" si="8"/>
        <v>117</v>
      </c>
      <c r="B119" s="90" t="s">
        <v>84</v>
      </c>
      <c r="C119" s="79" t="s">
        <v>1449</v>
      </c>
      <c r="D119" s="79" t="s">
        <v>1450</v>
      </c>
      <c r="E119" s="499" t="s">
        <v>10256</v>
      </c>
      <c r="F119" s="79" t="s">
        <v>1547</v>
      </c>
      <c r="G119" s="55">
        <v>191682000096</v>
      </c>
      <c r="H119" s="102">
        <v>40544</v>
      </c>
      <c r="I119" s="78" t="s">
        <v>1230</v>
      </c>
      <c r="J119" s="60">
        <v>33</v>
      </c>
      <c r="K119" s="60">
        <f t="shared" si="10"/>
        <v>33</v>
      </c>
      <c r="L119" s="60"/>
      <c r="M119" s="59" t="s">
        <v>1548</v>
      </c>
      <c r="N119" s="395" t="s">
        <v>8503</v>
      </c>
      <c r="O119" s="395"/>
      <c r="P119" s="395"/>
      <c r="Q119" s="395"/>
      <c r="R119" s="395">
        <v>1</v>
      </c>
      <c r="S119" s="395" t="s">
        <v>2845</v>
      </c>
      <c r="T119" s="359">
        <v>1</v>
      </c>
      <c r="U119" s="32">
        <v>7</v>
      </c>
      <c r="V119" s="32">
        <v>7</v>
      </c>
      <c r="W119" s="32">
        <v>7</v>
      </c>
      <c r="X119" s="60" t="s">
        <v>3840</v>
      </c>
      <c r="Y119" s="60" t="s">
        <v>3771</v>
      </c>
      <c r="Z119" s="279"/>
      <c r="AA119" s="87"/>
      <c r="AB119" s="62" t="s">
        <v>3721</v>
      </c>
      <c r="AC119" s="62" t="s">
        <v>3722</v>
      </c>
      <c r="AD119" s="62" t="str">
        <f t="shared" si="9"/>
        <v>CAP</v>
      </c>
    </row>
    <row r="120" spans="1:30" s="211" customFormat="1" ht="15">
      <c r="A120" s="499">
        <f t="shared" si="8"/>
        <v>118</v>
      </c>
      <c r="B120" s="90" t="s">
        <v>84</v>
      </c>
      <c r="C120" s="79" t="s">
        <v>1449</v>
      </c>
      <c r="D120" s="79" t="s">
        <v>1450</v>
      </c>
      <c r="E120" s="499" t="s">
        <v>10256</v>
      </c>
      <c r="F120" s="79" t="s">
        <v>1549</v>
      </c>
      <c r="G120" s="55">
        <v>191682011900</v>
      </c>
      <c r="H120" s="102">
        <v>40544</v>
      </c>
      <c r="I120" s="78" t="s">
        <v>1230</v>
      </c>
      <c r="J120" s="60">
        <v>33</v>
      </c>
      <c r="K120" s="60">
        <f t="shared" si="10"/>
        <v>33</v>
      </c>
      <c r="L120" s="60"/>
      <c r="M120" s="59" t="s">
        <v>1811</v>
      </c>
      <c r="N120" s="395" t="s">
        <v>8502</v>
      </c>
      <c r="O120" s="395"/>
      <c r="P120" s="395"/>
      <c r="Q120" s="395"/>
      <c r="R120" s="395">
        <v>1</v>
      </c>
      <c r="S120" s="395" t="s">
        <v>8507</v>
      </c>
      <c r="T120" s="359">
        <v>1</v>
      </c>
      <c r="U120" s="32">
        <v>7</v>
      </c>
      <c r="V120" s="32">
        <v>7</v>
      </c>
      <c r="W120" s="32">
        <v>7</v>
      </c>
      <c r="X120" s="60" t="s">
        <v>3840</v>
      </c>
      <c r="Y120" s="60" t="s">
        <v>3771</v>
      </c>
      <c r="Z120" s="279"/>
      <c r="AA120" s="87"/>
      <c r="AB120" s="62" t="s">
        <v>3721</v>
      </c>
      <c r="AC120" s="62" t="s">
        <v>3722</v>
      </c>
      <c r="AD120" s="62" t="str">
        <f t="shared" si="9"/>
        <v>CAP</v>
      </c>
    </row>
    <row r="121" spans="1:30" s="211" customFormat="1" ht="15">
      <c r="A121" s="499">
        <f t="shared" si="8"/>
        <v>119</v>
      </c>
      <c r="B121" s="90" t="s">
        <v>84</v>
      </c>
      <c r="C121" s="79" t="s">
        <v>1449</v>
      </c>
      <c r="D121" s="79" t="s">
        <v>1450</v>
      </c>
      <c r="E121" s="32" t="s">
        <v>10256</v>
      </c>
      <c r="F121" s="79" t="s">
        <v>1550</v>
      </c>
      <c r="G121" s="55">
        <v>191682011917</v>
      </c>
      <c r="H121" s="102">
        <v>40544</v>
      </c>
      <c r="I121" s="78" t="s">
        <v>1230</v>
      </c>
      <c r="J121" s="60">
        <v>33</v>
      </c>
      <c r="K121" s="60">
        <f t="shared" si="10"/>
        <v>33</v>
      </c>
      <c r="L121" s="60"/>
      <c r="M121" s="59" t="s">
        <v>1812</v>
      </c>
      <c r="N121" s="395" t="s">
        <v>8502</v>
      </c>
      <c r="O121" s="395"/>
      <c r="P121" s="395"/>
      <c r="Q121" s="395"/>
      <c r="R121" s="395">
        <v>1</v>
      </c>
      <c r="S121" s="395" t="s">
        <v>2845</v>
      </c>
      <c r="T121" s="359">
        <v>1</v>
      </c>
      <c r="U121" s="32">
        <v>7</v>
      </c>
      <c r="V121" s="32">
        <v>7</v>
      </c>
      <c r="W121" s="32">
        <v>7</v>
      </c>
      <c r="X121" s="60" t="s">
        <v>3840</v>
      </c>
      <c r="Y121" s="60" t="s">
        <v>3771</v>
      </c>
      <c r="Z121" s="279"/>
      <c r="AA121" s="87"/>
      <c r="AB121" s="62" t="s">
        <v>3721</v>
      </c>
      <c r="AC121" s="62" t="s">
        <v>3722</v>
      </c>
      <c r="AD121" s="62" t="str">
        <f t="shared" si="9"/>
        <v>CAP</v>
      </c>
    </row>
    <row r="122" spans="1:30" s="211" customFormat="1" ht="15">
      <c r="A122" s="499">
        <f t="shared" si="8"/>
        <v>120</v>
      </c>
      <c r="B122" s="90" t="s">
        <v>84</v>
      </c>
      <c r="C122" s="79" t="s">
        <v>1449</v>
      </c>
      <c r="D122" s="79" t="s">
        <v>1450</v>
      </c>
      <c r="E122" s="32" t="s">
        <v>10254</v>
      </c>
      <c r="F122" s="79" t="s">
        <v>3269</v>
      </c>
      <c r="G122" s="55">
        <v>191682017834</v>
      </c>
      <c r="H122" s="102">
        <v>43724</v>
      </c>
      <c r="I122" s="78" t="s">
        <v>1230</v>
      </c>
      <c r="J122" s="60">
        <v>33</v>
      </c>
      <c r="K122" s="60">
        <f t="shared" si="10"/>
        <v>33</v>
      </c>
      <c r="L122" s="60"/>
      <c r="M122" s="59" t="s">
        <v>3271</v>
      </c>
      <c r="N122" s="395" t="s">
        <v>8502</v>
      </c>
      <c r="O122" s="395"/>
      <c r="P122" s="395"/>
      <c r="Q122" s="395"/>
      <c r="R122" s="395">
        <v>1</v>
      </c>
      <c r="S122" s="395" t="s">
        <v>2845</v>
      </c>
      <c r="T122" s="359">
        <v>0.18518830023529717</v>
      </c>
      <c r="U122" s="32">
        <v>7</v>
      </c>
      <c r="V122" s="32">
        <v>7</v>
      </c>
      <c r="W122" s="32">
        <v>7</v>
      </c>
      <c r="X122" s="60" t="s">
        <v>3840</v>
      </c>
      <c r="Y122" s="60" t="s">
        <v>3771</v>
      </c>
      <c r="Z122" s="279"/>
      <c r="AA122" s="87"/>
      <c r="AB122" s="62" t="s">
        <v>3721</v>
      </c>
      <c r="AC122" s="62" t="s">
        <v>3722</v>
      </c>
      <c r="AD122" s="62" t="str">
        <f t="shared" si="9"/>
        <v>CAP</v>
      </c>
    </row>
    <row r="123" spans="1:30" s="211" customFormat="1" ht="15">
      <c r="A123" s="499">
        <f t="shared" si="8"/>
        <v>121</v>
      </c>
      <c r="B123" s="90" t="s">
        <v>84</v>
      </c>
      <c r="C123" s="79" t="s">
        <v>1449</v>
      </c>
      <c r="D123" s="79" t="s">
        <v>1450</v>
      </c>
      <c r="E123" s="499" t="s">
        <v>10254</v>
      </c>
      <c r="F123" s="79" t="s">
        <v>3270</v>
      </c>
      <c r="G123" s="55">
        <v>191682017841</v>
      </c>
      <c r="H123" s="102">
        <v>43724</v>
      </c>
      <c r="I123" s="78" t="s">
        <v>1230</v>
      </c>
      <c r="J123" s="60">
        <v>33</v>
      </c>
      <c r="K123" s="60">
        <f t="shared" si="10"/>
        <v>33</v>
      </c>
      <c r="L123" s="60"/>
      <c r="M123" s="59" t="s">
        <v>3272</v>
      </c>
      <c r="N123" s="395" t="s">
        <v>8503</v>
      </c>
      <c r="O123" s="395"/>
      <c r="P123" s="395"/>
      <c r="Q123" s="395"/>
      <c r="R123" s="395">
        <v>1</v>
      </c>
      <c r="S123" s="395" t="s">
        <v>2845</v>
      </c>
      <c r="T123" s="359">
        <v>0.63934056033614495</v>
      </c>
      <c r="U123" s="32">
        <v>7</v>
      </c>
      <c r="V123" s="32">
        <v>7</v>
      </c>
      <c r="W123" s="32">
        <v>7</v>
      </c>
      <c r="X123" s="60" t="s">
        <v>3840</v>
      </c>
      <c r="Y123" s="60" t="s">
        <v>3771</v>
      </c>
      <c r="Z123" s="279"/>
      <c r="AA123" s="87"/>
      <c r="AB123" s="62" t="s">
        <v>3721</v>
      </c>
      <c r="AC123" s="62" t="s">
        <v>3722</v>
      </c>
      <c r="AD123" s="62" t="str">
        <f t="shared" si="9"/>
        <v>CAP</v>
      </c>
    </row>
    <row r="124" spans="1:30" s="211" customFormat="1" ht="15">
      <c r="A124" s="499">
        <f t="shared" si="8"/>
        <v>122</v>
      </c>
      <c r="B124" s="90" t="s">
        <v>84</v>
      </c>
      <c r="C124" s="79" t="s">
        <v>1449</v>
      </c>
      <c r="D124" s="79" t="s">
        <v>1450</v>
      </c>
      <c r="E124" s="499" t="s">
        <v>10254</v>
      </c>
      <c r="F124" s="79" t="s">
        <v>1551</v>
      </c>
      <c r="G124" s="55">
        <v>191682000126</v>
      </c>
      <c r="H124" s="305">
        <v>40909</v>
      </c>
      <c r="I124" s="78" t="s">
        <v>1230</v>
      </c>
      <c r="J124" s="60">
        <v>33</v>
      </c>
      <c r="K124" s="60">
        <f t="shared" si="10"/>
        <v>33</v>
      </c>
      <c r="L124" s="60"/>
      <c r="M124" s="59" t="s">
        <v>1761</v>
      </c>
      <c r="N124" s="395" t="s">
        <v>8503</v>
      </c>
      <c r="O124" s="395"/>
      <c r="P124" s="395"/>
      <c r="Q124" s="395"/>
      <c r="R124" s="395">
        <v>1</v>
      </c>
      <c r="S124" s="395" t="s">
        <v>8527</v>
      </c>
      <c r="T124" s="359">
        <v>0.2469177336470629</v>
      </c>
      <c r="U124" s="32">
        <v>7</v>
      </c>
      <c r="V124" s="32">
        <v>7</v>
      </c>
      <c r="W124" s="32">
        <v>7</v>
      </c>
      <c r="X124" s="60" t="s">
        <v>3840</v>
      </c>
      <c r="Y124" s="60" t="s">
        <v>3771</v>
      </c>
      <c r="Z124" s="279"/>
      <c r="AA124" s="87"/>
      <c r="AB124" s="62" t="s">
        <v>3721</v>
      </c>
      <c r="AC124" s="62" t="s">
        <v>3722</v>
      </c>
      <c r="AD124" s="62" t="str">
        <f t="shared" si="9"/>
        <v>CAP</v>
      </c>
    </row>
    <row r="125" spans="1:30" s="211" customFormat="1" ht="15">
      <c r="A125" s="499">
        <f t="shared" si="8"/>
        <v>123</v>
      </c>
      <c r="B125" s="90" t="s">
        <v>84</v>
      </c>
      <c r="C125" s="79" t="s">
        <v>1449</v>
      </c>
      <c r="D125" s="79" t="s">
        <v>1450</v>
      </c>
      <c r="E125" s="499" t="s">
        <v>10254</v>
      </c>
      <c r="F125" s="79" t="s">
        <v>1552</v>
      </c>
      <c r="G125" s="55">
        <v>191682000133</v>
      </c>
      <c r="H125" s="305">
        <v>40909</v>
      </c>
      <c r="I125" s="78" t="s">
        <v>1230</v>
      </c>
      <c r="J125" s="60">
        <v>33</v>
      </c>
      <c r="K125" s="60">
        <f t="shared" si="10"/>
        <v>33</v>
      </c>
      <c r="L125" s="60"/>
      <c r="M125" s="59" t="s">
        <v>1553</v>
      </c>
      <c r="N125" s="395" t="s">
        <v>8503</v>
      </c>
      <c r="O125" s="395"/>
      <c r="P125" s="395"/>
      <c r="Q125" s="395"/>
      <c r="R125" s="395">
        <v>1</v>
      </c>
      <c r="S125" s="395" t="s">
        <v>2845</v>
      </c>
      <c r="T125" s="359">
        <v>0.2469177336470629</v>
      </c>
      <c r="U125" s="32">
        <v>7</v>
      </c>
      <c r="V125" s="32">
        <v>7</v>
      </c>
      <c r="W125" s="32">
        <v>7</v>
      </c>
      <c r="X125" s="60" t="s">
        <v>3840</v>
      </c>
      <c r="Y125" s="60" t="s">
        <v>3771</v>
      </c>
      <c r="Z125" s="279"/>
      <c r="AA125" s="87"/>
      <c r="AB125" s="62" t="s">
        <v>3721</v>
      </c>
      <c r="AC125" s="62" t="s">
        <v>3722</v>
      </c>
      <c r="AD125" s="62" t="str">
        <f t="shared" si="9"/>
        <v>CAP</v>
      </c>
    </row>
    <row r="126" spans="1:30" s="211" customFormat="1" ht="15">
      <c r="A126" s="499">
        <f t="shared" si="8"/>
        <v>124</v>
      </c>
      <c r="B126" s="90" t="s">
        <v>84</v>
      </c>
      <c r="C126" s="79" t="s">
        <v>1449</v>
      </c>
      <c r="D126" s="79" t="s">
        <v>1450</v>
      </c>
      <c r="E126" s="499" t="s">
        <v>10254</v>
      </c>
      <c r="F126" s="79" t="s">
        <v>1554</v>
      </c>
      <c r="G126" s="55">
        <v>191682011924</v>
      </c>
      <c r="H126" s="305">
        <v>40909</v>
      </c>
      <c r="I126" s="78" t="s">
        <v>1230</v>
      </c>
      <c r="J126" s="60">
        <v>33</v>
      </c>
      <c r="K126" s="60">
        <f t="shared" si="10"/>
        <v>33</v>
      </c>
      <c r="L126" s="60"/>
      <c r="M126" s="59" t="s">
        <v>1555</v>
      </c>
      <c r="N126" s="395" t="s">
        <v>8503</v>
      </c>
      <c r="O126" s="395"/>
      <c r="P126" s="395"/>
      <c r="Q126" s="395"/>
      <c r="R126" s="395">
        <v>1</v>
      </c>
      <c r="S126" s="431" t="s">
        <v>8527</v>
      </c>
      <c r="T126" s="359">
        <v>0.43210603388236007</v>
      </c>
      <c r="U126" s="32">
        <v>7</v>
      </c>
      <c r="V126" s="32">
        <v>7</v>
      </c>
      <c r="W126" s="32">
        <v>7</v>
      </c>
      <c r="X126" s="60" t="s">
        <v>3840</v>
      </c>
      <c r="Y126" s="60" t="s">
        <v>3771</v>
      </c>
      <c r="Z126" s="279"/>
      <c r="AA126" s="87"/>
      <c r="AB126" s="62" t="s">
        <v>3721</v>
      </c>
      <c r="AC126" s="62" t="s">
        <v>3722</v>
      </c>
      <c r="AD126" s="62" t="str">
        <f t="shared" si="9"/>
        <v>CAP</v>
      </c>
    </row>
    <row r="127" spans="1:30" s="211" customFormat="1" ht="15">
      <c r="A127" s="499">
        <f t="shared" si="8"/>
        <v>125</v>
      </c>
      <c r="B127" s="90" t="s">
        <v>84</v>
      </c>
      <c r="C127" s="79" t="s">
        <v>1449</v>
      </c>
      <c r="D127" s="79" t="s">
        <v>1450</v>
      </c>
      <c r="E127" s="499" t="s">
        <v>10254</v>
      </c>
      <c r="F127" s="79" t="s">
        <v>1556</v>
      </c>
      <c r="G127" s="55">
        <v>191682000140</v>
      </c>
      <c r="H127" s="305">
        <v>40909</v>
      </c>
      <c r="I127" s="78" t="s">
        <v>1230</v>
      </c>
      <c r="J127" s="60">
        <v>33</v>
      </c>
      <c r="K127" s="60">
        <f t="shared" si="10"/>
        <v>33</v>
      </c>
      <c r="L127" s="60"/>
      <c r="M127" s="59" t="s">
        <v>1711</v>
      </c>
      <c r="N127" s="395" t="s">
        <v>8503</v>
      </c>
      <c r="O127" s="395"/>
      <c r="P127" s="395"/>
      <c r="Q127" s="395"/>
      <c r="R127" s="395">
        <v>1</v>
      </c>
      <c r="S127" s="395" t="s">
        <v>2845</v>
      </c>
      <c r="T127" s="359">
        <v>0.43210603388236007</v>
      </c>
      <c r="U127" s="32">
        <v>7</v>
      </c>
      <c r="V127" s="32">
        <v>7</v>
      </c>
      <c r="W127" s="32">
        <v>7</v>
      </c>
      <c r="X127" s="60" t="s">
        <v>3840</v>
      </c>
      <c r="Y127" s="60" t="s">
        <v>3771</v>
      </c>
      <c r="Z127" s="279"/>
      <c r="AA127" s="279"/>
      <c r="AB127" s="62" t="s">
        <v>3721</v>
      </c>
      <c r="AC127" s="62" t="s">
        <v>3722</v>
      </c>
      <c r="AD127" s="62" t="str">
        <f t="shared" si="9"/>
        <v>CAP</v>
      </c>
    </row>
    <row r="128" spans="1:30" s="211" customFormat="1" ht="15">
      <c r="A128" s="499">
        <f t="shared" si="8"/>
        <v>126</v>
      </c>
      <c r="B128" s="90" t="s">
        <v>84</v>
      </c>
      <c r="C128" s="79" t="s">
        <v>1449</v>
      </c>
      <c r="D128" s="79" t="s">
        <v>1450</v>
      </c>
      <c r="E128" s="499" t="s">
        <v>10254</v>
      </c>
      <c r="F128" s="79" t="s">
        <v>4346</v>
      </c>
      <c r="G128" s="55">
        <v>191682021053</v>
      </c>
      <c r="H128" s="102">
        <v>44091</v>
      </c>
      <c r="I128" s="78" t="s">
        <v>1230</v>
      </c>
      <c r="J128" s="60">
        <v>33</v>
      </c>
      <c r="K128" s="60">
        <f t="shared" si="10"/>
        <v>33</v>
      </c>
      <c r="L128" s="60"/>
      <c r="M128" s="59" t="s">
        <v>4344</v>
      </c>
      <c r="N128" s="395" t="s">
        <v>8503</v>
      </c>
      <c r="O128" s="395"/>
      <c r="P128" s="395"/>
      <c r="Q128" s="395"/>
      <c r="R128" s="395">
        <v>1</v>
      </c>
      <c r="S128" s="395" t="s">
        <v>2847</v>
      </c>
      <c r="T128" s="359">
        <v>0.43210603388236007</v>
      </c>
      <c r="U128" s="32">
        <v>7</v>
      </c>
      <c r="V128" s="32">
        <v>7</v>
      </c>
      <c r="W128" s="32">
        <v>7</v>
      </c>
      <c r="X128" s="60" t="s">
        <v>3840</v>
      </c>
      <c r="Y128" s="60" t="s">
        <v>3771</v>
      </c>
      <c r="Z128" s="279"/>
      <c r="AA128" s="87"/>
      <c r="AB128" s="62" t="s">
        <v>3721</v>
      </c>
      <c r="AC128" s="62" t="s">
        <v>3722</v>
      </c>
      <c r="AD128" s="62" t="str">
        <f t="shared" si="9"/>
        <v>CAP</v>
      </c>
    </row>
    <row r="129" spans="1:30" s="211" customFormat="1" ht="15">
      <c r="A129" s="499">
        <f t="shared" si="8"/>
        <v>127</v>
      </c>
      <c r="B129" s="90" t="s">
        <v>84</v>
      </c>
      <c r="C129" s="79" t="s">
        <v>1449</v>
      </c>
      <c r="D129" s="79" t="s">
        <v>1450</v>
      </c>
      <c r="E129" s="499" t="s">
        <v>10254</v>
      </c>
      <c r="F129" s="79" t="s">
        <v>10548</v>
      </c>
      <c r="G129" s="55">
        <v>191682044588</v>
      </c>
      <c r="H129" s="102">
        <v>45671</v>
      </c>
      <c r="I129" s="78" t="s">
        <v>1231</v>
      </c>
      <c r="J129" s="60">
        <v>33</v>
      </c>
      <c r="K129" s="60">
        <f t="shared" si="10"/>
        <v>33</v>
      </c>
      <c r="L129" s="60"/>
      <c r="M129" s="59" t="s">
        <v>10590</v>
      </c>
      <c r="N129" s="395" t="s">
        <v>8503</v>
      </c>
      <c r="O129" s="395"/>
      <c r="P129" s="395"/>
      <c r="Q129" s="395"/>
      <c r="R129" s="395">
        <v>1</v>
      </c>
      <c r="S129" s="395" t="s">
        <v>2845</v>
      </c>
      <c r="T129" s="359">
        <v>1</v>
      </c>
      <c r="U129" s="499">
        <v>7</v>
      </c>
      <c r="V129" s="499">
        <v>7</v>
      </c>
      <c r="W129" s="499">
        <v>7</v>
      </c>
      <c r="X129" s="60" t="s">
        <v>3840</v>
      </c>
      <c r="Y129" s="60" t="s">
        <v>3771</v>
      </c>
      <c r="Z129" s="279"/>
      <c r="AA129" s="87"/>
      <c r="AB129" s="62" t="s">
        <v>3721</v>
      </c>
      <c r="AC129" s="62" t="s">
        <v>3722</v>
      </c>
      <c r="AD129" s="62" t="str">
        <f t="shared" ref="AD129:AD135" si="11">C129</f>
        <v>CAP</v>
      </c>
    </row>
    <row r="130" spans="1:30" s="211" customFormat="1" ht="15">
      <c r="A130" s="499">
        <f t="shared" si="8"/>
        <v>128</v>
      </c>
      <c r="B130" s="90" t="s">
        <v>84</v>
      </c>
      <c r="C130" s="79" t="s">
        <v>1449</v>
      </c>
      <c r="D130" s="79" t="s">
        <v>1450</v>
      </c>
      <c r="E130" s="499" t="s">
        <v>10254</v>
      </c>
      <c r="F130" s="79" t="s">
        <v>1557</v>
      </c>
      <c r="G130" s="55">
        <v>191682011931</v>
      </c>
      <c r="H130" s="305">
        <v>40909</v>
      </c>
      <c r="I130" s="78" t="s">
        <v>1230</v>
      </c>
      <c r="J130" s="60">
        <v>33</v>
      </c>
      <c r="K130" s="60">
        <f t="shared" si="10"/>
        <v>33</v>
      </c>
      <c r="L130" s="60"/>
      <c r="M130" s="59" t="s">
        <v>1558</v>
      </c>
      <c r="N130" s="395" t="s">
        <v>8503</v>
      </c>
      <c r="O130" s="395"/>
      <c r="P130" s="395"/>
      <c r="Q130" s="395"/>
      <c r="R130" s="395">
        <v>1</v>
      </c>
      <c r="S130" s="395" t="s">
        <v>8527</v>
      </c>
      <c r="T130" s="359">
        <v>0.23589462053781898</v>
      </c>
      <c r="U130" s="32">
        <v>7</v>
      </c>
      <c r="V130" s="32">
        <v>7</v>
      </c>
      <c r="W130" s="32">
        <v>7</v>
      </c>
      <c r="X130" s="60" t="s">
        <v>3840</v>
      </c>
      <c r="Y130" s="60" t="s">
        <v>3771</v>
      </c>
      <c r="Z130" s="279"/>
      <c r="AA130" s="87"/>
      <c r="AB130" s="62" t="s">
        <v>3721</v>
      </c>
      <c r="AC130" s="62" t="s">
        <v>3722</v>
      </c>
      <c r="AD130" s="62" t="str">
        <f t="shared" si="11"/>
        <v>CAP</v>
      </c>
    </row>
    <row r="131" spans="1:30" s="211" customFormat="1" ht="15">
      <c r="A131" s="499">
        <f t="shared" si="8"/>
        <v>129</v>
      </c>
      <c r="B131" s="90" t="s">
        <v>84</v>
      </c>
      <c r="C131" s="79" t="s">
        <v>1449</v>
      </c>
      <c r="D131" s="79" t="s">
        <v>1450</v>
      </c>
      <c r="E131" s="499" t="s">
        <v>10254</v>
      </c>
      <c r="F131" s="79" t="s">
        <v>1559</v>
      </c>
      <c r="G131" s="55">
        <v>191682000157</v>
      </c>
      <c r="H131" s="305">
        <v>40909</v>
      </c>
      <c r="I131" s="78" t="s">
        <v>1230</v>
      </c>
      <c r="J131" s="60">
        <v>33</v>
      </c>
      <c r="K131" s="60">
        <f t="shared" si="10"/>
        <v>33</v>
      </c>
      <c r="L131" s="60"/>
      <c r="M131" s="59" t="s">
        <v>1560</v>
      </c>
      <c r="N131" s="395" t="s">
        <v>8503</v>
      </c>
      <c r="O131" s="395"/>
      <c r="P131" s="395"/>
      <c r="Q131" s="395"/>
      <c r="R131" s="395">
        <v>1</v>
      </c>
      <c r="S131" s="395" t="s">
        <v>2845</v>
      </c>
      <c r="T131" s="359">
        <v>0.23589462053781898</v>
      </c>
      <c r="U131" s="32">
        <v>7</v>
      </c>
      <c r="V131" s="32">
        <v>7</v>
      </c>
      <c r="W131" s="32">
        <v>7</v>
      </c>
      <c r="X131" s="60" t="s">
        <v>3840</v>
      </c>
      <c r="Y131" s="60" t="s">
        <v>3771</v>
      </c>
      <c r="Z131" s="279"/>
      <c r="AA131" s="87"/>
      <c r="AB131" s="62" t="s">
        <v>3721</v>
      </c>
      <c r="AC131" s="62" t="s">
        <v>3722</v>
      </c>
      <c r="AD131" s="62" t="str">
        <f t="shared" si="11"/>
        <v>CAP</v>
      </c>
    </row>
    <row r="132" spans="1:30" s="211" customFormat="1" ht="15">
      <c r="A132" s="499">
        <f t="shared" si="8"/>
        <v>130</v>
      </c>
      <c r="B132" s="90" t="s">
        <v>84</v>
      </c>
      <c r="C132" s="79" t="s">
        <v>1449</v>
      </c>
      <c r="D132" s="79" t="s">
        <v>1450</v>
      </c>
      <c r="E132" s="499" t="s">
        <v>10254</v>
      </c>
      <c r="F132" s="79" t="s">
        <v>1561</v>
      </c>
      <c r="G132" s="55">
        <v>191682011948</v>
      </c>
      <c r="H132" s="305">
        <v>40909</v>
      </c>
      <c r="I132" s="78" t="s">
        <v>1230</v>
      </c>
      <c r="J132" s="60">
        <v>33</v>
      </c>
      <c r="K132" s="60">
        <f t="shared" si="10"/>
        <v>33</v>
      </c>
      <c r="L132" s="60"/>
      <c r="M132" s="59" t="s">
        <v>1762</v>
      </c>
      <c r="N132" s="395" t="s">
        <v>8503</v>
      </c>
      <c r="O132" s="395"/>
      <c r="P132" s="395"/>
      <c r="Q132" s="395"/>
      <c r="R132" s="395">
        <v>1</v>
      </c>
      <c r="S132" s="395" t="s">
        <v>8527</v>
      </c>
      <c r="T132" s="359">
        <v>0.36155810998319926</v>
      </c>
      <c r="U132" s="32">
        <v>18</v>
      </c>
      <c r="V132" s="32">
        <v>12</v>
      </c>
      <c r="W132" s="32">
        <v>6</v>
      </c>
      <c r="X132" s="60" t="s">
        <v>3840</v>
      </c>
      <c r="Y132" s="60" t="s">
        <v>3771</v>
      </c>
      <c r="Z132" s="279"/>
      <c r="AA132" s="87"/>
      <c r="AB132" s="62" t="s">
        <v>3721</v>
      </c>
      <c r="AC132" s="62" t="s">
        <v>3722</v>
      </c>
      <c r="AD132" s="62" t="str">
        <f t="shared" si="11"/>
        <v>CAP</v>
      </c>
    </row>
    <row r="133" spans="1:30" s="211" customFormat="1" ht="15">
      <c r="A133" s="499">
        <f t="shared" si="8"/>
        <v>131</v>
      </c>
      <c r="B133" s="90" t="s">
        <v>84</v>
      </c>
      <c r="C133" s="79" t="s">
        <v>1449</v>
      </c>
      <c r="D133" s="79" t="s">
        <v>1450</v>
      </c>
      <c r="E133" s="499" t="s">
        <v>10254</v>
      </c>
      <c r="F133" s="79" t="s">
        <v>1562</v>
      </c>
      <c r="G133" s="55">
        <v>191682000164</v>
      </c>
      <c r="H133" s="305">
        <v>40909</v>
      </c>
      <c r="I133" s="78" t="s">
        <v>1230</v>
      </c>
      <c r="J133" s="60">
        <v>33</v>
      </c>
      <c r="K133" s="60">
        <f t="shared" si="10"/>
        <v>33</v>
      </c>
      <c r="L133" s="60"/>
      <c r="M133" s="59" t="s">
        <v>1563</v>
      </c>
      <c r="N133" s="395" t="s">
        <v>8503</v>
      </c>
      <c r="O133" s="395"/>
      <c r="P133" s="395"/>
      <c r="Q133" s="395"/>
      <c r="R133" s="395">
        <v>1</v>
      </c>
      <c r="S133" s="395" t="s">
        <v>2845</v>
      </c>
      <c r="T133" s="359">
        <v>0.36155810998319926</v>
      </c>
      <c r="U133" s="32">
        <v>18</v>
      </c>
      <c r="V133" s="32">
        <v>12</v>
      </c>
      <c r="W133" s="32">
        <v>6</v>
      </c>
      <c r="X133" s="60" t="s">
        <v>3840</v>
      </c>
      <c r="Y133" s="60" t="s">
        <v>3771</v>
      </c>
      <c r="Z133" s="279"/>
      <c r="AA133" s="87"/>
      <c r="AB133" s="62" t="s">
        <v>3721</v>
      </c>
      <c r="AC133" s="62" t="s">
        <v>3722</v>
      </c>
      <c r="AD133" s="62" t="str">
        <f t="shared" si="11"/>
        <v>CAP</v>
      </c>
    </row>
    <row r="134" spans="1:30" s="211" customFormat="1" ht="15">
      <c r="A134" s="499">
        <f t="shared" si="8"/>
        <v>132</v>
      </c>
      <c r="B134" s="90" t="s">
        <v>84</v>
      </c>
      <c r="C134" s="79" t="s">
        <v>1449</v>
      </c>
      <c r="D134" s="79" t="s">
        <v>1450</v>
      </c>
      <c r="E134" s="499" t="s">
        <v>10254</v>
      </c>
      <c r="F134" s="79" t="s">
        <v>4348</v>
      </c>
      <c r="G134" s="55">
        <v>191682021060</v>
      </c>
      <c r="H134" s="102">
        <v>44091</v>
      </c>
      <c r="I134" s="78" t="s">
        <v>1230</v>
      </c>
      <c r="J134" s="60">
        <v>33</v>
      </c>
      <c r="K134" s="60">
        <f t="shared" si="10"/>
        <v>33</v>
      </c>
      <c r="L134" s="60"/>
      <c r="M134" s="59" t="s">
        <v>4347</v>
      </c>
      <c r="N134" s="395" t="s">
        <v>8503</v>
      </c>
      <c r="O134" s="395"/>
      <c r="P134" s="395"/>
      <c r="Q134" s="395"/>
      <c r="R134" s="395">
        <v>1</v>
      </c>
      <c r="S134" s="395" t="s">
        <v>2847</v>
      </c>
      <c r="T134" s="359">
        <v>0.36155810998319926</v>
      </c>
      <c r="U134" s="32">
        <v>18</v>
      </c>
      <c r="V134" s="32">
        <v>12</v>
      </c>
      <c r="W134" s="32">
        <v>6</v>
      </c>
      <c r="X134" s="60" t="s">
        <v>3840</v>
      </c>
      <c r="Y134" s="60" t="s">
        <v>3771</v>
      </c>
      <c r="Z134" s="279"/>
      <c r="AA134" s="87"/>
      <c r="AB134" s="62" t="s">
        <v>3721</v>
      </c>
      <c r="AC134" s="62" t="s">
        <v>3722</v>
      </c>
      <c r="AD134" s="62" t="str">
        <f t="shared" si="11"/>
        <v>CAP</v>
      </c>
    </row>
    <row r="135" spans="1:30" s="211" customFormat="1" ht="15">
      <c r="A135" s="499">
        <f t="shared" si="8"/>
        <v>133</v>
      </c>
      <c r="B135" s="90" t="s">
        <v>84</v>
      </c>
      <c r="C135" s="79" t="s">
        <v>1449</v>
      </c>
      <c r="D135" s="79" t="s">
        <v>1450</v>
      </c>
      <c r="E135" s="499" t="s">
        <v>10254</v>
      </c>
      <c r="F135" s="79" t="s">
        <v>10549</v>
      </c>
      <c r="G135" s="55">
        <v>191682044571</v>
      </c>
      <c r="H135" s="102">
        <v>45671</v>
      </c>
      <c r="I135" s="78" t="s">
        <v>1231</v>
      </c>
      <c r="J135" s="60">
        <v>33</v>
      </c>
      <c r="K135" s="60">
        <f t="shared" ref="K135" si="12">IF(I135="Coming Soon",J135,IF(I135="Active",J135,""))</f>
        <v>33</v>
      </c>
      <c r="L135" s="60"/>
      <c r="M135" s="59" t="s">
        <v>10589</v>
      </c>
      <c r="N135" s="395" t="s">
        <v>8503</v>
      </c>
      <c r="O135" s="395"/>
      <c r="P135" s="395"/>
      <c r="Q135" s="395"/>
      <c r="R135" s="395">
        <v>1</v>
      </c>
      <c r="S135" s="395" t="s">
        <v>2845</v>
      </c>
      <c r="T135" s="359">
        <v>1</v>
      </c>
      <c r="U135" s="499">
        <v>18</v>
      </c>
      <c r="V135" s="499">
        <v>12</v>
      </c>
      <c r="W135" s="499">
        <v>6</v>
      </c>
      <c r="X135" s="60" t="s">
        <v>3840</v>
      </c>
      <c r="Y135" s="60" t="s">
        <v>3771</v>
      </c>
      <c r="Z135" s="279"/>
      <c r="AA135" s="87"/>
      <c r="AB135" s="62" t="s">
        <v>3721</v>
      </c>
      <c r="AC135" s="62" t="s">
        <v>3722</v>
      </c>
      <c r="AD135" s="62" t="str">
        <f t="shared" si="11"/>
        <v>CAP</v>
      </c>
    </row>
    <row r="136" spans="1:30" s="211" customFormat="1" ht="15">
      <c r="A136" s="499">
        <f t="shared" si="8"/>
        <v>134</v>
      </c>
      <c r="B136" s="90" t="s">
        <v>84</v>
      </c>
      <c r="C136" s="79" t="s">
        <v>1449</v>
      </c>
      <c r="D136" s="79" t="s">
        <v>1450</v>
      </c>
      <c r="E136" s="499" t="s">
        <v>10254</v>
      </c>
      <c r="F136" s="79" t="s">
        <v>4588</v>
      </c>
      <c r="G136" s="55">
        <v>191682022012</v>
      </c>
      <c r="H136" s="102">
        <v>44210</v>
      </c>
      <c r="I136" s="78" t="s">
        <v>1230</v>
      </c>
      <c r="J136" s="60">
        <v>33</v>
      </c>
      <c r="K136" s="60">
        <f t="shared" si="10"/>
        <v>33</v>
      </c>
      <c r="L136" s="60"/>
      <c r="M136" s="59" t="s">
        <v>5313</v>
      </c>
      <c r="N136" s="395" t="s">
        <v>8502</v>
      </c>
      <c r="O136" s="395"/>
      <c r="P136" s="395"/>
      <c r="Q136" s="395"/>
      <c r="R136" s="395">
        <v>1</v>
      </c>
      <c r="S136" s="395" t="s">
        <v>2845</v>
      </c>
      <c r="T136" s="359">
        <v>5.7320188168068165E-2</v>
      </c>
      <c r="U136" s="32">
        <v>7</v>
      </c>
      <c r="V136" s="32">
        <v>7</v>
      </c>
      <c r="W136" s="32">
        <v>7</v>
      </c>
      <c r="X136" s="60" t="s">
        <v>3840</v>
      </c>
      <c r="Y136" s="60" t="s">
        <v>3771</v>
      </c>
      <c r="Z136" s="279"/>
      <c r="AA136" s="87"/>
      <c r="AB136" s="62" t="s">
        <v>3721</v>
      </c>
      <c r="AC136" s="62" t="s">
        <v>3722</v>
      </c>
      <c r="AD136" s="62" t="str">
        <f t="shared" si="9"/>
        <v>CAP</v>
      </c>
    </row>
    <row r="137" spans="1:30" s="211" customFormat="1" ht="15">
      <c r="A137" s="499">
        <f t="shared" si="8"/>
        <v>135</v>
      </c>
      <c r="B137" s="90" t="s">
        <v>84</v>
      </c>
      <c r="C137" s="79" t="s">
        <v>1449</v>
      </c>
      <c r="D137" s="79" t="s">
        <v>1450</v>
      </c>
      <c r="E137" s="32" t="s">
        <v>10255</v>
      </c>
      <c r="F137" s="79" t="s">
        <v>1759</v>
      </c>
      <c r="G137" s="55">
        <v>191682020117</v>
      </c>
      <c r="H137" s="305">
        <v>40909</v>
      </c>
      <c r="I137" s="78" t="s">
        <v>1230</v>
      </c>
      <c r="J137" s="60">
        <v>33</v>
      </c>
      <c r="K137" s="60">
        <f t="shared" si="10"/>
        <v>33</v>
      </c>
      <c r="L137" s="60"/>
      <c r="M137" s="59" t="s">
        <v>2968</v>
      </c>
      <c r="N137" s="395" t="s">
        <v>8503</v>
      </c>
      <c r="O137" s="395"/>
      <c r="P137" s="395"/>
      <c r="Q137" s="395"/>
      <c r="R137" s="395">
        <v>1</v>
      </c>
      <c r="S137" s="395" t="s">
        <v>2845</v>
      </c>
      <c r="T137" s="359">
        <v>0.68784225801681798</v>
      </c>
      <c r="U137" s="32">
        <v>18</v>
      </c>
      <c r="V137" s="32">
        <v>12</v>
      </c>
      <c r="W137" s="32">
        <v>6</v>
      </c>
      <c r="X137" s="60" t="s">
        <v>3840</v>
      </c>
      <c r="Y137" s="60" t="s">
        <v>3771</v>
      </c>
      <c r="Z137" s="279"/>
      <c r="AA137" s="87"/>
      <c r="AB137" s="62" t="s">
        <v>3721</v>
      </c>
      <c r="AC137" s="62" t="s">
        <v>3722</v>
      </c>
      <c r="AD137" s="62" t="str">
        <f t="shared" si="9"/>
        <v>CAP</v>
      </c>
    </row>
    <row r="138" spans="1:30" s="211" customFormat="1" ht="15">
      <c r="A138" s="499">
        <f t="shared" si="8"/>
        <v>136</v>
      </c>
      <c r="B138" s="90" t="s">
        <v>84</v>
      </c>
      <c r="C138" s="79" t="s">
        <v>1449</v>
      </c>
      <c r="D138" s="79" t="s">
        <v>1450</v>
      </c>
      <c r="E138" s="499" t="s">
        <v>10255</v>
      </c>
      <c r="F138" s="79" t="s">
        <v>1584</v>
      </c>
      <c r="G138" s="55">
        <v>191682011955</v>
      </c>
      <c r="H138" s="305">
        <v>40909</v>
      </c>
      <c r="I138" s="78" t="s">
        <v>1230</v>
      </c>
      <c r="J138" s="60">
        <v>33</v>
      </c>
      <c r="K138" s="60">
        <f t="shared" si="10"/>
        <v>33</v>
      </c>
      <c r="L138" s="60"/>
      <c r="M138" s="59" t="s">
        <v>1764</v>
      </c>
      <c r="N138" s="395" t="s">
        <v>8503</v>
      </c>
      <c r="O138" s="395"/>
      <c r="P138" s="395"/>
      <c r="Q138" s="395"/>
      <c r="R138" s="395">
        <v>1</v>
      </c>
      <c r="S138" s="395" t="s">
        <v>8527</v>
      </c>
      <c r="T138" s="359">
        <v>0.68784225801681798</v>
      </c>
      <c r="U138" s="32">
        <v>18</v>
      </c>
      <c r="V138" s="32">
        <v>12</v>
      </c>
      <c r="W138" s="32">
        <v>6</v>
      </c>
      <c r="X138" s="60" t="s">
        <v>3840</v>
      </c>
      <c r="Y138" s="60" t="s">
        <v>3771</v>
      </c>
      <c r="Z138" s="279"/>
      <c r="AA138" s="87"/>
      <c r="AB138" s="62" t="s">
        <v>3721</v>
      </c>
      <c r="AC138" s="62" t="s">
        <v>3722</v>
      </c>
      <c r="AD138" s="62" t="str">
        <f t="shared" si="9"/>
        <v>CAP</v>
      </c>
    </row>
    <row r="139" spans="1:30" s="211" customFormat="1" ht="15">
      <c r="A139" s="499">
        <f t="shared" ref="A139:A202" si="13">ROW(B139)-2</f>
        <v>137</v>
      </c>
      <c r="B139" s="90" t="s">
        <v>84</v>
      </c>
      <c r="C139" s="79" t="s">
        <v>1449</v>
      </c>
      <c r="D139" s="79" t="s">
        <v>1450</v>
      </c>
      <c r="E139" s="32" t="s">
        <v>10254</v>
      </c>
      <c r="F139" s="79" t="s">
        <v>1564</v>
      </c>
      <c r="G139" s="55">
        <v>191682011962</v>
      </c>
      <c r="H139" s="305">
        <v>40909</v>
      </c>
      <c r="I139" s="78" t="s">
        <v>1230</v>
      </c>
      <c r="J139" s="60">
        <v>33</v>
      </c>
      <c r="K139" s="60">
        <f t="shared" si="10"/>
        <v>33</v>
      </c>
      <c r="L139" s="60"/>
      <c r="M139" s="59" t="s">
        <v>1763</v>
      </c>
      <c r="N139" s="395" t="s">
        <v>8503</v>
      </c>
      <c r="O139" s="395"/>
      <c r="P139" s="395"/>
      <c r="Q139" s="395"/>
      <c r="R139" s="395">
        <v>1</v>
      </c>
      <c r="S139" s="395" t="s">
        <v>8527</v>
      </c>
      <c r="T139" s="359">
        <v>0.18077905499159963</v>
      </c>
      <c r="U139" s="32">
        <v>7</v>
      </c>
      <c r="V139" s="32">
        <v>7</v>
      </c>
      <c r="W139" s="32">
        <v>7</v>
      </c>
      <c r="X139" s="60" t="s">
        <v>3840</v>
      </c>
      <c r="Y139" s="60" t="s">
        <v>3771</v>
      </c>
      <c r="Z139" s="279"/>
      <c r="AA139" s="87"/>
      <c r="AB139" s="62" t="s">
        <v>3721</v>
      </c>
      <c r="AC139" s="62" t="s">
        <v>3722</v>
      </c>
      <c r="AD139" s="62" t="str">
        <f t="shared" si="9"/>
        <v>CAP</v>
      </c>
    </row>
    <row r="140" spans="1:30" s="211" customFormat="1" ht="15">
      <c r="A140" s="499">
        <f t="shared" si="13"/>
        <v>138</v>
      </c>
      <c r="B140" s="90" t="s">
        <v>84</v>
      </c>
      <c r="C140" s="79" t="s">
        <v>1449</v>
      </c>
      <c r="D140" s="79" t="s">
        <v>1450</v>
      </c>
      <c r="E140" s="32" t="s">
        <v>10254</v>
      </c>
      <c r="F140" s="79" t="s">
        <v>1565</v>
      </c>
      <c r="G140" s="55">
        <v>191682000171</v>
      </c>
      <c r="H140" s="305">
        <v>40909</v>
      </c>
      <c r="I140" s="78" t="s">
        <v>1230</v>
      </c>
      <c r="J140" s="60">
        <v>33</v>
      </c>
      <c r="K140" s="60">
        <f t="shared" si="10"/>
        <v>33</v>
      </c>
      <c r="L140" s="60"/>
      <c r="M140" s="59" t="s">
        <v>1566</v>
      </c>
      <c r="N140" s="395" t="s">
        <v>8503</v>
      </c>
      <c r="O140" s="395"/>
      <c r="P140" s="395"/>
      <c r="Q140" s="395"/>
      <c r="R140" s="395">
        <v>1</v>
      </c>
      <c r="S140" s="395" t="s">
        <v>2845</v>
      </c>
      <c r="T140" s="359">
        <v>0.18077905499159963</v>
      </c>
      <c r="U140" s="32">
        <v>7</v>
      </c>
      <c r="V140" s="32">
        <v>7</v>
      </c>
      <c r="W140" s="32">
        <v>7</v>
      </c>
      <c r="X140" s="60" t="s">
        <v>3840</v>
      </c>
      <c r="Y140" s="60" t="s">
        <v>3771</v>
      </c>
      <c r="Z140" s="279"/>
      <c r="AA140" s="87"/>
      <c r="AB140" s="62" t="s">
        <v>3721</v>
      </c>
      <c r="AC140" s="62" t="s">
        <v>3722</v>
      </c>
      <c r="AD140" s="62" t="str">
        <f t="shared" si="9"/>
        <v>CAP</v>
      </c>
    </row>
    <row r="141" spans="1:30" s="211" customFormat="1" ht="15">
      <c r="A141" s="499">
        <f t="shared" si="13"/>
        <v>139</v>
      </c>
      <c r="B141" s="90" t="s">
        <v>84</v>
      </c>
      <c r="C141" s="79" t="s">
        <v>1449</v>
      </c>
      <c r="D141" s="79" t="s">
        <v>1450</v>
      </c>
      <c r="E141" s="499" t="s">
        <v>10253</v>
      </c>
      <c r="F141" s="79" t="s">
        <v>1567</v>
      </c>
      <c r="G141" s="55">
        <v>191682000188</v>
      </c>
      <c r="H141" s="102">
        <v>41640</v>
      </c>
      <c r="I141" s="78" t="s">
        <v>1230</v>
      </c>
      <c r="J141" s="60">
        <v>33</v>
      </c>
      <c r="K141" s="60">
        <f t="shared" si="10"/>
        <v>33</v>
      </c>
      <c r="L141" s="60"/>
      <c r="M141" s="59" t="s">
        <v>1568</v>
      </c>
      <c r="N141" s="395" t="s">
        <v>8503</v>
      </c>
      <c r="O141" s="395"/>
      <c r="P141" s="395"/>
      <c r="Q141" s="395"/>
      <c r="R141" s="395">
        <v>1</v>
      </c>
      <c r="S141" s="395" t="s">
        <v>2845</v>
      </c>
      <c r="T141" s="359">
        <v>1</v>
      </c>
      <c r="U141" s="32">
        <v>7</v>
      </c>
      <c r="V141" s="32">
        <v>7</v>
      </c>
      <c r="W141" s="32">
        <v>7</v>
      </c>
      <c r="X141" s="60" t="s">
        <v>3840</v>
      </c>
      <c r="Y141" s="60" t="s">
        <v>3771</v>
      </c>
      <c r="Z141" s="279"/>
      <c r="AA141" s="87"/>
      <c r="AB141" s="62" t="s">
        <v>3721</v>
      </c>
      <c r="AC141" s="62" t="s">
        <v>3722</v>
      </c>
      <c r="AD141" s="62" t="str">
        <f t="shared" si="9"/>
        <v>CAP</v>
      </c>
    </row>
    <row r="142" spans="1:30" s="211" customFormat="1" ht="15">
      <c r="A142" s="499">
        <f t="shared" si="13"/>
        <v>140</v>
      </c>
      <c r="B142" s="90" t="s">
        <v>84</v>
      </c>
      <c r="C142" s="79" t="s">
        <v>1449</v>
      </c>
      <c r="D142" s="79" t="s">
        <v>1450</v>
      </c>
      <c r="E142" s="499" t="s">
        <v>10253</v>
      </c>
      <c r="F142" s="79" t="s">
        <v>1569</v>
      </c>
      <c r="G142" s="55">
        <v>191682000195</v>
      </c>
      <c r="H142" s="102">
        <v>41640</v>
      </c>
      <c r="I142" s="78" t="s">
        <v>1230</v>
      </c>
      <c r="J142" s="60">
        <v>33</v>
      </c>
      <c r="K142" s="60">
        <f t="shared" si="10"/>
        <v>33</v>
      </c>
      <c r="L142" s="60"/>
      <c r="M142" s="59" t="s">
        <v>1570</v>
      </c>
      <c r="N142" s="395" t="s">
        <v>8503</v>
      </c>
      <c r="O142" s="395"/>
      <c r="P142" s="395"/>
      <c r="Q142" s="395"/>
      <c r="R142" s="395">
        <v>1</v>
      </c>
      <c r="S142" s="395" t="s">
        <v>2845</v>
      </c>
      <c r="T142" s="359">
        <v>1</v>
      </c>
      <c r="U142" s="32">
        <v>7</v>
      </c>
      <c r="V142" s="32">
        <v>7</v>
      </c>
      <c r="W142" s="32">
        <v>7</v>
      </c>
      <c r="X142" s="60" t="s">
        <v>3840</v>
      </c>
      <c r="Y142" s="60" t="s">
        <v>3771</v>
      </c>
      <c r="Z142" s="279"/>
      <c r="AA142" s="87"/>
      <c r="AB142" s="62" t="s">
        <v>3721</v>
      </c>
      <c r="AC142" s="62" t="s">
        <v>3722</v>
      </c>
      <c r="AD142" s="62" t="str">
        <f t="shared" si="9"/>
        <v>CAP</v>
      </c>
    </row>
    <row r="143" spans="1:30" s="211" customFormat="1" ht="15">
      <c r="A143" s="499">
        <f t="shared" si="13"/>
        <v>141</v>
      </c>
      <c r="B143" s="90" t="s">
        <v>84</v>
      </c>
      <c r="C143" s="79" t="s">
        <v>1449</v>
      </c>
      <c r="D143" s="79" t="s">
        <v>1450</v>
      </c>
      <c r="E143" s="499" t="s">
        <v>10253</v>
      </c>
      <c r="F143" s="79" t="s">
        <v>1571</v>
      </c>
      <c r="G143" s="55">
        <v>191682000201</v>
      </c>
      <c r="H143" s="102">
        <v>41640</v>
      </c>
      <c r="I143" s="78" t="s">
        <v>1230</v>
      </c>
      <c r="J143" s="60">
        <v>33</v>
      </c>
      <c r="K143" s="60">
        <f t="shared" si="10"/>
        <v>33</v>
      </c>
      <c r="L143" s="60"/>
      <c r="M143" s="59" t="s">
        <v>1572</v>
      </c>
      <c r="N143" s="395" t="s">
        <v>8503</v>
      </c>
      <c r="O143" s="395"/>
      <c r="P143" s="395"/>
      <c r="Q143" s="395"/>
      <c r="R143" s="395">
        <v>1</v>
      </c>
      <c r="S143" s="395" t="s">
        <v>2845</v>
      </c>
      <c r="T143" s="359">
        <v>1</v>
      </c>
      <c r="U143" s="32">
        <v>7</v>
      </c>
      <c r="V143" s="32">
        <v>7</v>
      </c>
      <c r="W143" s="32">
        <v>7</v>
      </c>
      <c r="X143" s="60" t="s">
        <v>3840</v>
      </c>
      <c r="Y143" s="60" t="s">
        <v>3771</v>
      </c>
      <c r="Z143" s="279"/>
      <c r="AA143" s="87"/>
      <c r="AB143" s="62" t="s">
        <v>3721</v>
      </c>
      <c r="AC143" s="62" t="s">
        <v>3722</v>
      </c>
      <c r="AD143" s="62" t="str">
        <f t="shared" si="9"/>
        <v>CAP</v>
      </c>
    </row>
    <row r="144" spans="1:30" s="211" customFormat="1" ht="15">
      <c r="A144" s="499">
        <f t="shared" si="13"/>
        <v>142</v>
      </c>
      <c r="B144" s="90" t="s">
        <v>84</v>
      </c>
      <c r="C144" s="79" t="s">
        <v>1449</v>
      </c>
      <c r="D144" s="79" t="s">
        <v>1450</v>
      </c>
      <c r="E144" s="499" t="s">
        <v>10253</v>
      </c>
      <c r="F144" s="79" t="s">
        <v>1573</v>
      </c>
      <c r="G144" s="55">
        <v>191682000218</v>
      </c>
      <c r="H144" s="102">
        <v>41640</v>
      </c>
      <c r="I144" s="78" t="s">
        <v>1230</v>
      </c>
      <c r="J144" s="60">
        <v>33</v>
      </c>
      <c r="K144" s="60">
        <f t="shared" si="10"/>
        <v>33</v>
      </c>
      <c r="L144" s="60"/>
      <c r="M144" s="59" t="s">
        <v>1574</v>
      </c>
      <c r="N144" s="395" t="s">
        <v>8503</v>
      </c>
      <c r="O144" s="395"/>
      <c r="P144" s="395"/>
      <c r="Q144" s="395"/>
      <c r="R144" s="395">
        <v>1</v>
      </c>
      <c r="S144" s="395" t="s">
        <v>2845</v>
      </c>
      <c r="T144" s="359">
        <v>1</v>
      </c>
      <c r="U144" s="32">
        <v>18</v>
      </c>
      <c r="V144" s="32">
        <v>12</v>
      </c>
      <c r="W144" s="32">
        <v>6</v>
      </c>
      <c r="X144" s="60" t="s">
        <v>3840</v>
      </c>
      <c r="Y144" s="60" t="s">
        <v>3771</v>
      </c>
      <c r="Z144" s="279"/>
      <c r="AA144" s="87"/>
      <c r="AB144" s="62" t="s">
        <v>3721</v>
      </c>
      <c r="AC144" s="62" t="s">
        <v>3722</v>
      </c>
      <c r="AD144" s="62" t="str">
        <f t="shared" si="9"/>
        <v>CAP</v>
      </c>
    </row>
    <row r="145" spans="1:30" s="211" customFormat="1" ht="15">
      <c r="A145" s="499">
        <f t="shared" si="13"/>
        <v>143</v>
      </c>
      <c r="B145" s="90" t="s">
        <v>84</v>
      </c>
      <c r="C145" s="79" t="s">
        <v>1449</v>
      </c>
      <c r="D145" s="79" t="s">
        <v>1450</v>
      </c>
      <c r="E145" s="32" t="s">
        <v>10253</v>
      </c>
      <c r="F145" s="79" t="s">
        <v>1575</v>
      </c>
      <c r="G145" s="55">
        <v>191682011979</v>
      </c>
      <c r="H145" s="102">
        <v>41640</v>
      </c>
      <c r="I145" s="78" t="s">
        <v>1230</v>
      </c>
      <c r="J145" s="60">
        <v>33</v>
      </c>
      <c r="K145" s="60">
        <f t="shared" si="10"/>
        <v>33</v>
      </c>
      <c r="L145" s="60"/>
      <c r="M145" s="59" t="s">
        <v>1576</v>
      </c>
      <c r="N145" s="395" t="s">
        <v>8503</v>
      </c>
      <c r="O145" s="395"/>
      <c r="P145" s="395"/>
      <c r="Q145" s="395"/>
      <c r="R145" s="395">
        <v>1</v>
      </c>
      <c r="S145" s="395" t="s">
        <v>2845</v>
      </c>
      <c r="T145" s="359">
        <v>1</v>
      </c>
      <c r="U145" s="32">
        <v>7</v>
      </c>
      <c r="V145" s="32">
        <v>7</v>
      </c>
      <c r="W145" s="32">
        <v>7</v>
      </c>
      <c r="X145" s="60" t="s">
        <v>3840</v>
      </c>
      <c r="Y145" s="60" t="s">
        <v>3771</v>
      </c>
      <c r="Z145" s="279"/>
      <c r="AA145" s="87"/>
      <c r="AB145" s="62" t="s">
        <v>3721</v>
      </c>
      <c r="AC145" s="62" t="s">
        <v>3722</v>
      </c>
      <c r="AD145" s="62" t="str">
        <f t="shared" si="9"/>
        <v>CAP</v>
      </c>
    </row>
    <row r="146" spans="1:30" s="211" customFormat="1" ht="15">
      <c r="A146" s="499">
        <f t="shared" si="13"/>
        <v>144</v>
      </c>
      <c r="B146" s="90" t="s">
        <v>84</v>
      </c>
      <c r="C146" s="79" t="s">
        <v>1449</v>
      </c>
      <c r="D146" s="79" t="s">
        <v>1450</v>
      </c>
      <c r="E146" s="32" t="s">
        <v>10252</v>
      </c>
      <c r="F146" s="74" t="s">
        <v>1577</v>
      </c>
      <c r="G146" s="88">
        <v>191682011986</v>
      </c>
      <c r="H146" s="102">
        <v>42736</v>
      </c>
      <c r="I146" s="78" t="s">
        <v>1230</v>
      </c>
      <c r="J146" s="60">
        <v>33</v>
      </c>
      <c r="K146" s="60">
        <f t="shared" si="10"/>
        <v>33</v>
      </c>
      <c r="L146" s="60"/>
      <c r="M146" s="59" t="s">
        <v>1712</v>
      </c>
      <c r="N146" s="395" t="s">
        <v>8502</v>
      </c>
      <c r="O146" s="395"/>
      <c r="P146" s="395"/>
      <c r="Q146" s="395"/>
      <c r="R146" s="395">
        <v>1</v>
      </c>
      <c r="S146" s="395" t="s">
        <v>2845</v>
      </c>
      <c r="T146" s="359">
        <v>1</v>
      </c>
      <c r="U146" s="32">
        <v>10</v>
      </c>
      <c r="V146" s="32">
        <v>10</v>
      </c>
      <c r="W146" s="32">
        <v>10</v>
      </c>
      <c r="X146" s="60" t="s">
        <v>3840</v>
      </c>
      <c r="Y146" s="60" t="s">
        <v>3771</v>
      </c>
      <c r="Z146" s="279"/>
      <c r="AA146" s="87"/>
      <c r="AB146" s="62" t="s">
        <v>3721</v>
      </c>
      <c r="AC146" s="62" t="s">
        <v>3722</v>
      </c>
      <c r="AD146" s="62" t="str">
        <f t="shared" si="9"/>
        <v>CAP</v>
      </c>
    </row>
    <row r="147" spans="1:30" s="211" customFormat="1" ht="15">
      <c r="A147" s="499">
        <f t="shared" si="13"/>
        <v>145</v>
      </c>
      <c r="B147" s="90" t="s">
        <v>84</v>
      </c>
      <c r="C147" s="79" t="s">
        <v>1449</v>
      </c>
      <c r="D147" s="79" t="s">
        <v>1450</v>
      </c>
      <c r="E147" s="32" t="s">
        <v>10251</v>
      </c>
      <c r="F147" s="74" t="s">
        <v>3938</v>
      </c>
      <c r="G147" s="88">
        <v>191682019098</v>
      </c>
      <c r="H147" s="102">
        <v>43851</v>
      </c>
      <c r="I147" s="78" t="s">
        <v>1230</v>
      </c>
      <c r="J147" s="60">
        <v>8</v>
      </c>
      <c r="K147" s="60">
        <f t="shared" si="10"/>
        <v>8</v>
      </c>
      <c r="L147" s="60"/>
      <c r="M147" s="59" t="s">
        <v>4004</v>
      </c>
      <c r="N147" s="395" t="s">
        <v>8501</v>
      </c>
      <c r="O147" s="395"/>
      <c r="P147" s="395"/>
      <c r="Q147" s="395"/>
      <c r="R147" s="395">
        <v>1</v>
      </c>
      <c r="S147" s="395" t="s">
        <v>2845</v>
      </c>
      <c r="T147" s="359">
        <v>6.6138678655463272E-3</v>
      </c>
      <c r="U147" s="32">
        <v>12</v>
      </c>
      <c r="V147" s="32">
        <v>7</v>
      </c>
      <c r="W147" s="32">
        <v>1</v>
      </c>
      <c r="X147" s="60" t="s">
        <v>3840</v>
      </c>
      <c r="Y147" s="60" t="s">
        <v>3771</v>
      </c>
      <c r="Z147" s="279"/>
      <c r="AA147" s="87"/>
      <c r="AB147" s="62" t="s">
        <v>3721</v>
      </c>
      <c r="AC147" s="62" t="s">
        <v>3722</v>
      </c>
      <c r="AD147" s="62" t="str">
        <f t="shared" si="9"/>
        <v>CAP</v>
      </c>
    </row>
    <row r="148" spans="1:30" s="211" customFormat="1" ht="15">
      <c r="A148" s="499">
        <f t="shared" si="13"/>
        <v>146</v>
      </c>
      <c r="B148" s="90" t="s">
        <v>84</v>
      </c>
      <c r="C148" s="79" t="s">
        <v>1449</v>
      </c>
      <c r="D148" s="79" t="s">
        <v>1450</v>
      </c>
      <c r="E148" s="32" t="s">
        <v>4816</v>
      </c>
      <c r="F148" s="79" t="s">
        <v>4593</v>
      </c>
      <c r="G148" s="55">
        <v>191682017940</v>
      </c>
      <c r="H148" s="102">
        <v>43592</v>
      </c>
      <c r="I148" s="78" t="s">
        <v>3713</v>
      </c>
      <c r="J148" s="60">
        <v>22</v>
      </c>
      <c r="K148" s="60" t="str">
        <f t="shared" si="10"/>
        <v/>
      </c>
      <c r="L148" s="60"/>
      <c r="M148" s="59" t="s">
        <v>6490</v>
      </c>
      <c r="N148" s="395" t="s">
        <v>8501</v>
      </c>
      <c r="O148" s="395"/>
      <c r="P148" s="395"/>
      <c r="Q148" s="395"/>
      <c r="R148" s="395">
        <v>1</v>
      </c>
      <c r="S148" s="395" t="s">
        <v>2845</v>
      </c>
      <c r="T148" s="359">
        <v>0.25</v>
      </c>
      <c r="U148" s="32">
        <v>12</v>
      </c>
      <c r="V148" s="32">
        <v>7</v>
      </c>
      <c r="W148" s="32">
        <v>1</v>
      </c>
      <c r="X148" s="60" t="s">
        <v>3840</v>
      </c>
      <c r="Y148" s="60" t="s">
        <v>3771</v>
      </c>
      <c r="Z148" s="279"/>
      <c r="AA148" s="87"/>
      <c r="AB148" s="62" t="s">
        <v>3721</v>
      </c>
      <c r="AC148" s="62" t="s">
        <v>3722</v>
      </c>
      <c r="AD148" s="62" t="str">
        <f t="shared" si="9"/>
        <v>CAP</v>
      </c>
    </row>
    <row r="149" spans="1:30" s="211" customFormat="1" ht="15">
      <c r="A149" s="499">
        <f t="shared" si="13"/>
        <v>147</v>
      </c>
      <c r="B149" s="90" t="s">
        <v>84</v>
      </c>
      <c r="C149" s="79" t="s">
        <v>1449</v>
      </c>
      <c r="D149" s="79" t="s">
        <v>1450</v>
      </c>
      <c r="E149" s="32" t="s">
        <v>4816</v>
      </c>
      <c r="F149" s="79" t="s">
        <v>4594</v>
      </c>
      <c r="G149" s="55">
        <v>191682014567</v>
      </c>
      <c r="H149" s="102">
        <v>43461</v>
      </c>
      <c r="I149" s="78" t="s">
        <v>3713</v>
      </c>
      <c r="J149" s="60">
        <v>22</v>
      </c>
      <c r="K149" s="60" t="str">
        <f t="shared" si="10"/>
        <v/>
      </c>
      <c r="L149" s="60"/>
      <c r="M149" s="59" t="s">
        <v>6491</v>
      </c>
      <c r="N149" s="395" t="s">
        <v>8501</v>
      </c>
      <c r="O149" s="395"/>
      <c r="P149" s="395"/>
      <c r="Q149" s="395"/>
      <c r="R149" s="395">
        <v>1</v>
      </c>
      <c r="S149" s="395" t="s">
        <v>2845</v>
      </c>
      <c r="T149" s="359">
        <v>0.25</v>
      </c>
      <c r="U149" s="32">
        <v>12</v>
      </c>
      <c r="V149" s="32">
        <v>7</v>
      </c>
      <c r="W149" s="32">
        <v>1</v>
      </c>
      <c r="X149" s="60" t="s">
        <v>3840</v>
      </c>
      <c r="Y149" s="60" t="s">
        <v>3771</v>
      </c>
      <c r="Z149" s="279"/>
      <c r="AA149" s="87"/>
      <c r="AB149" s="62" t="s">
        <v>3721</v>
      </c>
      <c r="AC149" s="62" t="s">
        <v>3722</v>
      </c>
      <c r="AD149" s="62" t="str">
        <f t="shared" si="9"/>
        <v>CAP</v>
      </c>
    </row>
    <row r="150" spans="1:30" s="211" customFormat="1" ht="15">
      <c r="A150" s="499">
        <f t="shared" si="13"/>
        <v>148</v>
      </c>
      <c r="B150" s="90" t="s">
        <v>84</v>
      </c>
      <c r="C150" s="79" t="s">
        <v>1449</v>
      </c>
      <c r="D150" s="79" t="s">
        <v>1450</v>
      </c>
      <c r="E150" s="32" t="s">
        <v>4817</v>
      </c>
      <c r="F150" s="79" t="s">
        <v>6780</v>
      </c>
      <c r="G150" s="55">
        <v>191682037054</v>
      </c>
      <c r="H150" s="102">
        <v>45237</v>
      </c>
      <c r="I150" s="78" t="s">
        <v>1230</v>
      </c>
      <c r="J150" s="60">
        <v>22</v>
      </c>
      <c r="K150" s="60">
        <f t="shared" si="10"/>
        <v>22</v>
      </c>
      <c r="L150" s="60"/>
      <c r="M150" s="59" t="s">
        <v>6776</v>
      </c>
      <c r="N150" s="395" t="s">
        <v>8503</v>
      </c>
      <c r="O150" s="395"/>
      <c r="P150" s="395"/>
      <c r="Q150" s="395"/>
      <c r="R150" s="395">
        <v>1</v>
      </c>
      <c r="S150" s="395" t="s">
        <v>2845</v>
      </c>
      <c r="T150" s="359">
        <v>0.25</v>
      </c>
      <c r="U150" s="32">
        <v>12</v>
      </c>
      <c r="V150" s="32">
        <v>7</v>
      </c>
      <c r="W150" s="32">
        <v>1</v>
      </c>
      <c r="X150" s="60" t="s">
        <v>3840</v>
      </c>
      <c r="Y150" s="60" t="s">
        <v>3771</v>
      </c>
      <c r="Z150" s="279"/>
      <c r="AA150" s="87"/>
      <c r="AB150" s="62" t="s">
        <v>3721</v>
      </c>
      <c r="AC150" s="62" t="s">
        <v>3722</v>
      </c>
      <c r="AD150" s="62" t="str">
        <f t="shared" si="9"/>
        <v>CAP</v>
      </c>
    </row>
    <row r="151" spans="1:30" s="211" customFormat="1" ht="15">
      <c r="A151" s="499">
        <f t="shared" si="13"/>
        <v>149</v>
      </c>
      <c r="B151" s="90" t="s">
        <v>84</v>
      </c>
      <c r="C151" s="79" t="s">
        <v>1449</v>
      </c>
      <c r="D151" s="79" t="s">
        <v>1450</v>
      </c>
      <c r="E151" s="32" t="s">
        <v>4817</v>
      </c>
      <c r="F151" s="79" t="s">
        <v>1580</v>
      </c>
      <c r="G151" s="55">
        <v>191682008641</v>
      </c>
      <c r="H151" s="102">
        <v>41640</v>
      </c>
      <c r="I151" s="78" t="s">
        <v>3713</v>
      </c>
      <c r="J151" s="60">
        <v>22</v>
      </c>
      <c r="K151" s="60" t="str">
        <f t="shared" si="10"/>
        <v/>
      </c>
      <c r="L151" s="60"/>
      <c r="M151" s="59" t="s">
        <v>6492</v>
      </c>
      <c r="N151" s="395" t="s">
        <v>8503</v>
      </c>
      <c r="O151" s="395"/>
      <c r="P151" s="395"/>
      <c r="Q151" s="395"/>
      <c r="R151" s="395">
        <v>1</v>
      </c>
      <c r="S151" s="395" t="s">
        <v>2845</v>
      </c>
      <c r="T151" s="359">
        <v>0.12125424420168267</v>
      </c>
      <c r="U151" s="32">
        <v>12</v>
      </c>
      <c r="V151" s="32">
        <v>7</v>
      </c>
      <c r="W151" s="32">
        <v>1</v>
      </c>
      <c r="X151" s="60" t="s">
        <v>3840</v>
      </c>
      <c r="Y151" s="60" t="s">
        <v>3771</v>
      </c>
      <c r="Z151" s="279"/>
      <c r="AA151" s="87"/>
      <c r="AB151" s="62" t="s">
        <v>3721</v>
      </c>
      <c r="AC151" s="62" t="s">
        <v>3722</v>
      </c>
      <c r="AD151" s="62" t="str">
        <f t="shared" si="9"/>
        <v>CAP</v>
      </c>
    </row>
    <row r="152" spans="1:30" s="211" customFormat="1" ht="15">
      <c r="A152" s="499">
        <f t="shared" si="13"/>
        <v>150</v>
      </c>
      <c r="B152" s="90" t="s">
        <v>84</v>
      </c>
      <c r="C152" s="79" t="s">
        <v>1449</v>
      </c>
      <c r="D152" s="79" t="s">
        <v>1450</v>
      </c>
      <c r="E152" s="32" t="s">
        <v>4817</v>
      </c>
      <c r="F152" s="79" t="s">
        <v>1581</v>
      </c>
      <c r="G152" s="55">
        <v>191682008658</v>
      </c>
      <c r="H152" s="102">
        <v>41640</v>
      </c>
      <c r="I152" s="78" t="s">
        <v>1230</v>
      </c>
      <c r="J152" s="60">
        <v>22</v>
      </c>
      <c r="K152" s="60">
        <f t="shared" si="10"/>
        <v>22</v>
      </c>
      <c r="L152" s="60"/>
      <c r="M152" s="59" t="s">
        <v>1724</v>
      </c>
      <c r="N152" s="395" t="s">
        <v>8503</v>
      </c>
      <c r="O152" s="395"/>
      <c r="P152" s="395"/>
      <c r="Q152" s="395"/>
      <c r="R152" s="395">
        <v>1</v>
      </c>
      <c r="S152" s="395" t="s">
        <v>2845</v>
      </c>
      <c r="T152" s="359">
        <v>0.15652820615126306</v>
      </c>
      <c r="U152" s="32">
        <v>12</v>
      </c>
      <c r="V152" s="32">
        <v>7</v>
      </c>
      <c r="W152" s="32">
        <v>1</v>
      </c>
      <c r="X152" s="60" t="s">
        <v>3840</v>
      </c>
      <c r="Y152" s="60" t="s">
        <v>3771</v>
      </c>
      <c r="Z152" s="279"/>
      <c r="AA152" s="87"/>
      <c r="AB152" s="62" t="s">
        <v>3721</v>
      </c>
      <c r="AC152" s="62" t="s">
        <v>3722</v>
      </c>
      <c r="AD152" s="62" t="str">
        <f t="shared" si="9"/>
        <v>CAP</v>
      </c>
    </row>
    <row r="153" spans="1:30" s="211" customFormat="1" ht="15">
      <c r="A153" s="499">
        <f t="shared" si="13"/>
        <v>151</v>
      </c>
      <c r="B153" s="90" t="s">
        <v>84</v>
      </c>
      <c r="C153" s="79" t="s">
        <v>1449</v>
      </c>
      <c r="D153" s="79" t="s">
        <v>1450</v>
      </c>
      <c r="E153" s="32" t="s">
        <v>4817</v>
      </c>
      <c r="F153" s="79" t="s">
        <v>1582</v>
      </c>
      <c r="G153" s="55">
        <v>191682008665</v>
      </c>
      <c r="H153" s="102">
        <v>41640</v>
      </c>
      <c r="I153" s="78" t="s">
        <v>1230</v>
      </c>
      <c r="J153" s="60">
        <v>22</v>
      </c>
      <c r="K153" s="60">
        <f t="shared" si="10"/>
        <v>22</v>
      </c>
      <c r="L153" s="60"/>
      <c r="M153" s="59" t="s">
        <v>1725</v>
      </c>
      <c r="N153" s="395" t="s">
        <v>8503</v>
      </c>
      <c r="O153" s="395"/>
      <c r="P153" s="395"/>
      <c r="Q153" s="395"/>
      <c r="R153" s="395">
        <v>1</v>
      </c>
      <c r="S153" s="395" t="s">
        <v>2845</v>
      </c>
      <c r="T153" s="359">
        <v>0.2006206585882386</v>
      </c>
      <c r="U153" s="32">
        <v>12</v>
      </c>
      <c r="V153" s="32">
        <v>7</v>
      </c>
      <c r="W153" s="32">
        <v>1</v>
      </c>
      <c r="X153" s="60" t="s">
        <v>3840</v>
      </c>
      <c r="Y153" s="60" t="s">
        <v>3771</v>
      </c>
      <c r="Z153" s="279"/>
      <c r="AA153" s="87"/>
      <c r="AB153" s="62" t="s">
        <v>3721</v>
      </c>
      <c r="AC153" s="62" t="s">
        <v>3722</v>
      </c>
      <c r="AD153" s="62" t="str">
        <f t="shared" ref="AD153:AD216" si="14">C153</f>
        <v>CAP</v>
      </c>
    </row>
    <row r="154" spans="1:30" s="211" customFormat="1" ht="15">
      <c r="A154" s="499">
        <f t="shared" si="13"/>
        <v>152</v>
      </c>
      <c r="B154" s="90" t="s">
        <v>84</v>
      </c>
      <c r="C154" s="79" t="s">
        <v>1449</v>
      </c>
      <c r="D154" s="79" t="s">
        <v>1450</v>
      </c>
      <c r="E154" s="32" t="s">
        <v>4817</v>
      </c>
      <c r="F154" s="2" t="s">
        <v>4729</v>
      </c>
      <c r="G154" s="55">
        <v>191682022005</v>
      </c>
      <c r="H154" s="102">
        <v>44210</v>
      </c>
      <c r="I154" s="78" t="s">
        <v>1230</v>
      </c>
      <c r="J154" s="60">
        <v>22</v>
      </c>
      <c r="K154" s="60">
        <f t="shared" si="10"/>
        <v>22</v>
      </c>
      <c r="L154" s="60"/>
      <c r="M154" s="59" t="s">
        <v>4709</v>
      </c>
      <c r="N154" s="395" t="s">
        <v>8503</v>
      </c>
      <c r="O154" s="395"/>
      <c r="P154" s="395"/>
      <c r="Q154" s="395"/>
      <c r="R154" s="395">
        <v>1</v>
      </c>
      <c r="S154" s="395" t="s">
        <v>2845</v>
      </c>
      <c r="T154" s="359">
        <v>9.0389527495799815E-2</v>
      </c>
      <c r="U154" s="32">
        <v>12</v>
      </c>
      <c r="V154" s="32">
        <v>7</v>
      </c>
      <c r="W154" s="32">
        <v>1</v>
      </c>
      <c r="X154" s="60" t="s">
        <v>3840</v>
      </c>
      <c r="Y154" s="60" t="s">
        <v>3771</v>
      </c>
      <c r="Z154" s="279"/>
      <c r="AA154" s="87"/>
      <c r="AB154" s="62" t="s">
        <v>3721</v>
      </c>
      <c r="AC154" s="62" t="s">
        <v>3722</v>
      </c>
      <c r="AD154" s="62" t="str">
        <f t="shared" si="14"/>
        <v>CAP</v>
      </c>
    </row>
    <row r="155" spans="1:30" s="211" customFormat="1" ht="15">
      <c r="A155" s="499">
        <f t="shared" si="13"/>
        <v>153</v>
      </c>
      <c r="B155" s="90" t="s">
        <v>84</v>
      </c>
      <c r="C155" s="79" t="s">
        <v>1449</v>
      </c>
      <c r="D155" s="79" t="s">
        <v>1450</v>
      </c>
      <c r="E155" s="32" t="s">
        <v>4818</v>
      </c>
      <c r="F155" s="79" t="s">
        <v>1583</v>
      </c>
      <c r="G155" s="55">
        <v>191682008726</v>
      </c>
      <c r="H155" s="102">
        <v>41640</v>
      </c>
      <c r="I155" s="78" t="s">
        <v>1230</v>
      </c>
      <c r="J155" s="60">
        <v>33</v>
      </c>
      <c r="K155" s="60">
        <f t="shared" si="10"/>
        <v>33</v>
      </c>
      <c r="L155" s="60"/>
      <c r="M155" s="59" t="s">
        <v>1713</v>
      </c>
      <c r="N155" s="395" t="s">
        <v>8502</v>
      </c>
      <c r="O155" s="395"/>
      <c r="P155" s="395"/>
      <c r="Q155" s="395"/>
      <c r="R155" s="395">
        <v>1</v>
      </c>
      <c r="S155" s="395" t="s">
        <v>8527</v>
      </c>
      <c r="T155" s="359">
        <v>0.11243575371428756</v>
      </c>
      <c r="U155" s="32">
        <v>12</v>
      </c>
      <c r="V155" s="32">
        <v>7</v>
      </c>
      <c r="W155" s="32">
        <v>1</v>
      </c>
      <c r="X155" s="60" t="s">
        <v>3840</v>
      </c>
      <c r="Y155" s="60" t="s">
        <v>3771</v>
      </c>
      <c r="Z155" s="279"/>
      <c r="AA155" s="87"/>
      <c r="AB155" s="62" t="s">
        <v>3721</v>
      </c>
      <c r="AC155" s="62" t="s">
        <v>3722</v>
      </c>
      <c r="AD155" s="62" t="str">
        <f t="shared" si="14"/>
        <v>CAP</v>
      </c>
    </row>
    <row r="156" spans="1:30" s="211" customFormat="1" ht="15">
      <c r="A156" s="499">
        <f t="shared" si="13"/>
        <v>154</v>
      </c>
      <c r="B156" s="90" t="s">
        <v>84</v>
      </c>
      <c r="C156" s="79" t="s">
        <v>1449</v>
      </c>
      <c r="D156" s="79" t="s">
        <v>1450</v>
      </c>
      <c r="E156" s="499" t="s">
        <v>10250</v>
      </c>
      <c r="F156" s="79" t="s">
        <v>1585</v>
      </c>
      <c r="G156" s="55">
        <v>191682008788</v>
      </c>
      <c r="H156" s="102">
        <v>42005</v>
      </c>
      <c r="I156" s="78" t="s">
        <v>3713</v>
      </c>
      <c r="J156" s="60">
        <v>33</v>
      </c>
      <c r="K156" s="60" t="str">
        <f t="shared" si="10"/>
        <v/>
      </c>
      <c r="L156" s="60"/>
      <c r="M156" s="59" t="s">
        <v>6493</v>
      </c>
      <c r="N156" s="395" t="s">
        <v>8502</v>
      </c>
      <c r="O156" s="395"/>
      <c r="P156" s="395"/>
      <c r="Q156" s="395"/>
      <c r="R156" s="395">
        <v>1</v>
      </c>
      <c r="S156" s="395" t="s">
        <v>8527</v>
      </c>
      <c r="T156" s="359">
        <v>0.26455471462185309</v>
      </c>
      <c r="U156" s="32">
        <v>14</v>
      </c>
      <c r="V156" s="32">
        <v>9</v>
      </c>
      <c r="W156" s="32">
        <v>1</v>
      </c>
      <c r="X156" s="60" t="s">
        <v>3840</v>
      </c>
      <c r="Y156" s="60" t="s">
        <v>3771</v>
      </c>
      <c r="Z156" s="279"/>
      <c r="AA156" s="87"/>
      <c r="AB156" s="62" t="s">
        <v>3721</v>
      </c>
      <c r="AC156" s="62" t="s">
        <v>3722</v>
      </c>
      <c r="AD156" s="62" t="str">
        <f t="shared" si="14"/>
        <v>CAP</v>
      </c>
    </row>
    <row r="157" spans="1:30" s="211" customFormat="1" ht="15">
      <c r="A157" s="499">
        <f t="shared" si="13"/>
        <v>155</v>
      </c>
      <c r="B157" s="90" t="s">
        <v>84</v>
      </c>
      <c r="C157" s="79" t="s">
        <v>1449</v>
      </c>
      <c r="D157" s="79" t="s">
        <v>1450</v>
      </c>
      <c r="E157" s="499" t="s">
        <v>10250</v>
      </c>
      <c r="F157" s="79" t="s">
        <v>1737</v>
      </c>
      <c r="G157" s="55">
        <v>191682012013</v>
      </c>
      <c r="H157" s="102">
        <v>42370</v>
      </c>
      <c r="I157" s="78" t="s">
        <v>1230</v>
      </c>
      <c r="J157" s="60">
        <v>33</v>
      </c>
      <c r="K157" s="60">
        <f t="shared" si="10"/>
        <v>33</v>
      </c>
      <c r="L157" s="60"/>
      <c r="M157" s="59" t="s">
        <v>1769</v>
      </c>
      <c r="N157" s="395" t="s">
        <v>8502</v>
      </c>
      <c r="O157" s="395"/>
      <c r="P157" s="395"/>
      <c r="Q157" s="395"/>
      <c r="R157" s="395">
        <v>1</v>
      </c>
      <c r="S157" s="395" t="s">
        <v>2845</v>
      </c>
      <c r="T157" s="359">
        <v>0.23589462053781898</v>
      </c>
      <c r="U157" s="32">
        <v>14</v>
      </c>
      <c r="V157" s="32">
        <v>9</v>
      </c>
      <c r="W157" s="32">
        <v>1</v>
      </c>
      <c r="X157" s="60" t="s">
        <v>3840</v>
      </c>
      <c r="Y157" s="60" t="s">
        <v>3771</v>
      </c>
      <c r="Z157" s="279"/>
      <c r="AA157" s="87"/>
      <c r="AB157" s="62" t="s">
        <v>3721</v>
      </c>
      <c r="AC157" s="62" t="s">
        <v>3722</v>
      </c>
      <c r="AD157" s="62" t="str">
        <f t="shared" si="14"/>
        <v>CAP</v>
      </c>
    </row>
    <row r="158" spans="1:30" s="211" customFormat="1" ht="15">
      <c r="A158" s="499">
        <f t="shared" si="13"/>
        <v>156</v>
      </c>
      <c r="B158" s="90" t="s">
        <v>84</v>
      </c>
      <c r="C158" s="79" t="s">
        <v>1449</v>
      </c>
      <c r="D158" s="79" t="s">
        <v>1450</v>
      </c>
      <c r="E158" s="499" t="s">
        <v>10250</v>
      </c>
      <c r="F158" s="79" t="s">
        <v>1736</v>
      </c>
      <c r="G158" s="55">
        <v>191682012020</v>
      </c>
      <c r="H158" s="102">
        <v>42005</v>
      </c>
      <c r="I158" s="78" t="s">
        <v>1230</v>
      </c>
      <c r="J158" s="60">
        <v>33</v>
      </c>
      <c r="K158" s="60">
        <f t="shared" si="10"/>
        <v>33</v>
      </c>
      <c r="L158" s="60"/>
      <c r="M158" s="59" t="s">
        <v>1770</v>
      </c>
      <c r="N158" s="395" t="s">
        <v>8502</v>
      </c>
      <c r="O158" s="395"/>
      <c r="P158" s="395"/>
      <c r="Q158" s="395"/>
      <c r="R158" s="395">
        <v>1</v>
      </c>
      <c r="S158" s="395" t="s">
        <v>8527</v>
      </c>
      <c r="T158" s="359">
        <v>0.23148537529412144</v>
      </c>
      <c r="U158" s="32">
        <v>14</v>
      </c>
      <c r="V158" s="32">
        <v>9</v>
      </c>
      <c r="W158" s="32">
        <v>1</v>
      </c>
      <c r="X158" s="60" t="s">
        <v>3840</v>
      </c>
      <c r="Y158" s="60" t="s">
        <v>3771</v>
      </c>
      <c r="Z158" s="279"/>
      <c r="AA158" s="87"/>
      <c r="AB158" s="62" t="s">
        <v>3721</v>
      </c>
      <c r="AC158" s="62" t="s">
        <v>3722</v>
      </c>
      <c r="AD158" s="62" t="str">
        <f t="shared" si="14"/>
        <v>CAP</v>
      </c>
    </row>
    <row r="159" spans="1:30" s="211" customFormat="1" ht="15">
      <c r="A159" s="499">
        <f t="shared" si="13"/>
        <v>157</v>
      </c>
      <c r="B159" s="90" t="s">
        <v>84</v>
      </c>
      <c r="C159" s="79" t="s">
        <v>1449</v>
      </c>
      <c r="D159" s="79" t="s">
        <v>1450</v>
      </c>
      <c r="E159" s="499" t="s">
        <v>10250</v>
      </c>
      <c r="F159" s="79" t="s">
        <v>1587</v>
      </c>
      <c r="G159" s="55">
        <v>191682008795</v>
      </c>
      <c r="H159" s="102">
        <v>42005</v>
      </c>
      <c r="I159" s="78" t="s">
        <v>1230</v>
      </c>
      <c r="J159" s="60">
        <v>33</v>
      </c>
      <c r="K159" s="60">
        <f t="shared" si="10"/>
        <v>33</v>
      </c>
      <c r="L159" s="60"/>
      <c r="M159" s="59" t="s">
        <v>1714</v>
      </c>
      <c r="N159" s="395" t="s">
        <v>8502</v>
      </c>
      <c r="O159" s="395"/>
      <c r="P159" s="395"/>
      <c r="Q159" s="395"/>
      <c r="R159" s="395">
        <v>1</v>
      </c>
      <c r="S159" s="395" t="s">
        <v>8527</v>
      </c>
      <c r="T159" s="359">
        <v>0.29982867657143353</v>
      </c>
      <c r="U159" s="32">
        <v>14</v>
      </c>
      <c r="V159" s="32">
        <v>9</v>
      </c>
      <c r="W159" s="32">
        <v>1</v>
      </c>
      <c r="X159" s="60" t="s">
        <v>3840</v>
      </c>
      <c r="Y159" s="60" t="s">
        <v>3771</v>
      </c>
      <c r="Z159" s="279"/>
      <c r="AA159" s="87"/>
      <c r="AB159" s="62" t="s">
        <v>3721</v>
      </c>
      <c r="AC159" s="62" t="s">
        <v>3722</v>
      </c>
      <c r="AD159" s="62" t="str">
        <f t="shared" si="14"/>
        <v>CAP</v>
      </c>
    </row>
    <row r="160" spans="1:30" s="211" customFormat="1" ht="15">
      <c r="A160" s="499">
        <f t="shared" si="13"/>
        <v>158</v>
      </c>
      <c r="B160" s="90" t="s">
        <v>84</v>
      </c>
      <c r="C160" s="79" t="s">
        <v>1449</v>
      </c>
      <c r="D160" s="79" t="s">
        <v>1450</v>
      </c>
      <c r="E160" s="499" t="s">
        <v>10250</v>
      </c>
      <c r="F160" s="79" t="s">
        <v>1588</v>
      </c>
      <c r="G160" s="55">
        <v>191682012037</v>
      </c>
      <c r="H160" s="102">
        <v>42370</v>
      </c>
      <c r="I160" s="78" t="s">
        <v>1230</v>
      </c>
      <c r="J160" s="60">
        <v>38.5</v>
      </c>
      <c r="K160" s="60">
        <f t="shared" si="10"/>
        <v>38.5</v>
      </c>
      <c r="L160" s="60"/>
      <c r="M160" s="59" t="s">
        <v>1715</v>
      </c>
      <c r="N160" s="395" t="s">
        <v>8502</v>
      </c>
      <c r="O160" s="395"/>
      <c r="P160" s="395"/>
      <c r="Q160" s="395"/>
      <c r="R160" s="395">
        <v>1</v>
      </c>
      <c r="S160" s="395" t="s">
        <v>2845</v>
      </c>
      <c r="T160" s="359">
        <v>0.3042379218151311</v>
      </c>
      <c r="U160" s="32">
        <v>14</v>
      </c>
      <c r="V160" s="32">
        <v>9</v>
      </c>
      <c r="W160" s="32">
        <v>1</v>
      </c>
      <c r="X160" s="60" t="s">
        <v>3840</v>
      </c>
      <c r="Y160" s="60" t="s">
        <v>3771</v>
      </c>
      <c r="Z160" s="279"/>
      <c r="AA160" s="87"/>
      <c r="AB160" s="62" t="s">
        <v>3721</v>
      </c>
      <c r="AC160" s="62" t="s">
        <v>3722</v>
      </c>
      <c r="AD160" s="62" t="str">
        <f t="shared" si="14"/>
        <v>CAP</v>
      </c>
    </row>
    <row r="161" spans="1:30" s="211" customFormat="1" ht="15">
      <c r="A161" s="499">
        <f t="shared" si="13"/>
        <v>159</v>
      </c>
      <c r="B161" s="90" t="s">
        <v>84</v>
      </c>
      <c r="C161" s="79" t="s">
        <v>1449</v>
      </c>
      <c r="D161" s="79" t="s">
        <v>1450</v>
      </c>
      <c r="E161" s="499" t="s">
        <v>10250</v>
      </c>
      <c r="F161" s="79" t="s">
        <v>1589</v>
      </c>
      <c r="G161" s="55">
        <v>191682008801</v>
      </c>
      <c r="H161" s="102">
        <v>42005</v>
      </c>
      <c r="I161" s="78" t="s">
        <v>1230</v>
      </c>
      <c r="J161" s="60">
        <v>33</v>
      </c>
      <c r="K161" s="60">
        <f t="shared" si="10"/>
        <v>33</v>
      </c>
      <c r="L161" s="60"/>
      <c r="M161" s="59" t="s">
        <v>1716</v>
      </c>
      <c r="N161" s="395" t="s">
        <v>8502</v>
      </c>
      <c r="O161" s="395"/>
      <c r="P161" s="395"/>
      <c r="Q161" s="395"/>
      <c r="R161" s="395">
        <v>1</v>
      </c>
      <c r="S161" s="395" t="s">
        <v>8527</v>
      </c>
      <c r="T161" s="359">
        <v>0.28880556346218961</v>
      </c>
      <c r="U161" s="32">
        <v>14</v>
      </c>
      <c r="V161" s="32">
        <v>9</v>
      </c>
      <c r="W161" s="32">
        <v>1</v>
      </c>
      <c r="X161" s="60" t="s">
        <v>3840</v>
      </c>
      <c r="Y161" s="60" t="s">
        <v>3771</v>
      </c>
      <c r="Z161" s="279"/>
      <c r="AA161" s="87"/>
      <c r="AB161" s="62" t="s">
        <v>3721</v>
      </c>
      <c r="AC161" s="62" t="s">
        <v>3722</v>
      </c>
      <c r="AD161" s="62" t="str">
        <f t="shared" si="14"/>
        <v>CAP</v>
      </c>
    </row>
    <row r="162" spans="1:30" s="211" customFormat="1" ht="15">
      <c r="A162" s="499">
        <f t="shared" si="13"/>
        <v>160</v>
      </c>
      <c r="B162" s="90" t="s">
        <v>84</v>
      </c>
      <c r="C162" s="79" t="s">
        <v>1449</v>
      </c>
      <c r="D162" s="79" t="s">
        <v>1450</v>
      </c>
      <c r="E162" s="499" t="s">
        <v>10250</v>
      </c>
      <c r="F162" s="79" t="s">
        <v>1590</v>
      </c>
      <c r="G162" s="55">
        <v>191682012044</v>
      </c>
      <c r="H162" s="102">
        <v>42370</v>
      </c>
      <c r="I162" s="78" t="s">
        <v>1230</v>
      </c>
      <c r="J162" s="60">
        <v>38.5</v>
      </c>
      <c r="K162" s="60">
        <f t="shared" si="10"/>
        <v>38.5</v>
      </c>
      <c r="L162" s="60"/>
      <c r="M162" s="59" t="s">
        <v>1717</v>
      </c>
      <c r="N162" s="395" t="s">
        <v>8502</v>
      </c>
      <c r="O162" s="395"/>
      <c r="P162" s="395"/>
      <c r="Q162" s="395"/>
      <c r="R162" s="395">
        <v>1</v>
      </c>
      <c r="S162" s="395" t="s">
        <v>2845</v>
      </c>
      <c r="T162" s="359">
        <v>0.29101018608403839</v>
      </c>
      <c r="U162" s="32">
        <v>14</v>
      </c>
      <c r="V162" s="32">
        <v>9</v>
      </c>
      <c r="W162" s="32">
        <v>1</v>
      </c>
      <c r="X162" s="60" t="s">
        <v>3840</v>
      </c>
      <c r="Y162" s="60" t="s">
        <v>3771</v>
      </c>
      <c r="Z162" s="279"/>
      <c r="AA162" s="87"/>
      <c r="AB162" s="62" t="s">
        <v>3721</v>
      </c>
      <c r="AC162" s="62" t="s">
        <v>3722</v>
      </c>
      <c r="AD162" s="62" t="str">
        <f t="shared" si="14"/>
        <v>CAP</v>
      </c>
    </row>
    <row r="163" spans="1:30" s="211" customFormat="1" ht="15">
      <c r="A163" s="499">
        <f t="shared" si="13"/>
        <v>161</v>
      </c>
      <c r="B163" s="90" t="s">
        <v>84</v>
      </c>
      <c r="C163" s="79" t="s">
        <v>1449</v>
      </c>
      <c r="D163" s="79" t="s">
        <v>1450</v>
      </c>
      <c r="E163" s="499" t="s">
        <v>10250</v>
      </c>
      <c r="F163" s="79" t="s">
        <v>1591</v>
      </c>
      <c r="G163" s="55">
        <v>191682008818</v>
      </c>
      <c r="H163" s="102">
        <v>42005</v>
      </c>
      <c r="I163" s="78" t="s">
        <v>1230</v>
      </c>
      <c r="J163" s="60">
        <v>33</v>
      </c>
      <c r="K163" s="60">
        <f t="shared" si="10"/>
        <v>33</v>
      </c>
      <c r="L163" s="60"/>
      <c r="M163" s="59" t="s">
        <v>1718</v>
      </c>
      <c r="N163" s="395" t="s">
        <v>8502</v>
      </c>
      <c r="O163" s="395"/>
      <c r="P163" s="395"/>
      <c r="Q163" s="395"/>
      <c r="R163" s="395">
        <v>1</v>
      </c>
      <c r="S163" s="395" t="s">
        <v>8527</v>
      </c>
      <c r="T163" s="359">
        <v>0.31746565754622369</v>
      </c>
      <c r="U163" s="32">
        <v>14</v>
      </c>
      <c r="V163" s="32">
        <v>9</v>
      </c>
      <c r="W163" s="32">
        <v>1</v>
      </c>
      <c r="X163" s="60" t="s">
        <v>3840</v>
      </c>
      <c r="Y163" s="60" t="s">
        <v>3771</v>
      </c>
      <c r="Z163" s="279"/>
      <c r="AA163" s="87"/>
      <c r="AB163" s="62" t="s">
        <v>3721</v>
      </c>
      <c r="AC163" s="62" t="s">
        <v>3722</v>
      </c>
      <c r="AD163" s="62" t="str">
        <f t="shared" si="14"/>
        <v>CAP</v>
      </c>
    </row>
    <row r="164" spans="1:30" s="211" customFormat="1" ht="15">
      <c r="A164" s="499">
        <f t="shared" si="13"/>
        <v>162</v>
      </c>
      <c r="B164" s="90" t="s">
        <v>84</v>
      </c>
      <c r="C164" s="79" t="s">
        <v>1449</v>
      </c>
      <c r="D164" s="79" t="s">
        <v>1450</v>
      </c>
      <c r="E164" s="499" t="s">
        <v>10250</v>
      </c>
      <c r="F164" s="79" t="s">
        <v>1592</v>
      </c>
      <c r="G164" s="55">
        <v>191682008825</v>
      </c>
      <c r="H164" s="102">
        <v>42005</v>
      </c>
      <c r="I164" s="78" t="s">
        <v>1230</v>
      </c>
      <c r="J164" s="60">
        <v>33</v>
      </c>
      <c r="K164" s="60">
        <f t="shared" si="10"/>
        <v>33</v>
      </c>
      <c r="L164" s="60"/>
      <c r="M164" s="59" t="s">
        <v>1719</v>
      </c>
      <c r="N164" s="395" t="s">
        <v>8502</v>
      </c>
      <c r="O164" s="395"/>
      <c r="P164" s="395"/>
      <c r="Q164" s="395"/>
      <c r="R164" s="395">
        <v>1</v>
      </c>
      <c r="S164" s="395" t="s">
        <v>8527</v>
      </c>
      <c r="T164" s="359">
        <v>0.39683207193277964</v>
      </c>
      <c r="U164" s="32">
        <v>14</v>
      </c>
      <c r="V164" s="32">
        <v>9</v>
      </c>
      <c r="W164" s="32">
        <v>1</v>
      </c>
      <c r="X164" s="60" t="s">
        <v>3840</v>
      </c>
      <c r="Y164" s="60" t="s">
        <v>3771</v>
      </c>
      <c r="Z164" s="279"/>
      <c r="AA164" s="87"/>
      <c r="AB164" s="62" t="s">
        <v>3721</v>
      </c>
      <c r="AC164" s="62" t="s">
        <v>3722</v>
      </c>
      <c r="AD164" s="62" t="str">
        <f t="shared" si="14"/>
        <v>CAP</v>
      </c>
    </row>
    <row r="165" spans="1:30" s="211" customFormat="1" ht="15">
      <c r="A165" s="499">
        <f t="shared" si="13"/>
        <v>163</v>
      </c>
      <c r="B165" s="90" t="s">
        <v>84</v>
      </c>
      <c r="C165" s="79" t="s">
        <v>1449</v>
      </c>
      <c r="D165" s="79" t="s">
        <v>1450</v>
      </c>
      <c r="E165" s="499" t="s">
        <v>10250</v>
      </c>
      <c r="F165" s="79" t="s">
        <v>1593</v>
      </c>
      <c r="G165" s="55">
        <v>191682012051</v>
      </c>
      <c r="H165" s="102">
        <v>42370</v>
      </c>
      <c r="I165" s="78" t="s">
        <v>1230</v>
      </c>
      <c r="J165" s="60">
        <v>38.5</v>
      </c>
      <c r="K165" s="60">
        <f t="shared" si="10"/>
        <v>38.5</v>
      </c>
      <c r="L165" s="60"/>
      <c r="M165" s="59" t="s">
        <v>1720</v>
      </c>
      <c r="N165" s="395" t="s">
        <v>8502</v>
      </c>
      <c r="O165" s="395"/>
      <c r="P165" s="395"/>
      <c r="Q165" s="395"/>
      <c r="R165" s="395">
        <v>1</v>
      </c>
      <c r="S165" s="395" t="s">
        <v>2845</v>
      </c>
      <c r="T165" s="359">
        <v>0.40124131717647721</v>
      </c>
      <c r="U165" s="32">
        <v>14</v>
      </c>
      <c r="V165" s="32">
        <v>9</v>
      </c>
      <c r="W165" s="32">
        <v>1</v>
      </c>
      <c r="X165" s="60" t="s">
        <v>3840</v>
      </c>
      <c r="Y165" s="60" t="s">
        <v>3771</v>
      </c>
      <c r="Z165" s="279"/>
      <c r="AA165" s="87"/>
      <c r="AB165" s="62" t="s">
        <v>3721</v>
      </c>
      <c r="AC165" s="62" t="s">
        <v>3722</v>
      </c>
      <c r="AD165" s="62" t="str">
        <f t="shared" si="14"/>
        <v>CAP</v>
      </c>
    </row>
    <row r="166" spans="1:30" s="211" customFormat="1" ht="15">
      <c r="A166" s="499">
        <f t="shared" si="13"/>
        <v>164</v>
      </c>
      <c r="B166" s="90" t="s">
        <v>84</v>
      </c>
      <c r="C166" s="79" t="s">
        <v>1449</v>
      </c>
      <c r="D166" s="79" t="s">
        <v>1450</v>
      </c>
      <c r="E166" s="499" t="s">
        <v>10250</v>
      </c>
      <c r="F166" s="79" t="s">
        <v>1594</v>
      </c>
      <c r="G166" s="55">
        <v>191682012068</v>
      </c>
      <c r="H166" s="102">
        <v>42370</v>
      </c>
      <c r="I166" s="78" t="s">
        <v>1230</v>
      </c>
      <c r="J166" s="60">
        <v>38.5</v>
      </c>
      <c r="K166" s="60">
        <f t="shared" si="10"/>
        <v>38.5</v>
      </c>
      <c r="L166" s="60"/>
      <c r="M166" s="59" t="s">
        <v>1721</v>
      </c>
      <c r="N166" s="395" t="s">
        <v>8502</v>
      </c>
      <c r="O166" s="395"/>
      <c r="P166" s="395"/>
      <c r="Q166" s="395"/>
      <c r="R166" s="395">
        <v>1</v>
      </c>
      <c r="S166" s="395" t="s">
        <v>2845</v>
      </c>
      <c r="T166" s="359">
        <v>0.32187490278992126</v>
      </c>
      <c r="U166" s="32">
        <v>14</v>
      </c>
      <c r="V166" s="32">
        <v>9</v>
      </c>
      <c r="W166" s="32">
        <v>1</v>
      </c>
      <c r="X166" s="60" t="s">
        <v>3840</v>
      </c>
      <c r="Y166" s="60" t="s">
        <v>3771</v>
      </c>
      <c r="Z166" s="279"/>
      <c r="AA166" s="87"/>
      <c r="AB166" s="62" t="s">
        <v>3721</v>
      </c>
      <c r="AC166" s="62" t="s">
        <v>3722</v>
      </c>
      <c r="AD166" s="62" t="str">
        <f t="shared" si="14"/>
        <v>CAP</v>
      </c>
    </row>
    <row r="167" spans="1:30" s="211" customFormat="1" ht="15">
      <c r="A167" s="499">
        <f t="shared" si="13"/>
        <v>165</v>
      </c>
      <c r="B167" s="90" t="s">
        <v>84</v>
      </c>
      <c r="C167" s="79" t="s">
        <v>1449</v>
      </c>
      <c r="D167" s="79" t="s">
        <v>1450</v>
      </c>
      <c r="E167" s="32" t="s">
        <v>10250</v>
      </c>
      <c r="F167" s="79" t="s">
        <v>1595</v>
      </c>
      <c r="G167" s="55">
        <v>191682008832</v>
      </c>
      <c r="H167" s="102">
        <v>42005</v>
      </c>
      <c r="I167" s="78" t="s">
        <v>1230</v>
      </c>
      <c r="J167" s="60">
        <v>33</v>
      </c>
      <c r="K167" s="60">
        <f t="shared" si="10"/>
        <v>33</v>
      </c>
      <c r="L167" s="60"/>
      <c r="M167" s="59" t="s">
        <v>2055</v>
      </c>
      <c r="N167" s="395" t="s">
        <v>8502</v>
      </c>
      <c r="O167" s="395"/>
      <c r="P167" s="395"/>
      <c r="Q167" s="395"/>
      <c r="R167" s="395">
        <v>1</v>
      </c>
      <c r="S167" s="395" t="s">
        <v>8527</v>
      </c>
      <c r="T167" s="359">
        <v>0.50044933515967205</v>
      </c>
      <c r="U167" s="32">
        <v>14</v>
      </c>
      <c r="V167" s="32">
        <v>9</v>
      </c>
      <c r="W167" s="32">
        <v>1</v>
      </c>
      <c r="X167" s="60" t="s">
        <v>3840</v>
      </c>
      <c r="Y167" s="60" t="s">
        <v>3771</v>
      </c>
      <c r="Z167" s="279"/>
      <c r="AA167" s="87"/>
      <c r="AB167" s="62" t="s">
        <v>3721</v>
      </c>
      <c r="AC167" s="62" t="s">
        <v>3722</v>
      </c>
      <c r="AD167" s="62" t="str">
        <f t="shared" si="14"/>
        <v>CAP</v>
      </c>
    </row>
    <row r="168" spans="1:30" s="211" customFormat="1" ht="15">
      <c r="A168" s="499">
        <f t="shared" si="13"/>
        <v>166</v>
      </c>
      <c r="B168" s="90" t="s">
        <v>84</v>
      </c>
      <c r="C168" s="79" t="s">
        <v>1449</v>
      </c>
      <c r="D168" s="79" t="s">
        <v>1450</v>
      </c>
      <c r="E168" s="499" t="s">
        <v>10247</v>
      </c>
      <c r="F168" s="79" t="s">
        <v>1596</v>
      </c>
      <c r="G168" s="55">
        <v>191682012075</v>
      </c>
      <c r="H168" s="102">
        <v>42370</v>
      </c>
      <c r="I168" s="78" t="s">
        <v>1230</v>
      </c>
      <c r="J168" s="60">
        <v>38.5</v>
      </c>
      <c r="K168" s="60">
        <f t="shared" si="10"/>
        <v>38.5</v>
      </c>
      <c r="L168" s="60"/>
      <c r="M168" s="59" t="s">
        <v>2056</v>
      </c>
      <c r="N168" s="395" t="s">
        <v>8502</v>
      </c>
      <c r="O168" s="395"/>
      <c r="P168" s="395"/>
      <c r="Q168" s="395"/>
      <c r="R168" s="395">
        <v>1</v>
      </c>
      <c r="S168" s="395" t="s">
        <v>2845</v>
      </c>
      <c r="T168" s="359">
        <v>0.50485858040336962</v>
      </c>
      <c r="U168" s="32">
        <v>14</v>
      </c>
      <c r="V168" s="32">
        <v>9</v>
      </c>
      <c r="W168" s="32">
        <v>1</v>
      </c>
      <c r="X168" s="60" t="s">
        <v>3840</v>
      </c>
      <c r="Y168" s="60" t="s">
        <v>3771</v>
      </c>
      <c r="Z168" s="279"/>
      <c r="AA168" s="87"/>
      <c r="AB168" s="62" t="s">
        <v>3721</v>
      </c>
      <c r="AC168" s="62" t="s">
        <v>3722</v>
      </c>
      <c r="AD168" s="62" t="str">
        <f t="shared" si="14"/>
        <v>CAP</v>
      </c>
    </row>
    <row r="169" spans="1:30" s="211" customFormat="1" ht="15">
      <c r="A169" s="499">
        <f t="shared" si="13"/>
        <v>167</v>
      </c>
      <c r="B169" s="90" t="s">
        <v>84</v>
      </c>
      <c r="C169" s="79" t="s">
        <v>1449</v>
      </c>
      <c r="D169" s="79" t="s">
        <v>1450</v>
      </c>
      <c r="E169" s="499" t="s">
        <v>10247</v>
      </c>
      <c r="F169" s="79" t="s">
        <v>1597</v>
      </c>
      <c r="G169" s="55">
        <v>191682012082</v>
      </c>
      <c r="H169" s="102">
        <v>43101</v>
      </c>
      <c r="I169" s="78" t="s">
        <v>1230</v>
      </c>
      <c r="J169" s="60">
        <v>33</v>
      </c>
      <c r="K169" s="60">
        <f t="shared" ref="K169:K232" si="15">IF(I169="Coming Soon",J169,IF(I169="Active",J169,""))</f>
        <v>33</v>
      </c>
      <c r="L169" s="60"/>
      <c r="M169" s="59" t="s">
        <v>6829</v>
      </c>
      <c r="N169" s="395" t="s">
        <v>8503</v>
      </c>
      <c r="O169" s="395"/>
      <c r="P169" s="395"/>
      <c r="Q169" s="395"/>
      <c r="R169" s="395">
        <v>1</v>
      </c>
      <c r="S169" s="395" t="s">
        <v>2845</v>
      </c>
      <c r="T169" s="359">
        <v>0.32187490278992126</v>
      </c>
      <c r="U169" s="32">
        <v>18</v>
      </c>
      <c r="V169" s="32">
        <v>12</v>
      </c>
      <c r="W169" s="32">
        <v>6</v>
      </c>
      <c r="X169" s="60" t="s">
        <v>3840</v>
      </c>
      <c r="Y169" s="60" t="s">
        <v>3771</v>
      </c>
      <c r="Z169" s="279"/>
      <c r="AA169" s="87"/>
      <c r="AB169" s="62" t="s">
        <v>3721</v>
      </c>
      <c r="AC169" s="62" t="s">
        <v>3722</v>
      </c>
      <c r="AD169" s="62" t="str">
        <f t="shared" si="14"/>
        <v>CAP</v>
      </c>
    </row>
    <row r="170" spans="1:30" s="211" customFormat="1" ht="15">
      <c r="A170" s="499">
        <f t="shared" si="13"/>
        <v>168</v>
      </c>
      <c r="B170" s="90" t="s">
        <v>84</v>
      </c>
      <c r="C170" s="79" t="s">
        <v>1449</v>
      </c>
      <c r="D170" s="79" t="s">
        <v>1450</v>
      </c>
      <c r="E170" s="499" t="s">
        <v>10247</v>
      </c>
      <c r="F170" s="79" t="s">
        <v>7694</v>
      </c>
      <c r="G170" s="55">
        <v>191682042096</v>
      </c>
      <c r="H170" s="102">
        <v>45638</v>
      </c>
      <c r="I170" s="78" t="s">
        <v>1230</v>
      </c>
      <c r="J170" s="60">
        <v>33</v>
      </c>
      <c r="K170" s="60">
        <f t="shared" si="15"/>
        <v>33</v>
      </c>
      <c r="L170" s="60"/>
      <c r="M170" s="59" t="s">
        <v>7696</v>
      </c>
      <c r="N170" s="395" t="s">
        <v>8503</v>
      </c>
      <c r="O170" s="395"/>
      <c r="P170" s="395"/>
      <c r="Q170" s="395"/>
      <c r="R170" s="395">
        <v>1</v>
      </c>
      <c r="S170" s="395" t="s">
        <v>8507</v>
      </c>
      <c r="T170" s="359">
        <v>0.32187490278992126</v>
      </c>
      <c r="U170" s="32">
        <v>18</v>
      </c>
      <c r="V170" s="32">
        <v>12</v>
      </c>
      <c r="W170" s="32">
        <v>6</v>
      </c>
      <c r="X170" s="60" t="s">
        <v>3840</v>
      </c>
      <c r="Y170" s="60" t="s">
        <v>3771</v>
      </c>
      <c r="Z170" s="279"/>
      <c r="AA170" s="87"/>
      <c r="AB170" s="62" t="s">
        <v>3721</v>
      </c>
      <c r="AC170" s="62" t="s">
        <v>3722</v>
      </c>
      <c r="AD170" s="62" t="str">
        <f t="shared" si="14"/>
        <v>CAP</v>
      </c>
    </row>
    <row r="171" spans="1:30" s="211" customFormat="1" ht="15">
      <c r="A171" s="499">
        <f t="shared" si="13"/>
        <v>169</v>
      </c>
      <c r="B171" s="90" t="s">
        <v>84</v>
      </c>
      <c r="C171" s="79" t="s">
        <v>1449</v>
      </c>
      <c r="D171" s="79" t="s">
        <v>1450</v>
      </c>
      <c r="E171" s="499" t="s">
        <v>10247</v>
      </c>
      <c r="F171" s="79" t="s">
        <v>1746</v>
      </c>
      <c r="G171" s="55">
        <v>191682012099</v>
      </c>
      <c r="H171" s="102">
        <v>43101</v>
      </c>
      <c r="I171" s="78" t="s">
        <v>1230</v>
      </c>
      <c r="J171" s="60">
        <v>33</v>
      </c>
      <c r="K171" s="60">
        <f t="shared" si="15"/>
        <v>33</v>
      </c>
      <c r="L171" s="60"/>
      <c r="M171" s="59" t="s">
        <v>6830</v>
      </c>
      <c r="N171" s="395" t="s">
        <v>8503</v>
      </c>
      <c r="O171" s="395"/>
      <c r="P171" s="395"/>
      <c r="Q171" s="395"/>
      <c r="R171" s="395">
        <v>1</v>
      </c>
      <c r="S171" s="395" t="s">
        <v>2845</v>
      </c>
      <c r="T171" s="359">
        <v>0.60847584363026219</v>
      </c>
      <c r="U171" s="32">
        <v>18</v>
      </c>
      <c r="V171" s="32">
        <v>12</v>
      </c>
      <c r="W171" s="32">
        <v>6</v>
      </c>
      <c r="X171" s="60" t="s">
        <v>3840</v>
      </c>
      <c r="Y171" s="60" t="s">
        <v>3771</v>
      </c>
      <c r="Z171" s="279"/>
      <c r="AA171" s="87"/>
      <c r="AB171" s="62" t="s">
        <v>3721</v>
      </c>
      <c r="AC171" s="62" t="s">
        <v>3722</v>
      </c>
      <c r="AD171" s="62" t="str">
        <f t="shared" si="14"/>
        <v>CAP</v>
      </c>
    </row>
    <row r="172" spans="1:30" s="211" customFormat="1" ht="15">
      <c r="A172" s="499">
        <f t="shared" si="13"/>
        <v>170</v>
      </c>
      <c r="B172" s="90" t="s">
        <v>84</v>
      </c>
      <c r="C172" s="79" t="s">
        <v>1449</v>
      </c>
      <c r="D172" s="79" t="s">
        <v>1450</v>
      </c>
      <c r="E172" s="499" t="s">
        <v>10247</v>
      </c>
      <c r="F172" s="79" t="s">
        <v>7695</v>
      </c>
      <c r="G172" s="55">
        <v>191682042102</v>
      </c>
      <c r="H172" s="102">
        <v>45638</v>
      </c>
      <c r="I172" s="78" t="s">
        <v>1230</v>
      </c>
      <c r="J172" s="60">
        <v>33</v>
      </c>
      <c r="K172" s="60">
        <f t="shared" si="15"/>
        <v>33</v>
      </c>
      <c r="L172" s="60"/>
      <c r="M172" s="59" t="s">
        <v>7697</v>
      </c>
      <c r="N172" s="395" t="s">
        <v>8503</v>
      </c>
      <c r="O172" s="395"/>
      <c r="P172" s="395"/>
      <c r="Q172" s="395"/>
      <c r="R172" s="395">
        <v>1</v>
      </c>
      <c r="S172" s="395" t="s">
        <v>8507</v>
      </c>
      <c r="T172" s="359">
        <v>0.60847584363026219</v>
      </c>
      <c r="U172" s="32">
        <v>18</v>
      </c>
      <c r="V172" s="32">
        <v>12</v>
      </c>
      <c r="W172" s="32">
        <v>6</v>
      </c>
      <c r="X172" s="60" t="s">
        <v>3840</v>
      </c>
      <c r="Y172" s="60" t="s">
        <v>3771</v>
      </c>
      <c r="Z172" s="279"/>
      <c r="AA172" s="87"/>
      <c r="AB172" s="62" t="s">
        <v>3721</v>
      </c>
      <c r="AC172" s="62" t="s">
        <v>3722</v>
      </c>
      <c r="AD172" s="62" t="str">
        <f t="shared" si="14"/>
        <v>CAP</v>
      </c>
    </row>
    <row r="173" spans="1:30" s="211" customFormat="1" ht="15">
      <c r="A173" s="499">
        <f t="shared" si="13"/>
        <v>171</v>
      </c>
      <c r="B173" s="90" t="s">
        <v>84</v>
      </c>
      <c r="C173" s="79" t="s">
        <v>1449</v>
      </c>
      <c r="D173" s="79" t="s">
        <v>1450</v>
      </c>
      <c r="E173" s="499" t="s">
        <v>10247</v>
      </c>
      <c r="F173" s="79" t="s">
        <v>6827</v>
      </c>
      <c r="G173" s="55">
        <v>191682037139</v>
      </c>
      <c r="H173" s="102">
        <v>45300</v>
      </c>
      <c r="I173" s="78" t="s">
        <v>1230</v>
      </c>
      <c r="J173" s="60">
        <v>33</v>
      </c>
      <c r="K173" s="60">
        <f t="shared" si="15"/>
        <v>33</v>
      </c>
      <c r="L173" s="60"/>
      <c r="M173" s="59" t="s">
        <v>6831</v>
      </c>
      <c r="N173" s="395" t="s">
        <v>8503</v>
      </c>
      <c r="O173" s="395"/>
      <c r="P173" s="395"/>
      <c r="Q173" s="395"/>
      <c r="R173" s="395">
        <v>1</v>
      </c>
      <c r="S173" s="395" t="s">
        <v>2845</v>
      </c>
      <c r="T173" s="359">
        <v>0.32187490278992126</v>
      </c>
      <c r="U173" s="32">
        <v>18</v>
      </c>
      <c r="V173" s="32">
        <v>12</v>
      </c>
      <c r="W173" s="32">
        <v>6</v>
      </c>
      <c r="X173" s="60" t="s">
        <v>3840</v>
      </c>
      <c r="Y173" s="60" t="s">
        <v>3771</v>
      </c>
      <c r="Z173" s="279"/>
      <c r="AA173" s="87"/>
      <c r="AB173" s="62" t="s">
        <v>3721</v>
      </c>
      <c r="AC173" s="62" t="s">
        <v>3722</v>
      </c>
      <c r="AD173" s="62" t="str">
        <f t="shared" si="14"/>
        <v>CAP</v>
      </c>
    </row>
    <row r="174" spans="1:30" s="211" customFormat="1" ht="15">
      <c r="A174" s="499">
        <f t="shared" si="13"/>
        <v>172</v>
      </c>
      <c r="B174" s="90" t="s">
        <v>84</v>
      </c>
      <c r="C174" s="79" t="s">
        <v>1449</v>
      </c>
      <c r="D174" s="79" t="s">
        <v>1450</v>
      </c>
      <c r="E174" s="499" t="s">
        <v>10247</v>
      </c>
      <c r="F174" s="79" t="s">
        <v>6828</v>
      </c>
      <c r="G174" s="55">
        <v>191682037146</v>
      </c>
      <c r="H174" s="102">
        <v>45300</v>
      </c>
      <c r="I174" s="78" t="s">
        <v>1230</v>
      </c>
      <c r="J174" s="60">
        <v>33</v>
      </c>
      <c r="K174" s="60">
        <f t="shared" si="15"/>
        <v>33</v>
      </c>
      <c r="L174" s="60"/>
      <c r="M174" s="59" t="s">
        <v>6832</v>
      </c>
      <c r="N174" s="395" t="s">
        <v>8503</v>
      </c>
      <c r="O174" s="395"/>
      <c r="P174" s="395"/>
      <c r="Q174" s="395"/>
      <c r="R174" s="395">
        <v>1</v>
      </c>
      <c r="S174" s="395" t="s">
        <v>2845</v>
      </c>
      <c r="T174" s="359">
        <v>0.60847584363026219</v>
      </c>
      <c r="U174" s="32">
        <v>18</v>
      </c>
      <c r="V174" s="32">
        <v>12</v>
      </c>
      <c r="W174" s="32">
        <v>6</v>
      </c>
      <c r="X174" s="60" t="s">
        <v>3840</v>
      </c>
      <c r="Y174" s="60" t="s">
        <v>3771</v>
      </c>
      <c r="Z174" s="279"/>
      <c r="AA174" s="87"/>
      <c r="AB174" s="62" t="s">
        <v>3721</v>
      </c>
      <c r="AC174" s="62" t="s">
        <v>3722</v>
      </c>
      <c r="AD174" s="62" t="str">
        <f t="shared" si="14"/>
        <v>CAP</v>
      </c>
    </row>
    <row r="175" spans="1:30" s="211" customFormat="1" ht="15">
      <c r="A175" s="499">
        <f t="shared" si="13"/>
        <v>173</v>
      </c>
      <c r="B175" s="90" t="s">
        <v>84</v>
      </c>
      <c r="C175" s="79" t="s">
        <v>1449</v>
      </c>
      <c r="D175" s="79" t="s">
        <v>1450</v>
      </c>
      <c r="E175" s="499" t="s">
        <v>10247</v>
      </c>
      <c r="F175" s="79" t="s">
        <v>1598</v>
      </c>
      <c r="G175" s="55">
        <v>191682012105</v>
      </c>
      <c r="H175" s="102">
        <v>43101</v>
      </c>
      <c r="I175" s="78" t="s">
        <v>1230</v>
      </c>
      <c r="J175" s="60">
        <v>22</v>
      </c>
      <c r="K175" s="60">
        <f t="shared" si="15"/>
        <v>22</v>
      </c>
      <c r="L175" s="60"/>
      <c r="M175" s="59" t="s">
        <v>1722</v>
      </c>
      <c r="N175" s="395" t="s">
        <v>8501</v>
      </c>
      <c r="O175" s="395"/>
      <c r="P175" s="395"/>
      <c r="Q175" s="395"/>
      <c r="R175" s="395">
        <v>1</v>
      </c>
      <c r="S175" s="395" t="s">
        <v>2845</v>
      </c>
      <c r="T175" s="359">
        <v>9.2594150117648585E-2</v>
      </c>
      <c r="U175" s="32">
        <v>14</v>
      </c>
      <c r="V175" s="32">
        <v>9</v>
      </c>
      <c r="W175" s="32">
        <v>1</v>
      </c>
      <c r="X175" s="60" t="s">
        <v>3840</v>
      </c>
      <c r="Y175" s="60" t="s">
        <v>3771</v>
      </c>
      <c r="Z175" s="313"/>
      <c r="AA175" s="87"/>
      <c r="AB175" s="62" t="s">
        <v>3721</v>
      </c>
      <c r="AC175" s="62" t="s">
        <v>3722</v>
      </c>
      <c r="AD175" s="62" t="str">
        <f t="shared" si="14"/>
        <v>CAP</v>
      </c>
    </row>
    <row r="176" spans="1:30" s="211" customFormat="1" ht="15">
      <c r="A176" s="499">
        <f t="shared" si="13"/>
        <v>174</v>
      </c>
      <c r="B176" s="90" t="s">
        <v>84</v>
      </c>
      <c r="C176" s="79" t="s">
        <v>1449</v>
      </c>
      <c r="D176" s="79" t="s">
        <v>1450</v>
      </c>
      <c r="E176" s="499" t="s">
        <v>10247</v>
      </c>
      <c r="F176" s="79" t="s">
        <v>1599</v>
      </c>
      <c r="G176" s="55">
        <v>191682012112</v>
      </c>
      <c r="H176" s="102">
        <v>43101</v>
      </c>
      <c r="I176" s="78" t="s">
        <v>1230</v>
      </c>
      <c r="J176" s="60">
        <v>22</v>
      </c>
      <c r="K176" s="60">
        <f t="shared" si="15"/>
        <v>22</v>
      </c>
      <c r="L176" s="60"/>
      <c r="M176" s="59" t="s">
        <v>2665</v>
      </c>
      <c r="N176" s="395" t="s">
        <v>8501</v>
      </c>
      <c r="O176" s="395"/>
      <c r="P176" s="395"/>
      <c r="Q176" s="395"/>
      <c r="R176" s="395">
        <v>1</v>
      </c>
      <c r="S176" s="395" t="s">
        <v>2845</v>
      </c>
      <c r="T176" s="359">
        <v>0.13448197993277533</v>
      </c>
      <c r="U176" s="32">
        <v>10</v>
      </c>
      <c r="V176" s="32">
        <v>10</v>
      </c>
      <c r="W176" s="32">
        <v>10</v>
      </c>
      <c r="X176" s="60" t="s">
        <v>3840</v>
      </c>
      <c r="Y176" s="60" t="s">
        <v>3771</v>
      </c>
      <c r="Z176" s="279"/>
      <c r="AA176" s="87"/>
      <c r="AB176" s="62" t="s">
        <v>3721</v>
      </c>
      <c r="AC176" s="62" t="s">
        <v>3722</v>
      </c>
      <c r="AD176" s="62" t="str">
        <f t="shared" si="14"/>
        <v>CAP</v>
      </c>
    </row>
    <row r="177" spans="1:30" s="211" customFormat="1" ht="15">
      <c r="A177" s="499">
        <f t="shared" si="13"/>
        <v>175</v>
      </c>
      <c r="B177" s="90" t="s">
        <v>84</v>
      </c>
      <c r="C177" s="79" t="s">
        <v>1449</v>
      </c>
      <c r="D177" s="79" t="s">
        <v>1450</v>
      </c>
      <c r="E177" s="499" t="s">
        <v>10247</v>
      </c>
      <c r="F177" s="79" t="s">
        <v>2666</v>
      </c>
      <c r="G177" s="55">
        <v>191682014451</v>
      </c>
      <c r="H177" s="102">
        <v>43437</v>
      </c>
      <c r="I177" s="78" t="s">
        <v>1230</v>
      </c>
      <c r="J177" s="60">
        <v>22</v>
      </c>
      <c r="K177" s="60">
        <f t="shared" si="15"/>
        <v>22</v>
      </c>
      <c r="L177" s="60"/>
      <c r="M177" s="59" t="s">
        <v>2664</v>
      </c>
      <c r="N177" s="395" t="s">
        <v>8501</v>
      </c>
      <c r="O177" s="395"/>
      <c r="P177" s="395"/>
      <c r="Q177" s="395"/>
      <c r="R177" s="395">
        <v>1</v>
      </c>
      <c r="S177" s="395" t="s">
        <v>2845</v>
      </c>
      <c r="T177" s="359">
        <v>0.20282528121008736</v>
      </c>
      <c r="U177" s="32">
        <v>10</v>
      </c>
      <c r="V177" s="32">
        <v>10</v>
      </c>
      <c r="W177" s="32">
        <v>10</v>
      </c>
      <c r="X177" s="60" t="s">
        <v>3840</v>
      </c>
      <c r="Y177" s="60" t="s">
        <v>3771</v>
      </c>
      <c r="Z177" s="279"/>
      <c r="AA177" s="87"/>
      <c r="AB177" s="62" t="s">
        <v>3721</v>
      </c>
      <c r="AC177" s="62" t="s">
        <v>3722</v>
      </c>
      <c r="AD177" s="62" t="str">
        <f t="shared" si="14"/>
        <v>CAP</v>
      </c>
    </row>
    <row r="178" spans="1:30" s="211" customFormat="1" ht="15">
      <c r="A178" s="499">
        <f t="shared" si="13"/>
        <v>176</v>
      </c>
      <c r="B178" s="90" t="s">
        <v>84</v>
      </c>
      <c r="C178" s="79" t="s">
        <v>1449</v>
      </c>
      <c r="D178" s="79" t="s">
        <v>1450</v>
      </c>
      <c r="E178" s="499" t="s">
        <v>10247</v>
      </c>
      <c r="F178" s="79" t="s">
        <v>5852</v>
      </c>
      <c r="G178" s="55">
        <v>191682032639</v>
      </c>
      <c r="H178" s="102">
        <v>44827</v>
      </c>
      <c r="I178" s="78" t="s">
        <v>1230</v>
      </c>
      <c r="J178" s="60">
        <v>22</v>
      </c>
      <c r="K178" s="60">
        <f t="shared" si="15"/>
        <v>22</v>
      </c>
      <c r="L178" s="60"/>
      <c r="M178" s="59" t="s">
        <v>5853</v>
      </c>
      <c r="N178" s="395" t="s">
        <v>8501</v>
      </c>
      <c r="O178" s="395"/>
      <c r="P178" s="395"/>
      <c r="Q178" s="395"/>
      <c r="R178" s="395">
        <v>1</v>
      </c>
      <c r="S178" s="395" t="s">
        <v>2845</v>
      </c>
      <c r="T178" s="359">
        <v>1</v>
      </c>
      <c r="U178" s="32">
        <v>12</v>
      </c>
      <c r="V178" s="32">
        <v>7</v>
      </c>
      <c r="W178" s="32">
        <v>1</v>
      </c>
      <c r="X178" s="60" t="s">
        <v>3840</v>
      </c>
      <c r="Y178" s="60" t="s">
        <v>3771</v>
      </c>
      <c r="Z178" s="279"/>
      <c r="AA178" s="87"/>
      <c r="AB178" s="62" t="s">
        <v>3721</v>
      </c>
      <c r="AC178" s="62" t="s">
        <v>3722</v>
      </c>
      <c r="AD178" s="62" t="str">
        <f t="shared" si="14"/>
        <v>CAP</v>
      </c>
    </row>
    <row r="179" spans="1:30" s="211" customFormat="1" ht="15">
      <c r="A179" s="499">
        <f t="shared" si="13"/>
        <v>177</v>
      </c>
      <c r="B179" s="90" t="s">
        <v>84</v>
      </c>
      <c r="C179" s="79" t="s">
        <v>1449</v>
      </c>
      <c r="D179" s="79" t="s">
        <v>1450</v>
      </c>
      <c r="E179" s="499" t="s">
        <v>10247</v>
      </c>
      <c r="F179" s="79" t="s">
        <v>1600</v>
      </c>
      <c r="G179" s="55">
        <v>191682012129</v>
      </c>
      <c r="H179" s="102">
        <v>43101</v>
      </c>
      <c r="I179" s="78" t="s">
        <v>1230</v>
      </c>
      <c r="J179" s="60">
        <v>22</v>
      </c>
      <c r="K179" s="60">
        <f t="shared" si="15"/>
        <v>22</v>
      </c>
      <c r="L179" s="60"/>
      <c r="M179" s="59" t="s">
        <v>1723</v>
      </c>
      <c r="N179" s="395" t="s">
        <v>8501</v>
      </c>
      <c r="O179" s="395"/>
      <c r="P179" s="395"/>
      <c r="Q179" s="395"/>
      <c r="R179" s="395">
        <v>1</v>
      </c>
      <c r="S179" s="395" t="s">
        <v>2845</v>
      </c>
      <c r="T179" s="359">
        <v>6.1729433411765726E-2</v>
      </c>
      <c r="U179" s="32">
        <v>12</v>
      </c>
      <c r="V179" s="32">
        <v>7</v>
      </c>
      <c r="W179" s="32">
        <v>1</v>
      </c>
      <c r="X179" s="60" t="s">
        <v>3840</v>
      </c>
      <c r="Y179" s="60" t="s">
        <v>3771</v>
      </c>
      <c r="Z179" s="279"/>
      <c r="AA179" s="87"/>
      <c r="AB179" s="62" t="s">
        <v>3721</v>
      </c>
      <c r="AC179" s="62" t="s">
        <v>3722</v>
      </c>
      <c r="AD179" s="62" t="str">
        <f t="shared" si="14"/>
        <v>CAP</v>
      </c>
    </row>
    <row r="180" spans="1:30" s="211" customFormat="1" ht="15">
      <c r="A180" s="499">
        <f t="shared" si="13"/>
        <v>178</v>
      </c>
      <c r="B180" s="90" t="s">
        <v>84</v>
      </c>
      <c r="C180" s="79" t="s">
        <v>1449</v>
      </c>
      <c r="D180" s="79" t="s">
        <v>1450</v>
      </c>
      <c r="E180" s="499" t="s">
        <v>10247</v>
      </c>
      <c r="F180" s="79" t="s">
        <v>1776</v>
      </c>
      <c r="G180" s="55">
        <v>191682012136</v>
      </c>
      <c r="H180" s="102">
        <v>43101</v>
      </c>
      <c r="I180" s="78" t="s">
        <v>1230</v>
      </c>
      <c r="J180" s="60">
        <v>22</v>
      </c>
      <c r="K180" s="60">
        <f t="shared" si="15"/>
        <v>22</v>
      </c>
      <c r="L180" s="60"/>
      <c r="M180" s="59" t="s">
        <v>3946</v>
      </c>
      <c r="N180" s="395" t="s">
        <v>8501</v>
      </c>
      <c r="O180" s="395"/>
      <c r="P180" s="395"/>
      <c r="Q180" s="395"/>
      <c r="R180" s="395">
        <v>1</v>
      </c>
      <c r="S180" s="395" t="s">
        <v>2845</v>
      </c>
      <c r="T180" s="359">
        <v>3.9683207193277961E-2</v>
      </c>
      <c r="U180" s="32">
        <v>12</v>
      </c>
      <c r="V180" s="32">
        <v>7</v>
      </c>
      <c r="W180" s="32">
        <v>1</v>
      </c>
      <c r="X180" s="60" t="s">
        <v>3840</v>
      </c>
      <c r="Y180" s="60" t="s">
        <v>3771</v>
      </c>
      <c r="Z180" s="279"/>
      <c r="AA180" s="87"/>
      <c r="AB180" s="62" t="s">
        <v>3721</v>
      </c>
      <c r="AC180" s="62" t="s">
        <v>3722</v>
      </c>
      <c r="AD180" s="62" t="str">
        <f t="shared" si="14"/>
        <v>CAP</v>
      </c>
    </row>
    <row r="181" spans="1:30" s="211" customFormat="1" ht="15">
      <c r="A181" s="499">
        <f t="shared" si="13"/>
        <v>179</v>
      </c>
      <c r="B181" s="90" t="s">
        <v>84</v>
      </c>
      <c r="C181" s="79" t="s">
        <v>1449</v>
      </c>
      <c r="D181" s="79" t="s">
        <v>1450</v>
      </c>
      <c r="E181" s="32" t="s">
        <v>10247</v>
      </c>
      <c r="F181" s="79" t="s">
        <v>2600</v>
      </c>
      <c r="G181" s="55">
        <v>191682014437</v>
      </c>
      <c r="H181" s="102">
        <v>43418</v>
      </c>
      <c r="I181" s="78" t="s">
        <v>1230</v>
      </c>
      <c r="J181" s="60">
        <v>22</v>
      </c>
      <c r="K181" s="60">
        <f t="shared" si="15"/>
        <v>22</v>
      </c>
      <c r="L181" s="60"/>
      <c r="M181" s="59" t="s">
        <v>3947</v>
      </c>
      <c r="N181" s="395" t="s">
        <v>8501</v>
      </c>
      <c r="O181" s="395"/>
      <c r="P181" s="395"/>
      <c r="Q181" s="395"/>
      <c r="R181" s="395">
        <v>1</v>
      </c>
      <c r="S181" s="395" t="s">
        <v>2845</v>
      </c>
      <c r="T181" s="359">
        <v>1</v>
      </c>
      <c r="U181" s="32">
        <v>12</v>
      </c>
      <c r="V181" s="32">
        <v>7</v>
      </c>
      <c r="W181" s="32">
        <v>1</v>
      </c>
      <c r="X181" s="60" t="s">
        <v>3840</v>
      </c>
      <c r="Y181" s="60" t="s">
        <v>3771</v>
      </c>
      <c r="Z181" s="279"/>
      <c r="AA181" s="87"/>
      <c r="AB181" s="62" t="s">
        <v>3721</v>
      </c>
      <c r="AC181" s="62" t="s">
        <v>3722</v>
      </c>
      <c r="AD181" s="62" t="str">
        <f t="shared" si="14"/>
        <v>CAP</v>
      </c>
    </row>
    <row r="182" spans="1:30" s="211" customFormat="1" ht="15">
      <c r="A182" s="499">
        <f t="shared" si="13"/>
        <v>180</v>
      </c>
      <c r="B182" s="90" t="s">
        <v>84</v>
      </c>
      <c r="C182" s="79" t="s">
        <v>1449</v>
      </c>
      <c r="D182" s="79" t="s">
        <v>1450</v>
      </c>
      <c r="E182" s="499" t="s">
        <v>10249</v>
      </c>
      <c r="F182" s="79" t="s">
        <v>5414</v>
      </c>
      <c r="G182" s="55">
        <v>191682026355</v>
      </c>
      <c r="H182" s="102">
        <v>44539</v>
      </c>
      <c r="I182" s="78" t="s">
        <v>1230</v>
      </c>
      <c r="J182" s="60">
        <v>33</v>
      </c>
      <c r="K182" s="60">
        <f t="shared" si="15"/>
        <v>33</v>
      </c>
      <c r="L182" s="60"/>
      <c r="M182" s="59" t="s">
        <v>2053</v>
      </c>
      <c r="N182" s="395" t="s">
        <v>8502</v>
      </c>
      <c r="O182" s="395"/>
      <c r="P182" s="395"/>
      <c r="Q182" s="395"/>
      <c r="R182" s="395">
        <v>1</v>
      </c>
      <c r="S182" s="395" t="s">
        <v>2845</v>
      </c>
      <c r="T182" s="359">
        <v>1</v>
      </c>
      <c r="U182" s="32">
        <v>12</v>
      </c>
      <c r="V182" s="32">
        <v>7</v>
      </c>
      <c r="W182" s="32">
        <v>1</v>
      </c>
      <c r="X182" s="60" t="s">
        <v>3840</v>
      </c>
      <c r="Y182" s="60" t="s">
        <v>3771</v>
      </c>
      <c r="Z182" s="279"/>
      <c r="AA182" s="87"/>
      <c r="AB182" s="62" t="s">
        <v>3721</v>
      </c>
      <c r="AC182" s="62" t="s">
        <v>3722</v>
      </c>
      <c r="AD182" s="62" t="str">
        <f t="shared" si="14"/>
        <v>CAP</v>
      </c>
    </row>
    <row r="183" spans="1:30" s="211" customFormat="1" ht="15">
      <c r="A183" s="499">
        <f t="shared" si="13"/>
        <v>181</v>
      </c>
      <c r="B183" s="90" t="s">
        <v>84</v>
      </c>
      <c r="C183" s="79" t="s">
        <v>1449</v>
      </c>
      <c r="D183" s="79" t="s">
        <v>1450</v>
      </c>
      <c r="E183" s="499" t="s">
        <v>10249</v>
      </c>
      <c r="F183" s="79" t="s">
        <v>2048</v>
      </c>
      <c r="G183" s="55">
        <v>191682013133</v>
      </c>
      <c r="H183" s="102">
        <v>43383</v>
      </c>
      <c r="I183" s="78" t="s">
        <v>1230</v>
      </c>
      <c r="J183" s="60">
        <v>33</v>
      </c>
      <c r="K183" s="60">
        <f t="shared" si="15"/>
        <v>33</v>
      </c>
      <c r="L183" s="60"/>
      <c r="M183" s="59" t="s">
        <v>2053</v>
      </c>
      <c r="N183" s="395" t="s">
        <v>8502</v>
      </c>
      <c r="O183" s="395"/>
      <c r="P183" s="395"/>
      <c r="Q183" s="395"/>
      <c r="R183" s="395">
        <v>1</v>
      </c>
      <c r="S183" s="395" t="s">
        <v>2845</v>
      </c>
      <c r="T183" s="359">
        <v>1</v>
      </c>
      <c r="U183" s="32">
        <v>12</v>
      </c>
      <c r="V183" s="32">
        <v>7</v>
      </c>
      <c r="W183" s="32">
        <v>1</v>
      </c>
      <c r="X183" s="60" t="s">
        <v>3840</v>
      </c>
      <c r="Y183" s="60" t="s">
        <v>3771</v>
      </c>
      <c r="Z183" s="279"/>
      <c r="AA183" s="87"/>
      <c r="AB183" s="62" t="s">
        <v>3721</v>
      </c>
      <c r="AC183" s="62" t="s">
        <v>3722</v>
      </c>
      <c r="AD183" s="62" t="str">
        <f t="shared" si="14"/>
        <v>CAP</v>
      </c>
    </row>
    <row r="184" spans="1:30" s="211" customFormat="1" ht="15">
      <c r="A184" s="499">
        <f t="shared" si="13"/>
        <v>182</v>
      </c>
      <c r="B184" s="90" t="s">
        <v>84</v>
      </c>
      <c r="C184" s="79" t="s">
        <v>1449</v>
      </c>
      <c r="D184" s="79" t="s">
        <v>1450</v>
      </c>
      <c r="E184" s="499" t="s">
        <v>10249</v>
      </c>
      <c r="F184" s="79" t="s">
        <v>2049</v>
      </c>
      <c r="G184" s="55">
        <v>191682013140</v>
      </c>
      <c r="H184" s="102">
        <v>43383</v>
      </c>
      <c r="I184" s="78" t="s">
        <v>1230</v>
      </c>
      <c r="J184" s="60">
        <v>33</v>
      </c>
      <c r="K184" s="60">
        <f t="shared" si="15"/>
        <v>33</v>
      </c>
      <c r="L184" s="60"/>
      <c r="M184" s="59" t="s">
        <v>2059</v>
      </c>
      <c r="N184" s="395" t="s">
        <v>8502</v>
      </c>
      <c r="O184" s="395"/>
      <c r="P184" s="395"/>
      <c r="Q184" s="395"/>
      <c r="R184" s="395">
        <v>1</v>
      </c>
      <c r="S184" s="395" t="s">
        <v>2845</v>
      </c>
      <c r="T184" s="359">
        <v>1</v>
      </c>
      <c r="U184" s="32">
        <v>12</v>
      </c>
      <c r="V184" s="32">
        <v>7</v>
      </c>
      <c r="W184" s="32">
        <v>1</v>
      </c>
      <c r="X184" s="60" t="s">
        <v>3840</v>
      </c>
      <c r="Y184" s="60" t="s">
        <v>3771</v>
      </c>
      <c r="Z184" s="279"/>
      <c r="AA184" s="87"/>
      <c r="AB184" s="62" t="s">
        <v>3721</v>
      </c>
      <c r="AC184" s="62" t="s">
        <v>3722</v>
      </c>
      <c r="AD184" s="62" t="str">
        <f t="shared" si="14"/>
        <v>CAP</v>
      </c>
    </row>
    <row r="185" spans="1:30" s="211" customFormat="1" ht="15">
      <c r="A185" s="499">
        <f t="shared" si="13"/>
        <v>183</v>
      </c>
      <c r="B185" s="90" t="s">
        <v>84</v>
      </c>
      <c r="C185" s="79" t="s">
        <v>1449</v>
      </c>
      <c r="D185" s="79" t="s">
        <v>1450</v>
      </c>
      <c r="E185" s="499" t="s">
        <v>10249</v>
      </c>
      <c r="F185" s="79" t="s">
        <v>7691</v>
      </c>
      <c r="G185" s="55">
        <v>191682042119</v>
      </c>
      <c r="H185" s="102">
        <v>45638</v>
      </c>
      <c r="I185" s="78" t="s">
        <v>1230</v>
      </c>
      <c r="J185" s="60">
        <v>33</v>
      </c>
      <c r="K185" s="60">
        <f t="shared" si="15"/>
        <v>33</v>
      </c>
      <c r="L185" s="60"/>
      <c r="M185" s="59" t="s">
        <v>8266</v>
      </c>
      <c r="N185" s="395" t="s">
        <v>8502</v>
      </c>
      <c r="O185" s="395"/>
      <c r="P185" s="395"/>
      <c r="Q185" s="395"/>
      <c r="R185" s="395">
        <v>1</v>
      </c>
      <c r="S185" s="395" t="s">
        <v>8507</v>
      </c>
      <c r="T185" s="359">
        <v>1</v>
      </c>
      <c r="U185" s="32">
        <v>12</v>
      </c>
      <c r="V185" s="32">
        <v>7</v>
      </c>
      <c r="W185" s="32">
        <v>1</v>
      </c>
      <c r="X185" s="60" t="s">
        <v>3840</v>
      </c>
      <c r="Y185" s="60" t="s">
        <v>3771</v>
      </c>
      <c r="Z185" s="279"/>
      <c r="AA185" s="87"/>
      <c r="AB185" s="62" t="s">
        <v>3721</v>
      </c>
      <c r="AC185" s="62" t="s">
        <v>3722</v>
      </c>
      <c r="AD185" s="62" t="str">
        <f t="shared" si="14"/>
        <v>CAP</v>
      </c>
    </row>
    <row r="186" spans="1:30" s="211" customFormat="1" ht="15">
      <c r="A186" s="499">
        <f t="shared" si="13"/>
        <v>184</v>
      </c>
      <c r="B186" s="90" t="s">
        <v>84</v>
      </c>
      <c r="C186" s="79" t="s">
        <v>1449</v>
      </c>
      <c r="D186" s="79" t="s">
        <v>1450</v>
      </c>
      <c r="E186" s="499" t="s">
        <v>10249</v>
      </c>
      <c r="F186" s="79" t="s">
        <v>2050</v>
      </c>
      <c r="G186" s="55">
        <v>191682013157</v>
      </c>
      <c r="H186" s="102">
        <v>43383</v>
      </c>
      <c r="I186" s="78" t="s">
        <v>1230</v>
      </c>
      <c r="J186" s="60">
        <v>33</v>
      </c>
      <c r="K186" s="60">
        <f t="shared" si="15"/>
        <v>33</v>
      </c>
      <c r="L186" s="60"/>
      <c r="M186" s="59" t="s">
        <v>2054</v>
      </c>
      <c r="N186" s="395" t="s">
        <v>8502</v>
      </c>
      <c r="O186" s="395"/>
      <c r="P186" s="395"/>
      <c r="Q186" s="395"/>
      <c r="R186" s="395">
        <v>1</v>
      </c>
      <c r="S186" s="395" t="s">
        <v>2845</v>
      </c>
      <c r="T186" s="359">
        <v>1</v>
      </c>
      <c r="U186" s="32">
        <v>12</v>
      </c>
      <c r="V186" s="32">
        <v>7</v>
      </c>
      <c r="W186" s="32">
        <v>1</v>
      </c>
      <c r="X186" s="60" t="s">
        <v>3840</v>
      </c>
      <c r="Y186" s="60" t="s">
        <v>3771</v>
      </c>
      <c r="Z186" s="279"/>
      <c r="AA186" s="87"/>
      <c r="AB186" s="62" t="s">
        <v>3721</v>
      </c>
      <c r="AC186" s="62" t="s">
        <v>3722</v>
      </c>
      <c r="AD186" s="62" t="str">
        <f t="shared" si="14"/>
        <v>CAP</v>
      </c>
    </row>
    <row r="187" spans="1:30" s="211" customFormat="1" ht="15">
      <c r="A187" s="499">
        <f t="shared" si="13"/>
        <v>185</v>
      </c>
      <c r="B187" s="90" t="s">
        <v>84</v>
      </c>
      <c r="C187" s="79" t="s">
        <v>1449</v>
      </c>
      <c r="D187" s="79" t="s">
        <v>1450</v>
      </c>
      <c r="E187" s="499" t="s">
        <v>10249</v>
      </c>
      <c r="F187" s="79" t="s">
        <v>7692</v>
      </c>
      <c r="G187" s="55">
        <v>191682042126</v>
      </c>
      <c r="H187" s="102">
        <v>45638</v>
      </c>
      <c r="I187" s="78" t="s">
        <v>1230</v>
      </c>
      <c r="J187" s="60">
        <v>33</v>
      </c>
      <c r="K187" s="60">
        <f t="shared" si="15"/>
        <v>33</v>
      </c>
      <c r="L187" s="60"/>
      <c r="M187" s="59" t="s">
        <v>8267</v>
      </c>
      <c r="N187" s="395" t="s">
        <v>8502</v>
      </c>
      <c r="O187" s="395"/>
      <c r="P187" s="395"/>
      <c r="Q187" s="395"/>
      <c r="R187" s="395">
        <v>1</v>
      </c>
      <c r="S187" s="395" t="s">
        <v>8507</v>
      </c>
      <c r="T187" s="359">
        <v>1</v>
      </c>
      <c r="U187" s="32">
        <v>12</v>
      </c>
      <c r="V187" s="32">
        <v>7</v>
      </c>
      <c r="W187" s="32">
        <v>1</v>
      </c>
      <c r="X187" s="60" t="s">
        <v>3840</v>
      </c>
      <c r="Y187" s="60" t="s">
        <v>3771</v>
      </c>
      <c r="Z187" s="279"/>
      <c r="AA187" s="87"/>
      <c r="AB187" s="62" t="s">
        <v>3721</v>
      </c>
      <c r="AC187" s="62" t="s">
        <v>3722</v>
      </c>
      <c r="AD187" s="62" t="str">
        <f t="shared" si="14"/>
        <v>CAP</v>
      </c>
    </row>
    <row r="188" spans="1:30" s="211" customFormat="1" ht="15">
      <c r="A188" s="499">
        <f t="shared" si="13"/>
        <v>186</v>
      </c>
      <c r="B188" s="90" t="s">
        <v>84</v>
      </c>
      <c r="C188" s="79" t="s">
        <v>1449</v>
      </c>
      <c r="D188" s="79" t="s">
        <v>1450</v>
      </c>
      <c r="E188" s="499" t="s">
        <v>10249</v>
      </c>
      <c r="F188" s="79" t="s">
        <v>5318</v>
      </c>
      <c r="G188" s="55">
        <v>191682025174</v>
      </c>
      <c r="H188" s="102">
        <v>44517</v>
      </c>
      <c r="I188" s="78" t="s">
        <v>1230</v>
      </c>
      <c r="J188" s="60">
        <v>33</v>
      </c>
      <c r="K188" s="60">
        <f t="shared" si="15"/>
        <v>33</v>
      </c>
      <c r="L188" s="60"/>
      <c r="M188" s="59" t="s">
        <v>5379</v>
      </c>
      <c r="N188" s="395" t="s">
        <v>8502</v>
      </c>
      <c r="O188" s="395"/>
      <c r="P188" s="395"/>
      <c r="Q188" s="395"/>
      <c r="R188" s="395">
        <v>1</v>
      </c>
      <c r="S188" s="395" t="s">
        <v>2845</v>
      </c>
      <c r="T188" s="359">
        <v>1</v>
      </c>
      <c r="U188" s="32">
        <v>12</v>
      </c>
      <c r="V188" s="32">
        <v>7</v>
      </c>
      <c r="W188" s="32">
        <v>1</v>
      </c>
      <c r="X188" s="60" t="s">
        <v>3840</v>
      </c>
      <c r="Y188" s="60" t="s">
        <v>3771</v>
      </c>
      <c r="Z188" s="279"/>
      <c r="AA188" s="87"/>
      <c r="AB188" s="62" t="s">
        <v>3721</v>
      </c>
      <c r="AC188" s="62" t="s">
        <v>3722</v>
      </c>
      <c r="AD188" s="62" t="str">
        <f t="shared" si="14"/>
        <v>CAP</v>
      </c>
    </row>
    <row r="189" spans="1:30" s="211" customFormat="1" ht="15">
      <c r="A189" s="499">
        <f t="shared" si="13"/>
        <v>187</v>
      </c>
      <c r="B189" s="90" t="s">
        <v>84</v>
      </c>
      <c r="C189" s="79" t="s">
        <v>1449</v>
      </c>
      <c r="D189" s="79" t="s">
        <v>1450</v>
      </c>
      <c r="E189" s="499" t="s">
        <v>10249</v>
      </c>
      <c r="F189" s="79" t="s">
        <v>2537</v>
      </c>
      <c r="G189" s="55">
        <v>191682013164</v>
      </c>
      <c r="H189" s="102">
        <v>43383</v>
      </c>
      <c r="I189" s="78" t="s">
        <v>1230</v>
      </c>
      <c r="J189" s="60">
        <v>33</v>
      </c>
      <c r="K189" s="60">
        <f t="shared" si="15"/>
        <v>33</v>
      </c>
      <c r="L189" s="60"/>
      <c r="M189" s="59" t="s">
        <v>2058</v>
      </c>
      <c r="N189" s="395" t="s">
        <v>8502</v>
      </c>
      <c r="O189" s="395"/>
      <c r="P189" s="395"/>
      <c r="Q189" s="395"/>
      <c r="R189" s="395">
        <v>1</v>
      </c>
      <c r="S189" s="395" t="s">
        <v>2845</v>
      </c>
      <c r="T189" s="359">
        <v>1</v>
      </c>
      <c r="U189" s="32">
        <v>12</v>
      </c>
      <c r="V189" s="32">
        <v>7</v>
      </c>
      <c r="W189" s="32">
        <v>1</v>
      </c>
      <c r="X189" s="60" t="s">
        <v>3840</v>
      </c>
      <c r="Y189" s="60" t="s">
        <v>3771</v>
      </c>
      <c r="Z189" s="279"/>
      <c r="AA189" s="87"/>
      <c r="AB189" s="62" t="s">
        <v>3721</v>
      </c>
      <c r="AC189" s="62" t="s">
        <v>3722</v>
      </c>
      <c r="AD189" s="62" t="str">
        <f t="shared" si="14"/>
        <v>CAP</v>
      </c>
    </row>
    <row r="190" spans="1:30" s="211" customFormat="1" ht="15">
      <c r="A190" s="499">
        <f t="shared" si="13"/>
        <v>188</v>
      </c>
      <c r="B190" s="90" t="s">
        <v>84</v>
      </c>
      <c r="C190" s="79" t="s">
        <v>1449</v>
      </c>
      <c r="D190" s="79" t="s">
        <v>1450</v>
      </c>
      <c r="E190" s="499" t="s">
        <v>10249</v>
      </c>
      <c r="F190" s="79" t="s">
        <v>7693</v>
      </c>
      <c r="G190" s="55">
        <v>191682042133</v>
      </c>
      <c r="H190" s="102">
        <v>45638</v>
      </c>
      <c r="I190" s="78" t="s">
        <v>1230</v>
      </c>
      <c r="J190" s="60">
        <v>33</v>
      </c>
      <c r="K190" s="60">
        <f t="shared" si="15"/>
        <v>33</v>
      </c>
      <c r="L190" s="60"/>
      <c r="M190" s="59" t="s">
        <v>8268</v>
      </c>
      <c r="N190" s="395" t="s">
        <v>8502</v>
      </c>
      <c r="O190" s="395"/>
      <c r="P190" s="395"/>
      <c r="Q190" s="395"/>
      <c r="R190" s="395">
        <v>1</v>
      </c>
      <c r="S190" s="395" t="s">
        <v>8507</v>
      </c>
      <c r="T190" s="359">
        <v>1</v>
      </c>
      <c r="U190" s="32">
        <v>12</v>
      </c>
      <c r="V190" s="32">
        <v>7</v>
      </c>
      <c r="W190" s="32">
        <v>1</v>
      </c>
      <c r="X190" s="60" t="s">
        <v>3840</v>
      </c>
      <c r="Y190" s="60" t="s">
        <v>3771</v>
      </c>
      <c r="Z190" s="279"/>
      <c r="AA190" s="87"/>
      <c r="AB190" s="62" t="s">
        <v>3721</v>
      </c>
      <c r="AC190" s="62" t="s">
        <v>3722</v>
      </c>
      <c r="AD190" s="62" t="str">
        <f t="shared" si="14"/>
        <v>CAP</v>
      </c>
    </row>
    <row r="191" spans="1:30" s="211" customFormat="1" ht="15">
      <c r="A191" s="499">
        <f t="shared" si="13"/>
        <v>189</v>
      </c>
      <c r="B191" s="90" t="s">
        <v>84</v>
      </c>
      <c r="C191" s="79" t="s">
        <v>1449</v>
      </c>
      <c r="D191" s="79" t="s">
        <v>1450</v>
      </c>
      <c r="E191" s="499" t="s">
        <v>10249</v>
      </c>
      <c r="F191" s="79" t="s">
        <v>2051</v>
      </c>
      <c r="G191" s="55">
        <v>191682013171</v>
      </c>
      <c r="H191" s="102">
        <v>43383</v>
      </c>
      <c r="I191" s="78" t="s">
        <v>1230</v>
      </c>
      <c r="J191" s="60">
        <v>33</v>
      </c>
      <c r="K191" s="60">
        <f t="shared" si="15"/>
        <v>33</v>
      </c>
      <c r="L191" s="60"/>
      <c r="M191" s="59" t="s">
        <v>2057</v>
      </c>
      <c r="N191" s="395" t="s">
        <v>8502</v>
      </c>
      <c r="O191" s="395"/>
      <c r="P191" s="395"/>
      <c r="Q191" s="395"/>
      <c r="R191" s="395">
        <v>1</v>
      </c>
      <c r="S191" s="395" t="s">
        <v>2845</v>
      </c>
      <c r="T191" s="359">
        <v>1</v>
      </c>
      <c r="U191" s="32">
        <v>12</v>
      </c>
      <c r="V191" s="32">
        <v>7</v>
      </c>
      <c r="W191" s="32">
        <v>1</v>
      </c>
      <c r="X191" s="60" t="s">
        <v>3840</v>
      </c>
      <c r="Y191" s="60" t="s">
        <v>3771</v>
      </c>
      <c r="Z191" s="279"/>
      <c r="AA191" s="87"/>
      <c r="AB191" s="62" t="s">
        <v>3721</v>
      </c>
      <c r="AC191" s="62" t="s">
        <v>3722</v>
      </c>
      <c r="AD191" s="62" t="str">
        <f t="shared" si="14"/>
        <v>CAP</v>
      </c>
    </row>
    <row r="192" spans="1:30" s="211" customFormat="1" ht="15">
      <c r="A192" s="499">
        <f t="shared" si="13"/>
        <v>190</v>
      </c>
      <c r="B192" s="90" t="s">
        <v>84</v>
      </c>
      <c r="C192" s="79" t="s">
        <v>1449</v>
      </c>
      <c r="D192" s="79" t="s">
        <v>1450</v>
      </c>
      <c r="E192" s="499" t="s">
        <v>10249</v>
      </c>
      <c r="F192" s="79" t="s">
        <v>2052</v>
      </c>
      <c r="G192" s="55">
        <v>191682013188</v>
      </c>
      <c r="H192" s="102">
        <v>43383</v>
      </c>
      <c r="I192" s="78" t="s">
        <v>1230</v>
      </c>
      <c r="J192" s="60">
        <v>33</v>
      </c>
      <c r="K192" s="60">
        <f t="shared" si="15"/>
        <v>33</v>
      </c>
      <c r="L192" s="60"/>
      <c r="M192" s="59" t="s">
        <v>2538</v>
      </c>
      <c r="N192" s="395" t="s">
        <v>8502</v>
      </c>
      <c r="O192" s="395"/>
      <c r="P192" s="395"/>
      <c r="Q192" s="395"/>
      <c r="R192" s="395">
        <v>1</v>
      </c>
      <c r="S192" s="395" t="s">
        <v>2845</v>
      </c>
      <c r="T192" s="359">
        <v>1</v>
      </c>
      <c r="U192" s="32">
        <v>12</v>
      </c>
      <c r="V192" s="32">
        <v>7</v>
      </c>
      <c r="W192" s="32">
        <v>1</v>
      </c>
      <c r="X192" s="60" t="s">
        <v>3840</v>
      </c>
      <c r="Y192" s="60" t="s">
        <v>3771</v>
      </c>
      <c r="Z192" s="279"/>
      <c r="AA192" s="87"/>
      <c r="AB192" s="62" t="s">
        <v>3721</v>
      </c>
      <c r="AC192" s="62" t="s">
        <v>3722</v>
      </c>
      <c r="AD192" s="62" t="str">
        <f t="shared" si="14"/>
        <v>CAP</v>
      </c>
    </row>
    <row r="193" spans="1:30" s="211" customFormat="1" ht="15">
      <c r="A193" s="499">
        <f t="shared" si="13"/>
        <v>191</v>
      </c>
      <c r="B193" s="90" t="s">
        <v>84</v>
      </c>
      <c r="C193" s="79" t="s">
        <v>1449</v>
      </c>
      <c r="D193" s="79" t="s">
        <v>1450</v>
      </c>
      <c r="E193" s="32" t="s">
        <v>10249</v>
      </c>
      <c r="F193" s="79" t="s">
        <v>2663</v>
      </c>
      <c r="G193" s="55">
        <v>191682014468</v>
      </c>
      <c r="H193" s="102">
        <v>43437</v>
      </c>
      <c r="I193" s="78" t="s">
        <v>3713</v>
      </c>
      <c r="J193" s="60">
        <v>33</v>
      </c>
      <c r="K193" s="60" t="str">
        <f t="shared" si="15"/>
        <v/>
      </c>
      <c r="L193" s="60"/>
      <c r="M193" s="59" t="s">
        <v>6494</v>
      </c>
      <c r="N193" s="395" t="s">
        <v>8502</v>
      </c>
      <c r="O193" s="395"/>
      <c r="P193" s="395"/>
      <c r="Q193" s="395"/>
      <c r="R193" s="395">
        <v>1</v>
      </c>
      <c r="S193" s="395" t="s">
        <v>2845</v>
      </c>
      <c r="T193" s="359">
        <v>1</v>
      </c>
      <c r="U193" s="32">
        <v>14</v>
      </c>
      <c r="V193" s="32">
        <v>9</v>
      </c>
      <c r="W193" s="32">
        <v>1</v>
      </c>
      <c r="X193" s="60" t="s">
        <v>3840</v>
      </c>
      <c r="Y193" s="60" t="s">
        <v>3771</v>
      </c>
      <c r="Z193" s="279"/>
      <c r="AA193" s="87"/>
      <c r="AB193" s="62" t="s">
        <v>3721</v>
      </c>
      <c r="AC193" s="62" t="s">
        <v>3722</v>
      </c>
      <c r="AD193" s="62" t="str">
        <f t="shared" si="14"/>
        <v>CAP</v>
      </c>
    </row>
    <row r="194" spans="1:30" s="211" customFormat="1" ht="15">
      <c r="A194" s="499">
        <f t="shared" si="13"/>
        <v>192</v>
      </c>
      <c r="B194" s="90" t="s">
        <v>84</v>
      </c>
      <c r="C194" s="79" t="s">
        <v>1449</v>
      </c>
      <c r="D194" s="79" t="s">
        <v>1450</v>
      </c>
      <c r="E194" s="499" t="s">
        <v>10248</v>
      </c>
      <c r="F194" s="79" t="s">
        <v>3939</v>
      </c>
      <c r="G194" s="55">
        <v>191682019104</v>
      </c>
      <c r="H194" s="102">
        <v>43851</v>
      </c>
      <c r="I194" s="78" t="s">
        <v>1230</v>
      </c>
      <c r="J194" s="60">
        <v>22</v>
      </c>
      <c r="K194" s="60">
        <f t="shared" si="15"/>
        <v>22</v>
      </c>
      <c r="L194" s="60"/>
      <c r="M194" s="59" t="s">
        <v>4337</v>
      </c>
      <c r="N194" s="395" t="s">
        <v>8501</v>
      </c>
      <c r="O194" s="395"/>
      <c r="P194" s="395"/>
      <c r="Q194" s="395"/>
      <c r="R194" s="395">
        <v>1</v>
      </c>
      <c r="S194" s="395" t="s">
        <v>2845</v>
      </c>
      <c r="T194" s="359">
        <v>3.3069339327731637E-2</v>
      </c>
      <c r="U194" s="32">
        <v>12</v>
      </c>
      <c r="V194" s="32">
        <v>7</v>
      </c>
      <c r="W194" s="32">
        <v>1</v>
      </c>
      <c r="X194" s="60" t="s">
        <v>3840</v>
      </c>
      <c r="Y194" s="60" t="s">
        <v>3771</v>
      </c>
      <c r="Z194" s="279"/>
      <c r="AA194" s="87"/>
      <c r="AB194" s="62" t="s">
        <v>3721</v>
      </c>
      <c r="AC194" s="62" t="s">
        <v>3722</v>
      </c>
      <c r="AD194" s="62" t="str">
        <f t="shared" si="14"/>
        <v>CAP</v>
      </c>
    </row>
    <row r="195" spans="1:30" s="211" customFormat="1" ht="15">
      <c r="A195" s="499">
        <f t="shared" si="13"/>
        <v>193</v>
      </c>
      <c r="B195" s="90" t="s">
        <v>84</v>
      </c>
      <c r="C195" s="79" t="s">
        <v>1449</v>
      </c>
      <c r="D195" s="79" t="s">
        <v>1450</v>
      </c>
      <c r="E195" s="499" t="s">
        <v>10248</v>
      </c>
      <c r="F195" s="79" t="s">
        <v>3940</v>
      </c>
      <c r="G195" s="55">
        <v>191682019128</v>
      </c>
      <c r="H195" s="102">
        <v>43851</v>
      </c>
      <c r="I195" s="78" t="s">
        <v>1230</v>
      </c>
      <c r="J195" s="60">
        <v>22</v>
      </c>
      <c r="K195" s="60">
        <f t="shared" si="15"/>
        <v>22</v>
      </c>
      <c r="L195" s="60"/>
      <c r="M195" s="59" t="s">
        <v>4336</v>
      </c>
      <c r="N195" s="395" t="s">
        <v>8501</v>
      </c>
      <c r="O195" s="395"/>
      <c r="P195" s="395"/>
      <c r="Q195" s="395"/>
      <c r="R195" s="395">
        <v>1</v>
      </c>
      <c r="S195" s="395" t="s">
        <v>2845</v>
      </c>
      <c r="T195" s="359">
        <v>5.2910942924370617E-2</v>
      </c>
      <c r="U195" s="32">
        <v>12</v>
      </c>
      <c r="V195" s="32">
        <v>7</v>
      </c>
      <c r="W195" s="32">
        <v>1</v>
      </c>
      <c r="X195" s="60" t="s">
        <v>3840</v>
      </c>
      <c r="Y195" s="60" t="s">
        <v>3771</v>
      </c>
      <c r="Z195" s="279"/>
      <c r="AA195" s="87"/>
      <c r="AB195" s="62" t="s">
        <v>3721</v>
      </c>
      <c r="AC195" s="62" t="s">
        <v>3722</v>
      </c>
      <c r="AD195" s="62" t="str">
        <f t="shared" si="14"/>
        <v>CAP</v>
      </c>
    </row>
    <row r="196" spans="1:30" s="211" customFormat="1" ht="15">
      <c r="A196" s="499">
        <f t="shared" si="13"/>
        <v>194</v>
      </c>
      <c r="B196" s="90" t="s">
        <v>84</v>
      </c>
      <c r="C196" s="79" t="s">
        <v>1449</v>
      </c>
      <c r="D196" s="79" t="s">
        <v>1450</v>
      </c>
      <c r="E196" s="499" t="s">
        <v>10248</v>
      </c>
      <c r="F196" s="79" t="s">
        <v>7162</v>
      </c>
      <c r="G196" s="55">
        <v>191682040597</v>
      </c>
      <c r="H196" s="102">
        <v>45344</v>
      </c>
      <c r="I196" s="78" t="s">
        <v>1230</v>
      </c>
      <c r="J196" s="60">
        <v>22</v>
      </c>
      <c r="K196" s="60">
        <f t="shared" si="15"/>
        <v>22</v>
      </c>
      <c r="L196" s="60"/>
      <c r="M196" s="59" t="s">
        <v>7169</v>
      </c>
      <c r="N196" s="395" t="s">
        <v>8501</v>
      </c>
      <c r="O196" s="395"/>
      <c r="P196" s="395"/>
      <c r="Q196" s="395"/>
      <c r="R196" s="395">
        <v>1</v>
      </c>
      <c r="S196" s="395" t="s">
        <v>210</v>
      </c>
      <c r="T196" s="359">
        <v>5.2910942924370617E-2</v>
      </c>
      <c r="U196" s="32">
        <v>12</v>
      </c>
      <c r="V196" s="32">
        <v>7</v>
      </c>
      <c r="W196" s="32">
        <v>1</v>
      </c>
      <c r="X196" s="60" t="s">
        <v>3840</v>
      </c>
      <c r="Y196" s="60" t="s">
        <v>3771</v>
      </c>
      <c r="Z196" s="279"/>
      <c r="AA196" s="87"/>
      <c r="AB196" s="62" t="s">
        <v>3721</v>
      </c>
      <c r="AC196" s="62" t="s">
        <v>3722</v>
      </c>
      <c r="AD196" s="62" t="str">
        <f t="shared" si="14"/>
        <v>CAP</v>
      </c>
    </row>
    <row r="197" spans="1:30" s="211" customFormat="1" ht="15">
      <c r="A197" s="499">
        <f t="shared" si="13"/>
        <v>195</v>
      </c>
      <c r="B197" s="90" t="s">
        <v>84</v>
      </c>
      <c r="C197" s="79" t="s">
        <v>1449</v>
      </c>
      <c r="D197" s="79" t="s">
        <v>1450</v>
      </c>
      <c r="E197" s="499" t="s">
        <v>10248</v>
      </c>
      <c r="F197" s="79" t="s">
        <v>3945</v>
      </c>
      <c r="G197" s="55">
        <v>191682019135</v>
      </c>
      <c r="H197" s="102">
        <v>43851</v>
      </c>
      <c r="I197" s="78" t="s">
        <v>1230</v>
      </c>
      <c r="J197" s="60">
        <v>22</v>
      </c>
      <c r="K197" s="60">
        <f t="shared" si="15"/>
        <v>22</v>
      </c>
      <c r="L197" s="60"/>
      <c r="M197" s="59" t="s">
        <v>4335</v>
      </c>
      <c r="N197" s="395" t="s">
        <v>8501</v>
      </c>
      <c r="O197" s="395"/>
      <c r="P197" s="395"/>
      <c r="Q197" s="395"/>
      <c r="R197" s="395">
        <v>1</v>
      </c>
      <c r="S197" s="395" t="s">
        <v>2845</v>
      </c>
      <c r="T197" s="359">
        <v>0.11243575371428756</v>
      </c>
      <c r="U197" s="32">
        <v>12</v>
      </c>
      <c r="V197" s="32">
        <v>7</v>
      </c>
      <c r="W197" s="32">
        <v>1</v>
      </c>
      <c r="X197" s="60" t="s">
        <v>3840</v>
      </c>
      <c r="Y197" s="60" t="s">
        <v>3771</v>
      </c>
      <c r="Z197" s="279"/>
      <c r="AA197" s="87"/>
      <c r="AB197" s="62" t="s">
        <v>3721</v>
      </c>
      <c r="AC197" s="62" t="s">
        <v>3722</v>
      </c>
      <c r="AD197" s="62" t="str">
        <f t="shared" si="14"/>
        <v>CAP</v>
      </c>
    </row>
    <row r="198" spans="1:30" s="211" customFormat="1" ht="15">
      <c r="A198" s="499">
        <f t="shared" si="13"/>
        <v>196</v>
      </c>
      <c r="B198" s="90" t="s">
        <v>84</v>
      </c>
      <c r="C198" s="79" t="s">
        <v>1449</v>
      </c>
      <c r="D198" s="79" t="s">
        <v>1450</v>
      </c>
      <c r="E198" s="499" t="s">
        <v>10248</v>
      </c>
      <c r="F198" s="79" t="s">
        <v>3941</v>
      </c>
      <c r="G198" s="55">
        <v>191682019142</v>
      </c>
      <c r="H198" s="102">
        <v>43851</v>
      </c>
      <c r="I198" s="78" t="s">
        <v>1230</v>
      </c>
      <c r="J198" s="60">
        <v>22</v>
      </c>
      <c r="K198" s="60">
        <f t="shared" si="15"/>
        <v>22</v>
      </c>
      <c r="L198" s="60"/>
      <c r="M198" s="59" t="s">
        <v>4334</v>
      </c>
      <c r="N198" s="395" t="s">
        <v>8501</v>
      </c>
      <c r="O198" s="395"/>
      <c r="P198" s="395"/>
      <c r="Q198" s="395"/>
      <c r="R198" s="395">
        <v>1</v>
      </c>
      <c r="S198" s="395" t="s">
        <v>2845</v>
      </c>
      <c r="T198" s="359">
        <v>7.7161791764707152E-2</v>
      </c>
      <c r="U198" s="32">
        <v>12</v>
      </c>
      <c r="V198" s="32">
        <v>7</v>
      </c>
      <c r="W198" s="32">
        <v>1</v>
      </c>
      <c r="X198" s="60" t="s">
        <v>3840</v>
      </c>
      <c r="Y198" s="60" t="s">
        <v>3771</v>
      </c>
      <c r="Z198" s="279"/>
      <c r="AA198" s="87"/>
      <c r="AB198" s="62" t="s">
        <v>3721</v>
      </c>
      <c r="AC198" s="62" t="s">
        <v>3722</v>
      </c>
      <c r="AD198" s="62" t="str">
        <f t="shared" si="14"/>
        <v>CAP</v>
      </c>
    </row>
    <row r="199" spans="1:30" s="211" customFormat="1" ht="15">
      <c r="A199" s="499">
        <f t="shared" si="13"/>
        <v>197</v>
      </c>
      <c r="B199" s="90" t="s">
        <v>84</v>
      </c>
      <c r="C199" s="79" t="s">
        <v>1449</v>
      </c>
      <c r="D199" s="79" t="s">
        <v>1450</v>
      </c>
      <c r="E199" s="499" t="s">
        <v>10248</v>
      </c>
      <c r="F199" s="79" t="s">
        <v>7163</v>
      </c>
      <c r="G199" s="55">
        <v>191682040603</v>
      </c>
      <c r="H199" s="102">
        <v>45344</v>
      </c>
      <c r="I199" s="78" t="s">
        <v>1230</v>
      </c>
      <c r="J199" s="60">
        <v>22</v>
      </c>
      <c r="K199" s="60">
        <f t="shared" si="15"/>
        <v>22</v>
      </c>
      <c r="L199" s="60"/>
      <c r="M199" s="59" t="s">
        <v>7168</v>
      </c>
      <c r="N199" s="395" t="s">
        <v>8501</v>
      </c>
      <c r="O199" s="395"/>
      <c r="P199" s="395"/>
      <c r="Q199" s="395"/>
      <c r="R199" s="395">
        <v>1</v>
      </c>
      <c r="S199" s="395" t="s">
        <v>210</v>
      </c>
      <c r="T199" s="359">
        <v>7.7161791764707152E-2</v>
      </c>
      <c r="U199" s="32">
        <v>12</v>
      </c>
      <c r="V199" s="32">
        <v>7</v>
      </c>
      <c r="W199" s="32">
        <v>1</v>
      </c>
      <c r="X199" s="60" t="s">
        <v>3840</v>
      </c>
      <c r="Y199" s="60" t="s">
        <v>3771</v>
      </c>
      <c r="Z199" s="279"/>
      <c r="AA199" s="87"/>
      <c r="AB199" s="62" t="s">
        <v>3721</v>
      </c>
      <c r="AC199" s="62" t="s">
        <v>3722</v>
      </c>
      <c r="AD199" s="62" t="str">
        <f t="shared" si="14"/>
        <v>CAP</v>
      </c>
    </row>
    <row r="200" spans="1:30" s="211" customFormat="1" ht="15">
      <c r="A200" s="499">
        <f t="shared" si="13"/>
        <v>198</v>
      </c>
      <c r="B200" s="90" t="s">
        <v>84</v>
      </c>
      <c r="C200" s="79" t="s">
        <v>1449</v>
      </c>
      <c r="D200" s="79" t="s">
        <v>1450</v>
      </c>
      <c r="E200" s="499" t="s">
        <v>10248</v>
      </c>
      <c r="F200" s="79" t="s">
        <v>5246</v>
      </c>
      <c r="G200" s="55">
        <v>191682024412</v>
      </c>
      <c r="H200" s="102">
        <v>44517</v>
      </c>
      <c r="I200" s="78" t="s">
        <v>1230</v>
      </c>
      <c r="J200" s="60">
        <v>22</v>
      </c>
      <c r="K200" s="60">
        <f t="shared" si="15"/>
        <v>22</v>
      </c>
      <c r="L200" s="60"/>
      <c r="M200" s="59" t="s">
        <v>5849</v>
      </c>
      <c r="N200" s="395" t="s">
        <v>8501</v>
      </c>
      <c r="O200" s="395"/>
      <c r="P200" s="395"/>
      <c r="Q200" s="395"/>
      <c r="R200" s="395">
        <v>1</v>
      </c>
      <c r="S200" s="395" t="s">
        <v>2845</v>
      </c>
      <c r="T200" s="359">
        <v>1</v>
      </c>
      <c r="U200" s="32">
        <v>12</v>
      </c>
      <c r="V200" s="32">
        <v>7</v>
      </c>
      <c r="W200" s="32">
        <v>1</v>
      </c>
      <c r="X200" s="60" t="s">
        <v>3840</v>
      </c>
      <c r="Y200" s="60" t="s">
        <v>3771</v>
      </c>
      <c r="Z200" s="279"/>
      <c r="AA200" s="87"/>
      <c r="AB200" s="62" t="s">
        <v>3721</v>
      </c>
      <c r="AC200" s="62" t="s">
        <v>3722</v>
      </c>
      <c r="AD200" s="62" t="str">
        <f t="shared" si="14"/>
        <v>CAP</v>
      </c>
    </row>
    <row r="201" spans="1:30" s="211" customFormat="1" ht="15">
      <c r="A201" s="499">
        <f t="shared" si="13"/>
        <v>199</v>
      </c>
      <c r="B201" s="90" t="s">
        <v>84</v>
      </c>
      <c r="C201" s="79" t="s">
        <v>1449</v>
      </c>
      <c r="D201" s="79" t="s">
        <v>1450</v>
      </c>
      <c r="E201" s="499" t="s">
        <v>10248</v>
      </c>
      <c r="F201" s="79" t="s">
        <v>3942</v>
      </c>
      <c r="G201" s="55">
        <v>191682019159</v>
      </c>
      <c r="H201" s="102">
        <v>43851</v>
      </c>
      <c r="I201" s="78" t="s">
        <v>1230</v>
      </c>
      <c r="J201" s="60">
        <v>22</v>
      </c>
      <c r="K201" s="60">
        <f t="shared" si="15"/>
        <v>22</v>
      </c>
      <c r="L201" s="60"/>
      <c r="M201" s="59" t="s">
        <v>4333</v>
      </c>
      <c r="N201" s="395" t="s">
        <v>8501</v>
      </c>
      <c r="O201" s="395"/>
      <c r="P201" s="395"/>
      <c r="Q201" s="395"/>
      <c r="R201" s="395">
        <v>1</v>
      </c>
      <c r="S201" s="395" t="s">
        <v>2845</v>
      </c>
      <c r="T201" s="359">
        <v>0.13007273468907776</v>
      </c>
      <c r="U201" s="32">
        <v>10</v>
      </c>
      <c r="V201" s="32">
        <v>10</v>
      </c>
      <c r="W201" s="32">
        <v>10</v>
      </c>
      <c r="X201" s="60" t="s">
        <v>3840</v>
      </c>
      <c r="Y201" s="60" t="s">
        <v>3771</v>
      </c>
      <c r="Z201" s="279"/>
      <c r="AA201" s="87"/>
      <c r="AB201" s="62" t="s">
        <v>3721</v>
      </c>
      <c r="AC201" s="62" t="s">
        <v>3722</v>
      </c>
      <c r="AD201" s="62" t="str">
        <f t="shared" si="14"/>
        <v>CAP</v>
      </c>
    </row>
    <row r="202" spans="1:30" s="211" customFormat="1" ht="15">
      <c r="A202" s="499">
        <f t="shared" si="13"/>
        <v>200</v>
      </c>
      <c r="B202" s="90" t="s">
        <v>84</v>
      </c>
      <c r="C202" s="79" t="s">
        <v>1449</v>
      </c>
      <c r="D202" s="79" t="s">
        <v>1450</v>
      </c>
      <c r="E202" s="499" t="s">
        <v>10248</v>
      </c>
      <c r="F202" s="79" t="s">
        <v>3948</v>
      </c>
      <c r="G202" s="55">
        <v>191682019166</v>
      </c>
      <c r="H202" s="102">
        <v>43851</v>
      </c>
      <c r="I202" s="78" t="s">
        <v>1230</v>
      </c>
      <c r="J202" s="60">
        <v>22</v>
      </c>
      <c r="K202" s="60">
        <f t="shared" si="15"/>
        <v>22</v>
      </c>
      <c r="L202" s="60"/>
      <c r="M202" s="59" t="s">
        <v>4332</v>
      </c>
      <c r="N202" s="395" t="s">
        <v>8501</v>
      </c>
      <c r="O202" s="395"/>
      <c r="P202" s="395"/>
      <c r="Q202" s="395"/>
      <c r="R202" s="395">
        <v>1</v>
      </c>
      <c r="S202" s="395" t="s">
        <v>2845</v>
      </c>
      <c r="T202" s="359">
        <v>0.2006206585882386</v>
      </c>
      <c r="U202" s="32">
        <v>10</v>
      </c>
      <c r="V202" s="32">
        <v>10</v>
      </c>
      <c r="W202" s="32">
        <v>10</v>
      </c>
      <c r="X202" s="60" t="s">
        <v>3840</v>
      </c>
      <c r="Y202" s="60" t="s">
        <v>3771</v>
      </c>
      <c r="Z202" s="279"/>
      <c r="AA202" s="87"/>
      <c r="AB202" s="62" t="s">
        <v>3721</v>
      </c>
      <c r="AC202" s="62" t="s">
        <v>3722</v>
      </c>
      <c r="AD202" s="62" t="str">
        <f t="shared" si="14"/>
        <v>CAP</v>
      </c>
    </row>
    <row r="203" spans="1:30" s="211" customFormat="1" ht="15">
      <c r="A203" s="499">
        <f t="shared" ref="A203:A266" si="16">ROW(B203)-2</f>
        <v>201</v>
      </c>
      <c r="B203" s="90" t="s">
        <v>84</v>
      </c>
      <c r="C203" s="79" t="s">
        <v>1449</v>
      </c>
      <c r="D203" s="79" t="s">
        <v>1450</v>
      </c>
      <c r="E203" s="499" t="s">
        <v>10248</v>
      </c>
      <c r="F203" s="79" t="s">
        <v>6543</v>
      </c>
      <c r="G203" s="55">
        <v>191682034626</v>
      </c>
      <c r="H203" s="305">
        <v>45070</v>
      </c>
      <c r="I203" s="78" t="s">
        <v>1230</v>
      </c>
      <c r="J203" s="60">
        <v>22</v>
      </c>
      <c r="K203" s="60">
        <f t="shared" si="15"/>
        <v>22</v>
      </c>
      <c r="L203" s="60"/>
      <c r="M203" s="59" t="s">
        <v>6544</v>
      </c>
      <c r="N203" s="395" t="s">
        <v>8501</v>
      </c>
      <c r="O203" s="395"/>
      <c r="P203" s="395"/>
      <c r="Q203" s="395"/>
      <c r="R203" s="395">
        <v>1</v>
      </c>
      <c r="S203" s="395" t="s">
        <v>2845</v>
      </c>
      <c r="T203" s="359">
        <v>1</v>
      </c>
      <c r="U203" s="499">
        <v>14</v>
      </c>
      <c r="V203" s="499">
        <v>9</v>
      </c>
      <c r="W203" s="499">
        <v>1</v>
      </c>
      <c r="X203" s="60" t="s">
        <v>3840</v>
      </c>
      <c r="Y203" s="60" t="s">
        <v>3771</v>
      </c>
      <c r="Z203" s="279"/>
      <c r="AA203" s="87"/>
      <c r="AB203" s="62" t="s">
        <v>3721</v>
      </c>
      <c r="AC203" s="62" t="s">
        <v>3722</v>
      </c>
      <c r="AD203" s="62" t="str">
        <f t="shared" si="14"/>
        <v>CAP</v>
      </c>
    </row>
    <row r="204" spans="1:30" s="211" customFormat="1" ht="15">
      <c r="A204" s="499">
        <f t="shared" si="16"/>
        <v>202</v>
      </c>
      <c r="B204" s="90" t="s">
        <v>84</v>
      </c>
      <c r="C204" s="79" t="s">
        <v>1449</v>
      </c>
      <c r="D204" s="79" t="s">
        <v>1450</v>
      </c>
      <c r="E204" s="499" t="s">
        <v>10248</v>
      </c>
      <c r="F204" s="79" t="s">
        <v>3943</v>
      </c>
      <c r="G204" s="55">
        <v>191682019173</v>
      </c>
      <c r="H204" s="102">
        <v>43851</v>
      </c>
      <c r="I204" s="78" t="s">
        <v>1230</v>
      </c>
      <c r="J204" s="60">
        <v>33</v>
      </c>
      <c r="K204" s="60">
        <f t="shared" si="15"/>
        <v>33</v>
      </c>
      <c r="L204" s="60"/>
      <c r="M204" s="59" t="s">
        <v>4330</v>
      </c>
      <c r="N204" s="395" t="s">
        <v>8503</v>
      </c>
      <c r="O204" s="395"/>
      <c r="P204" s="395"/>
      <c r="Q204" s="395"/>
      <c r="R204" s="395">
        <v>1</v>
      </c>
      <c r="S204" s="395" t="s">
        <v>2845</v>
      </c>
      <c r="T204" s="359">
        <v>0.64815905082354008</v>
      </c>
      <c r="U204" s="32">
        <v>18</v>
      </c>
      <c r="V204" s="32">
        <v>12</v>
      </c>
      <c r="W204" s="32">
        <v>6</v>
      </c>
      <c r="X204" s="60" t="s">
        <v>3840</v>
      </c>
      <c r="Y204" s="60" t="s">
        <v>3771</v>
      </c>
      <c r="Z204" s="279"/>
      <c r="AA204" s="87"/>
      <c r="AB204" s="62" t="s">
        <v>3721</v>
      </c>
      <c r="AC204" s="62" t="s">
        <v>3722</v>
      </c>
      <c r="AD204" s="62" t="str">
        <f t="shared" si="14"/>
        <v>CAP</v>
      </c>
    </row>
    <row r="205" spans="1:30" s="211" customFormat="1" ht="15">
      <c r="A205" s="499">
        <f t="shared" si="16"/>
        <v>203</v>
      </c>
      <c r="B205" s="90" t="s">
        <v>84</v>
      </c>
      <c r="C205" s="79" t="s">
        <v>1449</v>
      </c>
      <c r="D205" s="79" t="s">
        <v>1450</v>
      </c>
      <c r="E205" s="499" t="s">
        <v>10248</v>
      </c>
      <c r="F205" s="79" t="s">
        <v>7165</v>
      </c>
      <c r="G205" s="55">
        <v>191682040610</v>
      </c>
      <c r="H205" s="102">
        <v>45344</v>
      </c>
      <c r="I205" s="78" t="s">
        <v>1230</v>
      </c>
      <c r="J205" s="60">
        <v>33</v>
      </c>
      <c r="K205" s="60">
        <f t="shared" si="15"/>
        <v>33</v>
      </c>
      <c r="L205" s="60"/>
      <c r="M205" s="59" t="s">
        <v>7167</v>
      </c>
      <c r="N205" s="395" t="s">
        <v>8503</v>
      </c>
      <c r="O205" s="395"/>
      <c r="P205" s="395"/>
      <c r="Q205" s="395"/>
      <c r="R205" s="395">
        <v>1</v>
      </c>
      <c r="S205" s="395" t="s">
        <v>210</v>
      </c>
      <c r="T205" s="359">
        <v>0.64815905082354008</v>
      </c>
      <c r="U205" s="32">
        <v>18</v>
      </c>
      <c r="V205" s="32">
        <v>12</v>
      </c>
      <c r="W205" s="32">
        <v>6</v>
      </c>
      <c r="X205" s="60" t="s">
        <v>3840</v>
      </c>
      <c r="Y205" s="60" t="s">
        <v>3771</v>
      </c>
      <c r="Z205" s="279"/>
      <c r="AA205" s="87"/>
      <c r="AB205" s="62" t="s">
        <v>3721</v>
      </c>
      <c r="AC205" s="62" t="s">
        <v>3722</v>
      </c>
      <c r="AD205" s="62" t="str">
        <f t="shared" si="14"/>
        <v>CAP</v>
      </c>
    </row>
    <row r="206" spans="1:30" s="211" customFormat="1" ht="15">
      <c r="A206" s="499">
        <f t="shared" si="16"/>
        <v>204</v>
      </c>
      <c r="B206" s="90" t="s">
        <v>84</v>
      </c>
      <c r="C206" s="79" t="s">
        <v>1449</v>
      </c>
      <c r="D206" s="79" t="s">
        <v>1450</v>
      </c>
      <c r="E206" s="499" t="s">
        <v>10248</v>
      </c>
      <c r="F206" s="79" t="s">
        <v>3944</v>
      </c>
      <c r="G206" s="55">
        <v>191682019180</v>
      </c>
      <c r="H206" s="102">
        <v>43851</v>
      </c>
      <c r="I206" s="78" t="s">
        <v>1230</v>
      </c>
      <c r="J206" s="60">
        <v>33</v>
      </c>
      <c r="K206" s="60">
        <f t="shared" si="15"/>
        <v>33</v>
      </c>
      <c r="L206" s="60"/>
      <c r="M206" s="59" t="s">
        <v>4331</v>
      </c>
      <c r="N206" s="395" t="s">
        <v>8503</v>
      </c>
      <c r="O206" s="395"/>
      <c r="P206" s="395"/>
      <c r="Q206" s="395"/>
      <c r="R206" s="395">
        <v>1</v>
      </c>
      <c r="S206" s="395" t="s">
        <v>2845</v>
      </c>
      <c r="T206" s="359">
        <v>0.3042379218151311</v>
      </c>
      <c r="U206" s="32">
        <v>18</v>
      </c>
      <c r="V206" s="32">
        <v>12</v>
      </c>
      <c r="W206" s="32">
        <v>6</v>
      </c>
      <c r="X206" s="60" t="s">
        <v>3840</v>
      </c>
      <c r="Y206" s="60" t="s">
        <v>3771</v>
      </c>
      <c r="Z206" s="279"/>
      <c r="AA206" s="87"/>
      <c r="AB206" s="62" t="s">
        <v>3721</v>
      </c>
      <c r="AC206" s="62" t="s">
        <v>3722</v>
      </c>
      <c r="AD206" s="62" t="str">
        <f t="shared" si="14"/>
        <v>CAP</v>
      </c>
    </row>
    <row r="207" spans="1:30" s="211" customFormat="1" ht="15">
      <c r="A207" s="499">
        <f t="shared" si="16"/>
        <v>205</v>
      </c>
      <c r="B207" s="90" t="s">
        <v>84</v>
      </c>
      <c r="C207" s="79" t="s">
        <v>1449</v>
      </c>
      <c r="D207" s="79" t="s">
        <v>1450</v>
      </c>
      <c r="E207" s="499" t="s">
        <v>10248</v>
      </c>
      <c r="F207" s="79" t="s">
        <v>7164</v>
      </c>
      <c r="G207" s="55">
        <v>191682040627</v>
      </c>
      <c r="H207" s="102">
        <v>45344</v>
      </c>
      <c r="I207" s="78" t="s">
        <v>1230</v>
      </c>
      <c r="J207" s="60">
        <v>33</v>
      </c>
      <c r="K207" s="60">
        <f t="shared" si="15"/>
        <v>33</v>
      </c>
      <c r="L207" s="60"/>
      <c r="M207" s="59" t="s">
        <v>7166</v>
      </c>
      <c r="N207" s="395" t="s">
        <v>8503</v>
      </c>
      <c r="O207" s="395"/>
      <c r="P207" s="395"/>
      <c r="Q207" s="395"/>
      <c r="R207" s="395">
        <v>1</v>
      </c>
      <c r="S207" s="395" t="s">
        <v>210</v>
      </c>
      <c r="T207" s="359">
        <v>0.3042379218151311</v>
      </c>
      <c r="U207" s="32">
        <v>18</v>
      </c>
      <c r="V207" s="32">
        <v>12</v>
      </c>
      <c r="W207" s="32">
        <v>6</v>
      </c>
      <c r="X207" s="60" t="s">
        <v>3840</v>
      </c>
      <c r="Y207" s="60" t="s">
        <v>3771</v>
      </c>
      <c r="Z207" s="279"/>
      <c r="AA207" s="87"/>
      <c r="AB207" s="62" t="s">
        <v>3721</v>
      </c>
      <c r="AC207" s="62" t="s">
        <v>3722</v>
      </c>
      <c r="AD207" s="62" t="str">
        <f t="shared" si="14"/>
        <v>CAP</v>
      </c>
    </row>
    <row r="208" spans="1:30" s="211" customFormat="1" ht="15">
      <c r="A208" s="499">
        <f t="shared" si="16"/>
        <v>206</v>
      </c>
      <c r="B208" s="90" t="s">
        <v>84</v>
      </c>
      <c r="C208" s="79" t="s">
        <v>1449</v>
      </c>
      <c r="D208" s="79" t="s">
        <v>1450</v>
      </c>
      <c r="E208" s="32" t="s">
        <v>10248</v>
      </c>
      <c r="F208" s="79" t="s">
        <v>6727</v>
      </c>
      <c r="G208" s="55">
        <v>191682035906</v>
      </c>
      <c r="H208" s="102">
        <v>45205</v>
      </c>
      <c r="I208" s="78" t="s">
        <v>1230</v>
      </c>
      <c r="J208" s="60">
        <v>33</v>
      </c>
      <c r="K208" s="60">
        <f t="shared" si="15"/>
        <v>33</v>
      </c>
      <c r="L208" s="60"/>
      <c r="M208" s="59" t="s">
        <v>6729</v>
      </c>
      <c r="N208" s="395" t="s">
        <v>8503</v>
      </c>
      <c r="O208" s="395"/>
      <c r="P208" s="395"/>
      <c r="Q208" s="395"/>
      <c r="R208" s="395">
        <v>1</v>
      </c>
      <c r="S208" s="395" t="s">
        <v>2845</v>
      </c>
      <c r="T208" s="359">
        <v>1</v>
      </c>
      <c r="U208" s="499">
        <v>18</v>
      </c>
      <c r="V208" s="499">
        <v>12</v>
      </c>
      <c r="W208" s="499">
        <v>6</v>
      </c>
      <c r="X208" s="60" t="s">
        <v>3840</v>
      </c>
      <c r="Y208" s="60" t="s">
        <v>3771</v>
      </c>
      <c r="Z208" s="279"/>
      <c r="AA208" s="87"/>
      <c r="AB208" s="62" t="s">
        <v>3721</v>
      </c>
      <c r="AC208" s="62" t="s">
        <v>3722</v>
      </c>
      <c r="AD208" s="62" t="str">
        <f t="shared" si="14"/>
        <v>CAP</v>
      </c>
    </row>
    <row r="209" spans="1:30" s="211" customFormat="1" ht="15">
      <c r="A209" s="499">
        <f t="shared" si="16"/>
        <v>207</v>
      </c>
      <c r="B209" s="90" t="s">
        <v>84</v>
      </c>
      <c r="C209" s="79" t="s">
        <v>1449</v>
      </c>
      <c r="D209" s="79" t="s">
        <v>1450</v>
      </c>
      <c r="E209" s="32" t="s">
        <v>4820</v>
      </c>
      <c r="F209" s="79" t="s">
        <v>1601</v>
      </c>
      <c r="G209" s="55">
        <v>191682012143</v>
      </c>
      <c r="H209" s="102">
        <v>41640</v>
      </c>
      <c r="I209" s="78" t="s">
        <v>3713</v>
      </c>
      <c r="J209" s="60">
        <v>22</v>
      </c>
      <c r="K209" s="60" t="str">
        <f t="shared" si="15"/>
        <v/>
      </c>
      <c r="L209" s="60"/>
      <c r="M209" s="59" t="s">
        <v>6495</v>
      </c>
      <c r="N209" s="395" t="s">
        <v>8502</v>
      </c>
      <c r="O209" s="395"/>
      <c r="P209" s="395"/>
      <c r="Q209" s="395"/>
      <c r="R209" s="395">
        <v>1</v>
      </c>
      <c r="S209" s="395" t="s">
        <v>2845</v>
      </c>
      <c r="T209" s="359">
        <v>0.25</v>
      </c>
      <c r="U209" s="32">
        <v>12</v>
      </c>
      <c r="V209" s="32">
        <v>7</v>
      </c>
      <c r="W209" s="32">
        <v>2</v>
      </c>
      <c r="X209" s="60" t="s">
        <v>3840</v>
      </c>
      <c r="Y209" s="60" t="s">
        <v>3771</v>
      </c>
      <c r="Z209" s="279"/>
      <c r="AA209" s="87"/>
      <c r="AB209" s="62" t="s">
        <v>3721</v>
      </c>
      <c r="AC209" s="62" t="s">
        <v>3722</v>
      </c>
      <c r="AD209" s="62" t="str">
        <f t="shared" si="14"/>
        <v>CAP</v>
      </c>
    </row>
    <row r="210" spans="1:30" s="211" customFormat="1" ht="15">
      <c r="A210" s="499">
        <f t="shared" si="16"/>
        <v>208</v>
      </c>
      <c r="B210" s="90" t="s">
        <v>84</v>
      </c>
      <c r="C210" s="79" t="s">
        <v>1449</v>
      </c>
      <c r="D210" s="79" t="s">
        <v>1450</v>
      </c>
      <c r="E210" s="32" t="s">
        <v>4820</v>
      </c>
      <c r="F210" s="79" t="s">
        <v>1602</v>
      </c>
      <c r="G210" s="55">
        <v>191682012150</v>
      </c>
      <c r="H210" s="102">
        <v>41640</v>
      </c>
      <c r="I210" s="78" t="s">
        <v>3713</v>
      </c>
      <c r="J210" s="60">
        <v>22</v>
      </c>
      <c r="K210" s="60" t="str">
        <f t="shared" si="15"/>
        <v/>
      </c>
      <c r="L210" s="60"/>
      <c r="M210" s="59" t="s">
        <v>6496</v>
      </c>
      <c r="N210" s="395" t="s">
        <v>8502</v>
      </c>
      <c r="O210" s="395"/>
      <c r="P210" s="395"/>
      <c r="Q210" s="395"/>
      <c r="R210" s="395">
        <v>1</v>
      </c>
      <c r="S210" s="395" t="s">
        <v>2845</v>
      </c>
      <c r="T210" s="359">
        <v>0.11243575371428756</v>
      </c>
      <c r="U210" s="32">
        <v>12</v>
      </c>
      <c r="V210" s="32">
        <v>7</v>
      </c>
      <c r="W210" s="32">
        <v>2</v>
      </c>
      <c r="X210" s="60" t="s">
        <v>3840</v>
      </c>
      <c r="Y210" s="60" t="s">
        <v>3771</v>
      </c>
      <c r="Z210" s="279"/>
      <c r="AA210" s="87"/>
      <c r="AB210" s="62" t="s">
        <v>3721</v>
      </c>
      <c r="AC210" s="62" t="s">
        <v>3722</v>
      </c>
      <c r="AD210" s="62" t="str">
        <f t="shared" si="14"/>
        <v>CAP</v>
      </c>
    </row>
    <row r="211" spans="1:30" s="211" customFormat="1" ht="15">
      <c r="A211" s="499">
        <f t="shared" si="16"/>
        <v>209</v>
      </c>
      <c r="B211" s="90" t="s">
        <v>84</v>
      </c>
      <c r="C211" s="79" t="s">
        <v>1449</v>
      </c>
      <c r="D211" s="79" t="s">
        <v>1450</v>
      </c>
      <c r="E211" s="32" t="s">
        <v>4820</v>
      </c>
      <c r="F211" s="79" t="s">
        <v>2310</v>
      </c>
      <c r="G211" s="55">
        <v>191682013409</v>
      </c>
      <c r="H211" s="102">
        <v>41275</v>
      </c>
      <c r="I211" s="78" t="s">
        <v>1230</v>
      </c>
      <c r="J211" s="60">
        <v>22</v>
      </c>
      <c r="K211" s="60">
        <f t="shared" si="15"/>
        <v>22</v>
      </c>
      <c r="L211" s="60"/>
      <c r="M211" s="59" t="s">
        <v>2311</v>
      </c>
      <c r="N211" s="395" t="s">
        <v>8502</v>
      </c>
      <c r="O211" s="395"/>
      <c r="P211" s="395"/>
      <c r="Q211" s="395"/>
      <c r="R211" s="395">
        <v>1</v>
      </c>
      <c r="S211" s="395" t="s">
        <v>2845</v>
      </c>
      <c r="T211" s="359">
        <v>8.8184904873951031E-2</v>
      </c>
      <c r="U211" s="32">
        <v>12</v>
      </c>
      <c r="V211" s="32">
        <v>7</v>
      </c>
      <c r="W211" s="32">
        <v>2</v>
      </c>
      <c r="X211" s="60" t="s">
        <v>3840</v>
      </c>
      <c r="Y211" s="60" t="s">
        <v>3771</v>
      </c>
      <c r="Z211" s="279"/>
      <c r="AA211" s="87"/>
      <c r="AB211" s="62" t="s">
        <v>3721</v>
      </c>
      <c r="AC211" s="62" t="s">
        <v>3722</v>
      </c>
      <c r="AD211" s="62" t="str">
        <f t="shared" si="14"/>
        <v>CAP</v>
      </c>
    </row>
    <row r="212" spans="1:30" s="211" customFormat="1" ht="15">
      <c r="A212" s="499">
        <f t="shared" si="16"/>
        <v>210</v>
      </c>
      <c r="B212" s="90" t="s">
        <v>84</v>
      </c>
      <c r="C212" s="79" t="s">
        <v>1449</v>
      </c>
      <c r="D212" s="79" t="s">
        <v>1450</v>
      </c>
      <c r="E212" s="32" t="s">
        <v>4820</v>
      </c>
      <c r="F212" s="79" t="s">
        <v>4343</v>
      </c>
      <c r="G212" s="55">
        <v>191682021046</v>
      </c>
      <c r="H212" s="102">
        <v>44091</v>
      </c>
      <c r="I212" s="78" t="s">
        <v>1230</v>
      </c>
      <c r="J212" s="60">
        <v>22</v>
      </c>
      <c r="K212" s="60">
        <f t="shared" si="15"/>
        <v>22</v>
      </c>
      <c r="L212" s="60"/>
      <c r="M212" s="59" t="s">
        <v>4345</v>
      </c>
      <c r="N212" s="395" t="s">
        <v>8502</v>
      </c>
      <c r="O212" s="395"/>
      <c r="P212" s="395"/>
      <c r="Q212" s="395"/>
      <c r="R212" s="395">
        <v>1</v>
      </c>
      <c r="S212" s="395" t="s">
        <v>2847</v>
      </c>
      <c r="T212" s="359">
        <v>0.11023113109243879</v>
      </c>
      <c r="U212" s="32">
        <v>12</v>
      </c>
      <c r="V212" s="32">
        <v>7</v>
      </c>
      <c r="W212" s="32">
        <v>1</v>
      </c>
      <c r="X212" s="60" t="s">
        <v>3840</v>
      </c>
      <c r="Y212" s="60" t="s">
        <v>3771</v>
      </c>
      <c r="Z212" s="279"/>
      <c r="AA212" s="87"/>
      <c r="AB212" s="62" t="s">
        <v>3721</v>
      </c>
      <c r="AC212" s="62" t="s">
        <v>3722</v>
      </c>
      <c r="AD212" s="62" t="str">
        <f t="shared" si="14"/>
        <v>CAP</v>
      </c>
    </row>
    <row r="213" spans="1:30" s="211" customFormat="1" ht="15">
      <c r="A213" s="499">
        <f t="shared" si="16"/>
        <v>211</v>
      </c>
      <c r="B213" s="90" t="s">
        <v>84</v>
      </c>
      <c r="C213" s="79" t="s">
        <v>1449</v>
      </c>
      <c r="D213" s="79" t="s">
        <v>1450</v>
      </c>
      <c r="E213" s="32" t="s">
        <v>4820</v>
      </c>
      <c r="F213" s="79" t="s">
        <v>1738</v>
      </c>
      <c r="G213" s="55">
        <v>191682012174</v>
      </c>
      <c r="H213" s="102">
        <v>41275</v>
      </c>
      <c r="I213" s="78" t="s">
        <v>1230</v>
      </c>
      <c r="J213" s="60">
        <v>22</v>
      </c>
      <c r="K213" s="60">
        <f t="shared" si="15"/>
        <v>22</v>
      </c>
      <c r="L213" s="60"/>
      <c r="M213" s="59" t="s">
        <v>1739</v>
      </c>
      <c r="N213" s="395" t="s">
        <v>8502</v>
      </c>
      <c r="O213" s="395"/>
      <c r="P213" s="395"/>
      <c r="Q213" s="395"/>
      <c r="R213" s="395">
        <v>1</v>
      </c>
      <c r="S213" s="395" t="s">
        <v>2845</v>
      </c>
      <c r="T213" s="359">
        <v>0.11023113109243879</v>
      </c>
      <c r="U213" s="32">
        <v>12</v>
      </c>
      <c r="V213" s="32">
        <v>7</v>
      </c>
      <c r="W213" s="32">
        <v>1</v>
      </c>
      <c r="X213" s="60" t="s">
        <v>3840</v>
      </c>
      <c r="Y213" s="60" t="s">
        <v>3771</v>
      </c>
      <c r="Z213" s="279"/>
      <c r="AA213" s="87"/>
      <c r="AB213" s="62" t="s">
        <v>3721</v>
      </c>
      <c r="AC213" s="62" t="s">
        <v>3722</v>
      </c>
      <c r="AD213" s="62" t="str">
        <f t="shared" si="14"/>
        <v>CAP</v>
      </c>
    </row>
    <row r="214" spans="1:30" s="211" customFormat="1">
      <c r="A214" s="499">
        <f t="shared" si="16"/>
        <v>212</v>
      </c>
      <c r="B214" s="90" t="s">
        <v>84</v>
      </c>
      <c r="C214" s="79" t="s">
        <v>1449</v>
      </c>
      <c r="D214" s="79" t="s">
        <v>1450</v>
      </c>
      <c r="E214" s="32" t="s">
        <v>4821</v>
      </c>
      <c r="F214" s="79" t="s">
        <v>1603</v>
      </c>
      <c r="G214" s="55">
        <v>191682012167</v>
      </c>
      <c r="H214" s="102">
        <v>42005</v>
      </c>
      <c r="I214" s="78" t="s">
        <v>3713</v>
      </c>
      <c r="J214" s="60">
        <v>33</v>
      </c>
      <c r="K214" s="60" t="str">
        <f t="shared" si="15"/>
        <v/>
      </c>
      <c r="L214" s="60"/>
      <c r="M214" s="59" t="s">
        <v>6497</v>
      </c>
      <c r="N214" s="395" t="s">
        <v>8502</v>
      </c>
      <c r="O214" s="395"/>
      <c r="P214" s="395"/>
      <c r="Q214" s="395"/>
      <c r="R214" s="395">
        <v>1</v>
      </c>
      <c r="S214" s="395" t="s">
        <v>2845</v>
      </c>
      <c r="T214" s="359">
        <v>0.44753839223530151</v>
      </c>
      <c r="U214" s="32">
        <v>7</v>
      </c>
      <c r="V214" s="32">
        <v>7</v>
      </c>
      <c r="W214" s="32">
        <v>7</v>
      </c>
      <c r="X214" s="60" t="s">
        <v>3840</v>
      </c>
      <c r="Y214" s="60" t="s">
        <v>3771</v>
      </c>
      <c r="Z214" s="87"/>
      <c r="AA214" s="87"/>
      <c r="AB214" s="62" t="s">
        <v>3721</v>
      </c>
      <c r="AC214" s="62" t="s">
        <v>3722</v>
      </c>
      <c r="AD214" s="62" t="str">
        <f t="shared" si="14"/>
        <v>CAP</v>
      </c>
    </row>
    <row r="215" spans="1:30" s="211" customFormat="1" ht="15">
      <c r="A215" s="499">
        <f t="shared" si="16"/>
        <v>213</v>
      </c>
      <c r="B215" s="90" t="s">
        <v>84</v>
      </c>
      <c r="C215" s="79" t="s">
        <v>1449</v>
      </c>
      <c r="D215" s="79" t="s">
        <v>1450</v>
      </c>
      <c r="E215" s="32" t="s">
        <v>4822</v>
      </c>
      <c r="F215" s="79" t="s">
        <v>1675</v>
      </c>
      <c r="G215" s="55">
        <v>191682008719</v>
      </c>
      <c r="H215" s="102">
        <v>41640</v>
      </c>
      <c r="I215" s="78" t="s">
        <v>1230</v>
      </c>
      <c r="J215" s="60">
        <v>11</v>
      </c>
      <c r="K215" s="60">
        <f t="shared" si="15"/>
        <v>11</v>
      </c>
      <c r="L215" s="60"/>
      <c r="M215" s="59" t="s">
        <v>1726</v>
      </c>
      <c r="N215" s="395" t="s">
        <v>8505</v>
      </c>
      <c r="O215" s="395"/>
      <c r="P215" s="395"/>
      <c r="Q215" s="395"/>
      <c r="R215" s="395">
        <v>1</v>
      </c>
      <c r="S215" s="395" t="s">
        <v>2845</v>
      </c>
      <c r="T215" s="359">
        <v>1.4330047042017041E-2</v>
      </c>
      <c r="U215" s="32">
        <v>12</v>
      </c>
      <c r="V215" s="32">
        <v>7</v>
      </c>
      <c r="W215" s="32">
        <v>1</v>
      </c>
      <c r="X215" s="60" t="s">
        <v>3840</v>
      </c>
      <c r="Y215" s="60" t="s">
        <v>3771</v>
      </c>
      <c r="Z215" s="279"/>
      <c r="AA215" s="87"/>
      <c r="AB215" s="62" t="s">
        <v>3721</v>
      </c>
      <c r="AC215" s="62" t="s">
        <v>3722</v>
      </c>
      <c r="AD215" s="62" t="str">
        <f t="shared" si="14"/>
        <v>CAP</v>
      </c>
    </row>
    <row r="216" spans="1:30" s="211" customFormat="1" ht="15">
      <c r="A216" s="499">
        <f t="shared" si="16"/>
        <v>214</v>
      </c>
      <c r="B216" s="90" t="s">
        <v>84</v>
      </c>
      <c r="C216" s="79" t="s">
        <v>1449</v>
      </c>
      <c r="D216" s="79" t="s">
        <v>1450</v>
      </c>
      <c r="E216" s="32" t="s">
        <v>4823</v>
      </c>
      <c r="F216" s="79" t="s">
        <v>1731</v>
      </c>
      <c r="G216" s="55">
        <v>191682008740</v>
      </c>
      <c r="H216" s="102">
        <v>42005</v>
      </c>
      <c r="I216" s="78" t="s">
        <v>1230</v>
      </c>
      <c r="J216" s="60">
        <v>11</v>
      </c>
      <c r="K216" s="60">
        <f t="shared" si="15"/>
        <v>11</v>
      </c>
      <c r="L216" s="60"/>
      <c r="M216" s="59" t="s">
        <v>1741</v>
      </c>
      <c r="N216" s="395" t="s">
        <v>8505</v>
      </c>
      <c r="O216" s="395"/>
      <c r="P216" s="395"/>
      <c r="Q216" s="395"/>
      <c r="R216" s="395">
        <v>1</v>
      </c>
      <c r="S216" s="395" t="s">
        <v>2845</v>
      </c>
      <c r="T216" s="359">
        <v>1.9841603596638981E-2</v>
      </c>
      <c r="U216" s="32">
        <v>12</v>
      </c>
      <c r="V216" s="32">
        <v>7</v>
      </c>
      <c r="W216" s="32">
        <v>1</v>
      </c>
      <c r="X216" s="60" t="s">
        <v>3840</v>
      </c>
      <c r="Y216" s="60" t="s">
        <v>3771</v>
      </c>
      <c r="Z216" s="279"/>
      <c r="AA216" s="87"/>
      <c r="AB216" s="62" t="s">
        <v>3721</v>
      </c>
      <c r="AC216" s="62" t="s">
        <v>3722</v>
      </c>
      <c r="AD216" s="62" t="str">
        <f t="shared" si="14"/>
        <v>CAP</v>
      </c>
    </row>
    <row r="217" spans="1:30" s="211" customFormat="1" ht="15">
      <c r="A217" s="499">
        <f t="shared" si="16"/>
        <v>215</v>
      </c>
      <c r="B217" s="90" t="s">
        <v>84</v>
      </c>
      <c r="C217" s="79" t="s">
        <v>1449</v>
      </c>
      <c r="D217" s="79" t="s">
        <v>1450</v>
      </c>
      <c r="E217" s="32" t="s">
        <v>4823</v>
      </c>
      <c r="F217" s="79" t="s">
        <v>1962</v>
      </c>
      <c r="G217" s="55">
        <v>191682012433</v>
      </c>
      <c r="H217" s="102">
        <v>43557</v>
      </c>
      <c r="I217" s="78" t="s">
        <v>1230</v>
      </c>
      <c r="J217" s="60">
        <v>11</v>
      </c>
      <c r="K217" s="60">
        <f t="shared" si="15"/>
        <v>11</v>
      </c>
      <c r="L217" s="60"/>
      <c r="M217" s="59" t="s">
        <v>1963</v>
      </c>
      <c r="N217" s="395" t="s">
        <v>8505</v>
      </c>
      <c r="O217" s="395"/>
      <c r="P217" s="395"/>
      <c r="Q217" s="395"/>
      <c r="R217" s="395">
        <v>1</v>
      </c>
      <c r="S217" s="395" t="s">
        <v>2845</v>
      </c>
      <c r="T217" s="359">
        <v>0.25</v>
      </c>
      <c r="U217" s="32">
        <v>12</v>
      </c>
      <c r="V217" s="32">
        <v>7</v>
      </c>
      <c r="W217" s="32">
        <v>1</v>
      </c>
      <c r="X217" s="60" t="s">
        <v>3840</v>
      </c>
      <c r="Y217" s="60" t="s">
        <v>3771</v>
      </c>
      <c r="Z217" s="279"/>
      <c r="AA217" s="87"/>
      <c r="AB217" s="62" t="s">
        <v>3721</v>
      </c>
      <c r="AC217" s="62" t="s">
        <v>3722</v>
      </c>
      <c r="AD217" s="62" t="str">
        <f t="shared" ref="AD217:AD280" si="17">C217</f>
        <v>CAP</v>
      </c>
    </row>
    <row r="218" spans="1:30" s="211" customFormat="1" ht="15">
      <c r="A218" s="499">
        <f t="shared" si="16"/>
        <v>216</v>
      </c>
      <c r="B218" s="90" t="s">
        <v>84</v>
      </c>
      <c r="C218" s="79" t="s">
        <v>1449</v>
      </c>
      <c r="D218" s="79" t="s">
        <v>1450</v>
      </c>
      <c r="E218" s="32" t="s">
        <v>4823</v>
      </c>
      <c r="F218" s="79" t="s">
        <v>1733</v>
      </c>
      <c r="G218" s="55">
        <v>191682008757</v>
      </c>
      <c r="H218" s="102">
        <v>42005</v>
      </c>
      <c r="I218" s="78" t="s">
        <v>1230</v>
      </c>
      <c r="J218" s="60">
        <v>11</v>
      </c>
      <c r="K218" s="60">
        <f t="shared" si="15"/>
        <v>11</v>
      </c>
      <c r="L218" s="60"/>
      <c r="M218" s="59" t="s">
        <v>1742</v>
      </c>
      <c r="N218" s="395" t="s">
        <v>8505</v>
      </c>
      <c r="O218" s="395"/>
      <c r="P218" s="395"/>
      <c r="Q218" s="395"/>
      <c r="R218" s="395">
        <v>1</v>
      </c>
      <c r="S218" s="395" t="s">
        <v>2845</v>
      </c>
      <c r="T218" s="359">
        <v>2.998286765714335E-2</v>
      </c>
      <c r="U218" s="32">
        <v>12</v>
      </c>
      <c r="V218" s="32">
        <v>7</v>
      </c>
      <c r="W218" s="32">
        <v>1</v>
      </c>
      <c r="X218" s="60" t="s">
        <v>3840</v>
      </c>
      <c r="Y218" s="60" t="s">
        <v>3771</v>
      </c>
      <c r="Z218" s="279"/>
      <c r="AA218" s="87"/>
      <c r="AB218" s="62" t="s">
        <v>3721</v>
      </c>
      <c r="AC218" s="62" t="s">
        <v>3722</v>
      </c>
      <c r="AD218" s="62" t="str">
        <f t="shared" si="17"/>
        <v>CAP</v>
      </c>
    </row>
    <row r="219" spans="1:30" s="211" customFormat="1" ht="15">
      <c r="A219" s="499">
        <f t="shared" si="16"/>
        <v>217</v>
      </c>
      <c r="B219" s="90" t="s">
        <v>84</v>
      </c>
      <c r="C219" s="79" t="s">
        <v>1449</v>
      </c>
      <c r="D219" s="79" t="s">
        <v>1450</v>
      </c>
      <c r="E219" s="32" t="s">
        <v>4823</v>
      </c>
      <c r="F219" s="79" t="s">
        <v>1734</v>
      </c>
      <c r="G219" s="55">
        <v>191682008764</v>
      </c>
      <c r="H219" s="102">
        <v>42005</v>
      </c>
      <c r="I219" s="78" t="s">
        <v>1230</v>
      </c>
      <c r="J219" s="60">
        <v>11</v>
      </c>
      <c r="K219" s="60">
        <f t="shared" si="15"/>
        <v>11</v>
      </c>
      <c r="L219" s="60"/>
      <c r="M219" s="59" t="s">
        <v>1743</v>
      </c>
      <c r="N219" s="395" t="s">
        <v>8505</v>
      </c>
      <c r="O219" s="395"/>
      <c r="P219" s="395"/>
      <c r="Q219" s="395"/>
      <c r="R219" s="395">
        <v>1</v>
      </c>
      <c r="S219" s="395" t="s">
        <v>2845</v>
      </c>
      <c r="T219" s="359">
        <v>3.7478584571429191E-2</v>
      </c>
      <c r="U219" s="32">
        <v>12</v>
      </c>
      <c r="V219" s="32">
        <v>7</v>
      </c>
      <c r="W219" s="32">
        <v>1</v>
      </c>
      <c r="X219" s="60" t="s">
        <v>3840</v>
      </c>
      <c r="Y219" s="60" t="s">
        <v>3771</v>
      </c>
      <c r="Z219" s="279"/>
      <c r="AA219" s="87"/>
      <c r="AB219" s="62" t="s">
        <v>3721</v>
      </c>
      <c r="AC219" s="62" t="s">
        <v>3722</v>
      </c>
      <c r="AD219" s="62" t="str">
        <f t="shared" si="17"/>
        <v>CAP</v>
      </c>
    </row>
    <row r="220" spans="1:30" s="211" customFormat="1" ht="15">
      <c r="A220" s="499">
        <f t="shared" si="16"/>
        <v>218</v>
      </c>
      <c r="B220" s="90" t="s">
        <v>84</v>
      </c>
      <c r="C220" s="79" t="s">
        <v>1449</v>
      </c>
      <c r="D220" s="79" t="s">
        <v>1450</v>
      </c>
      <c r="E220" s="32" t="s">
        <v>4823</v>
      </c>
      <c r="F220" s="79" t="s">
        <v>1735</v>
      </c>
      <c r="G220" s="55">
        <v>191682008771</v>
      </c>
      <c r="H220" s="102">
        <v>42005</v>
      </c>
      <c r="I220" s="78" t="s">
        <v>1230</v>
      </c>
      <c r="J220" s="60">
        <v>11</v>
      </c>
      <c r="K220" s="60">
        <f t="shared" si="15"/>
        <v>11</v>
      </c>
      <c r="L220" s="60"/>
      <c r="M220" s="59" t="s">
        <v>1744</v>
      </c>
      <c r="N220" s="395" t="s">
        <v>8505</v>
      </c>
      <c r="O220" s="395"/>
      <c r="P220" s="395"/>
      <c r="Q220" s="395"/>
      <c r="R220" s="395">
        <v>1</v>
      </c>
      <c r="S220" s="395" t="s">
        <v>2845</v>
      </c>
      <c r="T220" s="359">
        <v>4.2990141126051123E-2</v>
      </c>
      <c r="U220" s="32">
        <v>12</v>
      </c>
      <c r="V220" s="32">
        <v>7</v>
      </c>
      <c r="W220" s="32">
        <v>1</v>
      </c>
      <c r="X220" s="60" t="s">
        <v>3840</v>
      </c>
      <c r="Y220" s="60" t="s">
        <v>3771</v>
      </c>
      <c r="Z220" s="279"/>
      <c r="AA220" s="87"/>
      <c r="AB220" s="62" t="s">
        <v>3721</v>
      </c>
      <c r="AC220" s="62" t="s">
        <v>3722</v>
      </c>
      <c r="AD220" s="62" t="str">
        <f t="shared" si="17"/>
        <v>CAP</v>
      </c>
    </row>
    <row r="221" spans="1:30" s="211" customFormat="1">
      <c r="A221" s="499">
        <f t="shared" si="16"/>
        <v>219</v>
      </c>
      <c r="B221" s="90" t="s">
        <v>84</v>
      </c>
      <c r="C221" s="79" t="s">
        <v>1449</v>
      </c>
      <c r="D221" s="79" t="s">
        <v>1450</v>
      </c>
      <c r="E221" s="32" t="s">
        <v>4823</v>
      </c>
      <c r="F221" s="79" t="s">
        <v>1940</v>
      </c>
      <c r="G221" s="55">
        <v>191682012303</v>
      </c>
      <c r="H221" s="102">
        <v>43300</v>
      </c>
      <c r="I221" s="78" t="s">
        <v>1230</v>
      </c>
      <c r="J221" s="60">
        <v>11</v>
      </c>
      <c r="K221" s="60">
        <f t="shared" si="15"/>
        <v>11</v>
      </c>
      <c r="L221" s="60"/>
      <c r="M221" s="59" t="s">
        <v>1954</v>
      </c>
      <c r="N221" s="395" t="s">
        <v>8505</v>
      </c>
      <c r="O221" s="395"/>
      <c r="P221" s="395"/>
      <c r="Q221" s="395"/>
      <c r="R221" s="395">
        <v>1</v>
      </c>
      <c r="S221" s="395" t="s">
        <v>2845</v>
      </c>
      <c r="T221" s="359">
        <v>1.9841603596638981E-2</v>
      </c>
      <c r="U221" s="32">
        <v>12</v>
      </c>
      <c r="V221" s="32">
        <v>7</v>
      </c>
      <c r="W221" s="32">
        <v>1</v>
      </c>
      <c r="X221" s="60" t="s">
        <v>3840</v>
      </c>
      <c r="Y221" s="60" t="s">
        <v>3771</v>
      </c>
      <c r="Z221" s="87"/>
      <c r="AA221" s="87"/>
      <c r="AB221" s="62" t="s">
        <v>3721</v>
      </c>
      <c r="AC221" s="62" t="s">
        <v>3722</v>
      </c>
      <c r="AD221" s="62" t="str">
        <f t="shared" si="17"/>
        <v>CAP</v>
      </c>
    </row>
    <row r="222" spans="1:30" s="211" customFormat="1">
      <c r="A222" s="499">
        <f t="shared" si="16"/>
        <v>220</v>
      </c>
      <c r="B222" s="90" t="s">
        <v>84</v>
      </c>
      <c r="C222" s="79" t="s">
        <v>1449</v>
      </c>
      <c r="D222" s="79" t="s">
        <v>1450</v>
      </c>
      <c r="E222" s="32" t="s">
        <v>4823</v>
      </c>
      <c r="F222" s="79" t="s">
        <v>1941</v>
      </c>
      <c r="G222" s="55">
        <v>191682012310</v>
      </c>
      <c r="H222" s="102">
        <v>43300</v>
      </c>
      <c r="I222" s="78" t="s">
        <v>1230</v>
      </c>
      <c r="J222" s="60">
        <v>11</v>
      </c>
      <c r="K222" s="60">
        <f t="shared" si="15"/>
        <v>11</v>
      </c>
      <c r="L222" s="60"/>
      <c r="M222" s="59" t="s">
        <v>1956</v>
      </c>
      <c r="N222" s="395" t="s">
        <v>8505</v>
      </c>
      <c r="O222" s="395"/>
      <c r="P222" s="395"/>
      <c r="Q222" s="395"/>
      <c r="R222" s="395">
        <v>1</v>
      </c>
      <c r="S222" s="395" t="s">
        <v>2845</v>
      </c>
      <c r="T222" s="359">
        <v>2.0282528121008739E-2</v>
      </c>
      <c r="U222" s="32">
        <v>12</v>
      </c>
      <c r="V222" s="32">
        <v>7</v>
      </c>
      <c r="W222" s="32">
        <v>1</v>
      </c>
      <c r="X222" s="60" t="s">
        <v>3840</v>
      </c>
      <c r="Y222" s="60" t="s">
        <v>3771</v>
      </c>
      <c r="Z222" s="87"/>
      <c r="AA222" s="87"/>
      <c r="AB222" s="62" t="s">
        <v>3721</v>
      </c>
      <c r="AC222" s="62" t="s">
        <v>3722</v>
      </c>
      <c r="AD222" s="62" t="str">
        <f t="shared" si="17"/>
        <v>CAP</v>
      </c>
    </row>
    <row r="223" spans="1:30" s="211" customFormat="1">
      <c r="A223" s="499">
        <f t="shared" si="16"/>
        <v>221</v>
      </c>
      <c r="B223" s="90" t="s">
        <v>84</v>
      </c>
      <c r="C223" s="79" t="s">
        <v>1449</v>
      </c>
      <c r="D223" s="79" t="s">
        <v>1450</v>
      </c>
      <c r="E223" s="32" t="s">
        <v>4823</v>
      </c>
      <c r="F223" s="79" t="s">
        <v>1942</v>
      </c>
      <c r="G223" s="55">
        <v>191682012327</v>
      </c>
      <c r="H223" s="102">
        <v>43300</v>
      </c>
      <c r="I223" s="78" t="s">
        <v>3713</v>
      </c>
      <c r="J223" s="60">
        <v>11</v>
      </c>
      <c r="K223" s="60" t="str">
        <f t="shared" si="15"/>
        <v/>
      </c>
      <c r="L223" s="60"/>
      <c r="M223" s="59" t="s">
        <v>6498</v>
      </c>
      <c r="N223" s="395" t="s">
        <v>8505</v>
      </c>
      <c r="O223" s="395"/>
      <c r="P223" s="395"/>
      <c r="Q223" s="395"/>
      <c r="R223" s="395">
        <v>1</v>
      </c>
      <c r="S223" s="395" t="s">
        <v>2845</v>
      </c>
      <c r="T223" s="359">
        <v>1.7196056450420449E-2</v>
      </c>
      <c r="U223" s="32">
        <v>12</v>
      </c>
      <c r="V223" s="32">
        <v>7</v>
      </c>
      <c r="W223" s="32">
        <v>1</v>
      </c>
      <c r="X223" s="60" t="s">
        <v>3840</v>
      </c>
      <c r="Y223" s="60" t="s">
        <v>3771</v>
      </c>
      <c r="Z223" s="87"/>
      <c r="AA223" s="87"/>
      <c r="AB223" s="62" t="s">
        <v>3721</v>
      </c>
      <c r="AC223" s="62" t="s">
        <v>3722</v>
      </c>
      <c r="AD223" s="62" t="str">
        <f t="shared" si="17"/>
        <v>CAP</v>
      </c>
    </row>
    <row r="224" spans="1:30" s="211" customFormat="1">
      <c r="A224" s="499">
        <f t="shared" si="16"/>
        <v>222</v>
      </c>
      <c r="B224" s="90" t="s">
        <v>84</v>
      </c>
      <c r="C224" s="79" t="s">
        <v>1449</v>
      </c>
      <c r="D224" s="79" t="s">
        <v>1450</v>
      </c>
      <c r="E224" s="32" t="s">
        <v>4823</v>
      </c>
      <c r="F224" s="57" t="s">
        <v>1943</v>
      </c>
      <c r="G224" s="55">
        <v>191682012334</v>
      </c>
      <c r="H224" s="102">
        <v>43300</v>
      </c>
      <c r="I224" s="78" t="s">
        <v>1230</v>
      </c>
      <c r="J224" s="60">
        <v>11</v>
      </c>
      <c r="K224" s="60">
        <f t="shared" si="15"/>
        <v>11</v>
      </c>
      <c r="L224" s="60"/>
      <c r="M224" s="59" t="s">
        <v>1955</v>
      </c>
      <c r="N224" s="395" t="s">
        <v>8505</v>
      </c>
      <c r="O224" s="395"/>
      <c r="P224" s="395"/>
      <c r="Q224" s="395"/>
      <c r="R224" s="395">
        <v>1</v>
      </c>
      <c r="S224" s="395" t="s">
        <v>2845</v>
      </c>
      <c r="T224" s="359">
        <v>2.998286765714335E-2</v>
      </c>
      <c r="U224" s="32">
        <v>12</v>
      </c>
      <c r="V224" s="32">
        <v>7</v>
      </c>
      <c r="W224" s="32">
        <v>1</v>
      </c>
      <c r="X224" s="60" t="s">
        <v>3840</v>
      </c>
      <c r="Y224" s="60" t="s">
        <v>3771</v>
      </c>
      <c r="Z224" s="87"/>
      <c r="AA224" s="87"/>
      <c r="AB224" s="62" t="s">
        <v>3721</v>
      </c>
      <c r="AC224" s="62" t="s">
        <v>3722</v>
      </c>
      <c r="AD224" s="62" t="str">
        <f t="shared" si="17"/>
        <v>CAP</v>
      </c>
    </row>
    <row r="225" spans="1:30" s="211" customFormat="1">
      <c r="A225" s="499">
        <f t="shared" si="16"/>
        <v>223</v>
      </c>
      <c r="B225" s="90" t="s">
        <v>84</v>
      </c>
      <c r="C225" s="79" t="s">
        <v>1449</v>
      </c>
      <c r="D225" s="79" t="s">
        <v>1450</v>
      </c>
      <c r="E225" s="32" t="s">
        <v>4823</v>
      </c>
      <c r="F225" s="79" t="s">
        <v>1951</v>
      </c>
      <c r="G225" s="55">
        <v>191682012341</v>
      </c>
      <c r="H225" s="102">
        <v>43300</v>
      </c>
      <c r="I225" s="78" t="s">
        <v>1230</v>
      </c>
      <c r="J225" s="60">
        <v>11</v>
      </c>
      <c r="K225" s="60">
        <f t="shared" si="15"/>
        <v>11</v>
      </c>
      <c r="L225" s="60"/>
      <c r="M225" s="59" t="s">
        <v>1953</v>
      </c>
      <c r="N225" s="395" t="s">
        <v>8505</v>
      </c>
      <c r="O225" s="395"/>
      <c r="P225" s="395"/>
      <c r="Q225" s="395"/>
      <c r="R225" s="395">
        <v>1</v>
      </c>
      <c r="S225" s="395" t="s">
        <v>2845</v>
      </c>
      <c r="T225" s="359">
        <v>3.7478584571429191E-2</v>
      </c>
      <c r="U225" s="32">
        <v>12</v>
      </c>
      <c r="V225" s="32">
        <v>7</v>
      </c>
      <c r="W225" s="32">
        <v>1</v>
      </c>
      <c r="X225" s="60" t="s">
        <v>3840</v>
      </c>
      <c r="Y225" s="60" t="s">
        <v>3771</v>
      </c>
      <c r="Z225" s="87"/>
      <c r="AA225" s="87"/>
      <c r="AB225" s="62" t="s">
        <v>3721</v>
      </c>
      <c r="AC225" s="62" t="s">
        <v>3722</v>
      </c>
      <c r="AD225" s="62" t="str">
        <f t="shared" si="17"/>
        <v>CAP</v>
      </c>
    </row>
    <row r="226" spans="1:30" s="211" customFormat="1">
      <c r="A226" s="499">
        <f t="shared" si="16"/>
        <v>224</v>
      </c>
      <c r="B226" s="90" t="s">
        <v>84</v>
      </c>
      <c r="C226" s="79" t="s">
        <v>1449</v>
      </c>
      <c r="D226" s="79" t="s">
        <v>1450</v>
      </c>
      <c r="E226" s="32" t="s">
        <v>4823</v>
      </c>
      <c r="F226" s="79" t="s">
        <v>1944</v>
      </c>
      <c r="G226" s="55">
        <v>191682012358</v>
      </c>
      <c r="H226" s="102">
        <v>43300</v>
      </c>
      <c r="I226" s="78" t="s">
        <v>1230</v>
      </c>
      <c r="J226" s="60">
        <v>11</v>
      </c>
      <c r="K226" s="60">
        <f t="shared" si="15"/>
        <v>11</v>
      </c>
      <c r="L226" s="60"/>
      <c r="M226" s="59" t="s">
        <v>1952</v>
      </c>
      <c r="N226" s="395" t="s">
        <v>8505</v>
      </c>
      <c r="O226" s="395"/>
      <c r="P226" s="395"/>
      <c r="Q226" s="395"/>
      <c r="R226" s="395">
        <v>1</v>
      </c>
      <c r="S226" s="395" t="s">
        <v>2845</v>
      </c>
      <c r="T226" s="359">
        <v>4.2990141126051123E-2</v>
      </c>
      <c r="U226" s="32">
        <v>12</v>
      </c>
      <c r="V226" s="32">
        <v>7</v>
      </c>
      <c r="W226" s="32">
        <v>1</v>
      </c>
      <c r="X226" s="60" t="s">
        <v>3840</v>
      </c>
      <c r="Y226" s="60" t="s">
        <v>3771</v>
      </c>
      <c r="Z226" s="87"/>
      <c r="AA226" s="87"/>
      <c r="AB226" s="62" t="s">
        <v>3721</v>
      </c>
      <c r="AC226" s="62" t="s">
        <v>3722</v>
      </c>
      <c r="AD226" s="62" t="str">
        <f t="shared" si="17"/>
        <v>CAP</v>
      </c>
    </row>
    <row r="227" spans="1:30" s="211" customFormat="1" ht="15">
      <c r="A227" s="499">
        <f t="shared" si="16"/>
        <v>225</v>
      </c>
      <c r="B227" s="90" t="s">
        <v>84</v>
      </c>
      <c r="C227" s="79" t="s">
        <v>1449</v>
      </c>
      <c r="D227" s="79" t="s">
        <v>1450</v>
      </c>
      <c r="E227" s="499" t="s">
        <v>10247</v>
      </c>
      <c r="F227" s="79" t="s">
        <v>1945</v>
      </c>
      <c r="G227" s="55">
        <v>191682012365</v>
      </c>
      <c r="H227" s="102">
        <v>43300</v>
      </c>
      <c r="I227" s="78" t="s">
        <v>1230</v>
      </c>
      <c r="J227" s="60">
        <v>22</v>
      </c>
      <c r="K227" s="60">
        <f t="shared" si="15"/>
        <v>22</v>
      </c>
      <c r="L227" s="60"/>
      <c r="M227" s="59" t="s">
        <v>4341</v>
      </c>
      <c r="N227" s="395" t="s">
        <v>8501</v>
      </c>
      <c r="O227" s="395"/>
      <c r="P227" s="395"/>
      <c r="Q227" s="395"/>
      <c r="R227" s="395">
        <v>1</v>
      </c>
      <c r="S227" s="395" t="s">
        <v>2845</v>
      </c>
      <c r="T227" s="359">
        <v>3.9683207193277961E-2</v>
      </c>
      <c r="U227" s="32">
        <v>12</v>
      </c>
      <c r="V227" s="32">
        <v>7</v>
      </c>
      <c r="W227" s="32">
        <v>1</v>
      </c>
      <c r="X227" s="60" t="s">
        <v>3840</v>
      </c>
      <c r="Y227" s="60" t="s">
        <v>3771</v>
      </c>
      <c r="Z227" s="279"/>
      <c r="AA227" s="87"/>
      <c r="AB227" s="62" t="s">
        <v>3721</v>
      </c>
      <c r="AC227" s="62" t="s">
        <v>3722</v>
      </c>
      <c r="AD227" s="62" t="str">
        <f t="shared" si="17"/>
        <v>CAP</v>
      </c>
    </row>
    <row r="228" spans="1:30" s="211" customFormat="1" ht="15">
      <c r="A228" s="499">
        <f t="shared" si="16"/>
        <v>226</v>
      </c>
      <c r="B228" s="90" t="s">
        <v>84</v>
      </c>
      <c r="C228" s="79" t="s">
        <v>1449</v>
      </c>
      <c r="D228" s="79" t="s">
        <v>1450</v>
      </c>
      <c r="E228" s="499" t="s">
        <v>10247</v>
      </c>
      <c r="F228" s="79" t="s">
        <v>1946</v>
      </c>
      <c r="G228" s="55">
        <v>191682012372</v>
      </c>
      <c r="H228" s="102">
        <v>43300</v>
      </c>
      <c r="I228" s="78" t="s">
        <v>1230</v>
      </c>
      <c r="J228" s="60">
        <v>22</v>
      </c>
      <c r="K228" s="60">
        <f t="shared" si="15"/>
        <v>22</v>
      </c>
      <c r="L228" s="60"/>
      <c r="M228" s="59" t="s">
        <v>1958</v>
      </c>
      <c r="N228" s="395" t="s">
        <v>8501</v>
      </c>
      <c r="O228" s="395"/>
      <c r="P228" s="395"/>
      <c r="Q228" s="395"/>
      <c r="R228" s="395">
        <v>1</v>
      </c>
      <c r="S228" s="395" t="s">
        <v>2845</v>
      </c>
      <c r="T228" s="359">
        <v>6.1729433411765726E-2</v>
      </c>
      <c r="U228" s="32">
        <v>12</v>
      </c>
      <c r="V228" s="32">
        <v>7</v>
      </c>
      <c r="W228" s="32">
        <v>1</v>
      </c>
      <c r="X228" s="60" t="s">
        <v>3840</v>
      </c>
      <c r="Y228" s="60" t="s">
        <v>3771</v>
      </c>
      <c r="Z228" s="279"/>
      <c r="AA228" s="87"/>
      <c r="AB228" s="62" t="s">
        <v>3721</v>
      </c>
      <c r="AC228" s="62" t="s">
        <v>3722</v>
      </c>
      <c r="AD228" s="62" t="str">
        <f t="shared" si="17"/>
        <v>CAP</v>
      </c>
    </row>
    <row r="229" spans="1:30" s="211" customFormat="1" ht="15">
      <c r="A229" s="499">
        <f t="shared" si="16"/>
        <v>227</v>
      </c>
      <c r="B229" s="90" t="s">
        <v>84</v>
      </c>
      <c r="C229" s="79" t="s">
        <v>1449</v>
      </c>
      <c r="D229" s="79" t="s">
        <v>1450</v>
      </c>
      <c r="E229" s="499" t="s">
        <v>10247</v>
      </c>
      <c r="F229" s="79" t="s">
        <v>1948</v>
      </c>
      <c r="G229" s="55">
        <v>191682012389</v>
      </c>
      <c r="H229" s="102">
        <v>43300</v>
      </c>
      <c r="I229" s="78" t="s">
        <v>1230</v>
      </c>
      <c r="J229" s="60">
        <v>22</v>
      </c>
      <c r="K229" s="60">
        <f t="shared" si="15"/>
        <v>22</v>
      </c>
      <c r="L229" s="60"/>
      <c r="M229" s="59" t="s">
        <v>1957</v>
      </c>
      <c r="N229" s="395" t="s">
        <v>8501</v>
      </c>
      <c r="O229" s="395"/>
      <c r="P229" s="395"/>
      <c r="Q229" s="395"/>
      <c r="R229" s="395">
        <v>1</v>
      </c>
      <c r="S229" s="395" t="s">
        <v>2845</v>
      </c>
      <c r="T229" s="359">
        <v>9.2594150117648585E-2</v>
      </c>
      <c r="U229" s="32">
        <v>12</v>
      </c>
      <c r="V229" s="32">
        <v>7</v>
      </c>
      <c r="W229" s="32">
        <v>1</v>
      </c>
      <c r="X229" s="60" t="s">
        <v>3840</v>
      </c>
      <c r="Y229" s="60" t="s">
        <v>3771</v>
      </c>
      <c r="Z229" s="313"/>
      <c r="AA229" s="87"/>
      <c r="AB229" s="62" t="s">
        <v>3721</v>
      </c>
      <c r="AC229" s="62" t="s">
        <v>3722</v>
      </c>
      <c r="AD229" s="62" t="str">
        <f t="shared" si="17"/>
        <v>CAP</v>
      </c>
    </row>
    <row r="230" spans="1:30" s="211" customFormat="1" ht="15">
      <c r="A230" s="499">
        <f t="shared" si="16"/>
        <v>228</v>
      </c>
      <c r="B230" s="90" t="s">
        <v>84</v>
      </c>
      <c r="C230" s="79" t="s">
        <v>1449</v>
      </c>
      <c r="D230" s="79" t="s">
        <v>1450</v>
      </c>
      <c r="E230" s="499" t="s">
        <v>10247</v>
      </c>
      <c r="F230" s="79" t="s">
        <v>1947</v>
      </c>
      <c r="G230" s="55">
        <v>191682012396</v>
      </c>
      <c r="H230" s="102">
        <v>43300</v>
      </c>
      <c r="I230" s="78" t="s">
        <v>1230</v>
      </c>
      <c r="J230" s="60">
        <v>22</v>
      </c>
      <c r="K230" s="60">
        <f t="shared" si="15"/>
        <v>22</v>
      </c>
      <c r="L230" s="60"/>
      <c r="M230" s="59" t="s">
        <v>2668</v>
      </c>
      <c r="N230" s="395" t="s">
        <v>8501</v>
      </c>
      <c r="O230" s="395"/>
      <c r="P230" s="395"/>
      <c r="Q230" s="395"/>
      <c r="R230" s="395">
        <v>1</v>
      </c>
      <c r="S230" s="395" t="s">
        <v>2845</v>
      </c>
      <c r="T230" s="359">
        <v>0.13448197993277533</v>
      </c>
      <c r="U230" s="32">
        <v>7</v>
      </c>
      <c r="V230" s="32">
        <v>7</v>
      </c>
      <c r="W230" s="32">
        <v>7</v>
      </c>
      <c r="X230" s="60" t="s">
        <v>3840</v>
      </c>
      <c r="Y230" s="60" t="s">
        <v>3771</v>
      </c>
      <c r="Z230" s="279"/>
      <c r="AA230" s="87"/>
      <c r="AB230" s="62" t="s">
        <v>3721</v>
      </c>
      <c r="AC230" s="62" t="s">
        <v>3722</v>
      </c>
      <c r="AD230" s="62" t="str">
        <f t="shared" si="17"/>
        <v>CAP</v>
      </c>
    </row>
    <row r="231" spans="1:30" s="211" customFormat="1" ht="15">
      <c r="A231" s="499">
        <f t="shared" si="16"/>
        <v>229</v>
      </c>
      <c r="B231" s="90" t="s">
        <v>84</v>
      </c>
      <c r="C231" s="79" t="s">
        <v>1449</v>
      </c>
      <c r="D231" s="79" t="s">
        <v>1450</v>
      </c>
      <c r="E231" s="499" t="s">
        <v>10247</v>
      </c>
      <c r="F231" s="79" t="s">
        <v>2667</v>
      </c>
      <c r="G231" s="55">
        <v>191682014482</v>
      </c>
      <c r="H231" s="102">
        <v>43437</v>
      </c>
      <c r="I231" s="78" t="s">
        <v>1230</v>
      </c>
      <c r="J231" s="60">
        <v>22</v>
      </c>
      <c r="K231" s="60">
        <f t="shared" si="15"/>
        <v>22</v>
      </c>
      <c r="L231" s="60"/>
      <c r="M231" s="59" t="s">
        <v>2669</v>
      </c>
      <c r="N231" s="395" t="s">
        <v>8501</v>
      </c>
      <c r="O231" s="395"/>
      <c r="P231" s="395"/>
      <c r="Q231" s="395"/>
      <c r="R231" s="395">
        <v>1</v>
      </c>
      <c r="S231" s="395" t="s">
        <v>2845</v>
      </c>
      <c r="T231" s="359">
        <v>0.20282528121008736</v>
      </c>
      <c r="U231" s="32">
        <v>10</v>
      </c>
      <c r="V231" s="32">
        <v>10</v>
      </c>
      <c r="W231" s="32">
        <v>10</v>
      </c>
      <c r="X231" s="60" t="s">
        <v>3840</v>
      </c>
      <c r="Y231" s="60" t="s">
        <v>3771</v>
      </c>
      <c r="Z231" s="279"/>
      <c r="AA231" s="87"/>
      <c r="AB231" s="62" t="s">
        <v>3721</v>
      </c>
      <c r="AC231" s="62" t="s">
        <v>3722</v>
      </c>
      <c r="AD231" s="62" t="str">
        <f t="shared" si="17"/>
        <v>CAP</v>
      </c>
    </row>
    <row r="232" spans="1:30" s="211" customFormat="1" ht="15">
      <c r="A232" s="499">
        <f t="shared" si="16"/>
        <v>230</v>
      </c>
      <c r="B232" s="90" t="s">
        <v>84</v>
      </c>
      <c r="C232" s="79" t="s">
        <v>1449</v>
      </c>
      <c r="D232" s="79" t="s">
        <v>1450</v>
      </c>
      <c r="E232" s="499" t="s">
        <v>10247</v>
      </c>
      <c r="F232" s="79" t="s">
        <v>1949</v>
      </c>
      <c r="G232" s="55">
        <v>191682012402</v>
      </c>
      <c r="H232" s="102">
        <v>43300</v>
      </c>
      <c r="I232" s="78" t="s">
        <v>1230</v>
      </c>
      <c r="J232" s="60">
        <v>33</v>
      </c>
      <c r="K232" s="60">
        <f t="shared" si="15"/>
        <v>33</v>
      </c>
      <c r="L232" s="60"/>
      <c r="M232" s="59" t="s">
        <v>1959</v>
      </c>
      <c r="N232" s="395" t="s">
        <v>8503</v>
      </c>
      <c r="O232" s="395"/>
      <c r="P232" s="395"/>
      <c r="Q232" s="395"/>
      <c r="R232" s="395">
        <v>1</v>
      </c>
      <c r="S232" s="395" t="s">
        <v>2845</v>
      </c>
      <c r="T232" s="359">
        <v>0.32187490278992126</v>
      </c>
      <c r="U232" s="32">
        <v>18</v>
      </c>
      <c r="V232" s="32">
        <v>12</v>
      </c>
      <c r="W232" s="32">
        <v>6</v>
      </c>
      <c r="X232" s="60" t="s">
        <v>3840</v>
      </c>
      <c r="Y232" s="60" t="s">
        <v>3771</v>
      </c>
      <c r="Z232" s="279"/>
      <c r="AA232" s="87"/>
      <c r="AB232" s="62" t="s">
        <v>3721</v>
      </c>
      <c r="AC232" s="62" t="s">
        <v>3722</v>
      </c>
      <c r="AD232" s="62" t="str">
        <f t="shared" si="17"/>
        <v>CAP</v>
      </c>
    </row>
    <row r="233" spans="1:30" s="211" customFormat="1" ht="15">
      <c r="A233" s="499">
        <f t="shared" si="16"/>
        <v>231</v>
      </c>
      <c r="B233" s="90" t="s">
        <v>84</v>
      </c>
      <c r="C233" s="79" t="s">
        <v>1449</v>
      </c>
      <c r="D233" s="79" t="s">
        <v>1450</v>
      </c>
      <c r="E233" s="32" t="s">
        <v>10247</v>
      </c>
      <c r="F233" s="79" t="s">
        <v>1950</v>
      </c>
      <c r="G233" s="55">
        <v>191682012419</v>
      </c>
      <c r="H233" s="102">
        <v>43300</v>
      </c>
      <c r="I233" s="78" t="s">
        <v>1230</v>
      </c>
      <c r="J233" s="60">
        <v>33</v>
      </c>
      <c r="K233" s="60">
        <f t="shared" ref="K233:K296" si="18">IF(I233="Coming Soon",J233,IF(I233="Active",J233,""))</f>
        <v>33</v>
      </c>
      <c r="L233" s="60"/>
      <c r="M233" s="59" t="s">
        <v>4340</v>
      </c>
      <c r="N233" s="395" t="s">
        <v>8503</v>
      </c>
      <c r="O233" s="395"/>
      <c r="P233" s="395"/>
      <c r="Q233" s="395"/>
      <c r="R233" s="395">
        <v>1</v>
      </c>
      <c r="S233" s="395" t="s">
        <v>2845</v>
      </c>
      <c r="T233" s="359">
        <v>0.60847584363026219</v>
      </c>
      <c r="U233" s="32">
        <v>18</v>
      </c>
      <c r="V233" s="32">
        <v>12</v>
      </c>
      <c r="W233" s="32">
        <v>6</v>
      </c>
      <c r="X233" s="60" t="s">
        <v>3840</v>
      </c>
      <c r="Y233" s="60" t="s">
        <v>3771</v>
      </c>
      <c r="Z233" s="279"/>
      <c r="AA233" s="87"/>
      <c r="AB233" s="62" t="s">
        <v>3721</v>
      </c>
      <c r="AC233" s="62" t="s">
        <v>3722</v>
      </c>
      <c r="AD233" s="62" t="str">
        <f t="shared" si="17"/>
        <v>CAP</v>
      </c>
    </row>
    <row r="234" spans="1:30" s="211" customFormat="1" ht="15">
      <c r="A234" s="499">
        <f t="shared" si="16"/>
        <v>232</v>
      </c>
      <c r="B234" s="90" t="s">
        <v>84</v>
      </c>
      <c r="C234" s="79" t="s">
        <v>1449</v>
      </c>
      <c r="D234" s="79" t="s">
        <v>1450</v>
      </c>
      <c r="E234" s="32" t="s">
        <v>4824</v>
      </c>
      <c r="F234" s="79" t="s">
        <v>2539</v>
      </c>
      <c r="G234" s="55">
        <v>191682014031</v>
      </c>
      <c r="H234" s="102">
        <v>43388</v>
      </c>
      <c r="I234" s="78" t="s">
        <v>1230</v>
      </c>
      <c r="J234" s="60">
        <v>33</v>
      </c>
      <c r="K234" s="60">
        <f t="shared" si="18"/>
        <v>33</v>
      </c>
      <c r="L234" s="60"/>
      <c r="M234" s="59" t="s">
        <v>2803</v>
      </c>
      <c r="N234" s="395" t="s">
        <v>8503</v>
      </c>
      <c r="O234" s="395"/>
      <c r="P234" s="395"/>
      <c r="Q234" s="395"/>
      <c r="R234" s="395">
        <v>1</v>
      </c>
      <c r="S234" s="395" t="s">
        <v>2845</v>
      </c>
      <c r="T234" s="359">
        <v>0.16314207401680939</v>
      </c>
      <c r="U234" s="32">
        <v>7</v>
      </c>
      <c r="V234" s="32">
        <v>7</v>
      </c>
      <c r="W234" s="32">
        <v>7</v>
      </c>
      <c r="X234" s="60" t="s">
        <v>3840</v>
      </c>
      <c r="Y234" s="60" t="s">
        <v>3771</v>
      </c>
      <c r="Z234" s="279"/>
      <c r="AA234" s="87"/>
      <c r="AB234" s="62" t="s">
        <v>3721</v>
      </c>
      <c r="AC234" s="62" t="s">
        <v>3722</v>
      </c>
      <c r="AD234" s="62" t="str">
        <f t="shared" si="17"/>
        <v>CAP</v>
      </c>
    </row>
    <row r="235" spans="1:30" s="211" customFormat="1" ht="15">
      <c r="A235" s="499">
        <f t="shared" si="16"/>
        <v>233</v>
      </c>
      <c r="B235" s="90" t="s">
        <v>84</v>
      </c>
      <c r="C235" s="79" t="s">
        <v>1449</v>
      </c>
      <c r="D235" s="79" t="s">
        <v>1450</v>
      </c>
      <c r="E235" s="32" t="s">
        <v>4824</v>
      </c>
      <c r="F235" s="79" t="s">
        <v>2540</v>
      </c>
      <c r="G235" s="55">
        <v>191682014048</v>
      </c>
      <c r="H235" s="102">
        <v>43388</v>
      </c>
      <c r="I235" s="78" t="s">
        <v>1230</v>
      </c>
      <c r="J235" s="60">
        <v>33</v>
      </c>
      <c r="K235" s="60">
        <f t="shared" si="18"/>
        <v>33</v>
      </c>
      <c r="L235" s="60"/>
      <c r="M235" s="59" t="s">
        <v>2804</v>
      </c>
      <c r="N235" s="395" t="s">
        <v>8503</v>
      </c>
      <c r="O235" s="395"/>
      <c r="P235" s="395"/>
      <c r="Q235" s="395"/>
      <c r="R235" s="395">
        <v>1</v>
      </c>
      <c r="S235" s="395" t="s">
        <v>2845</v>
      </c>
      <c r="T235" s="359">
        <v>0.22046226218487758</v>
      </c>
      <c r="U235" s="32">
        <v>7</v>
      </c>
      <c r="V235" s="32">
        <v>7</v>
      </c>
      <c r="W235" s="32">
        <v>7</v>
      </c>
      <c r="X235" s="60" t="s">
        <v>3840</v>
      </c>
      <c r="Y235" s="60" t="s">
        <v>3771</v>
      </c>
      <c r="Z235" s="279"/>
      <c r="AA235" s="87"/>
      <c r="AB235" s="62" t="s">
        <v>3721</v>
      </c>
      <c r="AC235" s="62" t="s">
        <v>3722</v>
      </c>
      <c r="AD235" s="62" t="str">
        <f t="shared" si="17"/>
        <v>CAP</v>
      </c>
    </row>
    <row r="236" spans="1:30" s="211" customFormat="1" ht="15">
      <c r="A236" s="499">
        <f t="shared" si="16"/>
        <v>234</v>
      </c>
      <c r="B236" s="90" t="s">
        <v>84</v>
      </c>
      <c r="C236" s="79" t="s">
        <v>1449</v>
      </c>
      <c r="D236" s="79" t="s">
        <v>1450</v>
      </c>
      <c r="E236" s="32" t="s">
        <v>4824</v>
      </c>
      <c r="F236" s="79" t="s">
        <v>2541</v>
      </c>
      <c r="G236" s="55">
        <v>191682014055</v>
      </c>
      <c r="H236" s="102">
        <v>43388</v>
      </c>
      <c r="I236" s="78" t="s">
        <v>1230</v>
      </c>
      <c r="J236" s="60">
        <v>33</v>
      </c>
      <c r="K236" s="60">
        <f t="shared" si="18"/>
        <v>33</v>
      </c>
      <c r="L236" s="60"/>
      <c r="M236" s="59" t="s">
        <v>2542</v>
      </c>
      <c r="N236" s="395" t="s">
        <v>8503</v>
      </c>
      <c r="O236" s="395"/>
      <c r="P236" s="395"/>
      <c r="Q236" s="395"/>
      <c r="R236" s="395">
        <v>1</v>
      </c>
      <c r="S236" s="395" t="s">
        <v>2845</v>
      </c>
      <c r="T236" s="359">
        <v>0.18739292285714593</v>
      </c>
      <c r="U236" s="32">
        <v>7</v>
      </c>
      <c r="V236" s="32">
        <v>7</v>
      </c>
      <c r="W236" s="32">
        <v>7</v>
      </c>
      <c r="X236" s="60" t="s">
        <v>3840</v>
      </c>
      <c r="Y236" s="60" t="s">
        <v>3771</v>
      </c>
      <c r="Z236" s="279"/>
      <c r="AA236" s="87"/>
      <c r="AB236" s="62" t="s">
        <v>3721</v>
      </c>
      <c r="AC236" s="62" t="s">
        <v>3722</v>
      </c>
      <c r="AD236" s="62" t="str">
        <f t="shared" si="17"/>
        <v>CAP</v>
      </c>
    </row>
    <row r="237" spans="1:30" s="211" customFormat="1" ht="15">
      <c r="A237" s="499">
        <f t="shared" si="16"/>
        <v>235</v>
      </c>
      <c r="B237" s="90" t="s">
        <v>84</v>
      </c>
      <c r="C237" s="79" t="s">
        <v>1449</v>
      </c>
      <c r="D237" s="79" t="s">
        <v>1450</v>
      </c>
      <c r="E237" s="32" t="s">
        <v>4824</v>
      </c>
      <c r="F237" s="79" t="s">
        <v>5053</v>
      </c>
      <c r="G237" s="55">
        <v>191682023675</v>
      </c>
      <c r="H237" s="102">
        <v>44480</v>
      </c>
      <c r="I237" s="78" t="s">
        <v>1230</v>
      </c>
      <c r="J237" s="60">
        <v>33</v>
      </c>
      <c r="K237" s="60">
        <f t="shared" si="18"/>
        <v>33</v>
      </c>
      <c r="L237" s="60"/>
      <c r="M237" s="59" t="s">
        <v>5054</v>
      </c>
      <c r="N237" s="395" t="s">
        <v>8503</v>
      </c>
      <c r="O237" s="395"/>
      <c r="P237" s="395"/>
      <c r="Q237" s="395"/>
      <c r="R237" s="395">
        <v>1</v>
      </c>
      <c r="S237" s="395" t="s">
        <v>2845</v>
      </c>
      <c r="T237" s="359">
        <v>0.25</v>
      </c>
      <c r="U237" s="32">
        <v>10</v>
      </c>
      <c r="V237" s="32">
        <v>10</v>
      </c>
      <c r="W237" s="32">
        <v>10</v>
      </c>
      <c r="X237" s="60" t="s">
        <v>3840</v>
      </c>
      <c r="Y237" s="60" t="s">
        <v>3771</v>
      </c>
      <c r="Z237" s="279"/>
      <c r="AA237" s="87"/>
      <c r="AB237" s="62" t="s">
        <v>3721</v>
      </c>
      <c r="AC237" s="62" t="s">
        <v>3722</v>
      </c>
      <c r="AD237" s="62" t="str">
        <f t="shared" si="17"/>
        <v>CAP</v>
      </c>
    </row>
    <row r="238" spans="1:30" s="211" customFormat="1" ht="15">
      <c r="A238" s="499">
        <f t="shared" si="16"/>
        <v>236</v>
      </c>
      <c r="B238" s="90" t="s">
        <v>84</v>
      </c>
      <c r="C238" s="79" t="s">
        <v>1449</v>
      </c>
      <c r="D238" s="79" t="s">
        <v>1450</v>
      </c>
      <c r="E238" s="499" t="s">
        <v>4927</v>
      </c>
      <c r="F238" s="79" t="s">
        <v>10269</v>
      </c>
      <c r="G238" s="55">
        <v>191682044236</v>
      </c>
      <c r="H238" s="102">
        <v>45911</v>
      </c>
      <c r="I238" s="78" t="s">
        <v>1230</v>
      </c>
      <c r="J238" s="60">
        <v>22</v>
      </c>
      <c r="K238" s="60">
        <f t="shared" si="18"/>
        <v>22</v>
      </c>
      <c r="L238" s="60"/>
      <c r="M238" s="59" t="s">
        <v>10335</v>
      </c>
      <c r="N238" s="395" t="s">
        <v>8501</v>
      </c>
      <c r="O238" s="395"/>
      <c r="P238" s="395"/>
      <c r="Q238" s="395"/>
      <c r="R238" s="395">
        <v>1</v>
      </c>
      <c r="S238" s="395" t="s">
        <v>2845</v>
      </c>
      <c r="T238" s="359">
        <v>2.8660094084034082E-2</v>
      </c>
      <c r="U238" s="499">
        <v>7</v>
      </c>
      <c r="V238" s="499">
        <v>7</v>
      </c>
      <c r="W238" s="499">
        <v>7</v>
      </c>
      <c r="X238" s="60" t="s">
        <v>3840</v>
      </c>
      <c r="Y238" s="60" t="s">
        <v>10337</v>
      </c>
      <c r="Z238" s="279"/>
      <c r="AA238" s="87"/>
      <c r="AB238" s="62" t="s">
        <v>3721</v>
      </c>
      <c r="AC238" s="62" t="s">
        <v>3722</v>
      </c>
      <c r="AD238" s="62" t="str">
        <f t="shared" si="17"/>
        <v>CAP</v>
      </c>
    </row>
    <row r="239" spans="1:30" s="211" customFormat="1" ht="15">
      <c r="A239" s="499">
        <f t="shared" si="16"/>
        <v>237</v>
      </c>
      <c r="B239" s="90" t="s">
        <v>84</v>
      </c>
      <c r="C239" s="79" t="s">
        <v>1449</v>
      </c>
      <c r="D239" s="79" t="s">
        <v>1450</v>
      </c>
      <c r="E239" s="499" t="s">
        <v>4927</v>
      </c>
      <c r="F239" s="79" t="s">
        <v>10270</v>
      </c>
      <c r="G239" s="55">
        <v>191682044243</v>
      </c>
      <c r="H239" s="102">
        <v>45911</v>
      </c>
      <c r="I239" s="78" t="s">
        <v>1230</v>
      </c>
      <c r="J239" s="60">
        <v>22</v>
      </c>
      <c r="K239" s="60">
        <f t="shared" si="18"/>
        <v>22</v>
      </c>
      <c r="L239" s="60"/>
      <c r="M239" s="59" t="s">
        <v>10336</v>
      </c>
      <c r="N239" s="395" t="s">
        <v>8501</v>
      </c>
      <c r="O239" s="395"/>
      <c r="P239" s="395"/>
      <c r="Q239" s="395"/>
      <c r="R239" s="395">
        <v>1</v>
      </c>
      <c r="S239" s="395" t="s">
        <v>8507</v>
      </c>
      <c r="T239" s="359">
        <v>5.2910942924370617E-2</v>
      </c>
      <c r="U239" s="499">
        <v>7</v>
      </c>
      <c r="V239" s="499">
        <v>7</v>
      </c>
      <c r="W239" s="499">
        <v>7</v>
      </c>
      <c r="X239" s="60" t="s">
        <v>3840</v>
      </c>
      <c r="Y239" s="60" t="s">
        <v>10337</v>
      </c>
      <c r="Z239" s="279"/>
      <c r="AA239" s="87"/>
      <c r="AB239" s="62" t="s">
        <v>3721</v>
      </c>
      <c r="AC239" s="62" t="s">
        <v>3722</v>
      </c>
      <c r="AD239" s="62" t="str">
        <f t="shared" si="17"/>
        <v>CAP</v>
      </c>
    </row>
    <row r="240" spans="1:30" s="211" customFormat="1" ht="15">
      <c r="A240" s="499">
        <f t="shared" si="16"/>
        <v>238</v>
      </c>
      <c r="B240" s="90" t="s">
        <v>84</v>
      </c>
      <c r="C240" s="79" t="s">
        <v>1449</v>
      </c>
      <c r="D240" s="79" t="s">
        <v>1450</v>
      </c>
      <c r="E240" s="32" t="s">
        <v>4927</v>
      </c>
      <c r="F240" s="79" t="s">
        <v>4920</v>
      </c>
      <c r="G240" s="55">
        <v>191682023262</v>
      </c>
      <c r="H240" s="102">
        <v>44368</v>
      </c>
      <c r="I240" s="78" t="s">
        <v>1230</v>
      </c>
      <c r="J240" s="60">
        <v>22</v>
      </c>
      <c r="K240" s="60">
        <f t="shared" si="18"/>
        <v>22</v>
      </c>
      <c r="L240" s="60"/>
      <c r="M240" s="59" t="s">
        <v>4929</v>
      </c>
      <c r="N240" s="395" t="s">
        <v>8501</v>
      </c>
      <c r="O240" s="395"/>
      <c r="P240" s="395"/>
      <c r="Q240" s="395"/>
      <c r="R240" s="395">
        <v>1</v>
      </c>
      <c r="S240" s="395" t="s">
        <v>2845</v>
      </c>
      <c r="T240" s="359">
        <v>2.8660094084034082E-2</v>
      </c>
      <c r="U240" s="32">
        <v>12</v>
      </c>
      <c r="V240" s="32">
        <v>7</v>
      </c>
      <c r="W240" s="32">
        <v>1</v>
      </c>
      <c r="X240" s="60" t="s">
        <v>3840</v>
      </c>
      <c r="Y240" s="60" t="s">
        <v>3771</v>
      </c>
      <c r="Z240" s="279"/>
      <c r="AA240" s="87"/>
      <c r="AB240" s="62" t="s">
        <v>3721</v>
      </c>
      <c r="AC240" s="62" t="s">
        <v>3722</v>
      </c>
      <c r="AD240" s="62" t="str">
        <f t="shared" si="17"/>
        <v>CAP</v>
      </c>
    </row>
    <row r="241" spans="1:30" s="211" customFormat="1" ht="15">
      <c r="A241" s="499">
        <f t="shared" si="16"/>
        <v>239</v>
      </c>
      <c r="B241" s="90" t="s">
        <v>84</v>
      </c>
      <c r="C241" s="79" t="s">
        <v>1449</v>
      </c>
      <c r="D241" s="79" t="s">
        <v>1450</v>
      </c>
      <c r="E241" s="32" t="s">
        <v>4927</v>
      </c>
      <c r="F241" s="79" t="s">
        <v>5621</v>
      </c>
      <c r="G241" s="55">
        <v>191682029851</v>
      </c>
      <c r="H241" s="102">
        <v>44642</v>
      </c>
      <c r="I241" s="78" t="s">
        <v>1230</v>
      </c>
      <c r="J241" s="60">
        <v>22</v>
      </c>
      <c r="K241" s="60">
        <f t="shared" si="18"/>
        <v>22</v>
      </c>
      <c r="L241" s="60"/>
      <c r="M241" s="59" t="s">
        <v>5629</v>
      </c>
      <c r="N241" s="395" t="s">
        <v>8501</v>
      </c>
      <c r="O241" s="395"/>
      <c r="P241" s="395"/>
      <c r="Q241" s="395"/>
      <c r="R241" s="395">
        <v>1</v>
      </c>
      <c r="S241" s="395" t="s">
        <v>2846</v>
      </c>
      <c r="T241" s="359">
        <v>2.8660094084034082E-2</v>
      </c>
      <c r="U241" s="32">
        <v>12</v>
      </c>
      <c r="V241" s="32">
        <v>7</v>
      </c>
      <c r="W241" s="32">
        <v>1</v>
      </c>
      <c r="X241" s="60" t="s">
        <v>3840</v>
      </c>
      <c r="Y241" s="60" t="s">
        <v>3771</v>
      </c>
      <c r="Z241" s="279"/>
      <c r="AA241" s="87"/>
      <c r="AB241" s="62" t="s">
        <v>3721</v>
      </c>
      <c r="AC241" s="62" t="s">
        <v>3722</v>
      </c>
      <c r="AD241" s="62" t="str">
        <f t="shared" si="17"/>
        <v>CAP</v>
      </c>
    </row>
    <row r="242" spans="1:30" s="211" customFormat="1" ht="15">
      <c r="A242" s="499">
        <f t="shared" si="16"/>
        <v>240</v>
      </c>
      <c r="B242" s="90" t="s">
        <v>84</v>
      </c>
      <c r="C242" s="79" t="s">
        <v>1449</v>
      </c>
      <c r="D242" s="79" t="s">
        <v>1450</v>
      </c>
      <c r="E242" s="32" t="s">
        <v>4927</v>
      </c>
      <c r="F242" s="79" t="s">
        <v>4921</v>
      </c>
      <c r="G242" s="55">
        <v>191682023279</v>
      </c>
      <c r="H242" s="102">
        <v>44368</v>
      </c>
      <c r="I242" s="78" t="s">
        <v>1230</v>
      </c>
      <c r="J242" s="60">
        <v>22</v>
      </c>
      <c r="K242" s="60">
        <f t="shared" si="18"/>
        <v>22</v>
      </c>
      <c r="L242" s="60"/>
      <c r="M242" s="59" t="s">
        <v>4930</v>
      </c>
      <c r="N242" s="395" t="s">
        <v>8501</v>
      </c>
      <c r="O242" s="395"/>
      <c r="P242" s="395"/>
      <c r="Q242" s="395"/>
      <c r="R242" s="395">
        <v>1</v>
      </c>
      <c r="S242" s="395" t="s">
        <v>2845</v>
      </c>
      <c r="T242" s="359">
        <v>5.2910942924370617E-2</v>
      </c>
      <c r="U242" s="32">
        <v>12</v>
      </c>
      <c r="V242" s="32">
        <v>7</v>
      </c>
      <c r="W242" s="32">
        <v>1</v>
      </c>
      <c r="X242" s="60" t="s">
        <v>3840</v>
      </c>
      <c r="Y242" s="60" t="s">
        <v>3771</v>
      </c>
      <c r="Z242" s="279"/>
      <c r="AA242" s="87"/>
      <c r="AB242" s="62" t="s">
        <v>3721</v>
      </c>
      <c r="AC242" s="62" t="s">
        <v>3722</v>
      </c>
      <c r="AD242" s="62" t="str">
        <f t="shared" si="17"/>
        <v>CAP</v>
      </c>
    </row>
    <row r="243" spans="1:30" s="211" customFormat="1" ht="15">
      <c r="A243" s="499">
        <f t="shared" si="16"/>
        <v>241</v>
      </c>
      <c r="B243" s="90" t="s">
        <v>84</v>
      </c>
      <c r="C243" s="79" t="s">
        <v>1449</v>
      </c>
      <c r="D243" s="79" t="s">
        <v>1450</v>
      </c>
      <c r="E243" s="32" t="s">
        <v>4927</v>
      </c>
      <c r="F243" s="79" t="s">
        <v>5622</v>
      </c>
      <c r="G243" s="55">
        <v>191682029868</v>
      </c>
      <c r="H243" s="102">
        <v>44642</v>
      </c>
      <c r="I243" s="78" t="s">
        <v>1230</v>
      </c>
      <c r="J243" s="60">
        <v>22</v>
      </c>
      <c r="K243" s="60">
        <f t="shared" si="18"/>
        <v>22</v>
      </c>
      <c r="L243" s="60"/>
      <c r="M243" s="59" t="s">
        <v>5630</v>
      </c>
      <c r="N243" s="395" t="s">
        <v>8501</v>
      </c>
      <c r="O243" s="395"/>
      <c r="P243" s="395"/>
      <c r="Q243" s="395"/>
      <c r="R243" s="395">
        <v>1</v>
      </c>
      <c r="S243" s="395" t="s">
        <v>2846</v>
      </c>
      <c r="T243" s="359">
        <v>5.2910942924370617E-2</v>
      </c>
      <c r="U243" s="32">
        <v>12</v>
      </c>
      <c r="V243" s="32">
        <v>7</v>
      </c>
      <c r="W243" s="32">
        <v>1</v>
      </c>
      <c r="X243" s="60" t="s">
        <v>3840</v>
      </c>
      <c r="Y243" s="60" t="s">
        <v>3771</v>
      </c>
      <c r="Z243" s="279"/>
      <c r="AA243" s="87"/>
      <c r="AB243" s="62" t="s">
        <v>3721</v>
      </c>
      <c r="AC243" s="62" t="s">
        <v>3722</v>
      </c>
      <c r="AD243" s="62" t="str">
        <f t="shared" si="17"/>
        <v>CAP</v>
      </c>
    </row>
    <row r="244" spans="1:30" s="211" customFormat="1" ht="15">
      <c r="A244" s="499">
        <f t="shared" si="16"/>
        <v>242</v>
      </c>
      <c r="B244" s="90" t="s">
        <v>84</v>
      </c>
      <c r="C244" s="79" t="s">
        <v>1449</v>
      </c>
      <c r="D244" s="79" t="s">
        <v>1450</v>
      </c>
      <c r="E244" s="32" t="s">
        <v>4927</v>
      </c>
      <c r="F244" s="79" t="s">
        <v>6580</v>
      </c>
      <c r="G244" s="55">
        <v>191682034831</v>
      </c>
      <c r="H244" s="102">
        <v>45112</v>
      </c>
      <c r="I244" s="78" t="s">
        <v>1230</v>
      </c>
      <c r="J244" s="60">
        <v>22</v>
      </c>
      <c r="K244" s="60">
        <f t="shared" si="18"/>
        <v>22</v>
      </c>
      <c r="L244" s="60"/>
      <c r="M244" s="59" t="s">
        <v>6581</v>
      </c>
      <c r="N244" s="395" t="s">
        <v>8501</v>
      </c>
      <c r="O244" s="395"/>
      <c r="P244" s="395"/>
      <c r="Q244" s="395"/>
      <c r="R244" s="395">
        <v>1</v>
      </c>
      <c r="S244" s="395" t="s">
        <v>210</v>
      </c>
      <c r="T244" s="359">
        <v>5.2910942924370617E-2</v>
      </c>
      <c r="U244" s="32">
        <v>12</v>
      </c>
      <c r="V244" s="32">
        <v>7</v>
      </c>
      <c r="W244" s="32">
        <v>1</v>
      </c>
      <c r="X244" s="60" t="s">
        <v>3840</v>
      </c>
      <c r="Y244" s="60" t="s">
        <v>3771</v>
      </c>
      <c r="Z244" s="279"/>
      <c r="AA244" s="87"/>
      <c r="AB244" s="62" t="s">
        <v>3721</v>
      </c>
      <c r="AC244" s="62" t="s">
        <v>3722</v>
      </c>
      <c r="AD244" s="62" t="str">
        <f t="shared" si="17"/>
        <v>CAP</v>
      </c>
    </row>
    <row r="245" spans="1:30" s="211" customFormat="1" ht="15">
      <c r="A245" s="499">
        <f t="shared" si="16"/>
        <v>243</v>
      </c>
      <c r="B245" s="90" t="s">
        <v>84</v>
      </c>
      <c r="C245" s="79" t="s">
        <v>1449</v>
      </c>
      <c r="D245" s="79" t="s">
        <v>1450</v>
      </c>
      <c r="E245" s="32" t="s">
        <v>4927</v>
      </c>
      <c r="F245" s="79" t="s">
        <v>7563</v>
      </c>
      <c r="G245" s="344">
        <v>191682041815</v>
      </c>
      <c r="H245" s="102">
        <v>45546</v>
      </c>
      <c r="I245" s="78" t="s">
        <v>1230</v>
      </c>
      <c r="J245" s="60">
        <v>22</v>
      </c>
      <c r="K245" s="60">
        <f t="shared" si="18"/>
        <v>22</v>
      </c>
      <c r="L245" s="60"/>
      <c r="M245" s="59" t="s">
        <v>7564</v>
      </c>
      <c r="N245" s="395" t="s">
        <v>8501</v>
      </c>
      <c r="O245" s="395"/>
      <c r="P245" s="395"/>
      <c r="Q245" s="395"/>
      <c r="R245" s="395">
        <v>1</v>
      </c>
      <c r="S245" s="395" t="s">
        <v>8507</v>
      </c>
      <c r="T245" s="359">
        <v>5.2910942924370617E-2</v>
      </c>
      <c r="U245" s="32">
        <v>12</v>
      </c>
      <c r="V245" s="32">
        <v>7</v>
      </c>
      <c r="W245" s="32">
        <v>1</v>
      </c>
      <c r="X245" s="60" t="s">
        <v>3840</v>
      </c>
      <c r="Y245" s="60" t="s">
        <v>3771</v>
      </c>
      <c r="Z245" s="279"/>
      <c r="AA245" s="87"/>
      <c r="AB245" s="62" t="s">
        <v>3721</v>
      </c>
      <c r="AC245" s="62" t="s">
        <v>3722</v>
      </c>
      <c r="AD245" s="62" t="str">
        <f t="shared" si="17"/>
        <v>CAP</v>
      </c>
    </row>
    <row r="246" spans="1:30" s="211" customFormat="1" ht="15">
      <c r="A246" s="499">
        <f t="shared" si="16"/>
        <v>244</v>
      </c>
      <c r="B246" s="90" t="s">
        <v>84</v>
      </c>
      <c r="C246" s="79" t="s">
        <v>1449</v>
      </c>
      <c r="D246" s="79" t="s">
        <v>1450</v>
      </c>
      <c r="E246" s="32" t="s">
        <v>4927</v>
      </c>
      <c r="F246" s="79" t="s">
        <v>4922</v>
      </c>
      <c r="G246" s="55">
        <v>191682023286</v>
      </c>
      <c r="H246" s="102">
        <v>44368</v>
      </c>
      <c r="I246" s="78" t="s">
        <v>1230</v>
      </c>
      <c r="J246" s="60">
        <v>33</v>
      </c>
      <c r="K246" s="60">
        <f t="shared" si="18"/>
        <v>33</v>
      </c>
      <c r="L246" s="60"/>
      <c r="M246" s="59" t="s">
        <v>4939</v>
      </c>
      <c r="N246" s="395" t="s">
        <v>8503</v>
      </c>
      <c r="O246" s="395"/>
      <c r="P246" s="395"/>
      <c r="Q246" s="395"/>
      <c r="R246" s="395">
        <v>1</v>
      </c>
      <c r="S246" s="395" t="s">
        <v>2845</v>
      </c>
      <c r="T246" s="359">
        <v>9.0389527495799815E-2</v>
      </c>
      <c r="U246" s="32">
        <v>12</v>
      </c>
      <c r="V246" s="32">
        <v>7</v>
      </c>
      <c r="W246" s="32">
        <v>1</v>
      </c>
      <c r="X246" s="60" t="s">
        <v>3840</v>
      </c>
      <c r="Y246" s="60" t="s">
        <v>3771</v>
      </c>
      <c r="Z246" s="279"/>
      <c r="AA246" s="87"/>
      <c r="AB246" s="62" t="s">
        <v>3721</v>
      </c>
      <c r="AC246" s="62" t="s">
        <v>3722</v>
      </c>
      <c r="AD246" s="62" t="str">
        <f t="shared" si="17"/>
        <v>CAP</v>
      </c>
    </row>
    <row r="247" spans="1:30" s="211" customFormat="1" ht="15">
      <c r="A247" s="499">
        <f t="shared" si="16"/>
        <v>245</v>
      </c>
      <c r="B247" s="90" t="s">
        <v>84</v>
      </c>
      <c r="C247" s="79" t="s">
        <v>1449</v>
      </c>
      <c r="D247" s="79" t="s">
        <v>1450</v>
      </c>
      <c r="E247" s="32" t="s">
        <v>4927</v>
      </c>
      <c r="F247" s="79" t="s">
        <v>5623</v>
      </c>
      <c r="G247" s="55">
        <v>191682029875</v>
      </c>
      <c r="H247" s="102">
        <v>44642</v>
      </c>
      <c r="I247" s="78" t="s">
        <v>1230</v>
      </c>
      <c r="J247" s="60">
        <v>33</v>
      </c>
      <c r="K247" s="60">
        <f t="shared" si="18"/>
        <v>33</v>
      </c>
      <c r="L247" s="60"/>
      <c r="M247" s="59" t="s">
        <v>5631</v>
      </c>
      <c r="N247" s="395" t="s">
        <v>8503</v>
      </c>
      <c r="O247" s="395"/>
      <c r="P247" s="395"/>
      <c r="Q247" s="395"/>
      <c r="R247" s="395">
        <v>1</v>
      </c>
      <c r="S247" s="395" t="s">
        <v>2846</v>
      </c>
      <c r="T247" s="359">
        <v>9.0389527495799815E-2</v>
      </c>
      <c r="U247" s="32">
        <v>12</v>
      </c>
      <c r="V247" s="32">
        <v>7</v>
      </c>
      <c r="W247" s="32">
        <v>1</v>
      </c>
      <c r="X247" s="60" t="s">
        <v>3840</v>
      </c>
      <c r="Y247" s="60" t="s">
        <v>3771</v>
      </c>
      <c r="Z247" s="279"/>
      <c r="AA247" s="87"/>
      <c r="AB247" s="62" t="s">
        <v>3721</v>
      </c>
      <c r="AC247" s="62" t="s">
        <v>3722</v>
      </c>
      <c r="AD247" s="62" t="str">
        <f t="shared" si="17"/>
        <v>CAP</v>
      </c>
    </row>
    <row r="248" spans="1:30" s="211" customFormat="1" ht="15">
      <c r="A248" s="499">
        <f t="shared" si="16"/>
        <v>246</v>
      </c>
      <c r="B248" s="90" t="s">
        <v>84</v>
      </c>
      <c r="C248" s="79" t="s">
        <v>1449</v>
      </c>
      <c r="D248" s="79" t="s">
        <v>1450</v>
      </c>
      <c r="E248" s="32" t="s">
        <v>4927</v>
      </c>
      <c r="F248" s="79" t="s">
        <v>4923</v>
      </c>
      <c r="G248" s="55">
        <v>191682023293</v>
      </c>
      <c r="H248" s="102">
        <v>44368</v>
      </c>
      <c r="I248" s="78" t="s">
        <v>1230</v>
      </c>
      <c r="J248" s="60">
        <v>33</v>
      </c>
      <c r="K248" s="60">
        <f t="shared" si="18"/>
        <v>33</v>
      </c>
      <c r="L248" s="60"/>
      <c r="M248" s="59" t="s">
        <v>4940</v>
      </c>
      <c r="N248" s="395" t="s">
        <v>8503</v>
      </c>
      <c r="O248" s="395"/>
      <c r="P248" s="395"/>
      <c r="Q248" s="395"/>
      <c r="R248" s="395">
        <v>1</v>
      </c>
      <c r="S248" s="395" t="s">
        <v>2845</v>
      </c>
      <c r="T248" s="359">
        <v>0.10802650847059002</v>
      </c>
      <c r="U248" s="32">
        <v>12</v>
      </c>
      <c r="V248" s="32">
        <v>7</v>
      </c>
      <c r="W248" s="32">
        <v>1</v>
      </c>
      <c r="X248" s="60" t="s">
        <v>3840</v>
      </c>
      <c r="Y248" s="60" t="s">
        <v>3771</v>
      </c>
      <c r="Z248" s="279"/>
      <c r="AA248" s="87"/>
      <c r="AB248" s="62" t="s">
        <v>3721</v>
      </c>
      <c r="AC248" s="62" t="s">
        <v>3722</v>
      </c>
      <c r="AD248" s="62" t="str">
        <f t="shared" si="17"/>
        <v>CAP</v>
      </c>
    </row>
    <row r="249" spans="1:30" s="211" customFormat="1" ht="15">
      <c r="A249" s="499">
        <f t="shared" si="16"/>
        <v>247</v>
      </c>
      <c r="B249" s="90" t="s">
        <v>84</v>
      </c>
      <c r="C249" s="79" t="s">
        <v>1449</v>
      </c>
      <c r="D249" s="79" t="s">
        <v>1450</v>
      </c>
      <c r="E249" s="32" t="s">
        <v>4927</v>
      </c>
      <c r="F249" s="79" t="s">
        <v>5624</v>
      </c>
      <c r="G249" s="55">
        <v>191682029882</v>
      </c>
      <c r="H249" s="102">
        <v>44642</v>
      </c>
      <c r="I249" s="78" t="s">
        <v>1230</v>
      </c>
      <c r="J249" s="60">
        <v>33</v>
      </c>
      <c r="K249" s="60">
        <f t="shared" si="18"/>
        <v>33</v>
      </c>
      <c r="L249" s="60"/>
      <c r="M249" s="59" t="s">
        <v>5632</v>
      </c>
      <c r="N249" s="395" t="s">
        <v>8503</v>
      </c>
      <c r="O249" s="395"/>
      <c r="P249" s="395"/>
      <c r="Q249" s="395"/>
      <c r="R249" s="395">
        <v>1</v>
      </c>
      <c r="S249" s="395" t="s">
        <v>2846</v>
      </c>
      <c r="T249" s="359">
        <v>0.10802650847059002</v>
      </c>
      <c r="U249" s="32">
        <v>12</v>
      </c>
      <c r="V249" s="32">
        <v>7</v>
      </c>
      <c r="W249" s="32">
        <v>1</v>
      </c>
      <c r="X249" s="60" t="s">
        <v>3840</v>
      </c>
      <c r="Y249" s="60" t="s">
        <v>3771</v>
      </c>
      <c r="Z249" s="279"/>
      <c r="AA249" s="87"/>
      <c r="AB249" s="62" t="s">
        <v>3721</v>
      </c>
      <c r="AC249" s="62" t="s">
        <v>3722</v>
      </c>
      <c r="AD249" s="62" t="str">
        <f t="shared" si="17"/>
        <v>CAP</v>
      </c>
    </row>
    <row r="250" spans="1:30" s="211" customFormat="1" ht="15">
      <c r="A250" s="499">
        <f t="shared" si="16"/>
        <v>248</v>
      </c>
      <c r="B250" s="90" t="s">
        <v>84</v>
      </c>
      <c r="C250" s="79" t="s">
        <v>1449</v>
      </c>
      <c r="D250" s="79" t="s">
        <v>1450</v>
      </c>
      <c r="E250" s="32" t="s">
        <v>4927</v>
      </c>
      <c r="F250" s="79" t="s">
        <v>4924</v>
      </c>
      <c r="G250" s="55">
        <v>191682023309</v>
      </c>
      <c r="H250" s="102">
        <v>44368</v>
      </c>
      <c r="I250" s="78" t="s">
        <v>1230</v>
      </c>
      <c r="J250" s="60">
        <v>22</v>
      </c>
      <c r="K250" s="60">
        <f t="shared" si="18"/>
        <v>22</v>
      </c>
      <c r="L250" s="60"/>
      <c r="M250" s="59" t="s">
        <v>4931</v>
      </c>
      <c r="N250" s="395" t="s">
        <v>8501</v>
      </c>
      <c r="O250" s="395"/>
      <c r="P250" s="395"/>
      <c r="Q250" s="395"/>
      <c r="R250" s="395">
        <v>1</v>
      </c>
      <c r="S250" s="395" t="s">
        <v>2845</v>
      </c>
      <c r="T250" s="359">
        <v>9.2594150117648585E-2</v>
      </c>
      <c r="U250" s="32">
        <v>12</v>
      </c>
      <c r="V250" s="32">
        <v>7</v>
      </c>
      <c r="W250" s="32">
        <v>1</v>
      </c>
      <c r="X250" s="60" t="s">
        <v>3840</v>
      </c>
      <c r="Y250" s="60" t="s">
        <v>3771</v>
      </c>
      <c r="Z250" s="279"/>
      <c r="AA250" s="279"/>
      <c r="AB250" s="62" t="s">
        <v>3721</v>
      </c>
      <c r="AC250" s="62" t="s">
        <v>3722</v>
      </c>
      <c r="AD250" s="62" t="str">
        <f t="shared" si="17"/>
        <v>CAP</v>
      </c>
    </row>
    <row r="251" spans="1:30" s="211" customFormat="1" ht="15">
      <c r="A251" s="499">
        <f t="shared" si="16"/>
        <v>249</v>
      </c>
      <c r="B251" s="90" t="s">
        <v>84</v>
      </c>
      <c r="C251" s="79" t="s">
        <v>1449</v>
      </c>
      <c r="D251" s="79" t="s">
        <v>1450</v>
      </c>
      <c r="E251" s="32" t="s">
        <v>4927</v>
      </c>
      <c r="F251" s="79" t="s">
        <v>5625</v>
      </c>
      <c r="G251" s="55">
        <v>191682029899</v>
      </c>
      <c r="H251" s="102">
        <v>44642</v>
      </c>
      <c r="I251" s="78" t="s">
        <v>1230</v>
      </c>
      <c r="J251" s="60">
        <v>22</v>
      </c>
      <c r="K251" s="60">
        <f t="shared" si="18"/>
        <v>22</v>
      </c>
      <c r="L251" s="60"/>
      <c r="M251" s="59" t="s">
        <v>5633</v>
      </c>
      <c r="N251" s="395" t="s">
        <v>8501</v>
      </c>
      <c r="O251" s="395"/>
      <c r="P251" s="395"/>
      <c r="Q251" s="395"/>
      <c r="R251" s="395">
        <v>1</v>
      </c>
      <c r="S251" s="395" t="s">
        <v>2846</v>
      </c>
      <c r="T251" s="359">
        <v>9.2594150117648585E-2</v>
      </c>
      <c r="U251" s="32">
        <v>12</v>
      </c>
      <c r="V251" s="32">
        <v>7</v>
      </c>
      <c r="W251" s="32">
        <v>1</v>
      </c>
      <c r="X251" s="60" t="s">
        <v>3840</v>
      </c>
      <c r="Y251" s="60" t="s">
        <v>3771</v>
      </c>
      <c r="Z251" s="279"/>
      <c r="AA251" s="87"/>
      <c r="AB251" s="62" t="s">
        <v>3721</v>
      </c>
      <c r="AC251" s="62" t="s">
        <v>3722</v>
      </c>
      <c r="AD251" s="62" t="str">
        <f t="shared" si="17"/>
        <v>CAP</v>
      </c>
    </row>
    <row r="252" spans="1:30" s="211" customFormat="1" ht="15">
      <c r="A252" s="499">
        <f t="shared" si="16"/>
        <v>250</v>
      </c>
      <c r="B252" s="90" t="s">
        <v>84</v>
      </c>
      <c r="C252" s="79" t="s">
        <v>1449</v>
      </c>
      <c r="D252" s="79" t="s">
        <v>1450</v>
      </c>
      <c r="E252" s="32" t="s">
        <v>4927</v>
      </c>
      <c r="F252" s="79" t="s">
        <v>6582</v>
      </c>
      <c r="G252" s="55">
        <v>191682034848</v>
      </c>
      <c r="H252" s="102">
        <v>45112</v>
      </c>
      <c r="I252" s="78" t="s">
        <v>1230</v>
      </c>
      <c r="J252" s="60">
        <v>22</v>
      </c>
      <c r="K252" s="60">
        <f t="shared" si="18"/>
        <v>22</v>
      </c>
      <c r="L252" s="60"/>
      <c r="M252" s="59" t="s">
        <v>6585</v>
      </c>
      <c r="N252" s="395" t="s">
        <v>8501</v>
      </c>
      <c r="O252" s="395"/>
      <c r="P252" s="395"/>
      <c r="Q252" s="395"/>
      <c r="R252" s="395">
        <v>1</v>
      </c>
      <c r="S252" s="395" t="s">
        <v>210</v>
      </c>
      <c r="T252" s="359">
        <v>9.2594150117648585E-2</v>
      </c>
      <c r="U252" s="32">
        <v>12</v>
      </c>
      <c r="V252" s="32">
        <v>7</v>
      </c>
      <c r="W252" s="32">
        <v>1</v>
      </c>
      <c r="X252" s="60" t="s">
        <v>3840</v>
      </c>
      <c r="Y252" s="60" t="s">
        <v>3771</v>
      </c>
      <c r="Z252" s="279"/>
      <c r="AA252" s="87"/>
      <c r="AB252" s="62" t="s">
        <v>3721</v>
      </c>
      <c r="AC252" s="62" t="s">
        <v>3722</v>
      </c>
      <c r="AD252" s="62" t="str">
        <f t="shared" si="17"/>
        <v>CAP</v>
      </c>
    </row>
    <row r="253" spans="1:30" s="211" customFormat="1" ht="15">
      <c r="A253" s="499">
        <f t="shared" si="16"/>
        <v>251</v>
      </c>
      <c r="B253" s="90" t="s">
        <v>84</v>
      </c>
      <c r="C253" s="79" t="s">
        <v>1449</v>
      </c>
      <c r="D253" s="79" t="s">
        <v>1450</v>
      </c>
      <c r="E253" s="32" t="s">
        <v>4927</v>
      </c>
      <c r="F253" s="79" t="s">
        <v>7562</v>
      </c>
      <c r="G253" s="55">
        <v>191682041822</v>
      </c>
      <c r="H253" s="102">
        <v>45546</v>
      </c>
      <c r="I253" s="78" t="s">
        <v>1230</v>
      </c>
      <c r="J253" s="60">
        <v>22</v>
      </c>
      <c r="K253" s="60">
        <f t="shared" si="18"/>
        <v>22</v>
      </c>
      <c r="L253" s="60"/>
      <c r="M253" s="59" t="s">
        <v>7565</v>
      </c>
      <c r="N253" s="395" t="s">
        <v>8501</v>
      </c>
      <c r="O253" s="395"/>
      <c r="P253" s="395"/>
      <c r="Q253" s="395"/>
      <c r="R253" s="395">
        <v>1</v>
      </c>
      <c r="S253" s="395" t="s">
        <v>8507</v>
      </c>
      <c r="T253" s="359">
        <v>9.2594150117648585E-2</v>
      </c>
      <c r="U253" s="32">
        <v>12</v>
      </c>
      <c r="V253" s="32">
        <v>7</v>
      </c>
      <c r="W253" s="32">
        <v>1</v>
      </c>
      <c r="X253" s="60" t="s">
        <v>3840</v>
      </c>
      <c r="Y253" s="60" t="s">
        <v>3771</v>
      </c>
      <c r="Z253" s="279"/>
      <c r="AA253" s="87"/>
      <c r="AB253" s="62" t="s">
        <v>3721</v>
      </c>
      <c r="AC253" s="62" t="s">
        <v>3722</v>
      </c>
      <c r="AD253" s="62" t="str">
        <f t="shared" si="17"/>
        <v>CAP</v>
      </c>
    </row>
    <row r="254" spans="1:30" s="211" customFormat="1" ht="15">
      <c r="A254" s="499">
        <f t="shared" si="16"/>
        <v>252</v>
      </c>
      <c r="B254" s="90" t="s">
        <v>84</v>
      </c>
      <c r="C254" s="79" t="s">
        <v>1449</v>
      </c>
      <c r="D254" s="79" t="s">
        <v>1450</v>
      </c>
      <c r="E254" s="32" t="s">
        <v>4927</v>
      </c>
      <c r="F254" s="79" t="s">
        <v>5652</v>
      </c>
      <c r="G254" s="55">
        <v>191682029813</v>
      </c>
      <c r="H254" s="102">
        <v>44701</v>
      </c>
      <c r="I254" s="78" t="s">
        <v>1230</v>
      </c>
      <c r="J254" s="60">
        <v>22</v>
      </c>
      <c r="K254" s="60">
        <f t="shared" si="18"/>
        <v>22</v>
      </c>
      <c r="L254" s="60"/>
      <c r="M254" s="59" t="s">
        <v>5653</v>
      </c>
      <c r="N254" s="395" t="s">
        <v>8501</v>
      </c>
      <c r="O254" s="395"/>
      <c r="P254" s="395"/>
      <c r="Q254" s="395"/>
      <c r="R254" s="395">
        <v>1</v>
      </c>
      <c r="S254" s="395" t="s">
        <v>2845</v>
      </c>
      <c r="T254" s="359">
        <v>0.25</v>
      </c>
      <c r="U254" s="32">
        <v>7</v>
      </c>
      <c r="V254" s="32">
        <v>7</v>
      </c>
      <c r="W254" s="32">
        <v>7</v>
      </c>
      <c r="X254" s="60" t="s">
        <v>3840</v>
      </c>
      <c r="Y254" s="60" t="s">
        <v>3771</v>
      </c>
      <c r="Z254" s="279"/>
      <c r="AA254" s="87"/>
      <c r="AB254" s="62" t="s">
        <v>3721</v>
      </c>
      <c r="AC254" s="62" t="s">
        <v>3722</v>
      </c>
      <c r="AD254" s="62" t="str">
        <f t="shared" si="17"/>
        <v>CAP</v>
      </c>
    </row>
    <row r="255" spans="1:30" s="211" customFormat="1" ht="15">
      <c r="A255" s="499">
        <f t="shared" si="16"/>
        <v>253</v>
      </c>
      <c r="B255" s="90" t="s">
        <v>84</v>
      </c>
      <c r="C255" s="79" t="s">
        <v>1449</v>
      </c>
      <c r="D255" s="79" t="s">
        <v>1450</v>
      </c>
      <c r="E255" s="32" t="s">
        <v>4927</v>
      </c>
      <c r="F255" s="79" t="s">
        <v>5815</v>
      </c>
      <c r="G255" s="55">
        <v>191682032660</v>
      </c>
      <c r="H255" s="102">
        <v>44827</v>
      </c>
      <c r="I255" s="78" t="s">
        <v>1230</v>
      </c>
      <c r="J255" s="60">
        <v>22</v>
      </c>
      <c r="K255" s="60">
        <f t="shared" si="18"/>
        <v>22</v>
      </c>
      <c r="L255" s="60"/>
      <c r="M255" s="59" t="s">
        <v>5875</v>
      </c>
      <c r="N255" s="395" t="s">
        <v>8501</v>
      </c>
      <c r="O255" s="395"/>
      <c r="P255" s="395"/>
      <c r="Q255" s="395"/>
      <c r="R255" s="395">
        <v>1</v>
      </c>
      <c r="S255" s="395" t="s">
        <v>2846</v>
      </c>
      <c r="T255" s="359">
        <v>0.25</v>
      </c>
      <c r="U255" s="32">
        <v>7</v>
      </c>
      <c r="V255" s="32">
        <v>7</v>
      </c>
      <c r="W255" s="32">
        <v>7</v>
      </c>
      <c r="X255" s="60" t="s">
        <v>3840</v>
      </c>
      <c r="Y255" s="60" t="s">
        <v>3771</v>
      </c>
      <c r="Z255" s="279"/>
      <c r="AA255" s="87"/>
      <c r="AB255" s="62" t="s">
        <v>3721</v>
      </c>
      <c r="AC255" s="62" t="s">
        <v>3722</v>
      </c>
      <c r="AD255" s="62" t="str">
        <f t="shared" si="17"/>
        <v>CAP</v>
      </c>
    </row>
    <row r="256" spans="1:30" s="211" customFormat="1" ht="15">
      <c r="A256" s="499">
        <f t="shared" si="16"/>
        <v>254</v>
      </c>
      <c r="B256" s="90" t="s">
        <v>84</v>
      </c>
      <c r="C256" s="79" t="s">
        <v>1449</v>
      </c>
      <c r="D256" s="79" t="s">
        <v>1450</v>
      </c>
      <c r="E256" s="32" t="s">
        <v>4927</v>
      </c>
      <c r="F256" s="79" t="s">
        <v>4925</v>
      </c>
      <c r="G256" s="55">
        <v>191682023316</v>
      </c>
      <c r="H256" s="102">
        <v>44368</v>
      </c>
      <c r="I256" s="78" t="s">
        <v>1230</v>
      </c>
      <c r="J256" s="60">
        <v>33</v>
      </c>
      <c r="K256" s="60">
        <f t="shared" si="18"/>
        <v>33</v>
      </c>
      <c r="L256" s="60"/>
      <c r="M256" s="59" t="s">
        <v>4932</v>
      </c>
      <c r="N256" s="395" t="s">
        <v>8503</v>
      </c>
      <c r="O256" s="395"/>
      <c r="P256" s="395"/>
      <c r="Q256" s="395"/>
      <c r="R256" s="395">
        <v>1</v>
      </c>
      <c r="S256" s="395" t="s">
        <v>2845</v>
      </c>
      <c r="T256" s="359">
        <v>0.23368999791597023</v>
      </c>
      <c r="U256" s="32">
        <v>7</v>
      </c>
      <c r="V256" s="32">
        <v>7</v>
      </c>
      <c r="W256" s="32">
        <v>7</v>
      </c>
      <c r="X256" s="60" t="s">
        <v>3840</v>
      </c>
      <c r="Y256" s="60" t="s">
        <v>3771</v>
      </c>
      <c r="Z256" s="279"/>
      <c r="AA256" s="279"/>
      <c r="AB256" s="62" t="s">
        <v>3721</v>
      </c>
      <c r="AC256" s="62" t="s">
        <v>3722</v>
      </c>
      <c r="AD256" s="62" t="str">
        <f t="shared" si="17"/>
        <v>CAP</v>
      </c>
    </row>
    <row r="257" spans="1:30" s="211" customFormat="1" ht="15">
      <c r="A257" s="499">
        <f t="shared" si="16"/>
        <v>255</v>
      </c>
      <c r="B257" s="90" t="s">
        <v>84</v>
      </c>
      <c r="C257" s="79" t="s">
        <v>1449</v>
      </c>
      <c r="D257" s="79" t="s">
        <v>1450</v>
      </c>
      <c r="E257" s="32" t="s">
        <v>4927</v>
      </c>
      <c r="F257" s="79" t="s">
        <v>5626</v>
      </c>
      <c r="G257" s="55">
        <v>191682029905</v>
      </c>
      <c r="H257" s="102">
        <v>44642</v>
      </c>
      <c r="I257" s="78" t="s">
        <v>1230</v>
      </c>
      <c r="J257" s="60">
        <v>33</v>
      </c>
      <c r="K257" s="60">
        <f t="shared" si="18"/>
        <v>33</v>
      </c>
      <c r="L257" s="60"/>
      <c r="M257" s="59" t="s">
        <v>5634</v>
      </c>
      <c r="N257" s="395" t="s">
        <v>8503</v>
      </c>
      <c r="O257" s="395"/>
      <c r="P257" s="395"/>
      <c r="Q257" s="395"/>
      <c r="R257" s="395">
        <v>1</v>
      </c>
      <c r="S257" s="395" t="s">
        <v>2846</v>
      </c>
      <c r="T257" s="359">
        <v>0.23368999791597023</v>
      </c>
      <c r="U257" s="32">
        <v>7</v>
      </c>
      <c r="V257" s="32">
        <v>7</v>
      </c>
      <c r="W257" s="32">
        <v>7</v>
      </c>
      <c r="X257" s="60" t="s">
        <v>3840</v>
      </c>
      <c r="Y257" s="60" t="s">
        <v>3771</v>
      </c>
      <c r="Z257" s="279"/>
      <c r="AA257" s="87"/>
      <c r="AB257" s="62" t="s">
        <v>3721</v>
      </c>
      <c r="AC257" s="62" t="s">
        <v>3722</v>
      </c>
      <c r="AD257" s="62" t="str">
        <f t="shared" si="17"/>
        <v>CAP</v>
      </c>
    </row>
    <row r="258" spans="1:30" s="211" customFormat="1" ht="15">
      <c r="A258" s="499">
        <f t="shared" si="16"/>
        <v>256</v>
      </c>
      <c r="B258" s="90" t="s">
        <v>84</v>
      </c>
      <c r="C258" s="79" t="s">
        <v>1449</v>
      </c>
      <c r="D258" s="79" t="s">
        <v>1450</v>
      </c>
      <c r="E258" s="32" t="s">
        <v>4927</v>
      </c>
      <c r="F258" s="79" t="s">
        <v>5061</v>
      </c>
      <c r="G258" s="55">
        <v>191682023743</v>
      </c>
      <c r="H258" s="102">
        <v>44480</v>
      </c>
      <c r="I258" s="78" t="s">
        <v>1230</v>
      </c>
      <c r="J258" s="60">
        <v>33</v>
      </c>
      <c r="K258" s="60">
        <f t="shared" si="18"/>
        <v>33</v>
      </c>
      <c r="L258" s="60"/>
      <c r="M258" s="59" t="s">
        <v>5063</v>
      </c>
      <c r="N258" s="395" t="s">
        <v>8503</v>
      </c>
      <c r="O258" s="395"/>
      <c r="P258" s="395"/>
      <c r="Q258" s="395"/>
      <c r="R258" s="395">
        <v>1</v>
      </c>
      <c r="S258" s="395" t="s">
        <v>2845</v>
      </c>
      <c r="T258" s="359">
        <v>0.19841603596638982</v>
      </c>
      <c r="U258" s="32">
        <v>10</v>
      </c>
      <c r="V258" s="32">
        <v>10</v>
      </c>
      <c r="W258" s="32">
        <v>10</v>
      </c>
      <c r="X258" s="60" t="s">
        <v>3840</v>
      </c>
      <c r="Y258" s="60" t="s">
        <v>3771</v>
      </c>
      <c r="Z258" s="279"/>
      <c r="AA258" s="87"/>
      <c r="AB258" s="62" t="s">
        <v>3721</v>
      </c>
      <c r="AC258" s="62" t="s">
        <v>3722</v>
      </c>
      <c r="AD258" s="62" t="str">
        <f t="shared" si="17"/>
        <v>CAP</v>
      </c>
    </row>
    <row r="259" spans="1:30" s="211" customFormat="1" ht="15">
      <c r="A259" s="499">
        <f t="shared" si="16"/>
        <v>257</v>
      </c>
      <c r="B259" s="90" t="s">
        <v>84</v>
      </c>
      <c r="C259" s="79" t="s">
        <v>1449</v>
      </c>
      <c r="D259" s="79" t="s">
        <v>1450</v>
      </c>
      <c r="E259" s="32" t="s">
        <v>4927</v>
      </c>
      <c r="F259" s="79" t="s">
        <v>5627</v>
      </c>
      <c r="G259" s="55">
        <v>191682029912</v>
      </c>
      <c r="H259" s="102">
        <v>44642</v>
      </c>
      <c r="I259" s="78" t="s">
        <v>1230</v>
      </c>
      <c r="J259" s="60">
        <v>33</v>
      </c>
      <c r="K259" s="60">
        <f t="shared" si="18"/>
        <v>33</v>
      </c>
      <c r="L259" s="60"/>
      <c r="M259" s="59" t="s">
        <v>5635</v>
      </c>
      <c r="N259" s="395" t="s">
        <v>8503</v>
      </c>
      <c r="O259" s="395"/>
      <c r="P259" s="395"/>
      <c r="Q259" s="395"/>
      <c r="R259" s="395">
        <v>1</v>
      </c>
      <c r="S259" s="395" t="s">
        <v>2846</v>
      </c>
      <c r="T259" s="359">
        <v>0.19841603596638982</v>
      </c>
      <c r="U259" s="32">
        <v>10</v>
      </c>
      <c r="V259" s="32">
        <v>10</v>
      </c>
      <c r="W259" s="32">
        <v>10</v>
      </c>
      <c r="X259" s="60" t="s">
        <v>3840</v>
      </c>
      <c r="Y259" s="60" t="s">
        <v>3771</v>
      </c>
      <c r="Z259" s="279"/>
      <c r="AA259" s="87"/>
      <c r="AB259" s="62" t="s">
        <v>3721</v>
      </c>
      <c r="AC259" s="62" t="s">
        <v>3722</v>
      </c>
      <c r="AD259" s="62" t="str">
        <f t="shared" si="17"/>
        <v>CAP</v>
      </c>
    </row>
    <row r="260" spans="1:30" s="211" customFormat="1" ht="15">
      <c r="A260" s="499">
        <f t="shared" si="16"/>
        <v>258</v>
      </c>
      <c r="B260" s="90" t="s">
        <v>84</v>
      </c>
      <c r="C260" s="79" t="s">
        <v>1449</v>
      </c>
      <c r="D260" s="79" t="s">
        <v>1450</v>
      </c>
      <c r="E260" s="32" t="s">
        <v>4927</v>
      </c>
      <c r="F260" s="79" t="s">
        <v>4926</v>
      </c>
      <c r="G260" s="55">
        <v>191682023323</v>
      </c>
      <c r="H260" s="102">
        <v>44368</v>
      </c>
      <c r="I260" s="78" t="s">
        <v>1230</v>
      </c>
      <c r="J260" s="60">
        <v>33</v>
      </c>
      <c r="K260" s="60">
        <f t="shared" si="18"/>
        <v>33</v>
      </c>
      <c r="L260" s="60"/>
      <c r="M260" s="59" t="s">
        <v>4933</v>
      </c>
      <c r="N260" s="395" t="s">
        <v>8503</v>
      </c>
      <c r="O260" s="395"/>
      <c r="P260" s="395"/>
      <c r="Q260" s="395"/>
      <c r="R260" s="395">
        <v>1</v>
      </c>
      <c r="S260" s="395" t="s">
        <v>2845</v>
      </c>
      <c r="T260" s="359">
        <v>0.57099725905883292</v>
      </c>
      <c r="U260" s="32">
        <v>18</v>
      </c>
      <c r="V260" s="32">
        <v>12</v>
      </c>
      <c r="W260" s="32">
        <v>6</v>
      </c>
      <c r="X260" s="60" t="s">
        <v>3840</v>
      </c>
      <c r="Y260" s="60" t="s">
        <v>3771</v>
      </c>
      <c r="Z260" s="279"/>
      <c r="AA260" s="87"/>
      <c r="AB260" s="62" t="s">
        <v>3721</v>
      </c>
      <c r="AC260" s="62" t="s">
        <v>3722</v>
      </c>
      <c r="AD260" s="62" t="str">
        <f t="shared" si="17"/>
        <v>CAP</v>
      </c>
    </row>
    <row r="261" spans="1:30" s="211" customFormat="1" ht="15">
      <c r="A261" s="499">
        <f t="shared" si="16"/>
        <v>259</v>
      </c>
      <c r="B261" s="90" t="s">
        <v>84</v>
      </c>
      <c r="C261" s="79" t="s">
        <v>1449</v>
      </c>
      <c r="D261" s="79" t="s">
        <v>1450</v>
      </c>
      <c r="E261" s="32" t="s">
        <v>4927</v>
      </c>
      <c r="F261" s="79" t="s">
        <v>5628</v>
      </c>
      <c r="G261" s="55">
        <v>191682029929</v>
      </c>
      <c r="H261" s="102">
        <v>44642</v>
      </c>
      <c r="I261" s="78" t="s">
        <v>1230</v>
      </c>
      <c r="J261" s="60">
        <v>33</v>
      </c>
      <c r="K261" s="60">
        <f t="shared" si="18"/>
        <v>33</v>
      </c>
      <c r="L261" s="60"/>
      <c r="M261" s="59" t="s">
        <v>5636</v>
      </c>
      <c r="N261" s="395" t="s">
        <v>8503</v>
      </c>
      <c r="O261" s="395"/>
      <c r="P261" s="395"/>
      <c r="Q261" s="395"/>
      <c r="R261" s="395">
        <v>1</v>
      </c>
      <c r="S261" s="395" t="s">
        <v>2846</v>
      </c>
      <c r="T261" s="359">
        <v>0.57099725905883292</v>
      </c>
      <c r="U261" s="32">
        <v>18</v>
      </c>
      <c r="V261" s="32">
        <v>12</v>
      </c>
      <c r="W261" s="32">
        <v>6</v>
      </c>
      <c r="X261" s="60" t="s">
        <v>3840</v>
      </c>
      <c r="Y261" s="60" t="s">
        <v>3771</v>
      </c>
      <c r="Z261" s="279"/>
      <c r="AA261" s="87"/>
      <c r="AB261" s="62" t="s">
        <v>3721</v>
      </c>
      <c r="AC261" s="62" t="s">
        <v>3722</v>
      </c>
      <c r="AD261" s="62" t="str">
        <f t="shared" si="17"/>
        <v>CAP</v>
      </c>
    </row>
    <row r="262" spans="1:30" s="211" customFormat="1" ht="15">
      <c r="A262" s="499">
        <f t="shared" si="16"/>
        <v>260</v>
      </c>
      <c r="B262" s="90" t="s">
        <v>84</v>
      </c>
      <c r="C262" s="79" t="s">
        <v>1449</v>
      </c>
      <c r="D262" s="79" t="s">
        <v>1450</v>
      </c>
      <c r="E262" s="32" t="s">
        <v>4927</v>
      </c>
      <c r="F262" s="79" t="s">
        <v>6583</v>
      </c>
      <c r="G262" s="55">
        <v>191682034855</v>
      </c>
      <c r="H262" s="102">
        <v>45112</v>
      </c>
      <c r="I262" s="78" t="s">
        <v>1230</v>
      </c>
      <c r="J262" s="60">
        <v>33</v>
      </c>
      <c r="K262" s="60">
        <f t="shared" si="18"/>
        <v>33</v>
      </c>
      <c r="L262" s="60"/>
      <c r="M262" s="59" t="s">
        <v>6584</v>
      </c>
      <c r="N262" s="395" t="s">
        <v>8503</v>
      </c>
      <c r="O262" s="395"/>
      <c r="P262" s="395"/>
      <c r="Q262" s="395"/>
      <c r="R262" s="395">
        <v>1</v>
      </c>
      <c r="S262" s="395" t="s">
        <v>210</v>
      </c>
      <c r="T262" s="359">
        <v>0.57099725905883292</v>
      </c>
      <c r="U262" s="32">
        <v>18</v>
      </c>
      <c r="V262" s="32">
        <v>12</v>
      </c>
      <c r="W262" s="32">
        <v>6</v>
      </c>
      <c r="X262" s="60" t="s">
        <v>3840</v>
      </c>
      <c r="Y262" s="60" t="s">
        <v>3771</v>
      </c>
      <c r="Z262" s="279"/>
      <c r="AA262" s="87"/>
      <c r="AB262" s="62" t="s">
        <v>3721</v>
      </c>
      <c r="AC262" s="62" t="s">
        <v>3722</v>
      </c>
      <c r="AD262" s="62" t="str">
        <f t="shared" si="17"/>
        <v>CAP</v>
      </c>
    </row>
    <row r="263" spans="1:30" s="211" customFormat="1" ht="15">
      <c r="A263" s="499">
        <f t="shared" si="16"/>
        <v>261</v>
      </c>
      <c r="B263" s="90" t="s">
        <v>84</v>
      </c>
      <c r="C263" s="79" t="s">
        <v>1449</v>
      </c>
      <c r="D263" s="79" t="s">
        <v>1450</v>
      </c>
      <c r="E263" s="32" t="s">
        <v>4927</v>
      </c>
      <c r="F263" s="79" t="s">
        <v>7561</v>
      </c>
      <c r="G263" s="55">
        <v>191682041839</v>
      </c>
      <c r="H263" s="102">
        <v>45546</v>
      </c>
      <c r="I263" s="78" t="s">
        <v>1230</v>
      </c>
      <c r="J263" s="60">
        <v>33</v>
      </c>
      <c r="K263" s="60">
        <f t="shared" si="18"/>
        <v>33</v>
      </c>
      <c r="L263" s="60"/>
      <c r="M263" s="59" t="s">
        <v>7566</v>
      </c>
      <c r="N263" s="395" t="s">
        <v>8503</v>
      </c>
      <c r="O263" s="395"/>
      <c r="P263" s="395"/>
      <c r="Q263" s="395"/>
      <c r="R263" s="395">
        <v>1</v>
      </c>
      <c r="S263" s="395" t="s">
        <v>8507</v>
      </c>
      <c r="T263" s="359">
        <v>0.57099725905883292</v>
      </c>
      <c r="U263" s="32">
        <v>18</v>
      </c>
      <c r="V263" s="32">
        <v>12</v>
      </c>
      <c r="W263" s="32">
        <v>6</v>
      </c>
      <c r="X263" s="60" t="s">
        <v>3840</v>
      </c>
      <c r="Y263" s="60" t="s">
        <v>3771</v>
      </c>
      <c r="Z263" s="279"/>
      <c r="AA263" s="87"/>
      <c r="AB263" s="62" t="s">
        <v>3721</v>
      </c>
      <c r="AC263" s="62" t="s">
        <v>3722</v>
      </c>
      <c r="AD263" s="62" t="str">
        <f t="shared" si="17"/>
        <v>CAP</v>
      </c>
    </row>
    <row r="264" spans="1:30" s="211" customFormat="1" ht="15">
      <c r="A264" s="499">
        <f t="shared" si="16"/>
        <v>262</v>
      </c>
      <c r="B264" s="90" t="s">
        <v>84</v>
      </c>
      <c r="C264" s="79" t="s">
        <v>1449</v>
      </c>
      <c r="D264" s="79" t="s">
        <v>1450</v>
      </c>
      <c r="E264" s="32" t="s">
        <v>4927</v>
      </c>
      <c r="F264" s="79" t="s">
        <v>6744</v>
      </c>
      <c r="G264" s="55">
        <v>191682035555</v>
      </c>
      <c r="H264" s="102">
        <v>45237</v>
      </c>
      <c r="I264" s="78" t="s">
        <v>1230</v>
      </c>
      <c r="J264" s="60">
        <v>33</v>
      </c>
      <c r="K264" s="60">
        <f t="shared" si="18"/>
        <v>33</v>
      </c>
      <c r="L264" s="60"/>
      <c r="M264" s="367" t="s">
        <v>6745</v>
      </c>
      <c r="N264" s="395" t="s">
        <v>8503</v>
      </c>
      <c r="O264" s="396"/>
      <c r="P264" s="396"/>
      <c r="Q264" s="396"/>
      <c r="R264" s="395">
        <v>1</v>
      </c>
      <c r="S264" s="396" t="s">
        <v>2845</v>
      </c>
      <c r="T264" s="359">
        <v>1</v>
      </c>
      <c r="U264" s="32">
        <v>18</v>
      </c>
      <c r="V264" s="32">
        <v>12</v>
      </c>
      <c r="W264" s="32">
        <v>6</v>
      </c>
      <c r="X264" s="60" t="s">
        <v>3840</v>
      </c>
      <c r="Y264" s="60" t="s">
        <v>3771</v>
      </c>
      <c r="Z264" s="279"/>
      <c r="AA264" s="87"/>
      <c r="AB264" s="62" t="s">
        <v>3721</v>
      </c>
      <c r="AC264" s="62" t="s">
        <v>3722</v>
      </c>
      <c r="AD264" s="62" t="str">
        <f t="shared" si="17"/>
        <v>CAP</v>
      </c>
    </row>
    <row r="265" spans="1:30" s="211" customFormat="1" ht="15">
      <c r="A265" s="499">
        <f t="shared" si="16"/>
        <v>263</v>
      </c>
      <c r="B265" s="90" t="s">
        <v>84</v>
      </c>
      <c r="C265" s="79" t="s">
        <v>1449</v>
      </c>
      <c r="D265" s="79" t="s">
        <v>1450</v>
      </c>
      <c r="E265" s="32" t="s">
        <v>4927</v>
      </c>
      <c r="F265" s="79" t="s">
        <v>6771</v>
      </c>
      <c r="G265" s="55">
        <v>191682037061</v>
      </c>
      <c r="H265" s="102">
        <v>45237</v>
      </c>
      <c r="I265" s="78" t="s">
        <v>1230</v>
      </c>
      <c r="J265" s="60">
        <v>33</v>
      </c>
      <c r="K265" s="60">
        <f t="shared" si="18"/>
        <v>33</v>
      </c>
      <c r="L265" s="60"/>
      <c r="M265" s="367" t="s">
        <v>6772</v>
      </c>
      <c r="N265" s="395" t="s">
        <v>8503</v>
      </c>
      <c r="O265" s="396"/>
      <c r="P265" s="396"/>
      <c r="Q265" s="396"/>
      <c r="R265" s="395">
        <v>1</v>
      </c>
      <c r="S265" s="396" t="s">
        <v>2846</v>
      </c>
      <c r="T265" s="359">
        <v>1</v>
      </c>
      <c r="U265" s="32">
        <v>18</v>
      </c>
      <c r="V265" s="32">
        <v>12</v>
      </c>
      <c r="W265" s="32">
        <v>6</v>
      </c>
      <c r="X265" s="60" t="s">
        <v>3840</v>
      </c>
      <c r="Y265" s="60" t="s">
        <v>3771</v>
      </c>
      <c r="Z265" s="279"/>
      <c r="AA265" s="87"/>
      <c r="AB265" s="62" t="s">
        <v>3721</v>
      </c>
      <c r="AC265" s="62" t="s">
        <v>3722</v>
      </c>
      <c r="AD265" s="62" t="str">
        <f t="shared" si="17"/>
        <v>CAP</v>
      </c>
    </row>
    <row r="266" spans="1:30" s="211" customFormat="1" ht="15">
      <c r="A266" s="499">
        <f t="shared" si="16"/>
        <v>264</v>
      </c>
      <c r="B266" s="90" t="s">
        <v>84</v>
      </c>
      <c r="C266" s="79" t="s">
        <v>1449</v>
      </c>
      <c r="D266" s="79" t="s">
        <v>1450</v>
      </c>
      <c r="E266" s="32" t="s">
        <v>4927</v>
      </c>
      <c r="F266" s="79" t="s">
        <v>10118</v>
      </c>
      <c r="G266" s="55">
        <v>191682043598</v>
      </c>
      <c r="H266" s="102">
        <v>45721</v>
      </c>
      <c r="I266" s="78" t="s">
        <v>1230</v>
      </c>
      <c r="J266" s="60">
        <v>79</v>
      </c>
      <c r="K266" s="60">
        <f t="shared" si="18"/>
        <v>79</v>
      </c>
      <c r="L266" s="60"/>
      <c r="M266" s="59" t="s">
        <v>10123</v>
      </c>
      <c r="N266" s="395" t="s">
        <v>8501</v>
      </c>
      <c r="O266" s="395"/>
      <c r="P266" s="395"/>
      <c r="Q266" s="395"/>
      <c r="R266" s="395">
        <v>1</v>
      </c>
      <c r="S266" s="395" t="s">
        <v>5052</v>
      </c>
      <c r="T266" s="359">
        <v>1</v>
      </c>
      <c r="U266" s="32">
        <v>12</v>
      </c>
      <c r="V266" s="32">
        <v>7</v>
      </c>
      <c r="W266" s="32">
        <v>1</v>
      </c>
      <c r="X266" s="60" t="s">
        <v>3840</v>
      </c>
      <c r="Y266" s="60" t="s">
        <v>3771</v>
      </c>
      <c r="Z266" s="279"/>
      <c r="AA266" s="87"/>
      <c r="AB266" s="62" t="s">
        <v>3721</v>
      </c>
      <c r="AC266" s="62" t="s">
        <v>3722</v>
      </c>
      <c r="AD266" s="62" t="str">
        <f t="shared" si="17"/>
        <v>CAP</v>
      </c>
    </row>
    <row r="267" spans="1:30" s="211" customFormat="1" ht="15">
      <c r="A267" s="499">
        <f t="shared" ref="A267:A330" si="19">ROW(B267)-2</f>
        <v>265</v>
      </c>
      <c r="B267" s="90" t="s">
        <v>84</v>
      </c>
      <c r="C267" s="79" t="s">
        <v>1449</v>
      </c>
      <c r="D267" s="79" t="s">
        <v>1450</v>
      </c>
      <c r="E267" s="32" t="s">
        <v>4927</v>
      </c>
      <c r="F267" s="79" t="s">
        <v>10119</v>
      </c>
      <c r="G267" s="55">
        <v>191682043604</v>
      </c>
      <c r="H267" s="102">
        <v>45721</v>
      </c>
      <c r="I267" s="78" t="s">
        <v>1230</v>
      </c>
      <c r="J267" s="60">
        <v>99</v>
      </c>
      <c r="K267" s="60">
        <f t="shared" si="18"/>
        <v>99</v>
      </c>
      <c r="L267" s="60"/>
      <c r="M267" s="367" t="s">
        <v>10124</v>
      </c>
      <c r="N267" s="395" t="s">
        <v>8503</v>
      </c>
      <c r="O267" s="396"/>
      <c r="P267" s="396"/>
      <c r="Q267" s="396"/>
      <c r="R267" s="395">
        <v>1</v>
      </c>
      <c r="S267" s="395" t="s">
        <v>5052</v>
      </c>
      <c r="T267" s="359">
        <v>1</v>
      </c>
      <c r="U267" s="32">
        <v>18</v>
      </c>
      <c r="V267" s="32">
        <v>12</v>
      </c>
      <c r="W267" s="32">
        <v>6</v>
      </c>
      <c r="X267" s="60" t="s">
        <v>3840</v>
      </c>
      <c r="Y267" s="60" t="s">
        <v>3771</v>
      </c>
      <c r="Z267" s="279"/>
      <c r="AA267" s="87"/>
      <c r="AB267" s="62" t="s">
        <v>3721</v>
      </c>
      <c r="AC267" s="62" t="s">
        <v>3722</v>
      </c>
      <c r="AD267" s="62" t="str">
        <f t="shared" si="17"/>
        <v>CAP</v>
      </c>
    </row>
    <row r="268" spans="1:30" s="211" customFormat="1" ht="15">
      <c r="A268" s="499">
        <f t="shared" si="19"/>
        <v>266</v>
      </c>
      <c r="B268" s="90" t="s">
        <v>84</v>
      </c>
      <c r="C268" s="79" t="s">
        <v>1449</v>
      </c>
      <c r="D268" s="79" t="s">
        <v>1450</v>
      </c>
      <c r="E268" s="32" t="s">
        <v>4927</v>
      </c>
      <c r="F268" s="79" t="s">
        <v>10125</v>
      </c>
      <c r="G268" s="55">
        <v>191682043611</v>
      </c>
      <c r="H268" s="102">
        <v>45721</v>
      </c>
      <c r="I268" s="78" t="s">
        <v>1230</v>
      </c>
      <c r="J268" s="60">
        <v>79</v>
      </c>
      <c r="K268" s="60">
        <f t="shared" si="18"/>
        <v>79</v>
      </c>
      <c r="L268" s="60"/>
      <c r="M268" s="367" t="s">
        <v>10126</v>
      </c>
      <c r="N268" s="395" t="s">
        <v>8503</v>
      </c>
      <c r="O268" s="396"/>
      <c r="P268" s="396"/>
      <c r="Q268" s="396"/>
      <c r="R268" s="395">
        <v>1</v>
      </c>
      <c r="S268" s="395" t="s">
        <v>5052</v>
      </c>
      <c r="T268" s="359">
        <v>1</v>
      </c>
      <c r="U268" s="32">
        <v>18</v>
      </c>
      <c r="V268" s="32">
        <v>12</v>
      </c>
      <c r="W268" s="32">
        <v>6</v>
      </c>
      <c r="X268" s="60" t="s">
        <v>3840</v>
      </c>
      <c r="Y268" s="60" t="s">
        <v>3771</v>
      </c>
      <c r="Z268" s="279"/>
      <c r="AA268" s="87"/>
      <c r="AB268" s="62" t="s">
        <v>3721</v>
      </c>
      <c r="AC268" s="62" t="s">
        <v>3722</v>
      </c>
      <c r="AD268" s="62" t="str">
        <f t="shared" si="17"/>
        <v>CAP</v>
      </c>
    </row>
    <row r="269" spans="1:30" s="211" customFormat="1" ht="15">
      <c r="A269" s="499">
        <f t="shared" si="19"/>
        <v>267</v>
      </c>
      <c r="B269" s="90" t="s">
        <v>84</v>
      </c>
      <c r="C269" s="79" t="s">
        <v>1449</v>
      </c>
      <c r="D269" s="79" t="s">
        <v>1450</v>
      </c>
      <c r="E269" s="32" t="s">
        <v>4927</v>
      </c>
      <c r="F269" s="79" t="s">
        <v>10120</v>
      </c>
      <c r="G269" s="55">
        <v>191682043628</v>
      </c>
      <c r="H269" s="102">
        <v>45721</v>
      </c>
      <c r="I269" s="78" t="s">
        <v>1230</v>
      </c>
      <c r="J269" s="60">
        <v>99</v>
      </c>
      <c r="K269" s="60">
        <f t="shared" si="18"/>
        <v>99</v>
      </c>
      <c r="L269" s="60"/>
      <c r="M269" s="367" t="s">
        <v>10127</v>
      </c>
      <c r="N269" s="395" t="s">
        <v>8503</v>
      </c>
      <c r="O269" s="396"/>
      <c r="P269" s="396"/>
      <c r="Q269" s="396"/>
      <c r="R269" s="395">
        <v>1</v>
      </c>
      <c r="S269" s="395" t="s">
        <v>5052</v>
      </c>
      <c r="T269" s="359">
        <v>1</v>
      </c>
      <c r="U269" s="32">
        <v>18</v>
      </c>
      <c r="V269" s="32">
        <v>12</v>
      </c>
      <c r="W269" s="32">
        <v>6</v>
      </c>
      <c r="X269" s="60" t="s">
        <v>3840</v>
      </c>
      <c r="Y269" s="60" t="s">
        <v>3771</v>
      </c>
      <c r="Z269" s="279"/>
      <c r="AA269" s="87"/>
      <c r="AB269" s="62" t="s">
        <v>3721</v>
      </c>
      <c r="AC269" s="62" t="s">
        <v>3722</v>
      </c>
      <c r="AD269" s="62" t="str">
        <f t="shared" si="17"/>
        <v>CAP</v>
      </c>
    </row>
    <row r="270" spans="1:30" s="211" customFormat="1" ht="15">
      <c r="A270" s="499">
        <f t="shared" si="19"/>
        <v>268</v>
      </c>
      <c r="B270" s="90" t="s">
        <v>84</v>
      </c>
      <c r="C270" s="79" t="s">
        <v>1449</v>
      </c>
      <c r="D270" s="79" t="s">
        <v>1450</v>
      </c>
      <c r="E270" s="32" t="s">
        <v>4927</v>
      </c>
      <c r="F270" s="79" t="s">
        <v>10121</v>
      </c>
      <c r="G270" s="55">
        <v>191682043635</v>
      </c>
      <c r="H270" s="102">
        <v>45721</v>
      </c>
      <c r="I270" s="78" t="s">
        <v>1230</v>
      </c>
      <c r="J270" s="60">
        <v>99</v>
      </c>
      <c r="K270" s="60">
        <f t="shared" si="18"/>
        <v>99</v>
      </c>
      <c r="L270" s="60"/>
      <c r="M270" s="367" t="s">
        <v>10128</v>
      </c>
      <c r="N270" s="395" t="s">
        <v>8503</v>
      </c>
      <c r="O270" s="396"/>
      <c r="P270" s="396"/>
      <c r="Q270" s="396"/>
      <c r="R270" s="395">
        <v>1</v>
      </c>
      <c r="S270" s="395" t="s">
        <v>5052</v>
      </c>
      <c r="T270" s="359">
        <v>1</v>
      </c>
      <c r="U270" s="32">
        <v>18</v>
      </c>
      <c r="V270" s="32">
        <v>12</v>
      </c>
      <c r="W270" s="32">
        <v>6</v>
      </c>
      <c r="X270" s="60" t="s">
        <v>3840</v>
      </c>
      <c r="Y270" s="60" t="s">
        <v>3771</v>
      </c>
      <c r="Z270" s="279"/>
      <c r="AA270" s="87"/>
      <c r="AB270" s="62" t="s">
        <v>3721</v>
      </c>
      <c r="AC270" s="62" t="s">
        <v>3722</v>
      </c>
      <c r="AD270" s="62" t="str">
        <f t="shared" si="17"/>
        <v>CAP</v>
      </c>
    </row>
    <row r="271" spans="1:30" s="211" customFormat="1" ht="15">
      <c r="A271" s="499">
        <f t="shared" si="19"/>
        <v>269</v>
      </c>
      <c r="B271" s="90" t="s">
        <v>84</v>
      </c>
      <c r="C271" s="79" t="s">
        <v>1449</v>
      </c>
      <c r="D271" s="79" t="s">
        <v>1450</v>
      </c>
      <c r="E271" s="32" t="s">
        <v>4928</v>
      </c>
      <c r="F271" s="79" t="s">
        <v>4913</v>
      </c>
      <c r="G271" s="55">
        <v>191682023330</v>
      </c>
      <c r="H271" s="102">
        <v>44368</v>
      </c>
      <c r="I271" s="78" t="s">
        <v>1230</v>
      </c>
      <c r="J271" s="60">
        <v>22</v>
      </c>
      <c r="K271" s="60">
        <f t="shared" si="18"/>
        <v>22</v>
      </c>
      <c r="L271" s="60"/>
      <c r="M271" s="59" t="s">
        <v>4934</v>
      </c>
      <c r="N271" s="395" t="s">
        <v>8501</v>
      </c>
      <c r="O271" s="395"/>
      <c r="P271" s="395"/>
      <c r="Q271" s="395"/>
      <c r="R271" s="395">
        <v>1</v>
      </c>
      <c r="S271" s="396" t="s">
        <v>2845</v>
      </c>
      <c r="T271" s="359">
        <v>3.3069339327731637E-2</v>
      </c>
      <c r="U271" s="32">
        <v>12</v>
      </c>
      <c r="V271" s="32">
        <v>7</v>
      </c>
      <c r="W271" s="32">
        <v>1</v>
      </c>
      <c r="X271" s="60" t="s">
        <v>3840</v>
      </c>
      <c r="Y271" s="60" t="s">
        <v>3771</v>
      </c>
      <c r="Z271" s="279"/>
      <c r="AA271" s="87"/>
      <c r="AB271" s="62" t="s">
        <v>3721</v>
      </c>
      <c r="AC271" s="62" t="s">
        <v>3722</v>
      </c>
      <c r="AD271" s="62" t="str">
        <f t="shared" si="17"/>
        <v>CAP</v>
      </c>
    </row>
    <row r="272" spans="1:30" s="211" customFormat="1" ht="15">
      <c r="A272" s="499">
        <f t="shared" si="19"/>
        <v>270</v>
      </c>
      <c r="B272" s="90" t="s">
        <v>84</v>
      </c>
      <c r="C272" s="79" t="s">
        <v>1449</v>
      </c>
      <c r="D272" s="79" t="s">
        <v>1450</v>
      </c>
      <c r="E272" s="32" t="s">
        <v>4928</v>
      </c>
      <c r="F272" s="79" t="s">
        <v>4914</v>
      </c>
      <c r="G272" s="55">
        <v>191682023347</v>
      </c>
      <c r="H272" s="102">
        <v>44368</v>
      </c>
      <c r="I272" s="78" t="s">
        <v>1230</v>
      </c>
      <c r="J272" s="60">
        <v>22</v>
      </c>
      <c r="K272" s="60">
        <f t="shared" si="18"/>
        <v>22</v>
      </c>
      <c r="L272" s="60"/>
      <c r="M272" s="59" t="s">
        <v>4935</v>
      </c>
      <c r="N272" s="395" t="s">
        <v>8501</v>
      </c>
      <c r="O272" s="395"/>
      <c r="P272" s="395"/>
      <c r="Q272" s="395"/>
      <c r="R272" s="395">
        <v>1</v>
      </c>
      <c r="S272" s="396" t="s">
        <v>2845</v>
      </c>
      <c r="T272" s="359">
        <v>6.3934056033614503E-2</v>
      </c>
      <c r="U272" s="32">
        <v>12</v>
      </c>
      <c r="V272" s="32">
        <v>7</v>
      </c>
      <c r="W272" s="32">
        <v>1</v>
      </c>
      <c r="X272" s="60" t="s">
        <v>3840</v>
      </c>
      <c r="Y272" s="60" t="s">
        <v>3771</v>
      </c>
      <c r="Z272" s="279"/>
      <c r="AA272" s="87"/>
      <c r="AB272" s="62" t="s">
        <v>3721</v>
      </c>
      <c r="AC272" s="62" t="s">
        <v>3722</v>
      </c>
      <c r="AD272" s="62" t="str">
        <f t="shared" si="17"/>
        <v>CAP</v>
      </c>
    </row>
    <row r="273" spans="1:30" s="211" customFormat="1" ht="15">
      <c r="A273" s="499">
        <f t="shared" si="19"/>
        <v>271</v>
      </c>
      <c r="B273" s="90" t="s">
        <v>84</v>
      </c>
      <c r="C273" s="79" t="s">
        <v>1449</v>
      </c>
      <c r="D273" s="79" t="s">
        <v>1450</v>
      </c>
      <c r="E273" s="32" t="s">
        <v>4928</v>
      </c>
      <c r="F273" s="79" t="s">
        <v>4915</v>
      </c>
      <c r="G273" s="55">
        <v>191682023354</v>
      </c>
      <c r="H273" s="102">
        <v>44368</v>
      </c>
      <c r="I273" s="78" t="s">
        <v>1230</v>
      </c>
      <c r="J273" s="60">
        <v>33</v>
      </c>
      <c r="K273" s="60">
        <f t="shared" si="18"/>
        <v>33</v>
      </c>
      <c r="L273" s="60"/>
      <c r="M273" s="59" t="s">
        <v>4941</v>
      </c>
      <c r="N273" s="395" t="s">
        <v>8503</v>
      </c>
      <c r="O273" s="395"/>
      <c r="P273" s="395"/>
      <c r="Q273" s="395"/>
      <c r="R273" s="395">
        <v>1</v>
      </c>
      <c r="S273" s="396" t="s">
        <v>2845</v>
      </c>
      <c r="T273" s="359">
        <v>8.3775659630253477E-2</v>
      </c>
      <c r="U273" s="32">
        <v>12</v>
      </c>
      <c r="V273" s="32">
        <v>7</v>
      </c>
      <c r="W273" s="32">
        <v>1</v>
      </c>
      <c r="X273" s="60" t="s">
        <v>3840</v>
      </c>
      <c r="Y273" s="60" t="s">
        <v>3771</v>
      </c>
      <c r="Z273" s="279"/>
      <c r="AA273" s="87"/>
      <c r="AB273" s="62" t="s">
        <v>3721</v>
      </c>
      <c r="AC273" s="62" t="s">
        <v>3722</v>
      </c>
      <c r="AD273" s="62" t="str">
        <f t="shared" si="17"/>
        <v>CAP</v>
      </c>
    </row>
    <row r="274" spans="1:30" s="211" customFormat="1" ht="15">
      <c r="A274" s="499">
        <f t="shared" si="19"/>
        <v>272</v>
      </c>
      <c r="B274" s="90" t="s">
        <v>84</v>
      </c>
      <c r="C274" s="79" t="s">
        <v>1449</v>
      </c>
      <c r="D274" s="79" t="s">
        <v>1450</v>
      </c>
      <c r="E274" s="32" t="s">
        <v>4928</v>
      </c>
      <c r="F274" s="79" t="s">
        <v>4916</v>
      </c>
      <c r="G274" s="55">
        <v>191682023361</v>
      </c>
      <c r="H274" s="102">
        <v>44368</v>
      </c>
      <c r="I274" s="78" t="s">
        <v>1230</v>
      </c>
      <c r="J274" s="60">
        <v>33</v>
      </c>
      <c r="K274" s="60">
        <f t="shared" si="18"/>
        <v>33</v>
      </c>
      <c r="L274" s="60"/>
      <c r="M274" s="59" t="s">
        <v>4942</v>
      </c>
      <c r="N274" s="395" t="s">
        <v>8503</v>
      </c>
      <c r="O274" s="395"/>
      <c r="P274" s="395"/>
      <c r="Q274" s="395"/>
      <c r="R274" s="395">
        <v>1</v>
      </c>
      <c r="S274" s="396" t="s">
        <v>2845</v>
      </c>
      <c r="T274" s="359">
        <v>0.10802650847059002</v>
      </c>
      <c r="U274" s="32">
        <v>12</v>
      </c>
      <c r="V274" s="32">
        <v>7</v>
      </c>
      <c r="W274" s="32">
        <v>1</v>
      </c>
      <c r="X274" s="60" t="s">
        <v>3840</v>
      </c>
      <c r="Y274" s="60" t="s">
        <v>3771</v>
      </c>
      <c r="Z274" s="279"/>
      <c r="AA274" s="87"/>
      <c r="AB274" s="62" t="s">
        <v>3721</v>
      </c>
      <c r="AC274" s="62" t="s">
        <v>3722</v>
      </c>
      <c r="AD274" s="62" t="str">
        <f t="shared" si="17"/>
        <v>CAP</v>
      </c>
    </row>
    <row r="275" spans="1:30" s="211" customFormat="1" ht="15">
      <c r="A275" s="499">
        <f t="shared" si="19"/>
        <v>273</v>
      </c>
      <c r="B275" s="90" t="s">
        <v>84</v>
      </c>
      <c r="C275" s="79" t="s">
        <v>1449</v>
      </c>
      <c r="D275" s="79" t="s">
        <v>1450</v>
      </c>
      <c r="E275" s="32" t="s">
        <v>4928</v>
      </c>
      <c r="F275" s="79" t="s">
        <v>4917</v>
      </c>
      <c r="G275" s="55">
        <v>191682023378</v>
      </c>
      <c r="H275" s="102">
        <v>44368</v>
      </c>
      <c r="I275" s="78" t="s">
        <v>1230</v>
      </c>
      <c r="J275" s="60">
        <v>22</v>
      </c>
      <c r="K275" s="60">
        <f t="shared" si="18"/>
        <v>22</v>
      </c>
      <c r="L275" s="60"/>
      <c r="M275" s="59" t="s">
        <v>4936</v>
      </c>
      <c r="N275" s="395" t="s">
        <v>8501</v>
      </c>
      <c r="O275" s="395"/>
      <c r="P275" s="395"/>
      <c r="Q275" s="395"/>
      <c r="R275" s="395">
        <v>1</v>
      </c>
      <c r="S275" s="396" t="s">
        <v>2845</v>
      </c>
      <c r="T275" s="359">
        <v>8.1571037008404693E-2</v>
      </c>
      <c r="U275" s="32">
        <v>12</v>
      </c>
      <c r="V275" s="32">
        <v>7</v>
      </c>
      <c r="W275" s="32">
        <v>1</v>
      </c>
      <c r="X275" s="60" t="s">
        <v>3840</v>
      </c>
      <c r="Y275" s="60" t="s">
        <v>3771</v>
      </c>
      <c r="Z275" s="279"/>
      <c r="AA275" s="279"/>
      <c r="AB275" s="62" t="s">
        <v>3721</v>
      </c>
      <c r="AC275" s="62" t="s">
        <v>3722</v>
      </c>
      <c r="AD275" s="62" t="str">
        <f t="shared" si="17"/>
        <v>CAP</v>
      </c>
    </row>
    <row r="276" spans="1:30" s="211" customFormat="1" ht="15">
      <c r="A276" s="499">
        <f t="shared" si="19"/>
        <v>274</v>
      </c>
      <c r="B276" s="90" t="s">
        <v>84</v>
      </c>
      <c r="C276" s="79" t="s">
        <v>1449</v>
      </c>
      <c r="D276" s="79" t="s">
        <v>1450</v>
      </c>
      <c r="E276" s="32" t="s">
        <v>4928</v>
      </c>
      <c r="F276" s="79" t="s">
        <v>4918</v>
      </c>
      <c r="G276" s="55">
        <v>191682023385</v>
      </c>
      <c r="H276" s="102">
        <v>44368</v>
      </c>
      <c r="I276" s="78" t="s">
        <v>1230</v>
      </c>
      <c r="J276" s="60">
        <v>33</v>
      </c>
      <c r="K276" s="60">
        <f t="shared" si="18"/>
        <v>33</v>
      </c>
      <c r="L276" s="60"/>
      <c r="M276" s="59" t="s">
        <v>4937</v>
      </c>
      <c r="N276" s="395" t="s">
        <v>8503</v>
      </c>
      <c r="O276" s="395"/>
      <c r="P276" s="395"/>
      <c r="Q276" s="395"/>
      <c r="R276" s="395">
        <v>1</v>
      </c>
      <c r="S276" s="396" t="s">
        <v>2845</v>
      </c>
      <c r="T276" s="359">
        <v>0.22487150742857512</v>
      </c>
      <c r="U276" s="32">
        <v>7</v>
      </c>
      <c r="V276" s="32">
        <v>7</v>
      </c>
      <c r="W276" s="32">
        <v>7</v>
      </c>
      <c r="X276" s="60" t="s">
        <v>3840</v>
      </c>
      <c r="Y276" s="60" t="s">
        <v>3771</v>
      </c>
      <c r="Z276" s="279"/>
      <c r="AA276" s="279"/>
      <c r="AB276" s="62" t="s">
        <v>3721</v>
      </c>
      <c r="AC276" s="62" t="s">
        <v>3722</v>
      </c>
      <c r="AD276" s="62" t="str">
        <f t="shared" si="17"/>
        <v>CAP</v>
      </c>
    </row>
    <row r="277" spans="1:30" s="211" customFormat="1" ht="15">
      <c r="A277" s="499">
        <f t="shared" si="19"/>
        <v>275</v>
      </c>
      <c r="B277" s="90" t="s">
        <v>84</v>
      </c>
      <c r="C277" s="79" t="s">
        <v>1449</v>
      </c>
      <c r="D277" s="79" t="s">
        <v>1450</v>
      </c>
      <c r="E277" s="32" t="s">
        <v>4928</v>
      </c>
      <c r="F277" s="79" t="s">
        <v>5062</v>
      </c>
      <c r="G277" s="55">
        <v>191682023736</v>
      </c>
      <c r="H277" s="102">
        <v>44480</v>
      </c>
      <c r="I277" s="78" t="s">
        <v>1230</v>
      </c>
      <c r="J277" s="60">
        <v>33</v>
      </c>
      <c r="K277" s="60">
        <f t="shared" si="18"/>
        <v>33</v>
      </c>
      <c r="L277" s="60"/>
      <c r="M277" s="59" t="s">
        <v>5064</v>
      </c>
      <c r="N277" s="395" t="s">
        <v>8503</v>
      </c>
      <c r="O277" s="395"/>
      <c r="P277" s="395"/>
      <c r="Q277" s="395"/>
      <c r="R277" s="395">
        <v>1</v>
      </c>
      <c r="S277" s="396" t="s">
        <v>2845</v>
      </c>
      <c r="T277" s="359">
        <v>0.1543235835294143</v>
      </c>
      <c r="U277" s="32">
        <v>7</v>
      </c>
      <c r="V277" s="32">
        <v>7</v>
      </c>
      <c r="W277" s="32">
        <v>7</v>
      </c>
      <c r="X277" s="60" t="s">
        <v>3840</v>
      </c>
      <c r="Y277" s="60" t="s">
        <v>3771</v>
      </c>
      <c r="Z277" s="279"/>
      <c r="AA277" s="87"/>
      <c r="AB277" s="62" t="s">
        <v>3721</v>
      </c>
      <c r="AC277" s="62" t="s">
        <v>3722</v>
      </c>
      <c r="AD277" s="62" t="str">
        <f t="shared" si="17"/>
        <v>CAP</v>
      </c>
    </row>
    <row r="278" spans="1:30" s="211" customFormat="1" ht="15">
      <c r="A278" s="499">
        <f t="shared" si="19"/>
        <v>276</v>
      </c>
      <c r="B278" s="90" t="s">
        <v>84</v>
      </c>
      <c r="C278" s="79" t="s">
        <v>1449</v>
      </c>
      <c r="D278" s="79" t="s">
        <v>1450</v>
      </c>
      <c r="E278" s="32" t="s">
        <v>4928</v>
      </c>
      <c r="F278" s="79" t="s">
        <v>4919</v>
      </c>
      <c r="G278" s="55">
        <v>191682023392</v>
      </c>
      <c r="H278" s="102">
        <v>44368</v>
      </c>
      <c r="I278" s="78" t="s">
        <v>1230</v>
      </c>
      <c r="J278" s="60">
        <v>33</v>
      </c>
      <c r="K278" s="60">
        <f t="shared" si="18"/>
        <v>33</v>
      </c>
      <c r="L278" s="60"/>
      <c r="M278" s="59" t="s">
        <v>4938</v>
      </c>
      <c r="N278" s="395" t="s">
        <v>8503</v>
      </c>
      <c r="O278" s="395"/>
      <c r="P278" s="395"/>
      <c r="Q278" s="395"/>
      <c r="R278" s="395">
        <v>1</v>
      </c>
      <c r="S278" s="396" t="s">
        <v>2845</v>
      </c>
      <c r="T278" s="359">
        <v>0.55997414594958905</v>
      </c>
      <c r="U278" s="32">
        <v>18</v>
      </c>
      <c r="V278" s="32">
        <v>12</v>
      </c>
      <c r="W278" s="32">
        <v>6</v>
      </c>
      <c r="X278" s="60" t="s">
        <v>3840</v>
      </c>
      <c r="Y278" s="60" t="s">
        <v>3771</v>
      </c>
      <c r="Z278" s="279"/>
      <c r="AA278" s="87"/>
      <c r="AB278" s="62" t="s">
        <v>3721</v>
      </c>
      <c r="AC278" s="62" t="s">
        <v>3722</v>
      </c>
      <c r="AD278" s="62" t="str">
        <f t="shared" si="17"/>
        <v>CAP</v>
      </c>
    </row>
    <row r="279" spans="1:30" s="211" customFormat="1" ht="15">
      <c r="A279" s="499">
        <f t="shared" si="19"/>
        <v>277</v>
      </c>
      <c r="B279" s="90" t="s">
        <v>84</v>
      </c>
      <c r="C279" s="79" t="s">
        <v>1449</v>
      </c>
      <c r="D279" s="79" t="s">
        <v>1450</v>
      </c>
      <c r="E279" s="32" t="s">
        <v>5460</v>
      </c>
      <c r="F279" s="79" t="s">
        <v>5463</v>
      </c>
      <c r="G279" s="55">
        <v>191682026331</v>
      </c>
      <c r="H279" s="102">
        <v>44539</v>
      </c>
      <c r="I279" s="78" t="s">
        <v>1230</v>
      </c>
      <c r="J279" s="60">
        <v>33</v>
      </c>
      <c r="K279" s="60">
        <f t="shared" si="18"/>
        <v>33</v>
      </c>
      <c r="L279" s="60"/>
      <c r="M279" s="59" t="s">
        <v>5461</v>
      </c>
      <c r="N279" s="395" t="s">
        <v>8503</v>
      </c>
      <c r="O279" s="395"/>
      <c r="P279" s="395"/>
      <c r="Q279" s="395"/>
      <c r="R279" s="395">
        <v>1</v>
      </c>
      <c r="S279" s="396" t="s">
        <v>2845</v>
      </c>
      <c r="T279" s="359">
        <v>0.62831744722690097</v>
      </c>
      <c r="U279" s="32">
        <v>18</v>
      </c>
      <c r="V279" s="32">
        <v>12</v>
      </c>
      <c r="W279" s="32">
        <v>6</v>
      </c>
      <c r="X279" s="60" t="s">
        <v>3840</v>
      </c>
      <c r="Y279" s="60" t="s">
        <v>3771</v>
      </c>
      <c r="Z279" s="279"/>
      <c r="AA279" s="87"/>
      <c r="AB279" s="62" t="s">
        <v>3721</v>
      </c>
      <c r="AC279" s="62" t="s">
        <v>3722</v>
      </c>
      <c r="AD279" s="62" t="str">
        <f t="shared" si="17"/>
        <v>CAP</v>
      </c>
    </row>
    <row r="280" spans="1:30" s="211" customFormat="1" ht="15">
      <c r="A280" s="499">
        <f t="shared" si="19"/>
        <v>278</v>
      </c>
      <c r="B280" s="90" t="s">
        <v>84</v>
      </c>
      <c r="C280" s="79" t="s">
        <v>1449</v>
      </c>
      <c r="D280" s="79" t="s">
        <v>1450</v>
      </c>
      <c r="E280" s="32" t="s">
        <v>5460</v>
      </c>
      <c r="F280" s="79" t="s">
        <v>5464</v>
      </c>
      <c r="G280" s="55">
        <v>191682026348</v>
      </c>
      <c r="H280" s="102">
        <v>44539</v>
      </c>
      <c r="I280" s="78" t="s">
        <v>1230</v>
      </c>
      <c r="J280" s="60">
        <v>33</v>
      </c>
      <c r="K280" s="60">
        <f t="shared" si="18"/>
        <v>33</v>
      </c>
      <c r="L280" s="60"/>
      <c r="M280" s="59" t="s">
        <v>5462</v>
      </c>
      <c r="N280" s="395" t="s">
        <v>8503</v>
      </c>
      <c r="O280" s="395"/>
      <c r="P280" s="395"/>
      <c r="Q280" s="395"/>
      <c r="R280" s="395">
        <v>1</v>
      </c>
      <c r="S280" s="396" t="s">
        <v>2845</v>
      </c>
      <c r="T280" s="359">
        <v>0.62831744722690097</v>
      </c>
      <c r="U280" s="32">
        <v>18</v>
      </c>
      <c r="V280" s="32">
        <v>12</v>
      </c>
      <c r="W280" s="32">
        <v>6</v>
      </c>
      <c r="X280" s="60" t="s">
        <v>3840</v>
      </c>
      <c r="Y280" s="60" t="s">
        <v>3771</v>
      </c>
      <c r="Z280" s="279"/>
      <c r="AA280" s="87"/>
      <c r="AB280" s="62" t="s">
        <v>3721</v>
      </c>
      <c r="AC280" s="62" t="s">
        <v>3722</v>
      </c>
      <c r="AD280" s="62" t="str">
        <f t="shared" si="17"/>
        <v>CAP</v>
      </c>
    </row>
    <row r="281" spans="1:30" s="211" customFormat="1" ht="15">
      <c r="A281" s="499">
        <f t="shared" si="19"/>
        <v>279</v>
      </c>
      <c r="B281" s="90" t="s">
        <v>84</v>
      </c>
      <c r="C281" s="79" t="s">
        <v>1449</v>
      </c>
      <c r="D281" s="79" t="s">
        <v>1450</v>
      </c>
      <c r="E281" s="32" t="s">
        <v>5819</v>
      </c>
      <c r="F281" s="79" t="s">
        <v>6463</v>
      </c>
      <c r="G281" s="55">
        <v>191682034114</v>
      </c>
      <c r="H281" s="102">
        <v>45002</v>
      </c>
      <c r="I281" s="78" t="s">
        <v>1230</v>
      </c>
      <c r="J281" s="60">
        <v>22</v>
      </c>
      <c r="K281" s="60">
        <f t="shared" si="18"/>
        <v>22</v>
      </c>
      <c r="L281" s="60"/>
      <c r="M281" s="59" t="s">
        <v>6465</v>
      </c>
      <c r="N281" s="395" t="s">
        <v>8501</v>
      </c>
      <c r="O281" s="395"/>
      <c r="P281" s="395"/>
      <c r="Q281" s="395"/>
      <c r="R281" s="395">
        <v>1</v>
      </c>
      <c r="S281" s="396" t="s">
        <v>2845</v>
      </c>
      <c r="T281" s="359">
        <v>0.25</v>
      </c>
      <c r="U281" s="32">
        <v>12</v>
      </c>
      <c r="V281" s="32">
        <v>7</v>
      </c>
      <c r="W281" s="32">
        <v>1</v>
      </c>
      <c r="X281" s="60" t="s">
        <v>3840</v>
      </c>
      <c r="Y281" s="60" t="s">
        <v>3771</v>
      </c>
      <c r="Z281" s="279"/>
      <c r="AA281" s="87"/>
      <c r="AB281" s="62" t="s">
        <v>3721</v>
      </c>
      <c r="AC281" s="62" t="s">
        <v>3722</v>
      </c>
      <c r="AD281" s="62" t="str">
        <f t="shared" ref="AD281:AD345" si="20">C281</f>
        <v>CAP</v>
      </c>
    </row>
    <row r="282" spans="1:30" s="211" customFormat="1" ht="15">
      <c r="A282" s="499">
        <f t="shared" si="19"/>
        <v>280</v>
      </c>
      <c r="B282" s="90" t="s">
        <v>84</v>
      </c>
      <c r="C282" s="79" t="s">
        <v>1449</v>
      </c>
      <c r="D282" s="79" t="s">
        <v>1450</v>
      </c>
      <c r="E282" s="32" t="s">
        <v>5819</v>
      </c>
      <c r="F282" s="79" t="s">
        <v>6464</v>
      </c>
      <c r="G282" s="55">
        <v>191682034121</v>
      </c>
      <c r="H282" s="102">
        <v>45002</v>
      </c>
      <c r="I282" s="78" t="s">
        <v>1230</v>
      </c>
      <c r="J282" s="60">
        <v>22</v>
      </c>
      <c r="K282" s="60">
        <f t="shared" si="18"/>
        <v>22</v>
      </c>
      <c r="L282" s="60"/>
      <c r="M282" s="59" t="s">
        <v>6466</v>
      </c>
      <c r="N282" s="395" t="s">
        <v>8501</v>
      </c>
      <c r="O282" s="395"/>
      <c r="P282" s="395"/>
      <c r="Q282" s="395"/>
      <c r="R282" s="395">
        <v>1</v>
      </c>
      <c r="S282" s="396" t="s">
        <v>2845</v>
      </c>
      <c r="T282" s="359">
        <v>1</v>
      </c>
      <c r="U282" s="32">
        <v>12</v>
      </c>
      <c r="V282" s="32">
        <v>7</v>
      </c>
      <c r="W282" s="32">
        <v>1</v>
      </c>
      <c r="X282" s="60" t="s">
        <v>3840</v>
      </c>
      <c r="Y282" s="60" t="s">
        <v>3771</v>
      </c>
      <c r="Z282" s="279"/>
      <c r="AA282" s="87"/>
      <c r="AB282" s="62" t="s">
        <v>3721</v>
      </c>
      <c r="AC282" s="62" t="s">
        <v>3722</v>
      </c>
      <c r="AD282" s="62" t="str">
        <f t="shared" si="20"/>
        <v>CAP</v>
      </c>
    </row>
    <row r="283" spans="1:30" s="211" customFormat="1" ht="15">
      <c r="A283" s="499">
        <f t="shared" si="19"/>
        <v>281</v>
      </c>
      <c r="B283" s="90" t="s">
        <v>84</v>
      </c>
      <c r="C283" s="79" t="s">
        <v>1449</v>
      </c>
      <c r="D283" s="79" t="s">
        <v>1450</v>
      </c>
      <c r="E283" s="32" t="s">
        <v>5819</v>
      </c>
      <c r="F283" s="79" t="s">
        <v>5822</v>
      </c>
      <c r="G283" s="55">
        <v>191682032271</v>
      </c>
      <c r="H283" s="102">
        <v>44781</v>
      </c>
      <c r="I283" s="78" t="s">
        <v>1230</v>
      </c>
      <c r="J283" s="60">
        <v>33</v>
      </c>
      <c r="K283" s="60">
        <f t="shared" si="18"/>
        <v>33</v>
      </c>
      <c r="L283" s="60"/>
      <c r="M283" s="59" t="s">
        <v>5973</v>
      </c>
      <c r="N283" s="395" t="s">
        <v>8503</v>
      </c>
      <c r="O283" s="395"/>
      <c r="P283" s="395"/>
      <c r="Q283" s="395"/>
      <c r="R283" s="395">
        <v>1</v>
      </c>
      <c r="S283" s="396" t="s">
        <v>2845</v>
      </c>
      <c r="T283" s="359">
        <v>1</v>
      </c>
      <c r="U283" s="32">
        <v>7</v>
      </c>
      <c r="V283" s="32">
        <v>7</v>
      </c>
      <c r="W283" s="32">
        <v>7</v>
      </c>
      <c r="X283" s="60" t="s">
        <v>3840</v>
      </c>
      <c r="Y283" s="60" t="s">
        <v>3771</v>
      </c>
      <c r="Z283" s="279"/>
      <c r="AA283" s="87"/>
      <c r="AB283" s="62" t="s">
        <v>3721</v>
      </c>
      <c r="AC283" s="62" t="s">
        <v>3722</v>
      </c>
      <c r="AD283" s="62" t="str">
        <f t="shared" si="20"/>
        <v>CAP</v>
      </c>
    </row>
    <row r="284" spans="1:30" s="211" customFormat="1" ht="15">
      <c r="A284" s="499">
        <f t="shared" si="19"/>
        <v>282</v>
      </c>
      <c r="B284" s="90" t="s">
        <v>84</v>
      </c>
      <c r="C284" s="79" t="s">
        <v>1449</v>
      </c>
      <c r="D284" s="79" t="s">
        <v>1450</v>
      </c>
      <c r="E284" s="32" t="s">
        <v>5819</v>
      </c>
      <c r="F284" s="79" t="s">
        <v>6459</v>
      </c>
      <c r="G284" s="55">
        <v>191682034084</v>
      </c>
      <c r="H284" s="102">
        <v>44973</v>
      </c>
      <c r="I284" s="78" t="s">
        <v>1230</v>
      </c>
      <c r="J284" s="60">
        <v>33</v>
      </c>
      <c r="K284" s="60">
        <f t="shared" si="18"/>
        <v>33</v>
      </c>
      <c r="L284" s="60"/>
      <c r="M284" s="59" t="s">
        <v>6454</v>
      </c>
      <c r="N284" s="395" t="s">
        <v>8503</v>
      </c>
      <c r="O284" s="395"/>
      <c r="P284" s="395"/>
      <c r="Q284" s="395"/>
      <c r="R284" s="395">
        <v>1</v>
      </c>
      <c r="S284" s="396" t="s">
        <v>2845</v>
      </c>
      <c r="T284" s="359">
        <v>1</v>
      </c>
      <c r="U284" s="32">
        <v>7</v>
      </c>
      <c r="V284" s="32">
        <v>7</v>
      </c>
      <c r="W284" s="32">
        <v>7</v>
      </c>
      <c r="X284" s="60" t="s">
        <v>3840</v>
      </c>
      <c r="Y284" s="60" t="s">
        <v>3771</v>
      </c>
      <c r="Z284" s="279"/>
      <c r="AA284" s="87"/>
      <c r="AB284" s="62" t="s">
        <v>3721</v>
      </c>
      <c r="AC284" s="62" t="s">
        <v>3722</v>
      </c>
      <c r="AD284" s="62" t="str">
        <f t="shared" si="20"/>
        <v>CAP</v>
      </c>
    </row>
    <row r="285" spans="1:30" s="211" customFormat="1" ht="15">
      <c r="A285" s="499">
        <f t="shared" si="19"/>
        <v>283</v>
      </c>
      <c r="B285" s="90" t="s">
        <v>84</v>
      </c>
      <c r="C285" s="79" t="s">
        <v>1449</v>
      </c>
      <c r="D285" s="79" t="s">
        <v>1450</v>
      </c>
      <c r="E285" s="32" t="s">
        <v>5819</v>
      </c>
      <c r="F285" s="79" t="s">
        <v>5820</v>
      </c>
      <c r="G285" s="55">
        <v>191682032288</v>
      </c>
      <c r="H285" s="102">
        <v>44781</v>
      </c>
      <c r="I285" s="78" t="s">
        <v>1230</v>
      </c>
      <c r="J285" s="60">
        <v>22</v>
      </c>
      <c r="K285" s="60">
        <f t="shared" si="18"/>
        <v>22</v>
      </c>
      <c r="L285" s="60"/>
      <c r="M285" s="59" t="s">
        <v>5974</v>
      </c>
      <c r="N285" s="395" t="s">
        <v>8501</v>
      </c>
      <c r="O285" s="395"/>
      <c r="P285" s="395"/>
      <c r="Q285" s="395"/>
      <c r="R285" s="395">
        <v>1</v>
      </c>
      <c r="S285" s="396" t="s">
        <v>2845</v>
      </c>
      <c r="T285" s="359">
        <v>1</v>
      </c>
      <c r="U285" s="32">
        <v>12</v>
      </c>
      <c r="V285" s="32">
        <v>7</v>
      </c>
      <c r="W285" s="32">
        <v>1</v>
      </c>
      <c r="X285" s="60" t="s">
        <v>3840</v>
      </c>
      <c r="Y285" s="60" t="s">
        <v>3771</v>
      </c>
      <c r="Z285" s="279"/>
      <c r="AA285" s="87"/>
      <c r="AB285" s="62" t="s">
        <v>3721</v>
      </c>
      <c r="AC285" s="62" t="s">
        <v>3722</v>
      </c>
      <c r="AD285" s="62" t="str">
        <f t="shared" si="20"/>
        <v>CAP</v>
      </c>
    </row>
    <row r="286" spans="1:30" s="211" customFormat="1" ht="15">
      <c r="A286" s="499">
        <f t="shared" si="19"/>
        <v>284</v>
      </c>
      <c r="B286" s="90" t="s">
        <v>84</v>
      </c>
      <c r="C286" s="79" t="s">
        <v>1449</v>
      </c>
      <c r="D286" s="79" t="s">
        <v>1450</v>
      </c>
      <c r="E286" s="32" t="s">
        <v>5819</v>
      </c>
      <c r="F286" s="79" t="s">
        <v>6458</v>
      </c>
      <c r="G286" s="55">
        <v>191682034091</v>
      </c>
      <c r="H286" s="102">
        <v>44973</v>
      </c>
      <c r="I286" s="78" t="s">
        <v>1230</v>
      </c>
      <c r="J286" s="60">
        <v>22</v>
      </c>
      <c r="K286" s="60">
        <f t="shared" si="18"/>
        <v>22</v>
      </c>
      <c r="L286" s="60"/>
      <c r="M286" s="59" t="s">
        <v>6455</v>
      </c>
      <c r="N286" s="395" t="s">
        <v>8501</v>
      </c>
      <c r="O286" s="395"/>
      <c r="P286" s="395"/>
      <c r="Q286" s="395"/>
      <c r="R286" s="395">
        <v>1</v>
      </c>
      <c r="S286" s="396" t="s">
        <v>2845</v>
      </c>
      <c r="T286" s="359">
        <v>1</v>
      </c>
      <c r="U286" s="32">
        <v>12</v>
      </c>
      <c r="V286" s="32">
        <v>7</v>
      </c>
      <c r="W286" s="32">
        <v>1</v>
      </c>
      <c r="X286" s="60" t="s">
        <v>3840</v>
      </c>
      <c r="Y286" s="60" t="s">
        <v>3771</v>
      </c>
      <c r="Z286" s="279"/>
      <c r="AA286" s="87"/>
      <c r="AB286" s="62" t="s">
        <v>3721</v>
      </c>
      <c r="AC286" s="62" t="s">
        <v>3722</v>
      </c>
      <c r="AD286" s="62" t="str">
        <f t="shared" si="20"/>
        <v>CAP</v>
      </c>
    </row>
    <row r="287" spans="1:30" s="211" customFormat="1" ht="15">
      <c r="A287" s="499">
        <f t="shared" si="19"/>
        <v>285</v>
      </c>
      <c r="B287" s="90" t="s">
        <v>84</v>
      </c>
      <c r="C287" s="79" t="s">
        <v>1449</v>
      </c>
      <c r="D287" s="79" t="s">
        <v>1450</v>
      </c>
      <c r="E287" s="32" t="s">
        <v>5819</v>
      </c>
      <c r="F287" s="79" t="s">
        <v>6005</v>
      </c>
      <c r="G287" s="55">
        <v>191682033650</v>
      </c>
      <c r="H287" s="102">
        <v>44932</v>
      </c>
      <c r="I287" s="78" t="s">
        <v>1230</v>
      </c>
      <c r="J287" s="60">
        <v>33</v>
      </c>
      <c r="K287" s="60">
        <f t="shared" si="18"/>
        <v>33</v>
      </c>
      <c r="L287" s="60"/>
      <c r="M287" s="59" t="s">
        <v>6004</v>
      </c>
      <c r="N287" s="395" t="s">
        <v>8503</v>
      </c>
      <c r="O287" s="395"/>
      <c r="P287" s="395"/>
      <c r="Q287" s="395"/>
      <c r="R287" s="395">
        <v>1</v>
      </c>
      <c r="S287" s="396" t="s">
        <v>2845</v>
      </c>
      <c r="T287" s="359">
        <v>1</v>
      </c>
      <c r="U287" s="32">
        <v>10</v>
      </c>
      <c r="V287" s="32">
        <v>10</v>
      </c>
      <c r="W287" s="32">
        <v>10</v>
      </c>
      <c r="X287" s="60" t="s">
        <v>3840</v>
      </c>
      <c r="Y287" s="60" t="s">
        <v>3771</v>
      </c>
      <c r="Z287" s="279"/>
      <c r="AA287" s="87"/>
      <c r="AB287" s="62" t="s">
        <v>3721</v>
      </c>
      <c r="AC287" s="62" t="s">
        <v>3722</v>
      </c>
      <c r="AD287" s="62" t="str">
        <f t="shared" si="20"/>
        <v>CAP</v>
      </c>
    </row>
    <row r="288" spans="1:30" s="211" customFormat="1" ht="15">
      <c r="A288" s="499">
        <f t="shared" si="19"/>
        <v>286</v>
      </c>
      <c r="B288" s="90" t="s">
        <v>84</v>
      </c>
      <c r="C288" s="79" t="s">
        <v>1449</v>
      </c>
      <c r="D288" s="79" t="s">
        <v>1450</v>
      </c>
      <c r="E288" s="32" t="s">
        <v>5819</v>
      </c>
      <c r="F288" s="79" t="s">
        <v>6457</v>
      </c>
      <c r="G288" s="55">
        <v>191682034107</v>
      </c>
      <c r="H288" s="102">
        <v>44973</v>
      </c>
      <c r="I288" s="78" t="s">
        <v>1230</v>
      </c>
      <c r="J288" s="60">
        <v>33</v>
      </c>
      <c r="K288" s="60">
        <f t="shared" si="18"/>
        <v>33</v>
      </c>
      <c r="L288" s="60"/>
      <c r="M288" s="59" t="s">
        <v>6456</v>
      </c>
      <c r="N288" s="395" t="s">
        <v>8503</v>
      </c>
      <c r="O288" s="395"/>
      <c r="P288" s="395"/>
      <c r="Q288" s="395"/>
      <c r="R288" s="395">
        <v>1</v>
      </c>
      <c r="S288" s="396" t="s">
        <v>2845</v>
      </c>
      <c r="T288" s="359">
        <v>1</v>
      </c>
      <c r="U288" s="32">
        <v>10</v>
      </c>
      <c r="V288" s="32">
        <v>10</v>
      </c>
      <c r="W288" s="32">
        <v>10</v>
      </c>
      <c r="X288" s="60" t="s">
        <v>3840</v>
      </c>
      <c r="Y288" s="60" t="s">
        <v>3771</v>
      </c>
      <c r="Z288" s="279"/>
      <c r="AA288" s="87"/>
      <c r="AB288" s="62" t="s">
        <v>3721</v>
      </c>
      <c r="AC288" s="62" t="s">
        <v>3722</v>
      </c>
      <c r="AD288" s="62" t="str">
        <f t="shared" si="20"/>
        <v>CAP</v>
      </c>
    </row>
    <row r="289" spans="1:30" s="211" customFormat="1" ht="15">
      <c r="A289" s="499">
        <f t="shared" si="19"/>
        <v>287</v>
      </c>
      <c r="B289" s="90" t="s">
        <v>84</v>
      </c>
      <c r="C289" s="79" t="s">
        <v>1449</v>
      </c>
      <c r="D289" s="79" t="s">
        <v>1450</v>
      </c>
      <c r="E289" s="32" t="s">
        <v>7182</v>
      </c>
      <c r="F289" s="79" t="s">
        <v>7431</v>
      </c>
      <c r="G289" s="55">
        <v>191682040696</v>
      </c>
      <c r="H289" s="102">
        <v>45449</v>
      </c>
      <c r="I289" s="78" t="s">
        <v>1230</v>
      </c>
      <c r="J289" s="60">
        <v>22</v>
      </c>
      <c r="K289" s="60">
        <f t="shared" si="18"/>
        <v>22</v>
      </c>
      <c r="L289" s="60"/>
      <c r="M289" s="59" t="s">
        <v>7434</v>
      </c>
      <c r="N289" s="395" t="s">
        <v>8501</v>
      </c>
      <c r="O289" s="395"/>
      <c r="P289" s="395"/>
      <c r="Q289" s="395"/>
      <c r="R289" s="395">
        <v>1</v>
      </c>
      <c r="S289" s="396" t="s">
        <v>2845</v>
      </c>
      <c r="T289" s="359">
        <v>1</v>
      </c>
      <c r="U289" s="32">
        <v>7</v>
      </c>
      <c r="V289" s="32">
        <v>7</v>
      </c>
      <c r="W289" s="32">
        <v>7</v>
      </c>
      <c r="X289" s="60" t="s">
        <v>3840</v>
      </c>
      <c r="Y289" s="60" t="s">
        <v>3771</v>
      </c>
      <c r="Z289" s="279" t="s">
        <v>10507</v>
      </c>
      <c r="AA289" s="87"/>
      <c r="AB289" s="62" t="s">
        <v>3721</v>
      </c>
      <c r="AC289" s="62" t="s">
        <v>3722</v>
      </c>
      <c r="AD289" s="62" t="str">
        <f t="shared" si="20"/>
        <v>CAP</v>
      </c>
    </row>
    <row r="290" spans="1:30" s="211" customFormat="1" ht="15">
      <c r="A290" s="499">
        <f t="shared" si="19"/>
        <v>288</v>
      </c>
      <c r="B290" s="90" t="s">
        <v>84</v>
      </c>
      <c r="C290" s="79" t="s">
        <v>1449</v>
      </c>
      <c r="D290" s="79" t="s">
        <v>1450</v>
      </c>
      <c r="E290" s="32" t="s">
        <v>7182</v>
      </c>
      <c r="F290" s="79" t="s">
        <v>7432</v>
      </c>
      <c r="G290" s="55">
        <v>191682040702</v>
      </c>
      <c r="H290" s="102">
        <v>45449</v>
      </c>
      <c r="I290" s="78" t="s">
        <v>1230</v>
      </c>
      <c r="J290" s="60">
        <v>22</v>
      </c>
      <c r="K290" s="60">
        <f t="shared" si="18"/>
        <v>22</v>
      </c>
      <c r="L290" s="60"/>
      <c r="M290" s="59" t="s">
        <v>7514</v>
      </c>
      <c r="N290" s="395" t="s">
        <v>8501</v>
      </c>
      <c r="O290" s="395"/>
      <c r="P290" s="395"/>
      <c r="Q290" s="395"/>
      <c r="R290" s="395">
        <v>1</v>
      </c>
      <c r="S290" s="396" t="s">
        <v>2845</v>
      </c>
      <c r="T290" s="359">
        <v>1</v>
      </c>
      <c r="U290" s="32">
        <v>7</v>
      </c>
      <c r="V290" s="32">
        <v>7</v>
      </c>
      <c r="W290" s="32">
        <v>7</v>
      </c>
      <c r="X290" s="60" t="s">
        <v>3840</v>
      </c>
      <c r="Y290" s="60" t="s">
        <v>3771</v>
      </c>
      <c r="Z290" s="279" t="s">
        <v>10506</v>
      </c>
      <c r="AA290" s="87"/>
      <c r="AB290" s="62" t="s">
        <v>3721</v>
      </c>
      <c r="AC290" s="62" t="s">
        <v>3722</v>
      </c>
      <c r="AD290" s="62" t="str">
        <f t="shared" si="20"/>
        <v>CAP</v>
      </c>
    </row>
    <row r="291" spans="1:30" s="211" customFormat="1" ht="15">
      <c r="A291" s="499">
        <f t="shared" si="19"/>
        <v>289</v>
      </c>
      <c r="B291" s="90" t="s">
        <v>84</v>
      </c>
      <c r="C291" s="79" t="s">
        <v>1449</v>
      </c>
      <c r="D291" s="79" t="s">
        <v>1450</v>
      </c>
      <c r="E291" s="32" t="s">
        <v>7182</v>
      </c>
      <c r="F291" s="79" t="s">
        <v>7509</v>
      </c>
      <c r="G291" s="55">
        <v>191682041297</v>
      </c>
      <c r="H291" s="102">
        <v>45523</v>
      </c>
      <c r="I291" s="78" t="s">
        <v>1230</v>
      </c>
      <c r="J291" s="60">
        <v>22</v>
      </c>
      <c r="K291" s="60">
        <f t="shared" si="18"/>
        <v>22</v>
      </c>
      <c r="L291" s="60"/>
      <c r="M291" s="59" t="s">
        <v>7520</v>
      </c>
      <c r="N291" s="395" t="s">
        <v>8501</v>
      </c>
      <c r="O291" s="395"/>
      <c r="P291" s="395"/>
      <c r="Q291" s="395"/>
      <c r="R291" s="395">
        <v>1</v>
      </c>
      <c r="S291" s="396" t="s">
        <v>2845</v>
      </c>
      <c r="T291" s="359">
        <v>1</v>
      </c>
      <c r="U291" s="32">
        <v>7</v>
      </c>
      <c r="V291" s="32">
        <v>7</v>
      </c>
      <c r="W291" s="32">
        <v>7</v>
      </c>
      <c r="X291" s="60" t="s">
        <v>3840</v>
      </c>
      <c r="Y291" s="60" t="s">
        <v>3771</v>
      </c>
      <c r="Z291" s="279" t="s">
        <v>10506</v>
      </c>
      <c r="AA291" s="87"/>
      <c r="AB291" s="62" t="s">
        <v>3721</v>
      </c>
      <c r="AC291" s="62" t="s">
        <v>3722</v>
      </c>
      <c r="AD291" s="62" t="str">
        <f t="shared" si="20"/>
        <v>CAP</v>
      </c>
    </row>
    <row r="292" spans="1:30" s="211" customFormat="1" ht="15">
      <c r="A292" s="499">
        <f t="shared" si="19"/>
        <v>290</v>
      </c>
      <c r="B292" s="90" t="s">
        <v>84</v>
      </c>
      <c r="C292" s="79" t="s">
        <v>1449</v>
      </c>
      <c r="D292" s="79" t="s">
        <v>1450</v>
      </c>
      <c r="E292" s="32" t="s">
        <v>7182</v>
      </c>
      <c r="F292" s="79" t="s">
        <v>7459</v>
      </c>
      <c r="G292" s="55">
        <v>191682041037</v>
      </c>
      <c r="H292" s="102">
        <v>45484</v>
      </c>
      <c r="I292" s="78" t="s">
        <v>1230</v>
      </c>
      <c r="J292" s="60">
        <v>22</v>
      </c>
      <c r="K292" s="60">
        <f t="shared" si="18"/>
        <v>22</v>
      </c>
      <c r="L292" s="60"/>
      <c r="M292" s="59" t="s">
        <v>7528</v>
      </c>
      <c r="N292" s="395" t="s">
        <v>8501</v>
      </c>
      <c r="O292" s="395"/>
      <c r="P292" s="395"/>
      <c r="Q292" s="395"/>
      <c r="R292" s="395">
        <v>1</v>
      </c>
      <c r="S292" s="396" t="s">
        <v>2845</v>
      </c>
      <c r="T292" s="359">
        <v>1</v>
      </c>
      <c r="U292" s="32">
        <v>7</v>
      </c>
      <c r="V292" s="32">
        <v>7</v>
      </c>
      <c r="W292" s="32">
        <v>7</v>
      </c>
      <c r="X292" s="60" t="s">
        <v>3840</v>
      </c>
      <c r="Y292" s="60" t="s">
        <v>3771</v>
      </c>
      <c r="Z292" s="279" t="s">
        <v>10506</v>
      </c>
      <c r="AA292" s="87"/>
      <c r="AB292" s="62" t="s">
        <v>3721</v>
      </c>
      <c r="AC292" s="62" t="s">
        <v>3722</v>
      </c>
      <c r="AD292" s="62" t="str">
        <f t="shared" si="20"/>
        <v>CAP</v>
      </c>
    </row>
    <row r="293" spans="1:30" s="211" customFormat="1" ht="15">
      <c r="A293" s="499">
        <f t="shared" si="19"/>
        <v>291</v>
      </c>
      <c r="B293" s="90" t="s">
        <v>84</v>
      </c>
      <c r="C293" s="79" t="s">
        <v>1449</v>
      </c>
      <c r="D293" s="79" t="s">
        <v>1450</v>
      </c>
      <c r="E293" s="32" t="s">
        <v>7182</v>
      </c>
      <c r="F293" s="79" t="s">
        <v>7433</v>
      </c>
      <c r="G293" s="55">
        <v>191682040719</v>
      </c>
      <c r="H293" s="102">
        <v>45449</v>
      </c>
      <c r="I293" s="78" t="s">
        <v>1230</v>
      </c>
      <c r="J293" s="60">
        <v>22</v>
      </c>
      <c r="K293" s="60">
        <f t="shared" si="18"/>
        <v>22</v>
      </c>
      <c r="L293" s="60"/>
      <c r="M293" s="59" t="s">
        <v>7435</v>
      </c>
      <c r="N293" s="395" t="s">
        <v>8501</v>
      </c>
      <c r="O293" s="395"/>
      <c r="P293" s="395"/>
      <c r="Q293" s="395"/>
      <c r="R293" s="395">
        <v>1</v>
      </c>
      <c r="S293" s="396" t="s">
        <v>2845</v>
      </c>
      <c r="T293" s="359">
        <v>1</v>
      </c>
      <c r="U293" s="32">
        <v>12</v>
      </c>
      <c r="V293" s="32">
        <v>7</v>
      </c>
      <c r="W293" s="32">
        <v>1</v>
      </c>
      <c r="X293" s="60" t="s">
        <v>3840</v>
      </c>
      <c r="Y293" s="60" t="s">
        <v>3771</v>
      </c>
      <c r="Z293" s="279" t="s">
        <v>10507</v>
      </c>
      <c r="AA293" s="87"/>
      <c r="AB293" s="62" t="s">
        <v>3721</v>
      </c>
      <c r="AC293" s="62" t="s">
        <v>3722</v>
      </c>
      <c r="AD293" s="62" t="str">
        <f t="shared" si="20"/>
        <v>CAP</v>
      </c>
    </row>
    <row r="294" spans="1:30" s="211" customFormat="1" ht="15">
      <c r="A294" s="499">
        <f t="shared" si="19"/>
        <v>292</v>
      </c>
      <c r="B294" s="90" t="s">
        <v>84</v>
      </c>
      <c r="C294" s="79" t="s">
        <v>1449</v>
      </c>
      <c r="D294" s="79" t="s">
        <v>1450</v>
      </c>
      <c r="E294" s="32" t="s">
        <v>7182</v>
      </c>
      <c r="F294" s="79" t="s">
        <v>7420</v>
      </c>
      <c r="G294" s="55">
        <v>191682040887</v>
      </c>
      <c r="H294" s="102">
        <v>45449</v>
      </c>
      <c r="I294" s="78" t="s">
        <v>1230</v>
      </c>
      <c r="J294" s="60">
        <v>22</v>
      </c>
      <c r="K294" s="60">
        <f t="shared" si="18"/>
        <v>22</v>
      </c>
      <c r="L294" s="60"/>
      <c r="M294" s="59" t="s">
        <v>7436</v>
      </c>
      <c r="N294" s="395" t="s">
        <v>8501</v>
      </c>
      <c r="O294" s="395"/>
      <c r="P294" s="395"/>
      <c r="Q294" s="395"/>
      <c r="R294" s="395">
        <v>1</v>
      </c>
      <c r="S294" s="396" t="s">
        <v>2845</v>
      </c>
      <c r="T294" s="359">
        <v>1</v>
      </c>
      <c r="U294" s="32">
        <v>12</v>
      </c>
      <c r="V294" s="32">
        <v>7</v>
      </c>
      <c r="W294" s="32">
        <v>1</v>
      </c>
      <c r="X294" s="60" t="s">
        <v>3840</v>
      </c>
      <c r="Y294" s="60" t="s">
        <v>3771</v>
      </c>
      <c r="Z294" s="279" t="s">
        <v>10508</v>
      </c>
      <c r="AA294" s="87"/>
      <c r="AB294" s="62" t="s">
        <v>3721</v>
      </c>
      <c r="AC294" s="62" t="s">
        <v>3722</v>
      </c>
      <c r="AD294" s="62" t="str">
        <f t="shared" si="20"/>
        <v>CAP</v>
      </c>
    </row>
    <row r="295" spans="1:30" s="211" customFormat="1" ht="15">
      <c r="A295" s="499">
        <f t="shared" si="19"/>
        <v>293</v>
      </c>
      <c r="B295" s="90" t="s">
        <v>84</v>
      </c>
      <c r="C295" s="79" t="s">
        <v>1449</v>
      </c>
      <c r="D295" s="79" t="s">
        <v>1450</v>
      </c>
      <c r="E295" s="32" t="s">
        <v>7182</v>
      </c>
      <c r="F295" s="79" t="s">
        <v>7421</v>
      </c>
      <c r="G295" s="55">
        <v>191682040894</v>
      </c>
      <c r="H295" s="102">
        <v>45449</v>
      </c>
      <c r="I295" s="78" t="s">
        <v>1230</v>
      </c>
      <c r="J295" s="60">
        <v>22</v>
      </c>
      <c r="K295" s="60">
        <f t="shared" si="18"/>
        <v>22</v>
      </c>
      <c r="L295" s="60"/>
      <c r="M295" s="59" t="s">
        <v>7515</v>
      </c>
      <c r="N295" s="395" t="s">
        <v>8501</v>
      </c>
      <c r="O295" s="395"/>
      <c r="P295" s="395"/>
      <c r="Q295" s="395"/>
      <c r="R295" s="395">
        <v>1</v>
      </c>
      <c r="S295" s="396" t="s">
        <v>2845</v>
      </c>
      <c r="T295" s="359">
        <v>1</v>
      </c>
      <c r="U295" s="32">
        <v>7</v>
      </c>
      <c r="V295" s="32">
        <v>7</v>
      </c>
      <c r="W295" s="32">
        <v>7</v>
      </c>
      <c r="X295" s="60" t="s">
        <v>3840</v>
      </c>
      <c r="Y295" s="60" t="s">
        <v>3771</v>
      </c>
      <c r="Z295" s="279" t="s">
        <v>10509</v>
      </c>
      <c r="AA295" s="87"/>
      <c r="AB295" s="62" t="s">
        <v>3721</v>
      </c>
      <c r="AC295" s="62" t="s">
        <v>3722</v>
      </c>
      <c r="AD295" s="62" t="str">
        <f t="shared" si="20"/>
        <v>CAP</v>
      </c>
    </row>
    <row r="296" spans="1:30" s="211" customFormat="1" ht="15">
      <c r="A296" s="499">
        <f t="shared" si="19"/>
        <v>294</v>
      </c>
      <c r="B296" s="90" t="s">
        <v>84</v>
      </c>
      <c r="C296" s="79" t="s">
        <v>1449</v>
      </c>
      <c r="D296" s="79" t="s">
        <v>1450</v>
      </c>
      <c r="E296" s="32" t="s">
        <v>7182</v>
      </c>
      <c r="F296" s="79" t="s">
        <v>7510</v>
      </c>
      <c r="G296" s="55">
        <v>191682041303</v>
      </c>
      <c r="H296" s="102">
        <v>45523</v>
      </c>
      <c r="I296" s="78" t="s">
        <v>1230</v>
      </c>
      <c r="J296" s="60">
        <v>22</v>
      </c>
      <c r="K296" s="60">
        <f t="shared" si="18"/>
        <v>22</v>
      </c>
      <c r="L296" s="60"/>
      <c r="M296" s="59" t="s">
        <v>7521</v>
      </c>
      <c r="N296" s="395" t="s">
        <v>8501</v>
      </c>
      <c r="O296" s="395"/>
      <c r="P296" s="395"/>
      <c r="Q296" s="395"/>
      <c r="R296" s="395">
        <v>1</v>
      </c>
      <c r="S296" s="396" t="s">
        <v>2845</v>
      </c>
      <c r="T296" s="359">
        <v>1</v>
      </c>
      <c r="U296" s="32">
        <v>7</v>
      </c>
      <c r="V296" s="32">
        <v>7</v>
      </c>
      <c r="W296" s="32">
        <v>7</v>
      </c>
      <c r="X296" s="60" t="s">
        <v>3840</v>
      </c>
      <c r="Y296" s="60" t="s">
        <v>3771</v>
      </c>
      <c r="Z296" s="279" t="s">
        <v>10509</v>
      </c>
      <c r="AA296" s="87"/>
      <c r="AB296" s="62" t="s">
        <v>3721</v>
      </c>
      <c r="AC296" s="62" t="s">
        <v>3722</v>
      </c>
      <c r="AD296" s="62" t="str">
        <f t="shared" si="20"/>
        <v>CAP</v>
      </c>
    </row>
    <row r="297" spans="1:30" s="211" customFormat="1" ht="15">
      <c r="A297" s="499">
        <f t="shared" si="19"/>
        <v>295</v>
      </c>
      <c r="B297" s="90" t="s">
        <v>84</v>
      </c>
      <c r="C297" s="79" t="s">
        <v>1449</v>
      </c>
      <c r="D297" s="79" t="s">
        <v>1450</v>
      </c>
      <c r="E297" s="32" t="s">
        <v>7182</v>
      </c>
      <c r="F297" s="79" t="s">
        <v>7460</v>
      </c>
      <c r="G297" s="55">
        <v>191682041044</v>
      </c>
      <c r="H297" s="102">
        <v>45484</v>
      </c>
      <c r="I297" s="78" t="s">
        <v>1230</v>
      </c>
      <c r="J297" s="60">
        <v>22</v>
      </c>
      <c r="K297" s="60">
        <f t="shared" ref="K297:K337" si="21">IF(I297="Coming Soon",J297,IF(I297="Active",J297,""))</f>
        <v>22</v>
      </c>
      <c r="L297" s="60"/>
      <c r="M297" s="59" t="s">
        <v>7524</v>
      </c>
      <c r="N297" s="395" t="s">
        <v>8501</v>
      </c>
      <c r="O297" s="395"/>
      <c r="P297" s="395"/>
      <c r="Q297" s="395"/>
      <c r="R297" s="395">
        <v>1</v>
      </c>
      <c r="S297" s="396" t="s">
        <v>2845</v>
      </c>
      <c r="T297" s="359">
        <v>1</v>
      </c>
      <c r="U297" s="32">
        <v>7</v>
      </c>
      <c r="V297" s="32">
        <v>7</v>
      </c>
      <c r="W297" s="32">
        <v>7</v>
      </c>
      <c r="X297" s="60" t="s">
        <v>3840</v>
      </c>
      <c r="Y297" s="60" t="s">
        <v>3771</v>
      </c>
      <c r="Z297" s="279" t="s">
        <v>10509</v>
      </c>
      <c r="AA297" s="87"/>
      <c r="AB297" s="62" t="s">
        <v>3721</v>
      </c>
      <c r="AC297" s="62" t="s">
        <v>3722</v>
      </c>
      <c r="AD297" s="62" t="str">
        <f t="shared" si="20"/>
        <v>CAP</v>
      </c>
    </row>
    <row r="298" spans="1:30" s="211" customFormat="1" ht="15">
      <c r="A298" s="499">
        <f t="shared" si="19"/>
        <v>296</v>
      </c>
      <c r="B298" s="90" t="s">
        <v>84</v>
      </c>
      <c r="C298" s="79" t="s">
        <v>1449</v>
      </c>
      <c r="D298" s="79" t="s">
        <v>1450</v>
      </c>
      <c r="E298" s="32" t="s">
        <v>7182</v>
      </c>
      <c r="F298" s="79" t="s">
        <v>7428</v>
      </c>
      <c r="G298" s="55">
        <v>191682040900</v>
      </c>
      <c r="H298" s="102">
        <v>45449</v>
      </c>
      <c r="I298" s="78" t="s">
        <v>1230</v>
      </c>
      <c r="J298" s="60">
        <v>22</v>
      </c>
      <c r="K298" s="60">
        <f t="shared" si="21"/>
        <v>22</v>
      </c>
      <c r="L298" s="60"/>
      <c r="M298" s="59" t="s">
        <v>7437</v>
      </c>
      <c r="N298" s="395" t="s">
        <v>8501</v>
      </c>
      <c r="O298" s="395"/>
      <c r="P298" s="395"/>
      <c r="Q298" s="395"/>
      <c r="R298" s="395">
        <v>1</v>
      </c>
      <c r="S298" s="396" t="s">
        <v>2845</v>
      </c>
      <c r="T298" s="359">
        <v>1</v>
      </c>
      <c r="U298" s="32">
        <v>12</v>
      </c>
      <c r="V298" s="32">
        <v>7</v>
      </c>
      <c r="W298" s="32">
        <v>1</v>
      </c>
      <c r="X298" s="60" t="s">
        <v>3840</v>
      </c>
      <c r="Y298" s="60" t="s">
        <v>3771</v>
      </c>
      <c r="Z298" s="279" t="s">
        <v>10508</v>
      </c>
      <c r="AA298" s="87"/>
      <c r="AB298" s="62" t="s">
        <v>3721</v>
      </c>
      <c r="AC298" s="62" t="s">
        <v>3722</v>
      </c>
      <c r="AD298" s="62" t="str">
        <f t="shared" si="20"/>
        <v>CAP</v>
      </c>
    </row>
    <row r="299" spans="1:30" s="211" customFormat="1" ht="15">
      <c r="A299" s="499">
        <f t="shared" si="19"/>
        <v>297</v>
      </c>
      <c r="B299" s="90" t="s">
        <v>84</v>
      </c>
      <c r="C299" s="79" t="s">
        <v>1449</v>
      </c>
      <c r="D299" s="79" t="s">
        <v>1450</v>
      </c>
      <c r="E299" s="32" t="s">
        <v>7182</v>
      </c>
      <c r="F299" s="79" t="s">
        <v>7445</v>
      </c>
      <c r="G299" s="55">
        <v>191682040993</v>
      </c>
      <c r="H299" s="102">
        <v>45449</v>
      </c>
      <c r="I299" s="78" t="s">
        <v>1230</v>
      </c>
      <c r="J299" s="60">
        <v>22</v>
      </c>
      <c r="K299" s="60">
        <f t="shared" si="21"/>
        <v>22</v>
      </c>
      <c r="L299" s="60"/>
      <c r="M299" s="59" t="s">
        <v>7446</v>
      </c>
      <c r="N299" s="395" t="s">
        <v>8501</v>
      </c>
      <c r="O299" s="395"/>
      <c r="P299" s="395"/>
      <c r="Q299" s="395"/>
      <c r="R299" s="395">
        <v>1</v>
      </c>
      <c r="S299" s="395" t="s">
        <v>2850</v>
      </c>
      <c r="T299" s="359">
        <v>1</v>
      </c>
      <c r="U299" s="32">
        <v>14</v>
      </c>
      <c r="V299" s="32">
        <v>9</v>
      </c>
      <c r="W299" s="32">
        <v>2</v>
      </c>
      <c r="X299" s="60" t="s">
        <v>3840</v>
      </c>
      <c r="Y299" s="60" t="s">
        <v>3771</v>
      </c>
      <c r="Z299" s="279"/>
      <c r="AA299" s="87"/>
      <c r="AB299" s="62" t="s">
        <v>3721</v>
      </c>
      <c r="AC299" s="62" t="s">
        <v>3722</v>
      </c>
      <c r="AD299" s="62" t="str">
        <f t="shared" si="20"/>
        <v>CAP</v>
      </c>
    </row>
    <row r="300" spans="1:30" s="211" customFormat="1" ht="15">
      <c r="A300" s="499">
        <f t="shared" si="19"/>
        <v>298</v>
      </c>
      <c r="B300" s="90" t="s">
        <v>84</v>
      </c>
      <c r="C300" s="79" t="s">
        <v>1449</v>
      </c>
      <c r="D300" s="79" t="s">
        <v>1450</v>
      </c>
      <c r="E300" s="32" t="s">
        <v>7182</v>
      </c>
      <c r="F300" s="79" t="s">
        <v>7429</v>
      </c>
      <c r="G300" s="55">
        <v>191682040917</v>
      </c>
      <c r="H300" s="102">
        <v>45449</v>
      </c>
      <c r="I300" s="78" t="s">
        <v>1230</v>
      </c>
      <c r="J300" s="60">
        <v>22</v>
      </c>
      <c r="K300" s="60">
        <f t="shared" si="21"/>
        <v>22</v>
      </c>
      <c r="L300" s="60"/>
      <c r="M300" s="59" t="s">
        <v>7516</v>
      </c>
      <c r="N300" s="395" t="s">
        <v>8501</v>
      </c>
      <c r="O300" s="395"/>
      <c r="P300" s="395"/>
      <c r="Q300" s="395"/>
      <c r="R300" s="395">
        <v>1</v>
      </c>
      <c r="S300" s="395" t="s">
        <v>2850</v>
      </c>
      <c r="T300" s="359">
        <v>1</v>
      </c>
      <c r="U300" s="32">
        <v>7</v>
      </c>
      <c r="V300" s="32">
        <v>7</v>
      </c>
      <c r="W300" s="32">
        <v>7</v>
      </c>
      <c r="X300" s="60" t="s">
        <v>3840</v>
      </c>
      <c r="Y300" s="60" t="s">
        <v>3771</v>
      </c>
      <c r="Z300" s="279"/>
      <c r="AA300" s="87"/>
      <c r="AB300" s="62" t="s">
        <v>3721</v>
      </c>
      <c r="AC300" s="62" t="s">
        <v>3722</v>
      </c>
      <c r="AD300" s="62" t="str">
        <f t="shared" si="20"/>
        <v>CAP</v>
      </c>
    </row>
    <row r="301" spans="1:30" s="211" customFormat="1" ht="15">
      <c r="A301" s="499">
        <f t="shared" si="19"/>
        <v>299</v>
      </c>
      <c r="B301" s="90" t="s">
        <v>84</v>
      </c>
      <c r="C301" s="79" t="s">
        <v>1449</v>
      </c>
      <c r="D301" s="79" t="s">
        <v>1450</v>
      </c>
      <c r="E301" s="32" t="s">
        <v>7182</v>
      </c>
      <c r="F301" s="79" t="s">
        <v>7511</v>
      </c>
      <c r="G301" s="55">
        <v>191682041310</v>
      </c>
      <c r="H301" s="102">
        <v>45523</v>
      </c>
      <c r="I301" s="78" t="s">
        <v>1230</v>
      </c>
      <c r="J301" s="60">
        <v>22</v>
      </c>
      <c r="K301" s="60">
        <f t="shared" si="21"/>
        <v>22</v>
      </c>
      <c r="L301" s="60"/>
      <c r="M301" s="59" t="s">
        <v>7522</v>
      </c>
      <c r="N301" s="395" t="s">
        <v>8501</v>
      </c>
      <c r="O301" s="395"/>
      <c r="P301" s="395"/>
      <c r="Q301" s="395"/>
      <c r="R301" s="395">
        <v>1</v>
      </c>
      <c r="S301" s="395" t="s">
        <v>2850</v>
      </c>
      <c r="T301" s="359">
        <v>1</v>
      </c>
      <c r="U301" s="32">
        <v>7</v>
      </c>
      <c r="V301" s="32">
        <v>7</v>
      </c>
      <c r="W301" s="32">
        <v>7</v>
      </c>
      <c r="X301" s="60" t="s">
        <v>3840</v>
      </c>
      <c r="Y301" s="60" t="s">
        <v>3771</v>
      </c>
      <c r="Z301" s="279"/>
      <c r="AA301" s="87"/>
      <c r="AB301" s="62" t="s">
        <v>3721</v>
      </c>
      <c r="AC301" s="62" t="s">
        <v>3722</v>
      </c>
      <c r="AD301" s="62" t="str">
        <f t="shared" si="20"/>
        <v>CAP</v>
      </c>
    </row>
    <row r="302" spans="1:30" s="211" customFormat="1" ht="15">
      <c r="A302" s="499">
        <f t="shared" si="19"/>
        <v>300</v>
      </c>
      <c r="B302" s="90" t="s">
        <v>84</v>
      </c>
      <c r="C302" s="79" t="s">
        <v>1449</v>
      </c>
      <c r="D302" s="79" t="s">
        <v>1450</v>
      </c>
      <c r="E302" s="32" t="s">
        <v>7182</v>
      </c>
      <c r="F302" s="79" t="s">
        <v>7461</v>
      </c>
      <c r="G302" s="55">
        <v>191682041051</v>
      </c>
      <c r="H302" s="102">
        <v>45484</v>
      </c>
      <c r="I302" s="78" t="s">
        <v>1230</v>
      </c>
      <c r="J302" s="60">
        <v>22</v>
      </c>
      <c r="K302" s="60">
        <f t="shared" si="21"/>
        <v>22</v>
      </c>
      <c r="L302" s="60"/>
      <c r="M302" s="59" t="s">
        <v>7525</v>
      </c>
      <c r="N302" s="395" t="s">
        <v>8501</v>
      </c>
      <c r="O302" s="395"/>
      <c r="P302" s="395"/>
      <c r="Q302" s="395"/>
      <c r="R302" s="395">
        <v>1</v>
      </c>
      <c r="S302" s="395" t="s">
        <v>2850</v>
      </c>
      <c r="T302" s="359">
        <v>1</v>
      </c>
      <c r="U302" s="32">
        <v>7</v>
      </c>
      <c r="V302" s="32">
        <v>7</v>
      </c>
      <c r="W302" s="32">
        <v>7</v>
      </c>
      <c r="X302" s="60" t="s">
        <v>3840</v>
      </c>
      <c r="Y302" s="60" t="s">
        <v>3771</v>
      </c>
      <c r="Z302" s="279"/>
      <c r="AA302" s="87"/>
      <c r="AB302" s="62" t="s">
        <v>3721</v>
      </c>
      <c r="AC302" s="62" t="s">
        <v>3722</v>
      </c>
      <c r="AD302" s="62" t="str">
        <f t="shared" si="20"/>
        <v>CAP</v>
      </c>
    </row>
    <row r="303" spans="1:30" s="211" customFormat="1" ht="15">
      <c r="A303" s="499">
        <f t="shared" si="19"/>
        <v>301</v>
      </c>
      <c r="B303" s="90" t="s">
        <v>84</v>
      </c>
      <c r="C303" s="79" t="s">
        <v>1449</v>
      </c>
      <c r="D303" s="79" t="s">
        <v>1450</v>
      </c>
      <c r="E303" s="32" t="s">
        <v>7182</v>
      </c>
      <c r="F303" s="79" t="s">
        <v>7430</v>
      </c>
      <c r="G303" s="55">
        <v>191682040924</v>
      </c>
      <c r="H303" s="102">
        <v>45449</v>
      </c>
      <c r="I303" s="78" t="s">
        <v>1230</v>
      </c>
      <c r="J303" s="60">
        <v>22</v>
      </c>
      <c r="K303" s="60">
        <f t="shared" si="21"/>
        <v>22</v>
      </c>
      <c r="L303" s="60"/>
      <c r="M303" s="59" t="s">
        <v>7438</v>
      </c>
      <c r="N303" s="395" t="s">
        <v>8501</v>
      </c>
      <c r="O303" s="395"/>
      <c r="P303" s="395"/>
      <c r="Q303" s="395"/>
      <c r="R303" s="395">
        <v>1</v>
      </c>
      <c r="S303" s="395" t="s">
        <v>2850</v>
      </c>
      <c r="T303" s="359">
        <v>1</v>
      </c>
      <c r="U303" s="32">
        <v>12</v>
      </c>
      <c r="V303" s="32">
        <v>7</v>
      </c>
      <c r="W303" s="32">
        <v>1</v>
      </c>
      <c r="X303" s="60" t="s">
        <v>3840</v>
      </c>
      <c r="Y303" s="60" t="s">
        <v>3771</v>
      </c>
      <c r="Z303" s="279"/>
      <c r="AA303" s="87"/>
      <c r="AB303" s="62" t="s">
        <v>3721</v>
      </c>
      <c r="AC303" s="62" t="s">
        <v>3722</v>
      </c>
      <c r="AD303" s="62" t="str">
        <f t="shared" si="20"/>
        <v>CAP</v>
      </c>
    </row>
    <row r="304" spans="1:30" s="211" customFormat="1" ht="15">
      <c r="A304" s="499">
        <f t="shared" si="19"/>
        <v>302</v>
      </c>
      <c r="B304" s="90" t="s">
        <v>84</v>
      </c>
      <c r="C304" s="79" t="s">
        <v>1449</v>
      </c>
      <c r="D304" s="79" t="s">
        <v>1450</v>
      </c>
      <c r="E304" s="32" t="s">
        <v>7182</v>
      </c>
      <c r="F304" s="79" t="s">
        <v>7427</v>
      </c>
      <c r="G304" s="55">
        <v>191682040931</v>
      </c>
      <c r="H304" s="102">
        <v>45449</v>
      </c>
      <c r="I304" s="78" t="s">
        <v>1230</v>
      </c>
      <c r="J304" s="60">
        <v>22</v>
      </c>
      <c r="K304" s="60">
        <f t="shared" si="21"/>
        <v>22</v>
      </c>
      <c r="L304" s="60"/>
      <c r="M304" s="59" t="s">
        <v>7439</v>
      </c>
      <c r="N304" s="395" t="s">
        <v>8501</v>
      </c>
      <c r="O304" s="395"/>
      <c r="P304" s="395"/>
      <c r="Q304" s="395"/>
      <c r="R304" s="395">
        <v>1</v>
      </c>
      <c r="S304" s="395" t="s">
        <v>210</v>
      </c>
      <c r="T304" s="359">
        <v>1</v>
      </c>
      <c r="U304" s="32">
        <v>7</v>
      </c>
      <c r="V304" s="32">
        <v>7</v>
      </c>
      <c r="W304" s="32">
        <v>7</v>
      </c>
      <c r="X304" s="60" t="s">
        <v>3840</v>
      </c>
      <c r="Y304" s="60" t="s">
        <v>3771</v>
      </c>
      <c r="Z304" s="279"/>
      <c r="AA304" s="87"/>
      <c r="AB304" s="62" t="s">
        <v>3721</v>
      </c>
      <c r="AC304" s="62" t="s">
        <v>3722</v>
      </c>
      <c r="AD304" s="62" t="str">
        <f t="shared" si="20"/>
        <v>CAP</v>
      </c>
    </row>
    <row r="305" spans="1:30" s="211" customFormat="1" ht="15">
      <c r="A305" s="499">
        <f t="shared" si="19"/>
        <v>303</v>
      </c>
      <c r="B305" s="90" t="s">
        <v>84</v>
      </c>
      <c r="C305" s="79" t="s">
        <v>1449</v>
      </c>
      <c r="D305" s="79" t="s">
        <v>1450</v>
      </c>
      <c r="E305" s="32" t="s">
        <v>7182</v>
      </c>
      <c r="F305" s="79" t="s">
        <v>7426</v>
      </c>
      <c r="G305" s="55">
        <v>191682040948</v>
      </c>
      <c r="H305" s="102">
        <v>45449</v>
      </c>
      <c r="I305" s="78" t="s">
        <v>1230</v>
      </c>
      <c r="J305" s="60">
        <v>22</v>
      </c>
      <c r="K305" s="60">
        <f t="shared" si="21"/>
        <v>22</v>
      </c>
      <c r="L305" s="60"/>
      <c r="M305" s="59" t="s">
        <v>7517</v>
      </c>
      <c r="N305" s="395" t="s">
        <v>8501</v>
      </c>
      <c r="O305" s="395"/>
      <c r="P305" s="395"/>
      <c r="Q305" s="395"/>
      <c r="R305" s="395">
        <v>1</v>
      </c>
      <c r="S305" s="395" t="s">
        <v>210</v>
      </c>
      <c r="T305" s="359">
        <v>1</v>
      </c>
      <c r="U305" s="32">
        <v>7</v>
      </c>
      <c r="V305" s="32">
        <v>7</v>
      </c>
      <c r="W305" s="32">
        <v>7</v>
      </c>
      <c r="X305" s="60" t="s">
        <v>3840</v>
      </c>
      <c r="Y305" s="60" t="s">
        <v>3771</v>
      </c>
      <c r="Z305" s="279"/>
      <c r="AA305" s="87"/>
      <c r="AB305" s="62" t="s">
        <v>3721</v>
      </c>
      <c r="AC305" s="62" t="s">
        <v>3722</v>
      </c>
      <c r="AD305" s="62" t="str">
        <f t="shared" si="20"/>
        <v>CAP</v>
      </c>
    </row>
    <row r="306" spans="1:30" s="211" customFormat="1" ht="15">
      <c r="A306" s="499">
        <f t="shared" si="19"/>
        <v>304</v>
      </c>
      <c r="B306" s="90" t="s">
        <v>84</v>
      </c>
      <c r="C306" s="79" t="s">
        <v>1449</v>
      </c>
      <c r="D306" s="79" t="s">
        <v>1450</v>
      </c>
      <c r="E306" s="32" t="s">
        <v>7182</v>
      </c>
      <c r="F306" s="79" t="s">
        <v>7512</v>
      </c>
      <c r="G306" s="55">
        <v>191682041327</v>
      </c>
      <c r="H306" s="102">
        <v>45523</v>
      </c>
      <c r="I306" s="78" t="s">
        <v>1230</v>
      </c>
      <c r="J306" s="60">
        <v>22</v>
      </c>
      <c r="K306" s="60">
        <f t="shared" si="21"/>
        <v>22</v>
      </c>
      <c r="L306" s="60"/>
      <c r="M306" s="59" t="s">
        <v>7523</v>
      </c>
      <c r="N306" s="395" t="s">
        <v>8501</v>
      </c>
      <c r="O306" s="395"/>
      <c r="P306" s="395"/>
      <c r="Q306" s="395"/>
      <c r="R306" s="395">
        <v>1</v>
      </c>
      <c r="S306" s="395" t="s">
        <v>210</v>
      </c>
      <c r="T306" s="359">
        <v>1</v>
      </c>
      <c r="U306" s="32">
        <v>7</v>
      </c>
      <c r="V306" s="32">
        <v>7</v>
      </c>
      <c r="W306" s="32">
        <v>7</v>
      </c>
      <c r="X306" s="60" t="s">
        <v>3840</v>
      </c>
      <c r="Y306" s="60" t="s">
        <v>3771</v>
      </c>
      <c r="Z306" s="279"/>
      <c r="AA306" s="87"/>
      <c r="AB306" s="62" t="s">
        <v>3721</v>
      </c>
      <c r="AC306" s="62" t="s">
        <v>3722</v>
      </c>
      <c r="AD306" s="62" t="str">
        <f t="shared" si="20"/>
        <v>CAP</v>
      </c>
    </row>
    <row r="307" spans="1:30" s="211" customFormat="1" ht="15">
      <c r="A307" s="499">
        <f t="shared" si="19"/>
        <v>305</v>
      </c>
      <c r="B307" s="90" t="s">
        <v>84</v>
      </c>
      <c r="C307" s="79" t="s">
        <v>1449</v>
      </c>
      <c r="D307" s="79" t="s">
        <v>1450</v>
      </c>
      <c r="E307" s="32" t="s">
        <v>7182</v>
      </c>
      <c r="F307" s="79" t="s">
        <v>7462</v>
      </c>
      <c r="G307" s="55">
        <v>191682041068</v>
      </c>
      <c r="H307" s="102">
        <v>45484</v>
      </c>
      <c r="I307" s="78" t="s">
        <v>1230</v>
      </c>
      <c r="J307" s="60">
        <v>22</v>
      </c>
      <c r="K307" s="60">
        <f t="shared" si="21"/>
        <v>22</v>
      </c>
      <c r="L307" s="60"/>
      <c r="M307" s="59" t="s">
        <v>7526</v>
      </c>
      <c r="N307" s="395" t="s">
        <v>8501</v>
      </c>
      <c r="O307" s="395"/>
      <c r="P307" s="395"/>
      <c r="Q307" s="395"/>
      <c r="R307" s="395">
        <v>1</v>
      </c>
      <c r="S307" s="395" t="s">
        <v>210</v>
      </c>
      <c r="T307" s="359">
        <v>1</v>
      </c>
      <c r="U307" s="32">
        <v>7</v>
      </c>
      <c r="V307" s="32">
        <v>7</v>
      </c>
      <c r="W307" s="32">
        <v>7</v>
      </c>
      <c r="X307" s="60" t="s">
        <v>3840</v>
      </c>
      <c r="Y307" s="60" t="s">
        <v>3771</v>
      </c>
      <c r="Z307" s="279"/>
      <c r="AA307" s="87"/>
      <c r="AB307" s="62" t="s">
        <v>3721</v>
      </c>
      <c r="AC307" s="62" t="s">
        <v>3722</v>
      </c>
      <c r="AD307" s="62" t="str">
        <f t="shared" si="20"/>
        <v>CAP</v>
      </c>
    </row>
    <row r="308" spans="1:30" s="211" customFormat="1" ht="15">
      <c r="A308" s="499">
        <f t="shared" si="19"/>
        <v>306</v>
      </c>
      <c r="B308" s="90" t="s">
        <v>84</v>
      </c>
      <c r="C308" s="79" t="s">
        <v>1449</v>
      </c>
      <c r="D308" s="79" t="s">
        <v>1450</v>
      </c>
      <c r="E308" s="32" t="s">
        <v>7182</v>
      </c>
      <c r="F308" s="79" t="s">
        <v>7425</v>
      </c>
      <c r="G308" s="55">
        <v>191682040955</v>
      </c>
      <c r="H308" s="102">
        <v>45449</v>
      </c>
      <c r="I308" s="78" t="s">
        <v>1230</v>
      </c>
      <c r="J308" s="60">
        <v>22</v>
      </c>
      <c r="K308" s="60">
        <f t="shared" si="21"/>
        <v>22</v>
      </c>
      <c r="L308" s="60"/>
      <c r="M308" s="59" t="s">
        <v>7440</v>
      </c>
      <c r="N308" s="395" t="s">
        <v>8501</v>
      </c>
      <c r="O308" s="395"/>
      <c r="P308" s="395"/>
      <c r="Q308" s="395"/>
      <c r="R308" s="395">
        <v>1</v>
      </c>
      <c r="S308" s="395" t="s">
        <v>210</v>
      </c>
      <c r="T308" s="359">
        <v>1</v>
      </c>
      <c r="U308" s="32">
        <v>12</v>
      </c>
      <c r="V308" s="32">
        <v>7</v>
      </c>
      <c r="W308" s="32">
        <v>1</v>
      </c>
      <c r="X308" s="60" t="s">
        <v>3840</v>
      </c>
      <c r="Y308" s="60" t="s">
        <v>3771</v>
      </c>
      <c r="Z308" s="279"/>
      <c r="AA308" s="87"/>
      <c r="AB308" s="62" t="s">
        <v>3721</v>
      </c>
      <c r="AC308" s="62" t="s">
        <v>3722</v>
      </c>
      <c r="AD308" s="62" t="str">
        <f t="shared" si="20"/>
        <v>CAP</v>
      </c>
    </row>
    <row r="309" spans="1:30" s="211" customFormat="1" ht="15">
      <c r="A309" s="499">
        <f t="shared" si="19"/>
        <v>307</v>
      </c>
      <c r="B309" s="90" t="s">
        <v>84</v>
      </c>
      <c r="C309" s="79" t="s">
        <v>1449</v>
      </c>
      <c r="D309" s="79" t="s">
        <v>1450</v>
      </c>
      <c r="E309" s="32" t="s">
        <v>7182</v>
      </c>
      <c r="F309" s="79" t="s">
        <v>7424</v>
      </c>
      <c r="G309" s="55">
        <v>191682040962</v>
      </c>
      <c r="H309" s="102">
        <v>45449</v>
      </c>
      <c r="I309" s="78" t="s">
        <v>1230</v>
      </c>
      <c r="J309" s="60">
        <v>22</v>
      </c>
      <c r="K309" s="60">
        <f t="shared" si="21"/>
        <v>22</v>
      </c>
      <c r="L309" s="60"/>
      <c r="M309" s="59" t="s">
        <v>7441</v>
      </c>
      <c r="N309" s="395" t="s">
        <v>8501</v>
      </c>
      <c r="O309" s="395"/>
      <c r="P309" s="395"/>
      <c r="Q309" s="395"/>
      <c r="R309" s="395">
        <v>1</v>
      </c>
      <c r="S309" s="395" t="s">
        <v>2845</v>
      </c>
      <c r="T309" s="359">
        <v>1</v>
      </c>
      <c r="U309" s="32">
        <v>7</v>
      </c>
      <c r="V309" s="32">
        <v>7</v>
      </c>
      <c r="W309" s="32">
        <v>7</v>
      </c>
      <c r="X309" s="60" t="s">
        <v>3840</v>
      </c>
      <c r="Y309" s="60" t="s">
        <v>3771</v>
      </c>
      <c r="Z309" s="279"/>
      <c r="AA309" s="87"/>
      <c r="AB309" s="62" t="s">
        <v>3721</v>
      </c>
      <c r="AC309" s="62" t="s">
        <v>3722</v>
      </c>
      <c r="AD309" s="62" t="str">
        <f t="shared" si="20"/>
        <v>CAP</v>
      </c>
    </row>
    <row r="310" spans="1:30" s="211" customFormat="1" ht="15">
      <c r="A310" s="499">
        <f t="shared" si="19"/>
        <v>308</v>
      </c>
      <c r="B310" s="90" t="s">
        <v>84</v>
      </c>
      <c r="C310" s="79" t="s">
        <v>1449</v>
      </c>
      <c r="D310" s="79" t="s">
        <v>1450</v>
      </c>
      <c r="E310" s="32" t="s">
        <v>7182</v>
      </c>
      <c r="F310" s="79" t="s">
        <v>7423</v>
      </c>
      <c r="G310" s="55">
        <v>191682040979</v>
      </c>
      <c r="H310" s="102">
        <v>45449</v>
      </c>
      <c r="I310" s="78" t="s">
        <v>1230</v>
      </c>
      <c r="J310" s="60">
        <v>22</v>
      </c>
      <c r="K310" s="60">
        <f t="shared" si="21"/>
        <v>22</v>
      </c>
      <c r="L310" s="60"/>
      <c r="M310" s="59" t="s">
        <v>7518</v>
      </c>
      <c r="N310" s="395" t="s">
        <v>8501</v>
      </c>
      <c r="O310" s="395"/>
      <c r="P310" s="395"/>
      <c r="Q310" s="395"/>
      <c r="R310" s="395">
        <v>1</v>
      </c>
      <c r="S310" s="395" t="s">
        <v>2845</v>
      </c>
      <c r="T310" s="359">
        <v>1</v>
      </c>
      <c r="U310" s="32">
        <v>7</v>
      </c>
      <c r="V310" s="32">
        <v>7</v>
      </c>
      <c r="W310" s="32">
        <v>7</v>
      </c>
      <c r="X310" s="60" t="s">
        <v>3840</v>
      </c>
      <c r="Y310" s="60" t="s">
        <v>3771</v>
      </c>
      <c r="Z310" s="279"/>
      <c r="AA310" s="87"/>
      <c r="AB310" s="62" t="s">
        <v>3721</v>
      </c>
      <c r="AC310" s="62" t="s">
        <v>3722</v>
      </c>
      <c r="AD310" s="62" t="str">
        <f t="shared" si="20"/>
        <v>CAP</v>
      </c>
    </row>
    <row r="311" spans="1:30" s="211" customFormat="1" ht="15">
      <c r="A311" s="499">
        <f t="shared" si="19"/>
        <v>309</v>
      </c>
      <c r="B311" s="90" t="s">
        <v>84</v>
      </c>
      <c r="C311" s="79" t="s">
        <v>1449</v>
      </c>
      <c r="D311" s="79" t="s">
        <v>1450</v>
      </c>
      <c r="E311" s="32" t="s">
        <v>7182</v>
      </c>
      <c r="F311" s="79" t="s">
        <v>7513</v>
      </c>
      <c r="G311" s="55">
        <v>191682041334</v>
      </c>
      <c r="H311" s="102">
        <v>45523</v>
      </c>
      <c r="I311" s="78" t="s">
        <v>1230</v>
      </c>
      <c r="J311" s="60">
        <v>22</v>
      </c>
      <c r="K311" s="60">
        <f t="shared" si="21"/>
        <v>22</v>
      </c>
      <c r="L311" s="60"/>
      <c r="M311" s="59" t="s">
        <v>7519</v>
      </c>
      <c r="N311" s="395" t="s">
        <v>8501</v>
      </c>
      <c r="O311" s="395"/>
      <c r="P311" s="395"/>
      <c r="Q311" s="395"/>
      <c r="R311" s="395">
        <v>1</v>
      </c>
      <c r="S311" s="395" t="s">
        <v>2845</v>
      </c>
      <c r="T311" s="359">
        <v>1</v>
      </c>
      <c r="U311" s="32">
        <v>7</v>
      </c>
      <c r="V311" s="32">
        <v>7</v>
      </c>
      <c r="W311" s="32">
        <v>7</v>
      </c>
      <c r="X311" s="60" t="s">
        <v>3840</v>
      </c>
      <c r="Y311" s="60" t="s">
        <v>3771</v>
      </c>
      <c r="Z311" s="279"/>
      <c r="AA311" s="87"/>
      <c r="AB311" s="62" t="s">
        <v>3721</v>
      </c>
      <c r="AC311" s="62" t="s">
        <v>3722</v>
      </c>
      <c r="AD311" s="62" t="str">
        <f t="shared" si="20"/>
        <v>CAP</v>
      </c>
    </row>
    <row r="312" spans="1:30" s="211" customFormat="1" ht="15">
      <c r="A312" s="499">
        <f t="shared" si="19"/>
        <v>310</v>
      </c>
      <c r="B312" s="90" t="s">
        <v>84</v>
      </c>
      <c r="C312" s="79" t="s">
        <v>1449</v>
      </c>
      <c r="D312" s="79" t="s">
        <v>1450</v>
      </c>
      <c r="E312" s="32" t="s">
        <v>7182</v>
      </c>
      <c r="F312" s="79" t="s">
        <v>7463</v>
      </c>
      <c r="G312" s="55">
        <v>191682041075</v>
      </c>
      <c r="H312" s="102">
        <v>45484</v>
      </c>
      <c r="I312" s="78" t="s">
        <v>1230</v>
      </c>
      <c r="J312" s="60">
        <v>22</v>
      </c>
      <c r="K312" s="60">
        <f t="shared" si="21"/>
        <v>22</v>
      </c>
      <c r="L312" s="60"/>
      <c r="M312" s="59" t="s">
        <v>7527</v>
      </c>
      <c r="N312" s="395" t="s">
        <v>8501</v>
      </c>
      <c r="O312" s="395"/>
      <c r="P312" s="395"/>
      <c r="Q312" s="395"/>
      <c r="R312" s="395">
        <v>1</v>
      </c>
      <c r="S312" s="395" t="s">
        <v>2845</v>
      </c>
      <c r="T312" s="359">
        <v>1</v>
      </c>
      <c r="U312" s="32">
        <v>7</v>
      </c>
      <c r="V312" s="32">
        <v>7</v>
      </c>
      <c r="W312" s="32">
        <v>7</v>
      </c>
      <c r="X312" s="60" t="s">
        <v>3840</v>
      </c>
      <c r="Y312" s="60" t="s">
        <v>3771</v>
      </c>
      <c r="Z312" s="279"/>
      <c r="AA312" s="87"/>
      <c r="AB312" s="62" t="s">
        <v>3721</v>
      </c>
      <c r="AC312" s="62" t="s">
        <v>3722</v>
      </c>
      <c r="AD312" s="62" t="str">
        <f t="shared" si="20"/>
        <v>CAP</v>
      </c>
    </row>
    <row r="313" spans="1:30" s="211" customFormat="1" ht="15">
      <c r="A313" s="499">
        <f t="shared" si="19"/>
        <v>311</v>
      </c>
      <c r="B313" s="90" t="s">
        <v>84</v>
      </c>
      <c r="C313" s="79" t="s">
        <v>1449</v>
      </c>
      <c r="D313" s="79" t="s">
        <v>1450</v>
      </c>
      <c r="E313" s="32" t="s">
        <v>7182</v>
      </c>
      <c r="F313" s="79" t="s">
        <v>7422</v>
      </c>
      <c r="G313" s="55">
        <v>191682040986</v>
      </c>
      <c r="H313" s="102">
        <v>45449</v>
      </c>
      <c r="I313" s="78" t="s">
        <v>1230</v>
      </c>
      <c r="J313" s="60">
        <v>22</v>
      </c>
      <c r="K313" s="60">
        <f t="shared" si="21"/>
        <v>22</v>
      </c>
      <c r="L313" s="60"/>
      <c r="M313" s="59" t="s">
        <v>7442</v>
      </c>
      <c r="N313" s="395" t="s">
        <v>8501</v>
      </c>
      <c r="O313" s="395"/>
      <c r="P313" s="395"/>
      <c r="Q313" s="395"/>
      <c r="R313" s="395">
        <v>1</v>
      </c>
      <c r="S313" s="395" t="s">
        <v>2845</v>
      </c>
      <c r="T313" s="359">
        <v>1</v>
      </c>
      <c r="U313" s="32">
        <v>7</v>
      </c>
      <c r="V313" s="32">
        <v>7</v>
      </c>
      <c r="W313" s="32">
        <v>7</v>
      </c>
      <c r="X313" s="60" t="s">
        <v>3840</v>
      </c>
      <c r="Y313" s="60" t="s">
        <v>3771</v>
      </c>
      <c r="Z313" s="279"/>
      <c r="AA313" s="87"/>
      <c r="AB313" s="62" t="s">
        <v>3721</v>
      </c>
      <c r="AC313" s="62" t="s">
        <v>3722</v>
      </c>
      <c r="AD313" s="62" t="str">
        <f t="shared" si="20"/>
        <v>CAP</v>
      </c>
    </row>
    <row r="314" spans="1:30" s="211" customFormat="1" ht="15">
      <c r="A314" s="499">
        <f t="shared" si="19"/>
        <v>312</v>
      </c>
      <c r="B314" s="90" t="s">
        <v>84</v>
      </c>
      <c r="C314" s="79" t="s">
        <v>1449</v>
      </c>
      <c r="D314" s="79" t="s">
        <v>1450</v>
      </c>
      <c r="E314" s="32" t="s">
        <v>8452</v>
      </c>
      <c r="F314" s="79" t="s">
        <v>8448</v>
      </c>
      <c r="G314" s="55">
        <v>191682043178</v>
      </c>
      <c r="H314" s="101">
        <v>45681</v>
      </c>
      <c r="I314" s="78" t="s">
        <v>1230</v>
      </c>
      <c r="J314" s="60">
        <v>33</v>
      </c>
      <c r="K314" s="60">
        <f t="shared" si="21"/>
        <v>33</v>
      </c>
      <c r="L314" s="60"/>
      <c r="M314" s="395" t="s">
        <v>8654</v>
      </c>
      <c r="N314" s="395" t="s">
        <v>8501</v>
      </c>
      <c r="O314" s="395"/>
      <c r="P314" s="395"/>
      <c r="Q314" s="395"/>
      <c r="R314" s="395">
        <v>1</v>
      </c>
      <c r="S314" s="395" t="s">
        <v>2845</v>
      </c>
      <c r="T314" s="359">
        <v>1</v>
      </c>
      <c r="U314" s="32">
        <v>12</v>
      </c>
      <c r="V314" s="32">
        <v>7</v>
      </c>
      <c r="W314" s="32">
        <v>1</v>
      </c>
      <c r="X314" s="60" t="s">
        <v>3840</v>
      </c>
      <c r="Y314" s="60" t="s">
        <v>3771</v>
      </c>
      <c r="Z314" s="279"/>
      <c r="AA314" s="87"/>
      <c r="AB314" s="62" t="s">
        <v>3721</v>
      </c>
      <c r="AC314" s="62" t="s">
        <v>3722</v>
      </c>
      <c r="AD314" s="62" t="str">
        <f t="shared" si="20"/>
        <v>CAP</v>
      </c>
    </row>
    <row r="315" spans="1:30" s="211" customFormat="1" ht="15">
      <c r="A315" s="499">
        <f t="shared" si="19"/>
        <v>313</v>
      </c>
      <c r="B315" s="90" t="s">
        <v>84</v>
      </c>
      <c r="C315" s="79" t="s">
        <v>1449</v>
      </c>
      <c r="D315" s="79" t="s">
        <v>1450</v>
      </c>
      <c r="E315" s="499" t="s">
        <v>8452</v>
      </c>
      <c r="F315" s="79" t="s">
        <v>10810</v>
      </c>
      <c r="G315" s="55">
        <v>191682045561</v>
      </c>
      <c r="H315" s="101">
        <v>46142</v>
      </c>
      <c r="I315" s="78" t="s">
        <v>1230</v>
      </c>
      <c r="J315" s="60">
        <v>33</v>
      </c>
      <c r="K315" s="60">
        <f t="shared" ref="K315" si="22">IF(I315="Coming Soon",J315,IF(I315="Active",J315,""))</f>
        <v>33</v>
      </c>
      <c r="L315" s="60"/>
      <c r="M315" s="395" t="s">
        <v>10813</v>
      </c>
      <c r="N315" s="395" t="s">
        <v>8501</v>
      </c>
      <c r="O315" s="395"/>
      <c r="P315" s="395"/>
      <c r="Q315" s="395"/>
      <c r="R315" s="395">
        <v>1</v>
      </c>
      <c r="S315" s="395" t="s">
        <v>2845</v>
      </c>
      <c r="T315" s="359">
        <v>1</v>
      </c>
      <c r="U315" s="499">
        <v>7</v>
      </c>
      <c r="V315" s="499">
        <v>7</v>
      </c>
      <c r="W315" s="499">
        <v>7</v>
      </c>
      <c r="X315" s="60" t="s">
        <v>3840</v>
      </c>
      <c r="Y315" s="60" t="s">
        <v>3771</v>
      </c>
      <c r="Z315" s="279"/>
      <c r="AA315" s="87"/>
      <c r="AB315" s="62" t="s">
        <v>3721</v>
      </c>
      <c r="AC315" s="62" t="s">
        <v>3722</v>
      </c>
      <c r="AD315" s="62" t="str">
        <f t="shared" ref="AD315" si="23">C315</f>
        <v>CAP</v>
      </c>
    </row>
    <row r="316" spans="1:30" s="211" customFormat="1" ht="15">
      <c r="A316" s="499">
        <f t="shared" si="19"/>
        <v>314</v>
      </c>
      <c r="B316" s="90" t="s">
        <v>84</v>
      </c>
      <c r="C316" s="79" t="s">
        <v>1449</v>
      </c>
      <c r="D316" s="79" t="s">
        <v>1450</v>
      </c>
      <c r="E316" s="32" t="s">
        <v>8452</v>
      </c>
      <c r="F316" s="79" t="s">
        <v>8450</v>
      </c>
      <c r="G316" s="55">
        <v>191682043185</v>
      </c>
      <c r="H316" s="101">
        <v>45681</v>
      </c>
      <c r="I316" s="78" t="s">
        <v>1230</v>
      </c>
      <c r="J316" s="60">
        <v>33</v>
      </c>
      <c r="K316" s="60">
        <f t="shared" si="21"/>
        <v>33</v>
      </c>
      <c r="L316" s="60"/>
      <c r="M316" s="395" t="s">
        <v>8653</v>
      </c>
      <c r="N316" s="395" t="s">
        <v>8501</v>
      </c>
      <c r="O316" s="395"/>
      <c r="P316" s="395"/>
      <c r="Q316" s="395"/>
      <c r="R316" s="395">
        <v>1</v>
      </c>
      <c r="S316" s="395" t="s">
        <v>8507</v>
      </c>
      <c r="T316" s="359">
        <v>1</v>
      </c>
      <c r="U316" s="32">
        <v>12</v>
      </c>
      <c r="V316" s="32">
        <v>7</v>
      </c>
      <c r="W316" s="32">
        <v>1</v>
      </c>
      <c r="X316" s="60" t="s">
        <v>3840</v>
      </c>
      <c r="Y316" s="60" t="s">
        <v>3771</v>
      </c>
      <c r="Z316" s="279"/>
      <c r="AA316" s="87"/>
      <c r="AB316" s="62" t="s">
        <v>3721</v>
      </c>
      <c r="AC316" s="62" t="s">
        <v>3722</v>
      </c>
      <c r="AD316" s="62" t="str">
        <f t="shared" si="20"/>
        <v>CAP</v>
      </c>
    </row>
    <row r="317" spans="1:30" s="211" customFormat="1" ht="15">
      <c r="A317" s="499">
        <f t="shared" si="19"/>
        <v>315</v>
      </c>
      <c r="B317" s="90" t="s">
        <v>84</v>
      </c>
      <c r="C317" s="79" t="s">
        <v>1449</v>
      </c>
      <c r="D317" s="79" t="s">
        <v>1450</v>
      </c>
      <c r="E317" s="32" t="s">
        <v>8452</v>
      </c>
      <c r="F317" s="79" t="s">
        <v>8449</v>
      </c>
      <c r="G317" s="55">
        <v>191682043192</v>
      </c>
      <c r="H317" s="101">
        <v>45681</v>
      </c>
      <c r="I317" s="78" t="s">
        <v>1230</v>
      </c>
      <c r="J317" s="60">
        <v>33</v>
      </c>
      <c r="K317" s="60">
        <f t="shared" si="21"/>
        <v>33</v>
      </c>
      <c r="L317" s="60"/>
      <c r="M317" s="395" t="s">
        <v>8651</v>
      </c>
      <c r="N317" s="395" t="s">
        <v>8501</v>
      </c>
      <c r="O317" s="395"/>
      <c r="P317" s="395"/>
      <c r="Q317" s="395"/>
      <c r="R317" s="395">
        <v>1</v>
      </c>
      <c r="S317" s="395" t="s">
        <v>2845</v>
      </c>
      <c r="T317" s="359">
        <v>1</v>
      </c>
      <c r="U317" s="32">
        <v>12</v>
      </c>
      <c r="V317" s="32">
        <v>7</v>
      </c>
      <c r="W317" s="32">
        <v>1</v>
      </c>
      <c r="X317" s="60" t="s">
        <v>3840</v>
      </c>
      <c r="Y317" s="60" t="s">
        <v>3771</v>
      </c>
      <c r="Z317" s="279"/>
      <c r="AA317" s="87"/>
      <c r="AB317" s="62" t="s">
        <v>3721</v>
      </c>
      <c r="AC317" s="62" t="s">
        <v>3722</v>
      </c>
      <c r="AD317" s="62" t="str">
        <f t="shared" si="20"/>
        <v>CAP</v>
      </c>
    </row>
    <row r="318" spans="1:30" s="211" customFormat="1" ht="15">
      <c r="A318" s="499">
        <f t="shared" si="19"/>
        <v>316</v>
      </c>
      <c r="B318" s="90" t="s">
        <v>84</v>
      </c>
      <c r="C318" s="79" t="s">
        <v>1449</v>
      </c>
      <c r="D318" s="79" t="s">
        <v>1450</v>
      </c>
      <c r="E318" s="499" t="s">
        <v>8452</v>
      </c>
      <c r="F318" s="79" t="s">
        <v>10809</v>
      </c>
      <c r="G318" s="55">
        <v>191682045578</v>
      </c>
      <c r="H318" s="101">
        <v>46142</v>
      </c>
      <c r="I318" s="78" t="s">
        <v>1230</v>
      </c>
      <c r="J318" s="60">
        <v>33</v>
      </c>
      <c r="K318" s="60">
        <f t="shared" ref="K318" si="24">IF(I318="Coming Soon",J318,IF(I318="Active",J318,""))</f>
        <v>33</v>
      </c>
      <c r="L318" s="60"/>
      <c r="M318" s="395" t="s">
        <v>10814</v>
      </c>
      <c r="N318" s="395" t="s">
        <v>8501</v>
      </c>
      <c r="O318" s="395"/>
      <c r="P318" s="395"/>
      <c r="Q318" s="395"/>
      <c r="R318" s="395">
        <v>1</v>
      </c>
      <c r="S318" s="395" t="s">
        <v>2845</v>
      </c>
      <c r="T318" s="359">
        <v>1</v>
      </c>
      <c r="U318" s="499">
        <v>7</v>
      </c>
      <c r="V318" s="499">
        <v>7</v>
      </c>
      <c r="W318" s="499">
        <v>7</v>
      </c>
      <c r="X318" s="60" t="s">
        <v>3840</v>
      </c>
      <c r="Y318" s="60" t="s">
        <v>3771</v>
      </c>
      <c r="Z318" s="279"/>
      <c r="AA318" s="87"/>
      <c r="AB318" s="62" t="s">
        <v>3721</v>
      </c>
      <c r="AC318" s="62" t="s">
        <v>3722</v>
      </c>
      <c r="AD318" s="62" t="str">
        <f t="shared" ref="AD318" si="25">C318</f>
        <v>CAP</v>
      </c>
    </row>
    <row r="319" spans="1:30" s="211" customFormat="1" ht="15">
      <c r="A319" s="499">
        <f t="shared" si="19"/>
        <v>317</v>
      </c>
      <c r="B319" s="90" t="s">
        <v>84</v>
      </c>
      <c r="C319" s="79" t="s">
        <v>1449</v>
      </c>
      <c r="D319" s="79" t="s">
        <v>1450</v>
      </c>
      <c r="E319" s="32" t="s">
        <v>8452</v>
      </c>
      <c r="F319" s="79" t="s">
        <v>8451</v>
      </c>
      <c r="G319" s="55">
        <v>191682043208</v>
      </c>
      <c r="H319" s="101">
        <v>45681</v>
      </c>
      <c r="I319" s="78" t="s">
        <v>1230</v>
      </c>
      <c r="J319" s="60">
        <v>33</v>
      </c>
      <c r="K319" s="60">
        <f t="shared" si="21"/>
        <v>33</v>
      </c>
      <c r="L319" s="60"/>
      <c r="M319" s="395" t="s">
        <v>8652</v>
      </c>
      <c r="N319" s="395" t="s">
        <v>8501</v>
      </c>
      <c r="O319" s="395"/>
      <c r="P319" s="395"/>
      <c r="Q319" s="395"/>
      <c r="R319" s="395">
        <v>1</v>
      </c>
      <c r="S319" s="395" t="s">
        <v>8507</v>
      </c>
      <c r="T319" s="359">
        <v>1</v>
      </c>
      <c r="U319" s="32">
        <v>12</v>
      </c>
      <c r="V319" s="32">
        <v>7</v>
      </c>
      <c r="W319" s="32">
        <v>1</v>
      </c>
      <c r="X319" s="60" t="s">
        <v>3840</v>
      </c>
      <c r="Y319" s="60" t="s">
        <v>3771</v>
      </c>
      <c r="Z319" s="279"/>
      <c r="AA319" s="87"/>
      <c r="AB319" s="62" t="s">
        <v>3721</v>
      </c>
      <c r="AC319" s="62" t="s">
        <v>3722</v>
      </c>
      <c r="AD319" s="62" t="str">
        <f t="shared" si="20"/>
        <v>CAP</v>
      </c>
    </row>
    <row r="320" spans="1:30" s="211" customFormat="1" ht="15">
      <c r="A320" s="499">
        <f t="shared" si="19"/>
        <v>318</v>
      </c>
      <c r="B320" s="90" t="s">
        <v>84</v>
      </c>
      <c r="C320" s="79" t="s">
        <v>1449</v>
      </c>
      <c r="D320" s="79" t="s">
        <v>1450</v>
      </c>
      <c r="E320" s="32" t="s">
        <v>8452</v>
      </c>
      <c r="F320" s="79" t="s">
        <v>8645</v>
      </c>
      <c r="G320" s="55">
        <v>191682043215</v>
      </c>
      <c r="H320" s="101">
        <v>45681</v>
      </c>
      <c r="I320" s="78" t="s">
        <v>1230</v>
      </c>
      <c r="J320" s="60">
        <v>33</v>
      </c>
      <c r="K320" s="60">
        <f t="shared" si="21"/>
        <v>33</v>
      </c>
      <c r="L320" s="60"/>
      <c r="M320" s="395" t="s">
        <v>8647</v>
      </c>
      <c r="N320" s="395" t="s">
        <v>8501</v>
      </c>
      <c r="O320" s="395"/>
      <c r="P320" s="395"/>
      <c r="Q320" s="395"/>
      <c r="R320" s="395">
        <v>1</v>
      </c>
      <c r="S320" s="395" t="s">
        <v>2845</v>
      </c>
      <c r="T320" s="359">
        <v>1</v>
      </c>
      <c r="U320" s="32">
        <v>7</v>
      </c>
      <c r="V320" s="32">
        <v>7</v>
      </c>
      <c r="W320" s="32">
        <v>7</v>
      </c>
      <c r="X320" s="60" t="s">
        <v>3840</v>
      </c>
      <c r="Y320" s="60" t="s">
        <v>3771</v>
      </c>
      <c r="Z320" s="279"/>
      <c r="AA320" s="87"/>
      <c r="AB320" s="62" t="s">
        <v>3721</v>
      </c>
      <c r="AC320" s="62" t="s">
        <v>3722</v>
      </c>
      <c r="AD320" s="62" t="str">
        <f t="shared" si="20"/>
        <v>CAP</v>
      </c>
    </row>
    <row r="321" spans="1:30" s="211" customFormat="1" ht="15">
      <c r="A321" s="499">
        <f t="shared" si="19"/>
        <v>319</v>
      </c>
      <c r="B321" s="90" t="s">
        <v>84</v>
      </c>
      <c r="C321" s="79" t="s">
        <v>1449</v>
      </c>
      <c r="D321" s="79" t="s">
        <v>1450</v>
      </c>
      <c r="E321" s="499" t="s">
        <v>8452</v>
      </c>
      <c r="F321" s="79" t="s">
        <v>10811</v>
      </c>
      <c r="G321" s="55">
        <v>191682045585</v>
      </c>
      <c r="H321" s="101">
        <v>46142</v>
      </c>
      <c r="I321" s="78" t="s">
        <v>1230</v>
      </c>
      <c r="J321" s="60">
        <v>33</v>
      </c>
      <c r="K321" s="60">
        <f t="shared" ref="K321" si="26">IF(I321="Coming Soon",J321,IF(I321="Active",J321,""))</f>
        <v>33</v>
      </c>
      <c r="L321" s="60"/>
      <c r="M321" s="395" t="s">
        <v>10815</v>
      </c>
      <c r="N321" s="395" t="s">
        <v>8501</v>
      </c>
      <c r="O321" s="395"/>
      <c r="P321" s="395"/>
      <c r="Q321" s="395"/>
      <c r="R321" s="395">
        <v>1</v>
      </c>
      <c r="S321" s="395" t="s">
        <v>2845</v>
      </c>
      <c r="T321" s="359">
        <v>1</v>
      </c>
      <c r="U321" s="499">
        <v>7</v>
      </c>
      <c r="V321" s="499">
        <v>7</v>
      </c>
      <c r="W321" s="499">
        <v>7</v>
      </c>
      <c r="X321" s="60" t="s">
        <v>3840</v>
      </c>
      <c r="Y321" s="60" t="s">
        <v>3771</v>
      </c>
      <c r="Z321" s="279"/>
      <c r="AA321" s="87"/>
      <c r="AB321" s="62" t="s">
        <v>3721</v>
      </c>
      <c r="AC321" s="62" t="s">
        <v>3722</v>
      </c>
      <c r="AD321" s="62" t="str">
        <f t="shared" ref="AD321" si="27">C321</f>
        <v>CAP</v>
      </c>
    </row>
    <row r="322" spans="1:30" s="211" customFormat="1" ht="15">
      <c r="A322" s="499">
        <f t="shared" si="19"/>
        <v>320</v>
      </c>
      <c r="B322" s="90" t="s">
        <v>84</v>
      </c>
      <c r="C322" s="79" t="s">
        <v>1449</v>
      </c>
      <c r="D322" s="79" t="s">
        <v>1450</v>
      </c>
      <c r="E322" s="32" t="s">
        <v>8452</v>
      </c>
      <c r="F322" s="79" t="s">
        <v>8646</v>
      </c>
      <c r="G322" s="55">
        <v>191682043222</v>
      </c>
      <c r="H322" s="101">
        <v>45681</v>
      </c>
      <c r="I322" s="78" t="s">
        <v>1230</v>
      </c>
      <c r="J322" s="60">
        <v>33</v>
      </c>
      <c r="K322" s="60">
        <f t="shared" si="21"/>
        <v>33</v>
      </c>
      <c r="L322" s="60"/>
      <c r="M322" s="395" t="s">
        <v>8648</v>
      </c>
      <c r="N322" s="395" t="s">
        <v>8501</v>
      </c>
      <c r="O322" s="395"/>
      <c r="P322" s="395"/>
      <c r="Q322" s="395"/>
      <c r="R322" s="395">
        <v>1</v>
      </c>
      <c r="S322" s="395" t="s">
        <v>8507</v>
      </c>
      <c r="T322" s="359">
        <v>1</v>
      </c>
      <c r="U322" s="32">
        <v>7</v>
      </c>
      <c r="V322" s="32">
        <v>7</v>
      </c>
      <c r="W322" s="32">
        <v>7</v>
      </c>
      <c r="X322" s="60" t="s">
        <v>3840</v>
      </c>
      <c r="Y322" s="60" t="s">
        <v>3771</v>
      </c>
      <c r="Z322" s="279"/>
      <c r="AA322" s="87"/>
      <c r="AB322" s="62" t="s">
        <v>3721</v>
      </c>
      <c r="AC322" s="62" t="s">
        <v>3722</v>
      </c>
      <c r="AD322" s="62" t="str">
        <f t="shared" si="20"/>
        <v>CAP</v>
      </c>
    </row>
    <row r="323" spans="1:30" s="211" customFormat="1" ht="15">
      <c r="A323" s="499">
        <f t="shared" si="19"/>
        <v>321</v>
      </c>
      <c r="B323" s="90" t="s">
        <v>84</v>
      </c>
      <c r="C323" s="79" t="s">
        <v>1449</v>
      </c>
      <c r="D323" s="79" t="s">
        <v>1450</v>
      </c>
      <c r="E323" s="32" t="s">
        <v>8452</v>
      </c>
      <c r="F323" s="79" t="s">
        <v>8643</v>
      </c>
      <c r="G323" s="55">
        <v>191682043239</v>
      </c>
      <c r="H323" s="101">
        <v>45681</v>
      </c>
      <c r="I323" s="78" t="s">
        <v>1230</v>
      </c>
      <c r="J323" s="60">
        <v>33</v>
      </c>
      <c r="K323" s="60">
        <f t="shared" si="21"/>
        <v>33</v>
      </c>
      <c r="L323" s="60"/>
      <c r="M323" s="395" t="s">
        <v>8649</v>
      </c>
      <c r="N323" s="395" t="s">
        <v>8501</v>
      </c>
      <c r="O323" s="395"/>
      <c r="P323" s="395"/>
      <c r="Q323" s="395"/>
      <c r="R323" s="395">
        <v>1</v>
      </c>
      <c r="S323" s="395" t="s">
        <v>2845</v>
      </c>
      <c r="T323" s="359">
        <v>1</v>
      </c>
      <c r="U323" s="32">
        <v>7</v>
      </c>
      <c r="V323" s="32">
        <v>7</v>
      </c>
      <c r="W323" s="32">
        <v>7</v>
      </c>
      <c r="X323" s="60" t="s">
        <v>3840</v>
      </c>
      <c r="Y323" s="60" t="s">
        <v>3771</v>
      </c>
      <c r="Z323" s="279"/>
      <c r="AA323" s="87"/>
      <c r="AB323" s="62" t="s">
        <v>3721</v>
      </c>
      <c r="AC323" s="62" t="s">
        <v>3722</v>
      </c>
      <c r="AD323" s="62" t="str">
        <f t="shared" si="20"/>
        <v>CAP</v>
      </c>
    </row>
    <row r="324" spans="1:30" s="211" customFormat="1" ht="15">
      <c r="A324" s="499">
        <f t="shared" si="19"/>
        <v>322</v>
      </c>
      <c r="B324" s="90" t="s">
        <v>84</v>
      </c>
      <c r="C324" s="79" t="s">
        <v>1449</v>
      </c>
      <c r="D324" s="79" t="s">
        <v>1450</v>
      </c>
      <c r="E324" s="499" t="s">
        <v>8452</v>
      </c>
      <c r="F324" s="79" t="s">
        <v>10812</v>
      </c>
      <c r="G324" s="55">
        <v>191682045592</v>
      </c>
      <c r="H324" s="101">
        <v>46142</v>
      </c>
      <c r="I324" s="78" t="s">
        <v>1230</v>
      </c>
      <c r="J324" s="60">
        <v>33</v>
      </c>
      <c r="K324" s="60">
        <f t="shared" ref="K324" si="28">IF(I324="Coming Soon",J324,IF(I324="Active",J324,""))</f>
        <v>33</v>
      </c>
      <c r="L324" s="60"/>
      <c r="M324" s="395" t="s">
        <v>10816</v>
      </c>
      <c r="N324" s="395" t="s">
        <v>8501</v>
      </c>
      <c r="O324" s="395"/>
      <c r="P324" s="395"/>
      <c r="Q324" s="395"/>
      <c r="R324" s="395">
        <v>1</v>
      </c>
      <c r="S324" s="395" t="s">
        <v>2845</v>
      </c>
      <c r="T324" s="359">
        <v>1</v>
      </c>
      <c r="U324" s="499">
        <v>7</v>
      </c>
      <c r="V324" s="499">
        <v>7</v>
      </c>
      <c r="W324" s="499">
        <v>7</v>
      </c>
      <c r="X324" s="60" t="s">
        <v>3840</v>
      </c>
      <c r="Y324" s="60" t="s">
        <v>3771</v>
      </c>
      <c r="Z324" s="279"/>
      <c r="AA324" s="87"/>
      <c r="AB324" s="62" t="s">
        <v>3721</v>
      </c>
      <c r="AC324" s="62" t="s">
        <v>3722</v>
      </c>
      <c r="AD324" s="62" t="str">
        <f t="shared" ref="AD324" si="29">C324</f>
        <v>CAP</v>
      </c>
    </row>
    <row r="325" spans="1:30" s="211" customFormat="1" ht="15">
      <c r="A325" s="499">
        <f t="shared" si="19"/>
        <v>323</v>
      </c>
      <c r="B325" s="90" t="s">
        <v>84</v>
      </c>
      <c r="C325" s="79" t="s">
        <v>1449</v>
      </c>
      <c r="D325" s="79" t="s">
        <v>1450</v>
      </c>
      <c r="E325" s="32" t="s">
        <v>8452</v>
      </c>
      <c r="F325" s="79" t="s">
        <v>8644</v>
      </c>
      <c r="G325" s="55">
        <v>191682043246</v>
      </c>
      <c r="H325" s="101">
        <v>45681</v>
      </c>
      <c r="I325" s="78" t="s">
        <v>1230</v>
      </c>
      <c r="J325" s="60">
        <v>33</v>
      </c>
      <c r="K325" s="60">
        <f t="shared" si="21"/>
        <v>33</v>
      </c>
      <c r="L325" s="60"/>
      <c r="M325" s="395" t="s">
        <v>8650</v>
      </c>
      <c r="N325" s="395" t="s">
        <v>8501</v>
      </c>
      <c r="O325" s="395"/>
      <c r="P325" s="395"/>
      <c r="Q325" s="395"/>
      <c r="R325" s="395">
        <v>1</v>
      </c>
      <c r="S325" s="395" t="s">
        <v>8507</v>
      </c>
      <c r="T325" s="359">
        <v>1</v>
      </c>
      <c r="U325" s="32">
        <v>7</v>
      </c>
      <c r="V325" s="32">
        <v>7</v>
      </c>
      <c r="W325" s="32">
        <v>7</v>
      </c>
      <c r="X325" s="60" t="s">
        <v>3840</v>
      </c>
      <c r="Y325" s="60" t="s">
        <v>3771</v>
      </c>
      <c r="Z325" s="279"/>
      <c r="AA325" s="87"/>
      <c r="AB325" s="62" t="s">
        <v>3721</v>
      </c>
      <c r="AC325" s="62" t="s">
        <v>3722</v>
      </c>
      <c r="AD325" s="62" t="str">
        <f t="shared" si="20"/>
        <v>CAP</v>
      </c>
    </row>
    <row r="326" spans="1:30" s="211" customFormat="1" ht="15">
      <c r="A326" s="499">
        <f t="shared" si="19"/>
        <v>324</v>
      </c>
      <c r="B326" s="90" t="s">
        <v>84</v>
      </c>
      <c r="C326" s="79" t="s">
        <v>1449</v>
      </c>
      <c r="D326" s="79" t="s">
        <v>1450</v>
      </c>
      <c r="E326" s="499" t="s">
        <v>10326</v>
      </c>
      <c r="F326" s="79" t="s">
        <v>10314</v>
      </c>
      <c r="G326" s="55">
        <v>191682044113</v>
      </c>
      <c r="H326" s="101">
        <v>45909</v>
      </c>
      <c r="I326" s="78" t="s">
        <v>1230</v>
      </c>
      <c r="J326" s="60">
        <v>22</v>
      </c>
      <c r="K326" s="60">
        <f t="shared" si="21"/>
        <v>22</v>
      </c>
      <c r="L326" s="60"/>
      <c r="M326" s="395" t="s">
        <v>10327</v>
      </c>
      <c r="N326" s="395" t="s">
        <v>8501</v>
      </c>
      <c r="O326" s="395"/>
      <c r="P326" s="395"/>
      <c r="Q326" s="395"/>
      <c r="R326" s="395">
        <v>1</v>
      </c>
      <c r="S326" s="395" t="s">
        <v>2845</v>
      </c>
      <c r="T326" s="359">
        <v>1</v>
      </c>
      <c r="U326" s="499">
        <v>7</v>
      </c>
      <c r="V326" s="499">
        <v>7</v>
      </c>
      <c r="W326" s="499">
        <v>7</v>
      </c>
      <c r="X326" s="60" t="s">
        <v>3840</v>
      </c>
      <c r="Y326" s="60" t="s">
        <v>3771</v>
      </c>
      <c r="Z326" s="279"/>
      <c r="AA326" s="87"/>
      <c r="AB326" s="62" t="s">
        <v>3721</v>
      </c>
      <c r="AC326" s="62" t="s">
        <v>3722</v>
      </c>
      <c r="AD326" s="62" t="str">
        <f t="shared" si="20"/>
        <v>CAP</v>
      </c>
    </row>
    <row r="327" spans="1:30" s="211" customFormat="1" ht="15">
      <c r="A327" s="499">
        <f t="shared" si="19"/>
        <v>325</v>
      </c>
      <c r="B327" s="90" t="s">
        <v>84</v>
      </c>
      <c r="C327" s="79" t="s">
        <v>1449</v>
      </c>
      <c r="D327" s="79" t="s">
        <v>1450</v>
      </c>
      <c r="E327" s="499" t="s">
        <v>10326</v>
      </c>
      <c r="F327" s="79" t="s">
        <v>10315</v>
      </c>
      <c r="G327" s="55">
        <v>191682044120</v>
      </c>
      <c r="H327" s="101">
        <v>45909</v>
      </c>
      <c r="I327" s="78" t="s">
        <v>1230</v>
      </c>
      <c r="J327" s="60">
        <v>22</v>
      </c>
      <c r="K327" s="60">
        <f t="shared" si="21"/>
        <v>22</v>
      </c>
      <c r="L327" s="60"/>
      <c r="M327" s="395" t="s">
        <v>10328</v>
      </c>
      <c r="N327" s="395" t="s">
        <v>8501</v>
      </c>
      <c r="O327" s="395"/>
      <c r="P327" s="395"/>
      <c r="Q327" s="395"/>
      <c r="R327" s="395">
        <v>1</v>
      </c>
      <c r="S327" s="395" t="s">
        <v>2846</v>
      </c>
      <c r="T327" s="359">
        <v>1</v>
      </c>
      <c r="U327" s="499">
        <v>7</v>
      </c>
      <c r="V327" s="499">
        <v>7</v>
      </c>
      <c r="W327" s="499">
        <v>7</v>
      </c>
      <c r="X327" s="60" t="s">
        <v>3840</v>
      </c>
      <c r="Y327" s="60" t="s">
        <v>3771</v>
      </c>
      <c r="Z327" s="279"/>
      <c r="AA327" s="87"/>
      <c r="AB327" s="62" t="s">
        <v>3721</v>
      </c>
      <c r="AC327" s="62" t="s">
        <v>3722</v>
      </c>
      <c r="AD327" s="62" t="str">
        <f t="shared" si="20"/>
        <v>CAP</v>
      </c>
    </row>
    <row r="328" spans="1:30" s="211" customFormat="1" ht="15">
      <c r="A328" s="499">
        <f t="shared" si="19"/>
        <v>326</v>
      </c>
      <c r="B328" s="90" t="s">
        <v>84</v>
      </c>
      <c r="C328" s="79" t="s">
        <v>1449</v>
      </c>
      <c r="D328" s="79" t="s">
        <v>1450</v>
      </c>
      <c r="E328" s="499" t="s">
        <v>10326</v>
      </c>
      <c r="F328" s="79" t="s">
        <v>10316</v>
      </c>
      <c r="G328" s="55">
        <v>191682044137</v>
      </c>
      <c r="H328" s="101">
        <v>45909</v>
      </c>
      <c r="I328" s="78" t="s">
        <v>1230</v>
      </c>
      <c r="J328" s="60">
        <v>33</v>
      </c>
      <c r="K328" s="60">
        <f t="shared" si="21"/>
        <v>33</v>
      </c>
      <c r="L328" s="60"/>
      <c r="M328" s="395" t="s">
        <v>10329</v>
      </c>
      <c r="N328" s="395" t="s">
        <v>8503</v>
      </c>
      <c r="O328" s="395"/>
      <c r="P328" s="395"/>
      <c r="Q328" s="395"/>
      <c r="R328" s="395">
        <v>1</v>
      </c>
      <c r="S328" s="395" t="s">
        <v>2845</v>
      </c>
      <c r="T328" s="359">
        <v>1</v>
      </c>
      <c r="U328" s="499">
        <v>7</v>
      </c>
      <c r="V328" s="499">
        <v>7</v>
      </c>
      <c r="W328" s="499">
        <v>7</v>
      </c>
      <c r="X328" s="60" t="s">
        <v>3840</v>
      </c>
      <c r="Y328" s="60" t="s">
        <v>3771</v>
      </c>
      <c r="Z328" s="279"/>
      <c r="AA328" s="87"/>
      <c r="AB328" s="62" t="s">
        <v>3721</v>
      </c>
      <c r="AC328" s="62" t="s">
        <v>3722</v>
      </c>
      <c r="AD328" s="62" t="str">
        <f t="shared" si="20"/>
        <v>CAP</v>
      </c>
    </row>
    <row r="329" spans="1:30" s="211" customFormat="1" ht="15">
      <c r="A329" s="499">
        <f t="shared" si="19"/>
        <v>327</v>
      </c>
      <c r="B329" s="90" t="s">
        <v>84</v>
      </c>
      <c r="C329" s="79" t="s">
        <v>1449</v>
      </c>
      <c r="D329" s="79" t="s">
        <v>1450</v>
      </c>
      <c r="E329" s="499" t="s">
        <v>10326</v>
      </c>
      <c r="F329" s="79" t="s">
        <v>10321</v>
      </c>
      <c r="G329" s="55">
        <v>191682044144</v>
      </c>
      <c r="H329" s="101">
        <v>45909</v>
      </c>
      <c r="I329" s="78" t="s">
        <v>1230</v>
      </c>
      <c r="J329" s="60">
        <v>33</v>
      </c>
      <c r="K329" s="60">
        <f t="shared" si="21"/>
        <v>33</v>
      </c>
      <c r="L329" s="60"/>
      <c r="M329" s="395" t="s">
        <v>10330</v>
      </c>
      <c r="N329" s="395" t="s">
        <v>8503</v>
      </c>
      <c r="O329" s="395"/>
      <c r="P329" s="395"/>
      <c r="Q329" s="395"/>
      <c r="R329" s="395">
        <v>1</v>
      </c>
      <c r="S329" s="395" t="s">
        <v>2846</v>
      </c>
      <c r="T329" s="359">
        <v>1</v>
      </c>
      <c r="U329" s="499">
        <v>7</v>
      </c>
      <c r="V329" s="499">
        <v>7</v>
      </c>
      <c r="W329" s="499">
        <v>7</v>
      </c>
      <c r="X329" s="60" t="s">
        <v>3840</v>
      </c>
      <c r="Y329" s="60" t="s">
        <v>3771</v>
      </c>
      <c r="Z329" s="279"/>
      <c r="AA329" s="87"/>
      <c r="AB329" s="62" t="s">
        <v>3721</v>
      </c>
      <c r="AC329" s="62" t="s">
        <v>3722</v>
      </c>
      <c r="AD329" s="62" t="str">
        <f t="shared" si="20"/>
        <v>CAP</v>
      </c>
    </row>
    <row r="330" spans="1:30" s="211" customFormat="1" ht="15">
      <c r="A330" s="499">
        <f t="shared" si="19"/>
        <v>328</v>
      </c>
      <c r="B330" s="90" t="s">
        <v>84</v>
      </c>
      <c r="C330" s="79" t="s">
        <v>1449</v>
      </c>
      <c r="D330" s="79" t="s">
        <v>1450</v>
      </c>
      <c r="E330" s="499" t="s">
        <v>10326</v>
      </c>
      <c r="F330" s="79" t="s">
        <v>10317</v>
      </c>
      <c r="G330" s="55">
        <v>191682044151</v>
      </c>
      <c r="H330" s="101">
        <v>45909</v>
      </c>
      <c r="I330" s="78" t="s">
        <v>1230</v>
      </c>
      <c r="J330" s="60">
        <v>22</v>
      </c>
      <c r="K330" s="60">
        <f t="shared" si="21"/>
        <v>22</v>
      </c>
      <c r="L330" s="60"/>
      <c r="M330" s="395" t="s">
        <v>10331</v>
      </c>
      <c r="N330" s="395" t="s">
        <v>8501</v>
      </c>
      <c r="O330" s="395"/>
      <c r="P330" s="395"/>
      <c r="Q330" s="395"/>
      <c r="R330" s="395">
        <v>1</v>
      </c>
      <c r="S330" s="395" t="s">
        <v>2845</v>
      </c>
      <c r="T330" s="359">
        <v>1</v>
      </c>
      <c r="U330" s="499">
        <v>12</v>
      </c>
      <c r="V330" s="499">
        <v>7</v>
      </c>
      <c r="W330" s="499">
        <v>1</v>
      </c>
      <c r="X330" s="60" t="s">
        <v>3840</v>
      </c>
      <c r="Y330" s="60" t="s">
        <v>3771</v>
      </c>
      <c r="Z330" s="279"/>
      <c r="AA330" s="87"/>
      <c r="AB330" s="62" t="s">
        <v>3721</v>
      </c>
      <c r="AC330" s="62" t="s">
        <v>3722</v>
      </c>
      <c r="AD330" s="62" t="str">
        <f t="shared" si="20"/>
        <v>CAP</v>
      </c>
    </row>
    <row r="331" spans="1:30" s="211" customFormat="1" ht="15">
      <c r="A331" s="499">
        <f t="shared" ref="A331:A398" si="30">ROW(B331)-2</f>
        <v>329</v>
      </c>
      <c r="B331" s="90" t="s">
        <v>84</v>
      </c>
      <c r="C331" s="79" t="s">
        <v>1449</v>
      </c>
      <c r="D331" s="79" t="s">
        <v>1450</v>
      </c>
      <c r="E331" s="499" t="s">
        <v>10326</v>
      </c>
      <c r="F331" s="79" t="s">
        <v>10322</v>
      </c>
      <c r="G331" s="55">
        <v>191682044168</v>
      </c>
      <c r="H331" s="101">
        <v>45909</v>
      </c>
      <c r="I331" s="78" t="s">
        <v>1230</v>
      </c>
      <c r="J331" s="60">
        <v>22</v>
      </c>
      <c r="K331" s="60">
        <f t="shared" si="21"/>
        <v>22</v>
      </c>
      <c r="L331" s="60"/>
      <c r="M331" s="395" t="s">
        <v>10332</v>
      </c>
      <c r="N331" s="395" t="s">
        <v>8501</v>
      </c>
      <c r="O331" s="395"/>
      <c r="P331" s="395"/>
      <c r="Q331" s="395"/>
      <c r="R331" s="395">
        <v>1</v>
      </c>
      <c r="S331" s="395" t="s">
        <v>2846</v>
      </c>
      <c r="T331" s="359">
        <v>1</v>
      </c>
      <c r="U331" s="499">
        <v>12</v>
      </c>
      <c r="V331" s="499">
        <v>7</v>
      </c>
      <c r="W331" s="499">
        <v>1</v>
      </c>
      <c r="X331" s="60" t="s">
        <v>3840</v>
      </c>
      <c r="Y331" s="60" t="s">
        <v>3771</v>
      </c>
      <c r="Z331" s="279"/>
      <c r="AA331" s="87"/>
      <c r="AB331" s="62" t="s">
        <v>3721</v>
      </c>
      <c r="AC331" s="62" t="s">
        <v>3722</v>
      </c>
      <c r="AD331" s="62" t="str">
        <f t="shared" si="20"/>
        <v>CAP</v>
      </c>
    </row>
    <row r="332" spans="1:30" s="211" customFormat="1" ht="15">
      <c r="A332" s="499">
        <f t="shared" si="30"/>
        <v>330</v>
      </c>
      <c r="B332" s="90" t="s">
        <v>84</v>
      </c>
      <c r="C332" s="79" t="s">
        <v>1449</v>
      </c>
      <c r="D332" s="79" t="s">
        <v>1450</v>
      </c>
      <c r="E332" s="499" t="s">
        <v>10326</v>
      </c>
      <c r="F332" s="79" t="s">
        <v>10318</v>
      </c>
      <c r="G332" s="55">
        <v>191682044175</v>
      </c>
      <c r="H332" s="101">
        <v>45909</v>
      </c>
      <c r="I332" s="78" t="s">
        <v>1230</v>
      </c>
      <c r="J332" s="60">
        <v>33</v>
      </c>
      <c r="K332" s="60">
        <f t="shared" si="21"/>
        <v>33</v>
      </c>
      <c r="L332" s="60"/>
      <c r="M332" s="395" t="s">
        <v>10333</v>
      </c>
      <c r="N332" s="395" t="s">
        <v>8503</v>
      </c>
      <c r="O332" s="395"/>
      <c r="P332" s="395"/>
      <c r="Q332" s="395"/>
      <c r="R332" s="395">
        <v>1</v>
      </c>
      <c r="S332" s="395" t="s">
        <v>2845</v>
      </c>
      <c r="T332" s="359">
        <v>1</v>
      </c>
      <c r="U332" s="499">
        <v>7</v>
      </c>
      <c r="V332" s="499">
        <v>7</v>
      </c>
      <c r="W332" s="499">
        <v>7</v>
      </c>
      <c r="X332" s="60" t="s">
        <v>3840</v>
      </c>
      <c r="Y332" s="60" t="s">
        <v>3771</v>
      </c>
      <c r="Z332" s="279"/>
      <c r="AA332" s="87"/>
      <c r="AB332" s="62" t="s">
        <v>3721</v>
      </c>
      <c r="AC332" s="62" t="s">
        <v>3722</v>
      </c>
      <c r="AD332" s="62" t="str">
        <f t="shared" si="20"/>
        <v>CAP</v>
      </c>
    </row>
    <row r="333" spans="1:30" s="211" customFormat="1" ht="15">
      <c r="A333" s="499">
        <f t="shared" si="30"/>
        <v>331</v>
      </c>
      <c r="B333" s="90" t="s">
        <v>84</v>
      </c>
      <c r="C333" s="79" t="s">
        <v>1449</v>
      </c>
      <c r="D333" s="79" t="s">
        <v>1450</v>
      </c>
      <c r="E333" s="499" t="s">
        <v>10326</v>
      </c>
      <c r="F333" s="79" t="s">
        <v>10323</v>
      </c>
      <c r="G333" s="55">
        <v>191682044182</v>
      </c>
      <c r="H333" s="101">
        <v>45909</v>
      </c>
      <c r="I333" s="78" t="s">
        <v>1230</v>
      </c>
      <c r="J333" s="60">
        <v>33</v>
      </c>
      <c r="K333" s="60">
        <f t="shared" si="21"/>
        <v>33</v>
      </c>
      <c r="L333" s="60"/>
      <c r="M333" s="395" t="s">
        <v>10334</v>
      </c>
      <c r="N333" s="395" t="s">
        <v>8503</v>
      </c>
      <c r="O333" s="395"/>
      <c r="P333" s="395"/>
      <c r="Q333" s="395"/>
      <c r="R333" s="395">
        <v>1</v>
      </c>
      <c r="S333" s="395" t="s">
        <v>2846</v>
      </c>
      <c r="T333" s="359">
        <v>1</v>
      </c>
      <c r="U333" s="499">
        <v>7</v>
      </c>
      <c r="V333" s="499">
        <v>7</v>
      </c>
      <c r="W333" s="499">
        <v>7</v>
      </c>
      <c r="X333" s="60" t="s">
        <v>3840</v>
      </c>
      <c r="Y333" s="60" t="s">
        <v>3771</v>
      </c>
      <c r="Z333" s="279"/>
      <c r="AA333" s="87"/>
      <c r="AB333" s="62" t="s">
        <v>3721</v>
      </c>
      <c r="AC333" s="62" t="s">
        <v>3722</v>
      </c>
      <c r="AD333" s="62" t="str">
        <f t="shared" si="20"/>
        <v>CAP</v>
      </c>
    </row>
    <row r="334" spans="1:30" s="211" customFormat="1" ht="15">
      <c r="A334" s="499">
        <f t="shared" si="30"/>
        <v>332</v>
      </c>
      <c r="B334" s="90" t="s">
        <v>84</v>
      </c>
      <c r="C334" s="79" t="s">
        <v>1449</v>
      </c>
      <c r="D334" s="79" t="s">
        <v>1450</v>
      </c>
      <c r="E334" s="499" t="s">
        <v>10326</v>
      </c>
      <c r="F334" s="79" t="s">
        <v>10319</v>
      </c>
      <c r="G334" s="55">
        <v>191682044199</v>
      </c>
      <c r="H334" s="101">
        <v>45909</v>
      </c>
      <c r="I334" s="78" t="s">
        <v>1230</v>
      </c>
      <c r="J334" s="60">
        <v>33</v>
      </c>
      <c r="K334" s="60">
        <f t="shared" si="21"/>
        <v>33</v>
      </c>
      <c r="L334" s="60"/>
      <c r="M334" s="395" t="s">
        <v>10537</v>
      </c>
      <c r="N334" s="395" t="s">
        <v>8501</v>
      </c>
      <c r="O334" s="395"/>
      <c r="P334" s="395"/>
      <c r="Q334" s="395"/>
      <c r="R334" s="395">
        <v>1</v>
      </c>
      <c r="S334" s="395" t="s">
        <v>2845</v>
      </c>
      <c r="T334" s="359">
        <v>1</v>
      </c>
      <c r="U334" s="499">
        <v>7</v>
      </c>
      <c r="V334" s="499">
        <v>7</v>
      </c>
      <c r="W334" s="499">
        <v>7</v>
      </c>
      <c r="X334" s="60" t="s">
        <v>3840</v>
      </c>
      <c r="Y334" s="60" t="s">
        <v>3771</v>
      </c>
      <c r="Z334" s="279"/>
      <c r="AA334" s="87"/>
      <c r="AB334" s="62" t="s">
        <v>3721</v>
      </c>
      <c r="AC334" s="62" t="s">
        <v>3722</v>
      </c>
      <c r="AD334" s="62" t="str">
        <f t="shared" si="20"/>
        <v>CAP</v>
      </c>
    </row>
    <row r="335" spans="1:30" s="211" customFormat="1" ht="15">
      <c r="A335" s="499">
        <f t="shared" si="30"/>
        <v>333</v>
      </c>
      <c r="B335" s="90" t="s">
        <v>84</v>
      </c>
      <c r="C335" s="79" t="s">
        <v>1449</v>
      </c>
      <c r="D335" s="79" t="s">
        <v>1450</v>
      </c>
      <c r="E335" s="499" t="s">
        <v>10326</v>
      </c>
      <c r="F335" s="79" t="s">
        <v>10324</v>
      </c>
      <c r="G335" s="55">
        <v>191682044205</v>
      </c>
      <c r="H335" s="101">
        <v>45909</v>
      </c>
      <c r="I335" s="78" t="s">
        <v>1230</v>
      </c>
      <c r="J335" s="60">
        <v>33</v>
      </c>
      <c r="K335" s="60">
        <f t="shared" si="21"/>
        <v>33</v>
      </c>
      <c r="L335" s="60"/>
      <c r="M335" s="395" t="s">
        <v>10538</v>
      </c>
      <c r="N335" s="395" t="s">
        <v>8501</v>
      </c>
      <c r="O335" s="395"/>
      <c r="P335" s="395"/>
      <c r="Q335" s="395"/>
      <c r="R335" s="395">
        <v>1</v>
      </c>
      <c r="S335" s="395" t="s">
        <v>2846</v>
      </c>
      <c r="T335" s="359">
        <v>1</v>
      </c>
      <c r="U335" s="499">
        <v>7</v>
      </c>
      <c r="V335" s="499">
        <v>7</v>
      </c>
      <c r="W335" s="499">
        <v>7</v>
      </c>
      <c r="X335" s="60" t="s">
        <v>3840</v>
      </c>
      <c r="Y335" s="60" t="s">
        <v>3771</v>
      </c>
      <c r="Z335" s="279"/>
      <c r="AA335" s="87"/>
      <c r="AB335" s="62" t="s">
        <v>3721</v>
      </c>
      <c r="AC335" s="62" t="s">
        <v>3722</v>
      </c>
      <c r="AD335" s="62" t="str">
        <f t="shared" si="20"/>
        <v>CAP</v>
      </c>
    </row>
    <row r="336" spans="1:30" s="211" customFormat="1" ht="15">
      <c r="A336" s="499">
        <f t="shared" si="30"/>
        <v>334</v>
      </c>
      <c r="B336" s="90" t="s">
        <v>84</v>
      </c>
      <c r="C336" s="79" t="s">
        <v>1449</v>
      </c>
      <c r="D336" s="79" t="s">
        <v>1450</v>
      </c>
      <c r="E336" s="499" t="s">
        <v>10326</v>
      </c>
      <c r="F336" s="79" t="s">
        <v>10320</v>
      </c>
      <c r="G336" s="55">
        <v>191682044212</v>
      </c>
      <c r="H336" s="101">
        <v>45909</v>
      </c>
      <c r="I336" s="78" t="s">
        <v>1230</v>
      </c>
      <c r="J336" s="60">
        <v>33</v>
      </c>
      <c r="K336" s="60">
        <f t="shared" si="21"/>
        <v>33</v>
      </c>
      <c r="L336" s="60"/>
      <c r="M336" s="395" t="s">
        <v>10539</v>
      </c>
      <c r="N336" s="395" t="s">
        <v>8501</v>
      </c>
      <c r="O336" s="395"/>
      <c r="P336" s="395"/>
      <c r="Q336" s="395"/>
      <c r="R336" s="395">
        <v>1</v>
      </c>
      <c r="S336" s="395" t="s">
        <v>2845</v>
      </c>
      <c r="T336" s="359">
        <v>1</v>
      </c>
      <c r="U336" s="499">
        <v>7</v>
      </c>
      <c r="V336" s="499">
        <v>7</v>
      </c>
      <c r="W336" s="499">
        <v>7</v>
      </c>
      <c r="X336" s="60" t="s">
        <v>3840</v>
      </c>
      <c r="Y336" s="60" t="s">
        <v>3771</v>
      </c>
      <c r="Z336" s="279"/>
      <c r="AA336" s="87"/>
      <c r="AB336" s="62" t="s">
        <v>3721</v>
      </c>
      <c r="AC336" s="62" t="s">
        <v>3722</v>
      </c>
      <c r="AD336" s="62" t="str">
        <f t="shared" si="20"/>
        <v>CAP</v>
      </c>
    </row>
    <row r="337" spans="1:30" s="211" customFormat="1" ht="15">
      <c r="A337" s="499">
        <f t="shared" si="30"/>
        <v>335</v>
      </c>
      <c r="B337" s="90" t="s">
        <v>84</v>
      </c>
      <c r="C337" s="79" t="s">
        <v>1449</v>
      </c>
      <c r="D337" s="79" t="s">
        <v>1450</v>
      </c>
      <c r="E337" s="499" t="s">
        <v>10326</v>
      </c>
      <c r="F337" s="79" t="s">
        <v>10325</v>
      </c>
      <c r="G337" s="55">
        <v>191682044229</v>
      </c>
      <c r="H337" s="101">
        <v>45909</v>
      </c>
      <c r="I337" s="78" t="s">
        <v>1230</v>
      </c>
      <c r="J337" s="60">
        <v>33</v>
      </c>
      <c r="K337" s="60">
        <f t="shared" si="21"/>
        <v>33</v>
      </c>
      <c r="L337" s="60"/>
      <c r="M337" s="395" t="s">
        <v>10540</v>
      </c>
      <c r="N337" s="395" t="s">
        <v>8501</v>
      </c>
      <c r="O337" s="395"/>
      <c r="P337" s="395"/>
      <c r="Q337" s="395"/>
      <c r="R337" s="395">
        <v>1</v>
      </c>
      <c r="S337" s="395" t="s">
        <v>2846</v>
      </c>
      <c r="T337" s="359">
        <v>1</v>
      </c>
      <c r="U337" s="499">
        <v>7</v>
      </c>
      <c r="V337" s="499">
        <v>7</v>
      </c>
      <c r="W337" s="499">
        <v>7</v>
      </c>
      <c r="X337" s="60" t="s">
        <v>3840</v>
      </c>
      <c r="Y337" s="60" t="s">
        <v>3771</v>
      </c>
      <c r="Z337" s="279"/>
      <c r="AA337" s="87"/>
      <c r="AB337" s="62" t="s">
        <v>3721</v>
      </c>
      <c r="AC337" s="62" t="s">
        <v>3722</v>
      </c>
      <c r="AD337" s="62" t="str">
        <f t="shared" si="20"/>
        <v>CAP</v>
      </c>
    </row>
    <row r="338" spans="1:30" s="211" customFormat="1" ht="15">
      <c r="A338" s="499">
        <f t="shared" si="30"/>
        <v>336</v>
      </c>
      <c r="B338" s="90" t="s">
        <v>84</v>
      </c>
      <c r="C338" s="79" t="s">
        <v>1449</v>
      </c>
      <c r="D338" s="79" t="s">
        <v>1450</v>
      </c>
      <c r="E338" s="32" t="s">
        <v>7538</v>
      </c>
      <c r="F338" s="79" t="s">
        <v>7535</v>
      </c>
      <c r="G338" s="55">
        <v>191682040689</v>
      </c>
      <c r="H338" s="101">
        <v>45372</v>
      </c>
      <c r="I338" s="78" t="s">
        <v>1230</v>
      </c>
      <c r="J338" s="60">
        <v>22</v>
      </c>
      <c r="K338" s="60">
        <f t="shared" ref="K338:K345" si="31">IF(I338="Coming Soon",J338,IF(I338="Active",J338,""))</f>
        <v>22</v>
      </c>
      <c r="L338" s="60"/>
      <c r="M338" s="60" t="s">
        <v>7539</v>
      </c>
      <c r="N338" s="395" t="s">
        <v>8501</v>
      </c>
      <c r="O338" s="60"/>
      <c r="P338" s="60"/>
      <c r="Q338" s="60"/>
      <c r="R338" s="395">
        <v>1</v>
      </c>
      <c r="S338" s="395" t="s">
        <v>2845</v>
      </c>
      <c r="T338" s="359">
        <v>0.25</v>
      </c>
      <c r="U338" s="32">
        <v>7</v>
      </c>
      <c r="V338" s="32">
        <v>7</v>
      </c>
      <c r="W338" s="32">
        <v>7</v>
      </c>
      <c r="X338" s="60" t="s">
        <v>3840</v>
      </c>
      <c r="Y338" s="60" t="s">
        <v>3771</v>
      </c>
      <c r="Z338" s="279"/>
      <c r="AA338" s="87"/>
      <c r="AB338" s="62" t="s">
        <v>3721</v>
      </c>
      <c r="AC338" s="62" t="s">
        <v>3722</v>
      </c>
      <c r="AD338" s="62" t="str">
        <f t="shared" si="20"/>
        <v>CAP</v>
      </c>
    </row>
    <row r="339" spans="1:30" s="211" customFormat="1" ht="15">
      <c r="A339" s="499">
        <f t="shared" si="30"/>
        <v>337</v>
      </c>
      <c r="B339" s="90" t="s">
        <v>84</v>
      </c>
      <c r="C339" s="79" t="s">
        <v>1449</v>
      </c>
      <c r="D339" s="79" t="s">
        <v>1450</v>
      </c>
      <c r="E339" s="32" t="s">
        <v>5896</v>
      </c>
      <c r="F339" s="79" t="s">
        <v>6865</v>
      </c>
      <c r="G339" s="55">
        <v>191682037191</v>
      </c>
      <c r="H339" s="102">
        <v>45336</v>
      </c>
      <c r="I339" s="78" t="s">
        <v>1230</v>
      </c>
      <c r="J339" s="60">
        <v>5.99</v>
      </c>
      <c r="K339" s="60">
        <f t="shared" si="31"/>
        <v>5.99</v>
      </c>
      <c r="L339" s="60"/>
      <c r="M339" s="59" t="s">
        <v>6866</v>
      </c>
      <c r="N339" s="395" t="s">
        <v>8501</v>
      </c>
      <c r="O339" s="395"/>
      <c r="P339" s="395"/>
      <c r="Q339" s="395"/>
      <c r="R339" s="395">
        <v>1</v>
      </c>
      <c r="S339" s="395" t="s">
        <v>2845</v>
      </c>
      <c r="T339" s="359">
        <v>1</v>
      </c>
      <c r="U339" s="32">
        <v>10</v>
      </c>
      <c r="V339" s="32">
        <v>10</v>
      </c>
      <c r="W339" s="32">
        <v>10</v>
      </c>
      <c r="X339" s="60" t="s">
        <v>3840</v>
      </c>
      <c r="Y339" s="60" t="s">
        <v>3771</v>
      </c>
      <c r="Z339" s="279"/>
      <c r="AA339" s="87"/>
      <c r="AB339" s="62" t="s">
        <v>3721</v>
      </c>
      <c r="AC339" s="62" t="s">
        <v>3722</v>
      </c>
      <c r="AD339" s="62" t="str">
        <f t="shared" si="20"/>
        <v>CAP</v>
      </c>
    </row>
    <row r="340" spans="1:30" s="211" customFormat="1" ht="15">
      <c r="A340" s="499">
        <f t="shared" si="30"/>
        <v>338</v>
      </c>
      <c r="B340" s="90" t="s">
        <v>84</v>
      </c>
      <c r="C340" s="79" t="s">
        <v>1449</v>
      </c>
      <c r="D340" s="79" t="s">
        <v>1450</v>
      </c>
      <c r="E340" s="32" t="s">
        <v>5896</v>
      </c>
      <c r="F340" s="79" t="s">
        <v>5897</v>
      </c>
      <c r="G340" s="55">
        <v>191682032684</v>
      </c>
      <c r="H340" s="102">
        <v>44827</v>
      </c>
      <c r="I340" s="78" t="s">
        <v>1230</v>
      </c>
      <c r="J340" s="60">
        <v>5.99</v>
      </c>
      <c r="K340" s="60">
        <f t="shared" si="31"/>
        <v>5.99</v>
      </c>
      <c r="L340" s="60"/>
      <c r="M340" s="59" t="s">
        <v>5898</v>
      </c>
      <c r="N340" s="395" t="s">
        <v>8501</v>
      </c>
      <c r="O340" s="395"/>
      <c r="P340" s="395"/>
      <c r="Q340" s="395"/>
      <c r="R340" s="395">
        <v>1</v>
      </c>
      <c r="S340" s="395" t="s">
        <v>2845</v>
      </c>
      <c r="T340" s="359">
        <v>1</v>
      </c>
      <c r="U340" s="32">
        <v>7</v>
      </c>
      <c r="V340" s="32">
        <v>7</v>
      </c>
      <c r="W340" s="32">
        <v>7</v>
      </c>
      <c r="X340" s="60" t="s">
        <v>3840</v>
      </c>
      <c r="Y340" s="60" t="s">
        <v>3771</v>
      </c>
      <c r="Z340" s="279"/>
      <c r="AA340" s="87"/>
      <c r="AB340" s="62" t="s">
        <v>3721</v>
      </c>
      <c r="AC340" s="62" t="s">
        <v>3722</v>
      </c>
      <c r="AD340" s="62" t="str">
        <f t="shared" si="20"/>
        <v>CAP</v>
      </c>
    </row>
    <row r="341" spans="1:30" s="211" customFormat="1" ht="15">
      <c r="A341" s="499">
        <f t="shared" si="30"/>
        <v>339</v>
      </c>
      <c r="B341" s="90" t="s">
        <v>84</v>
      </c>
      <c r="C341" s="79" t="s">
        <v>1449</v>
      </c>
      <c r="D341" s="79" t="s">
        <v>1450</v>
      </c>
      <c r="E341" s="32" t="s">
        <v>5896</v>
      </c>
      <c r="F341" s="79" t="s">
        <v>6737</v>
      </c>
      <c r="G341" s="55">
        <v>191682034640</v>
      </c>
      <c r="H341" s="102">
        <v>45208</v>
      </c>
      <c r="I341" s="78" t="s">
        <v>1230</v>
      </c>
      <c r="J341" s="60">
        <v>5.99</v>
      </c>
      <c r="K341" s="60">
        <f t="shared" si="31"/>
        <v>5.99</v>
      </c>
      <c r="L341" s="60"/>
      <c r="M341" s="59" t="s">
        <v>6738</v>
      </c>
      <c r="N341" s="395" t="s">
        <v>8501</v>
      </c>
      <c r="O341" s="395"/>
      <c r="P341" s="395"/>
      <c r="Q341" s="395"/>
      <c r="R341" s="395">
        <v>1</v>
      </c>
      <c r="S341" s="395" t="s">
        <v>2845</v>
      </c>
      <c r="T341" s="359">
        <v>0.25</v>
      </c>
      <c r="U341" s="32">
        <v>7</v>
      </c>
      <c r="V341" s="32">
        <v>7</v>
      </c>
      <c r="W341" s="32">
        <v>7</v>
      </c>
      <c r="X341" s="60" t="s">
        <v>3840</v>
      </c>
      <c r="Y341" s="60" t="s">
        <v>3771</v>
      </c>
      <c r="Z341" s="279"/>
      <c r="AA341" s="87"/>
      <c r="AB341" s="62" t="s">
        <v>3721</v>
      </c>
      <c r="AC341" s="62" t="s">
        <v>3722</v>
      </c>
      <c r="AD341" s="62" t="str">
        <f t="shared" si="20"/>
        <v>CAP</v>
      </c>
    </row>
    <row r="342" spans="1:30" s="211" customFormat="1" ht="15">
      <c r="A342" s="499">
        <f t="shared" si="30"/>
        <v>340</v>
      </c>
      <c r="B342" s="90" t="s">
        <v>84</v>
      </c>
      <c r="C342" s="79" t="s">
        <v>1449</v>
      </c>
      <c r="D342" s="79" t="s">
        <v>1450</v>
      </c>
      <c r="E342" s="32" t="s">
        <v>5896</v>
      </c>
      <c r="F342" s="79" t="s">
        <v>7457</v>
      </c>
      <c r="G342" s="55">
        <v>191682041006</v>
      </c>
      <c r="H342" s="102">
        <v>45448</v>
      </c>
      <c r="I342" s="78" t="s">
        <v>1230</v>
      </c>
      <c r="J342" s="60">
        <v>5.99</v>
      </c>
      <c r="K342" s="60">
        <f t="shared" si="31"/>
        <v>5.99</v>
      </c>
      <c r="L342" s="60"/>
      <c r="M342" s="59" t="s">
        <v>7455</v>
      </c>
      <c r="N342" s="395" t="s">
        <v>8501</v>
      </c>
      <c r="O342" s="395"/>
      <c r="P342" s="395"/>
      <c r="Q342" s="395"/>
      <c r="R342" s="395">
        <v>1</v>
      </c>
      <c r="S342" s="395" t="s">
        <v>2845</v>
      </c>
      <c r="T342" s="359">
        <v>0.25</v>
      </c>
      <c r="U342" s="32">
        <v>7</v>
      </c>
      <c r="V342" s="32">
        <v>7</v>
      </c>
      <c r="W342" s="32">
        <v>7</v>
      </c>
      <c r="X342" s="60" t="s">
        <v>3840</v>
      </c>
      <c r="Y342" s="60" t="s">
        <v>3771</v>
      </c>
      <c r="Z342" s="279"/>
      <c r="AA342" s="87"/>
      <c r="AB342" s="62" t="s">
        <v>3721</v>
      </c>
      <c r="AC342" s="62" t="s">
        <v>3722</v>
      </c>
      <c r="AD342" s="62" t="str">
        <f t="shared" si="20"/>
        <v>CAP</v>
      </c>
    </row>
    <row r="343" spans="1:30" s="211" customFormat="1" ht="15">
      <c r="A343" s="499">
        <f t="shared" si="30"/>
        <v>341</v>
      </c>
      <c r="B343" s="90" t="s">
        <v>84</v>
      </c>
      <c r="C343" s="79" t="s">
        <v>1449</v>
      </c>
      <c r="D343" s="79" t="s">
        <v>1450</v>
      </c>
      <c r="E343" s="32" t="s">
        <v>5896</v>
      </c>
      <c r="F343" s="79" t="s">
        <v>7458</v>
      </c>
      <c r="G343" s="55">
        <v>191682041013</v>
      </c>
      <c r="H343" s="102">
        <v>45448</v>
      </c>
      <c r="I343" s="78" t="s">
        <v>1230</v>
      </c>
      <c r="J343" s="60">
        <v>5.99</v>
      </c>
      <c r="K343" s="60">
        <f t="shared" si="31"/>
        <v>5.99</v>
      </c>
      <c r="L343" s="60"/>
      <c r="M343" s="59" t="s">
        <v>7456</v>
      </c>
      <c r="N343" s="395" t="s">
        <v>8501</v>
      </c>
      <c r="O343" s="395"/>
      <c r="P343" s="395"/>
      <c r="Q343" s="395"/>
      <c r="R343" s="395">
        <v>1</v>
      </c>
      <c r="S343" s="395" t="s">
        <v>2845</v>
      </c>
      <c r="T343" s="359">
        <v>0.25</v>
      </c>
      <c r="U343" s="32">
        <v>7</v>
      </c>
      <c r="V343" s="32">
        <v>7</v>
      </c>
      <c r="W343" s="32">
        <v>7</v>
      </c>
      <c r="X343" s="60" t="s">
        <v>3840</v>
      </c>
      <c r="Y343" s="60" t="s">
        <v>3771</v>
      </c>
      <c r="Z343" s="279"/>
      <c r="AA343" s="87"/>
      <c r="AB343" s="62" t="s">
        <v>3721</v>
      </c>
      <c r="AC343" s="62" t="s">
        <v>3722</v>
      </c>
      <c r="AD343" s="62" t="str">
        <f t="shared" si="20"/>
        <v>CAP</v>
      </c>
    </row>
    <row r="344" spans="1:30" s="211" customFormat="1" ht="15">
      <c r="A344" s="499">
        <f t="shared" si="30"/>
        <v>342</v>
      </c>
      <c r="B344" s="90" t="s">
        <v>9247</v>
      </c>
      <c r="C344" s="32" t="s">
        <v>1449</v>
      </c>
      <c r="D344" s="32" t="s">
        <v>1450</v>
      </c>
      <c r="E344" s="32" t="s">
        <v>9346</v>
      </c>
      <c r="F344" s="32" t="s">
        <v>9343</v>
      </c>
      <c r="G344" s="61"/>
      <c r="H344" s="101">
        <v>45400</v>
      </c>
      <c r="I344" s="78" t="s">
        <v>1230</v>
      </c>
      <c r="J344" s="60">
        <v>25.99</v>
      </c>
      <c r="K344" s="60">
        <f t="shared" si="31"/>
        <v>25.99</v>
      </c>
      <c r="L344" s="60"/>
      <c r="M344" s="59" t="s">
        <v>9347</v>
      </c>
      <c r="N344" s="395" t="s">
        <v>8501</v>
      </c>
      <c r="O344" s="395"/>
      <c r="P344" s="395"/>
      <c r="Q344" s="395"/>
      <c r="R344" s="395"/>
      <c r="S344" s="395"/>
      <c r="T344" s="359">
        <v>1</v>
      </c>
      <c r="U344" s="32">
        <v>7</v>
      </c>
      <c r="V344" s="32">
        <v>7</v>
      </c>
      <c r="W344" s="32">
        <v>7</v>
      </c>
      <c r="X344" s="60" t="s">
        <v>3840</v>
      </c>
      <c r="Y344" s="60" t="s">
        <v>3771</v>
      </c>
      <c r="Z344" s="279"/>
      <c r="AA344" s="87"/>
      <c r="AB344" s="62" t="s">
        <v>3721</v>
      </c>
      <c r="AC344" s="62" t="s">
        <v>3722</v>
      </c>
      <c r="AD344" s="62" t="str">
        <f t="shared" si="20"/>
        <v>CAP</v>
      </c>
    </row>
    <row r="345" spans="1:30" s="211" customFormat="1" ht="15">
      <c r="A345" s="499">
        <f t="shared" si="30"/>
        <v>343</v>
      </c>
      <c r="B345" s="90" t="s">
        <v>9247</v>
      </c>
      <c r="C345" s="32" t="s">
        <v>1449</v>
      </c>
      <c r="D345" s="32" t="s">
        <v>1450</v>
      </c>
      <c r="E345" s="32" t="s">
        <v>10133</v>
      </c>
      <c r="F345" s="32" t="s">
        <v>9344</v>
      </c>
      <c r="G345" s="61"/>
      <c r="H345" s="101">
        <v>45400</v>
      </c>
      <c r="I345" s="78" t="s">
        <v>1230</v>
      </c>
      <c r="J345" s="60">
        <v>26.99</v>
      </c>
      <c r="K345" s="60">
        <f t="shared" si="31"/>
        <v>26.99</v>
      </c>
      <c r="L345" s="60"/>
      <c r="M345" s="59" t="s">
        <v>9348</v>
      </c>
      <c r="N345" s="395" t="s">
        <v>8501</v>
      </c>
      <c r="O345" s="395"/>
      <c r="P345" s="395"/>
      <c r="Q345" s="395"/>
      <c r="R345" s="395"/>
      <c r="S345" s="395"/>
      <c r="T345" s="359">
        <v>1</v>
      </c>
      <c r="U345" s="32">
        <v>7</v>
      </c>
      <c r="V345" s="32">
        <v>7</v>
      </c>
      <c r="W345" s="32">
        <v>7</v>
      </c>
      <c r="X345" s="60" t="s">
        <v>3840</v>
      </c>
      <c r="Y345" s="60" t="s">
        <v>3771</v>
      </c>
      <c r="Z345" s="279"/>
      <c r="AA345" s="87"/>
      <c r="AB345" s="62" t="s">
        <v>3721</v>
      </c>
      <c r="AC345" s="62" t="s">
        <v>3722</v>
      </c>
      <c r="AD345" s="62" t="str">
        <f t="shared" si="20"/>
        <v>CAP</v>
      </c>
    </row>
    <row r="346" spans="1:30" s="211" customFormat="1" ht="15">
      <c r="A346" s="499">
        <f t="shared" ref="A346:A350" si="32">ROW(B346)-2</f>
        <v>344</v>
      </c>
      <c r="B346" s="416" t="s">
        <v>9247</v>
      </c>
      <c r="C346" s="499" t="s">
        <v>1449</v>
      </c>
      <c r="D346" s="499" t="s">
        <v>1450</v>
      </c>
      <c r="E346" s="499" t="s">
        <v>10995</v>
      </c>
      <c r="F346" s="499" t="s">
        <v>10692</v>
      </c>
      <c r="G346" s="61">
        <v>191682045998</v>
      </c>
      <c r="H346" s="101">
        <v>46183</v>
      </c>
      <c r="I346" s="78" t="s">
        <v>1231</v>
      </c>
      <c r="J346" s="60"/>
      <c r="K346" s="60"/>
      <c r="L346" s="60"/>
      <c r="M346" s="59" t="s">
        <v>10992</v>
      </c>
      <c r="N346" s="395" t="s">
        <v>8501</v>
      </c>
      <c r="O346" s="395"/>
      <c r="P346" s="395"/>
      <c r="Q346" s="395"/>
      <c r="R346" s="395"/>
      <c r="S346" s="395"/>
      <c r="T346" s="359">
        <v>1</v>
      </c>
      <c r="U346" s="499">
        <v>12</v>
      </c>
      <c r="V346" s="499">
        <v>7</v>
      </c>
      <c r="W346" s="499">
        <v>1</v>
      </c>
      <c r="X346" s="60" t="s">
        <v>3840</v>
      </c>
      <c r="Y346" s="60" t="s">
        <v>3771</v>
      </c>
      <c r="Z346" s="558"/>
      <c r="AA346" s="87"/>
      <c r="AB346" s="62" t="s">
        <v>3721</v>
      </c>
      <c r="AC346" s="62" t="s">
        <v>3722</v>
      </c>
      <c r="AD346" s="62" t="str">
        <f t="shared" ref="AD346:AD350" si="33">C346</f>
        <v>CAP</v>
      </c>
    </row>
    <row r="347" spans="1:30" s="211" customFormat="1" ht="15">
      <c r="A347" s="499">
        <f t="shared" si="32"/>
        <v>345</v>
      </c>
      <c r="B347" s="416" t="s">
        <v>9247</v>
      </c>
      <c r="C347" s="499" t="s">
        <v>1449</v>
      </c>
      <c r="D347" s="499" t="s">
        <v>1450</v>
      </c>
      <c r="E347" s="499" t="s">
        <v>10995</v>
      </c>
      <c r="F347" s="499" t="s">
        <v>10990</v>
      </c>
      <c r="G347" s="61">
        <v>191682046001</v>
      </c>
      <c r="H347" s="101">
        <v>46183</v>
      </c>
      <c r="I347" s="78" t="s">
        <v>1231</v>
      </c>
      <c r="J347" s="60"/>
      <c r="K347" s="60"/>
      <c r="L347" s="60"/>
      <c r="M347" s="59" t="s">
        <v>10994</v>
      </c>
      <c r="N347" s="395" t="s">
        <v>8501</v>
      </c>
      <c r="O347" s="395"/>
      <c r="P347" s="395"/>
      <c r="Q347" s="395"/>
      <c r="R347" s="395"/>
      <c r="S347" s="395"/>
      <c r="T347" s="359">
        <v>1</v>
      </c>
      <c r="U347" s="499">
        <v>12</v>
      </c>
      <c r="V347" s="499">
        <v>7</v>
      </c>
      <c r="W347" s="499">
        <v>1</v>
      </c>
      <c r="X347" s="60" t="s">
        <v>3840</v>
      </c>
      <c r="Y347" s="60" t="s">
        <v>3771</v>
      </c>
      <c r="Z347" s="558"/>
      <c r="AA347" s="87"/>
      <c r="AB347" s="62" t="s">
        <v>3721</v>
      </c>
      <c r="AC347" s="62" t="s">
        <v>3722</v>
      </c>
      <c r="AD347" s="62" t="str">
        <f t="shared" si="33"/>
        <v>CAP</v>
      </c>
    </row>
    <row r="348" spans="1:30" s="211" customFormat="1" ht="15">
      <c r="A348" s="499">
        <f t="shared" ref="A348" si="34">ROW(B348)-2</f>
        <v>346</v>
      </c>
      <c r="B348" s="634" t="s">
        <v>9247</v>
      </c>
      <c r="C348" s="499" t="s">
        <v>1449</v>
      </c>
      <c r="D348" s="499" t="s">
        <v>1450</v>
      </c>
      <c r="E348" s="499" t="s">
        <v>10995</v>
      </c>
      <c r="F348" s="499" t="s">
        <v>11082</v>
      </c>
      <c r="G348" s="61">
        <v>191682046186</v>
      </c>
      <c r="H348" s="608">
        <v>46183</v>
      </c>
      <c r="I348" s="78" t="s">
        <v>1231</v>
      </c>
      <c r="J348" s="60"/>
      <c r="K348" s="60"/>
      <c r="L348" s="60"/>
      <c r="M348" s="59" t="s">
        <v>11083</v>
      </c>
      <c r="N348" s="395" t="s">
        <v>8501</v>
      </c>
      <c r="O348" s="395"/>
      <c r="P348" s="395"/>
      <c r="Q348" s="395"/>
      <c r="R348" s="395"/>
      <c r="S348" s="395"/>
      <c r="T348" s="359">
        <v>1</v>
      </c>
      <c r="U348" s="499">
        <v>12</v>
      </c>
      <c r="V348" s="499">
        <v>7</v>
      </c>
      <c r="W348" s="499">
        <v>1</v>
      </c>
      <c r="X348" s="60" t="s">
        <v>3840</v>
      </c>
      <c r="Y348" s="60" t="s">
        <v>3771</v>
      </c>
      <c r="Z348" s="558"/>
      <c r="AA348" s="87"/>
      <c r="AB348" s="62" t="s">
        <v>3721</v>
      </c>
      <c r="AC348" s="62" t="s">
        <v>3722</v>
      </c>
      <c r="AD348" s="62" t="str">
        <f t="shared" si="33"/>
        <v>CAP</v>
      </c>
    </row>
    <row r="349" spans="1:30" s="211" customFormat="1" ht="15">
      <c r="A349" s="499">
        <f t="shared" si="32"/>
        <v>347</v>
      </c>
      <c r="B349" s="416" t="s">
        <v>9247</v>
      </c>
      <c r="C349" s="499" t="s">
        <v>1449</v>
      </c>
      <c r="D349" s="499" t="s">
        <v>1450</v>
      </c>
      <c r="E349" s="499" t="s">
        <v>10995</v>
      </c>
      <c r="F349" s="499" t="s">
        <v>10991</v>
      </c>
      <c r="G349" s="61">
        <v>191682046032</v>
      </c>
      <c r="H349" s="101">
        <v>46183</v>
      </c>
      <c r="I349" s="78" t="s">
        <v>1231</v>
      </c>
      <c r="J349" s="60"/>
      <c r="K349" s="60"/>
      <c r="L349" s="60"/>
      <c r="M349" s="59" t="s">
        <v>10993</v>
      </c>
      <c r="N349" s="395" t="s">
        <v>8501</v>
      </c>
      <c r="O349" s="395"/>
      <c r="P349" s="395"/>
      <c r="Q349" s="395"/>
      <c r="R349" s="395"/>
      <c r="S349" s="395"/>
      <c r="T349" s="359">
        <v>1</v>
      </c>
      <c r="U349" s="499">
        <v>12</v>
      </c>
      <c r="V349" s="499">
        <v>7</v>
      </c>
      <c r="W349" s="499">
        <v>1</v>
      </c>
      <c r="X349" s="60" t="s">
        <v>3840</v>
      </c>
      <c r="Y349" s="60" t="s">
        <v>3771</v>
      </c>
      <c r="Z349" s="558"/>
      <c r="AA349" s="87"/>
      <c r="AB349" s="62" t="s">
        <v>3721</v>
      </c>
      <c r="AC349" s="62" t="s">
        <v>3722</v>
      </c>
      <c r="AD349" s="62" t="str">
        <f t="shared" si="33"/>
        <v>CAP</v>
      </c>
    </row>
    <row r="350" spans="1:30" s="211" customFormat="1" ht="15">
      <c r="A350" s="499">
        <f t="shared" si="32"/>
        <v>348</v>
      </c>
      <c r="B350" s="416" t="s">
        <v>9247</v>
      </c>
      <c r="C350" s="499" t="s">
        <v>1449</v>
      </c>
      <c r="D350" s="499" t="s">
        <v>1450</v>
      </c>
      <c r="E350" s="499" t="s">
        <v>10995</v>
      </c>
      <c r="F350" s="499" t="s">
        <v>10998</v>
      </c>
      <c r="G350" s="61">
        <v>191682046049</v>
      </c>
      <c r="H350" s="101">
        <v>46183</v>
      </c>
      <c r="I350" s="78" t="s">
        <v>1231</v>
      </c>
      <c r="J350" s="60"/>
      <c r="K350" s="60"/>
      <c r="L350" s="60"/>
      <c r="M350" s="59" t="s">
        <v>10999</v>
      </c>
      <c r="N350" s="395" t="s">
        <v>8501</v>
      </c>
      <c r="O350" s="395"/>
      <c r="P350" s="395"/>
      <c r="Q350" s="395"/>
      <c r="R350" s="395"/>
      <c r="S350" s="395"/>
      <c r="T350" s="359">
        <v>1</v>
      </c>
      <c r="U350" s="499">
        <v>12</v>
      </c>
      <c r="V350" s="499">
        <v>7</v>
      </c>
      <c r="W350" s="499">
        <v>1</v>
      </c>
      <c r="X350" s="60" t="s">
        <v>3840</v>
      </c>
      <c r="Y350" s="60" t="s">
        <v>3771</v>
      </c>
      <c r="Z350" s="558"/>
      <c r="AA350" s="87"/>
      <c r="AB350" s="62" t="s">
        <v>3721</v>
      </c>
      <c r="AC350" s="62" t="s">
        <v>3722</v>
      </c>
      <c r="AD350" s="62" t="str">
        <f t="shared" si="33"/>
        <v>CAP</v>
      </c>
    </row>
    <row r="351" spans="1:30" s="211" customFormat="1" ht="15">
      <c r="A351" s="499">
        <f t="shared" si="30"/>
        <v>349</v>
      </c>
      <c r="B351" s="90" t="s">
        <v>84</v>
      </c>
      <c r="C351" s="79" t="s">
        <v>1454</v>
      </c>
      <c r="D351" s="79" t="s">
        <v>1455</v>
      </c>
      <c r="E351" s="32" t="s">
        <v>4825</v>
      </c>
      <c r="F351" s="79" t="s">
        <v>1606</v>
      </c>
      <c r="G351" s="55">
        <v>191682001512</v>
      </c>
      <c r="H351" s="102">
        <v>43101</v>
      </c>
      <c r="I351" s="78" t="s">
        <v>3713</v>
      </c>
      <c r="J351" s="60">
        <v>55.000000000000007</v>
      </c>
      <c r="K351" s="60" t="str">
        <f t="shared" ref="K351:K354" si="35">IF(I351="Coming Soon",J351,IF(I351="Active",J351,""))</f>
        <v/>
      </c>
      <c r="L351" s="60"/>
      <c r="M351" s="59" t="s">
        <v>4491</v>
      </c>
      <c r="N351" s="395" t="s">
        <v>7646</v>
      </c>
      <c r="O351" s="395"/>
      <c r="P351" s="395" t="s">
        <v>7650</v>
      </c>
      <c r="Q351" s="395">
        <v>28</v>
      </c>
      <c r="R351" s="395">
        <v>16</v>
      </c>
      <c r="S351" s="395" t="s">
        <v>2845</v>
      </c>
      <c r="T351" s="359">
        <v>2</v>
      </c>
      <c r="U351" s="32">
        <v>12</v>
      </c>
      <c r="V351" s="32">
        <v>7</v>
      </c>
      <c r="W351" s="32">
        <v>2</v>
      </c>
      <c r="X351" s="60" t="s">
        <v>3840</v>
      </c>
      <c r="Y351" s="60" t="s">
        <v>3771</v>
      </c>
      <c r="Z351" s="279"/>
      <c r="AA351" s="87"/>
      <c r="AB351" s="62" t="s">
        <v>3721</v>
      </c>
      <c r="AC351" s="62" t="s">
        <v>3722</v>
      </c>
      <c r="AD351" s="62" t="str">
        <f t="shared" ref="AD351:AD406" si="36">C351</f>
        <v>LUG KIT</v>
      </c>
    </row>
    <row r="352" spans="1:30" s="211" customFormat="1" ht="15">
      <c r="A352" s="499">
        <f t="shared" si="30"/>
        <v>350</v>
      </c>
      <c r="B352" s="90" t="s">
        <v>84</v>
      </c>
      <c r="C352" s="79" t="s">
        <v>1454</v>
      </c>
      <c r="D352" s="79" t="s">
        <v>1455</v>
      </c>
      <c r="E352" s="32" t="s">
        <v>4825</v>
      </c>
      <c r="F352" s="79" t="s">
        <v>1607</v>
      </c>
      <c r="G352" s="55">
        <v>191682001529</v>
      </c>
      <c r="H352" s="102">
        <v>43101</v>
      </c>
      <c r="I352" s="78" t="s">
        <v>3713</v>
      </c>
      <c r="J352" s="60">
        <v>55.000000000000007</v>
      </c>
      <c r="K352" s="60" t="str">
        <f t="shared" si="35"/>
        <v/>
      </c>
      <c r="L352" s="60"/>
      <c r="M352" s="59" t="s">
        <v>4490</v>
      </c>
      <c r="N352" s="395" t="s">
        <v>7646</v>
      </c>
      <c r="O352" s="395"/>
      <c r="P352" s="395" t="s">
        <v>7651</v>
      </c>
      <c r="Q352" s="395">
        <v>35</v>
      </c>
      <c r="R352" s="395">
        <v>16</v>
      </c>
      <c r="S352" s="395" t="s">
        <v>2845</v>
      </c>
      <c r="T352" s="359">
        <v>2</v>
      </c>
      <c r="U352" s="32">
        <v>12</v>
      </c>
      <c r="V352" s="32">
        <v>7</v>
      </c>
      <c r="W352" s="32">
        <v>2</v>
      </c>
      <c r="X352" s="60" t="s">
        <v>3840</v>
      </c>
      <c r="Y352" s="60" t="s">
        <v>3771</v>
      </c>
      <c r="Z352" s="279"/>
      <c r="AA352" s="87"/>
      <c r="AB352" s="62" t="s">
        <v>3721</v>
      </c>
      <c r="AC352" s="62" t="s">
        <v>3722</v>
      </c>
      <c r="AD352" s="62" t="str">
        <f t="shared" si="36"/>
        <v>LUG KIT</v>
      </c>
    </row>
    <row r="353" spans="1:30" s="211" customFormat="1" ht="15">
      <c r="A353" s="499">
        <f t="shared" si="30"/>
        <v>351</v>
      </c>
      <c r="B353" s="90" t="s">
        <v>84</v>
      </c>
      <c r="C353" s="79" t="s">
        <v>1454</v>
      </c>
      <c r="D353" s="79" t="s">
        <v>1455</v>
      </c>
      <c r="E353" s="32" t="s">
        <v>4825</v>
      </c>
      <c r="F353" s="79" t="s">
        <v>3013</v>
      </c>
      <c r="G353" s="55">
        <v>191682015892</v>
      </c>
      <c r="H353" s="102">
        <v>43592</v>
      </c>
      <c r="I353" s="78" t="s">
        <v>3713</v>
      </c>
      <c r="J353" s="60">
        <v>55</v>
      </c>
      <c r="K353" s="60" t="str">
        <f t="shared" si="35"/>
        <v/>
      </c>
      <c r="L353" s="60"/>
      <c r="M353" s="59" t="s">
        <v>4486</v>
      </c>
      <c r="N353" s="395" t="s">
        <v>7646</v>
      </c>
      <c r="O353" s="395"/>
      <c r="P353" s="395" t="s">
        <v>7653</v>
      </c>
      <c r="Q353" s="395">
        <v>51</v>
      </c>
      <c r="R353" s="395">
        <v>20</v>
      </c>
      <c r="S353" s="395" t="s">
        <v>2845</v>
      </c>
      <c r="T353" s="359">
        <v>3</v>
      </c>
      <c r="U353" s="32">
        <v>14</v>
      </c>
      <c r="V353" s="32">
        <v>9</v>
      </c>
      <c r="W353" s="32">
        <v>3</v>
      </c>
      <c r="X353" s="60" t="s">
        <v>3840</v>
      </c>
      <c r="Y353" s="60" t="s">
        <v>3771</v>
      </c>
      <c r="Z353" s="279"/>
      <c r="AA353" s="87"/>
      <c r="AB353" s="62" t="s">
        <v>3721</v>
      </c>
      <c r="AC353" s="62" t="s">
        <v>3722</v>
      </c>
      <c r="AD353" s="62" t="str">
        <f t="shared" si="36"/>
        <v>LUG KIT</v>
      </c>
    </row>
    <row r="354" spans="1:30" s="211" customFormat="1" ht="15">
      <c r="A354" s="499">
        <f t="shared" si="30"/>
        <v>352</v>
      </c>
      <c r="B354" s="90" t="s">
        <v>84</v>
      </c>
      <c r="C354" s="79" t="s">
        <v>1454</v>
      </c>
      <c r="D354" s="79" t="s">
        <v>1455</v>
      </c>
      <c r="E354" s="32" t="s">
        <v>4827</v>
      </c>
      <c r="F354" s="79" t="s">
        <v>1780</v>
      </c>
      <c r="G354" s="55">
        <v>191682011481</v>
      </c>
      <c r="H354" s="102">
        <v>43101</v>
      </c>
      <c r="I354" s="78" t="s">
        <v>3713</v>
      </c>
      <c r="J354" s="60">
        <v>66</v>
      </c>
      <c r="K354" s="60" t="str">
        <f t="shared" si="35"/>
        <v/>
      </c>
      <c r="L354" s="60"/>
      <c r="M354" s="59" t="s">
        <v>6486</v>
      </c>
      <c r="N354" s="395" t="s">
        <v>7654</v>
      </c>
      <c r="O354" s="395"/>
      <c r="P354" s="395" t="s">
        <v>7649</v>
      </c>
      <c r="Q354" s="395">
        <v>35</v>
      </c>
      <c r="R354" s="395">
        <v>24</v>
      </c>
      <c r="S354" s="395" t="s">
        <v>2845</v>
      </c>
      <c r="T354" s="359">
        <v>3</v>
      </c>
      <c r="U354" s="32">
        <v>14</v>
      </c>
      <c r="V354" s="32">
        <v>9</v>
      </c>
      <c r="W354" s="32">
        <v>3</v>
      </c>
      <c r="X354" s="60" t="s">
        <v>3840</v>
      </c>
      <c r="Y354" s="60" t="s">
        <v>3771</v>
      </c>
      <c r="Z354" s="279"/>
      <c r="AA354" s="87"/>
      <c r="AB354" s="62" t="s">
        <v>3721</v>
      </c>
      <c r="AC354" s="62" t="s">
        <v>3722</v>
      </c>
      <c r="AD354" s="62" t="str">
        <f t="shared" si="36"/>
        <v>LUG KIT</v>
      </c>
    </row>
    <row r="355" spans="1:30" s="211" customFormat="1" ht="15">
      <c r="A355" s="499">
        <f t="shared" si="30"/>
        <v>353</v>
      </c>
      <c r="B355" s="90" t="s">
        <v>84</v>
      </c>
      <c r="C355" s="79" t="s">
        <v>1454</v>
      </c>
      <c r="D355" s="79" t="s">
        <v>1455</v>
      </c>
      <c r="E355" s="32" t="s">
        <v>4828</v>
      </c>
      <c r="F355" s="79" t="s">
        <v>7268</v>
      </c>
      <c r="G355" s="55">
        <v>191682040818</v>
      </c>
      <c r="H355" s="102">
        <v>45413</v>
      </c>
      <c r="I355" s="78" t="s">
        <v>3713</v>
      </c>
      <c r="J355" s="60">
        <v>66</v>
      </c>
      <c r="K355" s="60" t="str">
        <f t="shared" ref="K355:K402" si="37">IF(I355="Coming Soon",J355,IF(I355="Active",J355,""))</f>
        <v/>
      </c>
      <c r="L355" s="60"/>
      <c r="M355" s="59" t="s">
        <v>7274</v>
      </c>
      <c r="N355" s="395" t="s">
        <v>7646</v>
      </c>
      <c r="O355" s="395" t="s">
        <v>7648</v>
      </c>
      <c r="P355" s="395" t="s">
        <v>7649</v>
      </c>
      <c r="Q355" s="395">
        <v>40</v>
      </c>
      <c r="R355" s="395">
        <v>24</v>
      </c>
      <c r="S355" s="395" t="s">
        <v>8507</v>
      </c>
      <c r="T355" s="359">
        <v>3</v>
      </c>
      <c r="U355" s="32">
        <v>14</v>
      </c>
      <c r="V355" s="32">
        <v>9</v>
      </c>
      <c r="W355" s="32">
        <v>3</v>
      </c>
      <c r="X355" s="60" t="s">
        <v>3840</v>
      </c>
      <c r="Y355" s="60" t="s">
        <v>3771</v>
      </c>
      <c r="Z355" s="279"/>
      <c r="AA355" s="87"/>
      <c r="AB355" s="62" t="s">
        <v>3721</v>
      </c>
      <c r="AC355" s="62" t="s">
        <v>3722</v>
      </c>
      <c r="AD355" s="62" t="str">
        <f t="shared" si="36"/>
        <v>LUG KIT</v>
      </c>
    </row>
    <row r="356" spans="1:30" s="211" customFormat="1" ht="15">
      <c r="A356" s="499">
        <f t="shared" si="30"/>
        <v>354</v>
      </c>
      <c r="B356" s="90" t="s">
        <v>84</v>
      </c>
      <c r="C356" s="79" t="s">
        <v>1454</v>
      </c>
      <c r="D356" s="79" t="s">
        <v>1455</v>
      </c>
      <c r="E356" s="32" t="s">
        <v>4825</v>
      </c>
      <c r="F356" s="79" t="s">
        <v>2931</v>
      </c>
      <c r="G356" s="55">
        <v>191682015335</v>
      </c>
      <c r="H356" s="102">
        <v>43516</v>
      </c>
      <c r="I356" s="78" t="s">
        <v>3713</v>
      </c>
      <c r="J356" s="60">
        <v>55</v>
      </c>
      <c r="K356" s="60" t="str">
        <f t="shared" si="37"/>
        <v/>
      </c>
      <c r="L356" s="60"/>
      <c r="M356" s="59" t="s">
        <v>4489</v>
      </c>
      <c r="N356" s="395" t="s">
        <v>7657</v>
      </c>
      <c r="O356" s="395"/>
      <c r="P356" s="395" t="s">
        <v>7658</v>
      </c>
      <c r="Q356" s="395">
        <v>53</v>
      </c>
      <c r="R356" s="395">
        <v>20</v>
      </c>
      <c r="S356" s="395" t="s">
        <v>2845</v>
      </c>
      <c r="T356" s="359">
        <v>3</v>
      </c>
      <c r="U356" s="32">
        <v>14</v>
      </c>
      <c r="V356" s="32">
        <v>9</v>
      </c>
      <c r="W356" s="32">
        <v>3</v>
      </c>
      <c r="X356" s="60" t="s">
        <v>3840</v>
      </c>
      <c r="Y356" s="60" t="s">
        <v>3771</v>
      </c>
      <c r="Z356" s="279"/>
      <c r="AA356" s="87"/>
      <c r="AB356" s="62" t="s">
        <v>3721</v>
      </c>
      <c r="AC356" s="62" t="s">
        <v>3722</v>
      </c>
      <c r="AD356" s="62" t="str">
        <f t="shared" si="36"/>
        <v>LUG KIT</v>
      </c>
    </row>
    <row r="357" spans="1:30" s="211" customFormat="1" ht="15">
      <c r="A357" s="499">
        <f t="shared" si="30"/>
        <v>355</v>
      </c>
      <c r="B357" s="90" t="s">
        <v>84</v>
      </c>
      <c r="C357" s="79" t="s">
        <v>1454</v>
      </c>
      <c r="D357" s="79" t="s">
        <v>1455</v>
      </c>
      <c r="E357" s="32" t="s">
        <v>5740</v>
      </c>
      <c r="F357" s="79" t="s">
        <v>5738</v>
      </c>
      <c r="G357" s="55">
        <v>191682031106</v>
      </c>
      <c r="H357" s="102">
        <v>44701</v>
      </c>
      <c r="I357" s="78" t="s">
        <v>3713</v>
      </c>
      <c r="J357" s="60">
        <v>52.25</v>
      </c>
      <c r="K357" s="60" t="str">
        <f t="shared" si="37"/>
        <v/>
      </c>
      <c r="L357" s="60"/>
      <c r="M357" s="59" t="s">
        <v>5739</v>
      </c>
      <c r="N357" s="395" t="s">
        <v>7660</v>
      </c>
      <c r="O357" s="395"/>
      <c r="P357" s="395" t="s">
        <v>7655</v>
      </c>
      <c r="Q357" s="395">
        <v>33</v>
      </c>
      <c r="R357" s="395">
        <v>25</v>
      </c>
      <c r="S357" s="395" t="s">
        <v>2845</v>
      </c>
      <c r="T357" s="359">
        <v>3</v>
      </c>
      <c r="U357" s="32">
        <v>7</v>
      </c>
      <c r="V357" s="32">
        <v>7</v>
      </c>
      <c r="W357" s="32">
        <v>7</v>
      </c>
      <c r="X357" s="60" t="s">
        <v>3840</v>
      </c>
      <c r="Y357" s="60" t="s">
        <v>3771</v>
      </c>
      <c r="Z357" s="279"/>
      <c r="AA357" s="87"/>
      <c r="AB357" s="62" t="s">
        <v>3721</v>
      </c>
      <c r="AC357" s="62" t="s">
        <v>3722</v>
      </c>
      <c r="AD357" s="62" t="str">
        <f t="shared" si="36"/>
        <v>LUG KIT</v>
      </c>
    </row>
    <row r="358" spans="1:30" s="211" customFormat="1" ht="15">
      <c r="A358" s="499">
        <f t="shared" si="30"/>
        <v>356</v>
      </c>
      <c r="B358" s="90" t="s">
        <v>84</v>
      </c>
      <c r="C358" s="79" t="s">
        <v>1454</v>
      </c>
      <c r="D358" s="79" t="s">
        <v>1455</v>
      </c>
      <c r="E358" s="32" t="s">
        <v>4829</v>
      </c>
      <c r="F358" s="79" t="s">
        <v>4403</v>
      </c>
      <c r="G358" s="55">
        <v>191682021077</v>
      </c>
      <c r="H358" s="102">
        <v>44105</v>
      </c>
      <c r="I358" s="78" t="s">
        <v>3713</v>
      </c>
      <c r="J358" s="60">
        <v>149</v>
      </c>
      <c r="K358" s="60"/>
      <c r="L358" s="60"/>
      <c r="M358" s="129" t="s">
        <v>10054</v>
      </c>
      <c r="N358" s="395" t="s">
        <v>7661</v>
      </c>
      <c r="O358" s="395"/>
      <c r="P358" s="395" t="s">
        <v>7655</v>
      </c>
      <c r="Q358" s="395">
        <v>44</v>
      </c>
      <c r="R358" s="395">
        <v>24</v>
      </c>
      <c r="S358" s="395" t="s">
        <v>2845</v>
      </c>
      <c r="T358" s="359">
        <v>5</v>
      </c>
      <c r="U358" s="32">
        <v>7</v>
      </c>
      <c r="V358" s="32">
        <v>7</v>
      </c>
      <c r="W358" s="32">
        <v>7</v>
      </c>
      <c r="X358" s="60" t="s">
        <v>3840</v>
      </c>
      <c r="Y358" s="60" t="s">
        <v>3771</v>
      </c>
      <c r="Z358" s="279"/>
      <c r="AA358" s="279"/>
      <c r="AB358" s="62" t="s">
        <v>3721</v>
      </c>
      <c r="AC358" s="62" t="s">
        <v>3722</v>
      </c>
      <c r="AD358" s="62" t="str">
        <f t="shared" si="36"/>
        <v>LUG KIT</v>
      </c>
    </row>
    <row r="359" spans="1:30" s="211" customFormat="1">
      <c r="A359" s="499">
        <f t="shared" si="30"/>
        <v>357</v>
      </c>
      <c r="B359" s="90" t="s">
        <v>84</v>
      </c>
      <c r="C359" s="79" t="s">
        <v>1454</v>
      </c>
      <c r="D359" s="79" t="s">
        <v>1455</v>
      </c>
      <c r="E359" s="32" t="s">
        <v>4776</v>
      </c>
      <c r="F359" s="79" t="s">
        <v>7554</v>
      </c>
      <c r="G359" s="55">
        <v>191682041600</v>
      </c>
      <c r="H359" s="102">
        <v>45546</v>
      </c>
      <c r="I359" s="78" t="s">
        <v>3713</v>
      </c>
      <c r="J359" s="60">
        <v>55</v>
      </c>
      <c r="K359" s="60" t="str">
        <f t="shared" si="37"/>
        <v/>
      </c>
      <c r="L359" s="60"/>
      <c r="M359" s="59" t="s">
        <v>7555</v>
      </c>
      <c r="N359" s="395" t="s">
        <v>7646</v>
      </c>
      <c r="O359" s="395"/>
      <c r="P359" s="395" t="s">
        <v>7655</v>
      </c>
      <c r="Q359" s="395">
        <v>35</v>
      </c>
      <c r="R359" s="395">
        <v>20</v>
      </c>
      <c r="S359" s="395" t="s">
        <v>2845</v>
      </c>
      <c r="T359" s="359">
        <v>3</v>
      </c>
      <c r="U359" s="499">
        <v>14</v>
      </c>
      <c r="V359" s="499">
        <v>9</v>
      </c>
      <c r="W359" s="499">
        <v>3</v>
      </c>
      <c r="X359" s="60" t="s">
        <v>3840</v>
      </c>
      <c r="Y359" s="60" t="s">
        <v>8732</v>
      </c>
      <c r="Z359" s="87"/>
      <c r="AA359" s="87"/>
      <c r="AB359" s="62" t="s">
        <v>3721</v>
      </c>
      <c r="AC359" s="62" t="s">
        <v>3722</v>
      </c>
      <c r="AD359" s="62" t="str">
        <f t="shared" si="36"/>
        <v>LUG KIT</v>
      </c>
    </row>
    <row r="360" spans="1:30" s="211" customFormat="1">
      <c r="A360" s="499">
        <f t="shared" si="30"/>
        <v>358</v>
      </c>
      <c r="B360" s="90" t="s">
        <v>84</v>
      </c>
      <c r="C360" s="79" t="s">
        <v>1456</v>
      </c>
      <c r="D360" s="79" t="s">
        <v>1457</v>
      </c>
      <c r="E360" s="32" t="s">
        <v>4777</v>
      </c>
      <c r="F360" s="79" t="s">
        <v>1617</v>
      </c>
      <c r="G360" s="55">
        <v>191682011412</v>
      </c>
      <c r="H360" s="102">
        <v>43101</v>
      </c>
      <c r="I360" s="78" t="s">
        <v>3713</v>
      </c>
      <c r="J360" s="60">
        <v>2.09</v>
      </c>
      <c r="K360" s="60" t="str">
        <f t="shared" si="37"/>
        <v/>
      </c>
      <c r="L360" s="60"/>
      <c r="M360" s="59" t="s">
        <v>1618</v>
      </c>
      <c r="N360" s="395" t="s">
        <v>7660</v>
      </c>
      <c r="O360" s="395"/>
      <c r="P360" s="395" t="s">
        <v>7655</v>
      </c>
      <c r="Q360" s="395">
        <v>60</v>
      </c>
      <c r="R360" s="395">
        <v>1</v>
      </c>
      <c r="S360" s="395" t="s">
        <v>8507</v>
      </c>
      <c r="T360" s="359">
        <v>0.5</v>
      </c>
      <c r="U360" s="499">
        <v>12</v>
      </c>
      <c r="V360" s="499">
        <v>7</v>
      </c>
      <c r="W360" s="499">
        <v>1</v>
      </c>
      <c r="X360" s="60" t="s">
        <v>3840</v>
      </c>
      <c r="Y360" s="60" t="s">
        <v>8732</v>
      </c>
      <c r="Z360" s="87"/>
      <c r="AA360" s="87"/>
      <c r="AB360" s="62" t="s">
        <v>3721</v>
      </c>
      <c r="AC360" s="62" t="s">
        <v>3722</v>
      </c>
      <c r="AD360" s="62" t="str">
        <f t="shared" si="36"/>
        <v>LUG NUT</v>
      </c>
    </row>
    <row r="361" spans="1:30" s="211" customFormat="1">
      <c r="A361" s="499">
        <f t="shared" si="30"/>
        <v>359</v>
      </c>
      <c r="B361" s="90" t="s">
        <v>84</v>
      </c>
      <c r="C361" s="79" t="s">
        <v>1456</v>
      </c>
      <c r="D361" s="79" t="s">
        <v>1457</v>
      </c>
      <c r="E361" s="32" t="s">
        <v>4777</v>
      </c>
      <c r="F361" s="79" t="s">
        <v>1621</v>
      </c>
      <c r="G361" s="55">
        <v>191682011436</v>
      </c>
      <c r="H361" s="102">
        <v>43101</v>
      </c>
      <c r="I361" s="78" t="s">
        <v>3713</v>
      </c>
      <c r="J361" s="60">
        <v>2.09</v>
      </c>
      <c r="K361" s="60" t="str">
        <f t="shared" si="37"/>
        <v/>
      </c>
      <c r="L361" s="60"/>
      <c r="M361" s="59" t="s">
        <v>1622</v>
      </c>
      <c r="N361" s="395" t="s">
        <v>7660</v>
      </c>
      <c r="O361" s="395"/>
      <c r="P361" s="395" t="s">
        <v>7655</v>
      </c>
      <c r="Q361" s="395">
        <v>66</v>
      </c>
      <c r="R361" s="395">
        <v>1</v>
      </c>
      <c r="S361" s="395" t="s">
        <v>8507</v>
      </c>
      <c r="T361" s="359">
        <v>0.5</v>
      </c>
      <c r="U361" s="499">
        <v>12</v>
      </c>
      <c r="V361" s="499">
        <v>7</v>
      </c>
      <c r="W361" s="499">
        <v>1</v>
      </c>
      <c r="X361" s="60" t="s">
        <v>3840</v>
      </c>
      <c r="Y361" s="60" t="s">
        <v>8732</v>
      </c>
      <c r="Z361" s="87"/>
      <c r="AA361" s="87"/>
      <c r="AB361" s="62" t="s">
        <v>3721</v>
      </c>
      <c r="AC361" s="62" t="s">
        <v>3722</v>
      </c>
      <c r="AD361" s="62" t="str">
        <f t="shared" si="36"/>
        <v>LUG NUT</v>
      </c>
    </row>
    <row r="362" spans="1:30" s="211" customFormat="1">
      <c r="A362" s="499">
        <f t="shared" si="30"/>
        <v>360</v>
      </c>
      <c r="B362" s="90" t="s">
        <v>84</v>
      </c>
      <c r="C362" s="79" t="s">
        <v>1454</v>
      </c>
      <c r="D362" s="79" t="s">
        <v>1455</v>
      </c>
      <c r="E362" s="32" t="s">
        <v>4825</v>
      </c>
      <c r="F362" s="79" t="str">
        <f>_xlfn.CONCAT(D362,VLOOKUP(N362,'WHEEL PART NUMBER GUIDE'!$D$144:$E$148,2,FALSE),VLOOKUP(P362,'WHEEL PART NUMBER GUIDE'!$D$132:$E$140,2,FALSE),O362,"-",Q362,"-",R362,VLOOKUP(S362,'WHEEL PART NUMBER GUIDE'!$G$132:$H$134,2,FALSE))</f>
        <v>LK-S10125-34-16B</v>
      </c>
      <c r="G362" s="55">
        <v>191682042713</v>
      </c>
      <c r="H362" s="102">
        <v>45693</v>
      </c>
      <c r="I362" s="78" t="s">
        <v>1230</v>
      </c>
      <c r="J362" s="60">
        <v>59.000000000000007</v>
      </c>
      <c r="K362" s="60">
        <f t="shared" si="37"/>
        <v>59.000000000000007</v>
      </c>
      <c r="L362" s="60"/>
      <c r="M362" s="59" t="s">
        <v>8688</v>
      </c>
      <c r="N362" s="395" t="s">
        <v>7646</v>
      </c>
      <c r="O362" s="395"/>
      <c r="P362" s="395" t="s">
        <v>7647</v>
      </c>
      <c r="Q362" s="395">
        <v>34</v>
      </c>
      <c r="R362" s="395">
        <v>16</v>
      </c>
      <c r="S362" s="395" t="s">
        <v>2845</v>
      </c>
      <c r="T362" s="359">
        <v>3</v>
      </c>
      <c r="U362" s="499">
        <v>7</v>
      </c>
      <c r="V362" s="499">
        <v>7</v>
      </c>
      <c r="W362" s="499">
        <v>7</v>
      </c>
      <c r="X362" s="60" t="s">
        <v>3840</v>
      </c>
      <c r="Y362" s="60" t="s">
        <v>8732</v>
      </c>
      <c r="Z362" s="87"/>
      <c r="AA362" s="87"/>
      <c r="AB362" s="62" t="s">
        <v>3721</v>
      </c>
      <c r="AC362" s="62" t="s">
        <v>3722</v>
      </c>
      <c r="AD362" s="62" t="str">
        <f t="shared" si="36"/>
        <v>LUG KIT</v>
      </c>
    </row>
    <row r="363" spans="1:30" s="211" customFormat="1">
      <c r="A363" s="499">
        <f t="shared" si="30"/>
        <v>361</v>
      </c>
      <c r="B363" s="90" t="s">
        <v>84</v>
      </c>
      <c r="C363" s="79" t="s">
        <v>1454</v>
      </c>
      <c r="D363" s="79" t="s">
        <v>1455</v>
      </c>
      <c r="E363" s="32" t="s">
        <v>4826</v>
      </c>
      <c r="F363" s="79" t="str">
        <f>_xlfn.CONCAT(D363,VLOOKUP(N363,'WHEEL PART NUMBER GUIDE'!$D$144:$E$148,2,FALSE),VLOOKUP(P363,'WHEEL PART NUMBER GUIDE'!$D$132:$E$140,2,FALSE),O363,"-",Q363,"-",R363,VLOOKUP(S363,'WHEEL PART NUMBER GUIDE'!$G$132:$H$134,2,FALSE))</f>
        <v>LK-S10125ET-40-16B</v>
      </c>
      <c r="G363" s="55">
        <v>191682042720</v>
      </c>
      <c r="H363" s="102">
        <v>45693</v>
      </c>
      <c r="I363" s="78" t="s">
        <v>1230</v>
      </c>
      <c r="J363" s="60">
        <v>59.000000000000007</v>
      </c>
      <c r="K363" s="60">
        <f t="shared" si="37"/>
        <v>59.000000000000007</v>
      </c>
      <c r="L363" s="60"/>
      <c r="M363" s="59" t="s">
        <v>8689</v>
      </c>
      <c r="N363" s="395" t="s">
        <v>7646</v>
      </c>
      <c r="O363" s="395" t="s">
        <v>7648</v>
      </c>
      <c r="P363" s="395" t="s">
        <v>7647</v>
      </c>
      <c r="Q363" s="395">
        <v>40</v>
      </c>
      <c r="R363" s="395">
        <v>16</v>
      </c>
      <c r="S363" s="395" t="s">
        <v>2845</v>
      </c>
      <c r="T363" s="359">
        <v>3</v>
      </c>
      <c r="U363" s="499">
        <v>7</v>
      </c>
      <c r="V363" s="499">
        <v>7</v>
      </c>
      <c r="W363" s="499">
        <v>7</v>
      </c>
      <c r="X363" s="60" t="s">
        <v>3840</v>
      </c>
      <c r="Y363" s="60" t="s">
        <v>8732</v>
      </c>
      <c r="Z363" s="87"/>
      <c r="AA363" s="87"/>
      <c r="AB363" s="62" t="s">
        <v>3721</v>
      </c>
      <c r="AC363" s="62" t="s">
        <v>3722</v>
      </c>
      <c r="AD363" s="62" t="str">
        <f t="shared" si="36"/>
        <v>LUG KIT</v>
      </c>
    </row>
    <row r="364" spans="1:30" s="211" customFormat="1">
      <c r="A364" s="499">
        <f t="shared" si="30"/>
        <v>362</v>
      </c>
      <c r="B364" s="90" t="s">
        <v>84</v>
      </c>
      <c r="C364" s="79" t="s">
        <v>1454</v>
      </c>
      <c r="D364" s="79" t="s">
        <v>1455</v>
      </c>
      <c r="E364" s="32" t="s">
        <v>4825</v>
      </c>
      <c r="F364" s="79" t="str">
        <f>_xlfn.CONCAT(D364,VLOOKUP(N364,'WHEEL PART NUMBER GUIDE'!$D$144:$E$148,2,FALSE),VLOOKUP(P364,'WHEEL PART NUMBER GUIDE'!$D$132:$E$140,2,FALSE),O364,"-",Q364,"-",R364,VLOOKUP(S364,'WHEEL PART NUMBER GUIDE'!$G$132:$H$134,2,FALSE))</f>
        <v>LK-S1215-34-16B</v>
      </c>
      <c r="G364" s="55">
        <v>191682042737</v>
      </c>
      <c r="H364" s="102">
        <v>45693</v>
      </c>
      <c r="I364" s="78" t="s">
        <v>1230</v>
      </c>
      <c r="J364" s="60">
        <v>59.000000000000007</v>
      </c>
      <c r="K364" s="60">
        <f t="shared" si="37"/>
        <v>59.000000000000007</v>
      </c>
      <c r="L364" s="60"/>
      <c r="M364" s="59" t="s">
        <v>8690</v>
      </c>
      <c r="N364" s="395" t="s">
        <v>7646</v>
      </c>
      <c r="O364" s="395"/>
      <c r="P364" s="395" t="s">
        <v>7649</v>
      </c>
      <c r="Q364" s="395">
        <v>34</v>
      </c>
      <c r="R364" s="395">
        <v>16</v>
      </c>
      <c r="S364" s="395" t="s">
        <v>2845</v>
      </c>
      <c r="T364" s="359">
        <v>3</v>
      </c>
      <c r="U364" s="499">
        <v>14</v>
      </c>
      <c r="V364" s="499">
        <v>9</v>
      </c>
      <c r="W364" s="499">
        <v>3</v>
      </c>
      <c r="X364" s="60" t="s">
        <v>3840</v>
      </c>
      <c r="Y364" s="60" t="s">
        <v>8732</v>
      </c>
      <c r="Z364" s="87"/>
      <c r="AA364" s="87"/>
      <c r="AB364" s="62" t="s">
        <v>3721</v>
      </c>
      <c r="AC364" s="62" t="s">
        <v>3722</v>
      </c>
      <c r="AD364" s="62" t="str">
        <f t="shared" si="36"/>
        <v>LUG KIT</v>
      </c>
    </row>
    <row r="365" spans="1:30" s="211" customFormat="1">
      <c r="A365" s="499">
        <f t="shared" si="30"/>
        <v>363</v>
      </c>
      <c r="B365" s="90" t="s">
        <v>84</v>
      </c>
      <c r="C365" s="79" t="s">
        <v>1454</v>
      </c>
      <c r="D365" s="79" t="s">
        <v>1455</v>
      </c>
      <c r="E365" s="32" t="s">
        <v>4825</v>
      </c>
      <c r="F365" s="79" t="str">
        <f>_xlfn.CONCAT(D365,VLOOKUP(N365,'WHEEL PART NUMBER GUIDE'!$D$144:$E$148,2,FALSE),VLOOKUP(P365,'WHEEL PART NUMBER GUIDE'!$D$132:$E$140,2,FALSE),O365,"-",Q365,"-",R365,VLOOKUP(S365,'WHEEL PART NUMBER GUIDE'!$G$132:$H$134,2,FALSE))</f>
        <v>LK-S3824-34-16B</v>
      </c>
      <c r="G365" s="55">
        <v>191682042744</v>
      </c>
      <c r="H365" s="102">
        <v>45693</v>
      </c>
      <c r="I365" s="78" t="s">
        <v>1230</v>
      </c>
      <c r="J365" s="60">
        <v>59.000000000000007</v>
      </c>
      <c r="K365" s="60">
        <f t="shared" si="37"/>
        <v>59.000000000000007</v>
      </c>
      <c r="L365" s="60"/>
      <c r="M365" s="59" t="s">
        <v>8691</v>
      </c>
      <c r="N365" s="395" t="s">
        <v>7646</v>
      </c>
      <c r="O365" s="395"/>
      <c r="P365" s="395" t="s">
        <v>7650</v>
      </c>
      <c r="Q365" s="395">
        <v>34</v>
      </c>
      <c r="R365" s="395">
        <v>16</v>
      </c>
      <c r="S365" s="395" t="s">
        <v>2845</v>
      </c>
      <c r="T365" s="359">
        <v>3</v>
      </c>
      <c r="U365" s="499">
        <v>14</v>
      </c>
      <c r="V365" s="499">
        <v>9</v>
      </c>
      <c r="W365" s="499">
        <v>3</v>
      </c>
      <c r="X365" s="60" t="s">
        <v>3840</v>
      </c>
      <c r="Y365" s="60" t="s">
        <v>8732</v>
      </c>
      <c r="Z365" s="87"/>
      <c r="AA365" s="87"/>
      <c r="AB365" s="62" t="s">
        <v>3721</v>
      </c>
      <c r="AC365" s="62" t="s">
        <v>3722</v>
      </c>
      <c r="AD365" s="62" t="str">
        <f t="shared" si="36"/>
        <v>LUG KIT</v>
      </c>
    </row>
    <row r="366" spans="1:30" s="211" customFormat="1">
      <c r="A366" s="499">
        <f t="shared" si="30"/>
        <v>364</v>
      </c>
      <c r="B366" s="90" t="s">
        <v>84</v>
      </c>
      <c r="C366" s="79" t="s">
        <v>1454</v>
      </c>
      <c r="D366" s="79" t="s">
        <v>1455</v>
      </c>
      <c r="E366" s="32" t="s">
        <v>4825</v>
      </c>
      <c r="F366" s="79" t="str">
        <f>_xlfn.CONCAT(D366,VLOOKUP(N366,'WHEEL PART NUMBER GUIDE'!$D$144:$E$148,2,FALSE),VLOOKUP(P366,'WHEEL PART NUMBER GUIDE'!$D$132:$E$140,2,FALSE),O366,"-",Q366,"-",R366,VLOOKUP(S366,'WHEEL PART NUMBER GUIDE'!$G$132:$H$134,2,FALSE))</f>
        <v>LK-S12125-34-16B</v>
      </c>
      <c r="G366" s="55">
        <v>191682042751</v>
      </c>
      <c r="H366" s="102">
        <v>45693</v>
      </c>
      <c r="I366" s="78" t="s">
        <v>1230</v>
      </c>
      <c r="J366" s="60">
        <v>59.000000000000007</v>
      </c>
      <c r="K366" s="60">
        <f t="shared" si="37"/>
        <v>59.000000000000007</v>
      </c>
      <c r="L366" s="60"/>
      <c r="M366" s="59" t="s">
        <v>8692</v>
      </c>
      <c r="N366" s="395" t="s">
        <v>7646</v>
      </c>
      <c r="O366" s="395"/>
      <c r="P366" s="395" t="s">
        <v>7651</v>
      </c>
      <c r="Q366" s="395">
        <v>34</v>
      </c>
      <c r="R366" s="395">
        <v>16</v>
      </c>
      <c r="S366" s="395" t="s">
        <v>2845</v>
      </c>
      <c r="T366" s="359">
        <v>3</v>
      </c>
      <c r="U366" s="499">
        <v>14</v>
      </c>
      <c r="V366" s="499">
        <v>9</v>
      </c>
      <c r="W366" s="499">
        <v>3</v>
      </c>
      <c r="X366" s="60" t="s">
        <v>3840</v>
      </c>
      <c r="Y366" s="60" t="s">
        <v>8732</v>
      </c>
      <c r="Z366" s="87"/>
      <c r="AA366" s="87"/>
      <c r="AB366" s="62" t="s">
        <v>3721</v>
      </c>
      <c r="AC366" s="62" t="s">
        <v>3722</v>
      </c>
      <c r="AD366" s="62" t="str">
        <f t="shared" si="36"/>
        <v>LUG KIT</v>
      </c>
    </row>
    <row r="367" spans="1:30" s="211" customFormat="1">
      <c r="A367" s="499">
        <f t="shared" si="30"/>
        <v>365</v>
      </c>
      <c r="B367" s="90" t="s">
        <v>84</v>
      </c>
      <c r="C367" s="79" t="s">
        <v>1454</v>
      </c>
      <c r="D367" s="79" t="s">
        <v>1455</v>
      </c>
      <c r="E367" s="32" t="s">
        <v>4825</v>
      </c>
      <c r="F367" s="79" t="str">
        <f>_xlfn.CONCAT(D367,VLOOKUP(N367,'WHEEL PART NUMBER GUIDE'!$D$144:$E$148,2,FALSE),VLOOKUP(P367,'WHEEL PART NUMBER GUIDE'!$D$132:$E$140,2,FALSE),O367,"-",Q367,"-",R367,VLOOKUP(S367,'WHEEL PART NUMBER GUIDE'!$G$132:$H$134,2,FALSE))</f>
        <v>LK-S12125-34-20B</v>
      </c>
      <c r="G367" s="55">
        <v>191682042768</v>
      </c>
      <c r="H367" s="102">
        <v>45693</v>
      </c>
      <c r="I367" s="78" t="s">
        <v>1230</v>
      </c>
      <c r="J367" s="60">
        <v>59</v>
      </c>
      <c r="K367" s="60">
        <f t="shared" si="37"/>
        <v>59</v>
      </c>
      <c r="L367" s="60"/>
      <c r="M367" s="59" t="s">
        <v>8693</v>
      </c>
      <c r="N367" s="395" t="s">
        <v>7646</v>
      </c>
      <c r="O367" s="395"/>
      <c r="P367" s="395" t="s">
        <v>7651</v>
      </c>
      <c r="Q367" s="395">
        <v>34</v>
      </c>
      <c r="R367" s="395">
        <v>20</v>
      </c>
      <c r="S367" s="395" t="s">
        <v>2845</v>
      </c>
      <c r="T367" s="359">
        <v>3</v>
      </c>
      <c r="U367" s="499">
        <v>14</v>
      </c>
      <c r="V367" s="499">
        <v>9</v>
      </c>
      <c r="W367" s="499">
        <v>3</v>
      </c>
      <c r="X367" s="60" t="s">
        <v>3840</v>
      </c>
      <c r="Y367" s="60" t="s">
        <v>8732</v>
      </c>
      <c r="Z367" s="87"/>
      <c r="AA367" s="87"/>
      <c r="AB367" s="62" t="s">
        <v>3721</v>
      </c>
      <c r="AC367" s="62" t="s">
        <v>3722</v>
      </c>
      <c r="AD367" s="62" t="str">
        <f t="shared" si="36"/>
        <v>LUG KIT</v>
      </c>
    </row>
    <row r="368" spans="1:30" s="211" customFormat="1">
      <c r="A368" s="499">
        <f t="shared" si="30"/>
        <v>366</v>
      </c>
      <c r="B368" s="90" t="s">
        <v>84</v>
      </c>
      <c r="C368" s="79" t="s">
        <v>1454</v>
      </c>
      <c r="D368" s="79" t="s">
        <v>1455</v>
      </c>
      <c r="E368" s="32" t="s">
        <v>4825</v>
      </c>
      <c r="F368" s="79" t="str">
        <f>_xlfn.CONCAT(D368,VLOOKUP(N368,'WHEEL PART NUMBER GUIDE'!$D$144:$E$148,2,FALSE),VLOOKUP(P368,'WHEEL PART NUMBER GUIDE'!$D$132:$E$140,2,FALSE),O368,"-",Q368,"-",R368,VLOOKUP(S368,'WHEEL PART NUMBER GUIDE'!$G$132:$H$134,2,FALSE))</f>
        <v>LK-S1220-34-24B</v>
      </c>
      <c r="G368" s="55">
        <v>191682042775</v>
      </c>
      <c r="H368" s="102">
        <v>45693</v>
      </c>
      <c r="I368" s="78" t="s">
        <v>1230</v>
      </c>
      <c r="J368" s="60">
        <v>69</v>
      </c>
      <c r="K368" s="60">
        <f t="shared" si="37"/>
        <v>69</v>
      </c>
      <c r="L368" s="60"/>
      <c r="M368" s="59" t="s">
        <v>8694</v>
      </c>
      <c r="N368" s="395" t="s">
        <v>7646</v>
      </c>
      <c r="O368" s="395"/>
      <c r="P368" s="395" t="s">
        <v>7652</v>
      </c>
      <c r="Q368" s="395">
        <v>34</v>
      </c>
      <c r="R368" s="395">
        <v>24</v>
      </c>
      <c r="S368" s="395" t="s">
        <v>2845</v>
      </c>
      <c r="T368" s="359">
        <v>3</v>
      </c>
      <c r="U368" s="499">
        <v>14</v>
      </c>
      <c r="V368" s="499">
        <v>9</v>
      </c>
      <c r="W368" s="499">
        <v>3</v>
      </c>
      <c r="X368" s="60" t="s">
        <v>3840</v>
      </c>
      <c r="Y368" s="60" t="s">
        <v>8732</v>
      </c>
      <c r="Z368" s="87"/>
      <c r="AA368" s="87"/>
      <c r="AB368" s="62" t="s">
        <v>3721</v>
      </c>
      <c r="AC368" s="62" t="s">
        <v>3722</v>
      </c>
      <c r="AD368" s="62" t="str">
        <f t="shared" si="36"/>
        <v>LUG KIT</v>
      </c>
    </row>
    <row r="369" spans="1:30" s="211" customFormat="1">
      <c r="A369" s="499">
        <f t="shared" si="30"/>
        <v>367</v>
      </c>
      <c r="B369" s="90" t="s">
        <v>84</v>
      </c>
      <c r="C369" s="79" t="s">
        <v>1454</v>
      </c>
      <c r="D369" s="79" t="s">
        <v>1455</v>
      </c>
      <c r="E369" s="32" t="s">
        <v>4825</v>
      </c>
      <c r="F369" s="79" t="str">
        <f>_xlfn.CONCAT(D369,VLOOKUP(N369,'WHEEL PART NUMBER GUIDE'!$D$144:$E$148,2,FALSE),VLOOKUP(P369,'WHEEL PART NUMBER GUIDE'!$D$132:$E$140,2,FALSE),O369,"-",Q369,"-",R369,VLOOKUP(S369,'WHEEL PART NUMBER GUIDE'!$G$132:$H$134,2,FALSE))</f>
        <v>LK-S1215-34-24B</v>
      </c>
      <c r="G369" s="55">
        <v>191682042782</v>
      </c>
      <c r="H369" s="102">
        <v>45693</v>
      </c>
      <c r="I369" s="78" t="s">
        <v>1230</v>
      </c>
      <c r="J369" s="60">
        <v>69</v>
      </c>
      <c r="K369" s="60">
        <f t="shared" si="37"/>
        <v>69</v>
      </c>
      <c r="L369" s="60"/>
      <c r="M369" s="59" t="s">
        <v>8695</v>
      </c>
      <c r="N369" s="395" t="s">
        <v>7646</v>
      </c>
      <c r="O369" s="395"/>
      <c r="P369" s="395" t="s">
        <v>7649</v>
      </c>
      <c r="Q369" s="395">
        <v>34</v>
      </c>
      <c r="R369" s="395">
        <v>24</v>
      </c>
      <c r="S369" s="395" t="s">
        <v>2845</v>
      </c>
      <c r="T369" s="359">
        <v>3</v>
      </c>
      <c r="U369" s="499">
        <v>14</v>
      </c>
      <c r="V369" s="499">
        <v>9</v>
      </c>
      <c r="W369" s="499">
        <v>3</v>
      </c>
      <c r="X369" s="60" t="s">
        <v>3840</v>
      </c>
      <c r="Y369" s="60" t="s">
        <v>8732</v>
      </c>
      <c r="Z369" s="87"/>
      <c r="AA369" s="87"/>
      <c r="AB369" s="62" t="s">
        <v>3721</v>
      </c>
      <c r="AC369" s="62" t="s">
        <v>3722</v>
      </c>
      <c r="AD369" s="62" t="str">
        <f t="shared" si="36"/>
        <v>LUG KIT</v>
      </c>
    </row>
    <row r="370" spans="1:30" s="211" customFormat="1">
      <c r="A370" s="499">
        <f t="shared" si="30"/>
        <v>368</v>
      </c>
      <c r="B370" s="90" t="s">
        <v>84</v>
      </c>
      <c r="C370" s="79" t="s">
        <v>1454</v>
      </c>
      <c r="D370" s="79" t="s">
        <v>1455</v>
      </c>
      <c r="E370" s="32" t="s">
        <v>4825</v>
      </c>
      <c r="F370" s="79" t="str">
        <f>_xlfn.CONCAT(D370,VLOOKUP(N370,'WHEEL PART NUMBER GUIDE'!$D$144:$E$148,2,FALSE),VLOOKUP(P370,'WHEEL PART NUMBER GUIDE'!$D$132:$E$140,2,FALSE),O370,"-",Q370,"-",R370,VLOOKUP(S370,'WHEEL PART NUMBER GUIDE'!$G$132:$H$134,2,FALSE))</f>
        <v>LK-S1215-34-24C</v>
      </c>
      <c r="G370" s="55">
        <v>191682042799</v>
      </c>
      <c r="H370" s="102">
        <v>45693</v>
      </c>
      <c r="I370" s="78" t="s">
        <v>1230</v>
      </c>
      <c r="J370" s="60">
        <v>69</v>
      </c>
      <c r="K370" s="60">
        <f t="shared" si="37"/>
        <v>69</v>
      </c>
      <c r="L370" s="60"/>
      <c r="M370" s="59" t="s">
        <v>8696</v>
      </c>
      <c r="N370" s="395" t="s">
        <v>7646</v>
      </c>
      <c r="O370" s="395"/>
      <c r="P370" s="395" t="s">
        <v>7649</v>
      </c>
      <c r="Q370" s="395">
        <v>34</v>
      </c>
      <c r="R370" s="395">
        <v>24</v>
      </c>
      <c r="S370" s="395" t="s">
        <v>8507</v>
      </c>
      <c r="T370" s="359">
        <v>3</v>
      </c>
      <c r="U370" s="499">
        <v>14</v>
      </c>
      <c r="V370" s="499">
        <v>9</v>
      </c>
      <c r="W370" s="499">
        <v>3</v>
      </c>
      <c r="X370" s="60" t="s">
        <v>3840</v>
      </c>
      <c r="Y370" s="60" t="s">
        <v>8732</v>
      </c>
      <c r="Z370" s="87"/>
      <c r="AA370" s="87"/>
      <c r="AB370" s="62" t="s">
        <v>3721</v>
      </c>
      <c r="AC370" s="62" t="s">
        <v>3722</v>
      </c>
      <c r="AD370" s="62" t="str">
        <f t="shared" si="36"/>
        <v>LUG KIT</v>
      </c>
    </row>
    <row r="371" spans="1:30" s="211" customFormat="1">
      <c r="A371" s="499">
        <f t="shared" si="30"/>
        <v>369</v>
      </c>
      <c r="B371" s="90" t="s">
        <v>84</v>
      </c>
      <c r="C371" s="79" t="s">
        <v>1454</v>
      </c>
      <c r="D371" s="79" t="s">
        <v>1455</v>
      </c>
      <c r="E371" s="32" t="s">
        <v>4825</v>
      </c>
      <c r="F371" s="79" t="str">
        <f>_xlfn.CONCAT(D371,VLOOKUP(N371,'WHEEL PART NUMBER GUIDE'!$D$144:$E$148,2,FALSE),VLOOKUP(P371,'WHEEL PART NUMBER GUIDE'!$D$132:$E$140,2,FALSE),O371,"-",Q371,"-",R371,VLOOKUP(S371,'WHEEL PART NUMBER GUIDE'!$G$132:$H$134,2,FALSE))</f>
        <v>LK-S1220-34-20B</v>
      </c>
      <c r="G371" s="55">
        <v>191682042805</v>
      </c>
      <c r="H371" s="102">
        <v>45693</v>
      </c>
      <c r="I371" s="78" t="s">
        <v>1230</v>
      </c>
      <c r="J371" s="60">
        <v>59</v>
      </c>
      <c r="K371" s="60">
        <f t="shared" si="37"/>
        <v>59</v>
      </c>
      <c r="L371" s="60"/>
      <c r="M371" s="59" t="s">
        <v>8697</v>
      </c>
      <c r="N371" s="395" t="s">
        <v>7646</v>
      </c>
      <c r="O371" s="395"/>
      <c r="P371" s="395" t="s">
        <v>7652</v>
      </c>
      <c r="Q371" s="395">
        <v>34</v>
      </c>
      <c r="R371" s="395">
        <v>20</v>
      </c>
      <c r="S371" s="395" t="s">
        <v>2845</v>
      </c>
      <c r="T371" s="359">
        <v>3</v>
      </c>
      <c r="U371" s="499">
        <v>14</v>
      </c>
      <c r="V371" s="499">
        <v>9</v>
      </c>
      <c r="W371" s="499">
        <v>3</v>
      </c>
      <c r="X371" s="60" t="s">
        <v>3840</v>
      </c>
      <c r="Y371" s="60" t="s">
        <v>8732</v>
      </c>
      <c r="Z371" s="87"/>
      <c r="AA371" s="87"/>
      <c r="AB371" s="62" t="s">
        <v>3721</v>
      </c>
      <c r="AC371" s="62" t="s">
        <v>3722</v>
      </c>
      <c r="AD371" s="62" t="str">
        <f t="shared" si="36"/>
        <v>LUG KIT</v>
      </c>
    </row>
    <row r="372" spans="1:30" s="211" customFormat="1">
      <c r="A372" s="499">
        <f t="shared" si="30"/>
        <v>370</v>
      </c>
      <c r="B372" s="90" t="s">
        <v>84</v>
      </c>
      <c r="C372" s="79" t="s">
        <v>1454</v>
      </c>
      <c r="D372" s="79" t="s">
        <v>1455</v>
      </c>
      <c r="E372" s="32" t="s">
        <v>4825</v>
      </c>
      <c r="F372" s="79" t="str">
        <f>_xlfn.CONCAT(D372,VLOOKUP(N372,'WHEEL PART NUMBER GUIDE'!$D$144:$E$148,2,FALSE),VLOOKUP(P372,'WHEEL PART NUMBER GUIDE'!$D$132:$E$140,2,FALSE),O372,"-",Q372,"-",R372,VLOOKUP(S372,'WHEEL PART NUMBER GUIDE'!$G$132:$H$134,2,FALSE))</f>
        <v>LK-S91618-50-20B</v>
      </c>
      <c r="G372" s="55">
        <v>191682042812</v>
      </c>
      <c r="H372" s="102">
        <v>45693</v>
      </c>
      <c r="I372" s="78" t="s">
        <v>1230</v>
      </c>
      <c r="J372" s="60">
        <v>59</v>
      </c>
      <c r="K372" s="60">
        <f t="shared" si="37"/>
        <v>59</v>
      </c>
      <c r="L372" s="60"/>
      <c r="M372" s="59" t="s">
        <v>8698</v>
      </c>
      <c r="N372" s="395" t="s">
        <v>7646</v>
      </c>
      <c r="O372" s="395"/>
      <c r="P372" s="395" t="s">
        <v>7653</v>
      </c>
      <c r="Q372" s="395">
        <v>50</v>
      </c>
      <c r="R372" s="395">
        <v>20</v>
      </c>
      <c r="S372" s="395" t="s">
        <v>2845</v>
      </c>
      <c r="T372" s="359">
        <v>4</v>
      </c>
      <c r="U372" s="499">
        <v>14</v>
      </c>
      <c r="V372" s="499">
        <v>9</v>
      </c>
      <c r="W372" s="499">
        <v>3</v>
      </c>
      <c r="X372" s="60" t="s">
        <v>3840</v>
      </c>
      <c r="Y372" s="60" t="s">
        <v>8732</v>
      </c>
      <c r="Z372" s="87"/>
      <c r="AA372" s="87"/>
      <c r="AB372" s="62" t="s">
        <v>3721</v>
      </c>
      <c r="AC372" s="62" t="s">
        <v>3722</v>
      </c>
      <c r="AD372" s="62" t="str">
        <f t="shared" si="36"/>
        <v>LUG KIT</v>
      </c>
    </row>
    <row r="373" spans="1:30" s="211" customFormat="1">
      <c r="A373" s="499">
        <f t="shared" si="30"/>
        <v>371</v>
      </c>
      <c r="B373" s="90" t="s">
        <v>84</v>
      </c>
      <c r="C373" s="79" t="s">
        <v>1454</v>
      </c>
      <c r="D373" s="79" t="s">
        <v>1455</v>
      </c>
      <c r="E373" s="32" t="s">
        <v>4828</v>
      </c>
      <c r="F373" s="79" t="str">
        <f>_xlfn.CONCAT(D373,VLOOKUP(N373,'WHEEL PART NUMBER GUIDE'!$D$144:$E$148,2,FALSE),VLOOKUP(P373,'WHEEL PART NUMBER GUIDE'!$D$132:$E$140,2,FALSE),O373,"-",Q373,"-",R373,VLOOKUP(S373,'WHEEL PART NUMBER GUIDE'!$G$132:$H$134,2,FALSE))</f>
        <v>LK-S1215ET-40-24B</v>
      </c>
      <c r="G373" s="55">
        <v>191682042836</v>
      </c>
      <c r="H373" s="102">
        <v>45693</v>
      </c>
      <c r="I373" s="78" t="s">
        <v>1230</v>
      </c>
      <c r="J373" s="60">
        <v>69</v>
      </c>
      <c r="K373" s="60">
        <f t="shared" si="37"/>
        <v>69</v>
      </c>
      <c r="L373" s="60"/>
      <c r="M373" s="59" t="s">
        <v>8700</v>
      </c>
      <c r="N373" s="395" t="s">
        <v>7646</v>
      </c>
      <c r="O373" s="395" t="s">
        <v>7648</v>
      </c>
      <c r="P373" s="395" t="s">
        <v>7649</v>
      </c>
      <c r="Q373" s="395">
        <v>40</v>
      </c>
      <c r="R373" s="395">
        <v>24</v>
      </c>
      <c r="S373" s="395" t="s">
        <v>2845</v>
      </c>
      <c r="T373" s="359">
        <v>4</v>
      </c>
      <c r="U373" s="499">
        <v>14</v>
      </c>
      <c r="V373" s="499">
        <v>9</v>
      </c>
      <c r="W373" s="499">
        <v>3</v>
      </c>
      <c r="X373" s="60" t="s">
        <v>3840</v>
      </c>
      <c r="Y373" s="60" t="s">
        <v>8732</v>
      </c>
      <c r="Z373" s="87"/>
      <c r="AA373" s="87"/>
      <c r="AB373" s="62" t="s">
        <v>3721</v>
      </c>
      <c r="AC373" s="62" t="s">
        <v>3722</v>
      </c>
      <c r="AD373" s="62" t="str">
        <f t="shared" si="36"/>
        <v>LUG KIT</v>
      </c>
    </row>
    <row r="374" spans="1:30" s="211" customFormat="1">
      <c r="A374" s="499">
        <f t="shared" si="30"/>
        <v>372</v>
      </c>
      <c r="B374" s="90" t="s">
        <v>84</v>
      </c>
      <c r="C374" s="79" t="s">
        <v>1454</v>
      </c>
      <c r="D374" s="79" t="s">
        <v>1455</v>
      </c>
      <c r="E374" s="32" t="s">
        <v>4828</v>
      </c>
      <c r="F374" s="79" t="str">
        <f>_xlfn.CONCAT(D374,VLOOKUP(N374,'WHEEL PART NUMBER GUIDE'!$D$144:$E$148,2,FALSE),VLOOKUP(P374,'WHEEL PART NUMBER GUIDE'!$D$132:$E$140,2,FALSE),O374,"-",Q374,"-",R374,VLOOKUP(S374,'WHEEL PART NUMBER GUIDE'!$G$132:$H$134,2,FALSE))</f>
        <v>LK-S1215ET-40-24C</v>
      </c>
      <c r="G374" s="55">
        <v>191682042843</v>
      </c>
      <c r="H374" s="102">
        <v>45693</v>
      </c>
      <c r="I374" s="78" t="s">
        <v>1230</v>
      </c>
      <c r="J374" s="60">
        <v>69</v>
      </c>
      <c r="K374" s="60">
        <f t="shared" si="37"/>
        <v>69</v>
      </c>
      <c r="L374" s="60"/>
      <c r="M374" s="59" t="s">
        <v>8701</v>
      </c>
      <c r="N374" s="395" t="s">
        <v>7646</v>
      </c>
      <c r="O374" s="395" t="s">
        <v>7648</v>
      </c>
      <c r="P374" s="395" t="s">
        <v>7649</v>
      </c>
      <c r="Q374" s="395">
        <v>40</v>
      </c>
      <c r="R374" s="395">
        <v>24</v>
      </c>
      <c r="S374" s="395" t="s">
        <v>8507</v>
      </c>
      <c r="T374" s="359">
        <v>4</v>
      </c>
      <c r="U374" s="499">
        <v>14</v>
      </c>
      <c r="V374" s="499">
        <v>9</v>
      </c>
      <c r="W374" s="499">
        <v>3</v>
      </c>
      <c r="X374" s="60" t="s">
        <v>3840</v>
      </c>
      <c r="Y374" s="60" t="s">
        <v>8732</v>
      </c>
      <c r="Z374" s="87"/>
      <c r="AA374" s="87"/>
      <c r="AB374" s="62" t="s">
        <v>3721</v>
      </c>
      <c r="AC374" s="62" t="s">
        <v>3722</v>
      </c>
      <c r="AD374" s="62" t="str">
        <f t="shared" si="36"/>
        <v>LUG KIT</v>
      </c>
    </row>
    <row r="375" spans="1:30" s="211" customFormat="1">
      <c r="A375" s="499">
        <f t="shared" si="30"/>
        <v>373</v>
      </c>
      <c r="B375" s="90" t="s">
        <v>84</v>
      </c>
      <c r="C375" s="79" t="s">
        <v>1454</v>
      </c>
      <c r="D375" s="79" t="s">
        <v>1455</v>
      </c>
      <c r="E375" s="32" t="s">
        <v>4825</v>
      </c>
      <c r="F375" s="79" t="str">
        <f>_xlfn.CONCAT(D375,VLOOKUP(N375,'WHEEL PART NUMBER GUIDE'!$D$144:$E$148,2,FALSE),VLOOKUP(P375,'WHEEL PART NUMBER GUIDE'!$D$132:$E$140,2,FALSE),O375,"-",Q375,"-",R375,VLOOKUP(S375,'WHEEL PART NUMBER GUIDE'!$G$132:$H$134,2,FALSE))</f>
        <v>LK-S12125-34-24B</v>
      </c>
      <c r="G375" s="55">
        <v>191682042850</v>
      </c>
      <c r="H375" s="102">
        <v>45693</v>
      </c>
      <c r="I375" s="78" t="s">
        <v>1230</v>
      </c>
      <c r="J375" s="60">
        <v>69</v>
      </c>
      <c r="K375" s="60">
        <f t="shared" si="37"/>
        <v>69</v>
      </c>
      <c r="L375" s="60"/>
      <c r="M375" s="59" t="s">
        <v>8702</v>
      </c>
      <c r="N375" s="395" t="s">
        <v>7646</v>
      </c>
      <c r="O375" s="395"/>
      <c r="P375" s="395" t="s">
        <v>7651</v>
      </c>
      <c r="Q375" s="395">
        <v>34</v>
      </c>
      <c r="R375" s="395">
        <v>24</v>
      </c>
      <c r="S375" s="395" t="s">
        <v>2845</v>
      </c>
      <c r="T375" s="359">
        <v>4</v>
      </c>
      <c r="U375" s="499">
        <v>14</v>
      </c>
      <c r="V375" s="499">
        <v>9</v>
      </c>
      <c r="W375" s="499">
        <v>3</v>
      </c>
      <c r="X375" s="60" t="s">
        <v>3840</v>
      </c>
      <c r="Y375" s="60" t="s">
        <v>8732</v>
      </c>
      <c r="Z375" s="87"/>
      <c r="AA375" s="87"/>
      <c r="AB375" s="62" t="s">
        <v>3721</v>
      </c>
      <c r="AC375" s="62" t="s">
        <v>3722</v>
      </c>
      <c r="AD375" s="62" t="str">
        <f t="shared" si="36"/>
        <v>LUG KIT</v>
      </c>
    </row>
    <row r="376" spans="1:30" s="211" customFormat="1">
      <c r="A376" s="499">
        <f t="shared" si="30"/>
        <v>374</v>
      </c>
      <c r="B376" s="90" t="s">
        <v>84</v>
      </c>
      <c r="C376" s="79" t="s">
        <v>1454</v>
      </c>
      <c r="D376" s="79" t="s">
        <v>1455</v>
      </c>
      <c r="E376" s="32" t="s">
        <v>4825</v>
      </c>
      <c r="F376" s="79" t="str">
        <f>_xlfn.CONCAT(D376,VLOOKUP(N376,'WHEEL PART NUMBER GUIDE'!$D$144:$E$148,2,FALSE),VLOOKUP(P376,'WHEEL PART NUMBER GUIDE'!$D$132:$E$140,2,FALSE),O376,"-",Q376,"-",R376,VLOOKUP(S376,'WHEEL PART NUMBER GUIDE'!$G$132:$H$134,2,FALSE))</f>
        <v>LK-S1415-50-24B</v>
      </c>
      <c r="G376" s="55">
        <v>191682042867</v>
      </c>
      <c r="H376" s="102">
        <v>45693</v>
      </c>
      <c r="I376" s="78" t="s">
        <v>1230</v>
      </c>
      <c r="J376" s="60">
        <v>69</v>
      </c>
      <c r="K376" s="60">
        <f t="shared" si="37"/>
        <v>69</v>
      </c>
      <c r="L376" s="60"/>
      <c r="M376" s="59" t="s">
        <v>8703</v>
      </c>
      <c r="N376" s="395" t="s">
        <v>7646</v>
      </c>
      <c r="O376" s="395"/>
      <c r="P376" s="395" t="s">
        <v>7655</v>
      </c>
      <c r="Q376" s="395">
        <v>50</v>
      </c>
      <c r="R376" s="395">
        <v>24</v>
      </c>
      <c r="S376" s="395" t="s">
        <v>2845</v>
      </c>
      <c r="T376" s="359">
        <v>5</v>
      </c>
      <c r="U376" s="499">
        <v>14</v>
      </c>
      <c r="V376" s="499">
        <v>9</v>
      </c>
      <c r="W376" s="499">
        <v>3</v>
      </c>
      <c r="X376" s="60" t="s">
        <v>3840</v>
      </c>
      <c r="Y376" s="60" t="s">
        <v>8732</v>
      </c>
      <c r="Z376" s="87"/>
      <c r="AA376" s="87"/>
      <c r="AB376" s="62" t="s">
        <v>3721</v>
      </c>
      <c r="AC376" s="62" t="s">
        <v>3722</v>
      </c>
      <c r="AD376" s="62" t="str">
        <f t="shared" si="36"/>
        <v>LUG KIT</v>
      </c>
    </row>
    <row r="377" spans="1:30" s="211" customFormat="1">
      <c r="A377" s="499">
        <f t="shared" si="30"/>
        <v>375</v>
      </c>
      <c r="B377" s="90" t="s">
        <v>84</v>
      </c>
      <c r="C377" s="79" t="s">
        <v>1454</v>
      </c>
      <c r="D377" s="79" t="s">
        <v>1455</v>
      </c>
      <c r="E377" s="32" t="s">
        <v>4825</v>
      </c>
      <c r="F377" s="79" t="str">
        <f>_xlfn.CONCAT(D377,VLOOKUP(N377,'WHEEL PART NUMBER GUIDE'!$D$144:$E$148,2,FALSE),VLOOKUP(P377,'WHEEL PART NUMBER GUIDE'!$D$132:$E$140,2,FALSE),O377,"-",Q377,"-",R377,VLOOKUP(S377,'WHEEL PART NUMBER GUIDE'!$G$132:$H$134,2,FALSE))</f>
        <v>LK-S1415-50-24C</v>
      </c>
      <c r="G377" s="55">
        <v>191682042874</v>
      </c>
      <c r="H377" s="102">
        <v>45693</v>
      </c>
      <c r="I377" s="78" t="s">
        <v>1230</v>
      </c>
      <c r="J377" s="60">
        <v>69</v>
      </c>
      <c r="K377" s="60">
        <f t="shared" si="37"/>
        <v>69</v>
      </c>
      <c r="L377" s="60"/>
      <c r="M377" s="59" t="s">
        <v>8704</v>
      </c>
      <c r="N377" s="395" t="s">
        <v>7646</v>
      </c>
      <c r="O377" s="395"/>
      <c r="P377" s="395" t="s">
        <v>7655</v>
      </c>
      <c r="Q377" s="395">
        <v>50</v>
      </c>
      <c r="R377" s="395">
        <v>24</v>
      </c>
      <c r="S377" s="395" t="s">
        <v>8507</v>
      </c>
      <c r="T377" s="359">
        <v>5</v>
      </c>
      <c r="U377" s="499">
        <v>14</v>
      </c>
      <c r="V377" s="499">
        <v>9</v>
      </c>
      <c r="W377" s="499">
        <v>3</v>
      </c>
      <c r="X377" s="60" t="s">
        <v>3840</v>
      </c>
      <c r="Y377" s="60" t="s">
        <v>8732</v>
      </c>
      <c r="Z377" s="87"/>
      <c r="AA377" s="87"/>
      <c r="AB377" s="62" t="s">
        <v>3721</v>
      </c>
      <c r="AC377" s="62" t="s">
        <v>3722</v>
      </c>
      <c r="AD377" s="62" t="str">
        <f t="shared" si="36"/>
        <v>LUG KIT</v>
      </c>
    </row>
    <row r="378" spans="1:30" s="211" customFormat="1">
      <c r="A378" s="499">
        <f t="shared" si="30"/>
        <v>376</v>
      </c>
      <c r="B378" s="90" t="s">
        <v>84</v>
      </c>
      <c r="C378" s="79" t="s">
        <v>1454</v>
      </c>
      <c r="D378" s="79" t="s">
        <v>1455</v>
      </c>
      <c r="E378" s="32" t="s">
        <v>4828</v>
      </c>
      <c r="F378" s="79" t="str">
        <f>_xlfn.CONCAT(D378,VLOOKUP(N378,'WHEEL PART NUMBER GUIDE'!$D$144:$E$148,2,FALSE),VLOOKUP(P378,'WHEEL PART NUMBER GUIDE'!$D$132:$E$140,2,FALSE),O378,"-",Q378,"-",R378,VLOOKUP(S378,'WHEEL PART NUMBER GUIDE'!$G$132:$H$134,2,FALSE))</f>
        <v>LK-S1415ET-40-24B</v>
      </c>
      <c r="G378" s="55">
        <v>191682042881</v>
      </c>
      <c r="H378" s="102">
        <v>45693</v>
      </c>
      <c r="I378" s="78" t="s">
        <v>1230</v>
      </c>
      <c r="J378" s="60">
        <v>69</v>
      </c>
      <c r="K378" s="60">
        <f t="shared" si="37"/>
        <v>69</v>
      </c>
      <c r="L378" s="60"/>
      <c r="M378" s="59" t="s">
        <v>8705</v>
      </c>
      <c r="N378" s="395" t="s">
        <v>7646</v>
      </c>
      <c r="O378" s="395" t="s">
        <v>7648</v>
      </c>
      <c r="P378" s="395" t="s">
        <v>7655</v>
      </c>
      <c r="Q378" s="395">
        <v>40</v>
      </c>
      <c r="R378" s="395">
        <v>24</v>
      </c>
      <c r="S378" s="395" t="s">
        <v>2845</v>
      </c>
      <c r="T378" s="359">
        <v>5</v>
      </c>
      <c r="U378" s="499">
        <v>14</v>
      </c>
      <c r="V378" s="499">
        <v>9</v>
      </c>
      <c r="W378" s="499">
        <v>3</v>
      </c>
      <c r="X378" s="60" t="s">
        <v>3840</v>
      </c>
      <c r="Y378" s="60" t="s">
        <v>8732</v>
      </c>
      <c r="Z378" s="87"/>
      <c r="AA378" s="87"/>
      <c r="AB378" s="62" t="s">
        <v>3721</v>
      </c>
      <c r="AC378" s="62" t="s">
        <v>3722</v>
      </c>
      <c r="AD378" s="62" t="str">
        <f t="shared" si="36"/>
        <v>LUG KIT</v>
      </c>
    </row>
    <row r="379" spans="1:30" s="211" customFormat="1">
      <c r="A379" s="499">
        <f t="shared" si="30"/>
        <v>377</v>
      </c>
      <c r="B379" s="90" t="s">
        <v>84</v>
      </c>
      <c r="C379" s="79" t="s">
        <v>1454</v>
      </c>
      <c r="D379" s="79" t="s">
        <v>1455</v>
      </c>
      <c r="E379" s="32" t="s">
        <v>4828</v>
      </c>
      <c r="F379" s="79" t="str">
        <f>_xlfn.CONCAT(D379,VLOOKUP(N379,'WHEEL PART NUMBER GUIDE'!$D$144:$E$148,2,FALSE),VLOOKUP(P379,'WHEEL PART NUMBER GUIDE'!$D$132:$E$140,2,FALSE),O379,"-",Q379,"-",R379,VLOOKUP(S379,'WHEEL PART NUMBER GUIDE'!$G$132:$H$134,2,FALSE))</f>
        <v>LK-S1415ET-40-24C</v>
      </c>
      <c r="G379" s="55">
        <v>191682042898</v>
      </c>
      <c r="H379" s="102">
        <v>45693</v>
      </c>
      <c r="I379" s="78" t="s">
        <v>1230</v>
      </c>
      <c r="J379" s="60">
        <v>69</v>
      </c>
      <c r="K379" s="60">
        <f t="shared" si="37"/>
        <v>69</v>
      </c>
      <c r="L379" s="60"/>
      <c r="M379" s="59" t="s">
        <v>8706</v>
      </c>
      <c r="N379" s="395" t="s">
        <v>7646</v>
      </c>
      <c r="O379" s="395" t="s">
        <v>7648</v>
      </c>
      <c r="P379" s="395" t="s">
        <v>7655</v>
      </c>
      <c r="Q379" s="395">
        <v>40</v>
      </c>
      <c r="R379" s="395">
        <v>24</v>
      </c>
      <c r="S379" s="395" t="s">
        <v>8507</v>
      </c>
      <c r="T379" s="359">
        <v>5</v>
      </c>
      <c r="U379" s="499">
        <v>14</v>
      </c>
      <c r="V379" s="499">
        <v>9</v>
      </c>
      <c r="W379" s="499">
        <v>3</v>
      </c>
      <c r="X379" s="60" t="s">
        <v>3840</v>
      </c>
      <c r="Y379" s="60" t="s">
        <v>8732</v>
      </c>
      <c r="Z379" s="87"/>
      <c r="AA379" s="87"/>
      <c r="AB379" s="62" t="s">
        <v>3721</v>
      </c>
      <c r="AC379" s="62" t="s">
        <v>3722</v>
      </c>
      <c r="AD379" s="62" t="str">
        <f t="shared" si="36"/>
        <v>LUG KIT</v>
      </c>
    </row>
    <row r="380" spans="1:30" s="211" customFormat="1">
      <c r="A380" s="499">
        <f t="shared" si="30"/>
        <v>378</v>
      </c>
      <c r="B380" s="90" t="s">
        <v>84</v>
      </c>
      <c r="C380" s="79" t="s">
        <v>1454</v>
      </c>
      <c r="D380" s="79" t="s">
        <v>1455</v>
      </c>
      <c r="E380" s="32" t="s">
        <v>4825</v>
      </c>
      <c r="F380" s="79" t="str">
        <f>_xlfn.CONCAT(D380,VLOOKUP(N380,'WHEEL PART NUMBER GUIDE'!$D$144:$E$148,2,FALSE),VLOOKUP(P380,'WHEEL PART NUMBER GUIDE'!$D$132:$E$140,2,FALSE),O380,"-",Q380,"-",R380,VLOOKUP(S380,'WHEEL PART NUMBER GUIDE'!$G$132:$H$134,2,FALSE))</f>
        <v>LK-S1420-50-24B</v>
      </c>
      <c r="G380" s="55">
        <v>191682042904</v>
      </c>
      <c r="H380" s="102">
        <v>45693</v>
      </c>
      <c r="I380" s="78" t="s">
        <v>1230</v>
      </c>
      <c r="J380" s="60">
        <v>79</v>
      </c>
      <c r="K380" s="60">
        <f t="shared" si="37"/>
        <v>79</v>
      </c>
      <c r="L380" s="60"/>
      <c r="M380" s="59" t="s">
        <v>8707</v>
      </c>
      <c r="N380" s="395" t="s">
        <v>7646</v>
      </c>
      <c r="O380" s="395"/>
      <c r="P380" s="395" t="s">
        <v>7656</v>
      </c>
      <c r="Q380" s="395">
        <v>50</v>
      </c>
      <c r="R380" s="395">
        <v>24</v>
      </c>
      <c r="S380" s="395" t="s">
        <v>2845</v>
      </c>
      <c r="T380" s="359">
        <v>5</v>
      </c>
      <c r="U380" s="499">
        <v>14</v>
      </c>
      <c r="V380" s="499">
        <v>9</v>
      </c>
      <c r="W380" s="499">
        <v>3</v>
      </c>
      <c r="X380" s="60" t="s">
        <v>3840</v>
      </c>
      <c r="Y380" s="60" t="s">
        <v>8732</v>
      </c>
      <c r="Z380" s="87"/>
      <c r="AA380" s="87"/>
      <c r="AB380" s="62" t="s">
        <v>3721</v>
      </c>
      <c r="AC380" s="62" t="s">
        <v>3722</v>
      </c>
      <c r="AD380" s="62" t="str">
        <f t="shared" si="36"/>
        <v>LUG KIT</v>
      </c>
    </row>
    <row r="381" spans="1:30" s="211" customFormat="1">
      <c r="A381" s="499">
        <f t="shared" si="30"/>
        <v>379</v>
      </c>
      <c r="B381" s="90" t="s">
        <v>84</v>
      </c>
      <c r="C381" s="79" t="s">
        <v>1454</v>
      </c>
      <c r="D381" s="79" t="s">
        <v>1455</v>
      </c>
      <c r="E381" s="32" t="s">
        <v>4825</v>
      </c>
      <c r="F381" s="79" t="str">
        <f>_xlfn.CONCAT(D381,VLOOKUP(N381,'WHEEL PART NUMBER GUIDE'!$D$144:$E$148,2,FALSE),VLOOKUP(P381,'WHEEL PART NUMBER GUIDE'!$D$132:$E$140,2,FALSE),O381,"-",Q381,"-",R381,VLOOKUP(S381,'WHEEL PART NUMBER GUIDE'!$G$132:$H$134,2,FALSE))</f>
        <v>LK-S1415-50-32B</v>
      </c>
      <c r="G381" s="55">
        <v>191682042911</v>
      </c>
      <c r="H381" s="102">
        <v>45693</v>
      </c>
      <c r="I381" s="78" t="s">
        <v>1230</v>
      </c>
      <c r="J381" s="60">
        <v>79</v>
      </c>
      <c r="K381" s="60">
        <f t="shared" si="37"/>
        <v>79</v>
      </c>
      <c r="L381" s="60"/>
      <c r="M381" s="59" t="s">
        <v>8708</v>
      </c>
      <c r="N381" s="395" t="s">
        <v>7646</v>
      </c>
      <c r="O381" s="395"/>
      <c r="P381" s="395" t="s">
        <v>7655</v>
      </c>
      <c r="Q381" s="395">
        <v>50</v>
      </c>
      <c r="R381" s="395">
        <v>32</v>
      </c>
      <c r="S381" s="395" t="s">
        <v>2845</v>
      </c>
      <c r="T381" s="359">
        <v>5</v>
      </c>
      <c r="U381" s="499">
        <v>14</v>
      </c>
      <c r="V381" s="499">
        <v>9</v>
      </c>
      <c r="W381" s="499">
        <v>3</v>
      </c>
      <c r="X381" s="60" t="s">
        <v>3840</v>
      </c>
      <c r="Y381" s="60" t="s">
        <v>8732</v>
      </c>
      <c r="Z381" s="87"/>
      <c r="AA381" s="87"/>
      <c r="AB381" s="62" t="s">
        <v>3721</v>
      </c>
      <c r="AC381" s="62" t="s">
        <v>3722</v>
      </c>
      <c r="AD381" s="62" t="str">
        <f t="shared" si="36"/>
        <v>LUG KIT</v>
      </c>
    </row>
    <row r="382" spans="1:30" s="211" customFormat="1">
      <c r="A382" s="499">
        <f t="shared" si="30"/>
        <v>380</v>
      </c>
      <c r="B382" s="90" t="s">
        <v>84</v>
      </c>
      <c r="C382" s="79" t="s">
        <v>1454</v>
      </c>
      <c r="D382" s="79" t="s">
        <v>1455</v>
      </c>
      <c r="E382" s="32" t="s">
        <v>4825</v>
      </c>
      <c r="F382" s="79" t="str">
        <f>_xlfn.CONCAT(D382,VLOOKUP(N382,'WHEEL PART NUMBER GUIDE'!$D$144:$E$148,2,FALSE),VLOOKUP(P382,'WHEEL PART NUMBER GUIDE'!$D$132:$E$140,2,FALSE),O382,"-",Q382,"-",R382,VLOOKUP(S382,'WHEEL PART NUMBER GUIDE'!$G$132:$H$134,2,FALSE))</f>
        <v>LK-S1415-50-32C</v>
      </c>
      <c r="G382" s="55">
        <v>191682042928</v>
      </c>
      <c r="H382" s="102">
        <v>45693</v>
      </c>
      <c r="I382" s="78" t="s">
        <v>1230</v>
      </c>
      <c r="J382" s="60">
        <v>79</v>
      </c>
      <c r="K382" s="60">
        <f t="shared" si="37"/>
        <v>79</v>
      </c>
      <c r="L382" s="60"/>
      <c r="M382" s="59" t="s">
        <v>8709</v>
      </c>
      <c r="N382" s="395" t="s">
        <v>7646</v>
      </c>
      <c r="O382" s="395"/>
      <c r="P382" s="395" t="s">
        <v>7655</v>
      </c>
      <c r="Q382" s="395">
        <v>50</v>
      </c>
      <c r="R382" s="395">
        <v>32</v>
      </c>
      <c r="S382" s="395" t="s">
        <v>8507</v>
      </c>
      <c r="T382" s="359">
        <v>5</v>
      </c>
      <c r="U382" s="499">
        <v>14</v>
      </c>
      <c r="V382" s="499">
        <v>9</v>
      </c>
      <c r="W382" s="499">
        <v>3</v>
      </c>
      <c r="X382" s="60" t="s">
        <v>3840</v>
      </c>
      <c r="Y382" s="60" t="s">
        <v>8732</v>
      </c>
      <c r="Z382" s="87"/>
      <c r="AA382" s="87"/>
      <c r="AB382" s="62" t="s">
        <v>3721</v>
      </c>
      <c r="AC382" s="62" t="s">
        <v>3722</v>
      </c>
      <c r="AD382" s="62" t="str">
        <f t="shared" si="36"/>
        <v>LUG KIT</v>
      </c>
    </row>
    <row r="383" spans="1:30" s="211" customFormat="1">
      <c r="A383" s="499">
        <f t="shared" si="30"/>
        <v>381</v>
      </c>
      <c r="B383" s="90" t="s">
        <v>84</v>
      </c>
      <c r="C383" s="79" t="s">
        <v>1454</v>
      </c>
      <c r="D383" s="79" t="s">
        <v>1455</v>
      </c>
      <c r="E383" s="32" t="s">
        <v>4825</v>
      </c>
      <c r="F383" s="79" t="str">
        <f>_xlfn.CONCAT(D383,VLOOKUP(N383,'WHEEL PART NUMBER GUIDE'!$D$144:$E$148,2,FALSE),VLOOKUP(P383,'WHEEL PART NUMBER GUIDE'!$D$132:$E$140,2,FALSE),O383,"-",Q383,"-",R383,VLOOKUP(S383,'WHEEL PART NUMBER GUIDE'!$G$132:$H$134,2,FALSE))</f>
        <v>LK-S1420-50-32B</v>
      </c>
      <c r="G383" s="55">
        <v>191682042935</v>
      </c>
      <c r="H383" s="102">
        <v>45693</v>
      </c>
      <c r="I383" s="78" t="s">
        <v>1230</v>
      </c>
      <c r="J383" s="60">
        <v>99</v>
      </c>
      <c r="K383" s="60">
        <f t="shared" si="37"/>
        <v>99</v>
      </c>
      <c r="L383" s="60"/>
      <c r="M383" s="59" t="s">
        <v>8710</v>
      </c>
      <c r="N383" s="395" t="s">
        <v>7646</v>
      </c>
      <c r="O383" s="395"/>
      <c r="P383" s="395" t="s">
        <v>7656</v>
      </c>
      <c r="Q383" s="395">
        <v>50</v>
      </c>
      <c r="R383" s="395">
        <v>32</v>
      </c>
      <c r="S383" s="395" t="s">
        <v>2845</v>
      </c>
      <c r="T383" s="359">
        <v>5</v>
      </c>
      <c r="U383" s="499">
        <v>14</v>
      </c>
      <c r="V383" s="499">
        <v>9</v>
      </c>
      <c r="W383" s="499">
        <v>3</v>
      </c>
      <c r="X383" s="60" t="s">
        <v>3840</v>
      </c>
      <c r="Y383" s="60" t="s">
        <v>8732</v>
      </c>
      <c r="Z383" s="87"/>
      <c r="AA383" s="87"/>
      <c r="AB383" s="62" t="s">
        <v>3721</v>
      </c>
      <c r="AC383" s="62" t="s">
        <v>3722</v>
      </c>
      <c r="AD383" s="62" t="str">
        <f t="shared" si="36"/>
        <v>LUG KIT</v>
      </c>
    </row>
    <row r="384" spans="1:30" s="211" customFormat="1">
      <c r="A384" s="499">
        <f t="shared" si="30"/>
        <v>382</v>
      </c>
      <c r="B384" s="90" t="s">
        <v>84</v>
      </c>
      <c r="C384" s="79" t="s">
        <v>1454</v>
      </c>
      <c r="D384" s="79" t="s">
        <v>1455</v>
      </c>
      <c r="E384" s="32" t="s">
        <v>4825</v>
      </c>
      <c r="F384" s="79" t="str">
        <f>_xlfn.CONCAT(D384,VLOOKUP(N384,'WHEEL PART NUMBER GUIDE'!$D$144:$E$148,2,FALSE),VLOOKUP(P384,'WHEEL PART NUMBER GUIDE'!$D$132:$E$140,2,FALSE),O384,"-",Q384,"-",R384,VLOOKUP(S384,'WHEEL PART NUMBER GUIDE'!$G$132:$H$134,2,FALSE))</f>
        <v>LK-S91618-50-32B</v>
      </c>
      <c r="G384" s="55">
        <v>191682042942</v>
      </c>
      <c r="H384" s="102">
        <v>45693</v>
      </c>
      <c r="I384" s="78" t="s">
        <v>1230</v>
      </c>
      <c r="J384" s="60">
        <v>79</v>
      </c>
      <c r="K384" s="60">
        <f t="shared" si="37"/>
        <v>79</v>
      </c>
      <c r="L384" s="60"/>
      <c r="M384" s="59" t="s">
        <v>8711</v>
      </c>
      <c r="N384" s="395" t="s">
        <v>7646</v>
      </c>
      <c r="O384" s="395"/>
      <c r="P384" s="395" t="s">
        <v>7653</v>
      </c>
      <c r="Q384" s="395">
        <v>50</v>
      </c>
      <c r="R384" s="395">
        <v>32</v>
      </c>
      <c r="S384" s="395" t="s">
        <v>2845</v>
      </c>
      <c r="T384" s="359">
        <v>5</v>
      </c>
      <c r="U384" s="499">
        <v>14</v>
      </c>
      <c r="V384" s="499">
        <v>9</v>
      </c>
      <c r="W384" s="499">
        <v>3</v>
      </c>
      <c r="X384" s="60" t="s">
        <v>3840</v>
      </c>
      <c r="Y384" s="60" t="s">
        <v>8732</v>
      </c>
      <c r="Z384" s="87"/>
      <c r="AA384" s="87"/>
      <c r="AB384" s="62" t="s">
        <v>3721</v>
      </c>
      <c r="AC384" s="62" t="s">
        <v>3722</v>
      </c>
      <c r="AD384" s="62" t="str">
        <f t="shared" si="36"/>
        <v>LUG KIT</v>
      </c>
    </row>
    <row r="385" spans="1:30" s="211" customFormat="1">
      <c r="A385" s="499">
        <f t="shared" si="30"/>
        <v>383</v>
      </c>
      <c r="B385" s="90" t="s">
        <v>84</v>
      </c>
      <c r="C385" s="79" t="s">
        <v>1454</v>
      </c>
      <c r="D385" s="79" t="s">
        <v>1455</v>
      </c>
      <c r="E385" s="32" t="s">
        <v>4826</v>
      </c>
      <c r="F385" s="79" t="str">
        <f>_xlfn.CONCAT(D385,VLOOKUP(N385,'WHEEL PART NUMBER GUIDE'!$D$144:$E$148,2,FALSE),VLOOKUP(P385,'WHEEL PART NUMBER GUIDE'!$D$132:$E$140,2,FALSE),O385,"-",Q385,"-",R385,VLOOKUP(S385,'WHEEL PART NUMBER GUIDE'!$G$132:$H$134,2,FALSE))</f>
        <v>LK-S1415ET-40-20B</v>
      </c>
      <c r="G385" s="55">
        <v>191682042959</v>
      </c>
      <c r="H385" s="102">
        <v>45693</v>
      </c>
      <c r="I385" s="78" t="s">
        <v>1230</v>
      </c>
      <c r="J385" s="60">
        <v>69</v>
      </c>
      <c r="K385" s="60">
        <f t="shared" si="37"/>
        <v>69</v>
      </c>
      <c r="L385" s="60"/>
      <c r="M385" s="59" t="s">
        <v>8712</v>
      </c>
      <c r="N385" s="395" t="s">
        <v>7646</v>
      </c>
      <c r="O385" s="395" t="s">
        <v>7648</v>
      </c>
      <c r="P385" s="395" t="s">
        <v>7655</v>
      </c>
      <c r="Q385" s="395">
        <v>40</v>
      </c>
      <c r="R385" s="395">
        <v>20</v>
      </c>
      <c r="S385" s="395" t="s">
        <v>2845</v>
      </c>
      <c r="T385" s="359">
        <v>5</v>
      </c>
      <c r="U385" s="499">
        <v>14</v>
      </c>
      <c r="V385" s="499">
        <v>9</v>
      </c>
      <c r="W385" s="499">
        <v>3</v>
      </c>
      <c r="X385" s="60" t="s">
        <v>3840</v>
      </c>
      <c r="Y385" s="60" t="s">
        <v>8732</v>
      </c>
      <c r="Z385" s="87"/>
      <c r="AA385" s="87"/>
      <c r="AB385" s="62" t="s">
        <v>3721</v>
      </c>
      <c r="AC385" s="62" t="s">
        <v>3722</v>
      </c>
      <c r="AD385" s="62" t="str">
        <f t="shared" si="36"/>
        <v>LUG KIT</v>
      </c>
    </row>
    <row r="386" spans="1:30" s="211" customFormat="1">
      <c r="A386" s="499">
        <f t="shared" si="30"/>
        <v>384</v>
      </c>
      <c r="B386" s="90" t="s">
        <v>84</v>
      </c>
      <c r="C386" s="79" t="s">
        <v>1454</v>
      </c>
      <c r="D386" s="79" t="s">
        <v>1455</v>
      </c>
      <c r="E386" s="32" t="s">
        <v>4826</v>
      </c>
      <c r="F386" s="79" t="str">
        <f>_xlfn.CONCAT(D386,VLOOKUP(N386,'WHEEL PART NUMBER GUIDE'!$D$144:$E$148,2,FALSE),VLOOKUP(P386,'WHEEL PART NUMBER GUIDE'!$D$132:$E$140,2,FALSE),O386,"-",Q386,"-",R386,VLOOKUP(S386,'WHEEL PART NUMBER GUIDE'!$G$132:$H$134,2,FALSE))</f>
        <v>LK-S1415ET-40-20C</v>
      </c>
      <c r="G386" s="55">
        <v>191682042966</v>
      </c>
      <c r="H386" s="102">
        <v>45693</v>
      </c>
      <c r="I386" s="78" t="s">
        <v>1230</v>
      </c>
      <c r="J386" s="60">
        <v>69</v>
      </c>
      <c r="K386" s="60">
        <f t="shared" si="37"/>
        <v>69</v>
      </c>
      <c r="L386" s="60"/>
      <c r="M386" s="59" t="s">
        <v>8713</v>
      </c>
      <c r="N386" s="395" t="s">
        <v>7646</v>
      </c>
      <c r="O386" s="395" t="s">
        <v>7648</v>
      </c>
      <c r="P386" s="395" t="s">
        <v>7655</v>
      </c>
      <c r="Q386" s="395">
        <v>40</v>
      </c>
      <c r="R386" s="395">
        <v>20</v>
      </c>
      <c r="S386" s="395" t="s">
        <v>8507</v>
      </c>
      <c r="T386" s="359">
        <v>5</v>
      </c>
      <c r="U386" s="499">
        <v>14</v>
      </c>
      <c r="V386" s="499">
        <v>9</v>
      </c>
      <c r="W386" s="499">
        <v>3</v>
      </c>
      <c r="X386" s="60" t="s">
        <v>3840</v>
      </c>
      <c r="Y386" s="60" t="s">
        <v>8732</v>
      </c>
      <c r="Z386" s="87"/>
      <c r="AA386" s="87"/>
      <c r="AB386" s="62" t="s">
        <v>3721</v>
      </c>
      <c r="AC386" s="62" t="s">
        <v>3722</v>
      </c>
      <c r="AD386" s="62" t="str">
        <f t="shared" si="36"/>
        <v>LUG KIT</v>
      </c>
    </row>
    <row r="387" spans="1:30" s="211" customFormat="1">
      <c r="A387" s="499">
        <f t="shared" si="30"/>
        <v>385</v>
      </c>
      <c r="B387" s="90" t="s">
        <v>84</v>
      </c>
      <c r="C387" s="79" t="s">
        <v>1454</v>
      </c>
      <c r="D387" s="79" t="s">
        <v>1455</v>
      </c>
      <c r="E387" s="32" t="s">
        <v>4825</v>
      </c>
      <c r="F387" s="79" t="str">
        <f>_xlfn.CONCAT(D387,VLOOKUP(N387,'WHEEL PART NUMBER GUIDE'!$D$144:$E$148,2,FALSE),VLOOKUP(P387,'WHEEL PART NUMBER GUIDE'!$D$132:$E$140,2,FALSE),O387,"-",Q387,"-",R387,VLOOKUP(S387,'WHEEL PART NUMBER GUIDE'!$G$132:$H$134,2,FALSE))</f>
        <v>LK-SB12125-53-20B</v>
      </c>
      <c r="G387" s="55">
        <v>191682042973</v>
      </c>
      <c r="H387" s="102">
        <v>45693</v>
      </c>
      <c r="I387" s="78" t="s">
        <v>1230</v>
      </c>
      <c r="J387" s="60">
        <v>59</v>
      </c>
      <c r="K387" s="60">
        <f t="shared" si="37"/>
        <v>59</v>
      </c>
      <c r="L387" s="60"/>
      <c r="M387" s="59" t="s">
        <v>8714</v>
      </c>
      <c r="N387" s="395" t="s">
        <v>7657</v>
      </c>
      <c r="O387" s="395"/>
      <c r="P387" s="395" t="s">
        <v>7658</v>
      </c>
      <c r="Q387" s="395">
        <v>53</v>
      </c>
      <c r="R387" s="395">
        <v>20</v>
      </c>
      <c r="S387" s="395" t="s">
        <v>2845</v>
      </c>
      <c r="T387" s="359">
        <v>5</v>
      </c>
      <c r="U387" s="499">
        <v>14</v>
      </c>
      <c r="V387" s="499">
        <v>9</v>
      </c>
      <c r="W387" s="499">
        <v>3</v>
      </c>
      <c r="X387" s="60" t="s">
        <v>3840</v>
      </c>
      <c r="Y387" s="60" t="s">
        <v>8732</v>
      </c>
      <c r="Z387" s="87"/>
      <c r="AA387" s="87"/>
      <c r="AB387" s="62" t="s">
        <v>3721</v>
      </c>
      <c r="AC387" s="62" t="s">
        <v>3722</v>
      </c>
      <c r="AD387" s="62" t="str">
        <f t="shared" si="36"/>
        <v>LUG KIT</v>
      </c>
    </row>
    <row r="388" spans="1:30" s="211" customFormat="1">
      <c r="A388" s="499">
        <f t="shared" si="30"/>
        <v>386</v>
      </c>
      <c r="B388" s="90" t="s">
        <v>84</v>
      </c>
      <c r="C388" s="79" t="s">
        <v>1454</v>
      </c>
      <c r="D388" s="79" t="s">
        <v>1455</v>
      </c>
      <c r="E388" s="32" t="s">
        <v>5872</v>
      </c>
      <c r="F388" s="79" t="str">
        <f>_xlfn.CONCAT(D388,VLOOKUP(N388,'WHEEL PART NUMBER GUIDE'!$D$144:$E$148,2,FALSE),VLOOKUP(P388,'WHEEL PART NUMBER GUIDE'!$D$132:$E$140,2,FALSE),O388,"-",Q388,"-",R388,VLOOKUP(S388,'WHEEL PART NUMBER GUIDE'!$G$132:$H$134,2,FALSE))</f>
        <v>LK-H1415TR-50-24B</v>
      </c>
      <c r="G388" s="55">
        <v>191682042980</v>
      </c>
      <c r="H388" s="102">
        <v>45693</v>
      </c>
      <c r="I388" s="78" t="s">
        <v>1231</v>
      </c>
      <c r="J388" s="60">
        <v>119</v>
      </c>
      <c r="K388" s="60">
        <f t="shared" si="37"/>
        <v>119</v>
      </c>
      <c r="L388" s="60"/>
      <c r="M388" s="59" t="s">
        <v>8715</v>
      </c>
      <c r="N388" s="395" t="s">
        <v>7654</v>
      </c>
      <c r="O388" s="395" t="s">
        <v>7659</v>
      </c>
      <c r="P388" s="395" t="s">
        <v>7655</v>
      </c>
      <c r="Q388" s="395">
        <v>50</v>
      </c>
      <c r="R388" s="395">
        <v>24</v>
      </c>
      <c r="S388" s="395" t="s">
        <v>2845</v>
      </c>
      <c r="T388" s="359">
        <v>5</v>
      </c>
      <c r="U388" s="499">
        <v>7</v>
      </c>
      <c r="V388" s="499">
        <v>7</v>
      </c>
      <c r="W388" s="499">
        <v>7</v>
      </c>
      <c r="X388" s="60" t="s">
        <v>3840</v>
      </c>
      <c r="Y388" s="60" t="s">
        <v>8732</v>
      </c>
      <c r="Z388" s="87"/>
      <c r="AA388" s="87"/>
      <c r="AB388" s="62" t="s">
        <v>3721</v>
      </c>
      <c r="AC388" s="62" t="s">
        <v>3722</v>
      </c>
      <c r="AD388" s="62" t="str">
        <f t="shared" si="36"/>
        <v>LUG KIT</v>
      </c>
    </row>
    <row r="389" spans="1:30" s="211" customFormat="1">
      <c r="A389" s="499">
        <f t="shared" si="30"/>
        <v>387</v>
      </c>
      <c r="B389" s="90" t="s">
        <v>84</v>
      </c>
      <c r="C389" s="79" t="s">
        <v>1454</v>
      </c>
      <c r="D389" s="79" t="s">
        <v>1455</v>
      </c>
      <c r="E389" s="32" t="s">
        <v>5740</v>
      </c>
      <c r="F389" s="79" t="str">
        <f>_xlfn.CONCAT(D389,VLOOKUP(N389,'WHEEL PART NUMBER GUIDE'!$D$144:$E$148,2,FALSE),VLOOKUP(P389,'WHEEL PART NUMBER GUIDE'!$D$132:$E$140,2,FALSE),O389,"-",Q389,"-",R389,VLOOKUP(S389,'WHEEL PART NUMBER GUIDE'!$G$132:$H$134,2,FALSE))</f>
        <v>LK-HB1415-57-25B</v>
      </c>
      <c r="G389" s="55">
        <v>191682042997</v>
      </c>
      <c r="H389" s="102">
        <v>45693</v>
      </c>
      <c r="I389" s="78" t="s">
        <v>1231</v>
      </c>
      <c r="J389" s="60">
        <v>59</v>
      </c>
      <c r="K389" s="60">
        <f t="shared" si="37"/>
        <v>59</v>
      </c>
      <c r="L389" s="60"/>
      <c r="M389" s="59" t="s">
        <v>5739</v>
      </c>
      <c r="N389" s="395" t="s">
        <v>7660</v>
      </c>
      <c r="O389" s="395"/>
      <c r="P389" s="395" t="s">
        <v>7655</v>
      </c>
      <c r="Q389" s="395">
        <v>57</v>
      </c>
      <c r="R389" s="395">
        <v>25</v>
      </c>
      <c r="S389" s="395" t="s">
        <v>2845</v>
      </c>
      <c r="T389" s="359">
        <v>5</v>
      </c>
      <c r="U389" s="499">
        <v>7</v>
      </c>
      <c r="V389" s="499">
        <v>7</v>
      </c>
      <c r="W389" s="499">
        <v>7</v>
      </c>
      <c r="X389" s="60" t="s">
        <v>3840</v>
      </c>
      <c r="Y389" s="60" t="s">
        <v>8732</v>
      </c>
      <c r="Z389" s="87"/>
      <c r="AA389" s="87"/>
      <c r="AB389" s="62" t="s">
        <v>3721</v>
      </c>
      <c r="AC389" s="62" t="s">
        <v>3722</v>
      </c>
      <c r="AD389" s="62" t="str">
        <f t="shared" si="36"/>
        <v>LUG KIT</v>
      </c>
    </row>
    <row r="390" spans="1:30" s="211" customFormat="1">
      <c r="A390" s="499">
        <f t="shared" si="30"/>
        <v>388</v>
      </c>
      <c r="B390" s="90" t="s">
        <v>84</v>
      </c>
      <c r="C390" s="79" t="s">
        <v>1454</v>
      </c>
      <c r="D390" s="79" t="s">
        <v>1455</v>
      </c>
      <c r="E390" s="32" t="s">
        <v>4829</v>
      </c>
      <c r="F390" s="79" t="str">
        <f>_xlfn.CONCAT(D390,VLOOKUP(N390,'WHEEL PART NUMBER GUIDE'!$D$144:$E$148,2,FALSE),VLOOKUP(P390,'WHEEL PART NUMBER GUIDE'!$D$132:$E$140,2,FALSE),O390,"-",Q390,"-",R390,VLOOKUP(S390,'WHEEL PART NUMBER GUIDE'!$G$132:$H$134,2,FALSE))</f>
        <v>LK-M1415-44-24B</v>
      </c>
      <c r="G390" s="55">
        <v>191682043000</v>
      </c>
      <c r="H390" s="102">
        <v>45693</v>
      </c>
      <c r="I390" s="78" t="s">
        <v>1230</v>
      </c>
      <c r="J390" s="60">
        <v>149</v>
      </c>
      <c r="K390" s="60">
        <f t="shared" si="37"/>
        <v>149</v>
      </c>
      <c r="L390" s="60"/>
      <c r="M390" s="59" t="s">
        <v>8716</v>
      </c>
      <c r="N390" s="395" t="s">
        <v>7661</v>
      </c>
      <c r="O390" s="395"/>
      <c r="P390" s="395" t="s">
        <v>7655</v>
      </c>
      <c r="Q390" s="395">
        <v>44</v>
      </c>
      <c r="R390" s="395">
        <v>24</v>
      </c>
      <c r="S390" s="395" t="s">
        <v>2845</v>
      </c>
      <c r="T390" s="359">
        <v>5</v>
      </c>
      <c r="U390" s="499">
        <v>7</v>
      </c>
      <c r="V390" s="499">
        <v>7</v>
      </c>
      <c r="W390" s="499">
        <v>7</v>
      </c>
      <c r="X390" s="60" t="s">
        <v>3840</v>
      </c>
      <c r="Y390" s="60" t="s">
        <v>8732</v>
      </c>
      <c r="Z390" s="87"/>
      <c r="AA390" s="87"/>
      <c r="AB390" s="62" t="s">
        <v>3721</v>
      </c>
      <c r="AC390" s="62" t="s">
        <v>3722</v>
      </c>
      <c r="AD390" s="62" t="str">
        <f t="shared" si="36"/>
        <v>LUG KIT</v>
      </c>
    </row>
    <row r="391" spans="1:30" s="211" customFormat="1">
      <c r="A391" s="499">
        <f t="shared" si="30"/>
        <v>389</v>
      </c>
      <c r="B391" s="90" t="s">
        <v>84</v>
      </c>
      <c r="C391" s="79" t="s">
        <v>1454</v>
      </c>
      <c r="D391" s="79" t="s">
        <v>1455</v>
      </c>
      <c r="E391" s="32" t="s">
        <v>4829</v>
      </c>
      <c r="F391" s="79" t="str">
        <f>_xlfn.CONCAT(D391,VLOOKUP(N391,'WHEEL PART NUMBER GUIDE'!$D$144:$E$148,2,FALSE),VLOOKUP(P391,'WHEEL PART NUMBER GUIDE'!$D$132:$E$140,2,FALSE),O391,"-",Q391,"-",R391,VLOOKUP(S391,'WHEEL PART NUMBER GUIDE'!$G$132:$H$134,2,FALSE))</f>
        <v>LK-M1415-44-24C</v>
      </c>
      <c r="G391" s="55">
        <v>191682043017</v>
      </c>
      <c r="H391" s="102">
        <v>45693</v>
      </c>
      <c r="I391" s="78" t="s">
        <v>1230</v>
      </c>
      <c r="J391" s="60">
        <v>149</v>
      </c>
      <c r="K391" s="60">
        <f t="shared" si="37"/>
        <v>149</v>
      </c>
      <c r="L391" s="60"/>
      <c r="M391" s="59" t="s">
        <v>8717</v>
      </c>
      <c r="N391" s="395" t="s">
        <v>7661</v>
      </c>
      <c r="O391" s="395"/>
      <c r="P391" s="395" t="s">
        <v>7655</v>
      </c>
      <c r="Q391" s="395">
        <v>44</v>
      </c>
      <c r="R391" s="395">
        <v>24</v>
      </c>
      <c r="S391" s="395" t="s">
        <v>8507</v>
      </c>
      <c r="T391" s="359">
        <v>5</v>
      </c>
      <c r="U391" s="499">
        <v>7</v>
      </c>
      <c r="V391" s="499">
        <v>7</v>
      </c>
      <c r="W391" s="499">
        <v>7</v>
      </c>
      <c r="X391" s="60" t="s">
        <v>3840</v>
      </c>
      <c r="Y391" s="60" t="s">
        <v>8732</v>
      </c>
      <c r="Z391" s="87"/>
      <c r="AA391" s="87"/>
      <c r="AB391" s="62" t="s">
        <v>3721</v>
      </c>
      <c r="AC391" s="62" t="s">
        <v>3722</v>
      </c>
      <c r="AD391" s="62" t="str">
        <f t="shared" si="36"/>
        <v>LUG KIT</v>
      </c>
    </row>
    <row r="392" spans="1:30" s="211" customFormat="1">
      <c r="A392" s="499">
        <f t="shared" si="30"/>
        <v>390</v>
      </c>
      <c r="B392" s="90" t="s">
        <v>84</v>
      </c>
      <c r="C392" s="79" t="s">
        <v>1454</v>
      </c>
      <c r="D392" s="79" t="s">
        <v>1455</v>
      </c>
      <c r="E392" s="32" t="s">
        <v>4825</v>
      </c>
      <c r="F392" s="79" t="str">
        <f>_xlfn.CONCAT(D392,VLOOKUP(N392,'WHEEL PART NUMBER GUIDE'!$D$144:$E$148,2,FALSE),VLOOKUP(P392,'WHEEL PART NUMBER GUIDE'!$D$132:$E$140,2,FALSE),O392,"-",Q392,"-",R392,VLOOKUP(S392,'WHEEL PART NUMBER GUIDE'!$G$132:$H$134,2,FALSE))</f>
        <v>LK-S1415-34-20B</v>
      </c>
      <c r="G392" s="55">
        <v>191682043024</v>
      </c>
      <c r="H392" s="102">
        <v>45693</v>
      </c>
      <c r="I392" s="78" t="s">
        <v>1230</v>
      </c>
      <c r="J392" s="60">
        <v>59</v>
      </c>
      <c r="K392" s="60">
        <f t="shared" si="37"/>
        <v>59</v>
      </c>
      <c r="L392" s="60"/>
      <c r="M392" s="59" t="s">
        <v>8718</v>
      </c>
      <c r="N392" s="395" t="s">
        <v>7646</v>
      </c>
      <c r="O392" s="395"/>
      <c r="P392" s="395" t="s">
        <v>7655</v>
      </c>
      <c r="Q392" s="395">
        <v>34</v>
      </c>
      <c r="R392" s="395">
        <v>20</v>
      </c>
      <c r="S392" s="395" t="s">
        <v>2845</v>
      </c>
      <c r="T392" s="359">
        <v>5</v>
      </c>
      <c r="U392" s="499">
        <v>14</v>
      </c>
      <c r="V392" s="499">
        <v>9</v>
      </c>
      <c r="W392" s="499">
        <v>3</v>
      </c>
      <c r="X392" s="60" t="s">
        <v>3840</v>
      </c>
      <c r="Y392" s="60" t="s">
        <v>8732</v>
      </c>
      <c r="Z392" s="87"/>
      <c r="AA392" s="87"/>
      <c r="AB392" s="62" t="s">
        <v>3721</v>
      </c>
      <c r="AC392" s="62" t="s">
        <v>3722</v>
      </c>
      <c r="AD392" s="62" t="str">
        <f t="shared" si="36"/>
        <v>LUG KIT</v>
      </c>
    </row>
    <row r="393" spans="1:30" s="211" customFormat="1">
      <c r="A393" s="499">
        <f t="shared" si="30"/>
        <v>391</v>
      </c>
      <c r="B393" s="90" t="s">
        <v>84</v>
      </c>
      <c r="C393" s="79" t="s">
        <v>7663</v>
      </c>
      <c r="D393" s="79" t="s">
        <v>7664</v>
      </c>
      <c r="E393" s="32" t="s">
        <v>4830</v>
      </c>
      <c r="F393" s="79" t="str">
        <f>_xlfn.CONCAT(D393,VLOOKUP(N393,'WHEEL PART NUMBER GUIDE'!$D$144:$E$148,2,FALSE),VLOOKUP(P393,'WHEEL PART NUMBER GUIDE'!$D$132:$E$140,2,FALSE),O393,"-",Q393,"-",R393,VLOOKUP(S393,'WHEEL PART NUMBER GUIDE'!$G$132:$H$134,2,FALSE))</f>
        <v>L-M1415-44-1B</v>
      </c>
      <c r="G393" s="55">
        <v>191682043031</v>
      </c>
      <c r="H393" s="102">
        <v>45693</v>
      </c>
      <c r="I393" s="78" t="s">
        <v>1231</v>
      </c>
      <c r="J393" s="60">
        <v>7</v>
      </c>
      <c r="K393" s="60">
        <f t="shared" si="37"/>
        <v>7</v>
      </c>
      <c r="L393" s="60"/>
      <c r="M393" s="59" t="s">
        <v>4133</v>
      </c>
      <c r="N393" s="395" t="s">
        <v>7661</v>
      </c>
      <c r="O393" s="395"/>
      <c r="P393" s="395" t="s">
        <v>7655</v>
      </c>
      <c r="Q393" s="395">
        <v>44</v>
      </c>
      <c r="R393" s="395">
        <v>1</v>
      </c>
      <c r="S393" s="395" t="s">
        <v>2845</v>
      </c>
      <c r="T393" s="359">
        <v>0.5</v>
      </c>
      <c r="U393" s="499">
        <v>7</v>
      </c>
      <c r="V393" s="499">
        <v>7</v>
      </c>
      <c r="W393" s="499">
        <v>7</v>
      </c>
      <c r="X393" s="60" t="s">
        <v>3840</v>
      </c>
      <c r="Y393" s="60" t="s">
        <v>8732</v>
      </c>
      <c r="Z393" s="87"/>
      <c r="AA393" s="87"/>
      <c r="AB393" s="62" t="s">
        <v>3721</v>
      </c>
      <c r="AC393" s="62" t="s">
        <v>3722</v>
      </c>
      <c r="AD393" s="62" t="str">
        <f t="shared" si="36"/>
        <v>LUG</v>
      </c>
    </row>
    <row r="394" spans="1:30" s="211" customFormat="1">
      <c r="A394" s="499">
        <f t="shared" si="30"/>
        <v>392</v>
      </c>
      <c r="B394" s="90" t="s">
        <v>84</v>
      </c>
      <c r="C394" s="79" t="s">
        <v>7663</v>
      </c>
      <c r="D394" s="79" t="s">
        <v>7664</v>
      </c>
      <c r="E394" s="32" t="s">
        <v>4777</v>
      </c>
      <c r="F394" s="79" t="str">
        <f>_xlfn.CONCAT(D394,VLOOKUP(N394,'WHEEL PART NUMBER GUIDE'!$D$144:$E$148,2,FALSE),VLOOKUP(P394,'WHEEL PART NUMBER GUIDE'!$D$132:$E$140,2,FALSE),O394,"-",Q394,"-",R394,VLOOKUP(S394,'WHEEL PART NUMBER GUIDE'!$G$132:$H$134,2,FALSE))</f>
        <v>L-HB1415-60-1C</v>
      </c>
      <c r="G394" s="55">
        <v>191682043048</v>
      </c>
      <c r="H394" s="102">
        <v>45693</v>
      </c>
      <c r="I394" s="78" t="s">
        <v>1231</v>
      </c>
      <c r="J394" s="60">
        <v>3</v>
      </c>
      <c r="K394" s="60">
        <f t="shared" si="37"/>
        <v>3</v>
      </c>
      <c r="L394" s="60"/>
      <c r="M394" s="59" t="s">
        <v>1618</v>
      </c>
      <c r="N394" s="395" t="s">
        <v>7660</v>
      </c>
      <c r="O394" s="395"/>
      <c r="P394" s="395" t="s">
        <v>7655</v>
      </c>
      <c r="Q394" s="395">
        <v>60</v>
      </c>
      <c r="R394" s="395">
        <v>1</v>
      </c>
      <c r="S394" s="395" t="s">
        <v>8507</v>
      </c>
      <c r="T394" s="359">
        <v>0.5</v>
      </c>
      <c r="U394" s="499">
        <v>7</v>
      </c>
      <c r="V394" s="499">
        <v>7</v>
      </c>
      <c r="W394" s="499">
        <v>7</v>
      </c>
      <c r="X394" s="60" t="s">
        <v>3840</v>
      </c>
      <c r="Y394" s="60" t="s">
        <v>8732</v>
      </c>
      <c r="Z394" s="87"/>
      <c r="AA394" s="87"/>
      <c r="AB394" s="62" t="s">
        <v>3721</v>
      </c>
      <c r="AC394" s="62" t="s">
        <v>3722</v>
      </c>
      <c r="AD394" s="62" t="str">
        <f t="shared" si="36"/>
        <v>LUG</v>
      </c>
    </row>
    <row r="395" spans="1:30" s="211" customFormat="1">
      <c r="A395" s="499">
        <f t="shared" si="30"/>
        <v>393</v>
      </c>
      <c r="B395" s="90" t="s">
        <v>84</v>
      </c>
      <c r="C395" s="79" t="s">
        <v>7663</v>
      </c>
      <c r="D395" s="79" t="s">
        <v>7664</v>
      </c>
      <c r="E395" s="32" t="s">
        <v>4777</v>
      </c>
      <c r="F395" s="79" t="str">
        <f>_xlfn.CONCAT(D395,VLOOKUP(N395,'WHEEL PART NUMBER GUIDE'!$D$144:$E$148,2,FALSE),VLOOKUP(P395,'WHEEL PART NUMBER GUIDE'!$D$132:$E$140,2,FALSE),O395,"-",Q395,"-",R395,VLOOKUP(S395,'WHEEL PART NUMBER GUIDE'!$G$132:$H$134,2,FALSE))</f>
        <v>L-HB1415-60-1B</v>
      </c>
      <c r="G395" s="55">
        <v>191682043055</v>
      </c>
      <c r="H395" s="102">
        <v>45693</v>
      </c>
      <c r="I395" s="78" t="s">
        <v>1230</v>
      </c>
      <c r="J395" s="60">
        <v>3</v>
      </c>
      <c r="K395" s="60">
        <f t="shared" si="37"/>
        <v>3</v>
      </c>
      <c r="L395" s="60"/>
      <c r="M395" s="59" t="s">
        <v>1620</v>
      </c>
      <c r="N395" s="395" t="s">
        <v>7660</v>
      </c>
      <c r="O395" s="395"/>
      <c r="P395" s="395" t="s">
        <v>7655</v>
      </c>
      <c r="Q395" s="395">
        <v>60</v>
      </c>
      <c r="R395" s="395">
        <v>1</v>
      </c>
      <c r="S395" s="395" t="s">
        <v>2845</v>
      </c>
      <c r="T395" s="359">
        <v>0.5</v>
      </c>
      <c r="U395" s="499">
        <v>7</v>
      </c>
      <c r="V395" s="499">
        <v>7</v>
      </c>
      <c r="W395" s="499">
        <v>7</v>
      </c>
      <c r="X395" s="60" t="s">
        <v>3840</v>
      </c>
      <c r="Y395" s="60" t="s">
        <v>8732</v>
      </c>
      <c r="Z395" s="87"/>
      <c r="AA395" s="87"/>
      <c r="AB395" s="62" t="s">
        <v>3721</v>
      </c>
      <c r="AC395" s="62" t="s">
        <v>3722</v>
      </c>
      <c r="AD395" s="62" t="str">
        <f t="shared" si="36"/>
        <v>LUG</v>
      </c>
    </row>
    <row r="396" spans="1:30" s="211" customFormat="1">
      <c r="A396" s="499">
        <f t="shared" si="30"/>
        <v>394</v>
      </c>
      <c r="B396" s="90" t="s">
        <v>84</v>
      </c>
      <c r="C396" s="79" t="s">
        <v>7663</v>
      </c>
      <c r="D396" s="79" t="s">
        <v>7664</v>
      </c>
      <c r="E396" s="32" t="s">
        <v>4777</v>
      </c>
      <c r="F396" s="79" t="str">
        <f>_xlfn.CONCAT(D396,VLOOKUP(N396,'WHEEL PART NUMBER GUIDE'!$D$144:$E$148,2,FALSE),VLOOKUP(P396,'WHEEL PART NUMBER GUIDE'!$D$132:$E$140,2,FALSE),O396,"-",Q396,"-",R396,VLOOKUP(S396,'WHEEL PART NUMBER GUIDE'!$G$132:$H$134,2,FALSE))</f>
        <v>L-HB1415-66-1C</v>
      </c>
      <c r="G396" s="55">
        <v>191682043062</v>
      </c>
      <c r="H396" s="102">
        <v>45693</v>
      </c>
      <c r="I396" s="78" t="s">
        <v>1231</v>
      </c>
      <c r="J396" s="60">
        <v>3</v>
      </c>
      <c r="K396" s="60">
        <f t="shared" si="37"/>
        <v>3</v>
      </c>
      <c r="L396" s="60"/>
      <c r="M396" s="59" t="s">
        <v>1622</v>
      </c>
      <c r="N396" s="395" t="s">
        <v>7660</v>
      </c>
      <c r="O396" s="395"/>
      <c r="P396" s="395" t="s">
        <v>7655</v>
      </c>
      <c r="Q396" s="395">
        <v>66</v>
      </c>
      <c r="R396" s="395">
        <v>1</v>
      </c>
      <c r="S396" s="395" t="s">
        <v>8507</v>
      </c>
      <c r="T396" s="359">
        <v>0.5</v>
      </c>
      <c r="U396" s="499">
        <v>7</v>
      </c>
      <c r="V396" s="499">
        <v>7</v>
      </c>
      <c r="W396" s="499">
        <v>7</v>
      </c>
      <c r="X396" s="60" t="s">
        <v>3840</v>
      </c>
      <c r="Y396" s="60" t="s">
        <v>8732</v>
      </c>
      <c r="Z396" s="87"/>
      <c r="AA396" s="87"/>
      <c r="AB396" s="62" t="s">
        <v>3721</v>
      </c>
      <c r="AC396" s="62" t="s">
        <v>3722</v>
      </c>
      <c r="AD396" s="62" t="str">
        <f t="shared" si="36"/>
        <v>LUG</v>
      </c>
    </row>
    <row r="397" spans="1:30" s="211" customFormat="1">
      <c r="A397" s="499">
        <f t="shared" si="30"/>
        <v>395</v>
      </c>
      <c r="B397" s="90" t="s">
        <v>84</v>
      </c>
      <c r="C397" s="79" t="s">
        <v>7663</v>
      </c>
      <c r="D397" s="79" t="s">
        <v>7664</v>
      </c>
      <c r="E397" s="32" t="s">
        <v>4777</v>
      </c>
      <c r="F397" s="79" t="str">
        <f>_xlfn.CONCAT(D397,VLOOKUP(N397,'WHEEL PART NUMBER GUIDE'!$D$144:$E$148,2,FALSE),VLOOKUP(P397,'WHEEL PART NUMBER GUIDE'!$D$132:$E$140,2,FALSE),O397,"-",Q397,"-",R397,VLOOKUP(S397,'WHEEL PART NUMBER GUIDE'!$G$132:$H$134,2,FALSE))</f>
        <v>L-HB1415-66-1B</v>
      </c>
      <c r="G397" s="55">
        <v>191682043079</v>
      </c>
      <c r="H397" s="102">
        <v>45693</v>
      </c>
      <c r="I397" s="78" t="s">
        <v>1231</v>
      </c>
      <c r="J397" s="60">
        <v>3</v>
      </c>
      <c r="K397" s="60">
        <f t="shared" si="37"/>
        <v>3</v>
      </c>
      <c r="L397" s="60"/>
      <c r="M397" s="59" t="s">
        <v>1624</v>
      </c>
      <c r="N397" s="395" t="s">
        <v>7660</v>
      </c>
      <c r="O397" s="395"/>
      <c r="P397" s="395" t="s">
        <v>7655</v>
      </c>
      <c r="Q397" s="395">
        <v>66</v>
      </c>
      <c r="R397" s="395">
        <v>1</v>
      </c>
      <c r="S397" s="395" t="s">
        <v>2845</v>
      </c>
      <c r="T397" s="359">
        <v>0.5</v>
      </c>
      <c r="U397" s="499">
        <v>7</v>
      </c>
      <c r="V397" s="499">
        <v>7</v>
      </c>
      <c r="W397" s="499">
        <v>7</v>
      </c>
      <c r="X397" s="60" t="s">
        <v>3840</v>
      </c>
      <c r="Y397" s="60" t="s">
        <v>8732</v>
      </c>
      <c r="Z397" s="87"/>
      <c r="AA397" s="87"/>
      <c r="AB397" s="62" t="s">
        <v>3721</v>
      </c>
      <c r="AC397" s="62" t="s">
        <v>3722</v>
      </c>
      <c r="AD397" s="62" t="str">
        <f t="shared" si="36"/>
        <v>LUG</v>
      </c>
    </row>
    <row r="398" spans="1:30" s="211" customFormat="1">
      <c r="A398" s="499">
        <f t="shared" si="30"/>
        <v>396</v>
      </c>
      <c r="B398" s="90" t="s">
        <v>84</v>
      </c>
      <c r="C398" s="79" t="s">
        <v>7663</v>
      </c>
      <c r="D398" s="79" t="s">
        <v>7664</v>
      </c>
      <c r="E398" s="32" t="s">
        <v>4776</v>
      </c>
      <c r="F398" s="79" t="str">
        <f>_xlfn.CONCAT(D398,VLOOKUP(N398,'WHEEL PART NUMBER GUIDE'!$D$144:$E$148,2,FALSE),VLOOKUP(P398,'WHEEL PART NUMBER GUIDE'!$D$132:$E$140,2,FALSE),O398,"-",Q398,"-",R398,VLOOKUP(S398,'WHEEL PART NUMBER GUIDE'!$G$132:$H$134,2,FALSE))</f>
        <v>L-H1615O-25-1C</v>
      </c>
      <c r="G398" s="55">
        <v>191682043086</v>
      </c>
      <c r="H398" s="102">
        <v>45693</v>
      </c>
      <c r="I398" s="78" t="s">
        <v>1231</v>
      </c>
      <c r="J398" s="60">
        <v>3</v>
      </c>
      <c r="K398" s="60">
        <f t="shared" si="37"/>
        <v>3</v>
      </c>
      <c r="L398" s="60"/>
      <c r="M398" s="59" t="s">
        <v>4509</v>
      </c>
      <c r="N398" s="395" t="s">
        <v>7654</v>
      </c>
      <c r="O398" s="395" t="s">
        <v>3925</v>
      </c>
      <c r="P398" s="395" t="s">
        <v>7662</v>
      </c>
      <c r="Q398" s="395">
        <v>25</v>
      </c>
      <c r="R398" s="395">
        <v>1</v>
      </c>
      <c r="S398" s="395" t="s">
        <v>8507</v>
      </c>
      <c r="T398" s="359">
        <v>0.5</v>
      </c>
      <c r="U398" s="499">
        <v>7</v>
      </c>
      <c r="V398" s="499">
        <v>7</v>
      </c>
      <c r="W398" s="499">
        <v>7</v>
      </c>
      <c r="X398" s="60" t="s">
        <v>3840</v>
      </c>
      <c r="Y398" s="60" t="s">
        <v>8732</v>
      </c>
      <c r="Z398" s="87"/>
      <c r="AA398" s="87"/>
      <c r="AB398" s="62" t="s">
        <v>3721</v>
      </c>
      <c r="AC398" s="62" t="s">
        <v>3722</v>
      </c>
      <c r="AD398" s="62" t="str">
        <f t="shared" si="36"/>
        <v>LUG</v>
      </c>
    </row>
    <row r="399" spans="1:30" s="211" customFormat="1">
      <c r="A399" s="499">
        <f t="shared" ref="A399:A445" si="38">ROW(B399)-2</f>
        <v>397</v>
      </c>
      <c r="B399" s="90" t="s">
        <v>84</v>
      </c>
      <c r="C399" s="79" t="s">
        <v>7663</v>
      </c>
      <c r="D399" s="79" t="s">
        <v>7664</v>
      </c>
      <c r="E399" s="32" t="s">
        <v>4776</v>
      </c>
      <c r="F399" s="79" t="str">
        <f>_xlfn.CONCAT(D399,VLOOKUP(N399,'WHEEL PART NUMBER GUIDE'!$D$144:$E$148,2,FALSE),VLOOKUP(P399,'WHEEL PART NUMBER GUIDE'!$D$132:$E$140,2,FALSE),O399,"-",Q399,"-",R399,VLOOKUP(S399,'WHEEL PART NUMBER GUIDE'!$G$132:$H$134,2,FALSE))</f>
        <v>L-S1415-34-1B</v>
      </c>
      <c r="G399" s="55">
        <v>191682043093</v>
      </c>
      <c r="H399" s="102">
        <v>45693</v>
      </c>
      <c r="I399" s="78" t="s">
        <v>1231</v>
      </c>
      <c r="J399" s="60">
        <v>3</v>
      </c>
      <c r="K399" s="60">
        <f t="shared" si="37"/>
        <v>3</v>
      </c>
      <c r="L399" s="60"/>
      <c r="M399" s="59" t="s">
        <v>8719</v>
      </c>
      <c r="N399" s="395" t="s">
        <v>7646</v>
      </c>
      <c r="O399" s="395"/>
      <c r="P399" s="395" t="s">
        <v>7655</v>
      </c>
      <c r="Q399" s="395">
        <v>34</v>
      </c>
      <c r="R399" s="395">
        <v>1</v>
      </c>
      <c r="S399" s="395" t="s">
        <v>2845</v>
      </c>
      <c r="T399" s="359">
        <v>0.5</v>
      </c>
      <c r="U399" s="499">
        <v>7</v>
      </c>
      <c r="V399" s="499">
        <v>7</v>
      </c>
      <c r="W399" s="499">
        <v>7</v>
      </c>
      <c r="X399" s="60" t="s">
        <v>3840</v>
      </c>
      <c r="Y399" s="60" t="s">
        <v>8732</v>
      </c>
      <c r="Z399" s="87"/>
      <c r="AA399" s="87"/>
      <c r="AB399" s="62" t="s">
        <v>3721</v>
      </c>
      <c r="AC399" s="62" t="s">
        <v>3722</v>
      </c>
      <c r="AD399" s="62" t="str">
        <f t="shared" si="36"/>
        <v>LUG</v>
      </c>
    </row>
    <row r="400" spans="1:30" s="211" customFormat="1">
      <c r="A400" s="499">
        <f t="shared" si="38"/>
        <v>398</v>
      </c>
      <c r="B400" s="90" t="s">
        <v>84</v>
      </c>
      <c r="C400" s="79" t="s">
        <v>7663</v>
      </c>
      <c r="D400" s="79" t="s">
        <v>7664</v>
      </c>
      <c r="E400" s="32" t="s">
        <v>4777</v>
      </c>
      <c r="F400" s="79" t="str">
        <f>_xlfn.CONCAT(D400,VLOOKUP(N400,'WHEEL PART NUMBER GUIDE'!$D$144:$E$148,2,FALSE),VLOOKUP(P400,'WHEEL PART NUMBER GUIDE'!$D$132:$E$140,2,FALSE),O400,"-",Q400,"-",R400,VLOOKUP(S400,'WHEEL PART NUMBER GUIDE'!$G$132:$H$134,2,FALSE))</f>
        <v>L-H1615-19-1C</v>
      </c>
      <c r="G400" s="55">
        <v>191682043109</v>
      </c>
      <c r="H400" s="102">
        <v>45693</v>
      </c>
      <c r="I400" s="78" t="s">
        <v>1230</v>
      </c>
      <c r="J400" s="60">
        <v>3</v>
      </c>
      <c r="K400" s="60">
        <f t="shared" si="37"/>
        <v>3</v>
      </c>
      <c r="L400" s="60"/>
      <c r="M400" s="59" t="s">
        <v>5523</v>
      </c>
      <c r="N400" s="395" t="s">
        <v>7654</v>
      </c>
      <c r="O400" s="395"/>
      <c r="P400" s="395" t="s">
        <v>7662</v>
      </c>
      <c r="Q400" s="395">
        <v>19</v>
      </c>
      <c r="R400" s="395">
        <v>1</v>
      </c>
      <c r="S400" s="395" t="s">
        <v>8507</v>
      </c>
      <c r="T400" s="359">
        <v>0.5</v>
      </c>
      <c r="U400" s="499">
        <v>7</v>
      </c>
      <c r="V400" s="499">
        <v>7</v>
      </c>
      <c r="W400" s="499">
        <v>7</v>
      </c>
      <c r="X400" s="60" t="s">
        <v>3840</v>
      </c>
      <c r="Y400" s="60" t="s">
        <v>8732</v>
      </c>
      <c r="Z400" s="87"/>
      <c r="AA400" s="87"/>
      <c r="AB400" s="62" t="s">
        <v>3721</v>
      </c>
      <c r="AC400" s="62" t="s">
        <v>3722</v>
      </c>
      <c r="AD400" s="62" t="str">
        <f t="shared" si="36"/>
        <v>LUG</v>
      </c>
    </row>
    <row r="401" spans="1:30" s="211" customFormat="1">
      <c r="A401" s="499">
        <f t="shared" si="38"/>
        <v>399</v>
      </c>
      <c r="B401" s="90" t="s">
        <v>84</v>
      </c>
      <c r="C401" s="79" t="s">
        <v>1459</v>
      </c>
      <c r="D401" s="79" t="s">
        <v>1460</v>
      </c>
      <c r="E401" s="32" t="s">
        <v>4778</v>
      </c>
      <c r="F401" s="79" t="s">
        <v>1625</v>
      </c>
      <c r="G401" s="55">
        <v>191682008931</v>
      </c>
      <c r="H401" s="102">
        <v>43101</v>
      </c>
      <c r="I401" s="78" t="s">
        <v>1230</v>
      </c>
      <c r="J401" s="60">
        <v>4.7300000000000004</v>
      </c>
      <c r="K401" s="60">
        <f t="shared" si="37"/>
        <v>4.7300000000000004</v>
      </c>
      <c r="L401" s="60"/>
      <c r="M401" s="59" t="s">
        <v>1626</v>
      </c>
      <c r="N401" s="395"/>
      <c r="O401" s="395"/>
      <c r="P401" s="395"/>
      <c r="Q401" s="395"/>
      <c r="R401" s="395">
        <v>1</v>
      </c>
      <c r="S401" s="395" t="s">
        <v>8528</v>
      </c>
      <c r="T401" s="359">
        <v>0.5</v>
      </c>
      <c r="U401" s="499">
        <v>12</v>
      </c>
      <c r="V401" s="499">
        <v>7</v>
      </c>
      <c r="W401" s="499">
        <v>1</v>
      </c>
      <c r="X401" s="60" t="s">
        <v>3840</v>
      </c>
      <c r="Y401" s="60" t="s">
        <v>3771</v>
      </c>
      <c r="Z401" s="87"/>
      <c r="AA401" s="87"/>
      <c r="AB401" s="62" t="s">
        <v>3721</v>
      </c>
      <c r="AC401" s="62" t="s">
        <v>3722</v>
      </c>
      <c r="AD401" s="62" t="str">
        <f t="shared" si="36"/>
        <v>MISC HARDWARE</v>
      </c>
    </row>
    <row r="402" spans="1:30" s="211" customFormat="1">
      <c r="A402" s="499">
        <f t="shared" si="38"/>
        <v>400</v>
      </c>
      <c r="B402" s="90" t="s">
        <v>84</v>
      </c>
      <c r="C402" s="79" t="s">
        <v>1459</v>
      </c>
      <c r="D402" s="79" t="s">
        <v>1460</v>
      </c>
      <c r="E402" s="32" t="s">
        <v>4966</v>
      </c>
      <c r="F402" s="79" t="s">
        <v>4965</v>
      </c>
      <c r="G402" s="55">
        <v>191682023453</v>
      </c>
      <c r="H402" s="102">
        <v>44403</v>
      </c>
      <c r="I402" s="78" t="s">
        <v>1230</v>
      </c>
      <c r="J402" s="60">
        <v>10</v>
      </c>
      <c r="K402" s="60">
        <f t="shared" si="37"/>
        <v>10</v>
      </c>
      <c r="L402" s="60"/>
      <c r="M402" s="59" t="s">
        <v>4969</v>
      </c>
      <c r="N402" s="395"/>
      <c r="O402" s="395"/>
      <c r="P402" s="395"/>
      <c r="Q402" s="395"/>
      <c r="R402" s="395">
        <v>5</v>
      </c>
      <c r="S402" s="395" t="s">
        <v>8524</v>
      </c>
      <c r="T402" s="359">
        <v>0.5</v>
      </c>
      <c r="U402" s="32">
        <v>12</v>
      </c>
      <c r="V402" s="32">
        <v>7</v>
      </c>
      <c r="W402" s="32">
        <v>1</v>
      </c>
      <c r="X402" s="60" t="s">
        <v>3840</v>
      </c>
      <c r="Y402" s="60" t="s">
        <v>3771</v>
      </c>
      <c r="Z402" s="87"/>
      <c r="AA402" s="87"/>
      <c r="AB402" s="62" t="s">
        <v>3721</v>
      </c>
      <c r="AC402" s="62" t="s">
        <v>3722</v>
      </c>
      <c r="AD402" s="62" t="str">
        <f t="shared" si="36"/>
        <v>MISC HARDWARE</v>
      </c>
    </row>
    <row r="403" spans="1:30" s="211" customFormat="1">
      <c r="A403" s="499">
        <f t="shared" si="38"/>
        <v>401</v>
      </c>
      <c r="B403" s="90" t="s">
        <v>84</v>
      </c>
      <c r="C403" s="79" t="s">
        <v>1459</v>
      </c>
      <c r="D403" s="79" t="s">
        <v>1460</v>
      </c>
      <c r="E403" s="32" t="s">
        <v>4966</v>
      </c>
      <c r="F403" s="79" t="s">
        <v>5473</v>
      </c>
      <c r="G403" s="55">
        <v>191682026416</v>
      </c>
      <c r="H403" s="102">
        <v>44564</v>
      </c>
      <c r="I403" s="78" t="s">
        <v>1230</v>
      </c>
      <c r="J403" s="60">
        <v>10</v>
      </c>
      <c r="K403" s="60">
        <f t="shared" ref="K403:K445" si="39">IF(I403="Coming Soon",J403,IF(I403="Active",J403,""))</f>
        <v>10</v>
      </c>
      <c r="L403" s="60"/>
      <c r="M403" s="59" t="s">
        <v>5475</v>
      </c>
      <c r="N403" s="395"/>
      <c r="O403" s="395"/>
      <c r="P403" s="395"/>
      <c r="Q403" s="395"/>
      <c r="R403" s="395">
        <v>5</v>
      </c>
      <c r="S403" s="395" t="s">
        <v>2850</v>
      </c>
      <c r="T403" s="359">
        <v>0.5</v>
      </c>
      <c r="U403" s="32">
        <v>12</v>
      </c>
      <c r="V403" s="32">
        <v>7</v>
      </c>
      <c r="W403" s="32">
        <v>1</v>
      </c>
      <c r="X403" s="60" t="s">
        <v>3840</v>
      </c>
      <c r="Y403" s="60" t="s">
        <v>3771</v>
      </c>
      <c r="Z403" s="87"/>
      <c r="AA403" s="87"/>
      <c r="AB403" s="62" t="s">
        <v>3721</v>
      </c>
      <c r="AC403" s="62" t="s">
        <v>3722</v>
      </c>
      <c r="AD403" s="62" t="str">
        <f t="shared" si="36"/>
        <v>MISC HARDWARE</v>
      </c>
    </row>
    <row r="404" spans="1:30" s="211" customFormat="1">
      <c r="A404" s="499">
        <f t="shared" si="38"/>
        <v>402</v>
      </c>
      <c r="B404" s="90" t="s">
        <v>84</v>
      </c>
      <c r="C404" s="79" t="s">
        <v>1459</v>
      </c>
      <c r="D404" s="79" t="s">
        <v>1460</v>
      </c>
      <c r="E404" s="32" t="s">
        <v>4966</v>
      </c>
      <c r="F404" s="79" t="s">
        <v>5474</v>
      </c>
      <c r="G404" s="55">
        <v>191682026409</v>
      </c>
      <c r="H404" s="102">
        <v>44564</v>
      </c>
      <c r="I404" s="78" t="s">
        <v>1230</v>
      </c>
      <c r="J404" s="60">
        <v>10</v>
      </c>
      <c r="K404" s="60">
        <f t="shared" si="39"/>
        <v>10</v>
      </c>
      <c r="L404" s="60"/>
      <c r="M404" s="59" t="s">
        <v>5476</v>
      </c>
      <c r="N404" s="395"/>
      <c r="O404" s="395"/>
      <c r="P404" s="395"/>
      <c r="Q404" s="395"/>
      <c r="R404" s="395">
        <v>5</v>
      </c>
      <c r="S404" s="395" t="s">
        <v>4427</v>
      </c>
      <c r="T404" s="359">
        <v>0.5</v>
      </c>
      <c r="U404" s="32">
        <v>12</v>
      </c>
      <c r="V404" s="32">
        <v>7</v>
      </c>
      <c r="W404" s="32">
        <v>1</v>
      </c>
      <c r="X404" s="60" t="s">
        <v>3840</v>
      </c>
      <c r="Y404" s="60" t="s">
        <v>3771</v>
      </c>
      <c r="Z404" s="87"/>
      <c r="AA404" s="87"/>
      <c r="AB404" s="62" t="s">
        <v>3721</v>
      </c>
      <c r="AC404" s="62" t="s">
        <v>3722</v>
      </c>
      <c r="AD404" s="62" t="str">
        <f t="shared" si="36"/>
        <v>MISC HARDWARE</v>
      </c>
    </row>
    <row r="405" spans="1:30" s="211" customFormat="1">
      <c r="A405" s="499">
        <f t="shared" si="38"/>
        <v>403</v>
      </c>
      <c r="B405" s="90" t="s">
        <v>84</v>
      </c>
      <c r="C405" s="79" t="s">
        <v>1459</v>
      </c>
      <c r="D405" s="79" t="s">
        <v>1460</v>
      </c>
      <c r="E405" s="499" t="s">
        <v>4966</v>
      </c>
      <c r="F405" s="79" t="s">
        <v>10236</v>
      </c>
      <c r="G405" s="55">
        <v>191682043987</v>
      </c>
      <c r="H405" s="102">
        <v>45867</v>
      </c>
      <c r="I405" s="78" t="s">
        <v>1230</v>
      </c>
      <c r="J405" s="60">
        <v>19.989999999999998</v>
      </c>
      <c r="K405" s="60">
        <v>19.989999999999998</v>
      </c>
      <c r="L405" s="60"/>
      <c r="M405" s="59" t="s">
        <v>4967</v>
      </c>
      <c r="N405" s="395"/>
      <c r="O405" s="395"/>
      <c r="P405" s="395"/>
      <c r="Q405" s="395"/>
      <c r="R405" s="395">
        <v>5</v>
      </c>
      <c r="S405" s="395" t="s">
        <v>2845</v>
      </c>
      <c r="T405" s="359">
        <v>0.5</v>
      </c>
      <c r="U405" s="499">
        <v>12</v>
      </c>
      <c r="V405" s="499">
        <v>7</v>
      </c>
      <c r="W405" s="499">
        <v>1</v>
      </c>
      <c r="X405" s="60" t="s">
        <v>3840</v>
      </c>
      <c r="Y405" s="60" t="s">
        <v>3771</v>
      </c>
      <c r="Z405" s="87"/>
      <c r="AA405" s="87"/>
      <c r="AB405" s="62" t="s">
        <v>3721</v>
      </c>
      <c r="AC405" s="62" t="s">
        <v>3722</v>
      </c>
      <c r="AD405" s="62" t="str">
        <f t="shared" si="36"/>
        <v>MISC HARDWARE</v>
      </c>
    </row>
    <row r="406" spans="1:30" s="211" customFormat="1">
      <c r="A406" s="499">
        <f t="shared" si="38"/>
        <v>404</v>
      </c>
      <c r="B406" s="90" t="s">
        <v>84</v>
      </c>
      <c r="C406" s="79" t="s">
        <v>1459</v>
      </c>
      <c r="D406" s="79" t="s">
        <v>1460</v>
      </c>
      <c r="E406" s="499" t="s">
        <v>4966</v>
      </c>
      <c r="F406" s="79" t="s">
        <v>10237</v>
      </c>
      <c r="G406" s="55">
        <v>191682043994</v>
      </c>
      <c r="H406" s="102">
        <v>45867</v>
      </c>
      <c r="I406" s="78" t="s">
        <v>1230</v>
      </c>
      <c r="J406" s="60">
        <v>19.989999999999998</v>
      </c>
      <c r="K406" s="60">
        <v>19.989999999999998</v>
      </c>
      <c r="L406" s="60"/>
      <c r="M406" s="367" t="s">
        <v>4968</v>
      </c>
      <c r="N406" s="395"/>
      <c r="O406" s="395"/>
      <c r="P406" s="395"/>
      <c r="Q406" s="395"/>
      <c r="R406" s="395">
        <v>5</v>
      </c>
      <c r="S406" s="395" t="s">
        <v>8523</v>
      </c>
      <c r="T406" s="359">
        <v>0.5</v>
      </c>
      <c r="U406" s="499">
        <v>12</v>
      </c>
      <c r="V406" s="499">
        <v>7</v>
      </c>
      <c r="W406" s="499">
        <v>1</v>
      </c>
      <c r="X406" s="60" t="s">
        <v>3840</v>
      </c>
      <c r="Y406" s="60" t="s">
        <v>3771</v>
      </c>
      <c r="Z406" s="87"/>
      <c r="AA406" s="87"/>
      <c r="AB406" s="62" t="s">
        <v>3721</v>
      </c>
      <c r="AC406" s="62" t="s">
        <v>3722</v>
      </c>
      <c r="AD406" s="62" t="str">
        <f t="shared" si="36"/>
        <v>MISC HARDWARE</v>
      </c>
    </row>
    <row r="407" spans="1:30" s="211" customFormat="1">
      <c r="A407" s="499">
        <f t="shared" si="38"/>
        <v>405</v>
      </c>
      <c r="B407" s="90" t="s">
        <v>84</v>
      </c>
      <c r="C407" s="79" t="s">
        <v>1459</v>
      </c>
      <c r="D407" s="79" t="s">
        <v>1460</v>
      </c>
      <c r="E407" s="499" t="s">
        <v>4966</v>
      </c>
      <c r="F407" s="79" t="s">
        <v>10238</v>
      </c>
      <c r="G407" s="55">
        <v>191682044007</v>
      </c>
      <c r="H407" s="102">
        <v>45867</v>
      </c>
      <c r="I407" s="78" t="s">
        <v>1230</v>
      </c>
      <c r="J407" s="60">
        <v>19.989999999999998</v>
      </c>
      <c r="K407" s="60">
        <v>19.989999999999998</v>
      </c>
      <c r="L407" s="60"/>
      <c r="M407" s="59" t="s">
        <v>5894</v>
      </c>
      <c r="N407" s="395"/>
      <c r="O407" s="395"/>
      <c r="P407" s="395"/>
      <c r="Q407" s="395"/>
      <c r="R407" s="395">
        <v>5</v>
      </c>
      <c r="S407" s="395" t="s">
        <v>2845</v>
      </c>
      <c r="T407" s="359">
        <v>0.5</v>
      </c>
      <c r="U407" s="499">
        <v>12</v>
      </c>
      <c r="V407" s="499">
        <v>7</v>
      </c>
      <c r="W407" s="499">
        <v>1</v>
      </c>
      <c r="X407" s="60" t="s">
        <v>3840</v>
      </c>
      <c r="Y407" s="60" t="s">
        <v>3771</v>
      </c>
      <c r="Z407" s="87"/>
      <c r="AA407" s="87"/>
      <c r="AB407" s="62" t="s">
        <v>3721</v>
      </c>
      <c r="AC407" s="62" t="s">
        <v>3722</v>
      </c>
      <c r="AD407" s="62" t="str">
        <f t="shared" ref="AD407:AD445" si="40">C407</f>
        <v>MISC HARDWARE</v>
      </c>
    </row>
    <row r="408" spans="1:30" s="211" customFormat="1">
      <c r="A408" s="499">
        <f t="shared" si="38"/>
        <v>406</v>
      </c>
      <c r="B408" s="90" t="s">
        <v>84</v>
      </c>
      <c r="C408" s="79" t="s">
        <v>1459</v>
      </c>
      <c r="D408" s="79" t="s">
        <v>1460</v>
      </c>
      <c r="E408" s="499" t="s">
        <v>4966</v>
      </c>
      <c r="F408" s="79" t="s">
        <v>10893</v>
      </c>
      <c r="G408" s="55">
        <v>191682045608</v>
      </c>
      <c r="H408" s="102">
        <v>46148</v>
      </c>
      <c r="I408" s="78" t="s">
        <v>1230</v>
      </c>
      <c r="J408" s="60">
        <v>19.989999999999998</v>
      </c>
      <c r="K408" s="60">
        <v>19.989999999999998</v>
      </c>
      <c r="L408" s="60"/>
      <c r="M408" s="59" t="s">
        <v>10894</v>
      </c>
      <c r="N408" s="395"/>
      <c r="O408" s="395"/>
      <c r="P408" s="395"/>
      <c r="Q408" s="395"/>
      <c r="R408" s="395">
        <v>5</v>
      </c>
      <c r="S408" s="395" t="s">
        <v>2845</v>
      </c>
      <c r="T408" s="359">
        <v>0.5</v>
      </c>
      <c r="U408" s="499">
        <v>1</v>
      </c>
      <c r="V408" s="499">
        <v>1</v>
      </c>
      <c r="W408" s="499">
        <v>1</v>
      </c>
      <c r="X408" s="60" t="s">
        <v>3840</v>
      </c>
      <c r="Y408" s="60" t="s">
        <v>3771</v>
      </c>
      <c r="Z408" s="87"/>
      <c r="AA408" s="87"/>
      <c r="AB408" s="62" t="s">
        <v>3721</v>
      </c>
      <c r="AC408" s="62" t="s">
        <v>3722</v>
      </c>
      <c r="AD408" s="62" t="str">
        <f t="shared" ref="AD408" si="41">C408</f>
        <v>MISC HARDWARE</v>
      </c>
    </row>
    <row r="409" spans="1:30" s="211" customFormat="1">
      <c r="A409" s="499">
        <f t="shared" si="38"/>
        <v>407</v>
      </c>
      <c r="B409" s="90" t="s">
        <v>84</v>
      </c>
      <c r="C409" s="79" t="s">
        <v>1459</v>
      </c>
      <c r="D409" s="79" t="s">
        <v>1460</v>
      </c>
      <c r="E409" s="32" t="s">
        <v>4779</v>
      </c>
      <c r="F409" s="79" t="s">
        <v>2265</v>
      </c>
      <c r="G409" s="55">
        <v>191682013362</v>
      </c>
      <c r="H409" s="102">
        <v>43334</v>
      </c>
      <c r="I409" s="78" t="s">
        <v>1230</v>
      </c>
      <c r="J409" s="60">
        <v>15</v>
      </c>
      <c r="K409" s="60">
        <f t="shared" si="39"/>
        <v>15</v>
      </c>
      <c r="L409" s="60"/>
      <c r="M409" s="59" t="s">
        <v>2264</v>
      </c>
      <c r="N409" s="395"/>
      <c r="O409" s="395"/>
      <c r="P409" s="395"/>
      <c r="Q409" s="395"/>
      <c r="R409" s="395">
        <v>1</v>
      </c>
      <c r="S409" s="395"/>
      <c r="T409" s="359">
        <v>0.5</v>
      </c>
      <c r="U409" s="32">
        <v>12</v>
      </c>
      <c r="V409" s="32">
        <v>7</v>
      </c>
      <c r="W409" s="32">
        <v>1</v>
      </c>
      <c r="X409" s="60" t="s">
        <v>3840</v>
      </c>
      <c r="Y409" s="60" t="s">
        <v>6521</v>
      </c>
      <c r="Z409" s="87"/>
      <c r="AA409" s="87"/>
      <c r="AB409" s="62" t="s">
        <v>3721</v>
      </c>
      <c r="AC409" s="62" t="s">
        <v>3722</v>
      </c>
      <c r="AD409" s="62" t="str">
        <f t="shared" si="40"/>
        <v>MISC HARDWARE</v>
      </c>
    </row>
    <row r="410" spans="1:30" s="211" customFormat="1">
      <c r="A410" s="499">
        <f t="shared" si="38"/>
        <v>408</v>
      </c>
      <c r="B410" s="90" t="s">
        <v>84</v>
      </c>
      <c r="C410" s="79" t="s">
        <v>1459</v>
      </c>
      <c r="D410" s="79" t="s">
        <v>1460</v>
      </c>
      <c r="E410" s="499" t="s">
        <v>4780</v>
      </c>
      <c r="F410" s="79" t="s">
        <v>10413</v>
      </c>
      <c r="G410" s="55">
        <v>191682044434</v>
      </c>
      <c r="H410" s="102">
        <v>45940</v>
      </c>
      <c r="I410" s="78" t="s">
        <v>1230</v>
      </c>
      <c r="J410" s="60">
        <v>11</v>
      </c>
      <c r="K410" s="60">
        <f t="shared" ref="K410" si="42">IF(I410="Coming Soon",J410,IF(I410="Active",J410,""))</f>
        <v>11</v>
      </c>
      <c r="L410" s="60"/>
      <c r="M410" s="59" t="s">
        <v>10416</v>
      </c>
      <c r="N410" s="395"/>
      <c r="O410" s="395"/>
      <c r="P410" s="395"/>
      <c r="Q410" s="395"/>
      <c r="R410" s="395">
        <v>1</v>
      </c>
      <c r="S410" s="395"/>
      <c r="T410" s="359">
        <v>0.5</v>
      </c>
      <c r="U410" s="499">
        <v>12</v>
      </c>
      <c r="V410" s="499">
        <v>7</v>
      </c>
      <c r="W410" s="499">
        <v>1</v>
      </c>
      <c r="X410" s="60" t="s">
        <v>3840</v>
      </c>
      <c r="Y410" s="60" t="s">
        <v>6521</v>
      </c>
      <c r="Z410" s="87"/>
      <c r="AA410" s="87"/>
      <c r="AB410" s="62" t="s">
        <v>3721</v>
      </c>
      <c r="AC410" s="62" t="s">
        <v>3722</v>
      </c>
      <c r="AD410" s="62" t="str">
        <f t="shared" si="40"/>
        <v>MISC HARDWARE</v>
      </c>
    </row>
    <row r="411" spans="1:30" s="211" customFormat="1">
      <c r="A411" s="499">
        <f t="shared" si="38"/>
        <v>409</v>
      </c>
      <c r="B411" s="90" t="s">
        <v>84</v>
      </c>
      <c r="C411" s="79" t="s">
        <v>1459</v>
      </c>
      <c r="D411" s="79" t="s">
        <v>1460</v>
      </c>
      <c r="E411" s="32" t="s">
        <v>4780</v>
      </c>
      <c r="F411" s="79" t="s">
        <v>8721</v>
      </c>
      <c r="G411" s="55">
        <v>191682043369</v>
      </c>
      <c r="H411" s="102">
        <v>45694</v>
      </c>
      <c r="I411" s="78" t="s">
        <v>3713</v>
      </c>
      <c r="J411" s="60">
        <v>11</v>
      </c>
      <c r="K411" s="60">
        <v>11</v>
      </c>
      <c r="L411" s="60"/>
      <c r="M411" s="59" t="s">
        <v>10370</v>
      </c>
      <c r="N411" s="395"/>
      <c r="O411" s="395"/>
      <c r="P411" s="395"/>
      <c r="Q411" s="395"/>
      <c r="R411" s="395">
        <v>1</v>
      </c>
      <c r="S411" s="395"/>
      <c r="T411" s="359">
        <v>0.5</v>
      </c>
      <c r="U411" s="32">
        <v>12</v>
      </c>
      <c r="V411" s="32">
        <v>7</v>
      </c>
      <c r="W411" s="32">
        <v>1</v>
      </c>
      <c r="X411" s="60" t="s">
        <v>3840</v>
      </c>
      <c r="Y411" s="60" t="s">
        <v>6521</v>
      </c>
      <c r="Z411" s="87"/>
      <c r="AA411" s="87"/>
      <c r="AB411" s="62" t="s">
        <v>3721</v>
      </c>
      <c r="AC411" s="62" t="s">
        <v>3722</v>
      </c>
      <c r="AD411" s="62" t="str">
        <f t="shared" si="40"/>
        <v>MISC HARDWARE</v>
      </c>
    </row>
    <row r="412" spans="1:30" s="211" customFormat="1">
      <c r="A412" s="499">
        <f t="shared" si="38"/>
        <v>410</v>
      </c>
      <c r="B412" s="90" t="s">
        <v>84</v>
      </c>
      <c r="C412" s="79" t="s">
        <v>1459</v>
      </c>
      <c r="D412" s="79" t="s">
        <v>1460</v>
      </c>
      <c r="E412" s="499" t="s">
        <v>4780</v>
      </c>
      <c r="F412" s="79" t="s">
        <v>10414</v>
      </c>
      <c r="G412" s="55">
        <v>191682044441</v>
      </c>
      <c r="H412" s="102">
        <v>45940</v>
      </c>
      <c r="I412" s="78" t="s">
        <v>1230</v>
      </c>
      <c r="J412" s="60">
        <v>11</v>
      </c>
      <c r="K412" s="60">
        <f t="shared" ref="K412" si="43">IF(I412="Coming Soon",J412,IF(I412="Active",J412,""))</f>
        <v>11</v>
      </c>
      <c r="L412" s="60"/>
      <c r="M412" s="59" t="s">
        <v>10415</v>
      </c>
      <c r="N412" s="395"/>
      <c r="O412" s="395"/>
      <c r="P412" s="395"/>
      <c r="Q412" s="395"/>
      <c r="R412" s="395">
        <v>1</v>
      </c>
      <c r="S412" s="395"/>
      <c r="T412" s="359">
        <v>0.5</v>
      </c>
      <c r="U412" s="499">
        <v>12</v>
      </c>
      <c r="V412" s="499">
        <v>7</v>
      </c>
      <c r="W412" s="499">
        <v>1</v>
      </c>
      <c r="X412" s="60" t="s">
        <v>3840</v>
      </c>
      <c r="Y412" s="60" t="s">
        <v>6521</v>
      </c>
      <c r="Z412" s="87"/>
      <c r="AA412" s="87"/>
      <c r="AB412" s="62" t="s">
        <v>3721</v>
      </c>
      <c r="AC412" s="62" t="s">
        <v>3722</v>
      </c>
      <c r="AD412" s="62" t="str">
        <f t="shared" si="40"/>
        <v>MISC HARDWARE</v>
      </c>
    </row>
    <row r="413" spans="1:30" s="211" customFormat="1">
      <c r="A413" s="499">
        <f t="shared" si="38"/>
        <v>411</v>
      </c>
      <c r="B413" s="90" t="s">
        <v>84</v>
      </c>
      <c r="C413" s="79" t="s">
        <v>1459</v>
      </c>
      <c r="D413" s="79" t="s">
        <v>1460</v>
      </c>
      <c r="E413" s="32" t="s">
        <v>4781</v>
      </c>
      <c r="F413" s="79" t="s">
        <v>1649</v>
      </c>
      <c r="G413" s="55">
        <v>191682011382</v>
      </c>
      <c r="H413" s="102">
        <v>41640</v>
      </c>
      <c r="I413" s="78" t="s">
        <v>1230</v>
      </c>
      <c r="J413" s="60">
        <v>2.75</v>
      </c>
      <c r="K413" s="60">
        <f t="shared" si="39"/>
        <v>2.75</v>
      </c>
      <c r="L413" s="60"/>
      <c r="M413" s="59" t="s">
        <v>1650</v>
      </c>
      <c r="N413" s="395"/>
      <c r="O413" s="395"/>
      <c r="P413" s="395"/>
      <c r="Q413" s="395"/>
      <c r="R413" s="395">
        <v>1</v>
      </c>
      <c r="S413" s="395"/>
      <c r="T413" s="359">
        <v>0.5</v>
      </c>
      <c r="U413" s="32">
        <v>12</v>
      </c>
      <c r="V413" s="32">
        <v>7</v>
      </c>
      <c r="W413" s="32">
        <v>1</v>
      </c>
      <c r="X413" s="60" t="s">
        <v>3840</v>
      </c>
      <c r="Y413" s="60" t="s">
        <v>3771</v>
      </c>
      <c r="Z413" s="87"/>
      <c r="AA413" s="87"/>
      <c r="AB413" s="62" t="s">
        <v>3721</v>
      </c>
      <c r="AC413" s="62" t="s">
        <v>3722</v>
      </c>
      <c r="AD413" s="62" t="str">
        <f t="shared" si="40"/>
        <v>MISC HARDWARE</v>
      </c>
    </row>
    <row r="414" spans="1:30" s="211" customFormat="1">
      <c r="A414" s="499">
        <f t="shared" si="38"/>
        <v>412</v>
      </c>
      <c r="B414" s="90" t="s">
        <v>84</v>
      </c>
      <c r="C414" s="79" t="s">
        <v>1459</v>
      </c>
      <c r="D414" s="79" t="s">
        <v>1460</v>
      </c>
      <c r="E414" s="32" t="s">
        <v>4781</v>
      </c>
      <c r="F414" s="79" t="s">
        <v>1631</v>
      </c>
      <c r="G414" s="55">
        <v>191682009181</v>
      </c>
      <c r="H414" s="102">
        <v>41640</v>
      </c>
      <c r="I414" s="78" t="s">
        <v>1230</v>
      </c>
      <c r="J414" s="60">
        <v>2.75</v>
      </c>
      <c r="K414" s="60">
        <f t="shared" si="39"/>
        <v>2.75</v>
      </c>
      <c r="L414" s="60"/>
      <c r="M414" s="59" t="s">
        <v>1632</v>
      </c>
      <c r="N414" s="395"/>
      <c r="O414" s="395"/>
      <c r="P414" s="395"/>
      <c r="Q414" s="395"/>
      <c r="R414" s="395">
        <v>1</v>
      </c>
      <c r="S414" s="395"/>
      <c r="T414" s="359">
        <v>0.5</v>
      </c>
      <c r="U414" s="32">
        <v>12</v>
      </c>
      <c r="V414" s="32">
        <v>7</v>
      </c>
      <c r="W414" s="32">
        <v>1</v>
      </c>
      <c r="X414" s="60" t="s">
        <v>3840</v>
      </c>
      <c r="Y414" s="60" t="s">
        <v>3771</v>
      </c>
      <c r="Z414" s="87"/>
      <c r="AA414" s="87"/>
      <c r="AB414" s="62" t="s">
        <v>3721</v>
      </c>
      <c r="AC414" s="62" t="s">
        <v>3722</v>
      </c>
      <c r="AD414" s="62" t="str">
        <f t="shared" si="40"/>
        <v>MISC HARDWARE</v>
      </c>
    </row>
    <row r="415" spans="1:30" s="211" customFormat="1">
      <c r="A415" s="499">
        <f t="shared" si="38"/>
        <v>413</v>
      </c>
      <c r="B415" s="90" t="s">
        <v>84</v>
      </c>
      <c r="C415" s="79" t="s">
        <v>1459</v>
      </c>
      <c r="D415" s="79" t="s">
        <v>1460</v>
      </c>
      <c r="E415" s="32" t="s">
        <v>4781</v>
      </c>
      <c r="F415" s="79" t="s">
        <v>1633</v>
      </c>
      <c r="G415" s="55">
        <v>191682011399</v>
      </c>
      <c r="H415" s="102">
        <v>42736</v>
      </c>
      <c r="I415" s="78" t="s">
        <v>1230</v>
      </c>
      <c r="J415" s="60">
        <v>3.3000000000000003</v>
      </c>
      <c r="K415" s="60">
        <f t="shared" si="39"/>
        <v>3.3000000000000003</v>
      </c>
      <c r="L415" s="60"/>
      <c r="M415" s="59" t="s">
        <v>1634</v>
      </c>
      <c r="N415" s="395"/>
      <c r="O415" s="395"/>
      <c r="P415" s="395"/>
      <c r="Q415" s="395"/>
      <c r="R415" s="395">
        <v>1</v>
      </c>
      <c r="S415" s="395"/>
      <c r="T415" s="359">
        <v>0.5</v>
      </c>
      <c r="U415" s="32">
        <v>12</v>
      </c>
      <c r="V415" s="32">
        <v>7</v>
      </c>
      <c r="W415" s="32">
        <v>1</v>
      </c>
      <c r="X415" s="60" t="s">
        <v>3840</v>
      </c>
      <c r="Y415" s="60" t="s">
        <v>3771</v>
      </c>
      <c r="Z415" s="87"/>
      <c r="AA415" s="87"/>
      <c r="AB415" s="62" t="s">
        <v>3721</v>
      </c>
      <c r="AC415" s="62" t="s">
        <v>3722</v>
      </c>
      <c r="AD415" s="62" t="str">
        <f t="shared" si="40"/>
        <v>MISC HARDWARE</v>
      </c>
    </row>
    <row r="416" spans="1:30" s="211" customFormat="1">
      <c r="A416" s="499">
        <f t="shared" si="38"/>
        <v>414</v>
      </c>
      <c r="B416" s="90" t="s">
        <v>84</v>
      </c>
      <c r="C416" s="79" t="s">
        <v>1459</v>
      </c>
      <c r="D416" s="79" t="s">
        <v>1460</v>
      </c>
      <c r="E416" s="32" t="s">
        <v>4781</v>
      </c>
      <c r="F416" s="79" t="s">
        <v>7412</v>
      </c>
      <c r="G416" s="55">
        <v>191682040870</v>
      </c>
      <c r="H416" s="102">
        <v>45429</v>
      </c>
      <c r="I416" s="78" t="s">
        <v>1230</v>
      </c>
      <c r="J416" s="60">
        <v>3</v>
      </c>
      <c r="K416" s="60">
        <f t="shared" si="39"/>
        <v>3</v>
      </c>
      <c r="L416" s="60"/>
      <c r="M416" s="59" t="s">
        <v>7413</v>
      </c>
      <c r="N416" s="395"/>
      <c r="O416" s="395"/>
      <c r="P416" s="395"/>
      <c r="Q416" s="395"/>
      <c r="R416" s="395">
        <v>1</v>
      </c>
      <c r="S416" s="395"/>
      <c r="T416" s="359">
        <v>0.5</v>
      </c>
      <c r="U416" s="32">
        <v>12</v>
      </c>
      <c r="V416" s="32">
        <v>7</v>
      </c>
      <c r="W416" s="32">
        <v>1</v>
      </c>
      <c r="X416" s="60" t="s">
        <v>3840</v>
      </c>
      <c r="Y416" s="60" t="s">
        <v>3771</v>
      </c>
      <c r="Z416" s="87"/>
      <c r="AA416" s="87"/>
      <c r="AB416" s="62" t="s">
        <v>3721</v>
      </c>
      <c r="AC416" s="62" t="s">
        <v>3722</v>
      </c>
      <c r="AD416" s="62" t="str">
        <f t="shared" si="40"/>
        <v>MISC HARDWARE</v>
      </c>
    </row>
    <row r="417" spans="1:30" s="211" customFormat="1">
      <c r="A417" s="499">
        <f t="shared" si="38"/>
        <v>415</v>
      </c>
      <c r="B417" s="90" t="s">
        <v>84</v>
      </c>
      <c r="C417" s="79" t="s">
        <v>1459</v>
      </c>
      <c r="D417" s="79" t="s">
        <v>1460</v>
      </c>
      <c r="E417" s="32" t="s">
        <v>4781</v>
      </c>
      <c r="F417" s="79" t="s">
        <v>1782</v>
      </c>
      <c r="G417" s="55">
        <v>191682011405</v>
      </c>
      <c r="H417" s="102">
        <v>43152</v>
      </c>
      <c r="I417" s="78" t="s">
        <v>1230</v>
      </c>
      <c r="J417" s="60">
        <v>2.75</v>
      </c>
      <c r="K417" s="60">
        <f t="shared" si="39"/>
        <v>2.75</v>
      </c>
      <c r="L417" s="60"/>
      <c r="M417" s="59" t="s">
        <v>1783</v>
      </c>
      <c r="N417" s="395"/>
      <c r="O417" s="395"/>
      <c r="P417" s="395"/>
      <c r="Q417" s="395"/>
      <c r="R417" s="395">
        <v>1</v>
      </c>
      <c r="S417" s="395"/>
      <c r="T417" s="359">
        <v>0.5</v>
      </c>
      <c r="U417" s="32">
        <v>12</v>
      </c>
      <c r="V417" s="32">
        <v>7</v>
      </c>
      <c r="W417" s="32">
        <v>1</v>
      </c>
      <c r="X417" s="60" t="s">
        <v>3840</v>
      </c>
      <c r="Y417" s="60" t="s">
        <v>3771</v>
      </c>
      <c r="Z417" s="87"/>
      <c r="AA417" s="87"/>
      <c r="AB417" s="62" t="s">
        <v>3721</v>
      </c>
      <c r="AC417" s="62" t="s">
        <v>3722</v>
      </c>
      <c r="AD417" s="62" t="str">
        <f t="shared" si="40"/>
        <v>MISC HARDWARE</v>
      </c>
    </row>
    <row r="418" spans="1:30" s="211" customFormat="1">
      <c r="A418" s="499">
        <f t="shared" si="38"/>
        <v>416</v>
      </c>
      <c r="B418" s="90" t="s">
        <v>84</v>
      </c>
      <c r="C418" s="79" t="s">
        <v>1459</v>
      </c>
      <c r="D418" s="79" t="s">
        <v>1460</v>
      </c>
      <c r="E418" s="32" t="s">
        <v>4781</v>
      </c>
      <c r="F418" s="79" t="s">
        <v>5644</v>
      </c>
      <c r="G418" s="55">
        <v>191682029936</v>
      </c>
      <c r="H418" s="102">
        <v>44701</v>
      </c>
      <c r="I418" s="78" t="s">
        <v>1231</v>
      </c>
      <c r="J418" s="60">
        <v>6</v>
      </c>
      <c r="K418" s="60">
        <f t="shared" si="39"/>
        <v>6</v>
      </c>
      <c r="L418" s="60"/>
      <c r="M418" s="59" t="s">
        <v>5645</v>
      </c>
      <c r="N418" s="395"/>
      <c r="O418" s="395"/>
      <c r="P418" s="395"/>
      <c r="Q418" s="395"/>
      <c r="R418" s="395">
        <v>1</v>
      </c>
      <c r="S418" s="395"/>
      <c r="T418" s="359">
        <v>0.5</v>
      </c>
      <c r="U418" s="32">
        <v>12</v>
      </c>
      <c r="V418" s="32">
        <v>7</v>
      </c>
      <c r="W418" s="32">
        <v>1</v>
      </c>
      <c r="X418" s="60" t="s">
        <v>3840</v>
      </c>
      <c r="Y418" s="60" t="s">
        <v>3771</v>
      </c>
      <c r="Z418" s="87"/>
      <c r="AA418" s="87"/>
      <c r="AB418" s="62" t="s">
        <v>3721</v>
      </c>
      <c r="AC418" s="62" t="s">
        <v>3722</v>
      </c>
      <c r="AD418" s="62" t="str">
        <f t="shared" si="40"/>
        <v>MISC HARDWARE</v>
      </c>
    </row>
    <row r="419" spans="1:30" s="211" customFormat="1">
      <c r="A419" s="499">
        <f t="shared" si="38"/>
        <v>417</v>
      </c>
      <c r="B419" s="90" t="s">
        <v>84</v>
      </c>
      <c r="C419" s="79" t="s">
        <v>1459</v>
      </c>
      <c r="D419" s="79" t="s">
        <v>1460</v>
      </c>
      <c r="E419" s="32" t="s">
        <v>4781</v>
      </c>
      <c r="F419" s="79" t="s">
        <v>5646</v>
      </c>
      <c r="G419" s="344">
        <v>191682029943</v>
      </c>
      <c r="H419" s="102">
        <v>44701</v>
      </c>
      <c r="I419" s="78" t="s">
        <v>1230</v>
      </c>
      <c r="J419" s="60">
        <v>2.5</v>
      </c>
      <c r="K419" s="60">
        <f t="shared" si="39"/>
        <v>2.5</v>
      </c>
      <c r="L419" s="60"/>
      <c r="M419" s="59" t="s">
        <v>5647</v>
      </c>
      <c r="N419" s="395"/>
      <c r="O419" s="395"/>
      <c r="P419" s="395"/>
      <c r="Q419" s="395"/>
      <c r="R419" s="395">
        <v>1</v>
      </c>
      <c r="S419" s="395"/>
      <c r="T419" s="359">
        <v>0.5</v>
      </c>
      <c r="U419" s="32">
        <v>12</v>
      </c>
      <c r="V419" s="32">
        <v>7</v>
      </c>
      <c r="W419" s="32">
        <v>1</v>
      </c>
      <c r="X419" s="60" t="s">
        <v>3840</v>
      </c>
      <c r="Y419" s="60" t="s">
        <v>3771</v>
      </c>
      <c r="Z419" s="87"/>
      <c r="AA419" s="87"/>
      <c r="AB419" s="62" t="s">
        <v>3721</v>
      </c>
      <c r="AC419" s="62" t="s">
        <v>3722</v>
      </c>
      <c r="AD419" s="62" t="str">
        <f t="shared" si="40"/>
        <v>MISC HARDWARE</v>
      </c>
    </row>
    <row r="420" spans="1:30" s="211" customFormat="1">
      <c r="A420" s="499">
        <f t="shared" si="38"/>
        <v>418</v>
      </c>
      <c r="B420" s="90" t="s">
        <v>84</v>
      </c>
      <c r="C420" s="79" t="s">
        <v>1459</v>
      </c>
      <c r="D420" s="79" t="s">
        <v>1460</v>
      </c>
      <c r="E420" s="32" t="s">
        <v>4781</v>
      </c>
      <c r="F420" s="79" t="s">
        <v>5648</v>
      </c>
      <c r="G420" s="55">
        <v>191682029950</v>
      </c>
      <c r="H420" s="102">
        <v>44701</v>
      </c>
      <c r="I420" s="78" t="s">
        <v>1230</v>
      </c>
      <c r="J420" s="60">
        <v>2.5</v>
      </c>
      <c r="K420" s="60">
        <f t="shared" si="39"/>
        <v>2.5</v>
      </c>
      <c r="L420" s="60"/>
      <c r="M420" s="59" t="s">
        <v>5649</v>
      </c>
      <c r="N420" s="395"/>
      <c r="O420" s="395"/>
      <c r="P420" s="395"/>
      <c r="Q420" s="395"/>
      <c r="R420" s="395">
        <v>1</v>
      </c>
      <c r="S420" s="395"/>
      <c r="T420" s="359">
        <v>0.5</v>
      </c>
      <c r="U420" s="32">
        <v>12</v>
      </c>
      <c r="V420" s="32">
        <v>7</v>
      </c>
      <c r="W420" s="32">
        <v>1</v>
      </c>
      <c r="X420" s="60" t="s">
        <v>3840</v>
      </c>
      <c r="Y420" s="60" t="s">
        <v>3771</v>
      </c>
      <c r="Z420" s="87"/>
      <c r="AA420" s="87"/>
      <c r="AB420" s="62" t="s">
        <v>3721</v>
      </c>
      <c r="AC420" s="62" t="s">
        <v>3722</v>
      </c>
      <c r="AD420" s="62" t="str">
        <f t="shared" si="40"/>
        <v>MISC HARDWARE</v>
      </c>
    </row>
    <row r="421" spans="1:30" s="211" customFormat="1">
      <c r="A421" s="499">
        <f t="shared" si="38"/>
        <v>419</v>
      </c>
      <c r="B421" s="90" t="s">
        <v>84</v>
      </c>
      <c r="C421" s="79" t="s">
        <v>1459</v>
      </c>
      <c r="D421" s="79" t="s">
        <v>1460</v>
      </c>
      <c r="E421" s="32" t="s">
        <v>4782</v>
      </c>
      <c r="F421" s="79" t="s">
        <v>2960</v>
      </c>
      <c r="G421" s="55">
        <v>191682015656</v>
      </c>
      <c r="H421" s="102">
        <v>43524</v>
      </c>
      <c r="I421" s="78" t="s">
        <v>1230</v>
      </c>
      <c r="J421" s="60">
        <v>20.83</v>
      </c>
      <c r="K421" s="60">
        <f t="shared" si="39"/>
        <v>20.83</v>
      </c>
      <c r="L421" s="60"/>
      <c r="M421" s="59" t="s">
        <v>2959</v>
      </c>
      <c r="N421" s="395"/>
      <c r="O421" s="395"/>
      <c r="P421" s="395"/>
      <c r="Q421" s="395"/>
      <c r="R421" s="395">
        <v>1</v>
      </c>
      <c r="S421" s="395"/>
      <c r="T421" s="359">
        <v>0.5</v>
      </c>
      <c r="U421" s="32">
        <v>13</v>
      </c>
      <c r="V421" s="32">
        <v>9</v>
      </c>
      <c r="W421" s="32">
        <v>0.25</v>
      </c>
      <c r="X421" s="60" t="s">
        <v>3840</v>
      </c>
      <c r="Y421" s="60" t="s">
        <v>3771</v>
      </c>
      <c r="Z421" s="87"/>
      <c r="AA421" s="87"/>
      <c r="AB421" s="62" t="s">
        <v>3721</v>
      </c>
      <c r="AC421" s="62" t="s">
        <v>3722</v>
      </c>
      <c r="AD421" s="62" t="str">
        <f t="shared" si="40"/>
        <v>MISC HARDWARE</v>
      </c>
    </row>
    <row r="422" spans="1:30" s="211" customFormat="1">
      <c r="A422" s="499">
        <f t="shared" si="38"/>
        <v>420</v>
      </c>
      <c r="B422" s="90" t="s">
        <v>84</v>
      </c>
      <c r="C422" s="79" t="s">
        <v>1459</v>
      </c>
      <c r="D422" s="79" t="s">
        <v>1460</v>
      </c>
      <c r="E422" s="32" t="s">
        <v>4783</v>
      </c>
      <c r="F422" s="79" t="s">
        <v>2962</v>
      </c>
      <c r="G422" s="55">
        <v>191682015663</v>
      </c>
      <c r="H422" s="102">
        <v>43525</v>
      </c>
      <c r="I422" s="78" t="s">
        <v>1231</v>
      </c>
      <c r="J422" s="60">
        <v>2</v>
      </c>
      <c r="K422" s="60">
        <f t="shared" si="39"/>
        <v>2</v>
      </c>
      <c r="L422" s="60"/>
      <c r="M422" s="59" t="s">
        <v>2961</v>
      </c>
      <c r="N422" s="395"/>
      <c r="O422" s="395"/>
      <c r="P422" s="395"/>
      <c r="Q422" s="395"/>
      <c r="R422" s="395">
        <v>1</v>
      </c>
      <c r="S422" s="395"/>
      <c r="T422" s="359">
        <v>0.5</v>
      </c>
      <c r="U422" s="32">
        <v>13</v>
      </c>
      <c r="V422" s="32">
        <v>9</v>
      </c>
      <c r="W422" s="32">
        <v>0.25</v>
      </c>
      <c r="X422" s="60" t="s">
        <v>3840</v>
      </c>
      <c r="Y422" s="60" t="s">
        <v>3771</v>
      </c>
      <c r="Z422" s="87"/>
      <c r="AA422" s="87"/>
      <c r="AB422" s="62" t="s">
        <v>3721</v>
      </c>
      <c r="AC422" s="62" t="s">
        <v>3722</v>
      </c>
      <c r="AD422" s="62" t="str">
        <f t="shared" si="40"/>
        <v>MISC HARDWARE</v>
      </c>
    </row>
    <row r="423" spans="1:30" s="211" customFormat="1">
      <c r="A423" s="499">
        <f t="shared" si="38"/>
        <v>421</v>
      </c>
      <c r="B423" s="90" t="s">
        <v>84</v>
      </c>
      <c r="C423" s="79" t="s">
        <v>1459</v>
      </c>
      <c r="D423" s="79" t="s">
        <v>1460</v>
      </c>
      <c r="E423" s="32" t="s">
        <v>4784</v>
      </c>
      <c r="F423" s="79" t="s">
        <v>4153</v>
      </c>
      <c r="G423" s="55">
        <v>191682020155</v>
      </c>
      <c r="H423" s="102">
        <v>43984</v>
      </c>
      <c r="I423" s="78" t="s">
        <v>1230</v>
      </c>
      <c r="J423" s="60">
        <v>6.48</v>
      </c>
      <c r="K423" s="60">
        <f t="shared" si="39"/>
        <v>6.48</v>
      </c>
      <c r="L423" s="60"/>
      <c r="M423" s="59" t="s">
        <v>4154</v>
      </c>
      <c r="N423" s="395"/>
      <c r="O423" s="395"/>
      <c r="P423" s="395"/>
      <c r="Q423" s="395"/>
      <c r="R423" s="395">
        <v>1</v>
      </c>
      <c r="S423" s="395"/>
      <c r="T423" s="359">
        <v>0.5</v>
      </c>
      <c r="U423" s="32">
        <v>13</v>
      </c>
      <c r="V423" s="32">
        <v>9</v>
      </c>
      <c r="W423" s="32">
        <v>0.25</v>
      </c>
      <c r="X423" s="60" t="s">
        <v>3840</v>
      </c>
      <c r="Y423" s="60" t="s">
        <v>3771</v>
      </c>
      <c r="Z423" s="87"/>
      <c r="AA423" s="87"/>
      <c r="AB423" s="62" t="s">
        <v>3721</v>
      </c>
      <c r="AC423" s="62" t="s">
        <v>3722</v>
      </c>
      <c r="AD423" s="62" t="str">
        <f t="shared" si="40"/>
        <v>MISC HARDWARE</v>
      </c>
    </row>
    <row r="424" spans="1:30" s="211" customFormat="1">
      <c r="A424" s="499">
        <f t="shared" si="38"/>
        <v>422</v>
      </c>
      <c r="B424" s="90" t="s">
        <v>84</v>
      </c>
      <c r="C424" s="79" t="s">
        <v>1459</v>
      </c>
      <c r="D424" s="79" t="s">
        <v>1460</v>
      </c>
      <c r="E424" s="32" t="s">
        <v>4784</v>
      </c>
      <c r="F424" s="79" t="s">
        <v>4156</v>
      </c>
      <c r="G424" s="55">
        <v>191682020162</v>
      </c>
      <c r="H424" s="102">
        <v>43984</v>
      </c>
      <c r="I424" s="78" t="s">
        <v>1230</v>
      </c>
      <c r="J424" s="60">
        <v>6.48</v>
      </c>
      <c r="K424" s="60">
        <f t="shared" si="39"/>
        <v>6.48</v>
      </c>
      <c r="L424" s="60"/>
      <c r="M424" s="59" t="s">
        <v>4155</v>
      </c>
      <c r="N424" s="395"/>
      <c r="O424" s="395"/>
      <c r="P424" s="395"/>
      <c r="Q424" s="395"/>
      <c r="R424" s="395">
        <v>1</v>
      </c>
      <c r="S424" s="395"/>
      <c r="T424" s="359">
        <v>0.5</v>
      </c>
      <c r="U424" s="32">
        <v>13</v>
      </c>
      <c r="V424" s="32">
        <v>9</v>
      </c>
      <c r="W424" s="32">
        <v>0.25</v>
      </c>
      <c r="X424" s="60" t="s">
        <v>3840</v>
      </c>
      <c r="Y424" s="60" t="s">
        <v>3771</v>
      </c>
      <c r="Z424" s="87"/>
      <c r="AA424" s="87"/>
      <c r="AB424" s="62" t="s">
        <v>3721</v>
      </c>
      <c r="AC424" s="62" t="s">
        <v>3722</v>
      </c>
      <c r="AD424" s="62" t="str">
        <f t="shared" si="40"/>
        <v>MISC HARDWARE</v>
      </c>
    </row>
    <row r="425" spans="1:30" s="211" customFormat="1">
      <c r="A425" s="499">
        <f t="shared" si="38"/>
        <v>423</v>
      </c>
      <c r="B425" s="90" t="s">
        <v>84</v>
      </c>
      <c r="C425" s="79" t="s">
        <v>1459</v>
      </c>
      <c r="D425" s="79" t="s">
        <v>1460</v>
      </c>
      <c r="E425" s="32" t="s">
        <v>5655</v>
      </c>
      <c r="F425" s="79" t="s">
        <v>5656</v>
      </c>
      <c r="G425" s="55">
        <v>191682030796</v>
      </c>
      <c r="H425" s="102">
        <v>44701</v>
      </c>
      <c r="I425" s="78" t="s">
        <v>1230</v>
      </c>
      <c r="J425" s="60">
        <v>20</v>
      </c>
      <c r="K425" s="60">
        <f t="shared" si="39"/>
        <v>20</v>
      </c>
      <c r="L425" s="60"/>
      <c r="M425" s="59" t="s">
        <v>5658</v>
      </c>
      <c r="N425" s="395"/>
      <c r="O425" s="395"/>
      <c r="P425" s="395"/>
      <c r="Q425" s="395"/>
      <c r="R425" s="395">
        <v>1</v>
      </c>
      <c r="S425" s="395"/>
      <c r="T425" s="359">
        <v>0.5</v>
      </c>
      <c r="U425" s="32">
        <v>14</v>
      </c>
      <c r="V425" s="32">
        <v>9</v>
      </c>
      <c r="W425" s="32">
        <v>1</v>
      </c>
      <c r="X425" s="60" t="s">
        <v>3840</v>
      </c>
      <c r="Y425" s="60" t="s">
        <v>3771</v>
      </c>
      <c r="Z425" s="87"/>
      <c r="AA425" s="87"/>
      <c r="AB425" s="62" t="s">
        <v>3721</v>
      </c>
      <c r="AC425" s="62" t="s">
        <v>3722</v>
      </c>
      <c r="AD425" s="62" t="str">
        <f t="shared" si="40"/>
        <v>MISC HARDWARE</v>
      </c>
    </row>
    <row r="426" spans="1:30" s="211" customFormat="1">
      <c r="A426" s="499">
        <f t="shared" si="38"/>
        <v>424</v>
      </c>
      <c r="B426" s="90" t="s">
        <v>84</v>
      </c>
      <c r="C426" s="79" t="s">
        <v>1459</v>
      </c>
      <c r="D426" s="79" t="s">
        <v>1460</v>
      </c>
      <c r="E426" s="32" t="s">
        <v>5655</v>
      </c>
      <c r="F426" s="79" t="s">
        <v>5873</v>
      </c>
      <c r="G426" s="55">
        <v>191682032653</v>
      </c>
      <c r="H426" s="102">
        <v>44827</v>
      </c>
      <c r="I426" s="78" t="s">
        <v>1230</v>
      </c>
      <c r="J426" s="60">
        <v>20</v>
      </c>
      <c r="K426" s="60">
        <f t="shared" si="39"/>
        <v>20</v>
      </c>
      <c r="L426" s="60"/>
      <c r="M426" s="59" t="s">
        <v>5874</v>
      </c>
      <c r="N426" s="395"/>
      <c r="O426" s="395"/>
      <c r="P426" s="395"/>
      <c r="Q426" s="395"/>
      <c r="R426" s="395">
        <v>1</v>
      </c>
      <c r="S426" s="395"/>
      <c r="T426" s="359">
        <v>0.5</v>
      </c>
      <c r="U426" s="32">
        <v>14</v>
      </c>
      <c r="V426" s="32">
        <v>9</v>
      </c>
      <c r="W426" s="32">
        <v>1</v>
      </c>
      <c r="X426" s="60" t="s">
        <v>3840</v>
      </c>
      <c r="Y426" s="60" t="s">
        <v>3771</v>
      </c>
      <c r="Z426" s="87"/>
      <c r="AA426" s="87"/>
      <c r="AB426" s="62" t="s">
        <v>3721</v>
      </c>
      <c r="AC426" s="62" t="s">
        <v>3722</v>
      </c>
      <c r="AD426" s="62" t="str">
        <f t="shared" si="40"/>
        <v>MISC HARDWARE</v>
      </c>
    </row>
    <row r="427" spans="1:30" s="211" customFormat="1" ht="15">
      <c r="A427" s="499">
        <f t="shared" si="38"/>
        <v>425</v>
      </c>
      <c r="B427" s="90" t="s">
        <v>84</v>
      </c>
      <c r="C427" s="79" t="s">
        <v>1459</v>
      </c>
      <c r="D427" s="79" t="s">
        <v>1460</v>
      </c>
      <c r="E427" s="32" t="s">
        <v>4785</v>
      </c>
      <c r="F427" s="79" t="s">
        <v>6476</v>
      </c>
      <c r="G427" s="55">
        <v>191682034183</v>
      </c>
      <c r="H427" s="102">
        <v>45002</v>
      </c>
      <c r="I427" s="78" t="s">
        <v>1230</v>
      </c>
      <c r="J427" s="60">
        <v>18</v>
      </c>
      <c r="K427" s="60">
        <f t="shared" si="39"/>
        <v>18</v>
      </c>
      <c r="L427" s="60"/>
      <c r="M427" s="59" t="s">
        <v>6477</v>
      </c>
      <c r="N427" s="395"/>
      <c r="O427" s="395"/>
      <c r="P427" s="395"/>
      <c r="Q427" s="395"/>
      <c r="R427" s="395">
        <v>1</v>
      </c>
      <c r="S427" s="395"/>
      <c r="T427" s="359">
        <v>0.26455471462185309</v>
      </c>
      <c r="U427" s="32">
        <v>12</v>
      </c>
      <c r="V427" s="32">
        <v>7</v>
      </c>
      <c r="W427" s="32">
        <v>1</v>
      </c>
      <c r="X427" s="60" t="s">
        <v>3840</v>
      </c>
      <c r="Y427" s="60" t="s">
        <v>3771</v>
      </c>
      <c r="Z427" s="279"/>
      <c r="AA427" s="87"/>
      <c r="AB427" s="62" t="s">
        <v>3721</v>
      </c>
      <c r="AC427" s="62" t="s">
        <v>3722</v>
      </c>
      <c r="AD427" s="62" t="str">
        <f t="shared" si="40"/>
        <v>MISC HARDWARE</v>
      </c>
    </row>
    <row r="428" spans="1:30" s="211" customFormat="1" ht="15">
      <c r="A428" s="499">
        <f t="shared" si="38"/>
        <v>426</v>
      </c>
      <c r="B428" s="90" t="s">
        <v>84</v>
      </c>
      <c r="C428" s="79" t="s">
        <v>1459</v>
      </c>
      <c r="D428" s="79" t="s">
        <v>1460</v>
      </c>
      <c r="E428" s="32" t="s">
        <v>4786</v>
      </c>
      <c r="F428" s="79" t="s">
        <v>4301</v>
      </c>
      <c r="G428" s="55">
        <v>191682018107</v>
      </c>
      <c r="H428" s="102">
        <v>44091</v>
      </c>
      <c r="I428" s="78" t="s">
        <v>1231</v>
      </c>
      <c r="J428" s="60">
        <v>26</v>
      </c>
      <c r="K428" s="60">
        <f t="shared" si="39"/>
        <v>26</v>
      </c>
      <c r="L428" s="60"/>
      <c r="M428" s="59" t="s">
        <v>4305</v>
      </c>
      <c r="N428" s="395"/>
      <c r="O428" s="395"/>
      <c r="P428" s="395"/>
      <c r="Q428" s="395"/>
      <c r="R428" s="395">
        <v>1</v>
      </c>
      <c r="S428" s="395"/>
      <c r="T428" s="359">
        <v>0.5</v>
      </c>
      <c r="U428" s="32">
        <v>12</v>
      </c>
      <c r="V428" s="32">
        <v>7</v>
      </c>
      <c r="W428" s="32">
        <v>1</v>
      </c>
      <c r="X428" s="60" t="s">
        <v>3840</v>
      </c>
      <c r="Y428" s="60" t="s">
        <v>6521</v>
      </c>
      <c r="Z428" s="279"/>
      <c r="AA428" s="87"/>
      <c r="AB428" s="62" t="s">
        <v>3721</v>
      </c>
      <c r="AC428" s="62" t="s">
        <v>3722</v>
      </c>
      <c r="AD428" s="62" t="str">
        <f t="shared" si="40"/>
        <v>MISC HARDWARE</v>
      </c>
    </row>
    <row r="429" spans="1:30" s="211" customFormat="1" ht="15">
      <c r="A429" s="499">
        <f t="shared" si="38"/>
        <v>427</v>
      </c>
      <c r="B429" s="90" t="s">
        <v>84</v>
      </c>
      <c r="C429" s="79" t="s">
        <v>1459</v>
      </c>
      <c r="D429" s="79" t="s">
        <v>1460</v>
      </c>
      <c r="E429" s="32" t="s">
        <v>4786</v>
      </c>
      <c r="F429" s="79" t="s">
        <v>4302</v>
      </c>
      <c r="G429" s="55">
        <v>191682021015</v>
      </c>
      <c r="H429" s="102">
        <v>44091</v>
      </c>
      <c r="I429" s="78" t="s">
        <v>1231</v>
      </c>
      <c r="J429" s="60">
        <v>26</v>
      </c>
      <c r="K429" s="60">
        <f t="shared" si="39"/>
        <v>26</v>
      </c>
      <c r="L429" s="60"/>
      <c r="M429" s="59" t="s">
        <v>4306</v>
      </c>
      <c r="N429" s="395"/>
      <c r="O429" s="395"/>
      <c r="P429" s="395"/>
      <c r="Q429" s="395"/>
      <c r="R429" s="395">
        <v>1</v>
      </c>
      <c r="S429" s="395"/>
      <c r="T429" s="359">
        <v>0.5</v>
      </c>
      <c r="U429" s="32">
        <v>12</v>
      </c>
      <c r="V429" s="32">
        <v>7</v>
      </c>
      <c r="W429" s="32">
        <v>1</v>
      </c>
      <c r="X429" s="60" t="s">
        <v>3840</v>
      </c>
      <c r="Y429" s="60" t="s">
        <v>6521</v>
      </c>
      <c r="Z429" s="279"/>
      <c r="AA429" s="87"/>
      <c r="AB429" s="62" t="s">
        <v>3721</v>
      </c>
      <c r="AC429" s="62" t="s">
        <v>3722</v>
      </c>
      <c r="AD429" s="62" t="str">
        <f t="shared" si="40"/>
        <v>MISC HARDWARE</v>
      </c>
    </row>
    <row r="430" spans="1:30" s="211" customFormat="1" ht="15">
      <c r="A430" s="499">
        <f t="shared" si="38"/>
        <v>428</v>
      </c>
      <c r="B430" s="90" t="s">
        <v>84</v>
      </c>
      <c r="C430" s="79" t="s">
        <v>1459</v>
      </c>
      <c r="D430" s="79" t="s">
        <v>1460</v>
      </c>
      <c r="E430" s="32" t="s">
        <v>4786</v>
      </c>
      <c r="F430" s="79" t="s">
        <v>4303</v>
      </c>
      <c r="G430" s="55">
        <v>191682021022</v>
      </c>
      <c r="H430" s="102">
        <v>44091</v>
      </c>
      <c r="I430" s="78" t="s">
        <v>1231</v>
      </c>
      <c r="J430" s="60">
        <v>26</v>
      </c>
      <c r="K430" s="60">
        <f t="shared" si="39"/>
        <v>26</v>
      </c>
      <c r="L430" s="60"/>
      <c r="M430" s="59" t="s">
        <v>4307</v>
      </c>
      <c r="N430" s="395"/>
      <c r="O430" s="395"/>
      <c r="P430" s="395"/>
      <c r="Q430" s="395"/>
      <c r="R430" s="395">
        <v>1</v>
      </c>
      <c r="S430" s="395"/>
      <c r="T430" s="359">
        <v>0.5</v>
      </c>
      <c r="U430" s="32">
        <v>12</v>
      </c>
      <c r="V430" s="32">
        <v>7</v>
      </c>
      <c r="W430" s="32">
        <v>1</v>
      </c>
      <c r="X430" s="60" t="s">
        <v>3840</v>
      </c>
      <c r="Y430" s="60" t="s">
        <v>6521</v>
      </c>
      <c r="Z430" s="279"/>
      <c r="AA430" s="87"/>
      <c r="AB430" s="62" t="s">
        <v>3721</v>
      </c>
      <c r="AC430" s="62" t="s">
        <v>3722</v>
      </c>
      <c r="AD430" s="62" t="str">
        <f t="shared" si="40"/>
        <v>MISC HARDWARE</v>
      </c>
    </row>
    <row r="431" spans="1:30" s="211" customFormat="1" ht="15">
      <c r="A431" s="499">
        <f t="shared" si="38"/>
        <v>429</v>
      </c>
      <c r="B431" s="90" t="s">
        <v>84</v>
      </c>
      <c r="C431" s="79" t="s">
        <v>1459</v>
      </c>
      <c r="D431" s="79" t="s">
        <v>1460</v>
      </c>
      <c r="E431" s="32" t="s">
        <v>4786</v>
      </c>
      <c r="F431" s="79" t="s">
        <v>4304</v>
      </c>
      <c r="G431" s="55">
        <v>191682021039</v>
      </c>
      <c r="H431" s="102">
        <v>44091</v>
      </c>
      <c r="I431" s="78" t="s">
        <v>1230</v>
      </c>
      <c r="J431" s="60">
        <v>80</v>
      </c>
      <c r="K431" s="60">
        <f t="shared" si="39"/>
        <v>80</v>
      </c>
      <c r="L431" s="60"/>
      <c r="M431" s="59" t="s">
        <v>4308</v>
      </c>
      <c r="N431" s="395"/>
      <c r="O431" s="395"/>
      <c r="P431" s="395"/>
      <c r="Q431" s="395"/>
      <c r="R431" s="395">
        <v>3</v>
      </c>
      <c r="S431" s="395"/>
      <c r="T431" s="359">
        <v>0.5</v>
      </c>
      <c r="U431" s="32">
        <v>12</v>
      </c>
      <c r="V431" s="32">
        <v>7</v>
      </c>
      <c r="W431" s="32">
        <v>1</v>
      </c>
      <c r="X431" s="60" t="s">
        <v>3840</v>
      </c>
      <c r="Y431" s="60" t="s">
        <v>6521</v>
      </c>
      <c r="Z431" s="279"/>
      <c r="AA431" s="87"/>
      <c r="AB431" s="62" t="s">
        <v>3721</v>
      </c>
      <c r="AC431" s="62" t="s">
        <v>3722</v>
      </c>
      <c r="AD431" s="62" t="str">
        <f t="shared" si="40"/>
        <v>MISC HARDWARE</v>
      </c>
    </row>
    <row r="432" spans="1:30" s="211" customFormat="1" ht="15">
      <c r="A432" s="499">
        <f t="shared" si="38"/>
        <v>430</v>
      </c>
      <c r="B432" s="90" t="s">
        <v>84</v>
      </c>
      <c r="C432" s="79" t="s">
        <v>1459</v>
      </c>
      <c r="D432" s="79" t="s">
        <v>1460</v>
      </c>
      <c r="E432" s="32" t="s">
        <v>4787</v>
      </c>
      <c r="F432" s="79" t="s">
        <v>4412</v>
      </c>
      <c r="G432" s="55">
        <v>191682021084</v>
      </c>
      <c r="H432" s="102">
        <v>44120</v>
      </c>
      <c r="I432" s="78" t="s">
        <v>1230</v>
      </c>
      <c r="J432" s="60">
        <v>1.5</v>
      </c>
      <c r="K432" s="60">
        <f t="shared" si="39"/>
        <v>1.5</v>
      </c>
      <c r="L432" s="60"/>
      <c r="M432" s="59" t="s">
        <v>4413</v>
      </c>
      <c r="N432" s="395"/>
      <c r="O432" s="395"/>
      <c r="P432" s="395"/>
      <c r="Q432" s="395"/>
      <c r="R432" s="395">
        <v>1</v>
      </c>
      <c r="S432" s="395"/>
      <c r="T432" s="359">
        <v>0.5</v>
      </c>
      <c r="U432" s="32">
        <v>13</v>
      </c>
      <c r="V432" s="32">
        <v>9</v>
      </c>
      <c r="W432" s="32">
        <v>0.25</v>
      </c>
      <c r="X432" s="60" t="s">
        <v>3840</v>
      </c>
      <c r="Y432" s="60" t="s">
        <v>3771</v>
      </c>
      <c r="Z432" s="279"/>
      <c r="AA432" s="87"/>
      <c r="AB432" s="62" t="s">
        <v>3721</v>
      </c>
      <c r="AC432" s="62" t="s">
        <v>3722</v>
      </c>
      <c r="AD432" s="62" t="str">
        <f t="shared" si="40"/>
        <v>MISC HARDWARE</v>
      </c>
    </row>
    <row r="433" spans="1:30" s="211" customFormat="1">
      <c r="A433" s="499">
        <f t="shared" si="38"/>
        <v>431</v>
      </c>
      <c r="B433" s="90" t="s">
        <v>84</v>
      </c>
      <c r="C433" s="79" t="s">
        <v>2854</v>
      </c>
      <c r="D433" s="79" t="s">
        <v>2855</v>
      </c>
      <c r="E433" s="32" t="s">
        <v>4788</v>
      </c>
      <c r="F433" s="79" t="s">
        <v>2938</v>
      </c>
      <c r="G433" s="55">
        <v>191682015250</v>
      </c>
      <c r="H433" s="102">
        <v>41640</v>
      </c>
      <c r="I433" s="78" t="s">
        <v>1230</v>
      </c>
      <c r="J433" s="60">
        <v>1.6500000000000001</v>
      </c>
      <c r="K433" s="60">
        <f t="shared" si="39"/>
        <v>1.6500000000000001</v>
      </c>
      <c r="L433" s="60"/>
      <c r="M433" s="59" t="s">
        <v>2939</v>
      </c>
      <c r="N433" s="395"/>
      <c r="O433" s="395"/>
      <c r="P433" s="395"/>
      <c r="Q433" s="395"/>
      <c r="R433" s="395">
        <v>1</v>
      </c>
      <c r="S433" s="395"/>
      <c r="T433" s="359">
        <v>0.25</v>
      </c>
      <c r="U433" s="32">
        <v>12</v>
      </c>
      <c r="V433" s="32">
        <v>7</v>
      </c>
      <c r="W433" s="32">
        <v>1</v>
      </c>
      <c r="X433" s="60" t="s">
        <v>3840</v>
      </c>
      <c r="Y433" s="60" t="s">
        <v>3771</v>
      </c>
      <c r="Z433" s="87"/>
      <c r="AA433" s="87"/>
      <c r="AB433" s="62" t="s">
        <v>3721</v>
      </c>
      <c r="AC433" s="62" t="s">
        <v>3722</v>
      </c>
      <c r="AD433" s="62" t="str">
        <f t="shared" si="40"/>
        <v>O-RING</v>
      </c>
    </row>
    <row r="434" spans="1:30" s="211" customFormat="1">
      <c r="A434" s="499">
        <f t="shared" si="38"/>
        <v>432</v>
      </c>
      <c r="B434" s="90" t="s">
        <v>84</v>
      </c>
      <c r="C434" s="79" t="s">
        <v>2854</v>
      </c>
      <c r="D434" s="79" t="s">
        <v>2855</v>
      </c>
      <c r="E434" s="32" t="s">
        <v>4788</v>
      </c>
      <c r="F434" s="79" t="s">
        <v>2940</v>
      </c>
      <c r="G434" s="55">
        <v>191682015489</v>
      </c>
      <c r="H434" s="102">
        <v>40544</v>
      </c>
      <c r="I434" s="78" t="s">
        <v>1230</v>
      </c>
      <c r="J434" s="60">
        <v>1.6500000000000001</v>
      </c>
      <c r="K434" s="60">
        <f t="shared" si="39"/>
        <v>1.6500000000000001</v>
      </c>
      <c r="L434" s="60"/>
      <c r="M434" s="59" t="s">
        <v>2941</v>
      </c>
      <c r="N434" s="395"/>
      <c r="O434" s="395"/>
      <c r="P434" s="395"/>
      <c r="Q434" s="395"/>
      <c r="R434" s="395">
        <v>1</v>
      </c>
      <c r="S434" s="395"/>
      <c r="T434" s="359">
        <v>0.25</v>
      </c>
      <c r="U434" s="32">
        <v>12</v>
      </c>
      <c r="V434" s="32">
        <v>7</v>
      </c>
      <c r="W434" s="32">
        <v>1</v>
      </c>
      <c r="X434" s="60" t="s">
        <v>3840</v>
      </c>
      <c r="Y434" s="60" t="s">
        <v>3771</v>
      </c>
      <c r="Z434" s="87"/>
      <c r="AA434" s="87"/>
      <c r="AB434" s="62" t="s">
        <v>3721</v>
      </c>
      <c r="AC434" s="62" t="s">
        <v>3722</v>
      </c>
      <c r="AD434" s="62" t="str">
        <f t="shared" si="40"/>
        <v>O-RING</v>
      </c>
    </row>
    <row r="435" spans="1:30" s="211" customFormat="1">
      <c r="A435" s="499">
        <f t="shared" si="38"/>
        <v>433</v>
      </c>
      <c r="B435" s="90" t="s">
        <v>84</v>
      </c>
      <c r="C435" s="79" t="s">
        <v>2854</v>
      </c>
      <c r="D435" s="79" t="s">
        <v>2855</v>
      </c>
      <c r="E435" s="32" t="s">
        <v>4788</v>
      </c>
      <c r="F435" s="79" t="s">
        <v>2858</v>
      </c>
      <c r="G435" s="55">
        <v>191682015274</v>
      </c>
      <c r="H435" s="102">
        <v>40544</v>
      </c>
      <c r="I435" s="78" t="s">
        <v>1230</v>
      </c>
      <c r="J435" s="60">
        <v>1.6500000000000001</v>
      </c>
      <c r="K435" s="60">
        <f t="shared" si="39"/>
        <v>1.6500000000000001</v>
      </c>
      <c r="L435" s="60"/>
      <c r="M435" s="59" t="s">
        <v>2864</v>
      </c>
      <c r="N435" s="395"/>
      <c r="O435" s="395"/>
      <c r="P435" s="395"/>
      <c r="Q435" s="395"/>
      <c r="R435" s="395">
        <v>1</v>
      </c>
      <c r="S435" s="395"/>
      <c r="T435" s="359">
        <v>0.25</v>
      </c>
      <c r="U435" s="32">
        <v>12</v>
      </c>
      <c r="V435" s="32">
        <v>7</v>
      </c>
      <c r="W435" s="32">
        <v>1</v>
      </c>
      <c r="X435" s="60" t="s">
        <v>3840</v>
      </c>
      <c r="Y435" s="60" t="s">
        <v>3771</v>
      </c>
      <c r="Z435" s="87"/>
      <c r="AA435" s="87"/>
      <c r="AB435" s="62" t="s">
        <v>3721</v>
      </c>
      <c r="AC435" s="62" t="s">
        <v>3722</v>
      </c>
      <c r="AD435" s="62" t="str">
        <f t="shared" si="40"/>
        <v>O-RING</v>
      </c>
    </row>
    <row r="436" spans="1:30" s="211" customFormat="1">
      <c r="A436" s="499">
        <f t="shared" si="38"/>
        <v>434</v>
      </c>
      <c r="B436" s="90" t="s">
        <v>84</v>
      </c>
      <c r="C436" s="79" t="s">
        <v>2854</v>
      </c>
      <c r="D436" s="79" t="s">
        <v>2855</v>
      </c>
      <c r="E436" s="32" t="s">
        <v>4788</v>
      </c>
      <c r="F436" s="79" t="s">
        <v>2859</v>
      </c>
      <c r="G436" s="55">
        <v>191682015281</v>
      </c>
      <c r="H436" s="102">
        <v>40544</v>
      </c>
      <c r="I436" s="78" t="s">
        <v>1230</v>
      </c>
      <c r="J436" s="60">
        <v>1.6500000000000001</v>
      </c>
      <c r="K436" s="60">
        <f t="shared" si="39"/>
        <v>1.6500000000000001</v>
      </c>
      <c r="L436" s="60"/>
      <c r="M436" s="59" t="s">
        <v>2942</v>
      </c>
      <c r="N436" s="395"/>
      <c r="O436" s="395"/>
      <c r="P436" s="395"/>
      <c r="Q436" s="395"/>
      <c r="R436" s="395">
        <v>1</v>
      </c>
      <c r="S436" s="395"/>
      <c r="T436" s="359">
        <v>0.25</v>
      </c>
      <c r="U436" s="32">
        <v>12</v>
      </c>
      <c r="V436" s="32">
        <v>7</v>
      </c>
      <c r="W436" s="32">
        <v>1</v>
      </c>
      <c r="X436" s="60" t="s">
        <v>3840</v>
      </c>
      <c r="Y436" s="60" t="s">
        <v>3771</v>
      </c>
      <c r="Z436" s="87"/>
      <c r="AA436" s="87"/>
      <c r="AB436" s="62" t="s">
        <v>3721</v>
      </c>
      <c r="AC436" s="62" t="s">
        <v>3722</v>
      </c>
      <c r="AD436" s="62" t="str">
        <f t="shared" si="40"/>
        <v>O-RING</v>
      </c>
    </row>
    <row r="437" spans="1:30" s="211" customFormat="1">
      <c r="A437" s="499">
        <f t="shared" si="38"/>
        <v>435</v>
      </c>
      <c r="B437" s="90" t="s">
        <v>84</v>
      </c>
      <c r="C437" s="79" t="s">
        <v>2854</v>
      </c>
      <c r="D437" s="79" t="s">
        <v>2855</v>
      </c>
      <c r="E437" s="32" t="s">
        <v>4788</v>
      </c>
      <c r="F437" s="79" t="s">
        <v>2861</v>
      </c>
      <c r="G437" s="55">
        <v>191682015298</v>
      </c>
      <c r="H437" s="102">
        <v>40544</v>
      </c>
      <c r="I437" s="78" t="s">
        <v>1230</v>
      </c>
      <c r="J437" s="60">
        <v>1.6500000000000001</v>
      </c>
      <c r="K437" s="60">
        <f t="shared" si="39"/>
        <v>1.6500000000000001</v>
      </c>
      <c r="L437" s="60"/>
      <c r="M437" s="59" t="s">
        <v>2865</v>
      </c>
      <c r="N437" s="395"/>
      <c r="O437" s="395"/>
      <c r="P437" s="395"/>
      <c r="Q437" s="395"/>
      <c r="R437" s="395">
        <v>1</v>
      </c>
      <c r="S437" s="395"/>
      <c r="T437" s="359">
        <v>0.25</v>
      </c>
      <c r="U437" s="32">
        <v>12</v>
      </c>
      <c r="V437" s="32">
        <v>7</v>
      </c>
      <c r="W437" s="32">
        <v>1</v>
      </c>
      <c r="X437" s="60" t="s">
        <v>3840</v>
      </c>
      <c r="Y437" s="60" t="s">
        <v>3771</v>
      </c>
      <c r="Z437" s="87"/>
      <c r="AA437" s="87"/>
      <c r="AB437" s="62" t="s">
        <v>3721</v>
      </c>
      <c r="AC437" s="62" t="s">
        <v>3722</v>
      </c>
      <c r="AD437" s="62" t="str">
        <f t="shared" si="40"/>
        <v>O-RING</v>
      </c>
    </row>
    <row r="438" spans="1:30" s="211" customFormat="1">
      <c r="A438" s="499">
        <f t="shared" si="38"/>
        <v>436</v>
      </c>
      <c r="B438" s="90" t="s">
        <v>84</v>
      </c>
      <c r="C438" s="79" t="s">
        <v>2854</v>
      </c>
      <c r="D438" s="79" t="s">
        <v>2855</v>
      </c>
      <c r="E438" s="32" t="s">
        <v>4788</v>
      </c>
      <c r="F438" s="79" t="s">
        <v>2862</v>
      </c>
      <c r="G438" s="55">
        <v>191682015304</v>
      </c>
      <c r="H438" s="102">
        <v>41640</v>
      </c>
      <c r="I438" s="78" t="s">
        <v>1230</v>
      </c>
      <c r="J438" s="60">
        <v>1.6500000000000001</v>
      </c>
      <c r="K438" s="60">
        <f t="shared" si="39"/>
        <v>1.6500000000000001</v>
      </c>
      <c r="L438" s="60"/>
      <c r="M438" s="59" t="s">
        <v>2866</v>
      </c>
      <c r="N438" s="395"/>
      <c r="O438" s="395"/>
      <c r="P438" s="395"/>
      <c r="Q438" s="395"/>
      <c r="R438" s="395">
        <v>1</v>
      </c>
      <c r="S438" s="395"/>
      <c r="T438" s="359">
        <v>0.25</v>
      </c>
      <c r="U438" s="32">
        <v>12</v>
      </c>
      <c r="V438" s="32">
        <v>7</v>
      </c>
      <c r="W438" s="32">
        <v>1</v>
      </c>
      <c r="X438" s="60" t="s">
        <v>3840</v>
      </c>
      <c r="Y438" s="60" t="s">
        <v>3771</v>
      </c>
      <c r="Z438" s="87"/>
      <c r="AA438" s="87"/>
      <c r="AB438" s="62" t="s">
        <v>3721</v>
      </c>
      <c r="AC438" s="62" t="s">
        <v>3722</v>
      </c>
      <c r="AD438" s="62" t="str">
        <f t="shared" si="40"/>
        <v>O-RING</v>
      </c>
    </row>
    <row r="439" spans="1:30" s="211" customFormat="1">
      <c r="A439" s="499">
        <f t="shared" si="38"/>
        <v>437</v>
      </c>
      <c r="B439" s="90" t="s">
        <v>84</v>
      </c>
      <c r="C439" s="79" t="s">
        <v>2854</v>
      </c>
      <c r="D439" s="79" t="s">
        <v>2855</v>
      </c>
      <c r="E439" s="32" t="s">
        <v>4788</v>
      </c>
      <c r="F439" s="79" t="s">
        <v>2863</v>
      </c>
      <c r="G439" s="55">
        <v>191682015311</v>
      </c>
      <c r="H439" s="102">
        <v>40544</v>
      </c>
      <c r="I439" s="78" t="s">
        <v>1230</v>
      </c>
      <c r="J439" s="60">
        <v>1.6500000000000001</v>
      </c>
      <c r="K439" s="60">
        <f t="shared" si="39"/>
        <v>1.6500000000000001</v>
      </c>
      <c r="L439" s="60"/>
      <c r="M439" s="59" t="s">
        <v>2867</v>
      </c>
      <c r="N439" s="395"/>
      <c r="O439" s="395"/>
      <c r="P439" s="395"/>
      <c r="Q439" s="395"/>
      <c r="R439" s="395">
        <v>1</v>
      </c>
      <c r="S439" s="395"/>
      <c r="T439" s="359">
        <v>0.25</v>
      </c>
      <c r="U439" s="32">
        <v>12</v>
      </c>
      <c r="V439" s="32">
        <v>7</v>
      </c>
      <c r="W439" s="32">
        <v>1</v>
      </c>
      <c r="X439" s="60" t="s">
        <v>3840</v>
      </c>
      <c r="Y439" s="60" t="s">
        <v>3771</v>
      </c>
      <c r="Z439" s="87"/>
      <c r="AA439" s="87"/>
      <c r="AB439" s="62" t="s">
        <v>3721</v>
      </c>
      <c r="AC439" s="62" t="s">
        <v>3722</v>
      </c>
      <c r="AD439" s="62" t="str">
        <f t="shared" si="40"/>
        <v>O-RING</v>
      </c>
    </row>
    <row r="440" spans="1:30" s="211" customFormat="1">
      <c r="A440" s="499">
        <f t="shared" si="38"/>
        <v>438</v>
      </c>
      <c r="B440" s="90" t="s">
        <v>84</v>
      </c>
      <c r="C440" s="79" t="s">
        <v>1462</v>
      </c>
      <c r="D440" s="79" t="s">
        <v>1463</v>
      </c>
      <c r="E440" s="32" t="s">
        <v>4789</v>
      </c>
      <c r="F440" s="79" t="s">
        <v>1668</v>
      </c>
      <c r="G440" s="55">
        <v>191682008849</v>
      </c>
      <c r="H440" s="102">
        <v>43101</v>
      </c>
      <c r="I440" s="78" t="s">
        <v>1230</v>
      </c>
      <c r="J440" s="60">
        <v>3.3000000000000003</v>
      </c>
      <c r="K440" s="60">
        <f t="shared" si="39"/>
        <v>3.3000000000000003</v>
      </c>
      <c r="L440" s="60"/>
      <c r="M440" s="59" t="s">
        <v>1669</v>
      </c>
      <c r="N440" s="395"/>
      <c r="O440" s="395"/>
      <c r="P440" s="395"/>
      <c r="Q440" s="395"/>
      <c r="R440" s="395">
        <v>1</v>
      </c>
      <c r="S440" s="395"/>
      <c r="T440" s="359">
        <v>0</v>
      </c>
      <c r="U440" s="32">
        <v>0</v>
      </c>
      <c r="V440" s="32">
        <v>0</v>
      </c>
      <c r="W440" s="32">
        <v>0</v>
      </c>
      <c r="X440" s="60" t="s">
        <v>3840</v>
      </c>
      <c r="Y440" s="60" t="s">
        <v>3771</v>
      </c>
      <c r="Z440" s="87"/>
      <c r="AA440" s="87"/>
      <c r="AB440" s="62" t="s">
        <v>3721</v>
      </c>
      <c r="AC440" s="62" t="s">
        <v>3722</v>
      </c>
      <c r="AD440" s="62" t="str">
        <f t="shared" si="40"/>
        <v>SPACER KIT</v>
      </c>
    </row>
    <row r="441" spans="1:30" s="211" customFormat="1" ht="15">
      <c r="A441" s="499">
        <f t="shared" si="38"/>
        <v>439</v>
      </c>
      <c r="B441" s="90" t="s">
        <v>84</v>
      </c>
      <c r="C441" s="79" t="s">
        <v>1462</v>
      </c>
      <c r="D441" s="79" t="s">
        <v>1463</v>
      </c>
      <c r="E441" s="32" t="s">
        <v>4789</v>
      </c>
      <c r="F441" s="79" t="s">
        <v>1636</v>
      </c>
      <c r="G441" s="58">
        <v>191682008689</v>
      </c>
      <c r="H441" s="102">
        <v>43101</v>
      </c>
      <c r="I441" s="78" t="s">
        <v>1230</v>
      </c>
      <c r="J441" s="60">
        <v>27.500000000000004</v>
      </c>
      <c r="K441" s="60">
        <f t="shared" si="39"/>
        <v>27.500000000000004</v>
      </c>
      <c r="L441" s="60"/>
      <c r="M441" s="79" t="s">
        <v>1640</v>
      </c>
      <c r="N441" s="32"/>
      <c r="O441" s="32"/>
      <c r="P441" s="32"/>
      <c r="Q441" s="32"/>
      <c r="R441" s="32"/>
      <c r="S441" s="32"/>
      <c r="T441" s="359">
        <v>1</v>
      </c>
      <c r="U441" s="32">
        <v>7</v>
      </c>
      <c r="V441" s="32">
        <v>7</v>
      </c>
      <c r="W441" s="32">
        <v>7</v>
      </c>
      <c r="X441" s="60" t="s">
        <v>3840</v>
      </c>
      <c r="Y441" s="60" t="s">
        <v>3771</v>
      </c>
      <c r="Z441" s="279"/>
      <c r="AA441" s="87"/>
      <c r="AB441" s="62" t="s">
        <v>3721</v>
      </c>
      <c r="AC441" s="62" t="s">
        <v>3722</v>
      </c>
      <c r="AD441" s="62" t="str">
        <f t="shared" si="40"/>
        <v>SPACER KIT</v>
      </c>
    </row>
    <row r="442" spans="1:30" s="211" customFormat="1" ht="15">
      <c r="A442" s="499">
        <f t="shared" si="38"/>
        <v>440</v>
      </c>
      <c r="B442" s="90" t="s">
        <v>84</v>
      </c>
      <c r="C442" s="79" t="s">
        <v>1462</v>
      </c>
      <c r="D442" s="79" t="s">
        <v>1463</v>
      </c>
      <c r="E442" s="32" t="s">
        <v>4789</v>
      </c>
      <c r="F442" s="79" t="s">
        <v>1637</v>
      </c>
      <c r="G442" s="58">
        <v>191682008696</v>
      </c>
      <c r="H442" s="102">
        <v>43101</v>
      </c>
      <c r="I442" s="78" t="s">
        <v>1230</v>
      </c>
      <c r="J442" s="60">
        <v>33</v>
      </c>
      <c r="K442" s="60">
        <f t="shared" si="39"/>
        <v>33</v>
      </c>
      <c r="L442" s="60"/>
      <c r="M442" s="79" t="s">
        <v>1641</v>
      </c>
      <c r="N442" s="32"/>
      <c r="O442" s="32"/>
      <c r="P442" s="32"/>
      <c r="Q442" s="32"/>
      <c r="R442" s="32"/>
      <c r="S442" s="32"/>
      <c r="T442" s="359">
        <v>1</v>
      </c>
      <c r="U442" s="32">
        <v>10</v>
      </c>
      <c r="V442" s="32">
        <v>10</v>
      </c>
      <c r="W442" s="32">
        <v>10</v>
      </c>
      <c r="X442" s="60" t="s">
        <v>3840</v>
      </c>
      <c r="Y442" s="60" t="s">
        <v>3771</v>
      </c>
      <c r="Z442" s="279"/>
      <c r="AA442" s="87"/>
      <c r="AB442" s="62" t="s">
        <v>3721</v>
      </c>
      <c r="AC442" s="62" t="s">
        <v>3722</v>
      </c>
      <c r="AD442" s="62" t="str">
        <f t="shared" si="40"/>
        <v>SPACER KIT</v>
      </c>
    </row>
    <row r="443" spans="1:30" s="211" customFormat="1" ht="15">
      <c r="A443" s="499">
        <f t="shared" si="38"/>
        <v>441</v>
      </c>
      <c r="B443" s="90" t="s">
        <v>84</v>
      </c>
      <c r="C443" s="79" t="s">
        <v>1462</v>
      </c>
      <c r="D443" s="79" t="s">
        <v>1463</v>
      </c>
      <c r="E443" s="32" t="s">
        <v>4789</v>
      </c>
      <c r="F443" s="79" t="s">
        <v>7552</v>
      </c>
      <c r="G443" s="58">
        <v>191682041594</v>
      </c>
      <c r="H443" s="102">
        <v>45546</v>
      </c>
      <c r="I443" s="78" t="s">
        <v>1230</v>
      </c>
      <c r="J443" s="60">
        <v>59</v>
      </c>
      <c r="K443" s="60">
        <f t="shared" si="39"/>
        <v>59</v>
      </c>
      <c r="L443" s="60"/>
      <c r="M443" s="79" t="s">
        <v>7556</v>
      </c>
      <c r="N443" s="32"/>
      <c r="O443" s="32"/>
      <c r="P443" s="32"/>
      <c r="Q443" s="32"/>
      <c r="R443" s="32"/>
      <c r="S443" s="32"/>
      <c r="T443" s="359">
        <v>1</v>
      </c>
      <c r="U443" s="32">
        <v>10</v>
      </c>
      <c r="V443" s="32">
        <v>10</v>
      </c>
      <c r="W443" s="32">
        <v>10</v>
      </c>
      <c r="X443" s="60" t="s">
        <v>3840</v>
      </c>
      <c r="Y443" s="60" t="s">
        <v>6521</v>
      </c>
      <c r="Z443" s="279"/>
      <c r="AA443" s="87"/>
      <c r="AB443" s="62" t="s">
        <v>3721</v>
      </c>
      <c r="AC443" s="62" t="s">
        <v>3722</v>
      </c>
      <c r="AD443" s="62" t="str">
        <f t="shared" si="40"/>
        <v>SPACER KIT</v>
      </c>
    </row>
    <row r="444" spans="1:30" s="211" customFormat="1" ht="15">
      <c r="A444" s="499">
        <f t="shared" si="38"/>
        <v>442</v>
      </c>
      <c r="B444" s="90" t="s">
        <v>84</v>
      </c>
      <c r="C444" s="79" t="s">
        <v>1462</v>
      </c>
      <c r="D444" s="79" t="s">
        <v>1463</v>
      </c>
      <c r="E444" s="32" t="s">
        <v>4789</v>
      </c>
      <c r="F444" s="79" t="s">
        <v>1638</v>
      </c>
      <c r="G444" s="58">
        <v>191682008702</v>
      </c>
      <c r="H444" s="102">
        <v>43101</v>
      </c>
      <c r="I444" s="78" t="s">
        <v>1230</v>
      </c>
      <c r="J444" s="60">
        <v>38.5</v>
      </c>
      <c r="K444" s="60">
        <f t="shared" si="39"/>
        <v>38.5</v>
      </c>
      <c r="L444" s="60"/>
      <c r="M444" s="79" t="s">
        <v>1642</v>
      </c>
      <c r="N444" s="32"/>
      <c r="O444" s="32"/>
      <c r="P444" s="32"/>
      <c r="Q444" s="32"/>
      <c r="R444" s="32"/>
      <c r="S444" s="32"/>
      <c r="T444" s="359">
        <v>1</v>
      </c>
      <c r="U444" s="32">
        <v>10</v>
      </c>
      <c r="V444" s="32">
        <v>10</v>
      </c>
      <c r="W444" s="32">
        <v>10</v>
      </c>
      <c r="X444" s="60" t="s">
        <v>3840</v>
      </c>
      <c r="Y444" s="60" t="s">
        <v>3771</v>
      </c>
      <c r="Z444" s="279"/>
      <c r="AA444" s="87"/>
      <c r="AB444" s="62" t="s">
        <v>3721</v>
      </c>
      <c r="AC444" s="62" t="s">
        <v>3722</v>
      </c>
      <c r="AD444" s="62" t="str">
        <f t="shared" si="40"/>
        <v>SPACER KIT</v>
      </c>
    </row>
    <row r="445" spans="1:30" s="35" customFormat="1" ht="15">
      <c r="A445" s="499">
        <f t="shared" si="38"/>
        <v>443</v>
      </c>
      <c r="B445" s="90" t="s">
        <v>84</v>
      </c>
      <c r="C445" s="79" t="s">
        <v>3283</v>
      </c>
      <c r="D445" s="74" t="s">
        <v>3284</v>
      </c>
      <c r="E445" s="32" t="s">
        <v>4790</v>
      </c>
      <c r="F445" s="74" t="s">
        <v>3285</v>
      </c>
      <c r="G445" s="34">
        <v>191682017971</v>
      </c>
      <c r="H445" s="299">
        <v>43698</v>
      </c>
      <c r="I445" s="78" t="s">
        <v>1230</v>
      </c>
      <c r="J445" s="60">
        <v>185</v>
      </c>
      <c r="K445" s="60">
        <f t="shared" si="39"/>
        <v>185</v>
      </c>
      <c r="L445" s="60"/>
      <c r="M445" s="74" t="s">
        <v>4338</v>
      </c>
      <c r="N445" s="86"/>
      <c r="O445" s="86"/>
      <c r="P445" s="86"/>
      <c r="Q445" s="86"/>
      <c r="R445" s="86">
        <v>1</v>
      </c>
      <c r="S445" s="86"/>
      <c r="T445" s="359">
        <v>0</v>
      </c>
      <c r="U445" s="32">
        <v>0</v>
      </c>
      <c r="V445" s="32">
        <v>0</v>
      </c>
      <c r="W445" s="32">
        <v>0</v>
      </c>
      <c r="X445" s="60" t="s">
        <v>3840</v>
      </c>
      <c r="Y445" s="60" t="s">
        <v>3771</v>
      </c>
      <c r="Z445" s="279"/>
      <c r="AA445" s="74"/>
      <c r="AB445" s="62" t="s">
        <v>3721</v>
      </c>
      <c r="AC445" s="62" t="s">
        <v>3722</v>
      </c>
      <c r="AD445" s="62" t="str">
        <f t="shared" si="40"/>
        <v>DISPLAY</v>
      </c>
    </row>
    <row r="451" spans="9:19" ht="15">
      <c r="I451"/>
      <c r="M451"/>
      <c r="N451"/>
      <c r="O451"/>
      <c r="P451"/>
      <c r="Q451"/>
      <c r="R451"/>
      <c r="S451"/>
    </row>
    <row r="452" spans="9:19" ht="15">
      <c r="I452"/>
      <c r="M452"/>
      <c r="N452"/>
      <c r="O452"/>
      <c r="P452"/>
      <c r="Q452"/>
      <c r="R452"/>
      <c r="S452"/>
    </row>
    <row r="453" spans="9:19" ht="15">
      <c r="I453"/>
      <c r="M453"/>
      <c r="N453"/>
      <c r="O453"/>
      <c r="P453"/>
      <c r="Q453"/>
      <c r="R453"/>
      <c r="S453"/>
    </row>
    <row r="454" spans="9:19" ht="15">
      <c r="I454"/>
      <c r="M454"/>
      <c r="N454"/>
      <c r="O454"/>
      <c r="P454"/>
      <c r="Q454"/>
      <c r="R454"/>
      <c r="S454"/>
    </row>
  </sheetData>
  <sheetProtection algorithmName="SHA-512" hashValue="Q9VOF6MuSU6Y+3/U5ZKIb3FHG/SYx5YtIbdcl9I74GHmQE89pcKzBq/u2fvptlPtUbsbYca2LzCiuuUAdInYYg==" saltValue="54sNmFGexJp6F/FtSGwy/w==" spinCount="100000" sheet="1" sort="0" autoFilter="0"/>
  <autoFilter ref="A2:AD445" xr:uid="{055D6EA9-6C69-438B-B3D2-A53D168628B1}"/>
  <phoneticPr fontId="20" type="noConversion"/>
  <conditionalFormatting sqref="F1:F1048576">
    <cfRule type="duplicateValues" dxfId="837" priority="14"/>
  </conditionalFormatting>
  <conditionalFormatting sqref="I1:I1048576">
    <cfRule type="containsText" dxfId="836" priority="8" operator="containsText" text="Active">
      <formula>NOT(ISERROR(SEARCH("Active",I1)))</formula>
    </cfRule>
    <cfRule type="containsText" dxfId="835" priority="10" operator="containsText" text="Discontinued">
      <formula>NOT(ISERROR(SEARCH("Discontinued",I1)))</formula>
    </cfRule>
    <cfRule type="containsText" dxfId="834" priority="11" operator="containsText" text="Coming Soon">
      <formula>NOT(ISERROR(SEARCH("Coming Soon",I1)))</formula>
    </cfRule>
    <cfRule type="containsText" dxfId="833" priority="12" operator="containsText" text="Closeout">
      <formula>NOT(ISERROR(SEARCH("Closeout",I1)))</formula>
    </cfRule>
  </conditionalFormatting>
  <conditionalFormatting sqref="J43:J54">
    <cfRule type="containsText" dxfId="832" priority="1" operator="containsText" text="Discontinued">
      <formula>NOT(ISERROR(SEARCH("Discontinued",J43)))</formula>
    </cfRule>
    <cfRule type="containsText" dxfId="831" priority="2" operator="containsText" text="Coming Soon">
      <formula>NOT(ISERROR(SEARCH("Coming Soon",J43)))</formula>
    </cfRule>
    <cfRule type="containsText" dxfId="830" priority="3" operator="containsText" text="Closeout">
      <formula>NOT(ISERROR(SEARCH("Closeout",J43)))</formula>
    </cfRule>
    <cfRule type="containsText" dxfId="829" priority="4" operator="containsText" text="Active">
      <formula>NOT(ISERROR(SEARCH("Active",J43)))</formula>
    </cfRule>
  </conditionalFormatting>
  <hyperlinks>
    <hyperlink ref="Z4" r:id="rId1" xr:uid="{B6252CF0-3A5A-4620-A46D-30D2E199E3D7}"/>
    <hyperlink ref="Z6" r:id="rId2" xr:uid="{17CE492F-DB9E-40EA-A203-A6BDF1D61DDB}"/>
    <hyperlink ref="Z8" r:id="rId3" xr:uid="{6D2C5D9F-DA9D-449A-BCB8-D71EB9305386}"/>
    <hyperlink ref="Z10" r:id="rId4" xr:uid="{88F9C648-9CB3-4838-A422-94BA36AA28FE}"/>
    <hyperlink ref="Z12" r:id="rId5" xr:uid="{159D8A75-FD5F-4A89-A1FF-CF2FFA693FC3}"/>
    <hyperlink ref="Z15" r:id="rId6" xr:uid="{A5AC7250-AA0A-49FE-B46E-8FB4B3E6584E}"/>
    <hyperlink ref="Z18" r:id="rId7" xr:uid="{FCECADDE-2A4C-44C1-B063-F87AA61FEF9F}"/>
    <hyperlink ref="Z3" r:id="rId8" xr:uid="{46BA645B-FAF6-40CD-BF3A-7DC5E1B51D1B}"/>
    <hyperlink ref="Z5" r:id="rId9" xr:uid="{AA22A872-C7C8-402C-89B5-A9B5F7EF80FD}"/>
    <hyperlink ref="Z7" r:id="rId10" xr:uid="{CFF41AA3-BF5C-47B4-9F00-5076A9E6C6A7}"/>
    <hyperlink ref="Z9" r:id="rId11" xr:uid="{F7768890-F338-4F45-B586-D15F5921DC0D}"/>
    <hyperlink ref="Z11" r:id="rId12" xr:uid="{E5EDFB05-4603-44B6-9A74-9B874F9414B4}"/>
    <hyperlink ref="Z13" r:id="rId13" xr:uid="{656B31F4-2299-43D4-9EFC-924DD9BBEC03}"/>
    <hyperlink ref="Z14" r:id="rId14" xr:uid="{A56D8C6F-A7FD-416D-A718-E15B9BCB6185}"/>
    <hyperlink ref="Z16" r:id="rId15" xr:uid="{1D23CE31-74A2-416C-A43A-5B3861C1CFD1}"/>
    <hyperlink ref="Z17" r:id="rId16" xr:uid="{9134C34F-D686-451A-AB67-CCA8AB94A42C}"/>
    <hyperlink ref="AA43" r:id="rId17" xr:uid="{CEA8DAAA-9596-4103-8421-5B766B269736}"/>
    <hyperlink ref="AA47" r:id="rId18" xr:uid="{2DCFBE62-82D1-4B04-BEC7-E5387C04CC20}"/>
    <hyperlink ref="AA51" r:id="rId19" xr:uid="{91DB6F9C-C29E-49BC-9283-3D6A8F89C2E8}"/>
    <hyperlink ref="Z43" r:id="rId20" xr:uid="{D0BC470A-EBCB-42CA-BE98-7D18D5EE8424}"/>
    <hyperlink ref="Z47" r:id="rId21" xr:uid="{0A5B13C9-A1FE-4888-88E4-92A540272713}"/>
    <hyperlink ref="Z51" r:id="rId22" xr:uid="{83D601FB-FE6D-4CDD-B494-DA9FF455CD33}"/>
    <hyperlink ref="Z45" r:id="rId23" xr:uid="{99943AAE-E957-408E-AA8D-AD88A955A55D}"/>
    <hyperlink ref="Z49" r:id="rId24" xr:uid="{831EB7AC-2BAE-49A0-A5B2-A135834A1567}"/>
    <hyperlink ref="Z53" r:id="rId25" xr:uid="{1437898A-62D8-43CD-8B36-FC492AD398A4}"/>
    <hyperlink ref="AA45" r:id="rId26" xr:uid="{0E95CB77-40E4-41F9-9AD9-41AA857D6A58}"/>
    <hyperlink ref="AA49" r:id="rId27" xr:uid="{91A3BD90-EA61-4DAD-B878-B92F6CAC7F7A}"/>
    <hyperlink ref="AA53" r:id="rId28" xr:uid="{2B0FF914-2855-4901-AD66-E99FC124F025}"/>
    <hyperlink ref="AA46" r:id="rId29" xr:uid="{A0AB9780-AB92-488C-8B8D-C9AB68FC5DC5}"/>
    <hyperlink ref="AA50" r:id="rId30" xr:uid="{EE98C370-FDF6-49AD-936C-A81422558C78}"/>
    <hyperlink ref="AA54" r:id="rId31" xr:uid="{440FDDF4-F631-465F-A986-3A810E5ED070}"/>
    <hyperlink ref="Z46" r:id="rId32" xr:uid="{FA328B14-57CD-4205-AEB3-8B94743D6AB3}"/>
    <hyperlink ref="Z50" r:id="rId33" xr:uid="{5A9C41DD-5B12-4638-A443-F3AA5E5E68B5}"/>
    <hyperlink ref="Z54" r:id="rId34" xr:uid="{84B3226C-606B-40F5-9225-DF0515415240}"/>
    <hyperlink ref="Z44" r:id="rId35" xr:uid="{7DEC851C-0414-4D31-8AE4-45B630895009}"/>
    <hyperlink ref="Z48" r:id="rId36" xr:uid="{A2E93D3E-13B7-46E3-BD9E-0726A2530841}"/>
    <hyperlink ref="Z52" r:id="rId37" xr:uid="{0F970BC6-3B34-4229-B5AE-1A618E0B701E}"/>
    <hyperlink ref="AA44" r:id="rId38" xr:uid="{A3187B5D-7EC8-4D06-91CC-2548448CC01F}"/>
    <hyperlink ref="AA48" r:id="rId39" xr:uid="{66AC34B0-F05C-4F6A-95BD-68184CE27851}"/>
    <hyperlink ref="AA52" r:id="rId40" xr:uid="{949187B3-BC61-4441-9428-2C707CCC601E}"/>
    <hyperlink ref="Z64" r:id="rId41" xr:uid="{731D7EBA-99A1-4567-AC11-A7995316E5CB}"/>
    <hyperlink ref="Z63" r:id="rId42" xr:uid="{71F935C9-90A3-43E0-B52F-A324B92F5E7E}"/>
    <hyperlink ref="Z66" r:id="rId43" xr:uid="{1809DA9F-E794-419D-9894-06ABA3A8B8DE}"/>
    <hyperlink ref="Z68" r:id="rId44" xr:uid="{E503BF41-A9E2-42C5-A22D-B04AF3E96A5D}"/>
    <hyperlink ref="Z70" r:id="rId45" xr:uid="{D1527CFB-7366-4A16-8B68-482B3A64B768}"/>
    <hyperlink ref="Z69" r:id="rId46" xr:uid="{721EF6F4-7FFA-4359-8E3A-664A5B3E94A9}"/>
    <hyperlink ref="Z65" r:id="rId47" xr:uid="{4264786A-95E3-4DFD-B9B9-DD50A964F943}"/>
    <hyperlink ref="Z67" r:id="rId48" xr:uid="{75DBB64B-48F0-4196-AD91-78918E7CA312}"/>
    <hyperlink ref="Z71" r:id="rId49" xr:uid="{CB0C68BD-C3B4-4E68-B01E-9C10E5F755EC}"/>
    <hyperlink ref="Z72" r:id="rId50" xr:uid="{173A22C5-3622-4913-88F0-FAF9E6218D9C}"/>
    <hyperlink ref="Z73" r:id="rId51" xr:uid="{E4C3F490-8E50-49DA-B308-9788401F68D2}"/>
    <hyperlink ref="AA75" r:id="rId52" xr:uid="{527B4C52-D313-42A6-B7F4-B852698FDAE3}"/>
    <hyperlink ref="Z75" r:id="rId53" xr:uid="{E3305EE1-C326-49E8-8878-70C1ABB909B6}"/>
    <hyperlink ref="AA62" r:id="rId54" xr:uid="{DCE86826-2C6A-4AD8-BCEC-31BBE9F51BEC}"/>
    <hyperlink ref="Z62" r:id="rId55" xr:uid="{E1DF9BFB-638B-4FE4-90B5-5B4E0279BCF9}"/>
    <hyperlink ref="Z74" r:id="rId56" xr:uid="{3BFD8300-EDF1-4A9B-AF73-77343832970F}"/>
    <hyperlink ref="AA74" r:id="rId57" xr:uid="{A87B85CC-14FD-4BAE-B977-39835FAF3C64}"/>
    <hyperlink ref="Z61" r:id="rId58" xr:uid="{247E408A-E447-42F6-B09E-45A85E826FCD}"/>
    <hyperlink ref="AA61" r:id="rId59" xr:uid="{58935A9C-4862-4073-ACDE-1B108F11C2AE}"/>
    <hyperlink ref="Z290" r:id="rId60" xr:uid="{3C1F00E5-C3A8-49C4-8E0C-DF78CBE8059F}"/>
    <hyperlink ref="Z291:Z292" r:id="rId61" display="https://customwheelhousellc.box.com/shared/static/aa1rv7a77o2siip8pzthmsw74g7vftst.png" xr:uid="{40FA7133-D78B-4A08-AEF8-AB963F904E30}"/>
    <hyperlink ref="Z293" r:id="rId62" xr:uid="{468B63D8-BF4A-4171-9930-AB91469164DB}"/>
    <hyperlink ref="Z289" r:id="rId63" xr:uid="{C01C5F28-9A98-4838-A021-436E568B2F43}"/>
    <hyperlink ref="Z298" r:id="rId64" xr:uid="{1CE0A0AD-D14E-483C-8589-665E1A4249FD}"/>
    <hyperlink ref="Z294" r:id="rId65" xr:uid="{F4331F1A-FF83-4297-81C3-DE7E986929B0}"/>
    <hyperlink ref="AA55" r:id="rId66" xr:uid="{03F9F2A0-9A5D-4FAA-8257-6C3C672A84D5}"/>
    <hyperlink ref="Z55" r:id="rId67" xr:uid="{B1FED86C-D3E2-4402-B1A5-086616C0430A}"/>
    <hyperlink ref="Z56" r:id="rId68" xr:uid="{16FCF0D2-6B91-40E7-8F0E-339BA2CE9F32}"/>
    <hyperlink ref="AA56" r:id="rId69" xr:uid="{4BBB3612-712A-4E24-8877-C278024EA0C1}"/>
    <hyperlink ref="AA57" r:id="rId70" xr:uid="{2445C5FD-68B4-48CB-B4E6-3979CF3AF239}"/>
    <hyperlink ref="Z57" r:id="rId71" xr:uid="{C1197EFA-C78F-43C2-B17D-ED9C2D9AC9C3}"/>
    <hyperlink ref="Z58" r:id="rId72" xr:uid="{AD6D9C71-C923-41CE-BA8F-FF8A2A46D9CA}"/>
    <hyperlink ref="AA58" r:id="rId73" xr:uid="{48E9DE7A-D440-4736-B4DB-61456A65631C}"/>
    <hyperlink ref="AA59" r:id="rId74" xr:uid="{59227216-50C9-45BE-A719-8FE6C970E32D}"/>
    <hyperlink ref="Z59" r:id="rId75" xr:uid="{49E0C29B-FBAB-4A9F-873D-B67E4286E341}"/>
    <hyperlink ref="Z60" r:id="rId76" xr:uid="{D5927A27-6F09-4B18-AB13-04E10CAE131F}"/>
    <hyperlink ref="AA60" r:id="rId77" xr:uid="{71420061-F3D0-455E-B6B1-5FEA87B5E41B}"/>
  </hyperlinks>
  <pageMargins left="0.25" right="0.25" top="0.75" bottom="0.75" header="0.3" footer="0.3"/>
  <pageSetup scale="10" orientation="landscape" r:id="rId78"/>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2000000}">
          <x14:formula1>
            <xm:f>'ACCESSORIES INST.'!$C$4:$C$17</xm:f>
          </x14:formula1>
          <xm:sqref>E1 E442:E1048576 D271:D343 D1:D265 D359:D1048576 D351:D357</xm:sqref>
        </x14:dataValidation>
        <x14:dataValidation type="list" allowBlank="1" showInputMessage="1" showErrorMessage="1" xr:uid="{00000000-0002-0000-0300-000001000000}">
          <x14:formula1>
            <xm:f>'ACCESSORIES INST.'!$B$4:$B$17</xm:f>
          </x14:formula1>
          <xm:sqref>C271:C343 C1:C265 C359:C1048576 C351:C357</xm:sqref>
        </x14:dataValidation>
        <x14:dataValidation type="list" operator="lessThanOrEqual" allowBlank="1" showInputMessage="1" showErrorMessage="1" xr:uid="{00000000-0002-0000-0300-000000000000}">
          <x14:formula1>
            <xm:f>'INSTRUCTIONS FOR USE'!$R$8:$R$12</xm:f>
          </x14:formula1>
          <xm:sqref>I3:I265 I271:I343 I346:I441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6AB9-86EA-4C72-B2D1-17AE835E433F}">
  <sheetPr>
    <tabColor theme="5" tint="0.59999389629810485"/>
  </sheetPr>
  <dimension ref="A1:AE88"/>
  <sheetViews>
    <sheetView zoomScale="85" zoomScaleNormal="85" workbookViewId="0">
      <pane xSplit="6" ySplit="2" topLeftCell="G3" activePane="bottomRight" state="frozen"/>
      <selection pane="topRight" activeCell="G1" sqref="G1"/>
      <selection pane="bottomLeft" activeCell="A3" sqref="A3"/>
      <selection pane="bottomRight" activeCell="A2" sqref="A2"/>
    </sheetView>
  </sheetViews>
  <sheetFormatPr defaultColWidth="8.85546875" defaultRowHeight="14.25"/>
  <cols>
    <col min="1" max="1" width="3" style="100" bestFit="1" customWidth="1"/>
    <col min="2" max="2" width="19.140625" style="100" bestFit="1" customWidth="1"/>
    <col min="3" max="3" width="23" style="100" bestFit="1" customWidth="1"/>
    <col min="4" max="4" width="20.140625" style="100" bestFit="1" customWidth="1"/>
    <col min="5" max="5" width="20.28515625" style="100" bestFit="1" customWidth="1"/>
    <col min="6" max="6" width="17" style="100" bestFit="1" customWidth="1"/>
    <col min="7" max="7" width="13.140625" style="104" bestFit="1" customWidth="1"/>
    <col min="8" max="8" width="15.140625" style="100" bestFit="1" customWidth="1"/>
    <col min="9" max="9" width="12.7109375" style="100" bestFit="1" customWidth="1"/>
    <col min="10" max="10" width="11.7109375" style="100" bestFit="1" customWidth="1"/>
    <col min="11" max="11" width="12.5703125" style="100" bestFit="1" customWidth="1"/>
    <col min="12" max="12" width="11.85546875" style="100" bestFit="1" customWidth="1"/>
    <col min="13" max="13" width="17.5703125" style="100" bestFit="1" customWidth="1"/>
    <col min="14" max="14" width="92.140625" style="495" bestFit="1" customWidth="1"/>
    <col min="15" max="15" width="9.42578125" style="100" bestFit="1" customWidth="1"/>
    <col min="16" max="16" width="10" style="100" bestFit="1" customWidth="1"/>
    <col min="17" max="17" width="8.42578125" style="100" bestFit="1" customWidth="1"/>
    <col min="18" max="18" width="23" style="100" bestFit="1" customWidth="1"/>
    <col min="19" max="19" width="20.140625" style="100" bestFit="1" customWidth="1"/>
    <col min="20" max="20" width="7.5703125" style="100" bestFit="1" customWidth="1"/>
    <col min="21" max="21" width="8.42578125" style="100" bestFit="1" customWidth="1"/>
    <col min="22" max="22" width="10.28515625" style="100" bestFit="1" customWidth="1"/>
    <col min="23" max="23" width="11" style="100" bestFit="1" customWidth="1"/>
    <col min="24" max="24" width="10.42578125" style="100" bestFit="1" customWidth="1"/>
    <col min="25" max="25" width="13.28515625" style="100" bestFit="1" customWidth="1"/>
    <col min="26" max="26" width="11.7109375" style="100" bestFit="1" customWidth="1"/>
    <col min="27" max="27" width="70" style="100" bestFit="1" customWidth="1"/>
    <col min="28" max="28" width="8.5703125" style="100" bestFit="1" customWidth="1"/>
    <col min="29" max="29" width="17.85546875" style="100" bestFit="1" customWidth="1"/>
    <col min="30" max="30" width="19.28515625" style="100" bestFit="1" customWidth="1"/>
    <col min="31" max="31" width="23" style="100" bestFit="1" customWidth="1"/>
    <col min="32" max="16384" width="8.85546875" style="100"/>
  </cols>
  <sheetData>
    <row r="1" spans="1:31" ht="15" thickBot="1"/>
    <row r="2" spans="1:31" s="211" customFormat="1" ht="33.75" customHeight="1" thickBot="1">
      <c r="A2" s="273"/>
      <c r="B2" s="274" t="s">
        <v>3723</v>
      </c>
      <c r="C2" s="122" t="s">
        <v>1432</v>
      </c>
      <c r="D2" s="30" t="s">
        <v>1433</v>
      </c>
      <c r="E2" s="63" t="s">
        <v>4774</v>
      </c>
      <c r="F2" s="30" t="s">
        <v>1639</v>
      </c>
      <c r="G2" s="65" t="s">
        <v>1833</v>
      </c>
      <c r="H2" s="275" t="s">
        <v>3183</v>
      </c>
      <c r="I2" s="275" t="s">
        <v>3801</v>
      </c>
      <c r="J2" s="30" t="s">
        <v>1477</v>
      </c>
      <c r="K2" s="64" t="s">
        <v>3375</v>
      </c>
      <c r="L2" s="30" t="s">
        <v>3108</v>
      </c>
      <c r="M2" s="30" t="s">
        <v>2801</v>
      </c>
      <c r="N2" s="64" t="s">
        <v>1</v>
      </c>
      <c r="O2" s="64" t="s">
        <v>7680</v>
      </c>
      <c r="P2" s="64" t="s">
        <v>7667</v>
      </c>
      <c r="Q2" s="64" t="s">
        <v>7666</v>
      </c>
      <c r="R2" s="64" t="s">
        <v>8506</v>
      </c>
      <c r="S2" s="64" t="s">
        <v>8514</v>
      </c>
      <c r="T2" s="64" t="s">
        <v>7645</v>
      </c>
      <c r="U2" s="30" t="s">
        <v>6522</v>
      </c>
      <c r="V2" s="21" t="s">
        <v>1028</v>
      </c>
      <c r="W2" s="20" t="s">
        <v>1029</v>
      </c>
      <c r="X2" s="20" t="s">
        <v>1030</v>
      </c>
      <c r="Y2" s="63" t="s">
        <v>3165</v>
      </c>
      <c r="Z2" s="51" t="s">
        <v>3373</v>
      </c>
      <c r="AA2" s="30" t="s">
        <v>1036</v>
      </c>
      <c r="AB2" s="30" t="s">
        <v>1037</v>
      </c>
      <c r="AC2" s="126" t="s">
        <v>3716</v>
      </c>
      <c r="AD2" s="127" t="s">
        <v>3717</v>
      </c>
      <c r="AE2" s="126" t="s">
        <v>3718</v>
      </c>
    </row>
    <row r="3" spans="1:31" s="211" customFormat="1" ht="15">
      <c r="A3" s="32">
        <f>ROW(B3)-2</f>
        <v>1</v>
      </c>
      <c r="B3" s="92" t="s">
        <v>84</v>
      </c>
      <c r="C3" s="29" t="s">
        <v>1440</v>
      </c>
      <c r="D3" s="290" t="s">
        <v>1441</v>
      </c>
      <c r="E3" s="291"/>
      <c r="F3" s="291" t="s">
        <v>1648</v>
      </c>
      <c r="G3" s="345">
        <v>191682001475</v>
      </c>
      <c r="H3" s="322">
        <v>42736</v>
      </c>
      <c r="I3" s="438">
        <v>43634</v>
      </c>
      <c r="J3" s="282" t="s">
        <v>1239</v>
      </c>
      <c r="K3" s="292">
        <v>152.625</v>
      </c>
      <c r="L3" s="60"/>
      <c r="M3" s="60"/>
      <c r="N3" s="311" t="s">
        <v>4328</v>
      </c>
      <c r="O3" s="395"/>
      <c r="P3" s="395"/>
      <c r="Q3" s="8"/>
      <c r="R3" s="29"/>
      <c r="S3" s="290"/>
      <c r="T3" s="395"/>
      <c r="U3" s="359"/>
      <c r="V3" s="296"/>
      <c r="W3" s="296"/>
      <c r="X3" s="296"/>
      <c r="Y3" s="73" t="s">
        <v>1969</v>
      </c>
      <c r="Z3" s="296"/>
      <c r="AA3" s="279"/>
      <c r="AB3" s="87"/>
      <c r="AC3" s="311" t="s">
        <v>3721</v>
      </c>
      <c r="AD3" s="311" t="s">
        <v>3722</v>
      </c>
      <c r="AE3" s="300" t="s">
        <v>1440</v>
      </c>
    </row>
    <row r="4" spans="1:31" s="211" customFormat="1" ht="15">
      <c r="A4" s="499">
        <f t="shared" ref="A4:A67" si="0">ROW(B4)-2</f>
        <v>2</v>
      </c>
      <c r="B4" s="92" t="s">
        <v>84</v>
      </c>
      <c r="C4" s="29" t="s">
        <v>1440</v>
      </c>
      <c r="D4" s="290" t="s">
        <v>1441</v>
      </c>
      <c r="E4" s="291"/>
      <c r="F4" s="291" t="s">
        <v>1486</v>
      </c>
      <c r="G4" s="345">
        <v>191682011559</v>
      </c>
      <c r="H4" s="322">
        <v>41640</v>
      </c>
      <c r="I4" s="438">
        <v>43634</v>
      </c>
      <c r="J4" s="282" t="s">
        <v>1239</v>
      </c>
      <c r="K4" s="292">
        <v>111.10000000000001</v>
      </c>
      <c r="L4" s="60"/>
      <c r="M4" s="60"/>
      <c r="N4" s="311" t="s">
        <v>4327</v>
      </c>
      <c r="O4" s="395"/>
      <c r="P4" s="395"/>
      <c r="Q4" s="8"/>
      <c r="R4" s="29"/>
      <c r="S4" s="290"/>
      <c r="T4" s="395"/>
      <c r="U4" s="359"/>
      <c r="V4" s="296"/>
      <c r="W4" s="296"/>
      <c r="X4" s="296"/>
      <c r="Y4" s="73" t="s">
        <v>1969</v>
      </c>
      <c r="Z4" s="296"/>
      <c r="AA4" s="279"/>
      <c r="AB4" s="87"/>
      <c r="AC4" s="311" t="s">
        <v>3721</v>
      </c>
      <c r="AD4" s="311" t="s">
        <v>3722</v>
      </c>
      <c r="AE4" s="300" t="s">
        <v>1440</v>
      </c>
    </row>
    <row r="5" spans="1:31" s="211" customFormat="1" ht="15">
      <c r="A5" s="499">
        <f t="shared" si="0"/>
        <v>3</v>
      </c>
      <c r="B5" s="92" t="s">
        <v>84</v>
      </c>
      <c r="C5" s="29" t="s">
        <v>1440</v>
      </c>
      <c r="D5" s="290" t="s">
        <v>1441</v>
      </c>
      <c r="E5" s="291"/>
      <c r="F5" s="291" t="s">
        <v>1483</v>
      </c>
      <c r="G5" s="345">
        <v>191682001390</v>
      </c>
      <c r="H5" s="322">
        <v>41640</v>
      </c>
      <c r="I5" s="438">
        <v>43656</v>
      </c>
      <c r="J5" s="282" t="s">
        <v>1239</v>
      </c>
      <c r="K5" s="292"/>
      <c r="L5" s="60"/>
      <c r="M5" s="60"/>
      <c r="N5" s="311" t="s">
        <v>4326</v>
      </c>
      <c r="O5" s="395"/>
      <c r="P5" s="395"/>
      <c r="Q5" s="8"/>
      <c r="R5" s="29"/>
      <c r="S5" s="290"/>
      <c r="T5" s="395"/>
      <c r="U5" s="359"/>
      <c r="V5" s="296"/>
      <c r="W5" s="296"/>
      <c r="X5" s="296"/>
      <c r="Y5" s="73" t="s">
        <v>1969</v>
      </c>
      <c r="Z5" s="296"/>
      <c r="AA5" s="279"/>
      <c r="AB5" s="87"/>
      <c r="AC5" s="311" t="s">
        <v>3721</v>
      </c>
      <c r="AD5" s="311" t="s">
        <v>3722</v>
      </c>
      <c r="AE5" s="300" t="s">
        <v>1440</v>
      </c>
    </row>
    <row r="6" spans="1:31" s="211" customFormat="1" ht="15">
      <c r="A6" s="499">
        <f t="shared" si="0"/>
        <v>4</v>
      </c>
      <c r="B6" s="92" t="s">
        <v>84</v>
      </c>
      <c r="C6" s="29" t="s">
        <v>1440</v>
      </c>
      <c r="D6" s="290" t="s">
        <v>1441</v>
      </c>
      <c r="E6" s="291"/>
      <c r="F6" s="291" t="s">
        <v>1482</v>
      </c>
      <c r="G6" s="345">
        <v>191682001383</v>
      </c>
      <c r="H6" s="322">
        <v>41640</v>
      </c>
      <c r="I6" s="438">
        <v>43656</v>
      </c>
      <c r="J6" s="282" t="s">
        <v>1239</v>
      </c>
      <c r="K6" s="292"/>
      <c r="L6" s="60"/>
      <c r="M6" s="60"/>
      <c r="N6" s="311" t="s">
        <v>4325</v>
      </c>
      <c r="O6" s="395"/>
      <c r="P6" s="395"/>
      <c r="Q6" s="8"/>
      <c r="R6" s="29"/>
      <c r="S6" s="290"/>
      <c r="T6" s="395"/>
      <c r="U6" s="359"/>
      <c r="V6" s="296"/>
      <c r="W6" s="296"/>
      <c r="X6" s="296"/>
      <c r="Y6" s="73" t="s">
        <v>1969</v>
      </c>
      <c r="Z6" s="296"/>
      <c r="AA6" s="279"/>
      <c r="AB6" s="87"/>
      <c r="AC6" s="311" t="s">
        <v>3721</v>
      </c>
      <c r="AD6" s="311" t="s">
        <v>3722</v>
      </c>
      <c r="AE6" s="300" t="s">
        <v>1440</v>
      </c>
    </row>
    <row r="7" spans="1:31" s="211" customFormat="1" ht="15">
      <c r="A7" s="499">
        <f t="shared" si="0"/>
        <v>5</v>
      </c>
      <c r="B7" s="92" t="s">
        <v>84</v>
      </c>
      <c r="C7" s="29" t="s">
        <v>1440</v>
      </c>
      <c r="D7" s="290" t="s">
        <v>1441</v>
      </c>
      <c r="E7" s="291"/>
      <c r="F7" s="291" t="s">
        <v>1709</v>
      </c>
      <c r="G7" s="345">
        <v>191682001451</v>
      </c>
      <c r="H7" s="322">
        <v>40179</v>
      </c>
      <c r="I7" s="438">
        <v>43656</v>
      </c>
      <c r="J7" s="282" t="s">
        <v>1239</v>
      </c>
      <c r="K7" s="292">
        <v>151.25</v>
      </c>
      <c r="L7" s="60"/>
      <c r="M7" s="60"/>
      <c r="N7" s="311" t="s">
        <v>4329</v>
      </c>
      <c r="O7" s="395"/>
      <c r="P7" s="395"/>
      <c r="Q7" s="8"/>
      <c r="R7" s="29"/>
      <c r="S7" s="290"/>
      <c r="T7" s="395"/>
      <c r="U7" s="359"/>
      <c r="V7" s="296"/>
      <c r="W7" s="296"/>
      <c r="X7" s="296"/>
      <c r="Y7" s="73" t="s">
        <v>1969</v>
      </c>
      <c r="Z7" s="296" t="s">
        <v>3771</v>
      </c>
      <c r="AA7" s="279"/>
      <c r="AB7" s="87"/>
      <c r="AC7" s="311" t="s">
        <v>3721</v>
      </c>
      <c r="AD7" s="311" t="s">
        <v>3722</v>
      </c>
      <c r="AE7" s="300" t="s">
        <v>1440</v>
      </c>
    </row>
    <row r="8" spans="1:31" s="211" customFormat="1" ht="15">
      <c r="A8" s="499">
        <f t="shared" si="0"/>
        <v>6</v>
      </c>
      <c r="B8" s="92" t="s">
        <v>84</v>
      </c>
      <c r="C8" s="29" t="s">
        <v>1454</v>
      </c>
      <c r="D8" s="290" t="s">
        <v>1455</v>
      </c>
      <c r="E8" s="291"/>
      <c r="F8" s="291" t="s">
        <v>2869</v>
      </c>
      <c r="G8" s="345">
        <v>191682014734</v>
      </c>
      <c r="H8" s="322">
        <v>43101</v>
      </c>
      <c r="I8" s="438">
        <v>43795</v>
      </c>
      <c r="J8" s="282" t="s">
        <v>1239</v>
      </c>
      <c r="K8" s="292"/>
      <c r="L8" s="60"/>
      <c r="M8" s="60"/>
      <c r="N8" s="311" t="s">
        <v>4392</v>
      </c>
      <c r="O8" s="395"/>
      <c r="P8" s="395"/>
      <c r="Q8" s="8"/>
      <c r="R8" s="29"/>
      <c r="S8" s="290"/>
      <c r="T8" s="395"/>
      <c r="U8" s="359"/>
      <c r="V8" s="296"/>
      <c r="W8" s="296"/>
      <c r="X8" s="296"/>
      <c r="Y8" s="73" t="s">
        <v>3840</v>
      </c>
      <c r="Z8" s="296"/>
      <c r="AA8" s="279"/>
      <c r="AB8" s="87"/>
      <c r="AC8" s="311" t="s">
        <v>3721</v>
      </c>
      <c r="AD8" s="311" t="s">
        <v>3722</v>
      </c>
      <c r="AE8" s="300" t="s">
        <v>1454</v>
      </c>
    </row>
    <row r="9" spans="1:31" s="211" customFormat="1" ht="15">
      <c r="A9" s="499">
        <f t="shared" si="0"/>
        <v>7</v>
      </c>
      <c r="B9" s="92" t="s">
        <v>84</v>
      </c>
      <c r="C9" s="29" t="s">
        <v>1454</v>
      </c>
      <c r="D9" s="290" t="s">
        <v>1455</v>
      </c>
      <c r="E9" s="291"/>
      <c r="F9" s="291" t="s">
        <v>1671</v>
      </c>
      <c r="G9" s="345">
        <v>191682011450</v>
      </c>
      <c r="H9" s="322">
        <v>43101</v>
      </c>
      <c r="I9" s="438">
        <v>43795</v>
      </c>
      <c r="J9" s="282" t="s">
        <v>1239</v>
      </c>
      <c r="K9" s="292">
        <v>66</v>
      </c>
      <c r="L9" s="60"/>
      <c r="M9" s="60"/>
      <c r="N9" s="311" t="s">
        <v>4400</v>
      </c>
      <c r="O9" s="395"/>
      <c r="P9" s="395"/>
      <c r="Q9" s="8"/>
      <c r="R9" s="29"/>
      <c r="S9" s="290"/>
      <c r="T9" s="395"/>
      <c r="U9" s="359"/>
      <c r="V9" s="296"/>
      <c r="W9" s="296"/>
      <c r="X9" s="296"/>
      <c r="Y9" s="73" t="s">
        <v>3840</v>
      </c>
      <c r="Z9" s="296"/>
      <c r="AA9" s="279"/>
      <c r="AB9" s="87"/>
      <c r="AC9" s="311" t="s">
        <v>3721</v>
      </c>
      <c r="AD9" s="311" t="s">
        <v>3722</v>
      </c>
      <c r="AE9" s="300" t="s">
        <v>1454</v>
      </c>
    </row>
    <row r="10" spans="1:31" s="211" customFormat="1" ht="15">
      <c r="A10" s="499">
        <f t="shared" si="0"/>
        <v>8</v>
      </c>
      <c r="B10" s="92" t="s">
        <v>84</v>
      </c>
      <c r="C10" s="29" t="s">
        <v>1454</v>
      </c>
      <c r="D10" s="290" t="s">
        <v>1455</v>
      </c>
      <c r="E10" s="291"/>
      <c r="F10" s="291" t="s">
        <v>1815</v>
      </c>
      <c r="G10" s="345">
        <v>191682011467</v>
      </c>
      <c r="H10" s="322">
        <v>43101</v>
      </c>
      <c r="I10" s="438">
        <v>43795</v>
      </c>
      <c r="J10" s="282" t="s">
        <v>1239</v>
      </c>
      <c r="K10" s="292">
        <v>66</v>
      </c>
      <c r="L10" s="60"/>
      <c r="M10" s="60"/>
      <c r="N10" s="311" t="s">
        <v>4393</v>
      </c>
      <c r="O10" s="395"/>
      <c r="P10" s="395"/>
      <c r="Q10" s="8"/>
      <c r="R10" s="29"/>
      <c r="S10" s="290"/>
      <c r="T10" s="395"/>
      <c r="U10" s="359"/>
      <c r="V10" s="296"/>
      <c r="W10" s="296"/>
      <c r="X10" s="296"/>
      <c r="Y10" s="73" t="s">
        <v>3840</v>
      </c>
      <c r="Z10" s="296"/>
      <c r="AA10" s="279"/>
      <c r="AB10" s="87"/>
      <c r="AC10" s="311" t="s">
        <v>3721</v>
      </c>
      <c r="AD10" s="311" t="s">
        <v>3722</v>
      </c>
      <c r="AE10" s="300" t="s">
        <v>1454</v>
      </c>
    </row>
    <row r="11" spans="1:31" s="211" customFormat="1" ht="15">
      <c r="A11" s="499">
        <f t="shared" si="0"/>
        <v>9</v>
      </c>
      <c r="B11" s="92" t="s">
        <v>84</v>
      </c>
      <c r="C11" s="29" t="s">
        <v>1454</v>
      </c>
      <c r="D11" s="290" t="s">
        <v>1455</v>
      </c>
      <c r="E11" s="291"/>
      <c r="F11" s="291" t="s">
        <v>1672</v>
      </c>
      <c r="G11" s="345">
        <v>191682011474</v>
      </c>
      <c r="H11" s="322">
        <v>43101</v>
      </c>
      <c r="I11" s="438">
        <v>43795</v>
      </c>
      <c r="J11" s="282" t="s">
        <v>1239</v>
      </c>
      <c r="K11" s="292">
        <v>66</v>
      </c>
      <c r="L11" s="60"/>
      <c r="M11" s="60"/>
      <c r="N11" s="311" t="s">
        <v>4394</v>
      </c>
      <c r="O11" s="395"/>
      <c r="P11" s="395"/>
      <c r="Q11" s="8"/>
      <c r="R11" s="29"/>
      <c r="S11" s="290"/>
      <c r="T11" s="395"/>
      <c r="U11" s="359"/>
      <c r="V11" s="296"/>
      <c r="W11" s="296"/>
      <c r="X11" s="296"/>
      <c r="Y11" s="73" t="s">
        <v>3840</v>
      </c>
      <c r="Z11" s="296"/>
      <c r="AA11" s="279"/>
      <c r="AB11" s="87"/>
      <c r="AC11" s="311" t="s">
        <v>3721</v>
      </c>
      <c r="AD11" s="311" t="s">
        <v>3722</v>
      </c>
      <c r="AE11" s="300" t="s">
        <v>1454</v>
      </c>
    </row>
    <row r="12" spans="1:31" s="211" customFormat="1" ht="15">
      <c r="A12" s="499">
        <f t="shared" si="0"/>
        <v>10</v>
      </c>
      <c r="B12" s="92" t="s">
        <v>84</v>
      </c>
      <c r="C12" s="29" t="s">
        <v>1454</v>
      </c>
      <c r="D12" s="290" t="s">
        <v>1455</v>
      </c>
      <c r="E12" s="291"/>
      <c r="F12" s="291" t="s">
        <v>1816</v>
      </c>
      <c r="G12" s="345">
        <v>191682011498</v>
      </c>
      <c r="H12" s="322">
        <v>43101</v>
      </c>
      <c r="I12" s="438">
        <v>43795</v>
      </c>
      <c r="J12" s="282" t="s">
        <v>1239</v>
      </c>
      <c r="K12" s="292">
        <v>66</v>
      </c>
      <c r="L12" s="60"/>
      <c r="M12" s="60"/>
      <c r="N12" s="311" t="s">
        <v>4395</v>
      </c>
      <c r="O12" s="395"/>
      <c r="P12" s="395"/>
      <c r="Q12" s="8"/>
      <c r="R12" s="29"/>
      <c r="S12" s="290"/>
      <c r="T12" s="395"/>
      <c r="U12" s="359"/>
      <c r="V12" s="296"/>
      <c r="W12" s="296"/>
      <c r="X12" s="296"/>
      <c r="Y12" s="73" t="s">
        <v>3840</v>
      </c>
      <c r="Z12" s="296"/>
      <c r="AA12" s="279"/>
      <c r="AB12" s="87"/>
      <c r="AC12" s="311" t="s">
        <v>3721</v>
      </c>
      <c r="AD12" s="311" t="s">
        <v>3722</v>
      </c>
      <c r="AE12" s="300" t="s">
        <v>1454</v>
      </c>
    </row>
    <row r="13" spans="1:31" s="211" customFormat="1" ht="15">
      <c r="A13" s="499">
        <f t="shared" si="0"/>
        <v>11</v>
      </c>
      <c r="B13" s="92" t="s">
        <v>84</v>
      </c>
      <c r="C13" s="29" t="s">
        <v>1454</v>
      </c>
      <c r="D13" s="290" t="s">
        <v>1455</v>
      </c>
      <c r="E13" s="291"/>
      <c r="F13" s="291" t="s">
        <v>1673</v>
      </c>
      <c r="G13" s="345">
        <v>191682011504</v>
      </c>
      <c r="H13" s="322">
        <v>43101</v>
      </c>
      <c r="I13" s="438">
        <v>43795</v>
      </c>
      <c r="J13" s="282" t="s">
        <v>1239</v>
      </c>
      <c r="K13" s="292">
        <v>66</v>
      </c>
      <c r="L13" s="60"/>
      <c r="M13" s="60"/>
      <c r="N13" s="311" t="s">
        <v>4396</v>
      </c>
      <c r="O13" s="395"/>
      <c r="P13" s="395"/>
      <c r="Q13" s="8"/>
      <c r="R13" s="29"/>
      <c r="S13" s="290"/>
      <c r="T13" s="395"/>
      <c r="U13" s="359"/>
      <c r="V13" s="296"/>
      <c r="W13" s="296"/>
      <c r="X13" s="296"/>
      <c r="Y13" s="73" t="s">
        <v>3840</v>
      </c>
      <c r="Z13" s="296"/>
      <c r="AA13" s="279"/>
      <c r="AB13" s="87"/>
      <c r="AC13" s="311" t="s">
        <v>3721</v>
      </c>
      <c r="AD13" s="311" t="s">
        <v>3722</v>
      </c>
      <c r="AE13" s="300" t="s">
        <v>1454</v>
      </c>
    </row>
    <row r="14" spans="1:31" s="211" customFormat="1" ht="15">
      <c r="A14" s="499">
        <f t="shared" si="0"/>
        <v>12</v>
      </c>
      <c r="B14" s="92" t="s">
        <v>84</v>
      </c>
      <c r="C14" s="29" t="s">
        <v>1454</v>
      </c>
      <c r="D14" s="290" t="s">
        <v>1455</v>
      </c>
      <c r="E14" s="291"/>
      <c r="F14" s="291" t="s">
        <v>1817</v>
      </c>
      <c r="G14" s="345">
        <v>191682011511</v>
      </c>
      <c r="H14" s="322">
        <v>43101</v>
      </c>
      <c r="I14" s="438">
        <v>43795</v>
      </c>
      <c r="J14" s="282" t="s">
        <v>1239</v>
      </c>
      <c r="K14" s="292">
        <v>77</v>
      </c>
      <c r="L14" s="60"/>
      <c r="M14" s="60"/>
      <c r="N14" s="311" t="s">
        <v>4397</v>
      </c>
      <c r="O14" s="395"/>
      <c r="P14" s="395"/>
      <c r="Q14" s="8"/>
      <c r="R14" s="29"/>
      <c r="S14" s="290"/>
      <c r="T14" s="395"/>
      <c r="U14" s="359"/>
      <c r="V14" s="296"/>
      <c r="W14" s="296"/>
      <c r="X14" s="296"/>
      <c r="Y14" s="73" t="s">
        <v>3840</v>
      </c>
      <c r="Z14" s="296"/>
      <c r="AA14" s="279"/>
      <c r="AB14" s="87"/>
      <c r="AC14" s="311" t="s">
        <v>3721</v>
      </c>
      <c r="AD14" s="311" t="s">
        <v>3722</v>
      </c>
      <c r="AE14" s="300" t="s">
        <v>1454</v>
      </c>
    </row>
    <row r="15" spans="1:31" s="211" customFormat="1" ht="15">
      <c r="A15" s="499">
        <f t="shared" si="0"/>
        <v>13</v>
      </c>
      <c r="B15" s="92" t="s">
        <v>84</v>
      </c>
      <c r="C15" s="29" t="s">
        <v>1454</v>
      </c>
      <c r="D15" s="290" t="s">
        <v>1455</v>
      </c>
      <c r="E15" s="291"/>
      <c r="F15" s="291" t="s">
        <v>1819</v>
      </c>
      <c r="G15" s="345">
        <v>191682011535</v>
      </c>
      <c r="H15" s="322">
        <v>43101</v>
      </c>
      <c r="I15" s="438">
        <v>43795</v>
      </c>
      <c r="J15" s="282" t="s">
        <v>1239</v>
      </c>
      <c r="K15" s="292">
        <v>77</v>
      </c>
      <c r="L15" s="60"/>
      <c r="M15" s="60"/>
      <c r="N15" s="311" t="s">
        <v>4399</v>
      </c>
      <c r="O15" s="395"/>
      <c r="P15" s="395"/>
      <c r="Q15" s="8"/>
      <c r="R15" s="29"/>
      <c r="S15" s="290"/>
      <c r="T15" s="395"/>
      <c r="U15" s="359"/>
      <c r="V15" s="296"/>
      <c r="W15" s="296"/>
      <c r="X15" s="296"/>
      <c r="Y15" s="73" t="s">
        <v>3840</v>
      </c>
      <c r="Z15" s="296"/>
      <c r="AA15" s="279"/>
      <c r="AB15" s="87"/>
      <c r="AC15" s="311" t="s">
        <v>3721</v>
      </c>
      <c r="AD15" s="311" t="s">
        <v>3722</v>
      </c>
      <c r="AE15" s="300" t="s">
        <v>1454</v>
      </c>
    </row>
    <row r="16" spans="1:31" s="211" customFormat="1" ht="15">
      <c r="A16" s="499">
        <f t="shared" si="0"/>
        <v>14</v>
      </c>
      <c r="B16" s="92" t="s">
        <v>84</v>
      </c>
      <c r="C16" s="29" t="s">
        <v>1440</v>
      </c>
      <c r="D16" s="290" t="s">
        <v>1441</v>
      </c>
      <c r="E16" s="291"/>
      <c r="F16" s="291" t="s">
        <v>1751</v>
      </c>
      <c r="G16" s="345">
        <v>191682011627</v>
      </c>
      <c r="H16" s="322">
        <v>41275</v>
      </c>
      <c r="I16" s="438">
        <v>43819</v>
      </c>
      <c r="J16" s="282" t="s">
        <v>1239</v>
      </c>
      <c r="K16" s="292">
        <v>172.5</v>
      </c>
      <c r="L16" s="60"/>
      <c r="M16" s="60"/>
      <c r="N16" s="311" t="s">
        <v>4324</v>
      </c>
      <c r="O16" s="395"/>
      <c r="P16" s="395"/>
      <c r="Q16" s="8"/>
      <c r="R16" s="29"/>
      <c r="S16" s="290"/>
      <c r="T16" s="395"/>
      <c r="U16" s="359"/>
      <c r="V16" s="296"/>
      <c r="W16" s="296"/>
      <c r="X16" s="296"/>
      <c r="Y16" s="73" t="s">
        <v>3840</v>
      </c>
      <c r="Z16" s="296"/>
      <c r="AA16" s="279"/>
      <c r="AB16" s="87"/>
      <c r="AC16" s="311" t="s">
        <v>3721</v>
      </c>
      <c r="AD16" s="311" t="s">
        <v>3722</v>
      </c>
      <c r="AE16" s="300" t="s">
        <v>1440</v>
      </c>
    </row>
    <row r="17" spans="1:31" s="211" customFormat="1" ht="15">
      <c r="A17" s="499">
        <f t="shared" si="0"/>
        <v>15</v>
      </c>
      <c r="B17" s="92" t="s">
        <v>84</v>
      </c>
      <c r="C17" s="29" t="s">
        <v>1454</v>
      </c>
      <c r="D17" s="290" t="s">
        <v>1455</v>
      </c>
      <c r="E17" s="291"/>
      <c r="F17" s="291" t="s">
        <v>1818</v>
      </c>
      <c r="G17" s="345">
        <v>191682011528</v>
      </c>
      <c r="H17" s="322">
        <v>43101</v>
      </c>
      <c r="I17" s="438">
        <v>43819</v>
      </c>
      <c r="J17" s="282" t="s">
        <v>1239</v>
      </c>
      <c r="K17" s="292">
        <v>77</v>
      </c>
      <c r="L17" s="60"/>
      <c r="M17" s="60"/>
      <c r="N17" s="311" t="s">
        <v>4401</v>
      </c>
      <c r="O17" s="395"/>
      <c r="P17" s="395"/>
      <c r="Q17" s="8"/>
      <c r="R17" s="29"/>
      <c r="S17" s="290"/>
      <c r="T17" s="395"/>
      <c r="U17" s="359"/>
      <c r="V17" s="296"/>
      <c r="W17" s="296"/>
      <c r="X17" s="296"/>
      <c r="Y17" s="73" t="s">
        <v>3840</v>
      </c>
      <c r="Z17" s="296"/>
      <c r="AA17" s="279"/>
      <c r="AB17" s="279"/>
      <c r="AC17" s="311" t="s">
        <v>3721</v>
      </c>
      <c r="AD17" s="311" t="s">
        <v>3722</v>
      </c>
      <c r="AE17" s="300" t="s">
        <v>1454</v>
      </c>
    </row>
    <row r="18" spans="1:31" s="211" customFormat="1" ht="15">
      <c r="A18" s="499">
        <f t="shared" si="0"/>
        <v>16</v>
      </c>
      <c r="B18" s="92" t="s">
        <v>84</v>
      </c>
      <c r="C18" s="29" t="s">
        <v>1440</v>
      </c>
      <c r="D18" s="290" t="s">
        <v>1441</v>
      </c>
      <c r="E18" s="291"/>
      <c r="F18" s="291" t="s">
        <v>1485</v>
      </c>
      <c r="G18" s="345">
        <v>191682001413</v>
      </c>
      <c r="H18" s="322">
        <v>41913</v>
      </c>
      <c r="I18" s="438">
        <v>43830</v>
      </c>
      <c r="J18" s="282" t="s">
        <v>1239</v>
      </c>
      <c r="K18" s="292">
        <v>89.100000000000009</v>
      </c>
      <c r="L18" s="60"/>
      <c r="M18" s="60"/>
      <c r="N18" s="311" t="s">
        <v>4323</v>
      </c>
      <c r="O18" s="395"/>
      <c r="P18" s="395"/>
      <c r="Q18" s="8"/>
      <c r="R18" s="29" t="s">
        <v>85</v>
      </c>
      <c r="S18" s="290"/>
      <c r="T18" s="395"/>
      <c r="U18" s="359"/>
      <c r="V18" s="296"/>
      <c r="W18" s="296"/>
      <c r="X18" s="296"/>
      <c r="Y18" s="73" t="s">
        <v>3840</v>
      </c>
      <c r="Z18" s="296"/>
      <c r="AA18" s="279"/>
      <c r="AB18" s="279"/>
      <c r="AC18" s="311" t="s">
        <v>3721</v>
      </c>
      <c r="AD18" s="311" t="s">
        <v>3722</v>
      </c>
      <c r="AE18" s="300" t="s">
        <v>1440</v>
      </c>
    </row>
    <row r="19" spans="1:31" s="211" customFormat="1" ht="15">
      <c r="A19" s="499">
        <f t="shared" si="0"/>
        <v>17</v>
      </c>
      <c r="B19" s="92" t="s">
        <v>84</v>
      </c>
      <c r="C19" s="29" t="s">
        <v>1440</v>
      </c>
      <c r="D19" s="290" t="s">
        <v>1441</v>
      </c>
      <c r="E19" s="291"/>
      <c r="F19" s="291" t="s">
        <v>1484</v>
      </c>
      <c r="G19" s="345">
        <v>191682001406</v>
      </c>
      <c r="H19" s="322">
        <v>41913</v>
      </c>
      <c r="I19" s="438">
        <v>43830</v>
      </c>
      <c r="J19" s="282" t="s">
        <v>1239</v>
      </c>
      <c r="K19" s="292">
        <v>89.1</v>
      </c>
      <c r="L19" s="60"/>
      <c r="M19" s="60"/>
      <c r="N19" s="311" t="s">
        <v>4322</v>
      </c>
      <c r="O19" s="395"/>
      <c r="P19" s="395"/>
      <c r="Q19" s="8"/>
      <c r="R19" s="29"/>
      <c r="S19" s="290"/>
      <c r="T19" s="395"/>
      <c r="U19" s="359"/>
      <c r="V19" s="296"/>
      <c r="W19" s="296"/>
      <c r="X19" s="296"/>
      <c r="Y19" s="73" t="s">
        <v>3840</v>
      </c>
      <c r="Z19" s="296"/>
      <c r="AA19" s="279"/>
      <c r="AB19" s="279"/>
      <c r="AC19" s="311" t="s">
        <v>3721</v>
      </c>
      <c r="AD19" s="311" t="s">
        <v>3722</v>
      </c>
      <c r="AE19" s="300" t="s">
        <v>1440</v>
      </c>
    </row>
    <row r="20" spans="1:31" s="211" customFormat="1" ht="15">
      <c r="A20" s="499">
        <f t="shared" si="0"/>
        <v>18</v>
      </c>
      <c r="B20" s="92" t="s">
        <v>84</v>
      </c>
      <c r="C20" s="29" t="s">
        <v>1443</v>
      </c>
      <c r="D20" s="290" t="s">
        <v>1444</v>
      </c>
      <c r="E20" s="291"/>
      <c r="F20" s="291" t="s">
        <v>1793</v>
      </c>
      <c r="G20" s="345">
        <v>191682011726</v>
      </c>
      <c r="H20" s="322">
        <v>43101</v>
      </c>
      <c r="I20" s="438">
        <v>43853</v>
      </c>
      <c r="J20" s="282" t="s">
        <v>1239</v>
      </c>
      <c r="K20" s="292">
        <v>1.1000000000000001</v>
      </c>
      <c r="L20" s="60"/>
      <c r="M20" s="60"/>
      <c r="N20" s="311" t="s">
        <v>4321</v>
      </c>
      <c r="O20" s="395"/>
      <c r="P20" s="395"/>
      <c r="Q20" s="8"/>
      <c r="R20" s="29"/>
      <c r="S20" s="290"/>
      <c r="T20" s="395"/>
      <c r="U20" s="359"/>
      <c r="V20" s="296"/>
      <c r="W20" s="296"/>
      <c r="X20" s="296"/>
      <c r="Y20" s="73" t="s">
        <v>3840</v>
      </c>
      <c r="Z20" s="296"/>
      <c r="AA20" s="279"/>
      <c r="AB20" s="279"/>
      <c r="AC20" s="311" t="s">
        <v>3721</v>
      </c>
      <c r="AD20" s="311" t="s">
        <v>3722</v>
      </c>
      <c r="AE20" s="300" t="s">
        <v>1443</v>
      </c>
    </row>
    <row r="21" spans="1:31" s="211" customFormat="1" ht="15">
      <c r="A21" s="499">
        <f t="shared" si="0"/>
        <v>19</v>
      </c>
      <c r="B21" s="92" t="s">
        <v>84</v>
      </c>
      <c r="C21" s="29" t="s">
        <v>1443</v>
      </c>
      <c r="D21" s="290" t="s">
        <v>1444</v>
      </c>
      <c r="E21" s="291"/>
      <c r="F21" s="291" t="s">
        <v>1794</v>
      </c>
      <c r="G21" s="345">
        <v>191682011702</v>
      </c>
      <c r="H21" s="322">
        <v>43101</v>
      </c>
      <c r="I21" s="438">
        <v>43853</v>
      </c>
      <c r="J21" s="282" t="s">
        <v>1239</v>
      </c>
      <c r="K21" s="292">
        <v>1.1000000000000001</v>
      </c>
      <c r="L21" s="60"/>
      <c r="M21" s="60"/>
      <c r="N21" s="311" t="s">
        <v>4320</v>
      </c>
      <c r="O21" s="395"/>
      <c r="P21" s="395"/>
      <c r="Q21" s="8"/>
      <c r="R21" s="29"/>
      <c r="S21" s="290"/>
      <c r="T21" s="395"/>
      <c r="U21" s="359"/>
      <c r="V21" s="296"/>
      <c r="W21" s="296"/>
      <c r="X21" s="296"/>
      <c r="Y21" s="73" t="s">
        <v>3840</v>
      </c>
      <c r="Z21" s="296"/>
      <c r="AA21" s="279"/>
      <c r="AB21" s="279"/>
      <c r="AC21" s="311" t="s">
        <v>3721</v>
      </c>
      <c r="AD21" s="311" t="s">
        <v>3722</v>
      </c>
      <c r="AE21" s="300" t="s">
        <v>1443</v>
      </c>
    </row>
    <row r="22" spans="1:31" s="211" customFormat="1" ht="15">
      <c r="A22" s="499">
        <f t="shared" si="0"/>
        <v>20</v>
      </c>
      <c r="B22" s="92" t="s">
        <v>84</v>
      </c>
      <c r="C22" s="29" t="s">
        <v>1454</v>
      </c>
      <c r="D22" s="290" t="s">
        <v>1455</v>
      </c>
      <c r="E22" s="291"/>
      <c r="F22" s="291" t="s">
        <v>3011</v>
      </c>
      <c r="G22" s="345">
        <v>191682015878</v>
      </c>
      <c r="H22" s="322">
        <v>43592</v>
      </c>
      <c r="I22" s="438">
        <v>43853</v>
      </c>
      <c r="J22" s="282" t="s">
        <v>1239</v>
      </c>
      <c r="K22" s="292"/>
      <c r="L22" s="60"/>
      <c r="M22" s="60"/>
      <c r="N22" s="311" t="s">
        <v>4398</v>
      </c>
      <c r="O22" s="395"/>
      <c r="P22" s="395"/>
      <c r="Q22" s="8"/>
      <c r="R22" s="29"/>
      <c r="S22" s="290"/>
      <c r="T22" s="395"/>
      <c r="U22" s="359"/>
      <c r="V22" s="296"/>
      <c r="W22" s="296"/>
      <c r="X22" s="296"/>
      <c r="Y22" s="73" t="s">
        <v>3840</v>
      </c>
      <c r="Z22" s="296"/>
      <c r="AA22" s="279"/>
      <c r="AB22" s="279"/>
      <c r="AC22" s="311" t="s">
        <v>3721</v>
      </c>
      <c r="AD22" s="311" t="s">
        <v>3722</v>
      </c>
      <c r="AE22" s="300" t="s">
        <v>1454</v>
      </c>
    </row>
    <row r="23" spans="1:31" s="211" customFormat="1">
      <c r="A23" s="499">
        <f t="shared" si="0"/>
        <v>21</v>
      </c>
      <c r="B23" s="92" t="s">
        <v>84</v>
      </c>
      <c r="C23" s="29" t="s">
        <v>1462</v>
      </c>
      <c r="D23" s="290" t="s">
        <v>1463</v>
      </c>
      <c r="E23" s="291"/>
      <c r="F23" s="291" t="s">
        <v>1635</v>
      </c>
      <c r="G23" s="345">
        <v>191682008672</v>
      </c>
      <c r="H23" s="322">
        <v>43101</v>
      </c>
      <c r="I23" s="438">
        <v>43866</v>
      </c>
      <c r="J23" s="282" t="s">
        <v>1239</v>
      </c>
      <c r="K23" s="292">
        <v>11</v>
      </c>
      <c r="L23" s="60"/>
      <c r="M23" s="60"/>
      <c r="N23" s="311" t="s">
        <v>4319</v>
      </c>
      <c r="O23" s="395"/>
      <c r="P23" s="395"/>
      <c r="Q23" s="8"/>
      <c r="R23" s="29"/>
      <c r="S23" s="290"/>
      <c r="T23" s="395"/>
      <c r="U23" s="359"/>
      <c r="V23" s="296"/>
      <c r="W23" s="296"/>
      <c r="X23" s="296"/>
      <c r="Y23" s="73" t="s">
        <v>3840</v>
      </c>
      <c r="Z23" s="296"/>
      <c r="AA23" s="87"/>
      <c r="AB23" s="87"/>
      <c r="AC23" s="311" t="s">
        <v>3721</v>
      </c>
      <c r="AD23" s="311" t="s">
        <v>3722</v>
      </c>
      <c r="AE23" s="300" t="s">
        <v>1462</v>
      </c>
    </row>
    <row r="24" spans="1:31" s="211" customFormat="1">
      <c r="A24" s="499">
        <f t="shared" si="0"/>
        <v>22</v>
      </c>
      <c r="B24" s="92" t="s">
        <v>84</v>
      </c>
      <c r="C24" s="29" t="s">
        <v>1449</v>
      </c>
      <c r="D24" s="290" t="s">
        <v>1450</v>
      </c>
      <c r="E24" s="291"/>
      <c r="F24" s="291" t="s">
        <v>2670</v>
      </c>
      <c r="G24" s="345">
        <v>191682014475</v>
      </c>
      <c r="H24" s="322">
        <v>43432</v>
      </c>
      <c r="I24" s="438">
        <v>44210</v>
      </c>
      <c r="J24" s="282" t="s">
        <v>1239</v>
      </c>
      <c r="K24" s="292">
        <v>33</v>
      </c>
      <c r="L24" s="60"/>
      <c r="M24" s="60"/>
      <c r="N24" s="311" t="s">
        <v>4513</v>
      </c>
      <c r="O24" s="395"/>
      <c r="P24" s="395"/>
      <c r="Q24" s="8"/>
      <c r="R24" s="29"/>
      <c r="S24" s="290"/>
      <c r="T24" s="395"/>
      <c r="U24" s="359"/>
      <c r="V24" s="296"/>
      <c r="W24" s="296"/>
      <c r="X24" s="296"/>
      <c r="Y24" s="73" t="s">
        <v>3840</v>
      </c>
      <c r="Z24" s="296"/>
      <c r="AA24" s="87"/>
      <c r="AB24" s="87"/>
      <c r="AC24" s="311" t="s">
        <v>3721</v>
      </c>
      <c r="AD24" s="311" t="s">
        <v>3722</v>
      </c>
      <c r="AE24" s="300" t="s">
        <v>1449</v>
      </c>
    </row>
    <row r="25" spans="1:31" s="211" customFormat="1">
      <c r="A25" s="499">
        <f t="shared" si="0"/>
        <v>23</v>
      </c>
      <c r="B25" s="92" t="s">
        <v>84</v>
      </c>
      <c r="C25" s="29" t="s">
        <v>1440</v>
      </c>
      <c r="D25" s="290" t="s">
        <v>1441</v>
      </c>
      <c r="E25" s="291"/>
      <c r="F25" s="291" t="s">
        <v>1488</v>
      </c>
      <c r="G25" s="345">
        <v>191682011566</v>
      </c>
      <c r="H25" s="322">
        <v>41640</v>
      </c>
      <c r="I25" s="438">
        <v>44245</v>
      </c>
      <c r="J25" s="282" t="s">
        <v>1239</v>
      </c>
      <c r="K25" s="292">
        <v>101.2</v>
      </c>
      <c r="L25" s="60"/>
      <c r="M25" s="60"/>
      <c r="N25" s="311" t="s">
        <v>4643</v>
      </c>
      <c r="O25" s="395"/>
      <c r="P25" s="395"/>
      <c r="Q25" s="8"/>
      <c r="R25" s="29"/>
      <c r="S25" s="290"/>
      <c r="T25" s="395"/>
      <c r="U25" s="359"/>
      <c r="V25" s="296">
        <v>17</v>
      </c>
      <c r="W25" s="296">
        <v>17</v>
      </c>
      <c r="X25" s="296">
        <v>1</v>
      </c>
      <c r="Y25" s="73" t="s">
        <v>3840</v>
      </c>
      <c r="Z25" s="296" t="s">
        <v>3374</v>
      </c>
      <c r="AA25" s="87"/>
      <c r="AB25" s="87"/>
      <c r="AC25" s="311" t="s">
        <v>3719</v>
      </c>
      <c r="AD25" s="311" t="s">
        <v>3720</v>
      </c>
      <c r="AE25" s="300" t="s">
        <v>1440</v>
      </c>
    </row>
    <row r="26" spans="1:31" s="211" customFormat="1">
      <c r="A26" s="499">
        <f t="shared" si="0"/>
        <v>24</v>
      </c>
      <c r="B26" s="92" t="s">
        <v>84</v>
      </c>
      <c r="C26" s="29" t="s">
        <v>1440</v>
      </c>
      <c r="D26" s="290" t="s">
        <v>1441</v>
      </c>
      <c r="E26" s="291"/>
      <c r="F26" s="291" t="s">
        <v>1492</v>
      </c>
      <c r="G26" s="345">
        <v>191682011597</v>
      </c>
      <c r="H26" s="322">
        <v>41275</v>
      </c>
      <c r="I26" s="438">
        <v>44286</v>
      </c>
      <c r="J26" s="282" t="s">
        <v>1239</v>
      </c>
      <c r="K26" s="292">
        <v>152.625</v>
      </c>
      <c r="L26" s="60"/>
      <c r="M26" s="60"/>
      <c r="N26" s="311" t="s">
        <v>4726</v>
      </c>
      <c r="O26" s="395"/>
      <c r="P26" s="395"/>
      <c r="Q26" s="8"/>
      <c r="R26" s="29"/>
      <c r="S26" s="290"/>
      <c r="T26" s="395"/>
      <c r="U26" s="359"/>
      <c r="V26" s="296"/>
      <c r="W26" s="296"/>
      <c r="X26" s="296"/>
      <c r="Y26" s="73" t="s">
        <v>3840</v>
      </c>
      <c r="Z26" s="60"/>
      <c r="AA26" s="87"/>
      <c r="AB26" s="87"/>
      <c r="AC26" s="311" t="s">
        <v>3719</v>
      </c>
      <c r="AD26" s="311" t="s">
        <v>3720</v>
      </c>
      <c r="AE26" s="300" t="s">
        <v>1440</v>
      </c>
    </row>
    <row r="27" spans="1:31" s="211" customFormat="1">
      <c r="A27" s="499">
        <f t="shared" si="0"/>
        <v>25</v>
      </c>
      <c r="B27" s="92" t="s">
        <v>84</v>
      </c>
      <c r="C27" s="29" t="s">
        <v>1440</v>
      </c>
      <c r="D27" s="290" t="s">
        <v>1441</v>
      </c>
      <c r="E27" s="291"/>
      <c r="F27" s="291" t="s">
        <v>1643</v>
      </c>
      <c r="G27" s="345">
        <v>191682001468</v>
      </c>
      <c r="H27" s="322">
        <v>40179</v>
      </c>
      <c r="I27" s="438">
        <v>44351</v>
      </c>
      <c r="J27" s="282" t="s">
        <v>1239</v>
      </c>
      <c r="K27" s="292">
        <v>152.625</v>
      </c>
      <c r="L27" s="60"/>
      <c r="M27" s="60"/>
      <c r="N27" s="311" t="s">
        <v>4833</v>
      </c>
      <c r="O27" s="395"/>
      <c r="P27" s="395"/>
      <c r="Q27" s="8"/>
      <c r="R27" s="29"/>
      <c r="S27" s="290"/>
      <c r="T27" s="395"/>
      <c r="U27" s="359"/>
      <c r="V27" s="296">
        <v>19</v>
      </c>
      <c r="W27" s="296">
        <v>19</v>
      </c>
      <c r="X27" s="296">
        <v>1</v>
      </c>
      <c r="Y27" s="73" t="s">
        <v>3840</v>
      </c>
      <c r="Z27" s="60"/>
      <c r="AA27" s="87"/>
      <c r="AB27" s="87"/>
      <c r="AC27" s="311" t="s">
        <v>3719</v>
      </c>
      <c r="AD27" s="311" t="s">
        <v>3720</v>
      </c>
      <c r="AE27" s="300" t="s">
        <v>1440</v>
      </c>
    </row>
    <row r="28" spans="1:31" s="211" customFormat="1">
      <c r="A28" s="499">
        <f t="shared" si="0"/>
        <v>26</v>
      </c>
      <c r="B28" s="92" t="s">
        <v>84</v>
      </c>
      <c r="C28" s="29" t="s">
        <v>1440</v>
      </c>
      <c r="D28" s="290" t="s">
        <v>1441</v>
      </c>
      <c r="E28" s="291"/>
      <c r="F28" s="291" t="s">
        <v>1487</v>
      </c>
      <c r="G28" s="345">
        <v>191682001420</v>
      </c>
      <c r="H28" s="322">
        <v>42370</v>
      </c>
      <c r="I28" s="438">
        <v>44480</v>
      </c>
      <c r="J28" s="282" t="s">
        <v>1239</v>
      </c>
      <c r="K28" s="292">
        <v>111.10000000000001</v>
      </c>
      <c r="L28" s="60"/>
      <c r="M28" s="60"/>
      <c r="N28" s="311" t="s">
        <v>5130</v>
      </c>
      <c r="O28" s="395"/>
      <c r="P28" s="395"/>
      <c r="Q28" s="8"/>
      <c r="R28" s="29"/>
      <c r="S28" s="290"/>
      <c r="T28" s="395"/>
      <c r="U28" s="359"/>
      <c r="V28" s="8">
        <v>16</v>
      </c>
      <c r="W28" s="29">
        <v>16</v>
      </c>
      <c r="X28" s="290">
        <v>1</v>
      </c>
      <c r="Y28" s="290" t="s">
        <v>3840</v>
      </c>
      <c r="Z28" s="60"/>
      <c r="AA28" s="87"/>
      <c r="AB28" s="87"/>
      <c r="AC28" s="311" t="s">
        <v>3719</v>
      </c>
      <c r="AD28" s="311" t="s">
        <v>3722</v>
      </c>
      <c r="AE28" s="300" t="s">
        <v>1440</v>
      </c>
    </row>
    <row r="29" spans="1:31" s="211" customFormat="1" ht="15">
      <c r="A29" s="499">
        <f t="shared" si="0"/>
        <v>27</v>
      </c>
      <c r="B29" s="92" t="s">
        <v>84</v>
      </c>
      <c r="C29" s="29" t="s">
        <v>1440</v>
      </c>
      <c r="D29" s="290" t="s">
        <v>1441</v>
      </c>
      <c r="E29" s="291"/>
      <c r="F29" s="291" t="s">
        <v>3186</v>
      </c>
      <c r="G29" s="345">
        <v>191682017131</v>
      </c>
      <c r="H29" s="322">
        <v>43648</v>
      </c>
      <c r="I29" s="438">
        <v>44480</v>
      </c>
      <c r="J29" s="282" t="s">
        <v>1239</v>
      </c>
      <c r="K29" s="292">
        <v>111.10000000000001</v>
      </c>
      <c r="L29" s="60"/>
      <c r="M29" s="60"/>
      <c r="N29" s="311" t="s">
        <v>5131</v>
      </c>
      <c r="O29" s="395"/>
      <c r="P29" s="395"/>
      <c r="Q29" s="8"/>
      <c r="R29" s="29"/>
      <c r="S29" s="290"/>
      <c r="T29" s="395"/>
      <c r="U29" s="359"/>
      <c r="V29" s="8">
        <v>16</v>
      </c>
      <c r="W29" s="29">
        <v>16</v>
      </c>
      <c r="X29" s="290">
        <v>1</v>
      </c>
      <c r="Y29" s="290" t="s">
        <v>3840</v>
      </c>
      <c r="Z29" s="60"/>
      <c r="AA29" s="279"/>
      <c r="AB29" s="279"/>
      <c r="AC29" s="311" t="s">
        <v>3719</v>
      </c>
      <c r="AD29" s="311" t="s">
        <v>3722</v>
      </c>
      <c r="AE29" s="300" t="s">
        <v>1440</v>
      </c>
    </row>
    <row r="30" spans="1:31" s="211" customFormat="1" ht="15">
      <c r="A30" s="499">
        <f t="shared" si="0"/>
        <v>28</v>
      </c>
      <c r="B30" s="92" t="s">
        <v>84</v>
      </c>
      <c r="C30" s="29" t="s">
        <v>1440</v>
      </c>
      <c r="D30" s="290" t="s">
        <v>1441</v>
      </c>
      <c r="E30" s="291"/>
      <c r="F30" s="291" t="s">
        <v>3187</v>
      </c>
      <c r="G30" s="345">
        <v>191682017148</v>
      </c>
      <c r="H30" s="322">
        <v>43648</v>
      </c>
      <c r="I30" s="438">
        <v>44480</v>
      </c>
      <c r="J30" s="282" t="s">
        <v>1239</v>
      </c>
      <c r="K30" s="292">
        <v>111.10000000000001</v>
      </c>
      <c r="L30" s="60"/>
      <c r="M30" s="60"/>
      <c r="N30" s="311" t="s">
        <v>5132</v>
      </c>
      <c r="O30" s="395"/>
      <c r="P30" s="395"/>
      <c r="Q30" s="8"/>
      <c r="R30" s="29"/>
      <c r="S30" s="290"/>
      <c r="T30" s="395"/>
      <c r="U30" s="359"/>
      <c r="V30" s="8"/>
      <c r="W30" s="29"/>
      <c r="X30" s="290"/>
      <c r="Y30" s="290" t="s">
        <v>3840</v>
      </c>
      <c r="Z30" s="60"/>
      <c r="AA30" s="279"/>
      <c r="AB30" s="279"/>
      <c r="AC30" s="311" t="s">
        <v>3719</v>
      </c>
      <c r="AD30" s="311" t="s">
        <v>3722</v>
      </c>
      <c r="AE30" s="300" t="s">
        <v>1440</v>
      </c>
    </row>
    <row r="31" spans="1:31" s="211" customFormat="1">
      <c r="A31" s="499">
        <f t="shared" si="0"/>
        <v>29</v>
      </c>
      <c r="B31" s="92" t="s">
        <v>84</v>
      </c>
      <c r="C31" s="29" t="s">
        <v>1440</v>
      </c>
      <c r="D31" s="290" t="s">
        <v>1441</v>
      </c>
      <c r="E31" s="291"/>
      <c r="F31" s="291" t="s">
        <v>1491</v>
      </c>
      <c r="G31" s="345">
        <v>191682001444</v>
      </c>
      <c r="H31" s="322">
        <v>41640</v>
      </c>
      <c r="I31" s="438">
        <v>44480</v>
      </c>
      <c r="J31" s="282" t="s">
        <v>1239</v>
      </c>
      <c r="K31" s="292">
        <v>101.2</v>
      </c>
      <c r="L31" s="60"/>
      <c r="M31" s="60"/>
      <c r="N31" s="311" t="s">
        <v>5133</v>
      </c>
      <c r="O31" s="395"/>
      <c r="P31" s="395"/>
      <c r="Q31" s="8"/>
      <c r="R31" s="29"/>
      <c r="S31" s="290"/>
      <c r="T31" s="395"/>
      <c r="U31" s="359"/>
      <c r="V31" s="8"/>
      <c r="W31" s="29"/>
      <c r="X31" s="290"/>
      <c r="Y31" s="290" t="s">
        <v>3840</v>
      </c>
      <c r="Z31" s="60"/>
      <c r="AA31" s="87"/>
      <c r="AB31" s="87"/>
      <c r="AC31" s="311" t="s">
        <v>3719</v>
      </c>
      <c r="AD31" s="311" t="s">
        <v>3722</v>
      </c>
      <c r="AE31" s="300" t="s">
        <v>1440</v>
      </c>
    </row>
    <row r="32" spans="1:31" s="211" customFormat="1">
      <c r="A32" s="499">
        <f t="shared" si="0"/>
        <v>30</v>
      </c>
      <c r="B32" s="92" t="s">
        <v>84</v>
      </c>
      <c r="C32" s="29" t="s">
        <v>1440</v>
      </c>
      <c r="D32" s="290" t="s">
        <v>1441</v>
      </c>
      <c r="E32" s="291"/>
      <c r="F32" s="291" t="s">
        <v>1489</v>
      </c>
      <c r="G32" s="345">
        <v>191682011573</v>
      </c>
      <c r="H32" s="322">
        <v>42736</v>
      </c>
      <c r="I32" s="438">
        <v>44480</v>
      </c>
      <c r="J32" s="282" t="s">
        <v>1239</v>
      </c>
      <c r="K32" s="292">
        <v>118.80000000000001</v>
      </c>
      <c r="L32" s="60"/>
      <c r="M32" s="60"/>
      <c r="N32" s="311" t="s">
        <v>5134</v>
      </c>
      <c r="O32" s="395"/>
      <c r="P32" s="395"/>
      <c r="Q32" s="8"/>
      <c r="R32" s="29"/>
      <c r="S32" s="290"/>
      <c r="T32" s="395"/>
      <c r="U32" s="359"/>
      <c r="V32" s="8">
        <v>17</v>
      </c>
      <c r="W32" s="29">
        <v>17</v>
      </c>
      <c r="X32" s="290">
        <v>1</v>
      </c>
      <c r="Y32" s="290" t="s">
        <v>3840</v>
      </c>
      <c r="Z32" s="60"/>
      <c r="AA32" s="87"/>
      <c r="AB32" s="87"/>
      <c r="AC32" s="311" t="s">
        <v>3719</v>
      </c>
      <c r="AD32" s="311" t="s">
        <v>3722</v>
      </c>
      <c r="AE32" s="300" t="s">
        <v>1440</v>
      </c>
    </row>
    <row r="33" spans="1:31" s="211" customFormat="1">
      <c r="A33" s="499">
        <f t="shared" si="0"/>
        <v>31</v>
      </c>
      <c r="B33" s="92" t="s">
        <v>84</v>
      </c>
      <c r="C33" s="29" t="s">
        <v>1440</v>
      </c>
      <c r="D33" s="290" t="s">
        <v>1441</v>
      </c>
      <c r="E33" s="291"/>
      <c r="F33" s="291" t="s">
        <v>1490</v>
      </c>
      <c r="G33" s="345">
        <v>191682001437</v>
      </c>
      <c r="H33" s="322">
        <v>42370</v>
      </c>
      <c r="I33" s="438">
        <v>44480</v>
      </c>
      <c r="J33" s="282" t="s">
        <v>1239</v>
      </c>
      <c r="K33" s="292">
        <v>118.80000000000001</v>
      </c>
      <c r="L33" s="60"/>
      <c r="M33" s="60"/>
      <c r="N33" s="311" t="s">
        <v>5135</v>
      </c>
      <c r="O33" s="395"/>
      <c r="P33" s="395"/>
      <c r="Q33" s="8"/>
      <c r="R33" s="29"/>
      <c r="S33" s="290"/>
      <c r="T33" s="395"/>
      <c r="U33" s="359"/>
      <c r="V33" s="8">
        <v>17</v>
      </c>
      <c r="W33" s="29">
        <v>17</v>
      </c>
      <c r="X33" s="290">
        <v>1</v>
      </c>
      <c r="Y33" s="290" t="s">
        <v>3840</v>
      </c>
      <c r="Z33" s="60"/>
      <c r="AA33" s="87"/>
      <c r="AB33" s="87"/>
      <c r="AC33" s="311" t="s">
        <v>3719</v>
      </c>
      <c r="AD33" s="311" t="s">
        <v>3722</v>
      </c>
      <c r="AE33" s="300" t="s">
        <v>1440</v>
      </c>
    </row>
    <row r="34" spans="1:31" s="211" customFormat="1" ht="15">
      <c r="A34" s="499">
        <f t="shared" si="0"/>
        <v>32</v>
      </c>
      <c r="B34" s="92" t="s">
        <v>84</v>
      </c>
      <c r="C34" s="29" t="s">
        <v>1440</v>
      </c>
      <c r="D34" s="290" t="s">
        <v>1441</v>
      </c>
      <c r="E34" s="291"/>
      <c r="F34" s="291" t="s">
        <v>1651</v>
      </c>
      <c r="G34" s="345">
        <v>191682011580</v>
      </c>
      <c r="H34" s="322">
        <v>42736</v>
      </c>
      <c r="I34" s="438">
        <v>44480</v>
      </c>
      <c r="J34" s="282" t="s">
        <v>1239</v>
      </c>
      <c r="K34" s="292">
        <v>118.80000000000001</v>
      </c>
      <c r="L34" s="60"/>
      <c r="M34" s="60"/>
      <c r="N34" s="311" t="s">
        <v>5136</v>
      </c>
      <c r="O34" s="395"/>
      <c r="P34" s="395"/>
      <c r="Q34" s="8"/>
      <c r="R34" s="29"/>
      <c r="S34" s="290"/>
      <c r="T34" s="395"/>
      <c r="U34" s="359"/>
      <c r="V34" s="8">
        <v>17</v>
      </c>
      <c r="W34" s="29">
        <v>17</v>
      </c>
      <c r="X34" s="290">
        <v>1</v>
      </c>
      <c r="Y34" s="290" t="s">
        <v>3840</v>
      </c>
      <c r="Z34" s="60"/>
      <c r="AA34" s="279"/>
      <c r="AB34" s="279"/>
      <c r="AC34" s="311" t="s">
        <v>3719</v>
      </c>
      <c r="AD34" s="311" t="s">
        <v>3722</v>
      </c>
      <c r="AE34" s="300" t="s">
        <v>1440</v>
      </c>
    </row>
    <row r="35" spans="1:31" s="211" customFormat="1" ht="15">
      <c r="A35" s="499">
        <f t="shared" si="0"/>
        <v>33</v>
      </c>
      <c r="B35" s="92" t="s">
        <v>84</v>
      </c>
      <c r="C35" s="29" t="s">
        <v>1440</v>
      </c>
      <c r="D35" s="290" t="s">
        <v>1441</v>
      </c>
      <c r="E35" s="291"/>
      <c r="F35" s="291" t="s">
        <v>1752</v>
      </c>
      <c r="G35" s="345">
        <v>191682011634</v>
      </c>
      <c r="H35" s="322">
        <v>41275</v>
      </c>
      <c r="I35" s="438">
        <v>44480</v>
      </c>
      <c r="J35" s="282" t="s">
        <v>1239</v>
      </c>
      <c r="K35" s="292">
        <v>172.5</v>
      </c>
      <c r="L35" s="60"/>
      <c r="M35" s="60"/>
      <c r="N35" s="311" t="s">
        <v>5137</v>
      </c>
      <c r="O35" s="395"/>
      <c r="P35" s="395"/>
      <c r="Q35" s="8"/>
      <c r="R35" s="29"/>
      <c r="S35" s="290"/>
      <c r="T35" s="395"/>
      <c r="U35" s="359"/>
      <c r="V35" s="8"/>
      <c r="W35" s="29"/>
      <c r="X35" s="290"/>
      <c r="Y35" s="290" t="s">
        <v>3840</v>
      </c>
      <c r="Z35" s="60"/>
      <c r="AA35" s="279"/>
      <c r="AB35" s="279"/>
      <c r="AC35" s="311" t="s">
        <v>3719</v>
      </c>
      <c r="AD35" s="311" t="s">
        <v>3722</v>
      </c>
      <c r="AE35" s="300" t="s">
        <v>1440</v>
      </c>
    </row>
    <row r="36" spans="1:31" s="211" customFormat="1" ht="15">
      <c r="A36" s="499">
        <f t="shared" si="0"/>
        <v>34</v>
      </c>
      <c r="B36" s="92" t="s">
        <v>84</v>
      </c>
      <c r="C36" s="29" t="s">
        <v>1440</v>
      </c>
      <c r="D36" s="290" t="s">
        <v>1441</v>
      </c>
      <c r="E36" s="291"/>
      <c r="F36" s="291" t="s">
        <v>3195</v>
      </c>
      <c r="G36" s="345">
        <v>191682017230</v>
      </c>
      <c r="H36" s="322">
        <v>43648</v>
      </c>
      <c r="I36" s="438">
        <v>44480</v>
      </c>
      <c r="J36" s="282" t="s">
        <v>1239</v>
      </c>
      <c r="K36" s="292">
        <v>172.5</v>
      </c>
      <c r="L36" s="60"/>
      <c r="M36" s="60"/>
      <c r="N36" s="311" t="s">
        <v>5138</v>
      </c>
      <c r="O36" s="395"/>
      <c r="P36" s="395"/>
      <c r="Q36" s="8"/>
      <c r="R36" s="29"/>
      <c r="S36" s="290"/>
      <c r="T36" s="395"/>
      <c r="U36" s="359"/>
      <c r="V36" s="8">
        <v>23</v>
      </c>
      <c r="W36" s="29">
        <v>23</v>
      </c>
      <c r="X36" s="290">
        <v>1</v>
      </c>
      <c r="Y36" s="290" t="s">
        <v>3840</v>
      </c>
      <c r="Z36" s="60"/>
      <c r="AA36" s="279"/>
      <c r="AB36" s="279"/>
      <c r="AC36" s="311" t="s">
        <v>3719</v>
      </c>
      <c r="AD36" s="311" t="s">
        <v>3722</v>
      </c>
      <c r="AE36" s="300" t="s">
        <v>1440</v>
      </c>
    </row>
    <row r="37" spans="1:31" s="211" customFormat="1" ht="15">
      <c r="A37" s="499">
        <f t="shared" si="0"/>
        <v>35</v>
      </c>
      <c r="B37" s="92" t="s">
        <v>2909</v>
      </c>
      <c r="C37" s="29" t="s">
        <v>1440</v>
      </c>
      <c r="D37" s="290" t="s">
        <v>1441</v>
      </c>
      <c r="E37" s="291"/>
      <c r="F37" s="291" t="s">
        <v>2901</v>
      </c>
      <c r="G37" s="345">
        <v>191682015212</v>
      </c>
      <c r="H37" s="322">
        <v>43518</v>
      </c>
      <c r="I37" s="438">
        <v>44517</v>
      </c>
      <c r="J37" s="282" t="s">
        <v>1239</v>
      </c>
      <c r="K37" s="292">
        <v>71.433999999999997</v>
      </c>
      <c r="L37" s="60"/>
      <c r="M37" s="60"/>
      <c r="N37" s="311" t="s">
        <v>5378</v>
      </c>
      <c r="O37" s="395"/>
      <c r="P37" s="395"/>
      <c r="Q37" s="8"/>
      <c r="R37" s="29"/>
      <c r="S37" s="290"/>
      <c r="T37" s="395"/>
      <c r="U37" s="359"/>
      <c r="V37" s="8"/>
      <c r="W37" s="29"/>
      <c r="X37" s="290"/>
      <c r="Y37" s="290" t="s">
        <v>3840</v>
      </c>
      <c r="Z37" s="60"/>
      <c r="AA37" s="279"/>
      <c r="AB37" s="279"/>
      <c r="AC37" s="311" t="s">
        <v>3719</v>
      </c>
      <c r="AD37" s="311" t="s">
        <v>3722</v>
      </c>
      <c r="AE37" s="300" t="s">
        <v>1440</v>
      </c>
    </row>
    <row r="38" spans="1:31" s="211" customFormat="1" ht="15">
      <c r="A38" s="499">
        <f t="shared" si="0"/>
        <v>36</v>
      </c>
      <c r="B38" s="92" t="s">
        <v>2909</v>
      </c>
      <c r="C38" s="29" t="s">
        <v>1440</v>
      </c>
      <c r="D38" s="290" t="s">
        <v>1441</v>
      </c>
      <c r="E38" s="291"/>
      <c r="F38" s="291" t="s">
        <v>2900</v>
      </c>
      <c r="G38" s="345">
        <v>191682015205</v>
      </c>
      <c r="H38" s="322">
        <v>43518</v>
      </c>
      <c r="I38" s="305">
        <v>44755</v>
      </c>
      <c r="J38" s="282" t="s">
        <v>1239</v>
      </c>
      <c r="K38" s="292">
        <v>45.914000000000009</v>
      </c>
      <c r="L38" s="60"/>
      <c r="M38" s="60"/>
      <c r="N38" s="311" t="s">
        <v>5750</v>
      </c>
      <c r="O38" s="395"/>
      <c r="P38" s="395"/>
      <c r="Q38" s="8"/>
      <c r="R38" s="29"/>
      <c r="S38" s="290"/>
      <c r="T38" s="395"/>
      <c r="U38" s="359"/>
      <c r="V38" s="8">
        <v>16</v>
      </c>
      <c r="W38" s="29">
        <v>16</v>
      </c>
      <c r="X38" s="290">
        <v>1</v>
      </c>
      <c r="Y38" s="290" t="s">
        <v>3840</v>
      </c>
      <c r="Z38" s="60"/>
      <c r="AA38" s="279"/>
      <c r="AB38" s="279"/>
      <c r="AC38" s="311" t="s">
        <v>3721</v>
      </c>
      <c r="AD38" s="311" t="s">
        <v>3722</v>
      </c>
      <c r="AE38" s="300" t="s">
        <v>1440</v>
      </c>
    </row>
    <row r="39" spans="1:31" s="211" customFormat="1" ht="15">
      <c r="A39" s="499">
        <f t="shared" si="0"/>
        <v>37</v>
      </c>
      <c r="B39" s="92" t="s">
        <v>2909</v>
      </c>
      <c r="C39" s="29" t="s">
        <v>1449</v>
      </c>
      <c r="D39" s="290" t="s">
        <v>1450</v>
      </c>
      <c r="E39" s="291"/>
      <c r="F39" s="291" t="s">
        <v>2906</v>
      </c>
      <c r="G39" s="345">
        <v>191682015229</v>
      </c>
      <c r="H39" s="322">
        <v>43518</v>
      </c>
      <c r="I39" s="305">
        <v>44755</v>
      </c>
      <c r="J39" s="282" t="s">
        <v>1239</v>
      </c>
      <c r="K39" s="292">
        <v>9.6140000000000008</v>
      </c>
      <c r="L39" s="60"/>
      <c r="M39" s="60"/>
      <c r="N39" s="311" t="s">
        <v>5751</v>
      </c>
      <c r="O39" s="395"/>
      <c r="P39" s="395"/>
      <c r="Q39" s="8"/>
      <c r="R39" s="29"/>
      <c r="S39" s="290"/>
      <c r="T39" s="395"/>
      <c r="U39" s="359"/>
      <c r="V39" s="8"/>
      <c r="W39" s="29"/>
      <c r="X39" s="290"/>
      <c r="Y39" s="290" t="s">
        <v>3840</v>
      </c>
      <c r="Z39" s="60"/>
      <c r="AA39" s="279"/>
      <c r="AB39" s="279"/>
      <c r="AC39" s="311" t="s">
        <v>3721</v>
      </c>
      <c r="AD39" s="311" t="s">
        <v>3722</v>
      </c>
      <c r="AE39" s="300" t="s">
        <v>1449</v>
      </c>
    </row>
    <row r="40" spans="1:31" s="211" customFormat="1" ht="15">
      <c r="A40" s="499">
        <f t="shared" si="0"/>
        <v>38</v>
      </c>
      <c r="B40" s="92" t="s">
        <v>84</v>
      </c>
      <c r="C40" s="29" t="s">
        <v>1449</v>
      </c>
      <c r="D40" s="290" t="s">
        <v>1450</v>
      </c>
      <c r="E40" s="291"/>
      <c r="F40" s="291" t="s">
        <v>1801</v>
      </c>
      <c r="G40" s="345">
        <v>191682000065</v>
      </c>
      <c r="H40" s="322">
        <v>40544</v>
      </c>
      <c r="I40" s="305">
        <v>44755</v>
      </c>
      <c r="J40" s="282" t="s">
        <v>1239</v>
      </c>
      <c r="K40" s="292">
        <v>33</v>
      </c>
      <c r="L40" s="60"/>
      <c r="M40" s="60"/>
      <c r="N40" s="311" t="s">
        <v>5752</v>
      </c>
      <c r="O40" s="395"/>
      <c r="P40" s="395"/>
      <c r="Q40" s="8"/>
      <c r="R40" s="29"/>
      <c r="S40" s="290"/>
      <c r="T40" s="395"/>
      <c r="U40" s="359"/>
      <c r="V40" s="8">
        <v>6</v>
      </c>
      <c r="W40" s="29">
        <v>6</v>
      </c>
      <c r="X40" s="290">
        <v>6</v>
      </c>
      <c r="Y40" s="290" t="s">
        <v>3840</v>
      </c>
      <c r="Z40" s="60"/>
      <c r="AA40" s="279"/>
      <c r="AB40" s="279"/>
      <c r="AC40" s="311" t="s">
        <v>3721</v>
      </c>
      <c r="AD40" s="311" t="s">
        <v>3722</v>
      </c>
      <c r="AE40" s="300" t="s">
        <v>1449</v>
      </c>
    </row>
    <row r="41" spans="1:31" s="211" customFormat="1" ht="15">
      <c r="A41" s="499">
        <f t="shared" si="0"/>
        <v>39</v>
      </c>
      <c r="B41" s="92" t="s">
        <v>84</v>
      </c>
      <c r="C41" s="29" t="s">
        <v>1449</v>
      </c>
      <c r="D41" s="290" t="s">
        <v>1450</v>
      </c>
      <c r="E41" s="291"/>
      <c r="F41" s="291" t="s">
        <v>1802</v>
      </c>
      <c r="G41" s="345">
        <v>191682000072</v>
      </c>
      <c r="H41" s="322">
        <v>40544</v>
      </c>
      <c r="I41" s="305">
        <v>44755</v>
      </c>
      <c r="J41" s="282" t="s">
        <v>1239</v>
      </c>
      <c r="K41" s="292">
        <v>33</v>
      </c>
      <c r="L41" s="60"/>
      <c r="M41" s="60"/>
      <c r="N41" s="311" t="s">
        <v>5753</v>
      </c>
      <c r="O41" s="395"/>
      <c r="P41" s="395"/>
      <c r="Q41" s="8"/>
      <c r="R41" s="29"/>
      <c r="S41" s="290"/>
      <c r="T41" s="395"/>
      <c r="U41" s="359"/>
      <c r="V41" s="8">
        <v>6</v>
      </c>
      <c r="W41" s="29">
        <v>6</v>
      </c>
      <c r="X41" s="290">
        <v>6</v>
      </c>
      <c r="Y41" s="290" t="s">
        <v>3840</v>
      </c>
      <c r="Z41" s="60"/>
      <c r="AA41" s="279"/>
      <c r="AB41" s="279"/>
      <c r="AC41" s="311" t="s">
        <v>3721</v>
      </c>
      <c r="AD41" s="311" t="s">
        <v>3722</v>
      </c>
      <c r="AE41" s="300" t="s">
        <v>1449</v>
      </c>
    </row>
    <row r="42" spans="1:31" s="211" customFormat="1" ht="15">
      <c r="A42" s="499">
        <f t="shared" si="0"/>
        <v>40</v>
      </c>
      <c r="B42" s="90" t="s">
        <v>2909</v>
      </c>
      <c r="C42" s="79" t="s">
        <v>1454</v>
      </c>
      <c r="D42" s="32" t="s">
        <v>4827</v>
      </c>
      <c r="E42" s="79"/>
      <c r="F42" s="79" t="s">
        <v>3003</v>
      </c>
      <c r="G42" s="55">
        <v>191682017957</v>
      </c>
      <c r="H42" s="102">
        <v>43557</v>
      </c>
      <c r="I42" s="305">
        <v>44855</v>
      </c>
      <c r="J42" s="282" t="s">
        <v>1239</v>
      </c>
      <c r="K42" s="60">
        <v>35</v>
      </c>
      <c r="L42" s="60"/>
      <c r="M42" s="60"/>
      <c r="N42" s="311" t="s">
        <v>5908</v>
      </c>
      <c r="O42" s="395"/>
      <c r="P42" s="395"/>
      <c r="Q42" s="395"/>
      <c r="R42" s="395"/>
      <c r="S42" s="395"/>
      <c r="T42" s="395"/>
      <c r="U42" s="359"/>
      <c r="V42" s="60"/>
      <c r="W42" s="60"/>
      <c r="X42" s="60"/>
      <c r="Y42" s="60"/>
      <c r="Z42" s="60"/>
      <c r="AA42" s="279"/>
      <c r="AB42" s="279"/>
      <c r="AC42" s="311" t="s">
        <v>3719</v>
      </c>
      <c r="AD42" s="311" t="s">
        <v>3720</v>
      </c>
      <c r="AE42" s="300" t="s">
        <v>1454</v>
      </c>
    </row>
    <row r="43" spans="1:31" s="211" customFormat="1" ht="15">
      <c r="A43" s="499">
        <f t="shared" si="0"/>
        <v>41</v>
      </c>
      <c r="B43" s="90" t="s">
        <v>2909</v>
      </c>
      <c r="C43" s="79" t="s">
        <v>1454</v>
      </c>
      <c r="D43" s="32" t="s">
        <v>4825</v>
      </c>
      <c r="E43" s="79"/>
      <c r="F43" s="79" t="s">
        <v>3004</v>
      </c>
      <c r="G43" s="55">
        <v>191682017964</v>
      </c>
      <c r="H43" s="102">
        <v>43557</v>
      </c>
      <c r="I43" s="305">
        <v>44855</v>
      </c>
      <c r="J43" s="282" t="s">
        <v>1239</v>
      </c>
      <c r="K43" s="60">
        <v>35</v>
      </c>
      <c r="L43" s="60"/>
      <c r="M43" s="60"/>
      <c r="N43" s="311" t="s">
        <v>5909</v>
      </c>
      <c r="O43" s="395"/>
      <c r="P43" s="395"/>
      <c r="Q43" s="395"/>
      <c r="R43" s="395"/>
      <c r="S43" s="395"/>
      <c r="T43" s="395"/>
      <c r="U43" s="359"/>
      <c r="V43" s="60"/>
      <c r="W43" s="60"/>
      <c r="X43" s="60"/>
      <c r="Y43" s="60"/>
      <c r="Z43" s="60"/>
      <c r="AA43" s="279"/>
      <c r="AB43" s="279"/>
      <c r="AC43" s="311" t="s">
        <v>3719</v>
      </c>
      <c r="AD43" s="311" t="s">
        <v>3720</v>
      </c>
      <c r="AE43" s="300" t="s">
        <v>1454</v>
      </c>
    </row>
    <row r="44" spans="1:31" s="211" customFormat="1" ht="15">
      <c r="A44" s="499">
        <f t="shared" si="0"/>
        <v>42</v>
      </c>
      <c r="B44" s="90" t="s">
        <v>84</v>
      </c>
      <c r="C44" s="79" t="s">
        <v>1449</v>
      </c>
      <c r="D44" s="32" t="s">
        <v>4816</v>
      </c>
      <c r="E44" s="79"/>
      <c r="F44" s="79" t="s">
        <v>4595</v>
      </c>
      <c r="G44" s="55">
        <v>191682014574</v>
      </c>
      <c r="H44" s="102">
        <v>43461</v>
      </c>
      <c r="I44" s="102">
        <v>45051</v>
      </c>
      <c r="J44" s="282" t="s">
        <v>1239</v>
      </c>
      <c r="K44" s="60">
        <v>22</v>
      </c>
      <c r="L44" s="60"/>
      <c r="M44" s="60"/>
      <c r="N44" s="360" t="s">
        <v>6529</v>
      </c>
      <c r="O44" s="395"/>
      <c r="P44" s="395"/>
      <c r="Q44" s="395"/>
      <c r="R44" s="395"/>
      <c r="S44" s="395"/>
      <c r="T44" s="395"/>
      <c r="U44" s="359"/>
      <c r="V44" s="32">
        <v>3</v>
      </c>
      <c r="W44" s="32">
        <v>3</v>
      </c>
      <c r="X44" s="32">
        <v>1</v>
      </c>
      <c r="Y44" s="60" t="s">
        <v>3840</v>
      </c>
      <c r="Z44" s="107" t="s">
        <v>3374</v>
      </c>
      <c r="AA44" s="279"/>
      <c r="AB44" s="279"/>
      <c r="AC44" s="311" t="s">
        <v>3719</v>
      </c>
      <c r="AD44" s="311" t="s">
        <v>3720</v>
      </c>
      <c r="AE44" s="300" t="s">
        <v>1449</v>
      </c>
    </row>
    <row r="45" spans="1:31" s="211" customFormat="1" ht="15">
      <c r="A45" s="499">
        <f t="shared" si="0"/>
        <v>43</v>
      </c>
      <c r="B45" s="90" t="s">
        <v>2909</v>
      </c>
      <c r="C45" s="32" t="s">
        <v>1437</v>
      </c>
      <c r="D45" s="32" t="s">
        <v>4797</v>
      </c>
      <c r="E45" s="32"/>
      <c r="F45" s="32" t="s">
        <v>2899</v>
      </c>
      <c r="G45" s="61">
        <v>191682015199</v>
      </c>
      <c r="H45" s="101">
        <v>43518</v>
      </c>
      <c r="I45" s="305">
        <v>45324</v>
      </c>
      <c r="J45" s="282" t="s">
        <v>1239</v>
      </c>
      <c r="K45" s="60">
        <v>11</v>
      </c>
      <c r="L45" s="60"/>
      <c r="M45" s="60"/>
      <c r="N45" s="374" t="s">
        <v>6843</v>
      </c>
      <c r="O45" s="395"/>
      <c r="P45" s="395"/>
      <c r="Q45" s="395"/>
      <c r="R45" s="395"/>
      <c r="S45" s="395"/>
      <c r="T45" s="395"/>
      <c r="U45" s="359"/>
      <c r="V45" s="32">
        <v>3</v>
      </c>
      <c r="W45" s="32">
        <v>4</v>
      </c>
      <c r="X45" s="32">
        <v>3</v>
      </c>
      <c r="Y45" s="279" t="s">
        <v>6032</v>
      </c>
      <c r="Z45" s="107" t="s">
        <v>3374</v>
      </c>
      <c r="AA45" s="279"/>
      <c r="AB45" s="279"/>
      <c r="AC45" s="311" t="s">
        <v>3719</v>
      </c>
      <c r="AD45" s="311" t="s">
        <v>3720</v>
      </c>
      <c r="AE45" s="300" t="s">
        <v>1437</v>
      </c>
    </row>
    <row r="46" spans="1:31" s="211" customFormat="1" ht="15">
      <c r="A46" s="499">
        <f t="shared" si="0"/>
        <v>44</v>
      </c>
      <c r="B46" s="90" t="s">
        <v>84</v>
      </c>
      <c r="C46" s="79" t="s">
        <v>1449</v>
      </c>
      <c r="D46" s="32" t="s">
        <v>4815</v>
      </c>
      <c r="E46" s="74"/>
      <c r="F46" s="74" t="s">
        <v>3278</v>
      </c>
      <c r="G46" s="88">
        <v>191682017933</v>
      </c>
      <c r="H46" s="102">
        <v>43689</v>
      </c>
      <c r="I46" s="305">
        <v>45324</v>
      </c>
      <c r="J46" s="282" t="s">
        <v>1239</v>
      </c>
      <c r="K46" s="60">
        <v>12.5</v>
      </c>
      <c r="L46" s="60"/>
      <c r="M46" s="60"/>
      <c r="N46" s="311" t="s">
        <v>6849</v>
      </c>
      <c r="O46" s="395"/>
      <c r="P46" s="395"/>
      <c r="Q46" s="395"/>
      <c r="R46" s="395"/>
      <c r="S46" s="395"/>
      <c r="T46" s="395"/>
      <c r="U46" s="359"/>
      <c r="V46" s="32">
        <v>3</v>
      </c>
      <c r="W46" s="32">
        <v>3</v>
      </c>
      <c r="X46" s="32">
        <v>2</v>
      </c>
      <c r="Y46" s="60" t="s">
        <v>3840</v>
      </c>
      <c r="Z46" s="60" t="s">
        <v>3771</v>
      </c>
      <c r="AA46" s="279"/>
      <c r="AB46" s="279"/>
      <c r="AC46" s="311" t="s">
        <v>3719</v>
      </c>
      <c r="AD46" s="311" t="s">
        <v>3720</v>
      </c>
      <c r="AE46" s="300" t="s">
        <v>1449</v>
      </c>
    </row>
    <row r="47" spans="1:31" s="211" customFormat="1" ht="15">
      <c r="A47" s="499">
        <f t="shared" si="0"/>
        <v>45</v>
      </c>
      <c r="B47" s="90" t="s">
        <v>84</v>
      </c>
      <c r="C47" s="79" t="s">
        <v>1449</v>
      </c>
      <c r="D47" s="32" t="s">
        <v>4819</v>
      </c>
      <c r="E47" s="79"/>
      <c r="F47" s="79" t="s">
        <v>1586</v>
      </c>
      <c r="G47" s="55">
        <v>191682012006</v>
      </c>
      <c r="H47" s="102">
        <v>42370</v>
      </c>
      <c r="I47" s="305">
        <v>45401</v>
      </c>
      <c r="J47" s="282" t="s">
        <v>1239</v>
      </c>
      <c r="K47" s="60">
        <v>38.5</v>
      </c>
      <c r="L47" s="60"/>
      <c r="M47" s="60"/>
      <c r="N47" s="311" t="s">
        <v>7257</v>
      </c>
      <c r="O47" s="395"/>
      <c r="P47" s="395"/>
      <c r="Q47" s="395"/>
      <c r="R47" s="395"/>
      <c r="S47" s="395"/>
      <c r="T47" s="395"/>
      <c r="U47" s="359"/>
      <c r="V47" s="32">
        <v>6</v>
      </c>
      <c r="W47" s="32">
        <v>6</v>
      </c>
      <c r="X47" s="32">
        <v>2</v>
      </c>
      <c r="Y47" s="60" t="s">
        <v>3840</v>
      </c>
      <c r="Z47" s="107" t="s">
        <v>3374</v>
      </c>
      <c r="AA47" s="279"/>
      <c r="AB47" s="279"/>
      <c r="AC47" s="501" t="s">
        <v>3719</v>
      </c>
      <c r="AD47" s="501" t="s">
        <v>3720</v>
      </c>
      <c r="AE47" s="476" t="s">
        <v>1449</v>
      </c>
    </row>
    <row r="48" spans="1:31" s="211" customFormat="1" ht="15">
      <c r="A48" s="499">
        <f t="shared" si="0"/>
        <v>46</v>
      </c>
      <c r="B48" s="90" t="s">
        <v>84</v>
      </c>
      <c r="C48" s="79" t="s">
        <v>1454</v>
      </c>
      <c r="D48" s="79" t="s">
        <v>1455</v>
      </c>
      <c r="E48" s="79"/>
      <c r="F48" s="79" t="s">
        <v>5871</v>
      </c>
      <c r="G48" s="55">
        <v>191682032646</v>
      </c>
      <c r="H48" s="102">
        <v>44827</v>
      </c>
      <c r="I48" s="101">
        <v>45713</v>
      </c>
      <c r="J48" s="282" t="s">
        <v>1239</v>
      </c>
      <c r="K48" s="60">
        <v>99</v>
      </c>
      <c r="L48" s="60"/>
      <c r="M48" s="60"/>
      <c r="N48" s="311" t="s">
        <v>9498</v>
      </c>
      <c r="O48" s="395" t="s">
        <v>7654</v>
      </c>
      <c r="P48" s="395" t="s">
        <v>7659</v>
      </c>
      <c r="Q48" s="395" t="s">
        <v>7655</v>
      </c>
      <c r="R48" s="395">
        <v>50</v>
      </c>
      <c r="S48" s="395">
        <v>24</v>
      </c>
      <c r="T48" s="395" t="s">
        <v>2845</v>
      </c>
      <c r="U48" s="359"/>
      <c r="V48" s="32">
        <v>6</v>
      </c>
      <c r="W48" s="32">
        <v>6</v>
      </c>
      <c r="X48" s="32">
        <v>6</v>
      </c>
      <c r="Y48" s="60" t="s">
        <v>3840</v>
      </c>
      <c r="Z48" s="60" t="s">
        <v>3771</v>
      </c>
      <c r="AA48" s="279"/>
      <c r="AB48" s="279"/>
      <c r="AC48" s="476" t="s">
        <v>3721</v>
      </c>
      <c r="AD48" s="476" t="s">
        <v>3722</v>
      </c>
      <c r="AE48" s="476" t="s">
        <v>1454</v>
      </c>
    </row>
    <row r="49" spans="1:31" s="211" customFormat="1" ht="15">
      <c r="A49" s="499">
        <f t="shared" si="0"/>
        <v>47</v>
      </c>
      <c r="B49" s="90" t="s">
        <v>84</v>
      </c>
      <c r="C49" s="79" t="s">
        <v>1456</v>
      </c>
      <c r="D49" s="79" t="s">
        <v>1457</v>
      </c>
      <c r="E49" s="79"/>
      <c r="F49" s="79" t="s">
        <v>3966</v>
      </c>
      <c r="G49" s="55">
        <v>191682019197</v>
      </c>
      <c r="H49" s="102">
        <v>43746</v>
      </c>
      <c r="I49" s="101">
        <v>45713</v>
      </c>
      <c r="J49" s="282" t="s">
        <v>1239</v>
      </c>
      <c r="K49" s="60">
        <v>6.21</v>
      </c>
      <c r="L49" s="60"/>
      <c r="M49" s="60"/>
      <c r="N49" s="311" t="s">
        <v>9499</v>
      </c>
      <c r="O49" s="395" t="s">
        <v>7661</v>
      </c>
      <c r="P49" s="395"/>
      <c r="Q49" s="395" t="s">
        <v>7655</v>
      </c>
      <c r="R49" s="395">
        <v>44</v>
      </c>
      <c r="S49" s="395">
        <v>1</v>
      </c>
      <c r="T49" s="395" t="s">
        <v>2845</v>
      </c>
      <c r="U49" s="359"/>
      <c r="V49" s="32">
        <v>6</v>
      </c>
      <c r="W49" s="32">
        <v>6</v>
      </c>
      <c r="X49" s="32">
        <v>6</v>
      </c>
      <c r="Y49" s="60" t="s">
        <v>3840</v>
      </c>
      <c r="Z49" s="60" t="s">
        <v>3771</v>
      </c>
      <c r="AA49" s="279"/>
      <c r="AB49" s="279"/>
      <c r="AC49" s="476" t="s">
        <v>3721</v>
      </c>
      <c r="AD49" s="476" t="s">
        <v>3722</v>
      </c>
      <c r="AE49" s="476" t="s">
        <v>1456</v>
      </c>
    </row>
    <row r="50" spans="1:31" s="211" customFormat="1" ht="15">
      <c r="A50" s="499">
        <f t="shared" si="0"/>
        <v>48</v>
      </c>
      <c r="B50" s="90" t="s">
        <v>84</v>
      </c>
      <c r="C50" s="79" t="s">
        <v>1456</v>
      </c>
      <c r="D50" s="79" t="s">
        <v>1457</v>
      </c>
      <c r="E50" s="79"/>
      <c r="F50" s="79" t="s">
        <v>1623</v>
      </c>
      <c r="G50" s="55">
        <v>191682011443</v>
      </c>
      <c r="H50" s="102">
        <v>43101</v>
      </c>
      <c r="I50" s="101">
        <v>45713</v>
      </c>
      <c r="J50" s="282" t="s">
        <v>1239</v>
      </c>
      <c r="K50" s="60">
        <v>2.09</v>
      </c>
      <c r="L50" s="60"/>
      <c r="M50" s="60"/>
      <c r="N50" s="311" t="s">
        <v>9500</v>
      </c>
      <c r="O50" s="395" t="s">
        <v>7660</v>
      </c>
      <c r="P50" s="395"/>
      <c r="Q50" s="439" t="s">
        <v>7655</v>
      </c>
      <c r="R50" s="395">
        <v>66</v>
      </c>
      <c r="S50" s="395">
        <v>1</v>
      </c>
      <c r="T50" s="395" t="s">
        <v>2845</v>
      </c>
      <c r="U50" s="359"/>
      <c r="V50" s="32"/>
      <c r="W50" s="32"/>
      <c r="X50" s="32"/>
      <c r="Y50" s="60" t="s">
        <v>3840</v>
      </c>
      <c r="Z50" s="60" t="s">
        <v>3771</v>
      </c>
      <c r="AA50" s="279"/>
      <c r="AB50" s="87"/>
      <c r="AC50" s="476" t="s">
        <v>3721</v>
      </c>
      <c r="AD50" s="476" t="s">
        <v>3722</v>
      </c>
      <c r="AE50" s="476" t="s">
        <v>1456</v>
      </c>
    </row>
    <row r="51" spans="1:31" s="211" customFormat="1" ht="15">
      <c r="A51" s="499">
        <f t="shared" si="0"/>
        <v>49</v>
      </c>
      <c r="B51" s="90" t="s">
        <v>84</v>
      </c>
      <c r="C51" s="79" t="s">
        <v>1456</v>
      </c>
      <c r="D51" s="79" t="s">
        <v>1457</v>
      </c>
      <c r="E51" s="79"/>
      <c r="F51" s="79" t="s">
        <v>4508</v>
      </c>
      <c r="G51" s="55">
        <v>191682021558</v>
      </c>
      <c r="H51" s="102">
        <v>44210</v>
      </c>
      <c r="I51" s="101">
        <v>45713</v>
      </c>
      <c r="J51" s="282" t="s">
        <v>1239</v>
      </c>
      <c r="K51" s="60">
        <v>2.09</v>
      </c>
      <c r="L51" s="60"/>
      <c r="M51" s="60"/>
      <c r="N51" s="311" t="s">
        <v>9501</v>
      </c>
      <c r="O51" s="395" t="s">
        <v>7654</v>
      </c>
      <c r="P51" s="395" t="s">
        <v>3925</v>
      </c>
      <c r="Q51" s="439" t="s">
        <v>7662</v>
      </c>
      <c r="R51" s="395"/>
      <c r="S51" s="395">
        <v>1</v>
      </c>
      <c r="T51" s="395" t="s">
        <v>8507</v>
      </c>
      <c r="U51" s="359"/>
      <c r="V51" s="32"/>
      <c r="W51" s="32"/>
      <c r="X51" s="32"/>
      <c r="Y51" s="60" t="s">
        <v>3840</v>
      </c>
      <c r="Z51" s="60" t="s">
        <v>3771</v>
      </c>
      <c r="AA51" s="279"/>
      <c r="AB51" s="87"/>
      <c r="AC51" s="476" t="s">
        <v>3721</v>
      </c>
      <c r="AD51" s="476" t="s">
        <v>3722</v>
      </c>
      <c r="AE51" s="476" t="s">
        <v>1456</v>
      </c>
    </row>
    <row r="52" spans="1:31" s="211" customFormat="1" ht="15">
      <c r="A52" s="499">
        <f t="shared" si="0"/>
        <v>50</v>
      </c>
      <c r="B52" s="90" t="s">
        <v>84</v>
      </c>
      <c r="C52" s="79" t="s">
        <v>1456</v>
      </c>
      <c r="D52" s="79" t="s">
        <v>1457</v>
      </c>
      <c r="E52" s="79"/>
      <c r="F52" s="79" t="s">
        <v>7553</v>
      </c>
      <c r="G52" s="55">
        <v>191682041587</v>
      </c>
      <c r="H52" s="102">
        <v>45546</v>
      </c>
      <c r="I52" s="101">
        <v>45713</v>
      </c>
      <c r="J52" s="282" t="s">
        <v>1239</v>
      </c>
      <c r="K52" s="60">
        <v>2.4900000000000002</v>
      </c>
      <c r="L52" s="60"/>
      <c r="M52" s="60"/>
      <c r="N52" s="311" t="s">
        <v>9502</v>
      </c>
      <c r="O52" s="395" t="s">
        <v>7646</v>
      </c>
      <c r="P52" s="395"/>
      <c r="Q52" s="395" t="s">
        <v>7655</v>
      </c>
      <c r="R52" s="395">
        <v>35</v>
      </c>
      <c r="S52" s="395">
        <v>1</v>
      </c>
      <c r="T52" s="395" t="s">
        <v>2845</v>
      </c>
      <c r="U52" s="359"/>
      <c r="V52" s="32"/>
      <c r="W52" s="32"/>
      <c r="X52" s="32"/>
      <c r="Y52" s="60" t="s">
        <v>3840</v>
      </c>
      <c r="Z52" s="60" t="s">
        <v>3771</v>
      </c>
      <c r="AA52" s="279"/>
      <c r="AB52" s="87"/>
      <c r="AC52" s="476" t="s">
        <v>3721</v>
      </c>
      <c r="AD52" s="476" t="s">
        <v>3722</v>
      </c>
      <c r="AE52" s="476" t="s">
        <v>1456</v>
      </c>
    </row>
    <row r="53" spans="1:31" s="211" customFormat="1" ht="15">
      <c r="A53" s="499">
        <f t="shared" si="0"/>
        <v>51</v>
      </c>
      <c r="B53" s="90" t="s">
        <v>84</v>
      </c>
      <c r="C53" s="79" t="s">
        <v>1449</v>
      </c>
      <c r="D53" s="79" t="s">
        <v>1450</v>
      </c>
      <c r="E53" s="32" t="s">
        <v>6499</v>
      </c>
      <c r="F53" s="79" t="s">
        <v>1578</v>
      </c>
      <c r="G53" s="55">
        <v>191682012181</v>
      </c>
      <c r="H53" s="102">
        <v>42736</v>
      </c>
      <c r="I53" s="102">
        <v>45782</v>
      </c>
      <c r="J53" s="282" t="s">
        <v>1239</v>
      </c>
      <c r="K53" s="60">
        <v>11</v>
      </c>
      <c r="L53" s="60"/>
      <c r="M53" s="60"/>
      <c r="N53" s="360" t="s">
        <v>9503</v>
      </c>
      <c r="O53" s="395" t="s">
        <v>8501</v>
      </c>
      <c r="P53" s="395"/>
      <c r="Q53" s="395"/>
      <c r="R53" s="395"/>
      <c r="S53" s="395">
        <v>1</v>
      </c>
      <c r="T53" s="395" t="s">
        <v>2845</v>
      </c>
      <c r="U53" s="359"/>
      <c r="V53" s="32">
        <v>3</v>
      </c>
      <c r="W53" s="32">
        <v>3</v>
      </c>
      <c r="X53" s="32">
        <v>1</v>
      </c>
      <c r="Y53" s="60" t="s">
        <v>3840</v>
      </c>
      <c r="Z53" s="60" t="s">
        <v>3771</v>
      </c>
      <c r="AA53" s="279" t="s">
        <v>6483</v>
      </c>
      <c r="AB53" s="87"/>
      <c r="AC53" s="502" t="s">
        <v>3721</v>
      </c>
      <c r="AD53" s="502" t="s">
        <v>3722</v>
      </c>
      <c r="AE53" s="502" t="s">
        <v>1449</v>
      </c>
    </row>
    <row r="54" spans="1:31" s="211" customFormat="1" ht="15">
      <c r="A54" s="499">
        <f t="shared" si="0"/>
        <v>52</v>
      </c>
      <c r="B54" s="90" t="s">
        <v>84</v>
      </c>
      <c r="C54" s="79" t="s">
        <v>1449</v>
      </c>
      <c r="D54" s="79" t="s">
        <v>1450</v>
      </c>
      <c r="E54" s="32" t="s">
        <v>4817</v>
      </c>
      <c r="F54" s="79" t="s">
        <v>1579</v>
      </c>
      <c r="G54" s="55">
        <v>191682011993</v>
      </c>
      <c r="H54" s="102">
        <v>41640</v>
      </c>
      <c r="I54" s="102">
        <v>45782</v>
      </c>
      <c r="J54" s="282" t="s">
        <v>1239</v>
      </c>
      <c r="K54" s="60">
        <v>22</v>
      </c>
      <c r="L54" s="60"/>
      <c r="M54" s="60"/>
      <c r="N54" s="360" t="s">
        <v>9504</v>
      </c>
      <c r="O54" s="395" t="s">
        <v>8503</v>
      </c>
      <c r="P54" s="395"/>
      <c r="Q54" s="395"/>
      <c r="R54" s="395"/>
      <c r="S54" s="395">
        <v>1</v>
      </c>
      <c r="T54" s="395" t="s">
        <v>2845</v>
      </c>
      <c r="U54" s="359">
        <v>0.10802650847059002</v>
      </c>
      <c r="V54" s="32">
        <v>6</v>
      </c>
      <c r="W54" s="32">
        <v>6</v>
      </c>
      <c r="X54" s="32">
        <v>6</v>
      </c>
      <c r="Y54" s="60" t="s">
        <v>3840</v>
      </c>
      <c r="Z54" s="60" t="s">
        <v>3771</v>
      </c>
      <c r="AA54" s="279"/>
      <c r="AB54" s="87"/>
      <c r="AC54" s="502" t="s">
        <v>3721</v>
      </c>
      <c r="AD54" s="502" t="s">
        <v>3722</v>
      </c>
      <c r="AE54" s="502" t="s">
        <v>1449</v>
      </c>
    </row>
    <row r="55" spans="1:31" s="211" customFormat="1" ht="15">
      <c r="A55" s="499">
        <f t="shared" si="0"/>
        <v>53</v>
      </c>
      <c r="B55" s="90" t="s">
        <v>84</v>
      </c>
      <c r="C55" s="79" t="s">
        <v>1449</v>
      </c>
      <c r="D55" s="79" t="s">
        <v>1450</v>
      </c>
      <c r="E55" s="32" t="s">
        <v>4823</v>
      </c>
      <c r="F55" s="79" t="s">
        <v>1732</v>
      </c>
      <c r="G55" s="55">
        <v>191682008733</v>
      </c>
      <c r="H55" s="102">
        <v>42370</v>
      </c>
      <c r="I55" s="102">
        <v>45782</v>
      </c>
      <c r="J55" s="282" t="s">
        <v>1239</v>
      </c>
      <c r="K55" s="60">
        <v>11</v>
      </c>
      <c r="L55" s="60"/>
      <c r="M55" s="60"/>
      <c r="N55" s="360" t="s">
        <v>9505</v>
      </c>
      <c r="O55" s="395" t="s">
        <v>8505</v>
      </c>
      <c r="P55" s="395"/>
      <c r="Q55" s="395"/>
      <c r="R55" s="395"/>
      <c r="S55" s="395">
        <v>1</v>
      </c>
      <c r="T55" s="395" t="s">
        <v>2845</v>
      </c>
      <c r="U55" s="359">
        <v>1.7196056450420449E-2</v>
      </c>
      <c r="V55" s="32">
        <v>3</v>
      </c>
      <c r="W55" s="32">
        <v>3</v>
      </c>
      <c r="X55" s="32">
        <v>1</v>
      </c>
      <c r="Y55" s="60" t="s">
        <v>3840</v>
      </c>
      <c r="Z55" s="60" t="s">
        <v>3771</v>
      </c>
      <c r="AA55" s="279"/>
      <c r="AB55" s="87"/>
      <c r="AC55" s="502" t="s">
        <v>3721</v>
      </c>
      <c r="AD55" s="502" t="s">
        <v>3722</v>
      </c>
      <c r="AE55" s="502" t="s">
        <v>1449</v>
      </c>
    </row>
    <row r="56" spans="1:31" s="211" customFormat="1">
      <c r="A56" s="499">
        <f t="shared" si="0"/>
        <v>54</v>
      </c>
      <c r="B56" s="90" t="s">
        <v>84</v>
      </c>
      <c r="C56" s="79" t="s">
        <v>1456</v>
      </c>
      <c r="D56" s="79" t="s">
        <v>1457</v>
      </c>
      <c r="E56" s="32" t="s">
        <v>4777</v>
      </c>
      <c r="F56" s="79" t="s">
        <v>1619</v>
      </c>
      <c r="G56" s="55">
        <v>191682011429</v>
      </c>
      <c r="H56" s="102">
        <v>43101</v>
      </c>
      <c r="I56" s="102">
        <v>45782</v>
      </c>
      <c r="J56" s="282" t="s">
        <v>1239</v>
      </c>
      <c r="K56" s="60">
        <v>2.09</v>
      </c>
      <c r="L56" s="60">
        <v>2.09</v>
      </c>
      <c r="M56" s="60"/>
      <c r="N56" s="360" t="s">
        <v>9506</v>
      </c>
      <c r="O56" s="395" t="s">
        <v>7660</v>
      </c>
      <c r="P56" s="395"/>
      <c r="Q56" s="395" t="s">
        <v>7655</v>
      </c>
      <c r="R56" s="395">
        <v>60</v>
      </c>
      <c r="S56" s="395">
        <v>1</v>
      </c>
      <c r="T56" s="395" t="s">
        <v>2845</v>
      </c>
      <c r="U56" s="359"/>
      <c r="V56" s="32"/>
      <c r="W56" s="32"/>
      <c r="X56" s="32"/>
      <c r="Y56" s="60" t="s">
        <v>3840</v>
      </c>
      <c r="Z56" s="60" t="s">
        <v>8732</v>
      </c>
      <c r="AA56" s="87"/>
      <c r="AB56" s="87"/>
      <c r="AC56" s="502" t="s">
        <v>3721</v>
      </c>
      <c r="AD56" s="502" t="s">
        <v>3722</v>
      </c>
      <c r="AE56" s="502" t="s">
        <v>1456</v>
      </c>
    </row>
    <row r="57" spans="1:31" s="211" customFormat="1" ht="15">
      <c r="A57" s="499">
        <f t="shared" si="0"/>
        <v>55</v>
      </c>
      <c r="B57" s="90" t="s">
        <v>84</v>
      </c>
      <c r="C57" s="79" t="s">
        <v>1459</v>
      </c>
      <c r="D57" s="79" t="s">
        <v>1460</v>
      </c>
      <c r="E57" s="32" t="s">
        <v>4785</v>
      </c>
      <c r="F57" s="79" t="s">
        <v>4160</v>
      </c>
      <c r="G57" s="55">
        <v>191682020179</v>
      </c>
      <c r="H57" s="102">
        <v>43985</v>
      </c>
      <c r="I57" s="102">
        <v>45782</v>
      </c>
      <c r="J57" s="282" t="s">
        <v>1239</v>
      </c>
      <c r="K57" s="60">
        <v>37.18</v>
      </c>
      <c r="L57" s="60"/>
      <c r="M57" s="60"/>
      <c r="N57" s="360" t="s">
        <v>9507</v>
      </c>
      <c r="O57" s="395"/>
      <c r="P57" s="395"/>
      <c r="Q57" s="395"/>
      <c r="R57" s="395"/>
      <c r="S57" s="395">
        <v>1</v>
      </c>
      <c r="T57" s="395"/>
      <c r="U57" s="359"/>
      <c r="V57" s="32">
        <v>2</v>
      </c>
      <c r="W57" s="32">
        <v>2</v>
      </c>
      <c r="X57" s="32">
        <v>8</v>
      </c>
      <c r="Y57" s="60" t="s">
        <v>3840</v>
      </c>
      <c r="Z57" s="60" t="s">
        <v>3771</v>
      </c>
      <c r="AA57" s="279" t="s">
        <v>6481</v>
      </c>
      <c r="AB57" s="87"/>
      <c r="AC57" s="502" t="s">
        <v>3721</v>
      </c>
      <c r="AD57" s="502" t="s">
        <v>3722</v>
      </c>
      <c r="AE57" s="502" t="s">
        <v>1459</v>
      </c>
    </row>
    <row r="58" spans="1:31" s="211" customFormat="1" ht="15">
      <c r="A58" s="499">
        <f t="shared" si="0"/>
        <v>56</v>
      </c>
      <c r="B58" s="90" t="s">
        <v>84</v>
      </c>
      <c r="C58" s="79" t="s">
        <v>1454</v>
      </c>
      <c r="D58" s="79" t="s">
        <v>1455</v>
      </c>
      <c r="E58" s="32" t="s">
        <v>4829</v>
      </c>
      <c r="F58" s="79" t="s">
        <v>7271</v>
      </c>
      <c r="G58" s="55">
        <v>191682040856</v>
      </c>
      <c r="H58" s="102">
        <v>45413</v>
      </c>
      <c r="I58" s="102">
        <v>45824</v>
      </c>
      <c r="J58" s="282" t="s">
        <v>1239</v>
      </c>
      <c r="K58" s="60">
        <v>149</v>
      </c>
      <c r="L58" s="60" t="s">
        <v>5844</v>
      </c>
      <c r="M58" s="60"/>
      <c r="N58" s="360" t="s">
        <v>10223</v>
      </c>
      <c r="O58" s="395" t="s">
        <v>7661</v>
      </c>
      <c r="P58" s="395"/>
      <c r="Q58" s="395" t="s">
        <v>7655</v>
      </c>
      <c r="R58" s="395">
        <v>44</v>
      </c>
      <c r="S58" s="395">
        <v>24</v>
      </c>
      <c r="T58" s="395" t="s">
        <v>8507</v>
      </c>
      <c r="U58" s="359"/>
      <c r="V58" s="32">
        <v>6</v>
      </c>
      <c r="W58" s="32">
        <v>6</v>
      </c>
      <c r="X58" s="32">
        <v>6</v>
      </c>
      <c r="Y58" s="60" t="s">
        <v>3840</v>
      </c>
      <c r="Z58" s="60" t="s">
        <v>3771</v>
      </c>
      <c r="AA58" s="279"/>
      <c r="AB58" s="87"/>
      <c r="AC58" s="502" t="s">
        <v>3721</v>
      </c>
      <c r="AD58" s="502" t="s">
        <v>3722</v>
      </c>
      <c r="AE58" s="502" t="s">
        <v>1454</v>
      </c>
    </row>
    <row r="59" spans="1:31" s="211" customFormat="1" ht="15">
      <c r="A59" s="499">
        <f t="shared" si="0"/>
        <v>57</v>
      </c>
      <c r="B59" s="90" t="s">
        <v>84</v>
      </c>
      <c r="C59" s="79" t="s">
        <v>1454</v>
      </c>
      <c r="D59" s="79" t="s">
        <v>1455</v>
      </c>
      <c r="E59" s="499" t="s">
        <v>4825</v>
      </c>
      <c r="F59" s="79" t="s">
        <v>1779</v>
      </c>
      <c r="G59" s="55">
        <v>191682001482</v>
      </c>
      <c r="H59" s="102">
        <v>43101</v>
      </c>
      <c r="I59" s="102">
        <v>45939</v>
      </c>
      <c r="J59" s="282" t="s">
        <v>1239</v>
      </c>
      <c r="K59" s="60">
        <v>55.000000000000007</v>
      </c>
      <c r="L59" s="60" t="s">
        <v>5844</v>
      </c>
      <c r="M59" s="60"/>
      <c r="N59" s="360" t="s">
        <v>10224</v>
      </c>
      <c r="O59" s="395" t="s">
        <v>7646</v>
      </c>
      <c r="P59" s="395"/>
      <c r="Q59" s="395" t="s">
        <v>7647</v>
      </c>
      <c r="R59" s="395">
        <v>28</v>
      </c>
      <c r="S59" s="395">
        <v>16</v>
      </c>
      <c r="T59" s="395" t="s">
        <v>2845</v>
      </c>
      <c r="U59" s="359"/>
      <c r="V59" s="499">
        <v>4</v>
      </c>
      <c r="W59" s="499">
        <v>4</v>
      </c>
      <c r="X59" s="499">
        <v>2</v>
      </c>
      <c r="Y59" s="60" t="s">
        <v>3840</v>
      </c>
      <c r="Z59" s="60" t="s">
        <v>3771</v>
      </c>
      <c r="AA59" s="279" t="s">
        <v>6482</v>
      </c>
      <c r="AB59" s="87"/>
      <c r="AC59" s="502" t="s">
        <v>3721</v>
      </c>
      <c r="AD59" s="502" t="s">
        <v>3722</v>
      </c>
      <c r="AE59" s="502" t="s">
        <v>1454</v>
      </c>
    </row>
    <row r="60" spans="1:31" s="211" customFormat="1" ht="15">
      <c r="A60" s="499">
        <f t="shared" si="0"/>
        <v>58</v>
      </c>
      <c r="B60" s="90" t="s">
        <v>84</v>
      </c>
      <c r="C60" s="79" t="s">
        <v>1454</v>
      </c>
      <c r="D60" s="79" t="s">
        <v>1455</v>
      </c>
      <c r="E60" s="499" t="s">
        <v>4825</v>
      </c>
      <c r="F60" s="79" t="s">
        <v>1605</v>
      </c>
      <c r="G60" s="55">
        <v>191682001505</v>
      </c>
      <c r="H60" s="102">
        <v>43101</v>
      </c>
      <c r="I60" s="102">
        <v>45939</v>
      </c>
      <c r="J60" s="282" t="s">
        <v>1239</v>
      </c>
      <c r="K60" s="60">
        <v>55.000000000000007</v>
      </c>
      <c r="L60" s="60" t="s">
        <v>5844</v>
      </c>
      <c r="M60" s="60"/>
      <c r="N60" s="360" t="s">
        <v>10225</v>
      </c>
      <c r="O60" s="395" t="s">
        <v>7646</v>
      </c>
      <c r="P60" s="395"/>
      <c r="Q60" s="395" t="s">
        <v>7649</v>
      </c>
      <c r="R60" s="395">
        <v>34</v>
      </c>
      <c r="S60" s="395">
        <v>16</v>
      </c>
      <c r="T60" s="395" t="s">
        <v>2845</v>
      </c>
      <c r="U60" s="359"/>
      <c r="V60" s="499">
        <v>4</v>
      </c>
      <c r="W60" s="499">
        <v>4</v>
      </c>
      <c r="X60" s="499">
        <v>2</v>
      </c>
      <c r="Y60" s="60" t="s">
        <v>3840</v>
      </c>
      <c r="Z60" s="60" t="s">
        <v>3771</v>
      </c>
      <c r="AA60" s="279" t="s">
        <v>6482</v>
      </c>
      <c r="AB60" s="87"/>
      <c r="AC60" s="502" t="s">
        <v>3721</v>
      </c>
      <c r="AD60" s="502" t="s">
        <v>3722</v>
      </c>
      <c r="AE60" s="502" t="s">
        <v>1454</v>
      </c>
    </row>
    <row r="61" spans="1:31" s="211" customFormat="1" ht="15">
      <c r="A61" s="499">
        <f t="shared" si="0"/>
        <v>59</v>
      </c>
      <c r="B61" s="90" t="s">
        <v>84</v>
      </c>
      <c r="C61" s="79" t="s">
        <v>1454</v>
      </c>
      <c r="D61" s="79" t="s">
        <v>1455</v>
      </c>
      <c r="E61" s="499" t="s">
        <v>4825</v>
      </c>
      <c r="F61" s="79" t="s">
        <v>2842</v>
      </c>
      <c r="G61" s="55">
        <v>191682014727</v>
      </c>
      <c r="H61" s="102">
        <v>43502</v>
      </c>
      <c r="I61" s="102">
        <v>45939</v>
      </c>
      <c r="J61" s="282" t="s">
        <v>1239</v>
      </c>
      <c r="K61" s="60">
        <v>55</v>
      </c>
      <c r="L61" s="60" t="s">
        <v>5844</v>
      </c>
      <c r="M61" s="60"/>
      <c r="N61" s="360" t="s">
        <v>10226</v>
      </c>
      <c r="O61" s="395" t="s">
        <v>7646</v>
      </c>
      <c r="P61" s="395"/>
      <c r="Q61" s="395" t="s">
        <v>7651</v>
      </c>
      <c r="R61" s="395">
        <v>34</v>
      </c>
      <c r="S61" s="395">
        <v>20</v>
      </c>
      <c r="T61" s="395" t="s">
        <v>2845</v>
      </c>
      <c r="U61" s="359"/>
      <c r="V61" s="499">
        <v>6</v>
      </c>
      <c r="W61" s="499">
        <v>5</v>
      </c>
      <c r="X61" s="499">
        <v>3</v>
      </c>
      <c r="Y61" s="60" t="s">
        <v>3840</v>
      </c>
      <c r="Z61" s="60" t="s">
        <v>3771</v>
      </c>
      <c r="AA61" s="279" t="s">
        <v>6482</v>
      </c>
      <c r="AB61" s="87"/>
      <c r="AC61" s="502" t="s">
        <v>3721</v>
      </c>
      <c r="AD61" s="502" t="s">
        <v>3722</v>
      </c>
      <c r="AE61" s="502" t="s">
        <v>1454</v>
      </c>
    </row>
    <row r="62" spans="1:31" s="211" customFormat="1" ht="15">
      <c r="A62" s="499">
        <f t="shared" si="0"/>
        <v>60</v>
      </c>
      <c r="B62" s="90" t="s">
        <v>84</v>
      </c>
      <c r="C62" s="79" t="s">
        <v>1454</v>
      </c>
      <c r="D62" s="79" t="s">
        <v>1455</v>
      </c>
      <c r="E62" s="499" t="s">
        <v>4828</v>
      </c>
      <c r="F62" s="79" t="s">
        <v>1610</v>
      </c>
      <c r="G62" s="55">
        <v>191682009020</v>
      </c>
      <c r="H62" s="102">
        <v>43101</v>
      </c>
      <c r="I62" s="102">
        <v>45939</v>
      </c>
      <c r="J62" s="282" t="s">
        <v>1239</v>
      </c>
      <c r="K62" s="60">
        <v>66</v>
      </c>
      <c r="L62" s="60" t="s">
        <v>5844</v>
      </c>
      <c r="M62" s="60"/>
      <c r="N62" s="360" t="s">
        <v>10227</v>
      </c>
      <c r="O62" s="395" t="s">
        <v>7646</v>
      </c>
      <c r="P62" s="395" t="s">
        <v>7648</v>
      </c>
      <c r="Q62" s="395" t="s">
        <v>7649</v>
      </c>
      <c r="R62" s="395">
        <v>40</v>
      </c>
      <c r="S62" s="395">
        <v>24</v>
      </c>
      <c r="T62" s="395" t="s">
        <v>2845</v>
      </c>
      <c r="U62" s="359"/>
      <c r="V62" s="499">
        <v>6</v>
      </c>
      <c r="W62" s="499">
        <v>5</v>
      </c>
      <c r="X62" s="499">
        <v>3</v>
      </c>
      <c r="Y62" s="60" t="s">
        <v>3840</v>
      </c>
      <c r="Z62" s="60" t="s">
        <v>3771</v>
      </c>
      <c r="AA62" s="279"/>
      <c r="AB62" s="87"/>
      <c r="AC62" s="502" t="s">
        <v>3721</v>
      </c>
      <c r="AD62" s="502" t="s">
        <v>3722</v>
      </c>
      <c r="AE62" s="502" t="s">
        <v>1454</v>
      </c>
    </row>
    <row r="63" spans="1:31" s="211" customFormat="1" ht="15">
      <c r="A63" s="499">
        <f t="shared" si="0"/>
        <v>61</v>
      </c>
      <c r="B63" s="90" t="s">
        <v>84</v>
      </c>
      <c r="C63" s="79" t="s">
        <v>1454</v>
      </c>
      <c r="D63" s="79" t="s">
        <v>1455</v>
      </c>
      <c r="E63" s="499" t="s">
        <v>4828</v>
      </c>
      <c r="F63" s="79" t="s">
        <v>5596</v>
      </c>
      <c r="G63" s="55">
        <v>191682029561</v>
      </c>
      <c r="H63" s="102">
        <v>44613</v>
      </c>
      <c r="I63" s="102">
        <v>45939</v>
      </c>
      <c r="J63" s="282" t="s">
        <v>1239</v>
      </c>
      <c r="K63" s="60">
        <v>66</v>
      </c>
      <c r="L63" s="60" t="s">
        <v>5844</v>
      </c>
      <c r="M63" s="60"/>
      <c r="N63" s="360" t="s">
        <v>10228</v>
      </c>
      <c r="O63" s="395" t="s">
        <v>7646</v>
      </c>
      <c r="P63" s="395" t="s">
        <v>7648</v>
      </c>
      <c r="Q63" s="395" t="s">
        <v>7655</v>
      </c>
      <c r="R63" s="395">
        <v>39</v>
      </c>
      <c r="S63" s="395">
        <v>24</v>
      </c>
      <c r="T63" s="395" t="s">
        <v>2845</v>
      </c>
      <c r="U63" s="359"/>
      <c r="V63" s="499">
        <v>6</v>
      </c>
      <c r="W63" s="499">
        <v>5</v>
      </c>
      <c r="X63" s="499">
        <v>3</v>
      </c>
      <c r="Y63" s="60" t="s">
        <v>3840</v>
      </c>
      <c r="Z63" s="60" t="s">
        <v>3771</v>
      </c>
      <c r="AA63" s="279"/>
      <c r="AB63" s="87"/>
      <c r="AC63" s="502" t="s">
        <v>3721</v>
      </c>
      <c r="AD63" s="502" t="s">
        <v>3722</v>
      </c>
      <c r="AE63" s="502" t="s">
        <v>1454</v>
      </c>
    </row>
    <row r="64" spans="1:31" s="211" customFormat="1" ht="15">
      <c r="A64" s="499">
        <f t="shared" si="0"/>
        <v>62</v>
      </c>
      <c r="B64" s="90" t="s">
        <v>84</v>
      </c>
      <c r="C64" s="79" t="s">
        <v>1454</v>
      </c>
      <c r="D64" s="79" t="s">
        <v>1455</v>
      </c>
      <c r="E64" s="499" t="s">
        <v>4828</v>
      </c>
      <c r="F64" s="79" t="s">
        <v>7272</v>
      </c>
      <c r="G64" s="55">
        <v>191682040863</v>
      </c>
      <c r="H64" s="102">
        <v>45413</v>
      </c>
      <c r="I64" s="102">
        <v>45939</v>
      </c>
      <c r="J64" s="282" t="s">
        <v>1239</v>
      </c>
      <c r="K64" s="60">
        <v>66</v>
      </c>
      <c r="L64" s="60" t="s">
        <v>5844</v>
      </c>
      <c r="M64" s="60"/>
      <c r="N64" s="360" t="s">
        <v>10229</v>
      </c>
      <c r="O64" s="395" t="s">
        <v>7646</v>
      </c>
      <c r="P64" s="395" t="s">
        <v>7648</v>
      </c>
      <c r="Q64" s="395" t="s">
        <v>7655</v>
      </c>
      <c r="R64" s="395">
        <v>39</v>
      </c>
      <c r="S64" s="395">
        <v>24</v>
      </c>
      <c r="T64" s="395" t="s">
        <v>8507</v>
      </c>
      <c r="U64" s="359"/>
      <c r="V64" s="499">
        <v>6</v>
      </c>
      <c r="W64" s="499">
        <v>5</v>
      </c>
      <c r="X64" s="499">
        <v>3</v>
      </c>
      <c r="Y64" s="60" t="s">
        <v>3840</v>
      </c>
      <c r="Z64" s="60" t="s">
        <v>3771</v>
      </c>
      <c r="AA64" s="279"/>
      <c r="AB64" s="87"/>
      <c r="AC64" s="502" t="s">
        <v>3721</v>
      </c>
      <c r="AD64" s="502" t="s">
        <v>3722</v>
      </c>
      <c r="AE64" s="502" t="s">
        <v>1454</v>
      </c>
    </row>
    <row r="65" spans="1:31" s="211" customFormat="1" ht="15">
      <c r="A65" s="499">
        <f t="shared" si="0"/>
        <v>63</v>
      </c>
      <c r="B65" s="90" t="s">
        <v>84</v>
      </c>
      <c r="C65" s="79" t="s">
        <v>1454</v>
      </c>
      <c r="D65" s="79" t="s">
        <v>1455</v>
      </c>
      <c r="E65" s="499" t="s">
        <v>4825</v>
      </c>
      <c r="F65" s="79" t="s">
        <v>7270</v>
      </c>
      <c r="G65" s="55">
        <v>191682040832</v>
      </c>
      <c r="H65" s="102">
        <v>45413</v>
      </c>
      <c r="I65" s="102">
        <v>45939</v>
      </c>
      <c r="J65" s="282" t="s">
        <v>1239</v>
      </c>
      <c r="K65" s="60">
        <v>77</v>
      </c>
      <c r="L65" s="60" t="s">
        <v>5844</v>
      </c>
      <c r="M65" s="60"/>
      <c r="N65" s="360" t="s">
        <v>10230</v>
      </c>
      <c r="O65" s="395" t="s">
        <v>7646</v>
      </c>
      <c r="P65" s="395"/>
      <c r="Q65" s="395" t="s">
        <v>7655</v>
      </c>
      <c r="R65" s="395">
        <v>51</v>
      </c>
      <c r="S65" s="395">
        <v>32</v>
      </c>
      <c r="T65" s="395" t="s">
        <v>8507</v>
      </c>
      <c r="U65" s="359"/>
      <c r="V65" s="499">
        <v>6</v>
      </c>
      <c r="W65" s="499">
        <v>5</v>
      </c>
      <c r="X65" s="499">
        <v>5</v>
      </c>
      <c r="Y65" s="60" t="s">
        <v>3840</v>
      </c>
      <c r="Z65" s="60" t="s">
        <v>3771</v>
      </c>
      <c r="AA65" s="279"/>
      <c r="AB65" s="87"/>
      <c r="AC65" s="502" t="s">
        <v>3721</v>
      </c>
      <c r="AD65" s="502" t="s">
        <v>3722</v>
      </c>
      <c r="AE65" s="502" t="s">
        <v>1454</v>
      </c>
    </row>
    <row r="66" spans="1:31" s="211" customFormat="1" ht="15">
      <c r="A66" s="499">
        <f t="shared" si="0"/>
        <v>64</v>
      </c>
      <c r="B66" s="90" t="s">
        <v>84</v>
      </c>
      <c r="C66" s="79" t="s">
        <v>1454</v>
      </c>
      <c r="D66" s="79" t="s">
        <v>1455</v>
      </c>
      <c r="E66" s="499" t="s">
        <v>4825</v>
      </c>
      <c r="F66" s="79" t="s">
        <v>1615</v>
      </c>
      <c r="G66" s="55">
        <v>191682009075</v>
      </c>
      <c r="H66" s="102">
        <v>43101</v>
      </c>
      <c r="I66" s="102">
        <v>45939</v>
      </c>
      <c r="J66" s="282" t="s">
        <v>1239</v>
      </c>
      <c r="K66" s="60">
        <v>77</v>
      </c>
      <c r="L66" s="60" t="s">
        <v>5844</v>
      </c>
      <c r="M66" s="60" t="s">
        <v>85</v>
      </c>
      <c r="N66" s="360" t="s">
        <v>10231</v>
      </c>
      <c r="O66" s="395" t="s">
        <v>7646</v>
      </c>
      <c r="P66" s="395"/>
      <c r="Q66" s="395" t="s">
        <v>7656</v>
      </c>
      <c r="R66" s="395">
        <v>51</v>
      </c>
      <c r="S66" s="395">
        <v>32</v>
      </c>
      <c r="T66" s="395" t="s">
        <v>2845</v>
      </c>
      <c r="U66" s="359"/>
      <c r="V66" s="499">
        <v>6</v>
      </c>
      <c r="W66" s="499">
        <v>5</v>
      </c>
      <c r="X66" s="499">
        <v>5</v>
      </c>
      <c r="Y66" s="60" t="s">
        <v>3840</v>
      </c>
      <c r="Z66" s="60" t="s">
        <v>3771</v>
      </c>
      <c r="AA66" s="279" t="s">
        <v>6482</v>
      </c>
      <c r="AB66" s="87"/>
      <c r="AC66" s="502" t="s">
        <v>3721</v>
      </c>
      <c r="AD66" s="502" t="s">
        <v>3722</v>
      </c>
      <c r="AE66" s="502" t="s">
        <v>1454</v>
      </c>
    </row>
    <row r="67" spans="1:31" s="211" customFormat="1" ht="15">
      <c r="A67" s="499">
        <f t="shared" si="0"/>
        <v>65</v>
      </c>
      <c r="B67" s="90" t="s">
        <v>84</v>
      </c>
      <c r="C67" s="79" t="s">
        <v>1454</v>
      </c>
      <c r="D67" s="79" t="s">
        <v>1455</v>
      </c>
      <c r="E67" s="499" t="s">
        <v>4825</v>
      </c>
      <c r="F67" s="79" t="s">
        <v>1616</v>
      </c>
      <c r="G67" s="55">
        <v>191682009082</v>
      </c>
      <c r="H67" s="102">
        <v>43101</v>
      </c>
      <c r="I67" s="102">
        <v>45939</v>
      </c>
      <c r="J67" s="282" t="s">
        <v>1239</v>
      </c>
      <c r="K67" s="60">
        <v>77</v>
      </c>
      <c r="L67" s="60" t="s">
        <v>5844</v>
      </c>
      <c r="M67" s="60" t="s">
        <v>85</v>
      </c>
      <c r="N67" s="360" t="s">
        <v>10232</v>
      </c>
      <c r="O67" s="395" t="s">
        <v>7646</v>
      </c>
      <c r="P67" s="395"/>
      <c r="Q67" s="395" t="s">
        <v>7653</v>
      </c>
      <c r="R67" s="395">
        <v>51</v>
      </c>
      <c r="S67" s="395">
        <v>32</v>
      </c>
      <c r="T67" s="395" t="s">
        <v>2845</v>
      </c>
      <c r="U67" s="359"/>
      <c r="V67" s="499">
        <v>6</v>
      </c>
      <c r="W67" s="499">
        <v>5</v>
      </c>
      <c r="X67" s="499">
        <v>5</v>
      </c>
      <c r="Y67" s="60" t="s">
        <v>3840</v>
      </c>
      <c r="Z67" s="60" t="s">
        <v>3771</v>
      </c>
      <c r="AA67" s="279" t="s">
        <v>6482</v>
      </c>
      <c r="AB67" s="87"/>
      <c r="AC67" s="502" t="s">
        <v>3721</v>
      </c>
      <c r="AD67" s="502" t="s">
        <v>3722</v>
      </c>
      <c r="AE67" s="502" t="s">
        <v>1454</v>
      </c>
    </row>
    <row r="68" spans="1:31" s="211" customFormat="1" ht="15">
      <c r="A68" s="499">
        <f t="shared" ref="A68:A88" si="1">ROW(B68)-2</f>
        <v>66</v>
      </c>
      <c r="B68" s="90" t="s">
        <v>84</v>
      </c>
      <c r="C68" s="79" t="s">
        <v>1454</v>
      </c>
      <c r="D68" s="79" t="s">
        <v>1455</v>
      </c>
      <c r="E68" s="32" t="s">
        <v>4825</v>
      </c>
      <c r="F68" s="79" t="s">
        <v>1609</v>
      </c>
      <c r="G68" s="55">
        <v>191682009013</v>
      </c>
      <c r="H68" s="102">
        <v>43101</v>
      </c>
      <c r="I68" s="102">
        <v>45939</v>
      </c>
      <c r="J68" s="282" t="s">
        <v>1239</v>
      </c>
      <c r="K68" s="60">
        <v>66</v>
      </c>
      <c r="L68" s="60" t="str">
        <f>IF(J68="Coming Soon",K68,IF(J68="Active",K68,""))</f>
        <v/>
      </c>
      <c r="M68" s="60"/>
      <c r="N68" s="360" t="s">
        <v>10361</v>
      </c>
      <c r="O68" s="395" t="s">
        <v>7646</v>
      </c>
      <c r="P68" s="395"/>
      <c r="Q68" s="395" t="s">
        <v>7649</v>
      </c>
      <c r="R68" s="395">
        <v>34</v>
      </c>
      <c r="S68" s="395">
        <v>24</v>
      </c>
      <c r="T68" s="395" t="s">
        <v>2845</v>
      </c>
      <c r="U68" s="359"/>
      <c r="V68" s="32">
        <v>6</v>
      </c>
      <c r="W68" s="32">
        <v>5</v>
      </c>
      <c r="X68" s="32">
        <v>3</v>
      </c>
      <c r="Y68" s="60" t="s">
        <v>3840</v>
      </c>
      <c r="Z68" s="60" t="s">
        <v>3771</v>
      </c>
      <c r="AA68" s="279" t="s">
        <v>6482</v>
      </c>
      <c r="AB68" s="87"/>
      <c r="AC68" s="62" t="s">
        <v>3721</v>
      </c>
      <c r="AD68" s="62" t="s">
        <v>3722</v>
      </c>
      <c r="AE68" s="62" t="str">
        <f>C68</f>
        <v>LUG KIT</v>
      </c>
    </row>
    <row r="69" spans="1:31" s="211" customFormat="1" ht="15">
      <c r="A69" s="499">
        <f t="shared" si="1"/>
        <v>67</v>
      </c>
      <c r="B69" s="90" t="s">
        <v>84</v>
      </c>
      <c r="C69" s="79" t="s">
        <v>1454</v>
      </c>
      <c r="D69" s="79" t="s">
        <v>1455</v>
      </c>
      <c r="E69" s="499" t="s">
        <v>4825</v>
      </c>
      <c r="F69" s="79" t="s">
        <v>7269</v>
      </c>
      <c r="G69" s="55">
        <v>191682040825</v>
      </c>
      <c r="H69" s="102">
        <v>45413</v>
      </c>
      <c r="I69" s="102">
        <v>45939</v>
      </c>
      <c r="J69" s="282" t="s">
        <v>1239</v>
      </c>
      <c r="K69" s="60">
        <v>66</v>
      </c>
      <c r="L69" s="60" t="s">
        <v>5844</v>
      </c>
      <c r="M69" s="60"/>
      <c r="N69" s="360" t="s">
        <v>10362</v>
      </c>
      <c r="O69" s="395" t="s">
        <v>7646</v>
      </c>
      <c r="P69" s="395"/>
      <c r="Q69" s="395" t="s">
        <v>7655</v>
      </c>
      <c r="R69" s="395">
        <v>51</v>
      </c>
      <c r="S69" s="395">
        <v>24</v>
      </c>
      <c r="T69" s="395" t="s">
        <v>8507</v>
      </c>
      <c r="U69" s="359"/>
      <c r="V69" s="499">
        <v>6</v>
      </c>
      <c r="W69" s="499">
        <v>5</v>
      </c>
      <c r="X69" s="499">
        <v>3</v>
      </c>
      <c r="Y69" s="60" t="s">
        <v>3840</v>
      </c>
      <c r="Z69" s="60" t="s">
        <v>3771</v>
      </c>
      <c r="AA69" s="279"/>
      <c r="AB69" s="87"/>
      <c r="AC69" s="62" t="s">
        <v>3721</v>
      </c>
      <c r="AD69" s="62" t="s">
        <v>3722</v>
      </c>
      <c r="AE69" s="62" t="s">
        <v>1454</v>
      </c>
    </row>
    <row r="70" spans="1:31" s="211" customFormat="1" ht="15">
      <c r="A70" s="499">
        <f t="shared" si="1"/>
        <v>68</v>
      </c>
      <c r="B70" s="90" t="s">
        <v>84</v>
      </c>
      <c r="C70" s="79" t="s">
        <v>1454</v>
      </c>
      <c r="D70" s="79" t="s">
        <v>1455</v>
      </c>
      <c r="E70" s="499" t="s">
        <v>4825</v>
      </c>
      <c r="F70" s="79" t="s">
        <v>1613</v>
      </c>
      <c r="G70" s="55">
        <v>191682009051</v>
      </c>
      <c r="H70" s="102">
        <v>43101</v>
      </c>
      <c r="I70" s="102">
        <v>45939</v>
      </c>
      <c r="J70" s="282" t="s">
        <v>1239</v>
      </c>
      <c r="K70" s="60">
        <v>66</v>
      </c>
      <c r="L70" s="60" t="s">
        <v>5844</v>
      </c>
      <c r="M70" s="60"/>
      <c r="N70" s="360" t="s">
        <v>10363</v>
      </c>
      <c r="O70" s="395" t="s">
        <v>7646</v>
      </c>
      <c r="P70" s="395"/>
      <c r="Q70" s="395" t="s">
        <v>7656</v>
      </c>
      <c r="R70" s="395">
        <v>51</v>
      </c>
      <c r="S70" s="395">
        <v>24</v>
      </c>
      <c r="T70" s="395" t="s">
        <v>2845</v>
      </c>
      <c r="U70" s="359"/>
      <c r="V70" s="499">
        <v>6</v>
      </c>
      <c r="W70" s="499">
        <v>5</v>
      </c>
      <c r="X70" s="499">
        <v>3</v>
      </c>
      <c r="Y70" s="60" t="s">
        <v>3840</v>
      </c>
      <c r="Z70" s="60" t="s">
        <v>3771</v>
      </c>
      <c r="AA70" s="279" t="s">
        <v>6482</v>
      </c>
      <c r="AB70" s="87"/>
      <c r="AC70" s="62" t="s">
        <v>3721</v>
      </c>
      <c r="AD70" s="62" t="s">
        <v>3722</v>
      </c>
      <c r="AE70" s="62" t="s">
        <v>1454</v>
      </c>
    </row>
    <row r="71" spans="1:31" s="211" customFormat="1" ht="15">
      <c r="A71" s="499">
        <f t="shared" si="1"/>
        <v>69</v>
      </c>
      <c r="B71" s="90" t="s">
        <v>84</v>
      </c>
      <c r="C71" s="79" t="s">
        <v>1454</v>
      </c>
      <c r="D71" s="79" t="s">
        <v>1455</v>
      </c>
      <c r="E71" s="499" t="s">
        <v>4825</v>
      </c>
      <c r="F71" s="79" t="s">
        <v>1614</v>
      </c>
      <c r="G71" s="55">
        <v>191682009068</v>
      </c>
      <c r="H71" s="102">
        <v>43101</v>
      </c>
      <c r="I71" s="102">
        <v>45939</v>
      </c>
      <c r="J71" s="282" t="s">
        <v>1239</v>
      </c>
      <c r="K71" s="60">
        <v>77</v>
      </c>
      <c r="L71" s="60" t="s">
        <v>5844</v>
      </c>
      <c r="M71" s="60"/>
      <c r="N71" s="360" t="s">
        <v>10364</v>
      </c>
      <c r="O71" s="395" t="s">
        <v>7646</v>
      </c>
      <c r="P71" s="395"/>
      <c r="Q71" s="395" t="s">
        <v>7655</v>
      </c>
      <c r="R71" s="395">
        <v>51</v>
      </c>
      <c r="S71" s="395">
        <v>32</v>
      </c>
      <c r="T71" s="395" t="s">
        <v>2845</v>
      </c>
      <c r="U71" s="359"/>
      <c r="V71" s="499">
        <v>6</v>
      </c>
      <c r="W71" s="499">
        <v>5</v>
      </c>
      <c r="X71" s="499">
        <v>5</v>
      </c>
      <c r="Y71" s="60" t="s">
        <v>3840</v>
      </c>
      <c r="Z71" s="60" t="s">
        <v>3771</v>
      </c>
      <c r="AA71" s="279" t="s">
        <v>6482</v>
      </c>
      <c r="AB71" s="87"/>
      <c r="AC71" s="62" t="s">
        <v>3721</v>
      </c>
      <c r="AD71" s="62" t="s">
        <v>3722</v>
      </c>
      <c r="AE71" s="62" t="s">
        <v>1454</v>
      </c>
    </row>
    <row r="72" spans="1:31" s="211" customFormat="1" ht="15">
      <c r="A72" s="499">
        <f t="shared" si="1"/>
        <v>70</v>
      </c>
      <c r="B72" s="90" t="s">
        <v>84</v>
      </c>
      <c r="C72" s="79" t="s">
        <v>1454</v>
      </c>
      <c r="D72" s="79" t="s">
        <v>1455</v>
      </c>
      <c r="E72" s="499" t="s">
        <v>4826</v>
      </c>
      <c r="F72" s="79" t="s">
        <v>2312</v>
      </c>
      <c r="G72" s="55">
        <v>191682008979</v>
      </c>
      <c r="H72" s="102">
        <v>43356</v>
      </c>
      <c r="I72" s="102">
        <v>45939</v>
      </c>
      <c r="J72" s="282" t="s">
        <v>1239</v>
      </c>
      <c r="K72" s="60">
        <v>66</v>
      </c>
      <c r="L72" s="60" t="s">
        <v>5844</v>
      </c>
      <c r="M72" s="60"/>
      <c r="N72" s="360" t="s">
        <v>10365</v>
      </c>
      <c r="O72" s="395" t="s">
        <v>7646</v>
      </c>
      <c r="P72" s="395" t="s">
        <v>7648</v>
      </c>
      <c r="Q72" s="395" t="s">
        <v>7655</v>
      </c>
      <c r="R72" s="395">
        <v>40</v>
      </c>
      <c r="S72" s="395">
        <v>20</v>
      </c>
      <c r="T72" s="395" t="s">
        <v>2845</v>
      </c>
      <c r="U72" s="359"/>
      <c r="V72" s="499">
        <v>6</v>
      </c>
      <c r="W72" s="499">
        <v>5</v>
      </c>
      <c r="X72" s="499">
        <v>5</v>
      </c>
      <c r="Y72" s="60" t="s">
        <v>3840</v>
      </c>
      <c r="Z72" s="60" t="s">
        <v>3771</v>
      </c>
      <c r="AA72" s="279"/>
      <c r="AB72" s="87"/>
      <c r="AC72" s="62" t="s">
        <v>3721</v>
      </c>
      <c r="AD72" s="62" t="s">
        <v>3722</v>
      </c>
      <c r="AE72" s="62" t="s">
        <v>1454</v>
      </c>
    </row>
    <row r="73" spans="1:31" s="211" customFormat="1">
      <c r="A73" s="499">
        <f t="shared" si="1"/>
        <v>71</v>
      </c>
      <c r="B73" s="90" t="s">
        <v>84</v>
      </c>
      <c r="C73" s="79" t="s">
        <v>1459</v>
      </c>
      <c r="D73" s="79" t="s">
        <v>1460</v>
      </c>
      <c r="E73" s="499" t="s">
        <v>4966</v>
      </c>
      <c r="F73" s="79" t="s">
        <v>4963</v>
      </c>
      <c r="G73" s="55">
        <v>191682023439</v>
      </c>
      <c r="H73" s="102">
        <v>44403</v>
      </c>
      <c r="I73" s="102">
        <v>45939</v>
      </c>
      <c r="J73" s="282" t="s">
        <v>1239</v>
      </c>
      <c r="K73" s="60">
        <v>10</v>
      </c>
      <c r="L73" s="60" t="s">
        <v>5844</v>
      </c>
      <c r="M73" s="60"/>
      <c r="N73" s="59" t="s">
        <v>4967</v>
      </c>
      <c r="O73" s="395"/>
      <c r="P73" s="395"/>
      <c r="Q73" s="395"/>
      <c r="R73" s="395"/>
      <c r="S73" s="395">
        <v>5</v>
      </c>
      <c r="T73" s="395" t="s">
        <v>2845</v>
      </c>
      <c r="U73" s="359"/>
      <c r="V73" s="499">
        <v>1</v>
      </c>
      <c r="W73" s="499">
        <v>1</v>
      </c>
      <c r="X73" s="499">
        <v>1</v>
      </c>
      <c r="Y73" s="60" t="s">
        <v>3840</v>
      </c>
      <c r="Z73" s="60" t="s">
        <v>3771</v>
      </c>
      <c r="AA73" s="87"/>
      <c r="AB73" s="87"/>
      <c r="AC73" s="62" t="s">
        <v>3721</v>
      </c>
      <c r="AD73" s="62" t="s">
        <v>3722</v>
      </c>
      <c r="AE73" s="62" t="s">
        <v>1459</v>
      </c>
    </row>
    <row r="74" spans="1:31" s="211" customFormat="1">
      <c r="A74" s="499">
        <f t="shared" si="1"/>
        <v>72</v>
      </c>
      <c r="B74" s="90" t="s">
        <v>84</v>
      </c>
      <c r="C74" s="79" t="s">
        <v>1459</v>
      </c>
      <c r="D74" s="79" t="s">
        <v>1460</v>
      </c>
      <c r="E74" s="499" t="s">
        <v>4966</v>
      </c>
      <c r="F74" s="79" t="s">
        <v>4964</v>
      </c>
      <c r="G74" s="55">
        <v>191682023446</v>
      </c>
      <c r="H74" s="102">
        <v>44403</v>
      </c>
      <c r="I74" s="102">
        <v>45939</v>
      </c>
      <c r="J74" s="282" t="s">
        <v>1239</v>
      </c>
      <c r="K74" s="60">
        <v>10</v>
      </c>
      <c r="L74" s="60" t="s">
        <v>5844</v>
      </c>
      <c r="M74" s="60"/>
      <c r="N74" s="59" t="s">
        <v>4968</v>
      </c>
      <c r="O74" s="395"/>
      <c r="P74" s="395"/>
      <c r="Q74" s="395"/>
      <c r="R74" s="395"/>
      <c r="S74" s="395">
        <v>5</v>
      </c>
      <c r="T74" s="395" t="s">
        <v>8523</v>
      </c>
      <c r="U74" s="359"/>
      <c r="V74" s="499">
        <v>1</v>
      </c>
      <c r="W74" s="499">
        <v>1</v>
      </c>
      <c r="X74" s="499">
        <v>1</v>
      </c>
      <c r="Y74" s="60" t="s">
        <v>3840</v>
      </c>
      <c r="Z74" s="60" t="s">
        <v>3771</v>
      </c>
      <c r="AA74" s="87"/>
      <c r="AB74" s="87"/>
      <c r="AC74" s="62" t="s">
        <v>3721</v>
      </c>
      <c r="AD74" s="62" t="s">
        <v>3722</v>
      </c>
      <c r="AE74" s="62" t="s">
        <v>1459</v>
      </c>
    </row>
    <row r="75" spans="1:31" s="211" customFormat="1">
      <c r="A75" s="499">
        <f t="shared" si="1"/>
        <v>73</v>
      </c>
      <c r="B75" s="90" t="s">
        <v>84</v>
      </c>
      <c r="C75" s="79" t="s">
        <v>1459</v>
      </c>
      <c r="D75" s="79" t="s">
        <v>1460</v>
      </c>
      <c r="E75" s="499" t="s">
        <v>4966</v>
      </c>
      <c r="F75" s="79" t="s">
        <v>5893</v>
      </c>
      <c r="G75" s="55">
        <v>191682032677</v>
      </c>
      <c r="H75" s="102">
        <v>44827</v>
      </c>
      <c r="I75" s="102">
        <v>45939</v>
      </c>
      <c r="J75" s="282" t="s">
        <v>1239</v>
      </c>
      <c r="K75" s="60">
        <v>10</v>
      </c>
      <c r="L75" s="60" t="s">
        <v>5844</v>
      </c>
      <c r="M75" s="60"/>
      <c r="N75" s="59" t="s">
        <v>5894</v>
      </c>
      <c r="O75" s="395"/>
      <c r="P75" s="395"/>
      <c r="Q75" s="395"/>
      <c r="R75" s="395"/>
      <c r="S75" s="395">
        <v>5</v>
      </c>
      <c r="T75" s="395" t="s">
        <v>2845</v>
      </c>
      <c r="U75" s="359"/>
      <c r="V75" s="499">
        <v>1</v>
      </c>
      <c r="W75" s="499">
        <v>1</v>
      </c>
      <c r="X75" s="499">
        <v>1</v>
      </c>
      <c r="Y75" s="60" t="s">
        <v>3840</v>
      </c>
      <c r="Z75" s="60" t="s">
        <v>3771</v>
      </c>
      <c r="AA75" s="87"/>
      <c r="AB75" s="87"/>
      <c r="AC75" s="62" t="s">
        <v>3721</v>
      </c>
      <c r="AD75" s="62" t="s">
        <v>3722</v>
      </c>
      <c r="AE75" s="62" t="s">
        <v>1459</v>
      </c>
    </row>
    <row r="76" spans="1:31" s="211" customFormat="1">
      <c r="A76" s="499">
        <f t="shared" si="1"/>
        <v>74</v>
      </c>
      <c r="B76" s="90" t="s">
        <v>84</v>
      </c>
      <c r="C76" s="79" t="s">
        <v>1454</v>
      </c>
      <c r="D76" s="79" t="s">
        <v>1455</v>
      </c>
      <c r="E76" s="499" t="s">
        <v>4827</v>
      </c>
      <c r="F76" s="79" t="s">
        <v>10412</v>
      </c>
      <c r="G76" s="55">
        <v>191682042829</v>
      </c>
      <c r="H76" s="102">
        <v>45693</v>
      </c>
      <c r="I76" s="102">
        <v>45939</v>
      </c>
      <c r="J76" s="282" t="s">
        <v>1239</v>
      </c>
      <c r="K76" s="60">
        <v>69</v>
      </c>
      <c r="L76" s="60" t="s">
        <v>5844</v>
      </c>
      <c r="M76" s="60"/>
      <c r="N76" s="59" t="s">
        <v>8699</v>
      </c>
      <c r="O76" s="395" t="s">
        <v>7654</v>
      </c>
      <c r="P76" s="395"/>
      <c r="Q76" s="395" t="s">
        <v>7649</v>
      </c>
      <c r="R76" s="395">
        <v>34</v>
      </c>
      <c r="S76" s="395">
        <v>24</v>
      </c>
      <c r="T76" s="395" t="s">
        <v>2845</v>
      </c>
      <c r="U76" s="359"/>
      <c r="V76" s="499"/>
      <c r="W76" s="499"/>
      <c r="X76" s="499"/>
      <c r="Y76" s="60" t="s">
        <v>3840</v>
      </c>
      <c r="Z76" s="60" t="s">
        <v>8732</v>
      </c>
      <c r="AA76" s="87"/>
      <c r="AB76" s="87"/>
      <c r="AC76" s="62" t="s">
        <v>3721</v>
      </c>
      <c r="AD76" s="62" t="s">
        <v>3722</v>
      </c>
      <c r="AE76" s="62" t="s">
        <v>1454</v>
      </c>
    </row>
    <row r="77" spans="1:31" s="211" customFormat="1" ht="15">
      <c r="A77" s="499">
        <f t="shared" si="1"/>
        <v>75</v>
      </c>
      <c r="B77" s="90" t="s">
        <v>84</v>
      </c>
      <c r="C77" s="79" t="s">
        <v>1459</v>
      </c>
      <c r="D77" s="79" t="s">
        <v>1460</v>
      </c>
      <c r="E77" s="499" t="s">
        <v>4780</v>
      </c>
      <c r="F77" s="79" t="s">
        <v>1627</v>
      </c>
      <c r="G77" s="55">
        <v>191682009167</v>
      </c>
      <c r="H77" s="102">
        <v>43101</v>
      </c>
      <c r="I77" s="102">
        <v>46041</v>
      </c>
      <c r="J77" s="282" t="s">
        <v>1239</v>
      </c>
      <c r="K77" s="60">
        <v>11</v>
      </c>
      <c r="L77" s="60" t="s">
        <v>5844</v>
      </c>
      <c r="M77" s="60"/>
      <c r="N77" s="59" t="s">
        <v>1628</v>
      </c>
      <c r="O77" s="395"/>
      <c r="P77" s="395"/>
      <c r="Q77" s="395"/>
      <c r="R77" s="395"/>
      <c r="S77" s="395">
        <v>1</v>
      </c>
      <c r="T77" s="395"/>
      <c r="U77" s="359"/>
      <c r="V77" s="499">
        <v>2</v>
      </c>
      <c r="W77" s="499">
        <v>2</v>
      </c>
      <c r="X77" s="499">
        <v>5</v>
      </c>
      <c r="Y77" s="60" t="s">
        <v>3840</v>
      </c>
      <c r="Z77" s="60" t="s">
        <v>3771</v>
      </c>
      <c r="AA77" s="279"/>
      <c r="AB77" s="87"/>
      <c r="AC77" s="62" t="s">
        <v>3721</v>
      </c>
      <c r="AD77" s="62" t="s">
        <v>3722</v>
      </c>
      <c r="AE77" s="62" t="s">
        <v>1459</v>
      </c>
    </row>
    <row r="78" spans="1:31" s="211" customFormat="1" ht="15">
      <c r="A78" s="499">
        <f t="shared" si="1"/>
        <v>76</v>
      </c>
      <c r="B78" s="90" t="s">
        <v>84</v>
      </c>
      <c r="C78" s="79" t="s">
        <v>1454</v>
      </c>
      <c r="D78" s="79" t="s">
        <v>1455</v>
      </c>
      <c r="E78" s="499" t="s">
        <v>4825</v>
      </c>
      <c r="F78" s="79" t="s">
        <v>7267</v>
      </c>
      <c r="G78" s="55">
        <v>191682040801</v>
      </c>
      <c r="H78" s="102">
        <v>45413</v>
      </c>
      <c r="I78" s="102">
        <v>46072</v>
      </c>
      <c r="J78" s="282" t="s">
        <v>1239</v>
      </c>
      <c r="K78" s="60">
        <v>66</v>
      </c>
      <c r="L78" s="60" t="s">
        <v>5844</v>
      </c>
      <c r="M78" s="60"/>
      <c r="N78" s="59" t="s">
        <v>7273</v>
      </c>
      <c r="O78" s="395" t="s">
        <v>7646</v>
      </c>
      <c r="P78" s="395"/>
      <c r="Q78" s="395" t="s">
        <v>7649</v>
      </c>
      <c r="R78" s="395">
        <v>34</v>
      </c>
      <c r="S78" s="395">
        <v>24</v>
      </c>
      <c r="T78" s="395" t="s">
        <v>8507</v>
      </c>
      <c r="U78" s="359"/>
      <c r="V78" s="499">
        <v>6</v>
      </c>
      <c r="W78" s="499">
        <v>5</v>
      </c>
      <c r="X78" s="499">
        <v>3</v>
      </c>
      <c r="Y78" s="60" t="s">
        <v>3840</v>
      </c>
      <c r="Z78" s="60" t="s">
        <v>3771</v>
      </c>
      <c r="AA78" s="279"/>
      <c r="AB78" s="87"/>
      <c r="AC78" s="62" t="s">
        <v>3721</v>
      </c>
      <c r="AD78" s="62" t="s">
        <v>3722</v>
      </c>
      <c r="AE78" s="62" t="s">
        <v>1454</v>
      </c>
    </row>
    <row r="79" spans="1:31" s="211" customFormat="1" ht="15">
      <c r="A79" s="499">
        <f t="shared" si="1"/>
        <v>77</v>
      </c>
      <c r="B79" s="90" t="s">
        <v>84</v>
      </c>
      <c r="C79" s="79" t="s">
        <v>1454</v>
      </c>
      <c r="D79" s="79" t="s">
        <v>1455</v>
      </c>
      <c r="E79" s="499" t="s">
        <v>4825</v>
      </c>
      <c r="F79" s="79" t="s">
        <v>3012</v>
      </c>
      <c r="G79" s="55">
        <v>191682015885</v>
      </c>
      <c r="H79" s="102">
        <v>43592</v>
      </c>
      <c r="I79" s="102">
        <v>46072</v>
      </c>
      <c r="J79" s="282" t="s">
        <v>1239</v>
      </c>
      <c r="K79" s="60">
        <v>55</v>
      </c>
      <c r="L79" s="60" t="s">
        <v>5844</v>
      </c>
      <c r="M79" s="60"/>
      <c r="N79" s="59" t="s">
        <v>4485</v>
      </c>
      <c r="O79" s="395" t="s">
        <v>7646</v>
      </c>
      <c r="P79" s="395"/>
      <c r="Q79" s="395" t="s">
        <v>7652</v>
      </c>
      <c r="R79" s="395">
        <v>34</v>
      </c>
      <c r="S79" s="395">
        <v>20</v>
      </c>
      <c r="T79" s="395" t="s">
        <v>2845</v>
      </c>
      <c r="U79" s="359"/>
      <c r="V79" s="499">
        <v>6</v>
      </c>
      <c r="W79" s="499">
        <v>5</v>
      </c>
      <c r="X79" s="499">
        <v>3</v>
      </c>
      <c r="Y79" s="60" t="s">
        <v>3840</v>
      </c>
      <c r="Z79" s="60" t="s">
        <v>3771</v>
      </c>
      <c r="AA79" s="279"/>
      <c r="AB79" s="87"/>
      <c r="AC79" s="62" t="s">
        <v>3721</v>
      </c>
      <c r="AD79" s="62" t="s">
        <v>3722</v>
      </c>
      <c r="AE79" s="62" t="s">
        <v>1454</v>
      </c>
    </row>
    <row r="80" spans="1:31" s="211" customFormat="1" ht="15">
      <c r="A80" s="499">
        <f t="shared" si="1"/>
        <v>78</v>
      </c>
      <c r="B80" s="90" t="s">
        <v>84</v>
      </c>
      <c r="C80" s="79" t="s">
        <v>1454</v>
      </c>
      <c r="D80" s="79" t="s">
        <v>1455</v>
      </c>
      <c r="E80" s="499" t="s">
        <v>4825</v>
      </c>
      <c r="F80" s="79" t="s">
        <v>1612</v>
      </c>
      <c r="G80" s="55">
        <v>191682009044</v>
      </c>
      <c r="H80" s="102">
        <v>43101</v>
      </c>
      <c r="I80" s="102">
        <v>46072</v>
      </c>
      <c r="J80" s="282" t="s">
        <v>1239</v>
      </c>
      <c r="K80" s="60">
        <v>66</v>
      </c>
      <c r="L80" s="60" t="s">
        <v>5844</v>
      </c>
      <c r="M80" s="60"/>
      <c r="N80" s="59" t="s">
        <v>4488</v>
      </c>
      <c r="O80" s="395" t="s">
        <v>7646</v>
      </c>
      <c r="P80" s="395"/>
      <c r="Q80" s="395" t="s">
        <v>7655</v>
      </c>
      <c r="R80" s="395">
        <v>51</v>
      </c>
      <c r="S80" s="395">
        <v>24</v>
      </c>
      <c r="T80" s="395" t="s">
        <v>2845</v>
      </c>
      <c r="U80" s="359"/>
      <c r="V80" s="499">
        <v>6</v>
      </c>
      <c r="W80" s="499">
        <v>5</v>
      </c>
      <c r="X80" s="499">
        <v>3</v>
      </c>
      <c r="Y80" s="60" t="s">
        <v>3840</v>
      </c>
      <c r="Z80" s="60" t="s">
        <v>3771</v>
      </c>
      <c r="AA80" s="279"/>
      <c r="AB80" s="87"/>
      <c r="AC80" s="62" t="s">
        <v>3721</v>
      </c>
      <c r="AD80" s="62" t="s">
        <v>3722</v>
      </c>
      <c r="AE80" s="62" t="s">
        <v>1454</v>
      </c>
    </row>
    <row r="81" spans="1:31" s="211" customFormat="1" ht="15">
      <c r="A81" s="499">
        <f t="shared" si="1"/>
        <v>79</v>
      </c>
      <c r="B81" s="90" t="s">
        <v>84</v>
      </c>
      <c r="C81" s="79" t="s">
        <v>1454</v>
      </c>
      <c r="D81" s="79" t="s">
        <v>1455</v>
      </c>
      <c r="E81" s="499" t="s">
        <v>4825</v>
      </c>
      <c r="F81" s="79" t="s">
        <v>1608</v>
      </c>
      <c r="G81" s="55">
        <v>191682009006</v>
      </c>
      <c r="H81" s="102">
        <v>43101</v>
      </c>
      <c r="I81" s="102">
        <v>46162</v>
      </c>
      <c r="J81" s="282" t="s">
        <v>1239</v>
      </c>
      <c r="K81" s="60">
        <v>66</v>
      </c>
      <c r="L81" s="60" t="s">
        <v>5844</v>
      </c>
      <c r="M81" s="60"/>
      <c r="N81" s="59" t="s">
        <v>4484</v>
      </c>
      <c r="O81" s="395" t="s">
        <v>7646</v>
      </c>
      <c r="P81" s="395"/>
      <c r="Q81" s="395" t="s">
        <v>7652</v>
      </c>
      <c r="R81" s="395">
        <v>34</v>
      </c>
      <c r="S81" s="395">
        <v>24</v>
      </c>
      <c r="T81" s="395" t="s">
        <v>2845</v>
      </c>
      <c r="U81" s="359">
        <v>3</v>
      </c>
      <c r="V81" s="499">
        <v>7</v>
      </c>
      <c r="W81" s="499">
        <v>7</v>
      </c>
      <c r="X81" s="499">
        <v>7</v>
      </c>
      <c r="Y81" s="60" t="s">
        <v>3840</v>
      </c>
      <c r="Z81" s="60" t="s">
        <v>3771</v>
      </c>
      <c r="AA81" s="279"/>
      <c r="AB81" s="87"/>
      <c r="AC81" s="62" t="s">
        <v>3721</v>
      </c>
      <c r="AD81" s="62" t="s">
        <v>3722</v>
      </c>
      <c r="AE81" s="62" t="s">
        <v>1454</v>
      </c>
    </row>
    <row r="82" spans="1:31" s="211" customFormat="1" ht="15">
      <c r="A82" s="499">
        <f t="shared" si="1"/>
        <v>80</v>
      </c>
      <c r="B82" s="90" t="s">
        <v>84</v>
      </c>
      <c r="C82" s="79" t="s">
        <v>1454</v>
      </c>
      <c r="D82" s="79" t="s">
        <v>1455</v>
      </c>
      <c r="E82" s="499" t="s">
        <v>4825</v>
      </c>
      <c r="F82" s="79" t="s">
        <v>1611</v>
      </c>
      <c r="G82" s="55">
        <v>191682009037</v>
      </c>
      <c r="H82" s="102">
        <v>43101</v>
      </c>
      <c r="I82" s="102">
        <v>46162</v>
      </c>
      <c r="J82" s="282" t="s">
        <v>1239</v>
      </c>
      <c r="K82" s="60">
        <v>66</v>
      </c>
      <c r="L82" s="60" t="s">
        <v>5844</v>
      </c>
      <c r="M82" s="60"/>
      <c r="N82" s="59" t="s">
        <v>4487</v>
      </c>
      <c r="O82" s="395" t="s">
        <v>7646</v>
      </c>
      <c r="P82" s="395"/>
      <c r="Q82" s="395" t="s">
        <v>7651</v>
      </c>
      <c r="R82" s="395">
        <v>35</v>
      </c>
      <c r="S82" s="395">
        <v>24</v>
      </c>
      <c r="T82" s="395" t="s">
        <v>2845</v>
      </c>
      <c r="U82" s="359">
        <v>3</v>
      </c>
      <c r="V82" s="499">
        <v>7</v>
      </c>
      <c r="W82" s="499">
        <v>7</v>
      </c>
      <c r="X82" s="499">
        <v>7</v>
      </c>
      <c r="Y82" s="60" t="s">
        <v>3840</v>
      </c>
      <c r="Z82" s="60" t="s">
        <v>3771</v>
      </c>
      <c r="AA82" s="279"/>
      <c r="AB82" s="87"/>
      <c r="AC82" s="62" t="s">
        <v>3721</v>
      </c>
      <c r="AD82" s="62" t="s">
        <v>3722</v>
      </c>
      <c r="AE82" s="62" t="s">
        <v>1454</v>
      </c>
    </row>
    <row r="83" spans="1:31" s="211" customFormat="1" ht="15">
      <c r="A83" s="499">
        <f t="shared" si="1"/>
        <v>81</v>
      </c>
      <c r="B83" s="90" t="s">
        <v>84</v>
      </c>
      <c r="C83" s="79" t="s">
        <v>1454</v>
      </c>
      <c r="D83" s="79" t="s">
        <v>1455</v>
      </c>
      <c r="E83" s="499" t="s">
        <v>4826</v>
      </c>
      <c r="F83" s="79" t="s">
        <v>7277</v>
      </c>
      <c r="G83" s="55">
        <v>191682040849</v>
      </c>
      <c r="H83" s="102">
        <v>45413</v>
      </c>
      <c r="I83" s="102">
        <v>46162</v>
      </c>
      <c r="J83" s="282" t="s">
        <v>1239</v>
      </c>
      <c r="K83" s="60">
        <v>66</v>
      </c>
      <c r="L83" s="60" t="s">
        <v>5844</v>
      </c>
      <c r="M83" s="60"/>
      <c r="N83" s="59" t="s">
        <v>7275</v>
      </c>
      <c r="O83" s="395" t="s">
        <v>7646</v>
      </c>
      <c r="P83" s="395" t="s">
        <v>7648</v>
      </c>
      <c r="Q83" s="395" t="s">
        <v>7655</v>
      </c>
      <c r="R83" s="395">
        <v>40</v>
      </c>
      <c r="S83" s="395">
        <v>20</v>
      </c>
      <c r="T83" s="395" t="s">
        <v>8507</v>
      </c>
      <c r="U83" s="359">
        <v>3</v>
      </c>
      <c r="V83" s="499">
        <v>7</v>
      </c>
      <c r="W83" s="499">
        <v>7</v>
      </c>
      <c r="X83" s="499">
        <v>7</v>
      </c>
      <c r="Y83" s="60" t="s">
        <v>3840</v>
      </c>
      <c r="Z83" s="60" t="s">
        <v>3771</v>
      </c>
      <c r="AA83" s="279"/>
      <c r="AB83" s="87"/>
      <c r="AC83" s="62" t="s">
        <v>3721</v>
      </c>
      <c r="AD83" s="62" t="s">
        <v>3722</v>
      </c>
      <c r="AE83" s="62" t="s">
        <v>1454</v>
      </c>
    </row>
    <row r="84" spans="1:31" s="211" customFormat="1">
      <c r="A84" s="499">
        <f t="shared" si="1"/>
        <v>82</v>
      </c>
      <c r="B84" s="90" t="s">
        <v>84</v>
      </c>
      <c r="C84" s="79" t="s">
        <v>1456</v>
      </c>
      <c r="D84" s="79" t="s">
        <v>1457</v>
      </c>
      <c r="E84" s="499" t="s">
        <v>4777</v>
      </c>
      <c r="F84" s="79" t="s">
        <v>4596</v>
      </c>
      <c r="G84" s="55">
        <v>191682022029</v>
      </c>
      <c r="H84" s="102">
        <v>44210</v>
      </c>
      <c r="I84" s="102">
        <v>46162</v>
      </c>
      <c r="J84" s="282" t="s">
        <v>1239</v>
      </c>
      <c r="K84" s="60">
        <v>2.09</v>
      </c>
      <c r="L84" s="60" t="s">
        <v>5844</v>
      </c>
      <c r="M84" s="60"/>
      <c r="N84" s="59" t="s">
        <v>5523</v>
      </c>
      <c r="O84" s="395" t="s">
        <v>7654</v>
      </c>
      <c r="P84" s="395"/>
      <c r="Q84" s="395" t="s">
        <v>7662</v>
      </c>
      <c r="R84" s="395">
        <v>19</v>
      </c>
      <c r="S84" s="395">
        <v>1</v>
      </c>
      <c r="T84" s="395" t="s">
        <v>8507</v>
      </c>
      <c r="U84" s="359">
        <v>0.5</v>
      </c>
      <c r="V84" s="499">
        <v>7</v>
      </c>
      <c r="W84" s="499">
        <v>7</v>
      </c>
      <c r="X84" s="499">
        <v>7</v>
      </c>
      <c r="Y84" s="60" t="s">
        <v>3840</v>
      </c>
      <c r="Z84" s="60" t="s">
        <v>8732</v>
      </c>
      <c r="AA84" s="87"/>
      <c r="AB84" s="87"/>
      <c r="AC84" s="62" t="s">
        <v>3721</v>
      </c>
      <c r="AD84" s="62" t="s">
        <v>3722</v>
      </c>
      <c r="AE84" s="62" t="s">
        <v>1456</v>
      </c>
    </row>
    <row r="85" spans="1:31" s="211" customFormat="1">
      <c r="A85" s="499">
        <f t="shared" si="1"/>
        <v>83</v>
      </c>
      <c r="B85" s="602" t="s">
        <v>84</v>
      </c>
      <c r="C85" s="79" t="s">
        <v>1459</v>
      </c>
      <c r="D85" s="79" t="s">
        <v>1460</v>
      </c>
      <c r="E85" s="499" t="s">
        <v>4780</v>
      </c>
      <c r="F85" s="79" t="s">
        <v>8720</v>
      </c>
      <c r="G85" s="55">
        <v>191682043352</v>
      </c>
      <c r="H85" s="609">
        <v>45694</v>
      </c>
      <c r="I85" s="609">
        <v>46223</v>
      </c>
      <c r="J85" s="611" t="s">
        <v>1239</v>
      </c>
      <c r="K85" s="60">
        <v>11</v>
      </c>
      <c r="L85" s="60">
        <v>11</v>
      </c>
      <c r="M85" s="60"/>
      <c r="N85" s="59" t="s">
        <v>10368</v>
      </c>
      <c r="O85" s="395"/>
      <c r="P85" s="395"/>
      <c r="Q85" s="395"/>
      <c r="R85" s="395"/>
      <c r="S85" s="395">
        <v>1</v>
      </c>
      <c r="T85" s="395"/>
      <c r="U85" s="359">
        <v>0.5</v>
      </c>
      <c r="V85" s="499">
        <v>12</v>
      </c>
      <c r="W85" s="499">
        <v>7</v>
      </c>
      <c r="X85" s="499">
        <v>1</v>
      </c>
      <c r="Y85" s="60" t="s">
        <v>3840</v>
      </c>
      <c r="Z85" s="60" t="s">
        <v>6521</v>
      </c>
      <c r="AA85" s="87"/>
      <c r="AB85" s="87"/>
      <c r="AC85" s="62" t="s">
        <v>3721</v>
      </c>
      <c r="AD85" s="62" t="s">
        <v>3722</v>
      </c>
      <c r="AE85" s="62" t="s">
        <v>1459</v>
      </c>
    </row>
    <row r="86" spans="1:31" s="211" customFormat="1">
      <c r="A86" s="499">
        <f t="shared" si="1"/>
        <v>84</v>
      </c>
      <c r="B86" s="602" t="s">
        <v>84</v>
      </c>
      <c r="C86" s="79" t="s">
        <v>1459</v>
      </c>
      <c r="D86" s="79" t="s">
        <v>1460</v>
      </c>
      <c r="E86" s="499" t="s">
        <v>4780</v>
      </c>
      <c r="F86" s="79" t="s">
        <v>10055</v>
      </c>
      <c r="G86" s="55">
        <v>191682043826</v>
      </c>
      <c r="H86" s="609">
        <v>45798</v>
      </c>
      <c r="I86" s="609">
        <v>46223</v>
      </c>
      <c r="J86" s="611" t="s">
        <v>1239</v>
      </c>
      <c r="K86" s="60">
        <v>11</v>
      </c>
      <c r="L86" s="60">
        <v>11</v>
      </c>
      <c r="M86" s="60"/>
      <c r="N86" s="59" t="s">
        <v>10369</v>
      </c>
      <c r="O86" s="395"/>
      <c r="P86" s="395"/>
      <c r="Q86" s="395"/>
      <c r="R86" s="395"/>
      <c r="S86" s="395">
        <v>1</v>
      </c>
      <c r="T86" s="395"/>
      <c r="U86" s="359">
        <v>0.5</v>
      </c>
      <c r="V86" s="499">
        <v>12</v>
      </c>
      <c r="W86" s="499">
        <v>7</v>
      </c>
      <c r="X86" s="499">
        <v>1</v>
      </c>
      <c r="Y86" s="60" t="s">
        <v>3840</v>
      </c>
      <c r="Z86" s="60" t="s">
        <v>6521</v>
      </c>
      <c r="AA86" s="87"/>
      <c r="AB86" s="87"/>
      <c r="AC86" s="62" t="s">
        <v>3721</v>
      </c>
      <c r="AD86" s="62" t="s">
        <v>3722</v>
      </c>
      <c r="AE86" s="62" t="s">
        <v>1459</v>
      </c>
    </row>
    <row r="87" spans="1:31" s="211" customFormat="1" ht="15">
      <c r="A87" s="499">
        <f t="shared" si="1"/>
        <v>85</v>
      </c>
      <c r="B87" s="602" t="s">
        <v>84</v>
      </c>
      <c r="C87" s="79" t="s">
        <v>1459</v>
      </c>
      <c r="D87" s="79" t="s">
        <v>1460</v>
      </c>
      <c r="E87" s="499" t="s">
        <v>4780</v>
      </c>
      <c r="F87" s="79" t="s">
        <v>1629</v>
      </c>
      <c r="G87" s="55">
        <v>191682009174</v>
      </c>
      <c r="H87" s="609">
        <v>43101</v>
      </c>
      <c r="I87" s="609">
        <v>46223</v>
      </c>
      <c r="J87" s="611" t="s">
        <v>1239</v>
      </c>
      <c r="K87" s="60">
        <v>11</v>
      </c>
      <c r="L87" s="60" t="s">
        <v>5844</v>
      </c>
      <c r="M87" s="60"/>
      <c r="N87" s="59" t="s">
        <v>1630</v>
      </c>
      <c r="O87" s="395"/>
      <c r="P87" s="395"/>
      <c r="Q87" s="395"/>
      <c r="R87" s="395"/>
      <c r="S87" s="395">
        <v>1</v>
      </c>
      <c r="T87" s="395"/>
      <c r="U87" s="359">
        <v>0.5</v>
      </c>
      <c r="V87" s="499">
        <v>12</v>
      </c>
      <c r="W87" s="499">
        <v>7</v>
      </c>
      <c r="X87" s="499">
        <v>1</v>
      </c>
      <c r="Y87" s="60" t="s">
        <v>3840</v>
      </c>
      <c r="Z87" s="60" t="s">
        <v>3771</v>
      </c>
      <c r="AA87" s="279"/>
      <c r="AB87" s="87"/>
      <c r="AC87" s="62" t="s">
        <v>3721</v>
      </c>
      <c r="AD87" s="62" t="s">
        <v>3722</v>
      </c>
      <c r="AE87" s="62" t="s">
        <v>1459</v>
      </c>
    </row>
    <row r="88" spans="1:31" s="211" customFormat="1" ht="15">
      <c r="A88" s="499">
        <f t="shared" si="1"/>
        <v>86</v>
      </c>
      <c r="B88" s="602" t="s">
        <v>84</v>
      </c>
      <c r="C88" s="79" t="s">
        <v>1454</v>
      </c>
      <c r="D88" s="79" t="s">
        <v>1455</v>
      </c>
      <c r="E88" s="499" t="s">
        <v>4826</v>
      </c>
      <c r="F88" s="79" t="s">
        <v>1604</v>
      </c>
      <c r="G88" s="55">
        <v>191682001499</v>
      </c>
      <c r="H88" s="609">
        <v>43101</v>
      </c>
      <c r="I88" s="609">
        <v>46223</v>
      </c>
      <c r="J88" s="611" t="s">
        <v>1239</v>
      </c>
      <c r="K88" s="60">
        <v>55.000000000000007</v>
      </c>
      <c r="L88" s="60" t="s">
        <v>5844</v>
      </c>
      <c r="M88" s="60"/>
      <c r="N88" s="59" t="s">
        <v>4492</v>
      </c>
      <c r="O88" s="395" t="s">
        <v>7646</v>
      </c>
      <c r="P88" s="395" t="s">
        <v>7648</v>
      </c>
      <c r="Q88" s="395" t="s">
        <v>7647</v>
      </c>
      <c r="R88" s="395">
        <v>35</v>
      </c>
      <c r="S88" s="395">
        <v>16</v>
      </c>
      <c r="T88" s="395" t="s">
        <v>2845</v>
      </c>
      <c r="U88" s="359">
        <v>2</v>
      </c>
      <c r="V88" s="499">
        <v>12</v>
      </c>
      <c r="W88" s="499">
        <v>7</v>
      </c>
      <c r="X88" s="499">
        <v>2</v>
      </c>
      <c r="Y88" s="60" t="s">
        <v>3840</v>
      </c>
      <c r="Z88" s="60" t="s">
        <v>3771</v>
      </c>
      <c r="AA88" s="279"/>
      <c r="AB88" s="87"/>
      <c r="AC88" s="62" t="s">
        <v>3721</v>
      </c>
      <c r="AD88" s="62" t="s">
        <v>3722</v>
      </c>
      <c r="AE88" s="62" t="s">
        <v>1454</v>
      </c>
    </row>
  </sheetData>
  <sheetProtection algorithmName="SHA-512" hashValue="Ffy49B3DTom8J0tQyrSYbWAqDNSWQoGJ6tVoDWiVWj1o2ijRWRKiDAwY6hxUlRdU0k0ozWGLhsjaeBKTLjrfCQ==" saltValue="gO2rgvNCeKw5/415Vaqx7Q==" spinCount="100000" sheet="1" objects="1" scenarios="1"/>
  <conditionalFormatting sqref="J1:M2 L3:M52">
    <cfRule type="containsText" dxfId="828" priority="1944" operator="containsText" text="Discontinued">
      <formula>NOT(ISERROR(SEARCH("Discontinued",J1)))</formula>
    </cfRule>
    <cfRule type="containsText" dxfId="827" priority="1945" operator="containsText" text="Coming Soon">
      <formula>NOT(ISERROR(SEARCH("Coming Soon",J1)))</formula>
    </cfRule>
    <cfRule type="containsText" dxfId="826" priority="1946" operator="containsText" text="Closeout">
      <formula>NOT(ISERROR(SEARCH("Closeout",J1)))</formula>
    </cfRule>
    <cfRule type="containsText" dxfId="825" priority="1947" operator="containsText" text="Active">
      <formula>NOT(ISERROR(SEARCH("Active",J1)))</formula>
    </cfRule>
  </conditionalFormatting>
  <conditionalFormatting sqref="V2:X2 B48:B52 N48:N52 AC48:AE52">
    <cfRule type="containsBlanks" dxfId="824" priority="1939">
      <formula>LEN(TRIM(B2))=0</formula>
    </cfRule>
  </conditionalFormatting>
  <conditionalFormatting sqref="Z2">
    <cfRule type="containsBlanks" dxfId="823" priority="1940">
      <formula>LEN(TRIM(Z2))=0</formula>
    </cfRule>
  </conditionalFormatting>
  <conditionalFormatting sqref="B8:B17">
    <cfRule type="containsBlanks" dxfId="822" priority="1937">
      <formula>LEN(TRIM(B8))=0</formula>
    </cfRule>
  </conditionalFormatting>
  <conditionalFormatting sqref="B18:B19">
    <cfRule type="containsBlanks" dxfId="821" priority="1936">
      <formula>LEN(TRIM(B18))=0</formula>
    </cfRule>
  </conditionalFormatting>
  <conditionalFormatting sqref="B20:B23">
    <cfRule type="containsBlanks" dxfId="820" priority="1935">
      <formula>LEN(TRIM(B20))=0</formula>
    </cfRule>
  </conditionalFormatting>
  <conditionalFormatting sqref="B24">
    <cfRule type="containsBlanks" dxfId="819" priority="1934">
      <formula>LEN(TRIM(B24))=0</formula>
    </cfRule>
  </conditionalFormatting>
  <conditionalFormatting sqref="B25">
    <cfRule type="containsBlanks" dxfId="818" priority="1933">
      <formula>LEN(TRIM(B25))=0</formula>
    </cfRule>
  </conditionalFormatting>
  <conditionalFormatting sqref="B26:D26">
    <cfRule type="containsBlanks" dxfId="817" priority="1932">
      <formula>LEN(TRIM(B26))=0</formula>
    </cfRule>
  </conditionalFormatting>
  <conditionalFormatting sqref="B27">
    <cfRule type="containsBlanks" dxfId="816" priority="1931">
      <formula>LEN(TRIM(B27))=0</formula>
    </cfRule>
  </conditionalFormatting>
  <conditionalFormatting sqref="B28:B36">
    <cfRule type="containsBlanks" dxfId="815" priority="1930">
      <formula>LEN(TRIM(B28))=0</formula>
    </cfRule>
  </conditionalFormatting>
  <conditionalFormatting sqref="B37">
    <cfRule type="containsBlanks" dxfId="814" priority="1929">
      <formula>LEN(TRIM(B37))=0</formula>
    </cfRule>
  </conditionalFormatting>
  <conditionalFormatting sqref="B39:B41">
    <cfRule type="containsBlanks" dxfId="813" priority="1927">
      <formula>LEN(TRIM(B39))=0</formula>
    </cfRule>
  </conditionalFormatting>
  <conditionalFormatting sqref="B38:D38">
    <cfRule type="containsBlanks" dxfId="812" priority="1928">
      <formula>LEN(TRIM(B38))=0</formula>
    </cfRule>
  </conditionalFormatting>
  <conditionalFormatting sqref="B42:B43">
    <cfRule type="containsBlanks" dxfId="811" priority="1926">
      <formula>LEN(TRIM(B42))=0</formula>
    </cfRule>
  </conditionalFormatting>
  <conditionalFormatting sqref="B44">
    <cfRule type="containsBlanks" dxfId="810" priority="1925">
      <formula>LEN(TRIM(B44))=0</formula>
    </cfRule>
  </conditionalFormatting>
  <conditionalFormatting sqref="B45">
    <cfRule type="containsBlanks" dxfId="809" priority="1924">
      <formula>LEN(TRIM(B45))=0</formula>
    </cfRule>
  </conditionalFormatting>
  <conditionalFormatting sqref="B46">
    <cfRule type="containsBlanks" dxfId="808" priority="1923">
      <formula>LEN(TRIM(B46))=0</formula>
    </cfRule>
  </conditionalFormatting>
  <conditionalFormatting sqref="B47">
    <cfRule type="containsBlanks" dxfId="807" priority="1922">
      <formula>LEN(TRIM(B47))=0</formula>
    </cfRule>
  </conditionalFormatting>
  <conditionalFormatting sqref="G38">
    <cfRule type="containsBlanks" dxfId="806" priority="1916">
      <formula>LEN(TRIM(G38))=0</formula>
    </cfRule>
  </conditionalFormatting>
  <conditionalFormatting sqref="G38">
    <cfRule type="duplicateValues" dxfId="805" priority="1917"/>
  </conditionalFormatting>
  <conditionalFormatting sqref="I42:I43 J42:J88">
    <cfRule type="cellIs" dxfId="804" priority="1029" operator="equal">
      <formula>"Closeout"</formula>
    </cfRule>
    <cfRule type="cellIs" dxfId="803" priority="1030" operator="equal">
      <formula>"Discontinued"</formula>
    </cfRule>
  </conditionalFormatting>
  <conditionalFormatting sqref="J3:J41">
    <cfRule type="containsText" dxfId="802" priority="1025" operator="containsText" text="Discontinued">
      <formula>NOT(ISERROR(SEARCH("Discontinued",J3)))</formula>
    </cfRule>
    <cfRule type="containsText" dxfId="801" priority="1026" operator="containsText" text="Coming Soon">
      <formula>NOT(ISERROR(SEARCH("Coming Soon",J3)))</formula>
    </cfRule>
    <cfRule type="containsText" dxfId="800" priority="1027" operator="containsText" text="Closeout">
      <formula>NOT(ISERROR(SEARCH("Closeout",J3)))</formula>
    </cfRule>
    <cfRule type="containsText" dxfId="799" priority="1028" operator="containsText" text="Active">
      <formula>NOT(ISERROR(SEARCH("Active",J3)))</formula>
    </cfRule>
  </conditionalFormatting>
  <conditionalFormatting sqref="J16">
    <cfRule type="containsText" dxfId="798" priority="1021" operator="containsText" text="Discontinued">
      <formula>NOT(ISERROR(SEARCH("Discontinued",J16)))</formula>
    </cfRule>
    <cfRule type="containsText" dxfId="797" priority="1022" operator="containsText" text="Coming Soon">
      <formula>NOT(ISERROR(SEARCH("Coming Soon",J16)))</formula>
    </cfRule>
    <cfRule type="containsText" dxfId="796" priority="1023" operator="containsText" text="Closeout">
      <formula>NOT(ISERROR(SEARCH("Closeout",J16)))</formula>
    </cfRule>
    <cfRule type="containsText" dxfId="795" priority="1024" operator="containsText" text="Active">
      <formula>NOT(ISERROR(SEARCH("Active",J16)))</formula>
    </cfRule>
  </conditionalFormatting>
  <conditionalFormatting sqref="J17:J19">
    <cfRule type="containsText" dxfId="794" priority="1017" operator="containsText" text="Discontinued">
      <formula>NOT(ISERROR(SEARCH("Discontinued",J17)))</formula>
    </cfRule>
    <cfRule type="containsText" dxfId="793" priority="1018" operator="containsText" text="Coming Soon">
      <formula>NOT(ISERROR(SEARCH("Coming Soon",J17)))</formula>
    </cfRule>
    <cfRule type="containsText" dxfId="792" priority="1019" operator="containsText" text="Closeout">
      <formula>NOT(ISERROR(SEARCH("Closeout",J17)))</formula>
    </cfRule>
    <cfRule type="containsText" dxfId="791" priority="1020" operator="containsText" text="Active">
      <formula>NOT(ISERROR(SEARCH("Active",J17)))</formula>
    </cfRule>
  </conditionalFormatting>
  <conditionalFormatting sqref="J20:J23">
    <cfRule type="cellIs" dxfId="790" priority="1015" operator="equal">
      <formula>"Closeout"</formula>
    </cfRule>
    <cfRule type="cellIs" dxfId="789" priority="1016" operator="equal">
      <formula>"Discontinued"</formula>
    </cfRule>
  </conditionalFormatting>
  <conditionalFormatting sqref="J24">
    <cfRule type="cellIs" dxfId="788" priority="1013" operator="equal">
      <formula>"Closeout"</formula>
    </cfRule>
    <cfRule type="cellIs" dxfId="787" priority="1014" operator="equal">
      <formula>"Discontinued"</formula>
    </cfRule>
  </conditionalFormatting>
  <conditionalFormatting sqref="J24 J42:J88">
    <cfRule type="containsText" dxfId="786" priority="1008" operator="containsText" text="Discontinued">
      <formula>NOT(ISERROR(SEARCH("Discontinued",J24)))</formula>
    </cfRule>
    <cfRule type="containsText" dxfId="785" priority="1009" operator="containsText" text="Closeout">
      <formula>NOT(ISERROR(SEARCH("Closeout",J24)))</formula>
    </cfRule>
    <cfRule type="containsText" dxfId="784" priority="1011" operator="containsText" text="COMING SOON">
      <formula>NOT(ISERROR(SEARCH("COMING SOON",J24)))</formula>
    </cfRule>
    <cfRule type="containsText" dxfId="783" priority="1012" operator="containsText" text="ACTIVE">
      <formula>NOT(ISERROR(SEARCH("ACTIVE",J24)))</formula>
    </cfRule>
  </conditionalFormatting>
  <conditionalFormatting sqref="J24">
    <cfRule type="containsBlanks" dxfId="782" priority="1010">
      <formula>LEN(TRIM(J24))=0</formula>
    </cfRule>
  </conditionalFormatting>
  <conditionalFormatting sqref="I25">
    <cfRule type="containsBlanks" dxfId="781" priority="979">
      <formula>LEN(TRIM(I25))=0</formula>
    </cfRule>
  </conditionalFormatting>
  <conditionalFormatting sqref="J25">
    <cfRule type="containsText" dxfId="780" priority="1003" operator="containsText" text="Discontinued">
      <formula>NOT(ISERROR(SEARCH("Discontinued",J25)))</formula>
    </cfRule>
    <cfRule type="containsText" dxfId="779" priority="1004" operator="containsText" text="Closeout">
      <formula>NOT(ISERROR(SEARCH("Closeout",J25)))</formula>
    </cfRule>
    <cfRule type="containsText" dxfId="778" priority="1005" operator="containsText" text="COMING SOON">
      <formula>NOT(ISERROR(SEARCH("COMING SOON",J25)))</formula>
    </cfRule>
    <cfRule type="containsText" dxfId="777" priority="1006" operator="containsText" text="ACTIVE">
      <formula>NOT(ISERROR(SEARCH("ACTIVE",J25)))</formula>
    </cfRule>
  </conditionalFormatting>
  <conditionalFormatting sqref="J25">
    <cfRule type="containsText" dxfId="776" priority="980" operator="containsText" text="Discontinued">
      <formula>NOT(ISERROR(SEARCH("Discontinued",J25)))</formula>
    </cfRule>
    <cfRule type="containsText" dxfId="775" priority="981" operator="containsText" text="Closeout">
      <formula>NOT(ISERROR(SEARCH("Closeout",J25)))</formula>
    </cfRule>
    <cfRule type="containsText" dxfId="774" priority="982" operator="containsText" text="COMING SOON">
      <formula>NOT(ISERROR(SEARCH("COMING SOON",J25)))</formula>
    </cfRule>
    <cfRule type="containsText" dxfId="773" priority="983" operator="containsText" text="ACTIVE">
      <formula>NOT(ISERROR(SEARCH("ACTIVE",J25)))</formula>
    </cfRule>
    <cfRule type="containsText" dxfId="772" priority="984" operator="containsText" text="Discontinued">
      <formula>NOT(ISERROR(SEARCH("Discontinued",J25)))</formula>
    </cfRule>
    <cfRule type="containsText" dxfId="771" priority="985" operator="containsText" text="Closeout">
      <formula>NOT(ISERROR(SEARCH("Closeout",J25)))</formula>
    </cfRule>
    <cfRule type="containsBlanks" dxfId="770" priority="986">
      <formula>LEN(TRIM(J25))=0</formula>
    </cfRule>
    <cfRule type="containsText" dxfId="769" priority="987" operator="containsText" text="COMING SOON">
      <formula>NOT(ISERROR(SEARCH("COMING SOON",J25)))</formula>
    </cfRule>
    <cfRule type="containsText" dxfId="768" priority="988" operator="containsText" text="ACTIVE">
      <formula>NOT(ISERROR(SEARCH("ACTIVE",J25)))</formula>
    </cfRule>
    <cfRule type="cellIs" dxfId="767" priority="989" operator="equal">
      <formula>"Closeout"</formula>
    </cfRule>
    <cfRule type="cellIs" dxfId="766" priority="990" operator="equal">
      <formula>"Discontinued"</formula>
    </cfRule>
    <cfRule type="containsText" dxfId="765" priority="991" operator="containsText" text="Discontinued">
      <formula>NOT(ISERROR(SEARCH("Discontinued",J25)))</formula>
    </cfRule>
    <cfRule type="containsText" dxfId="764" priority="992" operator="containsText" text="Coming Soon">
      <formula>NOT(ISERROR(SEARCH("Coming Soon",J25)))</formula>
    </cfRule>
    <cfRule type="containsText" dxfId="763" priority="993" operator="containsText" text="Closeout">
      <formula>NOT(ISERROR(SEARCH("Closeout",J25)))</formula>
    </cfRule>
    <cfRule type="containsText" dxfId="762" priority="994" operator="containsText" text="Active">
      <formula>NOT(ISERROR(SEARCH("Active",J25)))</formula>
    </cfRule>
    <cfRule type="containsText" dxfId="761" priority="995" operator="containsText" text="Discontinued">
      <formula>NOT(ISERROR(SEARCH("Discontinued",J25)))</formula>
    </cfRule>
    <cfRule type="containsText" dxfId="760" priority="996" operator="containsText" text="Closeout">
      <formula>NOT(ISERROR(SEARCH("Closeout",J25)))</formula>
    </cfRule>
    <cfRule type="containsText" dxfId="759" priority="997" operator="containsText" text="COMING SOON">
      <formula>NOT(ISERROR(SEARCH("COMING SOON",J25)))</formula>
    </cfRule>
    <cfRule type="containsText" dxfId="758" priority="998" operator="containsText" text="ACTIVE">
      <formula>NOT(ISERROR(SEARCH("ACTIVE",J25)))</formula>
    </cfRule>
    <cfRule type="containsText" dxfId="757" priority="999" operator="containsText" text="Discontinued">
      <formula>NOT(ISERROR(SEARCH("Discontinued",J25)))</formula>
    </cfRule>
    <cfRule type="containsText" dxfId="756" priority="1000" operator="containsText" text="Closeout">
      <formula>NOT(ISERROR(SEARCH("Closeout",J25)))</formula>
    </cfRule>
    <cfRule type="containsText" dxfId="755" priority="1001" operator="containsText" text="COMING SOON">
      <formula>NOT(ISERROR(SEARCH("COMING SOON",J25)))</formula>
    </cfRule>
    <cfRule type="containsText" dxfId="754" priority="1002" operator="containsText" text="ACTIVE">
      <formula>NOT(ISERROR(SEARCH("ACTIVE",J25)))</formula>
    </cfRule>
    <cfRule type="containsBlanks" dxfId="753" priority="1007">
      <formula>LEN(TRIM(J25))=0</formula>
    </cfRule>
  </conditionalFormatting>
  <conditionalFormatting sqref="H26">
    <cfRule type="containsBlanks" dxfId="752" priority="978">
      <formula>LEN(TRIM(H26))=0</formula>
    </cfRule>
  </conditionalFormatting>
  <conditionalFormatting sqref="I26">
    <cfRule type="containsBlanks" dxfId="751" priority="923">
      <formula>LEN(TRIM(I26))=0</formula>
    </cfRule>
  </conditionalFormatting>
  <conditionalFormatting sqref="J26">
    <cfRule type="containsText" dxfId="750" priority="973" operator="containsText" text="Discontinued">
      <formula>NOT(ISERROR(SEARCH("Discontinued",J26)))</formula>
    </cfRule>
    <cfRule type="containsText" dxfId="749" priority="974" operator="containsText" text="Closeout">
      <formula>NOT(ISERROR(SEARCH("Closeout",J26)))</formula>
    </cfRule>
    <cfRule type="containsText" dxfId="748" priority="975" operator="containsText" text="COMING SOON">
      <formula>NOT(ISERROR(SEARCH("COMING SOON",J26)))</formula>
    </cfRule>
    <cfRule type="containsText" dxfId="747" priority="976" operator="containsText" text="ACTIVE">
      <formula>NOT(ISERROR(SEARCH("ACTIVE",J26)))</formula>
    </cfRule>
  </conditionalFormatting>
  <conditionalFormatting sqref="J26">
    <cfRule type="containsText" dxfId="746" priority="925" operator="containsText" text="Discontinued">
      <formula>NOT(ISERROR(SEARCH("Discontinued",J26)))</formula>
    </cfRule>
    <cfRule type="containsText" dxfId="745" priority="926" operator="containsText" text="Closeout">
      <formula>NOT(ISERROR(SEARCH("Closeout",J26)))</formula>
    </cfRule>
    <cfRule type="containsText" dxfId="744" priority="927" operator="containsText" text="COMING SOON">
      <formula>NOT(ISERROR(SEARCH("COMING SOON",J26)))</formula>
    </cfRule>
    <cfRule type="containsText" dxfId="743" priority="928" operator="containsText" text="ACTIVE">
      <formula>NOT(ISERROR(SEARCH("ACTIVE",J26)))</formula>
    </cfRule>
    <cfRule type="containsText" dxfId="742" priority="929" operator="containsText" text="Discontinued">
      <formula>NOT(ISERROR(SEARCH("Discontinued",J26)))</formula>
    </cfRule>
    <cfRule type="containsText" dxfId="741" priority="930" operator="containsText" text="Closeout">
      <formula>NOT(ISERROR(SEARCH("Closeout",J26)))</formula>
    </cfRule>
    <cfRule type="containsText" dxfId="740" priority="931" operator="containsText" text="COMING SOON">
      <formula>NOT(ISERROR(SEARCH("COMING SOON",J26)))</formula>
    </cfRule>
    <cfRule type="containsText" dxfId="739" priority="932" operator="containsText" text="ACTIVE">
      <formula>NOT(ISERROR(SEARCH("ACTIVE",J26)))</formula>
    </cfRule>
    <cfRule type="containsText" dxfId="738" priority="933" operator="containsText" text="Discontinued">
      <formula>NOT(ISERROR(SEARCH("Discontinued",J26)))</formula>
    </cfRule>
    <cfRule type="containsText" dxfId="737" priority="934" operator="containsText" text="Closeout">
      <formula>NOT(ISERROR(SEARCH("Closeout",J26)))</formula>
    </cfRule>
    <cfRule type="containsBlanks" dxfId="736" priority="935">
      <formula>LEN(TRIM(J26))=0</formula>
    </cfRule>
    <cfRule type="containsText" dxfId="735" priority="936" operator="containsText" text="COMING SOON">
      <formula>NOT(ISERROR(SEARCH("COMING SOON",J26)))</formula>
    </cfRule>
    <cfRule type="containsText" dxfId="734" priority="937" operator="containsText" text="ACTIVE">
      <formula>NOT(ISERROR(SEARCH("ACTIVE",J26)))</formula>
    </cfRule>
    <cfRule type="cellIs" dxfId="733" priority="938" operator="equal">
      <formula>"Closeout"</formula>
    </cfRule>
    <cfRule type="cellIs" dxfId="732" priority="939" operator="equal">
      <formula>"Discontinued"</formula>
    </cfRule>
    <cfRule type="containsText" dxfId="731" priority="940" operator="containsText" text="Discontinued">
      <formula>NOT(ISERROR(SEARCH("Discontinued",J26)))</formula>
    </cfRule>
    <cfRule type="containsText" dxfId="730" priority="941" operator="containsText" text="Coming Soon">
      <formula>NOT(ISERROR(SEARCH("Coming Soon",J26)))</formula>
    </cfRule>
    <cfRule type="containsText" dxfId="729" priority="942" operator="containsText" text="Closeout">
      <formula>NOT(ISERROR(SEARCH("Closeout",J26)))</formula>
    </cfRule>
    <cfRule type="containsText" dxfId="728" priority="943" operator="containsText" text="Active">
      <formula>NOT(ISERROR(SEARCH("Active",J26)))</formula>
    </cfRule>
    <cfRule type="containsText" dxfId="727" priority="944" operator="containsText" text="Discontinued">
      <formula>NOT(ISERROR(SEARCH("Discontinued",J26)))</formula>
    </cfRule>
    <cfRule type="containsText" dxfId="726" priority="945" operator="containsText" text="Closeout">
      <formula>NOT(ISERROR(SEARCH("Closeout",J26)))</formula>
    </cfRule>
    <cfRule type="containsText" dxfId="725" priority="946" operator="containsText" text="COMING SOON">
      <formula>NOT(ISERROR(SEARCH("COMING SOON",J26)))</formula>
    </cfRule>
    <cfRule type="containsText" dxfId="724" priority="947" operator="containsText" text="ACTIVE">
      <formula>NOT(ISERROR(SEARCH("ACTIVE",J26)))</formula>
    </cfRule>
    <cfRule type="containsText" dxfId="723" priority="948" operator="containsText" text="Discontinued">
      <formula>NOT(ISERROR(SEARCH("Discontinued",J26)))</formula>
    </cfRule>
    <cfRule type="containsText" dxfId="722" priority="949" operator="containsText" text="Closeout">
      <formula>NOT(ISERROR(SEARCH("Closeout",J26)))</formula>
    </cfRule>
    <cfRule type="containsText" dxfId="721" priority="950" operator="containsText" text="COMING SOON">
      <formula>NOT(ISERROR(SEARCH("COMING SOON",J26)))</formula>
    </cfRule>
    <cfRule type="containsText" dxfId="720" priority="951" operator="containsText" text="ACTIVE">
      <formula>NOT(ISERROR(SEARCH("ACTIVE",J26)))</formula>
    </cfRule>
    <cfRule type="containsText" dxfId="719" priority="952" operator="containsText" text="Discontinued">
      <formula>NOT(ISERROR(SEARCH("Discontinued",J26)))</formula>
    </cfRule>
    <cfRule type="containsText" dxfId="718" priority="953" operator="containsText" text="Closeout">
      <formula>NOT(ISERROR(SEARCH("Closeout",J26)))</formula>
    </cfRule>
    <cfRule type="containsText" dxfId="717" priority="954" operator="containsText" text="COMING SOON">
      <formula>NOT(ISERROR(SEARCH("COMING SOON",J26)))</formula>
    </cfRule>
    <cfRule type="containsText" dxfId="716" priority="955" operator="containsText" text="ACTIVE">
      <formula>NOT(ISERROR(SEARCH("ACTIVE",J26)))</formula>
    </cfRule>
    <cfRule type="containsBlanks" dxfId="715" priority="956">
      <formula>LEN(TRIM(J26))=0</formula>
    </cfRule>
    <cfRule type="containsText" dxfId="714" priority="957" operator="containsText" text="Discontinued">
      <formula>NOT(ISERROR(SEARCH("Discontinued",J26)))</formula>
    </cfRule>
    <cfRule type="containsText" dxfId="713" priority="958" operator="containsText" text="Closeout">
      <formula>NOT(ISERROR(SEARCH("Closeout",J26)))</formula>
    </cfRule>
    <cfRule type="containsText" dxfId="712" priority="959" operator="containsText" text="COMING SOON">
      <formula>NOT(ISERROR(SEARCH("COMING SOON",J26)))</formula>
    </cfRule>
    <cfRule type="containsText" dxfId="711" priority="960" operator="containsText" text="ACTIVE">
      <formula>NOT(ISERROR(SEARCH("ACTIVE",J26)))</formula>
    </cfRule>
    <cfRule type="containsText" dxfId="710" priority="961" operator="containsText" text="Discontinued">
      <formula>NOT(ISERROR(SEARCH("Discontinued",J26)))</formula>
    </cfRule>
    <cfRule type="containsText" dxfId="709" priority="962" operator="containsText" text="Closeout">
      <formula>NOT(ISERROR(SEARCH("Closeout",J26)))</formula>
    </cfRule>
    <cfRule type="containsText" dxfId="708" priority="963" operator="containsText" text="COMING SOON">
      <formula>NOT(ISERROR(SEARCH("COMING SOON",J26)))</formula>
    </cfRule>
    <cfRule type="containsText" dxfId="707" priority="964" operator="containsText" text="ACTIVE">
      <formula>NOT(ISERROR(SEARCH("ACTIVE",J26)))</formula>
    </cfRule>
    <cfRule type="containsText" dxfId="706" priority="965" operator="containsText" text="Discontinued">
      <formula>NOT(ISERROR(SEARCH("Discontinued",J26)))</formula>
    </cfRule>
    <cfRule type="containsText" dxfId="705" priority="966" operator="containsText" text="Closeout">
      <formula>NOT(ISERROR(SEARCH("Closeout",J26)))</formula>
    </cfRule>
    <cfRule type="containsText" dxfId="704" priority="967" operator="containsText" text="COMING SOON">
      <formula>NOT(ISERROR(SEARCH("COMING SOON",J26)))</formula>
    </cfRule>
    <cfRule type="containsText" dxfId="703" priority="968" operator="containsText" text="ACTIVE">
      <formula>NOT(ISERROR(SEARCH("ACTIVE",J26)))</formula>
    </cfRule>
    <cfRule type="containsText" dxfId="702" priority="969" operator="containsText" text="Discontinued">
      <formula>NOT(ISERROR(SEARCH("Discontinued",J26)))</formula>
    </cfRule>
    <cfRule type="containsText" dxfId="701" priority="970" operator="containsText" text="Closeout">
      <formula>NOT(ISERROR(SEARCH("Closeout",J26)))</formula>
    </cfRule>
    <cfRule type="containsText" dxfId="700" priority="971" operator="containsText" text="COMING SOON">
      <formula>NOT(ISERROR(SEARCH("COMING SOON",J26)))</formula>
    </cfRule>
    <cfRule type="containsText" dxfId="699" priority="972" operator="containsText" text="ACTIVE">
      <formula>NOT(ISERROR(SEARCH("ACTIVE",J26)))</formula>
    </cfRule>
    <cfRule type="containsBlanks" dxfId="698" priority="977">
      <formula>LEN(TRIM(J26))=0</formula>
    </cfRule>
  </conditionalFormatting>
  <conditionalFormatting sqref="K26">
    <cfRule type="containsBlanks" dxfId="697" priority="924">
      <formula>LEN(TRIM(K26))=0</formula>
    </cfRule>
  </conditionalFormatting>
  <conditionalFormatting sqref="J27">
    <cfRule type="containsText" dxfId="696" priority="918" operator="containsText" text="Discontinued">
      <formula>NOT(ISERROR(SEARCH("Discontinued",J27)))</formula>
    </cfRule>
    <cfRule type="containsText" dxfId="695" priority="919" operator="containsText" text="Closeout">
      <formula>NOT(ISERROR(SEARCH("Closeout",J27)))</formula>
    </cfRule>
    <cfRule type="containsText" dxfId="694" priority="920" operator="containsText" text="COMING SOON">
      <formula>NOT(ISERROR(SEARCH("COMING SOON",J27)))</formula>
    </cfRule>
    <cfRule type="containsText" dxfId="693" priority="921" operator="containsText" text="ACTIVE">
      <formula>NOT(ISERROR(SEARCH("ACTIVE",J27)))</formula>
    </cfRule>
  </conditionalFormatting>
  <conditionalFormatting sqref="J27">
    <cfRule type="containsText" dxfId="692" priority="866" operator="containsText" text="Discontinued">
      <formula>NOT(ISERROR(SEARCH("Discontinued",J27)))</formula>
    </cfRule>
    <cfRule type="containsText" dxfId="691" priority="867" operator="containsText" text="Closeout">
      <formula>NOT(ISERROR(SEARCH("Closeout",J27)))</formula>
    </cfRule>
    <cfRule type="containsText" dxfId="690" priority="868" operator="containsText" text="COMING SOON">
      <formula>NOT(ISERROR(SEARCH("COMING SOON",J27)))</formula>
    </cfRule>
    <cfRule type="containsText" dxfId="689" priority="869" operator="containsText" text="ACTIVE">
      <formula>NOT(ISERROR(SEARCH("ACTIVE",J27)))</formula>
    </cfRule>
    <cfRule type="containsText" dxfId="688" priority="870" operator="containsText" text="Discontinued">
      <formula>NOT(ISERROR(SEARCH("Discontinued",J27)))</formula>
    </cfRule>
    <cfRule type="containsText" dxfId="687" priority="871" operator="containsText" text="Closeout">
      <formula>NOT(ISERROR(SEARCH("Closeout",J27)))</formula>
    </cfRule>
    <cfRule type="containsText" dxfId="686" priority="872" operator="containsText" text="COMING SOON">
      <formula>NOT(ISERROR(SEARCH("COMING SOON",J27)))</formula>
    </cfRule>
    <cfRule type="containsText" dxfId="685" priority="873" operator="containsText" text="ACTIVE">
      <formula>NOT(ISERROR(SEARCH("ACTIVE",J27)))</formula>
    </cfRule>
    <cfRule type="containsText" dxfId="684" priority="874" operator="containsText" text="Discontinued">
      <formula>NOT(ISERROR(SEARCH("Discontinued",J27)))</formula>
    </cfRule>
    <cfRule type="containsText" dxfId="683" priority="875" operator="containsText" text="Closeout">
      <formula>NOT(ISERROR(SEARCH("Closeout",J27)))</formula>
    </cfRule>
    <cfRule type="containsText" dxfId="682" priority="876" operator="containsText" text="COMING SOON">
      <formula>NOT(ISERROR(SEARCH("COMING SOON",J27)))</formula>
    </cfRule>
    <cfRule type="containsText" dxfId="681" priority="877" operator="containsText" text="ACTIVE">
      <formula>NOT(ISERROR(SEARCH("ACTIVE",J27)))</formula>
    </cfRule>
    <cfRule type="containsText" dxfId="680" priority="878" operator="containsText" text="Discontinued">
      <formula>NOT(ISERROR(SEARCH("Discontinued",J27)))</formula>
    </cfRule>
    <cfRule type="containsText" dxfId="679" priority="879" operator="containsText" text="Closeout">
      <formula>NOT(ISERROR(SEARCH("Closeout",J27)))</formula>
    </cfRule>
    <cfRule type="containsBlanks" dxfId="678" priority="880">
      <formula>LEN(TRIM(J27))=0</formula>
    </cfRule>
    <cfRule type="containsText" dxfId="677" priority="881" operator="containsText" text="COMING SOON">
      <formula>NOT(ISERROR(SEARCH("COMING SOON",J27)))</formula>
    </cfRule>
    <cfRule type="containsText" dxfId="676" priority="882" operator="containsText" text="ACTIVE">
      <formula>NOT(ISERROR(SEARCH("ACTIVE",J27)))</formula>
    </cfRule>
    <cfRule type="cellIs" dxfId="675" priority="883" operator="equal">
      <formula>"Closeout"</formula>
    </cfRule>
    <cfRule type="cellIs" dxfId="674" priority="884" operator="equal">
      <formula>"Discontinued"</formula>
    </cfRule>
    <cfRule type="containsText" dxfId="673" priority="885" operator="containsText" text="Discontinued">
      <formula>NOT(ISERROR(SEARCH("Discontinued",J27)))</formula>
    </cfRule>
    <cfRule type="containsText" dxfId="672" priority="886" operator="containsText" text="Coming Soon">
      <formula>NOT(ISERROR(SEARCH("Coming Soon",J27)))</formula>
    </cfRule>
    <cfRule type="containsText" dxfId="671" priority="887" operator="containsText" text="Closeout">
      <formula>NOT(ISERROR(SEARCH("Closeout",J27)))</formula>
    </cfRule>
    <cfRule type="containsText" dxfId="670" priority="888" operator="containsText" text="Active">
      <formula>NOT(ISERROR(SEARCH("Active",J27)))</formula>
    </cfRule>
    <cfRule type="containsText" dxfId="669" priority="889" operator="containsText" text="Discontinued">
      <formula>NOT(ISERROR(SEARCH("Discontinued",J27)))</formula>
    </cfRule>
    <cfRule type="containsText" dxfId="668" priority="890" operator="containsText" text="Closeout">
      <formula>NOT(ISERROR(SEARCH("Closeout",J27)))</formula>
    </cfRule>
    <cfRule type="containsText" dxfId="667" priority="891" operator="containsText" text="COMING SOON">
      <formula>NOT(ISERROR(SEARCH("COMING SOON",J27)))</formula>
    </cfRule>
    <cfRule type="containsText" dxfId="666" priority="892" operator="containsText" text="ACTIVE">
      <formula>NOT(ISERROR(SEARCH("ACTIVE",J27)))</formula>
    </cfRule>
    <cfRule type="containsText" dxfId="665" priority="893" operator="containsText" text="Discontinued">
      <formula>NOT(ISERROR(SEARCH("Discontinued",J27)))</formula>
    </cfRule>
    <cfRule type="containsText" dxfId="664" priority="894" operator="containsText" text="Closeout">
      <formula>NOT(ISERROR(SEARCH("Closeout",J27)))</formula>
    </cfRule>
    <cfRule type="containsText" dxfId="663" priority="895" operator="containsText" text="COMING SOON">
      <formula>NOT(ISERROR(SEARCH("COMING SOON",J27)))</formula>
    </cfRule>
    <cfRule type="containsText" dxfId="662" priority="896" operator="containsText" text="ACTIVE">
      <formula>NOT(ISERROR(SEARCH("ACTIVE",J27)))</formula>
    </cfRule>
    <cfRule type="containsText" dxfId="661" priority="897" operator="containsText" text="Discontinued">
      <formula>NOT(ISERROR(SEARCH("Discontinued",J27)))</formula>
    </cfRule>
    <cfRule type="containsText" dxfId="660" priority="898" operator="containsText" text="Closeout">
      <formula>NOT(ISERROR(SEARCH("Closeout",J27)))</formula>
    </cfRule>
    <cfRule type="containsText" dxfId="659" priority="899" operator="containsText" text="COMING SOON">
      <formula>NOT(ISERROR(SEARCH("COMING SOON",J27)))</formula>
    </cfRule>
    <cfRule type="containsText" dxfId="658" priority="900" operator="containsText" text="ACTIVE">
      <formula>NOT(ISERROR(SEARCH("ACTIVE",J27)))</formula>
    </cfRule>
    <cfRule type="containsBlanks" dxfId="657" priority="901">
      <formula>LEN(TRIM(J27))=0</formula>
    </cfRule>
    <cfRule type="containsText" dxfId="656" priority="902" operator="containsText" text="Discontinued">
      <formula>NOT(ISERROR(SEARCH("Discontinued",J27)))</formula>
    </cfRule>
    <cfRule type="containsText" dxfId="655" priority="903" operator="containsText" text="Closeout">
      <formula>NOT(ISERROR(SEARCH("Closeout",J27)))</formula>
    </cfRule>
    <cfRule type="containsText" dxfId="654" priority="904" operator="containsText" text="COMING SOON">
      <formula>NOT(ISERROR(SEARCH("COMING SOON",J27)))</formula>
    </cfRule>
    <cfRule type="containsText" dxfId="653" priority="905" operator="containsText" text="ACTIVE">
      <formula>NOT(ISERROR(SEARCH("ACTIVE",J27)))</formula>
    </cfRule>
    <cfRule type="containsText" dxfId="652" priority="906" operator="containsText" text="Discontinued">
      <formula>NOT(ISERROR(SEARCH("Discontinued",J27)))</formula>
    </cfRule>
    <cfRule type="containsText" dxfId="651" priority="907" operator="containsText" text="Closeout">
      <formula>NOT(ISERROR(SEARCH("Closeout",J27)))</formula>
    </cfRule>
    <cfRule type="containsText" dxfId="650" priority="908" operator="containsText" text="COMING SOON">
      <formula>NOT(ISERROR(SEARCH("COMING SOON",J27)))</formula>
    </cfRule>
    <cfRule type="containsText" dxfId="649" priority="909" operator="containsText" text="ACTIVE">
      <formula>NOT(ISERROR(SEARCH("ACTIVE",J27)))</formula>
    </cfRule>
    <cfRule type="containsText" dxfId="648" priority="910" operator="containsText" text="Discontinued">
      <formula>NOT(ISERROR(SEARCH("Discontinued",J27)))</formula>
    </cfRule>
    <cfRule type="containsText" dxfId="647" priority="911" operator="containsText" text="Closeout">
      <formula>NOT(ISERROR(SEARCH("Closeout",J27)))</formula>
    </cfRule>
    <cfRule type="containsText" dxfId="646" priority="912" operator="containsText" text="COMING SOON">
      <formula>NOT(ISERROR(SEARCH("COMING SOON",J27)))</formula>
    </cfRule>
    <cfRule type="containsText" dxfId="645" priority="913" operator="containsText" text="ACTIVE">
      <formula>NOT(ISERROR(SEARCH("ACTIVE",J27)))</formula>
    </cfRule>
    <cfRule type="containsText" dxfId="644" priority="914" operator="containsText" text="Discontinued">
      <formula>NOT(ISERROR(SEARCH("Discontinued",J27)))</formula>
    </cfRule>
    <cfRule type="containsText" dxfId="643" priority="915" operator="containsText" text="Closeout">
      <formula>NOT(ISERROR(SEARCH("Closeout",J27)))</formula>
    </cfRule>
    <cfRule type="containsText" dxfId="642" priority="916" operator="containsText" text="COMING SOON">
      <formula>NOT(ISERROR(SEARCH("COMING SOON",J27)))</formula>
    </cfRule>
    <cfRule type="containsText" dxfId="641" priority="917" operator="containsText" text="ACTIVE">
      <formula>NOT(ISERROR(SEARCH("ACTIVE",J27)))</formula>
    </cfRule>
    <cfRule type="containsBlanks" dxfId="640" priority="922">
      <formula>LEN(TRIM(J27))=0</formula>
    </cfRule>
  </conditionalFormatting>
  <conditionalFormatting sqref="J27">
    <cfRule type="containsText" dxfId="639" priority="862" operator="containsText" text="Discontinued">
      <formula>NOT(ISERROR(SEARCH("Discontinued",J27)))</formula>
    </cfRule>
    <cfRule type="containsText" dxfId="638" priority="863" operator="containsText" text="Closeout">
      <formula>NOT(ISERROR(SEARCH("Closeout",J27)))</formula>
    </cfRule>
    <cfRule type="containsText" dxfId="637" priority="864" operator="containsText" text="COMING SOON">
      <formula>NOT(ISERROR(SEARCH("COMING SOON",J27)))</formula>
    </cfRule>
    <cfRule type="containsText" dxfId="636" priority="865" operator="containsText" text="ACTIVE">
      <formula>NOT(ISERROR(SEARCH("ACTIVE",J27)))</formula>
    </cfRule>
  </conditionalFormatting>
  <conditionalFormatting sqref="J28:J36">
    <cfRule type="containsText" dxfId="635" priority="857" operator="containsText" text="Discontinued">
      <formula>NOT(ISERROR(SEARCH("Discontinued",J28)))</formula>
    </cfRule>
    <cfRule type="containsText" dxfId="634" priority="858" operator="containsText" text="Closeout">
      <formula>NOT(ISERROR(SEARCH("Closeout",J28)))</formula>
    </cfRule>
    <cfRule type="containsText" dxfId="633" priority="859" operator="containsText" text="COMING SOON">
      <formula>NOT(ISERROR(SEARCH("COMING SOON",J28)))</formula>
    </cfRule>
    <cfRule type="containsText" dxfId="632" priority="860" operator="containsText" text="ACTIVE">
      <formula>NOT(ISERROR(SEARCH("ACTIVE",J28)))</formula>
    </cfRule>
  </conditionalFormatting>
  <conditionalFormatting sqref="J28:J36">
    <cfRule type="containsText" dxfId="631" priority="777" operator="containsText" text="Discontinued">
      <formula>NOT(ISERROR(SEARCH("Discontinued",J28)))</formula>
    </cfRule>
    <cfRule type="containsText" dxfId="630" priority="778" operator="containsText" text="Closeout">
      <formula>NOT(ISERROR(SEARCH("Closeout",J28)))</formula>
    </cfRule>
    <cfRule type="containsText" dxfId="629" priority="779" operator="containsText" text="COMING SOON">
      <formula>NOT(ISERROR(SEARCH("COMING SOON",J28)))</formula>
    </cfRule>
    <cfRule type="containsText" dxfId="628" priority="780" operator="containsText" text="ACTIVE">
      <formula>NOT(ISERROR(SEARCH("ACTIVE",J28)))</formula>
    </cfRule>
    <cfRule type="containsText" dxfId="627" priority="781" operator="containsText" text="Discontinued">
      <formula>NOT(ISERROR(SEARCH("Discontinued",J28)))</formula>
    </cfRule>
    <cfRule type="containsText" dxfId="626" priority="782" operator="containsText" text="Closeout">
      <formula>NOT(ISERROR(SEARCH("Closeout",J28)))</formula>
    </cfRule>
    <cfRule type="containsText" dxfId="625" priority="783" operator="containsText" text="COMING SOON">
      <formula>NOT(ISERROR(SEARCH("COMING SOON",J28)))</formula>
    </cfRule>
    <cfRule type="containsText" dxfId="624" priority="784" operator="containsText" text="ACTIVE">
      <formula>NOT(ISERROR(SEARCH("ACTIVE",J28)))</formula>
    </cfRule>
    <cfRule type="containsText" dxfId="623" priority="785" operator="containsText" text="Discontinued">
      <formula>NOT(ISERROR(SEARCH("Discontinued",J28)))</formula>
    </cfRule>
    <cfRule type="containsText" dxfId="622" priority="786" operator="containsText" text="Closeout">
      <formula>NOT(ISERROR(SEARCH("Closeout",J28)))</formula>
    </cfRule>
    <cfRule type="containsText" dxfId="621" priority="787" operator="containsText" text="COMING SOON">
      <formula>NOT(ISERROR(SEARCH("COMING SOON",J28)))</formula>
    </cfRule>
    <cfRule type="containsText" dxfId="620" priority="788" operator="containsText" text="ACTIVE">
      <formula>NOT(ISERROR(SEARCH("ACTIVE",J28)))</formula>
    </cfRule>
    <cfRule type="containsText" dxfId="619" priority="789" operator="containsText" text="Discontinued">
      <formula>NOT(ISERROR(SEARCH("Discontinued",J28)))</formula>
    </cfRule>
    <cfRule type="containsText" dxfId="618" priority="790" operator="containsText" text="Closeout">
      <formula>NOT(ISERROR(SEARCH("Closeout",J28)))</formula>
    </cfRule>
    <cfRule type="containsText" dxfId="617" priority="791" operator="containsText" text="COMING SOON">
      <formula>NOT(ISERROR(SEARCH("COMING SOON",J28)))</formula>
    </cfRule>
    <cfRule type="containsText" dxfId="616" priority="792" operator="containsText" text="ACTIVE">
      <formula>NOT(ISERROR(SEARCH("ACTIVE",J28)))</formula>
    </cfRule>
    <cfRule type="containsText" dxfId="615" priority="793" operator="containsText" text="Discontinued">
      <formula>NOT(ISERROR(SEARCH("Discontinued",J28)))</formula>
    </cfRule>
    <cfRule type="containsText" dxfId="614" priority="794" operator="containsText" text="Closeout">
      <formula>NOT(ISERROR(SEARCH("Closeout",J28)))</formula>
    </cfRule>
    <cfRule type="containsText" dxfId="613" priority="795" operator="containsText" text="COMING SOON">
      <formula>NOT(ISERROR(SEARCH("COMING SOON",J28)))</formula>
    </cfRule>
    <cfRule type="containsText" dxfId="612" priority="796" operator="containsText" text="ACTIVE">
      <formula>NOT(ISERROR(SEARCH("ACTIVE",J28)))</formula>
    </cfRule>
    <cfRule type="containsText" dxfId="611" priority="797" operator="containsText" text="Discontinued">
      <formula>NOT(ISERROR(SEARCH("Discontinued",J28)))</formula>
    </cfRule>
    <cfRule type="containsText" dxfId="610" priority="798" operator="containsText" text="Closeout">
      <formula>NOT(ISERROR(SEARCH("Closeout",J28)))</formula>
    </cfRule>
    <cfRule type="containsText" dxfId="609" priority="799" operator="containsText" text="COMING SOON">
      <formula>NOT(ISERROR(SEARCH("COMING SOON",J28)))</formula>
    </cfRule>
    <cfRule type="containsText" dxfId="608" priority="800" operator="containsText" text="ACTIVE">
      <formula>NOT(ISERROR(SEARCH("ACTIVE",J28)))</formula>
    </cfRule>
    <cfRule type="containsText" dxfId="607" priority="801" operator="containsText" text="Discontinued">
      <formula>NOT(ISERROR(SEARCH("Discontinued",J28)))</formula>
    </cfRule>
    <cfRule type="containsText" dxfId="606" priority="802" operator="containsText" text="Closeout">
      <formula>NOT(ISERROR(SEARCH("Closeout",J28)))</formula>
    </cfRule>
    <cfRule type="containsText" dxfId="605" priority="803" operator="containsText" text="COMING SOON">
      <formula>NOT(ISERROR(SEARCH("COMING SOON",J28)))</formula>
    </cfRule>
    <cfRule type="containsText" dxfId="604" priority="804" operator="containsText" text="ACTIVE">
      <formula>NOT(ISERROR(SEARCH("ACTIVE",J28)))</formula>
    </cfRule>
    <cfRule type="containsText" dxfId="603" priority="805" operator="containsText" text="Discontinued">
      <formula>NOT(ISERROR(SEARCH("Discontinued",J28)))</formula>
    </cfRule>
    <cfRule type="containsText" dxfId="602" priority="806" operator="containsText" text="Closeout">
      <formula>NOT(ISERROR(SEARCH("Closeout",J28)))</formula>
    </cfRule>
    <cfRule type="containsText" dxfId="601" priority="807" operator="containsText" text="COMING SOON">
      <formula>NOT(ISERROR(SEARCH("COMING SOON",J28)))</formula>
    </cfRule>
    <cfRule type="containsText" dxfId="600" priority="808" operator="containsText" text="ACTIVE">
      <formula>NOT(ISERROR(SEARCH("ACTIVE",J28)))</formula>
    </cfRule>
    <cfRule type="containsText" dxfId="599" priority="809" operator="containsText" text="Discontinued">
      <formula>NOT(ISERROR(SEARCH("Discontinued",J28)))</formula>
    </cfRule>
    <cfRule type="containsText" dxfId="598" priority="810" operator="containsText" text="Closeout">
      <formula>NOT(ISERROR(SEARCH("Closeout",J28)))</formula>
    </cfRule>
    <cfRule type="containsText" dxfId="597" priority="811" operator="containsText" text="COMING SOON">
      <formula>NOT(ISERROR(SEARCH("COMING SOON",J28)))</formula>
    </cfRule>
    <cfRule type="containsText" dxfId="596" priority="812" operator="containsText" text="ACTIVE">
      <formula>NOT(ISERROR(SEARCH("ACTIVE",J28)))</formula>
    </cfRule>
    <cfRule type="containsText" dxfId="595" priority="813" operator="containsText" text="Discontinued">
      <formula>NOT(ISERROR(SEARCH("Discontinued",J28)))</formula>
    </cfRule>
    <cfRule type="containsText" dxfId="594" priority="814" operator="containsText" text="Closeout">
      <formula>NOT(ISERROR(SEARCH("Closeout",J28)))</formula>
    </cfRule>
    <cfRule type="containsText" dxfId="593" priority="815" operator="containsText" text="COMING SOON">
      <formula>NOT(ISERROR(SEARCH("COMING SOON",J28)))</formula>
    </cfRule>
    <cfRule type="containsText" dxfId="592" priority="816" operator="containsText" text="ACTIVE">
      <formula>NOT(ISERROR(SEARCH("ACTIVE",J28)))</formula>
    </cfRule>
    <cfRule type="containsText" dxfId="591" priority="817" operator="containsText" text="Discontinued">
      <formula>NOT(ISERROR(SEARCH("Discontinued",J28)))</formula>
    </cfRule>
    <cfRule type="containsText" dxfId="590" priority="818" operator="containsText" text="Closeout">
      <formula>NOT(ISERROR(SEARCH("Closeout",J28)))</formula>
    </cfRule>
    <cfRule type="containsBlanks" dxfId="589" priority="819">
      <formula>LEN(TRIM(J28))=0</formula>
    </cfRule>
    <cfRule type="containsText" dxfId="588" priority="820" operator="containsText" text="COMING SOON">
      <formula>NOT(ISERROR(SEARCH("COMING SOON",J28)))</formula>
    </cfRule>
    <cfRule type="containsText" dxfId="587" priority="821" operator="containsText" text="ACTIVE">
      <formula>NOT(ISERROR(SEARCH("ACTIVE",J28)))</formula>
    </cfRule>
    <cfRule type="cellIs" dxfId="586" priority="822" operator="equal">
      <formula>"Closeout"</formula>
    </cfRule>
    <cfRule type="cellIs" dxfId="585" priority="823" operator="equal">
      <formula>"Discontinued"</formula>
    </cfRule>
    <cfRule type="containsText" dxfId="584" priority="824" operator="containsText" text="Discontinued">
      <formula>NOT(ISERROR(SEARCH("Discontinued",J28)))</formula>
    </cfRule>
    <cfRule type="containsText" dxfId="583" priority="825" operator="containsText" text="Coming Soon">
      <formula>NOT(ISERROR(SEARCH("Coming Soon",J28)))</formula>
    </cfRule>
    <cfRule type="containsText" dxfId="582" priority="826" operator="containsText" text="Closeout">
      <formula>NOT(ISERROR(SEARCH("Closeout",J28)))</formula>
    </cfRule>
    <cfRule type="containsText" dxfId="581" priority="827" operator="containsText" text="Active">
      <formula>NOT(ISERROR(SEARCH("Active",J28)))</formula>
    </cfRule>
    <cfRule type="containsText" dxfId="580" priority="828" operator="containsText" text="Discontinued">
      <formula>NOT(ISERROR(SEARCH("Discontinued",J28)))</formula>
    </cfRule>
    <cfRule type="containsText" dxfId="579" priority="829" operator="containsText" text="Closeout">
      <formula>NOT(ISERROR(SEARCH("Closeout",J28)))</formula>
    </cfRule>
    <cfRule type="containsText" dxfId="578" priority="830" operator="containsText" text="COMING SOON">
      <formula>NOT(ISERROR(SEARCH("COMING SOON",J28)))</formula>
    </cfRule>
    <cfRule type="containsText" dxfId="577" priority="831" operator="containsText" text="ACTIVE">
      <formula>NOT(ISERROR(SEARCH("ACTIVE",J28)))</formula>
    </cfRule>
    <cfRule type="containsText" dxfId="576" priority="832" operator="containsText" text="Discontinued">
      <formula>NOT(ISERROR(SEARCH("Discontinued",J28)))</formula>
    </cfRule>
    <cfRule type="containsText" dxfId="575" priority="833" operator="containsText" text="Closeout">
      <formula>NOT(ISERROR(SEARCH("Closeout",J28)))</formula>
    </cfRule>
    <cfRule type="containsText" dxfId="574" priority="834" operator="containsText" text="COMING SOON">
      <formula>NOT(ISERROR(SEARCH("COMING SOON",J28)))</formula>
    </cfRule>
    <cfRule type="containsText" dxfId="573" priority="835" operator="containsText" text="ACTIVE">
      <formula>NOT(ISERROR(SEARCH("ACTIVE",J28)))</formula>
    </cfRule>
    <cfRule type="containsText" dxfId="572" priority="836" operator="containsText" text="Discontinued">
      <formula>NOT(ISERROR(SEARCH("Discontinued",J28)))</formula>
    </cfRule>
    <cfRule type="containsText" dxfId="571" priority="837" operator="containsText" text="Closeout">
      <formula>NOT(ISERROR(SEARCH("Closeout",J28)))</formula>
    </cfRule>
    <cfRule type="containsText" dxfId="570" priority="838" operator="containsText" text="COMING SOON">
      <formula>NOT(ISERROR(SEARCH("COMING SOON",J28)))</formula>
    </cfRule>
    <cfRule type="containsText" dxfId="569" priority="839" operator="containsText" text="ACTIVE">
      <formula>NOT(ISERROR(SEARCH("ACTIVE",J28)))</formula>
    </cfRule>
    <cfRule type="containsBlanks" dxfId="568" priority="840">
      <formula>LEN(TRIM(J28))=0</formula>
    </cfRule>
    <cfRule type="containsText" dxfId="567" priority="841" operator="containsText" text="Discontinued">
      <formula>NOT(ISERROR(SEARCH("Discontinued",J28)))</formula>
    </cfRule>
    <cfRule type="containsText" dxfId="566" priority="842" operator="containsText" text="Closeout">
      <formula>NOT(ISERROR(SEARCH("Closeout",J28)))</formula>
    </cfRule>
    <cfRule type="containsText" dxfId="565" priority="843" operator="containsText" text="COMING SOON">
      <formula>NOT(ISERROR(SEARCH("COMING SOON",J28)))</formula>
    </cfRule>
    <cfRule type="containsText" dxfId="564" priority="844" operator="containsText" text="ACTIVE">
      <formula>NOT(ISERROR(SEARCH("ACTIVE",J28)))</formula>
    </cfRule>
    <cfRule type="containsText" dxfId="563" priority="845" operator="containsText" text="Discontinued">
      <formula>NOT(ISERROR(SEARCH("Discontinued",J28)))</formula>
    </cfRule>
    <cfRule type="containsText" dxfId="562" priority="846" operator="containsText" text="Closeout">
      <formula>NOT(ISERROR(SEARCH("Closeout",J28)))</formula>
    </cfRule>
    <cfRule type="containsText" dxfId="561" priority="847" operator="containsText" text="COMING SOON">
      <formula>NOT(ISERROR(SEARCH("COMING SOON",J28)))</formula>
    </cfRule>
    <cfRule type="containsText" dxfId="560" priority="848" operator="containsText" text="ACTIVE">
      <formula>NOT(ISERROR(SEARCH("ACTIVE",J28)))</formula>
    </cfRule>
    <cfRule type="containsText" dxfId="559" priority="849" operator="containsText" text="Discontinued">
      <formula>NOT(ISERROR(SEARCH("Discontinued",J28)))</formula>
    </cfRule>
    <cfRule type="containsText" dxfId="558" priority="850" operator="containsText" text="Closeout">
      <formula>NOT(ISERROR(SEARCH("Closeout",J28)))</formula>
    </cfRule>
    <cfRule type="containsText" dxfId="557" priority="851" operator="containsText" text="COMING SOON">
      <formula>NOT(ISERROR(SEARCH("COMING SOON",J28)))</formula>
    </cfRule>
    <cfRule type="containsText" dxfId="556" priority="852" operator="containsText" text="ACTIVE">
      <formula>NOT(ISERROR(SEARCH("ACTIVE",J28)))</formula>
    </cfRule>
    <cfRule type="containsText" dxfId="555" priority="853" operator="containsText" text="Discontinued">
      <formula>NOT(ISERROR(SEARCH("Discontinued",J28)))</formula>
    </cfRule>
    <cfRule type="containsText" dxfId="554" priority="854" operator="containsText" text="Closeout">
      <formula>NOT(ISERROR(SEARCH("Closeout",J28)))</formula>
    </cfRule>
    <cfRule type="containsText" dxfId="553" priority="855" operator="containsText" text="COMING SOON">
      <formula>NOT(ISERROR(SEARCH("COMING SOON",J28)))</formula>
    </cfRule>
    <cfRule type="containsText" dxfId="552" priority="856" operator="containsText" text="ACTIVE">
      <formula>NOT(ISERROR(SEARCH("ACTIVE",J28)))</formula>
    </cfRule>
    <cfRule type="containsBlanks" dxfId="551" priority="861">
      <formula>LEN(TRIM(J28))=0</formula>
    </cfRule>
  </conditionalFormatting>
  <conditionalFormatting sqref="J28:J36">
    <cfRule type="containsText" dxfId="550" priority="773" operator="containsText" text="Discontinued">
      <formula>NOT(ISERROR(SEARCH("Discontinued",J28)))</formula>
    </cfRule>
    <cfRule type="containsText" dxfId="549" priority="774" operator="containsText" text="Closeout">
      <formula>NOT(ISERROR(SEARCH("Closeout",J28)))</formula>
    </cfRule>
    <cfRule type="containsText" dxfId="548" priority="775" operator="containsText" text="COMING SOON">
      <formula>NOT(ISERROR(SEARCH("COMING SOON",J28)))</formula>
    </cfRule>
    <cfRule type="containsText" dxfId="547" priority="776" operator="containsText" text="ACTIVE">
      <formula>NOT(ISERROR(SEARCH("ACTIVE",J28)))</formula>
    </cfRule>
  </conditionalFormatting>
  <conditionalFormatting sqref="J28:J36">
    <cfRule type="containsText" dxfId="546" priority="769" operator="containsText" text="Discontinued">
      <formula>NOT(ISERROR(SEARCH("Discontinued",J28)))</formula>
    </cfRule>
    <cfRule type="containsText" dxfId="545" priority="770" operator="containsText" text="Coming Soon">
      <formula>NOT(ISERROR(SEARCH("Coming Soon",J28)))</formula>
    </cfRule>
    <cfRule type="containsText" dxfId="544" priority="771" operator="containsText" text="Closeout">
      <formula>NOT(ISERROR(SEARCH("Closeout",J28)))</formula>
    </cfRule>
    <cfRule type="containsText" dxfId="543" priority="772" operator="containsText" text="Active">
      <formula>NOT(ISERROR(SEARCH("Active",J28)))</formula>
    </cfRule>
  </conditionalFormatting>
  <conditionalFormatting sqref="J37">
    <cfRule type="containsText" dxfId="542" priority="764" operator="containsText" text="Discontinued">
      <formula>NOT(ISERROR(SEARCH("Discontinued",J37)))</formula>
    </cfRule>
    <cfRule type="containsText" dxfId="541" priority="765" operator="containsText" text="Closeout">
      <formula>NOT(ISERROR(SEARCH("Closeout",J37)))</formula>
    </cfRule>
    <cfRule type="containsText" dxfId="540" priority="766" operator="containsText" text="COMING SOON">
      <formula>NOT(ISERROR(SEARCH("COMING SOON",J37)))</formula>
    </cfRule>
    <cfRule type="containsText" dxfId="539" priority="767" operator="containsText" text="ACTIVE">
      <formula>NOT(ISERROR(SEARCH("ACTIVE",J37)))</formula>
    </cfRule>
  </conditionalFormatting>
  <conditionalFormatting sqref="J37">
    <cfRule type="containsText" dxfId="538" priority="676" operator="containsText" text="Discontinued">
      <formula>NOT(ISERROR(SEARCH("Discontinued",J37)))</formula>
    </cfRule>
    <cfRule type="containsText" dxfId="537" priority="677" operator="containsText" text="Coming Soon">
      <formula>NOT(ISERROR(SEARCH("Coming Soon",J37)))</formula>
    </cfRule>
    <cfRule type="containsText" dxfId="536" priority="678" operator="containsText" text="Closeout">
      <formula>NOT(ISERROR(SEARCH("Closeout",J37)))</formula>
    </cfRule>
    <cfRule type="containsText" dxfId="535" priority="679" operator="containsText" text="Active">
      <formula>NOT(ISERROR(SEARCH("Active",J37)))</formula>
    </cfRule>
    <cfRule type="containsText" dxfId="534" priority="680" operator="containsText" text="Discontinued">
      <formula>NOT(ISERROR(SEARCH("Discontinued",J37)))</formula>
    </cfRule>
    <cfRule type="containsText" dxfId="533" priority="681" operator="containsText" text="Closeout">
      <formula>NOT(ISERROR(SEARCH("Closeout",J37)))</formula>
    </cfRule>
    <cfRule type="containsText" dxfId="532" priority="682" operator="containsText" text="COMING SOON">
      <formula>NOT(ISERROR(SEARCH("COMING SOON",J37)))</formula>
    </cfRule>
    <cfRule type="containsText" dxfId="531" priority="683" operator="containsText" text="ACTIVE">
      <formula>NOT(ISERROR(SEARCH("ACTIVE",J37)))</formula>
    </cfRule>
    <cfRule type="containsText" dxfId="530" priority="684" operator="containsText" text="Discontinued">
      <formula>NOT(ISERROR(SEARCH("Discontinued",J37)))</formula>
    </cfRule>
    <cfRule type="containsText" dxfId="529" priority="685" operator="containsText" text="Closeout">
      <formula>NOT(ISERROR(SEARCH("Closeout",J37)))</formula>
    </cfRule>
    <cfRule type="containsText" dxfId="528" priority="686" operator="containsText" text="COMING SOON">
      <formula>NOT(ISERROR(SEARCH("COMING SOON",J37)))</formula>
    </cfRule>
    <cfRule type="containsText" dxfId="527" priority="687" operator="containsText" text="ACTIVE">
      <formula>NOT(ISERROR(SEARCH("ACTIVE",J37)))</formula>
    </cfRule>
    <cfRule type="containsText" dxfId="526" priority="688" operator="containsText" text="Discontinued">
      <formula>NOT(ISERROR(SEARCH("Discontinued",J37)))</formula>
    </cfRule>
    <cfRule type="containsText" dxfId="525" priority="689" operator="containsText" text="Closeout">
      <formula>NOT(ISERROR(SEARCH("Closeout",J37)))</formula>
    </cfRule>
    <cfRule type="containsText" dxfId="524" priority="690" operator="containsText" text="COMING SOON">
      <formula>NOT(ISERROR(SEARCH("COMING SOON",J37)))</formula>
    </cfRule>
    <cfRule type="containsText" dxfId="523" priority="691" operator="containsText" text="ACTIVE">
      <formula>NOT(ISERROR(SEARCH("ACTIVE",J37)))</formula>
    </cfRule>
    <cfRule type="containsText" dxfId="522" priority="692" operator="containsText" text="Discontinued">
      <formula>NOT(ISERROR(SEARCH("Discontinued",J37)))</formula>
    </cfRule>
    <cfRule type="containsText" dxfId="521" priority="693" operator="containsText" text="Closeout">
      <formula>NOT(ISERROR(SEARCH("Closeout",J37)))</formula>
    </cfRule>
    <cfRule type="containsText" dxfId="520" priority="694" operator="containsText" text="COMING SOON">
      <formula>NOT(ISERROR(SEARCH("COMING SOON",J37)))</formula>
    </cfRule>
    <cfRule type="containsText" dxfId="519" priority="695" operator="containsText" text="ACTIVE">
      <formula>NOT(ISERROR(SEARCH("ACTIVE",J37)))</formula>
    </cfRule>
    <cfRule type="containsText" dxfId="518" priority="696" operator="containsText" text="Discontinued">
      <formula>NOT(ISERROR(SEARCH("Discontinued",J37)))</formula>
    </cfRule>
    <cfRule type="containsText" dxfId="517" priority="697" operator="containsText" text="Closeout">
      <formula>NOT(ISERROR(SEARCH("Closeout",J37)))</formula>
    </cfRule>
    <cfRule type="containsText" dxfId="516" priority="698" operator="containsText" text="COMING SOON">
      <formula>NOT(ISERROR(SEARCH("COMING SOON",J37)))</formula>
    </cfRule>
    <cfRule type="containsText" dxfId="515" priority="699" operator="containsText" text="ACTIVE">
      <formula>NOT(ISERROR(SEARCH("ACTIVE",J37)))</formula>
    </cfRule>
    <cfRule type="containsText" dxfId="514" priority="700" operator="containsText" text="Discontinued">
      <formula>NOT(ISERROR(SEARCH("Discontinued",J37)))</formula>
    </cfRule>
    <cfRule type="containsText" dxfId="513" priority="701" operator="containsText" text="Closeout">
      <formula>NOT(ISERROR(SEARCH("Closeout",J37)))</formula>
    </cfRule>
    <cfRule type="containsText" dxfId="512" priority="702" operator="containsText" text="COMING SOON">
      <formula>NOT(ISERROR(SEARCH("COMING SOON",J37)))</formula>
    </cfRule>
    <cfRule type="containsText" dxfId="511" priority="703" operator="containsText" text="ACTIVE">
      <formula>NOT(ISERROR(SEARCH("ACTIVE",J37)))</formula>
    </cfRule>
    <cfRule type="containsText" dxfId="510" priority="704" operator="containsText" text="Discontinued">
      <formula>NOT(ISERROR(SEARCH("Discontinued",J37)))</formula>
    </cfRule>
    <cfRule type="containsText" dxfId="509" priority="705" operator="containsText" text="Closeout">
      <formula>NOT(ISERROR(SEARCH("Closeout",J37)))</formula>
    </cfRule>
    <cfRule type="containsText" dxfId="508" priority="706" operator="containsText" text="COMING SOON">
      <formula>NOT(ISERROR(SEARCH("COMING SOON",J37)))</formula>
    </cfRule>
    <cfRule type="containsText" dxfId="507" priority="707" operator="containsText" text="ACTIVE">
      <formula>NOT(ISERROR(SEARCH("ACTIVE",J37)))</formula>
    </cfRule>
    <cfRule type="containsText" dxfId="506" priority="708" operator="containsText" text="Discontinued">
      <formula>NOT(ISERROR(SEARCH("Discontinued",J37)))</formula>
    </cfRule>
    <cfRule type="containsText" dxfId="505" priority="709" operator="containsText" text="Closeout">
      <formula>NOT(ISERROR(SEARCH("Closeout",J37)))</formula>
    </cfRule>
    <cfRule type="containsText" dxfId="504" priority="710" operator="containsText" text="COMING SOON">
      <formula>NOT(ISERROR(SEARCH("COMING SOON",J37)))</formula>
    </cfRule>
    <cfRule type="containsText" dxfId="503" priority="711" operator="containsText" text="ACTIVE">
      <formula>NOT(ISERROR(SEARCH("ACTIVE",J37)))</formula>
    </cfRule>
    <cfRule type="containsText" dxfId="502" priority="712" operator="containsText" text="Discontinued">
      <formula>NOT(ISERROR(SEARCH("Discontinued",J37)))</formula>
    </cfRule>
    <cfRule type="containsText" dxfId="501" priority="713" operator="containsText" text="Closeout">
      <formula>NOT(ISERROR(SEARCH("Closeout",J37)))</formula>
    </cfRule>
    <cfRule type="containsText" dxfId="500" priority="714" operator="containsText" text="COMING SOON">
      <formula>NOT(ISERROR(SEARCH("COMING SOON",J37)))</formula>
    </cfRule>
    <cfRule type="containsText" dxfId="499" priority="715" operator="containsText" text="ACTIVE">
      <formula>NOT(ISERROR(SEARCH("ACTIVE",J37)))</formula>
    </cfRule>
    <cfRule type="containsText" dxfId="498" priority="716" operator="containsText" text="Discontinued">
      <formula>NOT(ISERROR(SEARCH("Discontinued",J37)))</formula>
    </cfRule>
    <cfRule type="containsText" dxfId="497" priority="717" operator="containsText" text="Closeout">
      <formula>NOT(ISERROR(SEARCH("Closeout",J37)))</formula>
    </cfRule>
    <cfRule type="containsText" dxfId="496" priority="718" operator="containsText" text="COMING SOON">
      <formula>NOT(ISERROR(SEARCH("COMING SOON",J37)))</formula>
    </cfRule>
    <cfRule type="containsText" dxfId="495" priority="719" operator="containsText" text="ACTIVE">
      <formula>NOT(ISERROR(SEARCH("ACTIVE",J37)))</formula>
    </cfRule>
    <cfRule type="containsText" dxfId="494" priority="720" operator="containsText" text="Discontinued">
      <formula>NOT(ISERROR(SEARCH("Discontinued",J37)))</formula>
    </cfRule>
    <cfRule type="containsText" dxfId="493" priority="721" operator="containsText" text="Closeout">
      <formula>NOT(ISERROR(SEARCH("Closeout",J37)))</formula>
    </cfRule>
    <cfRule type="containsText" dxfId="492" priority="722" operator="containsText" text="COMING SOON">
      <formula>NOT(ISERROR(SEARCH("COMING SOON",J37)))</formula>
    </cfRule>
    <cfRule type="containsText" dxfId="491" priority="723" operator="containsText" text="ACTIVE">
      <formula>NOT(ISERROR(SEARCH("ACTIVE",J37)))</formula>
    </cfRule>
    <cfRule type="containsText" dxfId="490" priority="724" operator="containsText" text="Discontinued">
      <formula>NOT(ISERROR(SEARCH("Discontinued",J37)))</formula>
    </cfRule>
    <cfRule type="containsText" dxfId="489" priority="725" operator="containsText" text="Closeout">
      <formula>NOT(ISERROR(SEARCH("Closeout",J37)))</formula>
    </cfRule>
    <cfRule type="containsBlanks" dxfId="488" priority="726">
      <formula>LEN(TRIM(J37))=0</formula>
    </cfRule>
    <cfRule type="containsText" dxfId="487" priority="727" operator="containsText" text="COMING SOON">
      <formula>NOT(ISERROR(SEARCH("COMING SOON",J37)))</formula>
    </cfRule>
    <cfRule type="containsText" dxfId="486" priority="728" operator="containsText" text="ACTIVE">
      <formula>NOT(ISERROR(SEARCH("ACTIVE",J37)))</formula>
    </cfRule>
    <cfRule type="cellIs" dxfId="485" priority="729" operator="equal">
      <formula>"Closeout"</formula>
    </cfRule>
    <cfRule type="cellIs" dxfId="484" priority="730" operator="equal">
      <formula>"Discontinued"</formula>
    </cfRule>
    <cfRule type="containsText" dxfId="483" priority="731" operator="containsText" text="Discontinued">
      <formula>NOT(ISERROR(SEARCH("Discontinued",J37)))</formula>
    </cfRule>
    <cfRule type="containsText" dxfId="482" priority="732" operator="containsText" text="Coming Soon">
      <formula>NOT(ISERROR(SEARCH("Coming Soon",J37)))</formula>
    </cfRule>
    <cfRule type="containsText" dxfId="481" priority="733" operator="containsText" text="Closeout">
      <formula>NOT(ISERROR(SEARCH("Closeout",J37)))</formula>
    </cfRule>
    <cfRule type="containsText" dxfId="480" priority="734" operator="containsText" text="Active">
      <formula>NOT(ISERROR(SEARCH("Active",J37)))</formula>
    </cfRule>
    <cfRule type="containsText" dxfId="479" priority="735" operator="containsText" text="Discontinued">
      <formula>NOT(ISERROR(SEARCH("Discontinued",J37)))</formula>
    </cfRule>
    <cfRule type="containsText" dxfId="478" priority="736" operator="containsText" text="Closeout">
      <formula>NOT(ISERROR(SEARCH("Closeout",J37)))</formula>
    </cfRule>
    <cfRule type="containsText" dxfId="477" priority="737" operator="containsText" text="COMING SOON">
      <formula>NOT(ISERROR(SEARCH("COMING SOON",J37)))</formula>
    </cfRule>
    <cfRule type="containsText" dxfId="476" priority="738" operator="containsText" text="ACTIVE">
      <formula>NOT(ISERROR(SEARCH("ACTIVE",J37)))</formula>
    </cfRule>
    <cfRule type="containsText" dxfId="475" priority="739" operator="containsText" text="Discontinued">
      <formula>NOT(ISERROR(SEARCH("Discontinued",J37)))</formula>
    </cfRule>
    <cfRule type="containsText" dxfId="474" priority="740" operator="containsText" text="Closeout">
      <formula>NOT(ISERROR(SEARCH("Closeout",J37)))</formula>
    </cfRule>
    <cfRule type="containsText" dxfId="473" priority="741" operator="containsText" text="COMING SOON">
      <formula>NOT(ISERROR(SEARCH("COMING SOON",J37)))</formula>
    </cfRule>
    <cfRule type="containsText" dxfId="472" priority="742" operator="containsText" text="ACTIVE">
      <formula>NOT(ISERROR(SEARCH("ACTIVE",J37)))</formula>
    </cfRule>
    <cfRule type="containsText" dxfId="471" priority="743" operator="containsText" text="Discontinued">
      <formula>NOT(ISERROR(SEARCH("Discontinued",J37)))</formula>
    </cfRule>
    <cfRule type="containsText" dxfId="470" priority="744" operator="containsText" text="Closeout">
      <formula>NOT(ISERROR(SEARCH("Closeout",J37)))</formula>
    </cfRule>
    <cfRule type="containsText" dxfId="469" priority="745" operator="containsText" text="COMING SOON">
      <formula>NOT(ISERROR(SEARCH("COMING SOON",J37)))</formula>
    </cfRule>
    <cfRule type="containsText" dxfId="468" priority="746" operator="containsText" text="ACTIVE">
      <formula>NOT(ISERROR(SEARCH("ACTIVE",J37)))</formula>
    </cfRule>
    <cfRule type="containsBlanks" dxfId="467" priority="747">
      <formula>LEN(TRIM(J37))=0</formula>
    </cfRule>
    <cfRule type="containsText" dxfId="466" priority="748" operator="containsText" text="Discontinued">
      <formula>NOT(ISERROR(SEARCH("Discontinued",J37)))</formula>
    </cfRule>
    <cfRule type="containsText" dxfId="465" priority="749" operator="containsText" text="Closeout">
      <formula>NOT(ISERROR(SEARCH("Closeout",J37)))</formula>
    </cfRule>
    <cfRule type="containsText" dxfId="464" priority="750" operator="containsText" text="COMING SOON">
      <formula>NOT(ISERROR(SEARCH("COMING SOON",J37)))</formula>
    </cfRule>
    <cfRule type="containsText" dxfId="463" priority="751" operator="containsText" text="ACTIVE">
      <formula>NOT(ISERROR(SEARCH("ACTIVE",J37)))</formula>
    </cfRule>
    <cfRule type="containsText" dxfId="462" priority="752" operator="containsText" text="Discontinued">
      <formula>NOT(ISERROR(SEARCH("Discontinued",J37)))</formula>
    </cfRule>
    <cfRule type="containsText" dxfId="461" priority="753" operator="containsText" text="Closeout">
      <formula>NOT(ISERROR(SEARCH("Closeout",J37)))</formula>
    </cfRule>
    <cfRule type="containsText" dxfId="460" priority="754" operator="containsText" text="COMING SOON">
      <formula>NOT(ISERROR(SEARCH("COMING SOON",J37)))</formula>
    </cfRule>
    <cfRule type="containsText" dxfId="459" priority="755" operator="containsText" text="ACTIVE">
      <formula>NOT(ISERROR(SEARCH("ACTIVE",J37)))</formula>
    </cfRule>
    <cfRule type="containsText" dxfId="458" priority="756" operator="containsText" text="Discontinued">
      <formula>NOT(ISERROR(SEARCH("Discontinued",J37)))</formula>
    </cfRule>
    <cfRule type="containsText" dxfId="457" priority="757" operator="containsText" text="Closeout">
      <formula>NOT(ISERROR(SEARCH("Closeout",J37)))</formula>
    </cfRule>
    <cfRule type="containsText" dxfId="456" priority="758" operator="containsText" text="COMING SOON">
      <formula>NOT(ISERROR(SEARCH("COMING SOON",J37)))</formula>
    </cfRule>
    <cfRule type="containsText" dxfId="455" priority="759" operator="containsText" text="ACTIVE">
      <formula>NOT(ISERROR(SEARCH("ACTIVE",J37)))</formula>
    </cfRule>
    <cfRule type="containsText" dxfId="454" priority="760" operator="containsText" text="Discontinued">
      <formula>NOT(ISERROR(SEARCH("Discontinued",J37)))</formula>
    </cfRule>
    <cfRule type="containsText" dxfId="453" priority="761" operator="containsText" text="Closeout">
      <formula>NOT(ISERROR(SEARCH("Closeout",J37)))</formula>
    </cfRule>
    <cfRule type="containsText" dxfId="452" priority="762" operator="containsText" text="COMING SOON">
      <formula>NOT(ISERROR(SEARCH("COMING SOON",J37)))</formula>
    </cfRule>
    <cfRule type="containsText" dxfId="451" priority="763" operator="containsText" text="ACTIVE">
      <formula>NOT(ISERROR(SEARCH("ACTIVE",J37)))</formula>
    </cfRule>
    <cfRule type="containsBlanks" dxfId="450" priority="768">
      <formula>LEN(TRIM(J37))=0</formula>
    </cfRule>
  </conditionalFormatting>
  <conditionalFormatting sqref="J37">
    <cfRule type="containsText" dxfId="449" priority="672" operator="containsText" text="Discontinued">
      <formula>NOT(ISERROR(SEARCH("Discontinued",J37)))</formula>
    </cfRule>
    <cfRule type="containsText" dxfId="448" priority="673" operator="containsText" text="Closeout">
      <formula>NOT(ISERROR(SEARCH("Closeout",J37)))</formula>
    </cfRule>
    <cfRule type="containsText" dxfId="447" priority="674" operator="containsText" text="COMING SOON">
      <formula>NOT(ISERROR(SEARCH("COMING SOON",J37)))</formula>
    </cfRule>
    <cfRule type="containsText" dxfId="446" priority="675" operator="containsText" text="ACTIVE">
      <formula>NOT(ISERROR(SEARCH("ACTIVE",J37)))</formula>
    </cfRule>
  </conditionalFormatting>
  <conditionalFormatting sqref="H38:K38">
    <cfRule type="containsBlanks" dxfId="445" priority="671">
      <formula>LEN(TRIM(H38))=0</formula>
    </cfRule>
  </conditionalFormatting>
  <conditionalFormatting sqref="I38:I41">
    <cfRule type="containsBlanks" dxfId="444" priority="537">
      <formula>LEN(TRIM(I38))=0</formula>
    </cfRule>
  </conditionalFormatting>
  <conditionalFormatting sqref="J38:J41">
    <cfRule type="containsText" dxfId="443" priority="666" operator="containsText" text="Discontinued">
      <formula>NOT(ISERROR(SEARCH("Discontinued",J38)))</formula>
    </cfRule>
    <cfRule type="containsText" dxfId="442" priority="667" operator="containsText" text="Closeout">
      <formula>NOT(ISERROR(SEARCH("Closeout",J38)))</formula>
    </cfRule>
    <cfRule type="containsText" dxfId="441" priority="668" operator="containsText" text="COMING SOON">
      <formula>NOT(ISERROR(SEARCH("COMING SOON",J38)))</formula>
    </cfRule>
    <cfRule type="containsText" dxfId="440" priority="669" operator="containsText" text="ACTIVE">
      <formula>NOT(ISERROR(SEARCH("ACTIVE",J38)))</formula>
    </cfRule>
  </conditionalFormatting>
  <conditionalFormatting sqref="J38:J41">
    <cfRule type="containsText" dxfId="439" priority="542" operator="containsText" text="Discontinued">
      <formula>NOT(ISERROR(SEARCH("Discontinued",J38)))</formula>
    </cfRule>
    <cfRule type="containsText" dxfId="438" priority="543" operator="containsText" text="Closeout">
      <formula>NOT(ISERROR(SEARCH("Closeout",J38)))</formula>
    </cfRule>
    <cfRule type="containsText" dxfId="437" priority="544" operator="containsText" text="COMING SOON">
      <formula>NOT(ISERROR(SEARCH("COMING SOON",J38)))</formula>
    </cfRule>
    <cfRule type="containsText" dxfId="436" priority="545" operator="containsText" text="ACTIVE">
      <formula>NOT(ISERROR(SEARCH("ACTIVE",J38)))</formula>
    </cfRule>
    <cfRule type="containsText" dxfId="435" priority="546" operator="containsText" text="Discontinued">
      <formula>NOT(ISERROR(SEARCH("Discontinued",J38)))</formula>
    </cfRule>
    <cfRule type="containsText" dxfId="434" priority="547" operator="containsText" text="Closeout">
      <formula>NOT(ISERROR(SEARCH("Closeout",J38)))</formula>
    </cfRule>
    <cfRule type="containsText" dxfId="433" priority="548" operator="containsText" text="COMING SOON">
      <formula>NOT(ISERROR(SEARCH("COMING SOON",J38)))</formula>
    </cfRule>
    <cfRule type="containsText" dxfId="432" priority="549" operator="containsText" text="ACTIVE">
      <formula>NOT(ISERROR(SEARCH("ACTIVE",J38)))</formula>
    </cfRule>
    <cfRule type="containsText" dxfId="431" priority="550" operator="containsText" text="Discontinued">
      <formula>NOT(ISERROR(SEARCH("Discontinued",J38)))</formula>
    </cfRule>
    <cfRule type="containsText" dxfId="430" priority="551" operator="containsText" text="Closeout">
      <formula>NOT(ISERROR(SEARCH("Closeout",J38)))</formula>
    </cfRule>
    <cfRule type="containsText" dxfId="429" priority="552" operator="containsText" text="COMING SOON">
      <formula>NOT(ISERROR(SEARCH("COMING SOON",J38)))</formula>
    </cfRule>
    <cfRule type="containsText" dxfId="428" priority="553" operator="containsText" text="ACTIVE">
      <formula>NOT(ISERROR(SEARCH("ACTIVE",J38)))</formula>
    </cfRule>
    <cfRule type="containsText" dxfId="427" priority="554" operator="containsText" text="Discontinued">
      <formula>NOT(ISERROR(SEARCH("Discontinued",J38)))</formula>
    </cfRule>
    <cfRule type="containsText" dxfId="426" priority="555" operator="containsText" text="Closeout">
      <formula>NOT(ISERROR(SEARCH("Closeout",J38)))</formula>
    </cfRule>
    <cfRule type="containsText" dxfId="425" priority="556" operator="containsText" text="COMING SOON">
      <formula>NOT(ISERROR(SEARCH("COMING SOON",J38)))</formula>
    </cfRule>
    <cfRule type="containsText" dxfId="424" priority="557" operator="containsText" text="ACTIVE">
      <formula>NOT(ISERROR(SEARCH("ACTIVE",J38)))</formula>
    </cfRule>
    <cfRule type="containsText" dxfId="423" priority="558" operator="containsText" text="Discontinued">
      <formula>NOT(ISERROR(SEARCH("Discontinued",J38)))</formula>
    </cfRule>
    <cfRule type="containsText" dxfId="422" priority="559" operator="containsText" text="Closeout">
      <formula>NOT(ISERROR(SEARCH("Closeout",J38)))</formula>
    </cfRule>
    <cfRule type="containsText" dxfId="421" priority="560" operator="containsText" text="COMING SOON">
      <formula>NOT(ISERROR(SEARCH("COMING SOON",J38)))</formula>
    </cfRule>
    <cfRule type="containsText" dxfId="420" priority="561" operator="containsText" text="ACTIVE">
      <formula>NOT(ISERROR(SEARCH("ACTIVE",J38)))</formula>
    </cfRule>
    <cfRule type="containsText" dxfId="419" priority="562" operator="containsText" text="Discontinued">
      <formula>NOT(ISERROR(SEARCH("Discontinued",J38)))</formula>
    </cfRule>
    <cfRule type="containsText" dxfId="418" priority="563" operator="containsText" text="Closeout">
      <formula>NOT(ISERROR(SEARCH("Closeout",J38)))</formula>
    </cfRule>
    <cfRule type="containsText" dxfId="417" priority="564" operator="containsText" text="COMING SOON">
      <formula>NOT(ISERROR(SEARCH("COMING SOON",J38)))</formula>
    </cfRule>
    <cfRule type="containsText" dxfId="416" priority="565" operator="containsText" text="ACTIVE">
      <formula>NOT(ISERROR(SEARCH("ACTIVE",J38)))</formula>
    </cfRule>
    <cfRule type="containsText" dxfId="415" priority="566" operator="containsText" text="Discontinued">
      <formula>NOT(ISERROR(SEARCH("Discontinued",J38)))</formula>
    </cfRule>
    <cfRule type="containsText" dxfId="414" priority="567" operator="containsText" text="Closeout">
      <formula>NOT(ISERROR(SEARCH("Closeout",J38)))</formula>
    </cfRule>
    <cfRule type="containsText" dxfId="413" priority="568" operator="containsText" text="COMING SOON">
      <formula>NOT(ISERROR(SEARCH("COMING SOON",J38)))</formula>
    </cfRule>
    <cfRule type="containsText" dxfId="412" priority="569" operator="containsText" text="ACTIVE">
      <formula>NOT(ISERROR(SEARCH("ACTIVE",J38)))</formula>
    </cfRule>
    <cfRule type="containsText" dxfId="411" priority="570" operator="containsText" text="Discontinued">
      <formula>NOT(ISERROR(SEARCH("Discontinued",J38)))</formula>
    </cfRule>
    <cfRule type="containsText" dxfId="410" priority="571" operator="containsText" text="Closeout">
      <formula>NOT(ISERROR(SEARCH("Closeout",J38)))</formula>
    </cfRule>
    <cfRule type="containsText" dxfId="409" priority="572" operator="containsText" text="COMING SOON">
      <formula>NOT(ISERROR(SEARCH("COMING SOON",J38)))</formula>
    </cfRule>
    <cfRule type="containsText" dxfId="408" priority="573" operator="containsText" text="ACTIVE">
      <formula>NOT(ISERROR(SEARCH("ACTIVE",J38)))</formula>
    </cfRule>
    <cfRule type="containsText" dxfId="407" priority="574" operator="containsText" text="Discontinued">
      <formula>NOT(ISERROR(SEARCH("Discontinued",J38)))</formula>
    </cfRule>
    <cfRule type="containsText" dxfId="406" priority="575" operator="containsText" text="Closeout">
      <formula>NOT(ISERROR(SEARCH("Closeout",J38)))</formula>
    </cfRule>
    <cfRule type="containsText" dxfId="405" priority="576" operator="containsText" text="COMING SOON">
      <formula>NOT(ISERROR(SEARCH("COMING SOON",J38)))</formula>
    </cfRule>
    <cfRule type="containsText" dxfId="404" priority="577" operator="containsText" text="ACTIVE">
      <formula>NOT(ISERROR(SEARCH("ACTIVE",J38)))</formula>
    </cfRule>
    <cfRule type="containsText" dxfId="403" priority="578" operator="containsText" text="Discontinued">
      <formula>NOT(ISERROR(SEARCH("Discontinued",J38)))</formula>
    </cfRule>
    <cfRule type="containsText" dxfId="402" priority="579" operator="containsText" text="Coming Soon">
      <formula>NOT(ISERROR(SEARCH("Coming Soon",J38)))</formula>
    </cfRule>
    <cfRule type="containsText" dxfId="401" priority="580" operator="containsText" text="Closeout">
      <formula>NOT(ISERROR(SEARCH("Closeout",J38)))</formula>
    </cfRule>
    <cfRule type="containsText" dxfId="400" priority="581" operator="containsText" text="Active">
      <formula>NOT(ISERROR(SEARCH("Active",J38)))</formula>
    </cfRule>
    <cfRule type="containsText" dxfId="399" priority="582" operator="containsText" text="Discontinued">
      <formula>NOT(ISERROR(SEARCH("Discontinued",J38)))</formula>
    </cfRule>
    <cfRule type="containsText" dxfId="398" priority="583" operator="containsText" text="Closeout">
      <formula>NOT(ISERROR(SEARCH("Closeout",J38)))</formula>
    </cfRule>
    <cfRule type="containsText" dxfId="397" priority="584" operator="containsText" text="COMING SOON">
      <formula>NOT(ISERROR(SEARCH("COMING SOON",J38)))</formula>
    </cfRule>
    <cfRule type="containsText" dxfId="396" priority="585" operator="containsText" text="ACTIVE">
      <formula>NOT(ISERROR(SEARCH("ACTIVE",J38)))</formula>
    </cfRule>
    <cfRule type="containsText" dxfId="395" priority="586" operator="containsText" text="Discontinued">
      <formula>NOT(ISERROR(SEARCH("Discontinued",J38)))</formula>
    </cfRule>
    <cfRule type="containsText" dxfId="394" priority="587" operator="containsText" text="Closeout">
      <formula>NOT(ISERROR(SEARCH("Closeout",J38)))</formula>
    </cfRule>
    <cfRule type="containsText" dxfId="393" priority="588" operator="containsText" text="COMING SOON">
      <formula>NOT(ISERROR(SEARCH("COMING SOON",J38)))</formula>
    </cfRule>
    <cfRule type="containsText" dxfId="392" priority="589" operator="containsText" text="ACTIVE">
      <formula>NOT(ISERROR(SEARCH("ACTIVE",J38)))</formula>
    </cfRule>
    <cfRule type="containsText" dxfId="391" priority="590" operator="containsText" text="Discontinued">
      <formula>NOT(ISERROR(SEARCH("Discontinued",J38)))</formula>
    </cfRule>
    <cfRule type="containsText" dxfId="390" priority="591" operator="containsText" text="Closeout">
      <formula>NOT(ISERROR(SEARCH("Closeout",J38)))</formula>
    </cfRule>
    <cfRule type="containsText" dxfId="389" priority="592" operator="containsText" text="COMING SOON">
      <formula>NOT(ISERROR(SEARCH("COMING SOON",J38)))</formula>
    </cfRule>
    <cfRule type="containsText" dxfId="388" priority="593" operator="containsText" text="ACTIVE">
      <formula>NOT(ISERROR(SEARCH("ACTIVE",J38)))</formula>
    </cfRule>
    <cfRule type="containsText" dxfId="387" priority="594" operator="containsText" text="Discontinued">
      <formula>NOT(ISERROR(SEARCH("Discontinued",J38)))</formula>
    </cfRule>
    <cfRule type="containsText" dxfId="386" priority="595" operator="containsText" text="Closeout">
      <formula>NOT(ISERROR(SEARCH("Closeout",J38)))</formula>
    </cfRule>
    <cfRule type="containsText" dxfId="385" priority="596" operator="containsText" text="COMING SOON">
      <formula>NOT(ISERROR(SEARCH("COMING SOON",J38)))</formula>
    </cfRule>
    <cfRule type="containsText" dxfId="384" priority="597" operator="containsText" text="ACTIVE">
      <formula>NOT(ISERROR(SEARCH("ACTIVE",J38)))</formula>
    </cfRule>
    <cfRule type="containsText" dxfId="383" priority="598" operator="containsText" text="Discontinued">
      <formula>NOT(ISERROR(SEARCH("Discontinued",J38)))</formula>
    </cfRule>
    <cfRule type="containsText" dxfId="382" priority="599" operator="containsText" text="Closeout">
      <formula>NOT(ISERROR(SEARCH("Closeout",J38)))</formula>
    </cfRule>
    <cfRule type="containsText" dxfId="381" priority="600" operator="containsText" text="COMING SOON">
      <formula>NOT(ISERROR(SEARCH("COMING SOON",J38)))</formula>
    </cfRule>
    <cfRule type="containsText" dxfId="380" priority="601" operator="containsText" text="ACTIVE">
      <formula>NOT(ISERROR(SEARCH("ACTIVE",J38)))</formula>
    </cfRule>
    <cfRule type="containsText" dxfId="379" priority="602" operator="containsText" text="Discontinued">
      <formula>NOT(ISERROR(SEARCH("Discontinued",J38)))</formula>
    </cfRule>
    <cfRule type="containsText" dxfId="378" priority="603" operator="containsText" text="Closeout">
      <formula>NOT(ISERROR(SEARCH("Closeout",J38)))</formula>
    </cfRule>
    <cfRule type="containsText" dxfId="377" priority="604" operator="containsText" text="COMING SOON">
      <formula>NOT(ISERROR(SEARCH("COMING SOON",J38)))</formula>
    </cfRule>
    <cfRule type="containsText" dxfId="376" priority="605" operator="containsText" text="ACTIVE">
      <formula>NOT(ISERROR(SEARCH("ACTIVE",J38)))</formula>
    </cfRule>
    <cfRule type="containsText" dxfId="375" priority="606" operator="containsText" text="Discontinued">
      <formula>NOT(ISERROR(SEARCH("Discontinued",J38)))</formula>
    </cfRule>
    <cfRule type="containsText" dxfId="374" priority="607" operator="containsText" text="Closeout">
      <formula>NOT(ISERROR(SEARCH("Closeout",J38)))</formula>
    </cfRule>
    <cfRule type="containsText" dxfId="373" priority="608" operator="containsText" text="COMING SOON">
      <formula>NOT(ISERROR(SEARCH("COMING SOON",J38)))</formula>
    </cfRule>
    <cfRule type="containsText" dxfId="372" priority="609" operator="containsText" text="ACTIVE">
      <formula>NOT(ISERROR(SEARCH("ACTIVE",J38)))</formula>
    </cfRule>
    <cfRule type="containsText" dxfId="371" priority="610" operator="containsText" text="Discontinued">
      <formula>NOT(ISERROR(SEARCH("Discontinued",J38)))</formula>
    </cfRule>
    <cfRule type="containsText" dxfId="370" priority="611" operator="containsText" text="Closeout">
      <formula>NOT(ISERROR(SEARCH("Closeout",J38)))</formula>
    </cfRule>
    <cfRule type="containsText" dxfId="369" priority="612" operator="containsText" text="COMING SOON">
      <formula>NOT(ISERROR(SEARCH("COMING SOON",J38)))</formula>
    </cfRule>
    <cfRule type="containsText" dxfId="368" priority="613" operator="containsText" text="ACTIVE">
      <formula>NOT(ISERROR(SEARCH("ACTIVE",J38)))</formula>
    </cfRule>
    <cfRule type="containsText" dxfId="367" priority="614" operator="containsText" text="Discontinued">
      <formula>NOT(ISERROR(SEARCH("Discontinued",J38)))</formula>
    </cfRule>
    <cfRule type="containsText" dxfId="366" priority="615" operator="containsText" text="Closeout">
      <formula>NOT(ISERROR(SEARCH("Closeout",J38)))</formula>
    </cfRule>
    <cfRule type="containsText" dxfId="365" priority="616" operator="containsText" text="COMING SOON">
      <formula>NOT(ISERROR(SEARCH("COMING SOON",J38)))</formula>
    </cfRule>
    <cfRule type="containsText" dxfId="364" priority="617" operator="containsText" text="ACTIVE">
      <formula>NOT(ISERROR(SEARCH("ACTIVE",J38)))</formula>
    </cfRule>
    <cfRule type="containsText" dxfId="363" priority="618" operator="containsText" text="Discontinued">
      <formula>NOT(ISERROR(SEARCH("Discontinued",J38)))</formula>
    </cfRule>
    <cfRule type="containsText" dxfId="362" priority="619" operator="containsText" text="Closeout">
      <formula>NOT(ISERROR(SEARCH("Closeout",J38)))</formula>
    </cfRule>
    <cfRule type="containsText" dxfId="361" priority="620" operator="containsText" text="COMING SOON">
      <formula>NOT(ISERROR(SEARCH("COMING SOON",J38)))</formula>
    </cfRule>
    <cfRule type="containsText" dxfId="360" priority="621" operator="containsText" text="ACTIVE">
      <formula>NOT(ISERROR(SEARCH("ACTIVE",J38)))</formula>
    </cfRule>
    <cfRule type="containsText" dxfId="359" priority="622" operator="containsText" text="Discontinued">
      <formula>NOT(ISERROR(SEARCH("Discontinued",J38)))</formula>
    </cfRule>
    <cfRule type="containsText" dxfId="358" priority="623" operator="containsText" text="Closeout">
      <formula>NOT(ISERROR(SEARCH("Closeout",J38)))</formula>
    </cfRule>
    <cfRule type="containsText" dxfId="357" priority="624" operator="containsText" text="COMING SOON">
      <formula>NOT(ISERROR(SEARCH("COMING SOON",J38)))</formula>
    </cfRule>
    <cfRule type="containsText" dxfId="356" priority="625" operator="containsText" text="ACTIVE">
      <formula>NOT(ISERROR(SEARCH("ACTIVE",J38)))</formula>
    </cfRule>
    <cfRule type="containsText" dxfId="355" priority="626" operator="containsText" text="Discontinued">
      <formula>NOT(ISERROR(SEARCH("Discontinued",J38)))</formula>
    </cfRule>
    <cfRule type="containsText" dxfId="354" priority="627" operator="containsText" text="Closeout">
      <formula>NOT(ISERROR(SEARCH("Closeout",J38)))</formula>
    </cfRule>
    <cfRule type="containsBlanks" dxfId="353" priority="628">
      <formula>LEN(TRIM(J38))=0</formula>
    </cfRule>
    <cfRule type="containsText" dxfId="352" priority="629" operator="containsText" text="COMING SOON">
      <formula>NOT(ISERROR(SEARCH("COMING SOON",J38)))</formula>
    </cfRule>
    <cfRule type="containsText" dxfId="351" priority="630" operator="containsText" text="ACTIVE">
      <formula>NOT(ISERROR(SEARCH("ACTIVE",J38)))</formula>
    </cfRule>
    <cfRule type="cellIs" dxfId="350" priority="631" operator="equal">
      <formula>"Closeout"</formula>
    </cfRule>
    <cfRule type="cellIs" dxfId="349" priority="632" operator="equal">
      <formula>"Discontinued"</formula>
    </cfRule>
    <cfRule type="containsText" dxfId="348" priority="633" operator="containsText" text="Discontinued">
      <formula>NOT(ISERROR(SEARCH("Discontinued",J38)))</formula>
    </cfRule>
    <cfRule type="containsText" dxfId="347" priority="634" operator="containsText" text="Coming Soon">
      <formula>NOT(ISERROR(SEARCH("Coming Soon",J38)))</formula>
    </cfRule>
    <cfRule type="containsText" dxfId="346" priority="635" operator="containsText" text="Closeout">
      <formula>NOT(ISERROR(SEARCH("Closeout",J38)))</formula>
    </cfRule>
    <cfRule type="containsText" dxfId="345" priority="636" operator="containsText" text="Active">
      <formula>NOT(ISERROR(SEARCH("Active",J38)))</formula>
    </cfRule>
    <cfRule type="containsText" dxfId="344" priority="637" operator="containsText" text="Discontinued">
      <formula>NOT(ISERROR(SEARCH("Discontinued",J38)))</formula>
    </cfRule>
    <cfRule type="containsText" dxfId="343" priority="638" operator="containsText" text="Closeout">
      <formula>NOT(ISERROR(SEARCH("Closeout",J38)))</formula>
    </cfRule>
    <cfRule type="containsText" dxfId="342" priority="639" operator="containsText" text="COMING SOON">
      <formula>NOT(ISERROR(SEARCH("COMING SOON",J38)))</formula>
    </cfRule>
    <cfRule type="containsText" dxfId="341" priority="640" operator="containsText" text="ACTIVE">
      <formula>NOT(ISERROR(SEARCH("ACTIVE",J38)))</formula>
    </cfRule>
    <cfRule type="containsText" dxfId="340" priority="641" operator="containsText" text="Discontinued">
      <formula>NOT(ISERROR(SEARCH("Discontinued",J38)))</formula>
    </cfRule>
    <cfRule type="containsText" dxfId="339" priority="642" operator="containsText" text="Closeout">
      <formula>NOT(ISERROR(SEARCH("Closeout",J38)))</formula>
    </cfRule>
    <cfRule type="containsText" dxfId="338" priority="643" operator="containsText" text="COMING SOON">
      <formula>NOT(ISERROR(SEARCH("COMING SOON",J38)))</formula>
    </cfRule>
    <cfRule type="containsText" dxfId="337" priority="644" operator="containsText" text="ACTIVE">
      <formula>NOT(ISERROR(SEARCH("ACTIVE",J38)))</formula>
    </cfRule>
    <cfRule type="containsText" dxfId="336" priority="645" operator="containsText" text="Discontinued">
      <formula>NOT(ISERROR(SEARCH("Discontinued",J38)))</formula>
    </cfRule>
    <cfRule type="containsText" dxfId="335" priority="646" operator="containsText" text="Closeout">
      <formula>NOT(ISERROR(SEARCH("Closeout",J38)))</formula>
    </cfRule>
    <cfRule type="containsText" dxfId="334" priority="647" operator="containsText" text="COMING SOON">
      <formula>NOT(ISERROR(SEARCH("COMING SOON",J38)))</formula>
    </cfRule>
    <cfRule type="containsText" dxfId="333" priority="648" operator="containsText" text="ACTIVE">
      <formula>NOT(ISERROR(SEARCH("ACTIVE",J38)))</formula>
    </cfRule>
    <cfRule type="containsBlanks" dxfId="332" priority="649">
      <formula>LEN(TRIM(J38))=0</formula>
    </cfRule>
    <cfRule type="containsText" dxfId="331" priority="650" operator="containsText" text="Discontinued">
      <formula>NOT(ISERROR(SEARCH("Discontinued",J38)))</formula>
    </cfRule>
    <cfRule type="containsText" dxfId="330" priority="651" operator="containsText" text="Closeout">
      <formula>NOT(ISERROR(SEARCH("Closeout",J38)))</formula>
    </cfRule>
    <cfRule type="containsText" dxfId="329" priority="652" operator="containsText" text="COMING SOON">
      <formula>NOT(ISERROR(SEARCH("COMING SOON",J38)))</formula>
    </cfRule>
    <cfRule type="containsText" dxfId="328" priority="653" operator="containsText" text="ACTIVE">
      <formula>NOT(ISERROR(SEARCH("ACTIVE",J38)))</formula>
    </cfRule>
    <cfRule type="containsText" dxfId="327" priority="654" operator="containsText" text="Discontinued">
      <formula>NOT(ISERROR(SEARCH("Discontinued",J38)))</formula>
    </cfRule>
    <cfRule type="containsText" dxfId="326" priority="655" operator="containsText" text="Closeout">
      <formula>NOT(ISERROR(SEARCH("Closeout",J38)))</formula>
    </cfRule>
    <cfRule type="containsText" dxfId="325" priority="656" operator="containsText" text="COMING SOON">
      <formula>NOT(ISERROR(SEARCH("COMING SOON",J38)))</formula>
    </cfRule>
    <cfRule type="containsText" dxfId="324" priority="657" operator="containsText" text="ACTIVE">
      <formula>NOT(ISERROR(SEARCH("ACTIVE",J38)))</formula>
    </cfRule>
    <cfRule type="containsText" dxfId="323" priority="658" operator="containsText" text="Discontinued">
      <formula>NOT(ISERROR(SEARCH("Discontinued",J38)))</formula>
    </cfRule>
    <cfRule type="containsText" dxfId="322" priority="659" operator="containsText" text="Closeout">
      <formula>NOT(ISERROR(SEARCH("Closeout",J38)))</formula>
    </cfRule>
    <cfRule type="containsText" dxfId="321" priority="660" operator="containsText" text="COMING SOON">
      <formula>NOT(ISERROR(SEARCH("COMING SOON",J38)))</formula>
    </cfRule>
    <cfRule type="containsText" dxfId="320" priority="661" operator="containsText" text="ACTIVE">
      <formula>NOT(ISERROR(SEARCH("ACTIVE",J38)))</formula>
    </cfRule>
    <cfRule type="containsText" dxfId="319" priority="662" operator="containsText" text="Discontinued">
      <formula>NOT(ISERROR(SEARCH("Discontinued",J38)))</formula>
    </cfRule>
    <cfRule type="containsText" dxfId="318" priority="663" operator="containsText" text="Closeout">
      <formula>NOT(ISERROR(SEARCH("Closeout",J38)))</formula>
    </cfRule>
    <cfRule type="containsText" dxfId="317" priority="664" operator="containsText" text="COMING SOON">
      <formula>NOT(ISERROR(SEARCH("COMING SOON",J38)))</formula>
    </cfRule>
    <cfRule type="containsText" dxfId="316" priority="665" operator="containsText" text="ACTIVE">
      <formula>NOT(ISERROR(SEARCH("ACTIVE",J38)))</formula>
    </cfRule>
    <cfRule type="containsBlanks" dxfId="315" priority="670">
      <formula>LEN(TRIM(J38))=0</formula>
    </cfRule>
  </conditionalFormatting>
  <conditionalFormatting sqref="J39:J41">
    <cfRule type="containsText" dxfId="314" priority="538" operator="containsText" text="Discontinued">
      <formula>NOT(ISERROR(SEARCH("Discontinued",J39)))</formula>
    </cfRule>
    <cfRule type="containsText" dxfId="313" priority="539" operator="containsText" text="Coming Soon">
      <formula>NOT(ISERROR(SEARCH("Coming Soon",J39)))</formula>
    </cfRule>
    <cfRule type="containsText" dxfId="312" priority="540" operator="containsText" text="Closeout">
      <formula>NOT(ISERROR(SEARCH("Closeout",J39)))</formula>
    </cfRule>
    <cfRule type="containsText" dxfId="311" priority="541" operator="containsText" text="Active">
      <formula>NOT(ISERROR(SEARCH("Active",J39)))</formula>
    </cfRule>
  </conditionalFormatting>
  <conditionalFormatting sqref="J42:J88">
    <cfRule type="containsText" dxfId="310" priority="384" operator="containsText" text="Discontinued">
      <formula>NOT(ISERROR(SEARCH("Discontinued",J42)))</formula>
    </cfRule>
    <cfRule type="containsText" dxfId="309" priority="385" operator="containsText" text="Closeout">
      <formula>NOT(ISERROR(SEARCH("Closeout",J42)))</formula>
    </cfRule>
    <cfRule type="containsText" dxfId="308" priority="386" operator="containsText" text="COMING SOON">
      <formula>NOT(ISERROR(SEARCH("COMING SOON",J42)))</formula>
    </cfRule>
    <cfRule type="containsText" dxfId="307" priority="387" operator="containsText" text="ACTIVE">
      <formula>NOT(ISERROR(SEARCH("ACTIVE",J42)))</formula>
    </cfRule>
    <cfRule type="containsText" dxfId="306" priority="388" operator="containsText" text="Discontinued">
      <formula>NOT(ISERROR(SEARCH("Discontinued",J42)))</formula>
    </cfRule>
    <cfRule type="containsText" dxfId="305" priority="389" operator="containsText" text="Closeout">
      <formula>NOT(ISERROR(SEARCH("Closeout",J42)))</formula>
    </cfRule>
    <cfRule type="containsText" dxfId="304" priority="390" operator="containsText" text="COMING SOON">
      <formula>NOT(ISERROR(SEARCH("COMING SOON",J42)))</formula>
    </cfRule>
    <cfRule type="containsText" dxfId="303" priority="391" operator="containsText" text="ACTIVE">
      <formula>NOT(ISERROR(SEARCH("ACTIVE",J42)))</formula>
    </cfRule>
    <cfRule type="containsText" dxfId="302" priority="392" operator="containsText" text="Discontinued">
      <formula>NOT(ISERROR(SEARCH("Discontinued",J42)))</formula>
    </cfRule>
    <cfRule type="containsText" dxfId="301" priority="393" operator="containsText" text="Closeout">
      <formula>NOT(ISERROR(SEARCH("Closeout",J42)))</formula>
    </cfRule>
    <cfRule type="containsText" dxfId="300" priority="394" operator="containsText" text="COMING SOON">
      <formula>NOT(ISERROR(SEARCH("COMING SOON",J42)))</formula>
    </cfRule>
    <cfRule type="containsText" dxfId="299" priority="395" operator="containsText" text="ACTIVE">
      <formula>NOT(ISERROR(SEARCH("ACTIVE",J42)))</formula>
    </cfRule>
    <cfRule type="containsText" dxfId="298" priority="396" operator="containsText" text="Discontinued">
      <formula>NOT(ISERROR(SEARCH("Discontinued",J42)))</formula>
    </cfRule>
    <cfRule type="containsText" dxfId="297" priority="397" operator="containsText" text="Closeout">
      <formula>NOT(ISERROR(SEARCH("Closeout",J42)))</formula>
    </cfRule>
    <cfRule type="containsText" dxfId="296" priority="398" operator="containsText" text="COMING SOON">
      <formula>NOT(ISERROR(SEARCH("COMING SOON",J42)))</formula>
    </cfRule>
    <cfRule type="containsText" dxfId="295" priority="399" operator="containsText" text="ACTIVE">
      <formula>NOT(ISERROR(SEARCH("ACTIVE",J42)))</formula>
    </cfRule>
    <cfRule type="containsText" dxfId="294" priority="400" operator="containsText" text="Discontinued">
      <formula>NOT(ISERROR(SEARCH("Discontinued",J42)))</formula>
    </cfRule>
    <cfRule type="containsText" dxfId="293" priority="401" operator="containsText" text="Coming Soon">
      <formula>NOT(ISERROR(SEARCH("Coming Soon",J42)))</formula>
    </cfRule>
    <cfRule type="containsText" dxfId="292" priority="402" operator="containsText" text="Closeout">
      <formula>NOT(ISERROR(SEARCH("Closeout",J42)))</formula>
    </cfRule>
    <cfRule type="containsText" dxfId="291" priority="403" operator="containsText" text="Active">
      <formula>NOT(ISERROR(SEARCH("Active",J42)))</formula>
    </cfRule>
    <cfRule type="containsText" dxfId="290" priority="404" operator="containsText" text="Discontinued">
      <formula>NOT(ISERROR(SEARCH("Discontinued",J42)))</formula>
    </cfRule>
    <cfRule type="containsText" dxfId="289" priority="405" operator="containsText" text="Closeout">
      <formula>NOT(ISERROR(SEARCH("Closeout",J42)))</formula>
    </cfRule>
    <cfRule type="containsText" dxfId="288" priority="406" operator="containsText" text="COMING SOON">
      <formula>NOT(ISERROR(SEARCH("COMING SOON",J42)))</formula>
    </cfRule>
    <cfRule type="containsText" dxfId="287" priority="407" operator="containsText" text="ACTIVE">
      <formula>NOT(ISERROR(SEARCH("ACTIVE",J42)))</formula>
    </cfRule>
    <cfRule type="containsText" dxfId="286" priority="408" operator="containsText" text="Discontinued">
      <formula>NOT(ISERROR(SEARCH("Discontinued",J42)))</formula>
    </cfRule>
    <cfRule type="containsText" dxfId="285" priority="409" operator="containsText" text="Closeout">
      <formula>NOT(ISERROR(SEARCH("Closeout",J42)))</formula>
    </cfRule>
    <cfRule type="containsText" dxfId="284" priority="410" operator="containsText" text="COMING SOON">
      <formula>NOT(ISERROR(SEARCH("COMING SOON",J42)))</formula>
    </cfRule>
    <cfRule type="containsText" dxfId="283" priority="411" operator="containsText" text="ACTIVE">
      <formula>NOT(ISERROR(SEARCH("ACTIVE",J42)))</formula>
    </cfRule>
    <cfRule type="containsText" dxfId="282" priority="412" operator="containsText" text="Discontinued">
      <formula>NOT(ISERROR(SEARCH("Discontinued",J42)))</formula>
    </cfRule>
    <cfRule type="containsText" dxfId="281" priority="413" operator="containsText" text="Closeout">
      <formula>NOT(ISERROR(SEARCH("Closeout",J42)))</formula>
    </cfRule>
    <cfRule type="containsText" dxfId="280" priority="414" operator="containsText" text="COMING SOON">
      <formula>NOT(ISERROR(SEARCH("COMING SOON",J42)))</formula>
    </cfRule>
    <cfRule type="containsText" dxfId="279" priority="415" operator="containsText" text="ACTIVE">
      <formula>NOT(ISERROR(SEARCH("ACTIVE",J42)))</formula>
    </cfRule>
    <cfRule type="containsText" dxfId="278" priority="416" operator="containsText" text="Discontinued">
      <formula>NOT(ISERROR(SEARCH("Discontinued",J42)))</formula>
    </cfRule>
    <cfRule type="containsText" dxfId="277" priority="417" operator="containsText" text="Closeout">
      <formula>NOT(ISERROR(SEARCH("Closeout",J42)))</formula>
    </cfRule>
    <cfRule type="containsText" dxfId="276" priority="418" operator="containsText" text="COMING SOON">
      <formula>NOT(ISERROR(SEARCH("COMING SOON",J42)))</formula>
    </cfRule>
    <cfRule type="containsText" dxfId="275" priority="419" operator="containsText" text="ACTIVE">
      <formula>NOT(ISERROR(SEARCH("ACTIVE",J42)))</formula>
    </cfRule>
    <cfRule type="containsText" dxfId="274" priority="420" operator="containsText" text="Discontinued">
      <formula>NOT(ISERROR(SEARCH("Discontinued",J42)))</formula>
    </cfRule>
    <cfRule type="containsText" dxfId="273" priority="421" operator="containsText" text="Closeout">
      <formula>NOT(ISERROR(SEARCH("Closeout",J42)))</formula>
    </cfRule>
    <cfRule type="containsText" dxfId="272" priority="422" operator="containsText" text="COMING SOON">
      <formula>NOT(ISERROR(SEARCH("COMING SOON",J42)))</formula>
    </cfRule>
    <cfRule type="containsText" dxfId="271" priority="423" operator="containsText" text="ACTIVE">
      <formula>NOT(ISERROR(SEARCH("ACTIVE",J42)))</formula>
    </cfRule>
    <cfRule type="containsText" dxfId="270" priority="424" operator="containsText" text="Discontinued">
      <formula>NOT(ISERROR(SEARCH("Discontinued",J42)))</formula>
    </cfRule>
    <cfRule type="containsText" dxfId="269" priority="425" operator="containsText" text="Closeout">
      <formula>NOT(ISERROR(SEARCH("Closeout",J42)))</formula>
    </cfRule>
    <cfRule type="containsText" dxfId="268" priority="426" operator="containsText" text="COMING SOON">
      <formula>NOT(ISERROR(SEARCH("COMING SOON",J42)))</formula>
    </cfRule>
    <cfRule type="containsText" dxfId="267" priority="427" operator="containsText" text="ACTIVE">
      <formula>NOT(ISERROR(SEARCH("ACTIVE",J42)))</formula>
    </cfRule>
    <cfRule type="containsText" dxfId="266" priority="428" operator="containsText" text="Discontinued">
      <formula>NOT(ISERROR(SEARCH("Discontinued",J42)))</formula>
    </cfRule>
    <cfRule type="containsText" dxfId="265" priority="429" operator="containsText" text="Closeout">
      <formula>NOT(ISERROR(SEARCH("Closeout",J42)))</formula>
    </cfRule>
    <cfRule type="containsText" dxfId="264" priority="430" operator="containsText" text="COMING SOON">
      <formula>NOT(ISERROR(SEARCH("COMING SOON",J42)))</formula>
    </cfRule>
    <cfRule type="containsText" dxfId="263" priority="431" operator="containsText" text="ACTIVE">
      <formula>NOT(ISERROR(SEARCH("ACTIVE",J42)))</formula>
    </cfRule>
    <cfRule type="containsText" dxfId="262" priority="432" operator="containsText" text="Discontinued">
      <formula>NOT(ISERROR(SEARCH("Discontinued",J42)))</formula>
    </cfRule>
    <cfRule type="containsText" dxfId="261" priority="433" operator="containsText" text="Closeout">
      <formula>NOT(ISERROR(SEARCH("Closeout",J42)))</formula>
    </cfRule>
    <cfRule type="containsText" dxfId="260" priority="434" operator="containsText" text="COMING SOON">
      <formula>NOT(ISERROR(SEARCH("COMING SOON",J42)))</formula>
    </cfRule>
    <cfRule type="containsText" dxfId="259" priority="435" operator="containsText" text="ACTIVE">
      <formula>NOT(ISERROR(SEARCH("ACTIVE",J42)))</formula>
    </cfRule>
    <cfRule type="containsText" dxfId="258" priority="436" operator="containsText" text="Discontinued">
      <formula>NOT(ISERROR(SEARCH("Discontinued",J42)))</formula>
    </cfRule>
    <cfRule type="containsText" dxfId="257" priority="437" operator="containsText" text="Closeout">
      <formula>NOT(ISERROR(SEARCH("Closeout",J42)))</formula>
    </cfRule>
    <cfRule type="containsText" dxfId="256" priority="438" operator="containsText" text="COMING SOON">
      <formula>NOT(ISERROR(SEARCH("COMING SOON",J42)))</formula>
    </cfRule>
    <cfRule type="containsText" dxfId="255" priority="439" operator="containsText" text="ACTIVE">
      <formula>NOT(ISERROR(SEARCH("ACTIVE",J42)))</formula>
    </cfRule>
    <cfRule type="containsText" dxfId="254" priority="440" operator="containsText" text="Discontinued">
      <formula>NOT(ISERROR(SEARCH("Discontinued",J42)))</formula>
    </cfRule>
    <cfRule type="containsText" dxfId="253" priority="441" operator="containsText" text="Coming Soon">
      <formula>NOT(ISERROR(SEARCH("Coming Soon",J42)))</formula>
    </cfRule>
    <cfRule type="containsText" dxfId="252" priority="442" operator="containsText" text="Closeout">
      <formula>NOT(ISERROR(SEARCH("Closeout",J42)))</formula>
    </cfRule>
    <cfRule type="containsText" dxfId="251" priority="443" operator="containsText" text="Active">
      <formula>NOT(ISERROR(SEARCH("Active",J42)))</formula>
    </cfRule>
    <cfRule type="containsText" dxfId="250" priority="444" operator="containsText" text="Discontinued">
      <formula>NOT(ISERROR(SEARCH("Discontinued",J42)))</formula>
    </cfRule>
    <cfRule type="containsText" dxfId="249" priority="445" operator="containsText" text="Closeout">
      <formula>NOT(ISERROR(SEARCH("Closeout",J42)))</formula>
    </cfRule>
    <cfRule type="containsText" dxfId="248" priority="446" operator="containsText" text="COMING SOON">
      <formula>NOT(ISERROR(SEARCH("COMING SOON",J42)))</formula>
    </cfRule>
    <cfRule type="containsText" dxfId="247" priority="447" operator="containsText" text="ACTIVE">
      <formula>NOT(ISERROR(SEARCH("ACTIVE",J42)))</formula>
    </cfRule>
    <cfRule type="containsText" dxfId="246" priority="448" operator="containsText" text="Discontinued">
      <formula>NOT(ISERROR(SEARCH("Discontinued",J42)))</formula>
    </cfRule>
    <cfRule type="containsText" dxfId="245" priority="449" operator="containsText" text="Closeout">
      <formula>NOT(ISERROR(SEARCH("Closeout",J42)))</formula>
    </cfRule>
    <cfRule type="containsText" dxfId="244" priority="450" operator="containsText" text="COMING SOON">
      <formula>NOT(ISERROR(SEARCH("COMING SOON",J42)))</formula>
    </cfRule>
    <cfRule type="containsText" dxfId="243" priority="451" operator="containsText" text="ACTIVE">
      <formula>NOT(ISERROR(SEARCH("ACTIVE",J42)))</formula>
    </cfRule>
    <cfRule type="containsText" dxfId="242" priority="452" operator="containsText" text="Discontinued">
      <formula>NOT(ISERROR(SEARCH("Discontinued",J42)))</formula>
    </cfRule>
    <cfRule type="containsText" dxfId="241" priority="453" operator="containsText" text="Closeout">
      <formula>NOT(ISERROR(SEARCH("Closeout",J42)))</formula>
    </cfRule>
    <cfRule type="containsText" dxfId="240" priority="454" operator="containsText" text="COMING SOON">
      <formula>NOT(ISERROR(SEARCH("COMING SOON",J42)))</formula>
    </cfRule>
    <cfRule type="containsText" dxfId="239" priority="455" operator="containsText" text="ACTIVE">
      <formula>NOT(ISERROR(SEARCH("ACTIVE",J42)))</formula>
    </cfRule>
    <cfRule type="containsText" dxfId="238" priority="456" operator="containsText" text="Discontinued">
      <formula>NOT(ISERROR(SEARCH("Discontinued",J42)))</formula>
    </cfRule>
    <cfRule type="containsText" dxfId="237" priority="457" operator="containsText" text="Closeout">
      <formula>NOT(ISERROR(SEARCH("Closeout",J42)))</formula>
    </cfRule>
    <cfRule type="containsText" dxfId="236" priority="458" operator="containsText" text="COMING SOON">
      <formula>NOT(ISERROR(SEARCH("COMING SOON",J42)))</formula>
    </cfRule>
    <cfRule type="containsText" dxfId="235" priority="459" operator="containsText" text="ACTIVE">
      <formula>NOT(ISERROR(SEARCH("ACTIVE",J42)))</formula>
    </cfRule>
    <cfRule type="containsText" dxfId="234" priority="460" operator="containsText" text="Discontinued">
      <formula>NOT(ISERROR(SEARCH("Discontinued",J42)))</formula>
    </cfRule>
    <cfRule type="containsText" dxfId="233" priority="461" operator="containsText" text="Closeout">
      <formula>NOT(ISERROR(SEARCH("Closeout",J42)))</formula>
    </cfRule>
    <cfRule type="containsText" dxfId="232" priority="462" operator="containsText" text="COMING SOON">
      <formula>NOT(ISERROR(SEARCH("COMING SOON",J42)))</formula>
    </cfRule>
    <cfRule type="containsText" dxfId="231" priority="463" operator="containsText" text="ACTIVE">
      <formula>NOT(ISERROR(SEARCH("ACTIVE",J42)))</formula>
    </cfRule>
    <cfRule type="containsText" dxfId="230" priority="464" operator="containsText" text="Discontinued">
      <formula>NOT(ISERROR(SEARCH("Discontinued",J42)))</formula>
    </cfRule>
    <cfRule type="containsText" dxfId="229" priority="465" operator="containsText" text="Closeout">
      <formula>NOT(ISERROR(SEARCH("Closeout",J42)))</formula>
    </cfRule>
    <cfRule type="containsText" dxfId="228" priority="466" operator="containsText" text="COMING SOON">
      <formula>NOT(ISERROR(SEARCH("COMING SOON",J42)))</formula>
    </cfRule>
    <cfRule type="containsText" dxfId="227" priority="467" operator="containsText" text="ACTIVE">
      <formula>NOT(ISERROR(SEARCH("ACTIVE",J42)))</formula>
    </cfRule>
    <cfRule type="containsText" dxfId="226" priority="468" operator="containsText" text="Discontinued">
      <formula>NOT(ISERROR(SEARCH("Discontinued",J42)))</formula>
    </cfRule>
    <cfRule type="containsText" dxfId="225" priority="469" operator="containsText" text="Closeout">
      <formula>NOT(ISERROR(SEARCH("Closeout",J42)))</formula>
    </cfRule>
    <cfRule type="containsText" dxfId="224" priority="470" operator="containsText" text="COMING SOON">
      <formula>NOT(ISERROR(SEARCH("COMING SOON",J42)))</formula>
    </cfRule>
    <cfRule type="containsText" dxfId="223" priority="471" operator="containsText" text="ACTIVE">
      <formula>NOT(ISERROR(SEARCH("ACTIVE",J42)))</formula>
    </cfRule>
    <cfRule type="containsText" dxfId="222" priority="472" operator="containsText" text="Discontinued">
      <formula>NOT(ISERROR(SEARCH("Discontinued",J42)))</formula>
    </cfRule>
    <cfRule type="containsText" dxfId="221" priority="473" operator="containsText" text="Closeout">
      <formula>NOT(ISERROR(SEARCH("Closeout",J42)))</formula>
    </cfRule>
    <cfRule type="containsText" dxfId="220" priority="474" operator="containsText" text="COMING SOON">
      <formula>NOT(ISERROR(SEARCH("COMING SOON",J42)))</formula>
    </cfRule>
    <cfRule type="containsText" dxfId="219" priority="475" operator="containsText" text="ACTIVE">
      <formula>NOT(ISERROR(SEARCH("ACTIVE",J42)))</formula>
    </cfRule>
    <cfRule type="containsText" dxfId="218" priority="476" operator="containsText" text="Discontinued">
      <formula>NOT(ISERROR(SEARCH("Discontinued",J42)))</formula>
    </cfRule>
    <cfRule type="containsText" dxfId="217" priority="477" operator="containsText" text="Closeout">
      <formula>NOT(ISERROR(SEARCH("Closeout",J42)))</formula>
    </cfRule>
    <cfRule type="containsText" dxfId="216" priority="478" operator="containsText" text="COMING SOON">
      <formula>NOT(ISERROR(SEARCH("COMING SOON",J42)))</formula>
    </cfRule>
    <cfRule type="containsText" dxfId="215" priority="479" operator="containsText" text="ACTIVE">
      <formula>NOT(ISERROR(SEARCH("ACTIVE",J42)))</formula>
    </cfRule>
    <cfRule type="containsText" dxfId="214" priority="480" operator="containsText" text="Discontinued">
      <formula>NOT(ISERROR(SEARCH("Discontinued",J42)))</formula>
    </cfRule>
    <cfRule type="containsText" dxfId="213" priority="481" operator="containsText" text="Closeout">
      <formula>NOT(ISERROR(SEARCH("Closeout",J42)))</formula>
    </cfRule>
    <cfRule type="containsText" dxfId="212" priority="482" operator="containsText" text="COMING SOON">
      <formula>NOT(ISERROR(SEARCH("COMING SOON",J42)))</formula>
    </cfRule>
    <cfRule type="containsText" dxfId="211" priority="483" operator="containsText" text="ACTIVE">
      <formula>NOT(ISERROR(SEARCH("ACTIVE",J42)))</formula>
    </cfRule>
    <cfRule type="containsText" dxfId="210" priority="484" operator="containsText" text="Discontinued">
      <formula>NOT(ISERROR(SEARCH("Discontinued",J42)))</formula>
    </cfRule>
    <cfRule type="containsText" dxfId="209" priority="485" operator="containsText" text="Closeout">
      <formula>NOT(ISERROR(SEARCH("Closeout",J42)))</formula>
    </cfRule>
    <cfRule type="containsText" dxfId="208" priority="486" operator="containsText" text="COMING SOON">
      <formula>NOT(ISERROR(SEARCH("COMING SOON",J42)))</formula>
    </cfRule>
    <cfRule type="containsText" dxfId="207" priority="487" operator="containsText" text="ACTIVE">
      <formula>NOT(ISERROR(SEARCH("ACTIVE",J42)))</formula>
    </cfRule>
    <cfRule type="containsText" dxfId="206" priority="488" operator="containsText" text="Discontinued">
      <formula>NOT(ISERROR(SEARCH("Discontinued",J42)))</formula>
    </cfRule>
    <cfRule type="containsText" dxfId="205" priority="489" operator="containsText" text="Closeout">
      <formula>NOT(ISERROR(SEARCH("Closeout",J42)))</formula>
    </cfRule>
    <cfRule type="containsBlanks" dxfId="204" priority="490">
      <formula>LEN(TRIM(J42))=0</formula>
    </cfRule>
    <cfRule type="containsText" dxfId="203" priority="491" operator="containsText" text="COMING SOON">
      <formula>NOT(ISERROR(SEARCH("COMING SOON",J42)))</formula>
    </cfRule>
    <cfRule type="containsText" dxfId="202" priority="492" operator="containsText" text="ACTIVE">
      <formula>NOT(ISERROR(SEARCH("ACTIVE",J42)))</formula>
    </cfRule>
    <cfRule type="containsText" dxfId="201" priority="495" operator="containsText" text="Discontinued">
      <formula>NOT(ISERROR(SEARCH("Discontinued",J42)))</formula>
    </cfRule>
    <cfRule type="containsText" dxfId="200" priority="496" operator="containsText" text="Coming Soon">
      <formula>NOT(ISERROR(SEARCH("Coming Soon",J42)))</formula>
    </cfRule>
    <cfRule type="containsText" dxfId="199" priority="497" operator="containsText" text="Closeout">
      <formula>NOT(ISERROR(SEARCH("Closeout",J42)))</formula>
    </cfRule>
    <cfRule type="containsText" dxfId="198" priority="498" operator="containsText" text="Active">
      <formula>NOT(ISERROR(SEARCH("Active",J42)))</formula>
    </cfRule>
    <cfRule type="containsText" dxfId="197" priority="499" operator="containsText" text="Discontinued">
      <formula>NOT(ISERROR(SEARCH("Discontinued",J42)))</formula>
    </cfRule>
    <cfRule type="containsText" dxfId="196" priority="500" operator="containsText" text="Closeout">
      <formula>NOT(ISERROR(SEARCH("Closeout",J42)))</formula>
    </cfRule>
    <cfRule type="containsText" dxfId="195" priority="501" operator="containsText" text="COMING SOON">
      <formula>NOT(ISERROR(SEARCH("COMING SOON",J42)))</formula>
    </cfRule>
    <cfRule type="containsText" dxfId="194" priority="502" operator="containsText" text="ACTIVE">
      <formula>NOT(ISERROR(SEARCH("ACTIVE",J42)))</formula>
    </cfRule>
    <cfRule type="containsText" dxfId="193" priority="503" operator="containsText" text="Discontinued">
      <formula>NOT(ISERROR(SEARCH("Discontinued",J42)))</formula>
    </cfRule>
    <cfRule type="containsText" dxfId="192" priority="504" operator="containsText" text="Closeout">
      <formula>NOT(ISERROR(SEARCH("Closeout",J42)))</formula>
    </cfRule>
    <cfRule type="containsText" dxfId="191" priority="505" operator="containsText" text="COMING SOON">
      <formula>NOT(ISERROR(SEARCH("COMING SOON",J42)))</formula>
    </cfRule>
    <cfRule type="containsText" dxfId="190" priority="506" operator="containsText" text="ACTIVE">
      <formula>NOT(ISERROR(SEARCH("ACTIVE",J42)))</formula>
    </cfRule>
    <cfRule type="containsText" dxfId="189" priority="507" operator="containsText" text="Discontinued">
      <formula>NOT(ISERROR(SEARCH("Discontinued",J42)))</formula>
    </cfRule>
    <cfRule type="containsText" dxfId="188" priority="508" operator="containsText" text="Closeout">
      <formula>NOT(ISERROR(SEARCH("Closeout",J42)))</formula>
    </cfRule>
    <cfRule type="containsText" dxfId="187" priority="509" operator="containsText" text="COMING SOON">
      <formula>NOT(ISERROR(SEARCH("COMING SOON",J42)))</formula>
    </cfRule>
    <cfRule type="containsText" dxfId="186" priority="510" operator="containsText" text="ACTIVE">
      <formula>NOT(ISERROR(SEARCH("ACTIVE",J42)))</formula>
    </cfRule>
    <cfRule type="containsBlanks" dxfId="185" priority="511">
      <formula>LEN(TRIM(J42))=0</formula>
    </cfRule>
    <cfRule type="containsText" dxfId="184" priority="512" operator="containsText" text="Discontinued">
      <formula>NOT(ISERROR(SEARCH("Discontinued",J42)))</formula>
    </cfRule>
    <cfRule type="containsText" dxfId="183" priority="513" operator="containsText" text="Closeout">
      <formula>NOT(ISERROR(SEARCH("Closeout",J42)))</formula>
    </cfRule>
    <cfRule type="containsText" dxfId="182" priority="514" operator="containsText" text="COMING SOON">
      <formula>NOT(ISERROR(SEARCH("COMING SOON",J42)))</formula>
    </cfRule>
    <cfRule type="containsText" dxfId="181" priority="515" operator="containsText" text="ACTIVE">
      <formula>NOT(ISERROR(SEARCH("ACTIVE",J42)))</formula>
    </cfRule>
    <cfRule type="containsText" dxfId="180" priority="516" operator="containsText" text="Discontinued">
      <formula>NOT(ISERROR(SEARCH("Discontinued",J42)))</formula>
    </cfRule>
    <cfRule type="containsText" dxfId="179" priority="517" operator="containsText" text="Closeout">
      <formula>NOT(ISERROR(SEARCH("Closeout",J42)))</formula>
    </cfRule>
    <cfRule type="containsText" dxfId="178" priority="518" operator="containsText" text="COMING SOON">
      <formula>NOT(ISERROR(SEARCH("COMING SOON",J42)))</formula>
    </cfRule>
    <cfRule type="containsText" dxfId="177" priority="519" operator="containsText" text="ACTIVE">
      <formula>NOT(ISERROR(SEARCH("ACTIVE",J42)))</formula>
    </cfRule>
    <cfRule type="containsText" dxfId="176" priority="520" operator="containsText" text="Discontinued">
      <formula>NOT(ISERROR(SEARCH("Discontinued",J42)))</formula>
    </cfRule>
    <cfRule type="containsText" dxfId="175" priority="521" operator="containsText" text="Closeout">
      <formula>NOT(ISERROR(SEARCH("Closeout",J42)))</formula>
    </cfRule>
    <cfRule type="containsText" dxfId="174" priority="522" operator="containsText" text="COMING SOON">
      <formula>NOT(ISERROR(SEARCH("COMING SOON",J42)))</formula>
    </cfRule>
    <cfRule type="containsText" dxfId="173" priority="523" operator="containsText" text="ACTIVE">
      <formula>NOT(ISERROR(SEARCH("ACTIVE",J42)))</formula>
    </cfRule>
    <cfRule type="containsText" dxfId="172" priority="524" operator="containsText" text="Discontinued">
      <formula>NOT(ISERROR(SEARCH("Discontinued",J42)))</formula>
    </cfRule>
    <cfRule type="containsText" dxfId="171" priority="525" operator="containsText" text="Closeout">
      <formula>NOT(ISERROR(SEARCH("Closeout",J42)))</formula>
    </cfRule>
    <cfRule type="containsText" dxfId="170" priority="526" operator="containsText" text="COMING SOON">
      <formula>NOT(ISERROR(SEARCH("COMING SOON",J42)))</formula>
    </cfRule>
    <cfRule type="containsText" dxfId="169" priority="527" operator="containsText" text="ACTIVE">
      <formula>NOT(ISERROR(SEARCH("ACTIVE",J42)))</formula>
    </cfRule>
    <cfRule type="containsBlanks" dxfId="168" priority="532">
      <formula>LEN(TRIM(J42))=0</formula>
    </cfRule>
    <cfRule type="containsText" dxfId="167" priority="533" operator="containsText" text="Discontinued">
      <formula>NOT(ISERROR(SEARCH("Discontinued",J42)))</formula>
    </cfRule>
    <cfRule type="containsText" dxfId="166" priority="534" operator="containsText" text="Coming Soon">
      <formula>NOT(ISERROR(SEARCH("Coming Soon",J42)))</formula>
    </cfRule>
    <cfRule type="containsText" dxfId="165" priority="535" operator="containsText" text="Closeout">
      <formula>NOT(ISERROR(SEARCH("Closeout",J42)))</formula>
    </cfRule>
    <cfRule type="containsText" dxfId="164" priority="536" operator="containsText" text="Active">
      <formula>NOT(ISERROR(SEARCH("Active",J42)))</formula>
    </cfRule>
  </conditionalFormatting>
  <conditionalFormatting sqref="K44">
    <cfRule type="containsText" dxfId="163" priority="320" operator="containsText" text="Discontinued">
      <formula>NOT(ISERROR(SEARCH("Discontinued",K44)))</formula>
    </cfRule>
    <cfRule type="containsText" dxfId="162" priority="321" operator="containsText" text="Coming Soon">
      <formula>NOT(ISERROR(SEARCH("Coming Soon",K44)))</formula>
    </cfRule>
    <cfRule type="containsText" dxfId="161" priority="322" operator="containsText" text="Closeout">
      <formula>NOT(ISERROR(SEARCH("Closeout",K44)))</formula>
    </cfRule>
    <cfRule type="containsText" dxfId="160" priority="323" operator="containsText" text="Active">
      <formula>NOT(ISERROR(SEARCH("Active",K44)))</formula>
    </cfRule>
  </conditionalFormatting>
  <conditionalFormatting sqref="K45">
    <cfRule type="containsText" dxfId="159" priority="256" operator="containsText" text="Discontinued">
      <formula>NOT(ISERROR(SEARCH("Discontinued",K45)))</formula>
    </cfRule>
    <cfRule type="containsText" dxfId="158" priority="257" operator="containsText" text="Coming Soon">
      <formula>NOT(ISERROR(SEARCH("Coming Soon",K45)))</formula>
    </cfRule>
    <cfRule type="containsText" dxfId="157" priority="258" operator="containsText" text="Closeout">
      <formula>NOT(ISERROR(SEARCH("Closeout",K45)))</formula>
    </cfRule>
    <cfRule type="containsText" dxfId="156" priority="259" operator="containsText" text="Active">
      <formula>NOT(ISERROR(SEARCH("Active",K45)))</formula>
    </cfRule>
  </conditionalFormatting>
  <conditionalFormatting sqref="K46">
    <cfRule type="containsText" dxfId="155" priority="248" operator="containsText" text="Discontinued">
      <formula>NOT(ISERROR(SEARCH("Discontinued",K46)))</formula>
    </cfRule>
    <cfRule type="containsText" dxfId="154" priority="249" operator="containsText" text="Coming Soon">
      <formula>NOT(ISERROR(SEARCH("Coming Soon",K46)))</formula>
    </cfRule>
    <cfRule type="containsText" dxfId="153" priority="250" operator="containsText" text="Closeout">
      <formula>NOT(ISERROR(SEARCH("Closeout",K46)))</formula>
    </cfRule>
    <cfRule type="containsText" dxfId="152" priority="251" operator="containsText" text="Active">
      <formula>NOT(ISERROR(SEARCH("Active",K46)))</formula>
    </cfRule>
  </conditionalFormatting>
  <conditionalFormatting sqref="K47">
    <cfRule type="containsText" dxfId="151" priority="212" operator="containsText" text="Discontinued">
      <formula>NOT(ISERROR(SEARCH("Discontinued",K47)))</formula>
    </cfRule>
    <cfRule type="containsText" dxfId="150" priority="213" operator="containsText" text="Coming Soon">
      <formula>NOT(ISERROR(SEARCH("Coming Soon",K47)))</formula>
    </cfRule>
    <cfRule type="containsText" dxfId="149" priority="214" operator="containsText" text="Closeout">
      <formula>NOT(ISERROR(SEARCH("Closeout",K47)))</formula>
    </cfRule>
    <cfRule type="containsText" dxfId="148" priority="215" operator="containsText" text="Active">
      <formula>NOT(ISERROR(SEARCH("Active",K47)))</formula>
    </cfRule>
  </conditionalFormatting>
  <conditionalFormatting sqref="I48 I49:K52">
    <cfRule type="containsText" dxfId="147" priority="147" operator="containsText" text="Coming Soon">
      <formula>NOT(ISERROR(SEARCH("Coming Soon",I48)))</formula>
    </cfRule>
    <cfRule type="containsText" dxfId="146" priority="148" operator="containsText" text="Closeout">
      <formula>NOT(ISERROR(SEARCH("Closeout",I48)))</formula>
    </cfRule>
    <cfRule type="containsText" dxfId="145" priority="149" operator="containsText" text="Active">
      <formula>NOT(ISERROR(SEARCH("Active",I48)))</formula>
    </cfRule>
  </conditionalFormatting>
  <conditionalFormatting sqref="I48:K52">
    <cfRule type="containsText" dxfId="144" priority="146" operator="containsText" text="Discontinued">
      <formula>NOT(ISERROR(SEARCH("Discontinued",I48)))</formula>
    </cfRule>
  </conditionalFormatting>
  <conditionalFormatting sqref="J48:K48">
    <cfRule type="containsText" dxfId="143" priority="153" operator="containsText" text="Coming Soon">
      <formula>NOT(ISERROR(SEARCH("Coming Soon",J48)))</formula>
    </cfRule>
    <cfRule type="containsText" dxfId="142" priority="154" operator="containsText" text="Closeout">
      <formula>NOT(ISERROR(SEARCH("Closeout",J48)))</formula>
    </cfRule>
    <cfRule type="containsText" dxfId="141" priority="155" operator="containsText" text="Active">
      <formula>NOT(ISERROR(SEARCH("Active",J48)))</formula>
    </cfRule>
  </conditionalFormatting>
  <conditionalFormatting sqref="N37">
    <cfRule type="containsBlanks" dxfId="140" priority="144">
      <formula>LEN(TRIM(N37))=0</formula>
    </cfRule>
  </conditionalFormatting>
  <conditionalFormatting sqref="N38:N43">
    <cfRule type="containsBlanks" dxfId="139" priority="143">
      <formula>LEN(TRIM(N38))=0</formula>
    </cfRule>
  </conditionalFormatting>
  <conditionalFormatting sqref="N46">
    <cfRule type="containsBlanks" dxfId="138" priority="142">
      <formula>LEN(TRIM(N46))=0</formula>
    </cfRule>
  </conditionalFormatting>
  <conditionalFormatting sqref="N47">
    <cfRule type="containsBlanks" dxfId="137" priority="141">
      <formula>LEN(TRIM(N47))=0</formula>
    </cfRule>
  </conditionalFormatting>
  <conditionalFormatting sqref="AC37 AC38:AE43">
    <cfRule type="containsBlanks" dxfId="136" priority="139">
      <formula>LEN(TRIM(AC37))=0</formula>
    </cfRule>
  </conditionalFormatting>
  <conditionalFormatting sqref="AC28:AC36">
    <cfRule type="containsBlanks" dxfId="135" priority="138">
      <formula>LEN(TRIM(AC28))=0</formula>
    </cfRule>
  </conditionalFormatting>
  <conditionalFormatting sqref="AE37">
    <cfRule type="containsBlanks" dxfId="134" priority="137">
      <formula>LEN(TRIM(AE37))=0</formula>
    </cfRule>
  </conditionalFormatting>
  <conditionalFormatting sqref="AC44:AE44">
    <cfRule type="containsBlanks" dxfId="133" priority="136">
      <formula>LEN(TRIM(AC44))=0</formula>
    </cfRule>
  </conditionalFormatting>
  <conditionalFormatting sqref="AC45:AE47">
    <cfRule type="containsBlanks" dxfId="132" priority="135">
      <formula>LEN(TRIM(AC45))=0</formula>
    </cfRule>
  </conditionalFormatting>
  <conditionalFormatting sqref="Z44">
    <cfRule type="containsBlanks" dxfId="131" priority="133">
      <formula>LEN(TRIM(Z44))=0</formula>
    </cfRule>
  </conditionalFormatting>
  <conditionalFormatting sqref="Z45">
    <cfRule type="containsBlanks" dxfId="130" priority="132">
      <formula>LEN(TRIM(Z45))=0</formula>
    </cfRule>
  </conditionalFormatting>
  <conditionalFormatting sqref="Z47">
    <cfRule type="containsBlanks" dxfId="129" priority="131">
      <formula>LEN(TRIM(Z47))=0</formula>
    </cfRule>
  </conditionalFormatting>
  <conditionalFormatting sqref="Z25">
    <cfRule type="containsBlanks" dxfId="128" priority="130">
      <formula>LEN(TRIM(Z25))=0</formula>
    </cfRule>
  </conditionalFormatting>
  <conditionalFormatting sqref="Q38:S38">
    <cfRule type="containsBlanks" dxfId="127" priority="128">
      <formula>LEN(TRIM(Q38))=0</formula>
    </cfRule>
  </conditionalFormatting>
  <conditionalFormatting sqref="Q26:S26">
    <cfRule type="containsBlanks" dxfId="126" priority="127">
      <formula>LEN(TRIM(Q26))=0</formula>
    </cfRule>
  </conditionalFormatting>
  <conditionalFormatting sqref="V38:X38">
    <cfRule type="containsBlanks" dxfId="125" priority="126">
      <formula>LEN(TRIM(V38))=0</formula>
    </cfRule>
  </conditionalFormatting>
  <conditionalFormatting sqref="Y38">
    <cfRule type="containsBlanks" dxfId="124" priority="125">
      <formula>LEN(TRIM(Y38))=0</formula>
    </cfRule>
  </conditionalFormatting>
  <conditionalFormatting sqref="F1:F2">
    <cfRule type="duplicateValues" dxfId="123" priority="25770"/>
  </conditionalFormatting>
  <conditionalFormatting sqref="B53">
    <cfRule type="containsBlanks" dxfId="122" priority="119">
      <formula>LEN(TRIM(B53))=0</formula>
    </cfRule>
  </conditionalFormatting>
  <conditionalFormatting sqref="F53">
    <cfRule type="duplicateValues" dxfId="121" priority="124"/>
  </conditionalFormatting>
  <conditionalFormatting sqref="K53:M53">
    <cfRule type="containsText" dxfId="120" priority="120" operator="containsText" text="Discontinued">
      <formula>NOT(ISERROR(SEARCH("Discontinued",K53)))</formula>
    </cfRule>
    <cfRule type="containsText" dxfId="119" priority="121" operator="containsText" text="Coming Soon">
      <formula>NOT(ISERROR(SEARCH("Coming Soon",K53)))</formula>
    </cfRule>
    <cfRule type="containsText" dxfId="118" priority="122" operator="containsText" text="Closeout">
      <formula>NOT(ISERROR(SEARCH("Closeout",K53)))</formula>
    </cfRule>
    <cfRule type="containsText" dxfId="117" priority="123" operator="containsText" text="Active">
      <formula>NOT(ISERROR(SEARCH("Active",K53)))</formula>
    </cfRule>
  </conditionalFormatting>
  <conditionalFormatting sqref="J53:J88">
    <cfRule type="containsText" dxfId="116" priority="115" operator="containsText" text="Discontinued">
      <formula>NOT(ISERROR(SEARCH("Discontinued",J53)))</formula>
    </cfRule>
  </conditionalFormatting>
  <conditionalFormatting sqref="J53:J88">
    <cfRule type="containsText" dxfId="115" priority="116" operator="containsText" text="Coming Soon">
      <formula>NOT(ISERROR(SEARCH("Coming Soon",J53)))</formula>
    </cfRule>
    <cfRule type="containsText" dxfId="114" priority="117" operator="containsText" text="Closeout">
      <formula>NOT(ISERROR(SEARCH("Closeout",J53)))</formula>
    </cfRule>
    <cfRule type="containsText" dxfId="113" priority="118" operator="containsText" text="Active">
      <formula>NOT(ISERROR(SEARCH("Active",J53)))</formula>
    </cfRule>
  </conditionalFormatting>
  <conditionalFormatting sqref="B54">
    <cfRule type="containsBlanks" dxfId="112" priority="109">
      <formula>LEN(TRIM(B54))=0</formula>
    </cfRule>
  </conditionalFormatting>
  <conditionalFormatting sqref="F54">
    <cfRule type="duplicateValues" dxfId="111" priority="114"/>
  </conditionalFormatting>
  <conditionalFormatting sqref="K54:M54">
    <cfRule type="containsText" dxfId="110" priority="110" operator="containsText" text="Discontinued">
      <formula>NOT(ISERROR(SEARCH("Discontinued",K54)))</formula>
    </cfRule>
    <cfRule type="containsText" dxfId="109" priority="111" operator="containsText" text="Coming Soon">
      <formula>NOT(ISERROR(SEARCH("Coming Soon",K54)))</formula>
    </cfRule>
    <cfRule type="containsText" dxfId="108" priority="112" operator="containsText" text="Closeout">
      <formula>NOT(ISERROR(SEARCH("Closeout",K54)))</formula>
    </cfRule>
    <cfRule type="containsText" dxfId="107" priority="113" operator="containsText" text="Active">
      <formula>NOT(ISERROR(SEARCH("Active",K54)))</formula>
    </cfRule>
  </conditionalFormatting>
  <conditionalFormatting sqref="B55">
    <cfRule type="containsBlanks" dxfId="106" priority="103">
      <formula>LEN(TRIM(B55))=0</formula>
    </cfRule>
  </conditionalFormatting>
  <conditionalFormatting sqref="F55">
    <cfRule type="duplicateValues" dxfId="105" priority="108"/>
  </conditionalFormatting>
  <conditionalFormatting sqref="K55:M55">
    <cfRule type="containsText" dxfId="104" priority="104" operator="containsText" text="Discontinued">
      <formula>NOT(ISERROR(SEARCH("Discontinued",K55)))</formula>
    </cfRule>
    <cfRule type="containsText" dxfId="103" priority="105" operator="containsText" text="Coming Soon">
      <formula>NOT(ISERROR(SEARCH("Coming Soon",K55)))</formula>
    </cfRule>
    <cfRule type="containsText" dxfId="102" priority="106" operator="containsText" text="Closeout">
      <formula>NOT(ISERROR(SEARCH("Closeout",K55)))</formula>
    </cfRule>
    <cfRule type="containsText" dxfId="101" priority="107" operator="containsText" text="Active">
      <formula>NOT(ISERROR(SEARCH("Active",K55)))</formula>
    </cfRule>
  </conditionalFormatting>
  <conditionalFormatting sqref="B56">
    <cfRule type="containsBlanks" dxfId="100" priority="97">
      <formula>LEN(TRIM(B56))=0</formula>
    </cfRule>
  </conditionalFormatting>
  <conditionalFormatting sqref="F56">
    <cfRule type="duplicateValues" dxfId="99" priority="102"/>
  </conditionalFormatting>
  <conditionalFormatting sqref="K56:M56">
    <cfRule type="containsText" dxfId="98" priority="98" operator="containsText" text="Discontinued">
      <formula>NOT(ISERROR(SEARCH("Discontinued",K56)))</formula>
    </cfRule>
    <cfRule type="containsText" dxfId="97" priority="99" operator="containsText" text="Coming Soon">
      <formula>NOT(ISERROR(SEARCH("Coming Soon",K56)))</formula>
    </cfRule>
    <cfRule type="containsText" dxfId="96" priority="100" operator="containsText" text="Closeout">
      <formula>NOT(ISERROR(SEARCH("Closeout",K56)))</formula>
    </cfRule>
    <cfRule type="containsText" dxfId="95" priority="101" operator="containsText" text="Active">
      <formula>NOT(ISERROR(SEARCH("Active",K56)))</formula>
    </cfRule>
  </conditionalFormatting>
  <conditionalFormatting sqref="B57">
    <cfRule type="containsBlanks" dxfId="94" priority="91">
      <formula>LEN(TRIM(B57))=0</formula>
    </cfRule>
  </conditionalFormatting>
  <conditionalFormatting sqref="F57">
    <cfRule type="duplicateValues" dxfId="93" priority="96"/>
  </conditionalFormatting>
  <conditionalFormatting sqref="K57:M57">
    <cfRule type="containsText" dxfId="92" priority="92" operator="containsText" text="Discontinued">
      <formula>NOT(ISERROR(SEARCH("Discontinued",K57)))</formula>
    </cfRule>
    <cfRule type="containsText" dxfId="91" priority="93" operator="containsText" text="Coming Soon">
      <formula>NOT(ISERROR(SEARCH("Coming Soon",K57)))</formula>
    </cfRule>
    <cfRule type="containsText" dxfId="90" priority="94" operator="containsText" text="Closeout">
      <formula>NOT(ISERROR(SEARCH("Closeout",K57)))</formula>
    </cfRule>
    <cfRule type="containsText" dxfId="89" priority="95" operator="containsText" text="Active">
      <formula>NOT(ISERROR(SEARCH("Active",K57)))</formula>
    </cfRule>
  </conditionalFormatting>
  <conditionalFormatting sqref="E3:E52">
    <cfRule type="duplicateValues" dxfId="88" priority="27529"/>
  </conditionalFormatting>
  <conditionalFormatting sqref="F3:F52">
    <cfRule type="duplicateValues" dxfId="87" priority="27533"/>
  </conditionalFormatting>
  <conditionalFormatting sqref="B58">
    <cfRule type="containsBlanks" dxfId="86" priority="85">
      <formula>LEN(TRIM(B58))=0</formula>
    </cfRule>
  </conditionalFormatting>
  <conditionalFormatting sqref="F58">
    <cfRule type="duplicateValues" dxfId="85" priority="90"/>
  </conditionalFormatting>
  <conditionalFormatting sqref="K58:M58">
    <cfRule type="containsText" dxfId="84" priority="86" operator="containsText" text="Discontinued">
      <formula>NOT(ISERROR(SEARCH("Discontinued",K58)))</formula>
    </cfRule>
    <cfRule type="containsText" dxfId="83" priority="87" operator="containsText" text="Coming Soon">
      <formula>NOT(ISERROR(SEARCH("Coming Soon",K58)))</formula>
    </cfRule>
    <cfRule type="containsText" dxfId="82" priority="88" operator="containsText" text="Closeout">
      <formula>NOT(ISERROR(SEARCH("Closeout",K58)))</formula>
    </cfRule>
    <cfRule type="containsText" dxfId="81" priority="89" operator="containsText" text="Active">
      <formula>NOT(ISERROR(SEARCH("Active",K58)))</formula>
    </cfRule>
  </conditionalFormatting>
  <conditionalFormatting sqref="B59:B67">
    <cfRule type="containsBlanks" dxfId="80" priority="79">
      <formula>LEN(TRIM(B59))=0</formula>
    </cfRule>
  </conditionalFormatting>
  <conditionalFormatting sqref="F59:F67">
    <cfRule type="duplicateValues" dxfId="79" priority="84"/>
  </conditionalFormatting>
  <conditionalFormatting sqref="J59:M67 J67:J88">
    <cfRule type="containsText" dxfId="78" priority="80" operator="containsText" text="Discontinued">
      <formula>NOT(ISERROR(SEARCH("Discontinued",J59)))</formula>
    </cfRule>
    <cfRule type="containsText" dxfId="77" priority="81" operator="containsText" text="Coming Soon">
      <formula>NOT(ISERROR(SEARCH("Coming Soon",J59)))</formula>
    </cfRule>
    <cfRule type="containsText" dxfId="76" priority="82" operator="containsText" text="Closeout">
      <formula>NOT(ISERROR(SEARCH("Closeout",J59)))</formula>
    </cfRule>
    <cfRule type="containsText" dxfId="75" priority="83" operator="containsText" text="Active">
      <formula>NOT(ISERROR(SEARCH("Active",J59)))</formula>
    </cfRule>
  </conditionalFormatting>
  <conditionalFormatting sqref="B68">
    <cfRule type="containsBlanks" dxfId="74" priority="73">
      <formula>LEN(TRIM(B68))=0</formula>
    </cfRule>
  </conditionalFormatting>
  <conditionalFormatting sqref="F68">
    <cfRule type="duplicateValues" dxfId="73" priority="78"/>
  </conditionalFormatting>
  <conditionalFormatting sqref="J68:M68">
    <cfRule type="containsText" dxfId="72" priority="74" operator="containsText" text="Discontinued">
      <formula>NOT(ISERROR(SEARCH("Discontinued",J68)))</formula>
    </cfRule>
    <cfRule type="containsText" dxfId="71" priority="75" operator="containsText" text="Coming Soon">
      <formula>NOT(ISERROR(SEARCH("Coming Soon",J68)))</formula>
    </cfRule>
    <cfRule type="containsText" dxfId="70" priority="76" operator="containsText" text="Closeout">
      <formula>NOT(ISERROR(SEARCH("Closeout",J68)))</formula>
    </cfRule>
    <cfRule type="containsText" dxfId="69" priority="77" operator="containsText" text="Active">
      <formula>NOT(ISERROR(SEARCH("Active",J68)))</formula>
    </cfRule>
  </conditionalFormatting>
  <conditionalFormatting sqref="B69:B72">
    <cfRule type="containsBlanks" dxfId="68" priority="67">
      <formula>LEN(TRIM(B69))=0</formula>
    </cfRule>
  </conditionalFormatting>
  <conditionalFormatting sqref="F69:F72">
    <cfRule type="duplicateValues" dxfId="67" priority="72"/>
  </conditionalFormatting>
  <conditionalFormatting sqref="J69:M72 J72:J88">
    <cfRule type="containsText" dxfId="66" priority="68" operator="containsText" text="Discontinued">
      <formula>NOT(ISERROR(SEARCH("Discontinued",J69)))</formula>
    </cfRule>
    <cfRule type="containsText" dxfId="65" priority="69" operator="containsText" text="Coming Soon">
      <formula>NOT(ISERROR(SEARCH("Coming Soon",J69)))</formula>
    </cfRule>
    <cfRule type="containsText" dxfId="64" priority="70" operator="containsText" text="Closeout">
      <formula>NOT(ISERROR(SEARCH("Closeout",J69)))</formula>
    </cfRule>
    <cfRule type="containsText" dxfId="63" priority="71" operator="containsText" text="Active">
      <formula>NOT(ISERROR(SEARCH("Active",J69)))</formula>
    </cfRule>
  </conditionalFormatting>
  <conditionalFormatting sqref="B73:B74">
    <cfRule type="containsBlanks" dxfId="62" priority="61">
      <formula>LEN(TRIM(B73))=0</formula>
    </cfRule>
  </conditionalFormatting>
  <conditionalFormatting sqref="F73:F74">
    <cfRule type="duplicateValues" dxfId="61" priority="66"/>
  </conditionalFormatting>
  <conditionalFormatting sqref="J73:M74">
    <cfRule type="containsText" dxfId="60" priority="62" operator="containsText" text="Discontinued">
      <formula>NOT(ISERROR(SEARCH("Discontinued",J73)))</formula>
    </cfRule>
    <cfRule type="containsText" dxfId="59" priority="63" operator="containsText" text="Coming Soon">
      <formula>NOT(ISERROR(SEARCH("Coming Soon",J73)))</formula>
    </cfRule>
    <cfRule type="containsText" dxfId="58" priority="64" operator="containsText" text="Closeout">
      <formula>NOT(ISERROR(SEARCH("Closeout",J73)))</formula>
    </cfRule>
    <cfRule type="containsText" dxfId="57" priority="65" operator="containsText" text="Active">
      <formula>NOT(ISERROR(SEARCH("Active",J73)))</formula>
    </cfRule>
  </conditionalFormatting>
  <conditionalFormatting sqref="B75">
    <cfRule type="containsBlanks" dxfId="56" priority="55">
      <formula>LEN(TRIM(B75))=0</formula>
    </cfRule>
  </conditionalFormatting>
  <conditionalFormatting sqref="F75">
    <cfRule type="duplicateValues" dxfId="55" priority="60"/>
  </conditionalFormatting>
  <conditionalFormatting sqref="J75:M75">
    <cfRule type="containsText" dxfId="54" priority="56" operator="containsText" text="Discontinued">
      <formula>NOT(ISERROR(SEARCH("Discontinued",J75)))</formula>
    </cfRule>
    <cfRule type="containsText" dxfId="53" priority="57" operator="containsText" text="Coming Soon">
      <formula>NOT(ISERROR(SEARCH("Coming Soon",J75)))</formula>
    </cfRule>
    <cfRule type="containsText" dxfId="52" priority="58" operator="containsText" text="Closeout">
      <formula>NOT(ISERROR(SEARCH("Closeout",J75)))</formula>
    </cfRule>
    <cfRule type="containsText" dxfId="51" priority="59" operator="containsText" text="Active">
      <formula>NOT(ISERROR(SEARCH("Active",J75)))</formula>
    </cfRule>
  </conditionalFormatting>
  <conditionalFormatting sqref="B76">
    <cfRule type="containsBlanks" dxfId="50" priority="49">
      <formula>LEN(TRIM(B76))=0</formula>
    </cfRule>
  </conditionalFormatting>
  <conditionalFormatting sqref="F76">
    <cfRule type="duplicateValues" dxfId="49" priority="54"/>
  </conditionalFormatting>
  <conditionalFormatting sqref="J76:M76">
    <cfRule type="containsText" dxfId="48" priority="50" operator="containsText" text="Discontinued">
      <formula>NOT(ISERROR(SEARCH("Discontinued",J76)))</formula>
    </cfRule>
    <cfRule type="containsText" dxfId="47" priority="51" operator="containsText" text="Coming Soon">
      <formula>NOT(ISERROR(SEARCH("Coming Soon",J76)))</formula>
    </cfRule>
    <cfRule type="containsText" dxfId="46" priority="52" operator="containsText" text="Closeout">
      <formula>NOT(ISERROR(SEARCH("Closeout",J76)))</formula>
    </cfRule>
    <cfRule type="containsText" dxfId="45" priority="53" operator="containsText" text="Active">
      <formula>NOT(ISERROR(SEARCH("Active",J76)))</formula>
    </cfRule>
  </conditionalFormatting>
  <conditionalFormatting sqref="B77">
    <cfRule type="containsBlanks" dxfId="44" priority="43">
      <formula>LEN(TRIM(B77))=0</formula>
    </cfRule>
  </conditionalFormatting>
  <conditionalFormatting sqref="F77">
    <cfRule type="duplicateValues" dxfId="43" priority="48"/>
  </conditionalFormatting>
  <conditionalFormatting sqref="K77:M77">
    <cfRule type="containsText" dxfId="42" priority="44" operator="containsText" text="Discontinued">
      <formula>NOT(ISERROR(SEARCH("Discontinued",K77)))</formula>
    </cfRule>
    <cfRule type="containsText" dxfId="41" priority="45" operator="containsText" text="Coming Soon">
      <formula>NOT(ISERROR(SEARCH("Coming Soon",K77)))</formula>
    </cfRule>
    <cfRule type="containsText" dxfId="40" priority="46" operator="containsText" text="Closeout">
      <formula>NOT(ISERROR(SEARCH("Closeout",K77)))</formula>
    </cfRule>
    <cfRule type="containsText" dxfId="39" priority="47" operator="containsText" text="Active">
      <formula>NOT(ISERROR(SEARCH("Active",K77)))</formula>
    </cfRule>
  </conditionalFormatting>
  <conditionalFormatting sqref="J77:J88">
    <cfRule type="containsText" dxfId="38" priority="39" operator="containsText" text="Discontinued">
      <formula>NOT(ISERROR(SEARCH("Discontinued",J77)))</formula>
    </cfRule>
    <cfRule type="containsText" dxfId="37" priority="40" operator="containsText" text="Coming Soon">
      <formula>NOT(ISERROR(SEARCH("Coming Soon",J77)))</formula>
    </cfRule>
    <cfRule type="containsText" dxfId="36" priority="41" operator="containsText" text="Closeout">
      <formula>NOT(ISERROR(SEARCH("Closeout",J77)))</formula>
    </cfRule>
    <cfRule type="containsText" dxfId="35" priority="42" operator="containsText" text="Active">
      <formula>NOT(ISERROR(SEARCH("Active",J77)))</formula>
    </cfRule>
  </conditionalFormatting>
  <conditionalFormatting sqref="B78:B79">
    <cfRule type="containsBlanks" dxfId="34" priority="33">
      <formula>LEN(TRIM(B78))=0</formula>
    </cfRule>
  </conditionalFormatting>
  <conditionalFormatting sqref="F78:F79">
    <cfRule type="duplicateValues" dxfId="33" priority="38"/>
  </conditionalFormatting>
  <conditionalFormatting sqref="J78:M79">
    <cfRule type="containsText" dxfId="32" priority="34" operator="containsText" text="Discontinued">
      <formula>NOT(ISERROR(SEARCH("Discontinued",J78)))</formula>
    </cfRule>
    <cfRule type="containsText" dxfId="31" priority="35" operator="containsText" text="Coming Soon">
      <formula>NOT(ISERROR(SEARCH("Coming Soon",J78)))</formula>
    </cfRule>
    <cfRule type="containsText" dxfId="30" priority="36" operator="containsText" text="Closeout">
      <formula>NOT(ISERROR(SEARCH("Closeout",J78)))</formula>
    </cfRule>
    <cfRule type="containsText" dxfId="29" priority="37" operator="containsText" text="Active">
      <formula>NOT(ISERROR(SEARCH("Active",J78)))</formula>
    </cfRule>
  </conditionalFormatting>
  <conditionalFormatting sqref="B80">
    <cfRule type="containsBlanks" dxfId="28" priority="27">
      <formula>LEN(TRIM(B80))=0</formula>
    </cfRule>
  </conditionalFormatting>
  <conditionalFormatting sqref="F80">
    <cfRule type="duplicateValues" dxfId="27" priority="32"/>
  </conditionalFormatting>
  <conditionalFormatting sqref="J80:M80 J80:J88">
    <cfRule type="containsText" dxfId="26" priority="28" operator="containsText" text="Discontinued">
      <formula>NOT(ISERROR(SEARCH("Discontinued",J80)))</formula>
    </cfRule>
    <cfRule type="containsText" dxfId="25" priority="29" operator="containsText" text="Coming Soon">
      <formula>NOT(ISERROR(SEARCH("Coming Soon",J80)))</formula>
    </cfRule>
    <cfRule type="containsText" dxfId="24" priority="30" operator="containsText" text="Closeout">
      <formula>NOT(ISERROR(SEARCH("Closeout",J80)))</formula>
    </cfRule>
    <cfRule type="containsText" dxfId="23" priority="31" operator="containsText" text="Active">
      <formula>NOT(ISERROR(SEARCH("Active",J80)))</formula>
    </cfRule>
  </conditionalFormatting>
  <conditionalFormatting sqref="B81:B84">
    <cfRule type="containsBlanks" dxfId="22" priority="21">
      <formula>LEN(TRIM(B81))=0</formula>
    </cfRule>
  </conditionalFormatting>
  <conditionalFormatting sqref="F81:F84">
    <cfRule type="duplicateValues" dxfId="21" priority="26"/>
  </conditionalFormatting>
  <conditionalFormatting sqref="J81:M84 J84:J88">
    <cfRule type="containsText" dxfId="20" priority="22" operator="containsText" text="Discontinued">
      <formula>NOT(ISERROR(SEARCH("Discontinued",J81)))</formula>
    </cfRule>
    <cfRule type="containsText" dxfId="19" priority="23" operator="containsText" text="Coming Soon">
      <formula>NOT(ISERROR(SEARCH("Coming Soon",J81)))</formula>
    </cfRule>
    <cfRule type="containsText" dxfId="18" priority="24" operator="containsText" text="Closeout">
      <formula>NOT(ISERROR(SEARCH("Closeout",J81)))</formula>
    </cfRule>
    <cfRule type="containsText" dxfId="17" priority="25" operator="containsText" text="Active">
      <formula>NOT(ISERROR(SEARCH("Active",J81)))</formula>
    </cfRule>
  </conditionalFormatting>
  <conditionalFormatting sqref="F85">
    <cfRule type="duplicateValues" dxfId="16" priority="20"/>
  </conditionalFormatting>
  <conditionalFormatting sqref="J85">
    <cfRule type="containsText" dxfId="15" priority="16" operator="containsText" text="Active">
      <formula>NOT(ISERROR(SEARCH("Active",J85)))</formula>
    </cfRule>
    <cfRule type="containsText" dxfId="14" priority="17" operator="containsText" text="Discontinued">
      <formula>NOT(ISERROR(SEARCH("Discontinued",J85)))</formula>
    </cfRule>
    <cfRule type="containsText" dxfId="13" priority="18" operator="containsText" text="Coming Soon">
      <formula>NOT(ISERROR(SEARCH("Coming Soon",J85)))</formula>
    </cfRule>
    <cfRule type="containsText" dxfId="12" priority="19" operator="containsText" text="Closeout">
      <formula>NOT(ISERROR(SEARCH("Closeout",J85)))</formula>
    </cfRule>
  </conditionalFormatting>
  <conditionalFormatting sqref="F86">
    <cfRule type="duplicateValues" dxfId="11" priority="15"/>
  </conditionalFormatting>
  <conditionalFormatting sqref="J86">
    <cfRule type="containsText" dxfId="10" priority="11" operator="containsText" text="Active">
      <formula>NOT(ISERROR(SEARCH("Active",J86)))</formula>
    </cfRule>
    <cfRule type="containsText" dxfId="9" priority="12" operator="containsText" text="Discontinued">
      <formula>NOT(ISERROR(SEARCH("Discontinued",J86)))</formula>
    </cfRule>
    <cfRule type="containsText" dxfId="8" priority="13" operator="containsText" text="Coming Soon">
      <formula>NOT(ISERROR(SEARCH("Coming Soon",J86)))</formula>
    </cfRule>
    <cfRule type="containsText" dxfId="7" priority="14" operator="containsText" text="Closeout">
      <formula>NOT(ISERROR(SEARCH("Closeout",J86)))</formula>
    </cfRule>
  </conditionalFormatting>
  <conditionalFormatting sqref="F87">
    <cfRule type="duplicateValues" dxfId="6" priority="10"/>
  </conditionalFormatting>
  <conditionalFormatting sqref="J87:J88">
    <cfRule type="containsText" dxfId="5" priority="6" operator="containsText" text="Active">
      <formula>NOT(ISERROR(SEARCH("Active",J87)))</formula>
    </cfRule>
    <cfRule type="containsText" dxfId="4" priority="7" operator="containsText" text="Discontinued">
      <formula>NOT(ISERROR(SEARCH("Discontinued",J87)))</formula>
    </cfRule>
    <cfRule type="containsText" dxfId="3" priority="8" operator="containsText" text="Coming Soon">
      <formula>NOT(ISERROR(SEARCH("Coming Soon",J87)))</formula>
    </cfRule>
    <cfRule type="containsText" dxfId="2" priority="9" operator="containsText" text="Closeout">
      <formula>NOT(ISERROR(SEARCH("Closeout",J87)))</formula>
    </cfRule>
  </conditionalFormatting>
  <conditionalFormatting sqref="F88">
    <cfRule type="duplicateValues" dxfId="1" priority="5"/>
  </conditionalFormatting>
  <dataValidations count="2">
    <dataValidation type="textLength" operator="lessThanOrEqual" allowBlank="1" showInputMessage="1" showErrorMessage="1" sqref="I37" xr:uid="{DAD5180E-1989-4BFA-B71F-18456590D883}">
      <formula1>35</formula1>
    </dataValidation>
    <dataValidation type="textLength" operator="lessThanOrEqual" allowBlank="1" showInputMessage="1" showErrorMessage="1" sqref="H3:H24" xr:uid="{6C45FE07-013C-413C-99DA-03A2E0BC56A3}">
      <formula1>25</formula1>
    </dataValidation>
  </dataValidations>
  <hyperlinks>
    <hyperlink ref="AA53" r:id="rId1" xr:uid="{212EFCD4-CE21-4E30-A87A-7D4FE837B534}"/>
    <hyperlink ref="AA68" r:id="rId2" xr:uid="{B704C5E2-15C0-4F95-A199-F7B13733EC88}"/>
    <hyperlink ref="AA69:AA70" r:id="rId3" display="https://customwheelhousellc.box.com/s/peqjs4vypmz4p3b5k86h01r4jnkwdahr" xr:uid="{6E751BD2-AD46-4C02-8D5A-F3F950C04AB3}"/>
    <hyperlink ref="AA71" r:id="rId4" xr:uid="{C85D0F86-2DCB-491A-9CA0-4F060B9D461F}"/>
    <hyperlink ref="AA75" r:id="rId5" display="https://customwheelhousellc.box.com/s/zs6w2kqcxxfoe5i6l7xr2loczachmlm5" xr:uid="{5E99DBD9-8F26-43AB-8D8D-003FB123F234}"/>
  </hyperlinks>
  <pageMargins left="0.7" right="0.7" top="0.75" bottom="0.75" header="0.3" footer="0.3"/>
  <pageSetup orientation="portrait" horizontalDpi="300" verticalDpi="300" r:id="rId6"/>
  <extLst>
    <ext xmlns:x14="http://schemas.microsoft.com/office/spreadsheetml/2009/9/main" uri="{CCE6A557-97BC-4b89-ADB6-D9C93CAAB3DF}">
      <x14:dataValidations xmlns:xm="http://schemas.microsoft.com/office/excel/2006/main" count="2">
        <x14:dataValidation type="list" allowBlank="1" showInputMessage="1" showErrorMessage="1" xr:uid="{DEAF369B-E43B-4164-8E2D-41B18A1EF9F9}">
          <x14:formula1>
            <xm:f>'ACCESSORIES INST.'!$B$4:$B$17</xm:f>
          </x14:formula1>
          <xm:sqref>C1:C2 C53:C88</xm:sqref>
        </x14:dataValidation>
        <x14:dataValidation type="list" allowBlank="1" showInputMessage="1" showErrorMessage="1" xr:uid="{37918B8A-C943-4EED-B53C-8D2975A129DE}">
          <x14:formula1>
            <xm:f>'ACCESSORIES INST.'!$C$4:$C$17</xm:f>
          </x14:formula1>
          <xm:sqref>E1 D1:D2 D53:D88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pageSetUpPr fitToPage="1"/>
  </sheetPr>
  <dimension ref="A1:S148"/>
  <sheetViews>
    <sheetView zoomScale="70" zoomScaleNormal="70" workbookViewId="0"/>
  </sheetViews>
  <sheetFormatPr defaultColWidth="9.140625" defaultRowHeight="14.25"/>
  <cols>
    <col min="1" max="1" width="6.28515625" style="100" customWidth="1"/>
    <col min="2" max="2" width="21.140625" style="100" customWidth="1"/>
    <col min="3" max="3" width="13" style="100" customWidth="1"/>
    <col min="4" max="4" width="10.85546875" style="100" customWidth="1"/>
    <col min="5" max="5" width="23" style="100" bestFit="1" customWidth="1"/>
    <col min="6" max="6" width="21.42578125" style="100" customWidth="1"/>
    <col min="7" max="7" width="20.5703125" style="100" customWidth="1"/>
    <col min="8" max="8" width="32.7109375" style="100" customWidth="1"/>
    <col min="9" max="9" width="17.85546875" style="100" customWidth="1"/>
    <col min="10" max="10" width="47.85546875" style="100" bestFit="1" customWidth="1"/>
    <col min="11" max="11" width="7.28515625" style="100" bestFit="1" customWidth="1"/>
    <col min="12" max="12" width="9.85546875" style="100" bestFit="1" customWidth="1"/>
    <col min="13" max="13" width="6.140625" style="100" customWidth="1"/>
    <col min="14" max="14" width="9.140625" style="100" customWidth="1"/>
    <col min="15" max="15" width="8.140625" style="100" hidden="1" customWidth="1"/>
    <col min="16" max="16" width="10.7109375" style="100" hidden="1" customWidth="1"/>
    <col min="17" max="17" width="16.7109375" style="100" hidden="1" customWidth="1"/>
    <col min="18" max="18" width="6.42578125" style="100" hidden="1" customWidth="1"/>
    <col min="19" max="19" width="36.85546875" style="100" hidden="1" customWidth="1"/>
    <col min="20" max="20" width="9.140625" style="100" customWidth="1"/>
    <col min="21" max="16384" width="9.140625" style="100"/>
  </cols>
  <sheetData>
    <row r="1" spans="2:19" ht="18">
      <c r="B1" s="660" t="s">
        <v>2078</v>
      </c>
      <c r="C1" s="660"/>
      <c r="D1" s="660"/>
      <c r="E1" s="660"/>
      <c r="F1" s="660"/>
      <c r="G1" s="660"/>
      <c r="H1" s="660"/>
      <c r="I1" s="660"/>
      <c r="J1" s="145"/>
      <c r="K1" s="146" t="s">
        <v>3235</v>
      </c>
      <c r="L1" s="146"/>
    </row>
    <row r="2" spans="2:19" ht="15" thickBot="1"/>
    <row r="3" spans="2:19">
      <c r="B3" s="661" t="s">
        <v>2079</v>
      </c>
      <c r="C3" s="662"/>
      <c r="D3" s="663"/>
      <c r="E3" s="147"/>
      <c r="F3" s="148"/>
      <c r="G3" s="149" t="str">
        <f>(B5&amp;C5&amp;D5&amp;E5&amp;F5&amp;G5&amp;H5)</f>
        <v>MR70257051548NV</v>
      </c>
      <c r="H3" s="150"/>
    </row>
    <row r="4" spans="2:19" ht="15.75" thickBot="1">
      <c r="B4" s="151" t="s">
        <v>1018</v>
      </c>
      <c r="C4" s="152" t="s">
        <v>2080</v>
      </c>
      <c r="D4" s="152" t="s">
        <v>1443</v>
      </c>
      <c r="E4" s="153" t="s">
        <v>2081</v>
      </c>
      <c r="F4" s="153" t="s">
        <v>2082</v>
      </c>
      <c r="G4" s="153" t="s">
        <v>2083</v>
      </c>
      <c r="H4" s="154" t="s">
        <v>2084</v>
      </c>
    </row>
    <row r="5" spans="2:19" ht="15.75" thickBot="1">
      <c r="B5" s="155" t="s">
        <v>1973</v>
      </c>
      <c r="C5" s="156">
        <v>570</v>
      </c>
      <c r="D5" s="156">
        <v>51</v>
      </c>
      <c r="E5" s="156">
        <v>5</v>
      </c>
      <c r="F5" s="157" t="s">
        <v>2086</v>
      </c>
      <c r="G5" s="156" t="s">
        <v>2095</v>
      </c>
      <c r="H5" s="158" t="s">
        <v>3911</v>
      </c>
      <c r="O5" s="159" t="s">
        <v>2236</v>
      </c>
      <c r="P5" s="160" t="s">
        <v>2238</v>
      </c>
      <c r="Q5" s="160" t="s">
        <v>2251</v>
      </c>
      <c r="R5" s="161" t="s">
        <v>2237</v>
      </c>
      <c r="S5" s="162" t="s">
        <v>2242</v>
      </c>
    </row>
    <row r="6" spans="2:19" ht="15" thickBot="1">
      <c r="O6" s="163" t="s">
        <v>221</v>
      </c>
      <c r="P6" s="164">
        <v>65</v>
      </c>
      <c r="Q6" s="164" t="str">
        <f>O6&amp;P6</f>
        <v>BLANK65</v>
      </c>
      <c r="R6" s="165" t="s">
        <v>2090</v>
      </c>
      <c r="S6" s="166" t="s">
        <v>2249</v>
      </c>
    </row>
    <row r="7" spans="2:19" ht="15">
      <c r="B7" s="664" t="s">
        <v>2088</v>
      </c>
      <c r="C7" s="665"/>
      <c r="D7" s="167"/>
      <c r="E7" s="666" t="s">
        <v>2089</v>
      </c>
      <c r="F7" s="667"/>
      <c r="G7" s="667"/>
      <c r="H7" s="668"/>
      <c r="I7" s="167"/>
      <c r="J7" s="664" t="s">
        <v>2166</v>
      </c>
      <c r="K7" s="665"/>
      <c r="O7" s="163" t="s">
        <v>221</v>
      </c>
      <c r="P7" s="164">
        <v>71.5</v>
      </c>
      <c r="Q7" s="164" t="str">
        <f>O7&amp;P7</f>
        <v>BLANK71.5</v>
      </c>
      <c r="R7" s="165" t="s">
        <v>2090</v>
      </c>
      <c r="S7" s="168" t="s">
        <v>2250</v>
      </c>
    </row>
    <row r="8" spans="2:19" ht="15">
      <c r="B8" s="151" t="s">
        <v>3018</v>
      </c>
      <c r="C8" s="169" t="s">
        <v>1433</v>
      </c>
      <c r="D8" s="167"/>
      <c r="E8" s="151" t="s">
        <v>2236</v>
      </c>
      <c r="F8" s="152" t="s">
        <v>1433</v>
      </c>
      <c r="G8" s="152" t="s">
        <v>3017</v>
      </c>
      <c r="H8" s="169" t="s">
        <v>3032</v>
      </c>
      <c r="J8" s="170" t="s">
        <v>5160</v>
      </c>
      <c r="K8" s="171">
        <v>1</v>
      </c>
      <c r="L8"/>
      <c r="O8" s="163" t="s">
        <v>221</v>
      </c>
      <c r="P8" s="164">
        <v>78</v>
      </c>
      <c r="Q8" s="164" t="str">
        <f t="shared" ref="Q8:Q98" si="0">O8&amp;P8</f>
        <v>BLANK78</v>
      </c>
      <c r="R8" s="165" t="s">
        <v>2090</v>
      </c>
      <c r="S8" s="171" t="s">
        <v>2261</v>
      </c>
    </row>
    <row r="9" spans="2:19">
      <c r="B9" s="170" t="s">
        <v>2946</v>
      </c>
      <c r="C9" s="171">
        <v>105</v>
      </c>
      <c r="E9" s="172" t="s">
        <v>221</v>
      </c>
      <c r="F9" s="173" t="s">
        <v>2090</v>
      </c>
      <c r="G9" s="174"/>
      <c r="H9" s="175"/>
      <c r="J9" s="176" t="s">
        <v>2169</v>
      </c>
      <c r="K9" s="171">
        <v>1</v>
      </c>
      <c r="O9" s="163" t="s">
        <v>221</v>
      </c>
      <c r="P9" s="164">
        <v>83</v>
      </c>
      <c r="Q9" s="164" t="str">
        <f t="shared" si="0"/>
        <v>BLANK83</v>
      </c>
      <c r="R9" s="165" t="s">
        <v>2090</v>
      </c>
      <c r="S9" s="168" t="s">
        <v>2248</v>
      </c>
    </row>
    <row r="10" spans="2:19">
      <c r="B10" s="177" t="s">
        <v>2170</v>
      </c>
      <c r="C10" s="171">
        <v>270</v>
      </c>
      <c r="E10" s="177" t="s">
        <v>1756</v>
      </c>
      <c r="F10" s="178">
        <v>12</v>
      </c>
      <c r="G10" s="178"/>
      <c r="H10" s="171"/>
      <c r="J10" s="176" t="s">
        <v>3881</v>
      </c>
      <c r="K10" s="171">
        <v>2</v>
      </c>
      <c r="O10" s="163" t="s">
        <v>221</v>
      </c>
      <c r="P10" s="164">
        <v>108</v>
      </c>
      <c r="Q10" s="164" t="str">
        <f t="shared" si="0"/>
        <v>BLANK108</v>
      </c>
      <c r="R10" s="165" t="s">
        <v>2090</v>
      </c>
      <c r="S10" s="168" t="s">
        <v>2249</v>
      </c>
    </row>
    <row r="11" spans="2:19">
      <c r="B11" s="179" t="s">
        <v>2171</v>
      </c>
      <c r="C11" s="180">
        <v>280</v>
      </c>
      <c r="E11" s="177" t="s">
        <v>1697</v>
      </c>
      <c r="F11" s="178">
        <v>16</v>
      </c>
      <c r="G11" s="178"/>
      <c r="H11" s="171"/>
      <c r="J11" s="176" t="s">
        <v>5159</v>
      </c>
      <c r="K11" s="171">
        <v>3</v>
      </c>
      <c r="O11" s="181" t="s">
        <v>2092</v>
      </c>
      <c r="P11" s="182">
        <v>63.4</v>
      </c>
      <c r="Q11" s="164" t="str">
        <f t="shared" si="0"/>
        <v>4X10863.4</v>
      </c>
      <c r="R11" s="87">
        <v>41</v>
      </c>
      <c r="S11" s="168"/>
    </row>
    <row r="12" spans="2:19">
      <c r="B12" s="179" t="s">
        <v>4898</v>
      </c>
      <c r="C12" s="180">
        <v>460</v>
      </c>
      <c r="E12" s="177" t="s">
        <v>1690</v>
      </c>
      <c r="F12" s="178">
        <v>19</v>
      </c>
      <c r="G12" s="178"/>
      <c r="H12" s="171" t="s">
        <v>3156</v>
      </c>
      <c r="J12" s="176" t="s">
        <v>5147</v>
      </c>
      <c r="K12" s="171">
        <v>3</v>
      </c>
      <c r="O12" s="181" t="s">
        <v>1680</v>
      </c>
      <c r="P12" s="182">
        <v>80.3</v>
      </c>
      <c r="Q12" s="164" t="str">
        <f t="shared" si="0"/>
        <v>4x11080.3</v>
      </c>
      <c r="R12" s="87">
        <v>40</v>
      </c>
      <c r="S12" s="168"/>
    </row>
    <row r="13" spans="2:19">
      <c r="B13" s="179" t="s">
        <v>2172</v>
      </c>
      <c r="C13" s="180">
        <v>470</v>
      </c>
      <c r="E13" s="177" t="s">
        <v>2092</v>
      </c>
      <c r="F13" s="178">
        <v>41</v>
      </c>
      <c r="G13" s="178"/>
      <c r="H13" s="171"/>
      <c r="J13" s="176" t="s">
        <v>2167</v>
      </c>
      <c r="K13" s="171">
        <v>3</v>
      </c>
      <c r="O13" s="181" t="s">
        <v>1680</v>
      </c>
      <c r="P13" s="182">
        <v>84</v>
      </c>
      <c r="Q13" s="164" t="str">
        <f t="shared" si="0"/>
        <v>4x11084</v>
      </c>
      <c r="R13" s="87">
        <v>40</v>
      </c>
      <c r="S13" s="168" t="s">
        <v>2898</v>
      </c>
    </row>
    <row r="14" spans="2:19">
      <c r="B14" s="179" t="s">
        <v>2173</v>
      </c>
      <c r="C14" s="180">
        <v>480</v>
      </c>
      <c r="E14" s="177" t="s">
        <v>1680</v>
      </c>
      <c r="F14" s="178">
        <v>40</v>
      </c>
      <c r="G14" s="178"/>
      <c r="H14" s="171"/>
      <c r="J14" s="176" t="s">
        <v>7682</v>
      </c>
      <c r="K14" s="171">
        <v>16</v>
      </c>
      <c r="O14" s="181" t="s">
        <v>1681</v>
      </c>
      <c r="P14" s="182">
        <v>84</v>
      </c>
      <c r="Q14" s="164" t="str">
        <f t="shared" si="0"/>
        <v>4x11584</v>
      </c>
      <c r="R14" s="87">
        <v>45</v>
      </c>
      <c r="S14" s="168"/>
    </row>
    <row r="15" spans="2:19">
      <c r="B15" s="179" t="s">
        <v>2174</v>
      </c>
      <c r="C15" s="180">
        <v>410</v>
      </c>
      <c r="E15" s="177" t="s">
        <v>1681</v>
      </c>
      <c r="F15" s="178">
        <v>45</v>
      </c>
      <c r="G15" s="178"/>
      <c r="H15" s="171"/>
      <c r="J15" s="176" t="s">
        <v>5148</v>
      </c>
      <c r="K15" s="171">
        <v>3</v>
      </c>
      <c r="O15" s="181" t="s">
        <v>1682</v>
      </c>
      <c r="P15" s="182">
        <v>96</v>
      </c>
      <c r="Q15" s="164" t="str">
        <f t="shared" si="0"/>
        <v>4x13696</v>
      </c>
      <c r="R15" s="87">
        <v>47</v>
      </c>
      <c r="S15" s="168"/>
    </row>
    <row r="16" spans="2:19">
      <c r="B16" s="177" t="s">
        <v>2175</v>
      </c>
      <c r="C16" s="171">
        <v>540</v>
      </c>
      <c r="E16" s="177" t="s">
        <v>1683</v>
      </c>
      <c r="F16" s="178">
        <v>46</v>
      </c>
      <c r="G16" s="178"/>
      <c r="H16" s="171"/>
      <c r="J16" s="176" t="s">
        <v>5149</v>
      </c>
      <c r="K16" s="171">
        <v>3</v>
      </c>
      <c r="O16" s="181" t="s">
        <v>1682</v>
      </c>
      <c r="P16" s="182">
        <v>100</v>
      </c>
      <c r="Q16" s="164" t="str">
        <f t="shared" si="0"/>
        <v>4x136100</v>
      </c>
      <c r="R16" s="87">
        <v>47</v>
      </c>
      <c r="S16" s="168"/>
    </row>
    <row r="17" spans="2:19">
      <c r="B17" s="177" t="s">
        <v>2227</v>
      </c>
      <c r="C17" s="171">
        <v>545</v>
      </c>
      <c r="E17" s="177" t="s">
        <v>1682</v>
      </c>
      <c r="F17" s="178">
        <v>47</v>
      </c>
      <c r="G17" s="178"/>
      <c r="H17" s="171"/>
      <c r="J17" s="176" t="s">
        <v>2597</v>
      </c>
      <c r="K17" s="171">
        <v>4</v>
      </c>
      <c r="O17" s="181" t="s">
        <v>1682</v>
      </c>
      <c r="P17" s="182">
        <v>106</v>
      </c>
      <c r="Q17" s="164" t="str">
        <f t="shared" si="0"/>
        <v>4x136106</v>
      </c>
      <c r="R17" s="87">
        <v>47</v>
      </c>
      <c r="S17" s="168"/>
    </row>
    <row r="18" spans="2:19">
      <c r="B18" s="177" t="s">
        <v>2176</v>
      </c>
      <c r="C18" s="171">
        <v>550</v>
      </c>
      <c r="E18" s="177" t="s">
        <v>1685</v>
      </c>
      <c r="F18" s="178">
        <v>49</v>
      </c>
      <c r="G18" s="178"/>
      <c r="H18" s="171" t="s">
        <v>3157</v>
      </c>
      <c r="J18" s="176" t="s">
        <v>2165</v>
      </c>
      <c r="K18" s="171">
        <v>5</v>
      </c>
      <c r="O18" s="181" t="s">
        <v>1682</v>
      </c>
      <c r="P18" s="182">
        <v>106.25</v>
      </c>
      <c r="Q18" s="164" t="str">
        <f t="shared" si="0"/>
        <v>4x136106.25</v>
      </c>
      <c r="R18" s="87">
        <v>47</v>
      </c>
      <c r="S18" s="168"/>
    </row>
    <row r="19" spans="2:19">
      <c r="B19" s="177" t="s">
        <v>2228</v>
      </c>
      <c r="C19" s="171">
        <v>555</v>
      </c>
      <c r="E19" s="177" t="s">
        <v>1692</v>
      </c>
      <c r="F19" s="178">
        <v>50</v>
      </c>
      <c r="G19" s="178"/>
      <c r="H19" s="171"/>
      <c r="J19" s="176" t="s">
        <v>4123</v>
      </c>
      <c r="K19" s="171">
        <v>5</v>
      </c>
      <c r="O19" s="181" t="s">
        <v>1682</v>
      </c>
      <c r="P19" s="182">
        <v>110</v>
      </c>
      <c r="Q19" s="164" t="str">
        <f t="shared" si="0"/>
        <v>4x136110</v>
      </c>
      <c r="R19" s="87">
        <v>47</v>
      </c>
      <c r="S19" s="168" t="s">
        <v>2898</v>
      </c>
    </row>
    <row r="20" spans="2:19">
      <c r="B20" s="177" t="s">
        <v>2177</v>
      </c>
      <c r="C20" s="171">
        <v>560</v>
      </c>
      <c r="E20" s="177" t="s">
        <v>1684</v>
      </c>
      <c r="F20" s="178">
        <v>51</v>
      </c>
      <c r="G20" s="178"/>
      <c r="H20" s="171"/>
      <c r="J20" s="176" t="s">
        <v>6882</v>
      </c>
      <c r="K20" s="171">
        <v>5</v>
      </c>
      <c r="O20" s="181" t="s">
        <v>1683</v>
      </c>
      <c r="P20" s="309">
        <v>120</v>
      </c>
      <c r="Q20" s="164" t="str">
        <f t="shared" si="0"/>
        <v>4x156120</v>
      </c>
      <c r="R20" s="87">
        <v>46</v>
      </c>
      <c r="S20" s="168" t="s">
        <v>2898</v>
      </c>
    </row>
    <row r="21" spans="2:19">
      <c r="B21" s="177" t="s">
        <v>2226</v>
      </c>
      <c r="C21" s="171">
        <v>565</v>
      </c>
      <c r="E21" s="177" t="s">
        <v>2307</v>
      </c>
      <c r="F21" s="178">
        <v>54</v>
      </c>
      <c r="G21" s="178"/>
      <c r="H21" s="171" t="s">
        <v>3152</v>
      </c>
      <c r="J21" s="176" t="s">
        <v>9335</v>
      </c>
      <c r="K21" s="171">
        <v>5</v>
      </c>
      <c r="O21" s="181" t="s">
        <v>1683</v>
      </c>
      <c r="P21" s="182">
        <v>132</v>
      </c>
      <c r="Q21" s="164" t="str">
        <f t="shared" si="0"/>
        <v>4x156132</v>
      </c>
      <c r="R21" s="87">
        <v>46</v>
      </c>
      <c r="S21" s="168"/>
    </row>
    <row r="22" spans="2:19">
      <c r="B22" s="177" t="s">
        <v>2178</v>
      </c>
      <c r="C22" s="171">
        <v>570</v>
      </c>
      <c r="E22" s="183" t="s">
        <v>2788</v>
      </c>
      <c r="F22" s="118">
        <v>57</v>
      </c>
      <c r="G22" s="178"/>
      <c r="H22" s="171" t="s">
        <v>3155</v>
      </c>
      <c r="J22" s="176" t="s">
        <v>4426</v>
      </c>
      <c r="K22" s="171">
        <v>6</v>
      </c>
      <c r="O22" s="181" t="s">
        <v>2271</v>
      </c>
      <c r="P22" s="182">
        <v>132.5</v>
      </c>
      <c r="Q22" s="164" t="str">
        <f t="shared" si="0"/>
        <v>4X156132.5</v>
      </c>
      <c r="R22" s="87">
        <v>46</v>
      </c>
      <c r="S22" s="168" t="s">
        <v>2272</v>
      </c>
    </row>
    <row r="23" spans="2:19">
      <c r="B23" s="177" t="s">
        <v>2179</v>
      </c>
      <c r="C23" s="171">
        <v>580</v>
      </c>
      <c r="E23" s="177" t="s">
        <v>1686</v>
      </c>
      <c r="F23" s="178">
        <v>52</v>
      </c>
      <c r="G23" s="178"/>
      <c r="H23" s="171" t="s">
        <v>3034</v>
      </c>
      <c r="I23" s="314" t="s">
        <v>4275</v>
      </c>
      <c r="J23" s="176" t="s">
        <v>5580</v>
      </c>
      <c r="K23" s="171">
        <v>6</v>
      </c>
      <c r="O23" s="181" t="s">
        <v>1683</v>
      </c>
      <c r="P23" s="182">
        <v>127</v>
      </c>
      <c r="Q23" s="164" t="str">
        <f t="shared" si="0"/>
        <v>4x156127</v>
      </c>
      <c r="R23" s="87">
        <v>46</v>
      </c>
      <c r="S23" s="168" t="s">
        <v>2273</v>
      </c>
    </row>
    <row r="24" spans="2:19">
      <c r="B24" s="177" t="s">
        <v>2180</v>
      </c>
      <c r="C24" s="171">
        <v>510</v>
      </c>
      <c r="E24" s="177" t="s">
        <v>1687</v>
      </c>
      <c r="F24" s="178">
        <v>66</v>
      </c>
      <c r="G24" s="178">
        <v>71.599999999999994</v>
      </c>
      <c r="H24" s="171" t="s">
        <v>3035</v>
      </c>
      <c r="J24" s="176" t="s">
        <v>5150</v>
      </c>
      <c r="K24" s="171">
        <v>7</v>
      </c>
      <c r="O24" s="181" t="s">
        <v>1683</v>
      </c>
      <c r="P24" s="182">
        <v>131.30000000000001</v>
      </c>
      <c r="Q24" s="164" t="str">
        <f t="shared" si="0"/>
        <v>4x156131.3</v>
      </c>
      <c r="R24" s="87">
        <v>46</v>
      </c>
      <c r="S24" s="168" t="s">
        <v>2898</v>
      </c>
    </row>
    <row r="25" spans="2:19">
      <c r="B25" s="177" t="s">
        <v>2181</v>
      </c>
      <c r="C25" s="171">
        <v>640</v>
      </c>
      <c r="E25" s="177" t="s">
        <v>1687</v>
      </c>
      <c r="F25" s="178">
        <v>53</v>
      </c>
      <c r="G25" s="178">
        <v>78.099999999999994</v>
      </c>
      <c r="H25" s="171" t="s">
        <v>3036</v>
      </c>
      <c r="J25" s="176" t="s">
        <v>2516</v>
      </c>
      <c r="K25" s="171">
        <v>8</v>
      </c>
      <c r="O25" s="184" t="s">
        <v>1684</v>
      </c>
      <c r="P25" s="185">
        <v>56.1</v>
      </c>
      <c r="Q25" s="164" t="str">
        <f t="shared" si="0"/>
        <v>5x10056.1</v>
      </c>
      <c r="R25" s="186">
        <v>51</v>
      </c>
      <c r="S25" s="168" t="s">
        <v>2239</v>
      </c>
    </row>
    <row r="26" spans="2:19">
      <c r="B26" s="177" t="s">
        <v>2102</v>
      </c>
      <c r="C26" s="171">
        <v>645</v>
      </c>
      <c r="E26" s="177" t="s">
        <v>1687</v>
      </c>
      <c r="F26" s="178">
        <v>65</v>
      </c>
      <c r="G26" s="178">
        <v>84.1</v>
      </c>
      <c r="H26" s="171" t="s">
        <v>3154</v>
      </c>
      <c r="I26" s="314"/>
      <c r="J26" s="176" t="s">
        <v>5151</v>
      </c>
      <c r="K26" s="171">
        <v>8</v>
      </c>
      <c r="O26" s="184" t="s">
        <v>1684</v>
      </c>
      <c r="P26" s="185">
        <v>63.4</v>
      </c>
      <c r="Q26" s="164" t="str">
        <f t="shared" si="0"/>
        <v>5x10063.4</v>
      </c>
      <c r="R26" s="186">
        <v>51</v>
      </c>
      <c r="S26" s="168"/>
    </row>
    <row r="27" spans="2:19">
      <c r="B27" s="177" t="s">
        <v>3241</v>
      </c>
      <c r="C27" s="171">
        <v>655</v>
      </c>
      <c r="E27" s="177" t="s">
        <v>1693</v>
      </c>
      <c r="F27" s="178">
        <v>55</v>
      </c>
      <c r="G27" s="178"/>
      <c r="H27" s="171"/>
      <c r="I27" s="314"/>
      <c r="J27" s="176" t="s">
        <v>4410</v>
      </c>
      <c r="K27" s="171">
        <v>8</v>
      </c>
      <c r="O27" s="184" t="s">
        <v>1684</v>
      </c>
      <c r="P27" s="185">
        <v>67.099999999999994</v>
      </c>
      <c r="Q27" s="164" t="str">
        <f t="shared" si="0"/>
        <v>5x10067.1</v>
      </c>
      <c r="R27" s="186">
        <v>51</v>
      </c>
      <c r="S27" s="168" t="s">
        <v>2240</v>
      </c>
    </row>
    <row r="28" spans="2:19">
      <c r="B28" s="177" t="s">
        <v>4502</v>
      </c>
      <c r="C28" s="171">
        <v>660</v>
      </c>
      <c r="E28" s="177" t="s">
        <v>1689</v>
      </c>
      <c r="F28" s="178">
        <v>56</v>
      </c>
      <c r="G28" s="178"/>
      <c r="H28" s="171"/>
      <c r="I28" s="314" t="s">
        <v>4275</v>
      </c>
      <c r="J28" s="176" t="s">
        <v>2093</v>
      </c>
      <c r="K28" s="171">
        <v>8</v>
      </c>
      <c r="O28" s="184" t="s">
        <v>1684</v>
      </c>
      <c r="P28" s="185">
        <v>73</v>
      </c>
      <c r="Q28" s="164" t="str">
        <f t="shared" si="0"/>
        <v>5x10073</v>
      </c>
      <c r="R28" s="186">
        <v>51</v>
      </c>
      <c r="S28" s="168" t="s">
        <v>2241</v>
      </c>
    </row>
    <row r="29" spans="2:19">
      <c r="B29" s="177" t="s">
        <v>4503</v>
      </c>
      <c r="C29" s="171">
        <v>665</v>
      </c>
      <c r="E29" s="177" t="s">
        <v>1688</v>
      </c>
      <c r="F29" s="178">
        <v>58</v>
      </c>
      <c r="G29" s="178"/>
      <c r="H29" s="171"/>
      <c r="I29" s="314" t="s">
        <v>4275</v>
      </c>
      <c r="J29" s="176" t="s">
        <v>5152</v>
      </c>
      <c r="K29" s="171">
        <v>8</v>
      </c>
      <c r="O29" s="181" t="s">
        <v>1685</v>
      </c>
      <c r="P29" s="182">
        <v>63.4</v>
      </c>
      <c r="Q29" s="164" t="str">
        <f t="shared" si="0"/>
        <v>5x10863.4</v>
      </c>
      <c r="R29" s="87">
        <v>49</v>
      </c>
      <c r="S29" s="168"/>
    </row>
    <row r="30" spans="2:19" ht="15">
      <c r="B30" s="177" t="s">
        <v>2182</v>
      </c>
      <c r="C30" s="171">
        <v>670</v>
      </c>
      <c r="E30" s="177" t="s">
        <v>1694</v>
      </c>
      <c r="F30" s="178">
        <v>59</v>
      </c>
      <c r="G30" s="178"/>
      <c r="H30" s="171" t="s">
        <v>3039</v>
      </c>
      <c r="I30" s="167"/>
      <c r="J30" s="176" t="s">
        <v>5380</v>
      </c>
      <c r="K30" s="171">
        <v>8</v>
      </c>
      <c r="O30" s="181" t="s">
        <v>2307</v>
      </c>
      <c r="P30" s="182">
        <v>65.099999999999994</v>
      </c>
      <c r="Q30" s="164" t="str">
        <f t="shared" si="0"/>
        <v>5x11065.1</v>
      </c>
      <c r="R30" s="87">
        <v>54</v>
      </c>
      <c r="S30" s="168"/>
    </row>
    <row r="31" spans="2:19" ht="15">
      <c r="B31" s="177" t="s">
        <v>2183</v>
      </c>
      <c r="C31" s="171">
        <v>680</v>
      </c>
      <c r="E31" s="177" t="s">
        <v>1089</v>
      </c>
      <c r="F31" s="178">
        <v>60</v>
      </c>
      <c r="G31" s="178"/>
      <c r="H31" s="171"/>
      <c r="I31" s="167"/>
      <c r="J31" s="176" t="s">
        <v>7279</v>
      </c>
      <c r="K31" s="171">
        <v>8</v>
      </c>
      <c r="O31" s="181" t="s">
        <v>2788</v>
      </c>
      <c r="P31" s="182">
        <v>66.7</v>
      </c>
      <c r="Q31" s="164" t="str">
        <f t="shared" si="0"/>
        <v>5x11266.7</v>
      </c>
      <c r="R31" s="87">
        <v>57</v>
      </c>
      <c r="S31" s="168"/>
    </row>
    <row r="32" spans="2:19" ht="15">
      <c r="B32" s="177" t="s">
        <v>2229</v>
      </c>
      <c r="C32" s="171">
        <v>765</v>
      </c>
      <c r="E32" s="177" t="s">
        <v>1089</v>
      </c>
      <c r="F32" s="178">
        <v>96</v>
      </c>
      <c r="G32" s="178">
        <v>110</v>
      </c>
      <c r="H32" s="171" t="s">
        <v>3033</v>
      </c>
      <c r="I32" s="167"/>
      <c r="J32" s="176" t="s">
        <v>9333</v>
      </c>
      <c r="K32" s="171">
        <v>8</v>
      </c>
      <c r="O32" s="190" t="s">
        <v>1756</v>
      </c>
      <c r="P32" s="191">
        <v>56.1</v>
      </c>
      <c r="Q32" s="164" t="str">
        <f t="shared" si="0"/>
        <v>5x4.556.1</v>
      </c>
      <c r="R32" s="192">
        <v>12</v>
      </c>
      <c r="S32" s="168" t="s">
        <v>2239</v>
      </c>
    </row>
    <row r="33" spans="2:19" ht="15">
      <c r="B33" s="177" t="s">
        <v>2104</v>
      </c>
      <c r="C33" s="171">
        <v>775</v>
      </c>
      <c r="E33" s="177" t="s">
        <v>1089</v>
      </c>
      <c r="F33" s="178">
        <v>90</v>
      </c>
      <c r="G33" s="178">
        <v>102</v>
      </c>
      <c r="H33" s="171" t="s">
        <v>3226</v>
      </c>
      <c r="I33" s="167"/>
      <c r="J33" s="176" t="s">
        <v>9337</v>
      </c>
      <c r="K33" s="171">
        <v>8</v>
      </c>
      <c r="O33" s="190" t="s">
        <v>1756</v>
      </c>
      <c r="P33" s="191">
        <v>67.099999999999994</v>
      </c>
      <c r="Q33" s="164" t="str">
        <f t="shared" si="0"/>
        <v>5x4.567.1</v>
      </c>
      <c r="R33" s="192">
        <v>12</v>
      </c>
      <c r="S33" s="168" t="s">
        <v>2240</v>
      </c>
    </row>
    <row r="34" spans="2:19" ht="15">
      <c r="B34" s="177" t="s">
        <v>2184</v>
      </c>
      <c r="C34" s="171">
        <v>780</v>
      </c>
      <c r="E34" s="177" t="s">
        <v>1089</v>
      </c>
      <c r="F34" s="178">
        <v>91</v>
      </c>
      <c r="G34" s="178">
        <v>67.099999999999994</v>
      </c>
      <c r="H34" s="171" t="s">
        <v>3227</v>
      </c>
      <c r="I34" s="167"/>
      <c r="J34" s="176" t="s">
        <v>5154</v>
      </c>
      <c r="K34" s="171">
        <v>9</v>
      </c>
      <c r="O34" s="190" t="s">
        <v>1756</v>
      </c>
      <c r="P34" s="191">
        <v>68</v>
      </c>
      <c r="Q34" s="164" t="str">
        <f t="shared" ref="Q34" si="1">O34&amp;P34</f>
        <v>5x4.568</v>
      </c>
      <c r="R34" s="192">
        <v>12</v>
      </c>
      <c r="S34" s="168"/>
    </row>
    <row r="35" spans="2:19" ht="15">
      <c r="B35" s="177" t="s">
        <v>2105</v>
      </c>
      <c r="C35" s="171">
        <v>785</v>
      </c>
      <c r="E35" s="177" t="s">
        <v>1089</v>
      </c>
      <c r="F35" s="178">
        <v>93</v>
      </c>
      <c r="G35" s="178">
        <v>95.25</v>
      </c>
      <c r="H35" s="171" t="s">
        <v>5811</v>
      </c>
      <c r="I35" s="167"/>
      <c r="J35" s="176" t="s">
        <v>4274</v>
      </c>
      <c r="K35" s="171">
        <v>9</v>
      </c>
      <c r="O35" s="190" t="s">
        <v>1756</v>
      </c>
      <c r="P35" s="191">
        <v>70</v>
      </c>
      <c r="Q35" s="164" t="str">
        <f t="shared" si="0"/>
        <v>5x4.570</v>
      </c>
      <c r="R35" s="192">
        <v>12</v>
      </c>
      <c r="S35" s="168"/>
    </row>
    <row r="36" spans="2:19" ht="15">
      <c r="B36" s="177" t="s">
        <v>2185</v>
      </c>
      <c r="C36" s="171">
        <v>790</v>
      </c>
      <c r="E36" s="177" t="s">
        <v>1089</v>
      </c>
      <c r="F36" s="178">
        <v>94</v>
      </c>
      <c r="G36" s="178">
        <v>93.25</v>
      </c>
      <c r="H36" s="171" t="s">
        <v>5928</v>
      </c>
      <c r="I36" s="167"/>
      <c r="J36" s="187" t="s">
        <v>2168</v>
      </c>
      <c r="K36" s="188">
        <v>9</v>
      </c>
      <c r="O36" s="190" t="s">
        <v>1756</v>
      </c>
      <c r="P36" s="191">
        <v>70.3</v>
      </c>
      <c r="Q36" s="164" t="str">
        <f t="shared" si="0"/>
        <v>5x4.570.3</v>
      </c>
      <c r="R36" s="192">
        <v>12</v>
      </c>
      <c r="S36" s="168"/>
    </row>
    <row r="37" spans="2:19" ht="15">
      <c r="B37" s="177" t="s">
        <v>2106</v>
      </c>
      <c r="C37" s="171">
        <v>880</v>
      </c>
      <c r="E37" s="177" t="s">
        <v>3224</v>
      </c>
      <c r="F37" s="178">
        <v>92</v>
      </c>
      <c r="G37" s="178"/>
      <c r="H37" s="171" t="s">
        <v>3225</v>
      </c>
      <c r="I37" s="167"/>
      <c r="J37" s="176" t="s">
        <v>5155</v>
      </c>
      <c r="K37" s="171">
        <v>9</v>
      </c>
      <c r="O37" s="190" t="s">
        <v>1756</v>
      </c>
      <c r="P37" s="191">
        <v>73</v>
      </c>
      <c r="Q37" s="164" t="str">
        <f t="shared" si="0"/>
        <v>5x4.573</v>
      </c>
      <c r="R37" s="192">
        <v>12</v>
      </c>
      <c r="S37" s="168" t="s">
        <v>2241</v>
      </c>
    </row>
    <row r="38" spans="2:19" ht="15">
      <c r="B38" s="177" t="s">
        <v>5385</v>
      </c>
      <c r="C38" s="171">
        <v>885</v>
      </c>
      <c r="E38" s="177" t="s">
        <v>1695</v>
      </c>
      <c r="F38" s="178">
        <v>62</v>
      </c>
      <c r="G38" s="178"/>
      <c r="H38" s="171"/>
      <c r="I38" s="167"/>
      <c r="J38" s="176" t="s">
        <v>5156</v>
      </c>
      <c r="K38" s="171">
        <v>9</v>
      </c>
      <c r="M38" s="167"/>
      <c r="O38" s="190" t="s">
        <v>1756</v>
      </c>
      <c r="P38" s="191">
        <v>73.099999999999994</v>
      </c>
      <c r="Q38" s="164" t="str">
        <f t="shared" si="0"/>
        <v>5x4.573.1</v>
      </c>
      <c r="R38" s="192">
        <v>12</v>
      </c>
      <c r="S38" s="168"/>
    </row>
    <row r="39" spans="2:19" ht="15">
      <c r="B39" s="177" t="s">
        <v>2186</v>
      </c>
      <c r="C39" s="171">
        <v>890</v>
      </c>
      <c r="E39" s="177" t="s">
        <v>1696</v>
      </c>
      <c r="F39" s="178">
        <v>63</v>
      </c>
      <c r="G39" s="178"/>
      <c r="H39" s="171" t="s">
        <v>3153</v>
      </c>
      <c r="I39" s="167"/>
      <c r="J39" s="326" t="s">
        <v>10542</v>
      </c>
      <c r="K39" s="171">
        <v>8</v>
      </c>
      <c r="M39" s="167"/>
      <c r="O39" s="190" t="s">
        <v>1756</v>
      </c>
      <c r="P39" s="191">
        <v>72</v>
      </c>
      <c r="Q39" s="164" t="str">
        <f t="shared" si="0"/>
        <v>5x4.572</v>
      </c>
      <c r="R39" s="192">
        <v>12</v>
      </c>
      <c r="S39" s="168"/>
    </row>
    <row r="40" spans="2:19" ht="15">
      <c r="B40" s="177" t="s">
        <v>2266</v>
      </c>
      <c r="C40" s="171">
        <v>895</v>
      </c>
      <c r="E40" s="177" t="s">
        <v>1698</v>
      </c>
      <c r="F40" s="178">
        <v>64</v>
      </c>
      <c r="G40" s="178"/>
      <c r="H40" s="171" t="s">
        <v>3040</v>
      </c>
      <c r="I40" s="167"/>
      <c r="J40" s="326" t="s">
        <v>10543</v>
      </c>
      <c r="K40" s="171">
        <v>2</v>
      </c>
      <c r="M40" s="167"/>
      <c r="O40" s="190" t="s">
        <v>1756</v>
      </c>
      <c r="P40" s="191">
        <v>76</v>
      </c>
      <c r="Q40" s="164" t="str">
        <f t="shared" si="0"/>
        <v>5x4.576</v>
      </c>
      <c r="R40" s="192">
        <v>12</v>
      </c>
      <c r="S40" s="168" t="s">
        <v>4415</v>
      </c>
    </row>
    <row r="41" spans="2:19" ht="15">
      <c r="B41" s="177" t="s">
        <v>4127</v>
      </c>
      <c r="C41" s="171">
        <v>270</v>
      </c>
      <c r="E41" s="177" t="s">
        <v>4504</v>
      </c>
      <c r="F41" s="178">
        <v>68</v>
      </c>
      <c r="G41" s="178"/>
      <c r="H41" s="171" t="s">
        <v>4505</v>
      </c>
      <c r="I41" s="167"/>
      <c r="J41" s="326" t="s">
        <v>10544</v>
      </c>
      <c r="K41" s="171">
        <v>1</v>
      </c>
      <c r="M41" s="167"/>
      <c r="O41" s="190" t="s">
        <v>1756</v>
      </c>
      <c r="P41" s="191">
        <v>77</v>
      </c>
      <c r="Q41" s="164" t="str">
        <f t="shared" si="0"/>
        <v>5x4.577</v>
      </c>
      <c r="R41" s="192">
        <v>12</v>
      </c>
      <c r="S41" s="168" t="s">
        <v>4415</v>
      </c>
    </row>
    <row r="42" spans="2:19" ht="15">
      <c r="B42" s="177" t="s">
        <v>3016</v>
      </c>
      <c r="C42" s="171">
        <v>295</v>
      </c>
      <c r="E42" s="177" t="s">
        <v>2163</v>
      </c>
      <c r="F42" s="178">
        <v>70</v>
      </c>
      <c r="G42" s="178"/>
      <c r="H42" s="171" t="s">
        <v>3041</v>
      </c>
      <c r="I42" s="167"/>
      <c r="J42" s="326"/>
      <c r="K42" s="171"/>
      <c r="M42" s="167"/>
      <c r="O42" s="190" t="s">
        <v>1756</v>
      </c>
      <c r="P42" s="191">
        <v>78</v>
      </c>
      <c r="Q42" s="164" t="str">
        <f t="shared" si="0"/>
        <v>5x4.578</v>
      </c>
      <c r="R42" s="192">
        <v>12</v>
      </c>
      <c r="S42" s="168"/>
    </row>
    <row r="43" spans="2:19" ht="15">
      <c r="B43" s="177" t="s">
        <v>2187</v>
      </c>
      <c r="C43" s="171">
        <v>290</v>
      </c>
      <c r="E43" s="177" t="s">
        <v>1699</v>
      </c>
      <c r="F43" s="178">
        <v>80</v>
      </c>
      <c r="G43" s="178"/>
      <c r="H43" s="171"/>
      <c r="I43" s="167"/>
      <c r="J43" s="326"/>
      <c r="K43" s="171"/>
      <c r="M43" s="167"/>
      <c r="O43" s="190" t="s">
        <v>1756</v>
      </c>
      <c r="P43" s="191">
        <v>83</v>
      </c>
      <c r="Q43" s="164" t="str">
        <f t="shared" si="0"/>
        <v>5x4.583</v>
      </c>
      <c r="R43" s="192">
        <v>12</v>
      </c>
      <c r="S43" s="168"/>
    </row>
    <row r="44" spans="2:19" ht="15">
      <c r="B44" s="177" t="s">
        <v>2188</v>
      </c>
      <c r="C44" s="171">
        <v>210</v>
      </c>
      <c r="E44" s="177" t="s">
        <v>1700</v>
      </c>
      <c r="F44" s="178">
        <v>87</v>
      </c>
      <c r="G44" s="178"/>
      <c r="H44" s="171"/>
      <c r="I44" s="118"/>
      <c r="J44" s="326" t="s">
        <v>9342</v>
      </c>
      <c r="K44" s="171">
        <v>9</v>
      </c>
      <c r="M44" s="167"/>
      <c r="O44" s="190" t="s">
        <v>1756</v>
      </c>
      <c r="P44" s="191">
        <v>82</v>
      </c>
      <c r="Q44" s="164" t="str">
        <f t="shared" ref="Q44" si="2">O44&amp;P44</f>
        <v>5x4.582</v>
      </c>
      <c r="R44" s="192">
        <v>12</v>
      </c>
      <c r="S44" s="168"/>
    </row>
    <row r="45" spans="2:19" ht="15.75" thickBot="1">
      <c r="B45" s="246" t="s">
        <v>10132</v>
      </c>
      <c r="C45" s="203">
        <v>205</v>
      </c>
      <c r="E45" s="209" t="s">
        <v>1701</v>
      </c>
      <c r="F45" s="210">
        <v>88</v>
      </c>
      <c r="G45" s="210"/>
      <c r="H45" s="158"/>
      <c r="I45" s="118"/>
      <c r="J45" s="326" t="s">
        <v>5157</v>
      </c>
      <c r="K45" s="171">
        <v>10</v>
      </c>
      <c r="M45" s="167"/>
      <c r="O45" s="190" t="s">
        <v>1756</v>
      </c>
      <c r="P45" s="191">
        <v>108</v>
      </c>
      <c r="Q45" s="164" t="str">
        <f t="shared" si="0"/>
        <v>5x4.5108</v>
      </c>
      <c r="R45" s="192">
        <v>12</v>
      </c>
      <c r="S45" s="168"/>
    </row>
    <row r="46" spans="2:19">
      <c r="B46" s="246" t="s">
        <v>10130</v>
      </c>
      <c r="C46" s="203">
        <v>211</v>
      </c>
      <c r="F46" s="118"/>
      <c r="G46" s="118"/>
      <c r="H46" s="118"/>
      <c r="I46" s="118"/>
      <c r="J46" s="326" t="s">
        <v>5966</v>
      </c>
      <c r="K46" s="203">
        <v>10</v>
      </c>
      <c r="M46" s="118"/>
      <c r="O46" s="181" t="s">
        <v>1686</v>
      </c>
      <c r="P46" s="182">
        <v>72.599999999999994</v>
      </c>
      <c r="Q46" s="164" t="str">
        <f t="shared" si="0"/>
        <v>5x12072.6</v>
      </c>
      <c r="R46" s="87">
        <v>52</v>
      </c>
      <c r="S46" s="168"/>
    </row>
    <row r="47" spans="2:19" ht="15" thickBot="1">
      <c r="B47" s="246" t="s">
        <v>2189</v>
      </c>
      <c r="C47" s="203">
        <v>212</v>
      </c>
      <c r="F47" s="118"/>
      <c r="G47" s="118"/>
      <c r="H47" s="118"/>
      <c r="I47" s="211"/>
      <c r="J47" s="326" t="s">
        <v>5043</v>
      </c>
      <c r="K47" s="203">
        <v>11</v>
      </c>
      <c r="M47" s="118"/>
      <c r="O47" s="181" t="s">
        <v>1686</v>
      </c>
      <c r="P47" s="182">
        <v>70.099999999999994</v>
      </c>
      <c r="Q47" s="164" t="str">
        <f t="shared" si="0"/>
        <v>5x12070.1</v>
      </c>
      <c r="R47" s="87">
        <v>52</v>
      </c>
      <c r="S47" s="168" t="s">
        <v>4445</v>
      </c>
    </row>
    <row r="48" spans="2:19" ht="15.75" thickBot="1">
      <c r="B48" s="246" t="s">
        <v>6883</v>
      </c>
      <c r="C48" s="203">
        <v>309</v>
      </c>
      <c r="E48" s="657" t="s">
        <v>2107</v>
      </c>
      <c r="F48" s="658"/>
      <c r="G48" s="658"/>
      <c r="H48" s="658"/>
      <c r="I48" s="659"/>
      <c r="J48" s="326" t="s">
        <v>8775</v>
      </c>
      <c r="K48" s="203">
        <v>11</v>
      </c>
      <c r="M48" s="118"/>
      <c r="O48" s="181" t="s">
        <v>1686</v>
      </c>
      <c r="P48" s="182">
        <v>64.25</v>
      </c>
      <c r="Q48" s="164" t="str">
        <f t="shared" ref="Q48" si="3">O48&amp;P48</f>
        <v>5x12064.25</v>
      </c>
      <c r="R48" s="87">
        <v>52</v>
      </c>
      <c r="S48" s="168"/>
    </row>
    <row r="49" spans="2:19" ht="15">
      <c r="B49" s="246" t="s">
        <v>6884</v>
      </c>
      <c r="C49" s="203">
        <v>310</v>
      </c>
      <c r="E49" s="212" t="s">
        <v>2108</v>
      </c>
      <c r="F49" s="213" t="s">
        <v>2109</v>
      </c>
      <c r="G49" s="213"/>
      <c r="H49" s="161"/>
      <c r="I49" s="214"/>
      <c r="J49" s="326" t="s">
        <v>5558</v>
      </c>
      <c r="K49" s="203">
        <v>12</v>
      </c>
      <c r="M49" s="118"/>
      <c r="O49" s="198" t="s">
        <v>1692</v>
      </c>
      <c r="P49" s="199">
        <v>71.5</v>
      </c>
      <c r="Q49" s="164" t="str">
        <f t="shared" si="0"/>
        <v>5x571.5</v>
      </c>
      <c r="R49" s="200">
        <v>50</v>
      </c>
      <c r="S49" s="168" t="s">
        <v>2243</v>
      </c>
    </row>
    <row r="50" spans="2:19">
      <c r="B50" s="246" t="s">
        <v>6886</v>
      </c>
      <c r="C50" s="203">
        <v>311</v>
      </c>
      <c r="E50" s="179" t="s">
        <v>2110</v>
      </c>
      <c r="F50" s="116" t="s">
        <v>2111</v>
      </c>
      <c r="G50" s="116"/>
      <c r="H50" s="116"/>
      <c r="I50" s="215" t="s">
        <v>2309</v>
      </c>
      <c r="J50" s="326" t="s">
        <v>5971</v>
      </c>
      <c r="K50" s="203">
        <v>12</v>
      </c>
      <c r="M50" s="118"/>
      <c r="O50" s="198" t="s">
        <v>1692</v>
      </c>
      <c r="P50" s="199">
        <v>78.25</v>
      </c>
      <c r="Q50" s="164" t="str">
        <f t="shared" si="0"/>
        <v>5x578.25</v>
      </c>
      <c r="R50" s="200">
        <v>50</v>
      </c>
      <c r="S50" s="168"/>
    </row>
    <row r="51" spans="2:19" ht="15" thickBot="1">
      <c r="B51" s="209" t="s">
        <v>6885</v>
      </c>
      <c r="C51" s="158">
        <v>312</v>
      </c>
      <c r="E51" s="179" t="s">
        <v>2112</v>
      </c>
      <c r="F51" s="116" t="s">
        <v>2113</v>
      </c>
      <c r="G51" s="103"/>
      <c r="H51" s="103"/>
      <c r="I51" s="216"/>
      <c r="J51" s="326" t="s">
        <v>4122</v>
      </c>
      <c r="K51" s="203">
        <v>13</v>
      </c>
      <c r="M51" s="118"/>
      <c r="O51" s="198" t="s">
        <v>1692</v>
      </c>
      <c r="P51" s="199">
        <v>94</v>
      </c>
      <c r="Q51" s="164" t="str">
        <f t="shared" si="0"/>
        <v>5x594</v>
      </c>
      <c r="R51" s="200">
        <v>50</v>
      </c>
      <c r="S51" s="168" t="s">
        <v>2244</v>
      </c>
    </row>
    <row r="52" spans="2:19">
      <c r="C52" s="118"/>
      <c r="E52" s="177" t="s">
        <v>1254</v>
      </c>
      <c r="F52" s="103" t="s">
        <v>2885</v>
      </c>
      <c r="G52" s="103"/>
      <c r="H52" s="103"/>
      <c r="I52" s="216"/>
      <c r="J52" s="326" t="s">
        <v>6473</v>
      </c>
      <c r="K52" s="203">
        <v>14</v>
      </c>
      <c r="M52" s="118"/>
      <c r="O52" s="181" t="s">
        <v>1687</v>
      </c>
      <c r="P52" s="182">
        <v>78.099999999999994</v>
      </c>
      <c r="Q52" s="164" t="str">
        <f t="shared" si="0"/>
        <v>5x13078.1</v>
      </c>
      <c r="R52" s="87">
        <v>53</v>
      </c>
      <c r="S52" s="168"/>
    </row>
    <row r="53" spans="2:19">
      <c r="C53" s="118"/>
      <c r="E53" s="177" t="s">
        <v>3928</v>
      </c>
      <c r="F53" s="103"/>
      <c r="G53" s="103"/>
      <c r="H53" s="103"/>
      <c r="I53" s="216"/>
      <c r="J53" s="326" t="s">
        <v>6749</v>
      </c>
      <c r="K53" s="203">
        <v>15</v>
      </c>
      <c r="M53" s="118"/>
      <c r="O53" s="181" t="s">
        <v>1687</v>
      </c>
      <c r="P53" s="182">
        <v>84.1</v>
      </c>
      <c r="Q53" s="164" t="str">
        <f t="shared" si="0"/>
        <v>5x13084.1</v>
      </c>
      <c r="R53" s="87">
        <v>65</v>
      </c>
      <c r="S53" s="168"/>
    </row>
    <row r="54" spans="2:19" ht="15" thickBot="1">
      <c r="E54" s="177" t="s">
        <v>2114</v>
      </c>
      <c r="F54" s="103" t="s">
        <v>2115</v>
      </c>
      <c r="G54" s="103"/>
      <c r="H54" s="103"/>
      <c r="I54" s="216"/>
      <c r="J54" s="189" t="s">
        <v>8269</v>
      </c>
      <c r="K54" s="158">
        <v>17</v>
      </c>
      <c r="M54" s="118"/>
      <c r="O54" s="181" t="s">
        <v>1687</v>
      </c>
      <c r="P54" s="182">
        <v>71.599999999999994</v>
      </c>
      <c r="Q54" s="164" t="str">
        <f t="shared" si="0"/>
        <v>5x13071.6</v>
      </c>
      <c r="R54" s="87">
        <v>66</v>
      </c>
      <c r="S54" s="168"/>
    </row>
    <row r="55" spans="2:19">
      <c r="E55" s="177" t="s">
        <v>4660</v>
      </c>
      <c r="F55" s="103"/>
      <c r="G55" s="103"/>
      <c r="H55" s="103"/>
      <c r="I55" s="216"/>
      <c r="M55" s="118"/>
      <c r="O55" s="206" t="s">
        <v>1688</v>
      </c>
      <c r="P55" s="207">
        <v>110.1</v>
      </c>
      <c r="Q55" s="164" t="str">
        <f t="shared" si="0"/>
        <v>5x150110.1</v>
      </c>
      <c r="R55" s="208">
        <v>58</v>
      </c>
      <c r="S55" s="168" t="s">
        <v>2249</v>
      </c>
    </row>
    <row r="56" spans="2:19" ht="15" thickBot="1">
      <c r="E56" s="177" t="s">
        <v>2116</v>
      </c>
      <c r="F56" s="103" t="s">
        <v>2117</v>
      </c>
      <c r="G56" s="103"/>
      <c r="H56" s="103"/>
      <c r="I56" s="216"/>
      <c r="K56" s="118"/>
      <c r="M56" s="118"/>
      <c r="O56" s="206" t="s">
        <v>1688</v>
      </c>
      <c r="P56" s="207">
        <v>110.5</v>
      </c>
      <c r="Q56" s="164" t="str">
        <f t="shared" si="0"/>
        <v>5x150110.5</v>
      </c>
      <c r="R56" s="208">
        <v>58</v>
      </c>
      <c r="S56" s="168" t="s">
        <v>2243</v>
      </c>
    </row>
    <row r="57" spans="2:19" ht="15">
      <c r="E57" s="177" t="s">
        <v>2118</v>
      </c>
      <c r="F57" s="103" t="s">
        <v>2119</v>
      </c>
      <c r="G57" s="103"/>
      <c r="H57" s="103"/>
      <c r="I57" s="216"/>
      <c r="J57" s="193" t="s">
        <v>2190</v>
      </c>
      <c r="K57" s="194" t="s">
        <v>1433</v>
      </c>
      <c r="L57" s="195" t="s">
        <v>1018</v>
      </c>
      <c r="M57" s="118"/>
      <c r="O57" s="206" t="s">
        <v>1688</v>
      </c>
      <c r="P57" s="207">
        <v>116.5</v>
      </c>
      <c r="Q57" s="164" t="str">
        <f t="shared" si="0"/>
        <v>5x150116.5</v>
      </c>
      <c r="R57" s="208">
        <v>58</v>
      </c>
      <c r="S57" s="168" t="s">
        <v>2244</v>
      </c>
    </row>
    <row r="58" spans="2:19">
      <c r="E58" s="177" t="s">
        <v>2120</v>
      </c>
      <c r="F58" s="103" t="s">
        <v>2121</v>
      </c>
      <c r="G58" s="103"/>
      <c r="H58" s="103"/>
      <c r="I58" s="220" t="s">
        <v>2309</v>
      </c>
      <c r="J58" s="196" t="s">
        <v>2094</v>
      </c>
      <c r="K58" s="197" t="s">
        <v>2095</v>
      </c>
      <c r="L58" s="171" t="s">
        <v>2191</v>
      </c>
      <c r="M58" s="118"/>
      <c r="O58" s="181" t="s">
        <v>1689</v>
      </c>
      <c r="P58" s="182">
        <v>65</v>
      </c>
      <c r="Q58" s="164" t="str">
        <f t="shared" si="0"/>
        <v>5x16065</v>
      </c>
      <c r="R58" s="87">
        <v>56</v>
      </c>
      <c r="S58" s="168"/>
    </row>
    <row r="59" spans="2:19">
      <c r="E59" s="177" t="s">
        <v>1468</v>
      </c>
      <c r="F59" s="103" t="s">
        <v>2122</v>
      </c>
      <c r="G59" s="103"/>
      <c r="H59" s="103"/>
      <c r="I59" s="216"/>
      <c r="J59" s="196" t="s">
        <v>2096</v>
      </c>
      <c r="K59" s="197" t="s">
        <v>1095</v>
      </c>
      <c r="L59" s="171" t="s">
        <v>2192</v>
      </c>
      <c r="M59" s="118"/>
      <c r="O59" s="181" t="s">
        <v>1693</v>
      </c>
      <c r="P59" s="182">
        <v>108</v>
      </c>
      <c r="Q59" s="164" t="str">
        <f t="shared" si="0"/>
        <v>5x5.5108</v>
      </c>
      <c r="R59" s="87">
        <v>55</v>
      </c>
      <c r="S59" s="168"/>
    </row>
    <row r="60" spans="2:19">
      <c r="E60" s="177" t="s">
        <v>2123</v>
      </c>
      <c r="F60" s="103" t="s">
        <v>2124</v>
      </c>
      <c r="G60" s="103"/>
      <c r="H60" s="103"/>
      <c r="I60" s="220" t="s">
        <v>2309</v>
      </c>
      <c r="J60" s="196" t="s">
        <v>2991</v>
      </c>
      <c r="K60" s="197" t="s">
        <v>2097</v>
      </c>
      <c r="L60" s="171" t="s">
        <v>2192</v>
      </c>
      <c r="O60" s="181" t="s">
        <v>3206</v>
      </c>
      <c r="P60" s="182">
        <v>114.2</v>
      </c>
      <c r="Q60" s="164" t="str">
        <f t="shared" si="0"/>
        <v>5X6.5114.2</v>
      </c>
      <c r="R60" s="87">
        <v>59</v>
      </c>
      <c r="S60" s="168" t="s">
        <v>2249</v>
      </c>
    </row>
    <row r="61" spans="2:19">
      <c r="E61" s="177" t="s">
        <v>2125</v>
      </c>
      <c r="F61" s="103" t="s">
        <v>2126</v>
      </c>
      <c r="G61" s="103"/>
      <c r="H61" s="103"/>
      <c r="I61" s="216"/>
      <c r="J61" s="196" t="s">
        <v>2990</v>
      </c>
      <c r="K61" s="197" t="s">
        <v>2992</v>
      </c>
      <c r="L61" s="171" t="s">
        <v>2993</v>
      </c>
      <c r="O61" s="181" t="s">
        <v>1694</v>
      </c>
      <c r="P61" s="182">
        <v>114.25</v>
      </c>
      <c r="Q61" s="164" t="str">
        <f t="shared" si="0"/>
        <v>5x6.5114.25</v>
      </c>
      <c r="R61" s="87">
        <v>59</v>
      </c>
      <c r="S61" s="168"/>
    </row>
    <row r="62" spans="2:19">
      <c r="E62" s="177" t="s">
        <v>2127</v>
      </c>
      <c r="F62" s="103" t="s">
        <v>2128</v>
      </c>
      <c r="G62" s="103"/>
      <c r="H62" s="103"/>
      <c r="I62" s="216"/>
      <c r="J62" s="196" t="s">
        <v>2098</v>
      </c>
      <c r="K62" s="197" t="s">
        <v>2087</v>
      </c>
      <c r="L62" s="171" t="s">
        <v>2193</v>
      </c>
      <c r="O62" s="181" t="s">
        <v>1690</v>
      </c>
      <c r="P62" s="182">
        <v>160</v>
      </c>
      <c r="Q62" s="164" t="str">
        <f t="shared" si="0"/>
        <v>5x205160</v>
      </c>
      <c r="R62" s="87">
        <v>19</v>
      </c>
      <c r="S62" s="168"/>
    </row>
    <row r="63" spans="2:19">
      <c r="E63" s="177" t="s">
        <v>1471</v>
      </c>
      <c r="F63" s="103" t="s">
        <v>2129</v>
      </c>
      <c r="G63" s="103"/>
      <c r="H63" s="103"/>
      <c r="I63" s="216"/>
      <c r="J63" s="196" t="s">
        <v>2099</v>
      </c>
      <c r="K63" s="197" t="s">
        <v>2100</v>
      </c>
      <c r="L63" s="171" t="s">
        <v>2191</v>
      </c>
      <c r="O63" s="181" t="s">
        <v>1698</v>
      </c>
      <c r="P63" s="182">
        <v>83</v>
      </c>
      <c r="Q63" s="164" t="str">
        <f t="shared" si="0"/>
        <v>6x4.583</v>
      </c>
      <c r="R63" s="87">
        <v>64</v>
      </c>
      <c r="S63" s="168"/>
    </row>
    <row r="64" spans="2:19">
      <c r="E64" s="177" t="s">
        <v>2130</v>
      </c>
      <c r="F64" s="103" t="s">
        <v>2131</v>
      </c>
      <c r="G64" s="103"/>
      <c r="H64" s="103"/>
      <c r="I64" s="216"/>
      <c r="J64" s="201" t="s">
        <v>2101</v>
      </c>
      <c r="K64" s="197" t="s">
        <v>1097</v>
      </c>
      <c r="L64" s="171" t="s">
        <v>2193</v>
      </c>
      <c r="O64" s="181" t="s">
        <v>1698</v>
      </c>
      <c r="P64" s="182">
        <v>66.099999999999994</v>
      </c>
      <c r="Q64" s="164" t="str">
        <f t="shared" si="0"/>
        <v>6x4.566.1</v>
      </c>
      <c r="R64" s="87">
        <v>64</v>
      </c>
      <c r="S64" s="168" t="s">
        <v>4450</v>
      </c>
    </row>
    <row r="65" spans="5:19">
      <c r="E65" s="177" t="s">
        <v>2132</v>
      </c>
      <c r="F65" s="103" t="s">
        <v>2133</v>
      </c>
      <c r="G65" s="103"/>
      <c r="H65" s="103"/>
      <c r="I65" s="216"/>
      <c r="J65" s="201" t="s">
        <v>2233</v>
      </c>
      <c r="K65" s="202" t="s">
        <v>2234</v>
      </c>
      <c r="L65" s="203" t="s">
        <v>2235</v>
      </c>
      <c r="O65" s="217" t="s">
        <v>1695</v>
      </c>
      <c r="P65" s="218">
        <v>67</v>
      </c>
      <c r="Q65" s="164" t="str">
        <f t="shared" si="0"/>
        <v>6x12067</v>
      </c>
      <c r="R65" s="219">
        <v>62</v>
      </c>
      <c r="S65" s="168" t="s">
        <v>2243</v>
      </c>
    </row>
    <row r="66" spans="5:19">
      <c r="E66" s="177" t="s">
        <v>2134</v>
      </c>
      <c r="F66" s="103" t="s">
        <v>2135</v>
      </c>
      <c r="G66" s="103"/>
      <c r="H66" s="103"/>
      <c r="I66" s="216"/>
      <c r="J66" s="201" t="s">
        <v>3910</v>
      </c>
      <c r="K66" s="202" t="s">
        <v>3911</v>
      </c>
      <c r="L66" s="203" t="s">
        <v>3912</v>
      </c>
      <c r="O66" s="217" t="s">
        <v>1695</v>
      </c>
      <c r="P66" s="218">
        <v>83</v>
      </c>
      <c r="Q66" s="164" t="str">
        <f t="shared" si="0"/>
        <v>6x12083</v>
      </c>
      <c r="R66" s="219">
        <v>62</v>
      </c>
      <c r="S66" s="168" t="s">
        <v>2244</v>
      </c>
    </row>
    <row r="67" spans="5:19">
      <c r="E67" s="177" t="s">
        <v>2136</v>
      </c>
      <c r="F67" s="103" t="s">
        <v>2137</v>
      </c>
      <c r="G67" s="103"/>
      <c r="H67" s="103"/>
      <c r="I67" s="220" t="s">
        <v>2309</v>
      </c>
      <c r="J67" s="201" t="s">
        <v>4494</v>
      </c>
      <c r="K67" s="202" t="s">
        <v>4379</v>
      </c>
      <c r="L67" s="203" t="s">
        <v>4495</v>
      </c>
      <c r="M67" s="100" t="s">
        <v>5610</v>
      </c>
      <c r="O67" s="181" t="s">
        <v>1696</v>
      </c>
      <c r="P67" s="182">
        <v>84.1</v>
      </c>
      <c r="Q67" s="164" t="str">
        <f t="shared" si="0"/>
        <v>6x13084.1</v>
      </c>
      <c r="R67" s="87">
        <v>63</v>
      </c>
      <c r="S67" s="168" t="s">
        <v>2243</v>
      </c>
    </row>
    <row r="68" spans="5:19">
      <c r="E68" s="177" t="s">
        <v>2138</v>
      </c>
      <c r="F68" s="103" t="s">
        <v>2139</v>
      </c>
      <c r="G68" s="103"/>
      <c r="H68" s="103"/>
      <c r="I68" s="220" t="s">
        <v>2309</v>
      </c>
      <c r="J68" s="201" t="s">
        <v>5035</v>
      </c>
      <c r="K68" s="202" t="s">
        <v>4510</v>
      </c>
      <c r="L68" s="203" t="s">
        <v>4495</v>
      </c>
      <c r="O68" s="181" t="s">
        <v>1089</v>
      </c>
      <c r="P68" s="182">
        <v>102</v>
      </c>
      <c r="Q68" s="164" t="str">
        <f t="shared" si="0"/>
        <v>6x5.5102</v>
      </c>
      <c r="R68" s="87">
        <v>90</v>
      </c>
      <c r="S68" s="168" t="s">
        <v>3226</v>
      </c>
    </row>
    <row r="69" spans="5:19">
      <c r="E69" s="177" t="s">
        <v>1246</v>
      </c>
      <c r="F69" s="103"/>
      <c r="G69" s="103"/>
      <c r="H69" s="103"/>
      <c r="I69" s="216"/>
      <c r="J69" s="201" t="s">
        <v>5609</v>
      </c>
      <c r="K69" s="202">
        <v>-2</v>
      </c>
      <c r="L69" s="203" t="s">
        <v>4495</v>
      </c>
      <c r="O69" s="181" t="s">
        <v>1089</v>
      </c>
      <c r="P69" s="182">
        <v>67.099999999999994</v>
      </c>
      <c r="Q69" s="164" t="str">
        <f t="shared" si="0"/>
        <v>6x5.567.1</v>
      </c>
      <c r="R69" s="87">
        <v>91</v>
      </c>
      <c r="S69" s="168" t="s">
        <v>3227</v>
      </c>
    </row>
    <row r="70" spans="5:19" ht="15" thickBot="1">
      <c r="E70" s="177" t="s">
        <v>1974</v>
      </c>
      <c r="F70" s="103"/>
      <c r="G70" s="103"/>
      <c r="H70" s="103"/>
      <c r="I70" s="216"/>
      <c r="J70" s="204" t="s">
        <v>2103</v>
      </c>
      <c r="K70" s="205"/>
      <c r="L70" s="158" t="s">
        <v>2230</v>
      </c>
      <c r="O70" s="181" t="s">
        <v>1089</v>
      </c>
      <c r="P70" s="182">
        <v>78.3</v>
      </c>
      <c r="Q70" s="164" t="str">
        <f t="shared" ref="Q70" si="4">O70&amp;P70</f>
        <v>6x5.578.3</v>
      </c>
      <c r="R70" s="87">
        <v>60</v>
      </c>
      <c r="S70" s="347" t="s">
        <v>6693</v>
      </c>
    </row>
    <row r="71" spans="5:19">
      <c r="E71" s="177" t="s">
        <v>1975</v>
      </c>
      <c r="F71" s="103"/>
      <c r="G71" s="103"/>
      <c r="H71" s="103"/>
      <c r="I71" s="216"/>
      <c r="J71" s="118"/>
      <c r="O71" s="181" t="s">
        <v>1089</v>
      </c>
      <c r="P71" s="182">
        <v>81.8</v>
      </c>
      <c r="Q71" s="164" t="str">
        <f t="shared" ref="Q71" si="5">O71&amp;P71</f>
        <v>6x5.581.8</v>
      </c>
      <c r="R71" s="87">
        <v>60</v>
      </c>
      <c r="S71" s="347" t="s">
        <v>6693</v>
      </c>
    </row>
    <row r="72" spans="5:19">
      <c r="E72" s="177" t="s">
        <v>1976</v>
      </c>
      <c r="F72" s="103"/>
      <c r="G72" s="103"/>
      <c r="H72" s="103"/>
      <c r="I72" s="216"/>
      <c r="J72" s="118"/>
      <c r="O72" s="181" t="s">
        <v>1089</v>
      </c>
      <c r="P72" s="182">
        <v>93.25</v>
      </c>
      <c r="Q72" s="164" t="str">
        <f t="shared" si="0"/>
        <v>6x5.593.25</v>
      </c>
      <c r="R72" s="87">
        <v>94</v>
      </c>
      <c r="S72" s="347" t="s">
        <v>5928</v>
      </c>
    </row>
    <row r="73" spans="5:19">
      <c r="E73" s="177" t="s">
        <v>3867</v>
      </c>
      <c r="F73" s="103"/>
      <c r="G73" s="103"/>
      <c r="H73" s="103"/>
      <c r="I73" s="216"/>
      <c r="O73" s="181" t="s">
        <v>1089</v>
      </c>
      <c r="P73" s="182">
        <v>93.1</v>
      </c>
      <c r="Q73" s="164" t="str">
        <f t="shared" si="0"/>
        <v>6x5.593.1</v>
      </c>
      <c r="R73" s="87">
        <v>94</v>
      </c>
      <c r="S73" s="347"/>
    </row>
    <row r="74" spans="5:19">
      <c r="E74" s="177" t="s">
        <v>4208</v>
      </c>
      <c r="F74" s="103"/>
      <c r="G74" s="103"/>
      <c r="H74" s="103"/>
      <c r="I74" s="216"/>
      <c r="O74" s="181" t="s">
        <v>1089</v>
      </c>
      <c r="P74" s="182">
        <v>95.25</v>
      </c>
      <c r="Q74" s="164" t="str">
        <f t="shared" si="0"/>
        <v>6x5.595.25</v>
      </c>
      <c r="R74" s="87">
        <v>93</v>
      </c>
      <c r="S74" s="168" t="s">
        <v>5811</v>
      </c>
    </row>
    <row r="75" spans="5:19">
      <c r="E75" s="177" t="s">
        <v>5733</v>
      </c>
      <c r="F75" s="103"/>
      <c r="G75" s="103"/>
      <c r="H75" s="103"/>
      <c r="I75" s="216"/>
      <c r="O75" s="181" t="s">
        <v>1089</v>
      </c>
      <c r="P75" s="182">
        <v>108.3</v>
      </c>
      <c r="Q75" s="164" t="str">
        <f t="shared" ref="Q75" si="6">O75&amp;P75</f>
        <v>6x5.5108.3</v>
      </c>
      <c r="R75" s="87">
        <v>60</v>
      </c>
      <c r="S75" s="168"/>
    </row>
    <row r="76" spans="5:19">
      <c r="E76" s="177" t="s">
        <v>5782</v>
      </c>
      <c r="F76" s="103"/>
      <c r="G76" s="103"/>
      <c r="H76" s="103"/>
      <c r="I76" s="216"/>
      <c r="O76" s="181" t="s">
        <v>3224</v>
      </c>
      <c r="P76" s="182">
        <v>161.04</v>
      </c>
      <c r="Q76" s="164" t="str">
        <f t="shared" si="0"/>
        <v>6x205161.04</v>
      </c>
      <c r="R76" s="87">
        <v>92</v>
      </c>
      <c r="S76" s="168" t="s">
        <v>3225</v>
      </c>
    </row>
    <row r="77" spans="5:19">
      <c r="E77" s="177" t="s">
        <v>6024</v>
      </c>
      <c r="F77" s="103"/>
      <c r="G77" s="103"/>
      <c r="H77" s="103"/>
      <c r="I77" s="216"/>
      <c r="O77" s="221" t="s">
        <v>1697</v>
      </c>
      <c r="P77" s="222">
        <v>86.87</v>
      </c>
      <c r="Q77" s="164" t="str">
        <f t="shared" si="0"/>
        <v>6x13586.87</v>
      </c>
      <c r="R77" s="223">
        <v>16</v>
      </c>
      <c r="S77" s="168"/>
    </row>
    <row r="78" spans="5:19">
      <c r="E78" s="177" t="s">
        <v>6467</v>
      </c>
      <c r="F78" s="103"/>
      <c r="G78" s="103"/>
      <c r="H78" s="103"/>
      <c r="I78" s="216"/>
      <c r="O78" s="221" t="s">
        <v>1697</v>
      </c>
      <c r="P78" s="222">
        <v>87</v>
      </c>
      <c r="Q78" s="164" t="str">
        <f t="shared" si="0"/>
        <v>6x13587</v>
      </c>
      <c r="R78" s="223">
        <v>16</v>
      </c>
      <c r="S78" s="168" t="s">
        <v>2244</v>
      </c>
    </row>
    <row r="79" spans="5:19">
      <c r="E79" s="177" t="s">
        <v>1473</v>
      </c>
      <c r="F79" s="103" t="s">
        <v>2145</v>
      </c>
      <c r="G79" s="103"/>
      <c r="H79" s="103"/>
      <c r="I79" s="216"/>
      <c r="O79" s="221" t="s">
        <v>1697</v>
      </c>
      <c r="P79" s="222">
        <v>94</v>
      </c>
      <c r="Q79" s="164" t="str">
        <f t="shared" si="0"/>
        <v>6x13594</v>
      </c>
      <c r="R79" s="223">
        <v>16</v>
      </c>
      <c r="S79" s="168" t="s">
        <v>2245</v>
      </c>
    </row>
    <row r="80" spans="5:19">
      <c r="E80" s="177" t="s">
        <v>2800</v>
      </c>
      <c r="F80" s="103" t="s">
        <v>2884</v>
      </c>
      <c r="G80" s="103"/>
      <c r="H80" s="103"/>
      <c r="I80" s="216"/>
      <c r="O80" s="224" t="s">
        <v>1089</v>
      </c>
      <c r="P80" s="225">
        <v>67.099999999999994</v>
      </c>
      <c r="Q80" s="164" t="str">
        <f t="shared" si="0"/>
        <v>6x5.567.1</v>
      </c>
      <c r="R80" s="226">
        <v>60</v>
      </c>
      <c r="S80" s="168" t="s">
        <v>2243</v>
      </c>
    </row>
    <row r="81" spans="3:19">
      <c r="E81" s="177" t="s">
        <v>2140</v>
      </c>
      <c r="F81" s="103" t="s">
        <v>2141</v>
      </c>
      <c r="G81" s="103"/>
      <c r="H81" s="103"/>
      <c r="I81" s="216"/>
      <c r="O81" s="224" t="s">
        <v>1089</v>
      </c>
      <c r="P81" s="225">
        <v>106.25</v>
      </c>
      <c r="Q81" s="164" t="str">
        <f t="shared" si="0"/>
        <v>6x5.5106.25</v>
      </c>
      <c r="R81" s="226">
        <v>60</v>
      </c>
      <c r="S81" s="168" t="s">
        <v>2244</v>
      </c>
    </row>
    <row r="82" spans="3:19">
      <c r="E82" s="177" t="s">
        <v>2142</v>
      </c>
      <c r="F82" s="103" t="s">
        <v>2143</v>
      </c>
      <c r="G82" s="103"/>
      <c r="H82" s="103"/>
      <c r="I82" s="216"/>
      <c r="O82" s="224" t="s">
        <v>1089</v>
      </c>
      <c r="P82" s="225">
        <v>108</v>
      </c>
      <c r="Q82" s="164" t="str">
        <f t="shared" si="0"/>
        <v>6x5.5108</v>
      </c>
      <c r="R82" s="226">
        <v>60</v>
      </c>
      <c r="S82" s="216"/>
    </row>
    <row r="83" spans="3:19">
      <c r="E83" s="177" t="s">
        <v>2144</v>
      </c>
      <c r="F83" s="103" t="s">
        <v>2883</v>
      </c>
      <c r="G83" s="103"/>
      <c r="H83" s="103"/>
      <c r="I83" s="216"/>
      <c r="O83" s="224" t="s">
        <v>4506</v>
      </c>
      <c r="P83" s="225">
        <v>138.9</v>
      </c>
      <c r="Q83" s="164" t="str">
        <f t="shared" ref="Q83" si="7">O83&amp;P83</f>
        <v>6x180138.9</v>
      </c>
      <c r="R83" s="226">
        <v>68</v>
      </c>
      <c r="S83" s="168" t="s">
        <v>4507</v>
      </c>
    </row>
    <row r="84" spans="3:19">
      <c r="E84" s="177" t="s">
        <v>2146</v>
      </c>
      <c r="F84" s="103" t="s">
        <v>2882</v>
      </c>
      <c r="G84" s="103"/>
      <c r="H84" s="103"/>
      <c r="I84" s="216"/>
      <c r="O84" s="224" t="s">
        <v>1089</v>
      </c>
      <c r="P84" s="225">
        <v>110</v>
      </c>
      <c r="Q84" s="164" t="str">
        <f t="shared" si="0"/>
        <v>6x5.5110</v>
      </c>
      <c r="R84" s="226">
        <v>96</v>
      </c>
      <c r="S84" s="168" t="s">
        <v>2247</v>
      </c>
    </row>
    <row r="85" spans="3:19">
      <c r="E85" s="177" t="s">
        <v>4409</v>
      </c>
      <c r="F85" s="103"/>
      <c r="G85" s="103"/>
      <c r="H85" s="103"/>
      <c r="I85" s="216"/>
      <c r="O85" s="227" t="s">
        <v>2163</v>
      </c>
      <c r="P85" s="228">
        <v>108</v>
      </c>
      <c r="Q85" s="164" t="str">
        <f t="shared" si="0"/>
        <v>6X6.5108</v>
      </c>
      <c r="R85" s="229">
        <v>70</v>
      </c>
      <c r="S85" s="168"/>
    </row>
    <row r="86" spans="3:19">
      <c r="E86" s="177" t="s">
        <v>1474</v>
      </c>
      <c r="F86" s="103" t="s">
        <v>2147</v>
      </c>
      <c r="G86" s="103"/>
      <c r="H86" s="103"/>
      <c r="I86" s="220" t="s">
        <v>2309</v>
      </c>
      <c r="O86" s="227" t="s">
        <v>2163</v>
      </c>
      <c r="P86" s="228">
        <v>108.71</v>
      </c>
      <c r="Q86" s="164" t="str">
        <f t="shared" si="0"/>
        <v>6X6.5108.71</v>
      </c>
      <c r="R86" s="229">
        <v>70</v>
      </c>
      <c r="S86" s="168"/>
    </row>
    <row r="87" spans="3:19">
      <c r="E87" s="177" t="s">
        <v>2596</v>
      </c>
      <c r="F87" s="103" t="s">
        <v>2677</v>
      </c>
      <c r="G87" s="103"/>
      <c r="H87" s="103"/>
      <c r="I87" s="220"/>
      <c r="O87" s="230" t="s">
        <v>1699</v>
      </c>
      <c r="P87" s="231">
        <v>90</v>
      </c>
      <c r="Q87" s="164" t="str">
        <f t="shared" si="0"/>
        <v>8x6.590</v>
      </c>
      <c r="R87" s="232">
        <v>80</v>
      </c>
      <c r="S87" s="168"/>
    </row>
    <row r="88" spans="3:19">
      <c r="E88" s="177" t="s">
        <v>3242</v>
      </c>
      <c r="F88" s="103" t="s">
        <v>2677</v>
      </c>
      <c r="G88" s="103"/>
      <c r="H88" s="103"/>
      <c r="I88" s="220" t="s">
        <v>2309</v>
      </c>
      <c r="O88" s="230" t="s">
        <v>1699</v>
      </c>
      <c r="P88" s="231">
        <v>121.3</v>
      </c>
      <c r="Q88" s="164" t="str">
        <f t="shared" si="0"/>
        <v>8x6.5121.3</v>
      </c>
      <c r="R88" s="232">
        <v>80</v>
      </c>
      <c r="S88" s="168"/>
    </row>
    <row r="89" spans="3:19">
      <c r="E89" s="177" t="s">
        <v>3317</v>
      </c>
      <c r="F89" s="103" t="s">
        <v>2677</v>
      </c>
      <c r="G89" s="103"/>
      <c r="H89" s="103"/>
      <c r="I89" s="220"/>
      <c r="O89" s="230" t="s">
        <v>1699</v>
      </c>
      <c r="P89" s="231">
        <v>130</v>
      </c>
      <c r="Q89" s="164" t="str">
        <f t="shared" si="0"/>
        <v>8x6.5130</v>
      </c>
      <c r="R89" s="232">
        <v>80</v>
      </c>
      <c r="S89" s="168"/>
    </row>
    <row r="90" spans="3:19">
      <c r="E90" s="177" t="s">
        <v>5395</v>
      </c>
      <c r="F90" s="103"/>
      <c r="G90" s="103"/>
      <c r="H90" s="103"/>
      <c r="I90" s="220"/>
      <c r="O90" s="230" t="s">
        <v>1699</v>
      </c>
      <c r="P90" s="231">
        <v>130.81</v>
      </c>
      <c r="Q90" s="164" t="str">
        <f t="shared" si="0"/>
        <v>8x6.5130.81</v>
      </c>
      <c r="R90" s="232">
        <v>80</v>
      </c>
      <c r="S90" s="168"/>
    </row>
    <row r="91" spans="3:19">
      <c r="E91" s="177" t="s">
        <v>5396</v>
      </c>
      <c r="F91" s="103"/>
      <c r="G91" s="103"/>
      <c r="H91" s="103"/>
      <c r="I91" s="220"/>
      <c r="O91" s="230" t="s">
        <v>1699</v>
      </c>
      <c r="P91" s="231">
        <v>130.80000000000001</v>
      </c>
      <c r="Q91" s="164" t="str">
        <f t="shared" ref="Q91" si="8">O91&amp;P91</f>
        <v>8x6.5130.8</v>
      </c>
      <c r="R91" s="232">
        <v>80</v>
      </c>
      <c r="S91" s="168"/>
    </row>
    <row r="92" spans="3:19">
      <c r="E92" s="177" t="s">
        <v>5521</v>
      </c>
      <c r="F92" s="103"/>
      <c r="G92" s="103"/>
      <c r="H92" s="103"/>
      <c r="I92" s="220"/>
      <c r="O92" s="233" t="s">
        <v>1700</v>
      </c>
      <c r="P92" s="234">
        <v>125</v>
      </c>
      <c r="Q92" s="164" t="str">
        <f t="shared" si="0"/>
        <v>8x170125</v>
      </c>
      <c r="R92" s="235">
        <v>87</v>
      </c>
      <c r="S92" s="168"/>
    </row>
    <row r="93" spans="3:19">
      <c r="C93" s="245"/>
      <c r="E93" s="177" t="s">
        <v>5528</v>
      </c>
      <c r="F93" s="103"/>
      <c r="G93" s="103"/>
      <c r="H93" s="103"/>
      <c r="I93" s="220"/>
      <c r="O93" s="233" t="s">
        <v>1700</v>
      </c>
      <c r="P93" s="234">
        <v>124.9</v>
      </c>
      <c r="Q93" s="164" t="str">
        <f t="shared" si="0"/>
        <v>8x170124.9</v>
      </c>
      <c r="R93" s="235">
        <v>87</v>
      </c>
      <c r="S93" s="168"/>
    </row>
    <row r="94" spans="3:19">
      <c r="C94" s="245"/>
      <c r="E94" s="177" t="s">
        <v>5809</v>
      </c>
      <c r="F94" s="103"/>
      <c r="G94" s="103"/>
      <c r="H94" s="103"/>
      <c r="I94" s="220"/>
      <c r="O94" s="233" t="s">
        <v>1700</v>
      </c>
      <c r="P94" s="234">
        <v>130.81</v>
      </c>
      <c r="Q94" s="164" t="str">
        <f t="shared" ref="Q94:Q96" si="9">O94&amp;P94</f>
        <v>8x170130.81</v>
      </c>
      <c r="R94" s="235">
        <v>87</v>
      </c>
      <c r="S94" s="168"/>
    </row>
    <row r="95" spans="3:19">
      <c r="E95" s="177" t="s">
        <v>2085</v>
      </c>
      <c r="F95" s="103" t="s">
        <v>2148</v>
      </c>
      <c r="G95" s="103"/>
      <c r="H95" s="103"/>
      <c r="I95" s="216"/>
      <c r="O95" s="233" t="s">
        <v>1700</v>
      </c>
      <c r="P95" s="234">
        <v>130.80000000000001</v>
      </c>
      <c r="Q95" s="164" t="str">
        <f t="shared" si="9"/>
        <v>8x170130.8</v>
      </c>
      <c r="R95" s="235">
        <v>87</v>
      </c>
      <c r="S95" s="168"/>
    </row>
    <row r="96" spans="3:19">
      <c r="C96" s="245"/>
      <c r="E96" s="177" t="s">
        <v>2149</v>
      </c>
      <c r="F96" s="103" t="s">
        <v>2150</v>
      </c>
      <c r="G96" s="103"/>
      <c r="H96" s="103"/>
      <c r="I96" s="216"/>
      <c r="O96" s="236" t="s">
        <v>1701</v>
      </c>
      <c r="P96" s="237">
        <v>130.80000000000001</v>
      </c>
      <c r="Q96" s="164" t="str">
        <f t="shared" si="9"/>
        <v>8x180130.8</v>
      </c>
      <c r="R96" s="238">
        <v>88</v>
      </c>
      <c r="S96" s="168"/>
    </row>
    <row r="97" spans="1:19">
      <c r="E97" s="177" t="s">
        <v>1475</v>
      </c>
      <c r="F97" s="103" t="s">
        <v>2151</v>
      </c>
      <c r="G97" s="103"/>
      <c r="H97" s="103"/>
      <c r="I97" s="216"/>
      <c r="O97" s="236" t="s">
        <v>1701</v>
      </c>
      <c r="P97" s="237">
        <v>124.1</v>
      </c>
      <c r="Q97" s="164" t="str">
        <f t="shared" si="0"/>
        <v>8x180124.1</v>
      </c>
      <c r="R97" s="238">
        <v>88</v>
      </c>
      <c r="S97" s="239"/>
    </row>
    <row r="98" spans="1:19" ht="15" thickBot="1">
      <c r="E98" s="177" t="s">
        <v>229</v>
      </c>
      <c r="F98" s="103" t="s">
        <v>2152</v>
      </c>
      <c r="G98" s="103"/>
      <c r="H98" s="103"/>
      <c r="I98" s="220" t="s">
        <v>2309</v>
      </c>
      <c r="O98" s="240" t="s">
        <v>1701</v>
      </c>
      <c r="P98" s="241">
        <v>130.81</v>
      </c>
      <c r="Q98" s="242" t="str">
        <f t="shared" si="0"/>
        <v>8x180130.81</v>
      </c>
      <c r="R98" s="243">
        <v>88</v>
      </c>
      <c r="S98" s="244"/>
    </row>
    <row r="99" spans="1:19">
      <c r="E99" s="177" t="s">
        <v>231</v>
      </c>
      <c r="F99" s="103" t="s">
        <v>2153</v>
      </c>
      <c r="G99" s="103"/>
      <c r="H99" s="103"/>
      <c r="I99" s="220" t="s">
        <v>2309</v>
      </c>
    </row>
    <row r="100" spans="1:19">
      <c r="E100" s="177" t="s">
        <v>1418</v>
      </c>
      <c r="F100" s="103" t="s">
        <v>2154</v>
      </c>
      <c r="G100" s="103"/>
      <c r="H100" s="103"/>
      <c r="I100" s="216"/>
    </row>
    <row r="101" spans="1:19" ht="15">
      <c r="A101" s="251"/>
      <c r="E101" s="177" t="s">
        <v>1407</v>
      </c>
      <c r="F101" s="103" t="s">
        <v>2155</v>
      </c>
      <c r="G101" s="103"/>
      <c r="H101" s="103"/>
      <c r="I101" s="216"/>
    </row>
    <row r="102" spans="1:19">
      <c r="A102" s="252"/>
      <c r="E102" s="177" t="s">
        <v>2156</v>
      </c>
      <c r="F102" s="103" t="s">
        <v>2157</v>
      </c>
      <c r="G102" s="103"/>
      <c r="H102" s="103"/>
      <c r="I102" s="216"/>
    </row>
    <row r="103" spans="1:19">
      <c r="A103" s="252"/>
      <c r="E103" s="177" t="s">
        <v>2158</v>
      </c>
      <c r="F103" s="103" t="s">
        <v>2159</v>
      </c>
      <c r="G103" s="103"/>
      <c r="H103" s="103"/>
      <c r="I103" s="216"/>
    </row>
    <row r="104" spans="1:19">
      <c r="A104" s="252"/>
      <c r="E104" s="177" t="s">
        <v>2160</v>
      </c>
      <c r="F104" s="103" t="s">
        <v>2161</v>
      </c>
      <c r="G104" s="103"/>
      <c r="H104" s="103"/>
      <c r="I104" s="216"/>
    </row>
    <row r="105" spans="1:19">
      <c r="A105" s="252"/>
      <c r="E105" s="177" t="s">
        <v>1248</v>
      </c>
      <c r="F105" s="138"/>
      <c r="G105" s="138"/>
      <c r="H105" s="103"/>
      <c r="I105" s="216"/>
    </row>
    <row r="106" spans="1:19">
      <c r="A106" s="252"/>
      <c r="E106" s="246" t="s">
        <v>1973</v>
      </c>
      <c r="F106" s="138"/>
      <c r="G106" s="138"/>
      <c r="H106" s="103"/>
      <c r="I106" s="247"/>
    </row>
    <row r="107" spans="1:19">
      <c r="A107" s="252"/>
      <c r="E107" s="246" t="s">
        <v>3969</v>
      </c>
      <c r="F107" s="138"/>
      <c r="G107" s="138"/>
      <c r="H107" s="248"/>
      <c r="I107" s="247"/>
    </row>
    <row r="108" spans="1:19">
      <c r="A108" s="252"/>
      <c r="E108" s="246" t="s">
        <v>3334</v>
      </c>
      <c r="F108" s="138"/>
      <c r="G108" s="138"/>
      <c r="H108" s="248"/>
      <c r="I108" s="247"/>
    </row>
    <row r="109" spans="1:19">
      <c r="A109" s="252"/>
      <c r="E109" s="246" t="s">
        <v>4541</v>
      </c>
      <c r="F109" s="138"/>
      <c r="G109" s="138"/>
      <c r="H109" s="248"/>
      <c r="I109" s="247"/>
    </row>
    <row r="110" spans="1:19">
      <c r="E110" s="246" t="s">
        <v>6474</v>
      </c>
      <c r="F110" s="138"/>
      <c r="G110" s="138"/>
      <c r="H110" s="248"/>
      <c r="I110" s="247"/>
    </row>
    <row r="111" spans="1:19">
      <c r="E111" s="246" t="s">
        <v>6475</v>
      </c>
      <c r="F111" s="138"/>
      <c r="G111" s="138"/>
      <c r="H111" s="248"/>
      <c r="I111" s="247"/>
    </row>
    <row r="112" spans="1:19" ht="15">
      <c r="B112" s="251"/>
      <c r="C112" s="251"/>
      <c r="E112" s="170" t="s">
        <v>2874</v>
      </c>
      <c r="F112" s="138" t="s">
        <v>2878</v>
      </c>
      <c r="G112" s="103"/>
      <c r="H112" s="248"/>
      <c r="I112" s="220" t="s">
        <v>2309</v>
      </c>
    </row>
    <row r="113" spans="2:10">
      <c r="B113" s="252"/>
      <c r="C113" s="252"/>
      <c r="E113" s="170" t="s">
        <v>2875</v>
      </c>
      <c r="F113" s="138" t="s">
        <v>2880</v>
      </c>
      <c r="G113" s="103"/>
      <c r="H113" s="103"/>
      <c r="I113" s="220" t="s">
        <v>2309</v>
      </c>
    </row>
    <row r="114" spans="2:10">
      <c r="B114" s="252"/>
      <c r="C114" s="252"/>
      <c r="E114" s="170" t="s">
        <v>2876</v>
      </c>
      <c r="F114" s="138" t="s">
        <v>2879</v>
      </c>
      <c r="G114" s="103"/>
      <c r="H114" s="103"/>
      <c r="I114" s="220" t="s">
        <v>2309</v>
      </c>
    </row>
    <row r="115" spans="2:10">
      <c r="B115" s="252"/>
      <c r="C115" s="252"/>
      <c r="E115" s="170" t="s">
        <v>2877</v>
      </c>
      <c r="F115" s="138" t="s">
        <v>2881</v>
      </c>
      <c r="G115" s="103"/>
      <c r="H115" s="103"/>
      <c r="I115" s="220" t="s">
        <v>2309</v>
      </c>
    </row>
    <row r="116" spans="2:10">
      <c r="B116" s="252"/>
      <c r="C116" s="252"/>
      <c r="E116" s="170" t="s">
        <v>2948</v>
      </c>
      <c r="F116" s="103" t="s">
        <v>2949</v>
      </c>
      <c r="G116" s="103"/>
      <c r="H116" s="103"/>
      <c r="I116" s="220" t="s">
        <v>2309</v>
      </c>
    </row>
    <row r="117" spans="2:10">
      <c r="B117" s="252"/>
      <c r="C117" s="252"/>
      <c r="E117" s="170" t="s">
        <v>3086</v>
      </c>
      <c r="F117" s="103" t="s">
        <v>3222</v>
      </c>
      <c r="G117" s="103"/>
      <c r="H117" s="103"/>
      <c r="I117" s="220" t="s">
        <v>2309</v>
      </c>
    </row>
    <row r="118" spans="2:10">
      <c r="B118" s="252"/>
      <c r="C118" s="252"/>
      <c r="E118" s="170" t="s">
        <v>3087</v>
      </c>
      <c r="F118" s="103" t="s">
        <v>3223</v>
      </c>
      <c r="G118" s="103"/>
      <c r="H118" s="103"/>
      <c r="I118" s="220" t="s">
        <v>2309</v>
      </c>
    </row>
    <row r="119" spans="2:10">
      <c r="B119" s="252"/>
      <c r="C119" s="252"/>
      <c r="E119" s="310" t="s">
        <v>4124</v>
      </c>
      <c r="F119" s="248"/>
      <c r="G119" s="248"/>
      <c r="H119" s="248"/>
      <c r="I119" s="220" t="s">
        <v>2309</v>
      </c>
    </row>
    <row r="120" spans="2:10">
      <c r="B120" s="252"/>
      <c r="C120" s="252"/>
      <c r="E120" s="310" t="s">
        <v>4125</v>
      </c>
      <c r="F120" s="248"/>
      <c r="G120" s="248"/>
      <c r="H120" s="248"/>
      <c r="I120" s="220" t="s">
        <v>2309</v>
      </c>
    </row>
    <row r="121" spans="2:10">
      <c r="E121" s="310" t="s">
        <v>4126</v>
      </c>
      <c r="F121" s="248"/>
      <c r="G121" s="248"/>
      <c r="H121" s="248"/>
      <c r="I121" s="220" t="s">
        <v>2309</v>
      </c>
    </row>
    <row r="122" spans="2:10" ht="15" thickBot="1">
      <c r="E122" s="249" t="s">
        <v>3220</v>
      </c>
      <c r="F122" s="250" t="s">
        <v>3221</v>
      </c>
      <c r="G122" s="250"/>
      <c r="H122" s="250"/>
      <c r="I122" s="244"/>
    </row>
    <row r="123" spans="2:10">
      <c r="E123" s="245" t="s">
        <v>2943</v>
      </c>
    </row>
    <row r="124" spans="2:10">
      <c r="E124" s="245" t="s">
        <v>2162</v>
      </c>
    </row>
    <row r="125" spans="2:10" ht="15" thickBot="1">
      <c r="E125" s="245" t="s">
        <v>2964</v>
      </c>
    </row>
    <row r="126" spans="2:10" ht="15.75" thickBot="1">
      <c r="D126" s="652" t="s">
        <v>7679</v>
      </c>
      <c r="E126" s="653"/>
      <c r="F126" s="654"/>
      <c r="G126" s="655" t="str">
        <f>_xlfn.CONCAT(D128,E128,F128,G128,"-",H128,"-",I128,J128)</f>
        <v>LK-S10125-28-16B</v>
      </c>
      <c r="H126" s="655"/>
      <c r="I126" s="655"/>
      <c r="J126" s="656"/>
    </row>
    <row r="127" spans="2:10" ht="15">
      <c r="D127" s="407" t="s">
        <v>4774</v>
      </c>
      <c r="E127" s="153" t="s">
        <v>7665</v>
      </c>
      <c r="F127" s="153" t="s">
        <v>7666</v>
      </c>
      <c r="G127" s="153" t="s">
        <v>7667</v>
      </c>
      <c r="H127" s="153" t="s">
        <v>7668</v>
      </c>
      <c r="I127" s="153" t="s">
        <v>7669</v>
      </c>
      <c r="J127" s="154" t="s">
        <v>7645</v>
      </c>
    </row>
    <row r="128" spans="2:10" ht="15" thickBot="1">
      <c r="D128" s="155" t="s">
        <v>1455</v>
      </c>
      <c r="E128" s="156" t="s">
        <v>2087</v>
      </c>
      <c r="F128" s="156">
        <v>10125</v>
      </c>
      <c r="G128" s="156"/>
      <c r="H128" s="157" t="s">
        <v>7670</v>
      </c>
      <c r="I128" s="156">
        <v>16</v>
      </c>
      <c r="J128" s="158" t="s">
        <v>1095</v>
      </c>
    </row>
    <row r="129" spans="4:10">
      <c r="D129" s="211"/>
      <c r="E129" s="211"/>
      <c r="F129" s="211"/>
      <c r="G129" s="211"/>
      <c r="H129" s="211"/>
      <c r="I129" s="211"/>
      <c r="J129" s="211"/>
    </row>
    <row r="130" spans="4:10" ht="15" thickBot="1">
      <c r="D130" s="211"/>
      <c r="E130" s="211"/>
      <c r="F130" s="211"/>
      <c r="G130" s="211"/>
      <c r="H130" s="211"/>
      <c r="I130" s="211"/>
      <c r="J130" s="211"/>
    </row>
    <row r="131" spans="4:10" ht="15.75" thickBot="1">
      <c r="D131" s="397" t="s">
        <v>7671</v>
      </c>
      <c r="E131" s="398" t="s">
        <v>1433</v>
      </c>
      <c r="F131" s="211"/>
      <c r="G131" s="397" t="s">
        <v>7645</v>
      </c>
      <c r="H131" s="398" t="s">
        <v>1433</v>
      </c>
      <c r="I131" s="211"/>
      <c r="J131" s="211"/>
    </row>
    <row r="132" spans="4:10" ht="15">
      <c r="D132" s="404" t="s">
        <v>7647</v>
      </c>
      <c r="E132" s="166">
        <v>10125</v>
      </c>
      <c r="F132" s="211"/>
      <c r="G132" s="399" t="s">
        <v>7672</v>
      </c>
      <c r="H132" s="166" t="s">
        <v>1095</v>
      </c>
      <c r="I132" s="211"/>
      <c r="J132" s="211"/>
    </row>
    <row r="133" spans="4:10" ht="15">
      <c r="D133" s="181" t="s">
        <v>7649</v>
      </c>
      <c r="E133" s="168">
        <v>1215</v>
      </c>
      <c r="F133" s="211"/>
      <c r="G133" s="400" t="s">
        <v>7673</v>
      </c>
      <c r="H133" s="168" t="s">
        <v>1097</v>
      </c>
      <c r="I133" s="211"/>
      <c r="J133" s="211"/>
    </row>
    <row r="134" spans="4:10" ht="15.75" thickBot="1">
      <c r="D134" s="405" t="s">
        <v>7650</v>
      </c>
      <c r="E134" s="168">
        <v>3824</v>
      </c>
      <c r="F134" s="211"/>
      <c r="G134" s="402"/>
      <c r="H134" s="403"/>
      <c r="I134" s="211"/>
      <c r="J134" s="211"/>
    </row>
    <row r="135" spans="4:10">
      <c r="D135" s="181" t="s">
        <v>7651</v>
      </c>
      <c r="E135" s="168">
        <v>12125</v>
      </c>
      <c r="F135" s="211"/>
      <c r="G135" s="211"/>
      <c r="H135" s="211"/>
      <c r="I135" s="211"/>
      <c r="J135" s="211"/>
    </row>
    <row r="136" spans="4:10">
      <c r="D136" s="405" t="s">
        <v>7652</v>
      </c>
      <c r="E136" s="168">
        <v>1220</v>
      </c>
      <c r="F136" s="211"/>
      <c r="G136" s="211"/>
      <c r="H136" s="211"/>
      <c r="I136" s="211"/>
      <c r="J136" s="211"/>
    </row>
    <row r="137" spans="4:10">
      <c r="D137" s="405" t="s">
        <v>7653</v>
      </c>
      <c r="E137" s="168">
        <v>91618</v>
      </c>
      <c r="F137" s="211"/>
      <c r="G137" s="211"/>
      <c r="H137" s="211"/>
      <c r="I137" s="211"/>
      <c r="J137" s="211"/>
    </row>
    <row r="138" spans="4:10">
      <c r="D138" s="181" t="s">
        <v>7655</v>
      </c>
      <c r="E138" s="168">
        <v>1415</v>
      </c>
      <c r="F138" s="211"/>
      <c r="G138" s="211"/>
      <c r="H138" s="211"/>
      <c r="I138" s="211"/>
      <c r="J138" s="211"/>
    </row>
    <row r="139" spans="4:10">
      <c r="D139" s="181" t="s">
        <v>7656</v>
      </c>
      <c r="E139" s="168">
        <v>1420</v>
      </c>
      <c r="F139" s="211"/>
      <c r="G139" s="211"/>
      <c r="H139" s="211"/>
      <c r="I139" s="211"/>
      <c r="J139" s="211"/>
    </row>
    <row r="140" spans="4:10" ht="15" thickBot="1">
      <c r="D140" s="406" t="s">
        <v>7662</v>
      </c>
      <c r="E140" s="403">
        <v>1615</v>
      </c>
      <c r="F140" s="211"/>
      <c r="G140" s="211"/>
      <c r="H140" s="211"/>
      <c r="I140" s="211"/>
      <c r="J140" s="211"/>
    </row>
    <row r="141" spans="4:10" ht="15">
      <c r="D141"/>
      <c r="E141" s="211"/>
      <c r="F141" s="211"/>
      <c r="G141" s="211"/>
      <c r="H141" s="211"/>
      <c r="I141" s="211"/>
      <c r="J141" s="211"/>
    </row>
    <row r="142" spans="4:10" ht="15.75" thickBot="1">
      <c r="D142"/>
      <c r="E142" s="211"/>
      <c r="F142" s="211"/>
      <c r="G142" s="211"/>
      <c r="H142" s="211"/>
      <c r="I142" s="211"/>
      <c r="J142" s="211"/>
    </row>
    <row r="143" spans="4:10" ht="15.75" thickBot="1">
      <c r="D143" s="397" t="s">
        <v>7665</v>
      </c>
      <c r="E143" s="398" t="s">
        <v>1433</v>
      </c>
      <c r="F143" s="211"/>
      <c r="G143" s="397" t="s">
        <v>7674</v>
      </c>
      <c r="H143" s="398" t="s">
        <v>1433</v>
      </c>
      <c r="I143" s="211"/>
      <c r="J143" s="211"/>
    </row>
    <row r="144" spans="4:10" ht="15">
      <c r="D144" s="399" t="s">
        <v>7646</v>
      </c>
      <c r="E144" s="166" t="s">
        <v>2087</v>
      </c>
      <c r="F144" s="211"/>
      <c r="G144" s="399" t="s">
        <v>7675</v>
      </c>
      <c r="H144" s="166" t="s">
        <v>7648</v>
      </c>
      <c r="I144" s="211"/>
      <c r="J144" s="211"/>
    </row>
    <row r="145" spans="4:10" ht="15">
      <c r="D145" s="400" t="s">
        <v>7657</v>
      </c>
      <c r="E145" s="401" t="s">
        <v>7676</v>
      </c>
      <c r="F145" s="211"/>
      <c r="G145" s="400" t="s">
        <v>7677</v>
      </c>
      <c r="H145" s="401" t="s">
        <v>3925</v>
      </c>
      <c r="I145" s="211"/>
      <c r="J145" s="211"/>
    </row>
    <row r="146" spans="4:10" ht="15">
      <c r="D146" s="400" t="s">
        <v>7654</v>
      </c>
      <c r="E146" s="168" t="s">
        <v>2100</v>
      </c>
      <c r="F146" s="211"/>
      <c r="G146" s="400" t="s">
        <v>7678</v>
      </c>
      <c r="H146" s="168"/>
      <c r="I146" s="211"/>
      <c r="J146" s="211"/>
    </row>
    <row r="147" spans="4:10" ht="15">
      <c r="D147" s="400" t="s">
        <v>7660</v>
      </c>
      <c r="E147" s="168" t="s">
        <v>2992</v>
      </c>
      <c r="F147" s="211"/>
      <c r="G147" s="400"/>
      <c r="H147" s="168"/>
      <c r="I147" s="211"/>
      <c r="J147" s="211"/>
    </row>
    <row r="148" spans="4:10" ht="15.75" thickBot="1">
      <c r="D148" s="402" t="s">
        <v>7661</v>
      </c>
      <c r="E148" s="403" t="s">
        <v>3786</v>
      </c>
      <c r="F148" s="211"/>
      <c r="G148" s="402"/>
      <c r="H148" s="403"/>
      <c r="I148" s="211"/>
      <c r="J148" s="211"/>
    </row>
  </sheetData>
  <sheetProtection algorithmName="SHA-512" hashValue="QSyjCryeGdfx8+XIrM6oTnt1AptTjVrR592osudhNtcs+afEz5HoLZNBFrmKto0CLJFgnZEdNN5bN8TY9MoA4g==" saltValue="iDNNIbBDwGMbCCS7okVZOw==" spinCount="100000" sheet="1" objects="1" scenarios="1"/>
  <mergeCells count="8">
    <mergeCell ref="D126:F126"/>
    <mergeCell ref="G126:J126"/>
    <mergeCell ref="E48:I48"/>
    <mergeCell ref="B1:I1"/>
    <mergeCell ref="B3:D3"/>
    <mergeCell ref="B7:C7"/>
    <mergeCell ref="J7:K7"/>
    <mergeCell ref="E7:H7"/>
  </mergeCells>
  <conditionalFormatting sqref="P20">
    <cfRule type="containsBlanks" dxfId="0" priority="1">
      <formula>LEN(TRIM(P20))=0</formula>
    </cfRule>
  </conditionalFormatting>
  <dataValidations count="5">
    <dataValidation type="list" allowBlank="1" showInputMessage="1" showErrorMessage="1" sqref="G5:H5" xr:uid="{00000000-0002-0000-0200-000002000000}">
      <formula1>$K$58:$K$70</formula1>
    </dataValidation>
    <dataValidation type="list" allowBlank="1" showInputMessage="1" showErrorMessage="1" sqref="D5" xr:uid="{00000000-0002-0000-0200-000003000000}">
      <formula1>$F$9:$F$44</formula1>
    </dataValidation>
    <dataValidation type="list" allowBlank="1" showInputMessage="1" showErrorMessage="1" sqref="B5" xr:uid="{00000000-0002-0000-0200-000001000000}">
      <formula1>$E$49:$E$115</formula1>
    </dataValidation>
    <dataValidation type="list" allowBlank="1" showInputMessage="1" showErrorMessage="1" sqref="E5" xr:uid="{00000000-0002-0000-0200-000000000000}">
      <formula1>$K$10:$K$16</formula1>
    </dataValidation>
    <dataValidation type="list" allowBlank="1" showInputMessage="1" showErrorMessage="1" sqref="C5" xr:uid="{00000000-0002-0000-0200-000004000000}">
      <formula1>$C$10:$C$51</formula1>
    </dataValidation>
  </dataValidations>
  <pageMargins left="0.25" right="0.25" top="0.75" bottom="0.75" header="0.3" footer="0.3"/>
  <pageSetup scale="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sheetPr>
  <dimension ref="A1:Q19"/>
  <sheetViews>
    <sheetView zoomScale="80" zoomScaleNormal="80" workbookViewId="0"/>
  </sheetViews>
  <sheetFormatPr defaultColWidth="8.85546875" defaultRowHeight="14.25"/>
  <cols>
    <col min="1" max="1" width="8.85546875" style="100" customWidth="1"/>
    <col min="2" max="13" width="8.85546875" style="100"/>
    <col min="14" max="14" width="23.42578125" style="100" bestFit="1" customWidth="1"/>
    <col min="15" max="15" width="36.7109375" style="100" customWidth="1"/>
    <col min="16" max="16" width="35.42578125" style="100" bestFit="1" customWidth="1"/>
    <col min="17" max="17" width="49.28515625" style="100" bestFit="1" customWidth="1"/>
    <col min="18" max="16384" width="8.85546875" style="100"/>
  </cols>
  <sheetData>
    <row r="1" spans="1:17" ht="50.25" customHeight="1">
      <c r="A1" s="302"/>
      <c r="N1" s="318" t="s">
        <v>4385</v>
      </c>
      <c r="O1" s="319" t="s">
        <v>1</v>
      </c>
      <c r="P1" s="319" t="s">
        <v>1090</v>
      </c>
      <c r="Q1" s="319" t="s">
        <v>1091</v>
      </c>
    </row>
    <row r="2" spans="1:17" ht="38.1" customHeight="1">
      <c r="D2" s="302"/>
      <c r="J2" s="301"/>
      <c r="N2" s="277" t="s">
        <v>1092</v>
      </c>
      <c r="O2" s="278" t="s">
        <v>1093</v>
      </c>
      <c r="P2" s="278" t="s">
        <v>1094</v>
      </c>
      <c r="Q2" s="278" t="s">
        <v>4356</v>
      </c>
    </row>
    <row r="3" spans="1:17" ht="38.1" customHeight="1">
      <c r="C3" s="302"/>
      <c r="N3" s="277" t="s">
        <v>1095</v>
      </c>
      <c r="O3" s="278" t="s">
        <v>1096</v>
      </c>
      <c r="P3" s="278" t="s">
        <v>1094</v>
      </c>
      <c r="Q3" s="278" t="s">
        <v>4357</v>
      </c>
    </row>
    <row r="4" spans="1:17" ht="38.1" customHeight="1">
      <c r="N4" s="277" t="s">
        <v>1097</v>
      </c>
      <c r="O4" s="278" t="s">
        <v>1098</v>
      </c>
      <c r="P4" s="278" t="s">
        <v>1094</v>
      </c>
      <c r="Q4" s="278" t="s">
        <v>4358</v>
      </c>
    </row>
    <row r="5" spans="1:17" ht="38.1" customHeight="1">
      <c r="N5" s="277" t="s">
        <v>1099</v>
      </c>
      <c r="O5" s="278" t="s">
        <v>1100</v>
      </c>
      <c r="P5" s="278" t="s">
        <v>1094</v>
      </c>
      <c r="Q5" s="278" t="s">
        <v>1101</v>
      </c>
    </row>
    <row r="6" spans="1:17" ht="25.5">
      <c r="N6" s="277" t="s">
        <v>1108</v>
      </c>
      <c r="O6" s="278" t="s">
        <v>4359</v>
      </c>
      <c r="P6" s="278" t="s">
        <v>1094</v>
      </c>
      <c r="Q6" s="278" t="s">
        <v>1111</v>
      </c>
    </row>
    <row r="7" spans="1:17" ht="25.5">
      <c r="N7" s="277" t="s">
        <v>4360</v>
      </c>
      <c r="O7" s="278" t="s">
        <v>2238</v>
      </c>
      <c r="P7" s="278" t="s">
        <v>4361</v>
      </c>
      <c r="Q7" s="278" t="s">
        <v>1107</v>
      </c>
    </row>
    <row r="8" spans="1:17" ht="25.5">
      <c r="N8" s="277" t="s">
        <v>4362</v>
      </c>
      <c r="O8" s="278" t="s">
        <v>4363</v>
      </c>
      <c r="P8" s="278" t="s">
        <v>1094</v>
      </c>
      <c r="Q8" s="278" t="s">
        <v>4364</v>
      </c>
    </row>
    <row r="9" spans="1:17" ht="38.25">
      <c r="N9" s="277" t="s">
        <v>2100</v>
      </c>
      <c r="O9" s="278" t="s">
        <v>4365</v>
      </c>
      <c r="P9" s="278" t="s">
        <v>1094</v>
      </c>
      <c r="Q9" s="278" t="s">
        <v>4366</v>
      </c>
    </row>
    <row r="10" spans="1:17" ht="38.25">
      <c r="N10" s="277" t="s">
        <v>1109</v>
      </c>
      <c r="O10" s="278" t="s">
        <v>1110</v>
      </c>
      <c r="P10" s="278" t="s">
        <v>1094</v>
      </c>
      <c r="Q10" s="278" t="s">
        <v>1111</v>
      </c>
    </row>
    <row r="11" spans="1:17" ht="63.75">
      <c r="N11" s="277" t="s">
        <v>3916</v>
      </c>
      <c r="O11" s="278" t="s">
        <v>3917</v>
      </c>
      <c r="P11" s="278" t="s">
        <v>4367</v>
      </c>
      <c r="Q11" s="278" t="s">
        <v>4368</v>
      </c>
    </row>
    <row r="12" spans="1:17" ht="38.25">
      <c r="N12" s="277" t="s">
        <v>3785</v>
      </c>
      <c r="O12" s="278" t="s">
        <v>3918</v>
      </c>
      <c r="P12" s="278" t="s">
        <v>3919</v>
      </c>
      <c r="Q12" s="278" t="s">
        <v>4369</v>
      </c>
    </row>
    <row r="13" spans="1:17" ht="38.25">
      <c r="N13" s="277" t="s">
        <v>2234</v>
      </c>
      <c r="O13" s="278" t="s">
        <v>3920</v>
      </c>
      <c r="P13" s="278" t="s">
        <v>1094</v>
      </c>
      <c r="Q13" s="278" t="s">
        <v>4370</v>
      </c>
    </row>
    <row r="14" spans="1:17" ht="25.5">
      <c r="N14" s="277" t="s">
        <v>3786</v>
      </c>
      <c r="O14" s="278" t="s">
        <v>3921</v>
      </c>
      <c r="P14" s="278" t="s">
        <v>1094</v>
      </c>
      <c r="Q14" s="278" t="s">
        <v>3922</v>
      </c>
    </row>
    <row r="15" spans="1:17" ht="51">
      <c r="N15" s="277" t="s">
        <v>2095</v>
      </c>
      <c r="O15" s="278" t="s">
        <v>3923</v>
      </c>
      <c r="P15" s="278" t="s">
        <v>3924</v>
      </c>
      <c r="Q15" s="278" t="s">
        <v>4371</v>
      </c>
    </row>
    <row r="16" spans="1:17" ht="51">
      <c r="N16" s="277" t="s">
        <v>3925</v>
      </c>
      <c r="O16" s="278" t="s">
        <v>4372</v>
      </c>
      <c r="P16" s="278" t="s">
        <v>4373</v>
      </c>
      <c r="Q16" s="278" t="s">
        <v>4374</v>
      </c>
    </row>
    <row r="17" spans="14:17" ht="51">
      <c r="N17" s="277" t="s">
        <v>3926</v>
      </c>
      <c r="O17" s="278" t="s">
        <v>3927</v>
      </c>
      <c r="P17" s="278" t="s">
        <v>3924</v>
      </c>
      <c r="Q17" s="278" t="s">
        <v>4375</v>
      </c>
    </row>
    <row r="18" spans="14:17" ht="25.5">
      <c r="N18" s="277" t="s">
        <v>4376</v>
      </c>
      <c r="O18" s="278" t="s">
        <v>4377</v>
      </c>
      <c r="P18" s="278" t="s">
        <v>1094</v>
      </c>
      <c r="Q18" s="278" t="s">
        <v>4378</v>
      </c>
    </row>
    <row r="19" spans="14:17" ht="25.5">
      <c r="N19" s="277" t="s">
        <v>4379</v>
      </c>
      <c r="O19" s="278" t="s">
        <v>4380</v>
      </c>
      <c r="P19" s="278" t="s">
        <v>1094</v>
      </c>
      <c r="Q19" s="278" t="s">
        <v>1101</v>
      </c>
    </row>
  </sheetData>
  <sheetProtection algorithmName="SHA-512" hashValue="D87mHxdooH9lKstCI2qBRSaAph5Z6tZzGnBXBqPsQH+fSqVBNX2tfaoPP58kqT10UBPJ0QqZfZnQW4fBWvyJxQ==" saltValue="ZR7wAGRxylX1SKVJiOA4HA=="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VERSION CONTROL</vt:lpstr>
      <vt:lpstr>WHEELS</vt:lpstr>
      <vt:lpstr>DISCONTINUED WHEELS</vt:lpstr>
      <vt:lpstr>TIRES </vt:lpstr>
      <vt:lpstr>DISCONTINUED TIRES</vt:lpstr>
      <vt:lpstr>ACCESSORIES</vt:lpstr>
      <vt:lpstr>DISCONTINUED ACCESSORIES</vt:lpstr>
      <vt:lpstr>WHEEL PART NUMBER GUIDE</vt:lpstr>
      <vt:lpstr>WHEEL DIMENSION REFERENCE</vt:lpstr>
      <vt:lpstr>INSTRUCTIONS FOR USE</vt:lpstr>
      <vt:lpstr>ACCESSORIES INST.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Eliasar Loera</dc:creator>
  <cp:lastModifiedBy>Efrain Loza</cp:lastModifiedBy>
  <cp:lastPrinted>2019-08-08T22:31:26Z</cp:lastPrinted>
  <dcterms:created xsi:type="dcterms:W3CDTF">2016-12-20T21:34:37Z</dcterms:created>
  <dcterms:modified xsi:type="dcterms:W3CDTF">2026-07-17T21:46:03Z</dcterms:modified>
  <cp:contentStatus/>
</cp:coreProperties>
</file>